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80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2023-2(이광희)\03. 공원통계\★공원통계(2008~2023)\2023\서울의공원 현황 통계자료(2023.1.1.기준)\"/>
    </mc:Choice>
  </mc:AlternateContent>
  <x:bookViews>
    <x:workbookView xWindow="0" yWindow="0" windowWidth="28545" windowHeight="11610" tabRatio="861" firstSheet="1" activeTab="25"/>
  </x:bookViews>
  <x:sheets>
    <x:sheet name="총괄" sheetId="1" r:id="rId4"/>
    <x:sheet name="시직영(사업소)" sheetId="2" r:id="rId5"/>
    <x:sheet name="종로구" sheetId="3" r:id="rId6"/>
    <x:sheet name="중구" sheetId="4" r:id="rId7"/>
    <x:sheet name="용산구" sheetId="5" r:id="rId8"/>
    <x:sheet name="성동구" sheetId="6" r:id="rId9"/>
    <x:sheet name="광진구" sheetId="7" r:id="rId10"/>
    <x:sheet name="동대문구" sheetId="8" r:id="rId11"/>
    <x:sheet name="중랑구" sheetId="9" r:id="rId12"/>
    <x:sheet name="성북구" sheetId="10" r:id="rId13"/>
    <x:sheet name="강북구" sheetId="11" r:id="rId14"/>
    <x:sheet name="도봉구" sheetId="12" r:id="rId15"/>
    <x:sheet name="노원구" sheetId="13" r:id="rId16"/>
    <x:sheet name="은평구" sheetId="14" r:id="rId17"/>
    <x:sheet name="서대문구" sheetId="15" r:id="rId18"/>
    <x:sheet name="마포구" sheetId="16" r:id="rId19"/>
    <x:sheet name="양천구" sheetId="17" r:id="rId20"/>
    <x:sheet name="강서구" sheetId="18" r:id="rId21"/>
    <x:sheet name="구로구" sheetId="19" r:id="rId22"/>
    <x:sheet name="금천구" sheetId="20" r:id="rId23"/>
    <x:sheet name="영등포구" sheetId="21" r:id="rId24"/>
    <x:sheet name="동작구" sheetId="22" r:id="rId25"/>
    <x:sheet name="관악구" sheetId="23" r:id="rId26"/>
    <x:sheet name="서초구" sheetId="24" r:id="rId27"/>
    <x:sheet name="강남구" sheetId="25" r:id="rId28"/>
    <x:sheet name="송파구" sheetId="26" r:id="rId29"/>
    <x:sheet name="강동구" sheetId="27" r:id="rId30"/>
  </x:sheets>
  <x:definedNames>
    <x:definedName name="_xlnm.Consolidate_Area" localSheetId="24">강남구!$2:$5</x:definedName>
    <x:definedName name="_xlnm.Consolidate_Area" localSheetId="26">강동구!$2:$5</x:definedName>
    <x:definedName name="_xlnm.Consolidate_Area" localSheetId="10">강북구!$2:$5</x:definedName>
    <x:definedName name="_xlnm.Consolidate_Area" localSheetId="17">강서구!$2:$5</x:definedName>
    <x:definedName name="_xlnm.Consolidate_Area" localSheetId="22">관악구!$2:$5</x:definedName>
    <x:definedName name="_xlnm.Consolidate_Area" localSheetId="6">광진구!$2:$5</x:definedName>
    <x:definedName name="_xlnm.Consolidate_Area" localSheetId="18">구로구!$2:$2</x:definedName>
    <x:definedName name="_xlnm.Consolidate_Area" localSheetId="19">금천구!$2:$5</x:definedName>
    <x:definedName name="_xlnm.Consolidate_Area" localSheetId="12">노원구!$2:$5</x:definedName>
    <x:definedName name="_xlnm.Consolidate_Area" localSheetId="11">도봉구!$2:$5</x:definedName>
    <x:definedName name="_xlnm.Consolidate_Area" localSheetId="7">동대문구!$1:$4</x:definedName>
    <x:definedName name="_xlnm.Consolidate_Area" localSheetId="21">동작구!$2:$5</x:definedName>
    <x:definedName name="_xlnm.Consolidate_Area" localSheetId="15">마포구!$2:$5</x:definedName>
    <x:definedName name="_xlnm.Consolidate_Area" localSheetId="14">서대문구!$2:$5</x:definedName>
    <x:definedName name="_xlnm.Consolidate_Area" localSheetId="23">서초구!$2:$5</x:definedName>
    <x:definedName name="_xlnm.Consolidate_Area" localSheetId="5">성동구!$2:$5</x:definedName>
    <x:definedName name="_xlnm.Consolidate_Area" localSheetId="9">성북구!$2:$5</x:definedName>
    <x:definedName name="_xlnm.Consolidate_Area" localSheetId="25">송파구!$2:$5</x:definedName>
    <x:definedName name="_xlnm.Consolidate_Area" localSheetId="1">'시직영(사업소)'!$2:$5</x:definedName>
    <x:definedName name="_xlnm.Consolidate_Area" localSheetId="16">양천구!$2:$5</x:definedName>
    <x:definedName name="_xlnm.Consolidate_Area" localSheetId="20">영등포구!$2:$5</x:definedName>
    <x:definedName name="_xlnm.Consolidate_Area" localSheetId="4">용산구!$2:$5</x:definedName>
    <x:definedName name="_xlnm.Consolidate_Area" localSheetId="13">은평구!$2:$5</x:definedName>
    <x:definedName name="_xlnm.Consolidate_Area" localSheetId="2">종로구!$2:$5</x:definedName>
    <x:definedName name="_xlnm.Consolidate_Area" localSheetId="3">중구!$2:$5</x:definedName>
    <x:definedName name="_xlnm.Consolidate_Area" localSheetId="8">중랑구!$2:$5</x:definedName>
    <x:definedName name="_xlnm.Consolidate_Area" localSheetId="0">총괄!$A$1:$DG$42</x:definedName>
    <x:definedName name="_xlnm.Print_Area" localSheetId="0">총괄!$A$1:$DG$42</x:definedName>
    <x:definedName name="_xlnm.Print_Area" localSheetId="1">'시직영(사업소)'!$A$1:$DG$97</x:definedName>
    <x:definedName name="_xlnm.Print_Area" localSheetId="4">용산구!$A$1:$DG$137</x:definedName>
    <x:definedName name="_xlnm.Print_Area" localSheetId="5">성동구!$A$1:$DG$117</x:definedName>
    <x:definedName name="_xlnm.Print_Area" localSheetId="6">광진구!$A$1:$DG$93</x:definedName>
    <x:definedName name="_xlnm.Print_Area" localSheetId="7">동대문구!$A$1:$DG$83</x:definedName>
    <x:definedName name="_xlnm.Print_Area" localSheetId="8">중랑구!$A$1:$DG$121</x:definedName>
    <x:definedName name="_xlnm.Print_Area" localSheetId="10">강북구!$A$1:$DG$111</x:definedName>
    <x:definedName name="_xlnm.Print_Area" localSheetId="11">도봉구!$A$1:$DG$82</x:definedName>
    <x:definedName name="_xlnm.Print_Area" localSheetId="12">노원구!$A$1:$DG$201</x:definedName>
    <x:definedName name="_xlnm.Print_Area" localSheetId="13">은평구!$A$1:$DG$124</x:definedName>
    <x:definedName name="_xlnm.Print_Area" localSheetId="15">마포구!$A$1:$DG$163</x:definedName>
    <x:definedName name="_xlnm.Print_Area" localSheetId="17">강서구!$A$1:$DG$194</x:definedName>
    <x:definedName name="_xlnm.Print_Area" localSheetId="18">구로구!$A$1:$DG$135</x:definedName>
    <x:definedName name="_xlnm.Print_Area" localSheetId="19">금천구!$A$1:$DG$78</x:definedName>
    <x:definedName name="_xlnm.Print_Area" localSheetId="20">영등포구!$A$1:$DG$100</x:definedName>
    <x:definedName name="_xlnm.Print_Area" localSheetId="21">동작구!$A$1:$DG$115</x:definedName>
    <x:definedName name="_xlnm.Print_Area" localSheetId="24">강남구!$A$1:$DG$101</x:definedName>
    <x:definedName name="_xlnm.Print_Area" localSheetId="25">송파구!$A$1:$DG$187</x:definedName>
    <x:definedName name="_xlnm.Print_Area" localSheetId="26">강동구!$A$1:$DG$153</x:definedName>
  </x:definedNames>
  <x:calcPr xmlns:mc="http://schemas.openxmlformats.org/markup-compatibility/2006" xmlns:hs="http://schemas.haansoft.com/office/spreadsheet/8.0" mc:Ignorable="hs" hs:hclCalcId="904"/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AJ59:AJ59" authorId="0">
      <x:text>
        <x:r>
          <x:rPr>
            <x:rFont val="돋움"/>
            <x:sz val="9"/>
            <x:color rgb="ff000000"/>
            <x:b val="1"/>
          </x:rPr>
          <x:t>회전놀이기구</x:t>
        </x:r>
        <x:r>
          <x:rPr>
            <x:rFont val="Tahoma"/>
            <x:sz val="9"/>
            <x:color rgb="ff000000"/>
            <x:b val="1"/>
          </x:rPr>
          <x:t>(</x:t>
        </x:r>
        <x:r>
          <x:rPr>
            <x:rFont val="돋움"/>
            <x:sz val="9"/>
            <x:color rgb="ff000000"/>
            <x:b val="1"/>
          </x:rPr>
          <x:t>장애인</x:t>
        </x:r>
        <x:r>
          <x:rPr>
            <x:rFont val="Tahoma"/>
            <x:sz val="9"/>
            <x:color rgb="ff000000"/>
            <x:b val="1"/>
          </x:rPr>
          <x:t>)</x:t>
        </x:r>
      </x:text>
    </x:comment>
    <x:comment ref="BW89:BW89" authorId="0">
      <x:text>
        <x:r>
          <x:rPr>
            <x:rFont val="돋움"/>
            <x:sz val="9"/>
            <x:color rgb="ff000000"/>
            <x:b val="1"/>
          </x:rPr>
          <x:t>지하</x:t>
        </x:r>
      </x:text>
    </x:comment>
  </x:commentList>
</x:comments>
</file>

<file path=xl/comments2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A93:A93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홍은</x:t>
        </x:r>
        <x:r>
          <x:rPr>
            <x:rFont val="Tahoma"/>
            <x:sz val="9"/>
            <x:color rgb="ff000000"/>
          </x:rPr>
          <x:t>14</x:t>
        </x:r>
        <x:r>
          <x:rPr>
            <x:rFont val="돋움"/>
            <x:sz val="9"/>
            <x:color rgb="ff000000"/>
          </x:rPr>
          <x:t>소공원</x:t>
        </x:r>
      </x:text>
    </x:comment>
    <x:comment ref="AL93:AL93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홍은</x:t>
        </x:r>
        <x:r>
          <x:rPr>
            <x:rFont val="Tahoma"/>
            <x:sz val="9"/>
            <x:color rgb="ff000000"/>
          </x:rPr>
          <x:t>14</x:t>
        </x:r>
        <x:r>
          <x:rPr>
            <x:rFont val="돋움"/>
            <x:sz val="9"/>
            <x:color rgb="ff000000"/>
          </x:rPr>
          <x:t>소공원</x:t>
        </x:r>
      </x:text>
    </x:comment>
    <x:comment ref="BV93:BV93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홍은</x:t>
        </x:r>
        <x:r>
          <x:rPr>
            <x:rFont val="Tahoma"/>
            <x:sz val="9"/>
            <x:color rgb="ff000000"/>
          </x:rPr>
          <x:t>14</x:t>
        </x:r>
        <x:r>
          <x:rPr>
            <x:rFont val="돋움"/>
            <x:sz val="9"/>
            <x:color rgb="ff000000"/>
          </x:rPr>
          <x:t>소공원</x:t>
        </x:r>
      </x:text>
    </x:comment>
    <x:comment ref="CY93:CY93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홍은</x:t>
        </x:r>
        <x:r>
          <x:rPr>
            <x:rFont val="Tahoma"/>
            <x:sz val="9"/>
            <x:color rgb="ff000000"/>
          </x:rPr>
          <x:t>14</x:t>
        </x:r>
        <x:r>
          <x:rPr>
            <x:rFont val="돋움"/>
            <x:sz val="9"/>
            <x:color rgb="ff000000"/>
          </x:rPr>
          <x:t>소공원</x:t>
        </x:r>
      </x:text>
    </x:comment>
  </x:commentList>
</x:comments>
</file>

<file path=xl/comments3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BP26:BP26" authorId="0">
      <x:text>
        <x:r>
          <x:rPr>
            <x:rFont val="돋움"/>
            <x:sz val="9"/>
            <x:color rgb="ff000000"/>
            <x:b val="1"/>
          </x:rPr>
          <x:t xml:space="preserve">교통교육장
</x:t>
        </x:r>
      </x:text>
    </x:comment>
  </x:commentList>
</x:comments>
</file>

<file path=xl/comments4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Y51:Y51" authorId="0">
      <x:text>
        <x:r>
          <x:rPr>
            <x:rFont val="돋움"/>
            <x:sz val="9"/>
            <x:color rgb="ff000000"/>
            <x:b val="1"/>
          </x:rPr>
          <x:t>앉음벽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의자</x:t>
        </x:r>
        <x:r>
          <x:rPr>
            <x:rFont val="Tahoma"/>
            <x:sz val="9"/>
            <x:color rgb="ff000000"/>
            <x:b val="1"/>
          </x:rPr>
          <x:t>(</x:t>
        </x:r>
        <x:r>
          <x:rPr>
            <x:rFont val="돋움"/>
            <x:sz val="9"/>
            <x:color rgb="ff000000"/>
            <x:b val="1"/>
          </x:rPr>
          <x:t>석재</x:t>
        </x:r>
        <x:r>
          <x:rPr>
            <x:rFont val="Tahoma"/>
            <x:sz val="9"/>
            <x:color rgb="ff000000"/>
            <x:b val="1"/>
          </x:rPr>
          <x:t>)</x:t>
        </x:r>
      </x:text>
    </x:comment>
    <x:comment ref="CW52:CW52" authorId="0">
      <x:text>
        <x:r>
          <x:rPr>
            <x:rFont val="돋움"/>
            <x:sz val="9"/>
            <x:color rgb="ff000000"/>
          </x:rPr>
          <x:t xml:space="preserve">조명등
</x:t>
        </x:r>
      </x:text>
    </x:comment>
    <x:comment ref="Y53:Y53" authorId="0">
      <x:text>
        <x:r>
          <x:rPr>
            <x:rFont val="Tahoma"/>
            <x:sz val="9"/>
            <x:color rgb="ff000000"/>
          </x:rPr>
          <x:t>1</x:t>
        </x:r>
        <x:r>
          <x:rPr>
            <x:rFont val="돋움"/>
            <x:sz val="9"/>
            <x:color rgb="ff000000"/>
          </x:rPr>
          <x:t>인용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의자</x:t>
        </x:r>
      </x:text>
    </x:comment>
    <x:comment ref="CW53:CW53" authorId="0">
      <x:text>
        <x:r>
          <x:rPr>
            <x:rFont val="돋움"/>
            <x:sz val="9"/>
            <x:color rgb="ff000000"/>
          </x:rPr>
          <x:t>버섯조형물</x:t>
        </x:r>
        <x:r>
          <x:rPr>
            <x:rFont val="Tahoma"/>
            <x:sz val="9"/>
            <x:color rgb="ff000000"/>
          </x:rPr>
          <x:t xml:space="preserve">
</x:t>
        </x:r>
      </x:text>
    </x:comment>
    <x:comment ref="Y55:Y55" authorId="0">
      <x:text>
        <x:r>
          <x:rPr>
            <x:rFont val="돋움"/>
            <x:sz val="9"/>
            <x:color rgb="ff000000"/>
            <x:b val="1"/>
          </x:rPr>
          <x:t>앉음벽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의자</x:t>
        </x:r>
        <x:r>
          <x:rPr>
            <x:rFont val="Tahoma"/>
            <x:sz val="9"/>
            <x:color rgb="ff000000"/>
            <x:b val="1"/>
          </x:rPr>
          <x:t>(</x:t>
        </x:r>
        <x:r>
          <x:rPr>
            <x:rFont val="돋움"/>
            <x:sz val="9"/>
            <x:color rgb="ff000000"/>
            <x:b val="1"/>
          </x:rPr>
          <x:t>석재</x:t>
        </x:r>
        <x:r>
          <x:rPr>
            <x:rFont val="Tahoma"/>
            <x:sz val="9"/>
            <x:color rgb="ff000000"/>
            <x:b val="1"/>
          </x:rPr>
          <x:t>)</x:t>
        </x:r>
      </x:text>
    </x:comment>
    <x:comment ref="CW56:CW56" authorId="0">
      <x:text>
        <x:r>
          <x:rPr>
            <x:rFont val="돋움"/>
            <x:sz val="9"/>
            <x:color rgb="ff000000"/>
          </x:rPr>
          <x:t xml:space="preserve">조명등
</x:t>
        </x:r>
      </x:text>
    </x:comment>
    <x:comment ref="Y57:Y57" authorId="0">
      <x:text>
        <x:r>
          <x:rPr>
            <x:rFont val="Tahoma"/>
            <x:sz val="9"/>
            <x:color rgb="ff000000"/>
          </x:rPr>
          <x:t>1</x:t>
        </x:r>
        <x:r>
          <x:rPr>
            <x:rFont val="돋움"/>
            <x:sz val="9"/>
            <x:color rgb="ff000000"/>
          </x:rPr>
          <x:t>인용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의자</x:t>
        </x:r>
      </x:text>
    </x:comment>
    <x:comment ref="CW57:CW57" authorId="0">
      <x:text>
        <x:r>
          <x:rPr>
            <x:rFont val="돋움"/>
            <x:sz val="9"/>
            <x:color rgb="ff000000"/>
          </x:rPr>
          <x:t>버섯조형물</x:t>
        </x:r>
        <x:r>
          <x:rPr>
            <x:rFont val="Tahoma"/>
            <x:sz val="9"/>
            <x:color rgb="ff000000"/>
          </x:rPr>
          <x:t xml:space="preserve">
</x:t>
        </x:r>
      </x:text>
    </x:comment>
    <x:comment ref="CW58:CW58" authorId="0">
      <x:text>
        <x:r>
          <x:rPr>
            <x:rFont val="돋움"/>
            <x:sz val="9"/>
            <x:color rgb="ff000000"/>
          </x:rPr>
          <x:t xml:space="preserve">조명등
</x:t>
        </x:r>
      </x:text>
    </x:comment>
    <x:comment ref="CW59:CW59" authorId="0">
      <x:text>
        <x:r>
          <x:rPr>
            <x:rFont val="돋움"/>
            <x:sz val="9"/>
            <x:color rgb="ff000000"/>
          </x:rPr>
          <x:t xml:space="preserve">조명등
</x:t>
        </x:r>
      </x:text>
    </x:comment>
  </x:commentList>
</x:comments>
</file>

<file path=xl/comments5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user</x:author>
  </x:authors>
  <x:commentList>
    <x:comment ref="A17:A17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송파방이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공공청사</x:t>
        </x:r>
        <x:r>
          <x:rPr>
            <x:rFont val="Tahoma"/>
            <x:sz val="9"/>
            <x:color rgb="ff000000"/>
          </x:rPr>
          <x:t xml:space="preserve">, </x:t>
        </x:r>
        <x:r>
          <x:rPr>
            <x:rFont val="돋움"/>
            <x:sz val="9"/>
            <x:color rgb="ff000000"/>
          </x:rPr>
          <x:t>창업지원주택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복합개발사업으로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시설물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철거</x:t>
        </x:r>
      </x:text>
    </x:comment>
    <x:comment ref="A59:A59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벽오동공원으로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이름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변경</x:t>
        </x:r>
      </x:text>
    </x:comment>
    <x:comment ref="AL17:AL17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송파방이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공공청사</x:t>
        </x:r>
        <x:r>
          <x:rPr>
            <x:rFont val="Tahoma"/>
            <x:sz val="9"/>
            <x:color rgb="ff000000"/>
          </x:rPr>
          <x:t xml:space="preserve">, </x:t>
        </x:r>
        <x:r>
          <x:rPr>
            <x:rFont val="돋움"/>
            <x:sz val="9"/>
            <x:color rgb="ff000000"/>
          </x:rPr>
          <x:t>창업지원주택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복합개발사업으로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시설물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철거</x:t>
        </x:r>
      </x:text>
    </x:comment>
    <x:comment ref="AL59:AL59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벽오동공원으로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이름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변경</x:t>
        </x:r>
      </x:text>
    </x:comment>
    <x:comment ref="BV17:BV17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송파방이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공공청사</x:t>
        </x:r>
        <x:r>
          <x:rPr>
            <x:rFont val="Tahoma"/>
            <x:sz val="9"/>
            <x:color rgb="ff000000"/>
          </x:rPr>
          <x:t xml:space="preserve">, </x:t>
        </x:r>
        <x:r>
          <x:rPr>
            <x:rFont val="돋움"/>
            <x:sz val="9"/>
            <x:color rgb="ff000000"/>
          </x:rPr>
          <x:t>창업지원주택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복합개발사업으로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시설물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철거</x:t>
        </x:r>
      </x:text>
    </x:comment>
    <x:comment ref="BV59:BV59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벽오동공원으로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이름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변경</x:t>
        </x:r>
      </x:text>
    </x:comment>
    <x:comment ref="CY17:CY17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송파방이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공공청사</x:t>
        </x:r>
        <x:r>
          <x:rPr>
            <x:rFont val="Tahoma"/>
            <x:sz val="9"/>
            <x:color rgb="ff000000"/>
          </x:rPr>
          <x:t xml:space="preserve">, </x:t>
        </x:r>
        <x:r>
          <x:rPr>
            <x:rFont val="돋움"/>
            <x:sz val="9"/>
            <x:color rgb="ff000000"/>
          </x:rPr>
          <x:t>창업지원주택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복합개발사업으로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시설물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철거</x:t>
        </x:r>
      </x:text>
    </x:comment>
    <x:comment ref="CY59:CY59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벽오동공원으로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이름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변경</x:t>
        </x:r>
      </x:text>
    </x:comment>
    <x:comment ref="A174:A174" authorId="0">
      <x:text>
        <x:r>
          <x:rPr>
            <x:rFont val="돋움"/>
            <x:sz val="9"/>
            <x:color rgb="ff000000"/>
            <x:b val="1"/>
          </x:rPr>
          <x:t>문정동</x:t>
        </x:r>
        <x:r>
          <x:rPr>
            <x:rFont val="Tahoma"/>
            <x:sz val="9"/>
            <x:color rgb="ff000000"/>
            <x:b val="1"/>
          </x:rPr>
          <x:t xml:space="preserve"> 136 </x:t>
        </x:r>
        <x:r>
          <x:rPr>
            <x:rFont val="돋움"/>
            <x:sz val="9"/>
            <x:color rgb="ff000000"/>
            <x:b val="1"/>
          </x:rPr>
          <x:t>소공원으로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중복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작성되어있어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변경함</x:t>
        </x:r>
      </x:text>
    </x:comment>
    <x:comment ref="AL174:AL174" authorId="0">
      <x:text>
        <x:r>
          <x:rPr>
            <x:rFont val="돋움"/>
            <x:sz val="9"/>
            <x:color rgb="ff000000"/>
            <x:b val="1"/>
          </x:rPr>
          <x:t>문정동</x:t>
        </x:r>
        <x:r>
          <x:rPr>
            <x:rFont val="Tahoma"/>
            <x:sz val="9"/>
            <x:color rgb="ff000000"/>
            <x:b val="1"/>
          </x:rPr>
          <x:t xml:space="preserve"> 136 </x:t>
        </x:r>
        <x:r>
          <x:rPr>
            <x:rFont val="돋움"/>
            <x:sz val="9"/>
            <x:color rgb="ff000000"/>
            <x:b val="1"/>
          </x:rPr>
          <x:t>소공원으로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중복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작성되어있어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변경함</x:t>
        </x:r>
      </x:text>
    </x:comment>
    <x:comment ref="BV174:BV174" authorId="0">
      <x:text>
        <x:r>
          <x:rPr>
            <x:rFont val="돋움"/>
            <x:sz val="9"/>
            <x:color rgb="ff000000"/>
            <x:b val="1"/>
          </x:rPr>
          <x:t>문정동</x:t>
        </x:r>
        <x:r>
          <x:rPr>
            <x:rFont val="Tahoma"/>
            <x:sz val="9"/>
            <x:color rgb="ff000000"/>
            <x:b val="1"/>
          </x:rPr>
          <x:t xml:space="preserve"> 136 </x:t>
        </x:r>
        <x:r>
          <x:rPr>
            <x:rFont val="돋움"/>
            <x:sz val="9"/>
            <x:color rgb="ff000000"/>
            <x:b val="1"/>
          </x:rPr>
          <x:t>소공원으로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중복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작성되어있어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변경함</x:t>
        </x:r>
      </x:text>
    </x:comment>
    <x:comment ref="CY174:CY174" authorId="0">
      <x:text>
        <x:r>
          <x:rPr>
            <x:rFont val="돋움"/>
            <x:sz val="9"/>
            <x:color rgb="ff000000"/>
            <x:b val="1"/>
          </x:rPr>
          <x:t>문정동</x:t>
        </x:r>
        <x:r>
          <x:rPr>
            <x:rFont val="Tahoma"/>
            <x:sz val="9"/>
            <x:color rgb="ff000000"/>
            <x:b val="1"/>
          </x:rPr>
          <x:t xml:space="preserve"> 136 </x:t>
        </x:r>
        <x:r>
          <x:rPr>
            <x:rFont val="돋움"/>
            <x:sz val="9"/>
            <x:color rgb="ff000000"/>
            <x:b val="1"/>
          </x:rPr>
          <x:t>소공원으로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중복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작성되어있어</x:t>
        </x:r>
        <x:r>
          <x:rPr>
            <x:rFont val="Tahoma"/>
            <x:sz val="9"/>
            <x:color rgb="ff000000"/>
            <x:b val="1"/>
          </x:rPr>
          <x:t xml:space="preserve"> </x:t>
        </x:r>
        <x:r>
          <x:rPr>
            <x:rFont val="돋움"/>
            <x:sz val="9"/>
            <x:color rgb="ff000000"/>
            <x:b val="1"/>
          </x:rPr>
          <x:t>변경함</x:t>
        </x:r>
      </x:text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<x:sst xmlns:r="http://schemas.openxmlformats.org/officeDocument/2006/relationships" xmlns:c="http://schemas.openxmlformats.org/drawingml/2006/chart" xmlns:x="http://schemas.openxmlformats.org/spreadsheetml/2006/main" count="18803" uniqueCount="3002">
  <x:si>
    <x:t xml:space="preserve">  명   우</x:t>
  </x:si>
  <x:si>
    <x:t xml:space="preserve">  풍납쌈지</x:t>
  </x:si>
  <x:si>
    <x:t xml:space="preserve">  큰   솔</x:t>
  </x:si>
  <x:si>
    <x:t xml:space="preserve">  개   롱</x:t>
  </x:si>
  <x:si>
    <x:t xml:space="preserve">  여의도</x:t>
  </x:si>
  <x:si>
    <x:t>조각
(소)</x:t>
  </x:si>
  <x:si>
    <x:t>무  허  가</x:t>
  </x:si>
  <x:si>
    <x:t xml:space="preserve">  동호수</x:t>
  </x:si>
  <x:si>
    <x:t xml:space="preserve">  금천폭포</x:t>
  </x:si>
  <x:si>
    <x:t xml:space="preserve">  길   동</x:t>
  </x:si>
  <x:si>
    <x:t xml:space="preserve">  꽃보라</x:t>
  </x:si>
  <x:si>
    <x:t xml:space="preserve">  연   화</x:t>
  </x:si>
  <x:si>
    <x:t xml:space="preserve">  방잇골</x:t>
  </x:si>
  <x:si>
    <x:t>배드민턴장</x:t>
  </x:si>
  <x:si>
    <x:t xml:space="preserve">  암사동</x:t>
  </x:si>
  <x:si>
    <x:t xml:space="preserve">  대  건</x:t>
  </x:si>
  <x:si>
    <x:t xml:space="preserve">  마   천</x:t>
  </x:si>
  <x:si>
    <x:t xml:space="preserve">  송파2동</x:t>
  </x:si>
  <x:si>
    <x:t xml:space="preserve">  말우물</x:t>
  </x:si>
  <x:si>
    <x:t xml:space="preserve">  반딧불</x:t>
  </x:si>
  <x:si>
    <x:t xml:space="preserve">  약   수</x:t>
  </x:si>
  <x:si>
    <x:t xml:space="preserve">  뽕나무</x:t>
  </x:si>
  <x:si>
    <x:t xml:space="preserve">  봉우리</x:t>
  </x:si>
  <x:si>
    <x:t xml:space="preserve">  오동나무</x:t>
  </x:si>
  <x:si>
    <x:t xml:space="preserve">  아랫바람</x:t>
  </x:si>
  <x:si>
    <x:t>유료시설</x:t>
  </x:si>
  <x:si>
    <x:t xml:space="preserve">  동   명</x:t>
  </x:si>
  <x:si>
    <x:t xml:space="preserve">  우이천</x:t>
  </x:si>
  <x:si>
    <x:t xml:space="preserve">  아시아</x:t>
  </x:si>
  <x:si>
    <x:t xml:space="preserve">  배미골</x:t>
  </x:si>
  <x:si>
    <x:t xml:space="preserve">  노   해</x:t>
  </x:si>
  <x:si>
    <x:t>수영장(실외)</x:t>
  </x:si>
  <x:si>
    <x:t xml:space="preserve">  미  래</x:t>
  </x:si>
  <x:si>
    <x:t xml:space="preserve">  호순이</x:t>
  </x:si>
  <x:si>
    <x:t xml:space="preserve">  큰바위</x:t>
  </x:si>
  <x:si>
    <x:t xml:space="preserve">  성   내</x:t>
  </x:si>
  <x:si>
    <x:t xml:space="preserve">  임금샘</x:t>
  </x:si>
  <x:si>
    <x:t xml:space="preserve">  윗바람</x:t>
  </x:si>
  <x:si>
    <x:t xml:space="preserve">  돌무데기</x:t>
  </x:si>
  <x:si>
    <x:t xml:space="preserve">  옛동산</x:t>
  </x:si>
  <x:si>
    <x:t xml:space="preserve">  혜   림</x:t>
  </x:si>
  <x:si>
    <x:t xml:space="preserve">  돌마리</x:t>
  </x:si>
  <x:si>
    <x:t xml:space="preserve">  훙   이</x:t>
  </x:si>
  <x:si>
    <x:t xml:space="preserve">  비석거리</x:t>
  </x:si>
  <x:si>
    <x:t xml:space="preserve">  나루터</x:t>
  </x:si>
  <x:si>
    <x:t xml:space="preserve">  용   마</x:t>
  </x:si>
  <x:si>
    <x:t xml:space="preserve">  아   랑</x:t>
  </x:si>
  <x:si>
    <x:t xml:space="preserve">  배   재</x:t>
  </x:si>
  <x:si>
    <x:t xml:space="preserve">  안골</x:t>
  </x:si>
  <x:si>
    <x:t xml:space="preserve">  삼   밭</x:t>
  </x:si>
  <x:si>
    <x:t>분수
(기)</x:t>
  </x:si>
  <x:si>
    <x:t xml:space="preserve">  잔버들</x:t>
  </x:si>
  <x:si>
    <x:t xml:space="preserve">  다  솜</x:t>
  </x:si>
  <x:si>
    <x:t xml:space="preserve">  풍   납</x:t>
  </x:si>
  <x:si>
    <x:t xml:space="preserve">  굴렁쇠</x:t>
  </x:si>
  <x:si>
    <x:t xml:space="preserve">  염주골</x:t>
  </x:si>
  <x:si>
    <x:t xml:space="preserve">  팔각정</x:t>
  </x:si>
  <x:si>
    <x:t xml:space="preserve">  한   샘</x:t>
  </x:si>
  <x:si>
    <x:t xml:space="preserve">  소  망</x:t>
  </x:si>
  <x:si>
    <x:t>강  동  구</x:t>
  </x:si>
  <x:si>
    <x:t xml:space="preserve">  성   안</x:t>
  </x:si>
  <x:si>
    <x:t xml:space="preserve">  복숭아</x:t>
  </x:si>
  <x:si>
    <x:t xml:space="preserve">  곰   말</x:t>
  </x:si>
  <x:si>
    <x:t>양천구(총계)</x:t>
  </x:si>
  <x:si>
    <x:t xml:space="preserve">  새락골</x:t>
  </x:si>
  <x:si>
    <x:t xml:space="preserve">  (무학봉)</x:t>
  </x:si>
  <x:si>
    <x:t xml:space="preserve">  마로니에</x:t>
  </x:si>
  <x:si>
    <x:t xml:space="preserve">  꿈  터</x:t>
  </x:si>
  <x:si>
    <x:t xml:space="preserve">  사  촌</x:t>
  </x:si>
  <x:si>
    <x:t xml:space="preserve">  가야금</x:t>
  </x:si>
  <x:si>
    <x:t>문화공원 계</x:t>
  </x:si>
  <x:si>
    <x:t xml:space="preserve">  꼭  지</x:t>
  </x:si>
  <x:si>
    <x:t xml:space="preserve">  청   탑</x:t>
  </x:si>
  <x:si>
    <x:t xml:space="preserve">  오봉산</x:t>
  </x:si>
  <x:si>
    <x:t xml:space="preserve">  미양</x:t>
  </x:si>
  <x:si>
    <x:t xml:space="preserve">  연건동쉼터</x:t>
  </x:si>
  <x:si>
    <x:t xml:space="preserve">  별장길</x:t>
  </x:si>
  <x:si>
    <x:t xml:space="preserve">  이촌</x:t>
  </x:si>
  <x:si>
    <x:t xml:space="preserve">  양화</x:t>
  </x:si>
  <x:si>
    <x:t xml:space="preserve">  게   내</x:t>
  </x:si>
  <x:si>
    <x:t xml:space="preserve">  새   꿈</x:t>
  </x:si>
  <x:si>
    <x:t xml:space="preserve">  몽   촌</x:t>
  </x:si>
  <x:si>
    <x:t xml:space="preserve">  쌀   섬</x:t>
  </x:si>
  <x:si>
    <x:t xml:space="preserve">  옥   계</x:t>
  </x:si>
  <x:si>
    <x:t xml:space="preserve">  부   렴</x:t>
  </x:si>
  <x:si>
    <x:t xml:space="preserve">  새누리</x:t>
  </x:si>
  <x:si>
    <x:t xml:space="preserve">  녹번서</x:t>
  </x:si>
  <x:si>
    <x:t xml:space="preserve">  성황당</x:t>
  </x:si>
  <x:si>
    <x:t xml:space="preserve">  부엉바위</x:t>
  </x:si>
  <x:si>
    <x:t>음수대
(기)</x:t>
  </x:si>
  <x:si>
    <x:t xml:space="preserve">  빨래골</x:t>
  </x:si>
  <x:si>
    <x:t xml:space="preserve"> 양재천</x:t>
  </x:si>
  <x:si>
    <x:t xml:space="preserve">  한남 공원</x:t>
  </x:si>
  <x:si>
    <x:t xml:space="preserve">  복사꽃</x:t>
  </x:si>
  <x:si>
    <x:t xml:space="preserve"> 양재쌈지공원</x:t>
  </x:si>
  <x:si>
    <x:t xml:space="preserve">    </x:t>
  </x:si>
  <x:si>
    <x:t xml:space="preserve"> 반포천</x:t>
  </x:si>
  <x:si>
    <x:t xml:space="preserve">  성사천</x:t>
  </x:si>
  <x:si>
    <x:t xml:space="preserve">  논   골</x:t>
  </x:si>
  <x:si>
    <x:t xml:space="preserve">  미아2구역</x:t>
  </x:si>
  <x:si>
    <x:t xml:space="preserve">  보등골</x:t>
  </x:si>
  <x:si>
    <x:t xml:space="preserve">  오솔길</x:t>
  </x:si>
  <x:si>
    <x:t xml:space="preserve">  수유일공원</x:t>
  </x:si>
  <x:si>
    <x:t xml:space="preserve">  물빛</x:t>
  </x:si>
  <x:si>
    <x:t xml:space="preserve">  금호</x:t>
  </x:si>
  <x:si>
    <x:t xml:space="preserve">  솔  밭</x:t>
  </x:si>
  <x:si>
    <x:t xml:space="preserve">  테두리</x:t>
  </x:si>
  <x:si>
    <x:t xml:space="preserve">  번   남</x:t>
  </x:si>
  <x:si>
    <x:t xml:space="preserve">  다   솜</x:t>
  </x:si>
  <x:si>
    <x:t xml:space="preserve">  회화나무</x:t>
  </x:si>
  <x:si>
    <x:t xml:space="preserve">  용답휴식</x:t>
  </x:si>
  <x:si>
    <x:t xml:space="preserve">  응   삼</x:t>
  </x:si>
  <x:si>
    <x:t xml:space="preserve">  방배경남</x:t>
  </x:si>
  <x:si>
    <x:t xml:space="preserve">  벌   리</x:t>
  </x:si>
  <x:si>
    <x:t xml:space="preserve">  두  리</x:t>
  </x:si>
  <x:si>
    <x:t xml:space="preserve">  널   문</x:t>
  </x:si>
  <x:si>
    <x:t xml:space="preserve"> 신문로</x:t>
  </x:si>
  <x:si>
    <x:t xml:space="preserve"> 잠실진주</x:t>
  </x:si>
  <x:si>
    <x:t xml:space="preserve">  순   화</x:t>
  </x:si>
  <x:si>
    <x:t xml:space="preserve">  새내</x:t>
  </x:si>
  <x:si>
    <x:t xml:space="preserve">  명일동1호</x:t>
  </x:si>
  <x:si>
    <x:t xml:space="preserve"> 옥   인</x:t>
  </x:si>
  <x:si>
    <x:t xml:space="preserve"> 후   창</x:t>
  </x:si>
  <x:si>
    <x:t xml:space="preserve"> 새마을</x:t>
  </x:si>
  <x:si>
    <x:t xml:space="preserve"> 부암튼튼</x:t>
  </x:si>
  <x:si>
    <x:t xml:space="preserve"> 감나무골</x:t>
  </x:si>
  <x:si>
    <x:t xml:space="preserve"> 청   진</x:t>
  </x:si>
  <x:si>
    <x:t xml:space="preserve"> 새  터</x:t>
  </x:si>
  <x:si>
    <x:t xml:space="preserve"> 구기골쉼터</x:t>
  </x:si>
  <x:si>
    <x:t xml:space="preserve"> 지봉골</x:t>
  </x:si>
  <x:si>
    <x:t xml:space="preserve"> 명   륜</x:t>
  </x:si>
  <x:si>
    <x:t xml:space="preserve"> 부암동</x:t>
  </x:si>
  <x:si>
    <x:t xml:space="preserve"> 공  평1</x:t>
  </x:si>
  <x:si>
    <x:t xml:space="preserve"> 보신각</x:t>
  </x:si>
  <x:si>
    <x:t xml:space="preserve"> 부암2</x:t>
  </x:si>
  <x:si>
    <x:t xml:space="preserve"> 부암1</x:t>
  </x:si>
  <x:si>
    <x:t xml:space="preserve"> 도   렴</x:t>
  </x:si>
  <x:si>
    <x:t xml:space="preserve"> 덕   수</x:t>
  </x:si>
  <x:si>
    <x:t xml:space="preserve">  잔월</x:t>
  </x:si>
  <x:si>
    <x:t xml:space="preserve"> 교  남1</x:t>
  </x:si>
  <x:si>
    <x:t xml:space="preserve"> 인   왕</x:t>
  </x:si>
  <x:si>
    <x:t xml:space="preserve"> 평   창</x:t>
  </x:si>
  <x:si>
    <x:t xml:space="preserve"> 의  주</x:t>
  </x:si>
  <x:si>
    <x:t xml:space="preserve">  매화</x:t>
  </x:si>
  <x:si>
    <x:t xml:space="preserve">  문   정</x:t>
  </x:si>
  <x:si>
    <x:t xml:space="preserve">  개운산</x:t>
  </x:si>
  <x:si>
    <x:t xml:space="preserve">  정릉4동</x:t>
  </x:si>
  <x:si>
    <x:t xml:space="preserve"> 광화문</x:t>
  </x:si>
  <x:si>
    <x:t xml:space="preserve"> 당   주</x:t>
  </x:si>
  <x:si>
    <x:t xml:space="preserve"> 율  곡</x:t>
  </x:si>
  <x:si>
    <x:t xml:space="preserve"> 평  창</x:t>
  </x:si>
  <x:si>
    <x:t xml:space="preserve"> 낙   산</x:t>
  </x:si>
  <x:si>
    <x:t>신월곡1구역</x:t>
  </x:si>
  <x:si>
    <x:t xml:space="preserve"> 평창동쉼터</x:t>
  </x:si>
  <x:si>
    <x:t xml:space="preserve">  청량</x:t>
  </x:si>
  <x:si>
    <x:t xml:space="preserve">  장미</x:t>
  </x:si>
  <x:si>
    <x:t xml:space="preserve">  모랫말</x:t>
  </x:si>
  <x:si>
    <x:t xml:space="preserve">  일신</x:t>
  </x:si>
  <x:si>
    <x:t xml:space="preserve">  뚝방공원</x:t>
  </x:si>
  <x:si>
    <x:t xml:space="preserve">  해  님</x:t>
  </x:si>
  <x:si>
    <x:t xml:space="preserve">  공릉사랑</x:t>
  </x:si>
  <x:si>
    <x:t xml:space="preserve">  벽오동</x:t>
  </x:si>
  <x:si>
    <x:t xml:space="preserve">  길음2구역</x:t>
  </x:si>
  <x:si>
    <x:t xml:space="preserve">  숭인</x:t>
  </x:si>
  <x:si>
    <x:t xml:space="preserve"> 세운3</x:t>
  </x:si>
  <x:si>
    <x:t xml:space="preserve">  성북2구역</x:t>
  </x:si>
  <x:si>
    <x:t xml:space="preserve">  장   수</x:t>
  </x:si>
  <x:si>
    <x:t xml:space="preserve">  문   이</x:t>
  </x:si>
  <x:si>
    <x:t xml:space="preserve">  모  슬</x:t>
  </x:si>
  <x:si>
    <x:t xml:space="preserve"> 약  령</x:t>
  </x:si>
  <x:si>
    <x:t xml:space="preserve">  청남</x:t>
  </x:si>
  <x:si>
    <x:t xml:space="preserve">  면목역공원</x:t>
  </x:si>
  <x:si>
    <x:t xml:space="preserve"> 평   화</x:t>
  </x:si>
  <x:si>
    <x:t xml:space="preserve">  정릉동</x:t>
  </x:si>
  <x:si>
    <x:t xml:space="preserve">  능안</x:t>
  </x:si>
  <x:si>
    <x:t xml:space="preserve">  해맑은</x:t>
  </x:si>
  <x:si>
    <x:t xml:space="preserve">  돌이음</x:t>
  </x:si>
  <x:si>
    <x:t xml:space="preserve">  한  림</x:t>
  </x:si>
  <x:si>
    <x:t xml:space="preserve">  푸석</x:t>
  </x:si>
  <x:si>
    <x:t xml:space="preserve">  항동지구4</x:t>
  </x:si>
  <x:si>
    <x:t xml:space="preserve">  개봉5구역</x:t>
  </x:si>
  <x:si>
    <x:t xml:space="preserve">  안암2구역</x:t>
  </x:si>
  <x:si>
    <x:t xml:space="preserve">  응봉</x:t>
  </x:si>
  <x:si>
    <x:t xml:space="preserve"> 경   학</x:t>
  </x:si>
  <x:si>
    <x:t xml:space="preserve">  새   내</x:t>
  </x:si>
  <x:si>
    <x:t xml:space="preserve">  한울</x:t>
  </x:si>
  <x:si>
    <x:t xml:space="preserve">  정릉천변</x:t>
  </x:si>
  <x:si>
    <x:t xml:space="preserve">  향   유</x:t>
  </x:si>
  <x:si>
    <x:t xml:space="preserve">  문  현</x:t>
  </x:si>
  <x:si>
    <x:t xml:space="preserve">  풍납</x:t>
  </x:si>
  <x:si>
    <x:t xml:space="preserve"> 서소문5지구</x:t>
  </x:si>
  <x:si>
    <x:t xml:space="preserve">  성북1구역</x:t>
  </x:si>
  <x:si>
    <x:t xml:space="preserve">  동   화</x:t>
  </x:si>
  <x:si>
    <x:t xml:space="preserve"> 경찰기념</x:t>
  </x:si>
  <x:si>
    <x:t xml:space="preserve">  솔   길</x:t>
  </x:si>
  <x:si>
    <x:t xml:space="preserve">  별빛누리</x:t>
  </x:si>
  <x:si>
    <x:t xml:space="preserve">  천  상</x:t>
  </x:si>
  <x:si>
    <x:t xml:space="preserve">  풍탑타이어</x:t>
  </x:si>
  <x:si>
    <x:t xml:space="preserve">  소   리</x:t>
  </x:si>
  <x:si>
    <x:t xml:space="preserve">  도  담</x:t>
  </x:si>
  <x:si>
    <x:t xml:space="preserve">  서소문</x:t>
  </x:si>
  <x:si>
    <x:t xml:space="preserve">  봉화대</x:t>
  </x:si>
  <x:si>
    <x:t>성북구(총계)</x:t>
  </x:si>
  <x:si>
    <x:t xml:space="preserve">  맑은소리</x:t>
  </x:si>
  <x:si>
    <x:t>구로구(총계)</x:t>
  </x:si>
  <x:si>
    <x:t xml:space="preserve">  가락시영</x:t>
  </x:si>
  <x:si>
    <x:t xml:space="preserve">   다울</x:t>
  </x:si>
  <x:si>
    <x:t xml:space="preserve">  꿈누리</x:t>
  </x:si>
  <x:si>
    <x:t xml:space="preserve">  개봉소공원</x:t>
  </x:si>
  <x:si>
    <x:t xml:space="preserve">  청   구</x:t>
  </x:si>
  <x:si>
    <x:t xml:space="preserve">  구로</x:t>
  </x:si>
  <x:si>
    <x:t xml:space="preserve"> 구로2동 6</x:t>
  </x:si>
  <x:si>
    <x:t xml:space="preserve">  남성</x:t>
  </x:si>
  <x:si>
    <x:t xml:space="preserve">  부   리</x:t>
  </x:si>
  <x:si>
    <x:t xml:space="preserve">  명일동2호</x:t>
  </x:si>
  <x:si>
    <x:t xml:space="preserve">  파밀리에</x:t>
  </x:si>
  <x:si>
    <x:t xml:space="preserve">  논골새싹</x:t>
  </x:si>
  <x:si>
    <x:t xml:space="preserve"> 소공원1</x:t>
  </x:si>
  <x:si>
    <x:t>박미사랑</x:t>
  </x:si>
  <x:si>
    <x:t xml:space="preserve">  전관원</x:t>
  </x:si>
  <x:si>
    <x:t xml:space="preserve"> 오목공원</x:t>
  </x:si>
  <x:si>
    <x:t xml:space="preserve">  견  우</x:t>
  </x:si>
  <x:si>
    <x:t xml:space="preserve">  덕천길</x:t>
  </x:si>
  <x:si>
    <x:t xml:space="preserve">  동산</x:t>
  </x:si>
  <x:si>
    <x:t xml:space="preserve">  꿈자람</x:t>
  </x:si>
  <x:si>
    <x:t xml:space="preserve"> 한울공원</x:t>
  </x:si>
  <x:si>
    <x:t xml:space="preserve">  풀   잎</x:t>
  </x:si>
  <x:si>
    <x:t xml:space="preserve">  이음</x:t>
  </x:si>
  <x:si>
    <x:t>방화동4</x:t>
  </x:si>
  <x:si>
    <x:t xml:space="preserve"> 큰동산</x:t>
  </x:si>
  <x:si>
    <x:t xml:space="preserve">  도장골</x:t>
  </x:si>
  <x:si>
    <x:t xml:space="preserve">  청  송</x:t>
  </x:si>
  <x:si>
    <x:t xml:space="preserve">  분수</x:t>
  </x:si>
  <x:si>
    <x:t xml:space="preserve">  청계꿈나무</x:t>
  </x:si>
  <x:si>
    <x:t xml:space="preserve"> 신트리공원</x:t>
  </x:si>
  <x:si>
    <x:t xml:space="preserve">  마곡소공원</x:t>
  </x:si>
  <x:si>
    <x:t xml:space="preserve"> 경춘선숲길</x:t>
  </x:si>
  <x:si>
    <x:t xml:space="preserve">  화사랑</x:t>
  </x:si>
  <x:si>
    <x:t xml:space="preserve">  장  미</x:t>
  </x:si>
  <x:si>
    <x:t xml:space="preserve"> 긴   등</x:t>
  </x:si>
  <x:si>
    <x:t xml:space="preserve">  놀이소</x:t>
  </x:si>
  <x:si>
    <x:t>문화회관</x:t>
  </x:si>
  <x:si>
    <x:t xml:space="preserve">  마   포</x:t>
  </x:si>
  <x:si>
    <x:t xml:space="preserve">  목화</x:t>
  </x:si>
  <x:si>
    <x:t xml:space="preserve">  가온</x:t>
  </x:si>
  <x:si>
    <x:t xml:space="preserve">  마장</x:t>
  </x:si>
  <x:si>
    <x:t xml:space="preserve">  도화소</x:t>
  </x:si>
  <x:si>
    <x:t xml:space="preserve">  호박골</x:t>
  </x:si>
  <x:si>
    <x:t xml:space="preserve">  새  개</x:t>
  </x:si>
  <x:si>
    <x:t xml:space="preserve">  동  부</x:t>
  </x:si>
  <x:si>
    <x:t xml:space="preserve">  원   당</x:t>
  </x:si>
  <x:si>
    <x:t xml:space="preserve">  향  림</x:t>
  </x:si>
  <x:si>
    <x:t xml:space="preserve">  당인동</x:t>
  </x:si>
  <x:si>
    <x:t xml:space="preserve">  까치산</x:t>
  </x:si>
  <x:si>
    <x:t xml:space="preserve"> 곰달래공원</x:t>
  </x:si>
  <x:si>
    <x:t xml:space="preserve">  대   흥</x:t>
  </x:si>
  <x:si>
    <x:t xml:space="preserve">  예   솔</x:t>
  </x:si>
  <x:si>
    <x:t xml:space="preserve">  직  녀</x:t>
  </x:si>
  <x:si>
    <x:t xml:space="preserve">  탑  산</x:t>
  </x:si>
  <x:si>
    <x:t>공원등
(기)</x:t>
  </x:si>
  <x:si>
    <x:t xml:space="preserve">  동마장</x:t>
  </x:si>
  <x:si>
    <x:t>방화동6</x:t>
  </x:si>
  <x:si>
    <x:t xml:space="preserve">  행당4구역</x:t>
  </x:si>
  <x:si>
    <x:t xml:space="preserve"> 목마공원</x:t>
  </x:si>
  <x:si>
    <x:t xml:space="preserve">  노고산</x:t>
  </x:si>
  <x:si>
    <x:t>산책등산로</x:t>
  </x:si>
  <x:si>
    <x:t>2013..3</x:t>
  </x:si>
  <x:si>
    <x:t xml:space="preserve">  물치</x:t>
  </x:si>
  <x:si>
    <x:t xml:space="preserve">  안   골</x:t>
  </x:si>
  <x:si>
    <x:t xml:space="preserve">  중   앙</x:t>
  </x:si>
  <x:si>
    <x:t xml:space="preserve">  푸르미</x:t>
  </x:si>
  <x:si>
    <x:t xml:space="preserve">  행당6구역</x:t>
  </x:si>
  <x:si>
    <x:t xml:space="preserve">  연   지</x:t>
  </x:si>
  <x:si>
    <x:t xml:space="preserve">  남   문</x:t>
  </x:si>
  <x:si>
    <x:t xml:space="preserve">  동   교</x:t>
  </x:si>
  <x:si>
    <x:t xml:space="preserve">  시   내</x:t>
  </x:si>
  <x:si>
    <x:t xml:space="preserve">  매봉산</x:t>
  </x:si>
  <x:si>
    <x:t xml:space="preserve">  창   전</x:t>
  </x:si>
  <x:si>
    <x:t xml:space="preserve">  남   산</x:t>
  </x:si>
  <x:si>
    <x:t xml:space="preserve">  양지</x:t>
  </x:si>
  <x:si>
    <x:t>장의자
(기)</x:t>
  </x:si>
  <x:si>
    <x:t xml:space="preserve">  잔다리</x:t>
  </x:si>
  <x:si>
    <x:t xml:space="preserve">  햇   빛</x:t>
  </x:si>
  <x:si>
    <x:t xml:space="preserve">  미리내</x:t>
  </x:si>
  <x:si>
    <x:t xml:space="preserve">  와   우</x:t>
  </x:si>
  <x:si>
    <x:t xml:space="preserve">  발  산</x:t>
  </x:si>
  <x:si>
    <x:t xml:space="preserve">  수   정</x:t>
  </x:si>
  <x:si>
    <x:t xml:space="preserve">  당현천</x:t>
  </x:si>
  <x:si>
    <x:t>시소
(기)</x:t>
  </x:si>
  <x:si>
    <x:t xml:space="preserve">  삼   개</x:t>
  </x:si>
  <x:si>
    <x:t>유  허  가</x:t>
  </x:si>
  <x:si>
    <x:t xml:space="preserve">  양   화</x:t>
  </x:si>
  <x:si>
    <x:t xml:space="preserve">  샛   터</x:t>
  </x:si>
  <x:si>
    <x:t xml:space="preserve">  모아래</x:t>
  </x:si>
  <x:si>
    <x:t xml:space="preserve">  삼   각</x:t>
  </x:si>
  <x:si>
    <x:t xml:space="preserve">  휴암</x:t>
  </x:si>
  <x:si>
    <x:t xml:space="preserve">  서강나루</x:t>
  </x:si>
  <x:si>
    <x:t xml:space="preserve">  뒤   뜰</x:t>
  </x:si>
  <x:si>
    <x:t xml:space="preserve">  본동</x:t>
  </x:si>
  <x:si>
    <x:t>동상
(기)</x:t>
  </x:si>
  <x:si>
    <x:t xml:space="preserve">  선녀</x:t>
  </x:si>
  <x:si>
    <x:t xml:space="preserve">  성북</x:t>
  </x:si>
  <x:si>
    <x:t xml:space="preserve">  망원새싹</x:t>
  </x:si>
  <x:si>
    <x:t xml:space="preserve">  먹골</x:t>
  </x:si>
  <x:si>
    <x:t xml:space="preserve">  초안산</x:t>
  </x:si>
  <x:si>
    <x:t xml:space="preserve">  솔샘공원</x:t>
  </x:si>
  <x:si>
    <x:t xml:space="preserve">  보   람</x:t>
  </x:si>
  <x:si>
    <x:t xml:space="preserve">  갈현동</x:t>
  </x:si>
  <x:si>
    <x:t xml:space="preserve">  솔향기</x:t>
  </x:si>
  <x:si>
    <x:t xml:space="preserve">  삼   선</x:t>
  </x:si>
  <x:si>
    <x:t xml:space="preserve">  상봉</x:t>
  </x:si>
  <x:si>
    <x:t xml:space="preserve">  트리마제</x:t>
  </x:si>
  <x:si>
    <x:t xml:space="preserve">  희   망</x:t>
  </x:si>
  <x:si>
    <x:t xml:space="preserve">  쌍둥이</x:t>
  </x:si>
  <x:si>
    <x:t xml:space="preserve">  솔숲</x:t>
  </x:si>
  <x:si>
    <x:t xml:space="preserve">  고암</x:t>
  </x:si>
  <x:si>
    <x:t xml:space="preserve">  돌   뫼</x:t>
  </x:si>
  <x:si>
    <x:t xml:space="preserve">  두레</x:t>
  </x:si>
  <x:si>
    <x:t xml:space="preserve">  한신</x:t>
  </x:si>
  <x:si>
    <x:t xml:space="preserve">  돌마루</x:t>
  </x:si>
  <x:si>
    <x:t xml:space="preserve">  홍제천</x:t>
  </x:si>
  <x:si>
    <x:t xml:space="preserve">  길음골</x:t>
  </x:si>
  <x:si>
    <x:t xml:space="preserve">  마들</x:t>
  </x:si>
  <x:si>
    <x:t xml:space="preserve">  초롱</x:t>
  </x:si>
  <x:si>
    <x:t xml:space="preserve">  인조유기비</x:t>
  </x:si>
  <x:si>
    <x:t xml:space="preserve"> 독서공원</x:t>
  </x:si>
  <x:si>
    <x:t xml:space="preserve">  두   리</x:t>
  </x:si>
  <x:si>
    <x:t xml:space="preserve">  방죽</x:t>
  </x:si>
  <x:si>
    <x:t xml:space="preserve">  장위3동</x:t>
  </x:si>
  <x:si>
    <x:t xml:space="preserve">  인덕마을</x:t>
  </x:si>
  <x:si>
    <x:t xml:space="preserve">  꿈빛</x:t>
  </x:si>
  <x:si>
    <x:t xml:space="preserve">  불   광</x:t>
  </x:si>
  <x:si>
    <x:t xml:space="preserve">  북악산</x:t>
  </x:si>
  <x:si>
    <x:t xml:space="preserve">  윗잔다리</x:t>
  </x:si>
  <x:si>
    <x:t xml:space="preserve">  양평</x:t>
  </x:si>
  <x:si>
    <x:t xml:space="preserve">  도란도란</x:t>
  </x:si>
  <x:si>
    <x:t xml:space="preserve">  자주바위</x:t>
  </x:si>
  <x:si>
    <x:t xml:space="preserve">  돌산</x:t>
  </x:si>
  <x:si>
    <x:t xml:space="preserve">  도리미</x:t>
  </x:si>
  <x:si>
    <x:t xml:space="preserve">  아름</x:t>
  </x:si>
  <x:si>
    <x:t xml:space="preserve">  도담공원</x:t>
  </x:si>
  <x:si>
    <x:t xml:space="preserve">  샘말공원</x:t>
  </x:si>
  <x:si>
    <x:t xml:space="preserve">  상아현대</x:t>
  </x:si>
  <x:si>
    <x:t xml:space="preserve">  수락산</x:t>
  </x:si>
  <x:si>
    <x:t xml:space="preserve">  보문2구역</x:t>
  </x:si>
  <x:si>
    <x:t xml:space="preserve">  세곡천공원</x:t>
  </x:si>
  <x:si>
    <x:t xml:space="preserve">  삼전동</x:t>
  </x:si>
  <x:si>
    <x:t xml:space="preserve">  신대림자이</x:t>
  </x:si>
  <x:si>
    <x:t>합   계</x:t>
  </x:si>
  <x:si>
    <x:t xml:space="preserve">  동   방</x:t>
  </x:si>
  <x:si>
    <x:t xml:space="preserve">  종   암</x:t>
  </x:si>
  <x:si>
    <x:t xml:space="preserve">  영축산</x:t>
  </x:si>
  <x:si>
    <x:t xml:space="preserve">  두댐이</x:t>
  </x:si>
  <x:si>
    <x:t xml:space="preserve">  인왕산</x:t>
  </x:si>
  <x:si>
    <x:t xml:space="preserve">  장위10</x:t>
  </x:si>
  <x:si>
    <x:t xml:space="preserve">  서당</x:t>
  </x:si>
  <x:si>
    <x:t xml:space="preserve">  옛시장</x:t>
  </x:si>
  <x:si>
    <x:t xml:space="preserve">  불암산</x:t>
  </x:si>
  <x:si>
    <x:t xml:space="preserve">  힐링숲</x:t>
  </x:si>
  <x:si>
    <x:t xml:space="preserve">  신길9구역</x:t>
  </x:si>
  <x:si>
    <x:t xml:space="preserve">  행복한</x:t>
  </x:si>
  <x:si>
    <x:t xml:space="preserve">  등나무</x:t>
  </x:si>
  <x:si>
    <x:t xml:space="preserve">  벼루말</x:t>
  </x:si>
  <x:si>
    <x:t xml:space="preserve">  벌   말</x:t>
  </x:si>
  <x:si>
    <x:t xml:space="preserve">  웃   말</x:t>
  </x:si>
  <x:si>
    <x:t xml:space="preserve">  벌집</x:t>
  </x:si>
  <x:si>
    <x:t xml:space="preserve">  훼밀리</x:t>
  </x:si>
  <x:si>
    <x:t xml:space="preserve">  삼   전</x:t>
  </x:si>
  <x:si>
    <x:t xml:space="preserve">  송파1동</x:t>
  </x:si>
  <x:si>
    <x:t xml:space="preserve">  길섶</x:t>
  </x:si>
  <x:si>
    <x:t xml:space="preserve">  가   락</x:t>
  </x:si>
  <x:si>
    <x:t xml:space="preserve">  건너말</x:t>
  </x:si>
  <x:si>
    <x:t>샘터
(소)</x:t>
  </x:si>
  <x:si>
    <x:t xml:space="preserve">  누에머리</x:t>
  </x:si>
  <x:si>
    <x:t xml:space="preserve">  돈암1동</x:t>
  </x:si>
  <x:si>
    <x:t xml:space="preserve">  삼밭나루</x:t>
  </x:si>
  <x:si>
    <x:t xml:space="preserve">  잠   실</x:t>
  </x:si>
  <x:si>
    <x:t xml:space="preserve">  뽕   밭</x:t>
  </x:si>
  <x:si>
    <x:t xml:space="preserve">  길음1</x:t>
  </x:si>
  <x:si>
    <x:t xml:space="preserve">  사   슴</x:t>
  </x:si>
  <x:si>
    <x:t xml:space="preserve">  한무리</x:t>
  </x:si>
  <x:si>
    <x:t xml:space="preserve">  한   양</x:t>
  </x:si>
  <x:si>
    <x:t xml:space="preserve">  정릉3동</x:t>
  </x:si>
  <x:si>
    <x:t xml:space="preserve">  선정릉</x:t>
  </x:si>
  <x:si>
    <x:t xml:space="preserve">  성   심</x:t>
  </x:si>
  <x:si>
    <x:t>기   타</x:t>
  </x:si>
  <x:si>
    <x:t xml:space="preserve">  거   여</x:t>
  </x:si>
  <x:si>
    <x:t xml:space="preserve">  선유봉</x:t>
  </x:si>
  <x:si>
    <x:t xml:space="preserve">  안개</x:t>
  </x:si>
  <x:si>
    <x:t xml:space="preserve">  중   대</x:t>
  </x:si>
  <x:si>
    <x:t xml:space="preserve">  궁터길</x:t>
  </x:si>
  <x:si>
    <x:t xml:space="preserve">  신천교통</x:t>
  </x:si>
  <x:si>
    <x:t xml:space="preserve">  새장터</x:t>
  </x:si>
  <x:si>
    <x:t xml:space="preserve">  올림픽공원</x:t>
  </x:si>
  <x:si>
    <x:t xml:space="preserve">  안산골</x:t>
  </x:si>
  <x:si>
    <x:t xml:space="preserve">  개나리</x:t>
  </x:si>
  <x:si>
    <x:t xml:space="preserve">  송   파</x:t>
  </x:si>
  <x:si>
    <x:t>송파구(총계)</x:t>
  </x:si>
  <x:si>
    <x:t xml:space="preserve">  무궁화공원</x:t>
  </x:si>
  <x:si>
    <x:t xml:space="preserve">  일   선</x:t>
  </x:si>
  <x:si>
    <x:t xml:space="preserve">  글샘작은</x:t>
  </x:si>
  <x:si>
    <x:t xml:space="preserve">  방   이</x:t>
  </x:si>
  <x:si>
    <x:t xml:space="preserve">  꿈동산</x:t>
  </x:si>
  <x:si>
    <x:t xml:space="preserve">  고   명</x:t>
  </x:si>
  <x:si>
    <x:t xml:space="preserve">  백   토</x:t>
  </x:si>
  <x:si>
    <x:t xml:space="preserve">  한우물</x:t>
  </x:si>
  <x:si>
    <x:t>24-3. 편익시설, 관리시설</x:t>
  </x:si>
  <x:si>
    <x:t xml:space="preserve">  월곡2동 고가 옆 녹지 쉼터</x:t>
  </x:si>
  <x:si>
    <x:t>디에이치자이소공원(공무원8차재건축)</x:t>
  </x:si>
  <x:si>
    <x:t xml:space="preserve">  석관 마을마당(석관동 쉼터)</x:t>
  </x:si>
  <x:si>
    <x:t xml:space="preserve">  녹번산들바람
(녹번1-2지구 주택재개발정비구역 내 소공원)</x:t>
  </x:si>
  <x:si>
    <x:t xml:space="preserve">  월곡2동 오패산로 가로 쉼터</x:t>
  </x:si>
  <x:si>
    <x:t xml:space="preserve"> 인왕산 도시자연공원구역&lt;시&gt;</x:t>
  </x:si>
  <x:si>
    <x:t xml:space="preserve">  한남더힐 공공공지 1(822)</x:t>
  </x:si>
  <x:si>
    <x:t xml:space="preserve">  보광동 가로쉼터(3-381)</x:t>
  </x:si>
  <x:si>
    <x:t>10-3. 편익시설, 관리시설</x:t>
  </x:si>
  <x:si>
    <x:t xml:space="preserve">8-2. 운동시설, 교양시설 </x:t>
  </x:si>
  <x:si>
    <x:t>15-2. 운동시설, 교양시설</x:t>
  </x:si>
  <x:si>
    <x:t>23-2. 운동시설, 교양시설</x:t>
  </x:si>
  <x:si>
    <x:t xml:space="preserve">  1-3. 편익시설, 관리시설</x:t>
  </x:si>
  <x:si>
    <x:t>상도동(성대골) 주거환경개선 어린이</x:t>
  </x:si>
  <x:si>
    <x:t xml:space="preserve">  서리풀 &lt;도시자연공원구역&gt;</x:t>
  </x:si>
  <x:si>
    <x:t xml:space="preserve"> 호암로 국제산장아파트앞 의자쉼터</x:t>
  </x:si>
  <x:si>
    <x:t xml:space="preserve">  (가칭)영등포1-4구역 역사공원</x:t>
  </x:si>
  <x:si>
    <x:t xml:space="preserve"> 위례별(위례 근린공원 7호)</x:t>
  </x:si>
  <x:si>
    <x:t>Ⅲ. 편익시설, 관리시설(총괄)</x:t>
  </x:si>
  <x:si>
    <x:t>24-2. 운동시설, 교양시설</x:t>
  </x:si>
  <x:si>
    <x:t xml:space="preserve"> 스케치북No.9(강남역9번출구)</x:t>
  </x:si>
  <x:si>
    <x:t xml:space="preserve">25-2. 운동시설, 교양시설 </x:t>
  </x:si>
  <x:si>
    <x:t xml:space="preserve">20-2. 운동시설, 교양시설 </x:t>
  </x:si>
  <x:si>
    <x:t xml:space="preserve">  독바위역세권 내 1호 소공원</x:t>
  </x:si>
  <x:si>
    <x:t xml:space="preserve">  수서택지개발(광평공원부근)</x:t>
  </x:si>
  <x:si>
    <x:t xml:space="preserve">  역촌1주택 재건축구역내 소공원</x:t>
  </x:si>
  <x:si>
    <x:t xml:space="preserve"> 성북동 북정마을 비둘기 쉼터</x:t>
  </x:si>
  <x:si>
    <x:t xml:space="preserve">  느티나무(보광동) 마을마당</x:t>
  </x:si>
  <x:si>
    <x:t xml:space="preserve">  상계 1(수락산역 4번 출구)</x:t>
  </x:si>
  <x:si>
    <x:t xml:space="preserve">  말죽거리&lt;도시자연공원구역&gt;</x:t>
  </x:si>
  <x:si>
    <x:t xml:space="preserve">  한남더힐 공공공지2(821)</x:t>
  </x:si>
  <x:si>
    <x:t>15-3. 편익시설, 관리시설</x:t>
  </x:si>
  <x:si>
    <x:t xml:space="preserve"> 솔빛 (돈의문1구역 소공원1)</x:t>
  </x:si>
  <x:si>
    <x:t xml:space="preserve">  돈암1동 주민센터 옆 쉼터</x:t>
  </x:si>
  <x:si>
    <x:t xml:space="preserve">  구의장미정원(구, 삼족오광장)</x:t>
  </x:si>
  <x:si>
    <x:t xml:space="preserve">  대조1주택재개발구역내 소공원</x:t>
  </x:si>
  <x:si>
    <x:t xml:space="preserve">  신사1주택 재건축구역내 소공원</x:t>
  </x:si>
  <x:si>
    <x:t xml:space="preserve"> 소담 (돈의문1구역 소공원2)</x:t>
  </x:si>
  <x:si>
    <x:t xml:space="preserve"> 달바위 (돈의문1구역 소공원3)</x:t>
  </x:si>
  <x:si>
    <x:t xml:space="preserve">  한남동어린이놀이터및주민센터</x:t>
  </x:si>
  <x:si>
    <x:t xml:space="preserve">  종암2동 정릉천변 녹지쉼터</x:t>
  </x:si>
  <x:si>
    <x:t xml:space="preserve">  독바위역세권 내 2호 소공원</x:t>
  </x:si>
  <x:si>
    <x:t xml:space="preserve">  래미안라클래시 소공원(강남1)</x:t>
  </x:si>
  <x:si>
    <x:t xml:space="preserve">  체육공원(항동지구) - 미조성</x:t>
  </x:si>
  <x:si>
    <x:t>18-3. 편익시설, 관리시설</x:t>
  </x:si>
  <x:si>
    <x:t xml:space="preserve">Ⅱ. 운동시설, 교양시설(총괄) </x:t>
  </x:si>
  <x:si>
    <x:t xml:space="preserve">  보광동 가로쉼터(265-418)</x:t>
  </x:si>
  <x:si>
    <x:t>16-2. 운동시설, 교양시설</x:t>
  </x:si>
  <x:si>
    <x:t xml:space="preserve">1-2. 운동시설, 교양시설 </x:t>
  </x:si>
  <x:si>
    <x:t xml:space="preserve">  서오능(1~5지구) (시공원)</x:t>
  </x:si>
  <x:si>
    <x:t xml:space="preserve">  인능산 &lt;도시자연공원구역&gt;</x:t>
  </x:si>
  <x:si>
    <x:t xml:space="preserve">  후암동 가로쉼터(45-39)</x:t>
  </x:si>
  <x:si>
    <x:t>11-3. 편익시설, 관리시설</x:t>
  </x:si>
  <x:si>
    <x:t xml:space="preserve">18-2. 운동시설, 교양시설 </x:t>
  </x:si>
  <x:si>
    <x:t xml:space="preserve"> 6-4. 관리시설, 건물현황</x:t>
  </x:si>
  <x:si>
    <x:t>17-3. 편익시설, 관리시설</x:t>
  </x:si>
  <x:si>
    <x:t>20-3. 편익시설, 관리시설</x:t>
  </x:si>
  <x:si>
    <x:t>12-2. 운동시설, 교양시설</x:t>
  </x:si>
  <x:si>
    <x:t>22-3. 편익시설, 관리시설</x:t>
  </x:si>
  <x:si>
    <x:t>22-2. 운동시설, 교양시설</x:t>
  </x:si>
  <x:si>
    <x:t>23-3. 편익시설, 관리시설</x:t>
  </x:si>
  <x:si>
    <x:t>11-2. 운동시설, 교양시설</x:t>
  </x:si>
  <x:si>
    <x:t xml:space="preserve"> 14-2. 운동시설, 교양시설</x:t>
  </x:si>
  <x:si>
    <x:t>19-3. 편익시설, 관리시설</x:t>
  </x:si>
  <x:si>
    <x:t xml:space="preserve">  한강로 가로쉼터(3가 45-7)</x:t>
  </x:si>
  <x:si>
    <x:t xml:space="preserve"> 자하문폐가압장
 휴 식 공 간</x:t>
  </x:si>
  <x:si>
    <x:t xml:space="preserve">  청계산 &lt;도시자연공원구역&gt;</x:t>
  </x:si>
  <x:si>
    <x:t>10-2. 운동시설, 교양시설</x:t>
  </x:si>
  <x:si>
    <x:t>우체국옆(태릉입구역 5번출구)</x:t>
  </x:si>
  <x:si>
    <x:t xml:space="preserve">  도곡진달래1차소공원(구 강남7)</x:t>
  </x:si>
  <x:si>
    <x:t xml:space="preserve">  이촌동 가로쉼터(209-5)</x:t>
  </x:si>
  <x:si>
    <x:t xml:space="preserve">  서울북부지방검찰청 주변녹지</x:t>
  </x:si>
  <x:si>
    <x:t xml:space="preserve">  월곡2동 주민센터 뒤 쉼터</x:t>
  </x:si>
  <x:si>
    <x:t xml:space="preserve">  이촌동 가로쉼터(413-2)</x:t>
  </x:si>
  <x:si>
    <x:t xml:space="preserve">  방   배&lt;도시자연공원구역&gt;</x:t>
  </x:si>
  <x:si>
    <x:t xml:space="preserve">  후암동 가로쉼터(400-39)</x:t>
  </x:si>
  <x:si>
    <x:t xml:space="preserve"> 개나리4차아파트 소공원(강남3)</x:t>
  </x:si>
  <x:si>
    <x:t xml:space="preserve">  응암4주택 재건축구역내 소공원</x:t>
  </x:si>
  <x:si>
    <x:t xml:space="preserve"> 북악산 도시자연공원구역&lt;시&gt;</x:t>
  </x:si>
  <x:si>
    <x:t xml:space="preserve"> 관악소방서 앞 가로정원 쉼터</x:t>
  </x:si>
  <x:si>
    <x:t xml:space="preserve">4-2. 운동시설, 교양시설 </x:t>
  </x:si>
  <x:si>
    <x:t xml:space="preserve"> 북한산 도시자연공원구역&lt;시&gt;</x:t>
  </x:si>
  <x:si>
    <x:t>25-3. 편익시설, 관리시설</x:t>
  </x:si>
  <x:si>
    <x:t xml:space="preserve"> 서초2(반포대로, 커피빈 앞)</x:t>
  </x:si>
  <x:si>
    <x:t>12-3. 편익시설, 관리시설</x:t>
  </x:si>
  <x:si>
    <x:t>16-3. 편익시설, 관리시설</x:t>
  </x:si>
  <x:si>
    <x:t>17-2. 운동시설, 교양시설</x:t>
  </x:si>
  <x:si>
    <x:t xml:space="preserve">  북한산(1~8지구) (시공원)</x:t>
  </x:si>
  <x:si>
    <x:t xml:space="preserve">19-2. 운동시설, 교양시설 </x:t>
  </x:si>
  <x:si>
    <x:t xml:space="preserve">9-2. 운동시설, 교양시설 </x:t>
  </x:si>
  <x:si>
    <x:t xml:space="preserve"> 우면</x:t>
  </x:si>
  <x:si>
    <x:t xml:space="preserve"> 두산</x:t>
  </x:si>
  <x:si>
    <x:t xml:space="preserve"> 한울</x:t>
  </x:si>
  <x:si>
    <x:t xml:space="preserve">  </x:t>
  </x:si>
  <x:si>
    <x:t>기</x:t>
  </x:si>
  <x:si>
    <x:t>소계</x:t>
  </x:si>
  <x:si>
    <x:t>동물원</x:t>
  </x:si>
  <x:si>
    <x:t>타석</x:t>
  </x:si>
  <x:si>
    <x:t>개소</x:t>
  </x:si>
  <x:si>
    <x:t>-</x:t>
  </x:si>
  <x:si>
    <x:t>.</x:t>
  </x:si>
  <x:si>
    <x:t>계</x:t>
  </x:si>
  <x:si>
    <x:t xml:space="preserve"> </x:t>
  </x:si>
  <x:si>
    <x:t>염리</x:t>
  </x:si>
  <x:si>
    <x:t xml:space="preserve"> 성메</x:t>
  </x:si>
  <x:si>
    <x:t xml:space="preserve"> 와우</x:t>
  </x:si>
  <x:si>
    <x:t xml:space="preserve"> 궁동</x:t>
  </x:si>
  <x:si>
    <x:t>식물원</x:t>
  </x:si>
  <x:si>
    <x:t>운동장</x:t>
  </x:si>
  <x:si>
    <x:t xml:space="preserve"> 연화</x:t>
  </x:si>
  <x:si>
    <x:t>㎡</x:t>
  </x:si>
  <x:si>
    <x:t>세운2</x:t>
  </x:si>
  <x:si>
    <x:t>기타</x:t>
  </x:si>
  <x:si>
    <x:t xml:space="preserve"> 토정</x:t>
  </x:si>
  <x:si>
    <x:t xml:space="preserve"> 봉수</x:t>
  </x:si>
  <x:si>
    <x:t xml:space="preserve"> 열매</x:t>
  </x:si>
  <x:si>
    <x:t xml:space="preserve"> 성산</x:t>
  </x:si>
  <x:si>
    <x:t xml:space="preserve"> 신림</x:t>
  </x:si>
  <x:si>
    <x:t xml:space="preserve">  미</x:t>
  </x:si>
  <x:si>
    <x:t xml:space="preserve"> 합정</x:t>
  </x:si>
  <x:si>
    <x:t>삭</x:t>
  </x:si>
  <x:si>
    <x:t>세운1</x:t>
  </x:si>
  <x:si>
    <x:t>동</x:t>
  </x:si>
  <x:si>
    <x:t xml:space="preserve"> 현석</x:t>
  </x:si>
  <x:si>
    <x:t>㎞</x:t>
  </x:si>
  <x:si>
    <x:t>m</x:t>
  </x:si>
  <x:si>
    <x:t xml:space="preserve"> 망원</x:t>
  </x:si>
  <x:si>
    <x:t xml:space="preserve"> 하늘</x:t>
  </x:si>
  <x:si>
    <x:t xml:space="preserve"> 노들</x:t>
  </x:si>
  <x:si>
    <x:t xml:space="preserve"> 목련</x:t>
  </x:si>
  <x:si>
    <x:t>자판기</x:t>
  </x:si>
  <x:si>
    <x:t xml:space="preserve"> 신수</x:t>
  </x:si>
  <x:si>
    <x:t xml:space="preserve"> 대현</x:t>
  </x:si>
  <x:si>
    <x:t>시설</x:t>
  </x:si>
  <x:si>
    <x:t xml:space="preserve"> 원신</x:t>
  </x:si>
  <x:si>
    <x:t>기 타</x:t>
  </x:si>
  <x:si>
    <x:t>종합</x:t>
  </x:si>
  <x:si>
    <x:t xml:space="preserve">  솔</x:t>
  </x:si>
  <x:si>
    <x:t xml:space="preserve"> 서교</x:t>
  </x:si>
  <x:si>
    <x:t xml:space="preserve"> 공덕</x:t>
  </x:si>
  <x:si>
    <x:t xml:space="preserve"> 한서</x:t>
  </x:si>
  <x:si>
    <x:t xml:space="preserve"> 솔밭</x:t>
  </x:si>
  <x:si>
    <x:t xml:space="preserve"> 단풍</x:t>
  </x:si>
  <x:si>
    <x:t>노선</x:t>
  </x:si>
  <x:si>
    <x:t xml:space="preserve"> - </x:t>
  </x:si>
  <x:si>
    <x:t xml:space="preserve"> 중동</x:t>
  </x:si>
  <x:si>
    <x:t xml:space="preserve"> 북성</x:t>
  </x:si>
  <x:si>
    <x:t>`</x:t>
  </x:si>
  <x:si>
    <x:t xml:space="preserve"> 상수</x:t>
  </x:si>
  <x:si>
    <x:t>쌍룡산</x:t>
  </x:si>
  <x:si>
    <x:t xml:space="preserve"> 독막</x:t>
  </x:si>
  <x:si>
    <x:t>종</x:t>
  </x:si>
  <x:si>
    <x:t>면수</x:t>
  </x:si>
  <x:si>
    <x:t>합정2</x:t>
  </x:si>
  <x:si>
    <x:t xml:space="preserve"> 창천</x:t>
  </x:si>
  <x:si>
    <x:t>면적</x:t>
  </x:si>
  <x:si>
    <x:t xml:space="preserve"> 용답</x:t>
  </x:si>
  <x:si>
    <x:t xml:space="preserve"> 한성</x:t>
  </x:si>
  <x:si>
    <x:t xml:space="preserve"> 대흥</x:t>
  </x:si>
  <x:si>
    <x:t>제</x:t>
  </x:si>
  <x:si>
    <x:t xml:space="preserve"> 서서울호수공원</x:t>
  </x:si>
  <x:si>
    <x:t xml:space="preserve"> 향유(거마재정비)</x:t>
  </x:si>
  <x:si>
    <x:t>신월6 소공원3</x:t>
  </x:si>
  <x:si>
    <x:t>독산말미푸른공원</x:t>
  </x:si>
  <x:si>
    <x:t>신월6 소공원1</x:t>
  </x:si>
  <x:si>
    <x:t>신월6 소공원2</x:t>
  </x:si>
  <x:si>
    <x:t xml:space="preserve">  꽃담</x:t>
  </x:si>
  <x:si>
    <x:t xml:space="preserve">  중앙</x:t>
  </x:si>
  <x:si>
    <x:t xml:space="preserve">  금나래중앙</x:t>
  </x:si>
  <x:si>
    <x:t xml:space="preserve">  문  배</x:t>
  </x:si>
  <x:si>
    <x:t xml:space="preserve"> 홍제원</x:t>
  </x:si>
  <x:si>
    <x:t xml:space="preserve">  배곶이</x:t>
  </x:si>
  <x:si>
    <x:t xml:space="preserve">  당산역</x:t>
  </x:si>
  <x:si>
    <x:t xml:space="preserve">  버들개</x:t>
  </x:si>
  <x:si>
    <x:t xml:space="preserve">  우리동네숲</x:t>
  </x:si>
  <x:si>
    <x:t xml:space="preserve">  한강대로</x:t>
  </x:si>
  <x:si>
    <x:t xml:space="preserve"> 독립문</x:t>
  </x:si>
  <x:si>
    <x:t xml:space="preserve">  안산</x:t>
  </x:si>
  <x:si>
    <x:t xml:space="preserve"> 홍제천</x:t>
  </x:si>
  <x:si>
    <x:t xml:space="preserve">  역삼동</x:t>
  </x:si>
  <x:si>
    <x:t>홍제2구역</x:t>
  </x:si>
  <x:si>
    <x:t xml:space="preserve"> 북아현6</x:t>
  </x:si>
  <x:si>
    <x:t xml:space="preserve">  난   향</x:t>
  </x:si>
  <x:si>
    <x:t xml:space="preserve">  청   파</x:t>
  </x:si>
  <x:si>
    <x:t xml:space="preserve"> 도   덕</x:t>
  </x:si>
  <x:si>
    <x:t xml:space="preserve">  한솔솔파크</x:t>
  </x:si>
  <x:si>
    <x:t xml:space="preserve"> 강남3</x:t>
  </x:si>
  <x:si>
    <x:t xml:space="preserve">  풍   림</x:t>
  </x:si>
  <x:si>
    <x:t xml:space="preserve">  당산나루</x:t>
  </x:si>
  <x:si>
    <x:t xml:space="preserve"> 연희1지구</x:t>
  </x:si>
  <x:si>
    <x:t>수변공원 계</x:t>
  </x:si>
  <x:si>
    <x:t xml:space="preserve">  안심터</x:t>
  </x:si>
  <x:si>
    <x:t xml:space="preserve">  독산</x:t>
  </x:si>
  <x:si>
    <x:t xml:space="preserve">  이촌한우리</x:t>
  </x:si>
  <x:si>
    <x:t xml:space="preserve">  신림</x:t>
  </x:si>
  <x:si>
    <x:t xml:space="preserve">  도하</x:t>
  </x:si>
  <x:si>
    <x:t xml:space="preserve">  금화</x:t>
  </x:si>
  <x:si>
    <x:t>수변공원 소계</x:t>
  </x:si>
  <x:si>
    <x:t>관악구(총계)</x:t>
  </x:si>
  <x:si>
    <x:t xml:space="preserve">  쌈지</x:t>
  </x:si>
  <x:si>
    <x:t>쉼터 계</x:t>
  </x:si>
  <x:si>
    <x:t xml:space="preserve">  너섬</x:t>
  </x:si>
  <x:si>
    <x:t xml:space="preserve">  안양천</x:t>
  </x:si>
  <x:si>
    <x:t xml:space="preserve"> 거꾸로</x:t>
  </x:si>
  <x:si>
    <x:t xml:space="preserve"> 소공원2</x:t>
  </x:si>
  <x:si>
    <x:t xml:space="preserve">  신광</x:t>
  </x:si>
  <x:si>
    <x:t xml:space="preserve">  신길5구역</x:t>
  </x:si>
  <x:si>
    <x:t xml:space="preserve">  마곡하늬</x:t>
  </x:si>
  <x:si>
    <x:t xml:space="preserve">  간데메</x:t>
  </x:si>
  <x:si>
    <x:t xml:space="preserve">  창천</x:t>
  </x:si>
  <x:si>
    <x:t xml:space="preserve">  복주산</x:t>
  </x:si>
  <x:si>
    <x:t xml:space="preserve">  허   준</x:t>
  </x:si>
  <x:si>
    <x:t xml:space="preserve">  홍제</x:t>
  </x:si>
  <x:si>
    <x:t xml:space="preserve"> 양천공원</x:t>
  </x:si>
  <x:si>
    <x:t xml:space="preserve"> 불광천</x:t>
  </x:si>
  <x:si>
    <x:t xml:space="preserve">  금   호</x:t>
  </x:si>
  <x:si>
    <x:t xml:space="preserve"> 신용산</x:t>
  </x:si>
  <x:si>
    <x:t xml:space="preserve">  새말</x:t>
  </x:si>
  <x:si>
    <x:t xml:space="preserve">  마곡나루</x:t>
  </x:si>
  <x:si>
    <x:t xml:space="preserve">  나루</x:t>
  </x:si>
  <x:si>
    <x:t xml:space="preserve"> 신월공원</x:t>
  </x:si>
  <x:si>
    <x:t xml:space="preserve">  금빛공원</x:t>
  </x:si>
  <x:si>
    <x:t xml:space="preserve">  대림3주택</x:t>
  </x:si>
  <x:si>
    <x:t xml:space="preserve">  개화</x:t>
  </x:si>
  <x:si>
    <x:t xml:space="preserve">  궁동산</x:t>
  </x:si>
  <x:si>
    <x:t xml:space="preserve">  중랑캠핑숲</x:t>
  </x:si>
  <x:si>
    <x:t xml:space="preserve">  신선</x:t>
  </x:si>
  <x:si>
    <x:t>문화공원 소계</x:t>
  </x:si>
  <x:si>
    <x:t xml:space="preserve">  세종로공원</x:t>
  </x:si>
  <x:si>
    <x:t xml:space="preserve"> 봉천8구역1</x:t>
  </x:si>
  <x:si>
    <x:t xml:space="preserve">  교   대</x:t>
  </x:si>
  <x:si>
    <x:t xml:space="preserve"> 개봉1동 4</x:t>
  </x:si>
  <x:si>
    <x:t xml:space="preserve">  비   석</x:t>
  </x:si>
  <x:si>
    <x:t xml:space="preserve"> 합정 쉼터</x:t>
  </x:si>
  <x:si>
    <x:t>17. 구로구</x:t>
  </x:si>
  <x:si>
    <x:t>18. 금천구</x:t>
  </x:si>
  <x:si>
    <x:t xml:space="preserve"> 오류1동 7</x:t>
  </x:si>
  <x:si>
    <x:t xml:space="preserve">  새   터</x:t>
  </x:si>
  <x:si>
    <x:t xml:space="preserve">  만   남</x:t>
  </x:si>
  <x:si>
    <x:t xml:space="preserve"> 미아 3구역</x:t>
  </x:si>
  <x:si>
    <x:t>6. 동대문구</x:t>
  </x:si>
  <x:si>
    <x:t xml:space="preserve"> 오류1동 2</x:t>
  </x:si>
  <x:si>
    <x:t>14. 마포구</x:t>
  </x:si>
  <x:si>
    <x:t>16. 강서구</x:t>
  </x:si>
  <x:si>
    <x:t xml:space="preserve"> 고척2동</x:t>
  </x:si>
  <x:si>
    <x:t xml:space="preserve">  좌   월</x:t>
  </x:si>
  <x:si>
    <x:t xml:space="preserve">  보라매</x:t>
  </x:si>
  <x:si>
    <x:t xml:space="preserve">  본마을</x:t>
  </x:si>
  <x:si>
    <x:t>1. 종로구</x:t>
  </x:si>
  <x:si>
    <x:t xml:space="preserve"> 늘푸른</x:t>
  </x:si>
  <x:si>
    <x:t>11. 노원구</x:t>
  </x:si>
  <x:si>
    <x:t xml:space="preserve"> 개봉1동 1</x:t>
  </x:si>
  <x:si>
    <x:t xml:space="preserve"> 합정R 쉼터</x:t>
  </x:si>
  <x:si>
    <x:t xml:space="preserve">  천   호</x:t>
  </x:si>
  <x:si>
    <x:t xml:space="preserve"> 고척1동 1</x:t>
  </x:si>
  <x:si>
    <x:t>25. 강동구</x:t>
  </x:si>
  <x:si>
    <x:t xml:space="preserve"> 고척1동 2</x:t>
  </x:si>
  <x:si>
    <x:t xml:space="preserve"> 명일동5호</x:t>
  </x:si>
  <x:si>
    <x:t xml:space="preserve">  윗   샘</x:t>
  </x:si>
  <x:si>
    <x:t xml:space="preserve"> 오류1동 1</x:t>
  </x:si>
  <x:si>
    <x:t xml:space="preserve">  녹번동</x:t>
  </x:si>
  <x:si>
    <x:t xml:space="preserve"> 삼양사거리</x:t>
  </x:si>
  <x:si>
    <x:t>8. 성북구</x:t>
  </x:si>
  <x:si>
    <x:t>24. 송파구</x:t>
  </x:si>
  <x:si>
    <x:t xml:space="preserve"> 구로2동 4</x:t>
  </x:si>
  <x:si>
    <x:t xml:space="preserve"> 성산2쉼터</x:t>
  </x:si>
  <x:si>
    <x:t xml:space="preserve"> 구로2동 1</x:t>
  </x:si>
  <x:si>
    <x:t xml:space="preserve"> 명일동3호</x:t>
  </x:si>
  <x:si>
    <x:t>소계(조성)</x:t>
  </x:si>
  <x:si>
    <x:t xml:space="preserve"> 구로2동 3</x:t>
  </x:si>
  <x:si>
    <x:t>소계(미조성)</x:t>
  </x:si>
  <x:si>
    <x:t xml:space="preserve">  동   문</x:t>
  </x:si>
  <x:si>
    <x:t xml:space="preserve">  뻐꾸기</x:t>
  </x:si>
  <x:si>
    <x:t xml:space="preserve">  구   산</x:t>
  </x:si>
  <x:si>
    <x:t xml:space="preserve"> 망원동쉼터</x:t>
  </x:si>
  <x:si>
    <x:t xml:space="preserve">  코   아</x:t>
  </x:si>
  <x:si>
    <x:t xml:space="preserve">  횃   불</x:t>
  </x:si>
  <x:si>
    <x:t xml:space="preserve">  소곶네</x:t>
  </x:si>
  <x:si>
    <x:t>23. 강남구</x:t>
  </x:si>
  <x:si>
    <x:t xml:space="preserve">  태   양</x:t>
  </x:si>
  <x:si>
    <x:t xml:space="preserve"> 오류1동 4</x:t>
  </x:si>
  <x:si>
    <x:t xml:space="preserve">  다   래</x:t>
  </x:si>
  <x:si>
    <x:t xml:space="preserve"> 구로2동 5</x:t>
  </x:si>
  <x:si>
    <x:t xml:space="preserve">  백   설</x:t>
  </x:si>
  <x:si>
    <x:t xml:space="preserve"> 남 현</x:t>
  </x:si>
  <x:si>
    <x:t xml:space="preserve">  군아파트</x:t>
  </x:si>
  <x:si>
    <x:t xml:space="preserve">  도화공원</x:t>
  </x:si>
  <x:si>
    <x:t xml:space="preserve">  봉   천</x:t>
  </x:si>
  <x:si>
    <x:t xml:space="preserve">  종   열</x:t>
  </x:si>
  <x:si>
    <x:t xml:space="preserve">  꿈에그린</x:t>
  </x:si>
  <x:si>
    <x:t xml:space="preserve"> 미 성</x:t>
  </x:si>
  <x:si>
    <x:t xml:space="preserve">  정   문</x:t>
  </x:si>
  <x:si>
    <x:t xml:space="preserve">  국   지</x:t>
  </x:si>
  <x:si>
    <x:t xml:space="preserve">  새   들</x:t>
  </x:si>
  <x:si>
    <x:t xml:space="preserve">  양화폭포</x:t>
  </x:si>
  <x:si>
    <x:t xml:space="preserve">  모래내</x:t>
  </x:si>
  <x:si>
    <x:t xml:space="preserve">  염   곡</x:t>
  </x:si>
  <x:si>
    <x:t xml:space="preserve">  신   중</x:t>
  </x:si>
  <x:si>
    <x:t xml:space="preserve"> 연 주 대</x:t>
  </x:si>
  <x:si>
    <x:t xml:space="preserve">  흑석1,2</x:t>
  </x:si>
  <x:si>
    <x:t xml:space="preserve">  대   협</x:t>
  </x:si>
  <x:si>
    <x:t xml:space="preserve">  난   곡</x:t>
  </x:si>
  <x:si>
    <x:t xml:space="preserve"> 신   우</x:t>
  </x:si>
  <x:si>
    <x:t xml:space="preserve">  고추말</x:t>
  </x:si>
  <x:si>
    <x:t xml:space="preserve">  율   곡</x:t>
  </x:si>
  <x:si>
    <x:t xml:space="preserve">  새   벽</x:t>
  </x:si>
  <x:si>
    <x:t xml:space="preserve">  정   훈</x:t>
  </x:si>
  <x:si>
    <x:t xml:space="preserve">  학다리</x:t>
  </x:si>
  <x:si>
    <x:t xml:space="preserve">  백제요지</x:t>
  </x:si>
  <x:si>
    <x:t xml:space="preserve">  3.1</x:t>
  </x:si>
  <x:si>
    <x:t xml:space="preserve">  토   끼</x:t>
  </x:si>
  <x:si>
    <x:t xml:space="preserve">  용봉정</x:t>
  </x:si>
  <x:si>
    <x:t xml:space="preserve">  사우촌</x:t>
  </x:si>
  <x:si>
    <x:t xml:space="preserve">  늘푸른쉼터</x:t>
  </x:si>
  <x:si>
    <x:t xml:space="preserve">  남   현</x:t>
  </x:si>
  <x:si>
    <x:t xml:space="preserve">  동   심</x:t>
  </x:si>
  <x:si>
    <x:t xml:space="preserve">  당   산</x:t>
  </x:si>
  <x:si>
    <x:t xml:space="preserve">  태  양</x:t>
  </x:si>
  <x:si>
    <x:t xml:space="preserve">  사   당</x:t>
  </x:si>
  <x:si>
    <x:t xml:space="preserve">  보   명</x:t>
  </x:si>
  <x:si>
    <x:t xml:space="preserve">  목   화</x:t>
  </x:si>
  <x:si>
    <x:t xml:space="preserve">  자   유</x:t>
  </x:si>
  <x:si>
    <x:t xml:space="preserve">  무아래</x:t>
  </x:si>
  <x:si>
    <x:t xml:space="preserve">  신   일</x:t>
  </x:si>
  <x:si>
    <x:t xml:space="preserve">  가   양</x:t>
  </x:si>
  <x:si>
    <x:t xml:space="preserve">  다사랑</x:t>
  </x:si>
  <x:si>
    <x:t xml:space="preserve">  새   빛</x:t>
  </x:si>
  <x:si>
    <x:t xml:space="preserve">  말   뫼</x:t>
  </x:si>
  <x:si>
    <x:t xml:space="preserve">  봉   림</x:t>
  </x:si>
  <x:si>
    <x:t xml:space="preserve">  두   산</x:t>
  </x:si>
  <x:si>
    <x:t xml:space="preserve">  청  명</x:t>
  </x:si>
  <x:si>
    <x:t xml:space="preserve">  충   효</x:t>
  </x:si>
  <x:si>
    <x:t xml:space="preserve">  인   헌</x:t>
  </x:si>
  <x:si>
    <x:t xml:space="preserve">  쑥고개</x:t>
  </x:si>
  <x:si>
    <x:t xml:space="preserve">  꾸러기</x:t>
  </x:si>
  <x:si>
    <x:t xml:space="preserve">  은   천</x:t>
  </x:si>
  <x:si>
    <x:t xml:space="preserve">  서   강</x:t>
  </x:si>
  <x:si>
    <x:t xml:space="preserve">  애   경</x:t>
  </x:si>
  <x:si>
    <x:t xml:space="preserve">  중마루</x:t>
  </x:si>
  <x:si>
    <x:t xml:space="preserve">  신   화</x:t>
  </x:si>
  <x:si>
    <x:t xml:space="preserve">  제   비</x:t>
  </x:si>
  <x:si>
    <x:t xml:space="preserve">  외주목</x:t>
  </x:si>
  <x:si>
    <x:t xml:space="preserve"> 봉천8구역3</x:t>
  </x:si>
  <x:si>
    <x:t xml:space="preserve">  메낙골</x:t>
  </x:si>
  <x:si>
    <x:t xml:space="preserve">  영   일</x:t>
  </x:si>
  <x:si>
    <x:t xml:space="preserve">  양   남</x:t>
  </x:si>
  <x:si>
    <x:t xml:space="preserve">  신   라</x:t>
  </x:si>
  <x:si>
    <x:t xml:space="preserve">  신   길</x:t>
  </x:si>
  <x:si>
    <x:t xml:space="preserve">  미래사랑</x:t>
  </x:si>
  <x:si>
    <x:t xml:space="preserve">  산   성</x:t>
  </x:si>
  <x:si>
    <x:t xml:space="preserve">  반   수</x:t>
  </x:si>
  <x:si>
    <x:t>동작구(총계)</x:t>
  </x:si>
  <x:si>
    <x:t xml:space="preserve">  신도림동</x:t>
  </x:si>
  <x:si>
    <x:t xml:space="preserve">  효   봉</x:t>
  </x:si>
  <x:si>
    <x:t xml:space="preserve">  도림천</x:t>
  </x:si>
  <x:si>
    <x:t xml:space="preserve">  평   화</x:t>
  </x:si>
  <x:si>
    <x:t xml:space="preserve">  독산동</x:t>
  </x:si>
  <x:si>
    <x:t xml:space="preserve">  느   티</x:t>
  </x:si>
  <x:si>
    <x:t xml:space="preserve">  강마을</x:t>
  </x:si>
  <x:si>
    <x:t xml:space="preserve">  노   을</x:t>
  </x:si>
  <x:si>
    <x:t xml:space="preserve">  구   름</x:t>
  </x:si>
  <x:si>
    <x:t xml:space="preserve">  소막골</x:t>
  </x:si>
  <x:si>
    <x:t xml:space="preserve">  신길광장</x:t>
  </x:si>
  <x:si>
    <x:t xml:space="preserve">  노   루</x:t>
  </x:si>
  <x:si>
    <x:t xml:space="preserve">  푸른골</x:t>
  </x:si>
  <x:si>
    <x:t xml:space="preserve">  조   마</x:t>
  </x:si>
  <x:si>
    <x:t xml:space="preserve">  양   평</x:t>
  </x:si>
  <x:si>
    <x:t xml:space="preserve">  화   원</x:t>
  </x:si>
  <x:si>
    <x:t xml:space="preserve">  단   군</x:t>
  </x:si>
  <x:si>
    <x:t xml:space="preserve">  산   장</x:t>
  </x:si>
  <x:si>
    <x:t xml:space="preserve">  푸른수명산</x:t>
  </x:si>
  <x:si>
    <x:t xml:space="preserve">  신   우</x:t>
  </x:si>
  <x:si>
    <x:t xml:space="preserve">  백   연</x:t>
  </x:si>
  <x:si>
    <x:t xml:space="preserve">  절   골</x:t>
  </x:si>
  <x:si>
    <x:t xml:space="preserve">  비   안</x:t>
  </x:si>
  <x:si>
    <x:t xml:space="preserve">  원   지</x:t>
  </x:si>
  <x:si>
    <x:t xml:space="preserve">  한사랑</x:t>
  </x:si>
  <x:si>
    <x:t xml:space="preserve">  꿈마을</x:t>
  </x:si>
  <x:si>
    <x:t xml:space="preserve">  은   행</x:t>
  </x:si>
  <x:si>
    <x:t>미래한강본부</x:t>
  </x:si>
  <x:si>
    <x:t xml:space="preserve">  긴   등</x:t>
  </x:si>
  <x:si>
    <x:t xml:space="preserve">  새쟁이</x:t>
  </x:si>
  <x:si>
    <x:t xml:space="preserve">  상   록</x:t>
  </x:si>
  <x:si>
    <x:t xml:space="preserve">  서   래</x:t>
  </x:si>
  <x:si>
    <x:t xml:space="preserve"> 삼 육</x:t>
  </x:si>
  <x:si>
    <x:t xml:space="preserve">  주   흥</x:t>
  </x:si>
  <x:si>
    <x:t xml:space="preserve">  용허리</x:t>
  </x:si>
  <x:si>
    <x:t xml:space="preserve">  문   래</x:t>
  </x:si>
  <x:si>
    <x:t xml:space="preserve">  삼성산생태</x:t>
  </x:si>
  <x:si>
    <x:t xml:space="preserve"> 장 군 봉</x:t>
  </x:si>
  <x:si>
    <x:t xml:space="preserve">  교   체</x:t>
  </x:si>
  <x:si>
    <x:t xml:space="preserve">  두   암</x:t>
  </x:si>
  <x:si>
    <x:t xml:space="preserve">  대아쉼터</x:t>
  </x:si>
  <x:si>
    <x:t xml:space="preserve"> 가리봉2동</x:t>
  </x:si>
  <x:si>
    <x:t xml:space="preserve"> 서울광장</x:t>
  </x:si>
  <x:si>
    <x:t xml:space="preserve">   -</x:t>
  </x:si>
  <x:si>
    <x:t xml:space="preserve">  송파나루</x:t>
  </x:si>
  <x:si>
    <x:t xml:space="preserve">  구로리</x:t>
  </x:si>
  <x:si>
    <x:t xml:space="preserve">  가린열</x:t>
  </x:si>
  <x:si>
    <x:t xml:space="preserve">  청향원</x:t>
  </x:si>
  <x:si>
    <x:t xml:space="preserve">  양재천</x:t>
  </x:si>
  <x:si>
    <x:t xml:space="preserve">  동   덕</x:t>
  </x:si>
  <x:si>
    <x:t xml:space="preserve">  동작주차</x:t>
  </x:si>
  <x:si>
    <x:t xml:space="preserve">  한   라</x:t>
  </x:si>
  <x:si>
    <x:t xml:space="preserve">  명   달</x:t>
  </x:si>
  <x:si>
    <x:t xml:space="preserve">  서래골</x:t>
  </x:si>
  <x:si>
    <x:t xml:space="preserve">  당   골</x:t>
  </x:si>
  <x:si>
    <x:t xml:space="preserve">  자   매</x:t>
  </x:si>
  <x:si>
    <x:t xml:space="preserve">  청   두</x:t>
  </x:si>
  <x:si>
    <x:t xml:space="preserve">  방배동</x:t>
  </x:si>
  <x:si>
    <x:t xml:space="preserve">  송   동</x:t>
  </x:si>
  <x:si>
    <x:t>서대문구</x:t>
  </x:si>
  <x:si>
    <x:t xml:space="preserve"> 미아 2구역</x:t>
  </x:si>
  <x:si>
    <x:t>테니스장</x:t>
  </x:si>
  <x:si>
    <x:t xml:space="preserve">  마산말</x:t>
  </x:si>
  <x:si>
    <x:t>체력단련시설</x:t>
  </x:si>
  <x:si>
    <x:t>영등포구</x:t>
  </x:si>
  <x:si>
    <x:t xml:space="preserve"> 명일동4호</x:t>
  </x:si>
  <x:si>
    <x:t xml:space="preserve"> 남산제2근린</x:t>
  </x:si>
  <x:si>
    <x:t>서울시설공단</x:t>
  </x:si>
  <x:si>
    <x:t>9. 강북구</x:t>
  </x:si>
  <x:si>
    <x:t xml:space="preserve">  꿈돌이</x:t>
  </x:si>
  <x:si>
    <x:t>골프연습장</x:t>
  </x:si>
  <x:si>
    <x:t>동대문구</x:t>
  </x:si>
  <x:si>
    <x:t>체육공원 계</x:t>
  </x:si>
  <x:si>
    <x:t>면적(㎡)</x:t>
  </x:si>
  <x:si>
    <x:t>서울식물원</x:t>
  </x:si>
  <x:si>
    <x:t>역사공원</x:t>
  </x:si>
  <x:si>
    <x:t>10. 도봉구</x:t>
  </x:si>
  <x:si>
    <x:t xml:space="preserve"> 구로4동</x:t>
  </x:si>
  <x:si>
    <x:t xml:space="preserve"> 안양천</x:t>
  </x:si>
  <x:si>
    <x:t xml:space="preserve">  신   동</x:t>
  </x:si>
  <x:si>
    <x:t>마포로1구역</x:t>
  </x:si>
  <x:si>
    <x:t xml:space="preserve">  방   현</x:t>
  </x:si>
  <x:si>
    <x:t>기타공원 계</x:t>
  </x:si>
  <x:si>
    <x:t>양화폭포</x:t>
  </x:si>
  <x:si>
    <x:t xml:space="preserve">  큰   별</x:t>
  </x:si>
  <x:si>
    <x:t xml:space="preserve">  푸른동산</x:t>
  </x:si>
  <x:si>
    <x:t xml:space="preserve"> 청림 어울림</x:t>
  </x:si>
  <x:si>
    <x:t>서울대공원</x:t>
  </x:si>
  <x:si>
    <x:t xml:space="preserve">  늘푸른</x:t>
  </x:si>
  <x:si>
    <x:t xml:space="preserve">  강남1</x:t>
  </x:si>
  <x:si>
    <x:t xml:space="preserve">  능   동</x:t>
  </x:si>
  <x:si>
    <x:t xml:space="preserve"> 만리동2가3</x:t>
  </x:si>
  <x:si>
    <x:t xml:space="preserve">   무궁화</x:t>
  </x:si>
  <x:si>
    <x:t xml:space="preserve">  방이동고분</x:t>
  </x:si>
  <x:si>
    <x:t xml:space="preserve">  양동1</x:t>
  </x:si>
  <x:si>
    <x:t xml:space="preserve">   현  화</x:t>
  </x:si>
  <x:si>
    <x:t xml:space="preserve"> 오류동 텃골</x:t>
  </x:si>
  <x:si>
    <x:t xml:space="preserve">  버  들</x:t>
  </x:si>
  <x:si>
    <x:t xml:space="preserve">  절고개공원</x:t>
  </x:si>
  <x:si>
    <x:t xml:space="preserve">  버들</x:t>
  </x:si>
  <x:si>
    <x:t xml:space="preserve">  항동지구3</x:t>
  </x:si>
  <x:si>
    <x:t xml:space="preserve"> 은천동</x:t>
  </x:si>
  <x:si>
    <x:t xml:space="preserve"> 은행나무</x:t>
  </x:si>
  <x:si>
    <x:t xml:space="preserve"> 난향동</x:t>
  </x:si>
  <x:si>
    <x:t xml:space="preserve"> e편한세상</x:t>
  </x:si>
  <x:si>
    <x:t>도심재창조과</x:t>
  </x:si>
  <x:si>
    <x:t xml:space="preserve">  순화</x:t>
  </x:si>
  <x:si>
    <x:t xml:space="preserve"> 만리동2가2</x:t>
  </x:si>
  <x:si>
    <x:t xml:space="preserve"> 새실쉼터</x:t>
  </x:si>
  <x:si>
    <x:t xml:space="preserve"> 남산제3근린</x:t>
  </x:si>
  <x:si>
    <x:t>강남구(총계)</x:t>
  </x:si>
  <x:si>
    <x:t xml:space="preserve"> 을지로2가</x:t>
  </x:si>
  <x:si>
    <x:t xml:space="preserve">  어   사</x:t>
  </x:si>
  <x:si>
    <x:t xml:space="preserve">  계남</x:t>
  </x:si>
  <x:si>
    <x:t xml:space="preserve"> 구로4동 2</x:t>
  </x:si>
  <x:si>
    <x:t xml:space="preserve"> 봉천8구역2</x:t>
  </x:si>
  <x:si>
    <x:t xml:space="preserve">  세   원</x:t>
  </x:si>
  <x:si>
    <x:t xml:space="preserve">  마실소공원</x:t>
  </x:si>
  <x:si>
    <x:t xml:space="preserve">  상명달</x:t>
  </x:si>
  <x:si>
    <x:t xml:space="preserve">  개명소공원</x:t>
  </x:si>
  <x:si>
    <x:t xml:space="preserve">  박미사랑</x:t>
  </x:si>
  <x:si>
    <x:t xml:space="preserve"> 조원동</x:t>
  </x:si>
  <x:si>
    <x:t xml:space="preserve"> 신림동</x:t>
  </x:si>
  <x:si>
    <x:t xml:space="preserve">  (초안산)</x:t>
  </x:si>
  <x:si>
    <x:t xml:space="preserve"> 온조마루</x:t>
  </x:si>
  <x:si>
    <x:t xml:space="preserve"> 남산제4근린</x:t>
  </x:si>
  <x:si>
    <x:t xml:space="preserve"> 강남아파트</x:t>
  </x:si>
  <x:si>
    <x:t xml:space="preserve"> 수표동</x:t>
  </x:si>
  <x:si>
    <x:t xml:space="preserve"> 소락정</x:t>
  </x:si>
  <x:si>
    <x:t xml:space="preserve">  시민의 숲</x:t>
  </x:si>
  <x:si>
    <x:t xml:space="preserve">  양동2</x:t>
  </x:si>
  <x:si>
    <x:t xml:space="preserve"> 오류1동 3</x:t>
  </x:si>
  <x:si>
    <x:t xml:space="preserve">  연지마을</x:t>
  </x:si>
  <x:si>
    <x:t xml:space="preserve"> 고척1동 3</x:t>
  </x:si>
  <x:si>
    <x:t>주제공원 계</x:t>
  </x:si>
  <x:si>
    <x:t xml:space="preserve">  응   봉</x:t>
  </x:si>
  <x:si>
    <x:t xml:space="preserve">  활주로</x:t>
  </x:si>
  <x:si>
    <x:t xml:space="preserve"> 개봉3동</x:t>
  </x:si>
  <x:si>
    <x:t xml:space="preserve">  열매</x:t>
  </x:si>
  <x:si>
    <x:t>20. 동작구</x:t>
  </x:si>
  <x:si>
    <x:t xml:space="preserve">  예   술</x:t>
  </x:si>
  <x:si>
    <x:t xml:space="preserve">  수색4구역</x:t>
  </x:si>
  <x:si>
    <x:t xml:space="preserve"> 홍제동270</x:t>
  </x:si>
  <x:si>
    <x:t xml:space="preserve">  가   곡</x:t>
  </x:si>
  <x:si>
    <x:t xml:space="preserve">  삼양사거리</x:t>
  </x:si>
  <x:si>
    <x:t xml:space="preserve"> 개봉1동 3</x:t>
  </x:si>
  <x:si>
    <x:t xml:space="preserve"> 서림동</x:t>
  </x:si>
  <x:si>
    <x:t>근린공원 계</x:t>
  </x:si>
  <x:si>
    <x:t xml:space="preserve"> 청림동</x:t>
  </x:si>
  <x:si>
    <x:t xml:space="preserve">  도산</x:t>
  </x:si>
  <x:si>
    <x:t xml:space="preserve">  진관탑골</x:t>
  </x:si>
  <x:si>
    <x:t xml:space="preserve">  사도감</x:t>
  </x:si>
  <x:si>
    <x:t xml:space="preserve">  명일골</x:t>
  </x:si>
  <x:si>
    <x:t xml:space="preserve">  온   달</x:t>
  </x:si>
  <x:si>
    <x:t xml:space="preserve">  대   림</x:t>
  </x:si>
  <x:si>
    <x:t xml:space="preserve">  반   원</x:t>
  </x:si>
  <x:si>
    <x:t xml:space="preserve">  암   산</x:t>
  </x:si>
  <x:si>
    <x:t xml:space="preserve">  남태령</x:t>
  </x:si>
  <x:si>
    <x:t xml:space="preserve"> 오류2동 2</x:t>
  </x:si>
  <x:si>
    <x:t xml:space="preserve">  백   합</x:t>
  </x:si>
  <x:si>
    <x:t xml:space="preserve">  청   룡</x:t>
  </x:si>
  <x:si>
    <x:t xml:space="preserve"> 개봉1동 8</x:t>
  </x:si>
  <x:si>
    <x:t xml:space="preserve"> 구로1동 2</x:t>
  </x:si>
  <x:si>
    <x:t xml:space="preserve"> 서원동</x:t>
  </x:si>
  <x:si>
    <x:t xml:space="preserve"> 구로2동 2</x:t>
  </x:si>
  <x:si>
    <x:t xml:space="preserve">  명일동</x:t>
  </x:si>
  <x:si>
    <x:t xml:space="preserve">  대   원</x:t>
  </x:si>
  <x:si>
    <x:t xml:space="preserve">  국사봉</x:t>
  </x:si>
  <x:si>
    <x:t xml:space="preserve">  당   곡</x:t>
  </x:si>
  <x:si>
    <x:t xml:space="preserve"> 남산제1근린</x:t>
  </x:si>
  <x:si>
    <x:t xml:space="preserve"> 하늘가람</x:t>
  </x:si>
  <x:si>
    <x:t xml:space="preserve">  돌곶이</x:t>
  </x:si>
  <x:si>
    <x:t xml:space="preserve">  신기루</x:t>
  </x:si>
  <x:si>
    <x:t xml:space="preserve">  궁   현</x:t>
  </x:si>
  <x:si>
    <x:t xml:space="preserve">  식유촌</x:t>
  </x:si>
  <x:si>
    <x:t xml:space="preserve"> 개봉1동 5</x:t>
  </x:si>
  <x:si>
    <x:t xml:space="preserve"> 구로3동 1</x:t>
  </x:si>
  <x:si>
    <x:t xml:space="preserve"> 오류2동 1</x:t>
  </x:si>
  <x:si>
    <x:t xml:space="preserve">  용   말</x:t>
  </x:si>
  <x:si>
    <x:t xml:space="preserve">  도봉천</x:t>
  </x:si>
  <x:si>
    <x:t xml:space="preserve">  양   재</x:t>
  </x:si>
  <x:si>
    <x:t xml:space="preserve">  뒷   벌</x:t>
  </x:si>
  <x:si>
    <x:t>3. 용산구</x:t>
  </x:si>
  <x:si>
    <x:t xml:space="preserve"> 난곡동</x:t>
  </x:si>
  <x:si>
    <x:t xml:space="preserve">  쌍문2동</x:t>
  </x:si>
  <x:si>
    <x:t xml:space="preserve">  소   라</x:t>
  </x:si>
  <x:si>
    <x:t xml:space="preserve"> 신수동 쉼터</x:t>
  </x:si>
  <x:si>
    <x:t xml:space="preserve">  옹기골</x:t>
  </x:si>
  <x:si>
    <x:t xml:space="preserve">  길   마</x:t>
  </x:si>
  <x:si>
    <x:t xml:space="preserve">  두둑재</x:t>
  </x:si>
  <x:si>
    <x:t xml:space="preserve">  비둘기</x:t>
  </x:si>
  <x:si>
    <x:t xml:space="preserve">  메아리</x:t>
  </x:si>
  <x:si>
    <x:t xml:space="preserve">  송   학</x:t>
  </x:si>
  <x:si>
    <x:t xml:space="preserve">  송   림</x:t>
  </x:si>
  <x:si>
    <x:t xml:space="preserve">  사평리</x:t>
  </x:si>
  <x:si>
    <x:t xml:space="preserve">  서낭당</x:t>
  </x:si>
  <x:si>
    <x:t xml:space="preserve">  달   빛</x:t>
  </x:si>
  <x:si>
    <x:t>4. 성동구</x:t>
  </x:si>
  <x:si>
    <x:t xml:space="preserve">  선   봉</x:t>
  </x:si>
  <x:si>
    <x:t xml:space="preserve">  개   뜰</x:t>
  </x:si>
  <x:si>
    <x:t xml:space="preserve">  서   광</x:t>
  </x:si>
  <x:si>
    <x:t xml:space="preserve">  무   수</x:t>
  </x:si>
  <x:si>
    <x:t xml:space="preserve">  선유도공원</x:t>
  </x:si>
  <x:si>
    <x:t xml:space="preserve">  코끼리</x:t>
  </x:si>
  <x:si>
    <x:t>5. 광진구</x:t>
  </x:si>
  <x:si>
    <x:t xml:space="preserve">  전주동</x:t>
  </x:si>
  <x:si>
    <x:t xml:space="preserve">  철   쭉</x:t>
  </x:si>
  <x:si>
    <x:t xml:space="preserve">  앵무새</x:t>
  </x:si>
  <x:si>
    <x:t xml:space="preserve">  곰돌이</x:t>
  </x:si>
  <x:si>
    <x:t xml:space="preserve">  서울대공원</x:t>
  </x:si>
  <x:si>
    <x:t>세운초록띠공원</x:t>
  </x:si>
  <x:si>
    <x:t xml:space="preserve"> 공덕역</x:t>
  </x:si>
  <x:si>
    <x:t xml:space="preserve">  들국화</x:t>
  </x:si>
  <x:si>
    <x:t>은평구(총계)</x:t>
  </x:si>
  <x:si>
    <x:t>12. 은평구</x:t>
  </x:si>
  <x:si>
    <x:t xml:space="preserve">  참   새</x:t>
  </x:si>
  <x:si>
    <x:t xml:space="preserve">  꽃동산</x:t>
  </x:si>
  <x:si>
    <x:t xml:space="preserve">  방학1동</x:t>
  </x:si>
  <x:si>
    <x:t>문화및집회시설</x:t>
  </x:si>
  <x:si>
    <x:t xml:space="preserve">  중랑천변 </x:t>
  </x:si>
  <x:si>
    <x:t xml:space="preserve"> 보  은</x:t>
  </x:si>
  <x:si>
    <x:t xml:space="preserve"> 한마루</x:t>
  </x:si>
  <x:si>
    <x:t xml:space="preserve"> 아름다운</x:t>
  </x:si>
  <x:si>
    <x:t xml:space="preserve">  갈월</x:t>
  </x:si>
  <x:si>
    <x:t xml:space="preserve"> 고  은</x:t>
  </x:si>
  <x:si>
    <x:t xml:space="preserve"> 행복한</x:t>
  </x:si>
  <x:si>
    <x:t xml:space="preserve">  항동지구</x:t>
  </x:si>
  <x:si>
    <x:t xml:space="preserve"> 홍  박</x:t>
  </x:si>
  <x:si>
    <x:t xml:space="preserve"> 인  왕</x:t>
  </x:si>
  <x:si>
    <x:t xml:space="preserve"> 만  우</x:t>
  </x:si>
  <x:si>
    <x:t xml:space="preserve"> 무궁화</x:t>
  </x:si>
  <x:si>
    <x:t xml:space="preserve"> 동구물</x:t>
  </x:si>
  <x:si>
    <x:t xml:space="preserve">  달   내</x:t>
  </x:si>
  <x:si>
    <x:t xml:space="preserve"> 홍  남</x:t>
  </x:si>
  <x:si>
    <x:t xml:space="preserve"> 해담는</x:t>
  </x:si>
  <x:si>
    <x:t xml:space="preserve"> 굴레방 </x:t>
  </x:si>
  <x:si>
    <x:t xml:space="preserve">  새동네</x:t>
  </x:si>
  <x:si>
    <x:t xml:space="preserve"> 논  골</x:t>
  </x:si>
  <x:si>
    <x:t xml:space="preserve">  창5동</x:t>
  </x:si>
  <x:si>
    <x:t xml:space="preserve"> 문화촌</x:t>
  </x:si>
  <x:si>
    <x:t xml:space="preserve"> 초  원</x:t>
  </x:si>
  <x:si>
    <x:t xml:space="preserve">  신   창</x:t>
  </x:si>
  <x:si>
    <x:t xml:space="preserve"> 정자쉼터</x:t>
  </x:si>
  <x:si>
    <x:t xml:space="preserve"> 기차길옆</x:t>
  </x:si>
  <x:si>
    <x:t xml:space="preserve">  하계</x:t>
  </x:si>
  <x:si>
    <x:t xml:space="preserve">  학   골</x:t>
  </x:si>
  <x:si>
    <x:t xml:space="preserve">  반   석</x:t>
  </x:si>
  <x:si>
    <x:t xml:space="preserve"> 둥글레</x:t>
  </x:si>
  <x:si>
    <x:t xml:space="preserve">  꽃동네</x:t>
  </x:si>
  <x:si>
    <x:t xml:space="preserve"> 푸  른</x:t>
  </x:si>
  <x:si>
    <x:t xml:space="preserve">  망우</x:t>
  </x:si>
  <x:si>
    <x:t xml:space="preserve">  미   화</x:t>
  </x:si>
  <x:si>
    <x:t xml:space="preserve">  도봉2동</x:t>
  </x:si>
  <x:si>
    <x:t xml:space="preserve">  장독골</x:t>
  </x:si>
  <x:si>
    <x:t xml:space="preserve">  창   원</x:t>
  </x:si>
  <x:si>
    <x:t xml:space="preserve">  누   원</x:t>
  </x:si>
  <x:si>
    <x:t xml:space="preserve">  우림</x:t>
  </x:si>
  <x:si>
    <x:t xml:space="preserve">  천  장</x:t>
  </x:si>
  <x:si>
    <x:t xml:space="preserve">  모   랫</x:t>
  </x:si>
  <x:si>
    <x:t xml:space="preserve"> 중  앙</x:t>
  </x:si>
  <x:si>
    <x:t xml:space="preserve"> 인  화</x:t>
  </x:si>
  <x:si>
    <x:t xml:space="preserve"> 바람산</x:t>
  </x:si>
  <x:si>
    <x:t xml:space="preserve">  창고개</x:t>
  </x:si>
  <x:si>
    <x:t xml:space="preserve">  초   롱</x:t>
  </x:si>
  <x:si>
    <x:t>도봉구(총계)</x:t>
  </x:si>
  <x:si>
    <x:t xml:space="preserve">  중랑천둔치</x:t>
  </x:si>
  <x:si>
    <x:t xml:space="preserve">  봉화</x:t>
  </x:si>
  <x:si>
    <x:t xml:space="preserve">  방학3동</x:t>
  </x:si>
  <x:si>
    <x:t xml:space="preserve">  봉우재</x:t>
  </x:si>
  <x:si>
    <x:t xml:space="preserve"> 창  용</x:t>
  </x:si>
  <x:si>
    <x:t xml:space="preserve">  둥근달</x:t>
  </x:si>
  <x:si>
    <x:t xml:space="preserve">  봉화산</x:t>
  </x:si>
  <x:si>
    <x:t xml:space="preserve">  서   원</x:t>
  </x:si>
  <x:si>
    <x:t>소공원(계)</x:t>
  </x:si>
  <x:si>
    <x:t xml:space="preserve">  구   의</x:t>
  </x:si>
  <x:si>
    <x:t xml:space="preserve">  면목</x:t>
  </x:si>
  <x:si>
    <x:t xml:space="preserve"> 포방골</x:t>
  </x:si>
  <x:si>
    <x:t xml:space="preserve">  동   산</x:t>
  </x:si>
  <x:si>
    <x:t xml:space="preserve">  쌍문1동</x:t>
  </x:si>
  <x:si>
    <x:t xml:space="preserve"> 문  화</x:t>
  </x:si>
  <x:si>
    <x:t xml:space="preserve">  물방울</x:t>
  </x:si>
  <x:si>
    <x:t xml:space="preserve">  겸재</x:t>
  </x:si>
  <x:si>
    <x:t xml:space="preserve">  우산각</x:t>
  </x:si>
  <x:si>
    <x:t xml:space="preserve">  봉현</x:t>
  </x:si>
  <x:si>
    <x:t xml:space="preserve">  한아름</x:t>
  </x:si>
  <x:si>
    <x:t xml:space="preserve">  신설동</x:t>
  </x:si>
  <x:si>
    <x:t xml:space="preserve">  피울공원</x:t>
  </x:si>
  <x:si>
    <x:t xml:space="preserve">  자   양</x:t>
  </x:si>
  <x:si>
    <x:t xml:space="preserve">  샘   터</x:t>
  </x:si>
  <x:si>
    <x:t xml:space="preserve">  방   학</x:t>
  </x:si>
  <x:si>
    <x:t xml:space="preserve">  화   양</x:t>
  </x:si>
  <x:si>
    <x:t xml:space="preserve">  정릉천</x:t>
  </x:si>
  <x:si>
    <x:t xml:space="preserve">  사가정역</x:t>
  </x:si>
  <x:si>
    <x:t xml:space="preserve">  부군당</x:t>
  </x:si>
  <x:si>
    <x:t xml:space="preserve">  월   천</x:t>
  </x:si>
  <x:si>
    <x:t xml:space="preserve">  성북천</x:t>
  </x:si>
  <x:si>
    <x:t xml:space="preserve">  문화의거리</x:t>
  </x:si>
  <x:si>
    <x:t xml:space="preserve">  용   두</x:t>
  </x:si>
  <x:si>
    <x:t xml:space="preserve">  정자목</x:t>
  </x:si>
  <x:si>
    <x:t xml:space="preserve">  명   성</x:t>
  </x:si>
  <x:si>
    <x:t xml:space="preserve">  장   일</x:t>
  </x:si>
  <x:si>
    <x:t xml:space="preserve"> 능동정자마당</x:t>
  </x:si>
  <x:si>
    <x:t xml:space="preserve">  이   삭</x:t>
  </x:si>
  <x:si>
    <x:t xml:space="preserve">  군   자</x:t>
  </x:si>
  <x:si>
    <x:t xml:space="preserve">  배꽃</x:t>
  </x:si>
  <x:si>
    <x:t xml:space="preserve">  금모래</x:t>
  </x:si>
  <x:si>
    <x:t>마을마당 계</x:t>
  </x:si>
  <x:si>
    <x:t xml:space="preserve">  소   망</x:t>
  </x:si>
  <x:si>
    <x:t xml:space="preserve">  전   곡</x:t>
  </x:si>
  <x:si>
    <x:t xml:space="preserve">  뒷   말</x:t>
  </x:si>
  <x:si>
    <x:t xml:space="preserve">  방   죽</x:t>
  </x:si>
  <x:si>
    <x:t xml:space="preserve">  봉화산역</x:t>
  </x:si>
  <x:si>
    <x:t xml:space="preserve">  용마산역</x:t>
  </x:si>
  <x:si>
    <x:t xml:space="preserve">  나   리</x:t>
  </x:si>
  <x:si>
    <x:t xml:space="preserve">  이   슬</x:t>
  </x:si>
  <x:si>
    <x:t>중구(총계)</x:t>
  </x:si>
  <x:si>
    <x:t xml:space="preserve">  나팔꽃</x:t>
  </x:si>
  <x:si>
    <x:t xml:space="preserve">  한강로</x:t>
  </x:si>
  <x:si>
    <x:t xml:space="preserve">  갈대밭</x:t>
  </x:si>
  <x:si>
    <x:t xml:space="preserve">  중   림</x:t>
  </x:si>
  <x:si>
    <x:t xml:space="preserve">  홍지동쉼터</x:t>
  </x:si>
  <x:si>
    <x:t>도서관
독서실</x:t>
  </x:si>
  <x:si>
    <x:t xml:space="preserve">  가중나무</x:t>
  </x:si>
  <x:si>
    <x:t xml:space="preserve">  감나무</x:t>
  </x:si>
  <x:si>
    <x:t xml:space="preserve">  숭인 1</x:t>
  </x:si>
  <x:si>
    <x:t xml:space="preserve">  다   산</x:t>
  </x:si>
  <x:si>
    <x:t xml:space="preserve">  문   성</x:t>
  </x:si>
  <x:si>
    <x:t xml:space="preserve">  둔   촌</x:t>
  </x:si>
  <x:si>
    <x:t xml:space="preserve">  마   루</x:t>
  </x:si>
  <x:si>
    <x:t xml:space="preserve">  동원</x:t>
  </x:si>
  <x:si>
    <x:t xml:space="preserve">  옹기터</x:t>
  </x:si>
  <x:si>
    <x:t>광  진  구</x:t>
  </x:si>
  <x:si>
    <x:t xml:space="preserve">  용마</x:t>
  </x:si>
  <x:si>
    <x:t xml:space="preserve">  선농단</x:t>
  </x:si>
  <x:si>
    <x:t xml:space="preserve">  솔   밭</x:t>
  </x:si>
  <x:si>
    <x:t xml:space="preserve">  새푸리</x:t>
  </x:si>
  <x:si>
    <x:t xml:space="preserve">  나  루</x:t>
  </x:si>
  <x:si>
    <x:t xml:space="preserve">  분토골</x:t>
  </x:si>
  <x:si>
    <x:t xml:space="preserve">  한   남</x:t>
  </x:si>
  <x:si>
    <x:t xml:space="preserve">  손기정</x:t>
  </x:si>
  <x:si>
    <x:t xml:space="preserve">  삼각지</x:t>
  </x:si>
  <x:si>
    <x:t xml:space="preserve">  새마을</x:t>
  </x:si>
  <x:si>
    <x:t>서  초  구</x:t>
  </x:si>
  <x:si>
    <x:t xml:space="preserve">  파랑새</x:t>
  </x:si>
  <x:si>
    <x:t>광   장</x:t>
  </x:si>
  <x:si>
    <x:t xml:space="preserve">  포수동</x:t>
  </x:si>
  <x:si>
    <x:t>휀    스</x:t>
  </x:si>
  <x:si>
    <x:t xml:space="preserve">  무악동쉼터</x:t>
  </x:si>
  <x:si>
    <x:t xml:space="preserve">  구   룡</x:t>
  </x:si>
  <x:si>
    <x:t>강  서  구</x:t>
  </x:si>
  <x:si>
    <x:t xml:space="preserve">  누하동쉼터</x:t>
  </x:si>
  <x:si>
    <x:t xml:space="preserve">  달동산</x:t>
  </x:si>
  <x:si>
    <x:t xml:space="preserve">  탑   골</x:t>
  </x:si>
  <x:si>
    <x:t xml:space="preserve">  남학동</x:t>
  </x:si>
  <x:si>
    <x:t xml:space="preserve">  광희동</x:t>
  </x:si>
  <x:si>
    <x:t xml:space="preserve">  비   상</x:t>
  </x:si>
  <x:si>
    <x:t xml:space="preserve">  다   동</x:t>
  </x:si>
  <x:si>
    <x:t xml:space="preserve">  한마음</x:t>
  </x:si>
  <x:si>
    <x:t xml:space="preserve">  송   록</x:t>
  </x:si>
  <x:si>
    <x:t xml:space="preserve">  진   흥</x:t>
  </x:si>
  <x:si>
    <x:t>연   못</x:t>
  </x:si>
  <x:si>
    <x:t>용산구(총계)</x:t>
  </x:si>
  <x:si>
    <x:t xml:space="preserve">  황   학</x:t>
  </x:si>
  <x:si>
    <x:t xml:space="preserve">  저   동</x:t>
  </x:si>
  <x:si>
    <x:t xml:space="preserve">  양   지</x:t>
  </x:si>
  <x:si>
    <x:t>강  남  구</x:t>
  </x:si>
  <x:si>
    <x:t>구  로  구</x:t>
  </x:si>
  <x:si>
    <x:t>성  동  구</x:t>
  </x:si>
  <x:si>
    <x:t xml:space="preserve">  새재미</x:t>
  </x:si>
  <x:si>
    <x:t xml:space="preserve">  역촌동</x:t>
  </x:si>
  <x:si>
    <x:t xml:space="preserve">  해바라기</x:t>
  </x:si>
  <x:si>
    <x:t xml:space="preserve">  송   정</x:t>
  </x:si>
  <x:si>
    <x:t xml:space="preserve">  망원</x:t>
  </x:si>
  <x:si>
    <x:t>관  악  구</x:t>
  </x:si>
  <x:si>
    <x:t xml:space="preserve">  소 월 길</x:t>
  </x:si>
  <x:si>
    <x:t xml:space="preserve">  도   원</x:t>
  </x:si>
  <x:si>
    <x:t>건축면적</x:t>
  </x:si>
  <x:si>
    <x:t xml:space="preserve">  해오름</x:t>
  </x:si>
  <x:si>
    <x:t>도  봉  구</x:t>
  </x:si>
  <x:si>
    <x:t xml:space="preserve">  신창동</x:t>
  </x:si>
  <x:si>
    <x:t xml:space="preserve">  불광동</x:t>
  </x:si>
  <x:si>
    <x:t>소공원 계</x:t>
  </x:si>
  <x:si>
    <x:t xml:space="preserve">  내길</x:t>
  </x:si>
  <x:si>
    <x:t>강변공원 계</x:t>
  </x:si>
  <x:si>
    <x:t>주차대수</x:t>
  </x:si>
  <x:si>
    <x:t xml:space="preserve">  박   석</x:t>
  </x:si>
  <x:si>
    <x:t xml:space="preserve">  역촌2동</x:t>
  </x:si>
  <x:si>
    <x:t xml:space="preserve">  미   도</x:t>
  </x:si>
  <x:si>
    <x:t xml:space="preserve">  새싹</x:t>
  </x:si>
  <x:si>
    <x:t>금  천  구</x:t>
  </x:si>
  <x:si>
    <x:t xml:space="preserve">  효   창</x:t>
  </x:si>
  <x:si>
    <x:t xml:space="preserve">  갈울</x:t>
  </x:si>
  <x:si>
    <x:t xml:space="preserve">  동빙고</x:t>
  </x:si>
  <x:si>
    <x:t xml:space="preserve">  아   남</x:t>
  </x:si>
  <x:si>
    <x:t>관 리 청 별</x:t>
  </x:si>
  <x:si>
    <x:t xml:space="preserve">  이   촌</x:t>
  </x:si>
  <x:si>
    <x:t xml:space="preserve">  기와터</x:t>
  </x:si>
  <x:si>
    <x:t xml:space="preserve">  강변복지</x:t>
  </x:si>
  <x:si>
    <x:t xml:space="preserve">  연   서</x:t>
  </x:si>
  <x:si>
    <x:t xml:space="preserve">  필   동</x:t>
  </x:si>
  <x:si>
    <x:t xml:space="preserve">  불광위령탑</x:t>
  </x:si>
  <x:si>
    <x:t xml:space="preserve">  서계가로</x:t>
  </x:si>
  <x:si>
    <x:t xml:space="preserve">  충   현</x:t>
  </x:si>
  <x:si>
    <x:t xml:space="preserve">  서빙고</x:t>
  </x:si>
  <x:si>
    <x:t xml:space="preserve">  휘경</x:t>
  </x:si>
  <x:si>
    <x:t xml:space="preserve">  오   성</x:t>
  </x:si>
  <x:si>
    <x:t xml:space="preserve"> 방배6</x:t>
  </x:si>
  <x:si>
    <x:t xml:space="preserve">  정   동</x:t>
  </x:si>
  <x:si>
    <x:t xml:space="preserve">  열   림</x:t>
  </x:si>
  <x:si>
    <x:t xml:space="preserve">  샛   별</x:t>
  </x:si>
  <x:si>
    <x:t>은  평  구</x:t>
  </x:si>
  <x:si>
    <x:t xml:space="preserve">  해오라기</x:t>
  </x:si>
  <x:si>
    <x:t xml:space="preserve">  응봉개나리</x:t>
  </x:si>
  <x:si>
    <x:t xml:space="preserve">  신반포2차</x:t>
  </x:si>
  <x:si>
    <x:t xml:space="preserve">  남서울</x:t>
  </x:si>
  <x:si>
    <x:t xml:space="preserve">  쌍림동</x:t>
  </x:si>
  <x:si>
    <x:t xml:space="preserve">  응암1동</x:t>
  </x:si>
  <x:si>
    <x:t xml:space="preserve"> 가  좌</x:t>
  </x:si>
  <x:si>
    <x:t>역사공원(계)</x:t>
  </x:si>
  <x:si>
    <x:t>성동구(총계)</x:t>
  </x:si>
  <x:si>
    <x:t xml:space="preserve">  꽃마을2</x:t>
  </x:si>
  <x:si>
    <x:t xml:space="preserve">  사랑</x:t>
  </x:si>
  <x:si>
    <x:t xml:space="preserve">  옥   수</x:t>
  </x:si>
  <x:si>
    <x:t xml:space="preserve">  남   강</x:t>
  </x:si>
  <x:si>
    <x:t>양  천  구</x:t>
  </x:si>
  <x:si>
    <x:t xml:space="preserve">  초안</x:t>
  </x:si>
  <x:si>
    <x:t>관상용식수대</x:t>
  </x:si>
  <x:si>
    <x:t xml:space="preserve">  배   밭</x:t>
  </x:si>
  <x:si>
    <x:t xml:space="preserve">  풀피리</x:t>
  </x:si>
  <x:si>
    <x:t xml:space="preserve">  옥수2쉼터</x:t>
  </x:si>
  <x:si>
    <x:t xml:space="preserve">  장령당</x:t>
  </x:si>
  <x:si>
    <x:t xml:space="preserve">  엄지</x:t>
  </x:si>
  <x:si>
    <x:t xml:space="preserve">  천보</x:t>
  </x:si>
  <x:si>
    <x:t xml:space="preserve">  중계</x:t>
  </x:si>
  <x:si>
    <x:t xml:space="preserve">  철쭉</x:t>
  </x:si>
  <x:si>
    <x:t xml:space="preserve"> 방배3</x:t>
  </x:si>
  <x:si>
    <x:t xml:space="preserve">  중곡1동</x:t>
  </x:si>
  <x:si>
    <x:t xml:space="preserve">  개   미</x:t>
  </x:si>
  <x:si>
    <x:t xml:space="preserve">  도레미</x:t>
  </x:si>
  <x:si>
    <x:t xml:space="preserve">  진달래</x:t>
  </x:si>
  <x:si>
    <x:t>노인정(㎡)</x:t>
  </x:si>
  <x:si>
    <x:t xml:space="preserve">  부장천</x:t>
  </x:si>
  <x:si>
    <x:t xml:space="preserve">  미   림</x:t>
  </x:si>
  <x:si>
    <x:t xml:space="preserve"> 나비울</x:t>
  </x:si>
  <x:si>
    <x:t xml:space="preserve">  하마터</x:t>
  </x:si>
  <x:si>
    <x:t xml:space="preserve">  효   심</x:t>
  </x:si>
  <x:si>
    <x:t xml:space="preserve"> 정  원</x:t>
  </x:si>
  <x:si>
    <x:t xml:space="preserve">  백합</x:t>
  </x:si>
  <x:si>
    <x:t xml:space="preserve"> 홍  연</x:t>
  </x:si>
  <x:si>
    <x:t xml:space="preserve">  도원극장옆</x:t>
  </x:si>
  <x:si>
    <x:t xml:space="preserve"> 대궐재</x:t>
  </x:si>
  <x:si>
    <x:t xml:space="preserve">  기린</x:t>
  </x:si>
  <x:si>
    <x:t xml:space="preserve"> 홍은동</x:t>
  </x:si>
  <x:si>
    <x:t xml:space="preserve"> 남이마을</x:t>
  </x:si>
  <x:si>
    <x:t xml:space="preserve"> 모래내</x:t>
  </x:si>
  <x:si>
    <x:t xml:space="preserve">  무궁화동산</x:t>
  </x:si>
  <x:si>
    <x:t xml:space="preserve"> 신  가</x:t>
  </x:si>
  <x:si>
    <x:t xml:space="preserve">  용답꽃공원</x:t>
  </x:si>
  <x:si>
    <x:t xml:space="preserve">  두무개</x:t>
  </x:si>
  <x:si>
    <x:t xml:space="preserve"> 명  수</x:t>
  </x:si>
  <x:si>
    <x:t xml:space="preserve"> 정  연</x:t>
  </x:si>
  <x:si>
    <x:t xml:space="preserve">  효성</x:t>
  </x:si>
  <x:si>
    <x:t xml:space="preserve"> 궁  뜰</x:t>
  </x:si>
  <x:si>
    <x:t xml:space="preserve">  각심</x:t>
  </x:si>
  <x:si>
    <x:t xml:space="preserve">  소망</x:t>
  </x:si>
  <x:si>
    <x:t xml:space="preserve">  연천내</x:t>
  </x:si>
  <x:si>
    <x:t xml:space="preserve">  불암</x:t>
  </x:si>
  <x:si>
    <x:t xml:space="preserve">  반디</x:t>
  </x:si>
  <x:si>
    <x:t xml:space="preserve"> 은  가</x:t>
  </x:si>
  <x:si>
    <x:t xml:space="preserve">  가재울</x:t>
  </x:si>
  <x:si>
    <x:t xml:space="preserve">  국화</x:t>
  </x:si>
  <x:si>
    <x:t xml:space="preserve"> 상암곡</x:t>
  </x:si>
  <x:si>
    <x:t xml:space="preserve">  온곡</x:t>
  </x:si>
  <x:si>
    <x:t xml:space="preserve">  서마장</x:t>
  </x:si>
  <x:si>
    <x:t xml:space="preserve">  중현</x:t>
  </x:si>
  <x:si>
    <x:t xml:space="preserve"> 솟  대 </x:t>
  </x:si>
  <x:si>
    <x:t xml:space="preserve"> 실  락</x:t>
  </x:si>
  <x:si>
    <x:t xml:space="preserve"> 아현역</x:t>
  </x:si>
  <x:si>
    <x:t xml:space="preserve">  밤   골</x:t>
  </x:si>
  <x:si>
    <x:t xml:space="preserve"> 연  희</x:t>
  </x:si>
  <x:si>
    <x:t xml:space="preserve"> 삼  각</x:t>
  </x:si>
  <x:si>
    <x:t xml:space="preserve"> 송  죽</x:t>
  </x:si>
  <x:si>
    <x:t xml:space="preserve"> 가재울</x:t>
  </x:si>
  <x:si>
    <x:t xml:space="preserve">  연촌</x:t>
  </x:si>
  <x:si>
    <x:t xml:space="preserve"> 불  천</x:t>
  </x:si>
  <x:si>
    <x:t xml:space="preserve">  광석</x:t>
  </x:si>
  <x:si>
    <x:t xml:space="preserve"> 지  용</x:t>
  </x:si>
  <x:si>
    <x:t xml:space="preserve">  샘터</x:t>
  </x:si>
  <x:si>
    <x:t xml:space="preserve"> 한울타리</x:t>
  </x:si>
  <x:si>
    <x:t xml:space="preserve"> 갈매연</x:t>
  </x:si>
  <x:si>
    <x:t xml:space="preserve">  청솔</x:t>
  </x:si>
  <x:si>
    <x:t xml:space="preserve"> 너른바위</x:t>
  </x:si>
  <x:si>
    <x:t xml:space="preserve"> 다람쥐</x:t>
  </x:si>
  <x:si>
    <x:t xml:space="preserve"> 까  치</x:t>
  </x:si>
  <x:si>
    <x:t xml:space="preserve"> 홍  이</x:t>
  </x:si>
  <x:si>
    <x:t xml:space="preserve"> 모랫재</x:t>
  </x:si>
  <x:si>
    <x:t xml:space="preserve">  송림</x:t>
  </x:si>
  <x:si>
    <x:t xml:space="preserve"> 궁  말</x:t>
  </x:si>
  <x:si>
    <x:t xml:space="preserve"> 백  련</x:t>
  </x:si>
  <x:si>
    <x:t xml:space="preserve">  장암</x:t>
  </x:si>
  <x:si>
    <x:t xml:space="preserve"> 남가좌동 </x:t>
  </x:si>
  <x:si>
    <x:t xml:space="preserve"> 연  서</x:t>
  </x:si>
  <x:si>
    <x:t xml:space="preserve"> 연  남</x:t>
  </x:si>
  <x:si>
    <x:t xml:space="preserve"> 홍  은 3</x:t>
  </x:si>
  <x:si>
    <x:t xml:space="preserve">  은행나무</x:t>
  </x:si>
  <x:si>
    <x:t xml:space="preserve"> 답  동</x:t>
  </x:si>
  <x:si>
    <x:t xml:space="preserve">  응암3동</x:t>
  </x:si>
  <x:si>
    <x:t xml:space="preserve">  은행나무터</x:t>
  </x:si>
  <x:si>
    <x:t xml:space="preserve">  한   빛</x:t>
  </x:si>
  <x:si>
    <x:t>4. 건물현황</x:t>
  </x:si>
  <x:si>
    <x:t>강  북  구</x:t>
  </x:si>
  <x:si>
    <x:t xml:space="preserve">  새   숲</x:t>
  </x:si>
  <x:si>
    <x:t xml:space="preserve">  쌍   림</x:t>
  </x:si>
  <x:si>
    <x:t xml:space="preserve">  강   변</x:t>
  </x:si>
  <x:si>
    <x:t xml:space="preserve">  성내천</x:t>
  </x:si>
  <x:si>
    <x:t xml:space="preserve">  숭인동쉼터</x:t>
  </x:si>
  <x:si>
    <x:t xml:space="preserve">  상   일</x:t>
  </x:si>
  <x:si>
    <x:t xml:space="preserve">  석   촌</x:t>
  </x:si>
  <x:si>
    <x:t xml:space="preserve">  동   자</x:t>
  </x:si>
  <x:si>
    <x:t>종  로  구</x:t>
  </x:si>
  <x:si>
    <x:t>도   로</x:t>
  </x:si>
  <x:si>
    <x:t xml:space="preserve">  새나라</x:t>
  </x:si>
  <x:si>
    <x:t>중  랑  구</x:t>
  </x:si>
  <x:si>
    <x:t xml:space="preserve">  창성동쉼터</x:t>
  </x:si>
  <x:si>
    <x:t xml:space="preserve">  난지</x:t>
  </x:si>
  <x:si>
    <x:t>그네
(기)</x:t>
  </x:si>
  <x:si>
    <x:t xml:space="preserve">  민들레</x:t>
  </x:si>
  <x:si>
    <x:t xml:space="preserve">  성내동</x:t>
  </x:si>
  <x:si>
    <x:t xml:space="preserve">  폭  포</x:t>
  </x:si>
  <x:si>
    <x:t>마  포  구</x:t>
  </x:si>
  <x:si>
    <x:t xml:space="preserve">  양   동</x:t>
  </x:si>
  <x:si>
    <x:t xml:space="preserve">  묵   정</x:t>
  </x:si>
  <x:si>
    <x:t>송  파  구</x:t>
  </x:si>
  <x:si>
    <x:t>노  원  구</x:t>
  </x:si>
  <x:si>
    <x:t>성  북  구</x:t>
  </x:si>
  <x:si>
    <x:t xml:space="preserve">  이태원</x:t>
  </x:si>
  <x:si>
    <x:t xml:space="preserve">  갓바위</x:t>
  </x:si>
  <x:si>
    <x:t xml:space="preserve">  통의동쉼터</x:t>
  </x:si>
  <x:si>
    <x:t xml:space="preserve">  부암동쉼터</x:t>
  </x:si>
  <x:si>
    <x:t xml:space="preserve">  천상병공원</x:t>
  </x:si>
  <x:si>
    <x:t xml:space="preserve">  미   소</x:t>
  </x:si>
  <x:si>
    <x:t xml:space="preserve"> 상수나루</x:t>
  </x:si>
  <x:si>
    <x:t xml:space="preserve">  등마루</x:t>
  </x:si>
  <x:si>
    <x:t xml:space="preserve"> 용강나루</x:t>
  </x:si>
  <x:si>
    <x:t xml:space="preserve">  구산</x:t>
  </x:si>
  <x:si>
    <x:t xml:space="preserve">  성   수</x:t>
  </x:si>
  <x:si>
    <x:t xml:space="preserve">  구   암</x:t>
  </x:si>
  <x:si>
    <x:t xml:space="preserve">  매   화</x:t>
  </x:si>
  <x:si>
    <x:t xml:space="preserve">  능   안</x:t>
  </x:si>
  <x:si>
    <x:t xml:space="preserve"> 논골쉼터</x:t>
  </x:si>
  <x:si>
    <x:t xml:space="preserve">  중동소</x:t>
  </x:si>
  <x:si>
    <x:t xml:space="preserve">  은행나무골</x:t>
  </x:si>
  <x:si>
    <x:t xml:space="preserve">  양마장</x:t>
  </x:si>
  <x:si>
    <x:t xml:space="preserve">  구의2동</x:t>
  </x:si>
  <x:si>
    <x:t xml:space="preserve">  양화진</x:t>
  </x:si>
  <x:si>
    <x:t xml:space="preserve">  서   교</x:t>
  </x:si>
  <x:si>
    <x:t>소금동네소공원</x:t>
  </x:si>
  <x:si>
    <x:t xml:space="preserve">  수명산</x:t>
  </x:si>
  <x:si>
    <x:t xml:space="preserve">  큰   길</x:t>
  </x:si>
  <x:si>
    <x:t xml:space="preserve"> 노고산</x:t>
  </x:si>
  <x:si>
    <x:t xml:space="preserve">  DMC</x:t>
  </x:si>
  <x:si>
    <x:t xml:space="preserve">  성산동</x:t>
  </x:si>
  <x:si>
    <x:t xml:space="preserve">  돌모루</x:t>
  </x:si>
  <x:si>
    <x:t>묘지공원 계</x:t>
  </x:si>
  <x:si>
    <x:t xml:space="preserve">  불암소공원</x:t>
  </x:si>
  <x:si>
    <x:t xml:space="preserve">  방   화</x:t>
  </x:si>
  <x:si>
    <x:t xml:space="preserve"> 만리재</x:t>
  </x:si>
  <x:si>
    <x:t xml:space="preserve">  황금내</x:t>
  </x:si>
  <x:si>
    <x:t xml:space="preserve">  신대림</x:t>
  </x:si>
  <x:si>
    <x:t>강서구(총계)</x:t>
  </x:si>
  <x:si>
    <x:t xml:space="preserve">  공암나루</x:t>
  </x:si>
  <x:si>
    <x:t xml:space="preserve">  자마장</x:t>
  </x:si>
  <x:si>
    <x:t>21. 관악구</x:t>
  </x:si>
  <x:si>
    <x:t xml:space="preserve">  언덕배기</x:t>
  </x:si>
  <x:si>
    <x:t xml:space="preserve">  느티나무</x:t>
  </x:si>
  <x:si>
    <x:t xml:space="preserve">  구   둘</x:t>
  </x:si>
  <x:si>
    <x:t xml:space="preserve">  광진광장</x:t>
  </x:si>
  <x:si>
    <x:t xml:space="preserve">  장   안</x:t>
  </x:si>
  <x:si>
    <x:t xml:space="preserve">  한   수</x:t>
  </x:si>
  <x:si>
    <x:t xml:space="preserve">  노유산</x:t>
  </x:si>
  <x:si>
    <x:t xml:space="preserve">  한   내</x:t>
  </x:si>
  <x:si>
    <x:t xml:space="preserve">  바우뫼</x:t>
  </x:si>
  <x:si>
    <x:t xml:space="preserve">  국회단지</x:t>
  </x:si>
  <x:si>
    <x:t>역사공원 계</x:t>
  </x:si>
  <x:si>
    <x:t xml:space="preserve">  미나리</x:t>
  </x:si>
  <x:si>
    <x:t xml:space="preserve">  쉼   터</x:t>
  </x:si>
  <x:si>
    <x:t xml:space="preserve">  정   말</x:t>
  </x:si>
  <x:si>
    <x:t xml:space="preserve">  대   무</x:t>
  </x:si>
  <x:si>
    <x:t xml:space="preserve">  까치</x:t>
  </x:si>
  <x:si>
    <x:t xml:space="preserve">  아   름</x:t>
  </x:si>
  <x:si>
    <x:t xml:space="preserve">  잠   원</x:t>
  </x:si>
  <x:si>
    <x:t xml:space="preserve">  하명달</x:t>
  </x:si>
  <x:si>
    <x:t xml:space="preserve">  응봉새말</x:t>
  </x:si>
  <x:si>
    <x:t xml:space="preserve">  잔   디</x:t>
  </x:si>
  <x:si>
    <x:t xml:space="preserve">  노해</x:t>
  </x:si>
  <x:si>
    <x:t xml:space="preserve">  언구비</x:t>
  </x:si>
  <x:si>
    <x:t xml:space="preserve">  장   평</x:t>
  </x:si>
  <x:si>
    <x:t xml:space="preserve">  싸리재</x:t>
  </x:si>
  <x:si>
    <x:t xml:space="preserve">  중   곡</x:t>
  </x:si>
  <x:si>
    <x:t xml:space="preserve">  언   남</x:t>
  </x:si>
  <x:si>
    <x:t>어린이공원 계</x:t>
  </x:si>
  <x:si>
    <x:t xml:space="preserve">  용머리</x:t>
  </x:si>
  <x:si>
    <x:t xml:space="preserve">  합   실</x:t>
  </x:si>
  <x:si>
    <x:t xml:space="preserve"> 봉천4구역</x:t>
  </x:si>
  <x:si>
    <x:t xml:space="preserve">  고인돌</x:t>
  </x:si>
  <x:si>
    <x:t xml:space="preserve">  푸   른</x:t>
  </x:si>
  <x:si>
    <x:t xml:space="preserve">  대   창</x:t>
  </x:si>
  <x:si>
    <x:t xml:space="preserve">  아랫말</x:t>
  </x:si>
  <x:si>
    <x:t xml:space="preserve">  샘   말</x:t>
  </x:si>
  <x:si>
    <x:t xml:space="preserve">  예   촌</x:t>
  </x:si>
  <x:si>
    <x:t xml:space="preserve">  늘   봄</x:t>
  </x:si>
  <x:si>
    <x:t xml:space="preserve">  도   림</x:t>
  </x:si>
  <x:si>
    <x:t xml:space="preserve">  홍씨마을</x:t>
  </x:si>
  <x:si>
    <x:t xml:space="preserve">  용   담</x:t>
  </x:si>
  <x:si>
    <x:t xml:space="preserve">  마   방</x:t>
  </x:si>
  <x:si>
    <x:t xml:space="preserve">  종묘광장</x:t>
  </x:si>
  <x:si>
    <x:t xml:space="preserve">  성 형 촌</x:t>
  </x:si>
  <x:si>
    <x:t xml:space="preserve">  한다리</x:t>
  </x:si>
  <x:si>
    <x:t xml:space="preserve">  명   주</x:t>
  </x:si>
  <x:si>
    <x:t xml:space="preserve">  산마루</x:t>
  </x:si>
  <x:si>
    <x:t xml:space="preserve">  고무래</x:t>
  </x:si>
  <x:si>
    <x:t xml:space="preserve">  가   꿀</x:t>
  </x:si>
  <x:si>
    <x:t xml:space="preserve">  돌   샘</x:t>
  </x:si>
  <x:si>
    <x:t xml:space="preserve">  중평</x:t>
  </x:si>
  <x:si>
    <x:t xml:space="preserve">  광장동</x:t>
  </x:si>
  <x:si>
    <x:t xml:space="preserve">  이   수</x:t>
  </x:si>
  <x:si>
    <x:t xml:space="preserve">  엄   지</x:t>
  </x:si>
  <x:si>
    <x:t xml:space="preserve">  산철쭉</x:t>
  </x:si>
  <x:si>
    <x:t xml:space="preserve">  달맞이</x:t>
  </x:si>
  <x:si>
    <x:t>동  작  구</x:t>
  </x:si>
  <x:si>
    <x:t xml:space="preserve">  종달새</x:t>
  </x:si>
  <x:si>
    <x:t xml:space="preserve">  성   화</x:t>
  </x:si>
  <x:si>
    <x:t xml:space="preserve">  상   원</x:t>
  </x:si>
  <x:si>
    <x:t xml:space="preserve">  배나무터</x:t>
  </x:si>
  <x:si>
    <x:t xml:space="preserve">  하왕십리</x:t>
  </x:si>
  <x:si>
    <x:t xml:space="preserve">  골마을</x:t>
  </x:si>
  <x:si>
    <x:t xml:space="preserve">  더부리</x:t>
  </x:si>
  <x:si>
    <x:t xml:space="preserve">  똘고랑</x:t>
  </x:si>
  <x:si>
    <x:t xml:space="preserve"> 오목수변공원</x:t>
  </x:si>
  <x:si>
    <x:t xml:space="preserve">  뱃   골</x:t>
  </x:si>
  <x:si>
    <x:t xml:space="preserve">  한글비</x:t>
  </x:si>
  <x:si>
    <x:t>용  산  구</x:t>
  </x:si>
  <x:si>
    <x:t xml:space="preserve">  남   부</x:t>
  </x:si>
  <x:si>
    <x:t xml:space="preserve">  누   에</x:t>
  </x:si>
  <x:si>
    <x:t xml:space="preserve">  유   만</x:t>
  </x:si>
  <x:si>
    <x:t xml:space="preserve"> 달마을공원</x:t>
  </x:si>
  <x:si>
    <x:t xml:space="preserve">  청춘뜨락</x:t>
  </x:si>
  <x:si>
    <x:t xml:space="preserve">  사직동쉼터</x:t>
  </x:si>
  <x:si>
    <x:t xml:space="preserve"> 잠원3</x:t>
  </x:si>
  <x:si>
    <x:t xml:space="preserve">  큰마을</x:t>
  </x:si>
  <x:si>
    <x:t xml:space="preserve">  옹달샘</x:t>
  </x:si>
  <x:si>
    <x:t xml:space="preserve">  연신내물빛</x:t>
  </x:si>
  <x:si>
    <x:t xml:space="preserve">  매봉</x:t>
  </x:si>
  <x:si>
    <x:t xml:space="preserve">  망   루</x:t>
  </x:si>
  <x:si>
    <x:t xml:space="preserve">  섶다리</x:t>
  </x:si>
  <x:si>
    <x:t xml:space="preserve"> 문화비축기지</x:t>
  </x:si>
  <x:si>
    <x:t>매   점</x:t>
  </x:si>
  <x:si>
    <x:t xml:space="preserve">  햇빛</x:t>
  </x:si>
  <x:si>
    <x:t xml:space="preserve">  장이</x:t>
  </x:si>
  <x:si>
    <x:t>소   계</x:t>
  </x:si>
  <x:si>
    <x:t xml:space="preserve">  서초무지개</x:t>
  </x:si>
  <x:si>
    <x:t xml:space="preserve">  꿈나래</x:t>
  </x:si>
  <x:si>
    <x:t xml:space="preserve">  서 릿 개</x:t>
  </x:si>
  <x:si>
    <x:t xml:space="preserve"> 공원7</x:t>
  </x:si>
  <x:si>
    <x:t xml:space="preserve">  효자동쉼터</x:t>
  </x:si>
  <x:si>
    <x:t xml:space="preserve">  갈말</x:t>
  </x:si>
  <x:si>
    <x:t xml:space="preserve">  효   자</x:t>
  </x:si>
  <x:si>
    <x:t xml:space="preserve">  솔바람</x:t>
  </x:si>
  <x:si>
    <x:t xml:space="preserve">  솔   말</x:t>
  </x:si>
  <x:si>
    <x:t xml:space="preserve">  신 반 포</x:t>
  </x:si>
  <x:si>
    <x:t xml:space="preserve">  세   빛</x:t>
  </x:si>
  <x:si>
    <x:t xml:space="preserve">  염창소공원</x:t>
  </x:si>
  <x:si>
    <x:t xml:space="preserve">  샛별</x:t>
  </x:si>
  <x:si>
    <x:t xml:space="preserve"> 넘은들공원</x:t>
  </x:si>
  <x:si>
    <x:t xml:space="preserve"> 청계산</x:t>
  </x:si>
  <x:si>
    <x:t xml:space="preserve">  온수</x:t>
  </x:si>
  <x:si>
    <x:t xml:space="preserve">  청계숲</x:t>
  </x:si>
  <x:si>
    <x:t xml:space="preserve">  으  뜸</x:t>
  </x:si>
  <x:si>
    <x:t xml:space="preserve"> 서초종합</x:t>
  </x:si>
  <x:si>
    <x:t xml:space="preserve">  아랫샘</x:t>
  </x:si>
  <x:si>
    <x:t xml:space="preserve">  반   포</x:t>
  </x:si>
  <x:si>
    <x:t xml:space="preserve">  채송화</x:t>
  </x:si>
  <x:si>
    <x:t xml:space="preserve">  불광천</x:t>
  </x:si>
  <x:si>
    <x:t xml:space="preserve">  푸른수목원</x:t>
  </x:si>
  <x:si>
    <x:t xml:space="preserve">  햇살</x:t>
  </x:si>
  <x:si>
    <x:t xml:space="preserve"> 공원9</x:t>
  </x:si>
  <x:si>
    <x:t xml:space="preserve"> 공원8</x:t>
  </x:si>
  <x:si>
    <x:t xml:space="preserve">  궁   말</x:t>
  </x:si>
  <x:si>
    <x:t xml:space="preserve">  게   리</x:t>
  </x:si>
  <x:si>
    <x:t xml:space="preserve">  삼양</x:t>
  </x:si>
  <x:si>
    <x:t xml:space="preserve"> 파리문화공원</x:t>
  </x:si>
  <x:si>
    <x:t xml:space="preserve">  연천초교앞</x:t>
  </x:si>
  <x:si>
    <x:t xml:space="preserve">  잠원흥동</x:t>
  </x:si>
  <x:si>
    <x:t xml:space="preserve">  신반포7차</x:t>
  </x:si>
  <x:si>
    <x:t xml:space="preserve"> 방배1</x:t>
  </x:si>
  <x:si>
    <x:t xml:space="preserve">  여의도공원</x:t>
  </x:si>
  <x:si>
    <x:t xml:space="preserve"> 방배2</x:t>
  </x:si>
  <x:si>
    <x:t xml:space="preserve">  태   봉</x:t>
  </x:si>
  <x:si>
    <x:t xml:space="preserve"> 목동공원</x:t>
  </x:si>
  <x:si>
    <x:t xml:space="preserve">  항동</x:t>
  </x:si>
  <x:si>
    <x:t xml:space="preserve">  화   랑</x:t>
  </x:si>
  <x:si>
    <x:t xml:space="preserve">  새   샘</x:t>
  </x:si>
  <x:si>
    <x:t xml:space="preserve">  관악산 </x:t>
  </x:si>
  <x:si>
    <x:t xml:space="preserve">  광진숲나루</x:t>
  </x:si>
  <x:si>
    <x:t xml:space="preserve">  달빛</x:t>
  </x:si>
  <x:si>
    <x:t xml:space="preserve">  반달</x:t>
  </x:si>
  <x:si>
    <x:t xml:space="preserve">  목련</x:t>
  </x:si>
  <x:si>
    <x:t xml:space="preserve">  상계</x:t>
  </x:si>
  <x:si>
    <x:t xml:space="preserve">  경의선숲길</x:t>
  </x:si>
  <x:si>
    <x:t xml:space="preserve">  윤  슬</x:t>
  </x:si>
  <x:si>
    <x:t xml:space="preserve">  벼루</x:t>
  </x:si>
  <x:si>
    <x:t>광진구(총계)</x:t>
  </x:si>
  <x:si>
    <x:t>강북구(총계)</x:t>
  </x:si>
  <x:si>
    <x:t xml:space="preserve">  나래</x:t>
  </x:si>
  <x:si>
    <x:t xml:space="preserve">  용화</x:t>
  </x:si>
  <x:si>
    <x:t xml:space="preserve">  쌈지공원</x:t>
  </x:si>
  <x:si>
    <x:t xml:space="preserve"> 여의천</x:t>
  </x:si>
  <x:si>
    <x:t xml:space="preserve"> 신원천</x:t>
  </x:si>
  <x:si>
    <x:t xml:space="preserve"> 서초1</x:t>
  </x:si>
  <x:si>
    <x:t xml:space="preserve">  새 싹</x:t>
  </x:si>
  <x:si>
    <x:t xml:space="preserve">  통인동쉼터</x:t>
  </x:si>
  <x:si>
    <x:t xml:space="preserve">  삿갓봉</x:t>
  </x:si>
  <x:si>
    <x:t xml:space="preserve">  항동지구2</x:t>
  </x:si>
  <x:si>
    <x:t xml:space="preserve">  연지</x:t>
  </x:si>
  <x:si>
    <x:t xml:space="preserve">  작은언덕</x:t>
  </x:si>
  <x:si>
    <x:t xml:space="preserve">  낙   산</x:t>
  </x:si>
  <x:si>
    <x:t xml:space="preserve">  으   뜸</x:t>
  </x:si>
  <x:si>
    <x:t>중랑구(총계)</x:t>
  </x:si>
  <x:si>
    <x:t xml:space="preserve">  명일역</x:t>
  </x:si>
  <x:si>
    <x:t xml:space="preserve">  방배6구역</x:t>
  </x:si>
  <x:si>
    <x:t xml:space="preserve"> 창전동</x:t>
  </x:si>
  <x:si>
    <x:t xml:space="preserve">  삼들</x:t>
  </x:si>
  <x:si>
    <x:t xml:space="preserve">  별   님</x:t>
  </x:si>
  <x:si>
    <x:t xml:space="preserve">  잠실</x:t>
  </x:si>
  <x:si>
    <x:t xml:space="preserve">  한내</x:t>
  </x:si>
  <x:si>
    <x:t xml:space="preserve">  벽운</x:t>
  </x:si>
  <x:si>
    <x:t>2. 중  구</x:t>
  </x:si>
  <x:si>
    <x:t xml:space="preserve">  공릉동</x:t>
  </x:si>
  <x:si>
    <x:t xml:space="preserve">  별빛</x:t>
  </x:si>
  <x:si>
    <x:t xml:space="preserve">  공작</x:t>
  </x:si>
  <x:si>
    <x:t xml:space="preserve">  양   산</x:t>
  </x:si>
  <x:si>
    <x:t xml:space="preserve"> 용산공원</x:t>
  </x:si>
  <x:si>
    <x:t xml:space="preserve">  벚꽂</x:t>
  </x:si>
  <x:si>
    <x:t xml:space="preserve">  참새</x:t>
  </x:si>
  <x:si>
    <x:t xml:space="preserve">  천일골목</x:t>
  </x:si>
  <x:si>
    <x:t xml:space="preserve">  어울림</x:t>
  </x:si>
  <x:si>
    <x:t xml:space="preserve">  월드컵공원</x:t>
  </x:si>
  <x:si>
    <x:t xml:space="preserve">  월계</x:t>
  </x:si>
  <x:si>
    <x:t xml:space="preserve">  필   마</x:t>
  </x:si>
  <x:si>
    <x:t xml:space="preserve">  향나무</x:t>
  </x:si>
  <x:si>
    <x:t xml:space="preserve">  글   샘</x:t>
  </x:si>
  <x:si>
    <x:t xml:space="preserve"> 서울창포원</x:t>
  </x:si>
  <x:si>
    <x:t xml:space="preserve">  색   동</x:t>
  </x:si>
  <x:si>
    <x:t xml:space="preserve">  다람쥐</x:t>
  </x:si>
  <x:si>
    <x:t xml:space="preserve">  꽃피울</x:t>
  </x:si>
  <x:si>
    <x:t xml:space="preserve">  군자동</x:t>
  </x:si>
  <x:si>
    <x:t xml:space="preserve">  율   현</x:t>
  </x:si>
  <x:si>
    <x:t xml:space="preserve">  당현</x:t>
  </x:si>
  <x:si>
    <x:t xml:space="preserve">  원   터</x:t>
  </x:si>
  <x:si>
    <x:t xml:space="preserve">  참다래</x:t>
  </x:si>
  <x:si>
    <x:t xml:space="preserve">  추모공원</x:t>
  </x:si>
  <x:si>
    <x:t xml:space="preserve">  구세군길</x:t>
  </x:si>
  <x:si>
    <x:t xml:space="preserve">  창   골</x:t>
  </x:si>
  <x:si>
    <x:t xml:space="preserve">  원터</x:t>
  </x:si>
  <x:si>
    <x:t xml:space="preserve">  새   싹</x:t>
  </x:si>
  <x:si>
    <x:t xml:space="preserve">  평   강</x:t>
  </x:si>
  <x:si>
    <x:t>건축면적(㎡)</x:t>
  </x:si>
  <x:si>
    <x:t xml:space="preserve">  창동공원</x:t>
  </x:si>
  <x:si>
    <x:t xml:space="preserve">  초   록</x:t>
  </x:si>
  <x:si>
    <x:t xml:space="preserve">  충숙</x:t>
  </x:si>
  <x:si>
    <x:t xml:space="preserve">  영   락</x:t>
  </x:si>
  <x:si>
    <x:t xml:space="preserve">  솔밭</x:t>
  </x:si>
  <x:si>
    <x:t xml:space="preserve">  샛말</x:t>
  </x:si>
  <x:si>
    <x:t xml:space="preserve"> 소공원 계</x:t>
  </x:si>
  <x:si>
    <x:t xml:space="preserve">  반   달</x:t>
  </x:si>
  <x:si>
    <x:t xml:space="preserve">  방학동공원</x:t>
  </x:si>
  <x:si>
    <x:t xml:space="preserve">  꿈나라</x:t>
  </x:si>
  <x:si>
    <x:t xml:space="preserve"> 남대문로5가</x:t>
  </x:si>
  <x:si>
    <x:t xml:space="preserve">  개미</x:t>
  </x:si>
  <x:si>
    <x:t xml:space="preserve">  목   련</x:t>
  </x:si>
  <x:si>
    <x:t xml:space="preserve">  잠원</x:t>
  </x:si>
  <x:si>
    <x:t xml:space="preserve">  씨알</x:t>
  </x:si>
  <x:si>
    <x:t>기타 계</x:t>
  </x:si>
  <x:si>
    <x:t xml:space="preserve">  갈곡리</x:t>
  </x:si>
  <x:si>
    <x:t xml:space="preserve">  방아다리</x:t>
  </x:si>
  <x:si>
    <x:t xml:space="preserve">  상록수</x:t>
  </x:si>
  <x:si>
    <x:t xml:space="preserve">  천왕</x:t>
  </x:si>
  <x:si>
    <x:t xml:space="preserve">  세  종</x:t>
  </x:si>
  <x:si>
    <x:t xml:space="preserve">  큰소리</x:t>
  </x:si>
  <x:si>
    <x:t xml:space="preserve">  희망</x:t>
  </x:si>
  <x:si>
    <x:t xml:space="preserve">  비석골</x:t>
  </x:si>
  <x:si>
    <x:t>노원구(총계)</x:t>
  </x:si>
  <x:si>
    <x:t xml:space="preserve">  발바닥공원</x:t>
  </x:si>
  <x:si>
    <x:t xml:space="preserve">  암  사</x:t>
  </x:si>
  <x:si>
    <x:t xml:space="preserve">  강  일</x:t>
  </x:si>
  <x:si>
    <x:t xml:space="preserve">  쌈   지</x:t>
  </x:si>
  <x:si>
    <x:t xml:space="preserve">  투구봉</x:t>
  </x:si>
  <x:si>
    <x:t xml:space="preserve">  우이동길</x:t>
  </x:si>
  <x:si>
    <x:t xml:space="preserve">  샛팽이</x:t>
  </x:si>
  <x:si>
    <x:t xml:space="preserve">  구  름</x:t>
  </x:si>
  <x:si>
    <x:t xml:space="preserve">  솔말소</x:t>
  </x:si>
  <x:si>
    <x:t xml:space="preserve">  볕우물</x:t>
  </x:si>
  <x:si>
    <x:t xml:space="preserve">  체류지</x:t>
  </x:si>
  <x:si>
    <x:t xml:space="preserve">  물보라</x:t>
  </x:si>
  <x:si>
    <x:t xml:space="preserve">  광나루</x:t>
  </x:si>
  <x:si>
    <x:t xml:space="preserve">  강서</x:t>
  </x:si>
  <x:si>
    <x:t xml:space="preserve">  연   신</x:t>
  </x:si>
  <x:si>
    <x:t xml:space="preserve">  망우동</x:t>
  </x:si>
  <x:si>
    <x:t xml:space="preserve">  천호동</x:t>
  </x:si>
  <x:si>
    <x:t xml:space="preserve">  다산동</x:t>
  </x:si>
  <x:si>
    <x:t xml:space="preserve">  천   암</x:t>
  </x:si>
  <x:si>
    <x:t xml:space="preserve">  솜다래</x:t>
  </x:si>
  <x:si>
    <x:t xml:space="preserve">  영   풍</x:t>
  </x:si>
  <x:si>
    <x:t xml:space="preserve">  등   서</x:t>
  </x:si>
  <x:si>
    <x:t xml:space="preserve">  남   일</x:t>
  </x:si>
  <x:si>
    <x:t xml:space="preserve">  천호큰골목</x:t>
  </x:si>
  <x:si>
    <x:t xml:space="preserve">  두루미</x:t>
  </x:si>
  <x:si>
    <x:t xml:space="preserve">  너른골</x:t>
  </x:si>
  <x:si>
    <x:t xml:space="preserve"> 해누리폭포</x:t>
  </x:si>
  <x:si>
    <x:t xml:space="preserve">  안   말</x:t>
  </x:si>
  <x:si>
    <x:t xml:space="preserve">  생잇들</x:t>
  </x:si>
  <x:si>
    <x:t xml:space="preserve">  아리수</x:t>
  </x:si>
  <x:si>
    <x:t xml:space="preserve">  달 님</x:t>
  </x:si>
  <x:si>
    <x:t xml:space="preserve">  해 님</x:t>
  </x:si>
  <x:si>
    <x:t xml:space="preserve">  능  골</x:t>
  </x:si>
  <x:si>
    <x:t xml:space="preserve">  불당골</x:t>
  </x:si>
  <x:si>
    <x:t>마포구(총계)</x:t>
  </x:si>
  <x:si>
    <x:t xml:space="preserve">  천호삼거리</x:t>
  </x:si>
  <x:si>
    <x:t xml:space="preserve">  인   수</x:t>
  </x:si>
  <x:si>
    <x:t xml:space="preserve">  섬   굴</x:t>
  </x:si>
  <x:si>
    <x:t xml:space="preserve">  꽃  재</x:t>
  </x:si>
  <x:si>
    <x:t xml:space="preserve">  봉숭아</x:t>
  </x:si>
  <x:si>
    <x:t xml:space="preserve">  흰구름</x:t>
  </x:si>
  <x:si>
    <x:t xml:space="preserve">  소귀골</x:t>
  </x:si>
  <x:si>
    <x:t xml:space="preserve">  샛마을</x:t>
  </x:si>
  <x:si>
    <x:t xml:space="preserve">  둔촌동</x:t>
  </x:si>
  <x:si>
    <x:t xml:space="preserve">  당  말</x:t>
  </x:si>
  <x:si>
    <x:t xml:space="preserve">  남   천</x:t>
  </x:si>
  <x:si>
    <x:t xml:space="preserve">  호돌이</x:t>
  </x:si>
  <x:si>
    <x:t xml:space="preserve">  선   사</x:t>
  </x:si>
  <x:si>
    <x:t>관리사무소</x:t>
  </x:si>
  <x:si>
    <x:t xml:space="preserve">  선   린</x:t>
  </x:si>
  <x:si>
    <x:t xml:space="preserve">  효   령</x:t>
  </x:si>
  <x:si>
    <x:t xml:space="preserve">  청계천</x:t>
  </x:si>
  <x:si>
    <x:t xml:space="preserve">  광   진</x:t>
  </x:si>
  <x:si>
    <x:t>광장 계</x:t>
  </x:si>
  <x:si>
    <x:t xml:space="preserve">  청구동</x:t>
  </x:si>
  <x:si>
    <x:t xml:space="preserve">  누 리 숲</x:t>
  </x:si>
  <x:si>
    <x:t xml:space="preserve">  원   촌</x:t>
  </x:si>
  <x:si>
    <x:t xml:space="preserve">  부엉이</x:t>
  </x:si>
  <x:si>
    <x:t xml:space="preserve">  강  덕</x:t>
  </x:si>
  <x:si>
    <x:t xml:space="preserve">  약수동</x:t>
  </x:si>
  <x:si>
    <x:t>생활권공원 계</x:t>
  </x:si>
  <x:si>
    <x:t xml:space="preserve">  대치</x:t>
  </x:si>
  <x:si>
    <x:t xml:space="preserve"> 공원4</x:t>
  </x:si>
  <x:si>
    <x:t xml:space="preserve">  중랑천</x:t>
  </x:si>
  <x:si>
    <x:t xml:space="preserve">  행당7구역</x:t>
  </x:si>
  <x:si>
    <x:t xml:space="preserve">  하   늬</x:t>
  </x:si>
  <x:si>
    <x:t xml:space="preserve">  샛   말</x:t>
  </x:si>
  <x:si>
    <x:t xml:space="preserve">  가   온</x:t>
  </x:si>
  <x:si>
    <x:t xml:space="preserve">  놋다리</x:t>
  </x:si>
  <x:si>
    <x:t xml:space="preserve">  서울식물원</x:t>
  </x:si>
  <x:si>
    <x:t xml:space="preserve">  개포서</x:t>
  </x:si>
  <x:si>
    <x:t>15. 양천구</x:t>
  </x:si>
  <x:si>
    <x:t>가로공원 계</x:t>
  </x:si>
  <x:si>
    <x:t xml:space="preserve">  고분다리</x:t>
  </x:si>
  <x:si>
    <x:t xml:space="preserve">  신당동</x:t>
  </x:si>
  <x:si>
    <x:t xml:space="preserve">  샘   물</x:t>
  </x:si>
  <x:si>
    <x:t xml:space="preserve">  아   람</x:t>
  </x:si>
  <x:si>
    <x:t xml:space="preserve">  벌  말</x:t>
  </x:si>
  <x:si>
    <x:t xml:space="preserve">  화양동</x:t>
  </x:si>
  <x:si>
    <x:t xml:space="preserve">  역  촌</x:t>
  </x:si>
  <x:si>
    <x:t xml:space="preserve">  선두암</x:t>
  </x:si>
  <x:si>
    <x:t xml:space="preserve">  삼학사</x:t>
  </x:si>
  <x:si>
    <x:t xml:space="preserve"> 온수공원</x:t>
  </x:si>
  <x:si>
    <x:t xml:space="preserve">  도구머리</x:t>
  </x:si>
  <x:si>
    <x:t xml:space="preserve">  한솔</x:t>
  </x:si>
  <x:si>
    <x:t xml:space="preserve">  상계초</x:t>
  </x:si>
  <x:si>
    <x:t xml:space="preserve"> 장수공원</x:t>
  </x:si>
  <x:si>
    <x:t xml:space="preserve">  등촌동</x:t>
  </x:si>
  <x:si>
    <x:t xml:space="preserve"> 광흥창</x:t>
  </x:si>
  <x:si>
    <x:t>서초구(총계)</x:t>
  </x:si>
  <x:si>
    <x:t xml:space="preserve">  도   선</x:t>
  </x:si>
  <x:si>
    <x:t xml:space="preserve"> 오솔길공원</x:t>
  </x:si>
  <x:si>
    <x:t xml:space="preserve">  수색9구역</x:t>
  </x:si>
  <x:si>
    <x:t xml:space="preserve">  마실길</x:t>
  </x:si>
  <x:si>
    <x:t xml:space="preserve">  개포</x:t>
  </x:si>
  <x:si>
    <x:t xml:space="preserve">  섬   들</x:t>
  </x:si>
  <x:si>
    <x:t xml:space="preserve"> 용강소</x:t>
  </x:si>
  <x:si>
    <x:t xml:space="preserve">  천   일</x:t>
  </x:si>
  <x:si>
    <x:t xml:space="preserve"> 무쇠막</x:t>
  </x:si>
  <x:si>
    <x:t xml:space="preserve"> 조  리</x:t>
  </x:si>
  <x:si>
    <x:t xml:space="preserve">  한옥마을</x:t>
  </x:si>
  <x:si>
    <x:t xml:space="preserve"> 쌍룡산 </x:t>
  </x:si>
  <x:si>
    <x:t xml:space="preserve"> 산사나무</x:t>
  </x:si>
  <x:si>
    <x:t xml:space="preserve">  백석</x:t>
  </x:si>
  <x:si>
    <x:t xml:space="preserve">  독골</x:t>
  </x:si>
  <x:si>
    <x:t xml:space="preserve"> 공덕동</x:t>
  </x:si>
  <x:si>
    <x:t xml:space="preserve"> 아소정</x:t>
  </x:si>
  <x:si>
    <x:t xml:space="preserve"> 아현2구역</x:t>
  </x:si>
  <x:si>
    <x:t xml:space="preserve"> 합정3</x:t>
  </x:si>
  <x:si>
    <x:t xml:space="preserve">  노들</x:t>
  </x:si>
  <x:si>
    <x:t xml:space="preserve"> 만리배수지</x:t>
  </x:si>
  <x:si>
    <x:t xml:space="preserve">  마고정</x:t>
  </x:si>
  <x:si>
    <x:t xml:space="preserve">  동망봉</x:t>
  </x:si>
  <x:si>
    <x:t xml:space="preserve">  보은</x:t>
  </x:si>
  <x:si>
    <x:t xml:space="preserve">  원암유치원</x:t>
  </x:si>
  <x:si>
    <x:t xml:space="preserve">  잿말</x:t>
  </x:si>
  <x:si>
    <x:t xml:space="preserve"> 연의공원</x:t>
  </x:si>
  <x:si>
    <x:t xml:space="preserve">  개봉</x:t>
  </x:si>
  <x:si>
    <x:t xml:space="preserve">  뜨락</x:t>
  </x:si>
  <x:si>
    <x:t xml:space="preserve"> 미  근</x:t>
  </x:si>
  <x:si>
    <x:t xml:space="preserve">  상   림</x:t>
  </x:si>
  <x:si>
    <x:t xml:space="preserve">  영동</x:t>
  </x:si>
  <x:si>
    <x:t xml:space="preserve">  거북이</x:t>
  </x:si>
  <x:si>
    <x:t xml:space="preserve"> 산딸나무</x:t>
  </x:si>
  <x:si>
    <x:t xml:space="preserve">  배말</x:t>
  </x:si>
  <x:si>
    <x:t xml:space="preserve"> 양지공원</x:t>
  </x:si>
  <x:si>
    <x:t xml:space="preserve">  신사동</x:t>
  </x:si>
  <x:si>
    <x:t xml:space="preserve"> 쌍룡산</x:t>
  </x:si>
  <x:si>
    <x:t xml:space="preserve">  느티울</x:t>
  </x:si>
  <x:si>
    <x:t xml:space="preserve">  밤섬</x:t>
  </x:si>
  <x:si>
    <x:t xml:space="preserve">  남촌</x:t>
  </x:si>
  <x:si>
    <x:t xml:space="preserve">  북한산</x:t>
  </x:si>
  <x:si>
    <x:t xml:space="preserve">  거북골</x:t>
  </x:si>
  <x:si>
    <x:t xml:space="preserve">  새움</x:t>
  </x:si>
  <x:si>
    <x:t xml:space="preserve">  덕수천</x:t>
  </x:si>
  <x:si>
    <x:t xml:space="preserve">  묵동</x:t>
  </x:si>
  <x:si>
    <x:t xml:space="preserve"> 망원정마당</x:t>
  </x:si>
  <x:si>
    <x:t>22. 서초구</x:t>
  </x:si>
  <x:si>
    <x:t xml:space="preserve">  구산동</x:t>
  </x:si>
  <x:si>
    <x:t xml:space="preserve"> 배롱나무</x:t>
  </x:si>
  <x:si>
    <x:t xml:space="preserve">  무학봉</x:t>
  </x:si>
  <x:si>
    <x:t xml:space="preserve">  섬들</x:t>
  </x:si>
  <x:si>
    <x:t xml:space="preserve">  청수</x:t>
  </x:si>
  <x:si>
    <x:t xml:space="preserve">  능말</x:t>
  </x:si>
  <x:si>
    <x:t xml:space="preserve">  햇   살</x:t>
  </x:si>
  <x:si>
    <x:t xml:space="preserve">  되너미</x:t>
  </x:si>
  <x:si>
    <x:t xml:space="preserve">  신내</x:t>
  </x:si>
  <x:si>
    <x:t xml:space="preserve"> 너나들이쉼터</x:t>
  </x:si>
  <x:si>
    <x:t xml:space="preserve">  능산</x:t>
  </x:si>
  <x:si>
    <x:t xml:space="preserve"> 옥  천</x:t>
  </x:si>
  <x:si>
    <x:t xml:space="preserve">  소파</x:t>
  </x:si>
  <x:si>
    <x:t xml:space="preserve"> 동그라미쉼터</x:t>
  </x:si>
  <x:si>
    <x:t xml:space="preserve"> 봉  원</x:t>
  </x:si>
  <x:si>
    <x:t xml:space="preserve"> 큰우물</x:t>
  </x:si>
  <x:si>
    <x:t xml:space="preserve"> 아현4</x:t>
  </x:si>
  <x:si>
    <x:t xml:space="preserve">  불광3구역</x:t>
  </x:si>
  <x:si>
    <x:t xml:space="preserve">  아름드리</x:t>
  </x:si>
  <x:si>
    <x:t xml:space="preserve">  해님</x:t>
  </x:si>
  <x:si>
    <x:t xml:space="preserve">  신내어울</x:t>
  </x:si>
  <x:si>
    <x:t xml:space="preserve">  학봉</x:t>
  </x:si>
  <x:si>
    <x:t xml:space="preserve">  용두희망</x:t>
  </x:si>
  <x:si>
    <x:t xml:space="preserve">  용마산</x:t>
  </x:si>
  <x:si>
    <x:t xml:space="preserve">  새소리</x:t>
  </x:si>
  <x:si>
    <x:t xml:space="preserve">  묵동소공원</x:t>
  </x:si>
  <x:si>
    <x:t xml:space="preserve">  그린</x:t>
  </x:si>
  <x:si>
    <x:t>두루쉼터</x:t>
  </x:si>
  <x:si>
    <x:t xml:space="preserve">  못자리골</x:t>
  </x:si>
  <x:si>
    <x:t xml:space="preserve">  텃   골</x:t>
  </x:si>
  <x:si>
    <x:t xml:space="preserve">  요  산</x:t>
  </x:si>
  <x:si>
    <x:t xml:space="preserve">  신   도</x:t>
  </x:si>
  <x:si>
    <x:t xml:space="preserve"> 애오개도담</x:t>
  </x:si>
  <x:si>
    <x:t xml:space="preserve">  삼청</x:t>
  </x:si>
  <x:si>
    <x:t xml:space="preserve"> 어린이꿈공원</x:t>
  </x:si>
  <x:si>
    <x:t xml:space="preserve">  백련산</x:t>
  </x:si>
  <x:si>
    <x:t xml:space="preserve">  만남의광장</x:t>
  </x:si>
  <x:si>
    <x:t xml:space="preserve">  천왕동</x:t>
  </x:si>
  <x:si>
    <x:t>공릉1동소공원</x:t>
  </x:si>
  <x:si>
    <x:t xml:space="preserve">  봉황</x:t>
  </x:si>
  <x:si>
    <x:t xml:space="preserve">  세화</x:t>
  </x:si>
  <x:si>
    <x:t xml:space="preserve">  송계</x:t>
  </x:si>
  <x:si>
    <x:t xml:space="preserve">  향   기</x:t>
  </x:si>
  <x:si>
    <x:t xml:space="preserve"> 현석동</x:t>
  </x:si>
  <x:si>
    <x:t xml:space="preserve">  맑은숲</x:t>
  </x:si>
  <x:si>
    <x:t xml:space="preserve"> 창신동 쉼터</x:t>
  </x:si>
  <x:si>
    <x:t xml:space="preserve">  구릉</x:t>
  </x:si>
  <x:si>
    <x:t xml:space="preserve">  금호어울림</x:t>
  </x:si>
  <x:si>
    <x:t xml:space="preserve">  오거리</x:t>
  </x:si>
  <x:si>
    <x:t xml:space="preserve">  우이령공원</x:t>
  </x:si>
  <x:si>
    <x:t xml:space="preserve"> 대흥3쉼터</x:t>
  </x:si>
  <x:si>
    <x:t xml:space="preserve">  중화리</x:t>
  </x:si>
  <x:si>
    <x:t>종로구(총계)</x:t>
  </x:si>
  <x:si>
    <x:t xml:space="preserve">  신현</x:t>
  </x:si>
  <x:si>
    <x:t xml:space="preserve">  상리</x:t>
  </x:si>
  <x:si>
    <x:t xml:space="preserve">  배밭골</x:t>
  </x:si>
  <x:si>
    <x:t xml:space="preserve">  원묵</x:t>
  </x:si>
  <x:si>
    <x:t xml:space="preserve">  새   록</x:t>
  </x:si>
  <x:si>
    <x:t xml:space="preserve">  망우리</x:t>
  </x:si>
  <x:si>
    <x:t xml:space="preserve">  신도림</x:t>
  </x:si>
  <x:si>
    <x:t xml:space="preserve"> 천왕동</x:t>
  </x:si>
  <x:si>
    <x:t xml:space="preserve"> 공덕1주택</x:t>
  </x:si>
  <x:si>
    <x:t xml:space="preserve">  이화</x:t>
  </x:si>
  <x:si>
    <x:t>불암초 옆</x:t>
  </x:si>
  <x:si>
    <x:t xml:space="preserve">  두산위브</x:t>
  </x:si>
  <x:si>
    <x:t xml:space="preserve">  문래</x:t>
  </x:si>
  <x:si>
    <x:t>7. 중랑구</x:t>
  </x:si>
  <x:si>
    <x:t xml:space="preserve"> 대흥동</x:t>
  </x:si>
  <x:si>
    <x:t xml:space="preserve"> 용답토속공원</x:t>
  </x:si>
  <x:si>
    <x:t xml:space="preserve">  사   근</x:t>
  </x:si>
  <x:si>
    <x:t xml:space="preserve">  위브</x:t>
  </x:si>
  <x:si>
    <x:t xml:space="preserve">  용마산 </x:t>
  </x:si>
  <x:si>
    <x:t xml:space="preserve"> 큰더기</x:t>
  </x:si>
  <x:si>
    <x:t xml:space="preserve">  바탕골</x:t>
  </x:si>
  <x:si>
    <x:t xml:space="preserve">  신광명</x:t>
  </x:si>
  <x:si>
    <x:t xml:space="preserve"> 복자기</x:t>
  </x:si>
  <x:si>
    <x:t xml:space="preserve"> 아현초록</x:t>
  </x:si>
  <x:si>
    <x:t xml:space="preserve"> 상수2쉼터</x:t>
  </x:si>
  <x:si>
    <x:t xml:space="preserve"> 애오개</x:t>
  </x:si>
  <x:si>
    <x:t xml:space="preserve">  용두5구역</x:t>
  </x:si>
  <x:si>
    <x:t>공영주차장 앞</x:t>
  </x:si>
  <x:si>
    <x:t xml:space="preserve">  화랑</x:t>
  </x:si>
  <x:si>
    <x:t xml:space="preserve"> 산수유</x:t>
  </x:si>
  <x:si>
    <x:t xml:space="preserve">  솔파크</x:t>
  </x:si>
  <x:si>
    <x:t xml:space="preserve">  우물골</x:t>
  </x:si>
  <x:si>
    <x:t xml:space="preserve">  신길8구역</x:t>
  </x:si>
  <x:si>
    <x:t xml:space="preserve"> 아현새싹</x:t>
  </x:si>
  <x:si>
    <x:t xml:space="preserve">  홍익</x:t>
  </x:si>
  <x:si>
    <x:t xml:space="preserve">  환   경</x:t>
  </x:si>
  <x:si>
    <x:t xml:space="preserve">  새   말</x:t>
  </x:si>
  <x:si>
    <x:t xml:space="preserve">  한   글</x:t>
  </x:si>
  <x:si>
    <x:t xml:space="preserve">  신   록</x:t>
  </x:si>
  <x:si>
    <x:t xml:space="preserve">  개   웅</x:t>
  </x:si>
  <x:si>
    <x:t xml:space="preserve">  배다리</x:t>
  </x:si>
  <x:si>
    <x:t xml:space="preserve">  역마을</x:t>
  </x:si>
  <x:si>
    <x:t xml:space="preserve">  꿈   빛</x:t>
  </x:si>
  <x:si>
    <x:t xml:space="preserve">  들   꽃</x:t>
  </x:si>
  <x:si>
    <x:t xml:space="preserve">  소나무</x:t>
  </x:si>
  <x:si>
    <x:t xml:space="preserve">  내   촌</x:t>
  </x:si>
  <x:si>
    <x:t xml:space="preserve">  다   운</x:t>
  </x:si>
  <x:si>
    <x:t xml:space="preserve">  갈매</x:t>
  </x:si>
  <x:si>
    <x:t xml:space="preserve">  나누리</x:t>
  </x:si>
  <x:si>
    <x:t>금천구(총계)</x:t>
  </x:si>
  <x:si>
    <x:t xml:space="preserve">  와룡</x:t>
  </x:si>
  <x:si>
    <x:t xml:space="preserve">  응   암</x:t>
  </x:si>
  <x:si>
    <x:t xml:space="preserve">  푸르매</x:t>
  </x:si>
  <x:si>
    <x:t xml:space="preserve">  능   골</x:t>
  </x:si>
  <x:si>
    <x:t xml:space="preserve">  햇   님</x:t>
  </x:si>
  <x:si>
    <x:t xml:space="preserve">  삭   새</x:t>
  </x:si>
  <x:si>
    <x:t xml:space="preserve">  숯   내</x:t>
  </x:si>
  <x:si>
    <x:t xml:space="preserve">  천   사</x:t>
  </x:si>
  <x:si>
    <x:t xml:space="preserve">  코스모스</x:t>
  </x:si>
  <x:si>
    <x:t xml:space="preserve"> 오류2동</x:t>
  </x:si>
  <x:si>
    <x:t xml:space="preserve">  오   금</x:t>
  </x:si>
  <x:si>
    <x:t xml:space="preserve">  강일2</x:t>
  </x:si>
  <x:si>
    <x:t xml:space="preserve">  뜸부기</x:t>
  </x:si>
  <x:si>
    <x:t xml:space="preserve">  박   장</x:t>
  </x:si>
  <x:si>
    <x:t xml:space="preserve">  광   명</x:t>
  </x:si>
  <x:si>
    <x:t xml:space="preserve">  수   른</x:t>
  </x:si>
  <x:si>
    <x:t xml:space="preserve">  덕의</x:t>
  </x:si>
  <x:si>
    <x:t xml:space="preserve">  두   레</x:t>
  </x:si>
  <x:si>
    <x:t xml:space="preserve">  역   말</x:t>
  </x:si>
  <x:si>
    <x:t xml:space="preserve">  봉선화</x:t>
  </x:si>
  <x:si>
    <x:t xml:space="preserve">  나들이</x:t>
  </x:si>
  <x:si>
    <x:t xml:space="preserve">  서갈현</x:t>
  </x:si>
  <x:si>
    <x:t xml:space="preserve">  마   장</x:t>
  </x:si>
  <x:si>
    <x:t xml:space="preserve">  다   솔</x:t>
  </x:si>
  <x:si>
    <x:t xml:space="preserve"> 세모꼴소공원</x:t>
  </x:si>
  <x:si>
    <x:t xml:space="preserve">  새   벗</x:t>
  </x:si>
  <x:si>
    <x:t xml:space="preserve">  신   흥</x:t>
  </x:si>
  <x:si>
    <x:t xml:space="preserve">  신사2동</x:t>
  </x:si>
  <x:si>
    <x:t xml:space="preserve">  장   미</x:t>
  </x:si>
  <x:si>
    <x:t xml:space="preserve">  범바위</x:t>
  </x:si>
  <x:si>
    <x:t xml:space="preserve">  호   연</x:t>
  </x:si>
  <x:si>
    <x:t xml:space="preserve">  다우리</x:t>
  </x:si>
  <x:si>
    <x:t xml:space="preserve">  능   말</x:t>
  </x:si>
  <x:si>
    <x:t xml:space="preserve">  등   촌</x:t>
  </x:si>
  <x:si>
    <x:t xml:space="preserve">  산   새</x:t>
  </x:si>
  <x:si>
    <x:t xml:space="preserve">  수   명</x:t>
  </x:si>
  <x:si>
    <x:t xml:space="preserve">  상계 10</x:t>
  </x:si>
  <x:si>
    <x:t xml:space="preserve">  무궁화</x:t>
  </x:si>
  <x:si>
    <x:t xml:space="preserve">  꽃사슴</x:t>
  </x:si>
  <x:si>
    <x:t xml:space="preserve"> 연   지</x:t>
  </x:si>
  <x:si>
    <x:t xml:space="preserve">  버   들</x:t>
  </x:si>
  <x:si>
    <x:t xml:space="preserve">  송   이</x:t>
  </x:si>
  <x:si>
    <x:t xml:space="preserve">  삼산길</x:t>
  </x:si>
  <x:si>
    <x:t xml:space="preserve">  골   말</x:t>
  </x:si>
  <x:si>
    <x:t xml:space="preserve">  신대부석</x:t>
  </x:si>
  <x:si>
    <x:t xml:space="preserve">  대   조</x:t>
  </x:si>
  <x:si>
    <x:t xml:space="preserve">  솔   뫼</x:t>
  </x:si>
  <x:si>
    <x:t xml:space="preserve">  월   정</x:t>
  </x:si>
  <x:si>
    <x:t>시계탑
(기)</x:t>
  </x:si>
  <x:si>
    <x:t xml:space="preserve">  볏   골</x:t>
  </x:si>
  <x:si>
    <x:t xml:space="preserve"> 무   악</x:t>
  </x:si>
  <x:si>
    <x:t xml:space="preserve"> 숭   인</x:t>
  </x:si>
  <x:si>
    <x:t xml:space="preserve">  오장골</x:t>
  </x:si>
  <x:si>
    <x:t xml:space="preserve"> 약초원</x:t>
  </x:si>
  <x:si>
    <x:t xml:space="preserve">  꿈나무</x:t>
  </x:si>
  <x:si>
    <x:t xml:space="preserve">  까   치</x:t>
  </x:si>
  <x:si>
    <x:t xml:space="preserve"> 서   린</x:t>
  </x:si>
  <x:si>
    <x:t xml:space="preserve"> 구의가로휴식</x:t>
  </x:si>
  <x:si>
    <x:t xml:space="preserve">  쌈지마당</x:t>
  </x:si>
  <x:si>
    <x:t xml:space="preserve">  약초원</x:t>
  </x:si>
  <x:si>
    <x:t xml:space="preserve">  안   산</x:t>
  </x:si>
  <x:si>
    <x:t xml:space="preserve">  모   태</x:t>
  </x:si>
  <x:si>
    <x:t xml:space="preserve"> 수   송</x:t>
  </x:si>
  <x:si>
    <x:t xml:space="preserve"> 월   암</x:t>
  </x:si>
  <x:si>
    <x:t xml:space="preserve">  고덕1</x:t>
  </x:si>
  <x:si>
    <x:t xml:space="preserve">  달   님</x:t>
  </x:si>
  <x:si>
    <x:t xml:space="preserve">  고덕시영</x:t>
  </x:si>
  <x:si>
    <x:t xml:space="preserve"> 삼  청</x:t>
  </x:si>
  <x:si>
    <x:t xml:space="preserve"> 예  지</x:t>
  </x:si>
  <x:si>
    <x:t xml:space="preserve">  해   태</x:t>
  </x:si>
  <x:si>
    <x:t xml:space="preserve">  보문5구역</x:t>
  </x:si>
  <x:si>
    <x:t xml:space="preserve">  발   음</x:t>
  </x:si>
  <x:si>
    <x:t xml:space="preserve">  무지개</x:t>
  </x:si>
  <x:si>
    <x:t xml:space="preserve">  빙수골</x:t>
  </x:si>
  <x:si>
    <x:t xml:space="preserve">  암사</x:t>
  </x:si>
  <x:si>
    <x:t xml:space="preserve">  간   촌</x:t>
  </x:si>
  <x:si>
    <x:t xml:space="preserve">  시루메</x:t>
  </x:si>
  <x:si>
    <x:t xml:space="preserve">  새장골</x:t>
  </x:si>
  <x:si>
    <x:t xml:space="preserve"> 원   서</x:t>
  </x:si>
  <x:si>
    <x:t xml:space="preserve">  칸나</x:t>
  </x:si>
  <x:si>
    <x:t xml:space="preserve"> 창   신</x:t>
  </x:si>
  <x:si>
    <x:t xml:space="preserve"> 둔촌주공1호</x:t>
  </x:si>
  <x:si>
    <x:t xml:space="preserve">  은하수</x:t>
  </x:si>
  <x:si>
    <x:t xml:space="preserve">  솔바우</x:t>
  </x:si>
  <x:si>
    <x:t xml:space="preserve"> 천호뉴타운</x:t>
  </x:si>
  <x:si>
    <x:t>산마루놀이터</x:t>
  </x:si>
  <x:si>
    <x:t xml:space="preserve">  일자산</x:t>
  </x:si>
  <x:si>
    <x:t xml:space="preserve">  긴고랑</x:t>
  </x:si>
  <x:si>
    <x:t xml:space="preserve">  면목1</x:t>
  </x:si>
  <x:si>
    <x:t xml:space="preserve"> 새문안</x:t>
  </x:si>
  <x:si>
    <x:t>문화공원(계)</x:t>
  </x:si>
  <x:si>
    <x:t xml:space="preserve"> 동   묘</x:t>
  </x:si>
  <x:si>
    <x:t xml:space="preserve"> 탑   골</x:t>
  </x:si>
  <x:si>
    <x:t xml:space="preserve">  매   미</x:t>
  </x:si>
  <x:si>
    <x:t xml:space="preserve"> 버  들</x:t>
  </x:si>
  <x:si>
    <x:t xml:space="preserve">  아까시아</x:t>
  </x:si>
  <x:si>
    <x:t xml:space="preserve">  샛   강</x:t>
  </x:si>
  <x:si>
    <x:t xml:space="preserve">  중곡3동</x:t>
  </x:si>
  <x:si>
    <x:t xml:space="preserve"> 능동소공원</x:t>
  </x:si>
  <x:si>
    <x:t xml:space="preserve">  관   동</x:t>
  </x:si>
  <x:si>
    <x:t xml:space="preserve">  가   람</x:t>
  </x:si>
  <x:si>
    <x:t xml:space="preserve"> 참샘골</x:t>
  </x:si>
  <x:si>
    <x:t xml:space="preserve">  미아도심소</x:t>
  </x:si>
  <x:si>
    <x:t xml:space="preserve">  상산</x:t>
  </x:si>
  <x:si>
    <x:t xml:space="preserve">  새   봄</x:t>
  </x:si>
  <x:si>
    <x:t xml:space="preserve"> 구   기</x:t>
  </x:si>
  <x:si>
    <x:t xml:space="preserve">  중   동</x:t>
  </x:si>
  <x:si>
    <x:t xml:space="preserve">  강일3</x:t>
  </x:si>
  <x:si>
    <x:t xml:space="preserve"> 북악산</x:t>
  </x:si>
  <x:si>
    <x:t xml:space="preserve">  명   일</x:t>
  </x:si>
  <x:si>
    <x:t xml:space="preserve">  충효</x:t>
  </x:si>
  <x:si>
    <x:t xml:space="preserve">  나비</x:t>
  </x:si>
  <x:si>
    <x:t xml:space="preserve">  고덕3</x:t>
  </x:si>
  <x:si>
    <x:t xml:space="preserve">  귀리</x:t>
  </x:si>
  <x:si>
    <x:t xml:space="preserve">  고덕2</x:t>
  </x:si>
  <x:si>
    <x:t xml:space="preserve">  청   암</x:t>
  </x:si>
  <x:si>
    <x:t xml:space="preserve">  흑석동</x:t>
  </x:si>
  <x:si>
    <x:t xml:space="preserve">  성수2</x:t>
  </x:si>
  <x:si>
    <x:t xml:space="preserve">  세   일</x:t>
  </x:si>
  <x:si>
    <x:t xml:space="preserve">  오   패</x:t>
  </x:si>
  <x:si>
    <x:t xml:space="preserve">  하   늘</x:t>
  </x:si>
  <x:si>
    <x:t xml:space="preserve">  영도</x:t>
  </x:si>
  <x:si>
    <x:t xml:space="preserve">  두텁바위</x:t>
  </x:si>
  <x:si>
    <x:t xml:space="preserve">  오동</x:t>
  </x:si>
  <x:si>
    <x:t xml:space="preserve">  은모루</x:t>
  </x:si>
  <x:si>
    <x:t xml:space="preserve">  고갯마루</x:t>
  </x:si>
  <x:si>
    <x:t xml:space="preserve">  장미원</x:t>
  </x:si>
  <x:si>
    <x:t xml:space="preserve">  운   산</x:t>
  </x:si>
  <x:si>
    <x:t xml:space="preserve">  성   원</x:t>
  </x:si>
  <x:si>
    <x:t xml:space="preserve">  솔   샘</x:t>
  </x:si>
  <x:si>
    <x:t xml:space="preserve">  송   월</x:t>
  </x:si>
  <x:si>
    <x:t xml:space="preserve">  성   삼</x:t>
  </x:si>
  <x:si>
    <x:t xml:space="preserve">  미아3구역</x:t>
  </x:si>
  <x:si>
    <x:t xml:space="preserve">  오   현</x:t>
  </x:si>
  <x:si>
    <x:t xml:space="preserve">  까망돌</x:t>
  </x:si>
  <x:si>
    <x:t xml:space="preserve">  송중동</x:t>
  </x:si>
  <x:si>
    <x:t xml:space="preserve">  강일1</x:t>
  </x:si>
  <x:si>
    <x:t xml:space="preserve">  신계</x:t>
  </x:si>
  <x:si>
    <x:t xml:space="preserve">  흑석1</x:t>
  </x:si>
  <x:si>
    <x:t xml:space="preserve">  잠원성심</x:t>
  </x:si>
  <x:si>
    <x:t xml:space="preserve">  이랑공원</x:t>
  </x:si>
  <x:si>
    <x:t xml:space="preserve">  신사개나리</x:t>
  </x:si>
  <x:si>
    <x:t xml:space="preserve">  흐리목</x:t>
  </x:si>
  <x:si>
    <x:t xml:space="preserve">  늘벗</x:t>
  </x:si>
  <x:si>
    <x:t xml:space="preserve">  해   밀</x:t>
  </x:si>
  <x:si>
    <x:t xml:space="preserve">  해당화</x:t>
  </x:si>
  <x:si>
    <x:t xml:space="preserve">  무너미</x:t>
  </x:si>
  <x:si>
    <x:t xml:space="preserve">  송운</x:t>
  </x:si>
  <x:si>
    <x:t xml:space="preserve">  오얏골</x:t>
  </x:si>
  <x:si>
    <x:t xml:space="preserve">  꽃마을1</x:t>
  </x:si>
  <x:si>
    <x:t xml:space="preserve">  도성</x:t>
  </x:si>
  <x:si>
    <x:t xml:space="preserve">  벽오산</x:t>
  </x:si>
  <x:si>
    <x:t xml:space="preserve">  응달마을</x:t>
  </x:si>
  <x:si>
    <x:t xml:space="preserve">  배밭</x:t>
  </x:si>
  <x:si>
    <x:t xml:space="preserve">  비계</x:t>
  </x:si>
  <x:si>
    <x:t xml:space="preserve">  개포동</x:t>
  </x:si>
  <x:si>
    <x:t xml:space="preserve">  신사</x:t>
  </x:si>
  <x:si>
    <x:t xml:space="preserve">  세천</x:t>
  </x:si>
  <x:si>
    <x:t xml:space="preserve">  세명</x:t>
  </x:si>
  <x:si>
    <x:t xml:space="preserve">  물  새</x:t>
  </x:si>
  <x:si>
    <x:t>강동구(총계)</x:t>
  </x:si>
  <x:si>
    <x:t xml:space="preserve">  꽃담길</x:t>
  </x:si>
  <x:si>
    <x:t xml:space="preserve">  까막골</x:t>
  </x:si>
  <x:si>
    <x:t xml:space="preserve">  탄천</x:t>
  </x:si>
  <x:si>
    <x:t xml:space="preserve">  개포목련</x:t>
  </x:si>
  <x:si>
    <x:t xml:space="preserve">  개포까치</x:t>
  </x:si>
  <x:si>
    <x:t xml:space="preserve">  수서2</x:t>
  </x:si>
  <x:si>
    <x:t xml:space="preserve">  숲자락</x:t>
  </x:si>
  <x:si>
    <x:t xml:space="preserve">  싸리고개</x:t>
  </x:si>
  <x:si>
    <x:t xml:space="preserve">  청담</x:t>
  </x:si>
  <x:si>
    <x:t xml:space="preserve">  국화원</x:t>
  </x:si>
  <x:si>
    <x:t xml:space="preserve">  포이</x:t>
  </x:si>
  <x:si>
    <x:t xml:space="preserve">  청룡</x:t>
  </x:si>
  <x:si>
    <x:t xml:space="preserve">  소   귀</x:t>
  </x:si>
  <x:si>
    <x:t xml:space="preserve">  서달</x:t>
  </x:si>
  <x:si>
    <x:t xml:space="preserve">  청담목련</x:t>
  </x:si>
  <x:si>
    <x:t xml:space="preserve">  훼미리쉼터</x:t>
  </x:si>
  <x:si>
    <x:t xml:space="preserve">  못골아래</x:t>
  </x:si>
  <x:si>
    <x:t xml:space="preserve"> 삼성해맞이</x:t>
  </x:si>
  <x:si>
    <x:t xml:space="preserve">  일원새싹</x:t>
  </x:si>
  <x:si>
    <x:t xml:space="preserve">  새빛</x:t>
  </x:si>
  <x:si>
    <x:t xml:space="preserve">  큰골</x:t>
  </x:si>
  <x:si>
    <x:t xml:space="preserve"> 강북 5구역</x:t>
  </x:si>
  <x:si>
    <x:t xml:space="preserve"> 흑석10</x:t>
  </x:si>
  <x:si>
    <x:t xml:space="preserve">  대진</x:t>
  </x:si>
  <x:si>
    <x:t xml:space="preserve">  학동</x:t>
  </x:si>
  <x:si>
    <x:t xml:space="preserve">  윗방죽마을</x:t>
  </x:si>
  <x:si>
    <x:t xml:space="preserve">  학   동</x:t>
  </x:si>
  <x:si>
    <x:t xml:space="preserve">  일원진달래</x:t>
  </x:si>
  <x:si>
    <x:t xml:space="preserve">  참나무</x:t>
  </x:si>
  <x:si>
    <x:t xml:space="preserve">  본   동</x:t>
  </x:si>
  <x:si>
    <x:t xml:space="preserve">  궁마을</x:t>
  </x:si>
  <x:si>
    <x:t xml:space="preserve">  신사목련</x:t>
  </x:si>
  <x:si>
    <x:t xml:space="preserve">  대청</x:t>
  </x:si>
  <x:si>
    <x:t xml:space="preserve">  역삼장미</x:t>
  </x:si>
  <x:si>
    <x:t xml:space="preserve">  논현무궁화</x:t>
  </x:si>
  <x:si>
    <x:t xml:space="preserve">  논현목련</x:t>
  </x:si>
  <x:si>
    <x:t xml:space="preserve">  신사무궁화</x:t>
  </x:si>
  <x:si>
    <x:t xml:space="preserve">  평화</x:t>
  </x:si>
  <x:si>
    <x:t xml:space="preserve">  예   지</x:t>
  </x:si>
  <x:si>
    <x:t xml:space="preserve">  고   덕</x:t>
  </x:si>
  <x:si>
    <x:t xml:space="preserve">  역삼까치</x:t>
  </x:si>
  <x:si>
    <x:t xml:space="preserve">  학여울</x:t>
  </x:si>
  <x:si>
    <x:t xml:space="preserve">  도곡</x:t>
  </x:si>
  <x:si>
    <x:t xml:space="preserve">  압구정목련</x:t>
  </x:si>
  <x:si>
    <x:t xml:space="preserve">  대치목련</x:t>
  </x:si>
  <x:si>
    <x:t xml:space="preserve">  논현까치</x:t>
  </x:si>
  <x:si>
    <x:t xml:space="preserve">  한티</x:t>
  </x:si>
  <x:si>
    <x:t xml:space="preserve">  언주</x:t>
  </x:si>
  <x:si>
    <x:t xml:space="preserve">  새뜰</x:t>
  </x:si>
  <x:si>
    <x:t xml:space="preserve">  일원비둘기</x:t>
  </x:si>
  <x:si>
    <x:t xml:space="preserve">  삼성목련</x:t>
  </x:si>
  <x:si>
    <x:t xml:space="preserve">  별 님</x:t>
  </x:si>
  <x:si>
    <x:t xml:space="preserve">  대치동</x:t>
  </x:si>
  <x:si>
    <x:t xml:space="preserve">  윗반고개</x:t>
  </x:si>
  <x:si>
    <x:t xml:space="preserve">  도곡까치</x:t>
  </x:si>
  <x:si>
    <x:t xml:space="preserve">  삼성까치</x:t>
  </x:si>
  <x:si>
    <x:t xml:space="preserve">  못   골</x:t>
  </x:si>
  <x:si>
    <x:t xml:space="preserve">  일원장미</x:t>
  </x:si>
  <x:si>
    <x:t xml:space="preserve">  세곡해오름</x:t>
  </x:si>
  <x:si>
    <x:t xml:space="preserve">  일원상록수</x:t>
  </x:si>
  <x:si>
    <x:t xml:space="preserve">  광평</x:t>
  </x:si>
  <x:si>
    <x:t xml:space="preserve">  포이동</x:t>
  </x:si>
  <x:si>
    <x:t xml:space="preserve">  못골위</x:t>
  </x:si>
  <x:si>
    <x:t xml:space="preserve">  수서개나리</x:t>
  </x:si>
  <x:si>
    <x:t xml:space="preserve">  일원목련</x:t>
  </x:si>
  <x:si>
    <x:t xml:space="preserve">  역삼소나무</x:t>
  </x:si>
  <x:si>
    <x:t xml:space="preserve">  갈매기</x:t>
  </x:si>
  <x:si>
    <x:t xml:space="preserve">  해찬솔</x:t>
  </x:si>
  <x:si>
    <x:t xml:space="preserve">  일원소나무</x:t>
  </x:si>
  <x:si>
    <x:t xml:space="preserve">  쌍문1구역</x:t>
  </x:si>
  <x:si>
    <x:t xml:space="preserve">  쟁   골</x:t>
  </x:si>
  <x:si>
    <x:t xml:space="preserve">  원당샘공원</x:t>
  </x:si>
  <x:si>
    <x:t xml:space="preserve">  일원개나리</x:t>
  </x:si>
  <x:si>
    <x:t xml:space="preserve">  논현소나무</x:t>
  </x:si>
  <x:si>
    <x:t xml:space="preserve">  도곡목련</x:t>
  </x:si>
  <x:si>
    <x:t xml:space="preserve">  논현개나리</x:t>
  </x:si>
  <x:si>
    <x:t xml:space="preserve">  은곡마을</x:t>
  </x:si>
  <x:si>
    <x:t xml:space="preserve">  탄   천</x:t>
  </x:si>
  <x:si>
    <x:t xml:space="preserve">  대왕공원</x:t>
  </x:si>
  <x:si>
    <x:t xml:space="preserve">  후  암</x:t>
  </x:si>
  <x:si>
    <x:t xml:space="preserve">  역삼개나리</x:t>
  </x:si>
  <x:si>
    <x:t>홍은14구역</x:t>
  </x:si>
  <x:si>
    <x:t>홍제동270</x:t>
  </x:si>
  <x:si>
    <x:t xml:space="preserve">  수서목련</x:t>
  </x:si>
  <x:si>
    <x:t xml:space="preserve"> 한강로</x:t>
  </x:si>
  <x:si>
    <x:t xml:space="preserve">  대치까치</x:t>
  </x:si>
  <x:si>
    <x:t xml:space="preserve">  영등포</x:t>
  </x:si>
  <x:si>
    <x:t xml:space="preserve">  우정</x:t>
  </x:si>
  <x:si>
    <x:t xml:space="preserve"> (초안산)</x:t>
  </x:si>
  <x:si>
    <x:t xml:space="preserve">  삼성동</x:t>
  </x:si>
  <x:si>
    <x:t xml:space="preserve">  녹색</x:t>
  </x:si>
  <x:si>
    <x:t xml:space="preserve">  행복공원</x:t>
  </x:si>
  <x:si>
    <x:t xml:space="preserve">  역삼무궁화</x:t>
  </x:si>
  <x:si>
    <x:t xml:space="preserve">  쉼표소공원</x:t>
  </x:si>
  <x:si>
    <x:t xml:space="preserve">  금성윗들</x:t>
  </x:si>
  <x:si>
    <x:t xml:space="preserve">  수서까치</x:t>
  </x:si>
  <x:si>
    <x:t xml:space="preserve"> 까치산</x:t>
  </x:si>
  <x:si>
    <x:t xml:space="preserve">  신육길</x:t>
  </x:si>
  <x:si>
    <x:t>구청3별관</x:t>
  </x:si>
  <x:si>
    <x:t xml:space="preserve">  아랫반고개</x:t>
  </x:si>
  <x:si>
    <x:t xml:space="preserve"> 행운동</x:t>
  </x:si>
  <x:si>
    <x:t xml:space="preserve">  신사까치</x:t>
  </x:si>
  <x:si>
    <x:t xml:space="preserve">  일원까치</x:t>
  </x:si>
  <x:si>
    <x:t>신촌지역2(마포1~4구역)</x:t>
  </x:si>
  <x:si>
    <x:t xml:space="preserve">  대조1주택재개발어린이공원</x:t>
  </x:si>
  <x:si>
    <x:t>8-3. 편익시설, 관리시설</x:t>
  </x:si>
  <x:si>
    <x:t xml:space="preserve">  대치청실아파트 소공원1</x:t>
  </x:si>
  <x:si>
    <x:t xml:space="preserve"> 거여 4(거마재정비)</x:t>
  </x:si>
  <x:si>
    <x:t>도시자연공원구역 
(합계)</x:t>
  </x:si>
  <x:si>
    <x:t xml:space="preserve">  수색증산어린이공원2</x:t>
  </x:si>
  <x:si>
    <x:t>도시자연공원구역 (합계)</x:t>
  </x:si>
  <x:si>
    <x:t xml:space="preserve">  뚝섬(생활권-근린)</x:t>
  </x:si>
  <x:si>
    <x:t xml:space="preserve">  광진문화 예술회관광장</x:t>
  </x:si>
  <x:si>
    <x:t xml:space="preserve">  월계2동쌈지(신우빌라)</x:t>
  </x:si>
  <x:si>
    <x:t xml:space="preserve">  (가칭)신길14재정비</x:t>
  </x:si>
  <x:si>
    <x:t xml:space="preserve">  고덕주공3단지 2호</x:t>
  </x:si>
  <x:si>
    <x:t>도시계획시설(공원) (합계)</x:t>
  </x:si>
  <x:si>
    <x:t xml:space="preserve"> 벽산e솔렌스 옆 쉼터</x:t>
  </x:si>
  <x:si>
    <x:t xml:space="preserve"> 청림동 우리동네 쉼터</x:t>
  </x:si>
  <x:si>
    <x:t xml:space="preserve">  불광5구역1호어린이집</x:t>
  </x:si>
  <x:si>
    <x:t xml:space="preserve">  (가칭)신길7재정비</x:t>
  </x:si>
  <x:si>
    <x:t xml:space="preserve"> 잠원1(태남빌딩 앞)</x:t>
  </x:si>
  <x:si>
    <x:t>도시계획시설(공원)(합계)</x:t>
  </x:si>
  <x:si>
    <x:t xml:space="preserve">  수서택지개발(대모산부근)</x:t>
  </x:si>
  <x:si>
    <x:t>4-3. 편익시설, 관리시설</x:t>
  </x:si>
  <x:si>
    <x:t xml:space="preserve">  대치국제아파트소공원1</x:t>
  </x:si>
  <x:si>
    <x:t xml:space="preserve">  불광5구역2호어린이집</x:t>
  </x:si>
  <x:si>
    <x:t>3. 편익시설, 관리시설</x:t>
  </x:si>
  <x:si>
    <x:t xml:space="preserve"> 염리치안센터 옆 쉼터</x:t>
  </x:si>
  <x:si>
    <x:t xml:space="preserve">  향    림&lt;시공원&gt;</x:t>
  </x:si>
  <x:si>
    <x:t xml:space="preserve">  수색증산1호근린공원</x:t>
  </x:si>
  <x:si>
    <x:t xml:space="preserve">  우면산&lt;도시자연공원구역&gt;</x:t>
  </x:si>
  <x:si>
    <x:t xml:space="preserve">  (응   봉)&lt;시공원&gt;</x:t>
  </x:si>
  <x:si>
    <x:t>신촌지역1(마포1~4구역)</x:t>
  </x:si>
  <x:si>
    <x:t xml:space="preserve"> 창전동보호수 정자마당</x:t>
  </x:si>
  <x:si>
    <x:t xml:space="preserve">  수색증산2호근린공원</x:t>
  </x:si>
  <x:si>
    <x:t xml:space="preserve">  대치청실아파트 소공원2</x:t>
  </x:si>
  <x:si>
    <x:t xml:space="preserve">  상계5동간촌마을가로공원</x:t>
  </x:si>
  <x:si>
    <x:t xml:space="preserve">  불   광&lt;시공원&gt;</x:t>
  </x:si>
  <x:si>
    <x:t xml:space="preserve">  갈현주택재건축근린공원</x:t>
  </x:si>
  <x:si>
    <x:t xml:space="preserve">  진   관&lt;시공원&gt;</x:t>
  </x:si>
  <x:si>
    <x:t xml:space="preserve">2. 운동시설, 교양시설 </x:t>
  </x:si>
  <x:si>
    <x:t xml:space="preserve">  (광나루) - 송파</x:t>
  </x:si>
  <x:si>
    <x:t xml:space="preserve">  수색증산3호근린공원</x:t>
  </x:si>
  <x:si>
    <x:t>도시계획시설(공원) 합계</x:t>
  </x:si>
  <x:si>
    <x:t xml:space="preserve">  봉   산&lt;시공원&gt;</x:t>
  </x:si>
  <x:si>
    <x:t xml:space="preserve">  수색제1종지구단위계획과장</x:t>
  </x:si>
  <x:si>
    <x:t xml:space="preserve">  삼   청&lt;시공원&gt;</x:t>
  </x:si>
  <x:si>
    <x:t xml:space="preserve">  수색증산어린이공원4</x:t>
  </x:si>
  <x:si>
    <x:t xml:space="preserve"> 쌈지마당
(망원유수지 옆)</x:t>
  </x:si>
  <x:si>
    <x:t xml:space="preserve">  월계2동쌈지(신화연립)</x:t>
  </x:si>
  <x:si>
    <x:t xml:space="preserve"> 연희지하차도
 상단휴식공간</x:t>
  </x:si>
  <x:si>
    <x:t xml:space="preserve">도시자연공원구역(합계)   </x:t>
  </x:si>
  <x:si>
    <x:t xml:space="preserve">  배봉산도시자연공원구역</x:t>
  </x:si>
  <x:si>
    <x:t xml:space="preserve">  수색증산어린이공원3</x:t>
  </x:si>
  <x:si>
    <x:t xml:space="preserve"> 난곡동 굴참마을 쉼터</x:t>
  </x:si>
  <x:si>
    <x:t xml:space="preserve">  녹번제1구역1지구광장</x:t>
  </x:si>
  <x:si>
    <x:t xml:space="preserve">  면목 3,8동 벽천분수</x:t>
  </x:si>
  <x:si>
    <x:t xml:space="preserve">  삼환가락아파트 주택재건축</x:t>
  </x:si>
  <x:si>
    <x:t xml:space="preserve"> 돌다리어린이공원</x:t>
  </x:si>
  <x:si>
    <x:t xml:space="preserve"> 미아 11구역</x:t>
  </x:si>
  <x:si>
    <x:t xml:space="preserve"> 당뒤어린이공원</x:t>
  </x:si>
  <x:si>
    <x:t>북부공원여가센터</x:t>
  </x:si>
  <x:si>
    <x:t xml:space="preserve"> 마장동 쌈지쉼터</x:t>
  </x:si>
  <x:si>
    <x:t xml:space="preserve"> 방아다리어린이공원</x:t>
  </x:si>
  <x:si>
    <x:t xml:space="preserve">  오래뜰(응암4동)</x:t>
  </x:si>
  <x:si>
    <x:t xml:space="preserve">  공항동 체육공원</x:t>
  </x:si>
  <x:si>
    <x:t>공릉신성미소지움 앞</x:t>
  </x:si>
  <x:si>
    <x:t xml:space="preserve"> 꽃동산어린이공원</x:t>
  </x:si>
  <x:si>
    <x:t>현대아파트 초입</x:t>
  </x:si>
  <x:si>
    <x:t>15-4. 건물현황</x:t>
  </x:si>
  <x:si>
    <x:t xml:space="preserve"> 갈산&lt;시공원&gt;</x:t>
  </x:si>
  <x:si>
    <x:t>월계1 주민센터 앞</x:t>
  </x:si>
  <x:si>
    <x:t xml:space="preserve"> 강신어린이공원</x:t>
  </x:si>
  <x:si>
    <x:t xml:space="preserve"> 문화어린이공원</x:t>
  </x:si>
  <x:si>
    <x:t xml:space="preserve"> 꿈나무어린이공원</x:t>
  </x:si>
  <x:si>
    <x:t>주제공원(문화)계</x:t>
  </x:si>
  <x:si>
    <x:t xml:space="preserve"> 모세미어린이공원</x:t>
  </x:si>
  <x:si>
    <x:t xml:space="preserve"> 안산어린이공원</x:t>
  </x:si>
  <x:si>
    <x:t xml:space="preserve"> 세운초록띠공원</x:t>
  </x:si>
  <x:si>
    <x:t xml:space="preserve"> 꽃사슴어린이공원</x:t>
  </x:si>
  <x:si>
    <x:t xml:space="preserve"> 아동어린이공원</x:t>
  </x:si>
  <x:si>
    <x:t xml:space="preserve"> 해태어린이공원</x:t>
  </x:si>
  <x:si>
    <x:t xml:space="preserve"> 진주어린이공원</x:t>
  </x:si>
  <x:si>
    <x:t xml:space="preserve"> 반곡어린이공원</x:t>
  </x:si>
  <x:si>
    <x:t xml:space="preserve"> 나말어린이공원</x:t>
  </x:si>
  <x:si>
    <x:t xml:space="preserve"> 새뚝어린이공원</x:t>
  </x:si>
  <x:si>
    <x:t xml:space="preserve"> 동개울어린이공원</x:t>
  </x:si>
  <x:si>
    <x:t xml:space="preserve"> 은하수어린이공원</x:t>
  </x:si>
  <x:si>
    <x:t xml:space="preserve"> 무지개어린이공원</x:t>
  </x:si>
  <x:si>
    <x:t xml:space="preserve"> 당곡어린이공원</x:t>
  </x:si>
  <x:si>
    <x:t xml:space="preserve"> 음골어린이공원</x:t>
  </x:si>
  <x:si>
    <x:t xml:space="preserve"> 은행정어린이공원</x:t>
  </x:si>
  <x:si>
    <x:t xml:space="preserve"> 금실어린이공원</x:t>
  </x:si>
  <x:si>
    <x:t xml:space="preserve"> 강월어린이공원</x:t>
  </x:si>
  <x:si>
    <x:t xml:space="preserve"> 신세계어린이공원</x:t>
  </x:si>
  <x:si>
    <x:t xml:space="preserve"> 개나리어린이공원</x:t>
  </x:si>
  <x:si>
    <x:t xml:space="preserve"> 꿈동산어린이공원</x:t>
  </x:si>
  <x:si>
    <x:t xml:space="preserve"> 신정어린이공원</x:t>
  </x:si>
  <x:si>
    <x:t xml:space="preserve"> 무궁화어린이공원</x:t>
  </x:si>
  <x:si>
    <x:t xml:space="preserve"> 아랫말어린이공원</x:t>
  </x:si>
  <x:si>
    <x:t xml:space="preserve"> 달님어린이공원</x:t>
  </x:si>
  <x:si>
    <x:t xml:space="preserve"> 등촌어린이공원</x:t>
  </x:si>
  <x:si>
    <x:t xml:space="preserve"> 마장어린이공원</x:t>
  </x:si>
  <x:si>
    <x:t xml:space="preserve"> 남도어린이공원</x:t>
  </x:si>
  <x:si>
    <x:t xml:space="preserve"> 햇님어린이공원</x:t>
  </x:si>
  <x:si>
    <x:t xml:space="preserve"> 홍익어린이공원</x:t>
  </x:si>
  <x:si>
    <x:t xml:space="preserve"> 진달래어린이공원</x:t>
  </x:si>
  <x:si>
    <x:t xml:space="preserve"> 꿈나래어린이공원</x:t>
  </x:si>
  <x:si>
    <x:t>22-4. 건물현황</x:t>
  </x:si>
  <x:si>
    <x:t xml:space="preserve"> 별님어린이공원</x:t>
  </x:si>
  <x:si>
    <x:t xml:space="preserve"> 다람쥐어린이공원</x:t>
  </x:si>
  <x:si>
    <x:t xml:space="preserve"> 학마을어린이공원</x:t>
  </x:si>
  <x:si>
    <x:t xml:space="preserve"> 신기어린이공원</x:t>
  </x:si>
  <x:si>
    <x:t xml:space="preserve"> 썬앤문분수광장</x:t>
  </x:si>
  <x:si>
    <x:t xml:space="preserve"> 장미어린이공원</x:t>
  </x:si>
  <x:si>
    <x:t xml:space="preserve"> 정목어린이공원</x:t>
  </x:si>
  <x:si>
    <x:t xml:space="preserve"> 푸른어린이공원</x:t>
  </x:si>
  <x:si>
    <x:t xml:space="preserve"> 신정3동 소공원</x:t>
  </x:si>
  <x:si>
    <x:t xml:space="preserve"> 사슴어린이공원</x:t>
  </x:si>
  <x:si>
    <x:t xml:space="preserve"> 기린어린이공원</x:t>
  </x:si>
  <x:si>
    <x:t xml:space="preserve"> 신정1마을마당</x:t>
  </x:si>
  <x:si>
    <x:t xml:space="preserve"> 신월7동마을마당</x:t>
  </x:si>
  <x:si>
    <x:t xml:space="preserve"> 하늘마루어린이공원</x:t>
  </x:si>
  <x:si>
    <x:t xml:space="preserve">  신반포15차</x:t>
  </x:si>
  <x:si>
    <x:t xml:space="preserve">  방배14구역</x:t>
  </x:si>
  <x:si>
    <x:t xml:space="preserve"> 영도어린이공원</x:t>
  </x:si>
  <x:si>
    <x:t>간이
화장실
(기)</x:t>
  </x:si>
  <x:si>
    <x:t xml:space="preserve"> 목4동마을마당</x:t>
  </x:si>
  <x:si>
    <x:t xml:space="preserve"> 숲속어린이공원</x:t>
  </x:si>
  <x:si>
    <x:t xml:space="preserve"> 꽃사과어린이공원</x:t>
  </x:si>
  <x:si>
    <x:t xml:space="preserve"> 신월1동마을마당</x:t>
  </x:si>
  <x:si>
    <x:t xml:space="preserve"> 넓은들어린이공원</x:t>
  </x:si>
  <x:si>
    <x:t xml:space="preserve"> 단지어린이공원</x:t>
  </x:si>
  <x:si>
    <x:t xml:space="preserve"> 목련어린이공원</x:t>
  </x:si>
  <x:si>
    <x:t xml:space="preserve"> 백석어린이공원</x:t>
  </x:si>
  <x:si>
    <x:t xml:space="preserve"> 목동누리어린이공원</x:t>
  </x:si>
  <x:si>
    <x:t xml:space="preserve"> 신정2마을마당</x:t>
  </x:si>
  <x:si>
    <x:t xml:space="preserve"> 신이어린이공원</x:t>
  </x:si>
  <x:si>
    <x:t xml:space="preserve"> 반포터미널물빛광장</x:t>
  </x:si>
  <x:si>
    <x:t xml:space="preserve"> 목3동마을마당</x:t>
  </x:si>
  <x:si>
    <x:t xml:space="preserve">  방아다리 2</x:t>
  </x:si>
  <x:si>
    <x:t xml:space="preserve"> 호돌이어린이공원</x:t>
  </x:si>
  <x:si>
    <x:t xml:space="preserve"> 뽕나무 마을마당</x:t>
  </x:si>
  <x:si>
    <x:t xml:space="preserve"> 까치어린이공원</x:t>
  </x:si>
  <x:si>
    <x:t xml:space="preserve">  방배5구역-2</x:t>
  </x:si>
  <x:si>
    <x:t xml:space="preserve"> 신정4마을마당</x:t>
  </x:si>
  <x:si>
    <x:t xml:space="preserve"> 신월2동 소공원</x:t>
  </x:si>
  <x:si>
    <x:t xml:space="preserve">  청계산&lt;시공원&gt;</x:t>
  </x:si>
  <x:si>
    <x:t xml:space="preserve">  우면산트러스트</x:t>
  </x:si>
  <x:si>
    <x:t xml:space="preserve">  미아 9-1구역</x:t>
  </x:si>
  <x:si>
    <x:t xml:space="preserve"> 방배7(슈페리움)</x:t>
  </x:si>
  <x:si>
    <x:t xml:space="preserve">  신반포3차 경남</x:t>
  </x:si>
  <x:si>
    <x:t xml:space="preserve">  신반포19차</x:t>
  </x:si>
  <x:si>
    <x:t xml:space="preserve"> 신월1동휴게공간</x:t>
  </x:si>
  <x:si>
    <x:t>9-4. 건물현황</x:t>
  </x:si>
  <x:si>
    <x:t xml:space="preserve">  방아다리 1</x:t>
  </x:si>
  <x:si>
    <x:t xml:space="preserve"> 학마을미관광장</x:t>
  </x:si>
  <x:si>
    <x:t xml:space="preserve"> 잠원2(신반포자이)</x:t>
  </x:si>
  <x:si>
    <x:t xml:space="preserve"> 방배5(방현초 뒤)</x:t>
  </x:si>
  <x:si>
    <x:t xml:space="preserve"> 신정3마을마당</x:t>
  </x:si>
  <x:si>
    <x:t xml:space="preserve"> 해누리체육공원</x:t>
  </x:si>
  <x:si>
    <x:t>미아12구역 1</x:t>
  </x:si>
  <x:si>
    <x:t xml:space="preserve"> 사당3(소공원1)</x:t>
  </x:si>
  <x:si>
    <x:t xml:space="preserve"> 신정7 소공원</x:t>
  </x:si>
  <x:si>
    <x:t xml:space="preserve"> 사당2(소공원1)</x:t>
  </x:si>
  <x:si>
    <x:t xml:space="preserve"> 신월3동마을마당</x:t>
  </x:si>
  <x:si>
    <x:t xml:space="preserve">  방배5구역-1</x:t>
  </x:si>
  <x:si>
    <x:t xml:space="preserve">  고덕주공2단지</x:t>
  </x:si>
  <x:si>
    <x:t xml:space="preserve"> 우면산 쌈지공원</x:t>
  </x:si>
  <x:si>
    <x:t xml:space="preserve">  허브체험공원</x:t>
  </x:si>
  <x:si>
    <x:t xml:space="preserve"> 통의동 마을마당</x:t>
  </x:si>
  <x:si>
    <x:t xml:space="preserve">  삼익파크재건축</x:t>
  </x:si>
  <x:si>
    <x:t>자양1재정비촉진구역</x:t>
  </x:si>
  <x:si>
    <x:t xml:space="preserve"> 천호성내 제2호</x:t>
  </x:si>
  <x:si>
    <x:t>20-4. 건물현황</x:t>
  </x:si>
  <x:si>
    <x:t xml:space="preserve"> 사당2(소공원2)</x:t>
  </x:si>
  <x:si>
    <x:t xml:space="preserve"> 천호성내 제6호</x:t>
  </x:si>
  <x:si>
    <x:t xml:space="preserve">  현  충&lt;시공원&gt;</x:t>
  </x:si>
  <x:si>
    <x:t>미아12구역 2</x:t>
  </x:si>
  <x:si>
    <x:t xml:space="preserve">  우이동 가족캠핑장</x:t>
  </x:si>
  <x:si>
    <x:t xml:space="preserve">  사당만남의공원</x:t>
  </x:si>
  <x:si>
    <x:t xml:space="preserve"> 사당3(소공원2)</x:t>
  </x:si>
  <x:si>
    <x:t xml:space="preserve">  길동신동아3차</x:t>
  </x:si>
  <x:si>
    <x:t xml:space="preserve">  고덕시영제2호</x:t>
  </x:si>
  <x:si>
    <x:t xml:space="preserve">  고덕주공5단지</x:t>
  </x:si>
  <x:si>
    <x:t>자양12지구(가칭)</x:t>
  </x:si>
  <x:si>
    <x:t xml:space="preserve"> 천호성내 제7호</x:t>
  </x:si>
  <x:si>
    <x:t xml:space="preserve"> 삼익맨숀재건축</x:t>
  </x:si>
  <x:si>
    <x:t xml:space="preserve"> 홍련산의소공원</x:t>
  </x:si>
  <x:si>
    <x:t xml:space="preserve">  상  도&lt;시공원&gt;</x:t>
  </x:si>
  <x:si>
    <x:t xml:space="preserve">  고덕체육1호</x:t>
  </x:si>
  <x:si>
    <x:t xml:space="preserve">  천호성내 제3호</x:t>
  </x:si>
  <x:si>
    <x:t xml:space="preserve"> 생활권공원 계</x:t>
  </x:si>
  <x:si>
    <x:t xml:space="preserve">  성북근린공원</x:t>
  </x:si>
  <x:si>
    <x:t xml:space="preserve">  성북2구역-1</x:t>
  </x:si>
  <x:si>
    <x:t xml:space="preserve">  삼익맨숀재건축</x:t>
  </x:si>
  <x:si>
    <x:t>25-4. 건물현황</x:t>
  </x:si>
  <x:si>
    <x:t xml:space="preserve"> 미아(달마루)</x:t>
  </x:si>
  <x:si>
    <x:t xml:space="preserve"> 천호성내 제4호</x:t>
  </x:si>
  <x:si>
    <x:t xml:space="preserve">  화양동 제2</x:t>
  </x:si>
  <x:si>
    <x:t xml:space="preserve">  성북2구역-2</x:t>
  </x:si>
  <x:si>
    <x:t xml:space="preserve">  성북동 성곽 쉼터</x:t>
  </x:si>
  <x:si>
    <x:t xml:space="preserve">  개운산근린공원</x:t>
  </x:si>
  <x:si>
    <x:t>자양1재정비 소공원2</x:t>
  </x:si>
  <x:si>
    <x:t>자양1재정비 소공원1</x:t>
  </x:si>
  <x:si>
    <x:t xml:space="preserve">  면목5소공원</x:t>
  </x:si>
  <x:si>
    <x:t xml:space="preserve"> 용마산근린공원</x:t>
  </x:si>
  <x:si>
    <x:t xml:space="preserve"> 내수 (내수 2)</x:t>
  </x:si>
  <x:si>
    <x:t xml:space="preserve">  삼선5구역재개발</x:t>
  </x:si>
  <x:si>
    <x:t>자양7구역 주택재건축</x:t>
  </x:si>
  <x:si>
    <x:t xml:space="preserve"> 광장동(임시명)</x:t>
  </x:si>
  <x:si>
    <x:t>광장동 마을공원</x:t>
  </x:si>
  <x:si>
    <x:t xml:space="preserve">  구의2동 제2</x:t>
  </x:si>
  <x:si>
    <x:t xml:space="preserve"> 동숭동 마을마당</x:t>
  </x:si>
  <x:si>
    <x:t xml:space="preserve"> 흥인지문&lt;시공원&gt;</x:t>
  </x:si>
  <x:si>
    <x:t xml:space="preserve">  안암동 골목 쉼터</x:t>
  </x:si>
  <x:si>
    <x:t xml:space="preserve">  오동근린공원</x:t>
  </x:si>
  <x:si>
    <x:t xml:space="preserve">  돌곶이 쉼터</x:t>
  </x:si>
  <x:si>
    <x:t xml:space="preserve">  고덕주공7단지</x:t>
  </x:si>
  <x:si>
    <x:t xml:space="preserve">  동선2동 가로쉼터</x:t>
  </x:si>
  <x:si>
    <x:t xml:space="preserve">  면목6소공원</x:t>
  </x:si>
  <x:si>
    <x:t xml:space="preserve">  정릉1동 가로쉼터</x:t>
  </x:si>
  <x:si>
    <x:t xml:space="preserve"> 창신 3동쉼터</x:t>
  </x:si>
  <x:si>
    <x:t xml:space="preserve">  돌무데기놀이터</x:t>
  </x:si>
  <x:si>
    <x:t>문화공원 (계)</x:t>
  </x:si>
  <x:si>
    <x:t xml:space="preserve">  장지공원&lt;시공원&gt;</x:t>
  </x:si>
  <x:si>
    <x:t xml:space="preserve">  신월곡1구역</x:t>
  </x:si>
  <x:si>
    <x:t xml:space="preserve">  혜화문 쉼터</x:t>
  </x:si>
  <x:si>
    <x:t xml:space="preserve">  신길음1구역</x:t>
  </x:si>
  <x:si>
    <x:t xml:space="preserve">  정릉2동 가로쉼터</x:t>
  </x:si>
  <x:si>
    <x:t xml:space="preserve">  삼청근린공원</x:t>
  </x:si>
  <x:si>
    <x:t xml:space="preserve">  월곡1동 녹지쉼터</x:t>
  </x:si>
  <x:si>
    <x:t>24-4. 건물현황</x:t>
  </x:si>
  <x:si>
    <x:t xml:space="preserve">  우정의 공원</x:t>
  </x:si>
  <x:si>
    <x:t xml:space="preserve"> 두레이린이공원</x:t>
  </x:si>
  <x:si>
    <x:t xml:space="preserve">  종암2동 가로쉼터</x:t>
  </x:si>
  <x:si>
    <x:t xml:space="preserve">  상계소공원3</x:t>
  </x:si>
  <x:si>
    <x:t xml:space="preserve"> 장미아파트 1호</x:t>
  </x:si>
  <x:si>
    <x:t xml:space="preserve">  종암1동 가로쉼터</x:t>
  </x:si>
  <x:si>
    <x:t xml:space="preserve">  청량근린공원</x:t>
  </x:si>
  <x:si>
    <x:t xml:space="preserve"> 잠실미성크로바</x:t>
  </x:si>
  <x:si>
    <x:t xml:space="preserve"> 위례 근린공원 3호</x:t>
  </x:si>
  <x:si>
    <x:t xml:space="preserve">  삼선동 골목쉼터</x:t>
  </x:si>
  <x:si>
    <x:t xml:space="preserve">  성북2구역-3</x:t>
  </x:si>
  <x:si>
    <x:t xml:space="preserve"> 거여7(거마재정비)</x:t>
  </x:si>
  <x:si>
    <x:t xml:space="preserve">  상계소공원4</x:t>
  </x:si>
  <x:si>
    <x:t xml:space="preserve"> 거마1(거마재정비)</x:t>
  </x:si>
  <x:si>
    <x:t>신당제11구역1</x:t>
  </x:si>
  <x:si>
    <x:t xml:space="preserve">  오금지구 수변공원</x:t>
  </x:si>
  <x:si>
    <x:t xml:space="preserve">  천왕역소공원</x:t>
  </x:si>
  <x:si>
    <x:t xml:space="preserve"> 위례 어린이공원1호</x:t>
  </x:si>
  <x:si>
    <x:t xml:space="preserve">  훈련원&lt;시공원&gt;</x:t>
  </x:si>
  <x:si>
    <x:t xml:space="preserve"> 72시간도시생생쉼터</x:t>
  </x:si>
  <x:si>
    <x:t xml:space="preserve">  동소문2구역</x:t>
  </x:si>
  <x:si>
    <x:t xml:space="preserve"> 장미아파트 2호</x:t>
  </x:si>
  <x:si>
    <x:t xml:space="preserve">  오류동(대체공원)</x:t>
  </x:si>
  <x:si>
    <x:t>2-4. 건물현황</x:t>
  </x:si>
  <x:si>
    <x:t xml:space="preserve"> 중앙로변 공공공지</x:t>
  </x:si>
  <x:si>
    <x:t xml:space="preserve">  개봉동 가로공원</x:t>
  </x:si>
  <x:si>
    <x:t xml:space="preserve">  오류역 문화공원</x:t>
  </x:si>
  <x:si>
    <x:t>도심재창조과(총계)</x:t>
  </x:si>
  <x:si>
    <x:t xml:space="preserve"> 거여8(거마재정비)</x:t>
  </x:si>
  <x:si>
    <x:t xml:space="preserve"> 텃골 어린이놀이터</x:t>
  </x:si>
  <x:si>
    <x:t xml:space="preserve"> 보라매동 쉼터</x:t>
  </x:si>
  <x:si>
    <x:t xml:space="preserve">  고척동 문화공원</x:t>
  </x:si>
  <x:si>
    <x:t xml:space="preserve"> 명동2,3,4지역</x:t>
  </x:si>
  <x:si>
    <x:t xml:space="preserve">  서울로 7017</x:t>
  </x:si>
  <x:si>
    <x:t xml:space="preserve"> 난향동 의자쉼터1</x:t>
  </x:si>
  <x:si>
    <x:t xml:space="preserve">  미아12구역 1</x:t>
  </x:si>
  <x:si>
    <x:t xml:space="preserve">  개웅산〈시공원〉</x:t>
  </x:si>
  <x:si>
    <x:t xml:space="preserve">  미아 4-1구역</x:t>
  </x:si>
  <x:si>
    <x:t xml:space="preserve"> 난곡동 의자쉼터</x:t>
  </x:si>
  <x:si>
    <x:t>신당제11구역2</x:t>
  </x:si>
  <x:si>
    <x:t xml:space="preserve">  천왕&lt;시공원&gt;</x:t>
  </x:si>
  <x:si>
    <x:t xml:space="preserve"> 은천삼거리 의자쉼터</x:t>
  </x:si>
  <x:si>
    <x:t xml:space="preserve">  광장동 마을공원</x:t>
  </x:si>
  <x:si>
    <x:t xml:space="preserve">  대성디큐브시티</x:t>
  </x:si>
  <x:si>
    <x:t xml:space="preserve"> 난향동 의자쉼터2</x:t>
  </x:si>
  <x:si>
    <x:t xml:space="preserve">  온수동(재건축)</x:t>
  </x:si>
  <x:si>
    <x:t xml:space="preserve"> 성현동 가로쉼터</x:t>
  </x:si>
  <x:si>
    <x:t xml:space="preserve"> 녹지활용계약 쉼터</x:t>
  </x:si>
  <x:si>
    <x:t xml:space="preserve"> 화양동정자마당</x:t>
  </x:si>
  <x:si>
    <x:t xml:space="preserve">  미아 9-2구역</x:t>
  </x:si>
  <x:si>
    <x:t xml:space="preserve">  상봉동 소공원</x:t>
  </x:si>
  <x:si>
    <x:t xml:space="preserve"> 미성동 의자쉼터</x:t>
  </x:si>
  <x:si>
    <x:t>수변공원 소계(조성)</x:t>
  </x:si>
  <x:si>
    <x:t xml:space="preserve"> 봉림교 가로쉼터</x:t>
  </x:si>
  <x:si>
    <x:t xml:space="preserve">  고덕주공6단지</x:t>
  </x:si>
  <x:si>
    <x:t xml:space="preserve">  일자산&lt;길동생태&gt;</x:t>
  </x:si>
  <x:si>
    <x:t xml:space="preserve"> 까치산&lt;시공원&gt;</x:t>
  </x:si>
  <x:si>
    <x:t xml:space="preserve"> 난곡동 보호수 쉼터</x:t>
  </x:si>
  <x:si>
    <x:t xml:space="preserve">       -</x:t>
  </x:si>
  <x:si>
    <x:t xml:space="preserve"> 서울숲(기타)</x:t>
  </x:si>
  <x:si>
    <x:t xml:space="preserve">  미아12구역 2</x:t>
  </x:si>
  <x:si>
    <x:t xml:space="preserve">  독산말미푸른공원</x:t>
  </x:si>
  <x:si>
    <x:t>정글
짐
(기)</x:t>
  </x:si>
  <x:si>
    <x:t xml:space="preserve">  중화초교벽천분수</x:t>
  </x:si>
  <x:si>
    <x:t xml:space="preserve">  한신분수공원</x:t>
  </x:si>
  <x:si>
    <x:t xml:space="preserve">  미아 2구역</x:t>
  </x:si>
  <x:si>
    <x:t xml:space="preserve">  희망분수공원</x:t>
  </x:si>
  <x:si>
    <x:t xml:space="preserve">  북가좌동375-9</x:t>
  </x:si>
  <x:si>
    <x:t xml:space="preserve">  묵1동소공원</x:t>
  </x:si>
  <x:si>
    <x:t xml:space="preserve">  미아 3구역</x:t>
  </x:si>
  <x:si>
    <x:t xml:space="preserve">  망우선하부마을마당</x:t>
  </x:si>
  <x:si>
    <x:t xml:space="preserve"> 낙성대로 의자쉼터</x:t>
  </x:si>
  <x:si>
    <x:t xml:space="preserve">  고척성화단지</x:t>
  </x:si>
  <x:si>
    <x:t xml:space="preserve">  미아(달마루)</x:t>
  </x:si>
  <x:si>
    <x:t xml:space="preserve">  면목5동 체육공원</x:t>
  </x:si>
  <x:si>
    <x:t>그늘
시렁
(개소)</x:t>
  </x:si>
  <x:si>
    <x:t xml:space="preserve">  장안동(2)</x:t>
  </x:si>
  <x:si>
    <x:t xml:space="preserve">  뚝섬 - 성동</x:t>
  </x:si>
  <x:si>
    <x:t>사닥
다리
(기)</x:t>
  </x:si>
  <x:si>
    <x:t xml:space="preserve">  소 공 원(합계)</x:t>
  </x:si>
  <x:si>
    <x:t>배구
장
(소)</x:t>
  </x:si>
  <x:si>
    <x:t xml:space="preserve">  주   교4</x:t>
  </x:si>
  <x:si>
    <x:t xml:space="preserve">  1-4. 건물현황</x:t>
  </x:si>
  <x:si>
    <x:t xml:space="preserve">  부암동3쉼터</x:t>
  </x:si>
  <x:si>
    <x:t>수변공원 (계)</x:t>
  </x:si>
  <x:si>
    <x:t xml:space="preserve">  백   석 </x:t>
  </x:si>
  <x:si>
    <x:t xml:space="preserve">  이태원어린이놀이터</x:t>
  </x:si>
  <x:si>
    <x:t xml:space="preserve">          -</x:t>
  </x:si>
  <x:si>
    <x:t>야구
장
(소)</x:t>
  </x:si>
  <x:si>
    <x:t xml:space="preserve">  원묵분수공원</x:t>
  </x:si>
  <x:si>
    <x:t xml:space="preserve">  묵동브라운스톤A</x:t>
  </x:si>
  <x:si>
    <x:t xml:space="preserve">  우정총국주변 광장</x:t>
  </x:si>
  <x:si>
    <x:t>공중
전화
(기)</x:t>
  </x:si>
  <x:si>
    <x:t xml:space="preserve">  을지로2가 2</x:t>
  </x:si>
  <x:si>
    <x:t xml:space="preserve"> 7-4. 건물현황</x:t>
  </x:si>
  <x:si>
    <x:t xml:space="preserve">  (반포) - 동작</x:t>
  </x:si>
  <x:si>
    <x:t>야영장
야유회장</x:t>
  </x:si>
  <x:si>
    <x:t xml:space="preserve">  성수1가쉼터</x:t>
  </x:si>
  <x:si>
    <x:t>게이
트볼
(소)</x:t>
  </x:si>
  <x:si>
    <x:t xml:space="preserve">  상봉역벽천분수</x:t>
  </x:si>
  <x:si>
    <x:t xml:space="preserve">  창신2동쉼터</x:t>
  </x:si>
  <x:si>
    <x:t xml:space="preserve">  일자산&lt;시공원&gt;</x:t>
  </x:si>
  <x:si>
    <x:t xml:space="preserve">  저   동2</x:t>
  </x:si>
  <x:si>
    <x:t xml:space="preserve">  주   교1</x:t>
  </x:si>
  <x:si>
    <x:t xml:space="preserve">  4-4. 건물현황</x:t>
  </x:si>
  <x:si>
    <x:t>적  법  건  물</x:t>
  </x:si>
  <x:si>
    <x:t xml:space="preserve">  독산본동다목적광장</x:t>
  </x:si>
  <x:si>
    <x:t>어린이공원  계</x:t>
  </x:si>
  <x:si>
    <x:t>휴게음식점(식당)</x:t>
  </x:si>
  <x:si>
    <x:t xml:space="preserve">  쌍문4동 1</x:t>
  </x:si>
  <x:si>
    <x:t xml:space="preserve">  답십리&lt;시공원&gt;</x:t>
  </x:si>
  <x:si>
    <x:t xml:space="preserve">  명륜3쉼터1쉼터</x:t>
  </x:si>
  <x:si>
    <x:t xml:space="preserve">  다    솜</x:t>
  </x:si>
  <x:si>
    <x:t xml:space="preserve">  이문동(1)</x:t>
  </x:si>
  <x:si>
    <x:t xml:space="preserve">  도봉산역만남의광장</x:t>
  </x:si>
  <x:si>
    <x:t>생활권공원(근린) 계</x:t>
  </x:si>
  <x:si>
    <x:t>기타공원(합계)</x:t>
  </x:si>
  <x:si>
    <x:t>기타공원(강변) 계</x:t>
  </x:si>
  <x:si>
    <x:t>운  동  시  설</x:t>
  </x:si>
  <x:si>
    <x:t>농구
장
(소)</x:t>
  </x:si>
  <x:si>
    <x:t xml:space="preserve">  무   교2</x:t>
  </x:si>
  <x:si>
    <x:t xml:space="preserve">  방학사거리친수공간</x:t>
  </x:si>
  <x:si>
    <x:t xml:space="preserve">  청량리동(1)</x:t>
  </x:si>
  <x:si>
    <x:t xml:space="preserve">  저   동1</x:t>
  </x:si>
  <x:si>
    <x:t xml:space="preserve">  저   동3</x:t>
  </x:si>
  <x:si>
    <x:t xml:space="preserve">  신당제8구역2</x:t>
  </x:si>
  <x:si>
    <x:t xml:space="preserve">  우면산&lt;시공원&gt;</x:t>
  </x:si>
  <x:si>
    <x:t xml:space="preserve">  온수&lt;시공원&gt;</x:t>
  </x:si>
  <x:si>
    <x:t xml:space="preserve">  중곡3동마을공원</x:t>
  </x:si>
  <x:si>
    <x:t xml:space="preserve">  미아 5구역</x:t>
  </x:si>
  <x:si>
    <x:t xml:space="preserve">  반포 - 서초</x:t>
  </x:si>
  <x:si>
    <x:t>Ⅳ. 건물현황(총괄)</x:t>
  </x:si>
  <x:si>
    <x:t xml:space="preserve">  중화2동 체육공원</x:t>
  </x:si>
  <x:si>
    <x:t xml:space="preserve">  만리동2가1</x:t>
  </x:si>
  <x:si>
    <x:t xml:space="preserve">  신당2동 충현</x:t>
  </x:si>
  <x:si>
    <x:t xml:space="preserve">  경희궁&lt;시공원&gt;</x:t>
  </x:si>
  <x:si>
    <x:t>중      구</x:t>
  </x:si>
  <x:si>
    <x:t xml:space="preserve">  주   교2</x:t>
  </x:si>
  <x:si>
    <x:t xml:space="preserve">  묵2동 체육공원</x:t>
  </x:si>
  <x:si>
    <x:t xml:space="preserve">     강변공원 계</x:t>
  </x:si>
  <x:si>
    <x:t xml:space="preserve">  먹골역분수공원</x:t>
  </x:si>
  <x:si>
    <x:t xml:space="preserve">  발산역주변 녹지</x:t>
  </x:si>
  <x:si>
    <x:t>서울시설공단(총계)</x:t>
  </x:si>
  <x:si>
    <x:t xml:space="preserve">  염창소공원2</x:t>
  </x:si>
  <x:si>
    <x:t xml:space="preserve">  성수근린공원</x:t>
  </x:si>
  <x:si>
    <x:t xml:space="preserve"> 위례 근린공원 1호</x:t>
  </x:si>
  <x:si>
    <x:t xml:space="preserve">  방3 가로공원</x:t>
  </x:si>
  <x:si>
    <x:t xml:space="preserve">  전농동(1)</x:t>
  </x:si>
  <x:si>
    <x:t>주제공원(묘지) 계</x:t>
  </x:si>
  <x:si>
    <x:t xml:space="preserve">  계남&lt;시공원&gt;</x:t>
  </x:si>
  <x:si>
    <x:t xml:space="preserve">  무   교1</x:t>
  </x:si>
  <x:si>
    <x:t xml:space="preserve">  고척&lt;시공원&gt;</x:t>
  </x:si>
  <x:si>
    <x:t xml:space="preserve">  대동마을공원</x:t>
  </x:si>
  <x:si>
    <x:t xml:space="preserve">  둘리(쌍문)</x:t>
  </x:si>
  <x:si>
    <x:t xml:space="preserve">  한빛미디어파크</x:t>
  </x:si>
  <x:si>
    <x:t>도시자연공원구역 계</x:t>
  </x:si>
  <x:si>
    <x:t>도시자연공원구역 합계</x:t>
  </x:si>
  <x:si>
    <x:t>신정3 소공원2</x:t>
  </x:si>
  <x:si>
    <x:t xml:space="preserve">  은하수가로공원</x:t>
  </x:si>
  <x:si>
    <x:t>수락산 느티나무 공원</x:t>
  </x:si>
  <x:si>
    <x:t>미래한강본부(총계)</x:t>
  </x:si>
  <x:si>
    <x:t xml:space="preserve">  강서리버사이드파크</x:t>
  </x:si>
  <x:si>
    <x:t>관악산&lt;시공원&gt;</x:t>
  </x:si>
  <x:si>
    <x:t xml:space="preserve">  화곡3주구 1</x:t>
  </x:si>
  <x:si>
    <x:t xml:space="preserve"> 계남공원&lt;시공원&gt;</x:t>
  </x:si>
  <x:si>
    <x:t>성수전략정비구역</x:t>
  </x:si>
  <x:si>
    <x:t>서울식물원(총계)</x:t>
  </x:si>
  <x:si>
    <x:t xml:space="preserve"> 행당동 생활정원</x:t>
  </x:si>
  <x:si>
    <x:t xml:space="preserve">  마곡소공원2</x:t>
  </x:si>
  <x:si>
    <x:t>16-4. 건물현황</x:t>
  </x:si>
  <x:si>
    <x:t xml:space="preserve"> 성수동 생활권 쉼터</x:t>
  </x:si>
  <x:si>
    <x:t xml:space="preserve"> 용왕산공원&lt;시공원&gt;</x:t>
  </x:si>
  <x:si>
    <x:t xml:space="preserve">  고척문화공원</x:t>
  </x:si>
  <x:si>
    <x:t>상계예술마당 옆</x:t>
  </x:si>
  <x:si>
    <x:t xml:space="preserve">  망우리묘지공원</x:t>
  </x:si>
  <x:si>
    <x:t xml:space="preserve"> 금호동1가 쉼터</x:t>
  </x:si>
  <x:si>
    <x:t xml:space="preserve"> 무학초교 쉼터</x:t>
  </x:si>
  <x:si>
    <x:t xml:space="preserve"> 하왕십리동 쉼터</x:t>
  </x:si>
  <x:si>
    <x:t xml:space="preserve"> 서울숲 더샵 전관원</x:t>
  </x:si>
  <x:si>
    <x:t xml:space="preserve"> 동명초교 쉼터</x:t>
  </x:si>
  <x:si>
    <x:t>중부공원여가센터</x:t>
  </x:si>
  <x:si>
    <x:t xml:space="preserve"> 남부어린이공원</x:t>
  </x:si>
  <x:si>
    <x:t>당고개 하늘공원</x:t>
  </x:si>
  <x:si>
    <x:t>서부공원여가센터</x:t>
  </x:si>
  <x:si>
    <x:t>동부공원여가센터</x:t>
  </x:si>
  <x:si>
    <x:t>석계로 가로정원</x:t>
  </x:si>
  <x:si>
    <x:t xml:space="preserve"> 구민체육센터 쉼터</x:t>
  </x:si>
  <x:si>
    <x:t xml:space="preserve"> 곰달래어린이공원</x:t>
  </x:si>
  <x:si>
    <x:t xml:space="preserve"> 신월어린이공원</x:t>
  </x:si>
  <x:si>
    <x:t xml:space="preserve"> 오구어린이공원</x:t>
  </x:si>
  <x:si>
    <x:t xml:space="preserve"> 양명어린이공원</x:t>
  </x:si>
  <x:si>
    <x:t>홍은동 97-9</x:t>
  </x:si>
  <x:si>
    <x:t xml:space="preserve"> 신곡어린이공원</x:t>
  </x:si>
  <x:si>
    <x:t xml:space="preserve"> 신오어린이공원</x:t>
  </x:si>
  <x:si>
    <x:t xml:space="preserve"> 송죽어린이공원</x:t>
  </x:si>
  <x:si>
    <x:t xml:space="preserve"> 신장어린이공원</x:t>
  </x:si>
  <x:si>
    <x:t xml:space="preserve"> 앞산어린이공원</x:t>
  </x:si>
  <x:si>
    <x:t xml:space="preserve"> 신대어린이공원</x:t>
  </x:si>
  <x:si>
    <x:t>북가좌동 186-38</x:t>
  </x:si>
  <x:si>
    <x:t xml:space="preserve">  공용의 청사공원</x:t>
  </x:si>
  <x:si>
    <x:t xml:space="preserve"> 세양어린이공원</x:t>
  </x:si>
  <x:si>
    <x:t xml:space="preserve">  행당 7구역</x:t>
  </x:si>
  <x:si>
    <x:t xml:space="preserve">  광화문시민열린마당</x:t>
  </x:si>
  <x:si>
    <x:t xml:space="preserve"> 홍은2동주민쉼터</x:t>
  </x:si>
  <x:si>
    <x:t xml:space="preserve">  금호15구역</x:t>
  </x:si>
  <x:si>
    <x:t>문화공원(합계)</x:t>
  </x:si>
  <x:si>
    <x:t xml:space="preserve"> 홍은동 11-310</x:t>
  </x:si>
  <x:si>
    <x:t xml:space="preserve"> 이화장 마을마당</x:t>
  </x:si>
  <x:si>
    <x:t xml:space="preserve">  북서울꿈의숲</x:t>
  </x:si>
  <x:si>
    <x:t xml:space="preserve"> 꿀벌어린이공원</x:t>
  </x:si>
  <x:si>
    <x:t xml:space="preserve"> 경인어린이공원</x:t>
  </x:si>
  <x:si>
    <x:t>응봉도시자연공원</x:t>
  </x:si>
  <x:si>
    <x:t xml:space="preserve">  (가칭)당산4구역</x:t>
  </x:si>
  <x:si>
    <x:t xml:space="preserve"> 청운동 마을마당</x:t>
  </x:si>
  <x:si>
    <x:t>18-4. 건물현황</x:t>
  </x:si>
  <x:si>
    <x:t xml:space="preserve">  상계5동 쌈지마당</x:t>
  </x:si>
  <x:si>
    <x:t xml:space="preserve"> 홍은동 340-3</x:t>
  </x:si>
  <x:si>
    <x:t xml:space="preserve">  신안인스빌2</x:t>
  </x:si>
  <x:si>
    <x:t xml:space="preserve">  경관광장(예장)</x:t>
  </x:si>
  <x:si>
    <x:t xml:space="preserve"> 북가좌정원지구</x:t>
  </x:si>
  <x:si>
    <x:t xml:space="preserve"> 충정로주민쉼터</x:t>
  </x:si>
  <x:si>
    <x:t xml:space="preserve"> 창천동골목공원</x:t>
  </x:si>
  <x:si>
    <x:t xml:space="preserve">  상길례문화공원 </x:t>
  </x:si>
  <x:si>
    <x:t xml:space="preserve">  중계소공원1</x:t>
  </x:si>
  <x:si>
    <x:t xml:space="preserve"> 귀빈예식장앞 쉼터</x:t>
  </x:si>
  <x:si>
    <x:t xml:space="preserve"> 연희동 주민쉼터</x:t>
  </x:si>
  <x:si>
    <x:t>동대문구(총계)</x:t>
  </x:si>
  <x:si>
    <x:t xml:space="preserve">  석촌(장위3)</x:t>
  </x:si>
  <x:si>
    <x:t xml:space="preserve"> 쌈지 마을마당</x:t>
  </x:si>
  <x:si>
    <x:t xml:space="preserve"> 홍제동 19-27</x:t>
  </x:si>
  <x:si>
    <x:t xml:space="preserve"> 태양어린이공원</x:t>
  </x:si>
  <x:si>
    <x:t xml:space="preserve"> 홍은동 97-9</x:t>
  </x:si>
  <x:si>
    <x:t xml:space="preserve"> 숭인2동사무소</x:t>
  </x:si>
  <x:si>
    <x:t xml:space="preserve">  정릉동 산1-39</x:t>
  </x:si>
  <x:si>
    <x:t xml:space="preserve"> 연희동 542-7</x:t>
  </x:si>
  <x:si>
    <x:t xml:space="preserve">  석계역문화공원</x:t>
  </x:si>
  <x:si>
    <x:t xml:space="preserve">  쌍문1동 공공공지</x:t>
  </x:si>
  <x:si>
    <x:t xml:space="preserve">  상계소공원1</x:t>
  </x:si>
  <x:si>
    <x:t>8-4. 건물현황</x:t>
  </x:si>
  <x:si>
    <x:t xml:space="preserve">  장위3동마을공원</x:t>
  </x:si>
  <x:si>
    <x:t xml:space="preserve"> 연희동 446-65</x:t>
  </x:si>
  <x:si>
    <x:t xml:space="preserve">  원서동 쉼터</x:t>
  </x:si>
  <x:si>
    <x:t xml:space="preserve">  간대(장위7)</x:t>
  </x:si>
  <x:si>
    <x:t xml:space="preserve">  휘    봉</x:t>
  </x:si>
  <x:si>
    <x:t xml:space="preserve"> 홍은동 11-415</x:t>
  </x:si>
  <x:si>
    <x:t xml:space="preserve">  장석(장위4)</x:t>
  </x:si>
  <x:si>
    <x:t xml:space="preserve">  우남아파트 앞</x:t>
  </x:si>
  <x:si>
    <x:t xml:space="preserve"> 모래내잔디쉼터</x:t>
  </x:si>
  <x:si>
    <x:t xml:space="preserve">  비콘과대망사이</x:t>
  </x:si>
  <x:si>
    <x:t xml:space="preserve">  상계소공원2</x:t>
  </x:si>
  <x:si>
    <x:t xml:space="preserve">  창5동 공공공지</x:t>
  </x:si>
  <x:si>
    <x:t xml:space="preserve">  돈암6구역재개발</x:t>
  </x:si>
  <x:si>
    <x:t xml:space="preserve">  창4동 공공공지</x:t>
  </x:si>
  <x:si>
    <x:t xml:space="preserve">  공릉가로공원</x:t>
  </x:si>
  <x:si>
    <x:t xml:space="preserve">  상계2동 마을숲</x:t>
  </x:si>
  <x:si>
    <x:t xml:space="preserve">  새동네길가로공원</x:t>
  </x:si>
  <x:si>
    <x:t xml:space="preserve">  신안인스빌1</x:t>
  </x:si>
  <x:si>
    <x:t xml:space="preserve">  성 산&lt;시공원&gt;</x:t>
  </x:si>
  <x:si>
    <x:t xml:space="preserve">  종암2동 마을마당</x:t>
  </x:si>
  <x:si>
    <x:t xml:space="preserve">  석계역 굴다리</x:t>
  </x:si>
  <x:si>
    <x:t xml:space="preserve">  도곡&lt;시공원&gt;</x:t>
  </x:si>
  <x:si>
    <x:t xml:space="preserve">  (가칭)모아미래도</x:t>
  </x:si>
  <x:si>
    <x:t xml:space="preserve">  주민소통공간</x:t>
  </x:si>
  <x:si>
    <x:t xml:space="preserve">  노원골 만남의광장</x:t>
  </x:si>
  <x:si>
    <x:t xml:space="preserve">  중계소공원2</x:t>
  </x:si>
  <x:si>
    <x:t xml:space="preserve">  신길12구역</x:t>
  </x:si>
  <x:si>
    <x:t xml:space="preserve">  종암2동 녹지쉼터</x:t>
  </x:si>
  <x:si>
    <x:t xml:space="preserve"> 화랑대철도공원</x:t>
  </x:si>
  <x:si>
    <x:t xml:space="preserve"> 상암교회 옆 쉼터</x:t>
  </x:si>
  <x:si>
    <x:t xml:space="preserve"> 도화2길변 쉼터</x:t>
  </x:si>
  <x:si>
    <x:t>19-4. 건물현황</x:t>
  </x:si>
  <x:si>
    <x:t xml:space="preserve"> 상수동정자마당</x:t>
  </x:si>
  <x:si>
    <x:t xml:space="preserve">  대모산&lt;시공원&gt;</x:t>
  </x:si>
  <x:si>
    <x:t xml:space="preserve">  우이천가로공원</x:t>
  </x:si>
  <x:si>
    <x:t xml:space="preserve">  한천가로공원</x:t>
  </x:si>
  <x:si>
    <x:t xml:space="preserve"> 신수동무쇠막주택</x:t>
  </x:si>
  <x:si>
    <x:t>17-4. 건물현황</x:t>
  </x:si>
  <x:si>
    <x:t xml:space="preserve">  기자촌&lt;시공원&gt;</x:t>
  </x:si>
  <x:si>
    <x:t>11-4. 건물현황</x:t>
  </x:si>
  <x:si>
    <x:t xml:space="preserve">  천왕〈시공원〉</x:t>
  </x:si>
  <x:si>
    <x:t xml:space="preserve">  신사2동 공공공지</x:t>
  </x:si>
  <x:si>
    <x:t xml:space="preserve">  진관&lt;시공원&gt;</x:t>
  </x:si>
  <x:si>
    <x:t xml:space="preserve">  물푸레&lt;시공원&gt;</x:t>
  </x:si>
  <x:si>
    <x:t xml:space="preserve">  팜스퀘어옆 소공원</x:t>
  </x:si>
  <x:si>
    <x:t xml:space="preserve">  세곡&lt;시공원&gt;</x:t>
  </x:si>
  <x:si>
    <x:t xml:space="preserve"> 망원2동 쉼터</x:t>
  </x:si>
  <x:si>
    <x:t xml:space="preserve">  폭포동작은공원</x:t>
  </x:si>
  <x:si>
    <x:t xml:space="preserve">  인능산&lt;시공원&gt;</x:t>
  </x:si>
  <x:si>
    <x:t xml:space="preserve"> 도화동2 쉼터</x:t>
  </x:si>
  <x:si>
    <x:t xml:space="preserve">  백련&lt;시공원&gt;</x:t>
  </x:si>
  <x:si>
    <x:t xml:space="preserve">  신사&lt;시공원&gt;</x:t>
  </x:si>
  <x:si>
    <x:t xml:space="preserve">  양천리 누리터</x:t>
  </x:si>
  <x:si>
    <x:t xml:space="preserve">  논현은행나무</x:t>
  </x:si>
  <x:si>
    <x:t xml:space="preserve">  신사은행나무</x:t>
  </x:si>
  <x:si>
    <x:t xml:space="preserve">  은평평화공원</x:t>
  </x:si>
  <x:si>
    <x:t xml:space="preserve">  불광&lt;시공원&gt;</x:t>
  </x:si>
  <x:si>
    <x:t xml:space="preserve"> 서교동(홍대)</x:t>
  </x:si>
  <x:si>
    <x:t xml:space="preserve">  삼성은행나무</x:t>
  </x:si>
  <x:si>
    <x:t xml:space="preserve">  거북골(역촌)</x:t>
  </x:si>
  <x:si>
    <x:t xml:space="preserve">  일원은행나무</x:t>
  </x:si>
  <x:si>
    <x:t xml:space="preserve">  도곡진달래2차</x:t>
  </x:si>
  <x:si>
    <x:t xml:space="preserve">  광평&lt;시공원&gt;</x:t>
  </x:si>
  <x:si>
    <x:t>12-4. 건물현황</x:t>
  </x:si>
  <x:si>
    <x:t xml:space="preserve">  압구정428</x:t>
  </x:si>
  <x:si>
    <x:t xml:space="preserve">  달터&lt;시공원&gt;</x:t>
  </x:si>
  <x:si>
    <x:t xml:space="preserve">  대치은행나무</x:t>
  </x:si>
  <x:si>
    <x:t xml:space="preserve">  서오능&lt;시공원&gt;</x:t>
  </x:si>
  <x:si>
    <x:t xml:space="preserve">  아래방죽마을</x:t>
  </x:si>
  <x:si>
    <x:t xml:space="preserve">  구현초교 앞</x:t>
  </x:si>
  <x:si>
    <x:t xml:space="preserve">  일원느티나무</x:t>
  </x:si>
  <x:si>
    <x:t xml:space="preserve">  역삼문화공원</x:t>
  </x:si>
  <x:si>
    <x:t xml:space="preserve">  제각말문화공원</x:t>
  </x:si>
  <x:si>
    <x:t xml:space="preserve">  응암2 오손길 </x:t>
  </x:si>
  <x:si>
    <x:t>23-4. 건물현황</x:t>
  </x:si>
  <x:si>
    <x:t xml:space="preserve">  향림&lt;시공원&gt;</x:t>
  </x:si>
  <x:si>
    <x:t xml:space="preserve">  역삼미소공원</x:t>
  </x:si>
  <x:si>
    <x:t xml:space="preserve">  세곡2 소공원2</x:t>
  </x:si>
  <x:si>
    <x:t xml:space="preserve">  개포문화공원</x:t>
  </x:si>
  <x:si>
    <x:t xml:space="preserve">  물굽이수변공원</x:t>
  </x:si>
  <x:si>
    <x:t xml:space="preserve">  아크로힐스소공원</x:t>
  </x:si>
  <x:si>
    <x:t xml:space="preserve">  물맞이수변공원</x:t>
  </x:si>
  <x:si>
    <x:t xml:space="preserve">  개포은행나무</x:t>
  </x:si>
  <x:si>
    <x:t xml:space="preserve">  압구정은행나무</x:t>
  </x:si>
  <x:si>
    <x:t xml:space="preserve">  세곡2 소공원1</x:t>
  </x:si>
  <x:si>
    <x:t xml:space="preserve">  역삼나들이소공원</x:t>
  </x:si>
  <x:si>
    <x:t xml:space="preserve">  수서역사공원</x:t>
  </x:si>
  <x:si>
    <x:t xml:space="preserve">  청담은행나무</x:t>
  </x:si>
  <x:si>
    <x:t xml:space="preserve">  창3동 소공원</x:t>
  </x:si>
  <x:si>
    <x:t xml:space="preserve">  금암문화공원</x:t>
  </x:si>
  <x:si>
    <x:t xml:space="preserve">  방학3동 가로공원</x:t>
  </x:si>
  <x:si>
    <x:t xml:space="preserve">  역삼은행나무</x:t>
  </x:si>
  <x:si>
    <x:t xml:space="preserve">  한마음어린이공원</x:t>
  </x:si>
  <x:si>
    <x:t xml:space="preserve">  다락원 체육공원</x:t>
  </x:si>
  <x:si>
    <x:t xml:space="preserve">  개포동(구룡중)</x:t>
  </x:si>
  <x:si>
    <x:t xml:space="preserve">  (가칭)효창6</x:t>
  </x:si>
  <x:si>
    <x:t xml:space="preserve">  무수골 소공원</x:t>
  </x:si>
  <x:si>
    <x:t xml:space="preserve">  한남동 주민쉼터</x:t>
  </x:si>
  <x:si>
    <x:t xml:space="preserve">  봉은역사공원</x:t>
  </x:si>
  <x:si>
    <x:t xml:space="preserve">  역삼동 롯데앞</x:t>
  </x:si>
  <x:si>
    <x:t xml:space="preserve">  수서은행나무</x:t>
  </x:si>
  <x:si>
    <x:t xml:space="preserve">  무수울 소공원</x:t>
  </x:si>
  <x:si>
    <x:t xml:space="preserve">  (가칭)용산2</x:t>
  </x:si>
  <x:si>
    <x:t xml:space="preserve">  (가칭)원효1</x:t>
  </x:si>
  <x:si>
    <x:t xml:space="preserve">  (가칭)유엔사부지</x:t>
  </x:si>
  <x:si>
    <x:t xml:space="preserve">  창2동 소공원</x:t>
  </x:si>
  <x:si>
    <x:t>10-4. 건물현황</x:t>
  </x:si>
  <x:si>
    <x:t xml:space="preserve">  (가칭)용산13</x:t>
  </x:si>
  <x:si>
    <x:t xml:space="preserve">  한남동 가로쉼터</x:t>
  </x:si>
  <x:si>
    <x:t xml:space="preserve">  문화원 정자마당</x:t>
  </x:si>
  <x:si>
    <x:t xml:space="preserve">  한남동 자투리땅</x:t>
  </x:si>
  <x:si>
    <x:t xml:space="preserve">  (가칭)용산8</x:t>
  </x:si>
  <x:si>
    <x:t xml:space="preserve">  라틴아메리카공원</x:t>
  </x:si>
  <x:si>
    <x:t xml:space="preserve">  산천동 가로쉼터</x:t>
  </x:si>
  <x:si>
    <x:t xml:space="preserve">  이태원 부군당</x:t>
  </x:si>
  <x:si>
    <x:t xml:space="preserve">  산천동 마을마당</x:t>
  </x:si>
  <x:si>
    <x:t xml:space="preserve">  궁동&lt;시공원&gt;</x:t>
  </x:si>
  <x:si>
    <x:t xml:space="preserve">  (가칭)한남4</x:t>
  </x:si>
  <x:si>
    <x:t>3-4. 건물현황</x:t>
  </x:si>
  <x:si>
    <x:t xml:space="preserve">  어린이대공원</x:t>
  </x:si>
  <x:si>
    <x:t xml:space="preserve">  남태령&lt;시공원&gt;</x:t>
  </x:si>
  <x:si>
    <x:t xml:space="preserve">  개포동(개일초)</x:t>
  </x:si>
  <x:si>
    <x:t xml:space="preserve">  한남동 마을마당</x:t>
  </x:si>
  <x:si>
    <x:t xml:space="preserve">  청파동 자투리땅</x:t>
  </x:si>
  <x:si>
    <x:t xml:space="preserve">  (가칭)정비창전면</x:t>
  </x:si>
  <x:si>
    <x:t xml:space="preserve">  신창동 가로쉼터</x:t>
  </x:si>
  <x:si>
    <x:t xml:space="preserve">  도원동 자투리땅</x:t>
  </x:si>
  <x:si>
    <x:t xml:space="preserve"> 봉천1 역세권</x:t>
  </x:si>
  <x:si>
    <x:t xml:space="preserve">  안산&lt;시공원&gt;</x:t>
  </x:si>
  <x:si>
    <x:t xml:space="preserve"> 관악산&lt;시공원&gt;</x:t>
  </x:si>
  <x:si>
    <x:t xml:space="preserve">  소월길 주민쉼터</x:t>
  </x:si>
  <x:si>
    <x:t xml:space="preserve">  정겨운 마을마당</x:t>
  </x:si>
  <x:si>
    <x:t>홍은제6구역 소공원2</x:t>
  </x:si>
  <x:si>
    <x:t xml:space="preserve"> 이대녹지 쉼터</x:t>
  </x:si>
  <x:si>
    <x:t>남가좌동 388-7</x:t>
  </x:si>
  <x:si>
    <x:t xml:space="preserve">  한강대교 주민쉼터</x:t>
  </x:si>
  <x:si>
    <x:t xml:space="preserve">  (가칭)한남3</x:t>
  </x:si>
  <x:si>
    <x:t xml:space="preserve"> 남태령제2공원</x:t>
  </x:si>
  <x:si>
    <x:t xml:space="preserve">  원효로 가로쉼터</x:t>
  </x:si>
  <x:si>
    <x:t xml:space="preserve">  독립&lt;시공원&gt;</x:t>
  </x:si>
  <x:si>
    <x:t xml:space="preserve">  상도&lt;시공원&gt;</x:t>
  </x:si>
  <x:si>
    <x:t xml:space="preserve"> 광성고옆 쉼터</x:t>
  </x:si>
  <x:si>
    <x:t>홍은제6구역 소공원1</x:t>
  </x:si>
  <x:si>
    <x:t xml:space="preserve">  까치산&lt;시공원&gt;</x:t>
  </x:si>
  <x:si>
    <x:t xml:space="preserve"> 장군봉&lt;시공원&gt;</x:t>
  </x:si>
  <x:si>
    <x:t xml:space="preserve">  복주산(부분조성)</x:t>
  </x:si>
  <x:si>
    <x:t xml:space="preserve"> 화곡동 정자마당</x:t>
  </x:si>
  <x:si>
    <x:t xml:space="preserve"> 염리동2 쉼터</x:t>
  </x:si>
  <x:si>
    <x:t>12
(cctv)</x:t>
  </x:si>
  <x:si>
    <x:t>북가좌동375-9</x:t>
  </x:si>
  <x:si>
    <x:t xml:space="preserve"> 홍제동 44-43</x:t>
  </x:si>
  <x:si>
    <x:t>모래
밭
(기)</x:t>
  </x:si>
  <x:si>
    <x:t xml:space="preserve"> 고덕주공4단지</x:t>
  </x:si>
  <x:si>
    <x:t xml:space="preserve"> 유원아파트앞 쉼터</x:t>
  </x:si>
  <x:si>
    <x:t xml:space="preserve">  불광3동마을숲</x:t>
  </x:si>
  <x:si>
    <x:t>북가좌동 376-35</x:t>
  </x:si>
  <x:si>
    <x:t xml:space="preserve"> 오류2동 3(항동)</x:t>
  </x:si>
  <x:si>
    <x:t xml:space="preserve"> 길동신동아1,2차</x:t>
  </x:si>
  <x:si>
    <x:t xml:space="preserve">  구산동마을공원확대</x:t>
  </x:si>
  <x:si>
    <x:t>19. 영등포구</x:t>
  </x:si>
  <x:si>
    <x:t>축구
장
(소)</x:t>
  </x:si>
  <x:si>
    <x:t>서대문구(총계)</x:t>
  </x:si>
  <x:si>
    <x:t>주제공원(합계)</x:t>
  </x:si>
  <x:si>
    <x:t xml:space="preserve"> 미아 9-2구역</x:t>
  </x:si>
  <x:si>
    <x:t xml:space="preserve">  구산초교앞마을마당</x:t>
  </x:si>
  <x:si>
    <x:t xml:space="preserve">  구산동청사앞소공원</x:t>
  </x:si>
  <x:si>
    <x:t>13. 서대문구</x:t>
  </x:si>
  <x:si>
    <x:t xml:space="preserve"> 상도&lt;시공원&gt;</x:t>
  </x:si>
  <x:si>
    <x:t xml:space="preserve">  흑석 3,4</x:t>
  </x:si>
  <x:si>
    <x:t>수영장(실내,㎡)</x:t>
  </x:si>
  <x:si>
    <x:t xml:space="preserve">  왕십리문화공원</x:t>
  </x:si>
  <x:si>
    <x:t xml:space="preserve"> 미아 4-1구역</x:t>
  </x:si>
  <x:si>
    <x:t xml:space="preserve"> 경남아너스빌 쉼터</x:t>
  </x:si>
  <x:si>
    <x:t xml:space="preserve">  장안동(1)</x:t>
  </x:si>
  <x:si>
    <x:t xml:space="preserve">  배봉산&lt;시공원&gt;</x:t>
  </x:si>
  <x:si>
    <x:t xml:space="preserve">  골   목   </x:t>
  </x:si>
  <x:si>
    <x:t xml:space="preserve">  삼성체육공원</x:t>
  </x:si>
  <x:si>
    <x:t xml:space="preserve">  쌍문4동 2</x:t>
  </x:si>
  <x:si>
    <x:t xml:space="preserve">  구산동 마을공원</x:t>
  </x:si>
  <x:si>
    <x:t xml:space="preserve">  노량진&lt;시공원&gt;</x:t>
  </x:si>
  <x:si>
    <x:t xml:space="preserve"> 가양동 정자마당</x:t>
  </x:si>
  <x:si>
    <x:t xml:space="preserve">  장군봉&lt;시공원&gt;</x:t>
  </x:si>
  <x:si>
    <x:t xml:space="preserve">  광나루 - 강동</x:t>
  </x:si>
  <x:si>
    <x:t xml:space="preserve">  둔촌주공2호</x:t>
  </x:si>
  <x:si>
    <x:t xml:space="preserve">  노들나루공원</x:t>
  </x:si>
  <x:si>
    <x:t xml:space="preserve">  행   당 </x:t>
  </x:si>
  <x:si>
    <x:t xml:space="preserve">  도봉1동 2</x:t>
  </x:si>
  <x:si>
    <x:t xml:space="preserve">  서리풀&lt;시공원&gt;</x:t>
  </x:si>
  <x:si>
    <x:t xml:space="preserve">  개   화 </x:t>
  </x:si>
  <x:si>
    <x:t xml:space="preserve">  둔촌주공1호</x:t>
  </x:si>
  <x:si>
    <x:t xml:space="preserve">  화곡2주구2</x:t>
  </x:si>
  <x:si>
    <x:t xml:space="preserve">  화곡2주구1</x:t>
  </x:si>
  <x:si>
    <x:t>서울대공원(총계)</x:t>
  </x:si>
  <x:si>
    <x:t>정   자(㎡)</x:t>
  </x:si>
  <x:si>
    <x:t>시 직영(총계)</x:t>
  </x:si>
  <x:si>
    <x:t>화장실(수세식)</x:t>
  </x:si>
  <x:si>
    <x:t xml:space="preserve">  자투리토지(녹번)</x:t>
  </x:si>
  <x:si>
    <x:t>주   차   장</x:t>
  </x:si>
  <x:si>
    <x:t xml:space="preserve">  신당동 떡볶이</x:t>
  </x:si>
  <x:si>
    <x:t xml:space="preserve">  방화역주변 녹지</x:t>
  </x:si>
  <x:si>
    <x:t xml:space="preserve">  (가칭) 한강로 </x:t>
  </x:si>
  <x:si>
    <x:t xml:space="preserve">  신도림 테크노</x:t>
  </x:si>
  <x:si>
    <x:t xml:space="preserve"> 21-4. 건물현황</x:t>
  </x:si>
  <x:si>
    <x:t xml:space="preserve">  상   도 </x:t>
  </x:si>
  <x:si>
    <x:t xml:space="preserve">  중계1동소공원</x:t>
  </x:si>
  <x:si>
    <x:t xml:space="preserve">  가양동 자투리녹지</x:t>
  </x:si>
  <x:si>
    <x:t xml:space="preserve">  신   사 </x:t>
  </x:si>
  <x:si>
    <x:t xml:space="preserve">   이태원마을숲</x:t>
  </x:si>
  <x:si>
    <x:t xml:space="preserve"> 13-4. 건물현황</x:t>
  </x:si>
  <x:si>
    <x:t xml:space="preserve">  부암동2쉼터</x:t>
  </x:si>
  <x:si>
    <x:t xml:space="preserve">  발산동 휴식공간</x:t>
  </x:si>
  <x:si>
    <x:t xml:space="preserve">  백제초기적석총</x:t>
  </x:si>
  <x:si>
    <x:t xml:space="preserve">  봉제산&lt;시공원&gt;</x:t>
  </x:si>
  <x:si>
    <x:t xml:space="preserve">  금천한내(안양천)</x:t>
  </x:si>
  <x:si>
    <x:t>발효식
화장실
(기)</x:t>
  </x:si>
  <x:si>
    <x:t xml:space="preserve">  전농천수변공간</x:t>
  </x:si>
  <x:si>
    <x:t>5-4. 건물현황</x:t>
  </x:si>
  <x:si>
    <x:t xml:space="preserve">  화곡동 자투리녹지</x:t>
  </x:si>
  <x:si>
    <x:t xml:space="preserve"> 소공원(합계)</x:t>
  </x:si>
  <x:si>
    <x:t>공   원   명</x:t>
  </x:si>
  <x:si>
    <x:t xml:space="preserve">  꿩고개&lt;시공원&gt;</x:t>
  </x:si>
  <x:si>
    <x:t xml:space="preserve">  대조동청사옆</x:t>
  </x:si>
  <x:si>
    <x:t>야외
탁자
(기)</x:t>
  </x:si>
  <x:si>
    <x:t xml:space="preserve">  면목2동 체육공원</x:t>
  </x:si>
  <x:si>
    <x:t xml:space="preserve">  자투리토지(신사)</x:t>
  </x:si>
  <x:si>
    <x:t xml:space="preserve">  온   수 </x:t>
  </x:si>
  <x:si>
    <x:t xml:space="preserve">  연신초교옆마을마당</x:t>
  </x:si>
  <x:si>
    <x:t xml:space="preserve">  외국인&lt;시공원&gt;</x:t>
  </x:si>
  <x:si>
    <x:t xml:space="preserve">  개웅산&lt;시공원&gt;</x:t>
  </x:si>
  <x:si>
    <x:t xml:space="preserve">  (뚝섬) - 광진</x:t>
  </x:si>
  <x:si>
    <x:t xml:space="preserve">  (가칭)한남1</x:t>
  </x:si>
  <x:si>
    <x:t xml:space="preserve">  망우체육공원</x:t>
  </x:si>
  <x:si>
    <x:t xml:space="preserve">  답십리동(1)</x:t>
  </x:si>
  <x:si>
    <x:t xml:space="preserve">  독서당 공원</x:t>
  </x:si>
  <x:si>
    <x:t>조합
놀이
(기)</x:t>
  </x:si>
  <x:si>
    <x:t xml:space="preserve">  명륜3쉼터2쉼터</x:t>
  </x:si>
  <x:si>
    <x:t xml:space="preserve">  주   교3</x:t>
  </x:si>
  <x:si>
    <x:t xml:space="preserve">  상도동 쌈지마당</x:t>
  </x:si>
  <x:si>
    <x:t xml:space="preserve">  인왕산&lt;시공원&gt;</x:t>
  </x:si>
  <x:si>
    <x:t>영등포구(총계)</x:t>
  </x:si>
  <x:si>
    <x:t>소 계(미조성)</x:t>
  </x:si>
  <x:si>
    <x:t>탑기
념비
(기)</x:t>
  </x:si>
  <x:si>
    <x:t>야외
음악당
(소)</x:t>
  </x:si>
  <x:si>
    <x:t xml:space="preserve">  말죽거리&lt;시공원&gt;</x:t>
  </x:si>
  <x:si>
    <x:t xml:space="preserve">  녹번동마을마당</x:t>
  </x:si>
  <x:si>
    <x:t>궁도
장
(소)</x:t>
  </x:si>
  <x:si>
    <x:t xml:space="preserve">  금호14-1구역</x:t>
  </x:si>
  <x:si>
    <x:t xml:space="preserve">  도봉1동 1</x:t>
  </x:si>
  <x:si>
    <x:t xml:space="preserve">  (가칭)한남2</x:t>
  </x:si>
  <x:si>
    <x:t xml:space="preserve">  상 암&lt;시공원&gt;</x:t>
  </x:si>
  <x:si>
    <x:t xml:space="preserve">  북한산&lt;시공원&gt;</x:t>
  </x:si>
  <x:si>
    <x:t>미끄
럼틀
(기)</x:t>
  </x:si>
  <x:si>
    <x:t xml:space="preserve">  백로마을공원</x:t>
  </x:si>
  <x:si>
    <x:t xml:space="preserve">  화곡3주구 2</x:t>
  </x:si>
  <x:si>
    <x:t xml:space="preserve">  금호23구역</x:t>
  </x:si>
  <x:si>
    <x:t xml:space="preserve">  신당제8구역1</x:t>
  </x:si>
  <x:si>
    <x:t xml:space="preserve">  마장체육공원</x:t>
  </x:si>
  <x:si>
    <x:t xml:space="preserve">  성수전략정비구역</x:t>
  </x:si>
  <x:si>
    <x:t xml:space="preserve">  금호16구역</x:t>
  </x:si>
  <x:si>
    <x:t xml:space="preserve">  을지로2가 1</x:t>
  </x:si>
  <x:si>
    <x:t xml:space="preserve">  관악산&lt;시공원&gt;</x:t>
  </x:si>
  <x:si>
    <x:t xml:space="preserve">  가로공원1호</x:t>
  </x:si>
  <x:si>
    <x:t xml:space="preserve">  사육신&lt;시공원&gt;</x:t>
  </x:si>
  <x:si>
    <x:t xml:space="preserve">  하왕제1-5구역</x:t>
  </x:si>
  <x:si>
    <x:t xml:space="preserve"> 소계(미조성)</x:t>
  </x:si>
  <x:si>
    <x:t>19-1. 기반시설, 조경시설, 휴양시설, 유희시설</x:t>
  </x:si>
  <x:si>
    <x:t>11-1. 기반시설, 조경시설, 휴양시설, 유희시설</x:t>
  </x:si>
  <x:si>
    <x:t>12-1. 기반시설, 조경시설, 휴양시설, 유희시설</x:t>
  </x:si>
  <x:si>
    <x:t>Ⅰ. 기반시설, 조경시설, 휴양시설, 유희시설(총괄)</x:t>
  </x:si>
  <x:si>
    <x:t>10-1. 기반시설, 조경시설, 휴양시설, 유희시설</x:t>
  </x:si>
  <x:si>
    <x:t>16-1. 기반시설, 조경시설, 휴양시설, 유희시설</x:t>
  </x:si>
  <x:si>
    <x:t>15-1. 기반시설, 조경시설, 휴양시설, 유희시설</x:t>
  </x:si>
  <x:si>
    <x:t>21-1. 기반시설, 조경시설, 휴양시설, 유희시설</x:t>
  </x:si>
  <x:si>
    <x:t>25-1. 기반시설, 조경시설, 휴양시설, 유희시설</x:t>
  </x:si>
  <x:si>
    <x:t>24-1. 기반시설, 조경시설, 휴양시설, 유희시설</x:t>
  </x:si>
  <x:si>
    <x:t>22-1. 기반시설, 조경시설, 휴양시설, 유희시설</x:t>
  </x:si>
  <x:si>
    <x:t>23-1. 기반시설, 조경시설, 휴양시설, 유희시설</x:t>
  </x:si>
  <x:si>
    <x:t>20-1. 기반시설, 조경시설, 휴양시설, 유희시설</x:t>
  </x:si>
  <x:si>
    <x:t>13-1. 기반시설, 조경시설, 휴양시설, 유희시설</x:t>
  </x:si>
  <x:si>
    <x:t>14-1. 기반시설, 조경시설, 휴양시설, 유희시설</x:t>
  </x:si>
  <x:si>
    <x:t>18-1. 기반시설, 조경시설, 휴양시설, 유희시설</x:t>
  </x:si>
  <x:si>
    <x:t>17-1. 기반시설, 조경시설, 휴양시설, 유희시설</x:t>
  </x:si>
  <x:si>
    <x:t>9-1. 기반시설, 조경시설, 휴양시설, 유희시설</x:t>
  </x:si>
  <x:si>
    <x:t xml:space="preserve">         21-3. 편익시설, 관리시설</x:t>
  </x:si>
  <x:si>
    <x:t xml:space="preserve">         14-3. 편익시설, 관리시설</x:t>
  </x:si>
  <x:si>
    <x:t>3-1. 기반시설, 조경시설, 휴양시설, 유희시설</x:t>
  </x:si>
  <x:si>
    <x:t xml:space="preserve">         13-2. 운동시설, 교양시설</x:t>
  </x:si>
  <x:si>
    <x:t>1. 기반시설, 조경시설, 휴양시설, 유희시설</x:t>
  </x:si>
  <x:si>
    <x:t xml:space="preserve">         21-2. 운동시설, 교양시설 </x:t>
  </x:si>
  <x:si>
    <x:t>7-1. 기반시설, 조경시설, 휴양시설, 유희시설</x:t>
  </x:si>
  <x:si>
    <x:t>5-1. 기반시설, 조경시설, 휴양시설, 유희시설</x:t>
  </x:si>
  <x:si>
    <x:t xml:space="preserve">          13-3. 편익시설, 관리시설</x:t>
  </x:si>
  <x:si>
    <x:t>8-1. 기반시설, 조경시설, 휴양시설, 유희시설</x:t>
  </x:si>
  <x:si>
    <x:t xml:space="preserve">  해바람(응암제11 주택재개발사업 소공원)</x:t>
  </x:si>
  <x:si>
    <x:t>4-1. 기반시설, 조경시설, 휴양시설, 유희시설</x:t>
  </x:si>
  <x:si>
    <x:t>2-1. 기반시설, 조경시설, 휴양시설, 유희시설</x:t>
  </x:si>
  <x:si>
    <x:t>6-1. 기반시설, 조경시설, 휴양시설, 유희시설</x:t>
  </x:si>
  <x:si>
    <x:t>1-1. 기반시설, 조경시설, 휴양시설, 유희시설</x:t>
  </x:si>
  <x:si>
    <x:t xml:space="preserve">  신   사&lt;시공원&gt;</x:t>
  </x:si>
  <x:si>
    <x:t xml:space="preserve">  용답동 108-1일대</x:t>
  </x:si>
  <x:si>
    <x:t xml:space="preserve">  수색증산어린이공원1</x:t>
  </x:si>
  <x:si>
    <x:t>고척동(고척제4주택재개발)</x:t>
  </x:si>
  <x:si>
    <x:t xml:space="preserve">  하랑(응암제2구역)</x:t>
  </x:si>
  <x:si>
    <x:t xml:space="preserve">  백련산숲속(응암9구역)</x:t>
  </x:si>
  <x:si>
    <x:t xml:space="preserve">  약   수(미성동)</x:t>
  </x:si>
  <x:si>
    <x:t xml:space="preserve">   14-4. 건물현황</x:t>
  </x:si>
  <x:si>
    <x:t xml:space="preserve">  도로개설잔여부 휴게공원</x:t>
  </x:si>
  <x:si>
    <x:t xml:space="preserve">  한전변전소자투리땅휴게공원</x:t>
  </x:si>
  <x:si>
    <x:t xml:space="preserve">  응암행복(응암제1구역)</x:t>
  </x:si>
  <x:si>
    <x:t xml:space="preserve">  옥수2 경로당 쉼터</x:t>
  </x:si>
  <x:si>
    <x:t xml:space="preserve">  약   수(낙성대동)</x:t>
  </x:si>
  <x:si>
    <x:t>부  적  격  건  물</x:t>
  </x:si>
  <x:si>
    <x:t xml:space="preserve">  백   련&lt;시공원&gt;</x:t>
  </x:si>
  <x:si>
    <x:t>간   이
화장실
(기)</x:t>
  </x:si>
  <x:si>
    <x:t xml:space="preserve">  (초안산)&lt;시공원&gt;</x:t>
  </x:si>
  <x:si>
    <x:t xml:space="preserve">  상계 3(불암동아아파트)</x:t>
  </x:si>
  <x:si>
    <x:t>동부공원여가센터(총계)</x:t>
  </x:si>
  <x:si>
    <x:t xml:space="preserve">  (가칭)신길11재정비</x:t>
  </x:si>
  <x:si>
    <x:t xml:space="preserve">  염   창&lt;시공원&gt;</x:t>
  </x:si>
  <x:si>
    <x:t xml:space="preserve">  응암새싹(응암제3구역)</x:t>
  </x:si>
  <x:si>
    <x:t xml:space="preserve">  (청   량)&lt;시공원&gt;</x:t>
  </x:si>
  <x:si>
    <x:t xml:space="preserve">  장   지&lt;시공원&gt;</x:t>
  </x:si>
  <x:si>
    <x:t xml:space="preserve">  아미산자락(불광7구역)</x:t>
  </x:si>
  <x:si>
    <x:t>Ⅰ. 시 직영공원(시공원)</x:t>
  </x:si>
  <x:si>
    <x:t xml:space="preserve">  천   마&lt;시공원&gt;</x:t>
  </x:si>
  <x:si>
    <x:t xml:space="preserve"> (가칭)신정7동공공공지</x:t>
  </x:si>
  <x:si>
    <x:t xml:space="preserve"> 남산제1,2,3 지구</x:t>
  </x:si>
  <x:si>
    <x:t xml:space="preserve">  신   당 4(신당8)</x:t>
  </x:si>
  <x:si>
    <x:t>기   반   시   설</x:t>
  </x:si>
  <x:si>
    <x:t xml:space="preserve">  난   우(미성동)</x:t>
  </x:si>
  <x:si>
    <x:t xml:space="preserve">  궁   산&lt;시공원&gt;</x:t>
  </x:si>
  <x:si>
    <x:t xml:space="preserve">  서울숲(생활권-근린)</x:t>
  </x:si>
  <x:si>
    <x:t>북부공원여가센터
(총계)</x:t>
  </x:si>
  <x:si>
    <x:t>조   경   시   설</x:t>
  </x:si>
  <x:si>
    <x:t>휴   양   시   설</x:t>
  </x:si>
  <x:si>
    <x:t xml:space="preserve">  용산 2가동 마을마당</x:t>
  </x:si>
  <x:si>
    <x:t>관   리   시   설</x:t>
  </x:si>
  <x:si>
    <x:t xml:space="preserve">  금옥(금호17구역)</x:t>
  </x:si>
  <x:si>
    <x:t>서부공원여가센터(합계)</x:t>
  </x:si>
  <x:si>
    <x:t xml:space="preserve">  사   직&lt;시공원&gt;</x:t>
  </x:si>
  <x:si>
    <x:t>9-3. 편익시설, 관리시설</x:t>
  </x:si>
  <x:si>
    <x:t xml:space="preserve">  효   창&lt;시공원&gt;</x:t>
  </x:si>
  <x:si>
    <x:t xml:space="preserve">  백련아름(응암제9구역)</x:t>
  </x:si>
  <x:si>
    <x:t xml:space="preserve">  흑석 1,2,4,5,9</x:t>
  </x:si>
  <x:si>
    <x:t xml:space="preserve">  매봉(옥수12구역)</x:t>
  </x:si>
  <x:si>
    <x:t xml:space="preserve">  원효로 4가 가로쉼터</x:t>
  </x:si>
  <x:si>
    <x:t>상계119 안전센터 뒤</x:t>
  </x:si>
  <x:si>
    <x:t>편   익   시   설</x:t>
  </x:si>
  <x:si>
    <x:t xml:space="preserve">  쌍   문&lt;시공원&gt;</x:t>
  </x:si>
  <x:si>
    <x:t xml:space="preserve">  공릉 2(과학기술대 앞)</x:t>
  </x:si>
  <x:si>
    <x:t xml:space="preserve">  북한산풀잎(불광6구역)</x:t>
  </x:si>
  <x:si>
    <x:t xml:space="preserve">  우   장&lt;시공원&gt;</x:t>
  </x:si>
  <x:si>
    <x:t>안   내   판 (기)</x:t>
  </x:si>
  <x:si>
    <x:t xml:space="preserve">  삼선동 주민센터 앞 쉼터</x:t>
  </x:si>
  <x:si>
    <x:t xml:space="preserve">  홍   릉&lt;시공원&gt;</x:t>
  </x:si>
  <x:si>
    <x:t xml:space="preserve">  상   도&lt;시공원&gt;</x:t>
  </x:si>
  <x:si>
    <x:t xml:space="preserve">  오   금&lt;시공원&gt;</x:t>
  </x:si>
  <x:si>
    <x:t xml:space="preserve"> 북가좌동 75-126</x:t>
  </x:si>
  <x:si>
    <x:t xml:space="preserve">  (가칭)이봉창역사공원</x:t>
  </x:si>
  <x:si>
    <x:t xml:space="preserve">  매바위(응암제10구역)</x:t>
  </x:si>
  <x:si>
    <x:t xml:space="preserve">  대치국제아파트소공원2</x:t>
  </x:si>
  <x:si>
    <x:t xml:space="preserve">  방   배&lt;시공원&gt;</x:t>
  </x:si>
  <x:si>
    <x:t xml:space="preserve">  상계5(주택가 안)</x:t>
  </x:si>
  <x:si>
    <x:t xml:space="preserve">  와   룡&lt;시공원&gt;</x:t>
  </x:si>
  <x:si>
    <x:t xml:space="preserve">  살곶이공원(중랑천)</x:t>
  </x:si>
  <x:si>
    <x:t xml:space="preserve">  월곡1동 파랑새 쉼터</x:t>
  </x:si>
  <x:si>
    <x:t xml:space="preserve">  응   봉&lt;시공원&gt;</x:t>
  </x:si>
  <x:si>
    <x:t xml:space="preserve"> 창   경(관리:문화재청)</x:t>
  </x:si>
  <x:si>
    <x:t>3-3. 편익시설, 관리시설</x:t>
  </x:si>
  <x:si>
    <x:t xml:space="preserve">  푸른(금호14구역)</x:t>
  </x:si>
  <x:si>
    <x:t xml:space="preserve">  상도동 지구단위 어린이</x:t>
  </x:si>
  <x:si>
    <x:t xml:space="preserve"> 방배9(방배현대1차)</x:t>
  </x:si>
  <x:si>
    <x:t xml:space="preserve">  금동(금호19구역)</x:t>
  </x:si>
  <x:si>
    <x:t>3-2. 운동시설, 교양시설</x:t>
  </x:si>
  <x:si>
    <x:t xml:space="preserve">  관악산 도시자연공원구역</x:t>
  </x:si>
  <x:si>
    <x:t xml:space="preserve"> 오류1동 6(범바위골)</x:t>
  </x:si>
  <x:si>
    <x:t>유   희   시   설</x:t>
  </x:si>
  <x:si>
    <x:t xml:space="preserve">  한남고가하부지구촌쉼터</x:t>
  </x:si>
  <x:si>
    <x:t xml:space="preserve">  금남(금호18구역)</x:t>
  </x:si>
  <x:si>
    <x:t xml:space="preserve">  (가칭)신길5재정비</x:t>
  </x:si>
  <x:si>
    <x:t>중부공원여가센터
(총계)</x:t>
  </x:si>
  <x:si>
    <x:t xml:space="preserve">  (가칭)성북역사문화공원</x:t>
  </x:si>
  <x:si>
    <x:t xml:space="preserve">  대모산&lt;도시자연공원구역&gt;</x:t>
  </x:si>
  <x:si>
    <x:t xml:space="preserve">  옥정(옥수12구역)</x:t>
  </x:si>
  <x:si>
    <x:t xml:space="preserve">  원효2가 마을휴식공간</x:t>
  </x:si>
  <x:si>
    <x:t xml:space="preserve"> 중곡동 소공원(가칭)</x:t>
  </x:si>
  <x:si>
    <x:t xml:space="preserve">  정릉3동 정든정 쉼터</x:t>
  </x:si>
  <x:si>
    <x:t xml:space="preserve">  용산2가동 마을휴식공간</x:t>
  </x:si>
  <x:si>
    <x:t xml:space="preserve">  아리랑 쉼터(소나무)</x:t>
  </x:si>
  <x:si>
    <x:t xml:space="preserve">  명   일&lt;시공원&gt;</x:t>
  </x:si>
  <x:si>
    <x:t xml:space="preserve"> 송례(위례 근린공원 8호)</x:t>
  </x:si>
  <x:si>
    <x:t xml:space="preserve"> 창   덕(관리:문화재청)</x:t>
  </x:si>
  <x:si>
    <x:t xml:space="preserve"> 거여 2(거마재정비)</x:t>
  </x:si>
  <x:si>
    <x:t xml:space="preserve"> 북가좌동 186-38</x:t>
  </x:si>
  <x:si>
    <x:t xml:space="preserve"> 종   묘(관리:문화재청)</x:t>
  </x:si>
  <x:si>
    <x:t xml:space="preserve">  개   화&lt;시공원&gt;</x:t>
  </x:si>
  <x:si>
    <x:t>5-3. 편익시설, 관리시설</x:t>
  </x:si>
  <x:si>
    <x:t xml:space="preserve">  게네수변공원(1호)</x:t>
  </x:si>
  <x:si>
    <x:t>7-2. 운동시설, 교양시설</x:t>
  </x:si>
  <x:si>
    <x:t xml:space="preserve">  살구골(행당5구역)</x:t>
  </x:si>
  <x:si>
    <x:t xml:space="preserve">  상월곡동 녹지 쉼터</x:t>
  </x:si>
  <x:si>
    <x:t xml:space="preserve">  원효로3가광장부지내쉼터</x:t>
  </x:si>
  <x:si>
    <x:t xml:space="preserve"> 반포1주택조합(가칭)</x:t>
  </x:si>
  <x:si>
    <x:t>도시게획시설(공원) (합계)</x:t>
  </x:si>
  <x:si>
    <x:t xml:space="preserve">  마곡지구근린공원4호</x:t>
  </x:si>
  <x:si>
    <x:t xml:space="preserve"> 신사동 푸른소나무동산 쉼터</x:t>
  </x:si>
  <x:si>
    <x:t xml:space="preserve">  우이동 여운형 묘소</x:t>
  </x:si>
  <x:si>
    <x:t xml:space="preserve">  동  산(답십리13)</x:t>
  </x:si>
  <x:si>
    <x:t xml:space="preserve">  게네수변공원(2호)</x:t>
  </x:si>
  <x:si>
    <x:t xml:space="preserve">  월곡1동 경로당옆 쉼터</x:t>
  </x:si>
  <x:si>
    <x:t xml:space="preserve">  역사공원 소계(조성)</x:t>
  </x:si>
  <x:si>
    <x:t>운   동   시   설</x:t>
  </x:si>
  <x:si>
    <x:t xml:space="preserve"> 방배4(HR아카데미)</x:t>
  </x:si>
  <x:si>
    <x:t>5-2. 운동시설, 교양시설</x:t>
  </x:si>
  <x:si>
    <x:t xml:space="preserve"> 방배8(방배롯데캐슬로제)</x:t>
  </x:si>
  <x:si>
    <x:t xml:space="preserve"> 경   복(관리:문화재청)</x:t>
  </x:si>
  <x:si>
    <x:t xml:space="preserve">  정릉2동 고가아래 쉼터</x:t>
  </x:si>
  <x:si>
    <x:t xml:space="preserve"> 반포1 (반포sk뷰)</x:t>
  </x:si>
  <x:si>
    <x:t xml:space="preserve">  현   충&lt;시공원&gt;</x:t>
  </x:si>
  <x:si>
    <x:t xml:space="preserve"> 삼청 도시자연공원구역&lt;시&gt;</x:t>
  </x:si>
  <x:si>
    <x:t xml:space="preserve">  게네수변공원(3호)</x:t>
  </x:si>
  <x:si>
    <x:t xml:space="preserve"> 거여 3(거마재정비)</x:t>
  </x:si>
  <x:si>
    <x:t xml:space="preserve">  잠실주공 5단지 소공원</x:t>
  </x:si>
  <x:si>
    <x:t xml:space="preserve"> 합정동보호수 정자마당</x:t>
  </x:si>
  <x:si>
    <x:t xml:space="preserve"> 거여 1(거마재정비)</x:t>
  </x:si>
  <x:si>
    <x:t xml:space="preserve"> 위례 근린공원 12호</x:t>
  </x:si>
  <x:si>
    <x:t xml:space="preserve">  오류동 현대연립(재건축)</x:t>
  </x:si>
  <x:si>
    <x:t xml:space="preserve"> 조원로 관악시민의숲 쉼터</x:t>
  </x:si>
  <x:si>
    <x:t xml:space="preserve">  장위3동 가로변 쉼터</x:t>
  </x:si>
  <x:si>
    <x:t>도시자연공원구역(합계)</x:t>
  </x:si>
  <x:si>
    <x:t xml:space="preserve">  잠실주공 5단지 근린공원</x:t>
  </x:si>
  <x:si>
    <x:t xml:space="preserve">  고덕주공3단지제2호</x:t>
  </x:si>
  <x:si>
    <x:t xml:space="preserve"> 용마산도시자연공원구역</x:t>
  </x:si>
  <x:si>
    <x:t>교   양   시   설</x:t>
  </x:si>
  <x:si>
    <x:t xml:space="preserve"> 내수어울 (내수 1)</x:t>
  </x:si>
  <x:si>
    <x:t xml:space="preserve">  고덕주공3단지제1호</x:t>
  </x:si>
  <x:si>
    <x:t xml:space="preserve"> 난곡로 가로공원 쉼터</x:t>
  </x:si>
  <x:si>
    <x:t xml:space="preserve">  정릉4동 청수 쉼터</x:t>
  </x:si>
  <x:si>
    <x:t xml:space="preserve"> 문정동136 어린이공원</x:t>
  </x:si>
  <x:si>
    <x:t>도시계획시설(공원) 계</x:t>
  </x:si>
  <x:si>
    <x:t>자양4동 전통시장 공영주차장</x:t>
  </x:si>
  <x:si>
    <x:t xml:space="preserve"> 돌산체육공원(미조성)</x:t>
  </x:si>
  <x:si>
    <x:t xml:space="preserve">  개봉동과장미[(구)개웅]</x:t>
  </x:si>
  <x:si>
    <x:t xml:space="preserve"> 거여 6(거마재정비)</x:t>
  </x:si>
  <x:si>
    <x:t>2-2. 운동시설, 교양시설</x:t>
  </x:si>
  <x:si>
    <x:t xml:space="preserve"> 가락삼익맨숀 주택재건축</x:t>
  </x:si>
  <x:si>
    <x:t xml:space="preserve">  장위2동 감나무쉼터</x:t>
  </x:si>
  <x:si>
    <x:t xml:space="preserve"> 문정동 136 소공원</x:t>
  </x:si>
  <x:si>
    <x:t xml:space="preserve">  월곡2동 가로 쉼터</x:t>
  </x:si>
  <x:si>
    <x:t>도시계획시설(공원)
(합계)</x:t>
  </x:si>
  <x:si>
    <x:t xml:space="preserve">  석관동 생활권 공원</x:t>
  </x:si>
  <x:si>
    <x:t xml:space="preserve">  코오롱하늘채 소공원</x:t>
  </x:si>
  <x:si>
    <x:t>6-2. 운동시설, 교양시설</x:t>
  </x:si>
  <x:si>
    <x:t xml:space="preserve">  고덕주공3단지 1호</x:t>
  </x:si>
  <x:si>
    <x:t xml:space="preserve">  노원역 역사문화마당</x:t>
  </x:si>
  <x:si>
    <x:t xml:space="preserve"> 상도159-250주택건설</x:t>
  </x:si>
  <x:si>
    <x:t xml:space="preserve">  이펜시아(천왕2지구)</x:t>
  </x:si>
  <x:si>
    <x:t>도시계획시설 공원(합계)</x:t>
  </x:si>
  <x:si>
    <x:t xml:space="preserve"> 홍제동 156-186</x:t>
  </x:si>
  <x:si>
    <x:t xml:space="preserve">  난   우(난곡동)</x:t>
  </x:si>
  <x:si>
    <x:t>2-3. 편익시설, 관리시설</x:t>
  </x:si>
  <x:si>
    <x:t xml:space="preserve"> 서울대앞교차로 교통섬 쉼터</x:t>
  </x:si>
  <x:si>
    <x:t xml:space="preserve">  청량 도시자연공원 구역</x:t>
  </x:si>
  <x:si>
    <x:t xml:space="preserve"> 거여 5(거마재정비)</x:t>
  </x:si>
  <x:si>
    <x:t xml:space="preserve">  대치제2지구 주택재건축 정비사업 소공원</x:t>
  </x:si>
  <x:si>
    <x:t xml:space="preserve">        6-3. 편익시설, 관리시설</x:t>
  </x:si>
  <x:si>
    <x:t xml:space="preserve">  은평마루(응암2구역내 2호 소공원)</x:t>
  </x:si>
  <x:si>
    <x:t xml:space="preserve">  한남1동 자투리땅(한남432-1)</x:t>
  </x:si>
  <x:si>
    <x:t xml:space="preserve">  봉   산(1~5지구) (시공원)</x:t>
  </x:si>
  <x:si>
    <x:t xml:space="preserve">  놀뫼(응암3주택재개발구역내소공원)</x:t>
  </x:si>
  <x:si>
    <x:t xml:space="preserve">  한강로 가로쉼터(3가 40-252)</x:t>
  </x:si>
  <x:si>
    <x:t xml:space="preserve">  한강로 가로쉼터(3가 40-819)</x:t>
  </x:si>
  <x:si>
    <x:t>성북동 북정마을 초입쉼터
(정자쉼터)</x:t>
  </x:si>
  <x:si>
    <x:t xml:space="preserve">        7-3. 편익시설, 관리시설</x:t>
  </x:si>
  <x:si>
    <x:t xml:space="preserve">  한강로 가로쉼터(3가 40-392)</x:t>
  </x:si>
  <x:si>
    <x:t xml:space="preserve">  한신4지구(신반포4지구8,17,25)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</x:si>
</x:sst>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6">
    <x:numFmt numFmtId="164" formatCode="_-* #,##0.0_-;\-* #,##0.0_-;_-* &quot;-&quot;_-;_-@_-"/>
    <x:numFmt numFmtId="165" formatCode="_-* #,##0.00_-;\-* #,##0.00_-;_-* &quot;-&quot;_-;_-@_-"/>
    <x:numFmt numFmtId="166" formatCode="0.00_ "/>
    <x:numFmt numFmtId="167" formatCode="#,##0_ "/>
    <x:numFmt numFmtId="168" formatCode="0_ "/>
    <x:numFmt numFmtId="169" formatCode="0_);[Red]\(0\)"/>
  </x:numFmts>
  <x:fonts count="27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1"/>
      <x:color rgb="ff9c6500"/>
    </x:font>
    <x:font>
      <x:name val="08서울한강체 M"/>
      <x:sz val="8"/>
      <x:color rgb="ff000000"/>
    </x:font>
    <x:font>
      <x:name val="맑은 고딕"/>
      <x:sz val="12"/>
      <x:color rgb="ff000000"/>
      <x:b val="1"/>
    </x:font>
    <x:font>
      <x:name val="맑은 고딕"/>
      <x:sz val="8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7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7"/>
          <x:color rgb="ff000000"/>
        </x:font>
      </mc:Fallback>
    </mc:AlternateConte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한강체 M"/>
          <x:sz val="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한강체 M"/>
          <x:sz val="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08서울한강체 M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08서울한강체 M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8"/>
          <x:color rgb="ff000000"/>
          <x:strike val="1"/>
          <hs:strikeoutType val="1"/>
          <hs:strikeoutShape val="solid"/>
          <hs:strikeout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8"/>
          <x:color rgb="ff00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6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8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8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ahoma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Tahoma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ahoma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Tahoma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00000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ffeb9c"/>
        <x:bgColor indexed="64"/>
      </x:patternFill>
    </x:fill>
    <x:fill>
      <x:patternFill patternType="solid">
        <x:fgColor rgb="ffffffcc"/>
        <x:bgColor indexed="64"/>
      </x:patternFill>
    </x:fill>
  </x:fills>
  <x:borders count="6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 style="hair">
        <x:color auto="1"/>
      </x:left>
      <x:right style="hair">
        <x:color auto="1"/>
      </x:right>
      <x:top>
        <x:color auto="1"/>
      </x:top>
      <x:bottom>
        <x:color auto="1"/>
      </x:bottom>
    </x:border>
    <x:border>
      <x:left style="hair">
        <x:color auto="1"/>
      </x:left>
      <x:right style="hair">
        <x:color auto="1"/>
      </x:right>
      <x:top>
        <x:color auto="1"/>
      </x:top>
      <x:bottom style="hair">
        <x:color auto="1"/>
      </x:bottom>
    </x:border>
    <x:border>
      <x:left style="hair">
        <x:color auto="1"/>
      </x:left>
      <x:right style="hair">
        <x:color auto="1"/>
      </x:right>
      <x:top style="hair">
        <x:color auto="1"/>
      </x:top>
      <x:bottom>
        <x:color auto="1"/>
      </x:bottom>
    </x:border>
    <x:border>
      <x:left>
        <x:color auto="1"/>
      </x:left>
      <x:right style="hair">
        <x:color auto="1"/>
      </x:right>
      <x:top>
        <x:color auto="1"/>
      </x:top>
      <x:bottom>
        <x:color auto="1"/>
      </x:bottom>
    </x:border>
    <x:border>
      <x:left>
        <x:color auto="1"/>
      </x:left>
      <x:right style="hair">
        <x:color auto="1"/>
      </x:right>
      <x:top>
        <x:color auto="1"/>
      </x:top>
      <x:bottom style="hair">
        <x:color auto="1"/>
      </x:bottom>
    </x:border>
    <x:border>
      <x:left>
        <x:color auto="1"/>
      </x:left>
      <x:right style="hair">
        <x:color auto="1"/>
      </x:right>
      <x:top style="hair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medium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hair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 style="thin"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hair">
        <x:color auto="1"/>
      </x:left>
      <x:right style="hair">
        <x:color auto="1"/>
      </x:right>
      <x:top style="hair">
        <x:color auto="1"/>
      </x:top>
      <x:bottom style="hair">
        <x:color auto="1"/>
      </x:bottom>
    </x:border>
    <x:border>
      <x:left>
        <x:color auto="1"/>
      </x:left>
      <x:right style="hair">
        <x:color auto="1"/>
      </x:right>
      <x:top style="hair">
        <x:color auto="1"/>
      </x:top>
      <x:bottom style="hair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hair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 style="hair">
        <x:color auto="1"/>
      </x:top>
      <x:bottom style="hair">
        <x:color auto="1"/>
      </x:bottom>
    </x:border>
    <x:border>
      <x:left>
        <x:color auto="1"/>
      </x:left>
      <x:right>
        <x:color auto="1"/>
      </x:right>
      <x:top style="hair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</x:borders>
  <x:cellStyleXfs count="17">
    <x:xf numFmtId="0" fontId="0" fillId="0" borderId="0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1" fontId="0" fillId="0" borderId="0">
      <x:alignment horizontal="general" vertical="bottom"/>
    </x:xf>
    <x:xf numFmtId="42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41" fontId="0" fillId="0" borderId="0">
      <x:alignment horizontal="general" vertical="bottom"/>
    </x:xf>
    <x:xf numFmtId="42" fontId="0" fillId="0" borderId="0">
      <x:alignment horizontal="general" vertical="center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0" fillId="3" borderId="1">
      <x:alignment horizontal="general" vertical="center"/>
    </x:xf>
    <x:xf numFmtId="0" fontId="0" fillId="0" borderId="0">
      <x:alignment horizontal="general" vertical="bottom"/>
    </x:xf>
  </x:cellStyleXfs>
  <x:cellXfs count="1016">
    <x:xf numFmtId="0" fontId="0" fillId="0" borderId="0" xfId="0">
      <x:alignment horizontal="general" vertical="center"/>
    </x:xf>
    <x:xf numFmtId="0" fontId="7" fillId="0" borderId="0" xfId="0" applyNumberFormat="1" applyFont="1" applyFill="1" applyBorder="1" applyAlignment="1">
      <x:alignment horizontal="general" vertical="center" shrinkToFit="1"/>
    </x:xf>
    <x:xf numFmtId="41" fontId="7" fillId="0" borderId="0" xfId="1" applyNumberFormat="1" applyFont="1" applyFill="1" applyBorder="1" applyAlignment="1">
      <x:alignment horizontal="general" vertical="center"/>
    </x:xf>
    <x:xf numFmtId="41" fontId="7" fillId="0" borderId="0" xfId="1" applyNumberFormat="1" applyFont="1" applyFill="1" applyBorder="1" applyAlignment="1">
      <x:alignment horizontal="general" vertical="bottom"/>
    </x:xf>
    <x:xf numFmtId="0" fontId="8" fillId="0" borderId="0" xfId="0" applyNumberFormat="1" applyFont="1" applyFill="1" applyAlignment="1">
      <x:alignment horizontal="general" vertical="center"/>
    </x:xf>
    <x:xf numFmtId="0" fontId="9" fillId="0" borderId="0" xfId="0" applyNumberFormat="1" applyFont="1" applyFill="1" applyAlignment="1">
      <x:alignment horizontal="general" vertical="center"/>
    </x:xf>
    <x:xf numFmtId="0" fontId="9" fillId="0" borderId="0" xfId="0" applyNumberFormat="1" applyFont="1" applyFill="1" applyAlignment="1">
      <x:alignment horizontal="general" vertical="bottom"/>
    </x:xf>
    <x:xf numFmtId="0" fontId="9" fillId="0" borderId="0" xfId="0" applyNumberFormat="1" applyFont="1" applyFill="1" applyBorder="1" applyAlignment="1">
      <x:alignment horizontal="general" vertical="bottom"/>
    </x:xf>
    <x:xf numFmtId="165" fontId="9" fillId="0" borderId="0" xfId="1" applyNumberFormat="1" applyFont="1" applyFill="1" applyBorder="1" applyAlignment="1">
      <x:alignment horizontal="general" vertical="bottom"/>
    </x:xf>
    <x:xf numFmtId="165" fontId="9" fillId="0" borderId="0" xfId="1" applyNumberFormat="1" applyFont="1" applyFill="1" applyAlignment="1">
      <x:alignment horizontal="general" vertical="bottom"/>
    </x:xf>
    <x:xf numFmtId="0" fontId="9" fillId="0" borderId="0" xfId="0" applyNumberFormat="1" applyFont="1" applyFill="1" applyBorder="1" applyAlignment="1">
      <x:alignment horizontal="general" vertical="center"/>
    </x:xf>
    <x:xf numFmtId="0" fontId="9" fillId="0" borderId="0" xfId="0" applyNumberFormat="1" applyFont="1" applyFill="1" applyBorder="1" applyAlignment="1">
      <x:alignment horizontal="general" vertical="bottom" shrinkToFit="1"/>
    </x:xf>
    <x:xf numFmtId="0" fontId="8" fillId="0" borderId="0" xfId="0" applyNumberFormat="1" applyFont="1" applyFill="1" applyBorder="1" applyAlignment="1">
      <x:alignment horizontal="general" vertical="center"/>
    </x:xf>
    <x:xf numFmtId="41" fontId="9" fillId="0" borderId="0" xfId="1" applyNumberFormat="1" applyFont="1" applyFill="1" applyBorder="1" applyAlignment="1">
      <x:alignment horizontal="general" vertical="center"/>
    </x:xf>
    <x:xf numFmtId="165" fontId="9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Fill="1" applyBorder="1" applyAlignment="1">
          <x:alignment horizontal="center" vertical="center"/>
        </x:xf>
      </mc:Fallback>
    </mc:AlternateContent>
    <x:xf numFmtId="0" fontId="10" fillId="0" borderId="0" xfId="0" applyNumberFormat="1" applyFont="1" applyFill="1" applyBorder="1" applyAlignment="1">
      <x:alignment horizontal="general" vertical="center"/>
    </x:xf>
    <x:xf numFmtId="0" fontId="9" fillId="0" borderId="0" xfId="0" applyNumberFormat="1" applyFont="1" applyFill="1" applyBorder="1" applyAlignment="1">
      <x:alignment horizontal="general" vertical="center" shrinkToFit="1"/>
    </x:xf>
    <x:xf numFmtId="0" fontId="9" fillId="0" borderId="0" xfId="9" applyNumberFormat="1" applyFont="1" applyFill="1" applyBorder="1" applyAlignment="1">
      <x:alignment horizontal="general" vertical="center"/>
    </x:xf>
    <x:xf numFmtId="0" fontId="9" fillId="0" borderId="0" xfId="9" applyNumberFormat="1" applyFont="1" applyFill="1" applyBorder="1">
      <x:alignment horizontal="general" vertical="bottom"/>
    </x:xf>
    <x:xf numFmtId="0" fontId="9" fillId="0" borderId="0" xfId="9" applyNumberFormat="1" applyFont="1" applyFill="1" applyBorder="1" applyAlignment="1">
      <x:alignment horizontal="general" vertical="bottom" shrinkToFit="1"/>
    </x:xf>
    <x:xf numFmtId="0" fontId="9" fillId="0" borderId="0" xfId="9" applyNumberFormat="1" applyFont="1" applyFill="1" applyBorder="1" applyAlignment="1">
      <x:alignment horizontal="general" vertical="center" shrinkToFit="1"/>
    </x:xf>
    <x:xf numFmtId="41" fontId="9" fillId="0" borderId="0" xfId="1" applyNumberFormat="1" applyFont="1" applyFill="1" applyBorder="1" applyAlignment="1">
      <x:alignment horizontal="general" vertical="bottom"/>
    </x:xf>
    <x:xf numFmtId="41" fontId="11" fillId="0" borderId="0" xfId="1" applyNumberFormat="1" applyFont="1" applyFill="1" applyBorder="1" applyAlignment="1">
      <x:alignment horizontal="general" vertical="center"/>
    </x:xf>
    <x:xf numFmtId="165" fontId="11" fillId="0" borderId="0" xfId="1" applyNumberFormat="1" applyFont="1" applyFill="1" applyBorder="1" applyAlignment="1">
      <x:alignment horizontal="general" vertical="center"/>
    </x:xf>
    <x:xf numFmtId="0" fontId="12" fillId="0" borderId="0" xfId="0" applyNumberFormat="1" applyFont="1" applyFill="1" applyBorder="1" applyAlignment="1">
      <x:alignment horizontal="general" vertical="bottom"/>
    </x:xf>
    <x:xf numFmtId="41" fontId="12" fillId="0" borderId="0" xfId="1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>
          <x:alignment horizontal="center" vertical="center"/>
        </x:xf>
      </mc:Fallback>
    </mc:AlternateContent>
    <x:xf numFmtId="165" fontId="12" fillId="0" borderId="0" xfId="1" applyNumberFormat="1" applyFont="1" applyFill="1" applyBorder="1" applyAlignment="1">
      <x:alignment horizontal="general" vertical="bottom"/>
    </x:xf>
    <x:xf numFmtId="0" fontId="9" fillId="0" borderId="2" xfId="0" applyNumberFormat="1" applyFont="1" applyFill="1" applyBorder="1" applyAlignment="1">
      <x:alignment horizontal="general" vertical="center"/>
    </x:xf>
    <x:xf numFmtId="0" fontId="9" fillId="0" borderId="2" xfId="0" applyNumberFormat="1" applyFont="1" applyFill="1" applyBorder="1" applyAlignment="1">
      <x:alignment horizontal="general" vertical="bottom"/>
    </x:xf>
    <x:xf numFmtId="0" fontId="9" fillId="0" borderId="2" xfId="0" applyNumberFormat="1" applyFont="1" applyFill="1" applyBorder="1" applyAlignment="1">
      <x:alignment horizontal="general" vertical="center" shrinkToFit="1"/>
    </x:xf>
    <x:xf numFmtId="0" fontId="9" fillId="0" borderId="3" xfId="0" applyNumberFormat="1" applyFont="1" applyFill="1" applyBorder="1" applyAlignment="1">
      <x:alignment horizontal="general" vertical="center" shrinkToFit="1"/>
    </x:xf>
    <x:xf numFmtId="0" fontId="9" fillId="0" borderId="4" xfId="0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5" xfId="0" applyNumberFormat="1" applyFont="1" applyFill="1" applyBorder="1" applyAlignment="1">
          <x:alignment horizontal="center" vertical="center"/>
        </x:xf>
      </mc:Fallback>
    </mc:AlternateContent>
    <x:xf numFmtId="41" fontId="9" fillId="0" borderId="2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" xfId="1" applyNumberFormat="1" applyFont="1" applyFill="1" applyBorder="1" applyAlignment="1">
          <x:alignment horizontal="center" vertical="center"/>
        </x:xf>
      </mc:Fallback>
    </mc:AlternateContent>
    <x:xf numFmtId="165" fontId="9" fillId="0" borderId="2" xfId="1" applyNumberFormat="1" applyFont="1" applyFill="1" applyBorder="1" applyAlignment="1">
      <x:alignment horizontal="general" vertical="center"/>
    </x:xf>
    <x:xf numFmtId="0" fontId="9" fillId="0" borderId="5" xfId="0" applyNumberFormat="1" applyFont="1" applyFill="1" applyBorder="1" applyAlignment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 shrinkToFit="1"/>
      <x:protection locked="0"/>
    </x:xf>
    <x:xf numFmtId="0" fontId="9" fillId="0" borderId="0" xfId="0" applyNumberFormat="1" applyFont="1" applyFill="1" applyBorder="1" applyAlignment="1" applyProtection="1">
      <x:alignment horizontal="general" vertical="bottom" shrinkToFit="1"/>
      <x:protection locked="0"/>
    </x:xf>
    <x:xf numFmtId="0" fontId="12" fillId="0" borderId="0" xfId="9" applyNumberFormat="1" applyFont="1" applyFill="1" applyBorder="1">
      <x:alignment horizontal="general" vertical="bottom"/>
    </x:xf>
    <x:xf numFmtId="0" fontId="9" fillId="0" borderId="0" xfId="9" applyNumberFormat="1" applyFont="1" applyFill="1" applyBorder="1" applyAlignment="1" applyProtection="1">
      <x:alignment horizontal="general" vertical="bottom" shrinkToFit="1"/>
      <x:protection locked="0"/>
    </x:xf>
    <x:xf numFmtId="0" fontId="9" fillId="0" borderId="0" xfId="9" applyNumberFormat="1" applyFont="1" applyFill="1" applyBorder="1" applyAlignment="1" applyProtection="1">
      <x:alignment horizontal="general" vertical="center" shrinkToFit="1"/>
      <x:protection locked="0"/>
    </x:xf>
    <x:xf numFmtId="0" fontId="12" fillId="0" borderId="0" xfId="9" applyNumberFormat="1" applyFont="1" applyFill="1" applyBorder="1" applyProtection="1">
      <x:alignment horizontal="general" vertical="bottom"/>
      <x:protection locked="0"/>
    </x:xf>
    <mc:AlternateContent xmlns:mc="http://schemas.openxmlformats.org/markup-compatibility/2006">
      <mc:Choice xmlns:hs="http://schemas.haansoft.com/office/spreadsheet/8.0" Requires="hs">
        <x:xf numFmtId="0" fontId="11" fillId="0" borderId="0" xfId="9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9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41" fontId="11" fillId="0" borderId="0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11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1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5" fontId="11" fillId="0" borderId="0" xfId="1" applyNumberFormat="1" applyFont="1" applyFill="1" applyBorder="1" applyAlignment="1" applyProtection="1">
      <x:alignment horizontal="general" vertical="center"/>
      <x:protection locked="0"/>
    </x:xf>
    <x:xf numFmtId="41" fontId="12" fillId="0" borderId="0" xfId="1" applyNumberFormat="1" applyFont="1" applyFill="1" applyBorder="1" applyAlignment="1" applyProtection="1">
      <x:alignment horizontal="general" vertical="bottom"/>
      <x:protection locked="0"/>
    </x:xf>
    <x:xf numFmtId="165" fontId="12" fillId="0" borderId="0" xfId="1" applyNumberFormat="1" applyFont="1" applyFill="1" applyBorder="1" applyAlignment="1" applyProtection="1">
      <x:alignment horizontal="general" vertical="bottom"/>
      <x:protection locked="0"/>
    </x:xf>
    <x:xf numFmtId="41" fontId="9" fillId="0" borderId="0" xfId="1" applyNumberFormat="1" applyFont="1" applyFill="1" applyBorder="1" applyAlignment="1" applyProtection="1">
      <x:alignment horizontal="general" vertical="center" shrinkToFit="1"/>
      <x:protection locked="0"/>
    </x:xf>
    <x:xf numFmtId="0" fontId="9" fillId="0" borderId="0" xfId="0" applyNumberFormat="1" applyFont="1" applyFill="1" applyBorder="1" applyAlignment="1" applyProtection="1">
      <x:alignment horizontal="left" vertical="center" shrinkToFit="1"/>
      <x:protection locked="0"/>
    </x:xf>
    <x:xf numFmtId="0" fontId="9" fillId="0" borderId="0" xfId="0" applyNumberFormat="1" applyFont="1" applyFill="1" applyBorder="1" applyAlignment="1" applyProtection="1">
      <x:alignment horizontal="general" vertical="center"/>
      <x:protection locked="0"/>
    </x:xf>
    <x:xf numFmtId="0" fontId="9" fillId="0" borderId="0" xfId="0" applyNumberFormat="1" applyFont="1" applyFill="1" applyBorder="1" applyAlignment="1" applyProtection="1">
      <x:alignment horizontal="general" vertical="bottom"/>
      <x:protection locked="0"/>
    </x:xf>
    <mc:AlternateContent xmlns:mc="http://schemas.openxmlformats.org/markup-compatibility/2006">
      <mc:Choice xmlns:hs="http://schemas.haansoft.com/office/spreadsheet/8.0" Requires="hs">
        <x:xf numFmtId="41" fontId="9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0" xfId="1" applyNumberFormat="1" applyFont="1" applyFill="1" applyBorder="1" applyAlignment="1">
          <x:alignment horizontal="center" vertical="center"/>
        </x:xf>
      </mc:Fallback>
    </mc:AlternateContent>
    <x:xf numFmtId="0" fontId="9" fillId="0" borderId="0" xfId="9" applyNumberFormat="1" applyFont="1" applyFill="1" applyBorder="1" applyAlignment="1">
      <x:alignment horizontal="left" vertical="bottom"/>
    </x:xf>
    <x:xf numFmtId="41" fontId="9" fillId="0" borderId="5" xfId="1" applyNumberFormat="1" applyFont="1" applyFill="1" applyBorder="1" applyAlignment="1">
      <x:alignment horizontal="general" vertical="center"/>
    </x:xf>
    <x:xf numFmtId="166" fontId="9" fillId="0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0" xfId="1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0" xfId="1" applyNumberFormat="1" applyFont="1" applyFill="1" applyBorder="1" applyAlignment="1">
          <x:alignment horizontal="center" vertical="bottom"/>
        </x:xf>
      </mc:Fallback>
    </mc:AlternateContent>
    <x:xf numFmtId="41" fontId="9" fillId="0" borderId="5" xfId="1" applyNumberFormat="1" applyFont="1" applyFill="1" applyBorder="1" applyAlignment="1">
      <x:alignment horizontal="general" vertical="bottom"/>
    </x:xf>
    <x:xf numFmtId="41" fontId="12" fillId="0" borderId="0" xfId="1" applyNumberFormat="1" applyFont="1" applyFill="1" applyBorder="1" applyAlignment="1">
      <x:alignment horizontal="general" vertical="center"/>
    </x:xf>
    <x:xf numFmtId="165" fontId="12" fillId="0" borderId="0" xfId="1" applyNumberFormat="1" applyFont="1" applyFill="1" applyBorder="1" applyAlignment="1">
      <x:alignment horizontal="general" vertical="center"/>
    </x:xf>
    <x:xf numFmtId="0" fontId="13" fillId="0" borderId="0" xfId="9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9" applyNumberFormat="1" applyFont="1" applyFill="1" applyBorder="1" applyAlignment="1">
          <x:alignment horizontal="center" vertical="center"/>
        </x:xf>
      </mc:Fallback>
    </mc:AlternateContent>
    <x:xf numFmtId="0" fontId="9" fillId="0" borderId="5" xfId="0" applyNumberFormat="1" applyFont="1" applyFill="1" applyBorder="1" applyAlignment="1">
      <x:alignment horizontal="general" vertical="bottom"/>
    </x:xf>
    <x:xf numFmtId="0" fontId="9" fillId="0" borderId="5" xfId="0" applyNumberFormat="1" applyFont="1" applyFill="1" applyBorder="1" applyAlignment="1">
      <x:alignment horizontal="general" vertical="center" shrinkToFit="1"/>
    </x:xf>
    <x:xf numFmtId="0" fontId="9" fillId="0" borderId="6" xfId="0" applyNumberFormat="1" applyFont="1" applyFill="1" applyBorder="1" applyAlignment="1">
      <x:alignment horizontal="general" vertical="center" shrinkToFit="1"/>
    </x:xf>
    <x:xf numFmtId="0" fontId="9" fillId="0" borderId="7" xfId="0" applyNumberFormat="1" applyFont="1" applyFill="1" applyBorder="1" applyAlignment="1">
      <x:alignment horizontal="general" vertical="center" shrinkToFit="1"/>
    </x:xf>
    <x:xf numFmtId="41" fontId="9" fillId="0" borderId="8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165" fontId="9" fillId="0" borderId="8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0" fontId="7" fillId="0" borderId="0" xfId="0" applyNumberFormat="1" applyFont="1" applyFill="1" applyBorder="1" applyAlignment="1">
      <x:alignment horizontal="general" vertical="bottom" shrinkToFit="1"/>
    </x:xf>
    <x:xf numFmtId="0" fontId="7" fillId="0" borderId="0" xfId="0" applyNumberFormat="1" applyFont="1" applyFill="1" applyBorder="1" applyAlignment="1">
      <x:alignment horizontal="general" vertical="bottom"/>
    </x:xf>
    <x:xf numFmtId="41" fontId="7" fillId="0" borderId="0" xfId="0" applyNumberFormat="1" applyFont="1" applyFill="1" applyBorder="1" applyAlignment="1">
      <x:alignment horizontal="general" vertical="center" shrinkToFit="1"/>
    </x:xf>
    <x:xf numFmtId="41" fontId="9" fillId="0" borderId="9" xfId="4" applyNumberFormat="1" applyFont="1" applyFill="1" applyBorder="1" applyAlignment="1">
      <x:alignment horizontal="general" vertical="center" shrinkToFit="1"/>
    </x:xf>
    <x:xf numFmtId="41" fontId="9" fillId="0" borderId="10" xfId="4" applyNumberFormat="1" applyFont="1" applyFill="1" applyBorder="1" applyAlignment="1">
      <x:alignment horizontal="general" vertical="center" shrinkToFit="1"/>
    </x:xf>
    <x:xf numFmtId="165" fontId="9" fillId="0" borderId="11" xfId="4" applyNumberFormat="1" applyFont="1" applyFill="1" applyBorder="1" applyAlignment="1">
      <x:alignment horizontal="general" vertical="center" shrinkToFit="1"/>
    </x:xf>
    <x:xf numFmtId="41" fontId="9" fillId="0" borderId="11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1" xfId="4" applyNumberFormat="1" applyFont="1" applyFill="1" applyBorder="1" applyAlignment="1">
          <x:alignment horizontal="right" vertical="center" shrinkToFit="1"/>
        </x:xf>
      </mc:Fallback>
    </mc:AlternateContent>
    <x:xf numFmtId="41" fontId="8" fillId="0" borderId="0" xfId="1" applyNumberFormat="1" applyFont="1" applyFill="1" applyBorder="1" applyAlignment="1">
      <x:alignment horizontal="general" vertical="center"/>
    </x:xf>
    <x:xf numFmtId="165" fontId="8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8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8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8" fillId="0" borderId="0" xfId="1" applyNumberFormat="1" applyFont="1" applyFill="1" applyBorder="1" applyAlignment="1">
          <x:alignment horizontal="center" vertical="center"/>
        </x:xf>
      </mc:Fallback>
    </mc:AlternateContent>
    <x:xf numFmtId="0" fontId="10" fillId="0" borderId="0" xfId="0" applyNumberFormat="1" applyFont="1" applyFill="1" applyAlignment="1">
      <x:alignment horizontal="general" vertical="center"/>
    </x:xf>
    <x:xf numFmtId="0" fontId="10" fillId="0" borderId="0" xfId="0" applyNumberFormat="1" applyFont="1" applyFill="1" applyAlignment="1">
      <x:alignment horizontal="general" vertical="bottom"/>
    </x:xf>
    <x:xf numFmtId="0" fontId="10" fillId="0" borderId="0" xfId="0" applyNumberFormat="1" applyFont="1" applyFill="1" applyBorder="1" applyAlignment="1">
      <x:alignment horizontal="general" vertical="bottom"/>
    </x:xf>
    <x:xf numFmtId="165" fontId="10" fillId="0" borderId="0" xfId="1" applyNumberFormat="1" applyFont="1" applyFill="1" applyBorder="1" applyAlignment="1">
      <x:alignment horizontal="general" vertical="bottom"/>
    </x:xf>
    <x:xf numFmtId="165" fontId="10" fillId="0" borderId="0" xfId="1" applyNumberFormat="1" applyFont="1" applyFill="1" applyAlignment="1">
      <x:alignment horizontal="general" vertical="bottom"/>
    </x:xf>
    <x:xf numFmtId="165" fontId="8" fillId="0" borderId="0" xfId="9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center" vertical="center" shrinkToFit="1"/>
        </x:xf>
      </mc:Fallback>
    </mc:AlternateContent>
    <x:xf numFmtId="41" fontId="9" fillId="0" borderId="9" xfId="4" applyNumberFormat="1" applyFont="1" applyFill="1" applyBorder="1" applyAlignment="1">
      <x:alignment horizontal="general" vertical="center"/>
    </x:xf>
    <x:xf numFmtId="41" fontId="13" fillId="0" borderId="0" xfId="1" applyNumberFormat="1" applyFont="1" applyFill="1" applyBorder="1" applyAlignment="1">
      <x:alignment horizontal="general" vertical="center"/>
    </x:xf>
    <x:xf numFmtId="165" fontId="13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13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4" xfId="1" applyNumberFormat="1" applyFont="1" applyFill="1" applyBorder="1" applyAlignment="1">
          <x:alignment horizontal="center" vertical="center"/>
        </x:xf>
      </mc:Fallback>
    </mc:AlternateContent>
    <x:xf numFmtId="41" fontId="9" fillId="0" borderId="8" xfId="4" applyNumberFormat="1" applyFont="1" applyFill="1" applyBorder="1" applyAlignment="1">
      <x:alignment horizontal="general" vertical="center"/>
    </x:xf>
    <x:xf numFmtId="41" fontId="7" fillId="0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5" fontId="9" fillId="0" borderId="15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4" applyNumberFormat="1" applyFont="1" applyFill="1" applyBorder="1" applyAlignment="1">
          <x:alignment horizontal="right" vertical="center" shrinkToFit="1"/>
        </x:xf>
      </mc:Fallback>
    </mc:AlternateContent>
    <x:xf numFmtId="165" fontId="9" fillId="0" borderId="15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15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3" xfId="2" applyNumberFormat="1" applyFont="1" applyFill="1" applyBorder="1" applyAlignment="1">
          <x:alignment horizontal="center" vertical="center"/>
        </x:xf>
      </mc:Fallback>
    </mc:AlternateContent>
    <x:xf numFmtId="165" fontId="9" fillId="0" borderId="16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16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6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0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0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8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0" xfId="0" applyNumberFormat="1" applyFont="1" applyFill="1" applyBorder="1" applyAlignment="1">
          <x:alignment horizontal="center" vertical="center"/>
        </x:xf>
      </mc:Fallback>
    </mc:AlternateContent>
    <x:xf numFmtId="41" fontId="13" fillId="0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13" fillId="0" borderId="0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0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0" xfId="0" applyNumberFormat="1" applyFont="1" applyFill="1" applyBorder="1" applyAlignment="1">
          <x:alignment horizontal="center" vertical="center"/>
        </x:xf>
      </mc:Fallback>
    </mc:AlternateContent>
    <x:xf numFmtId="41" fontId="14" fillId="0" borderId="0" xfId="0" applyNumberFormat="1" applyFont="1" applyFill="1" applyBorder="1" applyAlignment="1">
      <x:alignment horizontal="general" vertical="center"/>
    </x:xf>
    <x:xf numFmtId="165" fontId="9" fillId="0" borderId="8" xfId="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13" fillId="0" borderId="2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3" xfId="1" applyNumberFormat="1" applyFont="1" applyFill="1" applyBorder="1" applyAlignment="1">
          <x:alignment horizontal="center" vertical="center"/>
        </x:xf>
      </mc:Fallback>
    </mc:AlternateContent>
    <x:xf numFmtId="41" fontId="9" fillId="0" borderId="24" xfId="4" applyNumberFormat="1" applyFont="1" applyFill="1" applyBorder="1" applyAlignment="1">
      <x:alignment horizontal="general" vertical="center" shrinkToFit="1"/>
    </x:xf>
    <x:xf numFmtId="41" fontId="9" fillId="0" borderId="25" xfId="4" applyNumberFormat="1" applyFont="1" applyFill="1" applyBorder="1" applyAlignment="1">
      <x:alignment horizontal="general" vertical="center" shrinkToFit="1"/>
    </x:xf>
    <x:xf numFmtId="41" fontId="13" fillId="0" borderId="20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19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6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6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7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7" xfId="9" applyNumberFormat="1" applyFont="1" applyFill="1" applyBorder="1" applyAlignment="1">
          <x:alignment horizontal="center" vertical="center" shrinkToFit="1"/>
        </x:xf>
      </mc:Fallback>
    </mc:AlternateContent>
    <x:xf numFmtId="165" fontId="8" fillId="0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9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9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9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9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" xfId="0" applyNumberFormat="1" applyFont="1" applyFill="1" applyBorder="1" applyAlignment="1">
          <x:alignment horizontal="center" vertical="center"/>
        </x:xf>
      </mc:Fallback>
    </mc:AlternateContent>
    <x:xf numFmtId="0" fontId="8" fillId="0" borderId="5" xfId="0" applyNumberFormat="1" applyFont="1" applyFill="1" applyBorder="1" applyAlignment="1">
      <x:alignment horizontal="left" vertical="center"/>
    </x:xf>
    <x:xf numFmtId="41" fontId="8" fillId="0" borderId="30" xfId="1" applyNumberFormat="1" applyFont="1" applyFill="1" applyBorder="1" applyAlignment="1">
      <x:alignment horizontal="left" vertical="center"/>
    </x:xf>
    <x:xf numFmtId="165" fontId="8" fillId="0" borderId="0" xfId="1" applyNumberFormat="1" applyFont="1" applyFill="1" applyBorder="1" applyAlignment="1">
      <x:alignment horizontal="left" vertical="center"/>
    </x:xf>
    <x:xf numFmtId="41" fontId="8" fillId="0" borderId="0" xfId="1" applyNumberFormat="1" applyFont="1" applyFill="1" applyBorder="1" applyAlignment="1">
      <x:alignment horizontal="left" vertical="center"/>
    </x:xf>
    <x:xf numFmtId="165" fontId="8" fillId="0" borderId="5" xfId="1" applyNumberFormat="1" applyFont="1" applyFill="1" applyBorder="1" applyAlignment="1">
      <x:alignment horizontal="left" vertical="center"/>
    </x:xf>
    <x:xf numFmtId="0" fontId="8" fillId="0" borderId="2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29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9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1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33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33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4" xfId="1" applyNumberFormat="1" applyFont="1" applyFill="1" applyBorder="1" applyAlignment="1">
          <x:alignment horizontal="center" vertical="center"/>
        </x:xf>
      </mc:Fallback>
    </mc:AlternateContent>
    <x:xf numFmtId="0" fontId="13" fillId="0" borderId="0" xfId="9" applyNumberFormat="1" applyFont="1" applyFill="1" applyBorder="1">
      <x:alignment horizontal="general" vertical="bottom"/>
    </x:xf>
    <x:xf numFmtId="0" fontId="13" fillId="0" borderId="0" xfId="9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2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3" fontId="9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3" fontId="9" fillId="0" borderId="8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6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6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0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0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0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0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9" applyNumberFormat="1" applyFont="1" applyFill="1" applyBorder="1" applyAlignment="1">
          <x:alignment horizontal="center" vertical="center"/>
        </x:xf>
      </mc:Fallback>
    </mc:AlternateContent>
    <x:xf numFmtId="0" fontId="7" fillId="0" borderId="0" xfId="9" applyNumberFormat="1" applyFont="1" applyFill="1" applyBorder="1">
      <x:alignment horizontal="general" vertical="bottom"/>
    </x:xf>
    <x:xf numFmtId="0" fontId="14" fillId="0" borderId="0" xfId="9" applyNumberFormat="1" applyFont="1" applyFill="1" applyBorder="1">
      <x:alignment horizontal="general" vertical="bottom"/>
    </x:xf>
    <x:xf numFmtId="0" fontId="8" fillId="0" borderId="0" xfId="9" applyNumberFormat="1" applyFont="1" applyFill="1" applyBorder="1">
      <x:alignment horizontal="general" vertical="bottom"/>
    </x:xf>
    <x:xf numFmtId="0" fontId="15" fillId="0" borderId="0" xfId="9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0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9" applyNumberFormat="1" applyFont="1" applyFill="1" applyBorder="1" applyAlignment="1">
          <x:alignment horizontal="center" vertical="center"/>
        </x:xf>
      </mc:Fallback>
    </mc:AlternateContent>
    <x:xf numFmtId="0" fontId="13" fillId="0" borderId="0" xfId="0" applyNumberFormat="1" applyFont="1" applyFill="1" applyBorder="1" applyAlignment="1">
      <x:alignment horizontal="general" vertical="bottom"/>
    </x:xf>
    <x:xf numFmtId="41" fontId="9" fillId="0" borderId="8" xfId="14" applyNumberFormat="1" applyFont="1" applyFill="1" applyBorder="1" applyAlignment="1">
      <x:alignment horizontal="general" vertical="center" shrinkToFit="1"/>
    </x:xf>
    <x:xf numFmtId="165" fontId="9" fillId="0" borderId="8" xfId="14" applyNumberFormat="1" applyFont="1" applyFill="1" applyBorder="1" applyAlignment="1">
      <x:alignment horizontal="general" vertical="center" shrinkToFit="1"/>
    </x:xf>
    <x:xf numFmtId="41" fontId="9" fillId="0" borderId="8" xfId="14" applyNumberFormat="1" applyFont="1" applyFill="1" applyBorder="1" applyAlignment="1">
      <x:alignment horizontal="general" vertical="center"/>
    </x:xf>
    <x:xf numFmtId="165" fontId="9" fillId="0" borderId="8" xfId="14" applyNumberFormat="1" applyFont="1" applyFill="1" applyBorder="1" applyAlignment="1">
      <x:alignment horizontal="general" vertical="center"/>
    </x:xf>
    <x:xf numFmtId="0" fontId="16" fillId="0" borderId="0" xfId="9" applyNumberFormat="1" applyFont="1" applyFill="1" applyBorder="1">
      <x:alignment horizontal="general" vertical="bottom"/>
    </x:xf>
    <x:xf numFmtId="0" fontId="13" fillId="0" borderId="0" xfId="9" applyNumberFormat="1" applyFont="1" applyFill="1" applyBorder="1" applyAlignment="1" applyProtection="1">
      <x:alignment horizontal="general" vertical="bottom" shrinkToFit="1"/>
      <x:protection locked="0"/>
    </x:xf>
    <x:xf numFmtId="165" fontId="9" fillId="0" borderId="15" xfId="14" applyNumberFormat="1" applyFont="1" applyFill="1" applyBorder="1" applyAlignment="1">
      <x:alignment horizontal="general" vertical="center" shrinkToFit="1"/>
    </x:xf>
    <x:xf numFmtId="165" fontId="9" fillId="0" borderId="15" xfId="14" applyNumberFormat="1" applyFont="1" applyFill="1" applyBorder="1" applyAlignment="1">
      <x:alignment horizontal="general" vertical="center"/>
    </x:xf>
    <x:xf numFmtId="41" fontId="9" fillId="0" borderId="11" xfId="14" applyNumberFormat="1" applyFont="1" applyFill="1" applyBorder="1" applyAlignment="1">
      <x:alignment horizontal="general" vertical="center"/>
    </x:xf>
    <x:xf numFmtId="165" fontId="9" fillId="0" borderId="11" xfId="14" applyNumberFormat="1" applyFont="1" applyFill="1" applyBorder="1" applyAlignment="1">
      <x:alignment horizontal="general" vertical="center"/>
    </x:xf>
    <x:xf numFmtId="165" fontId="9" fillId="0" borderId="16" xfId="14" applyNumberFormat="1" applyFont="1" applyFill="1" applyBorder="1" applyAlignment="1">
      <x:alignment horizontal="general" vertical="center"/>
    </x:xf>
    <x:xf numFmtId="41" fontId="9" fillId="0" borderId="11" xfId="14" applyNumberFormat="1" applyFont="1" applyFill="1" applyBorder="1" applyAlignment="1">
      <x:alignment horizontal="general" vertical="center" shrinkToFit="1"/>
    </x:xf>
    <x:xf numFmtId="41" fontId="9" fillId="0" borderId="10" xfId="14" applyNumberFormat="1" applyFont="1" applyFill="1" applyBorder="1" applyAlignment="1">
      <x:alignment horizontal="general" vertical="center" shrinkToFit="1"/>
    </x:xf>
    <x:xf numFmtId="41" fontId="9" fillId="0" borderId="9" xfId="14" applyNumberFormat="1" applyFont="1" applyFill="1" applyBorder="1" applyAlignment="1">
      <x:alignment horizontal="general" vertical="center" shrinkToFit="1"/>
    </x:xf>
    <x:xf numFmtId="41" fontId="9" fillId="0" borderId="9" xfId="14" applyNumberFormat="1" applyFont="1" applyFill="1" applyBorder="1" applyAlignment="1">
      <x:alignment horizontal="general" vertical="center"/>
    </x:xf>
    <x:xf numFmtId="41" fontId="9" fillId="0" borderId="10" xfId="1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19" xfId="15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15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1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1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1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14" applyNumberFormat="1" applyFont="1" applyFill="1" applyBorder="1" applyAlignment="1">
          <x:alignment horizontal="center" vertical="center"/>
        </x:xf>
      </mc:Fallback>
    </mc:AlternateContent>
    <x:xf numFmtId="165" fontId="9" fillId="0" borderId="11" xfId="14" applyNumberFormat="1" applyFont="1" applyFill="1" applyBorder="1" applyAlignment="1">
      <x:alignment horizontal="general" vertical="center" shrinkToFit="1"/>
    </x:xf>
    <x:xf numFmtId="165" fontId="9" fillId="0" borderId="16" xfId="14" applyNumberFormat="1" applyFont="1" applyFill="1" applyBorder="1" applyAlignment="1">
      <x:alignment horizontal="general" vertical="center" shrinkToFit="1"/>
    </x:xf>
    <x:xf numFmtId="0" fontId="13" fillId="0" borderId="0" xfId="0" applyNumberFormat="1" applyFont="1" applyFill="1" applyBorder="1" applyAlignment="1">
      <x:alignment horizontal="general" vertical="center"/>
    </x:xf>
    <x:xf numFmtId="0" fontId="13" fillId="0" borderId="0" xfId="0" applyNumberFormat="1" applyFont="1" applyFill="1" applyBorder="1" applyAlignment="1" applyProtection="1">
      <x:alignment horizontal="general" vertical="center" shrinkToFit="1"/>
      <x:protection locked="0"/>
    </x:xf>
    <x:xf numFmtId="0" fontId="13" fillId="0" borderId="0" xfId="0" applyNumberFormat="1" applyFont="1" applyFill="1" applyBorder="1" applyAlignment="1" applyProtection="1">
      <x:alignment horizontal="general" vertical="bottom" shrinkToFit="1"/>
      <x:protection locked="0"/>
    </x:xf>
    <x:xf numFmtId="0" fontId="13" fillId="0" borderId="33" xfId="9" applyNumberFormat="1" applyFont="1" applyFill="1" applyBorder="1" applyAlignment="1">
      <x:alignment horizontal="left" vertical="center" shrinkToFit="1"/>
    </x:xf>
    <x:xf numFmtId="165" fontId="7" fillId="0" borderId="0" xfId="1" applyNumberFormat="1" applyFont="1" applyFill="1" applyBorder="1" applyAlignment="1">
      <x:alignment horizontal="general" vertical="bottom"/>
    </x:xf>
    <x:xf numFmtId="0" fontId="14" fillId="0" borderId="0" xfId="0" applyNumberFormat="1" applyFont="1" applyFill="1" applyBorder="1" applyAlignment="1">
      <x:alignment horizontal="general" vertical="bottom"/>
    </x:xf>
    <x:xf numFmtId="0" fontId="14" fillId="0" borderId="0" xfId="0" applyNumberFormat="1" applyFont="1" applyFill="1" applyBorder="1" applyAlignment="1">
      <x:alignment horizontal="general" vertical="bottom" shrinkToFit="1"/>
    </x:xf>
    <x:xf numFmtId="0" fontId="15" fillId="0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19" xfId="9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9" applyNumberFormat="1" applyFont="1" applyFill="1" applyBorder="1" applyAlignment="1">
          <x:alignment horizontal="center" vertical="center" wrapText="1" shrinkToFit="1"/>
        </x:xf>
      </mc:Fallback>
    </mc:AlternateContent>
    <x:xf numFmtId="0" fontId="16" fillId="0" borderId="0" xfId="0" applyNumberFormat="1" applyFont="1" applyFill="1" applyBorder="1" applyAlignment="1">
      <x:alignment horizontal="general" vertical="bottom"/>
    </x:xf>
    <x:xf numFmtId="41" fontId="9" fillId="0" borderId="11" xfId="4" applyNumberFormat="1" applyFont="1" applyFill="1" applyBorder="1" applyAlignment="1">
      <x:alignment horizontal="general" vertical="center"/>
    </x:xf>
    <x:xf numFmtId="165" fontId="9" fillId="0" borderId="11" xfId="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19" xfId="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9" applyNumberFormat="1" applyFont="1" applyFill="1" applyBorder="1" applyAlignment="1">
          <x:alignment horizontal="center" vertical="center" wrapText="1"/>
        </x:xf>
      </mc:Fallback>
    </mc:AlternateContent>
    <x:xf numFmtId="0" fontId="9" fillId="0" borderId="8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1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0" applyNumberFormat="1" applyFont="1" applyFill="1" applyBorder="1" applyAlignment="1">
          <x:alignment horizontal="center" vertical="center"/>
        </x:xf>
      </mc:Fallback>
    </mc:AlternateContent>
    <x:xf numFmtId="165" fontId="9" fillId="0" borderId="8" xfId="0" applyNumberFormat="1" applyFont="1" applyFill="1" applyBorder="1" applyAlignment="1">
      <x:alignment horizontal="general" vertical="center"/>
    </x:xf>
    <x:xf numFmtId="41" fontId="9" fillId="0" borderId="10" xfId="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1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0" applyNumberFormat="1" applyFont="1" applyFill="1" applyBorder="1" applyAlignment="1">
          <x:alignment horizontal="center" vertical="center" wrapText="1"/>
        </x:xf>
      </mc:Fallback>
    </mc:AlternateContent>
    <x:xf numFmtId="41" fontId="8" fillId="0" borderId="5" xfId="1" applyNumberFormat="1" applyFont="1" applyFill="1" applyBorder="1" applyAlignment="1">
      <x:alignment horizontal="general" vertical="center"/>
    </x:xf>
    <x:xf numFmtId="0" fontId="13" fillId="0" borderId="0" xfId="9" applyNumberFormat="1" applyFont="1" applyFill="1" applyBorder="1" applyAlignment="1">
      <x:alignment horizontal="general" vertical="bottom" shrinkToFit="1"/>
    </x:xf>
    <x:xf numFmtId="41" fontId="9" fillId="0" borderId="8" xfId="1" applyNumberFormat="1" applyFont="1" applyFill="1" applyBorder="1" applyAlignment="1">
      <x:alignment horizontal="general" vertical="center" shrinkToFit="1"/>
    </x:xf>
    <x:xf numFmtId="165" fontId="9" fillId="0" borderId="8" xfId="1" applyNumberFormat="1" applyFont="1" applyFill="1" applyBorder="1" applyAlignment="1">
      <x:alignment horizontal="general" vertical="center" shrinkToFit="1"/>
    </x:xf>
    <x:xf numFmtId="41" fontId="9" fillId="0" borderId="8" xfId="1" quotePrefix="1" applyNumberFormat="1" applyFont="1" applyFill="1" applyBorder="1" applyAlignment="1">
      <x:alignment horizontal="general" vertical="center" shrinkToFit="1"/>
    </x:xf>
    <x:xf numFmtId="165" fontId="9" fillId="0" borderId="8" xfId="1" quotePrefix="1" applyNumberFormat="1" applyFont="1" applyFill="1" applyBorder="1" applyAlignment="1">
      <x:alignment horizontal="general" vertical="center" shrinkToFit="1"/>
    </x:xf>
    <x:xf numFmtId="165" fontId="9" fillId="0" borderId="15" xfId="1" applyNumberFormat="1" applyFont="1" applyFill="1" applyBorder="1" applyAlignment="1">
      <x:alignment horizontal="general" vertical="center" shrinkToFit="1"/>
    </x:xf>
    <x:xf numFmtId="165" fontId="9" fillId="0" borderId="15" xfId="1" quotePrefix="1" applyNumberFormat="1" applyFont="1" applyFill="1" applyBorder="1" applyAlignment="1">
      <x:alignment horizontal="general" vertical="center" shrinkToFit="1"/>
    </x:xf>
    <x:xf numFmtId="41" fontId="9" fillId="0" borderId="13" xfId="1" applyNumberFormat="1" applyFont="1" applyFill="1" applyBorder="1" applyAlignment="1">
      <x:alignment horizontal="general" vertical="center" shrinkToFit="1"/>
    </x:xf>
    <x:xf numFmtId="165" fontId="9" fillId="0" borderId="13" xfId="1" applyNumberFormat="1" applyFont="1" applyFill="1" applyBorder="1" applyAlignment="1">
      <x:alignment horizontal="general" vertical="center" shrinkToFit="1"/>
    </x:xf>
    <x:xf numFmtId="165" fontId="9" fillId="0" borderId="14" xfId="1" applyNumberFormat="1" applyFont="1" applyFill="1" applyBorder="1" applyAlignment="1">
      <x:alignment horizontal="general" vertical="center" shrinkToFit="1"/>
    </x:xf>
    <x:xf numFmtId="41" fontId="9" fillId="0" borderId="9" xfId="1" applyNumberFormat="1" applyFont="1" applyFill="1" applyBorder="1" applyAlignment="1">
      <x:alignment horizontal="general" vertical="center" shrinkToFit="1"/>
    </x:xf>
    <x:xf numFmtId="41" fontId="9" fillId="0" borderId="9" xfId="1" quotePrefix="1" applyNumberFormat="1" applyFont="1" applyFill="1" applyBorder="1" applyAlignment="1">
      <x:alignment horizontal="general" vertical="center" shrinkToFit="1"/>
    </x:xf>
    <x:xf numFmtId="41" fontId="9" fillId="0" borderId="12" xfId="1" applyNumberFormat="1" applyFont="1" applyFill="1" applyBorder="1" applyAlignment="1">
      <x:alignment horizontal="general" vertical="center" shrinkToFit="1"/>
    </x:xf>
    <x:xf numFmtId="41" fontId="9" fillId="0" borderId="34" xfId="1" applyNumberFormat="1" applyFont="1" applyFill="1" applyBorder="1" applyAlignment="1">
      <x:alignment horizontal="general" vertical="center" shrinkToFit="1"/>
    </x:xf>
    <x:xf numFmtId="165" fontId="9" fillId="0" borderId="31" xfId="1" applyNumberFormat="1" applyFont="1" applyFill="1" applyBorder="1" applyAlignment="1">
      <x:alignment horizontal="general" vertical="center" shrinkToFit="1"/>
    </x:xf>
    <x:xf numFmtId="41" fontId="9" fillId="0" borderId="31" xfId="1" applyNumberFormat="1" applyFont="1" applyFill="1" applyBorder="1" applyAlignment="1">
      <x:alignment horizontal="general" vertical="center" shrinkToFit="1"/>
    </x:xf>
    <x:xf numFmtId="165" fontId="9" fillId="0" borderId="32" xfId="1" applyNumberFormat="1" applyFont="1" applyFill="1" applyBorder="1" applyAlignment="1">
      <x:alignment horizontal="general" vertical="center" shrinkToFit="1"/>
    </x:xf>
    <x:xf numFmtId="41" fontId="13" fillId="0" borderId="20" xfId="1" applyNumberFormat="1" applyFont="1" applyFill="1" applyBorder="1" applyAlignment="1">
      <x:alignment horizontal="general" vertical="center" shrinkToFit="1"/>
    </x:xf>
    <x:xf numFmtId="165" fontId="13" fillId="0" borderId="21" xfId="1" applyNumberFormat="1" applyFont="1" applyFill="1" applyBorder="1" applyAlignment="1">
      <x:alignment horizontal="general" vertical="center" shrinkToFit="1"/>
    </x:xf>
    <x:xf numFmtId="41" fontId="13" fillId="0" borderId="21" xfId="1" applyNumberFormat="1" applyFont="1" applyFill="1" applyBorder="1" applyAlignment="1">
      <x:alignment horizontal="general" vertical="center" shrinkToFit="1"/>
    </x:xf>
    <x:xf numFmtId="165" fontId="13" fillId="0" borderId="22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1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35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35" xfId="0" applyNumberFormat="1" applyFont="1" applyFill="1" applyBorder="1" applyAlignment="1">
          <x:alignment horizontal="center" vertical="center" shrinkToFit="1"/>
        </x:xf>
      </mc:Fallback>
    </mc:AlternateContent>
    <x:xf numFmtId="41" fontId="13" fillId="0" borderId="36" xfId="1" applyNumberFormat="1" applyFont="1" applyFill="1" applyBorder="1" applyAlignment="1">
      <x:alignment horizontal="general" vertical="center" shrinkToFit="1"/>
    </x:xf>
    <x:xf numFmtId="165" fontId="13" fillId="0" borderId="37" xfId="1" applyNumberFormat="1" applyFont="1" applyFill="1" applyBorder="1" applyAlignment="1">
      <x:alignment horizontal="general" vertical="center" shrinkToFit="1"/>
    </x:xf>
    <x:xf numFmtId="41" fontId="13" fillId="0" borderId="37" xfId="1" applyNumberFormat="1" applyFont="1" applyFill="1" applyBorder="1" applyAlignment="1">
      <x:alignment horizontal="general" vertical="center" shrinkToFit="1"/>
    </x:xf>
    <x:xf numFmtId="165" fontId="13" fillId="0" borderId="38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2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3" xfId="0" applyNumberFormat="1" applyFont="1" applyFill="1" applyBorder="1" applyAlignment="1">
          <x:alignment horizontal="center" vertical="center"/>
        </x:xf>
      </mc:Fallback>
    </mc:AlternateContent>
    <x:xf numFmtId="41" fontId="13" fillId="0" borderId="39" xfId="1" applyNumberFormat="1" applyFont="1" applyFill="1" applyBorder="1" applyAlignment="1">
      <x:alignment horizontal="general" vertical="center" shrinkToFit="1"/>
    </x:xf>
    <x:xf numFmtId="41" fontId="13" fillId="0" borderId="40" xfId="1" applyNumberFormat="1" applyFont="1" applyFill="1" applyBorder="1" applyAlignment="1">
      <x:alignment horizontal="general" vertical="center" shrinkToFit="1"/>
    </x:xf>
    <x:xf numFmtId="41" fontId="9" fillId="0" borderId="25" xfId="1" applyNumberFormat="1" applyFont="1" applyFill="1" applyBorder="1" applyAlignment="1">
      <x:alignment horizontal="general" vertical="center" shrinkToFit="1"/>
    </x:xf>
    <x:xf numFmtId="41" fontId="9" fillId="0" borderId="41" xfId="1" applyNumberFormat="1" applyFont="1" applyFill="1" applyBorder="1" applyAlignment="1">
      <x:alignment horizontal="general" vertical="center" shrinkToFit="1"/>
    </x:xf>
    <x:xf numFmtId="41" fontId="9" fillId="0" borderId="25" xfId="1" quotePrefix="1" applyNumberFormat="1" applyFont="1" applyFill="1" applyBorder="1" applyAlignment="1">
      <x:alignment horizontal="general" vertical="center" shrinkToFit="1"/>
    </x:xf>
    <x:xf numFmtId="41" fontId="9" fillId="0" borderId="23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1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6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6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7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7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7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7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9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9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0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0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5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5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4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4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4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1" quotePrefix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" quotePrefix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" quotePrefix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" quotePrefix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5" xfId="1" quotePrefix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5" xfId="1" quotePrefix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2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2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3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3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3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3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1" xfId="1" applyNumberFormat="1" applyFont="1" applyFill="1" applyBorder="1" applyAlignment="1">
          <x:alignment horizontal="center" vertical="center"/>
        </x:xf>
      </mc:Fallback>
    </mc:AlternateContent>
    <x:xf numFmtId="165" fontId="9" fillId="0" borderId="9" xfId="4" applyNumberFormat="1" applyFont="1" applyFill="1" applyBorder="1" applyAlignment="1">
      <x:alignment horizontal="general" vertical="center"/>
    </x:xf>
    <x:xf numFmtId="0" fontId="8" fillId="0" borderId="0" xfId="0" applyNumberFormat="1" applyFont="1" applyFill="1" applyBorder="1" applyAlignment="1">
      <x:alignment horizontal="left" vertical="center"/>
    </x:xf>
    <x:xf numFmtId="0" fontId="8" fillId="0" borderId="0" xfId="9" applyNumberFormat="1" applyFont="1" applyFill="1" applyBorder="1" applyAlignment="1">
      <x:alignment horizontal="general" vertical="center"/>
    </x:xf>
    <x:xf numFmtId="0" fontId="7" fillId="0" borderId="0" xfId="9" applyNumberFormat="1" applyFont="1" applyFill="1" applyBorder="1" applyAlignment="1">
      <x:alignment horizontal="general" vertical="bottom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1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1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1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2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2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2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2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2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2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2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2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1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1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9" applyNumberFormat="1" applyFont="1" applyFill="1" applyBorder="1" applyAlignment="1">
          <x:alignment horizontal="center" vertical="center" shrinkToFit="1"/>
        </x:xf>
      </mc:Fallback>
    </mc:AlternateContent>
    <x:xf numFmtId="41" fontId="9" fillId="0" borderId="20" xfId="4" applyNumberFormat="1" applyFont="1" applyFill="1" applyBorder="1" applyAlignment="1">
      <x:alignment horizontal="general" vertical="center" shrinkToFit="1"/>
    </x:xf>
    <x:xf numFmtId="165" fontId="9" fillId="0" borderId="21" xfId="4" applyNumberFormat="1" applyFont="1" applyFill="1" applyBorder="1" applyAlignment="1">
      <x:alignment horizontal="general" vertical="center" shrinkToFit="1"/>
    </x:xf>
    <x:xf numFmtId="41" fontId="9" fillId="0" borderId="21" xfId="4" applyNumberFormat="1" applyFont="1" applyFill="1" applyBorder="1" applyAlignment="1">
      <x:alignment horizontal="general" vertical="center" shrinkToFit="1"/>
    </x:xf>
    <x:xf numFmtId="165" fontId="9" fillId="0" borderId="22" xfId="4" applyNumberFormat="1" applyFont="1" applyFill="1" applyBorder="1" applyAlignment="1">
      <x:alignment horizontal="general" vertical="center" shrinkToFit="1"/>
    </x:xf>
    <x:xf numFmtId="165" fontId="9" fillId="0" borderId="9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26" xfId="9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9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9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5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5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2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2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2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2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1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1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1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1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16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16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9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15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15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19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19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6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6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7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7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3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34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31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8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8" fillId="0" borderId="31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8" fillId="0" borderId="3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8" fillId="0" borderId="3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1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1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1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1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8" fillId="0" borderId="1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8" fillId="0" borderId="1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8" fillId="0" borderId="1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8" fillId="0" borderId="14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9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9" xfId="9" applyNumberFormat="1" applyFont="1" applyFill="1" applyBorder="1" applyAlignment="1">
          <x:alignment horizontal="center" vertical="center" shrinkToFit="1"/>
        </x:xf>
      </mc:Fallback>
    </mc:AlternateContent>
    <x:xf numFmtId="41" fontId="17" fillId="0" borderId="10" xfId="4" applyNumberFormat="1" applyFont="1" applyFill="1" applyBorder="1" applyAlignment="1">
      <x:alignment horizontal="general" vertical="center" shrinkToFit="1"/>
    </x:xf>
    <x:xf numFmtId="165" fontId="17" fillId="0" borderId="11" xfId="4" applyNumberFormat="1" applyFont="1" applyFill="1" applyBorder="1" applyAlignment="1">
      <x:alignment horizontal="general" vertical="center" shrinkToFit="1"/>
    </x:xf>
    <x:xf numFmtId="41" fontId="17" fillId="0" borderId="11" xfId="4" applyNumberFormat="1" applyFont="1" applyFill="1" applyBorder="1" applyAlignment="1">
      <x:alignment horizontal="general" vertical="center" shrinkToFit="1"/>
    </x:xf>
    <x:xf numFmtId="165" fontId="17" fillId="0" borderId="16" xfId="4" applyNumberFormat="1" applyFont="1" applyFill="1" applyBorder="1" applyAlignment="1">
      <x:alignment horizontal="general" vertical="center" shrinkToFit="1"/>
    </x:xf>
    <x:xf numFmtId="41" fontId="17" fillId="0" borderId="9" xfId="4" applyNumberFormat="1" applyFont="1" applyFill="1" applyBorder="1" applyAlignment="1">
      <x:alignment horizontal="general" vertical="center" shrinkToFit="1"/>
    </x:xf>
    <x:xf numFmtId="165" fontId="17" fillId="0" borderId="8" xfId="4" applyNumberFormat="1" applyFont="1" applyFill="1" applyBorder="1" applyAlignment="1">
      <x:alignment horizontal="general" vertical="center" shrinkToFit="1"/>
    </x:xf>
    <x:xf numFmtId="41" fontId="17" fillId="0" borderId="8" xfId="4" applyNumberFormat="1" applyFont="1" applyFill="1" applyBorder="1" applyAlignment="1">
      <x:alignment horizontal="general" vertical="center" shrinkToFit="1"/>
    </x:xf>
    <x:xf numFmtId="165" fontId="17" fillId="0" borderId="15" xfId="4" applyNumberFormat="1" applyFont="1" applyFill="1" applyBorder="1" applyAlignment="1">
      <x:alignment horizontal="general" vertical="center" shrinkToFit="1"/>
    </x:xf>
    <x:xf numFmtId="165" fontId="17" fillId="0" borderId="9" xfId="4" applyNumberFormat="1" applyFont="1" applyFill="1" applyBorder="1" applyAlignment="1">
      <x:alignment horizontal="general" vertical="center" shrinkToFit="1"/>
    </x:xf>
    <x:xf numFmtId="41" fontId="17" fillId="0" borderId="28" xfId="4" applyNumberFormat="1" applyFont="1" applyFill="1" applyBorder="1" applyAlignment="1">
      <x:alignment horizontal="general" vertical="center" shrinkToFit="1"/>
    </x:xf>
    <x:xf numFmtId="165" fontId="17" fillId="0" borderId="17" xfId="4" applyNumberFormat="1" applyFont="1" applyFill="1" applyBorder="1" applyAlignment="1">
      <x:alignment horizontal="general" vertical="center" shrinkToFit="1"/>
    </x:xf>
    <x:xf numFmtId="41" fontId="17" fillId="0" borderId="17" xfId="4" applyNumberFormat="1" applyFont="1" applyFill="1" applyBorder="1" applyAlignment="1">
      <x:alignment horizontal="general" vertical="center" shrinkToFit="1"/>
    </x:xf>
    <x:xf numFmtId="165" fontId="17" fillId="0" borderId="18" xfId="4" applyNumberFormat="1" applyFont="1" applyFill="1" applyBorder="1" applyAlignment="1">
      <x:alignment horizontal="general" vertical="center" shrinkToFit="1"/>
    </x:xf>
    <x:xf numFmtId="41" fontId="17" fillId="0" borderId="20" xfId="4" applyNumberFormat="1" applyFont="1" applyFill="1" applyBorder="1" applyAlignment="1">
      <x:alignment horizontal="general" vertical="center" shrinkToFit="1"/>
    </x:xf>
    <x:xf numFmtId="165" fontId="17" fillId="0" borderId="21" xfId="4" applyNumberFormat="1" applyFont="1" applyFill="1" applyBorder="1" applyAlignment="1">
      <x:alignment horizontal="general" vertical="center" shrinkToFit="1"/>
    </x:xf>
    <x:xf numFmtId="41" fontId="17" fillId="0" borderId="21" xfId="4" applyNumberFormat="1" applyFont="1" applyFill="1" applyBorder="1" applyAlignment="1">
      <x:alignment horizontal="general" vertical="center" shrinkToFit="1"/>
    </x:xf>
    <x:xf numFmtId="165" fontId="17" fillId="0" borderId="22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20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0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2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2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22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22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2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2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9" applyNumberFormat="1" applyFont="1" applyFill="1" applyBorder="1" applyAlignment="1">
          <x:alignment horizontal="center" vertical="center"/>
        </x:xf>
      </mc:Fallback>
    </mc:AlternateContent>
    <x:xf numFmtId="0" fontId="8" fillId="0" borderId="0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4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4" xfId="0" applyNumberFormat="1" applyFont="1" applyFill="1" applyBorder="1" applyAlignment="1">
          <x:alignment horizontal="center" vertical="center"/>
        </x:xf>
      </mc:Fallback>
    </mc:AlternateContent>
    <x:xf numFmtId="41" fontId="9" fillId="0" borderId="20" xfId="4" applyNumberFormat="1" applyFont="1" applyFill="1" applyBorder="1" applyAlignment="1">
      <x:alignment horizontal="general" vertical="center"/>
    </x:xf>
    <x:xf numFmtId="165" fontId="9" fillId="0" borderId="21" xfId="4" applyNumberFormat="1" applyFont="1" applyFill="1" applyBorder="1" applyAlignment="1">
      <x:alignment horizontal="general" vertical="center"/>
    </x:xf>
    <x:xf numFmtId="41" fontId="9" fillId="0" borderId="21" xfId="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2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9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9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2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2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7" xfId="4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7" xfId="4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9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0" applyNumberFormat="1" applyFont="1" applyFill="1" applyBorder="1" applyAlignment="1">
          <x:alignment horizontal="center" vertical="center" shrinkToFit="1"/>
        </x:xf>
      </mc:Fallback>
    </mc:AlternateContent>
    <x:xf numFmtId="0" fontId="13" fillId="0" borderId="27" xfId="0" applyNumberFormat="1" applyFont="1" applyFill="1" applyBorder="1" applyAlignment="1">
      <x:alignment horizontal="left" vertical="center" wrapText="1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27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4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4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5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5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6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6" xfId="9" applyNumberFormat="1" applyFont="1" applyFill="1" applyBorder="1" applyAlignment="1">
          <x:alignment horizontal="center" vertical="center" shrinkToFit="1"/>
        </x:xf>
      </mc:Fallback>
    </mc:AlternateContent>
    <x:xf numFmtId="0" fontId="19" fillId="0" borderId="0" xfId="9" applyNumberFormat="1" applyFont="1" applyFill="1" applyBorder="1" applyAlignment="1">
      <x:alignment horizontal="left" vertical="center"/>
    </x:xf>
    <x:xf numFmtId="41" fontId="19" fillId="0" borderId="0" xfId="4" applyNumberFormat="1" applyFont="1" applyFill="1" applyBorder="1" applyAlignment="1">
      <x:alignment horizontal="general" vertical="center"/>
    </x:xf>
    <x:xf numFmtId="165" fontId="19" fillId="0" borderId="0" xfId="4" applyNumberFormat="1" applyFont="1" applyFill="1" applyBorder="1" applyAlignment="1">
      <x:alignment horizontal="general" vertical="center"/>
    </x:xf>
    <x:xf numFmtId="41" fontId="19" fillId="0" borderId="0" xfId="9" applyNumberFormat="1" applyFont="1" applyFill="1" applyBorder="1" applyAlignment="1">
      <x:alignment horizontal="left" vertical="center"/>
    </x:xf>
    <x:xf numFmtId="41" fontId="19" fillId="0" borderId="0" xfId="9" applyNumberFormat="1" applyFont="1" applyFill="1" applyBorder="1" applyAlignment="1">
      <x:alignment horizontal="general" vertical="center"/>
    </x:xf>
    <x:xf numFmtId="165" fontId="19" fillId="0" borderId="0" xfId="9" applyNumberFormat="1" applyFont="1" applyFill="1" applyBorder="1" applyAlignment="1">
      <x:alignment horizontal="general" vertical="center"/>
    </x:xf>
    <x:xf numFmtId="0" fontId="19" fillId="0" borderId="0" xfId="9" applyNumberFormat="1" applyFont="1" applyFill="1" applyBorder="1" applyAlignment="1" applyProtection="1">
      <x:alignment horizontal="general" vertical="bottom" shrinkToFit="1"/>
      <x:protection locked="0"/>
    </x:xf>
    <x:xf numFmtId="41" fontId="9" fillId="0" borderId="28" xfId="4" applyNumberFormat="1" applyFont="1" applyFill="1" applyBorder="1" applyAlignment="1">
      <x:alignment horizontal="general" vertical="center" shrinkToFit="1"/>
    </x:xf>
    <x:xf numFmtId="165" fontId="9" fillId="0" borderId="17" xfId="4" applyNumberFormat="1" applyFont="1" applyFill="1" applyBorder="1" applyAlignment="1">
      <x:alignment horizontal="general" vertical="center" shrinkToFit="1"/>
    </x:xf>
    <x:xf numFmtId="41" fontId="9" fillId="0" borderId="17" xfId="4" applyNumberFormat="1" applyFont="1" applyFill="1" applyBorder="1" applyAlignment="1">
      <x:alignment horizontal="general" vertical="center" shrinkToFit="1"/>
    </x:xf>
    <x:xf numFmtId="165" fontId="9" fillId="0" borderId="18" xfId="4" applyNumberFormat="1" applyFont="1" applyFill="1" applyBorder="1" applyAlignment="1">
      <x:alignment horizontal="general" vertical="center" shrinkToFit="1"/>
    </x:xf>
    <x:xf numFmtId="41" fontId="9" fillId="0" borderId="20" xfId="15" applyNumberFormat="1" applyFont="1" applyFill="1" applyBorder="1" applyAlignment="1">
      <x:alignment horizontal="general" vertical="center" shrinkToFit="1"/>
    </x:xf>
    <x:xf numFmtId="165" fontId="9" fillId="0" borderId="21" xfId="15" applyNumberFormat="1" applyFont="1" applyFill="1" applyBorder="1" applyAlignment="1">
      <x:alignment horizontal="general" vertical="center" shrinkToFit="1"/>
    </x:xf>
    <x:xf numFmtId="41" fontId="9" fillId="0" borderId="21" xfId="15" applyNumberFormat="1" applyFont="1" applyFill="1" applyBorder="1" applyAlignment="1">
      <x:alignment horizontal="general" vertical="center" shrinkToFit="1"/>
    </x:xf>
    <x:xf numFmtId="165" fontId="9" fillId="0" borderId="22" xfId="15" applyNumberFormat="1" applyFont="1" applyFill="1" applyBorder="1" applyAlignment="1">
      <x:alignment horizontal="general" vertical="center" shrinkToFit="1"/>
    </x:xf>
    <x:xf numFmtId="41" fontId="9" fillId="0" borderId="20" xfId="14" applyNumberFormat="1" applyFont="1" applyFill="1" applyBorder="1" applyAlignment="1">
      <x:alignment horizontal="general" vertical="center" shrinkToFit="1"/>
    </x:xf>
    <x:xf numFmtId="165" fontId="9" fillId="0" borderId="21" xfId="14" applyNumberFormat="1" applyFont="1" applyFill="1" applyBorder="1" applyAlignment="1">
      <x:alignment horizontal="general" vertical="center" shrinkToFit="1"/>
    </x:xf>
    <x:xf numFmtId="41" fontId="9" fillId="0" borderId="21" xfId="14" applyNumberFormat="1" applyFont="1" applyFill="1" applyBorder="1" applyAlignment="1">
      <x:alignment horizontal="general" vertical="center" shrinkToFit="1"/>
    </x:xf>
    <x:xf numFmtId="165" fontId="9" fillId="0" borderId="22" xfId="14" applyNumberFormat="1" applyFont="1" applyFill="1" applyBorder="1" applyAlignment="1">
      <x:alignment horizontal="general" vertical="center" shrinkToFit="1"/>
    </x:xf>
    <x:xf numFmtId="41" fontId="9" fillId="0" borderId="20" xfId="14" applyNumberFormat="1" applyFont="1" applyFill="1" applyBorder="1" applyAlignment="1">
      <x:alignment horizontal="general" vertical="center"/>
    </x:xf>
    <x:xf numFmtId="165" fontId="9" fillId="0" borderId="21" xfId="14" applyNumberFormat="1" applyFont="1" applyFill="1" applyBorder="1" applyAlignment="1">
      <x:alignment horizontal="general" vertical="center"/>
    </x:xf>
    <x:xf numFmtId="41" fontId="9" fillId="0" borderId="21" xfId="14" applyNumberFormat="1" applyFont="1" applyFill="1" applyBorder="1" applyAlignment="1">
      <x:alignment horizontal="general" vertical="center"/>
    </x:xf>
    <x:xf numFmtId="165" fontId="9" fillId="0" borderId="22" xfId="1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26" xfId="1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1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1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1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1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1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1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1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4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4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4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4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4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4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6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6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35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35" xfId="9" applyNumberFormat="1" applyFont="1" applyFill="1" applyBorder="1" applyAlignment="1">
          <x:alignment horizontal="center" vertical="center" shrinkToFit="1"/>
        </x:xf>
      </mc:Fallback>
    </mc:AlternateContent>
    <x:xf numFmtId="41" fontId="13" fillId="0" borderId="36" xfId="4" applyNumberFormat="1" applyFont="1" applyFill="1" applyBorder="1" applyAlignment="1">
      <x:alignment horizontal="general" vertical="center" shrinkToFit="1"/>
    </x:xf>
    <x:xf numFmtId="41" fontId="13" fillId="0" borderId="37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19" xfId="9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9" xfId="9" applyNumberFormat="1" applyFont="1" applyFill="1" applyBorder="1" applyAlignment="1">
          <x:alignment horizontal="center" vertical="center" wrapText="1" shrinkToFit="1"/>
        </x:xf>
      </mc:Fallback>
    </mc:AlternateContent>
    <x:xf numFmtId="165" fontId="13" fillId="0" borderId="0" xfId="9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13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0" xfId="1" applyNumberFormat="1" applyFont="1" applyFill="1" applyBorder="1" applyAlignment="1">
          <x:alignment horizontal="center" vertical="center"/>
        </x:xf>
      </mc:Fallback>
    </mc:AlternateContent>
    <x:xf numFmtId="0" fontId="14" fillId="0" borderId="0" xfId="9" applyNumberFormat="1" applyFont="1" applyFill="1" applyBorder="1" applyAlignment="1">
      <x:alignment horizontal="general" vertical="center"/>
    </x:xf>
    <x:xf numFmtId="41" fontId="13" fillId="0" borderId="0" xfId="1" applyNumberFormat="1" applyFont="1" applyFill="1" applyBorder="1" applyAlignment="1">
      <x:alignment horizontal="left" vertical="center"/>
    </x:xf>
    <x:xf numFmtId="165" fontId="13" fillId="0" borderId="37" xfId="4" applyNumberFormat="1" applyFont="1" applyFill="1" applyBorder="1" applyAlignment="1">
      <x:alignment horizontal="general" vertical="center" shrinkToFit="1"/>
    </x:xf>
    <x:xf numFmtId="165" fontId="13" fillId="0" borderId="38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165" fontId="13" fillId="0" borderId="2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8" xfId="4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40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19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9" xfId="0" applyNumberFormat="1" applyFont="1" applyFill="1" applyBorder="1" applyAlignment="1">
          <x:alignment horizontal="center" vertical="center" wrapText="1" shrinkToFit="1"/>
        </x:xf>
      </mc:Fallback>
    </mc:AlternateContent>
    <x:xf numFmtId="41" fontId="9" fillId="0" borderId="0" xfId="4" applyNumberFormat="1" applyFont="1" applyFill="1" applyBorder="1" applyAlignment="1">
      <x:alignment horizontal="general" vertical="center" shrinkToFit="1"/>
    </x:xf>
    <x:xf numFmtId="41" fontId="9" fillId="0" borderId="0" xfId="9" applyNumberFormat="1" applyFont="1" applyFill="1" applyBorder="1" applyAlignment="1">
      <x:alignment horizontal="general" vertical="bottom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11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1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9" xfId="0" applyNumberFormat="1" applyFont="1" applyFill="1" applyBorder="1" applyAlignment="1" applyProtection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9" xfId="0" applyNumberFormat="1" applyFont="1" applyFill="1" applyBorder="1" applyAlignment="1" applyProtection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0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0" xfId="10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1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1" xfId="10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1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1" xfId="10" applyNumberFormat="1" applyFont="1" applyFill="1" applyBorder="1" applyAlignment="1" applyProtection="1">
          <x:alignment horizontal="right" vertical="center" shrinkToFit="1"/>
        </x:xf>
      </mc:Fallback>
    </mc:AlternateContent>
    <x:xf numFmtId="43" fontId="9" fillId="0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1" fontId="9" fillId="0" borderId="10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0" xfId="10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6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6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7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7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7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7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7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7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6" xfId="0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6" xfId="0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0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0" xfId="1" applyNumberFormat="1" applyFont="1" applyFill="1" applyBorder="1" applyAlignment="1">
          <x:alignment horizontal="right" vertical="center" shrinkToFit="1"/>
        </x:xf>
      </mc:Fallback>
    </mc:AlternateContent>
    <x:xf numFmtId="41" fontId="14" fillId="0" borderId="0" xfId="0" applyNumberFormat="1" applyFont="1" applyFill="1" applyBorder="1" applyAlignment="1">
      <x:alignment horizontal="general" vertical="center" shrinkToFit="1"/>
    </x:xf>
    <x:xf numFmtId="43" fontId="13" fillId="0" borderId="0" xfId="0" applyNumberFormat="1" applyFont="1" applyFill="1" applyBorder="1" applyAlignment="1">
      <x:alignment horizontal="general" vertical="bottom"/>
    </x:xf>
    <x:xf numFmtId="41" fontId="13" fillId="0" borderId="0" xfId="9" applyNumberFormat="1" applyFont="1" applyFill="1" applyBorder="1" applyAlignment="1">
      <x:alignment horizontal="general" vertical="bottom" shrinkToFit="1"/>
    </x:xf>
    <x:xf numFmtId="0" fontId="14" fillId="0" borderId="0" xfId="0" applyNumberFormat="1" applyFont="1" applyFill="1" applyBorder="1" applyAlignment="1">
      <x:alignment horizontal="general" vertical="center" shrinkToFit="1"/>
    </x:xf>
    <x:xf numFmtId="41" fontId="14" fillId="0" borderId="0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1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0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0" xfId="10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0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0" xfId="10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9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9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5" xfId="0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5" xfId="0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6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6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6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6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6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6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0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0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1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1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4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4" xfId="1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10" xfId="1" applyNumberFormat="1" applyFont="1" applyFill="1" applyBorder="1" applyAlignment="1">
      <x:alignment horizontal="general" vertical="center" shrinkToFit="1"/>
    </x:xf>
    <x:xf numFmtId="165" fontId="9" fillId="0" borderId="11" xfId="1" applyNumberFormat="1" applyFont="1" applyFill="1" applyBorder="1" applyAlignment="1">
      <x:alignment horizontal="general" vertical="center" shrinkToFit="1"/>
    </x:xf>
    <x:xf numFmtId="41" fontId="9" fillId="0" borderId="11" xfId="1" applyNumberFormat="1" applyFont="1" applyFill="1" applyBorder="1" applyAlignment="1">
      <x:alignment horizontal="general" vertical="center" shrinkToFit="1"/>
    </x:xf>
    <x:xf numFmtId="41" fontId="9" fillId="0" borderId="24" xfId="1" applyNumberFormat="1" applyFont="1" applyFill="1" applyBorder="1" applyAlignment="1">
      <x:alignment horizontal="general" vertical="center" shrinkToFit="1"/>
    </x:xf>
    <x:xf numFmtId="165" fontId="9" fillId="0" borderId="16" xfId="1" applyNumberFormat="1" applyFont="1" applyFill="1" applyBorder="1" applyAlignment="1">
      <x:alignment horizontal="general" vertical="center" shrinkToFit="1"/>
    </x:xf>
    <x:xf numFmtId="165" fontId="9" fillId="0" borderId="9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Fill="1" applyBorder="1" applyAlignment="1">
          <x:alignment horizontal="center" vertical="center"/>
        </x:xf>
      </mc:Fallback>
    </mc:AlternateContent>
    <x:xf numFmtId="165" fontId="7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7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7" fillId="0" borderId="0" xfId="1" applyNumberFormat="1" applyFont="1" applyFill="1" applyBorder="1" applyAlignment="1">
          <x:alignment horizontal="center" vertical="center"/>
        </x:xf>
      </mc:Fallback>
    </mc:AlternateContent>
    <x:xf numFmtId="0" fontId="7" fillId="0" borderId="0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7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7" fillId="0" borderId="0" xfId="1" applyNumberFormat="1" applyFont="1" applyFill="1" applyBorder="1" applyAlignment="1">
          <x:alignment horizontal="center" vertical="center"/>
        </x:xf>
      </mc:Fallback>
    </mc:AlternateContent>
    <x:xf numFmtId="0" fontId="14" fillId="0" borderId="0" xfId="0" applyNumberFormat="1" applyFont="1" applyFill="1" applyBorder="1" applyAlignment="1">
      <x:alignment horizontal="general" vertical="center"/>
    </x:xf>
    <x:xf numFmtId="0" fontId="13" fillId="0" borderId="0" xfId="9" applyNumberFormat="1" applyFont="1" applyFill="1" applyBorder="1" applyAlignment="1">
      <x:alignment horizontal="left" vertical="center" shrinkToFit="1"/>
    </x:xf>
    <x:xf numFmtId="0" fontId="9" fillId="0" borderId="0" xfId="9" applyNumberFormat="1" applyFont="1" applyFill="1" applyBorder="1" applyAlignment="1">
      <x:alignment horizontal="left" vertical="center" shrinkToFit="1"/>
    </x:xf>
    <x:xf numFmtId="41" fontId="13" fillId="0" borderId="27" xfId="0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8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6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6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center" wrapText="1" shrinkToFit="1"/>
        </x:xf>
      </mc:Fallback>
    </mc:AlternateContent>
    <x:xf numFmtId="41" fontId="13" fillId="0" borderId="44" xfId="0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34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4" applyNumberFormat="1" applyFont="1" applyFill="1" applyBorder="1" applyAlignment="1" hs:applyExtension="1">
          <x:alignment horizontal="right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applyNumberFormat="1" applyFont="1" applyFill="1" applyBorder="1" applyAlignment="1">
          <x:alignment horizontal="right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4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2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2" xfId="0" applyNumberFormat="1" applyFont="1" applyFill="1" applyBorder="1" applyAlignment="1">
          <x:alignment horizontal="right" vertical="center" shrinkToFit="1"/>
        </x:xf>
      </mc:Fallback>
    </mc:AlternateContent>
    <x:xf numFmtId="41" fontId="13" fillId="0" borderId="27" xfId="0" applyNumberFormat="1" applyFont="1" applyFill="1" applyBorder="1" applyAlignment="1">
      <x:alignment horizontal="left" vertical="center" wrapText="1" shrinkToFit="1"/>
    </x:xf>
    <x:xf numFmtId="0" fontId="13" fillId="0" borderId="27" xfId="0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9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3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3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3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3" applyNumberFormat="1" applyFont="1" applyFill="1" applyBorder="1" applyAlignment="1">
          <x:alignment horizontal="right" vertical="center" shrinkToFit="1"/>
        </x:xf>
      </mc:Fallback>
    </mc:AlternateContent>
    <x:xf numFmtId="41" fontId="13" fillId="0" borderId="27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8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9" applyNumberFormat="1" applyFont="1" applyFill="1" applyBorder="1" applyAlignment="1">
          <x:alignment horizontal="right" vertical="bottom" shrinkToFit="1"/>
        </x:xf>
      </mc:Fallback>
    </mc:AlternateContent>
    <x:xf numFmtId="41" fontId="9" fillId="0" borderId="0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9" xfId="1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1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1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9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9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1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10" applyNumberFormat="1" applyFont="1" applyFill="1" applyBorder="1" applyAlignment="1">
          <x:alignment horizontal="right" vertical="center" shrinkToFit="1"/>
        </x:xf>
      </mc:Fallback>
    </mc:AlternateContent>
    <x:xf numFmtId="41" fontId="7" fillId="0" borderId="0" xfId="9" applyNumberFormat="1" applyFont="1" applyFill="1" applyBorder="1" applyAlignment="1">
      <x:alignment horizontal="general" vertical="center" shrinkToFit="1"/>
    </x:xf>
    <x:xf numFmtId="41" fontId="13" fillId="0" borderId="44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3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2" xfId="4" applyNumberFormat="1" applyFont="1" applyFill="1" applyBorder="1" applyAlignment="1">
          <x:alignment horizontal="right" vertical="center" shrinkToFit="1"/>
        </x:xf>
      </mc:Fallback>
    </mc:AlternateContent>
    <x:xf numFmtId="166" fontId="7" fillId="0" borderId="0" xfId="0" applyNumberFormat="1" applyFont="1" applyFill="1" applyBorder="1" applyAlignment="1">
      <x:alignment horizontal="general" vertical="center" shrinkToFit="1"/>
    </x:xf>
    <x:xf numFmtId="165" fontId="7" fillId="0" borderId="0" xfId="0" applyNumberFormat="1" applyFont="1" applyFill="1" applyBorder="1" applyAlignment="1">
      <x:alignment horizontal="general" vertical="center" shrinkToFit="1"/>
    </x:xf>
    <x:xf numFmtId="165" fontId="9" fillId="0" borderId="8" xfId="0" applyNumberFormat="1" applyFont="1" applyFill="1" applyBorder="1" applyAlignment="1" applyProtection="1">
      <x:alignment horizontal="general" vertical="center" shrinkToFit="1"/>
    </x:xf>
    <x:xf numFmtId="41" fontId="13" fillId="0" borderId="27" xfId="0" applyNumberFormat="1" applyFont="1" applyFill="1" applyBorder="1" applyAlignment="1" applyProtection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9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0" applyNumberFormat="1" applyFont="1" applyFill="1" applyBorder="1" applyAlignment="1" applyProtection="1">
          <x:alignment horizontal="right" vertical="center" shrinkToFit="1"/>
        </x:xf>
      </mc:Fallback>
    </mc:AlternateContent>
    <x:xf numFmtId="41" fontId="13" fillId="0" borderId="43" xfId="9" applyNumberFormat="1" applyFont="1" applyFill="1" applyBorder="1" applyAlignment="1" applyProtection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1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3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3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2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2" xfId="10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4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4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4" xfId="10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10" applyNumberFormat="1" applyFont="1" applyFill="1" applyBorder="1" applyAlignment="1" applyProtection="1">
          <x:alignment horizontal="right" vertical="center" shrinkToFit="1"/>
        </x:xf>
      </mc:Fallback>
    </mc:AlternateContent>
    <x:xf numFmtId="0" fontId="13" fillId="0" borderId="27" xfId="0" applyNumberFormat="1" applyFont="1" applyFill="1" applyBorder="1" applyAlignment="1">
      <x:alignment horizontal="left" vertical="center"/>
    </x:xf>
    <x:xf numFmtId="41" fontId="13" fillId="0" borderId="43" xfId="0" applyNumberFormat="1" applyFont="1" applyFill="1" applyBorder="1" applyAlignment="1">
      <x:alignment horizontal="left" vertical="center" shrinkToFit="1"/>
    </x:xf>
    <x:xf numFmtId="41" fontId="7" fillId="0" borderId="0" xfId="0" applyNumberFormat="1" applyFont="1" applyFill="1" applyBorder="1" applyAlignment="1">
      <x:alignment horizontal="general" vertical="bottom" shrinkToFit="1"/>
    </x:xf>
    <x:xf numFmtId="0" fontId="13" fillId="0" borderId="44" xfId="0" applyNumberFormat="1" applyFont="1" applyFill="1" applyBorder="1" applyAlignment="1">
      <x:alignment horizontal="left" vertical="center" shrinkToFit="1"/>
    </x:xf>
    <x:xf numFmtId="41" fontId="9" fillId="0" borderId="34" xfId="4" applyNumberFormat="1" applyFont="1" applyFill="1" applyBorder="1" applyAlignment="1">
      <x:alignment horizontal="general" vertical="center" shrinkToFit="1"/>
    </x:xf>
    <x:xf numFmtId="165" fontId="9" fillId="0" borderId="31" xfId="4" applyNumberFormat="1" applyFont="1" applyFill="1" applyBorder="1" applyAlignment="1">
      <x:alignment horizontal="general" vertical="center" shrinkToFit="1"/>
    </x:xf>
    <x:xf numFmtId="41" fontId="9" fillId="0" borderId="31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34" xfId="3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3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3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3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27" xfId="9" applyNumberFormat="1" applyFont="1" applyFill="1" applyBorder="1" applyAlignment="1">
      <x:alignment horizontal="left" vertical="center" shrinkToFit="1"/>
    </x:xf>
    <x:xf numFmtId="0" fontId="9" fillId="0" borderId="8" xfId="9" applyNumberFormat="1" applyFont="1" applyFill="1" applyBorder="1" applyAlignment="1">
      <x:alignment horizontal="general" vertical="center" shrinkToFit="1"/>
    </x:xf>
    <x:xf numFmtId="0" fontId="13" fillId="0" borderId="44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165" fontId="20" fillId="0" borderId="3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20" fillId="0" borderId="31" xfId="4" applyNumberFormat="1" applyFont="1" applyFill="1" applyBorder="1" applyAlignment="1">
          <x:alignment horizontal="right" vertical="center" shrinkToFit="1"/>
        </x:xf>
      </mc:Fallback>
    </mc:AlternateContent>
    <x:xf numFmtId="0" fontId="9" fillId="0" borderId="31" xfId="9" applyNumberFormat="1" applyFont="1" applyFill="1" applyBorder="1" applyAlignment="1">
      <x:alignment horizontal="general" vertical="center" shrinkToFit="1"/>
    </x:xf>
    <x:xf numFmtId="41" fontId="9" fillId="0" borderId="41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31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4" applyNumberFormat="1" applyFont="1" applyFill="1" applyBorder="1" applyAlignment="1">
          <x:alignment horizontal="center" vertical="center" shrinkToFit="1"/>
        </x:xf>
      </mc:Fallback>
    </mc:AlternateContent>
    <x:xf numFmtId="165" fontId="9" fillId="0" borderId="32" xfId="4" applyNumberFormat="1" applyFont="1" applyFill="1" applyBorder="1" applyAlignment="1">
      <x:alignment horizontal="general" vertical="center" shrinkToFit="1"/>
    </x:xf>
    <x:xf numFmtId="41" fontId="9" fillId="0" borderId="8" xfId="4" applyNumberFormat="1" applyFont="1" applyFill="1" applyBorder="1" applyAlignment="1">
      <x:alignment horizontal="left" vertical="center" shrinkToFit="1"/>
    </x:xf>
    <x:xf numFmtId="165" fontId="9" fillId="0" borderId="8" xfId="4" applyNumberFormat="1" applyFont="1" applyFill="1" applyBorder="1" applyAlignment="1">
      <x:alignment horizontal="left" vertical="center" shrinkToFit="1"/>
    </x:xf>
    <x:xf numFmtId="41" fontId="9" fillId="0" borderId="8" xfId="4" applyNumberFormat="1" applyFont="1" applyFill="1" applyBorder="1" applyAlignment="1" applyProtection="1">
      <x:alignment horizontal="left" vertical="center" shrinkToFit="1"/>
    </x:xf>
    <x:xf numFmtId="41" fontId="9" fillId="0" borderId="25" xfId="4" applyNumberFormat="1" applyFont="1" applyFill="1" applyBorder="1" applyAlignment="1">
      <x:alignment horizontal="left" vertical="center" shrinkToFit="1"/>
    </x:xf>
    <x:xf numFmtId="41" fontId="9" fillId="0" borderId="9" xfId="4" applyNumberFormat="1" applyFont="1" applyFill="1" applyBorder="1" applyAlignment="1">
      <x:alignment horizontal="left" vertical="center" shrinkToFit="1"/>
    </x:xf>
    <x:xf numFmtId="165" fontId="9" fillId="0" borderId="15" xfId="4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8" xfId="9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9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31" xfId="4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34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4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2" xfId="4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2" xfId="4" applyNumberFormat="1" applyFont="1" applyFill="1" applyBorder="1" applyAlignment="1">
          <x:alignment horizontal="center" vertical="center" shrinkToFit="1"/>
        </x:xf>
      </mc:Fallback>
    </mc:AlternateContent>
    <x:xf numFmtId="41" fontId="13" fillId="0" borderId="27" xfId="4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4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25" xfId="4" applyNumberFormat="1" applyFont="1" applyFill="1" applyBorder="1" applyAlignment="1">
      <x:alignment horizontal="general" vertical="center"/>
    </x:xf>
    <x:xf numFmtId="165" fontId="9" fillId="0" borderId="15" xfId="4" applyNumberFormat="1" applyFont="1" applyFill="1" applyBorder="1" applyAlignment="1">
      <x:alignment horizontal="general" vertical="center"/>
    </x:xf>
    <x:xf numFmtId="0" fontId="13" fillId="0" borderId="27" xfId="5" applyNumberFormat="1" applyFont="1" applyFill="1" applyBorder="1" applyAlignment="1">
      <x:alignment horizontal="left" vertical="center" shrinkToFit="1"/>
    </x:xf>
    <x:xf numFmtId="41" fontId="13" fillId="0" borderId="27" xfId="4" applyNumberFormat="1" applyFont="1" applyFill="1" applyBorder="1" applyAlignment="1">
      <x:alignment horizontal="left" vertical="center" shrinkToFit="1"/>
    </x:xf>
    <x:xf numFmtId="0" fontId="13" fillId="0" borderId="43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13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3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9" fillId="0" borderId="13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13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3" xfId="9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3" xfId="9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13" xfId="4" applyNumberFormat="1" applyFont="1" applyFill="1" applyBorder="1" applyAlignment="1">
      <x:alignment horizontal="general" vertical="center"/>
    </x:xf>
    <x:xf numFmtId="165" fontId="9" fillId="0" borderId="13" xfId="4" applyNumberFormat="1" applyFont="1" applyFill="1" applyBorder="1" applyAlignment="1">
      <x:alignment horizontal="general" vertical="center" shrinkToFit="1"/>
    </x:xf>
    <x:xf numFmtId="0" fontId="9" fillId="0" borderId="13" xfId="9" applyNumberFormat="1" applyFont="1" applyFill="1" applyBorder="1" applyAlignment="1">
      <x:alignment horizontal="general" vertical="center" shrinkToFit="1"/>
    </x:xf>
    <x:xf numFmtId="165" fontId="9" fillId="0" borderId="13" xfId="4" applyNumberFormat="1" applyFont="1" applyFill="1" applyBorder="1" applyAlignment="1">
      <x:alignment horizontal="general" vertical="center"/>
    </x:xf>
    <x:xf numFmtId="41" fontId="9" fillId="0" borderId="23" xfId="4" applyNumberFormat="1" applyFont="1" applyFill="1" applyBorder="1" applyAlignment="1">
      <x:alignment horizontal="general" vertical="center"/>
    </x:xf>
    <x:xf numFmtId="41" fontId="9" fillId="0" borderId="12" xfId="4" applyNumberFormat="1" applyFont="1" applyFill="1" applyBorder="1" applyAlignment="1">
      <x:alignment horizontal="general" vertical="center" shrinkToFit="1"/>
    </x:xf>
    <x:xf numFmtId="165" fontId="9" fillId="0" borderId="14" xfId="4" applyNumberFormat="1" applyFont="1" applyFill="1" applyBorder="1" applyAlignment="1">
      <x:alignment horizontal="general" vertical="center"/>
    </x:xf>
    <x:xf numFmtId="0" fontId="13" fillId="0" borderId="35" xfId="0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36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6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0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0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bottom" shrinkToFit="1"/>
        </x:xf>
      </mc:Fallback>
    </mc:AlternateContent>
    <x:xf numFmtId="49" fontId="13" fillId="0" borderId="27" xfId="5" applyNumberFormat="1" applyFont="1" applyFill="1" applyBorder="1" applyAlignment="1">
      <x:alignment horizontal="left" vertical="center" shrinkToFit="1"/>
    </x:xf>
    <x:xf numFmtId="49" fontId="13" fillId="0" borderId="27" xfId="0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8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4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4" applyNumberFormat="1" applyFont="1" applyFill="1" applyBorder="1" applyAlignment="1">
          <x:alignment horizontal="right" vertical="bottom" shrinkToFit="1"/>
        </x:xf>
      </mc:Fallback>
    </mc:AlternateContent>
    <x:xf numFmtId="0" fontId="13" fillId="0" borderId="43" xfId="0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13" xfId="4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3" xfId="4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4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4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4" xfId="4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4" xfId="4" applyNumberFormat="1" applyFont="1" applyFill="1" applyBorder="1" applyAlignment="1">
          <x:alignment horizontal="right" vertical="bottom" shrinkToFit="1"/>
        </x:xf>
      </mc:Fallback>
    </mc:AlternateContent>
    <x:xf numFmtId="0" fontId="9" fillId="0" borderId="48" xfId="0" applyNumberFormat="1" applyFont="1" applyFill="1" applyBorder="1" applyAlignment="1">
      <x:alignment horizontal="general" vertical="center" shrinkToFit="1"/>
    </x:xf>
    <x:xf numFmtId="166" fontId="13" fillId="0" borderId="27" xfId="6" applyNumberFormat="1" applyFont="1" applyFill="1" applyBorder="1" applyAlignment="1">
      <x:alignment horizontal="left" vertical="center" shrinkToFit="1"/>
    </x:xf>
    <x:xf numFmtId="0" fontId="9" fillId="0" borderId="49" xfId="0" applyNumberFormat="1" applyFont="1" applyFill="1" applyBorder="1" applyAlignment="1">
      <x:alignment horizontal="general" vertical="center" shrinkToFit="1"/>
    </x:xf>
    <x:xf numFmtId="0" fontId="13" fillId="0" borderId="27" xfId="12" applyNumberFormat="1" applyFont="1" applyFill="1" applyBorder="1" applyAlignment="1" applyProtection="1">
      <x:alignment horizontal="left" vertical="center"/>
      <x:protection locked="0"/>
    </x:xf>
    <x:xf numFmtId="166" fontId="13" fillId="0" borderId="27" xfId="6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9" fillId="0" borderId="8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0" applyNumberFormat="1" applyFont="1" applyFill="1" applyBorder="1" applyAlignment="1">
          <x:alignment horizontal="right" vertical="center" shrinkToFit="1"/>
        </x:xf>
      </mc:Fallback>
    </mc:AlternateContent>
    <x:xf numFmtId="166" fontId="13" fillId="0" borderId="43" xfId="6" applyNumberFormat="1" applyFont="1" applyFill="1" applyBorder="1" applyAlignment="1">
      <x:alignment horizontal="left" vertical="center" shrinkToFit="1"/>
    </x:xf>
    <x:xf numFmtId="0" fontId="7" fillId="0" borderId="50" xfId="9" applyNumberFormat="1" applyFont="1" applyFill="1" applyBorder="1" applyAlignment="1">
      <x:alignment horizontal="general" vertical="bottom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44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4" xfId="9" applyNumberFormat="1" applyFont="1" applyFill="1" applyBorder="1" applyAlignment="1">
          <x:alignment horizontal="center" vertical="center" shrinkToFit="1"/>
        </x:xf>
      </mc:Fallback>
    </mc:AlternateContent>
    <x:xf numFmtId="0" fontId="9" fillId="0" borderId="31" xfId="9" applyNumberFormat="1" applyFont="1" applyFill="1" applyBorder="1" applyAlignment="1">
      <x:alignment horizontal="general" vertical="bottom" shrinkToFit="1"/>
    </x:xf>
    <x:xf numFmtId="0" fontId="9" fillId="0" borderId="8" xfId="9" applyNumberFormat="1" applyFont="1" applyFill="1" applyBorder="1" applyAlignment="1">
      <x:alignment horizontal="general" vertical="bottom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8" xfId="9" applyNumberFormat="1" applyFont="1" applyFill="1" applyBorder="1" applyAlignment="1" hs:applyExtension="1">
          <x:alignment horizontal="center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9" applyNumberFormat="1" applyFont="1" applyFill="1" applyBorder="1" applyAlignment="1">
          <x:alignment horizontal="center" vertical="bottom" shrinkToFit="1"/>
        </x:xf>
      </mc:Fallback>
    </mc:AlternateContent>
    <x:xf numFmtId="0" fontId="9" fillId="0" borderId="9" xfId="9" applyNumberFormat="1" applyFont="1" applyFill="1" applyBorder="1" applyAlignment="1">
      <x:alignment horizontal="general" vertical="bottom" shrinkToFit="1"/>
    </x:xf>
    <x:xf numFmtId="165" fontId="9" fillId="0" borderId="8" xfId="9" applyNumberFormat="1" applyFont="1" applyFill="1" applyBorder="1" applyAlignment="1">
      <x:alignment horizontal="general" vertical="bottom" shrinkToFit="1"/>
    </x:xf>
    <x:xf numFmtId="41" fontId="9" fillId="0" borderId="13" xfId="4" applyNumberFormat="1" applyFont="1" applyFill="1" applyBorder="1" applyAlignment="1">
      <x:alignment horizontal="general" vertical="center" shrinkToFit="1"/>
    </x:xf>
    <x:xf numFmtId="165" fontId="9" fillId="0" borderId="14" xfId="4" applyNumberFormat="1" applyFont="1" applyFill="1" applyBorder="1" applyAlignment="1">
      <x:alignment horizontal="general" vertical="center" shrinkToFit="1"/>
    </x:xf>
    <x:xf numFmtId="0" fontId="13" fillId="0" borderId="13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13" xfId="2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3" xfId="2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2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2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4" xfId="2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4" xfId="2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8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8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8" xfId="9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9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9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9" applyNumberFormat="1" applyFont="1" applyFill="1" applyBorder="1" applyAlignment="1">
          <x:alignment horizontal="right" vertical="center"/>
        </x:xf>
      </mc:Fallback>
    </mc:AlternateContent>
    <x:xf numFmtId="0" fontId="13" fillId="0" borderId="8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7" fillId="0" borderId="8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7" fillId="0" borderId="8" xfId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7" fillId="0" borderId="8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7" fillId="0" borderId="8" xfId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" applyNumberFormat="1" applyFont="1" applyFill="1" applyBorder="1" applyAlignment="1">
          <x:alignment horizontal="right" vertical="center"/>
        </x:xf>
      </mc:Fallback>
    </mc:AlternateContent>
    <x:xf numFmtId="0" fontId="13" fillId="0" borderId="46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8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9" applyNumberFormat="1" applyFont="1" applyFill="1" applyBorder="1" applyAlignment="1">
          <x:alignment horizontal="right" vertical="bottom" shrinkToFit="1"/>
        </x:xf>
      </mc:Fallback>
    </mc:AlternateContent>
    <x:xf numFmtId="0" fontId="13" fillId="0" borderId="51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31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1" xfId="9" applyNumberFormat="1" applyFont="1" applyFill="1" applyBorder="1" applyAlignment="1">
          <x:alignment horizontal="right" vertical="bottom" shrinkToFit="1"/>
        </x:xf>
      </mc:Fallback>
    </mc:AlternateContent>
    <x:xf numFmtId="0" fontId="13" fillId="0" borderId="46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8" xfId="9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9" applyNumberFormat="1" applyFont="1" applyFill="1" applyBorder="1" applyAlignment="1">
          <x:alignment horizontal="right" vertical="bottom"/>
        </x:xf>
      </mc:Fallback>
    </mc:AlternateContent>
    <x:xf numFmtId="0" fontId="13" fillId="0" borderId="46" xfId="7" applyNumberFormat="1" applyFont="1" applyFill="1" applyBorder="1" applyAlignment="1">
      <x:alignment horizontal="left" vertical="center"/>
    </x:xf>
    <x:xf numFmtId="0" fontId="13" fillId="0" borderId="51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3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9" fillId="0" borderId="8" xfId="6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9" fillId="0" borderId="8" xfId="6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6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6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6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6" applyNumberFormat="1" applyFont="1" applyFill="1" applyBorder="1" applyAlignment="1">
          <x:alignment horizontal="right" vertical="center"/>
        </x:xf>
      </mc:Fallback>
    </mc:AlternateContent>
    <x:xf numFmtId="0" fontId="13" fillId="0" borderId="52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5" fontId="9" fillId="0" borderId="13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9" fillId="0" borderId="13" xfId="6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9" fillId="0" borderId="13" xfId="6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6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6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4" xfId="6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4" xfId="6" applyNumberFormat="1" applyFont="1" applyFill="1" applyBorder="1" applyAlignment="1">
          <x:alignment horizontal="right" vertical="center"/>
        </x:xf>
      </mc:Fallback>
    </mc:AlternateContent>
    <x:xf numFmtId="0" fontId="9" fillId="0" borderId="53" xfId="0" applyNumberFormat="1" applyFont="1" applyFill="1" applyBorder="1" applyAlignment="1">
      <x:alignment horizontal="general" vertical="bottom"/>
    </x:xf>
    <x:xf numFmtId="0" fontId="9" fillId="0" borderId="54" xfId="0" applyNumberFormat="1" applyFont="1" applyFill="1" applyBorder="1" applyAlignment="1">
      <x:alignment horizontal="general" vertical="bottom"/>
    </x:xf>
    <x:xf numFmtId="0" fontId="9" fillId="0" borderId="0" xfId="0" applyNumberFormat="1" applyFont="1" applyFill="1" applyBorder="1" applyAlignment="1">
      <x:alignment horizontal="general" vertical="bottom" wrapText="1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31" xfId="9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1" xfId="9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0" xfId="4" applyNumberFormat="1" applyFont="1" applyFill="1" applyBorder="1" applyAlignment="1">
      <x:alignment horizontal="general" vertical="center"/>
    </x:xf>
    <x:xf numFmtId="41" fontId="9" fillId="0" borderId="0" xfId="4" applyNumberFormat="1" applyFont="1" applyFill="1" applyBorder="1" applyAlignment="1">
      <x:alignment horizontal="general" vertical="center" wrapText="1" shrinkToFit="1"/>
    </x:xf>
    <x:xf numFmtId="0" fontId="13" fillId="0" borderId="27" xfId="9" applyNumberFormat="1" applyFont="1" applyFill="1" applyBorder="1" applyAlignment="1">
      <x:alignment horizontal="left" vertical="center"/>
    </x:xf>
    <x:xf numFmtId="41" fontId="9" fillId="0" borderId="8" xfId="9" applyNumberFormat="1" applyFont="1" applyFill="1" applyBorder="1" applyAlignment="1">
      <x:alignment horizontal="general" vertical="center"/>
    </x:xf>
    <x:xf numFmtId="165" fontId="9" fillId="0" borderId="8" xfId="9" applyNumberFormat="1" applyFont="1" applyFill="1" applyBorder="1" applyAlignment="1">
      <x:alignment horizontal="general" vertical="center"/>
    </x:xf>
    <x:xf numFmtId="165" fontId="9" fillId="0" borderId="15" xfId="9" applyNumberFormat="1" applyFont="1" applyFill="1" applyBorder="1" applyAlignment="1">
      <x:alignment horizontal="general" vertical="center"/>
    </x:xf>
    <x:xf numFmtId="0" fontId="9" fillId="0" borderId="8" xfId="9" applyNumberFormat="1" applyFont="1" applyFill="1" applyBorder="1">
      <x:alignment horizontal="general" vertical="bottom"/>
    </x:xf>
    <x:xf numFmtId="0" fontId="13" fillId="0" borderId="27" xfId="9" applyNumberFormat="1" applyFont="1" applyFill="1" applyBorder="1" applyAlignment="1">
      <x:alignment horizontal="left" vertical="center" wrapText="1"/>
    </x:xf>
    <x:xf numFmtId="0" fontId="13" fillId="0" borderId="27" xfId="9" applyNumberFormat="1" applyFont="1" applyFill="1" applyBorder="1" applyAlignment="1">
      <x:alignment horizontal="general" vertical="center"/>
    </x:xf>
    <x:xf numFmtId="0" fontId="13" fillId="0" borderId="27" xfId="9" applyNumberFormat="1" applyFont="1" applyFill="1" applyBorder="1" applyAlignment="1" applyProtection="1">
      <x:alignment horizontal="general" vertical="center" shrinkToFit="1"/>
      <x:protection locked="0"/>
    </x:xf>
    <x:xf numFmtId="0" fontId="13" fillId="0" borderId="44" xfId="9" applyNumberFormat="1" applyFont="1" applyFill="1" applyBorder="1" applyAlignment="1">
      <x:alignment horizontal="left" vertical="center"/>
    </x:xf>
    <x:xf numFmtId="41" fontId="9" fillId="0" borderId="34" xfId="4" applyNumberFormat="1" applyFont="1" applyFill="1" applyBorder="1" applyAlignment="1">
      <x:alignment horizontal="general" vertical="center"/>
    </x:xf>
    <x:xf numFmtId="165" fontId="9" fillId="0" borderId="31" xfId="4" applyNumberFormat="1" applyFont="1" applyFill="1" applyBorder="1" applyAlignment="1">
      <x:alignment horizontal="general" vertical="center"/>
    </x:xf>
    <x:xf numFmtId="41" fontId="9" fillId="0" borderId="31" xfId="4" applyNumberFormat="1" applyFont="1" applyFill="1" applyBorder="1" applyAlignment="1">
      <x:alignment horizontal="general" vertical="center"/>
    </x:xf>
    <x:xf numFmtId="41" fontId="9" fillId="0" borderId="31" xfId="9" applyNumberFormat="1" applyFont="1" applyFill="1" applyBorder="1" applyAlignment="1">
      <x:alignment horizontal="general" vertical="center"/>
    </x:xf>
    <x:xf numFmtId="165" fontId="9" fillId="0" borderId="31" xfId="9" applyNumberFormat="1" applyFont="1" applyFill="1" applyBorder="1" applyAlignment="1">
      <x:alignment horizontal="general" vertical="center"/>
    </x:xf>
    <x:xf numFmtId="165" fontId="9" fillId="0" borderId="32" xfId="9" applyNumberFormat="1" applyFont="1" applyFill="1" applyBorder="1" applyAlignment="1">
      <x:alignment horizontal="general" vertical="center"/>
    </x:xf>
    <x:xf numFmtId="41" fontId="9" fillId="0" borderId="8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27" xfId="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9" applyNumberFormat="1" applyFont="1" applyFill="1" applyBorder="1" applyAlignment="1">
          <x:alignment horizontal="center" vertical="center" wrapText="1"/>
        </x:xf>
      </mc:Fallback>
    </mc:AlternateContent>
    <x:xf numFmtId="0" fontId="9" fillId="0" borderId="8" xfId="9" applyNumberFormat="1" applyFont="1" applyFill="1" applyBorder="1" applyAlignment="1">
      <x:alignment horizontal="left" vertical="center"/>
    </x:xf>
    <x:xf numFmtId="0" fontId="9" fillId="0" borderId="8" xfId="9" applyNumberFormat="1" applyFont="1" applyFill="1" applyBorder="1" applyAlignment="1">
      <x:alignment horizontal="general" vertical="center"/>
    </x:xf>
    <x:xf numFmtId="0" fontId="13" fillId="0" borderId="43" xfId="9" applyNumberFormat="1" applyFont="1" applyFill="1" applyBorder="1" applyAlignment="1">
      <x:alignment horizontal="left" vertical="center"/>
    </x:xf>
    <x:xf numFmtId="41" fontId="9" fillId="0" borderId="12" xfId="4" applyNumberFormat="1" applyFont="1" applyFill="1" applyBorder="1" applyAlignment="1">
      <x:alignment horizontal="general" vertical="center"/>
    </x:xf>
    <x:xf numFmtId="0" fontId="9" fillId="0" borderId="13" xfId="9" applyNumberFormat="1" applyFont="1" applyFill="1" applyBorder="1" applyAlignment="1">
      <x:alignment horizontal="left" vertical="center"/>
    </x:xf>
    <x:xf numFmtId="0" fontId="9" fillId="0" borderId="13" xfId="9" applyNumberFormat="1" applyFont="1" applyFill="1" applyBorder="1" applyAlignment="1">
      <x:alignment horizontal="general" vertical="center"/>
    </x:xf>
    <x:xf numFmtId="165" fontId="9" fillId="0" borderId="14" xfId="9" applyNumberFormat="1" applyFont="1" applyFill="1" applyBorder="1" applyAlignment="1">
      <x:alignment horizontal="general" vertical="center"/>
    </x:xf>
    <x:xf numFmtId="41" fontId="9" fillId="0" borderId="0" xfId="1" applyNumberFormat="1" applyFont="1" applyFill="1" applyBorder="1" applyAlignment="1" applyProtection="1">
      <x:alignment horizontal="general" vertical="bottom"/>
      <x:protection locked="0"/>
    </x:xf>
    <x:xf numFmtId="165" fontId="9" fillId="0" borderId="0" xfId="1" applyNumberFormat="1" applyFont="1" applyFill="1" applyBorder="1" applyAlignment="1" applyProtection="1">
      <x:alignment horizontal="general" vertical="bottom"/>
      <x:protection locked="0"/>
    </x:xf>
    <x:xf numFmtId="41" fontId="9" fillId="0" borderId="0" xfId="1" applyNumberFormat="1" applyFont="1" applyFill="1" applyBorder="1" applyAlignment="1" applyProtection="1">
      <x:alignment horizontal="general" vertical="center"/>
      <x:protection locked="0"/>
    </x:xf>
    <x:xf numFmtId="165" fontId="9" fillId="0" borderId="0" xfId="1" applyNumberFormat="1" applyFont="1" applyFill="1" applyBorder="1" applyAlignment="1" applyProtection="1">
      <x:alignment horizontal="general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0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27" xfId="0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167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9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35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168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8" fontId="9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43" xfId="0" applyNumberFormat="1" applyFont="1" applyFill="1" applyBorder="1" applyAlignment="1" applyProtection="1">
      <x:alignment horizontal="left" vertical="center" wrapText="1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0" fontId="9" fillId="0" borderId="13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3" xfId="9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7" fillId="0" borderId="0" xfId="1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7" fillId="0" borderId="0" xfId="1" applyNumberFormat="1" applyFont="1" applyFill="1" applyBorder="1" applyAlignment="1">
          <x:alignment horizontal="center" vertical="bottom"/>
        </x:xf>
      </mc:Fallback>
    </mc:AlternateContent>
    <x:xf numFmtId="0" fontId="15" fillId="0" borderId="0" xfId="9" applyNumberFormat="1" applyFont="1" applyFill="1" applyBorder="1" applyAlignment="1">
      <x:alignment horizontal="general" vertical="center"/>
    </x:xf>
    <x:xf numFmtId="0" fontId="14" fillId="0" borderId="0" xfId="9" applyNumberFormat="1" applyFont="1" applyFill="1" applyBorder="1" applyAlignment="1">
      <x:alignment horizontal="general" vertical="bottom" shrinkToFit="1"/>
    </x:xf>
    <x:xf numFmtId="165" fontId="14" fillId="0" borderId="0" xfId="4" applyNumberFormat="1" applyFont="1" applyFill="1" applyBorder="1" applyAlignment="1">
      <x:alignment horizontal="general" vertical="center" shrinkToFit="1"/>
    </x:xf>
    <x:xf numFmtId="0" fontId="13" fillId="0" borderId="45" xfId="9" applyNumberFormat="1" applyFont="1" applyFill="1" applyBorder="1" applyAlignment="1">
      <x:alignment horizontal="left" vertical="center" shrinkToFit="1"/>
    </x:xf>
    <x:xf numFmtId="41" fontId="7" fillId="0" borderId="0" xfId="4" applyNumberFormat="1" applyFont="1" applyFill="1" applyBorder="1" applyAlignment="1">
      <x:alignment horizontal="general" vertical="center" shrinkToFit="1"/>
    </x:xf>
    <x:xf numFmtId="165" fontId="7" fillId="0" borderId="0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7" fillId="0" borderId="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7" fillId="0" borderId="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7" fillId="0" borderId="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7" fillId="0" borderId="0" xfId="4" applyNumberFormat="1" applyFont="1" applyFill="1" applyBorder="1" applyAlignment="1">
          <x:alignment horizontal="right" vertical="center" shrinkToFit="1"/>
        </x:xf>
      </mc:Fallback>
    </mc:AlternateContent>
    <x:xf numFmtId="41" fontId="7" fillId="0" borderId="0" xfId="4" applyNumberFormat="1" applyFont="1" applyFill="1" applyBorder="1" applyAlignment="1">
      <x:alignment horizontal="general" vertical="bottom" shrinkToFit="1"/>
    </x:xf>
    <x:xf numFmtId="165" fontId="7" fillId="0" borderId="0" xfId="4" applyNumberFormat="1" applyFont="1" applyFill="1" applyBorder="1" applyAlignment="1">
      <x:alignment horizontal="general" vertical="bottom" shrinkToFit="1"/>
    </x:xf>
    <x:xf numFmtId="0" fontId="13" fillId="0" borderId="52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0" fontId="7" fillId="0" borderId="0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4" fillId="0" borderId="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4" fillId="0" borderId="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4" fillId="0" borderId="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4" fillId="0" borderId="0" xfId="4" applyNumberFormat="1" applyFont="1" applyFill="1" applyBorder="1" applyAlignment="1">
          <x:alignment horizontal="right" vertical="center" shrinkToFit="1"/>
        </x:xf>
      </mc:Fallback>
    </mc:AlternateContent>
    <x:xf numFmtId="3" fontId="7" fillId="0" borderId="0" xfId="0" applyNumberFormat="1" applyFont="1" applyFill="1" applyBorder="1" applyAlignment="1">
      <x:alignment horizontal="general" vertical="center" shrinkToFit="1"/>
    </x:xf>
    <x:xf numFmtId="0" fontId="9" fillId="0" borderId="26" xfId="9" applyNumberFormat="1" applyFont="1" applyFill="1" applyBorder="1" applyAlignment="1">
      <x:alignment horizontal="left" vertical="center" wrapText="1" shrinkToFit="1"/>
    </x:xf>
    <x:xf numFmtId="0" fontId="9" fillId="0" borderId="27" xfId="9" applyNumberFormat="1" applyFont="1" applyFill="1" applyBorder="1" applyAlignment="1">
      <x:alignment horizontal="left" vertical="center" wrapText="1" shrinkToFit="1"/>
    </x:xf>
    <x:xf numFmtId="0" fontId="9" fillId="0" borderId="44" xfId="9" applyNumberFormat="1" applyFont="1" applyFill="1" applyBorder="1" applyAlignment="1">
      <x:alignment horizontal="left" vertical="center" shrinkToFit="1"/>
    </x:xf>
    <x:xf numFmtId="0" fontId="9" fillId="0" borderId="27" xfId="9" applyNumberFormat="1" applyFont="1" applyFill="1" applyBorder="1" applyAlignment="1">
      <x:alignment horizontal="left" vertical="center" shrinkToFit="1"/>
    </x:xf>
    <x:xf numFmtId="0" fontId="9" fillId="0" borderId="27" xfId="12" applyNumberFormat="1" applyFont="1" applyFill="1" applyBorder="1" applyAlignment="1">
      <x:alignment horizontal="left" vertical="center"/>
    </x:xf>
    <x:xf numFmtId="0" fontId="9" fillId="0" borderId="27" xfId="2" applyNumberFormat="1" applyFont="1" applyFill="1" applyBorder="1" applyAlignment="1" applyProtection="1">
      <x:alignment horizontal="left" vertical="center"/>
      <x:protection locked="0"/>
    </x:xf>
    <x:xf numFmtId="0" fontId="9" fillId="0" borderId="43" xfId="9" applyNumberFormat="1" applyFont="1" applyFill="1" applyBorder="1" applyAlignment="1">
      <x:alignment horizontal="left" vertical="center" shrinkToFit="1"/>
    </x:xf>
    <x:xf numFmtId="0" fontId="7" fillId="0" borderId="50" xfId="0" applyNumberFormat="1" applyFont="1" applyFill="1" applyBorder="1" applyAlignment="1">
      <x:alignment horizontal="general" vertical="bottom" shrinkToFit="1"/>
    </x:xf>
    <x:xf numFmtId="0" fontId="7" fillId="0" borderId="54" xfId="0" applyNumberFormat="1" applyFont="1" applyFill="1" applyBorder="1" applyAlignment="1">
      <x:alignment horizontal="general" vertical="bottom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8" xfId="0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0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center" indent="1" shrinkToFit="1"/>
          <hs:parashape hs:rightMargin="1134"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center" inden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quotePrefix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quotePrefix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1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1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21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21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27" xfId="8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34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2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2" xfId="4" applyNumberFormat="1" applyFont="1" applyFill="1" applyBorder="1" applyAlignment="1">
          <x:alignment horizontal="right" vertical="center"/>
        </x:xf>
      </mc:Fallback>
    </mc:AlternateContent>
    <x:xf numFmtId="41" fontId="13" fillId="0" borderId="27" xfId="4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1" fontId="9" fillId="0" borderId="12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2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4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4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 applyProtection="1">
          <x:alignment horizontal="right" vertical="center"/>
        </x:xf>
      </mc:Fallback>
    </mc:AlternateContent>
    <x:xf numFmtId="0" fontId="13" fillId="0" borderId="26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bottom"/>
        </x:xf>
      </mc:Fallback>
    </mc:AlternateContent>
    <x:xf numFmtId="0" fontId="13" fillId="0" borderId="43" xfId="9" applyNumberFormat="1" applyFont="1" applyFill="1" applyBorder="1" applyAlignment="1">
      <x:alignment horizontal="general" vertical="center"/>
    </x:xf>
    <x:xf numFmtId="0" fontId="13" fillId="0" borderId="35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36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6" xfId="0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7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7" xfId="0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37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7" xfId="0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8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8" xfId="0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quotePrefix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quotePrefix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quotePrefix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quotePrefix="1" applyNumberFormat="1" applyFont="1" applyFill="1" applyBorder="1" applyAlignment="1">
          <x:alignment horizontal="right" vertical="center"/>
        </x:xf>
      </mc:Fallback>
    </mc:AlternateContent>
    <x:xf numFmtId="0" fontId="13" fillId="0" borderId="44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31" xfId="4" quotePrefix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quotePrefix="1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4" quotePrefix="1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4" quotePrefix="1" applyNumberFormat="1" applyFont="1" applyFill="1" applyBorder="1" applyAlignment="1">
          <x:alignment horizontal="right" vertical="center"/>
        </x:xf>
      </mc:Fallback>
    </mc:AlternateContent>
    <x:xf numFmtId="0" fontId="13" fillId="0" borderId="43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3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35" xfId="0" applyNumberFormat="1" applyFont="1" applyFill="1" applyBorder="1" applyAlignment="1">
          <x:alignment horizontal="center" vertical="center" wrapText="1"/>
        </x:xf>
      </mc:Fallback>
    </mc:AlternateContent>
    <x:xf numFmtId="41" fontId="9" fillId="0" borderId="36" xfId="4" applyNumberFormat="1" applyFont="1" applyFill="1" applyBorder="1" applyAlignment="1">
      <x:alignment horizontal="general" vertical="center"/>
    </x:xf>
    <x:xf numFmtId="165" fontId="9" fillId="0" borderId="37" xfId="4" applyNumberFormat="1" applyFont="1" applyFill="1" applyBorder="1" applyAlignment="1">
      <x:alignment horizontal="general" vertical="center"/>
    </x:xf>
    <x:xf numFmtId="41" fontId="9" fillId="0" borderId="37" xfId="4" applyNumberFormat="1" applyFont="1" applyFill="1" applyBorder="1" applyAlignment="1">
      <x:alignment horizontal="general" vertical="center"/>
    </x:xf>
    <x:xf numFmtId="0" fontId="9" fillId="0" borderId="8" xfId="0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9" fillId="0" borderId="8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0" applyNumberFormat="1" applyFont="1" applyFill="1" applyBorder="1" applyAlignment="1">
          <x:alignment horizontal="right" vertical="center"/>
        </x:xf>
      </mc:Fallback>
    </mc:AlternateContent>
    <x:xf numFmtId="0" fontId="9" fillId="0" borderId="8" xfId="0" applyNumberFormat="1" applyFont="1" applyFill="1" applyBorder="1" applyAlignment="1">
      <x:alignment horizontal="left" vertical="center"/>
    </x:xf>
    <x:xf numFmtId="0" fontId="13" fillId="0" borderId="27" xfId="0" applyNumberFormat="1" applyFont="1" applyFill="1" applyBorder="1" applyAlignment="1">
      <x:alignment horizontal="general" vertical="center"/>
    </x:xf>
    <x:xf numFmtId="0" fontId="13" fillId="0" borderId="27" xfId="0" applyNumberFormat="1" applyFont="1" applyFill="1" applyBorder="1" applyAlignment="1">
      <x:alignment horizontal="general" vertical="center" shrinkToFit="1"/>
    </x:xf>
    <x:xf numFmtId="0" fontId="13" fillId="0" borderId="44" xfId="0" applyNumberFormat="1" applyFont="1" applyFill="1" applyBorder="1" applyAlignment="1">
      <x:alignment horizontal="general" vertical="center" shrinkToFit="1"/>
    </x:xf>
    <x:xf numFmtId="0" fontId="9" fillId="0" borderId="31" xfId="0" applyNumberFormat="1" applyFont="1" applyFill="1" applyBorder="1" applyAlignment="1">
      <x:alignment horizontal="general" vertical="center"/>
    </x:xf>
    <x:xf numFmtId="165" fontId="9" fillId="0" borderId="31" xfId="0" applyNumberFormat="1" applyFont="1" applyFill="1" applyBorder="1" applyAlignment="1">
      <x:alignment horizontal="general" vertical="center"/>
    </x:xf>
    <x:xf numFmtId="0" fontId="9" fillId="0" borderId="13" xfId="0" applyNumberFormat="1" applyFont="1" applyFill="1" applyBorder="1" applyAlignment="1">
      <x:alignment horizontal="left" vertical="center"/>
    </x:xf>
    <x:xf numFmtId="0" fontId="9" fillId="0" borderId="13" xfId="0" applyNumberFormat="1" applyFont="1" applyFill="1" applyBorder="1" applyAlignment="1">
      <x:alignment horizontal="general" vertical="center"/>
    </x:xf>
    <x:xf numFmtId="165" fontId="9" fillId="0" borderId="13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20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20" fillId="0" borderId="8" xfId="4" applyNumberFormat="1" applyFont="1" applyFill="1" applyBorder="1" applyAlignment="1">
          <x:alignment horizontal="right" vertical="center" shrinkToFit="1"/>
        </x:xf>
      </mc:Fallback>
    </mc:AlternateContent>
    <x:xf numFmtId="49" fontId="13" fillId="0" borderId="27" xfId="0" applyNumberFormat="1" applyFont="1" applyFill="1" applyBorder="1" applyAlignment="1">
      <x:alignment horizontal="left" vertical="center"/>
    </x:xf>
    <x:xf numFmtId="0" fontId="13" fillId="0" borderId="27" xfId="0" applyNumberFormat="1" applyFont="1" applyFill="1" applyBorder="1" applyAlignment="1" applyProtection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0" borderId="9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9" xfId="0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8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0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4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3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3" xfId="4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4" applyNumberFormat="1" applyFont="1" applyFill="1" applyBorder="1" applyAlignment="1">
          <x:alignment horizontal="right" vertical="bottom"/>
        </x:xf>
      </mc:Fallback>
    </mc:AlternateContent>
    <x:xf numFmtId="0" fontId="13" fillId="0" borderId="26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165" fontId="13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13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13" fillId="0" borderId="1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6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6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8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5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5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9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9" xfId="4" applyNumberFormat="1" applyFont="1" applyFill="1" applyBorder="1" applyAlignment="1">
          <x:alignment horizontal="right" vertical="center"/>
        </x:xf>
      </mc:Fallback>
    </mc:AlternateContent>
    <x:xf numFmtId="0" fontId="13" fillId="0" borderId="27" xfId="13" applyNumberFormat="1" applyFont="1" applyFill="1" applyBorder="1" applyAlignment="1" applyProtection="1">
      <x:alignment horizontal="left" vertical="center"/>
      <x:protection locked="0"/>
    </x:xf>
    <mc:AlternateContent xmlns:mc="http://schemas.openxmlformats.org/markup-compatibility/2006">
      <mc:Choice xmlns:hs="http://schemas.haansoft.com/office/spreadsheet/8.0" Requires="hs">
        <x:xf numFmtId="41" fontId="13" fillId="0" borderId="34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4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2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2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13" fillId="0" borderId="8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13" fillId="0" borderId="8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13" fillId="0" borderId="8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13" fillId="0" borderId="8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13" fillId="0" borderId="8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13" fillId="0" borderId="8" xfId="1" applyNumberFormat="1" applyFont="1" applyFill="1" applyBorder="1" applyAlignment="1">
          <x:alignment horizontal="center" vertical="center"/>
        </x:xf>
      </mc:Fallback>
    </mc:AlternateContent>
    <x:xf numFmtId="0" fontId="13" fillId="0" borderId="27" xfId="16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8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4" applyNumberFormat="1" applyFont="1" applyFill="1" applyBorder="1" applyAlignment="1">
          <x:alignment horizontal="right" vertical="bottom"/>
        </x:xf>
      </mc:Fallback>
    </mc:AlternateContent>
    <x:xf numFmtId="0" fontId="13" fillId="0" borderId="29" xfId="16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13" fillId="0" borderId="17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7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7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7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13" fillId="0" borderId="17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13" fillId="0" borderId="17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9" fontId="13" fillId="0" borderId="17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9" fontId="13" fillId="0" borderId="17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7" xfId="4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7" xfId="4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8" xfId="4" applyNumberFormat="1" applyFont="1" applyFill="1" applyBorder="1" applyAlignment="1">
          <x:alignment horizontal="right" vertical="center"/>
        </x:xf>
      </mc:Fallback>
    </mc:AlternateContent>
    <x:xf numFmtId="41" fontId="9" fillId="0" borderId="0" xfId="0" applyNumberFormat="1" applyFont="1" applyFill="1" applyBorder="1" applyAlignment="1">
      <x:alignment horizontal="general" vertical="center"/>
    </x:xf>
    <x:xf numFmtId="0" fontId="18" fillId="0" borderId="27" xfId="0" applyNumberFormat="1" applyFont="1" applyFill="1" applyBorder="1" applyAlignment="1">
      <x:alignment horizontal="left" vertical="center"/>
    </x:xf>
    <x:xf numFmtId="41" fontId="17" fillId="0" borderId="9" xfId="4" applyNumberFormat="1" applyFont="1" applyFill="1" applyBorder="1" applyAlignment="1">
      <x:alignment horizontal="general" vertical="center"/>
    </x:xf>
    <x:xf numFmtId="165" fontId="17" fillId="0" borderId="8" xfId="4" applyNumberFormat="1" applyFont="1" applyFill="1" applyBorder="1" applyAlignment="1">
      <x:alignment horizontal="general" vertical="center"/>
    </x:xf>
    <x:xf numFmtId="41" fontId="17" fillId="0" borderId="8" xfId="4" applyNumberFormat="1" applyFont="1" applyFill="1" applyBorder="1" applyAlignment="1">
      <x:alignment horizontal="general" vertical="center"/>
    </x:xf>
    <x:xf numFmtId="165" fontId="17" fillId="0" borderId="15" xfId="4" applyNumberFormat="1" applyFont="1" applyFill="1" applyBorder="1" applyAlignment="1">
      <x:alignment horizontal="general" vertical="center"/>
    </x:xf>
    <x:xf numFmtId="0" fontId="18" fillId="0" borderId="27" xfId="9" applyNumberFormat="1" applyFont="1" applyFill="1" applyBorder="1" applyAlignment="1">
      <x:alignment horizontal="left" vertical="center" shrinkToFit="1"/>
    </x:xf>
    <x:xf numFmtId="0" fontId="17" fillId="0" borderId="8" xfId="9" applyNumberFormat="1" applyFont="1" applyFill="1" applyBorder="1" applyAlignment="1">
      <x:alignment horizontal="general" vertical="bottom" shrinkToFit="1"/>
    </x:xf>
    <x:xf numFmtId="41" fontId="17" fillId="0" borderId="8" xfId="4" applyNumberFormat="1" applyFont="1" applyFill="1" applyBorder="1" applyAlignment="1">
      <x:alignment horizontal="general" vertical="bottom"/>
    </x:xf>
    <x:xf numFmtId="165" fontId="17" fillId="0" borderId="15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1" fontId="9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0" xfId="0" applyNumberFormat="1" applyFont="1" applyFill="1" applyBorder="1" applyAlignment="1">
          <x:alignment horizontal="center" vertical="center"/>
        </x:xf>
      </mc:Fallback>
    </mc:AlternateContent>
    <x:xf numFmtId="0" fontId="18" fillId="0" borderId="44" xfId="0" applyNumberFormat="1" applyFont="1" applyFill="1" applyBorder="1" applyAlignment="1">
      <x:alignment horizontal="left" vertical="center"/>
    </x:xf>
    <x:xf numFmtId="41" fontId="17" fillId="0" borderId="34" xfId="4" applyNumberFormat="1" applyFont="1" applyFill="1" applyBorder="1" applyAlignment="1">
      <x:alignment horizontal="general" vertical="center"/>
    </x:xf>
    <x:xf numFmtId="165" fontId="17" fillId="0" borderId="31" xfId="4" applyNumberFormat="1" applyFont="1" applyFill="1" applyBorder="1" applyAlignment="1">
      <x:alignment horizontal="general" vertical="center"/>
    </x:xf>
    <x:xf numFmtId="41" fontId="17" fillId="0" borderId="31" xfId="4" applyNumberFormat="1" applyFont="1" applyFill="1" applyBorder="1" applyAlignment="1">
      <x:alignment horizontal="general" vertical="center"/>
    </x:xf>
    <x:xf numFmtId="165" fontId="17" fillId="0" borderId="32" xfId="4" applyNumberFormat="1" applyFont="1" applyFill="1" applyBorder="1" applyAlignment="1">
      <x:alignment horizontal="general" vertical="center"/>
    </x:xf>
    <x:xf numFmtId="0" fontId="18" fillId="0" borderId="27" xfId="0" applyNumberFormat="1" applyFont="1" applyFill="1" applyBorder="1" applyAlignment="1">
      <x:alignment horizontal="general" vertical="center"/>
    </x:xf>
    <x:xf numFmtId="165" fontId="17" fillId="0" borderId="8" xfId="0" applyNumberFormat="1" applyFont="1" applyFill="1" applyBorder="1" applyAlignment="1">
      <x:alignment horizontal="general" vertical="bottom"/>
    </x:xf>
    <x:xf numFmtId="0" fontId="18" fillId="0" borderId="43" xfId="0" applyNumberFormat="1" applyFont="1" applyFill="1" applyBorder="1" applyAlignment="1">
      <x:alignment horizontal="left" vertical="center"/>
    </x:xf>
    <x:xf numFmtId="41" fontId="17" fillId="0" borderId="12" xfId="4" applyNumberFormat="1" applyFont="1" applyFill="1" applyBorder="1" applyAlignment="1">
      <x:alignment horizontal="general" vertical="center"/>
    </x:xf>
    <x:xf numFmtId="165" fontId="17" fillId="0" borderId="13" xfId="4" applyNumberFormat="1" applyFont="1" applyFill="1" applyBorder="1" applyAlignment="1">
      <x:alignment horizontal="general" vertical="center"/>
    </x:xf>
    <x:xf numFmtId="41" fontId="17" fillId="0" borderId="13" xfId="4" applyNumberFormat="1" applyFont="1" applyFill="1" applyBorder="1" applyAlignment="1">
      <x:alignment horizontal="general" vertical="center"/>
    </x:xf>
    <x:xf numFmtId="165" fontId="17" fillId="0" borderId="14" xfId="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7" fillId="0" borderId="8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0" borderId="8" xfId="9" applyNumberFormat="1" applyFont="1" applyFill="1" applyBorder="1" applyAlignment="1">
          <x:alignment horizontal="right" vertical="bottom" shrinkToFit="1"/>
        </x:xf>
      </mc:Fallback>
    </mc:AlternateContent>
    <x:xf numFmtId="0" fontId="18" fillId="0" borderId="44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17" fillId="0" borderId="34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34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3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3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3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3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0" borderId="31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0" borderId="31" xfId="9" applyNumberFormat="1" applyFont="1" applyFill="1" applyBorder="1" applyAlignment="1">
          <x:alignment horizontal="right" vertical="bottom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3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32" xfId="4" applyNumberFormat="1" applyFont="1" applyFill="1" applyBorder="1" applyAlignment="1">
          <x:alignment horizontal="right" vertical="center" shrinkToFit="1"/>
        </x:xf>
      </mc:Fallback>
    </mc:AlternateContent>
    <x:xf numFmtId="0" fontId="18" fillId="0" borderId="43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17" fillId="0" borderId="1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1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13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13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13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13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14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14" xfId="4" applyNumberFormat="1" applyFont="1" applyFill="1" applyBorder="1" applyAlignment="1">
          <x:alignment horizontal="right" vertical="center" shrinkToFit="1"/>
        </x:xf>
      </mc:Fallback>
    </mc:AlternateContent>
    <x:xf numFmtId="0" fontId="0" fillId="0" borderId="0" xfId="0" applyNumberFormat="1" applyFont="1" applyFill="1" applyAlignment="1">
      <x:alignment horizontal="general" vertical="center"/>
    </x:xf>
    <x:xf numFmtId="0" fontId="13" fillId="0" borderId="35" xfId="9" applyNumberFormat="1" applyFont="1" applyFill="1" applyBorder="1" applyAlignment="1">
      <x:alignment horizontal="left" vertical="center" wrapText="1" shrinkToFit="1"/>
    </x:xf>
    <x:xf numFmtId="41" fontId="9" fillId="0" borderId="36" xfId="4" applyNumberFormat="1" applyFont="1" applyFill="1" applyBorder="1" applyAlignment="1">
      <x:alignment horizontal="general" vertical="center" shrinkToFit="1"/>
    </x:xf>
    <x:xf numFmtId="165" fontId="9" fillId="0" borderId="37" xfId="4" applyNumberFormat="1" applyFont="1" applyFill="1" applyBorder="1" applyAlignment="1">
      <x:alignment horizontal="general" vertical="center" shrinkToFit="1"/>
    </x:xf>
    <x:xf numFmtId="41" fontId="9" fillId="0" borderId="37" xfId="4" applyNumberFormat="1" applyFont="1" applyFill="1" applyBorder="1" applyAlignment="1">
      <x:alignment horizontal="general" vertical="center" shrinkToFit="1"/>
    </x:xf>
    <x:xf numFmtId="0" fontId="13" fillId="0" borderId="27" xfId="9" applyNumberFormat="1" applyFont="1" applyFill="1" applyBorder="1" applyAlignment="1">
      <x:alignment horizontal="general" vertical="center" shrinkToFit="1"/>
    </x:xf>
    <x:xf numFmtId="0" fontId="13" fillId="0" borderId="27" xfId="9" applyNumberFormat="1" applyFont="1" applyFill="1" applyBorder="1" applyAlignment="1">
      <x:alignment horizontal="general" vertical="center" wrapText="1"/>
    </x:xf>
    <x:xf numFmtId="0" fontId="13" fillId="0" borderId="27" xfId="9" applyNumberFormat="1" applyFont="1" applyFill="1" applyBorder="1" applyAlignment="1">
      <x:alignment horizontal="left" vertical="center" wrapText="1" shrinkToFit="1"/>
    </x:xf>
    <x:xf numFmtId="41" fontId="9" fillId="0" borderId="9" xfId="1" applyNumberFormat="1" applyFont="1" applyFill="1" applyBorder="1" applyAlignment="1">
      <x:alignment horizontal="general" vertical="center"/>
    </x:xf>
    <x:xf numFmtId="41" fontId="9" fillId="0" borderId="8" xfId="1" applyNumberFormat="1" applyFont="1" applyFill="1" applyBorder="1" applyAlignment="1">
      <x:alignment horizontal="general" vertical="center"/>
    </x:xf>
    <x:xf numFmtId="165" fontId="9" fillId="0" borderId="8" xfId="1" applyNumberFormat="1" applyFont="1" applyFill="1" applyBorder="1" applyAlignment="1">
      <x:alignment horizontal="general" vertical="center"/>
    </x:xf>
    <x:xf numFmtId="165" fontId="9" fillId="0" borderId="15" xfId="1" applyNumberFormat="1" applyFont="1" applyFill="1" applyBorder="1" applyAlignment="1">
      <x:alignment horizontal="general" vertical="center"/>
    </x:xf>
    <x:xf numFmtId="41" fontId="9" fillId="0" borderId="12" xfId="1" applyNumberFormat="1" applyFont="1" applyFill="1" applyBorder="1" applyAlignment="1">
      <x:alignment horizontal="general" vertical="center"/>
    </x:xf>
    <x:xf numFmtId="41" fontId="9" fillId="0" borderId="13" xfId="1" applyNumberFormat="1" applyFont="1" applyFill="1" applyBorder="1" applyAlignment="1">
      <x:alignment horizontal="general" vertical="center"/>
    </x:xf>
    <x:xf numFmtId="165" fontId="9" fillId="0" borderId="13" xfId="1" applyNumberFormat="1" applyFont="1" applyFill="1" applyBorder="1" applyAlignment="1">
      <x:alignment horizontal="general" vertical="center"/>
    </x:xf>
    <x:xf numFmtId="165" fontId="9" fillId="0" borderId="14" xfId="1" applyNumberFormat="1" applyFont="1" applyFill="1" applyBorder="1" applyAlignment="1">
      <x:alignment horizontal="general" vertical="center"/>
    </x:xf>
    <x:xf numFmtId="41" fontId="9" fillId="0" borderId="8" xfId="4" quotePrefix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8" xfId="4" quotePrefix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quotePrefix="1" applyNumberFormat="1" applyFont="1" applyFill="1" applyBorder="1" applyAlignment="1">
          <x:alignment horizontal="center" vertical="center" shrinkToFit="1"/>
        </x:xf>
      </mc:Fallback>
    </mc:AlternateContent>
    <x:xf numFmtId="41" fontId="9" fillId="0" borderId="9" xfId="4" quotePrefix="1" applyNumberFormat="1" applyFont="1" applyFill="1" applyBorder="1" applyAlignment="1">
      <x:alignment horizontal="general" vertical="center" shrinkToFit="1"/>
    </x:xf>
    <x:xf numFmtId="165" fontId="9" fillId="0" borderId="8" xfId="4" quotePrefix="1" applyNumberFormat="1" applyFont="1" applyFill="1" applyBorder="1" applyAlignment="1">
      <x:alignment horizontal="general" vertical="center" shrinkToFit="1"/>
    </x:xf>
    <x:xf numFmtId="0" fontId="9" fillId="0" borderId="8" xfId="4" quotePrefix="1" applyNumberFormat="1" applyFont="1" applyFill="1" applyBorder="1" applyAlignment="1">
      <x:alignment horizontal="general" vertical="center" shrinkToFit="1"/>
    </x:xf>
    <x:xf numFmtId="0" fontId="13" fillId="0" borderId="27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9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5" xfId="1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5" xfId="1" applyNumberFormat="1" applyFont="1" applyFill="1" applyBorder="1" applyAlignment="1">
          <x:alignment horizontal="right" vertical="center" shrinkToFit="1"/>
        </x:xf>
      </mc:Fallback>
    </mc:AlternateContent>
    <x:xf numFmtId="41" fontId="9" fillId="0" borderId="9" xfId="1" applyNumberFormat="1" applyFont="1" applyFill="1" applyBorder="1" applyAlignment="1">
      <x:alignment horizontal="general" vertical="center" shrinkToFit="1"/>
    </x:xf>
    <x:xf numFmtId="41" fontId="9" fillId="0" borderId="8" xfId="1" applyNumberFormat="1" applyFont="1" applyFill="1" applyBorder="1" applyAlignment="1">
      <x:alignment horizontal="general" vertical="center" shrinkToFit="1"/>
    </x:xf>
    <x:xf numFmtId="41" fontId="9" fillId="0" borderId="25" xfId="1" applyNumberFormat="1" applyFont="1" applyFill="1" applyBorder="1" applyAlignment="1">
      <x:alignment horizontal="general" vertical="center" shrinkToFit="1"/>
    </x:xf>
    <x:xf numFmtId="0" fontId="9" fillId="0" borderId="0" xfId="0" applyNumberFormat="1" applyFont="1" applyFill="1" applyBorder="1" applyAlignment="1">
      <x:alignment horizontal="general" vertical="bottom"/>
    </x:xf>
    <x:xf numFmtId="0" fontId="22" fillId="0" borderId="0" xfId="9" applyNumberFormat="1" applyFont="1" applyFill="1" applyBorder="1">
      <x:alignment horizontal="general" vertical="bottom"/>
    </x:xf>
    <x:xf numFmtId="0" fontId="8" fillId="0" borderId="0" xfId="9" applyNumberFormat="1" applyFont="1" applyFill="1" applyBorder="1" applyAlignment="1">
      <x:alignment horizontal="general" vertical="center"/>
    </x:xf>
    <x:xf numFmtId="41" fontId="8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8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8" fillId="0" borderId="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4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1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9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9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1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9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9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2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2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7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7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6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6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0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0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1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11" xfId="4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27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right" vertical="center"/>
        </x:xf>
      </mc:Fallback>
    </mc:AlternateContent>
    <x:xf numFmtId="0" fontId="13" fillId="0" borderId="27" xfId="9" applyNumberFormat="1" applyFont="1" applyFill="1" applyBorder="1" applyAlignment="1">
      <x:alignment horizontal="left" vertical="center" shrinkToFit="1"/>
    </x:xf>
    <mc:AlternateContent xmlns:mc="http://schemas.openxmlformats.org/markup-compatibility/2006">
      <mc:Choice xmlns:hs="http://schemas.haansoft.com/office/spreadsheet/8.0" Requires="hs">
        <x:xf numFmtId="41" fontId="9" fillId="0" borderId="9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8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8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1" applyNumberFormat="1" applyFont="1" applyFill="1" applyBorder="1" applyAlignment="1">
          <x:alignment horizontal="right" vertical="bottom"/>
        </x:xf>
      </mc:Fallback>
    </mc:AlternateContent>
    <x:xf numFmtId="0" fontId="13" fillId="0" borderId="44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9" fillId="0" borderId="34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2" xfId="1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2" xfId="1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9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9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9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9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8" xfId="9" applyNumberFormat="1" applyFont="1" applyFill="1" applyBorder="1" applyAlignment="1" hs:applyExtension="1">
          <x:alignment horizontal="right" vertical="bottom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8" xfId="9" applyNumberFormat="1" applyFont="1" applyFill="1" applyBorder="1" applyAlignment="1">
          <x:alignment horizontal="right" vertical="bottom" shrinkToFit="1"/>
        </x:xf>
      </mc:Fallback>
    </mc:AlternateContent>
    <x:xf numFmtId="0" fontId="13" fillId="0" borderId="44" xfId="12" applyNumberFormat="1" applyFont="1" applyFill="1" applyBorder="1" applyAlignment="1" applyProtection="1">
      <x:alignment horizontal="left" vertical="center" shrinkToFit="1"/>
      <x:protection locked="0"/>
    </x:xf>
    <mc:AlternateContent xmlns:mc="http://schemas.openxmlformats.org/markup-compatibility/2006">
      <mc:Choice xmlns:hs="http://schemas.haansoft.com/office/spreadsheet/8.0" Requires="hs">
        <x:xf numFmtId="41" fontId="9" fillId="0" borderId="34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4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1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1" xfId="4" applyNumberFormat="1" applyFont="1" applyFill="1" applyBorder="1" applyAlignment="1">
          <x:alignment horizontal="right" vertical="center" shrinkToFit="1"/>
        </x:xf>
      </mc:Fallback>
    </mc:AlternateContent>
    <x:xf numFmtId="0" fontId="13" fillId="0" borderId="27" xfId="9" applyNumberFormat="1" applyFont="1" applyFill="1" applyBorder="1" applyAlignment="1" applyProtection="1">
      <x:alignment horizontal="left" vertical="center" shrinkToFit="1"/>
      <x:protection locked="0"/>
    </x:xf>
    <x:xf numFmtId="0" fontId="9" fillId="0" borderId="0" xfId="9" applyNumberFormat="1" applyFont="1" applyFill="1" applyBorder="1">
      <x:alignment horizontal="general" vertical="bottom"/>
    </x:xf>
    <x:xf numFmtId="41" fontId="9" fillId="0" borderId="0" xfId="1" applyNumberFormat="1" applyFont="1" applyFill="1" applyBorder="1" applyAlignment="1">
      <x:alignment horizontal="general" vertical="bottom"/>
    </x:xf>
    <x:xf numFmtId="165" fontId="9" fillId="0" borderId="0" xfId="0" applyNumberFormat="1" applyFont="1" applyFill="1" applyBorder="1" applyAlignment="1" applyProtection="1">
      <x:alignment horizontal="general" vertical="bottom"/>
    </x:xf>
    <x:xf numFmtId="165" fontId="10" fillId="0" borderId="0" xfId="0" applyNumberFormat="1" applyFont="1" applyFill="1" applyAlignment="1">
      <x:alignment horizontal="general" vertical="bottom"/>
    </x:xf>
    <x:xf numFmtId="165" fontId="10" fillId="0" borderId="0" xfId="0" applyNumberFormat="1" applyFont="1" applyFill="1" applyBorder="1" applyAlignment="1" applyProtection="1">
      <x:alignment horizontal="general" vertical="center"/>
    </x:xf>
    <x:xf numFmtId="165" fontId="9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13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7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7" xfId="1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1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1" xfId="1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1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1" xfId="1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8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1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9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9" xfId="1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1" applyNumberFormat="1" applyFont="1" applyFill="1" applyBorder="1" applyAlignment="1" applyProtection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1" applyNumberFormat="1" applyFont="1" applyFill="1" applyBorder="1" applyAlignment="1" applyProtection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1" applyNumberFormat="1" applyFont="1" applyFill="1" applyBorder="1" applyAlignment="1" applyProtection="1">
          <x:alignment horizontal="right" vertical="center" shrinkToFit="1"/>
        </x:xf>
      </mc:Fallback>
    </mc:AlternateContent>
    <x:xf numFmtId="165" fontId="9" fillId="0" borderId="0" xfId="0" applyNumberFormat="1" applyFont="1" applyFill="1" applyAlignment="1">
      <x:alignment horizontal="general" vertical="bottom"/>
    </x:xf>
    <x:xf numFmtId="165" fontId="10" fillId="0" borderId="0" xfId="0" applyNumberFormat="1" applyFont="1" applyFill="1" applyAlignment="1">
      <x:alignment horizontal="general" vertical="center"/>
    </x:xf>
    <x:xf numFmtId="165" fontId="9" fillId="0" borderId="0" xfId="0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13" fillId="0" borderId="1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3" xfId="0" applyNumberFormat="1" applyFont="1" applyFill="1" applyBorder="1" applyAlignment="1">
          <x:alignment horizontal="center" vertical="center"/>
        </x:xf>
      </mc:Fallback>
    </mc:AlternateContent>
    <x:xf numFmtId="165" fontId="9" fillId="0" borderId="55" xfId="1" applyNumberFormat="1" applyFont="1" applyFill="1" applyBorder="1" applyAlignment="1">
      <x:alignment horizontal="general" vertical="center" shrinkToFit="1"/>
    </x:xf>
    <x:xf numFmtId="165" fontId="13" fillId="0" borderId="20" xfId="4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12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2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36" xfId="0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36" xfId="0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3" xfId="9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3" xfId="9" applyNumberFormat="1" applyFont="1" applyFill="1" applyBorder="1" applyAlignment="1">
          <x:alignment horizontal="right" vertical="center" shrinkToFit="1"/>
        </x:xf>
      </mc:Fallback>
    </mc:AlternateContent>
    <x:xf numFmtId="165" fontId="9" fillId="0" borderId="13" xfId="9" applyNumberFormat="1" applyFont="1" applyFill="1" applyBorder="1" applyAlignment="1">
      <x:alignment horizontal="general" vertical="center" shrinkToFit="1"/>
    </x:xf>
    <x:xf numFmtId="165" fontId="9" fillId="0" borderId="8" xfId="1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165" fontId="9" fillId="0" borderId="8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4" applyNumberFormat="1" applyFont="1" applyFill="1" applyBorder="1" applyAlignment="1">
          <x:alignment horizontal="center" vertical="center"/>
        </x:xf>
      </mc:Fallback>
    </mc:AlternateContent>
    <x:xf numFmtId="165" fontId="7" fillId="0" borderId="0" xfId="9" applyNumberFormat="1" applyFont="1" applyFill="1" applyBorder="1">
      <x:alignment horizontal="general" vertical="bottom"/>
    </x:xf>
    <x:xf numFmtId="165" fontId="8" fillId="0" borderId="0" xfId="9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5" fontId="9" fillId="0" borderId="8" xfId="9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8" xfId="9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1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1" xfId="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2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15" xfId="9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9" applyNumberFormat="1" applyFont="1" applyFill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9" fillId="0" borderId="32" xfId="2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32" xfId="2" applyNumberFormat="1" applyFont="1" applyFill="1" applyBorder="1" applyAlignment="1">
          <x:alignment horizontal="right" vertical="center"/>
        </x:xf>
      </mc:Fallback>
    </mc:AlternateContent>
    <x:xf numFmtId="165" fontId="9" fillId="0" borderId="9" xfId="1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9" fillId="0" borderId="0" xfId="1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0" xfId="1" applyNumberFormat="1" applyFont="1" applyFill="1" applyBorder="1" applyAlignment="1" applyProtection="1">
          <x:alignment horizontal="center" vertical="center"/>
          <x:protection locked="0"/>
        </x:xf>
      </mc:Fallback>
    </mc:AlternateContent>
    <x:xf numFmtId="165" fontId="9" fillId="0" borderId="22" xfId="4" applyNumberFormat="1" applyFont="1" applyFill="1" applyBorder="1" applyAlignment="1">
      <x:alignment horizontal="general" vertical="center"/>
    </x:xf>
    <x:xf numFmtId="165" fontId="9" fillId="0" borderId="38" xfId="4" applyNumberFormat="1" applyFont="1" applyFill="1" applyBorder="1" applyAlignment="1">
      <x:alignment horizontal="general" vertical="center"/>
    </x:xf>
    <x:xf numFmtId="165" fontId="9" fillId="0" borderId="16" xfId="4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9" fillId="0" borderId="15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9" fillId="0" borderId="15" xfId="0" applyNumberFormat="1" applyFont="1" applyFill="1" applyBorder="1" applyAlignment="1">
          <x:alignment horizontal="right" vertical="center"/>
        </x:xf>
      </mc:Fallback>
    </mc:AlternateContent>
    <x:xf numFmtId="165" fontId="9" fillId="0" borderId="15" xfId="0" applyNumberFormat="1" applyFont="1" applyFill="1" applyBorder="1" applyAlignment="1">
      <x:alignment horizontal="general" vertical="center"/>
    </x:xf>
    <x:xf numFmtId="165" fontId="9" fillId="0" borderId="32" xfId="0" applyNumberFormat="1" applyFont="1" applyFill="1" applyBorder="1" applyAlignment="1">
      <x:alignment horizontal="general" vertical="center"/>
    </x:xf>
    <x:xf numFmtId="165" fontId="9" fillId="0" borderId="14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5" fontId="13" fillId="0" borderId="21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1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9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22" xfId="4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22" xfId="4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3" fillId="0" borderId="16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3" fillId="0" borderId="16" xfId="4" applyNumberFormat="1" applyFont="1" applyFill="1" applyBorder="1" applyAlignment="1">
          <x:alignment horizontal="right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17" fillId="0" borderId="9" xfId="4" applyNumberFormat="1" applyFont="1" applyFill="1" applyBorder="1" applyAlignment="1" hs:applyExtension="1">
          <x:alignment horizontal="right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17" fillId="0" borderId="9" xfId="4" applyNumberFormat="1" applyFont="1" applyFill="1" applyBorder="1" applyAlignment="1">
          <x:alignment horizontal="right" vertical="center" shrinkToFit="1"/>
        </x:xf>
      </mc:Fallback>
    </mc:AlternateContent>
    <x:xf numFmtId="165" fontId="9" fillId="0" borderId="8" xfId="9" applyNumberFormat="1" applyFont="1" applyFill="1" applyBorder="1" applyAlignment="1">
      <x:alignment horizontal="general" vertical="center" shrinkToFit="1"/>
    </x:xf>
    <x:xf numFmtId="165" fontId="9" fillId="0" borderId="38" xfId="4" applyNumberFormat="1" applyFont="1" applyFill="1" applyBorder="1" applyAlignment="1">
      <x:alignment horizontal="general" vertical="center" shrinkToFit="1"/>
    </x:xf>
    <x:xf numFmtId="165" fontId="9" fillId="0" borderId="55" xfId="4" applyNumberFormat="1" applyFont="1" applyFill="1" applyBorder="1" applyAlignment="1">
      <x:alignment horizontal="general" vertical="center" shrinkToFit="1"/>
    </x:xf>
    <x:xf numFmtId="165" fontId="9" fillId="0" borderId="15" xfId="9" applyNumberFormat="1" applyFont="1" applyFill="1" applyBorder="1" applyAlignment="1">
      <x:alignment horizontal="general" vertical="bottom" shrinkToFit="1"/>
    </x:xf>
    <x:xf numFmtId="165" fontId="9" fillId="0" borderId="15" xfId="9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0" fontId="13" fillId="0" borderId="56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6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3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3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57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57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7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7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9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9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3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3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15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15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5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5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5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57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7" xfId="2" applyNumberFormat="1" applyFont="1" applyFill="1" applyBorder="1" applyAlignment="1">
          <x:alignment horizontal="center" vertical="center"/>
        </x:xf>
      </mc:Fallback>
    </mc:AlternateContent>
    <x:xf numFmtId="41" fontId="13" fillId="0" borderId="42" xfId="0" applyNumberFormat="1" applyFont="1" applyFill="1" applyBorder="1" applyAlignment="1">
      <x:alignment horizontal="general" vertical="center"/>
    </x:xf>
    <x:xf numFmtId="0" fontId="13" fillId="0" borderId="9" xfId="0" applyNumberFormat="1" applyFont="1" applyFill="1" applyBorder="1" applyAlignment="1">
      <x:alignment horizontal="general" vertical="center"/>
    </x:xf>
    <x:xf numFmtId="41" fontId="13" fillId="0" borderId="8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4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2" xfId="2" applyNumberFormat="1" applyFont="1" applyFill="1" applyBorder="1" applyAlignment="1">
          <x:alignment horizontal="center" vertical="center"/>
        </x:xf>
      </mc:Fallback>
    </mc:AlternateContent>
    <x:xf numFmtId="0" fontId="13" fillId="0" borderId="42" xfId="0" applyNumberFormat="1" applyFont="1" applyFill="1" applyBorder="1" applyAlignment="1">
      <x:alignment horizontal="general" vertical="center"/>
    </x:xf>
    <x:xf numFmtId="41" fontId="13" fillId="0" borderId="47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3" fillId="0" borderId="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3" fillId="0" borderId="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3" fillId="0" borderId="1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3" fillId="0" borderId="1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25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25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2" applyNumberFormat="1" applyFont="1" applyFill="1" applyBorder="1" applyAlignment="1">
          <x:alignment horizontal="center" vertical="center"/>
        </x:xf>
      </mc:Fallback>
    </mc:AlternateContent>
    <x:xf numFmtId="41" fontId="13" fillId="0" borderId="15" xfId="0" applyNumberFormat="1" applyFont="1" applyFill="1" applyBorder="1" applyAlignment="1">
      <x:alignment horizontal="general" vertical="center"/>
    </x:xf>
    <x:xf numFmtId="41" fontId="8" fillId="0" borderId="59" xfId="0" applyNumberFormat="1" applyFont="1" applyFill="1" applyBorder="1" applyAlignment="1">
      <x:alignment horizontal="left" vertical="center"/>
    </x:xf>
    <x:xf numFmtId="41" fontId="8" fillId="0" borderId="59" xfId="1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13" fillId="0" borderId="5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5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57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57" xfId="2" applyNumberFormat="1" applyFont="1" applyFill="1" applyBorder="1" applyAlignment="1">
          <x:alignment horizontal="center" vertical="center"/>
        </x:xf>
      </mc:Fallback>
    </mc:AlternateContent>
    <x:xf numFmtId="41" fontId="13" fillId="0" borderId="9" xfId="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13" fillId="0" borderId="4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8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8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58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58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25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5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2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2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8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3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3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60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60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6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6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52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2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4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4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1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1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31" xfId="1" applyNumberFormat="1" applyFont="1" applyFill="1" applyBorder="1" applyAlignment="1">
          <x:alignment horizontal="center" vertical="center"/>
        </x:xf>
      </mc:Fallback>
    </mc:AlternateContent>
    <x:xf numFmtId="0" fontId="8" fillId="0" borderId="0" xfId="0" applyNumberFormat="1" applyFont="1" applyFill="1" applyBorder="1" applyAlignment="1">
      <x:alignment horizontal="left" vertical="center"/>
    </x:xf>
    <x:xf numFmtId="41" fontId="8" fillId="0" borderId="0" xfId="0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1" fontId="13" fillId="0" borderId="25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25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x:xf numFmtId="0" fontId="8" fillId="0" borderId="0" xfId="9" applyNumberFormat="1" applyFont="1" applyFill="1" applyBorder="1" applyAlignment="1">
      <x:alignment horizontal="general" vertical="center"/>
    </x:xf>
    <x:xf numFmtId="41" fontId="8" fillId="0" borderId="0" xfId="9" applyNumberFormat="1" applyFont="1" applyFill="1" applyBorder="1" applyAlignment="1">
      <x:alignment horizontal="general" vertical="center"/>
    </x:xf>
    <x:xf numFmtId="0" fontId="8" fillId="0" borderId="0" xfId="9" applyNumberFormat="1" applyFont="1" applyFill="1" applyBorder="1" applyAlignment="1">
      <x:alignment horizontal="left" vertical="center"/>
    </x:xf>
    <x:xf numFmtId="41" fontId="8" fillId="0" borderId="0" xfId="9" applyNumberFormat="1" applyFont="1" applyFill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4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56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56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27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27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43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43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57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57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42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42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8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8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47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47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9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9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8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8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13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13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8" xfId="1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8" xfId="1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1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1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15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15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44" xfId="9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44" xfId="9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31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31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31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31" xfId="1" applyNumberFormat="1" applyFont="1" applyFill="1" applyBorder="1" applyAlignment="1">
          <x:alignment horizontal="center" vertical="center"/>
        </x:xf>
      </mc:Fallback>
    </mc:AlternateContent>
  </x:cellXfs>
  <x:cellStyles count="17">
    <x:cellStyle name="표준" xfId="0" builtinId="0"/>
    <x:cellStyle name="쉼표 [0]" xfId="1" builtinId="6"/>
    <x:cellStyle name="콤마 [0]" xfId="2"/>
    <x:cellStyle name="콤마 [0] 4" xfId="3"/>
    <x:cellStyle name="쉼표 [0] 2" xfId="4"/>
    <x:cellStyle name="콤마 [0] 2 2" xfId="5"/>
    <x:cellStyle name="통화 [0] 2" xfId="6"/>
    <x:cellStyle name="표준_동대문-면적현황 2" xfId="7"/>
    <x:cellStyle name="표준_마포구-면적현황" xfId="8"/>
    <x:cellStyle name="표준 2" xfId="9"/>
    <x:cellStyle name="쉼표 [0] 2 2" xfId="10"/>
    <x:cellStyle name="통화 [0] 3" xfId="11"/>
    <x:cellStyle name="표준 6" xfId="12"/>
    <x:cellStyle name="표준_관악구-면적현황" xfId="13"/>
    <x:cellStyle name="보통" xfId="14" builtinId="28"/>
    <x:cellStyle name="메모" xfId="15" builtinId="10"/>
    <x:cellStyle name="표준 9" xfId="16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0</xdr:row>
      <xdr:rowOff>0</xdr:rowOff>
    </xdr:from>
    <xdr:to>
      <xdr:col>24</xdr:col>
      <xdr:colOff>171449</xdr:colOff>
      <xdr:row>42</xdr:row>
      <xdr:rowOff>28575</xdr:rowOff>
    </xdr:to>
    <xdr:sp fLocksText="1" fPublished="0">
      <xdr:nvSpPr>
        <xdr:cNvPr id="2050" name="Text Box 2" hidden="1"/>
        <xdr:cNvSpPr txBox="1">
          <a:spLocks noSelect="1" noChangeArrowheads="1"/>
        </xdr:cNvSpPr>
      </xdr:nvSpPr>
      <xdr:spPr>
        <a:xfrm>
          <a:off x="0" y="0"/>
          <a:ext cx="11668125" cy="160305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lIns="5080" tIns="5080" rIns="5080" bIns="508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0</xdr:row>
      <xdr:rowOff>0</xdr:rowOff>
    </xdr:from>
    <xdr:to>
      <xdr:col>24</xdr:col>
      <xdr:colOff>152400</xdr:colOff>
      <xdr:row>41</xdr:row>
      <xdr:rowOff>85724</xdr:rowOff>
    </xdr:to>
    <xdr:sp fLocksText="1" fPublished="0">
      <xdr:nvSpPr>
        <xdr:cNvPr id="4100" name="Text Box 4" hidden="1"/>
        <xdr:cNvSpPr txBox="1">
          <a:spLocks noSelect="1" noChangeArrowheads="1"/>
        </xdr:cNvSpPr>
      </xdr:nvSpPr>
      <xdr:spPr>
        <a:xfrm>
          <a:off x="0" y="0"/>
          <a:ext cx="11506200" cy="157067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lIns="5080" tIns="5080" rIns="5080" bIns="508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0</xdr:row>
      <xdr:rowOff>0</xdr:rowOff>
    </xdr:from>
    <xdr:to>
      <xdr:col>24</xdr:col>
      <xdr:colOff>276225</xdr:colOff>
      <xdr:row>42</xdr:row>
      <xdr:rowOff>209550</xdr:rowOff>
    </xdr:to>
    <xdr:sp fLocksText="1" fPublished="0">
      <xdr:nvSpPr>
        <xdr:cNvPr id="5122" name="Text Box 2" hidden="1"/>
        <xdr:cNvSpPr txBox="1">
          <a:spLocks noSelect="1" noChangeArrowheads="1"/>
        </xdr:cNvSpPr>
      </xdr:nvSpPr>
      <xdr:spPr>
        <a:xfrm>
          <a:off x="0" y="0"/>
          <a:ext cx="10488705" cy="16214912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lIns="5080" tIns="5080" rIns="5080" bIns="508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0</xdr:col>
      <xdr:colOff>0</xdr:colOff>
      <xdr:row>0</xdr:row>
      <xdr:rowOff>0</xdr:rowOff>
    </xdr:from>
    <xdr:to>
      <xdr:col>23</xdr:col>
      <xdr:colOff>352425</xdr:colOff>
      <xdr:row>41</xdr:row>
      <xdr:rowOff>95250</xdr:rowOff>
    </xdr:to>
    <xdr:sp fLocksText="1" fPublished="0">
      <xdr:nvSpPr>
        <xdr:cNvPr id="7246" name="Text Box 78" hidden="1"/>
        <xdr:cNvSpPr txBox="1">
          <a:spLocks noSelect="1" noChangeArrowheads="1"/>
        </xdr:cNvSpPr>
      </xdr:nvSpPr>
      <xdr:spPr>
        <a:xfrm>
          <a:off x="0" y="0"/>
          <a:ext cx="12819529" cy="15710647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lIns="5080" tIns="5080" rIns="5080" bIns="508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Relationship Id="rId2" Type="http://schemas.openxmlformats.org/officeDocument/2006/relationships/comments" Target="../comments1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1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2.vml"  /><Relationship Id="rId2" Type="http://schemas.openxmlformats.org/officeDocument/2006/relationships/comments" Target="../comments2.x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Relationship Id="rId2" Type="http://schemas.openxmlformats.org/officeDocument/2006/relationships/vmlDrawing" Target="../drawings/vmlDrawing3.vml"  /><Relationship Id="rId3" Type="http://schemas.openxmlformats.org/officeDocument/2006/relationships/comments" Target="../comments3.x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4.vml"  /><Relationship Id="rId2" Type="http://schemas.openxmlformats.org/officeDocument/2006/relationships/comments" Target="../comments4.xml" 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_rels/sheet26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5.vml"  /><Relationship Id="rId2" Type="http://schemas.openxmlformats.org/officeDocument/2006/relationships/comments" Target="../comments5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DI42"/>
  <x:sheetViews>
    <x:sheetView topLeftCell="A1" zoomScaleNormal="100" zoomScaleSheetLayoutView="130" workbookViewId="0">
      <x:pane xSplit="1" ySplit="6" topLeftCell="CE7" activePane="bottomRight" state="frozen"/>
      <x:selection pane="bottomRight" activeCell="AJ4" activeCellId="0" sqref="AJ4:AK4"/>
    </x:sheetView>
  </x:sheetViews>
  <x:sheetFormatPr defaultColWidth="8.88671875" defaultRowHeight="10.699999999999999"/>
  <x:cols>
    <x:col min="1" max="1" width="14" style="6" customWidth="1"/>
    <x:col min="2" max="2" width="4.44140625" style="6" bestFit="1" customWidth="1"/>
    <x:col min="3" max="3" width="8.44140625" style="883" bestFit="1" customWidth="1"/>
    <x:col min="4" max="4" width="4.44140625" style="6" bestFit="1" customWidth="1"/>
    <x:col min="5" max="5" width="9.44140625" style="895" bestFit="1" customWidth="1"/>
    <x:col min="6" max="6" width="5.44140625" style="6" bestFit="1" customWidth="1"/>
    <x:col min="7" max="7" width="7.77734375" style="895" bestFit="1" customWidth="1"/>
    <x:col min="8" max="8" width="4.44140625" style="6" bestFit="1" customWidth="1"/>
    <x:col min="9" max="9" width="8.44140625" style="895" bestFit="1" customWidth="1"/>
    <x:col min="10" max="10" width="5.44140625" style="6" bestFit="1" customWidth="1"/>
    <x:col min="11" max="11" width="4.44140625" style="6" bestFit="1" customWidth="1"/>
    <x:col min="12" max="12" width="8.21875" style="895" bestFit="1" customWidth="1"/>
    <x:col min="13" max="16" width="4.44140625" style="6" bestFit="1" customWidth="1"/>
    <x:col min="17" max="17" width="3.77734375" style="6" bestFit="1" customWidth="1"/>
    <x:col min="18" max="18" width="8.44140625" style="895" bestFit="1" customWidth="1"/>
    <x:col min="19" max="19" width="5.44140625" style="6" bestFit="1" customWidth="1"/>
    <x:col min="20" max="20" width="7.77734375" style="895" bestFit="1" customWidth="1"/>
    <x:col min="21" max="21" width="3.5546875" style="6" customWidth="1"/>
    <x:col min="22" max="22" width="7.5546875" style="895" bestFit="1" customWidth="1"/>
    <x:col min="23" max="23" width="5.44140625" style="6" bestFit="1" customWidth="1"/>
    <x:col min="24" max="24" width="6.109375" style="6" bestFit="1" customWidth="1"/>
    <x:col min="25" max="25" width="4.44140625" style="6" bestFit="1" customWidth="1"/>
    <x:col min="26" max="26" width="5.44140625" style="6" bestFit="1" customWidth="1"/>
    <x:col min="27" max="30" width="4.44140625" style="6" bestFit="1" customWidth="1"/>
    <x:col min="31" max="32" width="3.77734375" style="6" bestFit="1" customWidth="1"/>
    <x:col min="33" max="33" width="5.44140625" style="6" bestFit="1" customWidth="1"/>
    <x:col min="34" max="35" width="4.44140625" style="6" bestFit="1" customWidth="1"/>
    <x:col min="36" max="37" width="5.44140625" style="6" bestFit="1" customWidth="1"/>
    <x:col min="38" max="38" width="15.21875" style="6" customWidth="1"/>
    <x:col min="39" max="39" width="4.44140625" style="6" bestFit="1" customWidth="1"/>
    <x:col min="40" max="40" width="8.44140625" style="895" bestFit="1" customWidth="1"/>
    <x:col min="41" max="41" width="3.77734375" style="6" bestFit="1" customWidth="1"/>
    <x:col min="42" max="42" width="5.44140625" style="6" bestFit="1" customWidth="1"/>
    <x:col min="43" max="43" width="3.77734375" style="6" bestFit="1" customWidth="1"/>
    <x:col min="44" max="44" width="7.77734375" style="895" bestFit="1" customWidth="1"/>
    <x:col min="45" max="45" width="3.77734375" style="6" bestFit="1" customWidth="1"/>
    <x:col min="46" max="46" width="8.44140625" style="895" bestFit="1" customWidth="1"/>
    <x:col min="47" max="47" width="3.109375" style="6" bestFit="1" customWidth="1"/>
    <x:col min="48" max="48" width="3.44140625" style="6" customWidth="1"/>
    <x:col min="49" max="49" width="2.88671875" style="6" customWidth="1"/>
    <x:col min="50" max="50" width="4.44140625" style="6" bestFit="1" customWidth="1"/>
    <x:col min="51" max="51" width="3" style="6" customWidth="1"/>
    <x:col min="52" max="52" width="4.44140625" style="6" bestFit="1" customWidth="1"/>
    <x:col min="53" max="53" width="7.77734375" style="895" bestFit="1" customWidth="1"/>
    <x:col min="54" max="54" width="5.44140625" style="6" bestFit="1" customWidth="1"/>
    <x:col min="55" max="56" width="4.44140625" style="6" bestFit="1" customWidth="1"/>
    <x:col min="57" max="57" width="5.44140625" style="6" bestFit="1" customWidth="1"/>
    <x:col min="58" max="58" width="6.109375" style="6" bestFit="1" customWidth="1"/>
    <x:col min="59" max="60" width="5.44140625" style="6" bestFit="1" customWidth="1"/>
    <x:col min="61" max="61" width="3.77734375" style="6" bestFit="1" customWidth="1"/>
    <x:col min="62" max="62" width="8.109375" style="895" bestFit="1" customWidth="1"/>
    <x:col min="63" max="63" width="3.77734375" style="6" bestFit="1" customWidth="1"/>
    <x:col min="64" max="64" width="8.33203125" style="895" bestFit="1" customWidth="1"/>
    <x:col min="65" max="65" width="4.44140625" style="6" customWidth="1"/>
    <x:col min="66" max="66" width="8.44140625" style="895" bestFit="1" customWidth="1"/>
    <x:col min="67" max="67" width="3.5546875" style="6" customWidth="1"/>
    <x:col min="68" max="68" width="8.33203125" style="895" bestFit="1" customWidth="1"/>
    <x:col min="69" max="69" width="3.77734375" style="6" bestFit="1" customWidth="1"/>
    <x:col min="70" max="70" width="3.5546875" style="6" customWidth="1"/>
    <x:col min="71" max="73" width="4.44140625" style="6" bestFit="1" customWidth="1"/>
    <x:col min="74" max="74" width="10.77734375" style="6" customWidth="1"/>
    <x:col min="75" max="75" width="4.44140625" style="6" customWidth="1"/>
    <x:col min="76" max="76" width="6.21875" style="6" bestFit="1" customWidth="1"/>
    <x:col min="77" max="77" width="8.44140625" style="895" bestFit="1" customWidth="1"/>
    <x:col min="78" max="78" width="3.6640625" style="6" customWidth="1"/>
    <x:col min="79" max="79" width="8.33203125" style="895" bestFit="1" customWidth="1"/>
    <x:col min="80" max="80" width="4.44140625" style="6" customWidth="1"/>
    <x:col min="81" max="81" width="8.33203125" style="895" bestFit="1" customWidth="1"/>
    <x:col min="82" max="82" width="4" style="6" bestFit="1" customWidth="1"/>
    <x:col min="83" max="83" width="4.88671875" style="6" customWidth="1"/>
    <x:col min="84" max="84" width="8.33203125" style="895" bestFit="1" customWidth="1"/>
    <x:col min="85" max="85" width="4.44140625" style="6" customWidth="1"/>
    <x:col min="86" max="87" width="4.44140625" style="6" bestFit="1" customWidth="1"/>
    <x:col min="88" max="88" width="5.44140625" style="6" bestFit="1" customWidth="1"/>
    <x:col min="89" max="89" width="4.44140625" style="6" bestFit="1" customWidth="1"/>
    <x:col min="90" max="90" width="5" style="6" bestFit="1" customWidth="1"/>
    <x:col min="91" max="91" width="3.77734375" style="6" bestFit="1" customWidth="1"/>
    <x:col min="92" max="93" width="4.44140625" style="6" bestFit="1" customWidth="1"/>
    <x:col min="94" max="94" width="8.33203125" style="895" bestFit="1" customWidth="1"/>
    <x:col min="95" max="95" width="5.44140625" style="6" bestFit="1" customWidth="1"/>
    <x:col min="96" max="96" width="8.44140625" style="895" bestFit="1" customWidth="1"/>
    <x:col min="97" max="97" width="5.6640625" style="6" bestFit="1" customWidth="1"/>
    <x:col min="98" max="98" width="5.44140625" style="6" bestFit="1" customWidth="1"/>
    <x:col min="99" max="99" width="5" style="6" bestFit="1" customWidth="1"/>
    <x:col min="100" max="100" width="5.44140625" style="6" bestFit="1" customWidth="1"/>
    <x:col min="101" max="101" width="4.109375" style="6" bestFit="1" customWidth="1"/>
    <x:col min="102" max="102" width="5.44140625" style="6" bestFit="1" customWidth="1"/>
    <x:col min="103" max="103" width="17.109375" style="6" bestFit="1" customWidth="1"/>
    <x:col min="104" max="104" width="5.77734375" style="6" bestFit="1" customWidth="1"/>
    <x:col min="105" max="105" width="8.44140625" style="9" bestFit="1" customWidth="1"/>
    <x:col min="106" max="106" width="6.21875" style="6" bestFit="1" customWidth="1"/>
    <x:col min="107" max="107" width="8.109375" style="9" customWidth="1"/>
    <x:col min="108" max="108" width="6.21875" style="6" bestFit="1" customWidth="1"/>
    <x:col min="109" max="109" width="9" style="9" bestFit="1" customWidth="1"/>
    <x:col min="110" max="110" width="5.44140625" style="6" bestFit="1" customWidth="1"/>
    <x:col min="111" max="111" width="8.44140625" style="9" bestFit="1" customWidth="1"/>
    <x:col min="112" max="16384" width="8.88671875" style="6"/>
  </x:cols>
  <x:sheetData>
    <x:row r="1" spans="1:111" s="88" customFormat="1" ht="30" customHeight="1">
      <x:c r="A1" s="4" t="s">
        <x:v>2794</x:v>
      </x:c>
      <x:c r="B1" s="87"/>
      <x:c r="C1" s="885"/>
      <x:c r="D1" s="87"/>
      <x:c r="E1" s="896"/>
      <x:c r="F1" s="87"/>
      <x:c r="G1" s="896"/>
      <x:c r="H1" s="87"/>
      <x:c r="I1" s="896"/>
      <x:c r="J1" s="87"/>
      <x:c r="K1" s="87"/>
      <x:c r="L1" s="896"/>
      <x:c r="M1" s="87"/>
      <x:c r="N1" s="87"/>
      <x:c r="O1" s="87"/>
      <x:c r="P1" s="87"/>
      <x:c r="R1" s="884"/>
      <x:c r="T1" s="884"/>
      <x:c r="V1" s="884"/>
      <x:c r="AL1" s="4" t="s">
        <x:v>452</x:v>
      </x:c>
      <x:c r="AN1" s="884"/>
      <x:c r="AR1" s="884"/>
      <x:c r="AT1" s="884"/>
      <x:c r="BA1" s="884"/>
      <x:c r="BJ1" s="884"/>
      <x:c r="BL1" s="884"/>
      <x:c r="BN1" s="884"/>
      <x:c r="BP1" s="884"/>
      <x:c r="BV1" s="4" t="s">
        <x:v>425</x:v>
      </x:c>
      <x:c r="BY1" s="884"/>
      <x:c r="CA1" s="884"/>
      <x:c r="CC1" s="884"/>
      <x:c r="CF1" s="884"/>
      <x:c r="CP1" s="884"/>
      <x:c r="CR1" s="884"/>
      <x:c r="CY1" s="4" t="s">
        <x:v>2418</x:v>
      </x:c>
      <x:c r="CZ1" s="89"/>
      <x:c r="DA1" s="90"/>
      <x:c r="DC1" s="91"/>
      <x:c r="DE1" s="91"/>
      <x:c r="DG1" s="91"/>
    </x:row>
    <x:row r="2" spans="1:103" ht="11.25" customHeight="1">
      <x:c r="A2" s="5"/>
      <x:c r="B2" s="5"/>
      <x:c r="C2" s="886"/>
      <x:c r="D2" s="5"/>
      <x:c r="E2" s="897"/>
      <x:c r="F2" s="5"/>
      <x:c r="G2" s="897"/>
      <x:c r="H2" s="5"/>
      <x:c r="I2" s="897"/>
      <x:c r="J2" s="5"/>
      <x:c r="K2" s="5"/>
      <x:c r="L2" s="897"/>
      <x:c r="M2" s="5"/>
      <x:c r="N2" s="5"/>
      <x:c r="O2" s="5"/>
      <x:c r="P2" s="5"/>
      <x:c r="AL2" s="5"/>
      <x:c r="BV2" s="5"/>
      <x:c r="CY2" s="5"/>
    </x:row>
    <x:row r="3" spans="1:113" ht="30" customHeight="1">
      <x:c r="A3" s="946" t="s">
        <x:v>1153</x:v>
      </x:c>
      <x:c r="B3" s="949" t="s">
        <x:v>2854</x:v>
      </x:c>
      <x:c r="C3" s="950"/>
      <x:c r="D3" s="951"/>
      <x:c r="E3" s="950"/>
      <x:c r="F3" s="951"/>
      <x:c r="G3" s="950"/>
      <x:c r="H3" s="951" t="s">
        <x:v>2859</x:v>
      </x:c>
      <x:c r="I3" s="950"/>
      <x:c r="J3" s="951"/>
      <x:c r="K3" s="951"/>
      <x:c r="L3" s="950"/>
      <x:c r="M3" s="951"/>
      <x:c r="N3" s="951"/>
      <x:c r="O3" s="951"/>
      <x:c r="P3" s="951"/>
      <x:c r="Q3" s="951" t="s">
        <x:v>2860</x:v>
      </x:c>
      <x:c r="R3" s="950"/>
      <x:c r="S3" s="951"/>
      <x:c r="T3" s="950"/>
      <x:c r="U3" s="951"/>
      <x:c r="V3" s="950"/>
      <x:c r="W3" s="951"/>
      <x:c r="X3" s="951"/>
      <x:c r="Y3" s="951"/>
      <x:c r="Z3" s="951"/>
      <x:c r="AA3" s="951" t="s">
        <x:v>2902</x:v>
      </x:c>
      <x:c r="AB3" s="951"/>
      <x:c r="AC3" s="951"/>
      <x:c r="AD3" s="951"/>
      <x:c r="AE3" s="951"/>
      <x:c r="AF3" s="951"/>
      <x:c r="AG3" s="951"/>
      <x:c r="AH3" s="951"/>
      <x:c r="AI3" s="951"/>
      <x:c r="AJ3" s="951"/>
      <x:c r="AK3" s="952"/>
      <x:c r="AL3" s="946" t="s">
        <x:v>1153</x:v>
      </x:c>
      <x:c r="AM3" s="949" t="s">
        <x:v>2937</x:v>
      </x:c>
      <x:c r="AN3" s="950"/>
      <x:c r="AO3" s="951"/>
      <x:c r="AP3" s="951"/>
      <x:c r="AQ3" s="951"/>
      <x:c r="AR3" s="950"/>
      <x:c r="AS3" s="951"/>
      <x:c r="AT3" s="950"/>
      <x:c r="AU3" s="951"/>
      <x:c r="AV3" s="951"/>
      <x:c r="AW3" s="951"/>
      <x:c r="AX3" s="951"/>
      <x:c r="AY3" s="951"/>
      <x:c r="AZ3" s="951"/>
      <x:c r="BA3" s="950"/>
      <x:c r="BB3" s="951"/>
      <x:c r="BC3" s="951"/>
      <x:c r="BD3" s="951" t="s">
        <x:v>2405</x:v>
      </x:c>
      <x:c r="BE3" s="951"/>
      <x:c r="BF3" s="951"/>
      <x:c r="BG3" s="951"/>
      <x:c r="BH3" s="951"/>
      <x:c r="BI3" s="951" t="s">
        <x:v>2959</x:v>
      </x:c>
      <x:c r="BJ3" s="950"/>
      <x:c r="BK3" s="951"/>
      <x:c r="BL3" s="950"/>
      <x:c r="BM3" s="951"/>
      <x:c r="BN3" s="950"/>
      <x:c r="BO3" s="951"/>
      <x:c r="BP3" s="950"/>
      <x:c r="BQ3" s="951"/>
      <x:c r="BR3" s="951"/>
      <x:c r="BS3" s="951"/>
      <x:c r="BT3" s="951"/>
      <x:c r="BU3" s="952"/>
      <x:c r="BV3" s="946" t="s">
        <x:v>1153</x:v>
      </x:c>
      <x:c r="BW3" s="949" t="s">
        <x:v>2873</x:v>
      </x:c>
      <x:c r="BX3" s="951"/>
      <x:c r="BY3" s="950"/>
      <x:c r="BZ3" s="951"/>
      <x:c r="CA3" s="950"/>
      <x:c r="CB3" s="951"/>
      <x:c r="CC3" s="950"/>
      <x:c r="CD3" s="951"/>
      <x:c r="CE3" s="951"/>
      <x:c r="CF3" s="950"/>
      <x:c r="CG3" s="951"/>
      <x:c r="CH3" s="951" t="s">
        <x:v>2873</x:v>
      </x:c>
      <x:c r="CI3" s="951"/>
      <x:c r="CJ3" s="951"/>
      <x:c r="CK3" s="951"/>
      <x:c r="CL3" s="951"/>
      <x:c r="CM3" s="951"/>
      <x:c r="CN3" s="951"/>
      <x:c r="CO3" s="951" t="s">
        <x:v>2862</x:v>
      </x:c>
      <x:c r="CP3" s="950"/>
      <x:c r="CQ3" s="951"/>
      <x:c r="CR3" s="950"/>
      <x:c r="CS3" s="951"/>
      <x:c r="CT3" s="951"/>
      <x:c r="CU3" s="951"/>
      <x:c r="CV3" s="951"/>
      <x:c r="CW3" s="951"/>
      <x:c r="CX3" s="952"/>
      <x:c r="CY3" s="946" t="s">
        <x:v>1153</x:v>
      </x:c>
      <x:c r="CZ3" s="953" t="s">
        <x:v>2392</x:v>
      </x:c>
      <x:c r="DA3" s="954"/>
      <x:c r="DB3" s="957" t="s">
        <x:v>2837</x:v>
      </x:c>
      <x:c r="DC3" s="954"/>
      <x:c r="DD3" s="958"/>
      <x:c r="DE3" s="954"/>
      <x:c r="DF3" s="958"/>
      <x:c r="DG3" s="959"/>
      <x:c r="DH3" s="7"/>
      <x:c r="DI3" s="7"/>
    </x:row>
    <x:row r="4" spans="1:113" ht="30" customHeight="1">
      <x:c r="A4" s="947"/>
      <x:c r="B4" s="960" t="s">
        <x:v>1103</x:v>
      </x:c>
      <x:c r="C4" s="961"/>
      <x:c r="D4" s="962" t="s">
        <x:v>1279</x:v>
      </x:c>
      <x:c r="E4" s="961"/>
      <x:c r="F4" s="962" t="s">
        <x:v>265</x:v>
      </x:c>
      <x:c r="G4" s="961"/>
      <x:c r="H4" s="962" t="s">
        <x:v>1185</x:v>
      </x:c>
      <x:c r="I4" s="961"/>
      <x:c r="J4" s="963" t="s">
        <x:v>2362</x:v>
      </x:c>
      <x:c r="K4" s="962" t="s">
        <x:v>1119</x:v>
      </x:c>
      <x:c r="L4" s="961"/>
      <x:c r="M4" s="965" t="s">
        <x:v>50</x:v>
      </x:c>
      <x:c r="N4" s="963" t="s">
        <x:v>5</x:v>
      </x:c>
      <x:c r="O4" s="962" t="s">
        <x:v>385</x:v>
      </x:c>
      <x:c r="P4" s="962"/>
      <x:c r="Q4" s="963" t="s">
        <x:v>2383</x:v>
      </x:c>
      <x:c r="R4" s="961"/>
      <x:c r="S4" s="962" t="s">
        <x:v>2719</x:v>
      </x:c>
      <x:c r="T4" s="961"/>
      <x:c r="U4" s="962" t="s">
        <x:v>1199</x:v>
      </x:c>
      <x:c r="V4" s="961"/>
      <x:c r="W4" s="963" t="s">
        <x:v>2748</x:v>
      </x:c>
      <x:c r="X4" s="963" t="s">
        <x:v>280</x:v>
      </x:c>
      <x:c r="Y4" s="962" t="s">
        <x:v>385</x:v>
      </x:c>
      <x:c r="Z4" s="962"/>
      <x:c r="AA4" s="963" t="s">
        <x:v>1284</x:v>
      </x:c>
      <x:c r="AB4" s="963" t="s">
        <x:v>2777</x:v>
      </x:c>
      <x:c r="AC4" s="963" t="s">
        <x:v>2677</x:v>
      </x:c>
      <x:c r="AD4" s="963" t="s">
        <x:v>288</x:v>
      </x:c>
      <x:c r="AE4" s="963" t="s">
        <x:v>2349</x:v>
      </x:c>
      <x:c r="AF4" s="963" t="s">
        <x:v>2365</x:v>
      </x:c>
      <x:c r="AG4" s="963" t="s">
        <x:v>2760</x:v>
      </x:c>
      <x:c r="AH4" s="962" t="s">
        <x:v>25</x:v>
      </x:c>
      <x:c r="AI4" s="962"/>
      <x:c r="AJ4" s="962" t="s">
        <x:v>385</x:v>
      </x:c>
      <x:c r="AK4" s="967"/>
      <x:c r="AL4" s="947"/>
      <x:c r="AM4" s="960" t="s">
        <x:v>515</x:v>
      </x:c>
      <x:c r="AN4" s="961"/>
      <x:c r="AO4" s="962" t="s">
        <x:v>820</x:v>
      </x:c>
      <x:c r="AP4" s="962"/>
      <x:c r="AQ4" s="962" t="s">
        <x:v>2695</x:v>
      </x:c>
      <x:c r="AR4" s="961"/>
      <x:c r="AS4" s="962" t="s">
        <x:v>31</x:v>
      </x:c>
      <x:c r="AT4" s="961"/>
      <x:c r="AU4" s="963" t="s">
        <x:v>2771</x:v>
      </x:c>
      <x:c r="AV4" s="963" t="s">
        <x:v>2375</x:v>
      </x:c>
      <x:c r="AW4" s="963" t="s">
        <x:v>2686</x:v>
      </x:c>
      <x:c r="AX4" s="963" t="s">
        <x:v>2406</x:v>
      </x:c>
      <x:c r="AY4" s="963" t="s">
        <x:v>2367</x:v>
      </x:c>
      <x:c r="AZ4" s="962" t="s">
        <x:v>13</x:v>
      </x:c>
      <x:c r="BA4" s="961"/>
      <x:c r="BB4" s="962" t="s">
        <x:v>829</x:v>
      </x:c>
      <x:c r="BC4" s="962"/>
      <x:c r="BD4" s="963" t="s">
        <x:v>2385</x:v>
      </x:c>
      <x:c r="BE4" s="962" t="s">
        <x:v>822</x:v>
      </x:c>
      <x:c r="BF4" s="962"/>
      <x:c r="BG4" s="962" t="s">
        <x:v>385</x:v>
      </x:c>
      <x:c r="BH4" s="962"/>
      <x:c r="BI4" s="962" t="s">
        <x:v>503</x:v>
      </x:c>
      <x:c r="BJ4" s="961"/>
      <x:c r="BK4" s="962" t="s">
        <x:v>514</x:v>
      </x:c>
      <x:c r="BL4" s="961"/>
      <x:c r="BM4" s="963" t="s">
        <x:v>1080</x:v>
      </x:c>
      <x:c r="BN4" s="961"/>
      <x:c r="BO4" s="962" t="s">
        <x:v>241</x:v>
      </x:c>
      <x:c r="BP4" s="961"/>
      <x:c r="BQ4" s="963" t="s">
        <x:v>2768</x:v>
      </x:c>
      <x:c r="BR4" s="963" t="s">
        <x:v>299</x:v>
      </x:c>
      <x:c r="BS4" s="963" t="s">
        <x:v>2767</x:v>
      </x:c>
      <x:c r="BT4" s="968" t="s">
        <x:v>385</x:v>
      </x:c>
      <x:c r="BU4" s="969"/>
      <x:c r="BV4" s="947"/>
      <x:c r="BW4" s="960" t="s">
        <x:v>2723</x:v>
      </x:c>
      <x:c r="BX4" s="962"/>
      <x:c r="BY4" s="961"/>
      <x:c r="BZ4" s="962" t="s">
        <x:v>2395</x:v>
      </x:c>
      <x:c r="CA4" s="961"/>
      <x:c r="CB4" s="962" t="s">
        <x:v>1415</x:v>
      </x:c>
      <x:c r="CC4" s="961"/>
      <x:c r="CD4" s="962" t="s">
        <x:v>537</x:v>
      </x:c>
      <x:c r="CE4" s="962" t="s">
        <x:v>2721</x:v>
      </x:c>
      <x:c r="CF4" s="961"/>
      <x:c r="CG4" s="963" t="s">
        <x:v>2740</x:v>
      </x:c>
      <x:c r="CH4" s="963" t="s">
        <x:v>2839</x:v>
      </x:c>
      <x:c r="CI4" s="963" t="s">
        <x:v>2379</x:v>
      </x:c>
      <x:c r="CJ4" s="963" t="s">
        <x:v>89</x:v>
      </x:c>
      <x:c r="CK4" s="963" t="s">
        <x:v>372</x:v>
      </x:c>
      <x:c r="CL4" s="963" t="s">
        <x:v>1840</x:v>
      </x:c>
      <x:c r="CM4" s="962" t="s">
        <x:v>385</x:v>
      </x:c>
      <x:c r="CN4" s="962"/>
      <x:c r="CO4" s="962" t="s">
        <x:v>1599</x:v>
      </x:c>
      <x:c r="CP4" s="961"/>
      <x:c r="CQ4" s="962" t="s">
        <x:v>1105</x:v>
      </x:c>
      <x:c r="CR4" s="961"/>
      <x:c r="CS4" s="963" t="s">
        <x:v>259</x:v>
      </x:c>
      <x:c r="CT4" s="962" t="s">
        <x:v>2878</x:v>
      </x:c>
      <x:c r="CU4" s="962"/>
      <x:c r="CV4" s="962"/>
      <x:c r="CW4" s="962" t="s">
        <x:v>542</x:v>
      </x:c>
      <x:c r="CX4" s="967"/>
      <x:c r="CY4" s="947"/>
      <x:c r="CZ4" s="955"/>
      <x:c r="DA4" s="956"/>
      <x:c r="DB4" s="970" t="s">
        <x:v>508</x:v>
      </x:c>
      <x:c r="DC4" s="956"/>
      <x:c r="DD4" s="970" t="s">
        <x:v>290</x:v>
      </x:c>
      <x:c r="DE4" s="956"/>
      <x:c r="DF4" s="970" t="s">
        <x:v>6</x:v>
      </x:c>
      <x:c r="DG4" s="971"/>
      <x:c r="DH4" s="7"/>
      <x:c r="DI4" s="7"/>
    </x:row>
    <x:row r="5" spans="1:113" ht="30" customHeight="1">
      <x:c r="A5" s="948"/>
      <x:c r="B5" s="236" t="s">
        <x:v>505</x:v>
      </x:c>
      <x:c r="C5" s="887" t="s">
        <x:v>517</x:v>
      </x:c>
      <x:c r="D5" s="351" t="s">
        <x:v>550</x:v>
      </x:c>
      <x:c r="E5" s="898" t="s">
        <x:v>517</x:v>
      </x:c>
      <x:c r="F5" s="351" t="s">
        <x:v>550</x:v>
      </x:c>
      <x:c r="G5" s="898" t="s">
        <x:v>531</x:v>
      </x:c>
      <x:c r="H5" s="351" t="s">
        <x:v>505</x:v>
      </x:c>
      <x:c r="I5" s="898" t="s">
        <x:v>517</x:v>
      </x:c>
      <x:c r="J5" s="964"/>
      <x:c r="K5" s="351" t="s">
        <x:v>505</x:v>
      </x:c>
      <x:c r="L5" s="898" t="s">
        <x:v>517</x:v>
      </x:c>
      <x:c r="M5" s="966"/>
      <x:c r="N5" s="964"/>
      <x:c r="O5" s="351" t="s">
        <x:v>558</x:v>
      </x:c>
      <x:c r="P5" s="351" t="s">
        <x:v>501</x:v>
      </x:c>
      <x:c r="Q5" s="351" t="s">
        <x:v>505</x:v>
      </x:c>
      <x:c r="R5" s="898" t="s">
        <x:v>517</x:v>
      </x:c>
      <x:c r="S5" s="351" t="s">
        <x:v>529</x:v>
      </x:c>
      <x:c r="T5" s="898" t="s">
        <x:v>1135</x:v>
      </x:c>
      <x:c r="U5" s="351" t="s">
        <x:v>529</x:v>
      </x:c>
      <x:c r="V5" s="898" t="s">
        <x:v>1135</x:v>
      </x:c>
      <x:c r="W5" s="964"/>
      <x:c r="X5" s="964"/>
      <x:c r="Y5" s="351" t="s">
        <x:v>558</x:v>
      </x:c>
      <x:c r="Z5" s="351" t="s">
        <x:v>501</x:v>
      </x:c>
      <x:c r="AA5" s="964"/>
      <x:c r="AB5" s="964"/>
      <x:c r="AC5" s="964"/>
      <x:c r="AD5" s="964"/>
      <x:c r="AE5" s="964"/>
      <x:c r="AF5" s="964"/>
      <x:c r="AG5" s="964"/>
      <x:c r="AH5" s="351" t="s">
        <x:v>558</x:v>
      </x:c>
      <x:c r="AI5" s="351" t="s">
        <x:v>501</x:v>
      </x:c>
      <x:c r="AJ5" s="351" t="s">
        <x:v>558</x:v>
      </x:c>
      <x:c r="AK5" s="243" t="s">
        <x:v>501</x:v>
      </x:c>
      <x:c r="AL5" s="948"/>
      <x:c r="AM5" s="236" t="s">
        <x:v>505</x:v>
      </x:c>
      <x:c r="AN5" s="898" t="s">
        <x:v>517</x:v>
      </x:c>
      <x:c r="AO5" s="351" t="s">
        <x:v>505</x:v>
      </x:c>
      <x:c r="AP5" s="351" t="s">
        <x:v>559</x:v>
      </x:c>
      <x:c r="AQ5" s="351" t="s">
        <x:v>505</x:v>
      </x:c>
      <x:c r="AR5" s="898" t="s">
        <x:v>1135</x:v>
      </x:c>
      <x:c r="AS5" s="351" t="s">
        <x:v>505</x:v>
      </x:c>
      <x:c r="AT5" s="898" t="s">
        <x:v>517</x:v>
      </x:c>
      <x:c r="AU5" s="964"/>
      <x:c r="AV5" s="964"/>
      <x:c r="AW5" s="964"/>
      <x:c r="AX5" s="964"/>
      <x:c r="AY5" s="964"/>
      <x:c r="AZ5" s="351" t="s">
        <x:v>505</x:v>
      </x:c>
      <x:c r="BA5" s="898" t="s">
        <x:v>562</x:v>
      </x:c>
      <x:c r="BB5" s="351" t="s">
        <x:v>505</x:v>
      </x:c>
      <x:c r="BC5" s="351" t="s">
        <x:v>504</x:v>
      </x:c>
      <x:c r="BD5" s="964"/>
      <x:c r="BE5" s="351" t="s">
        <x:v>505</x:v>
      </x:c>
      <x:c r="BF5" s="351" t="s">
        <x:v>501</x:v>
      </x:c>
      <x:c r="BG5" s="351" t="s">
        <x:v>558</x:v>
      </x:c>
      <x:c r="BH5" s="351" t="s">
        <x:v>501</x:v>
      </x:c>
      <x:c r="BI5" s="351" t="s">
        <x:v>505</x:v>
      </x:c>
      <x:c r="BJ5" s="898" t="s">
        <x:v>1525</x:v>
      </x:c>
      <x:c r="BK5" s="351" t="s">
        <x:v>505</x:v>
      </x:c>
      <x:c r="BL5" s="898" t="s">
        <x:v>1525</x:v>
      </x:c>
      <x:c r="BM5" s="351" t="s">
        <x:v>505</x:v>
      </x:c>
      <x:c r="BN5" s="898" t="s">
        <x:v>1525</x:v>
      </x:c>
      <x:c r="BO5" s="351" t="s">
        <x:v>505</x:v>
      </x:c>
      <x:c r="BP5" s="898" t="s">
        <x:v>1525</x:v>
      </x:c>
      <x:c r="BQ5" s="964"/>
      <x:c r="BR5" s="964"/>
      <x:c r="BS5" s="964"/>
      <x:c r="BT5" s="351" t="s">
        <x:v>558</x:v>
      </x:c>
      <x:c r="BU5" s="243" t="s">
        <x:v>501</x:v>
      </x:c>
      <x:c r="BV5" s="948"/>
      <x:c r="BW5" s="236" t="s">
        <x:v>505</x:v>
      </x:c>
      <x:c r="BX5" s="351" t="s">
        <x:v>1143</x:v>
      </x:c>
      <x:c r="BY5" s="898" t="s">
        <x:v>562</x:v>
      </x:c>
      <x:c r="BZ5" s="351" t="s">
        <x:v>505</x:v>
      </x:c>
      <x:c r="CA5" s="898" t="s">
        <x:v>1525</x:v>
      </x:c>
      <x:c r="CB5" s="351" t="s">
        <x:v>505</x:v>
      </x:c>
      <x:c r="CC5" s="898" t="s">
        <x:v>1525</x:v>
      </x:c>
      <x:c r="CD5" s="964"/>
      <x:c r="CE5" s="351" t="s">
        <x:v>505</x:v>
      </x:c>
      <x:c r="CF5" s="898" t="s">
        <x:v>1525</x:v>
      </x:c>
      <x:c r="CG5" s="964"/>
      <x:c r="CH5" s="964"/>
      <x:c r="CI5" s="964"/>
      <x:c r="CJ5" s="964"/>
      <x:c r="CK5" s="964"/>
      <x:c r="CL5" s="964"/>
      <x:c r="CM5" s="351" t="s">
        <x:v>558</x:v>
      </x:c>
      <x:c r="CN5" s="351" t="s">
        <x:v>501</x:v>
      </x:c>
      <x:c r="CO5" s="351" t="s">
        <x:v>505</x:v>
      </x:c>
      <x:c r="CP5" s="898" t="s">
        <x:v>1525</x:v>
      </x:c>
      <x:c r="CQ5" s="351" t="s">
        <x:v>505</x:v>
      </x:c>
      <x:c r="CR5" s="898" t="s">
        <x:v>532</x:v>
      </x:c>
      <x:c r="CS5" s="964"/>
      <x:c r="CT5" s="351" t="s">
        <x:v>543</x:v>
      </x:c>
      <x:c r="CU5" s="351" t="s">
        <x:v>540</x:v>
      </x:c>
      <x:c r="CV5" s="351" t="s">
        <x:v>519</x:v>
      </x:c>
      <x:c r="CW5" s="351" t="s">
        <x:v>558</x:v>
      </x:c>
      <x:c r="CX5" s="243" t="s">
        <x:v>501</x:v>
      </x:c>
      <x:c r="CY5" s="948"/>
      <x:c r="CZ5" s="250" t="s">
        <x:v>529</x:v>
      </x:c>
      <x:c r="DA5" s="100" t="s">
        <x:v>832</x:v>
      </x:c>
      <x:c r="DB5" s="237" t="s">
        <x:v>529</x:v>
      </x:c>
      <x:c r="DC5" s="100" t="s">
        <x:v>832</x:v>
      </x:c>
      <x:c r="DD5" s="237" t="s">
        <x:v>529</x:v>
      </x:c>
      <x:c r="DE5" s="100" t="s">
        <x:v>832</x:v>
      </x:c>
      <x:c r="DF5" s="237" t="s">
        <x:v>529</x:v>
      </x:c>
      <x:c r="DG5" s="101" t="s">
        <x:v>832</x:v>
      </x:c>
      <x:c r="DH5" s="7"/>
      <x:c r="DI5" s="7"/>
    </x:row>
    <x:row r="6" spans="1:111" s="11" customFormat="1" ht="30" customHeight="1">
      <x:c r="A6" s="238" t="s">
        <x:v>348</x:v>
      </x:c>
      <x:c r="B6" s="251">
        <x:f t="shared" ref="B6:AK6" si="0">SUM(B7,B17)</x:f>
        <x:v>818</x:v>
      </x:c>
      <x:c r="C6" s="888">
        <x:f t="shared" si="0"/>
        <x:v>950845.43999999994</x:v>
      </x:c>
      <x:c r="D6" s="253">
        <x:f t="shared" si="0"/>
        <x:v>697</x:v>
      </x:c>
      <x:c r="E6" s="252">
        <x:f t="shared" si="0"/>
        <x:v>1898379.79</x:v>
      </x:c>
      <x:c r="F6" s="253">
        <x:f t="shared" si="0"/>
        <x:v>1418</x:v>
      </x:c>
      <x:c r="G6" s="252">
        <x:f t="shared" si="0"/>
        <x:v>24771.442620000002</x:v>
      </x:c>
      <x:c r="H6" s="253">
        <x:f t="shared" si="0"/>
        <x:v>925</x:v>
      </x:c>
      <x:c r="I6" s="252">
        <x:f t="shared" si="0"/>
        <x:v>399247.59000000003</x:v>
      </x:c>
      <x:c r="J6" s="253">
        <x:f t="shared" si="0"/>
        <x:v>2074</x:v>
      </x:c>
      <x:c r="K6" s="253">
        <x:f t="shared" si="0"/>
        <x:v>238</x:v>
      </x:c>
      <x:c r="L6" s="252">
        <x:f t="shared" si="0"/>
        <x:v>488424.70000000001</x:v>
      </x:c>
      <x:c r="M6" s="253">
        <x:f t="shared" si="0"/>
        <x:v>301</x:v>
      </x:c>
      <x:c r="N6" s="253">
        <x:f t="shared" si="0"/>
        <x:v>409</x:v>
      </x:c>
      <x:c r="O6" s="253">
        <x:f t="shared" si="0"/>
        <x:v>352</x:v>
      </x:c>
      <x:c r="P6" s="253">
        <x:f t="shared" si="0"/>
        <x:v>824</x:v>
      </x:c>
      <x:c r="Q6" s="253">
        <x:f t="shared" si="0"/>
        <x:v>96</x:v>
      </x:c>
      <x:c r="R6" s="252">
        <x:f t="shared" si="0"/>
        <x:v>194256.49999999997</x:v>
      </x:c>
      <x:c r="S6" s="253">
        <x:f t="shared" si="0"/>
        <x:v>1965</x:v>
      </x:c>
      <x:c r="T6" s="252">
        <x:f t="shared" si="0"/>
        <x:v>35176.217199999999</x:v>
      </x:c>
      <x:c r="U6" s="253">
        <x:f t="shared" si="0"/>
        <x:v>216</x:v>
      </x:c>
      <x:c r="V6" s="252">
        <x:f t="shared" si="0"/>
        <x:v>19615.939999999999</x:v>
      </x:c>
      <x:c r="W6" s="253">
        <x:f t="shared" si="0"/>
        <x:v>2134</x:v>
      </x:c>
      <x:c r="X6" s="253">
        <x:f t="shared" si="0"/>
        <x:v>39322</x:v>
      </x:c>
      <x:c r="Y6" s="253">
        <x:f t="shared" si="0"/>
        <x:v>669</x:v>
      </x:c>
      <x:c r="Z6" s="253">
        <x:f t="shared" si="0"/>
        <x:v>3402</x:v>
      </x:c>
      <x:c r="AA6" s="253">
        <x:f t="shared" si="0"/>
        <x:v>849</x:v>
      </x:c>
      <x:c r="AB6" s="253">
        <x:f t="shared" si="0"/>
        <x:v>144</x:v>
      </x:c>
      <x:c r="AC6" s="253">
        <x:f t="shared" si="0"/>
        <x:v>392</x:v>
      </x:c>
      <x:c r="AD6" s="253">
        <x:f t="shared" si="0"/>
        <x:v>525</x:v>
      </x:c>
      <x:c r="AE6" s="253">
        <x:f t="shared" si="0"/>
        <x:v>36</x:v>
      </x:c>
      <x:c r="AF6" s="253">
        <x:f t="shared" si="0"/>
        <x:v>13</x:v>
      </x:c>
      <x:c r="AG6" s="253">
        <x:f t="shared" si="0"/>
        <x:v>1412</x:v>
      </x:c>
      <x:c r="AH6" s="253">
        <x:f t="shared" si="0"/>
        <x:v>100</x:v>
      </x:c>
      <x:c r="AI6" s="253">
        <x:f t="shared" si="0"/>
        <x:v>293</x:v>
      </x:c>
      <x:c r="AJ6" s="253">
        <x:f t="shared" si="0"/>
        <x:v>1400</x:v>
      </x:c>
      <x:c r="AK6" s="254">
        <x:f t="shared" si="0"/>
        <x:v>2740</x:v>
      </x:c>
      <x:c r="AL6" s="238" t="s">
        <x:v>348</x:v>
      </x:c>
      <x:c r="AM6" s="239">
        <x:f t="shared" ref="AM6:BU6" si="1">SUM(AM7,AM17)</x:f>
        <x:v>132</x:v>
      </x:c>
      <x:c r="AN6" s="240">
        <x:f t="shared" si="1"/>
        <x:v>315949.27000000002</x:v>
      </x:c>
      <x:c r="AO6" s="241">
        <x:f t="shared" si="1"/>
        <x:v>2453</x:v>
      </x:c>
      <x:c r="AP6" s="241">
        <x:f t="shared" si="1"/>
        <x:v>5955</x:v>
      </x:c>
      <x:c r="AQ6" s="241">
        <x:f t="shared" si="1"/>
        <x:v>5</x:v>
      </x:c>
      <x:c r="AR6" s="240">
        <x:f t="shared" si="1"/>
        <x:v>30764</x:v>
      </x:c>
      <x:c r="AS6" s="241">
        <x:f t="shared" si="1"/>
        <x:v>10</x:v>
      </x:c>
      <x:c r="AT6" s="240">
        <x:f t="shared" si="1"/>
        <x:v>142125</x:v>
      </x:c>
      <x:c r="AU6" s="241">
        <x:f t="shared" si="1"/>
        <x:v>7</x:v>
      </x:c>
      <x:c r="AV6" s="241">
        <x:f t="shared" si="1"/>
        <x:v>13</x:v>
      </x:c>
      <x:c r="AW6" s="241">
        <x:f t="shared" si="1"/>
        <x:v>57</x:v>
      </x:c>
      <x:c r="AX6" s="241">
        <x:f t="shared" si="1"/>
        <x:v>199.5</x:v>
      </x:c>
      <x:c r="AY6" s="241">
        <x:f t="shared" si="1"/>
        <x:v>29</x:v>
      </x:c>
      <x:c r="AZ6" s="241">
        <x:f t="shared" si="1"/>
        <x:v>450</x:v>
      </x:c>
      <x:c r="BA6" s="240">
        <x:f t="shared" si="1"/>
        <x:v>91656.960000000021</x:v>
      </x:c>
      <x:c r="BB6" s="241">
        <x:f t="shared" si="1"/>
        <x:v>3785</x:v>
      </x:c>
      <x:c r="BC6" s="241">
        <x:f t="shared" si="1"/>
        <x:v>467</x:v>
      </x:c>
      <x:c r="BD6" s="241">
        <x:f t="shared" si="1"/>
        <x:v>116</x:v>
      </x:c>
      <x:c r="BE6" s="241">
        <x:f t="shared" si="1"/>
        <x:v>3791</x:v>
      </x:c>
      <x:c r="BF6" s="241">
        <x:f t="shared" si="1"/>
        <x:v>19395</x:v>
      </x:c>
      <x:c r="BG6" s="241">
        <x:f t="shared" si="1"/>
        <x:v>1014</x:v>
      </x:c>
      <x:c r="BH6" s="241">
        <x:f t="shared" si="1"/>
        <x:v>1441.3291139240505</x:v>
      </x:c>
      <x:c r="BI6" s="241">
        <x:f t="shared" si="1"/>
        <x:v>18</x:v>
      </x:c>
      <x:c r="BJ6" s="240">
        <x:f t="shared" si="1"/>
        <x:v>35803.389999999999</x:v>
      </x:c>
      <x:c r="BK6" s="241">
        <x:f t="shared" si="1"/>
        <x:v>13</x:v>
      </x:c>
      <x:c r="BL6" s="240">
        <x:f t="shared" si="1"/>
        <x:v>16969.07</x:v>
      </x:c>
      <x:c r="BM6" s="241">
        <x:f t="shared" si="1"/>
        <x:v>39</x:v>
      </x:c>
      <x:c r="BN6" s="240">
        <x:f t="shared" si="1"/>
        <x:v>73609.529999999999</x:v>
      </x:c>
      <x:c r="BO6" s="241">
        <x:f t="shared" si="1"/>
        <x:v>37</x:v>
      </x:c>
      <x:c r="BP6" s="240">
        <x:f t="shared" si="1"/>
        <x:v>78315.679999999993</x:v>
      </x:c>
      <x:c r="BQ6" s="241">
        <x:f t="shared" si="1"/>
        <x:v>80</x:v>
      </x:c>
      <x:c r="BR6" s="241">
        <x:f t="shared" si="1"/>
        <x:v>46</x:v>
      </x:c>
      <x:c r="BS6" s="241">
        <x:f t="shared" si="1"/>
        <x:v>115</x:v>
      </x:c>
      <x:c r="BT6" s="241">
        <x:f t="shared" si="1"/>
        <x:v>167</x:v>
      </x:c>
      <x:c r="BU6" s="244">
        <x:f t="shared" si="1"/>
        <x:v>202</x:v>
      </x:c>
      <x:c r="BV6" s="238" t="s">
        <x:v>348</x:v>
      </x:c>
      <x:c r="BW6" s="239">
        <x:f t="shared" ref="BW6:CX6" si="2">SUM(BW7,BW17)</x:f>
        <x:v>236</x:v>
      </x:c>
      <x:c r="BX6" s="241">
        <x:f t="shared" si="2"/>
        <x:v>29762</x:v>
      </x:c>
      <x:c r="BY6" s="240">
        <x:f t="shared" si="2"/>
        <x:v>822646.08000000007</x:v>
      </x:c>
      <x:c r="BZ6" s="241">
        <x:f t="shared" si="2"/>
        <x:v>58</x:v>
      </x:c>
      <x:c r="CA6" s="240">
        <x:f t="shared" si="2"/>
        <x:v>30609.139999999999</x:v>
      </x:c>
      <x:c r="CB6" s="241">
        <x:f t="shared" si="2"/>
        <x:v>89</x:v>
      </x:c>
      <x:c r="CC6" s="240">
        <x:f t="shared" si="2"/>
        <x:v>6947.1599999999999</x:v>
      </x:c>
      <x:c r="CD6" s="241">
        <x:f t="shared" si="2"/>
        <x:v>24</x:v>
      </x:c>
      <x:c r="CE6" s="241">
        <x:f t="shared" si="2"/>
        <x:v>894</x:v>
      </x:c>
      <x:c r="CF6" s="240">
        <x:f t="shared" si="2"/>
        <x:v>39806.25</x:v>
      </x:c>
      <x:c r="CG6" s="241">
        <x:f t="shared" si="2"/>
        <x:v>92</x:v>
      </x:c>
      <x:c r="CH6" s="241">
        <x:f t="shared" si="2"/>
        <x:v>138</x:v>
      </x:c>
      <x:c r="CI6" s="241">
        <x:f t="shared" si="2"/>
        <x:v>174</x:v>
      </x:c>
      <x:c r="CJ6" s="241">
        <x:f t="shared" si="2"/>
        <x:v>1346</x:v>
      </x:c>
      <x:c r="CK6" s="241">
        <x:f t="shared" si="2"/>
        <x:v>203</x:v>
      </x:c>
      <x:c r="CL6" s="241">
        <x:f t="shared" si="2"/>
        <x:v>69</x:v>
      </x:c>
      <x:c r="CM6" s="241">
        <x:f t="shared" si="2"/>
        <x:v>66</x:v>
      </x:c>
      <x:c r="CN6" s="241">
        <x:f t="shared" si="2"/>
        <x:v>490</x:v>
      </x:c>
      <x:c r="CO6" s="241">
        <x:f t="shared" si="2"/>
        <x:v>268</x:v>
      </x:c>
      <x:c r="CP6" s="240">
        <x:f t="shared" si="2"/>
        <x:v>40522.129999999997</x:v>
      </x:c>
      <x:c r="CQ6" s="241">
        <x:f t="shared" si="2"/>
        <x:v>1445</x:v>
      </x:c>
      <x:c r="CR6" s="240">
        <x:f t="shared" si="2"/>
        <x:v>302653.82000000001</x:v>
      </x:c>
      <x:c r="CS6" s="241">
        <x:f t="shared" si="2"/>
        <x:v>43086</x:v>
      </x:c>
      <x:c r="CT6" s="241">
        <x:f t="shared" si="2"/>
        <x:v>1140</x:v>
      </x:c>
      <x:c r="CU6" s="241">
        <x:f t="shared" si="2"/>
        <x:v>8237</x:v>
      </x:c>
      <x:c r="CV6" s="241">
        <x:f t="shared" si="2"/>
        <x:v>3446</x:v>
      </x:c>
      <x:c r="CW6" s="241">
        <x:f t="shared" si="2"/>
        <x:v>694</x:v>
      </x:c>
      <x:c r="CX6" s="244">
        <x:f t="shared" si="2"/>
        <x:v>4410</x:v>
      </x:c>
      <x:c r="CY6" s="238" t="s">
        <x:v>348</x:v>
      </x:c>
      <x:c r="CZ6" s="239">
        <x:f t="shared" ref="CZ6:DG6" si="3">SUM(CZ7,CZ17)</x:f>
        <x:v>1671</x:v>
      </x:c>
      <x:c r="DA6" s="240">
        <x:f t="shared" si="3"/>
        <x:v>632648.94900000002</x:v>
      </x:c>
      <x:c r="DB6" s="241">
        <x:f t="shared" si="3"/>
        <x:v>1778</x:v>
      </x:c>
      <x:c r="DC6" s="240">
        <x:f t="shared" si="3"/>
        <x:v>108152.49000000002</x:v>
      </x:c>
      <x:c r="DD6" s="241">
        <x:f t="shared" si="3"/>
        <x:v>630</x:v>
      </x:c>
      <x:c r="DE6" s="240">
        <x:f t="shared" si="3"/>
        <x:v>49141.25</x:v>
      </x:c>
      <x:c r="DF6" s="241">
        <x:f t="shared" si="3"/>
        <x:v>2166</x:v>
      </x:c>
      <x:c r="DG6" s="242">
        <x:f t="shared" si="3"/>
        <x:v>144661.78999999998</x:v>
      </x:c>
    </x:row>
    <x:row r="7" spans="1:111" s="7" customFormat="1" ht="30" customHeight="1">
      <x:c r="A7" s="210" t="s">
        <x:v>1418</x:v>
      </x:c>
      <x:c r="B7" s="117">
        <x:f t="shared" ref="B7:AK7" si="4">SUM(B8:B16)</x:f>
        <x:v>174</x:v>
      </x:c>
      <x:c r="C7" s="889">
        <x:f t="shared" si="4"/>
        <x:v>407921.36000000004</x:v>
      </x:c>
      <x:c r="D7" s="119">
        <x:f t="shared" si="4"/>
        <x:v>190</x:v>
      </x:c>
      <x:c r="E7" s="118">
        <x:f t="shared" si="4"/>
        <x:v>1056118.48</x:v>
      </x:c>
      <x:c r="F7" s="119">
        <x:f t="shared" si="4"/>
        <x:v>511</x:v>
      </x:c>
      <x:c r="G7" s="118">
        <x:f t="shared" si="4"/>
        <x:v>212.83989999999997</x:v>
      </x:c>
      <x:c r="H7" s="119">
        <x:f t="shared" si="4"/>
        <x:v>733</x:v>
      </x:c>
      <x:c r="I7" s="118">
        <x:f t="shared" si="4"/>
        <x:v>15366</x:v>
      </x:c>
      <x:c r="J7" s="119">
        <x:f t="shared" si="4"/>
        <x:v>370</x:v>
      </x:c>
      <x:c r="K7" s="119">
        <x:f t="shared" si="4"/>
        <x:v>56</x:v>
      </x:c>
      <x:c r="L7" s="118">
        <x:f t="shared" si="4"/>
        <x:v>431138.48999999999</x:v>
      </x:c>
      <x:c r="M7" s="119">
        <x:f t="shared" si="4"/>
        <x:v>71</x:v>
      </x:c>
      <x:c r="N7" s="119">
        <x:f t="shared" si="4"/>
        <x:v>56</x:v>
      </x:c>
      <x:c r="O7" s="119">
        <x:f t="shared" si="4"/>
        <x:v>44</x:v>
      </x:c>
      <x:c r="P7" s="119">
        <x:f t="shared" si="4"/>
        <x:v>155</x:v>
      </x:c>
      <x:c r="Q7" s="119">
        <x:f t="shared" si="4"/>
        <x:v>7</x:v>
      </x:c>
      <x:c r="R7" s="118">
        <x:f t="shared" si="4"/>
        <x:v>135360.97999999998</x:v>
      </x:c>
      <x:c r="S7" s="119">
        <x:f t="shared" si="4"/>
        <x:v>104</x:v>
      </x:c>
      <x:c r="T7" s="118">
        <x:f t="shared" si="4"/>
        <x:v>2661.4199999999996</x:v>
      </x:c>
      <x:c r="U7" s="119">
        <x:f t="shared" si="4"/>
        <x:v>2</x:v>
      </x:c>
      <x:c r="V7" s="118">
        <x:f t="shared" si="4"/>
        <x:v>432.02999999999997</x:v>
      </x:c>
      <x:c r="W7" s="119">
        <x:f t="shared" si="4"/>
        <x:v>1295</x:v>
      </x:c>
      <x:c r="X7" s="119">
        <x:f t="shared" si="4"/>
        <x:v>8508</x:v>
      </x:c>
      <x:c r="Y7" s="119">
        <x:f t="shared" si="4"/>
        <x:v>40</x:v>
      </x:c>
      <x:c r="Z7" s="119">
        <x:f t="shared" si="4"/>
        <x:v>657</x:v>
      </x:c>
      <x:c r="AA7" s="119">
        <x:f t="shared" si="4"/>
        <x:v>37</x:v>
      </x:c>
      <x:c r="AB7" s="119">
        <x:f t="shared" si="4"/>
        <x:v>11</x:v>
      </x:c>
      <x:c r="AC7" s="119">
        <x:f t="shared" si="4"/>
        <x:v>36</x:v>
      </x:c>
      <x:c r="AD7" s="119">
        <x:f t="shared" si="4"/>
        <x:v>25</x:v>
      </x:c>
      <x:c r="AE7" s="119">
        <x:f t="shared" si="4"/>
        <x:v>5</x:v>
      </x:c>
      <x:c r="AF7" s="119">
        <x:f t="shared" si="4"/>
        <x:v>0</x:v>
      </x:c>
      <x:c r="AG7" s="119">
        <x:f t="shared" si="4"/>
        <x:v>54</x:v>
      </x:c>
      <x:c r="AH7" s="119">
        <x:f t="shared" si="4"/>
        <x:v>15</x:v>
      </x:c>
      <x:c r="AI7" s="119">
        <x:f t="shared" si="4"/>
        <x:v>18</x:v>
      </x:c>
      <x:c r="AJ7" s="119">
        <x:f t="shared" si="4"/>
        <x:v>111</x:v>
      </x:c>
      <x:c r="AK7" s="255">
        <x:f t="shared" si="4"/>
        <x:v>199</x:v>
      </x:c>
      <x:c r="AL7" s="210" t="s">
        <x:v>1418</x:v>
      </x:c>
      <x:c r="AM7" s="232">
        <x:f t="shared" ref="AM7:BU7" si="5">SUM(AM8:AM16)</x:f>
        <x:v>9</x:v>
      </x:c>
      <x:c r="AN7" s="233">
        <x:f t="shared" si="5"/>
        <x:v>26157.27</x:v>
      </x:c>
      <x:c r="AO7" s="234">
        <x:f t="shared" si="5"/>
        <x:v>13</x:v>
      </x:c>
      <x:c r="AP7" s="234">
        <x:f t="shared" si="5"/>
        <x:v>1830</x:v>
      </x:c>
      <x:c r="AQ7" s="234">
        <x:f t="shared" si="5"/>
        <x:v>0</x:v>
      </x:c>
      <x:c r="AR7" s="233">
        <x:f t="shared" si="5"/>
        <x:v>0</x:v>
      </x:c>
      <x:c r="AS7" s="234">
        <x:f t="shared" si="5"/>
        <x:v>8</x:v>
      </x:c>
      <x:c r="AT7" s="233">
        <x:f t="shared" si="5"/>
        <x:v>139033</x:v>
      </x:c>
      <x:c r="AU7" s="234">
        <x:f t="shared" si="5"/>
        <x:v>2</x:v>
      </x:c>
      <x:c r="AV7" s="234">
        <x:f t="shared" si="5"/>
        <x:v>9</x:v>
      </x:c>
      <x:c r="AW7" s="234">
        <x:f t="shared" si="5"/>
        <x:v>19</x:v>
      </x:c>
      <x:c r="AX7" s="234">
        <x:f t="shared" si="5"/>
        <x:v>48.5</x:v>
      </x:c>
      <x:c r="AY7" s="234">
        <x:f t="shared" si="5"/>
        <x:v>16</x:v>
      </x:c>
      <x:c r="AZ7" s="234">
        <x:f t="shared" si="5"/>
        <x:v>59</x:v>
      </x:c>
      <x:c r="BA7" s="233">
        <x:f t="shared" si="5"/>
        <x:v>17358.440000000002</x:v>
      </x:c>
      <x:c r="BB7" s="234">
        <x:f t="shared" si="5"/>
        <x:v>0</x:v>
      </x:c>
      <x:c r="BC7" s="234">
        <x:f t="shared" si="5"/>
        <x:v>0</x:v>
      </x:c>
      <x:c r="BD7" s="234">
        <x:f t="shared" si="5"/>
        <x:v>28</x:v>
      </x:c>
      <x:c r="BE7" s="234">
        <x:f t="shared" si="5"/>
        <x:v>239</x:v>
      </x:c>
      <x:c r="BF7" s="234">
        <x:f t="shared" si="5"/>
        <x:v>2172</x:v>
      </x:c>
      <x:c r="BG7" s="234">
        <x:f t="shared" si="5"/>
        <x:v>24</x:v>
      </x:c>
      <x:c r="BH7" s="234">
        <x:f t="shared" si="5"/>
        <x:v>55</x:v>
      </x:c>
      <x:c r="BI7" s="234">
        <x:f t="shared" si="5"/>
        <x:v>15</x:v>
      </x:c>
      <x:c r="BJ7" s="233">
        <x:f t="shared" si="5"/>
        <x:v>35523.389999999999</x:v>
      </x:c>
      <x:c r="BK7" s="234">
        <x:f t="shared" si="5"/>
        <x:v>6</x:v>
      </x:c>
      <x:c r="BL7" s="233">
        <x:f t="shared" si="5"/>
        <x:v>14245.6</x:v>
      </x:c>
      <x:c r="BM7" s="234">
        <x:f t="shared" si="5"/>
        <x:v>8</x:v>
      </x:c>
      <x:c r="BN7" s="233">
        <x:f t="shared" si="5"/>
        <x:v>5868.0900000000001</x:v>
      </x:c>
      <x:c r="BO7" s="234">
        <x:f t="shared" si="5"/>
        <x:v>2</x:v>
      </x:c>
      <x:c r="BP7" s="233">
        <x:f t="shared" si="5"/>
        <x:v>13906.550000000001</x:v>
      </x:c>
      <x:c r="BQ7" s="234">
        <x:f t="shared" si="5"/>
        <x:v>5</x:v>
      </x:c>
      <x:c r="BR7" s="234">
        <x:f t="shared" si="5"/>
        <x:v>27</x:v>
      </x:c>
      <x:c r="BS7" s="234">
        <x:f t="shared" si="5"/>
        <x:v>38</x:v>
      </x:c>
      <x:c r="BT7" s="234">
        <x:f t="shared" si="5"/>
        <x:v>28</x:v>
      </x:c>
      <x:c r="BU7" s="245">
        <x:f t="shared" si="5"/>
        <x:v>35</x:v>
      </x:c>
      <x:c r="BV7" s="210" t="s">
        <x:v>1418</x:v>
      </x:c>
      <x:c r="BW7" s="232">
        <x:f t="shared" ref="BW7:CX7" si="6">SUM(BW8:BW16)</x:f>
        <x:v>80</x:v>
      </x:c>
      <x:c r="BX7" s="234">
        <x:f t="shared" si="6"/>
        <x:v>17735</x:v>
      </x:c>
      <x:c r="BY7" s="233">
        <x:f t="shared" si="6"/>
        <x:v>507922.09999999998</x:v>
      </x:c>
      <x:c r="BZ7" s="234">
        <x:f t="shared" si="6"/>
        <x:v>42</x:v>
      </x:c>
      <x:c r="CA7" s="233">
        <x:f t="shared" si="6"/>
        <x:v>24538.989999999998</x:v>
      </x:c>
      <x:c r="CB7" s="234">
        <x:f t="shared" si="6"/>
        <x:v>54</x:v>
      </x:c>
      <x:c r="CC7" s="233">
        <x:f t="shared" si="6"/>
        <x:v>2965.48</x:v>
      </x:c>
      <x:c r="CD7" s="234">
        <x:f t="shared" si="6"/>
        <x:v>13</x:v>
      </x:c>
      <x:c r="CE7" s="234">
        <x:f t="shared" si="6"/>
        <x:v>305</x:v>
      </x:c>
      <x:c r="CF7" s="233">
        <x:f t="shared" si="6"/>
        <x:v>15383.870000000001</x:v>
      </x:c>
      <x:c r="CG7" s="234">
        <x:f t="shared" si="6"/>
        <x:v>0</x:v>
      </x:c>
      <x:c r="CH7" s="234">
        <x:f t="shared" si="6"/>
        <x:v>31</x:v>
      </x:c>
      <x:c r="CI7" s="234">
        <x:f t="shared" si="6"/>
        <x:v>83</x:v>
      </x:c>
      <x:c r="CJ7" s="234">
        <x:f t="shared" si="6"/>
        <x:v>382</x:v>
      </x:c>
      <x:c r="CK7" s="234">
        <x:f t="shared" si="6"/>
        <x:v>10</x:v>
      </x:c>
      <x:c r="CL7" s="234">
        <x:f t="shared" si="6"/>
        <x:v>7</x:v>
      </x:c>
      <x:c r="CM7" s="234">
        <x:f t="shared" si="6"/>
        <x:v>9</x:v>
      </x:c>
      <x:c r="CN7" s="234">
        <x:f t="shared" si="6"/>
        <x:v>75</x:v>
      </x:c>
      <x:c r="CO7" s="234">
        <x:f t="shared" si="6"/>
        <x:v>44</x:v>
      </x:c>
      <x:c r="CP7" s="233">
        <x:f t="shared" si="6"/>
        <x:v>21456.82</x:v>
      </x:c>
      <x:c r="CQ7" s="234">
        <x:f t="shared" si="6"/>
        <x:v>96</x:v>
      </x:c>
      <x:c r="CR7" s="233">
        <x:f t="shared" si="6"/>
        <x:v>91658.509999999995</x:v>
      </x:c>
      <x:c r="CS7" s="234">
        <x:f t="shared" si="6"/>
        <x:v>16904</x:v>
      </x:c>
      <x:c r="CT7" s="234">
        <x:f t="shared" si="6"/>
        <x:v>263</x:v>
      </x:c>
      <x:c r="CU7" s="234">
        <x:f t="shared" si="6"/>
        <x:v>5983</x:v>
      </x:c>
      <x:c r="CV7" s="234">
        <x:f t="shared" si="6"/>
        <x:v>1169</x:v>
      </x:c>
      <x:c r="CW7" s="234">
        <x:f t="shared" si="6"/>
        <x:v>53</x:v>
      </x:c>
      <x:c r="CX7" s="245">
        <x:f t="shared" si="6"/>
        <x:v>2563</x:v>
      </x:c>
      <x:c r="CY7" s="210" t="s">
        <x:v>1418</x:v>
      </x:c>
      <x:c r="CZ7" s="232">
        <x:f t="shared" ref="CZ7:DG7" si="7">SUM(CZ8:CZ16)</x:f>
        <x:v>616</x:v>
      </x:c>
      <x:c r="DA7" s="233">
        <x:f t="shared" si="7"/>
        <x:v>297518.98999999999</x:v>
      </x:c>
      <x:c r="DB7" s="234">
        <x:f t="shared" si="7"/>
        <x:v>2</x:v>
      </x:c>
      <x:c r="DC7" s="233">
        <x:f t="shared" si="7"/>
        <x:v>120</x:v>
      </x:c>
      <x:c r="DD7" s="234">
        <x:f t="shared" si="7"/>
        <x:v>1</x:v>
      </x:c>
      <x:c r="DE7" s="233">
        <x:f t="shared" si="7"/>
        <x:v>120</x:v>
      </x:c>
      <x:c r="DF7" s="234">
        <x:f t="shared" si="7"/>
        <x:v>1</x:v>
      </x:c>
      <x:c r="DG7" s="235">
        <x:f t="shared" si="7"/>
        <x:v>373.55000000000001</x:v>
      </x:c>
    </x:row>
    <x:row r="8" spans="1:111" s="7" customFormat="1" ht="30" customHeight="1">
      <x:c r="A8" s="451" t="s">
        <x:v>2471</x:v>
      </x:c>
      <x:c r="B8" s="452">
        <x:f>'시직영(사업소)'!B7</x:f>
        <x:v>8</x:v>
      </x:c>
      <x:c r="C8" s="890">
        <x:f>'시직영(사업소)'!C7</x:f>
        <x:v>27946</x:v>
      </x:c>
      <x:c r="D8" s="454">
        <x:f>'시직영(사업소)'!D7</x:f>
        <x:v>15</x:v>
      </x:c>
      <x:c r="E8" s="453">
        <x:f>'시직영(사업소)'!E7</x:f>
        <x:v>99797.199999999997</x:v>
      </x:c>
      <x:c r="F8" s="454">
        <x:f>'시직영(사업소)'!F7</x:f>
        <x:v>6</x:v>
      </x:c>
      <x:c r="G8" s="453">
        <x:f>'시직영(사업소)'!G7</x:f>
        <x:v>13.1</x:v>
      </x:c>
      <x:c r="H8" s="454">
        <x:f>'시직영(사업소)'!H7</x:f>
        <x:v>0</x:v>
      </x:c>
      <x:c r="I8" s="453">
        <x:f>'시직영(사업소)'!I7</x:f>
        <x:v>0</x:v>
      </x:c>
      <x:c r="J8" s="454">
        <x:f>'시직영(사업소)'!J7</x:f>
        <x:v>68</x:v>
      </x:c>
      <x:c r="K8" s="454">
        <x:f>'시직영(사업소)'!K7</x:f>
        <x:v>8</x:v>
      </x:c>
      <x:c r="L8" s="453">
        <x:f>'시직영(사업소)'!L7</x:f>
        <x:v>35137</x:v>
      </x:c>
      <x:c r="M8" s="454">
        <x:f>'시직영(사업소)'!M7</x:f>
        <x:v>15</x:v>
      </x:c>
      <x:c r="N8" s="454">
        <x:f>'시직영(사업소)'!N7</x:f>
        <x:v>11</x:v>
      </x:c>
      <x:c r="O8" s="454">
        <x:f>'시직영(사업소)'!O7</x:f>
        <x:v>3</x:v>
      </x:c>
      <x:c r="P8" s="454">
        <x:f>'시직영(사업소)'!P7</x:f>
        <x:v>4</x:v>
      </x:c>
      <x:c r="Q8" s="454">
        <x:f>'시직영(사업소)'!Q7</x:f>
        <x:v>0</x:v>
      </x:c>
      <x:c r="R8" s="453">
        <x:f>'시직영(사업소)'!R7</x:f>
        <x:v>0</x:v>
      </x:c>
      <x:c r="S8" s="454">
        <x:f>'시직영(사업소)'!S7</x:f>
        <x:v>13</x:v>
      </x:c>
      <x:c r="T8" s="453">
        <x:f>'시직영(사업소)'!T7</x:f>
        <x:v>317.25</x:v>
      </x:c>
      <x:c r="U8" s="454">
        <x:f>'시직영(사업소)'!U7</x:f>
        <x:v>1</x:v>
      </x:c>
      <x:c r="V8" s="453">
        <x:f>'시직영(사업소)'!V7</x:f>
        <x:v>218.03</x:v>
      </x:c>
      <x:c r="W8" s="454">
        <x:f>'시직영(사업소)'!W7</x:f>
        <x:v>85</x:v>
      </x:c>
      <x:c r="X8" s="454">
        <x:f>'시직영(사업소)'!X7</x:f>
        <x:v>920</x:v>
      </x:c>
      <x:c r="Y8" s="454">
        <x:f>'시직영(사업소)'!Y7</x:f>
        <x:v>3</x:v>
      </x:c>
      <x:c r="Z8" s="454">
        <x:f>'시직영(사업소)'!Z7</x:f>
        <x:v>35</x:v>
      </x:c>
      <x:c r="AA8" s="454">
        <x:f>'시직영(사업소)'!AA7</x:f>
        <x:v>4</x:v>
      </x:c>
      <x:c r="AB8" s="454">
        <x:f>'시직영(사업소)'!AB7</x:f>
        <x:v>3</x:v>
      </x:c>
      <x:c r="AC8" s="454">
        <x:f>'시직영(사업소)'!AC7</x:f>
        <x:v>5</x:v>
      </x:c>
      <x:c r="AD8" s="454">
        <x:f>'시직영(사업소)'!AD7</x:f>
        <x:v>0</x:v>
      </x:c>
      <x:c r="AE8" s="454">
        <x:f>'시직영(사업소)'!AE7</x:f>
        <x:v>0</x:v>
      </x:c>
      <x:c r="AF8" s="454">
        <x:f>'시직영(사업소)'!AF7</x:f>
        <x:v>0</x:v>
      </x:c>
      <x:c r="AG8" s="454">
        <x:f>'시직영(사업소)'!AG7</x:f>
        <x:v>10</x:v>
      </x:c>
      <x:c r="AH8" s="454">
        <x:f>'시직영(사업소)'!AH7</x:f>
        <x:v>0</x:v>
      </x:c>
      <x:c r="AI8" s="454">
        <x:f>'시직영(사업소)'!AI7</x:f>
        <x:v>0</x:v>
      </x:c>
      <x:c r="AJ8" s="454">
        <x:f>'시직영(사업소)'!AJ7</x:f>
        <x:v>27</x:v>
      </x:c>
      <x:c r="AK8" s="455">
        <x:f>'시직영(사업소)'!AK7</x:f>
        <x:v>35</x:v>
      </x:c>
      <x:c r="AL8" s="451" t="s">
        <x:v>2471</x:v>
      </x:c>
      <x:c r="AM8" s="456">
        <x:f>'시직영(사업소)'!AM7</x:f>
        <x:v>2</x:v>
      </x:c>
      <x:c r="AN8" s="457">
        <x:f>'시직영(사업소)'!AN7</x:f>
        <x:v>4608</x:v>
      </x:c>
      <x:c r="AO8" s="458">
        <x:f>'시직영(사업소)'!AO7</x:f>
        <x:v>3</x:v>
      </x:c>
      <x:c r="AP8" s="458">
        <x:f>'시직영(사업소)'!AP7</x:f>
        <x:v>18</x:v>
      </x:c>
      <x:c r="AQ8" s="458">
        <x:f>'시직영(사업소)'!AQ7</x:f>
        <x:v>0</x:v>
      </x:c>
      <x:c r="AR8" s="457">
        <x:f>'시직영(사업소)'!AR7</x:f>
        <x:v>0</x:v>
      </x:c>
      <x:c r="AS8" s="458">
        <x:f>'시직영(사업소)'!AS7</x:f>
        <x:v>0</x:v>
      </x:c>
      <x:c r="AT8" s="457">
        <x:f>'시직영(사업소)'!AT7</x:f>
        <x:v>0</x:v>
      </x:c>
      <x:c r="AU8" s="458">
        <x:f>'시직영(사업소)'!AU7</x:f>
        <x:v>0</x:v>
      </x:c>
      <x:c r="AV8" s="458">
        <x:f>'시직영(사업소)'!AV7</x:f>
        <x:v>0</x:v>
      </x:c>
      <x:c r="AW8" s="458">
        <x:f>'시직영(사업소)'!AW7</x:f>
        <x:v>1</x:v>
      </x:c>
      <x:c r="AX8" s="458">
        <x:f>'시직영(사업소)'!AX7</x:f>
        <x:v>6</x:v>
      </x:c>
      <x:c r="AY8" s="458">
        <x:f>'시직영(사업소)'!AY7</x:f>
        <x:v>5</x:v>
      </x:c>
      <x:c r="AZ8" s="458">
        <x:f>'시직영(사업소)'!AZ7</x:f>
        <x:v>5</x:v>
      </x:c>
      <x:c r="BA8" s="457">
        <x:f>'시직영(사업소)'!BA7</x:f>
        <x:v>616</x:v>
      </x:c>
      <x:c r="BB8" s="458">
        <x:f>'시직영(사업소)'!BB7</x:f>
        <x:v>0</x:v>
      </x:c>
      <x:c r="BC8" s="458">
        <x:f>'시직영(사업소)'!BC7</x:f>
        <x:v>0</x:v>
      </x:c>
      <x:c r="BD8" s="458">
        <x:f>'시직영(사업소)'!BD7</x:f>
        <x:v>4</x:v>
      </x:c>
      <x:c r="BE8" s="458">
        <x:f>'시직영(사업소)'!BE7</x:f>
        <x:v>20</x:v>
      </x:c>
      <x:c r="BF8" s="458">
        <x:f>'시직영(사업소)'!BF7</x:f>
        <x:v>139</x:v>
      </x:c>
      <x:c r="BG8" s="458">
        <x:f>'시직영(사업소)'!BG7</x:f>
        <x:v>12</x:v>
      </x:c>
      <x:c r="BH8" s="458">
        <x:f>'시직영(사업소)'!BH7</x:f>
        <x:v>16</x:v>
      </x:c>
      <x:c r="BI8" s="458">
        <x:f>'시직영(사업소)'!BI7</x:f>
        <x:v>0</x:v>
      </x:c>
      <x:c r="BJ8" s="457">
        <x:f>'시직영(사업소)'!BJ7</x:f>
        <x:v>0</x:v>
      </x:c>
      <x:c r="BK8" s="458">
        <x:f>'시직영(사업소)'!BK7</x:f>
        <x:v>1</x:v>
      </x:c>
      <x:c r="BL8" s="457">
        <x:f>'시직영(사업소)'!BL7</x:f>
        <x:v>1332</x:v>
      </x:c>
      <x:c r="BM8" s="458">
        <x:f>'시직영(사업소)'!BM7</x:f>
        <x:v>1</x:v>
      </x:c>
      <x:c r="BN8" s="457">
        <x:f>'시직영(사업소)'!BN7</x:f>
        <x:v>473</x:v>
      </x:c>
      <x:c r="BO8" s="458">
        <x:f>'시직영(사업소)'!BO7</x:f>
        <x:v>0</x:v>
      </x:c>
      <x:c r="BP8" s="457">
        <x:f>'시직영(사업소)'!BP7</x:f>
        <x:v>0</x:v>
      </x:c>
      <x:c r="BQ8" s="458">
        <x:f>'시직영(사업소)'!BQ7</x:f>
        <x:v>2</x:v>
      </x:c>
      <x:c r="BR8" s="458">
        <x:f>'시직영(사업소)'!BR7</x:f>
        <x:v>1</x:v>
      </x:c>
      <x:c r="BS8" s="458">
        <x:f>'시직영(사업소)'!BS7</x:f>
        <x:v>5</x:v>
      </x:c>
      <x:c r="BT8" s="458">
        <x:f>'시직영(사업소)'!BT7</x:f>
        <x:v>1</x:v>
      </x:c>
      <x:c r="BU8" s="459">
        <x:f>'시직영(사업소)'!BU7</x:f>
        <x:v>1</x:v>
      </x:c>
      <x:c r="BV8" s="451" t="s">
        <x:v>2471</x:v>
      </x:c>
      <x:c r="BW8" s="456">
        <x:f>'시직영(사업소)'!BW7</x:f>
        <x:v>6</x:v>
      </x:c>
      <x:c r="BX8" s="458">
        <x:f>'시직영(사업소)'!BX7</x:f>
        <x:v>306</x:v>
      </x:c>
      <x:c r="BY8" s="457">
        <x:f>'시직영(사업소)'!BY7</x:f>
        <x:v>10587</x:v>
      </x:c>
      <x:c r="BZ8" s="458">
        <x:f>'시직영(사업소)'!BZ7</x:f>
        <x:v>1</x:v>
      </x:c>
      <x:c r="CA8" s="457">
        <x:f>'시직영(사업소)'!CA7</x:f>
        <x:v>87</x:v>
      </x:c>
      <x:c r="CB8" s="458">
        <x:f>'시직영(사업소)'!CB7</x:f>
        <x:v>4</x:v>
      </x:c>
      <x:c r="CC8" s="457">
        <x:f>'시직영(사업소)'!CC7</x:f>
        <x:v>240.84</x:v>
      </x:c>
      <x:c r="CD8" s="458">
        <x:f>'시직영(사업소)'!CD7</x:f>
        <x:v>0</x:v>
      </x:c>
      <x:c r="CE8" s="458">
        <x:f>'시직영(사업소)'!CE7</x:f>
        <x:v>21</x:v>
      </x:c>
      <x:c r="CF8" s="457">
        <x:f>'시직영(사업소)'!CF7</x:f>
        <x:v>2138.1600000000003</x:v>
      </x:c>
      <x:c r="CG8" s="458">
        <x:f>'시직영(사업소)'!CG7</x:f>
        <x:v>0</x:v>
      </x:c>
      <x:c r="CH8" s="458">
        <x:f>'시직영(사업소)'!CH7</x:f>
        <x:v>0</x:v>
      </x:c>
      <x:c r="CI8" s="458">
        <x:f>'시직영(사업소)'!CI7</x:f>
        <x:v>11</x:v>
      </x:c>
      <x:c r="CJ8" s="458">
        <x:f>'시직영(사업소)'!CJ7</x:f>
        <x:v>23</x:v>
      </x:c>
      <x:c r="CK8" s="458">
        <x:f>'시직영(사업소)'!CK7</x:f>
        <x:v>0</x:v>
      </x:c>
      <x:c r="CL8" s="458">
        <x:f>'시직영(사업소)'!CL7</x:f>
        <x:v>1</x:v>
      </x:c>
      <x:c r="CM8" s="458">
        <x:f>'시직영(사업소)'!CM7</x:f>
        <x:v>0</x:v>
      </x:c>
      <x:c r="CN8" s="458">
        <x:f>'시직영(사업소)'!CN7</x:f>
        <x:v>0</x:v>
      </x:c>
      <x:c r="CO8" s="458">
        <x:f>'시직영(사업소)'!CO7</x:f>
        <x:v>7</x:v>
      </x:c>
      <x:c r="CP8" s="457">
        <x:f>'시직영(사업소)'!CP7</x:f>
        <x:v>1636.5</x:v>
      </x:c>
      <x:c r="CQ8" s="458">
        <x:f>'시직영(사업소)'!CQ7</x:f>
        <x:v>14</x:v>
      </x:c>
      <x:c r="CR8" s="457">
        <x:f>'시직영(사업소)'!CR7</x:f>
        <x:v>12780</x:v>
      </x:c>
      <x:c r="CS8" s="458">
        <x:f>'시직영(사업소)'!CS7</x:f>
        <x:v>1306</x:v>
      </x:c>
      <x:c r="CT8" s="458">
        <x:f>'시직영(사업소)'!CT7</x:f>
        <x:v>15</x:v>
      </x:c>
      <x:c r="CU8" s="458">
        <x:f>'시직영(사업소)'!CU7</x:f>
        <x:v>142</x:v>
      </x:c>
      <x:c r="CV8" s="458">
        <x:f>'시직영(사업소)'!CV7</x:f>
        <x:v>338</x:v>
      </x:c>
      <x:c r="CW8" s="458">
        <x:f>'시직영(사업소)'!CW7</x:f>
        <x:v>7</x:v>
      </x:c>
      <x:c r="CX8" s="459">
        <x:f>'시직영(사업소)'!CX7</x:f>
        <x:v>56</x:v>
      </x:c>
      <x:c r="CY8" s="451" t="s">
        <x:v>2471</x:v>
      </x:c>
      <x:c r="CZ8" s="456">
        <x:f>'시직영(사업소)'!CZ7</x:f>
        <x:v>29</x:v>
      </x:c>
      <x:c r="DA8" s="457">
        <x:f>'시직영(사업소)'!DA7</x:f>
        <x:v>16759.969999999998</x:v>
      </x:c>
      <x:c r="DB8" s="458">
        <x:f>'시직영(사업소)'!DB7</x:f>
        <x:v>2</x:v>
      </x:c>
      <x:c r="DC8" s="457">
        <x:f>'시직영(사업소)'!DC7</x:f>
        <x:v>120</x:v>
      </x:c>
      <x:c r="DD8" s="458">
        <x:f>'시직영(사업소)'!DD7</x:f>
        <x:v>1</x:v>
      </x:c>
      <x:c r="DE8" s="457">
        <x:f>'시직영(사업소)'!DE7</x:f>
        <x:v>120</x:v>
      </x:c>
      <x:c r="DF8" s="458">
        <x:f>'시직영(사업소)'!DF7</x:f>
        <x:v>1</x:v>
      </x:c>
      <x:c r="DG8" s="460">
        <x:f>'시직영(사업소)'!DG7</x:f>
        <x:v>373.55000000000001</x:v>
      </x:c>
    </x:row>
    <x:row r="9" spans="1:111" s="7" customFormat="1" ht="30" customHeight="1">
      <x:c r="A9" s="442" t="s">
        <x:v>2467</x:v>
      </x:c>
      <x:c r="B9" s="256">
        <x:f>'시직영(사업소)'!B19</x:f>
        <x:v>32</x:v>
      </x:c>
      <x:c r="C9" s="891">
        <x:f>'시직영(사업소)'!C19</x:f>
        <x:v>126214.5</x:v>
      </x:c>
      <x:c r="D9" s="258">
        <x:f>'시직영(사업소)'!D19</x:f>
        <x:v>29</x:v>
      </x:c>
      <x:c r="E9" s="257">
        <x:f>'시직영(사업소)'!E19</x:f>
        <x:v>124538.43000000001</x:v>
      </x:c>
      <x:c r="F9" s="258">
        <x:f>'시직영(사업소)'!F19</x:f>
        <x:v>156</x:v>
      </x:c>
      <x:c r="G9" s="257">
        <x:f>'시직영(사업소)'!G19</x:f>
        <x:v>67.359999999999999</x:v>
      </x:c>
      <x:c r="H9" s="258">
        <x:f>'시직영(사업소)'!H19</x:f>
        <x:v>642</x:v>
      </x:c>
      <x:c r="I9" s="257">
        <x:f>'시직영(사업소)'!I19</x:f>
        <x:v>642</x:v>
      </x:c>
      <x:c r="J9" s="258">
        <x:f>'시직영(사업소)'!J19</x:f>
        <x:v>50</x:v>
      </x:c>
      <x:c r="K9" s="258">
        <x:f>'시직영(사업소)'!K19</x:f>
        <x:v>13</x:v>
      </x:c>
      <x:c r="L9" s="257">
        <x:f>'시직영(사업소)'!L19</x:f>
        <x:v>10117.18</x:v>
      </x:c>
      <x:c r="M9" s="258">
        <x:f>'시직영(사업소)'!M19</x:f>
        <x:v>5</x:v>
      </x:c>
      <x:c r="N9" s="258">
        <x:f>'시직영(사업소)'!N19</x:f>
        <x:v>18</x:v>
      </x:c>
      <x:c r="O9" s="258">
        <x:f>'시직영(사업소)'!O19</x:f>
        <x:v>0</x:v>
      </x:c>
      <x:c r="P9" s="258">
        <x:f>'시직영(사업소)'!P19</x:f>
        <x:v>0</x:v>
      </x:c>
      <x:c r="Q9" s="258">
        <x:f>'시직영(사업소)'!Q19</x:f>
        <x:v>0</x:v>
      </x:c>
      <x:c r="R9" s="257">
        <x:f>'시직영(사업소)'!R19</x:f>
        <x:v>0</x:v>
      </x:c>
      <x:c r="S9" s="258">
        <x:f>'시직영(사업소)'!S19</x:f>
        <x:v>19</x:v>
      </x:c>
      <x:c r="T9" s="257">
        <x:f>'시직영(사업소)'!T19</x:f>
        <x:v>531</x:v>
      </x:c>
      <x:c r="U9" s="258">
        <x:f>'시직영(사업소)'!U19</x:f>
        <x:v>1</x:v>
      </x:c>
      <x:c r="V9" s="257">
        <x:f>'시직영(사업소)'!V19</x:f>
        <x:v>214</x:v>
      </x:c>
      <x:c r="W9" s="258">
        <x:f>'시직영(사업소)'!W19</x:f>
        <x:v>72</x:v>
      </x:c>
      <x:c r="X9" s="258">
        <x:f>'시직영(사업소)'!X19</x:f>
        <x:v>494</x:v>
      </x:c>
      <x:c r="Y9" s="258">
        <x:f>'시직영(사업소)'!Y19</x:f>
        <x:v>2</x:v>
      </x:c>
      <x:c r="Z9" s="258">
        <x:f>'시직영(사업소)'!Z19</x:f>
        <x:v>99</x:v>
      </x:c>
      <x:c r="AA9" s="258">
        <x:f>'시직영(사업소)'!AA19</x:f>
        <x:v>0</x:v>
      </x:c>
      <x:c r="AB9" s="258">
        <x:f>'시직영(사업소)'!AB19</x:f>
        <x:v>0</x:v>
      </x:c>
      <x:c r="AC9" s="258">
        <x:f>'시직영(사업소)'!AC19</x:f>
        <x:v>1</x:v>
      </x:c>
      <x:c r="AD9" s="258">
        <x:f>'시직영(사업소)'!AD19</x:f>
        <x:v>2</x:v>
      </x:c>
      <x:c r="AE9" s="258">
        <x:f>'시직영(사업소)'!AE19</x:f>
        <x:v>0</x:v>
      </x:c>
      <x:c r="AF9" s="258">
        <x:f>'시직영(사업소)'!AF19</x:f>
        <x:v>0</x:v>
      </x:c>
      <x:c r="AG9" s="258">
        <x:f>'시직영(사업소)'!AG19</x:f>
        <x:v>1</x:v>
      </x:c>
      <x:c r="AH9" s="258">
        <x:f>'시직영(사업소)'!AH19</x:f>
        <x:v>0</x:v>
      </x:c>
      <x:c r="AI9" s="258">
        <x:f>'시직영(사업소)'!AI19</x:f>
        <x:v>0</x:v>
      </x:c>
      <x:c r="AJ9" s="258">
        <x:f>'시직영(사업소)'!AJ19</x:f>
        <x:v>3</x:v>
      </x:c>
      <x:c r="AK9" s="259">
        <x:f>'시직영(사업소)'!AK19</x:f>
        <x:v>9</x:v>
      </x:c>
      <x:c r="AL9" s="442" t="s">
        <x:v>2467</x:v>
      </x:c>
      <x:c r="AM9" s="225">
        <x:f>'시직영(사업소)'!AM19</x:f>
        <x:v>1</x:v>
      </x:c>
      <x:c r="AN9" s="217">
        <x:f>'시직영(사업소)'!AN19</x:f>
        <x:v>14500</x:v>
      </x:c>
      <x:c r="AO9" s="216">
        <x:f>'시직영(사업소)'!AO19</x:f>
        <x:v>1</x:v>
      </x:c>
      <x:c r="AP9" s="216">
        <x:f>'시직영(사업소)'!AP19</x:f>
        <x:v>9</x:v>
      </x:c>
      <x:c r="AQ9" s="216">
        <x:f>'시직영(사업소)'!AQ19</x:f>
        <x:v>0</x:v>
      </x:c>
      <x:c r="AR9" s="217">
        <x:f>'시직영(사업소)'!AR19</x:f>
        <x:v>0</x:v>
      </x:c>
      <x:c r="AS9" s="216">
        <x:f>'시직영(사업소)'!AS19</x:f>
        <x:v>0</x:v>
      </x:c>
      <x:c r="AT9" s="217">
        <x:f>'시직영(사업소)'!AT19</x:f>
        <x:v>0</x:v>
      </x:c>
      <x:c r="AU9" s="216">
        <x:f>'시직영(사업소)'!AU19</x:f>
        <x:v>1</x:v>
      </x:c>
      <x:c r="AV9" s="216">
        <x:f>'시직영(사업소)'!AV19</x:f>
        <x:v>1</x:v>
      </x:c>
      <x:c r="AW9" s="216">
        <x:f>'시직영(사업소)'!AW19</x:f>
        <x:v>0</x:v>
      </x:c>
      <x:c r="AX9" s="216">
        <x:f>'시직영(사업소)'!AX19</x:f>
        <x:v>2.5</x:v>
      </x:c>
      <x:c r="AY9" s="216">
        <x:f>'시직영(사업소)'!AY19</x:f>
        <x:v>0</x:v>
      </x:c>
      <x:c r="AZ9" s="216">
        <x:f>'시직영(사업소)'!AZ19</x:f>
        <x:v>8</x:v>
      </x:c>
      <x:c r="BA9" s="217">
        <x:f>'시직영(사업소)'!BA19</x:f>
        <x:v>7808</x:v>
      </x:c>
      <x:c r="BB9" s="216">
        <x:f>'시직영(사업소)'!BB19</x:f>
        <x:v>0</x:v>
      </x:c>
      <x:c r="BC9" s="216">
        <x:f>'시직영(사업소)'!BC19</x:f>
        <x:v>0</x:v>
      </x:c>
      <x:c r="BD9" s="216">
        <x:f>'시직영(사업소)'!BD19</x:f>
        <x:v>3</x:v>
      </x:c>
      <x:c r="BE9" s="216">
        <x:f>'시직영(사업소)'!BE19</x:f>
        <x:v>58</x:v>
      </x:c>
      <x:c r="BF9" s="216">
        <x:f>'시직영(사업소)'!BF19</x:f>
        <x:v>387</x:v>
      </x:c>
      <x:c r="BG9" s="216">
        <x:f>'시직영(사업소)'!BG19</x:f>
        <x:v>0</x:v>
      </x:c>
      <x:c r="BH9" s="216">
        <x:f>'시직영(사업소)'!BH19</x:f>
        <x:v>0</x:v>
      </x:c>
      <x:c r="BI9" s="216">
        <x:f>'시직영(사업소)'!BI19</x:f>
        <x:v>0</x:v>
      </x:c>
      <x:c r="BJ9" s="217">
        <x:f>'시직영(사업소)'!BJ19</x:f>
        <x:v>0</x:v>
      </x:c>
      <x:c r="BK9" s="216">
        <x:f>'시직영(사업소)'!BK19</x:f>
        <x:v>0</x:v>
      </x:c>
      <x:c r="BL9" s="217">
        <x:f>'시직영(사업소)'!BL19</x:f>
        <x:v>0</x:v>
      </x:c>
      <x:c r="BM9" s="216">
        <x:f>'시직영(사업소)'!BM19</x:f>
        <x:v>1</x:v>
      </x:c>
      <x:c r="BN9" s="217">
        <x:f>'시직영(사업소)'!BN19</x:f>
        <x:v>2683.6999999999998</x:v>
      </x:c>
      <x:c r="BO9" s="216">
        <x:f>'시직영(사업소)'!BO19</x:f>
        <x:v>1</x:v>
      </x:c>
      <x:c r="BP9" s="217">
        <x:f>'시직영(사업소)'!BP19</x:f>
        <x:v>11198.700000000001</x:v>
      </x:c>
      <x:c r="BQ9" s="216">
        <x:f>'시직영(사업소)'!BQ19</x:f>
        <x:v>0</x:v>
      </x:c>
      <x:c r="BR9" s="216">
        <x:f>'시직영(사업소)'!BR19</x:f>
        <x:v>10</x:v>
      </x:c>
      <x:c r="BS9" s="216">
        <x:f>'시직영(사업소)'!BS19</x:f>
        <x:v>10</x:v>
      </x:c>
      <x:c r="BT9" s="216">
        <x:f>'시직영(사업소)'!BT19</x:f>
        <x:v>0</x:v>
      </x:c>
      <x:c r="BU9" s="246">
        <x:f>'시직영(사업소)'!BU19</x:f>
        <x:v>0</x:v>
      </x:c>
      <x:c r="BV9" s="442" t="s">
        <x:v>2467</x:v>
      </x:c>
      <x:c r="BW9" s="225">
        <x:f>'시직영(사업소)'!BW19</x:f>
        <x:v>5</x:v>
      </x:c>
      <x:c r="BX9" s="216">
        <x:f>'시직영(사업소)'!BX19</x:f>
        <x:v>183</x:v>
      </x:c>
      <x:c r="BY9" s="217">
        <x:f>'시직영(사업소)'!BY19</x:f>
        <x:v>11383.1</x:v>
      </x:c>
      <x:c r="BZ9" s="216">
        <x:f>'시직영(사업소)'!BZ19</x:f>
        <x:v>3</x:v>
      </x:c>
      <x:c r="CA9" s="217">
        <x:f>'시직영(사업소)'!CA19</x:f>
        <x:v>495</x:v>
      </x:c>
      <x:c r="CB9" s="216">
        <x:f>'시직영(사업소)'!CB19</x:f>
        <x:v>4</x:v>
      </x:c>
      <x:c r="CC9" s="217">
        <x:f>'시직영(사업소)'!CC19</x:f>
        <x:v>217.31</x:v>
      </x:c>
      <x:c r="CD9" s="216">
        <x:f>'시직영(사업소)'!CD19</x:f>
        <x:v>0</x:v>
      </x:c>
      <x:c r="CE9" s="216">
        <x:f>'시직영(사업소)'!CE19</x:f>
        <x:v>20</x:v>
      </x:c>
      <x:c r="CF9" s="217">
        <x:f>'시직영(사업소)'!CF19</x:f>
        <x:v>1345.74</x:v>
      </x:c>
      <x:c r="CG9" s="216">
        <x:f>'시직영(사업소)'!CG19</x:f>
        <x:v>0</x:v>
      </x:c>
      <x:c r="CH9" s="216">
        <x:f>'시직영(사업소)'!CH19</x:f>
        <x:v>7</x:v>
      </x:c>
      <x:c r="CI9" s="216">
        <x:f>'시직영(사업소)'!CI19</x:f>
        <x:v>0</x:v>
      </x:c>
      <x:c r="CJ9" s="216">
        <x:f>'시직영(사업소)'!CJ19</x:f>
        <x:v>22</x:v>
      </x:c>
      <x:c r="CK9" s="216">
        <x:f>'시직영(사업소)'!CK19</x:f>
        <x:v>2</x:v>
      </x:c>
      <x:c r="CL9" s="216">
        <x:f>'시직영(사업소)'!CL19</x:f>
        <x:v>0</x:v>
      </x:c>
      <x:c r="CM9" s="216">
        <x:f>'시직영(사업소)'!CM19</x:f>
        <x:v>0</x:v>
      </x:c>
      <x:c r="CN9" s="216">
        <x:f>'시직영(사업소)'!CN19</x:f>
        <x:v>0</x:v>
      </x:c>
      <x:c r="CO9" s="216">
        <x:f>'시직영(사업소)'!CO19</x:f>
        <x:v>7</x:v>
      </x:c>
      <x:c r="CP9" s="217">
        <x:f>'시직영(사업소)'!CP19</x:f>
        <x:v>1600.3999999999999</x:v>
      </x:c>
      <x:c r="CQ9" s="216">
        <x:f>'시직영(사업소)'!CQ19</x:f>
        <x:v>35</x:v>
      </x:c>
      <x:c r="CR9" s="217">
        <x:f>'시직영(사업소)'!CR19</x:f>
        <x:v>18019</x:v>
      </x:c>
      <x:c r="CS9" s="216">
        <x:f>'시직영(사업소)'!CS19</x:f>
        <x:v>1542</x:v>
      </x:c>
      <x:c r="CT9" s="216">
        <x:f>'시직영(사업소)'!CT19</x:f>
        <x:v>24</x:v>
      </x:c>
      <x:c r="CU9" s="216">
        <x:f>'시직영(사업소)'!CU19</x:f>
        <x:v>70</x:v>
      </x:c>
      <x:c r="CV9" s="216">
        <x:f>'시직영(사업소)'!CV19</x:f>
        <x:v>198</x:v>
      </x:c>
      <x:c r="CW9" s="216">
        <x:f>'시직영(사업소)'!CW19</x:f>
        <x:v>2</x:v>
      </x:c>
      <x:c r="CX9" s="246">
        <x:f>'시직영(사업소)'!CX19</x:f>
        <x:v>2</x:v>
      </x:c>
      <x:c r="CY9" s="442" t="s">
        <x:v>2467</x:v>
      </x:c>
      <x:c r="CZ9" s="225">
        <x:f>'시직영(사업소)'!CZ19</x:f>
        <x:v>62</x:v>
      </x:c>
      <x:c r="DA9" s="217">
        <x:f>'시직영(사업소)'!DA19</x:f>
        <x:v>32265.900000000005</x:v>
      </x:c>
      <x:c r="DB9" s="216">
        <x:f>'시직영(사업소)'!DB19</x:f>
        <x:v>0</x:v>
      </x:c>
      <x:c r="DC9" s="217">
        <x:f>'시직영(사업소)'!DC19</x:f>
        <x:v>0</x:v>
      </x:c>
      <x:c r="DD9" s="216">
        <x:f>'시직영(사업소)'!DD19</x:f>
        <x:v>0</x:v>
      </x:c>
      <x:c r="DE9" s="217">
        <x:f>'시직영(사업소)'!DE19</x:f>
        <x:v>0</x:v>
      </x:c>
      <x:c r="DF9" s="216">
        <x:f>'시직영(사업소)'!DF19</x:f>
        <x:v>0</x:v>
      </x:c>
      <x:c r="DG9" s="220">
        <x:f>'시직영(사업소)'!DG19</x:f>
        <x:v>0</x:v>
      </x:c>
    </x:row>
    <x:row r="10" spans="1:111" s="7" customFormat="1" ht="30" customHeight="1">
      <x:c r="A10" s="442" t="s">
        <x:v>2470</x:v>
      </x:c>
      <x:c r="B10" s="256">
        <x:f>'시직영(사업소)'!B40</x:f>
        <x:v>71</x:v>
      </x:c>
      <x:c r="C10" s="891">
        <x:f>'시직영(사업소)'!C40</x:f>
        <x:v>140383.06</x:v>
      </x:c>
      <x:c r="D10" s="258">
        <x:f>'시직영(사업소)'!D40</x:f>
        <x:v>30</x:v>
      </x:c>
      <x:c r="E10" s="257">
        <x:f>'시직영(사업소)'!E40</x:f>
        <x:v>349615.64000000001</x:v>
      </x:c>
      <x:c r="F10" s="258">
        <x:f>'시직영(사업소)'!F40</x:f>
        <x:v>90</x:v>
      </x:c>
      <x:c r="G10" s="257">
        <x:f>'시직영(사업소)'!G40</x:f>
        <x:v>51.75</x:v>
      </x:c>
      <x:c r="H10" s="258">
        <x:f>'시직영(사업소)'!H40</x:f>
        <x:v>1</x:v>
      </x:c>
      <x:c r="I10" s="257">
        <x:f>'시직영(사업소)'!I40</x:f>
        <x:v>616</x:v>
      </x:c>
      <x:c r="J10" s="258">
        <x:f>'시직영(사업소)'!J40</x:f>
        <x:v>133</x:v>
      </x:c>
      <x:c r="K10" s="258">
        <x:f>'시직영(사업소)'!K40</x:f>
        <x:v>14</x:v>
      </x:c>
      <x:c r="L10" s="257">
        <x:f>'시직영(사업소)'!L40</x:f>
        <x:v>75798.100000000006</x:v>
      </x:c>
      <x:c r="M10" s="258">
        <x:f>'시직영(사업소)'!M40</x:f>
        <x:v>10</x:v>
      </x:c>
      <x:c r="N10" s="258">
        <x:f>'시직영(사업소)'!N40</x:f>
        <x:v>13</x:v>
      </x:c>
      <x:c r="O10" s="258">
        <x:f>'시직영(사업소)'!O40</x:f>
        <x:v>33</x:v>
      </x:c>
      <x:c r="P10" s="258">
        <x:f>'시직영(사업소)'!P40</x:f>
        <x:v>134</x:v>
      </x:c>
      <x:c r="Q10" s="258">
        <x:f>'시직영(사업소)'!Q40</x:f>
        <x:v>3</x:v>
      </x:c>
      <x:c r="R10" s="257">
        <x:f>'시직영(사업소)'!R40</x:f>
        <x:v>30300</x:v>
      </x:c>
      <x:c r="S10" s="258">
        <x:f>'시직영(사업소)'!S40</x:f>
        <x:v>22</x:v>
      </x:c>
      <x:c r="T10" s="257">
        <x:f>'시직영(사업소)'!T40</x:f>
        <x:v>379.31999999999999</x:v>
      </x:c>
      <x:c r="U10" s="258">
        <x:f>'시직영(사업소)'!U40</x:f>
        <x:v>0</x:v>
      </x:c>
      <x:c r="V10" s="257">
        <x:f>'시직영(사업소)'!V40</x:f>
        <x:v>0</x:v>
      </x:c>
      <x:c r="W10" s="258">
        <x:f>'시직영(사업소)'!W40</x:f>
        <x:v>164</x:v>
      </x:c>
      <x:c r="X10" s="258">
        <x:f>'시직영(사업소)'!X40</x:f>
        <x:v>1494</x:v>
      </x:c>
      <x:c r="Y10" s="258">
        <x:f>'시직영(사업소)'!Y40</x:f>
        <x:v>26</x:v>
      </x:c>
      <x:c r="Z10" s="258">
        <x:f>'시직영(사업소)'!Z40</x:f>
        <x:v>449</x:v>
      </x:c>
      <x:c r="AA10" s="258">
        <x:f>'시직영(사업소)'!AA40</x:f>
        <x:v>7</x:v>
      </x:c>
      <x:c r="AB10" s="258">
        <x:f>'시직영(사업소)'!AB40</x:f>
        <x:v>5</x:v>
      </x:c>
      <x:c r="AC10" s="258">
        <x:f>'시직영(사업소)'!AC40</x:f>
        <x:v>7</x:v>
      </x:c>
      <x:c r="AD10" s="258">
        <x:f>'시직영(사업소)'!AD40</x:f>
        <x:v>4</x:v>
      </x:c>
      <x:c r="AE10" s="258">
        <x:f>'시직영(사업소)'!AE40</x:f>
        <x:v>0</x:v>
      </x:c>
      <x:c r="AF10" s="258">
        <x:f>'시직영(사업소)'!AF40</x:f>
        <x:v>0</x:v>
      </x:c>
      <x:c r="AG10" s="258">
        <x:f>'시직영(사업소)'!AG40</x:f>
        <x:v>7</x:v>
      </x:c>
      <x:c r="AH10" s="258">
        <x:f>'시직영(사업소)'!AH40</x:f>
        <x:v>1</x:v>
      </x:c>
      <x:c r="AI10" s="258">
        <x:f>'시직영(사업소)'!AI40</x:f>
        <x:v>4</x:v>
      </x:c>
      <x:c r="AJ10" s="258">
        <x:f>'시직영(사업소)'!AJ40</x:f>
        <x:v>41</x:v>
      </x:c>
      <x:c r="AK10" s="259">
        <x:f>'시직영(사업소)'!AK40</x:f>
        <x:v>56</x:v>
      </x:c>
      <x:c r="AL10" s="442" t="s">
        <x:v>2470</x:v>
      </x:c>
      <x:c r="AM10" s="225">
        <x:f>'시직영(사업소)'!AM40</x:f>
        <x:v>2</x:v>
      </x:c>
      <x:c r="AN10" s="217">
        <x:f>'시직영(사업소)'!AN40</x:f>
        <x:v>4989.2700000000004</x:v>
      </x:c>
      <x:c r="AO10" s="216">
        <x:f>'시직영(사업소)'!AO40</x:f>
        <x:v>2</x:v>
      </x:c>
      <x:c r="AP10" s="216">
        <x:f>'시직영(사업소)'!AP40</x:f>
        <x:v>9</x:v>
      </x:c>
      <x:c r="AQ10" s="216">
        <x:f>'시직영(사업소)'!AQ40</x:f>
        <x:v>0</x:v>
      </x:c>
      <x:c r="AR10" s="217">
        <x:f>'시직영(사업소)'!AR40</x:f>
        <x:v>0</x:v>
      </x:c>
      <x:c r="AS10" s="216">
        <x:f>'시직영(사업소)'!AS40</x:f>
        <x:v>0</x:v>
      </x:c>
      <x:c r="AT10" s="217">
        <x:f>'시직영(사업소)'!AT40</x:f>
        <x:v>0</x:v>
      </x:c>
      <x:c r="AU10" s="216">
        <x:f>'시직영(사업소)'!AU40</x:f>
        <x:v>0</x:v>
      </x:c>
      <x:c r="AV10" s="216">
        <x:f>'시직영(사업소)'!AV40</x:f>
        <x:v>1</x:v>
      </x:c>
      <x:c r="AW10" s="216">
        <x:f>'시직영(사업소)'!AW40</x:f>
        <x:v>4</x:v>
      </x:c>
      <x:c r="AX10" s="216">
        <x:f>'시직영(사업소)'!AX40</x:f>
        <x:v>5</x:v>
      </x:c>
      <x:c r="AY10" s="216">
        <x:f>'시직영(사업소)'!AY40</x:f>
        <x:v>0</x:v>
      </x:c>
      <x:c r="AZ10" s="216">
        <x:f>'시직영(사업소)'!AZ40</x:f>
        <x:v>2</x:v>
      </x:c>
      <x:c r="BA10" s="217">
        <x:f>'시직영(사업소)'!BA40</x:f>
        <x:v>1823</x:v>
      </x:c>
      <x:c r="BB10" s="216">
        <x:f>'시직영(사업소)'!BB40</x:f>
        <x:v>0</x:v>
      </x:c>
      <x:c r="BC10" s="216">
        <x:f>'시직영(사업소)'!BC40</x:f>
        <x:v>0</x:v>
      </x:c>
      <x:c r="BD10" s="216">
        <x:f>'시직영(사업소)'!BD40</x:f>
        <x:v>3</x:v>
      </x:c>
      <x:c r="BE10" s="216">
        <x:f>'시직영(사업소)'!BE40</x:f>
        <x:v>32</x:v>
      </x:c>
      <x:c r="BF10" s="216">
        <x:f>'시직영(사업소)'!BF40</x:f>
        <x:v>223</x:v>
      </x:c>
      <x:c r="BG10" s="216">
        <x:f>'시직영(사업소)'!BG40</x:f>
        <x:v>1</x:v>
      </x:c>
      <x:c r="BH10" s="216">
        <x:f>'시직영(사업소)'!BH40</x:f>
        <x:v>16</x:v>
      </x:c>
      <x:c r="BI10" s="216">
        <x:f>'시직영(사업소)'!BI40</x:f>
        <x:v>0</x:v>
      </x:c>
      <x:c r="BJ10" s="217">
        <x:f>'시직영(사업소)'!BJ40</x:f>
        <x:v>0</x:v>
      </x:c>
      <x:c r="BK10" s="216">
        <x:f>'시직영(사업소)'!BK40</x:f>
        <x:v>1</x:v>
      </x:c>
      <x:c r="BL10" s="217">
        <x:f>'시직영(사업소)'!BL40</x:f>
        <x:v>350.60000000000002</x:v>
      </x:c>
      <x:c r="BM10" s="216">
        <x:f>'시직영(사업소)'!BM40</x:f>
        <x:v>2</x:v>
      </x:c>
      <x:c r="BN10" s="217">
        <x:f>'시직영(사업소)'!BN40</x:f>
        <x:v>1774</x:v>
      </x:c>
      <x:c r="BO10" s="216">
        <x:f>'시직영(사업소)'!BO40</x:f>
        <x:v>0</x:v>
      </x:c>
      <x:c r="BP10" s="217">
        <x:f>'시직영(사업소)'!BP40</x:f>
        <x:v>0</x:v>
      </x:c>
      <x:c r="BQ10" s="216">
        <x:f>'시직영(사업소)'!BQ40</x:f>
        <x:v>1</x:v>
      </x:c>
      <x:c r="BR10" s="216">
        <x:f>'시직영(사업소)'!BR40</x:f>
        <x:v>2</x:v>
      </x:c>
      <x:c r="BS10" s="216">
        <x:f>'시직영(사업소)'!BS40</x:f>
        <x:v>9</x:v>
      </x:c>
      <x:c r="BT10" s="216">
        <x:f>'시직영(사업소)'!BT40</x:f>
        <x:v>16</x:v>
      </x:c>
      <x:c r="BU10" s="246">
        <x:f>'시직영(사업소)'!BU40</x:f>
        <x:v>23</x:v>
      </x:c>
      <x:c r="BV10" s="442" t="s">
        <x:v>2470</x:v>
      </x:c>
      <x:c r="BW10" s="225">
        <x:f>'시직영(사업소)'!BW40</x:f>
        <x:v>8</x:v>
      </x:c>
      <x:c r="BX10" s="216">
        <x:f>'시직영(사업소)'!BX40</x:f>
        <x:v>1952</x:v>
      </x:c>
      <x:c r="BY10" s="217">
        <x:f>'시직영(사업소)'!BY40</x:f>
        <x:v>79303</x:v>
      </x:c>
      <x:c r="BZ10" s="216">
        <x:f>'시직영(사업소)'!BZ40</x:f>
        <x:v>5</x:v>
      </x:c>
      <x:c r="CA10" s="217">
        <x:f>'시직영(사업소)'!CA40</x:f>
        <x:v>1845.96</x:v>
      </x:c>
      <x:c r="CB10" s="216">
        <x:f>'시직영(사업소)'!CB40</x:f>
        <x:v>8</x:v>
      </x:c>
      <x:c r="CC10" s="217">
        <x:f>'시직영(사업소)'!CC40</x:f>
        <x:v>692.56000000000006</x:v>
      </x:c>
      <x:c r="CD10" s="216">
        <x:f>'시직영(사업소)'!CD40</x:f>
        <x:v>0</x:v>
      </x:c>
      <x:c r="CE10" s="216">
        <x:f>'시직영(사업소)'!CE40</x:f>
        <x:v>50</x:v>
      </x:c>
      <x:c r="CF10" s="217">
        <x:f>'시직영(사업소)'!CF40</x:f>
        <x:v>3997.73</x:v>
      </x:c>
      <x:c r="CG10" s="216">
        <x:f>'시직영(사업소)'!CG40</x:f>
        <x:v>0</x:v>
      </x:c>
      <x:c r="CH10" s="216">
        <x:f>'시직영(사업소)'!CH40</x:f>
        <x:v>6</x:v>
      </x:c>
      <x:c r="CI10" s="216">
        <x:f>'시직영(사업소)'!CI40</x:f>
        <x:v>5</x:v>
      </x:c>
      <x:c r="CJ10" s="216">
        <x:f>'시직영(사업소)'!CJ40</x:f>
        <x:v>69</x:v>
      </x:c>
      <x:c r="CK10" s="216">
        <x:f>'시직영(사업소)'!CK40</x:f>
        <x:v>1</x:v>
      </x:c>
      <x:c r="CL10" s="216">
        <x:f>'시직영(사업소)'!CL40</x:f>
        <x:v>4</x:v>
      </x:c>
      <x:c r="CM10" s="216">
        <x:f>'시직영(사업소)'!CM40</x:f>
        <x:v>7</x:v>
      </x:c>
      <x:c r="CN10" s="216">
        <x:f>'시직영(사업소)'!CN40</x:f>
        <x:v>73</x:v>
      </x:c>
      <x:c r="CO10" s="216">
        <x:f>'시직영(사업소)'!CO40</x:f>
        <x:v>7</x:v>
      </x:c>
      <x:c r="CP10" s="217">
        <x:f>'시직영(사업소)'!CP40</x:f>
        <x:v>7456.1100000000006</x:v>
      </x:c>
      <x:c r="CQ10" s="216">
        <x:f>'시직영(사업소)'!CQ40</x:f>
        <x:v>19</x:v>
      </x:c>
      <x:c r="CR10" s="217">
        <x:f>'시직영(사업소)'!CR40</x:f>
        <x:v>18405.099999999999</x:v>
      </x:c>
      <x:c r="CS10" s="216">
        <x:f>'시직영(사업소)'!CS40</x:f>
        <x:v>5052</x:v>
      </x:c>
      <x:c r="CT10" s="216">
        <x:f>'시직영(사업소)'!CT40</x:f>
        <x:v>58</x:v>
      </x:c>
      <x:c r="CU10" s="216">
        <x:f>'시직영(사업소)'!CU40</x:f>
        <x:v>597</x:v>
      </x:c>
      <x:c r="CV10" s="216">
        <x:f>'시직영(사업소)'!CV40</x:f>
        <x:v>141</x:v>
      </x:c>
      <x:c r="CW10" s="216">
        <x:f>'시직영(사업소)'!CW40</x:f>
        <x:v>38</x:v>
      </x:c>
      <x:c r="CX10" s="246">
        <x:f>'시직영(사업소)'!CX40</x:f>
        <x:v>1051</x:v>
      </x:c>
      <x:c r="CY10" s="442" t="s">
        <x:v>2470</x:v>
      </x:c>
      <x:c r="CZ10" s="225">
        <x:f>'시직영(사업소)'!CZ40</x:f>
        <x:v>124</x:v>
      </x:c>
      <x:c r="DA10" s="217">
        <x:f>'시직영(사업소)'!DA40</x:f>
        <x:v>59341.820000000007</x:v>
      </x:c>
      <x:c r="DB10" s="216">
        <x:f>'시직영(사업소)'!DB40</x:f>
        <x:v>0</x:v>
      </x:c>
      <x:c r="DC10" s="217">
        <x:f>'시직영(사업소)'!DC40</x:f>
        <x:v>0</x:v>
      </x:c>
      <x:c r="DD10" s="216">
        <x:f>'시직영(사업소)'!DD40</x:f>
        <x:v>0</x:v>
      </x:c>
      <x:c r="DE10" s="217">
        <x:f>'시직영(사업소)'!DE40</x:f>
        <x:v>0</x:v>
      </x:c>
      <x:c r="DF10" s="216">
        <x:f>'시직영(사업소)'!DF40</x:f>
        <x:v>0</x:v>
      </x:c>
      <x:c r="DG10" s="220">
        <x:f>'시직영(사업소)'!DG40</x:f>
        <x:v>0</x:v>
      </x:c>
    </x:row>
    <x:row r="11" spans="1:111" s="7" customFormat="1" ht="30" customHeight="1">
      <x:c r="A11" s="442" t="s">
        <x:v>2115</x:v>
      </x:c>
      <x:c r="B11" s="256">
        <x:f>'시직영(사업소)'!B53</x:f>
        <x:v>29</x:v>
      </x:c>
      <x:c r="C11" s="892">
        <x:f>'시직영(사업소)'!C53</x:f>
        <x:v>19437.27</x:v>
      </x:c>
      <x:c r="D11" s="256">
        <x:f>'시직영(사업소)'!D53</x:f>
        <x:v>47</x:v>
      </x:c>
      <x:c r="E11" s="445">
        <x:f>'시직영(사업소)'!E53</x:f>
        <x:v>43620.080000000002</x:v>
      </x:c>
      <x:c r="F11" s="256">
        <x:f>'시직영(사업소)'!F53</x:f>
        <x:v>194</x:v>
      </x:c>
      <x:c r="G11" s="445">
        <x:f>'시직영(사업소)'!G53</x:f>
        <x:v>22.786999999999999</x:v>
      </x:c>
      <x:c r="H11" s="256">
        <x:f>'시직영(사업소)'!H53</x:f>
        <x:v>1</x:v>
      </x:c>
      <x:c r="I11" s="445">
        <x:f>'시직영(사업소)'!I53</x:f>
        <x:v>9841</x:v>
      </x:c>
      <x:c r="J11" s="256">
        <x:f>'시직영(사업소)'!J53</x:f>
        <x:v>29</x:v>
      </x:c>
      <x:c r="K11" s="256">
        <x:f>'시직영(사업소)'!K53</x:f>
        <x:v>10</x:v>
      </x:c>
      <x:c r="L11" s="445">
        <x:f>'시직영(사업소)'!L53</x:f>
        <x:v>27583.43</x:v>
      </x:c>
      <x:c r="M11" s="256">
        <x:f>'시직영(사업소)'!M53</x:f>
        <x:v>16</x:v>
      </x:c>
      <x:c r="N11" s="256">
        <x:f>'시직영(사업소)'!N53</x:f>
        <x:v>0</x:v>
      </x:c>
      <x:c r="O11" s="256">
        <x:f>'시직영(사업소)'!O53</x:f>
        <x:v>5</x:v>
      </x:c>
      <x:c r="P11" s="256">
        <x:f>'시직영(사업소)'!P53</x:f>
        <x:v>8</x:v>
      </x:c>
      <x:c r="Q11" s="256">
        <x:f>'시직영(사업소)'!Q53</x:f>
        <x:v>1</x:v>
      </x:c>
      <x:c r="R11" s="445">
        <x:f>'시직영(사업소)'!R53</x:f>
        <x:v>5100.9799999999996</x:v>
      </x:c>
      <x:c r="S11" s="256">
        <x:f>'시직영(사업소)'!S53</x:f>
        <x:v>3</x:v>
      </x:c>
      <x:c r="T11" s="445">
        <x:f>'시직영(사업소)'!T53</x:f>
        <x:v>31.289999999999999</x:v>
      </x:c>
      <x:c r="U11" s="256">
        <x:f>'시직영(사업소)'!U53</x:f>
        <x:v>0</x:v>
      </x:c>
      <x:c r="V11" s="445">
        <x:f>'시직영(사업소)'!V53</x:f>
        <x:v>0</x:v>
      </x:c>
      <x:c r="W11" s="256">
        <x:f>'시직영(사업소)'!W53</x:f>
        <x:v>88</x:v>
      </x:c>
      <x:c r="X11" s="256">
        <x:f>'시직영(사업소)'!X53</x:f>
        <x:v>363</x:v>
      </x:c>
      <x:c r="Y11" s="256">
        <x:f>'시직영(사업소)'!Y53</x:f>
        <x:v>5</x:v>
      </x:c>
      <x:c r="Z11" s="256">
        <x:f>'시직영(사업소)'!Z53</x:f>
        <x:v>36</x:v>
      </x:c>
      <x:c r="AA11" s="256">
        <x:f>'시직영(사업소)'!AA53</x:f>
        <x:v>5</x:v>
      </x:c>
      <x:c r="AB11" s="256">
        <x:f>'시직영(사업소)'!AB53</x:f>
        <x:v>0</x:v>
      </x:c>
      <x:c r="AC11" s="256">
        <x:f>'시직영(사업소)'!AC53</x:f>
        <x:v>3</x:v>
      </x:c>
      <x:c r="AD11" s="256">
        <x:f>'시직영(사업소)'!AD53</x:f>
        <x:v>2</x:v>
      </x:c>
      <x:c r="AE11" s="256">
        <x:f>'시직영(사업소)'!AE53</x:f>
        <x:v>0</x:v>
      </x:c>
      <x:c r="AF11" s="256">
        <x:f>'시직영(사업소)'!AF53</x:f>
        <x:v>0</x:v>
      </x:c>
      <x:c r="AG11" s="256">
        <x:f>'시직영(사업소)'!AG53</x:f>
        <x:v>5</x:v>
      </x:c>
      <x:c r="AH11" s="256">
        <x:f>'시직영(사업소)'!AH53</x:f>
        <x:v>0</x:v>
      </x:c>
      <x:c r="AI11" s="256">
        <x:f>'시직영(사업소)'!AI53</x:f>
        <x:v>0</x:v>
      </x:c>
      <x:c r="AJ11" s="256">
        <x:f>'시직영(사업소)'!AJ53</x:f>
        <x:v>6</x:v>
      </x:c>
      <x:c r="AK11" s="256">
        <x:f>'시직영(사업소)'!AK53</x:f>
        <x:v>11</x:v>
      </x:c>
      <x:c r="AL11" s="442" t="s">
        <x:v>2115</x:v>
      </x:c>
      <x:c r="AM11" s="225">
        <x:f>'시직영(사업소)'!AM53</x:f>
        <x:v>2</x:v>
      </x:c>
      <x:c r="AN11" s="461">
        <x:f>'시직영(사업소)'!AN53</x:f>
        <x:v>1068</x:v>
      </x:c>
      <x:c r="AO11" s="225">
        <x:f>'시직영(사업소)'!AO53</x:f>
        <x:v>1</x:v>
      </x:c>
      <x:c r="AP11" s="225">
        <x:f>'시직영(사업소)'!AP53</x:f>
        <x:v>1759</x:v>
      </x:c>
      <x:c r="AQ11" s="225">
        <x:f>'시직영(사업소)'!AQ53</x:f>
        <x:v>0</x:v>
      </x:c>
      <x:c r="AR11" s="461">
        <x:f>'시직영(사업소)'!AR53</x:f>
        <x:v>0</x:v>
      </x:c>
      <x:c r="AS11" s="225">
        <x:f>'시직영(사업소)'!AS53</x:f>
        <x:v>0</x:v>
      </x:c>
      <x:c r="AT11" s="461">
        <x:f>'시직영(사업소)'!AT53</x:f>
        <x:v>0</x:v>
      </x:c>
      <x:c r="AU11" s="225">
        <x:f>'시직영(사업소)'!AU53</x:f>
        <x:v>0</x:v>
      </x:c>
      <x:c r="AV11" s="225">
        <x:f>'시직영(사업소)'!AV53</x:f>
        <x:v>0</x:v>
      </x:c>
      <x:c r="AW11" s="225">
        <x:f>'시직영(사업소)'!AW53</x:f>
        <x:v>0</x:v>
      </x:c>
      <x:c r="AX11" s="225">
        <x:f>'시직영(사업소)'!AX53</x:f>
        <x:v>1</x:v>
      </x:c>
      <x:c r="AY11" s="225">
        <x:f>'시직영(사업소)'!AY53</x:f>
        <x:v>0</x:v>
      </x:c>
      <x:c r="AZ11" s="225">
        <x:f>'시직영(사업소)'!AZ53</x:f>
        <x:v>6</x:v>
      </x:c>
      <x:c r="BA11" s="461">
        <x:f>'시직영(사업소)'!BA53</x:f>
        <x:v>3473</x:v>
      </x:c>
      <x:c r="BB11" s="225">
        <x:f>'시직영(사업소)'!BB53</x:f>
        <x:v>0</x:v>
      </x:c>
      <x:c r="BC11" s="225">
        <x:f>'시직영(사업소)'!BC53</x:f>
        <x:v>0</x:v>
      </x:c>
      <x:c r="BD11" s="225">
        <x:f>'시직영(사업소)'!BD53</x:f>
        <x:v>0</x:v>
      </x:c>
      <x:c r="BE11" s="225">
        <x:f>'시직영(사업소)'!BE53</x:f>
        <x:v>37</x:v>
      </x:c>
      <x:c r="BF11" s="225">
        <x:f>'시직영(사업소)'!BF53</x:f>
        <x:v>245</x:v>
      </x:c>
      <x:c r="BG11" s="225">
        <x:f>'시직영(사업소)'!BG53</x:f>
        <x:v>1</x:v>
      </x:c>
      <x:c r="BH11" s="225">
        <x:f>'시직영(사업소)'!BH53</x:f>
        <x:v>0</x:v>
      </x:c>
      <x:c r="BI11" s="225">
        <x:f>'시직영(사업소)'!BI53</x:f>
        <x:v>1</x:v>
      </x:c>
      <x:c r="BJ11" s="461">
        <x:f>'시직영(사업소)'!BJ53</x:f>
        <x:v>0</x:v>
      </x:c>
      <x:c r="BK11" s="225">
        <x:f>'시직영(사업소)'!BK53</x:f>
        <x:v>0</x:v>
      </x:c>
      <x:c r="BL11" s="461">
        <x:f>'시직영(사업소)'!BL53</x:f>
        <x:v>0</x:v>
      </x:c>
      <x:c r="BM11" s="225">
        <x:f>'시직영(사업소)'!BM53</x:f>
        <x:v>1</x:v>
      </x:c>
      <x:c r="BN11" s="461">
        <x:f>'시직영(사업소)'!BN53</x:f>
        <x:v>485.38999999999999</x:v>
      </x:c>
      <x:c r="BO11" s="225">
        <x:f>'시직영(사업소)'!BO53</x:f>
        <x:v>1</x:v>
      </x:c>
      <x:c r="BP11" s="461">
        <x:f>'시직영(사업소)'!BP53</x:f>
        <x:v>2707.8499999999999</x:v>
      </x:c>
      <x:c r="BQ11" s="225">
        <x:f>'시직영(사업소)'!BQ53</x:f>
        <x:v>1</x:v>
      </x:c>
      <x:c r="BR11" s="225">
        <x:f>'시직영(사업소)'!BR53</x:f>
        <x:v>0</x:v>
      </x:c>
      <x:c r="BS11" s="225">
        <x:f>'시직영(사업소)'!BS53</x:f>
        <x:v>0</x:v>
      </x:c>
      <x:c r="BT11" s="225">
        <x:f>'시직영(사업소)'!BT53</x:f>
        <x:v>6</x:v>
      </x:c>
      <x:c r="BU11" s="225">
        <x:f>'시직영(사업소)'!BU53</x:f>
        <x:v>6</x:v>
      </x:c>
      <x:c r="BV11" s="442" t="s">
        <x:v>2115</x:v>
      </x:c>
      <x:c r="BW11" s="225">
        <x:f>'시직영(사업소)'!BW53</x:f>
        <x:v>11</x:v>
      </x:c>
      <x:c r="BX11" s="225">
        <x:f>'시직영(사업소)'!BX53</x:f>
        <x:v>582</x:v>
      </x:c>
      <x:c r="BY11" s="461">
        <x:f>'시직영(사업소)'!BY53</x:f>
        <x:v>6721.0000000000009</x:v>
      </x:c>
      <x:c r="BZ11" s="225">
        <x:f>'시직영(사업소)'!BZ53</x:f>
        <x:v>2</x:v>
      </x:c>
      <x:c r="CA11" s="461">
        <x:f>'시직영(사업소)'!CA53</x:f>
        <x:v>3528</x:v>
      </x:c>
      <x:c r="CB11" s="225">
        <x:f>'시직영(사업소)'!CB53</x:f>
        <x:v>4</x:v>
      </x:c>
      <x:c r="CC11" s="461">
        <x:f>'시직영(사업소)'!CC53</x:f>
        <x:v>0</x:v>
      </x:c>
      <x:c r="CD11" s="225">
        <x:f>'시직영(사업소)'!CD53</x:f>
        <x:v>0</x:v>
      </x:c>
      <x:c r="CE11" s="225">
        <x:f>'시직영(사업소)'!CE53</x:f>
        <x:v>6</x:v>
      </x:c>
      <x:c r="CF11" s="461">
        <x:f>'시직영(사업소)'!CF53</x:f>
        <x:v>886.31999999999994</x:v>
      </x:c>
      <x:c r="CG11" s="225">
        <x:f>'시직영(사업소)'!CG53</x:f>
        <x:v>0</x:v>
      </x:c>
      <x:c r="CH11" s="225">
        <x:f>'시직영(사업소)'!CH53</x:f>
        <x:v>6</x:v>
      </x:c>
      <x:c r="CI11" s="225">
        <x:f>'시직영(사업소)'!CI53</x:f>
        <x:v>0</x:v>
      </x:c>
      <x:c r="CJ11" s="225">
        <x:f>'시직영(사업소)'!CJ53</x:f>
        <x:v>15</x:v>
      </x:c>
      <x:c r="CK11" s="225">
        <x:f>'시직영(사업소)'!CK53</x:f>
        <x:v>1</x:v>
      </x:c>
      <x:c r="CL11" s="225">
        <x:f>'시직영(사업소)'!CL53</x:f>
        <x:v>0</x:v>
      </x:c>
      <x:c r="CM11" s="225">
        <x:f>'시직영(사업소)'!CM53</x:f>
        <x:v>2</x:v>
      </x:c>
      <x:c r="CN11" s="225">
        <x:f>'시직영(사업소)'!CN53</x:f>
        <x:v>2</x:v>
      </x:c>
      <x:c r="CO11" s="225">
        <x:f>'시직영(사업소)'!CO53</x:f>
        <x:v>5</x:v>
      </x:c>
      <x:c r="CP11" s="461">
        <x:f>'시직영(사업소)'!CP53</x:f>
        <x:v>1832.52</x:v>
      </x:c>
      <x:c r="CQ11" s="225">
        <x:f>'시직영(사업소)'!CQ53</x:f>
        <x:v>14</x:v>
      </x:c>
      <x:c r="CR11" s="461">
        <x:f>'시직영(사업소)'!CR53</x:f>
        <x:v>2670.4099999999999</x:v>
      </x:c>
      <x:c r="CS11" s="225">
        <x:f>'시직영(사업소)'!CS53</x:f>
        <x:v>1136</x:v>
      </x:c>
      <x:c r="CT11" s="225">
        <x:f>'시직영(사업소)'!CT53</x:f>
        <x:v>16</x:v>
      </x:c>
      <x:c r="CU11" s="225">
        <x:f>'시직영(사업소)'!CU53</x:f>
        <x:v>378</x:v>
      </x:c>
      <x:c r="CV11" s="225">
        <x:f>'시직영(사업소)'!CV53</x:f>
        <x:v>294</x:v>
      </x:c>
      <x:c r="CW11" s="225">
        <x:f>'시직영(사업소)'!CW53</x:f>
        <x:v>0</x:v>
      </x:c>
      <x:c r="CX11" s="225">
        <x:f>'시직영(사업소)'!CX53</x:f>
        <x:v>0</x:v>
      </x:c>
      <x:c r="CY11" s="442" t="s">
        <x:v>2115</x:v>
      </x:c>
      <x:c r="CZ11" s="225">
        <x:f>'시직영(사업소)'!CZ53</x:f>
        <x:v>30</x:v>
      </x:c>
      <x:c r="DA11" s="461">
        <x:f>'시직영(사업소)'!DA53</x:f>
        <x:v>13057.940000000002</x:v>
      </x:c>
      <x:c r="DB11" s="225">
        <x:f>'시직영(사업소)'!DB53</x:f>
        <x:v>0</x:v>
      </x:c>
      <x:c r="DC11" s="461">
        <x:f>'시직영(사업소)'!DC53</x:f>
        <x:v>0</x:v>
      </x:c>
      <x:c r="DD11" s="225">
        <x:f>'시직영(사업소)'!DD53</x:f>
        <x:v>0</x:v>
      </x:c>
      <x:c r="DE11" s="461">
        <x:f>'시직영(사업소)'!DE53</x:f>
        <x:v>0</x:v>
      </x:c>
      <x:c r="DF11" s="225">
        <x:f>'시직영(사업소)'!DF53</x:f>
        <x:v>0</x:v>
      </x:c>
      <x:c r="DG11" s="899">
        <x:f>'시직영(사업소)'!DG53</x:f>
        <x:v>0</x:v>
      </x:c>
    </x:row>
    <x:row r="12" spans="1:111" s="7" customFormat="1" ht="30" customHeight="1">
      <x:c r="A12" s="442" t="s">
        <x:v>833</x:v>
      </x:c>
      <x:c r="B12" s="256">
        <x:f>'시직영(사업소)'!B64</x:f>
        <x:v>18</x:v>
      </x:c>
      <x:c r="C12" s="891">
        <x:f>'시직영(사업소)'!C64</x:f>
        <x:v>37210.470000000001</x:v>
      </x:c>
      <x:c r="D12" s="258">
        <x:f>'시직영(사업소)'!D64</x:f>
        <x:v>27</x:v>
      </x:c>
      <x:c r="E12" s="257">
        <x:f>'시직영(사업소)'!E64</x:f>
        <x:v>40566.309999999998</x:v>
      </x:c>
      <x:c r="F12" s="258">
        <x:f>'시직영(사업소)'!F64</x:f>
        <x:v>25</x:v>
      </x:c>
      <x:c r="G12" s="257">
        <x:f>'시직영(사업소)'!G64</x:f>
        <x:v>3</x:v>
      </x:c>
      <x:c r="H12" s="258">
        <x:f>'시직영(사업소)'!H64</x:f>
        <x:v>2</x:v>
      </x:c>
      <x:c r="I12" s="257">
        <x:f>'시직영(사업소)'!I64</x:f>
        <x:v>2</x:v>
      </x:c>
      <x:c r="J12" s="258">
        <x:f>'시직영(사업소)'!J64</x:f>
        <x:v>21</x:v>
      </x:c>
      <x:c r="K12" s="258">
        <x:f>'시직영(사업소)'!K64</x:f>
        <x:v>2</x:v>
      </x:c>
      <x:c r="L12" s="257">
        <x:f>'시직영(사업소)'!L64</x:f>
        <x:v>71275</x:v>
      </x:c>
      <x:c r="M12" s="258">
        <x:f>'시직영(사업소)'!M64</x:f>
        <x:v>2</x:v>
      </x:c>
      <x:c r="N12" s="258">
        <x:f>'시직영(사업소)'!N64</x:f>
        <x:v>4</x:v>
      </x:c>
      <x:c r="O12" s="258">
        <x:f>'시직영(사업소)'!O64</x:f>
        <x:v>0</x:v>
      </x:c>
      <x:c r="P12" s="258">
        <x:f>'시직영(사업소)'!P64</x:f>
        <x:v>0</x:v>
      </x:c>
      <x:c r="Q12" s="258">
        <x:f>'시직영(사업소)'!Q64</x:f>
        <x:v>0</x:v>
      </x:c>
      <x:c r="R12" s="257">
        <x:f>'시직영(사업소)'!R64</x:f>
        <x:v>0</x:v>
      </x:c>
      <x:c r="S12" s="258">
        <x:f>'시직영(사업소)'!S64</x:f>
        <x:v>9</x:v>
      </x:c>
      <x:c r="T12" s="257">
        <x:f>'시직영(사업소)'!T64</x:f>
        <x:v>66</x:v>
      </x:c>
      <x:c r="U12" s="258">
        <x:f>'시직영(사업소)'!U64</x:f>
        <x:v>0</x:v>
      </x:c>
      <x:c r="V12" s="257">
        <x:f>'시직영(사업소)'!V64</x:f>
        <x:v>0</x:v>
      </x:c>
      <x:c r="W12" s="258">
        <x:f>'시직영(사업소)'!W64</x:f>
        <x:v>43</x:v>
      </x:c>
      <x:c r="X12" s="258">
        <x:f>'시직영(사업소)'!X64</x:f>
        <x:v>391</x:v>
      </x:c>
      <x:c r="Y12" s="258">
        <x:f>'시직영(사업소)'!Y64</x:f>
        <x:v>3</x:v>
      </x:c>
      <x:c r="Z12" s="258">
        <x:f>'시직영(사업소)'!Z64</x:f>
        <x:v>27</x:v>
      </x:c>
      <x:c r="AA12" s="258">
        <x:f>'시직영(사업소)'!AA64</x:f>
        <x:v>0</x:v>
      </x:c>
      <x:c r="AB12" s="258">
        <x:f>'시직영(사업소)'!AB64</x:f>
        <x:v>0</x:v>
      </x:c>
      <x:c r="AC12" s="258">
        <x:f>'시직영(사업소)'!AC64</x:f>
        <x:v>1</x:v>
      </x:c>
      <x:c r="AD12" s="258">
        <x:f>'시직영(사업소)'!AD64</x:f>
        <x:v>0</x:v>
      </x:c>
      <x:c r="AE12" s="258">
        <x:f>'시직영(사업소)'!AE64</x:f>
        <x:v>0</x:v>
      </x:c>
      <x:c r="AF12" s="258">
        <x:f>'시직영(사업소)'!AF64</x:f>
        <x:v>0</x:v>
      </x:c>
      <x:c r="AG12" s="258">
        <x:f>'시직영(사업소)'!AG64</x:f>
        <x:v>1</x:v>
      </x:c>
      <x:c r="AH12" s="258">
        <x:f>'시직영(사업소)'!AH64</x:f>
        <x:v>0</x:v>
      </x:c>
      <x:c r="AI12" s="258">
        <x:f>'시직영(사업소)'!AI64</x:f>
        <x:v>0</x:v>
      </x:c>
      <x:c r="AJ12" s="258">
        <x:f>'시직영(사업소)'!AJ64</x:f>
        <x:v>8</x:v>
      </x:c>
      <x:c r="AK12" s="259">
        <x:f>'시직영(사업소)'!AK64</x:f>
        <x:v>8</x:v>
      </x:c>
      <x:c r="AL12" s="442" t="s">
        <x:v>833</x:v>
      </x:c>
      <x:c r="AM12" s="225">
        <x:f>'시직영(사업소)'!AM64</x:f>
        <x:v>0</x:v>
      </x:c>
      <x:c r="AN12" s="217">
        <x:f>'시직영(사업소)'!AN64</x:f>
        <x:v>0</x:v>
      </x:c>
      <x:c r="AO12" s="216">
        <x:f>'시직영(사업소)'!AO64</x:f>
        <x:v>0</x:v>
      </x:c>
      <x:c r="AP12" s="216">
        <x:f>'시직영(사업소)'!AP64</x:f>
        <x:v>0</x:v>
      </x:c>
      <x:c r="AQ12" s="216">
        <x:f>'시직영(사업소)'!AQ64</x:f>
        <x:v>0</x:v>
      </x:c>
      <x:c r="AR12" s="217">
        <x:f>'시직영(사업소)'!AR64</x:f>
        <x:v>0</x:v>
      </x:c>
      <x:c r="AS12" s="216">
        <x:f>'시직영(사업소)'!AS64</x:f>
        <x:v>0</x:v>
      </x:c>
      <x:c r="AT12" s="217">
        <x:f>'시직영(사업소)'!AT64</x:f>
        <x:v>0</x:v>
      </x:c>
      <x:c r="AU12" s="216">
        <x:f>'시직영(사업소)'!AU64</x:f>
        <x:v>0</x:v>
      </x:c>
      <x:c r="AV12" s="216">
        <x:f>'시직영(사업소)'!AV64</x:f>
        <x:v>0</x:v>
      </x:c>
      <x:c r="AW12" s="216">
        <x:f>'시직영(사업소)'!AW64</x:f>
        <x:v>0</x:v>
      </x:c>
      <x:c r="AX12" s="216">
        <x:f>'시직영(사업소)'!AX64</x:f>
        <x:v>0</x:v>
      </x:c>
      <x:c r="AY12" s="216">
        <x:f>'시직영(사업소)'!AY64</x:f>
        <x:v>0</x:v>
      </x:c>
      <x:c r="AZ12" s="216">
        <x:f>'시직영(사업소)'!AZ64</x:f>
        <x:v>0</x:v>
      </x:c>
      <x:c r="BA12" s="217">
        <x:f>'시직영(사업소)'!BA64</x:f>
        <x:v>0</x:v>
      </x:c>
      <x:c r="BB12" s="216">
        <x:f>'시직영(사업소)'!BB64</x:f>
        <x:v>0</x:v>
      </x:c>
      <x:c r="BC12" s="216">
        <x:f>'시직영(사업소)'!BC64</x:f>
        <x:v>0</x:v>
      </x:c>
      <x:c r="BD12" s="216">
        <x:f>'시직영(사업소)'!BD64</x:f>
        <x:v>0</x:v>
      </x:c>
      <x:c r="BE12" s="216">
        <x:f>'시직영(사업소)'!BE64</x:f>
        <x:v>2</x:v>
      </x:c>
      <x:c r="BF12" s="216">
        <x:f>'시직영(사업소)'!BF64</x:f>
        <x:v>10</x:v>
      </x:c>
      <x:c r="BG12" s="216">
        <x:f>'시직영(사업소)'!BG64</x:f>
        <x:v>0</x:v>
      </x:c>
      <x:c r="BH12" s="216">
        <x:f>'시직영(사업소)'!BH64</x:f>
        <x:v>0</x:v>
      </x:c>
      <x:c r="BI12" s="216">
        <x:f>'시직영(사업소)'!BI64</x:f>
        <x:v>0</x:v>
      </x:c>
      <x:c r="BJ12" s="217">
        <x:f>'시직영(사업소)'!BJ64</x:f>
        <x:v>0</x:v>
      </x:c>
      <x:c r="BK12" s="216">
        <x:f>'시직영(사업소)'!BK64</x:f>
        <x:v>2</x:v>
      </x:c>
      <x:c r="BL12" s="217">
        <x:f>'시직영(사업소)'!BL64</x:f>
        <x:v>8140</x:v>
      </x:c>
      <x:c r="BM12" s="216">
        <x:f>'시직영(사업소)'!BM64</x:f>
        <x:v>3</x:v>
      </x:c>
      <x:c r="BN12" s="217">
        <x:f>'시직영(사업소)'!BN64</x:f>
        <x:v>452</x:v>
      </x:c>
      <x:c r="BO12" s="216">
        <x:f>'시직영(사업소)'!BO64</x:f>
        <x:v>0</x:v>
      </x:c>
      <x:c r="BP12" s="217">
        <x:f>'시직영(사업소)'!BP64</x:f>
        <x:v>0</x:v>
      </x:c>
      <x:c r="BQ12" s="216">
        <x:f>'시직영(사업소)'!BQ64</x:f>
        <x:v>0</x:v>
      </x:c>
      <x:c r="BR12" s="216">
        <x:f>'시직영(사업소)'!BR64</x:f>
        <x:v>0</x:v>
      </x:c>
      <x:c r="BS12" s="216">
        <x:f>'시직영(사업소)'!BS64</x:f>
        <x:v>0</x:v>
      </x:c>
      <x:c r="BT12" s="216">
        <x:f>'시직영(사업소)'!BT64</x:f>
        <x:v>0</x:v>
      </x:c>
      <x:c r="BU12" s="246">
        <x:f>'시직영(사업소)'!BU64</x:f>
        <x:v>0</x:v>
      </x:c>
      <x:c r="BV12" s="442" t="s">
        <x:v>833</x:v>
      </x:c>
      <x:c r="BW12" s="225">
        <x:f>'시직영(사업소)'!BW64</x:f>
        <x:v>2</x:v>
      </x:c>
      <x:c r="BX12" s="216">
        <x:f>'시직영(사업소)'!BX64</x:f>
        <x:v>329</x:v>
      </x:c>
      <x:c r="BY12" s="217">
        <x:f>'시직영(사업소)'!BY64</x:f>
        <x:v>10308</x:v>
      </x:c>
      <x:c r="BZ12" s="216">
        <x:f>'시직영(사업소)'!BZ64</x:f>
        <x:v>5</x:v>
      </x:c>
      <x:c r="CA12" s="217">
        <x:f>'시직영(사업소)'!CA64</x:f>
        <x:v>1604</x:v>
      </x:c>
      <x:c r="CB12" s="216">
        <x:f>'시직영(사업소)'!CB64</x:f>
        <x:v>2</x:v>
      </x:c>
      <x:c r="CC12" s="217">
        <x:f>'시직영(사업소)'!CC64</x:f>
        <x:v>66.890000000000001</x:v>
      </x:c>
      <x:c r="CD12" s="216">
        <x:f>'시직영(사업소)'!CD64</x:f>
        <x:v>0</x:v>
      </x:c>
      <x:c r="CE12" s="216">
        <x:f>'시직영(사업소)'!CE64</x:f>
        <x:v>17</x:v>
      </x:c>
      <x:c r="CF12" s="217">
        <x:f>'시직영(사업소)'!CF64</x:f>
        <x:v>395.61000000000001</x:v>
      </x:c>
      <x:c r="CG12" s="216">
        <x:f>'시직영(사업소)'!CG64</x:f>
        <x:v>0</x:v>
      </x:c>
      <x:c r="CH12" s="216">
        <x:f>'시직영(사업소)'!CH64</x:f>
        <x:v>0</x:v>
      </x:c>
      <x:c r="CI12" s="216">
        <x:f>'시직영(사업소)'!CI64</x:f>
        <x:v>0</x:v>
      </x:c>
      <x:c r="CJ12" s="216">
        <x:f>'시직영(사업소)'!CJ64</x:f>
        <x:v>13</x:v>
      </x:c>
      <x:c r="CK12" s="216">
        <x:f>'시직영(사업소)'!CK64</x:f>
        <x:v>0</x:v>
      </x:c>
      <x:c r="CL12" s="216">
        <x:f>'시직영(사업소)'!CL64</x:f>
        <x:v>0</x:v>
      </x:c>
      <x:c r="CM12" s="216">
        <x:f>'시직영(사업소)'!CM64</x:f>
        <x:v>0</x:v>
      </x:c>
      <x:c r="CN12" s="216">
        <x:f>'시직영(사업소)'!CN64</x:f>
        <x:v>0</x:v>
      </x:c>
      <x:c r="CO12" s="216">
        <x:f>'시직영(사업소)'!CO64</x:f>
        <x:v>2</x:v>
      </x:c>
      <x:c r="CP12" s="217">
        <x:f>'시직영(사업소)'!CP64</x:f>
        <x:v>565.36000000000001</x:v>
      </x:c>
      <x:c r="CQ12" s="216">
        <x:f>'시직영(사업소)'!CQ64</x:f>
        <x:v>6</x:v>
      </x:c>
      <x:c r="CR12" s="217">
        <x:f>'시직영(사업소)'!CR64</x:f>
        <x:v>4471</x:v>
      </x:c>
      <x:c r="CS12" s="216">
        <x:f>'시직영(사업소)'!CS64</x:f>
        <x:v>1025</x:v>
      </x:c>
      <x:c r="CT12" s="216">
        <x:f>'시직영(사업소)'!CT64</x:f>
        <x:v>7</x:v>
      </x:c>
      <x:c r="CU12" s="216">
        <x:f>'시직영(사업소)'!CU64</x:f>
        <x:v>64</x:v>
      </x:c>
      <x:c r="CV12" s="216">
        <x:f>'시직영(사업소)'!CV64</x:f>
        <x:v>26</x:v>
      </x:c>
      <x:c r="CW12" s="216">
        <x:f>'시직영(사업소)'!CW64</x:f>
        <x:v>0</x:v>
      </x:c>
      <x:c r="CX12" s="246">
        <x:f>'시직영(사업소)'!CX64</x:f>
        <x:v>0</x:v>
      </x:c>
      <x:c r="CY12" s="442" t="s">
        <x:v>833</x:v>
      </x:c>
      <x:c r="CZ12" s="225">
        <x:f>'시직영(사업소)'!CZ64</x:f>
        <x:v>14</x:v>
      </x:c>
      <x:c r="DA12" s="217">
        <x:f>'시직영(사업소)'!DA64</x:f>
        <x:v>17633.27</x:v>
      </x:c>
      <x:c r="DB12" s="216">
        <x:f>'시직영(사업소)'!DB64</x:f>
        <x:v>0</x:v>
      </x:c>
      <x:c r="DC12" s="217">
        <x:f>'시직영(사업소)'!DC64</x:f>
        <x:v>0</x:v>
      </x:c>
      <x:c r="DD12" s="216">
        <x:f>'시직영(사업소)'!DD64</x:f>
        <x:v>0</x:v>
      </x:c>
      <x:c r="DE12" s="217">
        <x:f>'시직영(사업소)'!DE64</x:f>
        <x:v>0</x:v>
      </x:c>
      <x:c r="DF12" s="216">
        <x:f>'시직영(사업소)'!DF64</x:f>
        <x:v>0</x:v>
      </x:c>
      <x:c r="DG12" s="220">
        <x:f>'시직영(사업소)'!DG64</x:f>
        <x:v>0</x:v>
      </x:c>
    </x:row>
    <x:row r="13" spans="1:111" s="7" customFormat="1" ht="30" customHeight="1">
      <x:c r="A13" s="286" t="s">
        <x:v>846</x:v>
      </x:c>
      <x:c r="B13" s="256">
        <x:f>'시직영(사업소)'!B68</x:f>
        <x:v>6</x:v>
      </x:c>
      <x:c r="C13" s="891">
        <x:f>'시직영(사업소)'!C68</x:f>
        <x:v>33610</x:v>
      </x:c>
      <x:c r="D13" s="258">
        <x:f>'시직영(사업소)'!D68</x:f>
        <x:v>5</x:v>
      </x:c>
      <x:c r="E13" s="257">
        <x:f>'시직영(사업소)'!E68</x:f>
        <x:v>27700</x:v>
      </x:c>
      <x:c r="F13" s="258">
        <x:f>'시직영(사업소)'!F68</x:f>
        <x:v>1</x:v>
      </x:c>
      <x:c r="G13" s="257">
        <x:f>'시직영(사업소)'!G68</x:f>
        <x:v>8</x:v>
      </x:c>
      <x:c r="H13" s="258">
        <x:f>'시직영(사업소)'!H68</x:f>
        <x:v>85</x:v>
      </x:c>
      <x:c r="I13" s="257">
        <x:f>'시직영(사업소)'!I68</x:f>
        <x:v>127</x:v>
      </x:c>
      <x:c r="J13" s="258">
        <x:f>'시직영(사업소)'!J68</x:f>
        <x:v>48</x:v>
      </x:c>
      <x:c r="K13" s="258">
        <x:f>'시직영(사업소)'!K68</x:f>
        <x:v>5</x:v>
      </x:c>
      <x:c r="L13" s="257">
        <x:f>'시직영(사업소)'!L68</x:f>
        <x:v>194745</x:v>
      </x:c>
      <x:c r="M13" s="258">
        <x:f>'시직영(사업소)'!M68</x:f>
        <x:v>7</x:v>
      </x:c>
      <x:c r="N13" s="258">
        <x:f>'시직영(사업소)'!N68</x:f>
        <x:v>0</x:v>
      </x:c>
      <x:c r="O13" s="258">
        <x:f>'시직영(사업소)'!O68</x:f>
        <x:v>3</x:v>
      </x:c>
      <x:c r="P13" s="258">
        <x:f>'시직영(사업소)'!P68</x:f>
        <x:v>9</x:v>
      </x:c>
      <x:c r="Q13" s="258">
        <x:f>'시직영(사업소)'!Q68</x:f>
        <x:v>1</x:v>
      </x:c>
      <x:c r="R13" s="257">
        <x:f>'시직영(사업소)'!R68</x:f>
        <x:v>78000</x:v>
      </x:c>
      <x:c r="S13" s="258">
        <x:f>'시직영(사업소)'!S68</x:f>
        <x:v>34</x:v>
      </x:c>
      <x:c r="T13" s="257">
        <x:f>'시직영(사업소)'!T68</x:f>
        <x:v>1100</x:v>
      </x:c>
      <x:c r="U13" s="258">
        <x:f>'시직영(사업소)'!U68</x:f>
        <x:v>0</x:v>
      </x:c>
      <x:c r="V13" s="257">
        <x:f>'시직영(사업소)'!V68</x:f>
        <x:v>0</x:v>
      </x:c>
      <x:c r="W13" s="258">
        <x:f>'시직영(사업소)'!W68</x:f>
        <x:v>787</x:v>
      </x:c>
      <x:c r="X13" s="258">
        <x:f>'시직영(사업소)'!X68</x:f>
        <x:v>360</x:v>
      </x:c>
      <x:c r="Y13" s="258">
        <x:f>'시직영(사업소)'!Y68</x:f>
        <x:v>0</x:v>
      </x:c>
      <x:c r="Z13" s="258">
        <x:f>'시직영(사업소)'!Z68</x:f>
        <x:v>0</x:v>
      </x:c>
      <x:c r="AA13" s="258">
        <x:f>'시직영(사업소)'!AA68</x:f>
        <x:v>4</x:v>
      </x:c>
      <x:c r="AB13" s="258">
        <x:f>'시직영(사업소)'!AB68</x:f>
        <x:v>1</x:v>
      </x:c>
      <x:c r="AC13" s="258">
        <x:f>'시직영(사업소)'!AC68</x:f>
        <x:v>3</x:v>
      </x:c>
      <x:c r="AD13" s="258">
        <x:f>'시직영(사업소)'!AD68</x:f>
        <x:v>1</x:v>
      </x:c>
      <x:c r="AE13" s="258">
        <x:f>'시직영(사업소)'!AE68</x:f>
        <x:v>0</x:v>
      </x:c>
      <x:c r="AF13" s="258">
        <x:f>'시직영(사업소)'!AF68</x:f>
        <x:v>0</x:v>
      </x:c>
      <x:c r="AG13" s="258">
        <x:f>'시직영(사업소)'!AG68</x:f>
        <x:v>6</x:v>
      </x:c>
      <x:c r="AH13" s="258">
        <x:f>'시직영(사업소)'!AH68</x:f>
        <x:v>0</x:v>
      </x:c>
      <x:c r="AI13" s="258">
        <x:f>'시직영(사업소)'!AI68</x:f>
        <x:v>0</x:v>
      </x:c>
      <x:c r="AJ13" s="258">
        <x:f>'시직영(사업소)'!AJ68</x:f>
        <x:v>2</x:v>
      </x:c>
      <x:c r="AK13" s="259">
        <x:f>'시직영(사업소)'!AK68</x:f>
        <x:v>7</x:v>
      </x:c>
      <x:c r="AL13" s="286" t="s">
        <x:v>846</x:v>
      </x:c>
      <x:c r="AM13" s="225">
        <x:f>'시직영(사업소)'!AM68</x:f>
        <x:v>0</x:v>
      </x:c>
      <x:c r="AN13" s="217">
        <x:f>'시직영(사업소)'!AN68</x:f>
        <x:v>0</x:v>
      </x:c>
      <x:c r="AO13" s="216">
        <x:f>'시직영(사업소)'!AO68</x:f>
        <x:v>0</x:v>
      </x:c>
      <x:c r="AP13" s="216">
        <x:f>'시직영(사업소)'!AP68</x:f>
        <x:v>0</x:v>
      </x:c>
      <x:c r="AQ13" s="216">
        <x:f>'시직영(사업소)'!AQ68</x:f>
        <x:v>0</x:v>
      </x:c>
      <x:c r="AR13" s="217">
        <x:f>'시직영(사업소)'!AR68</x:f>
        <x:v>0</x:v>
      </x:c>
      <x:c r="AS13" s="216">
        <x:f>'시직영(사업소)'!AS68</x:f>
        <x:v>0</x:v>
      </x:c>
      <x:c r="AT13" s="217">
        <x:f>'시직영(사업소)'!AT68</x:f>
        <x:v>0</x:v>
      </x:c>
      <x:c r="AU13" s="216">
        <x:f>'시직영(사업소)'!AU68</x:f>
        <x:v>0</x:v>
      </x:c>
      <x:c r="AV13" s="216">
        <x:f>'시직영(사업소)'!AV68</x:f>
        <x:v>2</x:v>
      </x:c>
      <x:c r="AW13" s="216">
        <x:f>'시직영(사업소)'!AW68</x:f>
        <x:v>0</x:v>
      </x:c>
      <x:c r="AX13" s="216">
        <x:f>'시직영(사업소)'!AX68</x:f>
        <x:v>1</x:v>
      </x:c>
      <x:c r="AY13" s="216">
        <x:f>'시직영(사업소)'!AY68</x:f>
        <x:v>1</x:v>
      </x:c>
      <x:c r="AZ13" s="216">
        <x:f>'시직영(사업소)'!AZ68</x:f>
        <x:v>0</x:v>
      </x:c>
      <x:c r="BA13" s="217">
        <x:f>'시직영(사업소)'!BA68</x:f>
        <x:v>0</x:v>
      </x:c>
      <x:c r="BB13" s="216">
        <x:f>'시직영(사업소)'!BB68</x:f>
        <x:v>0</x:v>
      </x:c>
      <x:c r="BC13" s="216">
        <x:f>'시직영(사업소)'!BC68</x:f>
        <x:v>0</x:v>
      </x:c>
      <x:c r="BD13" s="216">
        <x:f>'시직영(사업소)'!BD68</x:f>
        <x:v>0</x:v>
      </x:c>
      <x:c r="BE13" s="216">
        <x:f>'시직영(사업소)'!BE68</x:f>
        <x:v>0</x:v>
      </x:c>
      <x:c r="BF13" s="216">
        <x:f>'시직영(사업소)'!BF68</x:f>
        <x:v>0</x:v>
      </x:c>
      <x:c r="BG13" s="216">
        <x:f>'시직영(사업소)'!BG68</x:f>
        <x:v>10</x:v>
      </x:c>
      <x:c r="BH13" s="216">
        <x:f>'시직영(사업소)'!BH68</x:f>
        <x:v>23</x:v>
      </x:c>
      <x:c r="BI13" s="216">
        <x:f>'시직영(사업소)'!BI68</x:f>
        <x:v>1</x:v>
      </x:c>
      <x:c r="BJ13" s="217">
        <x:f>'시직영(사업소)'!BJ68</x:f>
        <x:v>30189</x:v>
      </x:c>
      <x:c r="BK13" s="216">
        <x:f>'시직영(사업소)'!BK68</x:f>
        <x:v>1</x:v>
      </x:c>
      <x:c r="BL13" s="217">
        <x:f>'시직영(사업소)'!BL68</x:f>
        <x:v>2825</x:v>
      </x:c>
      <x:c r="BM13" s="216">
        <x:f>'시직영(사업소)'!BM68</x:f>
        <x:v>0</x:v>
      </x:c>
      <x:c r="BN13" s="217">
        <x:f>'시직영(사업소)'!BN68</x:f>
        <x:v>0</x:v>
      </x:c>
      <x:c r="BO13" s="216">
        <x:f>'시직영(사업소)'!BO68</x:f>
        <x:v>0</x:v>
      </x:c>
      <x:c r="BP13" s="217">
        <x:f>'시직영(사업소)'!BP68</x:f>
        <x:v>0</x:v>
      </x:c>
      <x:c r="BQ13" s="216">
        <x:f>'시직영(사업소)'!BQ68</x:f>
        <x:v>0</x:v>
      </x:c>
      <x:c r="BR13" s="216">
        <x:f>'시직영(사업소)'!BR68</x:f>
        <x:v>4</x:v>
      </x:c>
      <x:c r="BS13" s="216">
        <x:f>'시직영(사업소)'!BS68</x:f>
        <x:v>4</x:v>
      </x:c>
      <x:c r="BT13" s="216">
        <x:f>'시직영(사업소)'!BT68</x:f>
        <x:v>0</x:v>
      </x:c>
      <x:c r="BU13" s="246">
        <x:f>'시직영(사업소)'!BU68</x:f>
        <x:v>0</x:v>
      </x:c>
      <x:c r="BV13" s="286" t="s">
        <x:v>846</x:v>
      </x:c>
      <x:c r="BW13" s="225">
        <x:f>'시직영(사업소)'!BW68</x:f>
        <x:v>2</x:v>
      </x:c>
      <x:c r="BX13" s="216">
        <x:f>'시직영(사업소)'!BX68</x:f>
        <x:v>6754</x:v>
      </x:c>
      <x:c r="BY13" s="217">
        <x:f>'시직영(사업소)'!BY68</x:f>
        <x:v>172081</x:v>
      </x:c>
      <x:c r="BZ13" s="216">
        <x:f>'시직영(사업소)'!BZ68</x:f>
        <x:v>11</x:v>
      </x:c>
      <x:c r="CA13" s="217">
        <x:f>'시직영(사업소)'!CA68</x:f>
        <x:v>1128</x:v>
      </x:c>
      <x:c r="CB13" s="216">
        <x:f>'시직영(사업소)'!CB68</x:f>
        <x:v>1</x:v>
      </x:c>
      <x:c r="CC13" s="217">
        <x:f>'시직영(사업소)'!CC68</x:f>
        <x:v>85</x:v>
      </x:c>
      <x:c r="CD13" s="216">
        <x:f>'시직영(사업소)'!CD68</x:f>
        <x:v>7</x:v>
      </x:c>
      <x:c r="CE13" s="216">
        <x:f>'시직영(사업소)'!CE68</x:f>
        <x:v>49</x:v>
      </x:c>
      <x:c r="CF13" s="217">
        <x:f>'시직영(사업소)'!CF68</x:f>
        <x:v>2853</x:v>
      </x:c>
      <x:c r="CG13" s="216">
        <x:f>'시직영(사업소)'!CG68</x:f>
        <x:v>0</x:v>
      </x:c>
      <x:c r="CH13" s="216">
        <x:f>'시직영(사업소)'!CH68</x:f>
        <x:v>10</x:v>
      </x:c>
      <x:c r="CI13" s="216">
        <x:f>'시직영(사업소)'!CI68</x:f>
        <x:v>58</x:v>
      </x:c>
      <x:c r="CJ13" s="216">
        <x:f>'시직영(사업소)'!CJ68</x:f>
        <x:v>66</x:v>
      </x:c>
      <x:c r="CK13" s="216">
        <x:f>'시직영(사업소)'!CK68</x:f>
        <x:v>6</x:v>
      </x:c>
      <x:c r="CL13" s="216">
        <x:f>'시직영(사업소)'!CL68</x:f>
        <x:v>0</x:v>
      </x:c>
      <x:c r="CM13" s="216">
        <x:f>'시직영(사업소)'!CM68</x:f>
        <x:v>0</x:v>
      </x:c>
      <x:c r="CN13" s="216">
        <x:f>'시직영(사업소)'!CN68</x:f>
        <x:v>0</x:v>
      </x:c>
      <x:c r="CO13" s="216">
        <x:f>'시직영(사업소)'!CO68</x:f>
        <x:v>4</x:v>
      </x:c>
      <x:c r="CP13" s="217">
        <x:f>'시직영(사업소)'!CP68</x:f>
        <x:v>3690</x:v>
      </x:c>
      <x:c r="CQ13" s="216">
        <x:f>'시직영(사업소)'!CQ68</x:f>
        <x:v>3</x:v>
      </x:c>
      <x:c r="CR13" s="217">
        <x:f>'시직영(사업소)'!CR68</x:f>
        <x:v>13140</x:v>
      </x:c>
      <x:c r="CS13" s="216">
        <x:f>'시직영(사업소)'!CS68</x:f>
        <x:v>1282</x:v>
      </x:c>
      <x:c r="CT13" s="216">
        <x:f>'시직영(사업소)'!CT68</x:f>
        <x:v>0</x:v>
      </x:c>
      <x:c r="CU13" s="216">
        <x:f>'시직영(사업소)'!CU68</x:f>
        <x:v>2913</x:v>
      </x:c>
      <x:c r="CV13" s="216">
        <x:f>'시직영(사업소)'!CV68</x:f>
        <x:v>0</x:v>
      </x:c>
      <x:c r="CW13" s="216">
        <x:f>'시직영(사업소)'!CW68</x:f>
        <x:v>2</x:v>
      </x:c>
      <x:c r="CX13" s="246">
        <x:f>'시직영(사업소)'!CX68</x:f>
        <x:v>2</x:v>
      </x:c>
      <x:c r="CY13" s="286" t="s">
        <x:v>846</x:v>
      </x:c>
      <x:c r="CZ13" s="225">
        <x:f>'시직영(사업소)'!CZ68</x:f>
        <x:v>270</x:v>
      </x:c>
      <x:c r="DA13" s="217">
        <x:f>'시직영(사업소)'!DA68</x:f>
        <x:v>102273.39999999999</x:v>
      </x:c>
      <x:c r="DB13" s="216">
        <x:f>'시직영(사업소)'!DB68</x:f>
        <x:v>0</x:v>
      </x:c>
      <x:c r="DC13" s="217">
        <x:f>'시직영(사업소)'!DC68</x:f>
        <x:v>0</x:v>
      </x:c>
      <x:c r="DD13" s="216">
        <x:f>'시직영(사업소)'!DD68</x:f>
        <x:v>0</x:v>
      </x:c>
      <x:c r="DE13" s="217">
        <x:f>'시직영(사업소)'!DE68</x:f>
        <x:v>0</x:v>
      </x:c>
      <x:c r="DF13" s="216">
        <x:f>'시직영(사업소)'!DF68</x:f>
        <x:v>0</x:v>
      </x:c>
      <x:c r="DG13" s="220">
        <x:f>'시직영(사업소)'!DG68</x:f>
        <x:v>0</x:v>
      </x:c>
    </x:row>
    <x:row r="14" spans="1:111" s="7" customFormat="1" ht="30" customHeight="1">
      <x:c r="A14" s="286" t="s">
        <x:v>864</x:v>
      </x:c>
      <x:c r="B14" s="256">
        <x:f>'시직영(사업소)'!B95</x:f>
        <x:v>1</x:v>
      </x:c>
      <x:c r="C14" s="891">
        <x:f>'시직영(사업소)'!C95</x:f>
        <x:v>572.20000000000005</x:v>
      </x:c>
      <x:c r="D14" s="258">
        <x:f>'시직영(사업소)'!D95</x:f>
        <x:v>2</x:v>
      </x:c>
      <x:c r="E14" s="257">
        <x:f>'시직영(사업소)'!E95</x:f>
        <x:v>1069.5</x:v>
      </x:c>
      <x:c r="F14" s="258">
        <x:f>'시직영(사업소)'!F95</x:f>
        <x:v>2</x:v>
      </x:c>
      <x:c r="G14" s="257">
        <x:f>'시직영(사업소)'!G95</x:f>
        <x:v>0.005</x:v>
      </x:c>
      <x:c r="H14" s="258">
        <x:f>'시직영(사업소)'!H95</x:f>
        <x:v>0</x:v>
      </x:c>
      <x:c r="I14" s="257">
        <x:f>'시직영(사업소)'!I95</x:f>
        <x:v>0</x:v>
      </x:c>
      <x:c r="J14" s="258">
        <x:f>'시직영(사업소)'!J95</x:f>
        <x:v>0</x:v>
      </x:c>
      <x:c r="K14" s="258">
        <x:f>'시직영(사업소)'!K95</x:f>
        <x:v>0</x:v>
      </x:c>
      <x:c r="L14" s="257">
        <x:f>'시직영(사업소)'!L95</x:f>
        <x:v>0</x:v>
      </x:c>
      <x:c r="M14" s="258">
        <x:f>'시직영(사업소)'!M95</x:f>
        <x:v>0</x:v>
      </x:c>
      <x:c r="N14" s="258">
        <x:f>'시직영(사업소)'!N95</x:f>
        <x:v>0</x:v>
      </x:c>
      <x:c r="O14" s="258">
        <x:f>'시직영(사업소)'!O95</x:f>
        <x:v>0</x:v>
      </x:c>
      <x:c r="P14" s="258">
        <x:f>'시직영(사업소)'!P95</x:f>
        <x:v>0</x:v>
      </x:c>
      <x:c r="Q14" s="258">
        <x:f>'시직영(사업소)'!Q95</x:f>
        <x:v>0</x:v>
      </x:c>
      <x:c r="R14" s="257">
        <x:f>'시직영(사업소)'!R95</x:f>
        <x:v>0</x:v>
      </x:c>
      <x:c r="S14" s="258">
        <x:f>'시직영(사업소)'!S95</x:f>
        <x:v>0</x:v>
      </x:c>
      <x:c r="T14" s="257">
        <x:f>'시직영(사업소)'!T95</x:f>
        <x:v>0</x:v>
      </x:c>
      <x:c r="U14" s="258">
        <x:f>'시직영(사업소)'!U95</x:f>
        <x:v>0</x:v>
      </x:c>
      <x:c r="V14" s="257">
        <x:f>'시직영(사업소)'!V95</x:f>
        <x:v>0</x:v>
      </x:c>
      <x:c r="W14" s="258">
        <x:f>'시직영(사업소)'!W95</x:f>
        <x:v>0</x:v>
      </x:c>
      <x:c r="X14" s="258">
        <x:f>'시직영(사업소)'!X95</x:f>
        <x:v>0</x:v>
      </x:c>
      <x:c r="Y14" s="258">
        <x:f>'시직영(사업소)'!Y95</x:f>
        <x:v>1</x:v>
      </x:c>
      <x:c r="Z14" s="258">
        <x:f>'시직영(사업소)'!Z95</x:f>
        <x:v>11</x:v>
      </x:c>
      <x:c r="AA14" s="258">
        <x:f>'시직영(사업소)'!AA95</x:f>
        <x:v>0</x:v>
      </x:c>
      <x:c r="AB14" s="258">
        <x:f>'시직영(사업소)'!AB95</x:f>
        <x:v>0</x:v>
      </x:c>
      <x:c r="AC14" s="258">
        <x:f>'시직영(사업소)'!AC95</x:f>
        <x:v>0</x:v>
      </x:c>
      <x:c r="AD14" s="258">
        <x:f>'시직영(사업소)'!AD95</x:f>
        <x:v>0</x:v>
      </x:c>
      <x:c r="AE14" s="258">
        <x:f>'시직영(사업소)'!AE95</x:f>
        <x:v>0</x:v>
      </x:c>
      <x:c r="AF14" s="258">
        <x:f>'시직영(사업소)'!AF95</x:f>
        <x:v>0</x:v>
      </x:c>
      <x:c r="AG14" s="258">
        <x:f>'시직영(사업소)'!AG95</x:f>
        <x:v>0</x:v>
      </x:c>
      <x:c r="AH14" s="258">
        <x:f>'시직영(사업소)'!AH95</x:f>
        <x:v>0</x:v>
      </x:c>
      <x:c r="AI14" s="258">
        <x:f>'시직영(사업소)'!AI95</x:f>
        <x:v>0</x:v>
      </x:c>
      <x:c r="AJ14" s="258">
        <x:f>'시직영(사업소)'!AJ95</x:f>
        <x:v>0</x:v>
      </x:c>
      <x:c r="AK14" s="259">
        <x:f>'시직영(사업소)'!AK95</x:f>
        <x:v>0</x:v>
      </x:c>
      <x:c r="AL14" s="286" t="s">
        <x:v>864</x:v>
      </x:c>
      <x:c r="AM14" s="225">
        <x:f>'시직영(사업소)'!AM95</x:f>
        <x:v>0</x:v>
      </x:c>
      <x:c r="AN14" s="217">
        <x:f>'시직영(사업소)'!AN95</x:f>
        <x:v>0</x:v>
      </x:c>
      <x:c r="AO14" s="216">
        <x:f>'시직영(사업소)'!AO95</x:f>
        <x:v>0</x:v>
      </x:c>
      <x:c r="AP14" s="216">
        <x:f>'시직영(사업소)'!AP95</x:f>
        <x:v>0</x:v>
      </x:c>
      <x:c r="AQ14" s="216">
        <x:f>'시직영(사업소)'!AQ95</x:f>
        <x:v>0</x:v>
      </x:c>
      <x:c r="AR14" s="217">
        <x:f>'시직영(사업소)'!AR95</x:f>
        <x:v>0</x:v>
      </x:c>
      <x:c r="AS14" s="216">
        <x:f>'시직영(사업소)'!AS95</x:f>
        <x:v>0</x:v>
      </x:c>
      <x:c r="AT14" s="217">
        <x:f>'시직영(사업소)'!AT95</x:f>
        <x:v>0</x:v>
      </x:c>
      <x:c r="AU14" s="216">
        <x:f>'시직영(사업소)'!AU95</x:f>
        <x:v>0</x:v>
      </x:c>
      <x:c r="AV14" s="216">
        <x:f>'시직영(사업소)'!AV95</x:f>
        <x:v>0</x:v>
      </x:c>
      <x:c r="AW14" s="216">
        <x:f>'시직영(사업소)'!AW95</x:f>
        <x:v>0</x:v>
      </x:c>
      <x:c r="AX14" s="216">
        <x:f>'시직영(사업소)'!AX95</x:f>
        <x:v>0</x:v>
      </x:c>
      <x:c r="AY14" s="216">
        <x:f>'시직영(사업소)'!AY95</x:f>
        <x:v>0</x:v>
      </x:c>
      <x:c r="AZ14" s="216">
        <x:f>'시직영(사업소)'!AZ95</x:f>
        <x:v>0</x:v>
      </x:c>
      <x:c r="BA14" s="217">
        <x:f>'시직영(사업소)'!BA95</x:f>
        <x:v>0</x:v>
      </x:c>
      <x:c r="BB14" s="216">
        <x:f>'시직영(사업소)'!BB95</x:f>
        <x:v>0</x:v>
      </x:c>
      <x:c r="BC14" s="216">
        <x:f>'시직영(사업소)'!BC95</x:f>
        <x:v>0</x:v>
      </x:c>
      <x:c r="BD14" s="216">
        <x:f>'시직영(사업소)'!BD95</x:f>
        <x:v>0</x:v>
      </x:c>
      <x:c r="BE14" s="216">
        <x:f>'시직영(사업소)'!BE95</x:f>
        <x:v>0</x:v>
      </x:c>
      <x:c r="BF14" s="216">
        <x:f>'시직영(사업소)'!BF95</x:f>
        <x:v>0</x:v>
      </x:c>
      <x:c r="BG14" s="216">
        <x:f>'시직영(사업소)'!BG95</x:f>
        <x:v>0</x:v>
      </x:c>
      <x:c r="BH14" s="216">
        <x:f>'시직영(사업소)'!BH95</x:f>
        <x:v>0</x:v>
      </x:c>
      <x:c r="BI14" s="216">
        <x:f>'시직영(사업소)'!BI95</x:f>
        <x:v>0</x:v>
      </x:c>
      <x:c r="BJ14" s="217">
        <x:f>'시직영(사업소)'!BJ95</x:f>
        <x:v>0</x:v>
      </x:c>
      <x:c r="BK14" s="216">
        <x:f>'시직영(사업소)'!BK95</x:f>
        <x:v>0</x:v>
      </x:c>
      <x:c r="BL14" s="217">
        <x:f>'시직영(사업소)'!BL95</x:f>
        <x:v>0</x:v>
      </x:c>
      <x:c r="BM14" s="216">
        <x:f>'시직영(사업소)'!BM95</x:f>
        <x:v>0</x:v>
      </x:c>
      <x:c r="BN14" s="217">
        <x:f>'시직영(사업소)'!BN95</x:f>
        <x:v>0</x:v>
      </x:c>
      <x:c r="BO14" s="216">
        <x:f>'시직영(사업소)'!BO95</x:f>
        <x:v>0</x:v>
      </x:c>
      <x:c r="BP14" s="217">
        <x:f>'시직영(사업소)'!BP95</x:f>
        <x:v>0</x:v>
      </x:c>
      <x:c r="BQ14" s="216">
        <x:f>'시직영(사업소)'!BQ95</x:f>
        <x:v>0</x:v>
      </x:c>
      <x:c r="BR14" s="216">
        <x:f>'시직영(사업소)'!BR95</x:f>
        <x:v>0</x:v>
      </x:c>
      <x:c r="BS14" s="216">
        <x:f>'시직영(사업소)'!BS95</x:f>
        <x:v>0</x:v>
      </x:c>
      <x:c r="BT14" s="216">
        <x:f>'시직영(사업소)'!BT95</x:f>
        <x:v>0</x:v>
      </x:c>
      <x:c r="BU14" s="246">
        <x:f>'시직영(사업소)'!BU95</x:f>
        <x:v>0</x:v>
      </x:c>
      <x:c r="BV14" s="286" t="s">
        <x:v>864</x:v>
      </x:c>
      <x:c r="BW14" s="225">
        <x:f>'시직영(사업소)'!BW95</x:f>
        <x:v>0</x:v>
      </x:c>
      <x:c r="BX14" s="216">
        <x:f>'시직영(사업소)'!BX95</x:f>
        <x:v>0</x:v>
      </x:c>
      <x:c r="BY14" s="217">
        <x:f>'시직영(사업소)'!BY95</x:f>
        <x:v>0</x:v>
      </x:c>
      <x:c r="BZ14" s="216">
        <x:f>'시직영(사업소)'!BZ95</x:f>
        <x:v>0</x:v>
      </x:c>
      <x:c r="CA14" s="217">
        <x:f>'시직영(사업소)'!CA95</x:f>
        <x:v>0</x:v>
      </x:c>
      <x:c r="CB14" s="216">
        <x:f>'시직영(사업소)'!CB95</x:f>
        <x:v>0</x:v>
      </x:c>
      <x:c r="CC14" s="217">
        <x:f>'시직영(사업소)'!CC95</x:f>
        <x:v>0</x:v>
      </x:c>
      <x:c r="CD14" s="216">
        <x:f>'시직영(사업소)'!CD95</x:f>
        <x:v>0</x:v>
      </x:c>
      <x:c r="CE14" s="216">
        <x:f>'시직영(사업소)'!CE95</x:f>
        <x:v>0</x:v>
      </x:c>
      <x:c r="CF14" s="217">
        <x:f>'시직영(사업소)'!CF95</x:f>
        <x:v>0</x:v>
      </x:c>
      <x:c r="CG14" s="216">
        <x:f>'시직영(사업소)'!CG95</x:f>
        <x:v>0</x:v>
      </x:c>
      <x:c r="CH14" s="216">
        <x:f>'시직영(사업소)'!CH95</x:f>
        <x:v>0</x:v>
      </x:c>
      <x:c r="CI14" s="216">
        <x:f>'시직영(사업소)'!CI95</x:f>
        <x:v>0</x:v>
      </x:c>
      <x:c r="CJ14" s="216">
        <x:f>'시직영(사업소)'!CJ95</x:f>
        <x:v>0</x:v>
      </x:c>
      <x:c r="CK14" s="216">
        <x:f>'시직영(사업소)'!CK95</x:f>
        <x:v>0</x:v>
      </x:c>
      <x:c r="CL14" s="216">
        <x:f>'시직영(사업소)'!CL95</x:f>
        <x:v>0</x:v>
      </x:c>
      <x:c r="CM14" s="216">
        <x:f>'시직영(사업소)'!CM95</x:f>
        <x:v>0</x:v>
      </x:c>
      <x:c r="CN14" s="216">
        <x:f>'시직영(사업소)'!CN95</x:f>
        <x:v>0</x:v>
      </x:c>
      <x:c r="CO14" s="216">
        <x:f>'시직영(사업소)'!CO95</x:f>
        <x:v>0</x:v>
      </x:c>
      <x:c r="CP14" s="217">
        <x:f>'시직영(사업소)'!CP95</x:f>
        <x:v>0</x:v>
      </x:c>
      <x:c r="CQ14" s="216">
        <x:f>'시직영(사업소)'!CQ95</x:f>
        <x:v>0</x:v>
      </x:c>
      <x:c r="CR14" s="217">
        <x:f>'시직영(사업소)'!CR95</x:f>
        <x:v>0</x:v>
      </x:c>
      <x:c r="CS14" s="216">
        <x:f>'시직영(사업소)'!CS95</x:f>
        <x:v>0</x:v>
      </x:c>
      <x:c r="CT14" s="216">
        <x:f>'시직영(사업소)'!CT95</x:f>
        <x:v>0</x:v>
      </x:c>
      <x:c r="CU14" s="216">
        <x:f>'시직영(사업소)'!CU95</x:f>
        <x:v>0</x:v>
      </x:c>
      <x:c r="CV14" s="216">
        <x:f>'시직영(사업소)'!CV95</x:f>
        <x:v>0</x:v>
      </x:c>
      <x:c r="CW14" s="216">
        <x:f>'시직영(사업소)'!CW95</x:f>
        <x:v>0</x:v>
      </x:c>
      <x:c r="CX14" s="246">
        <x:f>'시직영(사업소)'!CX95</x:f>
        <x:v>0</x:v>
      </x:c>
      <x:c r="CY14" s="286" t="s">
        <x:v>864</x:v>
      </x:c>
      <x:c r="CZ14" s="225">
        <x:f>'시직영(사업소)'!CZ95</x:f>
        <x:v>0</x:v>
      </x:c>
      <x:c r="DA14" s="217">
        <x:f>'시직영(사업소)'!DA95</x:f>
        <x:v>0</x:v>
      </x:c>
      <x:c r="DB14" s="216">
        <x:f>'시직영(사업소)'!DB95</x:f>
        <x:v>0</x:v>
      </x:c>
      <x:c r="DC14" s="217">
        <x:f>'시직영(사업소)'!DC95</x:f>
        <x:v>0</x:v>
      </x:c>
      <x:c r="DD14" s="216">
        <x:f>'시직영(사업소)'!DD95</x:f>
        <x:v>0</x:v>
      </x:c>
      <x:c r="DE14" s="217">
        <x:f>'시직영(사업소)'!DE95</x:f>
        <x:v>0</x:v>
      </x:c>
      <x:c r="DF14" s="216">
        <x:f>'시직영(사업소)'!DF95</x:f>
        <x:v>0</x:v>
      </x:c>
      <x:c r="DG14" s="220">
        <x:f>'시직영(사업소)'!DG95</x:f>
        <x:v>0</x:v>
      </x:c>
    </x:row>
    <x:row r="15" spans="1:111" s="7" customFormat="1" ht="30" customHeight="1">
      <x:c r="A15" s="286" t="s">
        <x:v>826</x:v>
      </x:c>
      <x:c r="B15" s="256">
        <x:f>'시직영(사업소)'!B71</x:f>
        <x:v>6</x:v>
      </x:c>
      <x:c r="C15" s="892">
        <x:f>'시직영(사업소)'!C71</x:f>
        <x:v>15015.860000000001</x:v>
      </x:c>
      <x:c r="D15" s="258">
        <x:f>'시직영(사업소)'!D71</x:f>
        <x:v>22</x:v>
      </x:c>
      <x:c r="E15" s="257">
        <x:f>'시직영(사업소)'!E71</x:f>
        <x:v>51757.32</x:v>
      </x:c>
      <x:c r="F15" s="258">
        <x:f>'시직영(사업소)'!F71</x:f>
        <x:v>34</x:v>
      </x:c>
      <x:c r="G15" s="257">
        <x:f>'시직영(사업소)'!G71</x:f>
        <x:v>43.437899999999999</x:v>
      </x:c>
      <x:c r="H15" s="258">
        <x:f>'시직영(사업소)'!H71</x:f>
        <x:v>2</x:v>
      </x:c>
      <x:c r="I15" s="257">
        <x:f>'시직영(사업소)'!I71</x:f>
        <x:v>4138</x:v>
      </x:c>
      <x:c r="J15" s="258">
        <x:f>'시직영(사업소)'!J71</x:f>
        <x:v>10</x:v>
      </x:c>
      <x:c r="K15" s="258">
        <x:f>'시직영(사업소)'!K71</x:f>
        <x:v>4</x:v>
      </x:c>
      <x:c r="L15" s="257">
        <x:f>'시직영(사업소)'!L71</x:f>
        <x:v>16482.779999999999</x:v>
      </x:c>
      <x:c r="M15" s="258">
        <x:f>'시직영(사업소)'!M71</x:f>
        <x:v>14</x:v>
      </x:c>
      <x:c r="N15" s="258">
        <x:f>'시직영(사업소)'!N71</x:f>
        <x:v>10</x:v>
      </x:c>
      <x:c r="O15" s="258">
        <x:f>'시직영(사업소)'!O71</x:f>
        <x:v>0</x:v>
      </x:c>
      <x:c r="P15" s="258">
        <x:f>'시직영(사업소)'!P71</x:f>
        <x:v>0</x:v>
      </x:c>
      <x:c r="Q15" s="258">
        <x:f>'시직영(사업소)'!Q71</x:f>
        <x:v>1</x:v>
      </x:c>
      <x:c r="R15" s="257">
        <x:f>'시직영(사업소)'!R71</x:f>
        <x:v>960</x:v>
      </x:c>
      <x:c r="S15" s="258">
        <x:f>'시직영(사업소)'!S71</x:f>
        <x:v>4</x:v>
      </x:c>
      <x:c r="T15" s="257">
        <x:f>'시직영(사업소)'!T71</x:f>
        <x:v>236.56</x:v>
      </x:c>
      <x:c r="U15" s="258">
        <x:f>'시직영(사업소)'!U71</x:f>
        <x:v>0</x:v>
      </x:c>
      <x:c r="V15" s="257">
        <x:f>'시직영(사업소)'!V71</x:f>
        <x:v>0</x:v>
      </x:c>
      <x:c r="W15" s="258">
        <x:f>'시직영(사업소)'!W71</x:f>
        <x:v>44</x:v>
      </x:c>
      <x:c r="X15" s="258">
        <x:f>'시직영(사업소)'!X71</x:f>
        <x:v>662</x:v>
      </x:c>
      <x:c r="Y15" s="258">
        <x:f>'시직영(사업소)'!Y71</x:f>
        <x:v>0</x:v>
      </x:c>
      <x:c r="Z15" s="258">
        <x:f>'시직영(사업소)'!Z71</x:f>
        <x:v>0</x:v>
      </x:c>
      <x:c r="AA15" s="258">
        <x:f>'시직영(사업소)'!AA71</x:f>
        <x:v>1</x:v>
      </x:c>
      <x:c r="AB15" s="258">
        <x:f>'시직영(사업소)'!AB71</x:f>
        <x:v>1</x:v>
      </x:c>
      <x:c r="AC15" s="258">
        <x:f>'시직영(사업소)'!AC71</x:f>
        <x:v>5</x:v>
      </x:c>
      <x:c r="AD15" s="258">
        <x:f>'시직영(사업소)'!AD71</x:f>
        <x:v>8</x:v>
      </x:c>
      <x:c r="AE15" s="258">
        <x:f>'시직영(사업소)'!AE71</x:f>
        <x:v>0</x:v>
      </x:c>
      <x:c r="AF15" s="258">
        <x:f>'시직영(사업소)'!AF71</x:f>
        <x:v>0</x:v>
      </x:c>
      <x:c r="AG15" s="258">
        <x:f>'시직영(사업소)'!AG71</x:f>
        <x:v>2</x:v>
      </x:c>
      <x:c r="AH15" s="258">
        <x:f>'시직영(사업소)'!AH71</x:f>
        <x:v>14</x:v>
      </x:c>
      <x:c r="AI15" s="258">
        <x:f>'시직영(사업소)'!AI71</x:f>
        <x:v>14</x:v>
      </x:c>
      <x:c r="AJ15" s="258">
        <x:f>'시직영(사업소)'!AJ71</x:f>
        <x:v>2</x:v>
      </x:c>
      <x:c r="AK15" s="259">
        <x:f>'시직영(사업소)'!AK71</x:f>
        <x:v>5</x:v>
      </x:c>
      <x:c r="AL15" s="286" t="s">
        <x:v>826</x:v>
      </x:c>
      <x:c r="AM15" s="225">
        <x:f>'시직영(사업소)'!AM71</x:f>
        <x:v>0</x:v>
      </x:c>
      <x:c r="AN15" s="217">
        <x:f>'시직영(사업소)'!AN71</x:f>
        <x:v>0</x:v>
      </x:c>
      <x:c r="AO15" s="216">
        <x:f>'시직영(사업소)'!AO71</x:f>
        <x:v>1</x:v>
      </x:c>
      <x:c r="AP15" s="216">
        <x:f>'시직영(사업소)'!AP71</x:f>
        <x:v>3</x:v>
      </x:c>
      <x:c r="AQ15" s="216">
        <x:f>'시직영(사업소)'!AQ71</x:f>
        <x:v>0</x:v>
      </x:c>
      <x:c r="AR15" s="217">
        <x:f>'시직영(사업소)'!AR71</x:f>
        <x:v>0</x:v>
      </x:c>
      <x:c r="AS15" s="216">
        <x:f>'시직영(사업소)'!AS71</x:f>
        <x:v>0</x:v>
      </x:c>
      <x:c r="AT15" s="217">
        <x:f>'시직영(사업소)'!AT71</x:f>
        <x:v>0</x:v>
      </x:c>
      <x:c r="AU15" s="216">
        <x:f>'시직영(사업소)'!AU71</x:f>
        <x:v>0</x:v>
      </x:c>
      <x:c r="AV15" s="216">
        <x:f>'시직영(사업소)'!AV71</x:f>
        <x:v>0</x:v>
      </x:c>
      <x:c r="AW15" s="216">
        <x:f>'시직영(사업소)'!AW71</x:f>
        <x:v>2</x:v>
      </x:c>
      <x:c r="AX15" s="216">
        <x:f>'시직영(사업소)'!AX71</x:f>
        <x:v>4</x:v>
      </x:c>
      <x:c r="AY15" s="216">
        <x:f>'시직영(사업소)'!AY71</x:f>
        <x:v>0</x:v>
      </x:c>
      <x:c r="AZ15" s="216">
        <x:f>'시직영(사업소)'!AZ71</x:f>
        <x:v>14</x:v>
      </x:c>
      <x:c r="BA15" s="217">
        <x:f>'시직영(사업소)'!BA71</x:f>
        <x:v>518.44000000000005</x:v>
      </x:c>
      <x:c r="BB15" s="216">
        <x:f>'시직영(사업소)'!BB71</x:f>
        <x:v>0</x:v>
      </x:c>
      <x:c r="BC15" s="216">
        <x:f>'시직영(사업소)'!BC71</x:f>
        <x:v>0</x:v>
      </x:c>
      <x:c r="BD15" s="216">
        <x:f>'시직영(사업소)'!BD71</x:f>
        <x:v>0</x:v>
      </x:c>
      <x:c r="BE15" s="216">
        <x:f>'시직영(사업소)'!BE71</x:f>
        <x:v>9</x:v>
      </x:c>
      <x:c r="BF15" s="216">
        <x:f>'시직영(사업소)'!BF71</x:f>
        <x:v>123</x:v>
      </x:c>
      <x:c r="BG15" s="216">
        <x:f>'시직영(사업소)'!BG71</x:f>
        <x:v>0</x:v>
      </x:c>
      <x:c r="BH15" s="216">
        <x:f>'시직영(사업소)'!BH71</x:f>
        <x:v>0</x:v>
      </x:c>
      <x:c r="BI15" s="216">
        <x:f>'시직영(사업소)'!BI71</x:f>
        <x:v>13</x:v>
      </x:c>
      <x:c r="BJ15" s="217">
        <x:f>'시직영(사업소)'!BJ71</x:f>
        <x:v>5334.3900000000003</x:v>
      </x:c>
      <x:c r="BK15" s="216">
        <x:f>'시직영(사업소)'!BK71</x:f>
        <x:v>1</x:v>
      </x:c>
      <x:c r="BL15" s="217">
        <x:f>'시직영(사업소)'!BL71</x:f>
        <x:v>1598</x:v>
      </x:c>
      <x:c r="BM15" s="216">
        <x:f>'시직영(사업소)'!BM71</x:f>
        <x:v>0</x:v>
      </x:c>
      <x:c r="BN15" s="217">
        <x:f>'시직영(사업소)'!BN71</x:f>
        <x:v>0</x:v>
      </x:c>
      <x:c r="BO15" s="216">
        <x:f>'시직영(사업소)'!BO71</x:f>
        <x:v>0</x:v>
      </x:c>
      <x:c r="BP15" s="217">
        <x:f>'시직영(사업소)'!BP71</x:f>
        <x:v>0</x:v>
      </x:c>
      <x:c r="BQ15" s="216">
        <x:f>'시직영(사업소)'!BQ71</x:f>
        <x:v>1</x:v>
      </x:c>
      <x:c r="BR15" s="216">
        <x:f>'시직영(사업소)'!BR71</x:f>
        <x:v>10</x:v>
      </x:c>
      <x:c r="BS15" s="216">
        <x:f>'시직영(사업소)'!BS71</x:f>
        <x:v>10</x:v>
      </x:c>
      <x:c r="BT15" s="216">
        <x:f>'시직영(사업소)'!BT71</x:f>
        <x:v>5</x:v>
      </x:c>
      <x:c r="BU15" s="246">
        <x:f>'시직영(사업소)'!BU71</x:f>
        <x:v>5</x:v>
      </x:c>
      <x:c r="BV15" s="286" t="s">
        <x:v>826</x:v>
      </x:c>
      <x:c r="BW15" s="225">
        <x:f>'시직영(사업소)'!BW71</x:f>
        <x:v>3</x:v>
      </x:c>
      <x:c r="BX15" s="216">
        <x:f>'시직영(사업소)'!BX71</x:f>
        <x:v>979</x:v>
      </x:c>
      <x:c r="BY15" s="217">
        <x:f>'시직영(사업소)'!BY71</x:f>
        <x:v>17488</x:v>
      </x:c>
      <x:c r="BZ15" s="216">
        <x:f>'시직영(사업소)'!BZ71</x:f>
        <x:v>2</x:v>
      </x:c>
      <x:c r="CA15" s="217">
        <x:f>'시직영(사업소)'!CA71</x:f>
        <x:v>724.02999999999997</x:v>
      </x:c>
      <x:c r="CB15" s="216">
        <x:f>'시직영(사업소)'!CB71</x:f>
        <x:v>3</x:v>
      </x:c>
      <x:c r="CC15" s="217">
        <x:f>'시직영(사업소)'!CC71</x:f>
        <x:v>101.88</x:v>
      </x:c>
      <x:c r="CD15" s="216">
        <x:f>'시직영(사업소)'!CD71</x:f>
        <x:v>6</x:v>
      </x:c>
      <x:c r="CE15" s="216">
        <x:f>'시직영(사업소)'!CE71</x:f>
        <x:v>16</x:v>
      </x:c>
      <x:c r="CF15" s="217">
        <x:f>'시직영(사업소)'!CF71</x:f>
        <x:v>993.30999999999995</x:v>
      </x:c>
      <x:c r="CG15" s="216">
        <x:f>'시직영(사업소)'!CG71</x:f>
        <x:v>0</x:v>
      </x:c>
      <x:c r="CH15" s="216">
        <x:f>'시직영(사업소)'!CH71</x:f>
        <x:v>0</x:v>
      </x:c>
      <x:c r="CI15" s="216">
        <x:f>'시직영(사업소)'!CI71</x:f>
        <x:v>0</x:v>
      </x:c>
      <x:c r="CJ15" s="216">
        <x:f>'시직영(사업소)'!CJ71</x:f>
        <x:v>16</x:v>
      </x:c>
      <x:c r="CK15" s="216">
        <x:f>'시직영(사업소)'!CK71</x:f>
        <x:v>0</x:v>
      </x:c>
      <x:c r="CL15" s="216">
        <x:f>'시직영(사업소)'!CL71</x:f>
        <x:v>0</x:v>
      </x:c>
      <x:c r="CM15" s="216">
        <x:f>'시직영(사업소)'!CM71</x:f>
        <x:v>0</x:v>
      </x:c>
      <x:c r="CN15" s="216">
        <x:f>'시직영(사업소)'!CN71</x:f>
        <x:v>0</x:v>
      </x:c>
      <x:c r="CO15" s="216">
        <x:f>'시직영(사업소)'!CO71</x:f>
        <x:v>1</x:v>
      </x:c>
      <x:c r="CP15" s="217">
        <x:f>'시직영(사업소)'!CP71</x:f>
        <x:v>1461.9300000000001</x:v>
      </x:c>
      <x:c r="CQ15" s="216">
        <x:f>'시직영(사업소)'!CQ71</x:f>
        <x:v>5</x:v>
      </x:c>
      <x:c r="CR15" s="217">
        <x:f>'시직영(사업소)'!CR71</x:f>
        <x:v>22173</x:v>
      </x:c>
      <x:c r="CS15" s="216">
        <x:f>'시직영(사업소)'!CS71</x:f>
        <x:v>1371</x:v>
      </x:c>
      <x:c r="CT15" s="216">
        <x:f>'시직영(사업소)'!CT71</x:f>
        <x:v>124</x:v>
      </x:c>
      <x:c r="CU15" s="216">
        <x:f>'시직영(사업소)'!CU71</x:f>
        <x:v>170</x:v>
      </x:c>
      <x:c r="CV15" s="216">
        <x:f>'시직영(사업소)'!CV71</x:f>
        <x:v>172</x:v>
      </x:c>
      <x:c r="CW15" s="216">
        <x:f>'시직영(사업소)'!CW71</x:f>
        <x:v>4</x:v>
      </x:c>
      <x:c r="CX15" s="246">
        <x:f>'시직영(사업소)'!CX71</x:f>
        <x:v>1452</x:v>
      </x:c>
      <x:c r="CY15" s="286" t="s">
        <x:v>826</x:v>
      </x:c>
      <x:c r="CZ15" s="225">
        <x:f>'시직영(사업소)'!CZ71</x:f>
        <x:v>72</x:v>
      </x:c>
      <x:c r="DA15" s="217">
        <x:f>'시직영(사업소)'!DA71</x:f>
        <x:v>52550.690000000002</x:v>
      </x:c>
      <x:c r="DB15" s="216">
        <x:f>'시직영(사업소)'!DB71</x:f>
        <x:v>0</x:v>
      </x:c>
      <x:c r="DC15" s="217">
        <x:f>'시직영(사업소)'!DC71</x:f>
        <x:v>0</x:v>
      </x:c>
      <x:c r="DD15" s="216">
        <x:f>'시직영(사업소)'!DD71</x:f>
        <x:v>0</x:v>
      </x:c>
      <x:c r="DE15" s="217">
        <x:f>'시직영(사업소)'!DE71</x:f>
        <x:v>0</x:v>
      </x:c>
      <x:c r="DF15" s="216">
        <x:f>'시직영(사업소)'!DF71</x:f>
        <x:v>0</x:v>
      </x:c>
      <x:c r="DG15" s="220">
        <x:f>'시직영(사업소)'!DG71</x:f>
        <x:v>0</x:v>
      </x:c>
    </x:row>
    <x:row r="16" spans="1:111" s="7" customFormat="1" ht="30" customHeight="1">
      <x:c r="A16" s="355" t="s">
        <x:v>786</x:v>
      </x:c>
      <x:c r="B16" s="260">
        <x:f>'시직영(사업소)'!B79</x:f>
        <x:v>3</x:v>
      </x:c>
      <x:c r="C16" s="893">
        <x:f>'시직영(사업소)'!C79</x:f>
        <x:v>7532</x:v>
      </x:c>
      <x:c r="D16" s="262">
        <x:f>'시직영(사업소)'!D79</x:f>
        <x:v>13</x:v>
      </x:c>
      <x:c r="E16" s="261">
        <x:f>'시직영(사업소)'!E79</x:f>
        <x:v>317454</x:v>
      </x:c>
      <x:c r="F16" s="262">
        <x:f>'시직영(사업소)'!F79</x:f>
        <x:v>3</x:v>
      </x:c>
      <x:c r="G16" s="261">
        <x:f>'시직영(사업소)'!G79</x:f>
        <x:v>3.3999999999999999</x:v>
      </x:c>
      <x:c r="H16" s="262">
        <x:f>'시직영(사업소)'!H79</x:f>
        <x:v>0</x:v>
      </x:c>
      <x:c r="I16" s="261">
        <x:f>'시직영(사업소)'!I79</x:f>
        <x:v>0</x:v>
      </x:c>
      <x:c r="J16" s="262">
        <x:f>'시직영(사업소)'!J79</x:f>
        <x:v>11</x:v>
      </x:c>
      <x:c r="K16" s="262">
        <x:f>'시직영(사업소)'!K79</x:f>
        <x:v>0</x:v>
      </x:c>
      <x:c r="L16" s="261">
        <x:f>'시직영(사업소)'!L79</x:f>
        <x:v>0</x:v>
      </x:c>
      <x:c r="M16" s="262">
        <x:f>'시직영(사업소)'!M79</x:f>
        <x:v>2</x:v>
      </x:c>
      <x:c r="N16" s="262">
        <x:f>'시직영(사업소)'!N79</x:f>
        <x:v>0</x:v>
      </x:c>
      <x:c r="O16" s="262">
        <x:f>'시직영(사업소)'!O79</x:f>
        <x:v>0</x:v>
      </x:c>
      <x:c r="P16" s="262">
        <x:f>'시직영(사업소)'!P79</x:f>
        <x:v>0</x:v>
      </x:c>
      <x:c r="Q16" s="262">
        <x:f>'시직영(사업소)'!Q79</x:f>
        <x:v>1</x:v>
      </x:c>
      <x:c r="R16" s="261">
        <x:f>'시직영(사업소)'!R79</x:f>
        <x:v>21000</x:v>
      </x:c>
      <x:c r="S16" s="262">
        <x:f>'시직영(사업소)'!S79</x:f>
        <x:v>0</x:v>
      </x:c>
      <x:c r="T16" s="261">
        <x:f>'시직영(사업소)'!T79</x:f>
        <x:v>0</x:v>
      </x:c>
      <x:c r="U16" s="262">
        <x:f>'시직영(사업소)'!U79</x:f>
        <x:v>0</x:v>
      </x:c>
      <x:c r="V16" s="261">
        <x:f>'시직영(사업소)'!V79</x:f>
        <x:v>0</x:v>
      </x:c>
      <x:c r="W16" s="262">
        <x:f>'시직영(사업소)'!W79</x:f>
        <x:v>12</x:v>
      </x:c>
      <x:c r="X16" s="262">
        <x:f>'시직영(사업소)'!X79</x:f>
        <x:v>3824</x:v>
      </x:c>
      <x:c r="Y16" s="262">
        <x:f>'시직영(사업소)'!Y79</x:f>
        <x:v>0</x:v>
      </x:c>
      <x:c r="Z16" s="262">
        <x:f>'시직영(사업소)'!Z79</x:f>
        <x:v>0</x:v>
      </x:c>
      <x:c r="AA16" s="262">
        <x:f>'시직영(사업소)'!AA79</x:f>
        <x:v>16</x:v>
      </x:c>
      <x:c r="AB16" s="262">
        <x:f>'시직영(사업소)'!AB79</x:f>
        <x:v>1</x:v>
      </x:c>
      <x:c r="AC16" s="262">
        <x:f>'시직영(사업소)'!AC79</x:f>
        <x:v>11</x:v>
      </x:c>
      <x:c r="AD16" s="262">
        <x:f>'시직영(사업소)'!AD79</x:f>
        <x:v>8</x:v>
      </x:c>
      <x:c r="AE16" s="262">
        <x:f>'시직영(사업소)'!AE79</x:f>
        <x:v>5</x:v>
      </x:c>
      <x:c r="AF16" s="262">
        <x:f>'시직영(사업소)'!AF79</x:f>
        <x:v>0</x:v>
      </x:c>
      <x:c r="AG16" s="262">
        <x:f>'시직영(사업소)'!AG79</x:f>
        <x:v>22</x:v>
      </x:c>
      <x:c r="AH16" s="262">
        <x:f>'시직영(사업소)'!AH79</x:f>
        <x:v>0</x:v>
      </x:c>
      <x:c r="AI16" s="262">
        <x:f>'시직영(사업소)'!AI79</x:f>
        <x:v>0</x:v>
      </x:c>
      <x:c r="AJ16" s="262">
        <x:f>'시직영(사업소)'!AJ79</x:f>
        <x:v>22</x:v>
      </x:c>
      <x:c r="AK16" s="263">
        <x:f>'시직영(사업소)'!AK79</x:f>
        <x:v>68</x:v>
      </x:c>
      <x:c r="AL16" s="355" t="s">
        <x:v>786</x:v>
      </x:c>
      <x:c r="AM16" s="228">
        <x:f>'시직영(사업소)'!AM79</x:f>
        <x:v>2</x:v>
      </x:c>
      <x:c r="AN16" s="229">
        <x:f>'시직영(사업소)'!AN79</x:f>
        <x:v>992</x:v>
      </x:c>
      <x:c r="AO16" s="230">
        <x:f>'시직영(사업소)'!AO79</x:f>
        <x:v>5</x:v>
      </x:c>
      <x:c r="AP16" s="230">
        <x:f>'시직영(사업소)'!AP79</x:f>
        <x:v>32</x:v>
      </x:c>
      <x:c r="AQ16" s="230">
        <x:f>'시직영(사업소)'!AQ79</x:f>
        <x:v>0</x:v>
      </x:c>
      <x:c r="AR16" s="229">
        <x:f>'시직영(사업소)'!AR79</x:f>
        <x:v>0</x:v>
      </x:c>
      <x:c r="AS16" s="230">
        <x:f>'시직영(사업소)'!AS79</x:f>
        <x:v>8</x:v>
      </x:c>
      <x:c r="AT16" s="229">
        <x:f>'시직영(사업소)'!AT79</x:f>
        <x:v>139033</x:v>
      </x:c>
      <x:c r="AU16" s="230">
        <x:f>'시직영(사업소)'!AU79</x:f>
        <x:v>1</x:v>
      </x:c>
      <x:c r="AV16" s="230">
        <x:f>'시직영(사업소)'!AV79</x:f>
        <x:v>5</x:v>
      </x:c>
      <x:c r="AW16" s="230">
        <x:f>'시직영(사업소)'!AW79</x:f>
        <x:v>12</x:v>
      </x:c>
      <x:c r="AX16" s="230">
        <x:f>'시직영(사업소)'!AX79</x:f>
        <x:v>29</x:v>
      </x:c>
      <x:c r="AY16" s="230">
        <x:f>'시직영(사업소)'!AY79</x:f>
        <x:v>10</x:v>
      </x:c>
      <x:c r="AZ16" s="230">
        <x:f>'시직영(사업소)'!AZ79</x:f>
        <x:v>24</x:v>
      </x:c>
      <x:c r="BA16" s="229">
        <x:f>'시직영(사업소)'!BA79</x:f>
        <x:v>3120</x:v>
      </x:c>
      <x:c r="BB16" s="230">
        <x:f>'시직영(사업소)'!BB79</x:f>
        <x:v>0</x:v>
      </x:c>
      <x:c r="BC16" s="230">
        <x:f>'시직영(사업소)'!BC79</x:f>
        <x:v>0</x:v>
      </x:c>
      <x:c r="BD16" s="230">
        <x:f>'시직영(사업소)'!BD79</x:f>
        <x:v>18</x:v>
      </x:c>
      <x:c r="BE16" s="230">
        <x:f>'시직영(사업소)'!BE79</x:f>
        <x:v>81</x:v>
      </x:c>
      <x:c r="BF16" s="230">
        <x:f>'시직영(사업소)'!BF79</x:f>
        <x:v>1045</x:v>
      </x:c>
      <x:c r="BG16" s="230">
        <x:f>'시직영(사업소)'!BG79</x:f>
        <x:v>0</x:v>
      </x:c>
      <x:c r="BH16" s="230">
        <x:f>'시직영(사업소)'!BH79</x:f>
        <x:v>0</x:v>
      </x:c>
      <x:c r="BI16" s="230">
        <x:f>'시직영(사업소)'!BI79</x:f>
        <x:v>0</x:v>
      </x:c>
      <x:c r="BJ16" s="229">
        <x:f>'시직영(사업소)'!BJ79</x:f>
        <x:v>0</x:v>
      </x:c>
      <x:c r="BK16" s="230">
        <x:f>'시직영(사업소)'!BK79</x:f>
        <x:v>0</x:v>
      </x:c>
      <x:c r="BL16" s="229">
        <x:f>'시직영(사업소)'!BL79</x:f>
        <x:v>0</x:v>
      </x:c>
      <x:c r="BM16" s="230">
        <x:f>'시직영(사업소)'!BM79</x:f>
        <x:v>0</x:v>
      </x:c>
      <x:c r="BN16" s="229">
        <x:f>'시직영(사업소)'!BN79</x:f>
        <x:v>0</x:v>
      </x:c>
      <x:c r="BO16" s="230">
        <x:f>'시직영(사업소)'!BO79</x:f>
        <x:v>0</x:v>
      </x:c>
      <x:c r="BP16" s="229">
        <x:f>'시직영(사업소)'!BP79</x:f>
        <x:v>0</x:v>
      </x:c>
      <x:c r="BQ16" s="230">
        <x:f>'시직영(사업소)'!BQ79</x:f>
        <x:v>0</x:v>
      </x:c>
      <x:c r="BR16" s="230">
        <x:f>'시직영(사업소)'!BR79</x:f>
        <x:v>0</x:v>
      </x:c>
      <x:c r="BS16" s="230">
        <x:f>'시직영(사업소)'!BS79</x:f>
        <x:v>0</x:v>
      </x:c>
      <x:c r="BT16" s="230">
        <x:f>'시직영(사업소)'!BT79</x:f>
        <x:v>0</x:v>
      </x:c>
      <x:c r="BU16" s="247">
        <x:f>'시직영(사업소)'!BU79</x:f>
        <x:v>0</x:v>
      </x:c>
      <x:c r="BV16" s="355" t="s">
        <x:v>786</x:v>
      </x:c>
      <x:c r="BW16" s="228">
        <x:f>'시직영(사업소)'!BW79</x:f>
        <x:v>43</x:v>
      </x:c>
      <x:c r="BX16" s="230">
        <x:f>'시직영(사업소)'!BX79</x:f>
        <x:v>6650</x:v>
      </x:c>
      <x:c r="BY16" s="229">
        <x:f>'시직영(사업소)'!BY79</x:f>
        <x:v>200051</x:v>
      </x:c>
      <x:c r="BZ16" s="230">
        <x:f>'시직영(사업소)'!BZ79</x:f>
        <x:v>13</x:v>
      </x:c>
      <x:c r="CA16" s="229">
        <x:f>'시직영(사업소)'!CA79</x:f>
        <x:v>15127</x:v>
      </x:c>
      <x:c r="CB16" s="230">
        <x:f>'시직영(사업소)'!CB79</x:f>
        <x:v>28</x:v>
      </x:c>
      <x:c r="CC16" s="229">
        <x:f>'시직영(사업소)'!CC79</x:f>
        <x:v>1561</x:v>
      </x:c>
      <x:c r="CD16" s="230">
        <x:f>'시직영(사업소)'!CD79</x:f>
        <x:v>0</x:v>
      </x:c>
      <x:c r="CE16" s="230">
        <x:f>'시직영(사업소)'!CE79</x:f>
        <x:v>126</x:v>
      </x:c>
      <x:c r="CF16" s="229">
        <x:f>'시직영(사업소)'!CF79</x:f>
        <x:v>2774</x:v>
      </x:c>
      <x:c r="CG16" s="230">
        <x:f>'시직영(사업소)'!CG79</x:f>
        <x:v>0</x:v>
      </x:c>
      <x:c r="CH16" s="230">
        <x:f>'시직영(사업소)'!CH79</x:f>
        <x:v>2</x:v>
      </x:c>
      <x:c r="CI16" s="230">
        <x:f>'시직영(사업소)'!CI79</x:f>
        <x:v>9</x:v>
      </x:c>
      <x:c r="CJ16" s="230">
        <x:f>'시직영(사업소)'!CJ79</x:f>
        <x:v>158</x:v>
      </x:c>
      <x:c r="CK16" s="230">
        <x:f>'시직영(사업소)'!CK79</x:f>
        <x:v>0</x:v>
      </x:c>
      <x:c r="CL16" s="230">
        <x:f>'시직영(사업소)'!CL79</x:f>
        <x:v>2</x:v>
      </x:c>
      <x:c r="CM16" s="230">
        <x:f>'시직영(사업소)'!CM79</x:f>
        <x:v>0</x:v>
      </x:c>
      <x:c r="CN16" s="230">
        <x:f>'시직영(사업소)'!CN79</x:f>
        <x:v>0</x:v>
      </x:c>
      <x:c r="CO16" s="230">
        <x:f>'시직영(사업소)'!CO79</x:f>
        <x:v>11</x:v>
      </x:c>
      <x:c r="CP16" s="229">
        <x:f>'시직영(사업소)'!CP79</x:f>
        <x:v>3214</x:v>
      </x:c>
      <x:c r="CQ16" s="230">
        <x:f>'시직영(사업소)'!CQ79</x:f>
        <x:v>0</x:v>
      </x:c>
      <x:c r="CR16" s="229">
        <x:f>'시직영(사업소)'!CR79</x:f>
        <x:v>0</x:v>
      </x:c>
      <x:c r="CS16" s="230">
        <x:f>'시직영(사업소)'!CS79</x:f>
        <x:v>4190</x:v>
      </x:c>
      <x:c r="CT16" s="230">
        <x:f>'시직영(사업소)'!CT79</x:f>
        <x:v>19</x:v>
      </x:c>
      <x:c r="CU16" s="230">
        <x:f>'시직영(사업소)'!CU79</x:f>
        <x:v>1649</x:v>
      </x:c>
      <x:c r="CV16" s="230">
        <x:f>'시직영(사업소)'!CV79</x:f>
        <x:v>0</x:v>
      </x:c>
      <x:c r="CW16" s="230">
        <x:f>'시직영(사업소)'!CW79</x:f>
        <x:v>0</x:v>
      </x:c>
      <x:c r="CX16" s="247">
        <x:f>'시직영(사업소)'!CX79</x:f>
        <x:v>0</x:v>
      </x:c>
      <x:c r="CY16" s="355" t="s">
        <x:v>786</x:v>
      </x:c>
      <x:c r="CZ16" s="228">
        <x:f>'시직영(사업소)'!CZ79</x:f>
        <x:v>15</x:v>
      </x:c>
      <x:c r="DA16" s="229">
        <x:f>'시직영(사업소)'!DA79</x:f>
        <x:v>3636</x:v>
      </x:c>
      <x:c r="DB16" s="230">
        <x:f>'시직영(사업소)'!DB79</x:f>
        <x:v>0</x:v>
      </x:c>
      <x:c r="DC16" s="229">
        <x:f>'시직영(사업소)'!DC79</x:f>
        <x:v>0</x:v>
      </x:c>
      <x:c r="DD16" s="230">
        <x:f>'시직영(사업소)'!DD79</x:f>
        <x:v>0</x:v>
      </x:c>
      <x:c r="DE16" s="229">
        <x:f>'시직영(사업소)'!DE79</x:f>
        <x:v>0</x:v>
      </x:c>
      <x:c r="DF16" s="230">
        <x:f>'시직영(사업소)'!DF79</x:f>
        <x:v>0</x:v>
      </x:c>
      <x:c r="DG16" s="231">
        <x:f>'시직영(사업소)'!DG79</x:f>
        <x:v>0</x:v>
      </x:c>
    </x:row>
    <x:row r="17" spans="1:111" s="7" customFormat="1" ht="30" customHeight="1">
      <x:c r="A17" s="210" t="s">
        <x:v>1418</x:v>
      </x:c>
      <x:c r="B17" s="117">
        <x:f t="shared" ref="B17:AK17" si="8">SUM(B18:B42)</x:f>
        <x:v>644</x:v>
      </x:c>
      <x:c r="C17" s="889">
        <x:f t="shared" si="8"/>
        <x:v>542924.07999999996</x:v>
      </x:c>
      <x:c r="D17" s="119">
        <x:f t="shared" si="8"/>
        <x:v>507</x:v>
      </x:c>
      <x:c r="E17" s="118">
        <x:f t="shared" si="8"/>
        <x:v>842261.31000000006</x:v>
      </x:c>
      <x:c r="F17" s="119">
        <x:f t="shared" si="8"/>
        <x:v>907</x:v>
      </x:c>
      <x:c r="G17" s="118">
        <x:f t="shared" si="8"/>
        <x:v>24558.602720000003</x:v>
      </x:c>
      <x:c r="H17" s="119">
        <x:f t="shared" si="8"/>
        <x:v>192</x:v>
      </x:c>
      <x:c r="I17" s="118">
        <x:f t="shared" si="8"/>
        <x:v>383881.59000000003</x:v>
      </x:c>
      <x:c r="J17" s="119">
        <x:f t="shared" si="8"/>
        <x:v>1704</x:v>
      </x:c>
      <x:c r="K17" s="119">
        <x:f t="shared" si="8"/>
        <x:v>182</x:v>
      </x:c>
      <x:c r="L17" s="118">
        <x:f t="shared" si="8"/>
        <x:v>57286.209999999999</x:v>
      </x:c>
      <x:c r="M17" s="119">
        <x:f t="shared" si="8"/>
        <x:v>230</x:v>
      </x:c>
      <x:c r="N17" s="119">
        <x:f t="shared" si="8"/>
        <x:v>353</x:v>
      </x:c>
      <x:c r="O17" s="119">
        <x:f t="shared" si="8"/>
        <x:v>308</x:v>
      </x:c>
      <x:c r="P17" s="119">
        <x:f t="shared" si="8"/>
        <x:v>669</x:v>
      </x:c>
      <x:c r="Q17" s="119">
        <x:f t="shared" si="8"/>
        <x:v>89</x:v>
      </x:c>
      <x:c r="R17" s="118">
        <x:f t="shared" si="8"/>
        <x:v>58895.519999999997</x:v>
      </x:c>
      <x:c r="S17" s="119">
        <x:f t="shared" si="8"/>
        <x:v>1861</x:v>
      </x:c>
      <x:c r="T17" s="118">
        <x:f t="shared" si="8"/>
        <x:v>32514.797200000001</x:v>
      </x:c>
      <x:c r="U17" s="119">
        <x:f t="shared" si="8"/>
        <x:v>214</x:v>
      </x:c>
      <x:c r="V17" s="118">
        <x:f t="shared" si="8"/>
        <x:v>19183.91</x:v>
      </x:c>
      <x:c r="W17" s="119">
        <x:f t="shared" si="8"/>
        <x:v>839</x:v>
      </x:c>
      <x:c r="X17" s="119">
        <x:f t="shared" si="8"/>
        <x:v>30814</x:v>
      </x:c>
      <x:c r="Y17" s="119">
        <x:f t="shared" si="8"/>
        <x:v>629</x:v>
      </x:c>
      <x:c r="Z17" s="119">
        <x:f t="shared" si="8"/>
        <x:v>2745</x:v>
      </x:c>
      <x:c r="AA17" s="119">
        <x:f t="shared" si="8"/>
        <x:v>812</x:v>
      </x:c>
      <x:c r="AB17" s="119">
        <x:f t="shared" si="8"/>
        <x:v>133</x:v>
      </x:c>
      <x:c r="AC17" s="119">
        <x:f t="shared" si="8"/>
        <x:v>356</x:v>
      </x:c>
      <x:c r="AD17" s="119">
        <x:f t="shared" si="8"/>
        <x:v>500</x:v>
      </x:c>
      <x:c r="AE17" s="119">
        <x:f t="shared" si="8"/>
        <x:v>31</x:v>
      </x:c>
      <x:c r="AF17" s="119">
        <x:f t="shared" si="8"/>
        <x:v>13</x:v>
      </x:c>
      <x:c r="AG17" s="119">
        <x:f t="shared" si="8"/>
        <x:v>1358</x:v>
      </x:c>
      <x:c r="AH17" s="119">
        <x:f t="shared" si="8"/>
        <x:v>85</x:v>
      </x:c>
      <x:c r="AI17" s="119">
        <x:f t="shared" si="8"/>
        <x:v>275</x:v>
      </x:c>
      <x:c r="AJ17" s="119">
        <x:f t="shared" si="8"/>
        <x:v>1289</x:v>
      </x:c>
      <x:c r="AK17" s="255">
        <x:f t="shared" si="8"/>
        <x:v>2541</x:v>
      </x:c>
      <x:c r="AL17" s="210" t="s">
        <x:v>1418</x:v>
      </x:c>
      <x:c r="AM17" s="232">
        <x:f t="shared" ref="AM17:BU17" si="9">SUM(AM18:AM42)</x:f>
        <x:v>123</x:v>
      </x:c>
      <x:c r="AN17" s="233">
        <x:f t="shared" si="9"/>
        <x:v>289792</x:v>
      </x:c>
      <x:c r="AO17" s="234">
        <x:f t="shared" si="9"/>
        <x:v>2440</x:v>
      </x:c>
      <x:c r="AP17" s="234">
        <x:f t="shared" si="9"/>
        <x:v>4125</x:v>
      </x:c>
      <x:c r="AQ17" s="234">
        <x:f t="shared" si="9"/>
        <x:v>5</x:v>
      </x:c>
      <x:c r="AR17" s="233">
        <x:f t="shared" si="9"/>
        <x:v>30764</x:v>
      </x:c>
      <x:c r="AS17" s="234">
        <x:f t="shared" si="9"/>
        <x:v>2</x:v>
      </x:c>
      <x:c r="AT17" s="233">
        <x:f t="shared" si="9"/>
        <x:v>3092</x:v>
      </x:c>
      <x:c r="AU17" s="234">
        <x:f t="shared" si="9"/>
        <x:v>5</x:v>
      </x:c>
      <x:c r="AV17" s="234">
        <x:f t="shared" si="9"/>
        <x:v>4</x:v>
      </x:c>
      <x:c r="AW17" s="234">
        <x:f t="shared" si="9"/>
        <x:v>38</x:v>
      </x:c>
      <x:c r="AX17" s="234">
        <x:f t="shared" si="9"/>
        <x:v>151</x:v>
      </x:c>
      <x:c r="AY17" s="234">
        <x:f t="shared" si="9"/>
        <x:v>13</x:v>
      </x:c>
      <x:c r="AZ17" s="234">
        <x:f t="shared" si="9"/>
        <x:v>391</x:v>
      </x:c>
      <x:c r="BA17" s="233">
        <x:f t="shared" si="9"/>
        <x:v>74298.520000000019</x:v>
      </x:c>
      <x:c r="BB17" s="234">
        <x:f t="shared" si="9"/>
        <x:v>3785</x:v>
      </x:c>
      <x:c r="BC17" s="234">
        <x:f t="shared" si="9"/>
        <x:v>467</x:v>
      </x:c>
      <x:c r="BD17" s="234">
        <x:f t="shared" si="9"/>
        <x:v>88</x:v>
      </x:c>
      <x:c r="BE17" s="234">
        <x:f t="shared" si="9"/>
        <x:v>3552</x:v>
      </x:c>
      <x:c r="BF17" s="234">
        <x:f t="shared" si="9"/>
        <x:v>17223</x:v>
      </x:c>
      <x:c r="BG17" s="234">
        <x:f t="shared" si="9"/>
        <x:v>990</x:v>
      </x:c>
      <x:c r="BH17" s="234">
        <x:f t="shared" si="9"/>
        <x:v>1386.3291139240505</x:v>
      </x:c>
      <x:c r="BI17" s="234">
        <x:f t="shared" si="9"/>
        <x:v>3</x:v>
      </x:c>
      <x:c r="BJ17" s="233">
        <x:f t="shared" si="9"/>
        <x:v>280</x:v>
      </x:c>
      <x:c r="BK17" s="234">
        <x:f t="shared" si="9"/>
        <x:v>7</x:v>
      </x:c>
      <x:c r="BL17" s="233">
        <x:f t="shared" si="9"/>
        <x:v>2723.4700000000003</x:v>
      </x:c>
      <x:c r="BM17" s="234">
        <x:f t="shared" si="9"/>
        <x:v>31</x:v>
      </x:c>
      <x:c r="BN17" s="233">
        <x:f t="shared" si="9"/>
        <x:v>67741.440000000002</x:v>
      </x:c>
      <x:c r="BO17" s="234">
        <x:f t="shared" si="9"/>
        <x:v>35</x:v>
      </x:c>
      <x:c r="BP17" s="233">
        <x:f t="shared" si="9"/>
        <x:v>64409.12999999999</x:v>
      </x:c>
      <x:c r="BQ17" s="234">
        <x:f t="shared" si="9"/>
        <x:v>75</x:v>
      </x:c>
      <x:c r="BR17" s="234">
        <x:f t="shared" si="9"/>
        <x:v>19</x:v>
      </x:c>
      <x:c r="BS17" s="234">
        <x:f t="shared" si="9"/>
        <x:v>77</x:v>
      </x:c>
      <x:c r="BT17" s="234">
        <x:f t="shared" si="9"/>
        <x:v>139</x:v>
      </x:c>
      <x:c r="BU17" s="245">
        <x:f t="shared" si="9"/>
        <x:v>167</x:v>
      </x:c>
      <x:c r="BV17" s="210" t="s">
        <x:v>1418</x:v>
      </x:c>
      <x:c r="BW17" s="232">
        <x:f t="shared" ref="BW17:CX17" si="10">SUM(BW18:BW42)</x:f>
        <x:v>156</x:v>
      </x:c>
      <x:c r="BX17" s="234">
        <x:f t="shared" si="10"/>
        <x:v>12027</x:v>
      </x:c>
      <x:c r="BY17" s="233">
        <x:f t="shared" si="10"/>
        <x:v>314723.98000000004</x:v>
      </x:c>
      <x:c r="BZ17" s="234">
        <x:f t="shared" si="10"/>
        <x:v>16</x:v>
      </x:c>
      <x:c r="CA17" s="233">
        <x:f t="shared" si="10"/>
        <x:v>6070.1499999999996</x:v>
      </x:c>
      <x:c r="CB17" s="234">
        <x:f t="shared" si="10"/>
        <x:v>35</x:v>
      </x:c>
      <x:c r="CC17" s="233">
        <x:f t="shared" si="10"/>
        <x:v>3981.6799999999994</x:v>
      </x:c>
      <x:c r="CD17" s="234">
        <x:f t="shared" si="10"/>
        <x:v>11</x:v>
      </x:c>
      <x:c r="CE17" s="234">
        <x:f t="shared" si="10"/>
        <x:v>589</x:v>
      </x:c>
      <x:c r="CF17" s="233">
        <x:f t="shared" si="10"/>
        <x:v>24422.380000000001</x:v>
      </x:c>
      <x:c r="CG17" s="234">
        <x:f t="shared" si="10"/>
        <x:v>92</x:v>
      </x:c>
      <x:c r="CH17" s="234">
        <x:f t="shared" si="10"/>
        <x:v>107</x:v>
      </x:c>
      <x:c r="CI17" s="234">
        <x:f t="shared" si="10"/>
        <x:v>91</x:v>
      </x:c>
      <x:c r="CJ17" s="234">
        <x:f t="shared" si="10"/>
        <x:v>964</x:v>
      </x:c>
      <x:c r="CK17" s="234">
        <x:f t="shared" si="10"/>
        <x:v>193</x:v>
      </x:c>
      <x:c r="CL17" s="234">
        <x:f t="shared" si="10"/>
        <x:v>62</x:v>
      </x:c>
      <x:c r="CM17" s="234">
        <x:f t="shared" si="10"/>
        <x:v>57</x:v>
      </x:c>
      <x:c r="CN17" s="234">
        <x:f t="shared" si="10"/>
        <x:v>415</x:v>
      </x:c>
      <x:c r="CO17" s="234">
        <x:f t="shared" si="10"/>
        <x:v>224</x:v>
      </x:c>
      <x:c r="CP17" s="233">
        <x:f t="shared" si="10"/>
        <x:v>19065.309999999998</x:v>
      </x:c>
      <x:c r="CQ17" s="234">
        <x:f t="shared" si="10"/>
        <x:v>1349</x:v>
      </x:c>
      <x:c r="CR17" s="233">
        <x:f t="shared" si="10"/>
        <x:v>210995.31000000003</x:v>
      </x:c>
      <x:c r="CS17" s="234">
        <x:f t="shared" si="10"/>
        <x:v>26182</x:v>
      </x:c>
      <x:c r="CT17" s="234">
        <x:f t="shared" si="10"/>
        <x:v>877</x:v>
      </x:c>
      <x:c r="CU17" s="234">
        <x:f t="shared" si="10"/>
        <x:v>2254</x:v>
      </x:c>
      <x:c r="CV17" s="234">
        <x:f t="shared" si="10"/>
        <x:v>2277</x:v>
      </x:c>
      <x:c r="CW17" s="234">
        <x:f t="shared" si="10"/>
        <x:v>641</x:v>
      </x:c>
      <x:c r="CX17" s="245">
        <x:f t="shared" si="10"/>
        <x:v>1847</x:v>
      </x:c>
      <x:c r="CY17" s="210" t="s">
        <x:v>1418</x:v>
      </x:c>
      <x:c r="CZ17" s="232">
        <x:f t="shared" ref="CZ17:DG17" si="11">SUM(CZ18:CZ42)</x:f>
        <x:v>1055</x:v>
      </x:c>
      <x:c r="DA17" s="233">
        <x:f t="shared" si="11"/>
        <x:v>335129.95899999997</x:v>
      </x:c>
      <x:c r="DB17" s="234">
        <x:f t="shared" si="11"/>
        <x:v>1776</x:v>
      </x:c>
      <x:c r="DC17" s="233">
        <x:f t="shared" si="11"/>
        <x:v>108032.49000000002</x:v>
      </x:c>
      <x:c r="DD17" s="234">
        <x:f t="shared" si="11"/>
        <x:v>629</x:v>
      </x:c>
      <x:c r="DE17" s="233">
        <x:f t="shared" si="11"/>
        <x:v>49021.25</x:v>
      </x:c>
      <x:c r="DF17" s="234">
        <x:f t="shared" si="11"/>
        <x:v>2165</x:v>
      </x:c>
      <x:c r="DG17" s="235">
        <x:f t="shared" si="11"/>
        <x:v>144288.23999999999</x:v>
      </x:c>
    </x:row>
    <x:row r="18" spans="1:111" s="7" customFormat="1" ht="30" customHeight="1">
      <x:c r="A18" s="350" t="s">
        <x:v>1278</x:v>
      </x:c>
      <x:c r="B18" s="452">
        <x:f>종로구!B6</x:f>
        <x:v>17</x:v>
      </x:c>
      <x:c r="C18" s="890">
        <x:f>종로구!C6</x:f>
        <x:v>59850.200000000004</x:v>
      </x:c>
      <x:c r="D18" s="454">
        <x:f>종로구!D6</x:f>
        <x:v>30</x:v>
      </x:c>
      <x:c r="E18" s="453">
        <x:f>종로구!E6</x:f>
        <x:v>38016.110000000001</x:v>
      </x:c>
      <x:c r="F18" s="454">
        <x:f>종로구!F6</x:f>
        <x:v>43</x:v>
      </x:c>
      <x:c r="G18" s="453">
        <x:f>종로구!G6</x:f>
        <x:v>66.519999999999996</x:v>
      </x:c>
      <x:c r="H18" s="454">
        <x:f>종로구!H6</x:f>
        <x:v>10</x:v>
      </x:c>
      <x:c r="I18" s="453">
        <x:f>종로구!I6</x:f>
        <x:v>5120</x:v>
      </x:c>
      <x:c r="J18" s="454">
        <x:f>종로구!J6</x:f>
        <x:v>64</x:v>
      </x:c>
      <x:c r="K18" s="454">
        <x:f>종로구!K6</x:f>
        <x:v>3</x:v>
      </x:c>
      <x:c r="L18" s="453">
        <x:f>종로구!L6</x:f>
        <x:v>128</x:v>
      </x:c>
      <x:c r="M18" s="454">
        <x:f>종로구!M6</x:f>
        <x:v>5</x:v>
      </x:c>
      <x:c r="N18" s="454">
        <x:f>종로구!N6</x:f>
        <x:v>14</x:v>
      </x:c>
      <x:c r="O18" s="454">
        <x:f>종로구!O6</x:f>
        <x:v>5</x:v>
      </x:c>
      <x:c r="P18" s="454">
        <x:f>종로구!P6</x:f>
        <x:v>5</x:v>
      </x:c>
      <x:c r="Q18" s="454">
        <x:f>종로구!Q6</x:f>
        <x:v>0</x:v>
      </x:c>
      <x:c r="R18" s="453">
        <x:f>종로구!R6</x:f>
        <x:v>0</x:v>
      </x:c>
      <x:c r="S18" s="454">
        <x:f>종로구!S6</x:f>
        <x:v>45</x:v>
      </x:c>
      <x:c r="T18" s="453">
        <x:f>종로구!T6</x:f>
        <x:v>1248</x:v>
      </x:c>
      <x:c r="U18" s="454">
        <x:f>종로구!U6</x:f>
        <x:v>2</x:v>
      </x:c>
      <x:c r="V18" s="453">
        <x:f>종로구!V6</x:f>
        <x:v>263</x:v>
      </x:c>
      <x:c r="W18" s="454">
        <x:f>종로구!W6</x:f>
        <x:v>2</x:v>
      </x:c>
      <x:c r="X18" s="454">
        <x:f>종로구!X6</x:f>
        <x:v>1386</x:v>
      </x:c>
      <x:c r="Y18" s="454">
        <x:f>종로구!Y6</x:f>
        <x:v>16</x:v>
      </x:c>
      <x:c r="Z18" s="454">
        <x:f>종로구!Z6</x:f>
        <x:v>94</x:v>
      </x:c>
      <x:c r="AA18" s="454">
        <x:f>종로구!AA6</x:f>
        <x:v>5</x:v>
      </x:c>
      <x:c r="AB18" s="454">
        <x:f>종로구!AB6</x:f>
        <x:v>2</x:v>
      </x:c>
      <x:c r="AC18" s="454">
        <x:f>종로구!AC6</x:f>
        <x:v>10</x:v>
      </x:c>
      <x:c r="AD18" s="454">
        <x:f>종로구!AD6</x:f>
        <x:v>3</x:v>
      </x:c>
      <x:c r="AE18" s="454">
        <x:f>종로구!AE6</x:f>
        <x:v>1</x:v>
      </x:c>
      <x:c r="AF18" s="454">
        <x:f>종로구!AF6</x:f>
        <x:v>0</x:v>
      </x:c>
      <x:c r="AG18" s="454">
        <x:f>종로구!AG6</x:f>
        <x:v>24</x:v>
      </x:c>
      <x:c r="AH18" s="454">
        <x:f>종로구!AH6</x:f>
        <x:v>0</x:v>
      </x:c>
      <x:c r="AI18" s="454">
        <x:f>종로구!AI6</x:f>
        <x:v>0</x:v>
      </x:c>
      <x:c r="AJ18" s="454">
        <x:f>종로구!AJ6</x:f>
        <x:v>19</x:v>
      </x:c>
      <x:c r="AK18" s="455">
        <x:f>종로구!AK6</x:f>
        <x:v>32</x:v>
      </x:c>
      <x:c r="AL18" s="350" t="s">
        <x:v>1278</x:v>
      </x:c>
      <x:c r="AM18" s="456">
        <x:f>종로구!AM6</x:f>
        <x:v>6</x:v>
      </x:c>
      <x:c r="AN18" s="457">
        <x:f>종로구!AN6</x:f>
        <x:v>10365</x:v>
      </x:c>
      <x:c r="AO18" s="458">
        <x:f>종로구!AO6</x:f>
        <x:v>3</x:v>
      </x:c>
      <x:c r="AP18" s="458">
        <x:f>종로구!AP6</x:f>
        <x:v>649</x:v>
      </x:c>
      <x:c r="AQ18" s="458">
        <x:f>종로구!AQ6</x:f>
        <x:v>0</x:v>
      </x:c>
      <x:c r="AR18" s="457">
        <x:f>종로구!AR6</x:f>
        <x:v>0</x:v>
      </x:c>
      <x:c r="AS18" s="458">
        <x:f>종로구!AS6</x:f>
        <x:v>0</x:v>
      </x:c>
      <x:c r="AT18" s="457">
        <x:f>종로구!AT6</x:f>
        <x:v>0</x:v>
      </x:c>
      <x:c r="AU18" s="458">
        <x:f>종로구!AU6</x:f>
        <x:v>1</x:v>
      </x:c>
      <x:c r="AV18" s="458">
        <x:f>종로구!AV6</x:f>
        <x:v>0</x:v>
      </x:c>
      <x:c r="AW18" s="458">
        <x:f>종로구!AW6</x:f>
        <x:v>0</x:v>
      </x:c>
      <x:c r="AX18" s="458">
        <x:f>종로구!AX6</x:f>
        <x:v>3</x:v>
      </x:c>
      <x:c r="AY18" s="458">
        <x:f>종로구!AY6</x:f>
        <x:v>0</x:v>
      </x:c>
      <x:c r="AZ18" s="458">
        <x:f>종로구!AZ6</x:f>
        <x:v>13</x:v>
      </x:c>
      <x:c r="BA18" s="457">
        <x:f>종로구!BA6</x:f>
        <x:v>40</x:v>
      </x:c>
      <x:c r="BB18" s="458">
        <x:f>종로구!BB6</x:f>
        <x:v>0</x:v>
      </x:c>
      <x:c r="BC18" s="458">
        <x:f>종로구!BC6</x:f>
        <x:v>0</x:v>
      </x:c>
      <x:c r="BD18" s="458">
        <x:f>종로구!BD6</x:f>
        <x:v>0</x:v>
      </x:c>
      <x:c r="BE18" s="458">
        <x:f>종로구!BE6</x:f>
        <x:v>43</x:v>
      </x:c>
      <x:c r="BF18" s="458">
        <x:f>종로구!BF6</x:f>
        <x:v>748</x:v>
      </x:c>
      <x:c r="BG18" s="458">
        <x:f>종로구!BG6</x:f>
        <x:v>46</x:v>
      </x:c>
      <x:c r="BH18" s="458">
        <x:f>종로구!BH6</x:f>
        <x:v>106.32911392405063</x:v>
      </x:c>
      <x:c r="BI18" s="458">
        <x:f>종로구!BI6</x:f>
        <x:v>0</x:v>
      </x:c>
      <x:c r="BJ18" s="457">
        <x:f>종로구!BJ6</x:f>
        <x:v>0</x:v>
      </x:c>
      <x:c r="BK18" s="458">
        <x:f>종로구!BK6</x:f>
        <x:v>0</x:v>
      </x:c>
      <x:c r="BL18" s="457">
        <x:f>종로구!BL6</x:f>
        <x:v>0</x:v>
      </x:c>
      <x:c r="BM18" s="458">
        <x:f>종로구!BM6</x:f>
        <x:v>2</x:v>
      </x:c>
      <x:c r="BN18" s="457">
        <x:f>종로구!BN6</x:f>
        <x:v>6694.4300000000003</x:v>
      </x:c>
      <x:c r="BO18" s="458">
        <x:f>종로구!BO6</x:f>
        <x:v>0</x:v>
      </x:c>
      <x:c r="BP18" s="457">
        <x:f>종로구!BP6</x:f>
        <x:v>0</x:v>
      </x:c>
      <x:c r="BQ18" s="458">
        <x:f>종로구!BQ6</x:f>
        <x:v>1</x:v>
      </x:c>
      <x:c r="BR18" s="458">
        <x:f>종로구!BR6</x:f>
        <x:v>9</x:v>
      </x:c>
      <x:c r="BS18" s="458">
        <x:f>종로구!BS6</x:f>
        <x:v>24</x:v>
      </x:c>
      <x:c r="BT18" s="458">
        <x:f>종로구!BT6</x:f>
        <x:v>8</x:v>
      </x:c>
      <x:c r="BU18" s="459">
        <x:f>종로구!BU6</x:f>
        <x:v>7</x:v>
      </x:c>
      <x:c r="BV18" s="350" t="s">
        <x:v>1278</x:v>
      </x:c>
      <x:c r="BW18" s="456">
        <x:f>종로구!BW6</x:f>
        <x:v>1</x:v>
      </x:c>
      <x:c r="BX18" s="458">
        <x:f>종로구!BX6</x:f>
        <x:v>107</x:v>
      </x:c>
      <x:c r="BY18" s="457">
        <x:f>종로구!BY6</x:f>
        <x:v>2057</x:v>
      </x:c>
      <x:c r="BZ18" s="458">
        <x:f>종로구!BZ6</x:f>
        <x:v>3</x:v>
      </x:c>
      <x:c r="CA18" s="457">
        <x:f>종로구!CA6</x:f>
        <x:v>1007.75</x:v>
      </x:c>
      <x:c r="CB18" s="458">
        <x:f>종로구!CB6</x:f>
        <x:v>2</x:v>
      </x:c>
      <x:c r="CC18" s="457">
        <x:f>종로구!CC6</x:f>
        <x:v>25.030000000000001</x:v>
      </x:c>
      <x:c r="CD18" s="458">
        <x:f>종로구!CD6</x:f>
        <x:v>1</x:v>
      </x:c>
      <x:c r="CE18" s="458">
        <x:f>종로구!CE6</x:f>
        <x:v>40</x:v>
      </x:c>
      <x:c r="CF18" s="457">
        <x:f>종로구!CF6</x:f>
        <x:v>1739.5699999999997</x:v>
      </x:c>
      <x:c r="CG18" s="458">
        <x:f>종로구!CG6</x:f>
        <x:v>0</x:v>
      </x:c>
      <x:c r="CH18" s="458">
        <x:f>종로구!CH6</x:f>
        <x:v>6</x:v>
      </x:c>
      <x:c r="CI18" s="458">
        <x:f>종로구!CI6</x:f>
        <x:v>20</x:v>
      </x:c>
      <x:c r="CJ18" s="458">
        <x:f>종로구!CJ6</x:f>
        <x:v>43</x:v>
      </x:c>
      <x:c r="CK18" s="458">
        <x:f>종로구!CK6</x:f>
        <x:v>16</x:v>
      </x:c>
      <x:c r="CL18" s="458">
        <x:f>종로구!CL6</x:f>
        <x:v>0</x:v>
      </x:c>
      <x:c r="CM18" s="458">
        <x:f>종로구!CM6</x:f>
        <x:v>0</x:v>
      </x:c>
      <x:c r="CN18" s="458">
        <x:f>종로구!CN6</x:f>
        <x:v>0</x:v>
      </x:c>
      <x:c r="CO18" s="458">
        <x:f>종로구!CO6</x:f>
        <x:v>11</x:v>
      </x:c>
      <x:c r="CP18" s="457">
        <x:f>종로구!CP6</x:f>
        <x:v>806.61000000000013</x:v>
      </x:c>
      <x:c r="CQ18" s="458">
        <x:f>종로구!CQ6</x:f>
        <x:v>34</x:v>
      </x:c>
      <x:c r="CR18" s="457">
        <x:f>종로구!CR6</x:f>
        <x:v>20352</x:v>
      </x:c>
      <x:c r="CS18" s="458">
        <x:f>종로구!CS6</x:f>
        <x:v>987</x:v>
      </x:c>
      <x:c r="CT18" s="458">
        <x:f>종로구!CT6</x:f>
        <x:v>72</x:v>
      </x:c>
      <x:c r="CU18" s="458">
        <x:f>종로구!CU6</x:f>
        <x:v>81</x:v>
      </x:c>
      <x:c r="CV18" s="458">
        <x:f>종로구!CV6</x:f>
        <x:v>159</x:v>
      </x:c>
      <x:c r="CW18" s="458">
        <x:f>종로구!CW6</x:f>
        <x:v>8</x:v>
      </x:c>
      <x:c r="CX18" s="459">
        <x:f>종로구!CX6</x:f>
        <x:v>28</x:v>
      </x:c>
      <x:c r="CY18" s="350" t="s">
        <x:v>1278</x:v>
      </x:c>
      <x:c r="CZ18" s="456">
        <x:f>종로구!CZ6</x:f>
        <x:v>241</x:v>
      </x:c>
      <x:c r="DA18" s="457">
        <x:f>종로구!DA6</x:f>
        <x:v>85176.809999999998</x:v>
      </x:c>
      <x:c r="DB18" s="458">
        <x:f>종로구!DB6</x:f>
        <x:v>92</x:v>
      </x:c>
      <x:c r="DC18" s="457">
        <x:f>종로구!DC6</x:f>
        <x:v>6216.1599999999999</x:v>
      </x:c>
      <x:c r="DD18" s="458">
        <x:f>종로구!DD6</x:f>
        <x:v>47</x:v>
      </x:c>
      <x:c r="DE18" s="457">
        <x:f>종로구!DE6</x:f>
        <x:v>3670.0999999999999</x:v>
      </x:c>
      <x:c r="DF18" s="458">
        <x:f>종로구!DF6</x:f>
        <x:v>45</x:v>
      </x:c>
      <x:c r="DG18" s="460">
        <x:f>종로구!DG6</x:f>
        <x:v>2546.0599999999999</x:v>
      </x:c>
    </x:row>
    <x:row r="19" spans="1:111" s="7" customFormat="1" ht="30" customHeight="1">
      <x:c r="A19" s="286" t="s">
        <x:v>2423</x:v>
      </x:c>
      <x:c r="B19" s="264">
        <x:f>중구!B6</x:f>
        <x:v>33</x:v>
      </x:c>
      <x:c r="C19" s="891">
        <x:f>중구!C6</x:f>
        <x:v>14858.48</x:v>
      </x:c>
      <x:c r="D19" s="265">
        <x:f>중구!D6</x:f>
        <x:v>27</x:v>
      </x:c>
      <x:c r="E19" s="257">
        <x:f>중구!E6</x:f>
        <x:v>4126.3999999999996</x:v>
      </x:c>
      <x:c r="F19" s="265">
        <x:f>중구!F6</x:f>
        <x:v>21</x:v>
      </x:c>
      <x:c r="G19" s="257">
        <x:f>중구!G6</x:f>
        <x:v>15.569999999999999</x:v>
      </x:c>
      <x:c r="H19" s="265">
        <x:f>중구!H6</x:f>
        <x:v>0</x:v>
      </x:c>
      <x:c r="I19" s="257">
        <x:f>중구!I6</x:f>
        <x:v>0</x:v>
      </x:c>
      <x:c r="J19" s="265">
        <x:f>중구!J6</x:f>
        <x:v>18</x:v>
      </x:c>
      <x:c r="K19" s="265">
        <x:f>중구!K6</x:f>
        <x:v>2</x:v>
      </x:c>
      <x:c r="L19" s="257">
        <x:f>중구!L6</x:f>
        <x:v>94</x:v>
      </x:c>
      <x:c r="M19" s="265">
        <x:f>중구!M6</x:f>
        <x:v>6</x:v>
      </x:c>
      <x:c r="N19" s="265">
        <x:f>중구!N6</x:f>
        <x:v>1</x:v>
      </x:c>
      <x:c r="O19" s="265">
        <x:f>중구!O6</x:f>
        <x:v>1</x:v>
      </x:c>
      <x:c r="P19" s="265">
        <x:f>중구!P6</x:f>
        <x:v>12</x:v>
      </x:c>
      <x:c r="Q19" s="265">
        <x:f>중구!Q6</x:f>
        <x:v>0</x:v>
      </x:c>
      <x:c r="R19" s="257">
        <x:f>중구!R6</x:f>
        <x:v>0</x:v>
      </x:c>
      <x:c r="S19" s="265">
        <x:f>중구!S6</x:f>
        <x:v>31</x:v>
      </x:c>
      <x:c r="T19" s="257">
        <x:f>중구!T6</x:f>
        <x:v>327.67000000000002</x:v>
      </x:c>
      <x:c r="U19" s="265">
        <x:f>중구!U6</x:f>
        <x:v>2</x:v>
      </x:c>
      <x:c r="V19" s="257">
        <x:f>중구!V6</x:f>
        <x:v>406</x:v>
      </x:c>
      <x:c r="W19" s="265">
        <x:f>중구!W6</x:f>
        <x:v>0</x:v>
      </x:c>
      <x:c r="X19" s="265">
        <x:f>중구!X6</x:f>
        <x:v>505</x:v>
      </x:c>
      <x:c r="Y19" s="265">
        <x:f>중구!Y6</x:f>
        <x:v>4</x:v>
      </x:c>
      <x:c r="Z19" s="265">
        <x:f>중구!Z6</x:f>
        <x:v>13</x:v>
      </x:c>
      <x:c r="AA19" s="265">
        <x:f>중구!AA6</x:f>
        <x:v>11</x:v>
      </x:c>
      <x:c r="AB19" s="265">
        <x:f>중구!AB6</x:f>
        <x:v>2</x:v>
      </x:c>
      <x:c r="AC19" s="265">
        <x:f>중구!AC6</x:f>
        <x:v>2</x:v>
      </x:c>
      <x:c r="AD19" s="265">
        <x:f>중구!AD6</x:f>
        <x:v>10</x:v>
      </x:c>
      <x:c r="AE19" s="265">
        <x:f>중구!AE6</x:f>
        <x:v>2</x:v>
      </x:c>
      <x:c r="AF19" s="265">
        <x:f>중구!AF6</x:f>
        <x:v>1</x:v>
      </x:c>
      <x:c r="AG19" s="265">
        <x:f>중구!AG6</x:f>
        <x:v>17</x:v>
      </x:c>
      <x:c r="AH19" s="265">
        <x:f>중구!AH6</x:f>
        <x:v>0</x:v>
      </x:c>
      <x:c r="AI19" s="265">
        <x:f>중구!AI6</x:f>
        <x:v>0</x:v>
      </x:c>
      <x:c r="AJ19" s="265">
        <x:f>중구!AJ6</x:f>
        <x:v>15</x:v>
      </x:c>
      <x:c r="AK19" s="266">
        <x:f>중구!AK6</x:f>
        <x:v>30</x:v>
      </x:c>
      <x:c r="AL19" s="286" t="s">
        <x:v>2423</x:v>
      </x:c>
      <x:c r="AM19" s="226">
        <x:f>중구!AM6</x:f>
        <x:v>0</x:v>
      </x:c>
      <x:c r="AN19" s="217">
        <x:f>중구!AN6</x:f>
        <x:v>0</x:v>
      </x:c>
      <x:c r="AO19" s="218">
        <x:f>중구!AO6</x:f>
        <x:v>1</x:v>
      </x:c>
      <x:c r="AP19" s="218">
        <x:f>중구!AP6</x:f>
        <x:v>2</x:v>
      </x:c>
      <x:c r="AQ19" s="218">
        <x:f>중구!AQ6</x:f>
        <x:v>0</x:v>
      </x:c>
      <x:c r="AR19" s="217">
        <x:f>중구!AR6</x:f>
        <x:v>0</x:v>
      </x:c>
      <x:c r="AS19" s="218">
        <x:f>중구!AS6</x:f>
        <x:v>0</x:v>
      </x:c>
      <x:c r="AT19" s="217">
        <x:f>중구!AT6</x:f>
        <x:v>0</x:v>
      </x:c>
      <x:c r="AU19" s="218">
        <x:f>중구!AU6</x:f>
        <x:v>0</x:v>
      </x:c>
      <x:c r="AV19" s="218">
        <x:f>중구!AV6</x:f>
        <x:v>0</x:v>
      </x:c>
      <x:c r="AW19" s="218">
        <x:f>중구!AW6</x:f>
        <x:v>1</x:v>
      </x:c>
      <x:c r="AX19" s="218">
        <x:f>중구!AX6</x:f>
        <x:v>0</x:v>
      </x:c>
      <x:c r="AY19" s="218">
        <x:f>중구!AY6</x:f>
        <x:v>0</x:v>
      </x:c>
      <x:c r="AZ19" s="218">
        <x:f>중구!AZ6</x:f>
        <x:v>3</x:v>
      </x:c>
      <x:c r="BA19" s="217">
        <x:f>중구!BA6</x:f>
        <x:v>10</x:v>
      </x:c>
      <x:c r="BB19" s="218">
        <x:f>중구!BB6</x:f>
        <x:v>0</x:v>
      </x:c>
      <x:c r="BC19" s="218">
        <x:f>중구!BC6</x:f>
        <x:v>0</x:v>
      </x:c>
      <x:c r="BD19" s="218">
        <x:f>중구!BD6</x:f>
        <x:v>2</x:v>
      </x:c>
      <x:c r="BE19" s="218">
        <x:f>중구!BE6</x:f>
        <x:v>62</x:v>
      </x:c>
      <x:c r="BF19" s="218">
        <x:f>중구!BF6</x:f>
        <x:v>205</x:v>
      </x:c>
      <x:c r="BG19" s="218">
        <x:f>중구!BG6</x:f>
        <x:v>0</x:v>
      </x:c>
      <x:c r="BH19" s="218">
        <x:f>중구!BH6</x:f>
        <x:v>0</x:v>
      </x:c>
      <x:c r="BI19" s="218">
        <x:f>중구!BI6</x:f>
        <x:v>0</x:v>
      </x:c>
      <x:c r="BJ19" s="217">
        <x:f>중구!BJ6</x:f>
        <x:v>0</x:v>
      </x:c>
      <x:c r="BK19" s="218">
        <x:f>중구!BK6</x:f>
        <x:v>0</x:v>
      </x:c>
      <x:c r="BL19" s="217">
        <x:f>중구!BL6</x:f>
        <x:v>0</x:v>
      </x:c>
      <x:c r="BM19" s="218">
        <x:f>중구!BM6</x:f>
        <x:v>2</x:v>
      </x:c>
      <x:c r="BN19" s="217">
        <x:f>중구!BN6</x:f>
        <x:v>2211.4000000000001</x:v>
      </x:c>
      <x:c r="BO19" s="218">
        <x:f>중구!BO6</x:f>
        <x:v>1</x:v>
      </x:c>
      <x:c r="BP19" s="217">
        <x:f>중구!BP6</x:f>
        <x:v>659</x:v>
      </x:c>
      <x:c r="BQ19" s="218">
        <x:f>중구!BQ6</x:f>
        <x:v>1</x:v>
      </x:c>
      <x:c r="BR19" s="218">
        <x:f>중구!BR6</x:f>
        <x:v>2</x:v>
      </x:c>
      <x:c r="BS19" s="218">
        <x:f>중구!BS6</x:f>
        <x:v>3</x:v>
      </x:c>
      <x:c r="BT19" s="218">
        <x:f>중구!BT6</x:f>
        <x:v>2</x:v>
      </x:c>
      <x:c r="BU19" s="248">
        <x:f>중구!BU6</x:f>
        <x:v>2</x:v>
      </x:c>
      <x:c r="BV19" s="286" t="s">
        <x:v>2423</x:v>
      </x:c>
      <x:c r="BW19" s="226">
        <x:f>중구!BW6</x:f>
        <x:v>6</x:v>
      </x:c>
      <x:c r="BX19" s="218">
        <x:f>중구!BX6</x:f>
        <x:v>1769</x:v>
      </x:c>
      <x:c r="BY19" s="217">
        <x:f>중구!BY6</x:f>
        <x:v>26970.5</x:v>
      </x:c>
      <x:c r="BZ19" s="218">
        <x:f>중구!BZ6</x:f>
        <x:v>0</x:v>
      </x:c>
      <x:c r="CA19" s="217">
        <x:f>중구!CA6</x:f>
        <x:v>0</x:v>
      </x:c>
      <x:c r="CB19" s="218">
        <x:f>중구!CB6</x:f>
        <x:v>0</x:v>
      </x:c>
      <x:c r="CC19" s="217">
        <x:f>중구!CC6</x:f>
        <x:v>0</x:v>
      </x:c>
      <x:c r="CD19" s="218">
        <x:f>중구!CD6</x:f>
        <x:v>0</x:v>
      </x:c>
      <x:c r="CE19" s="218">
        <x:f>중구!CE6</x:f>
        <x:v>10</x:v>
      </x:c>
      <x:c r="CF19" s="217">
        <x:f>중구!CF6</x:f>
        <x:v>339.39999999999998</x:v>
      </x:c>
      <x:c r="CG19" s="218">
        <x:f>중구!CG6</x:f>
        <x:v>0</x:v>
      </x:c>
      <x:c r="CH19" s="218">
        <x:f>중구!CH6</x:f>
        <x:v>1</x:v>
      </x:c>
      <x:c r="CI19" s="218">
        <x:f>중구!CI6</x:f>
        <x:v>4</x:v>
      </x:c>
      <x:c r="CJ19" s="218">
        <x:f>중구!CJ6</x:f>
        <x:v>26</x:v>
      </x:c>
      <x:c r="CK19" s="218">
        <x:f>중구!CK6</x:f>
        <x:v>0</x:v>
      </x:c>
      <x:c r="CL19" s="218">
        <x:f>중구!CL6</x:f>
        <x:v>2</x:v>
      </x:c>
      <x:c r="CM19" s="218">
        <x:f>중구!CM6</x:f>
        <x:v>0</x:v>
      </x:c>
      <x:c r="CN19" s="218">
        <x:f>중구!CN6</x:f>
        <x:v>0</x:v>
      </x:c>
      <x:c r="CO19" s="218">
        <x:f>중구!CO6</x:f>
        <x:v>6</x:v>
      </x:c>
      <x:c r="CP19" s="217">
        <x:f>중구!CP6</x:f>
        <x:v>157.44</x:v>
      </x:c>
      <x:c r="CQ19" s="218">
        <x:f>중구!CQ6</x:f>
        <x:v>14</x:v>
      </x:c>
      <x:c r="CR19" s="219">
        <x:f>중구!CR6</x:f>
        <x:v>2229</x:v>
      </x:c>
      <x:c r="CS19" s="218">
        <x:f>중구!CS6</x:f>
        <x:v>448</x:v>
      </x:c>
      <x:c r="CT19" s="218">
        <x:f>중구!CT6</x:f>
        <x:v>16</x:v>
      </x:c>
      <x:c r="CU19" s="218">
        <x:f>중구!CU6</x:f>
        <x:v>22</x:v>
      </x:c>
      <x:c r="CV19" s="218">
        <x:f>중구!CV6</x:f>
        <x:v>10</x:v>
      </x:c>
      <x:c r="CW19" s="218">
        <x:f>중구!CW6</x:f>
        <x:v>8</x:v>
      </x:c>
      <x:c r="CX19" s="248">
        <x:f>중구!CX6</x:f>
        <x:v>56</x:v>
      </x:c>
      <x:c r="CY19" s="286" t="s">
        <x:v>2423</x:v>
      </x:c>
      <x:c r="CZ19" s="226">
        <x:f>중구!CZ6</x:f>
        <x:v>15</x:v>
      </x:c>
      <x:c r="DA19" s="219">
        <x:f>중구!DA6</x:f>
        <x:v>21599.119999999999</x:v>
      </x:c>
      <x:c r="DB19" s="218">
        <x:f>중구!DB6</x:f>
        <x:v>0</x:v>
      </x:c>
      <x:c r="DC19" s="219">
        <x:f>중구!DC6</x:f>
        <x:v>0</x:v>
      </x:c>
      <x:c r="DD19" s="218">
        <x:f>중구!DD6</x:f>
        <x:v>0</x:v>
      </x:c>
      <x:c r="DE19" s="219">
        <x:f>중구!DE6</x:f>
        <x:v>0</x:v>
      </x:c>
      <x:c r="DF19" s="218">
        <x:f>중구!DF6</x:f>
        <x:v>0</x:v>
      </x:c>
      <x:c r="DG19" s="221">
        <x:f>중구!DG6</x:f>
        <x:v>0</x:v>
      </x:c>
    </x:row>
    <x:row r="20" spans="1:111" s="7" customFormat="1" ht="30" customHeight="1">
      <x:c r="A20" s="286" t="s">
        <x:v>1400</x:v>
      </x:c>
      <x:c r="B20" s="256">
        <x:f>용산구!B6</x:f>
        <x:v>17</x:v>
      </x:c>
      <x:c r="C20" s="891">
        <x:f>용산구!C6</x:f>
        <x:v>12648.890000000001</x:v>
      </x:c>
      <x:c r="D20" s="258">
        <x:f>용산구!D6</x:f>
        <x:v>7</x:v>
      </x:c>
      <x:c r="E20" s="257">
        <x:f>용산구!E6</x:f>
        <x:v>8949.7999999999993</x:v>
      </x:c>
      <x:c r="F20" s="258">
        <x:f>용산구!F6</x:f>
        <x:v>11</x:v>
      </x:c>
      <x:c r="G20" s="257">
        <x:f>용산구!G6</x:f>
        <x:v>212.02199999999999</x:v>
      </x:c>
      <x:c r="H20" s="258">
        <x:f>용산구!H6</x:f>
        <x:v>4</x:v>
      </x:c>
      <x:c r="I20" s="257">
        <x:f>용산구!I6</x:f>
        <x:v>20348.82</x:v>
      </x:c>
      <x:c r="J20" s="258">
        <x:f>용산구!J6</x:f>
        <x:v>42</x:v>
      </x:c>
      <x:c r="K20" s="258">
        <x:f>용산구!K6</x:f>
        <x:v>25</x:v>
      </x:c>
      <x:c r="L20" s="257">
        <x:f>용산구!L6</x:f>
        <x:v>1579.5699999999999</x:v>
      </x:c>
      <x:c r="M20" s="258">
        <x:f>용산구!M6</x:f>
        <x:v>7</x:v>
      </x:c>
      <x:c r="N20" s="258">
        <x:f>용산구!N6</x:f>
        <x:v>5</x:v>
      </x:c>
      <x:c r="O20" s="258">
        <x:f>용산구!O6</x:f>
        <x:v>5</x:v>
      </x:c>
      <x:c r="P20" s="258">
        <x:f>용산구!P6</x:f>
        <x:v>17</x:v>
      </x:c>
      <x:c r="Q20" s="258">
        <x:f>용산구!Q6</x:f>
        <x:v>0</x:v>
      </x:c>
      <x:c r="R20" s="257">
        <x:f>용산구!R6</x:f>
        <x:v>0</x:v>
      </x:c>
      <x:c r="S20" s="258">
        <x:f>용산구!S6</x:f>
        <x:v>34</x:v>
      </x:c>
      <x:c r="T20" s="257">
        <x:f>용산구!T6</x:f>
        <x:v>812.18000000000006</x:v>
      </x:c>
      <x:c r="U20" s="258">
        <x:f>용산구!U6</x:f>
        <x:v>7</x:v>
      </x:c>
      <x:c r="V20" s="257">
        <x:f>용산구!V6</x:f>
        <x:v>2796.75</x:v>
      </x:c>
      <x:c r="W20" s="258">
        <x:f>용산구!W6</x:f>
        <x:v>28</x:v>
      </x:c>
      <x:c r="X20" s="258">
        <x:f>용산구!X6</x:f>
        <x:v>614</x:v>
      </x:c>
      <x:c r="Y20" s="258">
        <x:f>용산구!Y6</x:f>
        <x:v>13</x:v>
      </x:c>
      <x:c r="Z20" s="258">
        <x:f>용산구!Z6</x:f>
        <x:v>20</x:v>
      </x:c>
      <x:c r="AA20" s="258">
        <x:f>용산구!AA6</x:f>
        <x:v>19</x:v>
      </x:c>
      <x:c r="AB20" s="258">
        <x:f>용산구!AB6</x:f>
        <x:v>2</x:v>
      </x:c>
      <x:c r="AC20" s="258">
        <x:f>용산구!AC6</x:f>
        <x:v>4</x:v>
      </x:c>
      <x:c r="AD20" s="258">
        <x:f>용산구!AD6</x:f>
        <x:v>4</x:v>
      </x:c>
      <x:c r="AE20" s="258">
        <x:f>용산구!AE6</x:f>
        <x:v>0</x:v>
      </x:c>
      <x:c r="AF20" s="258">
        <x:f>용산구!AF6</x:f>
        <x:v>0</x:v>
      </x:c>
      <x:c r="AG20" s="258">
        <x:f>용산구!AG6</x:f>
        <x:v>34</x:v>
      </x:c>
      <x:c r="AH20" s="258">
        <x:f>용산구!AH6</x:f>
        <x:v>0</x:v>
      </x:c>
      <x:c r="AI20" s="258">
        <x:f>용산구!AI6</x:f>
        <x:v>0</x:v>
      </x:c>
      <x:c r="AJ20" s="258">
        <x:f>용산구!AJ6</x:f>
        <x:v>30</x:v>
      </x:c>
      <x:c r="AK20" s="259">
        <x:f>용산구!AK6</x:f>
        <x:v>59</x:v>
      </x:c>
      <x:c r="AL20" s="286" t="s">
        <x:v>1400</x:v>
      </x:c>
      <x:c r="AM20" s="225">
        <x:f>용산구!AM6</x:f>
        <x:v>2</x:v>
      </x:c>
      <x:c r="AN20" s="217">
        <x:f>용산구!AN6</x:f>
        <x:v>28003</x:v>
      </x:c>
      <x:c r="AO20" s="216">
        <x:f>용산구!AO6</x:f>
        <x:v>2</x:v>
      </x:c>
      <x:c r="AP20" s="216">
        <x:f>용산구!AP6</x:f>
        <x:v>13</x:v>
      </x:c>
      <x:c r="AQ20" s="216">
        <x:f>용산구!AQ6</x:f>
        <x:v>0</x:v>
      </x:c>
      <x:c r="AR20" s="217">
        <x:f>용산구!AR6</x:f>
        <x:v>0</x:v>
      </x:c>
      <x:c r="AS20" s="216">
        <x:f>용산구!AS6</x:f>
        <x:v>0</x:v>
      </x:c>
      <x:c r="AT20" s="217">
        <x:f>용산구!AT6</x:f>
        <x:v>0</x:v>
      </x:c>
      <x:c r="AU20" s="216">
        <x:f>용산구!AU6</x:f>
        <x:v>0</x:v>
      </x:c>
      <x:c r="AV20" s="216">
        <x:f>용산구!AV6</x:f>
        <x:v>0</x:v>
      </x:c>
      <x:c r="AW20" s="216">
        <x:f>용산구!AW6</x:f>
        <x:v>0</x:v>
      </x:c>
      <x:c r="AX20" s="216">
        <x:f>용산구!AX6</x:f>
        <x:v>1</x:v>
      </x:c>
      <x:c r="AY20" s="216">
        <x:f>용산구!AY6</x:f>
        <x:v>0</x:v>
      </x:c>
      <x:c r="AZ20" s="216">
        <x:f>용산구!AZ6</x:f>
        <x:v>5</x:v>
      </x:c>
      <x:c r="BA20" s="217">
        <x:f>용산구!BA6</x:f>
        <x:v>3192</x:v>
      </x:c>
      <x:c r="BB20" s="216">
        <x:f>용산구!BB6</x:f>
        <x:v>0</x:v>
      </x:c>
      <x:c r="BC20" s="216">
        <x:f>용산구!BC6</x:f>
        <x:v>0</x:v>
      </x:c>
      <x:c r="BD20" s="216">
        <x:f>용산구!BD6</x:f>
        <x:v>3</x:v>
      </x:c>
      <x:c r="BE20" s="216">
        <x:f>용산구!BE6</x:f>
        <x:v>85</x:v>
      </x:c>
      <x:c r="BF20" s="216">
        <x:f>용산구!BF6</x:f>
        <x:v>455</x:v>
      </x:c>
      <x:c r="BG20" s="216">
        <x:f>용산구!BG6</x:f>
        <x:v>1</x:v>
      </x:c>
      <x:c r="BH20" s="216">
        <x:f>용산구!BH6</x:f>
        <x:v>1</x:v>
      </x:c>
      <x:c r="BI20" s="216">
        <x:f>용산구!BI6</x:f>
        <x:v>0</x:v>
      </x:c>
      <x:c r="BJ20" s="217">
        <x:f>용산구!BJ6</x:f>
        <x:v>0</x:v>
      </x:c>
      <x:c r="BK20" s="216">
        <x:f>용산구!BK6</x:f>
        <x:v>0</x:v>
      </x:c>
      <x:c r="BL20" s="217">
        <x:f>용산구!BL6</x:f>
        <x:v>0</x:v>
      </x:c>
      <x:c r="BM20" s="216">
        <x:f>용산구!BM6</x:f>
        <x:v>0</x:v>
      </x:c>
      <x:c r="BN20" s="217">
        <x:f>용산구!BN6</x:f>
        <x:v>0</x:v>
      </x:c>
      <x:c r="BO20" s="216">
        <x:f>용산구!BO6</x:f>
        <x:v>1</x:v>
      </x:c>
      <x:c r="BP20" s="217">
        <x:f>용산구!BP6</x:f>
        <x:v>66.829999999999998</x:v>
      </x:c>
      <x:c r="BQ20" s="216">
        <x:f>용산구!BQ6</x:f>
        <x:v>56</x:v>
      </x:c>
      <x:c r="BR20" s="216">
        <x:f>용산구!BR6</x:f>
        <x:v>3</x:v>
      </x:c>
      <x:c r="BS20" s="216">
        <x:f>용산구!BS6</x:f>
        <x:v>2</x:v>
      </x:c>
      <x:c r="BT20" s="216">
        <x:f>용산구!BT6</x:f>
        <x:v>3</x:v>
      </x:c>
      <x:c r="BU20" s="246">
        <x:f>용산구!BU6</x:f>
        <x:v>3</x:v>
      </x:c>
      <x:c r="BV20" s="286" t="s">
        <x:v>1400</x:v>
      </x:c>
      <x:c r="BW20" s="225">
        <x:f>용산구!BW6</x:f>
        <x:v>5</x:v>
      </x:c>
      <x:c r="BX20" s="216">
        <x:f>용산구!BX6</x:f>
        <x:v>279</x:v>
      </x:c>
      <x:c r="BY20" s="217">
        <x:f>용산구!BY6</x:f>
        <x:v>6717.4899999999998</x:v>
      </x:c>
      <x:c r="BZ20" s="216">
        <x:f>용산구!BZ6</x:f>
        <x:v>0</x:v>
      </x:c>
      <x:c r="CA20" s="217">
        <x:f>용산구!CA6</x:f>
        <x:v>0</x:v>
      </x:c>
      <x:c r="CB20" s="216">
        <x:f>용산구!CB6</x:f>
        <x:v>1</x:v>
      </x:c>
      <x:c r="CC20" s="217">
        <x:f>용산구!CC6</x:f>
        <x:v>18</x:v>
      </x:c>
      <x:c r="CD20" s="216">
        <x:f>용산구!CD6</x:f>
        <x:v>0</x:v>
      </x:c>
      <x:c r="CE20" s="216">
        <x:f>용산구!CE6</x:f>
        <x:v>17</x:v>
      </x:c>
      <x:c r="CF20" s="217">
        <x:f>용산구!CF6</x:f>
        <x:v>482.08000000000004</x:v>
      </x:c>
      <x:c r="CG20" s="216">
        <x:f>용산구!CG6</x:f>
        <x:v>0</x:v>
      </x:c>
      <x:c r="CH20" s="216">
        <x:f>용산구!CH6</x:f>
        <x:v>0</x:v>
      </x:c>
      <x:c r="CI20" s="216">
        <x:f>용산구!CI6</x:f>
        <x:v>3</x:v>
      </x:c>
      <x:c r="CJ20" s="216">
        <x:f>용산구!CJ6</x:f>
        <x:v>18</x:v>
      </x:c>
      <x:c r="CK20" s="216">
        <x:f>용산구!CK6</x:f>
        <x:v>0</x:v>
      </x:c>
      <x:c r="CL20" s="216">
        <x:f>용산구!CL6</x:f>
        <x:v>1</x:v>
      </x:c>
      <x:c r="CM20" s="216">
        <x:f>용산구!CM6</x:f>
        <x:v>1</x:v>
      </x:c>
      <x:c r="CN20" s="216">
        <x:f>용산구!CN6</x:f>
        <x:v>1</x:v>
      </x:c>
      <x:c r="CO20" s="216">
        <x:f>용산구!CO6</x:f>
        <x:v>5</x:v>
      </x:c>
      <x:c r="CP20" s="217">
        <x:f>용산구!CP6</x:f>
        <x:v>570.5</x:v>
      </x:c>
      <x:c r="CQ20" s="216">
        <x:f>용산구!CQ6</x:f>
        <x:v>56</x:v>
      </x:c>
      <x:c r="CR20" s="217">
        <x:f>용산구!CR6</x:f>
        <x:v>4641.8999999999996</x:v>
      </x:c>
      <x:c r="CS20" s="216">
        <x:f>용산구!CS6</x:f>
        <x:v>728</x:v>
      </x:c>
      <x:c r="CT20" s="216">
        <x:f>용산구!CT6</x:f>
        <x:v>14</x:v>
      </x:c>
      <x:c r="CU20" s="216">
        <x:f>용산구!CU6</x:f>
        <x:v>33</x:v>
      </x:c>
      <x:c r="CV20" s="216">
        <x:f>용산구!CV6</x:f>
        <x:v>76</x:v>
      </x:c>
      <x:c r="CW20" s="216">
        <x:f>용산구!CW6</x:f>
        <x:v>3</x:v>
      </x:c>
      <x:c r="CX20" s="246">
        <x:f>용산구!CX6</x:f>
        <x:v>12</x:v>
      </x:c>
      <x:c r="CY20" s="286" t="s">
        <x:v>1400</x:v>
      </x:c>
      <x:c r="CZ20" s="225">
        <x:f>용산구!CZ6</x:f>
        <x:v>34</x:v>
      </x:c>
      <x:c r="DA20" s="217">
        <x:f>용산구!DA6</x:f>
        <x:v>11721.460000000001</x:v>
      </x:c>
      <x:c r="DB20" s="216">
        <x:f>용산구!DB6</x:f>
        <x:v>9</x:v>
      </x:c>
      <x:c r="DC20" s="217">
        <x:f>용산구!DC6</x:f>
        <x:v>3907.8099999999999</x:v>
      </x:c>
      <x:c r="DD20" s="216">
        <x:f>용산구!DD6</x:f>
        <x:v>7</x:v>
      </x:c>
      <x:c r="DE20" s="217">
        <x:f>용산구!DE6</x:f>
        <x:v>3656.7099999999996</x:v>
      </x:c>
      <x:c r="DF20" s="216">
        <x:f>용산구!DF6</x:f>
        <x:v>2</x:v>
      </x:c>
      <x:c r="DG20" s="220">
        <x:f>용산구!DG6</x:f>
        <x:v>251.09999999999999</x:v>
      </x:c>
    </x:row>
    <x:row r="21" spans="1:111" s="7" customFormat="1" ht="30" customHeight="1">
      <x:c r="A21" s="286" t="s">
        <x:v>1126</x:v>
      </x:c>
      <x:c r="B21" s="256">
        <x:f>성동구!B6</x:f>
        <x:v>18</x:v>
      </x:c>
      <x:c r="C21" s="891">
        <x:f>성동구!C6</x:f>
        <x:v>17046.98</x:v>
      </x:c>
      <x:c r="D21" s="258">
        <x:f>성동구!D6</x:f>
        <x:v>17</x:v>
      </x:c>
      <x:c r="E21" s="257">
        <x:f>성동구!E6</x:f>
        <x:v>41761.230000000003</x:v>
      </x:c>
      <x:c r="F21" s="258">
        <x:f>성동구!F6</x:f>
        <x:v>6</x:v>
      </x:c>
      <x:c r="G21" s="257">
        <x:f>성동구!G6</x:f>
        <x:v>18.508000000000003</x:v>
      </x:c>
      <x:c r="H21" s="258">
        <x:f>성동구!H6</x:f>
        <x:v>2</x:v>
      </x:c>
      <x:c r="I21" s="257">
        <x:f>성동구!I6</x:f>
        <x:v>163.38999999999999</x:v>
      </x:c>
      <x:c r="J21" s="258">
        <x:f>성동구!J6</x:f>
        <x:v>38</x:v>
      </x:c>
      <x:c r="K21" s="258">
        <x:f>성동구!K6</x:f>
        <x:v>2</x:v>
      </x:c>
      <x:c r="L21" s="257">
        <x:f>성동구!L6</x:f>
        <x:v>225.88</x:v>
      </x:c>
      <x:c r="M21" s="258">
        <x:f>성동구!M6</x:f>
        <x:v>3</x:v>
      </x:c>
      <x:c r="N21" s="258">
        <x:f>성동구!N6</x:f>
        <x:v>1</x:v>
      </x:c>
      <x:c r="O21" s="258">
        <x:f>성동구!O6</x:f>
        <x:v>4</x:v>
      </x:c>
      <x:c r="P21" s="258">
        <x:f>성동구!P6</x:f>
        <x:v>6</x:v>
      </x:c>
      <x:c r="Q21" s="258">
        <x:f>성동구!Q6</x:f>
        <x:v>0</x:v>
      </x:c>
      <x:c r="R21" s="257">
        <x:f>성동구!R6</x:f>
        <x:v>0</x:v>
      </x:c>
      <x:c r="S21" s="258">
        <x:f>성동구!S6</x:f>
        <x:v>70</x:v>
      </x:c>
      <x:c r="T21" s="257">
        <x:f>성동구!T6</x:f>
        <x:v>1594.98</x:v>
      </x:c>
      <x:c r="U21" s="258">
        <x:f>성동구!U6</x:f>
        <x:v>7</x:v>
      </x:c>
      <x:c r="V21" s="257">
        <x:f>성동구!V6</x:f>
        <x:v>645</x:v>
      </x:c>
      <x:c r="W21" s="258">
        <x:f>성동구!W6</x:f>
        <x:v>12</x:v>
      </x:c>
      <x:c r="X21" s="258">
        <x:f>성동구!X6</x:f>
        <x:v>1254</x:v>
      </x:c>
      <x:c r="Y21" s="258">
        <x:f>성동구!Y6</x:f>
        <x:v>16</x:v>
      </x:c>
      <x:c r="Z21" s="258">
        <x:f>성동구!Z6</x:f>
        <x:v>28</x:v>
      </x:c>
      <x:c r="AA21" s="258">
        <x:f>성동구!AA6</x:f>
        <x:v>28</x:v>
      </x:c>
      <x:c r="AB21" s="258">
        <x:f>성동구!AB6</x:f>
        <x:v>3</x:v>
      </x:c>
      <x:c r="AC21" s="258">
        <x:f>성동구!AC6</x:f>
        <x:v>13</x:v>
      </x:c>
      <x:c r="AD21" s="258">
        <x:f>성동구!AD6</x:f>
        <x:v>19</x:v>
      </x:c>
      <x:c r="AE21" s="258">
        <x:f>성동구!AE6</x:f>
        <x:v>3</x:v>
      </x:c>
      <x:c r="AF21" s="258">
        <x:f>성동구!AF6</x:f>
        <x:v>4</x:v>
      </x:c>
      <x:c r="AG21" s="258">
        <x:f>성동구!AG6</x:f>
        <x:v>32</x:v>
      </x:c>
      <x:c r="AH21" s="258">
        <x:f>성동구!AH6</x:f>
        <x:v>0</x:v>
      </x:c>
      <x:c r="AI21" s="258">
        <x:f>성동구!AI6</x:f>
        <x:v>0</x:v>
      </x:c>
      <x:c r="AJ21" s="258">
        <x:f>성동구!AJ6</x:f>
        <x:v>36</x:v>
      </x:c>
      <x:c r="AK21" s="259">
        <x:f>성동구!AK6</x:f>
        <x:v>150</x:v>
      </x:c>
      <x:c r="AL21" s="286" t="s">
        <x:v>1126</x:v>
      </x:c>
      <x:c r="AM21" s="225">
        <x:f>성동구!AM6</x:f>
        <x:v>3</x:v>
      </x:c>
      <x:c r="AN21" s="217">
        <x:f>성동구!AN6</x:f>
        <x:v>16100</x:v>
      </x:c>
      <x:c r="AO21" s="216">
        <x:f>성동구!AO6</x:f>
        <x:v>1</x:v>
      </x:c>
      <x:c r="AP21" s="216">
        <x:f>성동구!AP6</x:f>
        <x:v>2</x:v>
      </x:c>
      <x:c r="AQ21" s="216">
        <x:f>성동구!AQ6</x:f>
        <x:v>0</x:v>
      </x:c>
      <x:c r="AR21" s="217">
        <x:f>성동구!AR6</x:f>
        <x:v>0</x:v>
      </x:c>
      <x:c r="AS21" s="216">
        <x:f>성동구!AS6</x:f>
        <x:v>1</x:v>
      </x:c>
      <x:c r="AT21" s="217">
        <x:f>성동구!AT6</x:f>
        <x:v>2600</x:v>
      </x:c>
      <x:c r="AU21" s="216">
        <x:f>성동구!AU6</x:f>
        <x:v>1</x:v>
      </x:c>
      <x:c r="AV21" s="216">
        <x:f>성동구!AV6</x:f>
        <x:v>1</x:v>
      </x:c>
      <x:c r="AW21" s="216">
        <x:f>성동구!AW6</x:f>
        <x:v>2</x:v>
      </x:c>
      <x:c r="AX21" s="216">
        <x:f>성동구!AX6</x:f>
        <x:v>8</x:v>
      </x:c>
      <x:c r="AY21" s="216">
        <x:f>성동구!AY6</x:f>
        <x:v>1</x:v>
      </x:c>
      <x:c r="AZ21" s="216">
        <x:f>성동구!AZ6</x:f>
        <x:v>22</x:v>
      </x:c>
      <x:c r="BA21" s="217">
        <x:f>성동구!BA6</x:f>
        <x:v>5795</x:v>
      </x:c>
      <x:c r="BB21" s="216">
        <x:f>성동구!BB6</x:f>
        <x:v>0</x:v>
      </x:c>
      <x:c r="BC21" s="216">
        <x:f>성동구!BC6</x:f>
        <x:v>0</x:v>
      </x:c>
      <x:c r="BD21" s="216">
        <x:f>성동구!BD6</x:f>
        <x:v>2</x:v>
      </x:c>
      <x:c r="BE21" s="216">
        <x:f>성동구!BE6</x:f>
        <x:v>79</x:v>
      </x:c>
      <x:c r="BF21" s="216">
        <x:f>성동구!BF6</x:f>
        <x:v>611</x:v>
      </x:c>
      <x:c r="BG21" s="216">
        <x:f>성동구!BG6</x:f>
        <x:v>5</x:v>
      </x:c>
      <x:c r="BH21" s="216">
        <x:f>성동구!BH6</x:f>
        <x:v>14</x:v>
      </x:c>
      <x:c r="BI21" s="216">
        <x:f>성동구!BI6</x:f>
        <x:v>0</x:v>
      </x:c>
      <x:c r="BJ21" s="217">
        <x:f>성동구!BJ6</x:f>
        <x:v>0</x:v>
      </x:c>
      <x:c r="BK21" s="216">
        <x:f>성동구!BK6</x:f>
        <x:v>0</x:v>
      </x:c>
      <x:c r="BL21" s="217">
        <x:f>성동구!BL6</x:f>
        <x:v>0</x:v>
      </x:c>
      <x:c r="BM21" s="216">
        <x:f>성동구!BM6</x:f>
        <x:v>1</x:v>
      </x:c>
      <x:c r="BN21" s="217">
        <x:f>성동구!BN6</x:f>
        <x:v>84</x:v>
      </x:c>
      <x:c r="BO21" s="216">
        <x:f>성동구!BO6</x:f>
        <x:v>1</x:v>
      </x:c>
      <x:c r="BP21" s="217">
        <x:f>성동구!BP6</x:f>
        <x:v>393</x:v>
      </x:c>
      <x:c r="BQ21" s="216">
        <x:f>성동구!BQ6</x:f>
        <x:v>0</x:v>
      </x:c>
      <x:c r="BR21" s="216">
        <x:f>성동구!BR6</x:f>
        <x:v>0</x:v>
      </x:c>
      <x:c r="BS21" s="216">
        <x:f>성동구!BS6</x:f>
        <x:v>0</x:v>
      </x:c>
      <x:c r="BT21" s="216">
        <x:f>성동구!BT6</x:f>
        <x:v>0</x:v>
      </x:c>
      <x:c r="BU21" s="246">
        <x:f>성동구!BU6</x:f>
        <x:v>0</x:v>
      </x:c>
      <x:c r="BV21" s="286" t="s">
        <x:v>1126</x:v>
      </x:c>
      <x:c r="BW21" s="225">
        <x:f>성동구!BW6</x:f>
        <x:v>4</x:v>
      </x:c>
      <x:c r="BX21" s="216">
        <x:f>성동구!BX6</x:f>
        <x:v>241</x:v>
      </x:c>
      <x:c r="BY21" s="217">
        <x:f>성동구!BY6</x:f>
        <x:v>6690</x:v>
      </x:c>
      <x:c r="BZ21" s="216">
        <x:f>성동구!BZ6</x:f>
        <x:v>0</x:v>
      </x:c>
      <x:c r="CA21" s="217">
        <x:f>성동구!CA6</x:f>
        <x:v>0</x:v>
      </x:c>
      <x:c r="CB21" s="216">
        <x:f>성동구!CB6</x:f>
        <x:v>0</x:v>
      </x:c>
      <x:c r="CC21" s="217">
        <x:f>성동구!CC6</x:f>
        <x:v>0</x:v>
      </x:c>
      <x:c r="CD21" s="216">
        <x:f>성동구!CD6</x:f>
        <x:v>1</x:v>
      </x:c>
      <x:c r="CE21" s="216">
        <x:f>성동구!CE6</x:f>
        <x:v>18</x:v>
      </x:c>
      <x:c r="CF21" s="217">
        <x:f>성동구!CF6</x:f>
        <x:v>339.13999999999999</x:v>
      </x:c>
      <x:c r="CG21" s="216">
        <x:f>성동구!CG6</x:f>
        <x:v>0</x:v>
      </x:c>
      <x:c r="CH21" s="216">
        <x:f>성동구!CH6</x:f>
        <x:v>5</x:v>
      </x:c>
      <x:c r="CI21" s="216">
        <x:f>성동구!CI6</x:f>
        <x:v>1</x:v>
      </x:c>
      <x:c r="CJ21" s="216">
        <x:f>성동구!CJ6</x:f>
        <x:v>49</x:v>
      </x:c>
      <x:c r="CK21" s="216">
        <x:f>성동구!CK6</x:f>
        <x:v>0</x:v>
      </x:c>
      <x:c r="CL21" s="216">
        <x:f>성동구!CL6</x:f>
        <x:v>4</x:v>
      </x:c>
      <x:c r="CM21" s="216">
        <x:f>성동구!CM6</x:f>
        <x:v>2</x:v>
      </x:c>
      <x:c r="CN21" s="216">
        <x:f>성동구!CN6</x:f>
        <x:v>2</x:v>
      </x:c>
      <x:c r="CO21" s="216">
        <x:f>성동구!CO6</x:f>
        <x:v>5</x:v>
      </x:c>
      <x:c r="CP21" s="217">
        <x:f>성동구!CP6</x:f>
        <x:v>327</x:v>
      </x:c>
      <x:c r="CQ21" s="216">
        <x:f>성동구!CQ6</x:f>
        <x:v>51</x:v>
      </x:c>
      <x:c r="CR21" s="217">
        <x:f>성동구!CR6</x:f>
        <x:v>15919.200000000001</x:v>
      </x:c>
      <x:c r="CS21" s="216">
        <x:f>성동구!CS6</x:f>
        <x:v>933</x:v>
      </x:c>
      <x:c r="CT21" s="216">
        <x:f>성동구!CT6</x:f>
        <x:v>44</x:v>
      </x:c>
      <x:c r="CU21" s="216">
        <x:f>성동구!CU6</x:f>
        <x:v>28</x:v>
      </x:c>
      <x:c r="CV21" s="216">
        <x:f>성동구!CV6</x:f>
        <x:v>32</x:v>
      </x:c>
      <x:c r="CW21" s="216">
        <x:f>성동구!CW6</x:f>
        <x:v>8</x:v>
      </x:c>
      <x:c r="CX21" s="246">
        <x:f>성동구!CX6</x:f>
        <x:v>21</x:v>
      </x:c>
      <x:c r="CY21" s="286" t="s">
        <x:v>1126</x:v>
      </x:c>
      <x:c r="CZ21" s="225">
        <x:f>성동구!CZ6</x:f>
        <x:v>27</x:v>
      </x:c>
      <x:c r="DA21" s="217">
        <x:f>성동구!DA6</x:f>
        <x:v>3046.0899999999997</x:v>
      </x:c>
      <x:c r="DB21" s="216">
        <x:f>성동구!DB6</x:f>
        <x:v>18</x:v>
      </x:c>
      <x:c r="DC21" s="217">
        <x:f>성동구!DC6</x:f>
        <x:v>1529</x:v>
      </x:c>
      <x:c r="DD21" s="216">
        <x:f>성동구!DD6</x:f>
        <x:v>4</x:v>
      </x:c>
      <x:c r="DE21" s="217">
        <x:f>성동구!DE6</x:f>
        <x:v>172</x:v>
      </x:c>
      <x:c r="DF21" s="216">
        <x:f>성동구!DF6</x:f>
        <x:v>14</x:v>
      </x:c>
      <x:c r="DG21" s="220">
        <x:f>성동구!DG6</x:f>
        <x:v>1357</x:v>
      </x:c>
    </x:row>
    <x:row r="22" spans="1:111" s="7" customFormat="1" ht="30" customHeight="1">
      <x:c r="A22" s="286" t="s">
        <x:v>1090</x:v>
      </x:c>
      <x:c r="B22" s="256">
        <x:f>광진구!B6</x:f>
        <x:v>14</x:v>
      </x:c>
      <x:c r="C22" s="891">
        <x:f>광진구!C6</x:f>
        <x:v>16539.940000000002</x:v>
      </x:c>
      <x:c r="D22" s="258">
        <x:f>광진구!D6</x:f>
        <x:v>8</x:v>
      </x:c>
      <x:c r="E22" s="257">
        <x:f>광진구!E6</x:f>
        <x:v>20684.98</x:v>
      </x:c>
      <x:c r="F22" s="258">
        <x:f>광진구!F6</x:f>
        <x:v>8</x:v>
      </x:c>
      <x:c r="G22" s="257">
        <x:f>광진구!G6</x:f>
        <x:v>174.72</x:v>
      </x:c>
      <x:c r="H22" s="258">
        <x:f>광진구!H6</x:f>
        <x:v>0</x:v>
      </x:c>
      <x:c r="I22" s="257">
        <x:f>광진구!I6</x:f>
        <x:v>0</x:v>
      </x:c>
      <x:c r="J22" s="258">
        <x:f>광진구!J6</x:f>
        <x:v>16</x:v>
      </x:c>
      <x:c r="K22" s="258">
        <x:f>광진구!K6</x:f>
        <x:v>4</x:v>
      </x:c>
      <x:c r="L22" s="257">
        <x:f>광진구!L6</x:f>
        <x:v>1149</x:v>
      </x:c>
      <x:c r="M22" s="258">
        <x:f>광진구!M6</x:f>
        <x:v>2</x:v>
      </x:c>
      <x:c r="N22" s="258">
        <x:f>광진구!N6</x:f>
        <x:v>3</x:v>
      </x:c>
      <x:c r="O22" s="258">
        <x:f>광진구!O6</x:f>
        <x:v>0</x:v>
      </x:c>
      <x:c r="P22" s="258">
        <x:f>광진구!P6</x:f>
        <x:v>0</x:v>
      </x:c>
      <x:c r="Q22" s="258">
        <x:f>광진구!Q6</x:f>
        <x:v>2</x:v>
      </x:c>
      <x:c r="R22" s="257">
        <x:f>광진구!R6</x:f>
        <x:v>2722</x:v>
      </x:c>
      <x:c r="S22" s="258">
        <x:f>광진구!S6</x:f>
        <x:v>44</x:v>
      </x:c>
      <x:c r="T22" s="257">
        <x:f>광진구!T6</x:f>
        <x:v>704</x:v>
      </x:c>
      <x:c r="U22" s="258">
        <x:f>광진구!U6</x:f>
        <x:v>7</x:v>
      </x:c>
      <x:c r="V22" s="257">
        <x:f>광진구!V6</x:f>
        <x:v>270.19</x:v>
      </x:c>
      <x:c r="W22" s="258">
        <x:f>광진구!W6</x:f>
        <x:v>52</x:v>
      </x:c>
      <x:c r="X22" s="258">
        <x:f>광진구!X6</x:f>
        <x:v>613</x:v>
      </x:c>
      <x:c r="Y22" s="258">
        <x:f>광진구!Y6</x:f>
        <x:v>7</x:v>
      </x:c>
      <x:c r="Z22" s="258">
        <x:f>광진구!Z6</x:f>
        <x:v>48</x:v>
      </x:c>
      <x:c r="AA22" s="258">
        <x:f>광진구!AA6</x:f>
        <x:v>31</x:v>
      </x:c>
      <x:c r="AB22" s="258">
        <x:f>광진구!AB6</x:f>
        <x:v>4</x:v>
      </x:c>
      <x:c r="AC22" s="258">
        <x:f>광진구!AC6</x:f>
        <x:v>11</x:v>
      </x:c>
      <x:c r="AD22" s="258">
        <x:f>광진구!AD6</x:f>
        <x:v>23</x:v>
      </x:c>
      <x:c r="AE22" s="258">
        <x:f>광진구!AE6</x:f>
        <x:v>0</x:v>
      </x:c>
      <x:c r="AF22" s="258">
        <x:f>광진구!AF6</x:f>
        <x:v>0</x:v>
      </x:c>
      <x:c r="AG22" s="258">
        <x:f>광진구!AG6</x:f>
        <x:v>44</x:v>
      </x:c>
      <x:c r="AH22" s="258">
        <x:f>광진구!AH6</x:f>
        <x:v>0</x:v>
      </x:c>
      <x:c r="AI22" s="258">
        <x:f>광진구!AI6</x:f>
        <x:v>0</x:v>
      </x:c>
      <x:c r="AJ22" s="258">
        <x:f>광진구!AJ6</x:f>
        <x:v>34</x:v>
      </x:c>
      <x:c r="AK22" s="259">
        <x:f>광진구!AK6</x:f>
        <x:v>67</x:v>
      </x:c>
      <x:c r="AL22" s="286" t="s">
        <x:v>1090</x:v>
      </x:c>
      <x:c r="AM22" s="225">
        <x:f>광진구!AM6</x:f>
        <x:v>7</x:v>
      </x:c>
      <x:c r="AN22" s="217">
        <x:f>광진구!AN6</x:f>
        <x:v>3900</x:v>
      </x:c>
      <x:c r="AO22" s="216">
        <x:f>광진구!AO6</x:f>
        <x:v>1</x:v>
      </x:c>
      <x:c r="AP22" s="216">
        <x:f>광진구!AP6</x:f>
        <x:v>4</x:v>
      </x:c>
      <x:c r="AQ22" s="216">
        <x:f>광진구!AQ6</x:f>
        <x:v>0</x:v>
      </x:c>
      <x:c r="AR22" s="217">
        <x:f>광진구!AR6</x:f>
        <x:v>0</x:v>
      </x:c>
      <x:c r="AS22" s="216">
        <x:f>광진구!AS6</x:f>
        <x:v>0</x:v>
      </x:c>
      <x:c r="AT22" s="217">
        <x:f>광진구!AT6</x:f>
        <x:v>0</x:v>
      </x:c>
      <x:c r="AU22" s="216">
        <x:f>광진구!AU6</x:f>
        <x:v>0</x:v>
      </x:c>
      <x:c r="AV22" s="216">
        <x:f>광진구!AV6</x:f>
        <x:v>0</x:v>
      </x:c>
      <x:c r="AW22" s="216">
        <x:f>광진구!AW6</x:f>
        <x:v>1</x:v>
      </x:c>
      <x:c r="AX22" s="216">
        <x:f>광진구!AX6</x:f>
        <x:v>2</x:v>
      </x:c>
      <x:c r="AY22" s="216">
        <x:f>광진구!AY6</x:f>
        <x:v>1</x:v>
      </x:c>
      <x:c r="AZ22" s="216">
        <x:f>광진구!AZ6</x:f>
        <x:v>7</x:v>
      </x:c>
      <x:c r="BA22" s="217">
        <x:f>광진구!BA6</x:f>
        <x:v>849</x:v>
      </x:c>
      <x:c r="BB22" s="216">
        <x:f>광진구!BB6</x:f>
        <x:v>0</x:v>
      </x:c>
      <x:c r="BC22" s="216">
        <x:f>광진구!BC6</x:f>
        <x:v>0</x:v>
      </x:c>
      <x:c r="BD22" s="216">
        <x:f>광진구!BD6</x:f>
        <x:v>2</x:v>
      </x:c>
      <x:c r="BE22" s="216">
        <x:f>광진구!BE6</x:f>
        <x:v>178</x:v>
      </x:c>
      <x:c r="BF22" s="216">
        <x:f>광진구!BF6</x:f>
        <x:v>363</x:v>
      </x:c>
      <x:c r="BG22" s="216">
        <x:f>광진구!BG6</x:f>
        <x:v>7</x:v>
      </x:c>
      <x:c r="BH22" s="216">
        <x:f>광진구!BH6</x:f>
        <x:v>7</x:v>
      </x:c>
      <x:c r="BI22" s="216">
        <x:f>광진구!BI6</x:f>
        <x:v>0</x:v>
      </x:c>
      <x:c r="BJ22" s="217">
        <x:f>광진구!BJ6</x:f>
        <x:v>0</x:v>
      </x:c>
      <x:c r="BK22" s="216">
        <x:f>광진구!BK6</x:f>
        <x:v>0</x:v>
      </x:c>
      <x:c r="BL22" s="217">
        <x:f>광진구!BL6</x:f>
        <x:v>0</x:v>
      </x:c>
      <x:c r="BM22" s="216">
        <x:f>광진구!BM6</x:f>
        <x:v>0</x:v>
      </x:c>
      <x:c r="BN22" s="217">
        <x:f>광진구!BN6</x:f>
        <x:v>0</x:v>
      </x:c>
      <x:c r="BO22" s="216">
        <x:f>광진구!BO6</x:f>
        <x:v>0</x:v>
      </x:c>
      <x:c r="BP22" s="217">
        <x:f>광진구!BP6</x:f>
        <x:v>0</x:v>
      </x:c>
      <x:c r="BQ22" s="216">
        <x:f>광진구!BQ6</x:f>
        <x:v>1</x:v>
      </x:c>
      <x:c r="BR22" s="216">
        <x:f>광진구!BR6</x:f>
        <x:v>0</x:v>
      </x:c>
      <x:c r="BS22" s="216">
        <x:f>광진구!BS6</x:f>
        <x:v>3</x:v>
      </x:c>
      <x:c r="BT22" s="216">
        <x:f>광진구!BT6</x:f>
        <x:v>0</x:v>
      </x:c>
      <x:c r="BU22" s="246">
        <x:f>광진구!BU6</x:f>
        <x:v>0</x:v>
      </x:c>
      <x:c r="BV22" s="286" t="s">
        <x:v>1090</x:v>
      </x:c>
      <x:c r="BW22" s="225">
        <x:f>광진구!BW6</x:f>
        <x:v>4</x:v>
      </x:c>
      <x:c r="BX22" s="216">
        <x:f>광진구!BX6</x:f>
        <x:v>234</x:v>
      </x:c>
      <x:c r="BY22" s="217">
        <x:f>광진구!BY6</x:f>
        <x:v>4441</x:v>
      </x:c>
      <x:c r="BZ22" s="216">
        <x:f>광진구!BZ6</x:f>
        <x:v>1</x:v>
      </x:c>
      <x:c r="CA22" s="217">
        <x:f>광진구!CA6</x:f>
        <x:v>72</x:v>
      </x:c>
      <x:c r="CB22" s="216">
        <x:f>광진구!CB6</x:f>
        <x:v>1</x:v>
      </x:c>
      <x:c r="CC22" s="217">
        <x:f>광진구!CC6</x:f>
        <x:v>27</x:v>
      </x:c>
      <x:c r="CD22" s="216">
        <x:f>광진구!CD6</x:f>
        <x:v>0</x:v>
      </x:c>
      <x:c r="CE22" s="216">
        <x:f>광진구!CE6</x:f>
        <x:v>24</x:v>
      </x:c>
      <x:c r="CF22" s="217">
        <x:f>광진구!CF6</x:f>
        <x:v>649.44000000000005</x:v>
      </x:c>
      <x:c r="CG22" s="216">
        <x:f>광진구!CG6</x:f>
        <x:v>0</x:v>
      </x:c>
      <x:c r="CH22" s="216">
        <x:f>광진구!CH6</x:f>
        <x:v>4</x:v>
      </x:c>
      <x:c r="CI22" s="216">
        <x:f>광진구!CI6</x:f>
        <x:v>0</x:v>
      </x:c>
      <x:c r="CJ22" s="216">
        <x:f>광진구!CJ6</x:f>
        <x:v>22</x:v>
      </x:c>
      <x:c r="CK22" s="216">
        <x:f>광진구!CK6</x:f>
        <x:v>1</x:v>
      </x:c>
      <x:c r="CL22" s="216">
        <x:f>광진구!CL6</x:f>
        <x:v>0</x:v>
      </x:c>
      <x:c r="CM22" s="216">
        <x:f>광진구!CM6</x:f>
        <x:v>0</x:v>
      </x:c>
      <x:c r="CN22" s="216">
        <x:f>광진구!CN6</x:f>
        <x:v>0</x:v>
      </x:c>
      <x:c r="CO22" s="216">
        <x:f>광진구!CO6</x:f>
        <x:v>4</x:v>
      </x:c>
      <x:c r="CP22" s="217">
        <x:f>광진구!CP6</x:f>
        <x:v>268.01999999999998</x:v>
      </x:c>
      <x:c r="CQ22" s="216">
        <x:f>광진구!CQ6</x:f>
        <x:v>41</x:v>
      </x:c>
      <x:c r="CR22" s="217">
        <x:f>광진구!CR6</x:f>
        <x:v>3004.6000000000004</x:v>
      </x:c>
      <x:c r="CS22" s="216">
        <x:f>광진구!CS6</x:f>
        <x:v>579</x:v>
      </x:c>
      <x:c r="CT22" s="216">
        <x:f>광진구!CT6</x:f>
        <x:v>49</x:v>
      </x:c>
      <x:c r="CU22" s="216">
        <x:f>광진구!CU6</x:f>
        <x:v>63</x:v>
      </x:c>
      <x:c r="CV22" s="216">
        <x:f>광진구!CV6</x:f>
        <x:v>62</x:v>
      </x:c>
      <x:c r="CW22" s="216">
        <x:f>광진구!CW6</x:f>
        <x:v>12</x:v>
      </x:c>
      <x:c r="CX22" s="246">
        <x:f>광진구!CX6</x:f>
        <x:v>25</x:v>
      </x:c>
      <x:c r="CY22" s="286" t="s">
        <x:v>1090</x:v>
      </x:c>
      <x:c r="CZ22" s="225">
        <x:f>광진구!CZ6</x:f>
        <x:v>33</x:v>
      </x:c>
      <x:c r="DA22" s="217">
        <x:f>광진구!DA6</x:f>
        <x:v>1756.72</x:v>
      </x:c>
      <x:c r="DB22" s="216">
        <x:f>광진구!DB6</x:f>
        <x:v>11</x:v>
      </x:c>
      <x:c r="DC22" s="217">
        <x:f>광진구!DC6</x:f>
        <x:v>385.95999999999998</x:v>
      </x:c>
      <x:c r="DD22" s="216">
        <x:f>광진구!DD6</x:f>
        <x:v>8</x:v>
      </x:c>
      <x:c r="DE22" s="217">
        <x:f>광진구!DE6</x:f>
        <x:v>321.95999999999998</x:v>
      </x:c>
      <x:c r="DF22" s="216">
        <x:f>광진구!DF6</x:f>
        <x:v>3</x:v>
      </x:c>
      <x:c r="DG22" s="220">
        <x:f>광진구!DG6</x:f>
        <x:v>64</x:v>
      </x:c>
    </x:row>
    <x:row r="23" spans="1:111" s="7" customFormat="1" ht="30" customHeight="1">
      <x:c r="A23" s="286" t="s">
        <x:v>830</x:v>
      </x:c>
      <x:c r="B23" s="256">
        <x:f>동대문구!B6</x:f>
        <x:v>21</x:v>
      </x:c>
      <x:c r="C23" s="891">
        <x:f>동대문구!C6</x:f>
        <x:v>12374.17</x:v>
      </x:c>
      <x:c r="D23" s="258">
        <x:f>동대문구!D6</x:f>
        <x:v>8</x:v>
      </x:c>
      <x:c r="E23" s="257">
        <x:f>동대문구!E6</x:f>
        <x:v>12453.52</x:v>
      </x:c>
      <x:c r="F23" s="258">
        <x:f>동대문구!F6</x:f>
        <x:v>17</x:v>
      </x:c>
      <x:c r="G23" s="257">
        <x:f>동대문구!G6</x:f>
        <x:v>17.937000000000001</x:v>
      </x:c>
      <x:c r="H23" s="258">
        <x:f>동대문구!H6</x:f>
        <x:v>0</x:v>
      </x:c>
      <x:c r="I23" s="257">
        <x:f>동대문구!I6</x:f>
        <x:v>0</x:v>
      </x:c>
      <x:c r="J23" s="258">
        <x:f>동대문구!J6</x:f>
        <x:v>69</x:v>
      </x:c>
      <x:c r="K23" s="258">
        <x:f>동대문구!K6</x:f>
        <x:v>6</x:v>
      </x:c>
      <x:c r="L23" s="257">
        <x:f>동대문구!L6</x:f>
        <x:v>349.89999999999998</x:v>
      </x:c>
      <x:c r="M23" s="258">
        <x:f>동대문구!M6</x:f>
        <x:v>7</x:v>
      </x:c>
      <x:c r="N23" s="258">
        <x:f>동대문구!N6</x:f>
        <x:v>21</x:v>
      </x:c>
      <x:c r="O23" s="258">
        <x:f>동대문구!O6</x:f>
        <x:v>10</x:v>
      </x:c>
      <x:c r="P23" s="258">
        <x:f>동대문구!P6</x:f>
        <x:v>24</x:v>
      </x:c>
      <x:c r="Q23" s="258">
        <x:f>동대문구!Q6</x:f>
        <x:v>0</x:v>
      </x:c>
      <x:c r="R23" s="257">
        <x:f>동대문구!R6</x:f>
        <x:v>0</x:v>
      </x:c>
      <x:c r="S23" s="258">
        <x:f>동대문구!S6</x:f>
        <x:v>51</x:v>
      </x:c>
      <x:c r="T23" s="257">
        <x:f>동대문구!T6</x:f>
        <x:v>458</x:v>
      </x:c>
      <x:c r="U23" s="258">
        <x:f>동대문구!U6</x:f>
        <x:v>7</x:v>
      </x:c>
      <x:c r="V23" s="257">
        <x:f>동대문구!V6</x:f>
        <x:v>464.49999999999994</x:v>
      </x:c>
      <x:c r="W23" s="258">
        <x:f>동대문구!W6</x:f>
        <x:v>10</x:v>
      </x:c>
      <x:c r="X23" s="258">
        <x:f>동대문구!X6</x:f>
        <x:v>1002</x:v>
      </x:c>
      <x:c r="Y23" s="258">
        <x:f>동대문구!Y6</x:f>
        <x:v>52</x:v>
      </x:c>
      <x:c r="Z23" s="258">
        <x:f>동대문구!Z6</x:f>
        <x:v>98</x:v>
      </x:c>
      <x:c r="AA23" s="258">
        <x:f>동대문구!AA6</x:f>
        <x:v>22</x:v>
      </x:c>
      <x:c r="AB23" s="258">
        <x:f>동대문구!AB6</x:f>
        <x:v>0</x:v>
      </x:c>
      <x:c r="AC23" s="258">
        <x:f>동대문구!AC6</x:f>
        <x:v>11</x:v>
      </x:c>
      <x:c r="AD23" s="258">
        <x:f>동대문구!AD6</x:f>
        <x:v>12</x:v>
      </x:c>
      <x:c r="AE23" s="258">
        <x:f>동대문구!AE6</x:f>
        <x:v>0</x:v>
      </x:c>
      <x:c r="AF23" s="258">
        <x:f>동대문구!AF6</x:f>
        <x:v>0</x:v>
      </x:c>
      <x:c r="AG23" s="258">
        <x:f>동대문구!AG6</x:f>
        <x:v>43</x:v>
      </x:c>
      <x:c r="AH23" s="258">
        <x:f>동대문구!AH6</x:f>
        <x:v>0</x:v>
      </x:c>
      <x:c r="AI23" s="258">
        <x:f>동대문구!AI6</x:f>
        <x:v>0</x:v>
      </x:c>
      <x:c r="AJ23" s="258">
        <x:f>동대문구!AJ6</x:f>
        <x:v>42</x:v>
      </x:c>
      <x:c r="AK23" s="259">
        <x:f>동대문구!AK6</x:f>
        <x:v>69</x:v>
      </x:c>
      <x:c r="AL23" s="286" t="s">
        <x:v>830</x:v>
      </x:c>
      <x:c r="AM23" s="225">
        <x:f>동대문구!AM6</x:f>
        <x:v>12</x:v>
      </x:c>
      <x:c r="AN23" s="217">
        <x:f>동대문구!AN6</x:f>
        <x:v>3600</x:v>
      </x:c>
      <x:c r="AO23" s="216">
        <x:f>동대문구!AO6</x:f>
        <x:v>2</x:v>
      </x:c>
      <x:c r="AP23" s="216">
        <x:f>동대문구!AP6</x:f>
        <x:v>5</x:v>
      </x:c>
      <x:c r="AQ23" s="216">
        <x:f>동대문구!AQ6</x:f>
        <x:v>0</x:v>
      </x:c>
      <x:c r="AR23" s="217">
        <x:f>동대문구!AR6</x:f>
        <x:v>0</x:v>
      </x:c>
      <x:c r="AS23" s="216">
        <x:f>동대문구!AS6</x:f>
        <x:v>0</x:v>
      </x:c>
      <x:c r="AT23" s="217">
        <x:f>동대문구!AT6</x:f>
        <x:v>0</x:v>
      </x:c>
      <x:c r="AU23" s="216">
        <x:f>동대문구!AU6</x:f>
        <x:v>0</x:v>
      </x:c>
      <x:c r="AV23" s="216">
        <x:f>동대문구!AV6</x:f>
        <x:v>0</x:v>
      </x:c>
      <x:c r="AW23" s="216">
        <x:f>동대문구!AW6</x:f>
        <x:v>0</x:v>
      </x:c>
      <x:c r="AX23" s="216">
        <x:f>동대문구!AX6</x:f>
        <x:v>9</x:v>
      </x:c>
      <x:c r="AY23" s="216">
        <x:f>동대문구!AY6</x:f>
        <x:v>0</x:v>
      </x:c>
      <x:c r="AZ23" s="216">
        <x:f>동대문구!AZ6</x:f>
        <x:v>24</x:v>
      </x:c>
      <x:c r="BA23" s="217">
        <x:f>동대문구!BA6</x:f>
        <x:v>47</x:v>
      </x:c>
      <x:c r="BB23" s="216">
        <x:f>동대문구!BB6</x:f>
        <x:v>1</x:v>
      </x:c>
      <x:c r="BC23" s="216">
        <x:f>동대문구!BC6</x:f>
        <x:v>75</x:v>
      </x:c>
      <x:c r="BD23" s="216">
        <x:f>동대문구!BD6</x:f>
        <x:v>4</x:v>
      </x:c>
      <x:c r="BE23" s="216">
        <x:f>동대문구!BE6</x:f>
        <x:v>685</x:v>
      </x:c>
      <x:c r="BF23" s="216">
        <x:f>동대문구!BF6</x:f>
        <x:v>733</x:v>
      </x:c>
      <x:c r="BG23" s="216">
        <x:f>동대문구!BG6</x:f>
        <x:v>6</x:v>
      </x:c>
      <x:c r="BH23" s="216">
        <x:f>동대문구!BH6</x:f>
        <x:v>8</x:v>
      </x:c>
      <x:c r="BI23" s="216">
        <x:f>동대문구!BI6</x:f>
        <x:v>0</x:v>
      </x:c>
      <x:c r="BJ23" s="217">
        <x:f>동대문구!BJ6</x:f>
        <x:v>0</x:v>
      </x:c>
      <x:c r="BK23" s="216">
        <x:f>동대문구!BK6</x:f>
        <x:v>0</x:v>
      </x:c>
      <x:c r="BL23" s="217">
        <x:f>동대문구!BL6</x:f>
        <x:v>0</x:v>
      </x:c>
      <x:c r="BM23" s="216">
        <x:f>동대문구!BM6</x:f>
        <x:v>4</x:v>
      </x:c>
      <x:c r="BN23" s="217">
        <x:f>동대문구!BN6</x:f>
        <x:v>5838.6499999999996</x:v>
      </x:c>
      <x:c r="BO23" s="216">
        <x:f>동대문구!BO6</x:f>
        <x:v>1</x:v>
      </x:c>
      <x:c r="BP23" s="217">
        <x:f>동대문구!BP6</x:f>
        <x:v>2929.6799999999998</x:v>
      </x:c>
      <x:c r="BQ23" s="216">
        <x:f>동대문구!BQ6</x:f>
        <x:v>3</x:v>
      </x:c>
      <x:c r="BR23" s="216">
        <x:f>동대문구!BR6</x:f>
        <x:v>0</x:v>
      </x:c>
      <x:c r="BS23" s="216">
        <x:f>동대문구!BS6</x:f>
        <x:v>2</x:v>
      </x:c>
      <x:c r="BT23" s="216">
        <x:f>동대문구!BT6</x:f>
        <x:v>11</x:v>
      </x:c>
      <x:c r="BU23" s="246">
        <x:f>동대문구!BU6</x:f>
        <x:v>11</x:v>
      </x:c>
      <x:c r="BV23" s="286" t="s">
        <x:v>830</x:v>
      </x:c>
      <x:c r="BW23" s="225">
        <x:f>동대문구!BW6</x:f>
        <x:v>1</x:v>
      </x:c>
      <x:c r="BX23" s="216">
        <x:f>동대문구!BX6</x:f>
        <x:v>20</x:v>
      </x:c>
      <x:c r="BY23" s="217">
        <x:f>동대문구!BY6</x:f>
        <x:v>759</x:v>
      </x:c>
      <x:c r="BZ23" s="216">
        <x:f>동대문구!BZ6</x:f>
        <x:v>0</x:v>
      </x:c>
      <x:c r="CA23" s="217">
        <x:f>동대문구!CA6</x:f>
        <x:v>0</x:v>
      </x:c>
      <x:c r="CB23" s="216">
        <x:f>동대문구!CB6</x:f>
        <x:v>0</x:v>
      </x:c>
      <x:c r="CC23" s="217">
        <x:f>동대문구!CC6</x:f>
        <x:v>0</x:v>
      </x:c>
      <x:c r="CD23" s="216">
        <x:f>동대문구!CD6</x:f>
        <x:v>0</x:v>
      </x:c>
      <x:c r="CE23" s="216">
        <x:f>동대문구!CE6</x:f>
        <x:v>16</x:v>
      </x:c>
      <x:c r="CF23" s="217">
        <x:f>동대문구!CF6</x:f>
        <x:v>590.30999999999995</x:v>
      </x:c>
      <x:c r="CG23" s="216">
        <x:f>동대문구!CG6</x:f>
        <x:v>2</x:v>
      </x:c>
      <x:c r="CH23" s="216">
        <x:f>동대문구!CH6</x:f>
        <x:v>4</x:v>
      </x:c>
      <x:c r="CI23" s="216">
        <x:f>동대문구!CI6</x:f>
        <x:v>0</x:v>
      </x:c>
      <x:c r="CJ23" s="216">
        <x:f>동대문구!CJ6</x:f>
        <x:v>33</x:v>
      </x:c>
      <x:c r="CK23" s="216">
        <x:f>동대문구!CK6</x:f>
        <x:v>1</x:v>
      </x:c>
      <x:c r="CL23" s="216">
        <x:f>동대문구!CL6</x:f>
        <x:v>2</x:v>
      </x:c>
      <x:c r="CM23" s="216">
        <x:f>동대문구!CM6</x:f>
        <x:v>0</x:v>
      </x:c>
      <x:c r="CN23" s="216">
        <x:f>동대문구!CN6</x:f>
        <x:v>0</x:v>
      </x:c>
      <x:c r="CO23" s="216">
        <x:f>동대문구!CO6</x:f>
        <x:v>5</x:v>
      </x:c>
      <x:c r="CP23" s="217">
        <x:f>동대문구!CP6</x:f>
        <x:v>141.5</x:v>
      </x:c>
      <x:c r="CQ23" s="216">
        <x:f>동대문구!CQ6</x:f>
        <x:v>56</x:v>
      </x:c>
      <x:c r="CR23" s="217">
        <x:f>동대문구!CR6</x:f>
        <x:v>8284.9600000000009</x:v>
      </x:c>
      <x:c r="CS23" s="216">
        <x:f>동대문구!CS6</x:f>
        <x:v>1039</x:v>
      </x:c>
      <x:c r="CT23" s="216">
        <x:f>동대문구!CT6</x:f>
        <x:v>19</x:v>
      </x:c>
      <x:c r="CU23" s="216">
        <x:f>동대문구!CU6</x:f>
        <x:v>109</x:v>
      </x:c>
      <x:c r="CV23" s="216">
        <x:f>동대문구!CV6</x:f>
        <x:v>79</x:v>
      </x:c>
      <x:c r="CW23" s="216">
        <x:f>동대문구!CW6</x:f>
        <x:v>54</x:v>
      </x:c>
      <x:c r="CX23" s="246">
        <x:f>동대문구!CX6</x:f>
        <x:v>275</x:v>
      </x:c>
      <x:c r="CY23" s="286" t="s">
        <x:v>830</x:v>
      </x:c>
      <x:c r="CZ23" s="225">
        <x:f>동대문구!CZ6</x:f>
        <x:v>26</x:v>
      </x:c>
      <x:c r="DA23" s="217">
        <x:f>동대문구!DA6</x:f>
        <x:v>8685.7999999999993</x:v>
      </x:c>
      <x:c r="DB23" s="216">
        <x:f>동대문구!DB6</x:f>
        <x:v>0</x:v>
      </x:c>
      <x:c r="DC23" s="217">
        <x:f>동대문구!DC6</x:f>
        <x:v>0</x:v>
      </x:c>
      <x:c r="DD23" s="216">
        <x:f>동대문구!DD6</x:f>
        <x:v>0</x:v>
      </x:c>
      <x:c r="DE23" s="217">
        <x:f>동대문구!DE6</x:f>
        <x:v>0</x:v>
      </x:c>
      <x:c r="DF23" s="216">
        <x:f>동대문구!DF6</x:f>
        <x:v>0</x:v>
      </x:c>
      <x:c r="DG23" s="220">
        <x:f>동대문구!DG6</x:f>
        <x:v>0</x:v>
      </x:c>
    </x:row>
    <x:row r="24" spans="1:111" s="7" customFormat="1" ht="30" customHeight="1">
      <x:c r="A24" s="286" t="s">
        <x:v>1281</x:v>
      </x:c>
      <x:c r="B24" s="256">
        <x:f>중랑구!B6</x:f>
        <x:v>11</x:v>
      </x:c>
      <x:c r="C24" s="891">
        <x:f>중랑구!C6</x:f>
        <x:v>15172.59</x:v>
      </x:c>
      <x:c r="D24" s="258">
        <x:f>중랑구!D6</x:f>
        <x:v>10</x:v>
      </x:c>
      <x:c r="E24" s="257">
        <x:f>중랑구!E6</x:f>
        <x:v>58894.520000000004</x:v>
      </x:c>
      <x:c r="F24" s="258">
        <x:f>중랑구!F6</x:f>
        <x:v>143</x:v>
      </x:c>
      <x:c r="G24" s="257">
        <x:f>중랑구!G6</x:f>
        <x:v>29.600000000000001</x:v>
      </x:c>
      <x:c r="H24" s="258">
        <x:f>중랑구!H6</x:f>
        <x:v>4</x:v>
      </x:c>
      <x:c r="I24" s="257">
        <x:f>중랑구!I6</x:f>
        <x:v>87022</x:v>
      </x:c>
      <x:c r="J24" s="258">
        <x:f>중랑구!J6</x:f>
        <x:v>47</x:v>
      </x:c>
      <x:c r="K24" s="258">
        <x:f>중랑구!K6</x:f>
        <x:v>4</x:v>
      </x:c>
      <x:c r="L24" s="257">
        <x:f>중랑구!L6</x:f>
        <x:v>3570.6399999999999</x:v>
      </x:c>
      <x:c r="M24" s="258">
        <x:f>중랑구!M6</x:f>
        <x:v>21</x:v>
      </x:c>
      <x:c r="N24" s="258">
        <x:f>중랑구!N6</x:f>
        <x:v>12</x:v>
      </x:c>
      <x:c r="O24" s="258">
        <x:f>중랑구!O6</x:f>
        <x:v>14</x:v>
      </x:c>
      <x:c r="P24" s="258">
        <x:f>중랑구!P6</x:f>
        <x:v>42</x:v>
      </x:c>
      <x:c r="Q24" s="258">
        <x:f>중랑구!Q6</x:f>
        <x:v>1</x:v>
      </x:c>
      <x:c r="R24" s="257">
        <x:f>중랑구!R6</x:f>
        <x:v>6477.0299999999997</x:v>
      </x:c>
      <x:c r="S24" s="258">
        <x:f>중랑구!S6</x:f>
        <x:v>104</x:v>
      </x:c>
      <x:c r="T24" s="257">
        <x:f>중랑구!T6</x:f>
        <x:v>91</x:v>
      </x:c>
      <x:c r="U24" s="258">
        <x:f>중랑구!U6</x:f>
        <x:v>9</x:v>
      </x:c>
      <x:c r="V24" s="257">
        <x:f>중랑구!V6</x:f>
        <x:v>588.76999999999998</x:v>
      </x:c>
      <x:c r="W24" s="258">
        <x:f>중랑구!W6</x:f>
        <x:v>41</x:v>
      </x:c>
      <x:c r="X24" s="258">
        <x:f>중랑구!X6</x:f>
        <x:v>1469</x:v>
      </x:c>
      <x:c r="Y24" s="258">
        <x:f>중랑구!Y6</x:f>
        <x:v>18</x:v>
      </x:c>
      <x:c r="Z24" s="258">
        <x:f>중랑구!Z6</x:f>
        <x:v>29</x:v>
      </x:c>
      <x:c r="AA24" s="258">
        <x:f>중랑구!AA6</x:f>
        <x:v>37</x:v>
      </x:c>
      <x:c r="AB24" s="258">
        <x:f>중랑구!AB6</x:f>
        <x:v>3</x:v>
      </x:c>
      <x:c r="AC24" s="258">
        <x:f>중랑구!AC6</x:f>
        <x:v>19</x:v>
      </x:c>
      <x:c r="AD24" s="258">
        <x:f>중랑구!AD6</x:f>
        <x:v>20</x:v>
      </x:c>
      <x:c r="AE24" s="258">
        <x:f>중랑구!AE6</x:f>
        <x:v>0</x:v>
      </x:c>
      <x:c r="AF24" s="258">
        <x:f>중랑구!AF6</x:f>
        <x:v>0</x:v>
      </x:c>
      <x:c r="AG24" s="258">
        <x:f>중랑구!AG6</x:f>
        <x:v>67</x:v>
      </x:c>
      <x:c r="AH24" s="258">
        <x:f>중랑구!AH6</x:f>
        <x:v>9</x:v>
      </x:c>
      <x:c r="AI24" s="258">
        <x:f>중랑구!AI6</x:f>
        <x:v>10</x:v>
      </x:c>
      <x:c r="AJ24" s="258">
        <x:f>중랑구!AJ6</x:f>
        <x:v>89</x:v>
      </x:c>
      <x:c r="AK24" s="259">
        <x:f>중랑구!AK6</x:f>
        <x:v>136</x:v>
      </x:c>
      <x:c r="AL24" s="286" t="s">
        <x:v>1281</x:v>
      </x:c>
      <x:c r="AM24" s="225">
        <x:f>중랑구!AM6</x:f>
        <x:v>4</x:v>
      </x:c>
      <x:c r="AN24" s="217">
        <x:f>중랑구!AN6</x:f>
        <x:v>6676.3000000000002</x:v>
      </x:c>
      <x:c r="AO24" s="216">
        <x:f>중랑구!AO6</x:f>
        <x:v>0</x:v>
      </x:c>
      <x:c r="AP24" s="216">
        <x:f>중랑구!AP6</x:f>
        <x:v>0</x:v>
      </x:c>
      <x:c r="AQ24" s="216">
        <x:f>중랑구!AQ6</x:f>
        <x:v>0</x:v>
      </x:c>
      <x:c r="AR24" s="217">
        <x:f>중랑구!AR6</x:f>
        <x:v>0</x:v>
      </x:c>
      <x:c r="AS24" s="216">
        <x:f>중랑구!AS6</x:f>
        <x:v>0</x:v>
      </x:c>
      <x:c r="AT24" s="217">
        <x:f>중랑구!AT6</x:f>
        <x:v>0</x:v>
      </x:c>
      <x:c r="AU24" s="216">
        <x:f>중랑구!AU6</x:f>
        <x:v>0</x:v>
      </x:c>
      <x:c r="AV24" s="216">
        <x:f>중랑구!AV6</x:f>
        <x:v>0</x:v>
      </x:c>
      <x:c r="AW24" s="216">
        <x:f>중랑구!AW6</x:f>
        <x:v>3</x:v>
      </x:c>
      <x:c r="AX24" s="216">
        <x:f>중랑구!AX6</x:f>
        <x:v>7</x:v>
      </x:c>
      <x:c r="AY24" s="216">
        <x:f>중랑구!AY6</x:f>
        <x:v>0</x:v>
      </x:c>
      <x:c r="AZ24" s="216">
        <x:f>중랑구!AZ6</x:f>
        <x:v>7</x:v>
      </x:c>
      <x:c r="BA24" s="217">
        <x:f>중랑구!BA6</x:f>
        <x:v>3072.9200000000001</x:v>
      </x:c>
      <x:c r="BB24" s="216">
        <x:f>중랑구!BB6</x:f>
        <x:v>1</x:v>
      </x:c>
      <x:c r="BC24" s="216">
        <x:f>중랑구!BC6</x:f>
        <x:v>1</x:v>
      </x:c>
      <x:c r="BD24" s="216">
        <x:f>중랑구!BD6</x:f>
        <x:v>14</x:v>
      </x:c>
      <x:c r="BE24" s="216">
        <x:f>중랑구!BE6</x:f>
        <x:v>67</x:v>
      </x:c>
      <x:c r="BF24" s="216">
        <x:f>중랑구!BF6</x:f>
        <x:v>621</x:v>
      </x:c>
      <x:c r="BG24" s="216">
        <x:f>중랑구!BG6</x:f>
        <x:v>195</x:v>
      </x:c>
      <x:c r="BH24" s="216">
        <x:f>중랑구!BH6</x:f>
        <x:v>305</x:v>
      </x:c>
      <x:c r="BI24" s="216">
        <x:f>중랑구!BI6</x:f>
        <x:v>0</x:v>
      </x:c>
      <x:c r="BJ24" s="217">
        <x:f>중랑구!BJ6</x:f>
        <x:v>0</x:v>
      </x:c>
      <x:c r="BK24" s="216">
        <x:f>중랑구!BK6</x:f>
        <x:v>0</x:v>
      </x:c>
      <x:c r="BL24" s="217">
        <x:f>중랑구!BL6</x:f>
        <x:v>0</x:v>
      </x:c>
      <x:c r="BM24" s="216">
        <x:f>중랑구!BM6</x:f>
        <x:v>0</x:v>
      </x:c>
      <x:c r="BN24" s="217">
        <x:f>중랑구!BN6</x:f>
        <x:v>0</x:v>
      </x:c>
      <x:c r="BO24" s="216">
        <x:f>중랑구!BO6</x:f>
        <x:v>0</x:v>
      </x:c>
      <x:c r="BP24" s="217">
        <x:f>중랑구!BP6</x:f>
        <x:v>0</x:v>
      </x:c>
      <x:c r="BQ24" s="216">
        <x:f>중랑구!BQ6</x:f>
        <x:v>1</x:v>
      </x:c>
      <x:c r="BR24" s="216">
        <x:f>중랑구!BR6</x:f>
        <x:v>1</x:v>
      </x:c>
      <x:c r="BS24" s="216">
        <x:f>중랑구!BS6</x:f>
        <x:v>1</x:v>
      </x:c>
      <x:c r="BT24" s="216">
        <x:f>중랑구!BT6</x:f>
        <x:v>0</x:v>
      </x:c>
      <x:c r="BU24" s="246">
        <x:f>중랑구!BU6</x:f>
        <x:v>0</x:v>
      </x:c>
      <x:c r="BV24" s="286" t="s">
        <x:v>1281</x:v>
      </x:c>
      <x:c r="BW24" s="225">
        <x:f>중랑구!BW6</x:f>
        <x:v>4</x:v>
      </x:c>
      <x:c r="BX24" s="216">
        <x:f>중랑구!BX6</x:f>
        <x:v>198</x:v>
      </x:c>
      <x:c r="BY24" s="217">
        <x:f>중랑구!BY6</x:f>
        <x:v>4624.9099999999999</x:v>
      </x:c>
      <x:c r="BZ24" s="216">
        <x:f>중랑구!BZ6</x:f>
        <x:v>1</x:v>
      </x:c>
      <x:c r="CA24" s="217">
        <x:f>중랑구!CA6</x:f>
        <x:v>305</x:v>
      </x:c>
      <x:c r="CB24" s="216">
        <x:f>중랑구!CB6</x:f>
        <x:v>1</x:v>
      </x:c>
      <x:c r="CC24" s="217">
        <x:f>중랑구!CC6</x:f>
        <x:v>0</x:v>
      </x:c>
      <x:c r="CD24" s="216">
        <x:f>중랑구!CD6</x:f>
        <x:v>0</x:v>
      </x:c>
      <x:c r="CE24" s="216">
        <x:f>중랑구!CE6</x:f>
        <x:v>37</x:v>
      </x:c>
      <x:c r="CF24" s="217">
        <x:f>중랑구!CF6</x:f>
        <x:v>1779.0799999999999</x:v>
      </x:c>
      <x:c r="CG24" s="216">
        <x:f>중랑구!CG6</x:f>
        <x:v>4</x:v>
      </x:c>
      <x:c r="CH24" s="216">
        <x:f>중랑구!CH6</x:f>
        <x:v>5</x:v>
      </x:c>
      <x:c r="CI24" s="216">
        <x:f>중랑구!CI6</x:f>
        <x:v>1</x:v>
      </x:c>
      <x:c r="CJ24" s="216">
        <x:f>중랑구!CJ6</x:f>
        <x:v>51</x:v>
      </x:c>
      <x:c r="CK24" s="216">
        <x:f>중랑구!CK6</x:f>
        <x:v>18</x:v>
      </x:c>
      <x:c r="CL24" s="216">
        <x:f>중랑구!CL6</x:f>
        <x:v>5</x:v>
      </x:c>
      <x:c r="CM24" s="216">
        <x:f>중랑구!CM6</x:f>
        <x:v>0</x:v>
      </x:c>
      <x:c r="CN24" s="216">
        <x:f>중랑구!CN6</x:f>
        <x:v>44</x:v>
      </x:c>
      <x:c r="CO24" s="216">
        <x:f>중랑구!CO6</x:f>
        <x:v>10</x:v>
      </x:c>
      <x:c r="CP24" s="217">
        <x:f>중랑구!CP6</x:f>
        <x:v>896.76999999999998</x:v>
      </x:c>
      <x:c r="CQ24" s="216">
        <x:f>중랑구!CQ6</x:f>
        <x:v>74</x:v>
      </x:c>
      <x:c r="CR24" s="217">
        <x:f>중랑구!CR6</x:f>
        <x:v>9285</x:v>
      </x:c>
      <x:c r="CS24" s="216">
        <x:f>중랑구!CS6</x:f>
        <x:v>1760</x:v>
      </x:c>
      <x:c r="CT24" s="216">
        <x:f>중랑구!CT6</x:f>
        <x:v>19</x:v>
      </x:c>
      <x:c r="CU24" s="216">
        <x:f>중랑구!CU6</x:f>
        <x:v>25</x:v>
      </x:c>
      <x:c r="CV24" s="216">
        <x:f>중랑구!CV6</x:f>
        <x:v>52</x:v>
      </x:c>
      <x:c r="CW24" s="216">
        <x:f>중랑구!CW6</x:f>
        <x:v>2</x:v>
      </x:c>
      <x:c r="CX24" s="246">
        <x:f>중랑구!CX6</x:f>
        <x:v>24</x:v>
      </x:c>
      <x:c r="CY24" s="286" t="s">
        <x:v>1281</x:v>
      </x:c>
      <x:c r="CZ24" s="225">
        <x:f>중랑구!CZ6</x:f>
        <x:v>8</x:v>
      </x:c>
      <x:c r="DA24" s="217">
        <x:f>중랑구!DA6</x:f>
        <x:v>2006.4000000000001</x:v>
      </x:c>
      <x:c r="DB24" s="216">
        <x:f>중랑구!DB6</x:f>
        <x:v>5</x:v>
      </x:c>
      <x:c r="DC24" s="217">
        <x:f>중랑구!DC6</x:f>
        <x:v>436</x:v>
      </x:c>
      <x:c r="DD24" s="216">
        <x:f>중랑구!DD6</x:f>
        <x:v>6</x:v>
      </x:c>
      <x:c r="DE24" s="217">
        <x:f>중랑구!DE6</x:f>
        <x:v>527</x:v>
      </x:c>
      <x:c r="DF24" s="216">
        <x:f>중랑구!DF6</x:f>
        <x:v>0</x:v>
      </x:c>
      <x:c r="DG24" s="220">
        <x:f>중랑구!DG6</x:f>
        <x:v>0</x:v>
      </x:c>
    </x:row>
    <x:row r="25" spans="1:111" s="7" customFormat="1" ht="30" customHeight="1">
      <x:c r="A25" s="286" t="s">
        <x:v>1293</x:v>
      </x:c>
      <x:c r="B25" s="256">
        <x:f>성북구!B6</x:f>
        <x:v>15</x:v>
      </x:c>
      <x:c r="C25" s="891">
        <x:f>성북구!C6</x:f>
        <x:v>5723.2399999999998</x:v>
      </x:c>
      <x:c r="D25" s="258">
        <x:f>성북구!D6</x:f>
        <x:v>8</x:v>
      </x:c>
      <x:c r="E25" s="257">
        <x:f>성북구!E6</x:f>
        <x:v>21022.289999999997</x:v>
      </x:c>
      <x:c r="F25" s="258">
        <x:f>성북구!F6</x:f>
        <x:v>14</x:v>
      </x:c>
      <x:c r="G25" s="257">
        <x:f>성북구!G6</x:f>
        <x:v>19.399999999999999</x:v>
      </x:c>
      <x:c r="H25" s="258">
        <x:f>성북구!H6</x:f>
        <x:v>11</x:v>
      </x:c>
      <x:c r="I25" s="257">
        <x:f>성북구!I6</x:f>
        <x:v>3796.48</x:v>
      </x:c>
      <x:c r="J25" s="258">
        <x:f>성북구!J6</x:f>
        <x:v>29</x:v>
      </x:c>
      <x:c r="K25" s="258">
        <x:f>성북구!K6</x:f>
        <x:v>4</x:v>
      </x:c>
      <x:c r="L25" s="257">
        <x:f>성북구!L6</x:f>
        <x:v>1629.0599999999999</x:v>
      </x:c>
      <x:c r="M25" s="258">
        <x:f>성북구!M6</x:f>
        <x:v>0</x:v>
      </x:c>
      <x:c r="N25" s="258">
        <x:f>성북구!N6</x:f>
        <x:v>0</x:v>
      </x:c>
      <x:c r="O25" s="258">
        <x:f>성북구!O6</x:f>
        <x:v>15</x:v>
      </x:c>
      <x:c r="P25" s="258">
        <x:f>성북구!P6</x:f>
        <x:v>31</x:v>
      </x:c>
      <x:c r="Q25" s="258">
        <x:f>성북구!Q6</x:f>
        <x:v>0</x:v>
      </x:c>
      <x:c r="R25" s="257">
        <x:f>성북구!R6</x:f>
        <x:v>0</x:v>
      </x:c>
      <x:c r="S25" s="258">
        <x:f>성북구!S6</x:f>
        <x:v>60</x:v>
      </x:c>
      <x:c r="T25" s="257">
        <x:f>성북구!T6</x:f>
        <x:v>1485.0699999999999</x:v>
      </x:c>
      <x:c r="U25" s="258">
        <x:f>성북구!U6</x:f>
        <x:v>0</x:v>
      </x:c>
      <x:c r="V25" s="257">
        <x:f>성북구!V6</x:f>
        <x:v>0</x:v>
      </x:c>
      <x:c r="W25" s="258">
        <x:f>성북구!W6</x:f>
        <x:v>32</x:v>
      </x:c>
      <x:c r="X25" s="258">
        <x:f>성북구!X6</x:f>
        <x:v>641</x:v>
      </x:c>
      <x:c r="Y25" s="258">
        <x:f>성북구!Y6</x:f>
        <x:v>29</x:v>
      </x:c>
      <x:c r="Z25" s="258">
        <x:f>성북구!Z6</x:f>
        <x:v>79</x:v>
      </x:c>
      <x:c r="AA25" s="258">
        <x:f>성북구!AA6</x:f>
        <x:v>17</x:v>
      </x:c>
      <x:c r="AB25" s="258">
        <x:f>성북구!AB6</x:f>
        <x:v>1</x:v>
      </x:c>
      <x:c r="AC25" s="258">
        <x:f>성북구!AC6</x:f>
        <x:v>16</x:v>
      </x:c>
      <x:c r="AD25" s="258">
        <x:f>성북구!AD6</x:f>
        <x:v>13</x:v>
      </x:c>
      <x:c r="AE25" s="258">
        <x:f>성북구!AE6</x:f>
        <x:v>1</x:v>
      </x:c>
      <x:c r="AF25" s="258">
        <x:f>성북구!AF6</x:f>
        <x:v>0</x:v>
      </x:c>
      <x:c r="AG25" s="258">
        <x:f>성북구!AG6</x:f>
        <x:v>31</x:v>
      </x:c>
      <x:c r="AH25" s="258">
        <x:f>성북구!AH6</x:f>
        <x:v>0</x:v>
      </x:c>
      <x:c r="AI25" s="258">
        <x:f>성북구!AI6</x:f>
        <x:v>0</x:v>
      </x:c>
      <x:c r="AJ25" s="258">
        <x:f>성북구!AJ6</x:f>
        <x:v>23</x:v>
      </x:c>
      <x:c r="AK25" s="259">
        <x:f>성북구!AK6</x:f>
        <x:v>44</x:v>
      </x:c>
      <x:c r="AL25" s="286" t="s">
        <x:v>1293</x:v>
      </x:c>
      <x:c r="AM25" s="225">
        <x:f>성북구!AM6</x:f>
        <x:v>0</x:v>
      </x:c>
      <x:c r="AN25" s="217">
        <x:f>성북구!AN6</x:f>
        <x:v>0</x:v>
      </x:c>
      <x:c r="AO25" s="216">
        <x:f>성북구!AO6</x:f>
        <x:v>1</x:v>
      </x:c>
      <x:c r="AP25" s="216">
        <x:f>성북구!AP6</x:f>
        <x:v>4</x:v>
      </x:c>
      <x:c r="AQ25" s="216">
        <x:f>성북구!AQ6</x:f>
        <x:v>0</x:v>
      </x:c>
      <x:c r="AR25" s="217">
        <x:f>성북구!AR6</x:f>
        <x:v>0</x:v>
      </x:c>
      <x:c r="AS25" s="216">
        <x:f>성북구!AS6</x:f>
        <x:v>0</x:v>
      </x:c>
      <x:c r="AT25" s="217">
        <x:f>성북구!AT6</x:f>
        <x:v>0</x:v>
      </x:c>
      <x:c r="AU25" s="216">
        <x:f>성북구!AU6</x:f>
        <x:v>0</x:v>
      </x:c>
      <x:c r="AV25" s="216">
        <x:f>성북구!AV6</x:f>
        <x:v>0</x:v>
      </x:c>
      <x:c r="AW25" s="216">
        <x:f>성북구!AW6</x:f>
        <x:v>0</x:v>
      </x:c>
      <x:c r="AX25" s="216">
        <x:f>성북구!AX6</x:f>
        <x:v>2</x:v>
      </x:c>
      <x:c r="AY25" s="216">
        <x:f>성북구!AY6</x:f>
        <x:v>0</x:v>
      </x:c>
      <x:c r="AZ25" s="216">
        <x:f>성북구!AZ6</x:f>
        <x:v>15</x:v>
      </x:c>
      <x:c r="BA25" s="217">
        <x:f>성북구!BA6</x:f>
        <x:v>3688.4099999999999</x:v>
      </x:c>
      <x:c r="BB25" s="216">
        <x:f>성북구!BB6</x:f>
        <x:v>1</x:v>
      </x:c>
      <x:c r="BC25" s="216">
        <x:f>성북구!BC6</x:f>
        <x:v>52</x:v>
      </x:c>
      <x:c r="BD25" s="216">
        <x:f>성북구!BD6</x:f>
        <x:v>0</x:v>
      </x:c>
      <x:c r="BE25" s="216">
        <x:f>성북구!BE6</x:f>
        <x:v>200</x:v>
      </x:c>
      <x:c r="BF25" s="216">
        <x:f>성북구!BF6</x:f>
        <x:v>860</x:v>
      </x:c>
      <x:c r="BG25" s="216">
        <x:f>성북구!BG6</x:f>
        <x:v>5</x:v>
      </x:c>
      <x:c r="BH25" s="216">
        <x:f>성북구!BH6</x:f>
        <x:v>5</x:v>
      </x:c>
      <x:c r="BI25" s="216">
        <x:f>성북구!BI6</x:f>
        <x:v>0</x:v>
      </x:c>
      <x:c r="BJ25" s="217">
        <x:f>성북구!BJ6</x:f>
        <x:v>0</x:v>
      </x:c>
      <x:c r="BK25" s="216">
        <x:f>성북구!BK6</x:f>
        <x:v>0</x:v>
      </x:c>
      <x:c r="BL25" s="217">
        <x:f>성북구!BL6</x:f>
        <x:v>0</x:v>
      </x:c>
      <x:c r="BM25" s="216">
        <x:f>성북구!BM6</x:f>
        <x:v>2</x:v>
      </x:c>
      <x:c r="BN25" s="217">
        <x:f>성북구!BN6</x:f>
        <x:v>31.949999999999999</x:v>
      </x:c>
      <x:c r="BO25" s="216">
        <x:f>성북구!BO6</x:f>
        <x:v>1</x:v>
      </x:c>
      <x:c r="BP25" s="217">
        <x:f>성북구!BP6</x:f>
        <x:v>3862.5300000000002</x:v>
      </x:c>
      <x:c r="BQ25" s="216">
        <x:f>성북구!BQ6</x:f>
        <x:v>0</x:v>
      </x:c>
      <x:c r="BR25" s="216">
        <x:f>성북구!BR6</x:f>
        <x:v>0</x:v>
      </x:c>
      <x:c r="BS25" s="216">
        <x:f>성북구!BS6</x:f>
        <x:v>0</x:v>
      </x:c>
      <x:c r="BT25" s="216">
        <x:f>성북구!BT6</x:f>
        <x:v>2</x:v>
      </x:c>
      <x:c r="BU25" s="246">
        <x:f>성북구!BU6</x:f>
        <x:v>2</x:v>
      </x:c>
      <x:c r="BV25" s="286" t="s">
        <x:v>1293</x:v>
      </x:c>
      <x:c r="BW25" s="225">
        <x:f>성북구!BW6</x:f>
        <x:v>6</x:v>
      </x:c>
      <x:c r="BX25" s="216">
        <x:f>성북구!BX6</x:f>
        <x:v>132</x:v>
      </x:c>
      <x:c r="BY25" s="217">
        <x:f>성북구!BY6</x:f>
        <x:v>3220</x:v>
      </x:c>
      <x:c r="BZ25" s="216">
        <x:f>성북구!BZ6</x:f>
        <x:v>0</x:v>
      </x:c>
      <x:c r="CA25" s="217">
        <x:f>성북구!CA6</x:f>
        <x:v>0</x:v>
      </x:c>
      <x:c r="CB25" s="216">
        <x:f>성북구!CB6</x:f>
        <x:v>0</x:v>
      </x:c>
      <x:c r="CC25" s="217">
        <x:f>성북구!CC6</x:f>
        <x:v>0</x:v>
      </x:c>
      <x:c r="CD25" s="216">
        <x:f>성북구!CD6</x:f>
        <x:v>0</x:v>
      </x:c>
      <x:c r="CE25" s="216">
        <x:f>성북구!CE6</x:f>
        <x:v>11</x:v>
      </x:c>
      <x:c r="CF25" s="217">
        <x:f>성북구!CF6</x:f>
        <x:v>512.59000000000003</x:v>
      </x:c>
      <x:c r="CG25" s="216">
        <x:f>성북구!CG6</x:f>
        <x:v>10</x:v>
      </x:c>
      <x:c r="CH25" s="216">
        <x:f>성북구!CH6</x:f>
        <x:v>1</x:v>
      </x:c>
      <x:c r="CI25" s="216">
        <x:f>성북구!CI6</x:f>
        <x:v>2</x:v>
      </x:c>
      <x:c r="CJ25" s="216">
        <x:f>성북구!CJ6</x:f>
        <x:v>11</x:v>
      </x:c>
      <x:c r="CK25" s="216">
        <x:f>성북구!CK6</x:f>
        <x:v>2</x:v>
      </x:c>
      <x:c r="CL25" s="216">
        <x:f>성북구!CL6</x:f>
        <x:v>1</x:v>
      </x:c>
      <x:c r="CM25" s="216">
        <x:f>성북구!CM6</x:f>
        <x:v>4</x:v>
      </x:c>
      <x:c r="CN25" s="216">
        <x:f>성북구!CN6</x:f>
        <x:v>14</x:v>
      </x:c>
      <x:c r="CO25" s="216">
        <x:f>성북구!CO6</x:f>
        <x:v>8</x:v>
      </x:c>
      <x:c r="CP25" s="217">
        <x:f>성북구!CP6</x:f>
        <x:v>738.38</x:v>
      </x:c>
      <x:c r="CQ25" s="216">
        <x:f>성북구!CQ6</x:f>
        <x:v>37</x:v>
      </x:c>
      <x:c r="CR25" s="217">
        <x:f>성북구!CR6</x:f>
        <x:v>4448</x:v>
      </x:c>
      <x:c r="CS25" s="216">
        <x:f>성북구!CS6</x:f>
        <x:v>708</x:v>
      </x:c>
      <x:c r="CT25" s="216">
        <x:f>성북구!CT6</x:f>
        <x:v>5</x:v>
      </x:c>
      <x:c r="CU25" s="216">
        <x:f>성북구!CU6</x:f>
        <x:v>14</x:v>
      </x:c>
      <x:c r="CV25" s="216">
        <x:f>성북구!CV6</x:f>
        <x:v>33</x:v>
      </x:c>
      <x:c r="CW25" s="216">
        <x:f>성북구!CW6</x:f>
        <x:v>23</x:v>
      </x:c>
      <x:c r="CX25" s="246">
        <x:f>성북구!CX6</x:f>
        <x:v>98</x:v>
      </x:c>
      <x:c r="CY25" s="286" t="s">
        <x:v>1293</x:v>
      </x:c>
      <x:c r="CZ25" s="225">
        <x:f>성북구!CZ6</x:f>
        <x:v>15</x:v>
      </x:c>
      <x:c r="DA25" s="217">
        <x:f>성북구!DA6</x:f>
        <x:v>9626.0400000000009</x:v>
      </x:c>
      <x:c r="DB25" s="216">
        <x:f>성북구!DB6</x:f>
        <x:v>9</x:v>
      </x:c>
      <x:c r="DC25" s="217">
        <x:f>성북구!DC6</x:f>
        <x:v>1118.78</x:v>
      </x:c>
      <x:c r="DD25" s="216">
        <x:f>성북구!DD6</x:f>
        <x:v>5</x:v>
      </x:c>
      <x:c r="DE25" s="217">
        <x:f>성북구!DE6</x:f>
        <x:v>1794.78</x:v>
      </x:c>
      <x:c r="DF25" s="216">
        <x:f>성북구!DF6</x:f>
        <x:v>1021</x:v>
      </x:c>
      <x:c r="DG25" s="220">
        <x:f>성북구!DG6</x:f>
        <x:v>84482</x:v>
      </x:c>
    </x:row>
    <x:row r="26" spans="1:111" s="7" customFormat="1" ht="30" customHeight="1">
      <x:c r="A26" s="286" t="s">
        <x:v>1269</x:v>
      </x:c>
      <x:c r="B26" s="256">
        <x:f>강북구!B6</x:f>
        <x:v>25</x:v>
      </x:c>
      <x:c r="C26" s="891">
        <x:f>강북구!C6</x:f>
        <x:v>28634</x:v>
      </x:c>
      <x:c r="D26" s="258">
        <x:f>강북구!D6</x:f>
        <x:v>3</x:v>
      </x:c>
      <x:c r="E26" s="257">
        <x:f>강북구!E6</x:f>
        <x:v>64621</x:v>
      </x:c>
      <x:c r="F26" s="258">
        <x:f>강북구!F6</x:f>
        <x:v>3</x:v>
      </x:c>
      <x:c r="G26" s="257">
        <x:f>강북구!G6</x:f>
        <x:v>21.050000000000001</x:v>
      </x:c>
      <x:c r="H26" s="258">
        <x:f>강북구!H6</x:f>
        <x:v>0</x:v>
      </x:c>
      <x:c r="I26" s="257">
        <x:f>강북구!I6</x:f>
        <x:v>0</x:v>
      </x:c>
      <x:c r="J26" s="258">
        <x:f>강북구!J6</x:f>
        <x:v>37</x:v>
      </x:c>
      <x:c r="K26" s="258">
        <x:f>강북구!K6</x:f>
        <x:v>5</x:v>
      </x:c>
      <x:c r="L26" s="257">
        <x:f>강북구!L6</x:f>
        <x:v>344.60000000000002</x:v>
      </x:c>
      <x:c r="M26" s="258">
        <x:f>강북구!M6</x:f>
        <x:v>13</x:v>
      </x:c>
      <x:c r="N26" s="258">
        <x:f>강북구!N6</x:f>
        <x:v>5</x:v>
      </x:c>
      <x:c r="O26" s="258">
        <x:f>강북구!O6</x:f>
        <x:v>28</x:v>
      </x:c>
      <x:c r="P26" s="258">
        <x:f>강북구!P6</x:f>
        <x:v>41</x:v>
      </x:c>
      <x:c r="Q26" s="258">
        <x:f>강북구!Q6</x:f>
        <x:v>31</x:v>
      </x:c>
      <x:c r="R26" s="257">
        <x:f>강북구!R6</x:f>
        <x:v>1240</x:v>
      </x:c>
      <x:c r="S26" s="258">
        <x:f>강북구!S6</x:f>
        <x:v>56</x:v>
      </x:c>
      <x:c r="T26" s="257">
        <x:f>강북구!T6</x:f>
        <x:v>1003.65</x:v>
      </x:c>
      <x:c r="U26" s="258">
        <x:f>강북구!U6</x:f>
        <x:v>5</x:v>
      </x:c>
      <x:c r="V26" s="257">
        <x:f>강북구!V6</x:f>
        <x:v>281.18000000000001</x:v>
      </x:c>
      <x:c r="W26" s="258">
        <x:f>강북구!W6</x:f>
        <x:v>48</x:v>
      </x:c>
      <x:c r="X26" s="258">
        <x:f>강북구!X6</x:f>
        <x:v>972</x:v>
      </x:c>
      <x:c r="Y26" s="258">
        <x:f>강북구!Y6</x:f>
        <x:v>22</x:v>
      </x:c>
      <x:c r="Z26" s="258">
        <x:f>강북구!Z6</x:f>
        <x:v>144</x:v>
      </x:c>
      <x:c r="AA26" s="258">
        <x:f>강북구!AA6</x:f>
        <x:v>31</x:v>
      </x:c>
      <x:c r="AB26" s="258">
        <x:f>강북구!AB6</x:f>
        <x:v>10</x:v>
      </x:c>
      <x:c r="AC26" s="258">
        <x:f>강북구!AC6</x:f>
        <x:v>7</x:v>
      </x:c>
      <x:c r="AD26" s="258">
        <x:f>강북구!AD6</x:f>
        <x:v>24</x:v>
      </x:c>
      <x:c r="AE26" s="258">
        <x:f>강북구!AE6</x:f>
        <x:v>0</x:v>
      </x:c>
      <x:c r="AF26" s="258">
        <x:f>강북구!AF6</x:f>
        <x:v>0</x:v>
      </x:c>
      <x:c r="AG26" s="258">
        <x:f>강북구!AG6</x:f>
        <x:v>65</x:v>
      </x:c>
      <x:c r="AH26" s="258">
        <x:f>강북구!AH6</x:f>
        <x:v>36</x:v>
      </x:c>
      <x:c r="AI26" s="258">
        <x:f>강북구!AI6</x:f>
        <x:v>38</x:v>
      </x:c>
      <x:c r="AJ26" s="258">
        <x:f>강북구!AJ6</x:f>
        <x:v>45</x:v>
      </x:c>
      <x:c r="AK26" s="259">
        <x:f>강북구!AK6</x:f>
        <x:v>92</x:v>
      </x:c>
      <x:c r="AL26" s="286" t="s">
        <x:v>1269</x:v>
      </x:c>
      <x:c r="AM26" s="225">
        <x:f>강북구!AM6</x:f>
        <x:v>2</x:v>
      </x:c>
      <x:c r="AN26" s="217">
        <x:f>강북구!AN6</x:f>
        <x:v>12267</x:v>
      </x:c>
      <x:c r="AO26" s="216">
        <x:f>강북구!AO6</x:f>
        <x:v>0</x:v>
      </x:c>
      <x:c r="AP26" s="216">
        <x:f>강북구!AP6</x:f>
        <x:v>0</x:v>
      </x:c>
      <x:c r="AQ26" s="216">
        <x:f>강북구!AQ6</x:f>
        <x:v>1</x:v>
      </x:c>
      <x:c r="AR26" s="217">
        <x:f>강북구!AR6</x:f>
        <x:v>1606</x:v>
      </x:c>
      <x:c r="AS26" s="216">
        <x:f>강북구!AS6</x:f>
        <x:v>1</x:v>
      </x:c>
      <x:c r="AT26" s="217">
        <x:f>강북구!AT6</x:f>
        <x:v>492</x:v>
      </x:c>
      <x:c r="AU26" s="216">
        <x:f>강북구!AU6</x:f>
        <x:v>0</x:v>
      </x:c>
      <x:c r="AV26" s="216">
        <x:f>강북구!AV6</x:f>
        <x:v>0</x:v>
      </x:c>
      <x:c r="AW26" s="216">
        <x:f>강북구!AW6</x:f>
        <x:v>0</x:v>
      </x:c>
      <x:c r="AX26" s="216">
        <x:f>강북구!AX6</x:f>
        <x:v>1</x:v>
      </x:c>
      <x:c r="AY26" s="216">
        <x:f>강북구!AY6</x:f>
        <x:v>0</x:v>
      </x:c>
      <x:c r="AZ26" s="216">
        <x:f>강북구!AZ6</x:f>
        <x:v>26</x:v>
      </x:c>
      <x:c r="BA26" s="217">
        <x:f>강북구!BA6</x:f>
        <x:v>94</x:v>
      </x:c>
      <x:c r="BB26" s="216">
        <x:f>강북구!BB6</x:f>
        <x:v>1</x:v>
      </x:c>
      <x:c r="BC26" s="216">
        <x:f>강북구!BC6</x:f>
        <x:v>58</x:v>
      </x:c>
      <x:c r="BD26" s="216">
        <x:f>강북구!BD6</x:f>
        <x:v>2</x:v>
      </x:c>
      <x:c r="BE26" s="216">
        <x:f>강북구!BE6</x:f>
        <x:v>48</x:v>
      </x:c>
      <x:c r="BF26" s="216">
        <x:f>강북구!BF6</x:f>
        <x:v>572</x:v>
      </x:c>
      <x:c r="BG26" s="216">
        <x:f>강북구!BG6</x:f>
        <x:v>279</x:v>
      </x:c>
      <x:c r="BH26" s="216">
        <x:f>강북구!BH6</x:f>
        <x:v>305</x:v>
      </x:c>
      <x:c r="BI26" s="216">
        <x:f>강북구!BI6</x:f>
        <x:v>3</x:v>
      </x:c>
      <x:c r="BJ26" s="217">
        <x:f>강북구!BJ6</x:f>
        <x:v>280</x:v>
      </x:c>
      <x:c r="BK26" s="216">
        <x:f>강북구!BK6</x:f>
        <x:v>2</x:v>
      </x:c>
      <x:c r="BL26" s="217">
        <x:f>강북구!BL6</x:f>
        <x:v>98</x:v>
      </x:c>
      <x:c r="BM26" s="216">
        <x:f>강북구!BM6</x:f>
        <x:v>1</x:v>
      </x:c>
      <x:c r="BN26" s="217">
        <x:f>강북구!BN6</x:f>
        <x:v>1249</x:v>
      </x:c>
      <x:c r="BO26" s="216">
        <x:f>강북구!BO6</x:f>
        <x:v>1</x:v>
      </x:c>
      <x:c r="BP26" s="217">
        <x:f>강북구!BP6</x:f>
        <x:v>1344.5999999999999</x:v>
      </x:c>
      <x:c r="BQ26" s="216">
        <x:f>강북구!BQ6</x:f>
        <x:v>0</x:v>
      </x:c>
      <x:c r="BR26" s="216">
        <x:f>강북구!BR6</x:f>
        <x:v>0</x:v>
      </x:c>
      <x:c r="BS26" s="216">
        <x:f>강북구!BS6</x:f>
        <x:v>1</x:v>
      </x:c>
      <x:c r="BT26" s="216">
        <x:f>강북구!BT6</x:f>
        <x:v>12</x:v>
      </x:c>
      <x:c r="BU26" s="246">
        <x:f>강북구!BU6</x:f>
        <x:v>13</x:v>
      </x:c>
      <x:c r="BV26" s="286" t="s">
        <x:v>1269</x:v>
      </x:c>
      <x:c r="BW26" s="225">
        <x:f>강북구!BW6</x:f>
        <x:v>7</x:v>
      </x:c>
      <x:c r="BX26" s="216">
        <x:f>강북구!BX6</x:f>
        <x:v>449</x:v>
      </x:c>
      <x:c r="BY26" s="217">
        <x:f>강북구!BY6</x:f>
        <x:v>14241</x:v>
      </x:c>
      <x:c r="BZ26" s="216">
        <x:f>강북구!BZ6</x:f>
        <x:v>2</x:v>
      </x:c>
      <x:c r="CA26" s="217">
        <x:f>강북구!CA6</x:f>
        <x:v>921.39999999999998</x:v>
      </x:c>
      <x:c r="CB26" s="216">
        <x:f>강북구!CB6</x:f>
        <x:v>22</x:v>
      </x:c>
      <x:c r="CC26" s="217">
        <x:f>강북구!CC6</x:f>
        <x:v>3349.2099999999996</x:v>
      </x:c>
      <x:c r="CD26" s="216">
        <x:f>강북구!CD6</x:f>
        <x:v>2</x:v>
      </x:c>
      <x:c r="CE26" s="216">
        <x:f>강북구!CE6</x:f>
        <x:v>28</x:v>
      </x:c>
      <x:c r="CF26" s="217">
        <x:f>강북구!CF6</x:f>
        <x:v>805.85000000000002</x:v>
      </x:c>
      <x:c r="CG26" s="216">
        <x:f>강북구!CG6</x:f>
        <x:v>8</x:v>
      </x:c>
      <x:c r="CH26" s="216">
        <x:f>강북구!CH6</x:f>
        <x:v>1</x:v>
      </x:c>
      <x:c r="CI26" s="216">
        <x:f>강북구!CI6</x:f>
        <x:v>0</x:v>
      </x:c>
      <x:c r="CJ26" s="216">
        <x:f>강북구!CJ6</x:f>
        <x:v>36</x:v>
      </x:c>
      <x:c r="CK26" s="216">
        <x:f>강북구!CK6</x:f>
        <x:v>6</x:v>
      </x:c>
      <x:c r="CL26" s="216">
        <x:f>강북구!CL6</x:f>
        <x:v>4</x:v>
      </x:c>
      <x:c r="CM26" s="216">
        <x:f>강북구!CM6</x:f>
        <x:v>13</x:v>
      </x:c>
      <x:c r="CN26" s="216">
        <x:f>강북구!CN6</x:f>
        <x:v>62</x:v>
      </x:c>
      <x:c r="CO26" s="216">
        <x:f>강북구!CO6</x:f>
        <x:v>9</x:v>
      </x:c>
      <x:c r="CP26" s="217">
        <x:f>강북구!CP6</x:f>
        <x:v>415.67999999999995</x:v>
      </x:c>
      <x:c r="CQ26" s="216">
        <x:f>강북구!CQ6</x:f>
        <x:v>55</x:v>
      </x:c>
      <x:c r="CR26" s="217">
        <x:f>강북구!CR6</x:f>
        <x:v>6600.5</x:v>
      </x:c>
      <x:c r="CS26" s="216">
        <x:f>강북구!CS6</x:f>
        <x:v>629</x:v>
      </x:c>
      <x:c r="CT26" s="216">
        <x:f>강북구!CT6</x:f>
        <x:v>7</x:v>
      </x:c>
      <x:c r="CU26" s="216">
        <x:f>강북구!CU6</x:f>
        <x:v>119</x:v>
      </x:c>
      <x:c r="CV26" s="216">
        <x:f>강북구!CV6</x:f>
        <x:v>77</x:v>
      </x:c>
      <x:c r="CW26" s="216">
        <x:f>강북구!CW6</x:f>
        <x:v>84</x:v>
      </x:c>
      <x:c r="CX26" s="246">
        <x:f>강북구!CX6</x:f>
        <x:v>193</x:v>
      </x:c>
      <x:c r="CY26" s="286" t="s">
        <x:v>1269</x:v>
      </x:c>
      <x:c r="CZ26" s="225">
        <x:f>강북구!CZ6</x:f>
        <x:v>99</x:v>
      </x:c>
      <x:c r="DA26" s="217">
        <x:f>강북구!DA6</x:f>
        <x:v>15226.879999999999</x:v>
      </x:c>
      <x:c r="DB26" s="216">
        <x:f>강북구!DB6</x:f>
        <x:v>80</x:v>
      </x:c>
      <x:c r="DC26" s="217">
        <x:f>강북구!DC6</x:f>
        <x:v>3900.1999999999998</x:v>
      </x:c>
      <x:c r="DD26" s="216">
        <x:f>강북구!DD6</x:f>
        <x:v>2</x:v>
      </x:c>
      <x:c r="DE26" s="217">
        <x:f>강북구!DE6</x:f>
        <x:v>50.200000000000003</x:v>
      </x:c>
      <x:c r="DF26" s="216">
        <x:f>강북구!DF6</x:f>
        <x:v>78</x:v>
      </x:c>
      <x:c r="DG26" s="220">
        <x:f>강북구!DG6</x:f>
        <x:v>3850</x:v>
      </x:c>
    </x:row>
    <x:row r="27" spans="1:111" s="7" customFormat="1" ht="30" customHeight="1">
      <x:c r="A27" s="286" t="s">
        <x:v>1137</x:v>
      </x:c>
      <x:c r="B27" s="256">
        <x:f>도봉구!B6</x:f>
        <x:v>56</x:v>
      </x:c>
      <x:c r="C27" s="891">
        <x:f>도봉구!C6</x:f>
        <x:v>11524.9</x:v>
      </x:c>
      <x:c r="D27" s="258">
        <x:f>도봉구!D6</x:f>
        <x:v>28</x:v>
      </x:c>
      <x:c r="E27" s="257">
        <x:f>도봉구!E6</x:f>
        <x:v>43201.900000000001</x:v>
      </x:c>
      <x:c r="F27" s="258">
        <x:f>도봉구!F6</x:f>
        <x:v>21</x:v>
      </x:c>
      <x:c r="G27" s="257">
        <x:f>도봉구!G6</x:f>
        <x:v>23.437000000000001</x:v>
      </x:c>
      <x:c r="H27" s="258">
        <x:f>도봉구!H6</x:f>
        <x:v>54</x:v>
      </x:c>
      <x:c r="I27" s="257">
        <x:f>도봉구!I6</x:f>
        <x:v>22108</x:v>
      </x:c>
      <x:c r="J27" s="258">
        <x:f>도봉구!J6</x:f>
        <x:v>12</x:v>
      </x:c>
      <x:c r="K27" s="258">
        <x:f>도봉구!K6</x:f>
        <x:v>15</x:v>
      </x:c>
      <x:c r="L27" s="257">
        <x:f>도봉구!L6</x:f>
        <x:v>4186.8999999999996</x:v>
      </x:c>
      <x:c r="M27" s="258">
        <x:f>도봉구!M6</x:f>
        <x:v>22</x:v>
      </x:c>
      <x:c r="N27" s="258">
        <x:f>도봉구!N6</x:f>
        <x:v>0</x:v>
      </x:c>
      <x:c r="O27" s="258">
        <x:f>도봉구!O6</x:f>
        <x:v>19</x:v>
      </x:c>
      <x:c r="P27" s="258">
        <x:f>도봉구!P6</x:f>
        <x:v>26</x:v>
      </x:c>
      <x:c r="Q27" s="258">
        <x:f>도봉구!Q6</x:f>
        <x:v>0</x:v>
      </x:c>
      <x:c r="R27" s="257">
        <x:f>도봉구!R6</x:f>
        <x:v>0</x:v>
      </x:c>
      <x:c r="S27" s="258">
        <x:f>도봉구!S6</x:f>
        <x:v>106</x:v>
      </x:c>
      <x:c r="T27" s="257">
        <x:f>도봉구!T6</x:f>
        <x:v>1294</x:v>
      </x:c>
      <x:c r="U27" s="258">
        <x:f>도봉구!U6</x:f>
        <x:v>3</x:v>
      </x:c>
      <x:c r="V27" s="257">
        <x:f>도봉구!V6</x:f>
        <x:v>281</x:v>
      </x:c>
      <x:c r="W27" s="258">
        <x:f>도봉구!W6</x:f>
        <x:v>17</x:v>
      </x:c>
      <x:c r="X27" s="258">
        <x:f>도봉구!X6</x:f>
        <x:v>488</x:v>
      </x:c>
      <x:c r="Y27" s="258">
        <x:f>도봉구!Y6</x:f>
        <x:v>72</x:v>
      </x:c>
      <x:c r="Z27" s="258">
        <x:f>도봉구!Z6</x:f>
        <x:v>517</x:v>
      </x:c>
      <x:c r="AA27" s="258">
        <x:f>도봉구!AA6</x:f>
        <x:v>20</x:v>
      </x:c>
      <x:c r="AB27" s="258">
        <x:f>도봉구!AB6</x:f>
        <x:v>9</x:v>
      </x:c>
      <x:c r="AC27" s="258">
        <x:f>도봉구!AC6</x:f>
        <x:v>36</x:v>
      </x:c>
      <x:c r="AD27" s="258">
        <x:f>도봉구!AD6</x:f>
        <x:v>11</x:v>
      </x:c>
      <x:c r="AE27" s="258">
        <x:f>도봉구!AE6</x:f>
        <x:v>1</x:v>
      </x:c>
      <x:c r="AF27" s="258">
        <x:f>도봉구!AF6</x:f>
        <x:v>0</x:v>
      </x:c>
      <x:c r="AG27" s="258">
        <x:f>도봉구!AG6</x:f>
        <x:v>53</x:v>
      </x:c>
      <x:c r="AH27" s="258">
        <x:f>도봉구!AH6</x:f>
        <x:v>0</x:v>
      </x:c>
      <x:c r="AI27" s="258">
        <x:f>도봉구!AI6</x:f>
        <x:v>0</x:v>
      </x:c>
      <x:c r="AJ27" s="258">
        <x:f>도봉구!AJ6</x:f>
        <x:v>45</x:v>
      </x:c>
      <x:c r="AK27" s="259">
        <x:f>도봉구!AK6</x:f>
        <x:v>99</x:v>
      </x:c>
      <x:c r="AL27" s="286" t="s">
        <x:v>1137</x:v>
      </x:c>
      <x:c r="AM27" s="225">
        <x:f>도봉구!AM6</x:f>
        <x:v>2</x:v>
      </x:c>
      <x:c r="AN27" s="217">
        <x:f>도봉구!AN6</x:f>
        <x:v>11003</x:v>
      </x:c>
      <x:c r="AO27" s="216">
        <x:f>도봉구!AO6</x:f>
        <x:v>4</x:v>
      </x:c>
      <x:c r="AP27" s="216">
        <x:f>도봉구!AP6</x:f>
        <x:v>14</x:v>
      </x:c>
      <x:c r="AQ27" s="216">
        <x:f>도봉구!AQ6</x:f>
        <x:v>0</x:v>
      </x:c>
      <x:c r="AR27" s="217">
        <x:f>도봉구!AR6</x:f>
        <x:v>0</x:v>
      </x:c>
      <x:c r="AS27" s="216">
        <x:f>도봉구!AS6</x:f>
        <x:v>0</x:v>
      </x:c>
      <x:c r="AT27" s="217">
        <x:f>도봉구!AT6</x:f>
        <x:v>0</x:v>
      </x:c>
      <x:c r="AU27" s="216">
        <x:f>도봉구!AU6</x:f>
        <x:v>0</x:v>
      </x:c>
      <x:c r="AV27" s="216">
        <x:f>도봉구!AV6</x:f>
        <x:v>0</x:v>
      </x:c>
      <x:c r="AW27" s="216">
        <x:f>도봉구!AW6</x:f>
        <x:v>2</x:v>
      </x:c>
      <x:c r="AX27" s="216">
        <x:f>도봉구!AX6</x:f>
        <x:v>9</x:v>
      </x:c>
      <x:c r="AY27" s="216">
        <x:f>도봉구!AY6</x:f>
        <x:v>1</x:v>
      </x:c>
      <x:c r="AZ27" s="216">
        <x:f>도봉구!AZ6</x:f>
        <x:v>12</x:v>
      </x:c>
      <x:c r="BA27" s="217">
        <x:f>도봉구!BA6</x:f>
        <x:v>6257</x:v>
      </x:c>
      <x:c r="BB27" s="216">
        <x:f>도봉구!BB6</x:f>
        <x:v>1</x:v>
      </x:c>
      <x:c r="BC27" s="216">
        <x:f>도봉구!BC6</x:f>
        <x:v>50</x:v>
      </x:c>
      <x:c r="BD27" s="216">
        <x:f>도봉구!BD6</x:f>
        <x:v>1</x:v>
      </x:c>
      <x:c r="BE27" s="216">
        <x:f>도봉구!BE6</x:f>
        <x:v>144</x:v>
      </x:c>
      <x:c r="BF27" s="216">
        <x:f>도봉구!BF6</x:f>
        <x:v>572</x:v>
      </x:c>
      <x:c r="BG27" s="216">
        <x:f>도봉구!BG6</x:f>
        <x:v>2</x:v>
      </x:c>
      <x:c r="BH27" s="216">
        <x:f>도봉구!BH6</x:f>
        <x:v>5</x:v>
      </x:c>
      <x:c r="BI27" s="216">
        <x:f>도봉구!BI6</x:f>
        <x:v>0</x:v>
      </x:c>
      <x:c r="BJ27" s="217">
        <x:f>도봉구!BJ6</x:f>
        <x:v>0</x:v>
      </x:c>
      <x:c r="BK27" s="216">
        <x:f>도봉구!BK6</x:f>
        <x:v>0</x:v>
      </x:c>
      <x:c r="BL27" s="217">
        <x:f>도봉구!BL6</x:f>
        <x:v>0</x:v>
      </x:c>
      <x:c r="BM27" s="216">
        <x:f>도봉구!BM6</x:f>
        <x:v>2</x:v>
      </x:c>
      <x:c r="BN27" s="217">
        <x:f>도봉구!BN6</x:f>
        <x:v>3359</x:v>
      </x:c>
      <x:c r="BO27" s="216">
        <x:f>도봉구!BO6</x:f>
        <x:v>2</x:v>
      </x:c>
      <x:c r="BP27" s="217">
        <x:f>도봉구!BP6</x:f>
        <x:v>597</x:v>
      </x:c>
      <x:c r="BQ27" s="216">
        <x:f>도봉구!BQ6</x:f>
        <x:v>0</x:v>
      </x:c>
      <x:c r="BR27" s="216">
        <x:f>도봉구!BR6</x:f>
        <x:v>0</x:v>
      </x:c>
      <x:c r="BS27" s="216">
        <x:f>도봉구!BS6</x:f>
        <x:v>1</x:v>
      </x:c>
      <x:c r="BT27" s="216">
        <x:f>도봉구!BT6</x:f>
        <x:v>1</x:v>
      </x:c>
      <x:c r="BU27" s="246">
        <x:f>도봉구!BU6</x:f>
        <x:v>1</x:v>
      </x:c>
      <x:c r="BV27" s="286" t="s">
        <x:v>1137</x:v>
      </x:c>
      <x:c r="BW27" s="225">
        <x:f>도봉구!BW6</x:f>
        <x:v>6</x:v>
      </x:c>
      <x:c r="BX27" s="216">
        <x:f>도봉구!BX6</x:f>
        <x:v>313</x:v>
      </x:c>
      <x:c r="BY27" s="217">
        <x:f>도봉구!BY6</x:f>
        <x:v>12176.299999999999</x:v>
      </x:c>
      <x:c r="BZ27" s="216">
        <x:f>도봉구!BZ6</x:f>
        <x:v>0</x:v>
      </x:c>
      <x:c r="CA27" s="217">
        <x:f>도봉구!CA6</x:f>
        <x:v>0</x:v>
      </x:c>
      <x:c r="CB27" s="216">
        <x:f>도봉구!CB6</x:f>
        <x:v>1</x:v>
      </x:c>
      <x:c r="CC27" s="217">
        <x:f>도봉구!CC6</x:f>
        <x:v>18</x:v>
      </x:c>
      <x:c r="CD27" s="216">
        <x:f>도봉구!CD6</x:f>
        <x:v>0</x:v>
      </x:c>
      <x:c r="CE27" s="216">
        <x:f>도봉구!CE6</x:f>
        <x:v>11</x:v>
      </x:c>
      <x:c r="CF27" s="217">
        <x:f>도봉구!CF6</x:f>
        <x:v>398</x:v>
      </x:c>
      <x:c r="CG27" s="216">
        <x:f>도봉구!CG6</x:f>
        <x:v>4</x:v>
      </x:c>
      <x:c r="CH27" s="216">
        <x:f>도봉구!CH6</x:f>
        <x:v>1</x:v>
      </x:c>
      <x:c r="CI27" s="216">
        <x:f>도봉구!CI6</x:f>
        <x:v>0</x:v>
      </x:c>
      <x:c r="CJ27" s="216">
        <x:f>도봉구!CJ6</x:f>
        <x:v>41</x:v>
      </x:c>
      <x:c r="CK27" s="216">
        <x:f>도봉구!CK6</x:f>
        <x:v>2</x:v>
      </x:c>
      <x:c r="CL27" s="216">
        <x:f>도봉구!CL6</x:f>
        <x:v>1</x:v>
      </x:c>
      <x:c r="CM27" s="216">
        <x:f>도봉구!CM6</x:f>
        <x:v>1</x:v>
      </x:c>
      <x:c r="CN27" s="216">
        <x:f>도봉구!CN6</x:f>
        <x:v>1</x:v>
      </x:c>
      <x:c r="CO27" s="216">
        <x:f>도봉구!CO6</x:f>
        <x:v>3</x:v>
      </x:c>
      <x:c r="CP27" s="217">
        <x:f>도봉구!CP6</x:f>
        <x:v>343.46000000000004</x:v>
      </x:c>
      <x:c r="CQ27" s="216">
        <x:f>도봉구!CQ6</x:f>
        <x:v>43</x:v>
      </x:c>
      <x:c r="CR27" s="217">
        <x:f>도봉구!CR6</x:f>
        <x:v>3615</x:v>
      </x:c>
      <x:c r="CS27" s="216">
        <x:f>도봉구!CS6</x:f>
        <x:v>678</x:v>
      </x:c>
      <x:c r="CT27" s="216">
        <x:f>도봉구!CT6</x:f>
        <x:v>36</x:v>
      </x:c>
      <x:c r="CU27" s="216">
        <x:f>도봉구!CU6</x:f>
        <x:v>120</x:v>
      </x:c>
      <x:c r="CV27" s="216">
        <x:f>도봉구!CV6</x:f>
        <x:v>18</x:v>
      </x:c>
      <x:c r="CW27" s="216">
        <x:f>도봉구!CW6</x:f>
        <x:v>6</x:v>
      </x:c>
      <x:c r="CX27" s="246">
        <x:f>도봉구!CX6</x:f>
        <x:v>17</x:v>
      </x:c>
      <x:c r="CY27" s="286" t="s">
        <x:v>1137</x:v>
      </x:c>
      <x:c r="CZ27" s="225">
        <x:f>도봉구!CZ6</x:f>
        <x:v>6</x:v>
      </x:c>
      <x:c r="DA27" s="217">
        <x:f>도봉구!DA6</x:f>
        <x:v>10463.040000000001</x:v>
      </x:c>
      <x:c r="DB27" s="216">
        <x:f>도봉구!DB6</x:f>
        <x:v>0</x:v>
      </x:c>
      <x:c r="DC27" s="217">
        <x:f>도봉구!DC6</x:f>
        <x:v>0</x:v>
      </x:c>
      <x:c r="DD27" s="216">
        <x:f>도봉구!DD6</x:f>
        <x:v>0</x:v>
      </x:c>
      <x:c r="DE27" s="217">
        <x:f>도봉구!DE6</x:f>
        <x:v>0</x:v>
      </x:c>
      <x:c r="DF27" s="216">
        <x:f>도봉구!DF6</x:f>
        <x:v>0</x:v>
      </x:c>
      <x:c r="DG27" s="220">
        <x:f>도봉구!DG6</x:f>
        <x:v>0</x:v>
      </x:c>
    </x:row>
    <x:row r="28" spans="1:111" s="7" customFormat="1" ht="30" customHeight="1">
      <x:c r="A28" s="286" t="s">
        <x:v>1292</x:v>
      </x:c>
      <x:c r="B28" s="256">
        <x:f>노원구!B6</x:f>
        <x:v>41</x:v>
      </x:c>
      <x:c r="C28" s="891">
        <x:f>노원구!C6</x:f>
        <x:v>55354.5</x:v>
      </x:c>
      <x:c r="D28" s="258">
        <x:f>노원구!D6</x:f>
        <x:v>16</x:v>
      </x:c>
      <x:c r="E28" s="257">
        <x:f>노원구!E6</x:f>
        <x:v>43319.959999999999</x:v>
      </x:c>
      <x:c r="F28" s="258">
        <x:f>노원구!F6</x:f>
        <x:v>77</x:v>
      </x:c>
      <x:c r="G28" s="257">
        <x:f>노원구!G6</x:f>
        <x:v>20115.053</x:v>
      </x:c>
      <x:c r="H28" s="258">
        <x:f>노원구!H6</x:f>
        <x:v>17</x:v>
      </x:c>
      <x:c r="I28" s="257">
        <x:f>노원구!I6</x:f>
        <x:v>211431.5</x:v>
      </x:c>
      <x:c r="J28" s="258">
        <x:f>노원구!J6</x:f>
        <x:v>84</x:v>
      </x:c>
      <x:c r="K28" s="258">
        <x:f>노원구!K6</x:f>
        <x:v>10</x:v>
      </x:c>
      <x:c r="L28" s="257">
        <x:f>노원구!L6</x:f>
        <x:v>3852.0500000000002</x:v>
      </x:c>
      <x:c r="M28" s="258">
        <x:f>노원구!M6</x:f>
        <x:v>7</x:v>
      </x:c>
      <x:c r="N28" s="258">
        <x:f>노원구!N6</x:f>
        <x:v>26</x:v>
      </x:c>
      <x:c r="O28" s="258">
        <x:f>노원구!O6</x:f>
        <x:v>10</x:v>
      </x:c>
      <x:c r="P28" s="258">
        <x:f>노원구!P6</x:f>
        <x:v>7</x:v>
      </x:c>
      <x:c r="Q28" s="258">
        <x:f>노원구!Q6</x:f>
        <x:v>12</x:v>
      </x:c>
      <x:c r="R28" s="257">
        <x:f>노원구!R6</x:f>
        <x:v>9049.2600000000002</x:v>
      </x:c>
      <x:c r="S28" s="258">
        <x:f>노원구!S6</x:f>
        <x:v>150</x:v>
      </x:c>
      <x:c r="T28" s="257">
        <x:f>노원구!T6</x:f>
        <x:v>3104.1300000000001</x:v>
      </x:c>
      <x:c r="U28" s="258">
        <x:f>노원구!U6</x:f>
        <x:v>2</x:v>
      </x:c>
      <x:c r="V28" s="257">
        <x:f>노원구!V6</x:f>
        <x:v>227</x:v>
      </x:c>
      <x:c r="W28" s="258">
        <x:f>노원구!W6</x:f>
        <x:v>114</x:v>
      </x:c>
      <x:c r="X28" s="258">
        <x:f>노원구!X6</x:f>
        <x:v>1862</x:v>
      </x:c>
      <x:c r="Y28" s="258">
        <x:f>노원구!Y6</x:f>
        <x:v>28</x:v>
      </x:c>
      <x:c r="Z28" s="258">
        <x:f>노원구!Z6</x:f>
        <x:v>208</x:v>
      </x:c>
      <x:c r="AA28" s="258">
        <x:f>노원구!AA6</x:f>
        <x:v>83</x:v>
      </x:c>
      <x:c r="AB28" s="258">
        <x:f>노원구!AB6</x:f>
        <x:v>0</x:v>
      </x:c>
      <x:c r="AC28" s="258">
        <x:f>노원구!AC6</x:f>
        <x:v>24</x:v>
      </x:c>
      <x:c r="AD28" s="258">
        <x:f>노원구!AD6</x:f>
        <x:v>41</x:v>
      </x:c>
      <x:c r="AE28" s="258">
        <x:f>노원구!AE6</x:f>
        <x:v>1</x:v>
      </x:c>
      <x:c r="AF28" s="258">
        <x:f>노원구!AF6</x:f>
        <x:v>0</x:v>
      </x:c>
      <x:c r="AG28" s="258">
        <x:f>노원구!AG6</x:f>
        <x:v>120</x:v>
      </x:c>
      <x:c r="AH28" s="258">
        <x:f>노원구!AH6</x:f>
        <x:v>14</x:v>
      </x:c>
      <x:c r="AI28" s="258">
        <x:f>노원구!AI6</x:f>
        <x:v>13</x:v>
      </x:c>
      <x:c r="AJ28" s="258">
        <x:f>노원구!AJ6</x:f>
        <x:v>107</x:v>
      </x:c>
      <x:c r="AK28" s="259">
        <x:f>노원구!AK6</x:f>
        <x:v>172</x:v>
      </x:c>
      <x:c r="AL28" s="286" t="s">
        <x:v>1292</x:v>
      </x:c>
      <x:c r="AM28" s="225">
        <x:f>노원구!AM6</x:f>
        <x:v>7</x:v>
      </x:c>
      <x:c r="AN28" s="217">
        <x:f>노원구!AN6</x:f>
        <x:v>12588</x:v>
      </x:c>
      <x:c r="AO28" s="216">
        <x:f>노원구!AO6</x:f>
        <x:v>3</x:v>
      </x:c>
      <x:c r="AP28" s="216">
        <x:f>노원구!AP6</x:f>
        <x:v>1752</x:v>
      </x:c>
      <x:c r="AQ28" s="216">
        <x:f>노원구!AQ6</x:f>
        <x:v>0</x:v>
      </x:c>
      <x:c r="AR28" s="217">
        <x:f>노원구!AR6</x:f>
        <x:v>0</x:v>
      </x:c>
      <x:c r="AS28" s="216">
        <x:f>노원구!AS6</x:f>
        <x:v>0</x:v>
      </x:c>
      <x:c r="AT28" s="217">
        <x:f>노원구!AT6</x:f>
        <x:v>0</x:v>
      </x:c>
      <x:c r="AU28" s="216">
        <x:f>노원구!AU6</x:f>
        <x:v>0</x:v>
      </x:c>
      <x:c r="AV28" s="216">
        <x:f>노원구!AV6</x:f>
        <x:v>2</x:v>
      </x:c>
      <x:c r="AW28" s="216">
        <x:f>노원구!AW6</x:f>
        <x:v>4</x:v>
      </x:c>
      <x:c r="AX28" s="216">
        <x:f>노원구!AX6</x:f>
        <x:v>9</x:v>
      </x:c>
      <x:c r="AY28" s="216">
        <x:f>노원구!AY6</x:f>
        <x:v>1</x:v>
      </x:c>
      <x:c r="AZ28" s="216">
        <x:f>노원구!AZ6</x:f>
        <x:v>18</x:v>
      </x:c>
      <x:c r="BA28" s="217">
        <x:f>노원구!BA6</x:f>
        <x:v>3646</x:v>
      </x:c>
      <x:c r="BB28" s="216">
        <x:f>노원구!BB6</x:f>
        <x:v>3776</x:v>
      </x:c>
      <x:c r="BC28" s="216">
        <x:f>노원구!BC6</x:f>
        <x:v>0</x:v>
      </x:c>
      <x:c r="BD28" s="216">
        <x:f>노원구!BD6</x:f>
        <x:v>4</x:v>
      </x:c>
      <x:c r="BE28" s="216">
        <x:f>노원구!BE6</x:f>
        <x:v>146</x:v>
      </x:c>
      <x:c r="BF28" s="216">
        <x:f>노원구!BF6</x:f>
        <x:v>535</x:v>
      </x:c>
      <x:c r="BG28" s="216">
        <x:f>노원구!BG6</x:f>
        <x:v>35</x:v>
      </x:c>
      <x:c r="BH28" s="216">
        <x:f>노원구!BH6</x:f>
        <x:v>49</x:v>
      </x:c>
      <x:c r="BI28" s="216">
        <x:f>노원구!BI6</x:f>
        <x:v>0</x:v>
      </x:c>
      <x:c r="BJ28" s="217">
        <x:f>노원구!BJ6</x:f>
        <x:v>0</x:v>
      </x:c>
      <x:c r="BK28" s="216">
        <x:f>노원구!BK6</x:f>
        <x:v>0</x:v>
      </x:c>
      <x:c r="BL28" s="217">
        <x:f>노원구!BL6</x:f>
        <x:v>0</x:v>
      </x:c>
      <x:c r="BM28" s="216">
        <x:f>노원구!BM6</x:f>
        <x:v>2</x:v>
      </x:c>
      <x:c r="BN28" s="217">
        <x:f>노원구!BN6</x:f>
        <x:v>1201.5900000000001</x:v>
      </x:c>
      <x:c r="BO28" s="216">
        <x:f>노원구!BO6</x:f>
        <x:v>2</x:v>
      </x:c>
      <x:c r="BP28" s="217">
        <x:f>노원구!BP6</x:f>
        <x:v>6082.54</x:v>
      </x:c>
      <x:c r="BQ28" s="216">
        <x:f>노원구!BQ6</x:f>
        <x:v>1</x:v>
      </x:c>
      <x:c r="BR28" s="216">
        <x:f>노원구!BR6</x:f>
        <x:v>0</x:v>
      </x:c>
      <x:c r="BS28" s="216">
        <x:f>노원구!BS6</x:f>
        <x:v>0</x:v>
      </x:c>
      <x:c r="BT28" s="216">
        <x:f>노원구!BT6</x:f>
        <x:v>10</x:v>
      </x:c>
      <x:c r="BU28" s="246">
        <x:f>노원구!BU6</x:f>
        <x:v>11</x:v>
      </x:c>
      <x:c r="BV28" s="286" t="s">
        <x:v>1292</x:v>
      </x:c>
      <x:c r="BW28" s="225">
        <x:f>노원구!BW6</x:f>
        <x:v>12</x:v>
      </x:c>
      <x:c r="BX28" s="216">
        <x:f>노원구!BX6</x:f>
        <x:v>372</x:v>
      </x:c>
      <x:c r="BY28" s="217">
        <x:f>노원구!BY6</x:f>
        <x:v>17175.380000000001</x:v>
      </x:c>
      <x:c r="BZ28" s="216">
        <x:f>노원구!BZ6</x:f>
        <x:v>0</x:v>
      </x:c>
      <x:c r="CA28" s="217">
        <x:f>노원구!CA6</x:f>
        <x:v>0</x:v>
      </x:c>
      <x:c r="CB28" s="216">
        <x:f>노원구!CB6</x:f>
        <x:v>0</x:v>
      </x:c>
      <x:c r="CC28" s="217">
        <x:f>노원구!CC6</x:f>
        <x:v>0</x:v>
      </x:c>
      <x:c r="CD28" s="216">
        <x:f>노원구!CD6</x:f>
        <x:v>0</x:v>
      </x:c>
      <x:c r="CE28" s="216">
        <x:f>노원구!CE6</x:f>
        <x:v>43</x:v>
      </x:c>
      <x:c r="CF28" s="217">
        <x:f>노원구!CF6</x:f>
        <x:v>1650.02</x:v>
      </x:c>
      <x:c r="CG28" s="216">
        <x:f>노원구!CG6</x:f>
        <x:v>0</x:v>
      </x:c>
      <x:c r="CH28" s="216">
        <x:f>노원구!CH6</x:f>
        <x:v>2</x:v>
      </x:c>
      <x:c r="CI28" s="216">
        <x:f>노원구!CI6</x:f>
        <x:v>2</x:v>
      </x:c>
      <x:c r="CJ28" s="216">
        <x:f>노원구!CJ6</x:f>
        <x:v>43</x:v>
      </x:c>
      <x:c r="CK28" s="216">
        <x:f>노원구!CK6</x:f>
        <x:v>8</x:v>
      </x:c>
      <x:c r="CL28" s="216">
        <x:f>노원구!CL6</x:f>
        <x:v>5</x:v>
      </x:c>
      <x:c r="CM28" s="216">
        <x:f>노원구!CM6</x:f>
        <x:v>9</x:v>
      </x:c>
      <x:c r="CN28" s="216">
        <x:f>노원구!CN6</x:f>
        <x:v>24</x:v>
      </x:c>
      <x:c r="CO28" s="216">
        <x:f>노원구!CO6</x:f>
        <x:v>32</x:v>
      </x:c>
      <x:c r="CP28" s="217">
        <x:f>노원구!CP6</x:f>
        <x:v>1349.97</x:v>
      </x:c>
      <x:c r="CQ28" s="216">
        <x:f>노원구!CQ6</x:f>
        <x:v>90</x:v>
      </x:c>
      <x:c r="CR28" s="217">
        <x:f>노원구!CR6</x:f>
        <x:v>16787.599999999999</x:v>
      </x:c>
      <x:c r="CS28" s="216">
        <x:f>노원구!CS6</x:f>
        <x:v>1508</x:v>
      </x:c>
      <x:c r="CT28" s="216">
        <x:f>노원구!CT6</x:f>
        <x:v>39</x:v>
      </x:c>
      <x:c r="CU28" s="216">
        <x:f>노원구!CU6</x:f>
        <x:v>118</x:v>
      </x:c>
      <x:c r="CV28" s="216">
        <x:f>노원구!CV6</x:f>
        <x:v>16</x:v>
      </x:c>
      <x:c r="CW28" s="216">
        <x:f>노원구!CW6</x:f>
        <x:v>15</x:v>
      </x:c>
      <x:c r="CX28" s="246">
        <x:f>노원구!CX6</x:f>
        <x:v>54</x:v>
      </x:c>
      <x:c r="CY28" s="286" t="s">
        <x:v>1292</x:v>
      </x:c>
      <x:c r="CZ28" s="225">
        <x:f>노원구!CZ6</x:f>
        <x:v>47</x:v>
      </x:c>
      <x:c r="DA28" s="217">
        <x:f>노원구!DA6</x:f>
        <x:v>6808.1899999999978</x:v>
      </x:c>
      <x:c r="DB28" s="216">
        <x:f>노원구!DB6</x:f>
        <x:v>0</x:v>
      </x:c>
      <x:c r="DC28" s="217">
        <x:f>노원구!DC6</x:f>
        <x:v>0</x:v>
      </x:c>
      <x:c r="DD28" s="216">
        <x:f>노원구!DD6</x:f>
        <x:v>0</x:v>
      </x:c>
      <x:c r="DE28" s="217">
        <x:f>노원구!DE6</x:f>
        <x:v>0</x:v>
      </x:c>
      <x:c r="DF28" s="216">
        <x:f>노원구!DF6</x:f>
        <x:v>0</x:v>
      </x:c>
      <x:c r="DG28" s="220">
        <x:f>노원구!DG6</x:f>
        <x:v>0</x:v>
      </x:c>
    </x:row>
    <x:row r="29" spans="1:111" s="7" customFormat="1" ht="30" customHeight="1">
      <x:c r="A29" s="286" t="s">
        <x:v>1169</x:v>
      </x:c>
      <x:c r="B29" s="256">
        <x:f>은평구!B6</x:f>
        <x:v>42</x:v>
      </x:c>
      <x:c r="C29" s="891">
        <x:f>은평구!C6</x:f>
        <x:v>24040.309999999998</x:v>
      </x:c>
      <x:c r="D29" s="258">
        <x:f>은평구!D6</x:f>
        <x:v>13</x:v>
      </x:c>
      <x:c r="E29" s="257">
        <x:f>은평구!E6</x:f>
        <x:v>21337.220000000001</x:v>
      </x:c>
      <x:c r="F29" s="258">
        <x:f>은평구!F6</x:f>
        <x:v>32</x:v>
      </x:c>
      <x:c r="G29" s="257">
        <x:f>은평구!G6</x:f>
        <x:v>3268.5470000000005</x:v>
      </x:c>
      <x:c r="H29" s="258">
        <x:f>은평구!H6</x:f>
        <x:v>2</x:v>
      </x:c>
      <x:c r="I29" s="257">
        <x:f>은평구!I6</x:f>
        <x:v>0</x:v>
      </x:c>
      <x:c r="J29" s="258">
        <x:f>은평구!J6</x:f>
        <x:v>95</x:v>
      </x:c>
      <x:c r="K29" s="258">
        <x:f>은평구!K6</x:f>
        <x:v>16</x:v>
      </x:c>
      <x:c r="L29" s="257">
        <x:f>은평구!L6</x:f>
        <x:v>3331.73</x:v>
      </x:c>
      <x:c r="M29" s="258">
        <x:f>은평구!M6</x:f>
        <x:v>11</x:v>
      </x:c>
      <x:c r="N29" s="258">
        <x:f>은평구!N6</x:f>
        <x:v>13</x:v>
      </x:c>
      <x:c r="O29" s="258">
        <x:f>은평구!O6</x:f>
        <x:v>22</x:v>
      </x:c>
      <x:c r="P29" s="258">
        <x:f>은평구!P6</x:f>
        <x:v>34</x:v>
      </x:c>
      <x:c r="Q29" s="258">
        <x:f>은평구!Q6</x:f>
        <x:v>4</x:v>
      </x:c>
      <x:c r="R29" s="257">
        <x:f>은평구!R6</x:f>
        <x:v>3284.8000000000002</x:v>
      </x:c>
      <x:c r="S29" s="258">
        <x:f>은평구!S6</x:f>
        <x:v>154</x:v>
      </x:c>
      <x:c r="T29" s="257">
        <x:f>은평구!T6</x:f>
        <x:v>4182.9700000000003</x:v>
      </x:c>
      <x:c r="U29" s="258">
        <x:f>은평구!U6</x:f>
        <x:v>4</x:v>
      </x:c>
      <x:c r="V29" s="257">
        <x:f>은평구!V6</x:f>
        <x:v>535.31999999999994</x:v>
      </x:c>
      <x:c r="W29" s="258">
        <x:f>은평구!W6</x:f>
        <x:v>89</x:v>
      </x:c>
      <x:c r="X29" s="258">
        <x:f>은평구!X6</x:f>
        <x:v>1541</x:v>
      </x:c>
      <x:c r="Y29" s="258">
        <x:f>은평구!Y6</x:f>
        <x:v>84</x:v>
      </x:c>
      <x:c r="Z29" s="258">
        <x:f>은평구!Z6</x:f>
        <x:v>349</x:v>
      </x:c>
      <x:c r="AA29" s="258">
        <x:f>은평구!AA6</x:f>
        <x:v>31</x:v>
      </x:c>
      <x:c r="AB29" s="258">
        <x:f>은평구!AB6</x:f>
        <x:v>2</x:v>
      </x:c>
      <x:c r="AC29" s="258">
        <x:f>은평구!AC6</x:f>
        <x:v>21</x:v>
      </x:c>
      <x:c r="AD29" s="258">
        <x:f>은평구!AD6</x:f>
        <x:v>20</x:v>
      </x:c>
      <x:c r="AE29" s="258">
        <x:f>은평구!AE6</x:f>
        <x:v>2</x:v>
      </x:c>
      <x:c r="AF29" s="258">
        <x:f>은평구!AF6</x:f>
        <x:v>1</x:v>
      </x:c>
      <x:c r="AG29" s="258">
        <x:f>은평구!AG6</x:f>
        <x:v>66</x:v>
      </x:c>
      <x:c r="AH29" s="258">
        <x:f>은평구!AH6</x:f>
        <x:v>0</x:v>
      </x:c>
      <x:c r="AI29" s="258">
        <x:f>은평구!AI6</x:f>
        <x:v>0</x:v>
      </x:c>
      <x:c r="AJ29" s="258">
        <x:f>은평구!AJ6</x:f>
        <x:v>61</x:v>
      </x:c>
      <x:c r="AK29" s="259">
        <x:f>은평구!AK6</x:f>
        <x:v>123</x:v>
      </x:c>
      <x:c r="AL29" s="286" t="s">
        <x:v>1169</x:v>
      </x:c>
      <x:c r="AM29" s="225">
        <x:f>은평구!AM6</x:f>
        <x:v>3</x:v>
      </x:c>
      <x:c r="AN29" s="217">
        <x:f>은평구!AN6</x:f>
        <x:v>4001</x:v>
      </x:c>
      <x:c r="AO29" s="216">
        <x:f>은평구!AO6</x:f>
        <x:v>1</x:v>
      </x:c>
      <x:c r="AP29" s="216">
        <x:f>은평구!AP6</x:f>
        <x:v>1600</x:v>
      </x:c>
      <x:c r="AQ29" s="216">
        <x:f>은평구!AQ6</x:f>
        <x:v>0</x:v>
      </x:c>
      <x:c r="AR29" s="217">
        <x:f>은평구!AR6</x:f>
        <x:v>0</x:v>
      </x:c>
      <x:c r="AS29" s="216">
        <x:f>은평구!AS6</x:f>
        <x:v>0</x:v>
      </x:c>
      <x:c r="AT29" s="217">
        <x:f>은평구!AT6</x:f>
        <x:v>0</x:v>
      </x:c>
      <x:c r="AU29" s="216">
        <x:f>은평구!AU6</x:f>
        <x:v>0</x:v>
      </x:c>
      <x:c r="AV29" s="216">
        <x:f>은평구!AV6</x:f>
        <x:v>0</x:v>
      </x:c>
      <x:c r="AW29" s="216">
        <x:f>은평구!AW6</x:f>
        <x:v>4</x:v>
      </x:c>
      <x:c r="AX29" s="216">
        <x:f>은평구!AX6</x:f>
        <x:v>5</x:v>
      </x:c>
      <x:c r="AY29" s="216">
        <x:f>은평구!AY6</x:f>
        <x:v>1</x:v>
      </x:c>
      <x:c r="AZ29" s="216">
        <x:f>은평구!AZ6</x:f>
        <x:v>30</x:v>
      </x:c>
      <x:c r="BA29" s="217">
        <x:f>은평구!BA6</x:f>
        <x:v>10539.68</x:v>
      </x:c>
      <x:c r="BB29" s="216">
        <x:f>은평구!BB6</x:f>
        <x:v>0</x:v>
      </x:c>
      <x:c r="BC29" s="216">
        <x:f>은평구!BC6</x:f>
        <x:v>0</x:v>
      </x:c>
      <x:c r="BD29" s="216">
        <x:f>은평구!BD6</x:f>
        <x:v>1</x:v>
      </x:c>
      <x:c r="BE29" s="216">
        <x:f>은평구!BE6</x:f>
        <x:v>178</x:v>
      </x:c>
      <x:c r="BF29" s="216">
        <x:f>은평구!BF6</x:f>
        <x:v>1196</x:v>
      </x:c>
      <x:c r="BG29" s="216">
        <x:f>은평구!BG6</x:f>
        <x:v>8</x:v>
      </x:c>
      <x:c r="BH29" s="216">
        <x:f>은평구!BH6</x:f>
        <x:v>8</x:v>
      </x:c>
      <x:c r="BI29" s="216">
        <x:f>은평구!BI6</x:f>
        <x:v>0</x:v>
      </x:c>
      <x:c r="BJ29" s="217">
        <x:f>은평구!BJ6</x:f>
        <x:v>0</x:v>
      </x:c>
      <x:c r="BK29" s="216">
        <x:f>은평구!BK6</x:f>
        <x:v>5</x:v>
      </x:c>
      <x:c r="BL29" s="217">
        <x:f>은평구!BL6</x:f>
        <x:v>2625.4700000000003</x:v>
      </x:c>
      <x:c r="BM29" s="216">
        <x:f>은평구!BM6</x:f>
        <x:v>1</x:v>
      </x:c>
      <x:c r="BN29" s="217">
        <x:f>은평구!BN6</x:f>
        <x:v>5059.9899999999998</x:v>
      </x:c>
      <x:c r="BO29" s="216">
        <x:f>은평구!BO6</x:f>
        <x:v>3</x:v>
      </x:c>
      <x:c r="BP29" s="217">
        <x:f>은평구!BP6</x:f>
        <x:v>3836.5599999999999</x:v>
      </x:c>
      <x:c r="BQ29" s="216">
        <x:f>은평구!BQ6</x:f>
        <x:v>1</x:v>
      </x:c>
      <x:c r="BR29" s="216">
        <x:f>은평구!BR6</x:f>
        <x:v>1</x:v>
      </x:c>
      <x:c r="BS29" s="216">
        <x:f>은평구!BS6</x:f>
        <x:v>4</x:v>
      </x:c>
      <x:c r="BT29" s="216">
        <x:f>은평구!BT6</x:f>
        <x:v>25</x:v>
      </x:c>
      <x:c r="BU29" s="246">
        <x:f>은평구!BU6</x:f>
        <x:v>37</x:v>
      </x:c>
      <x:c r="BV29" s="286" t="s">
        <x:v>1169</x:v>
      </x:c>
      <x:c r="BW29" s="225">
        <x:f>은평구!BW6</x:f>
        <x:v>16</x:v>
      </x:c>
      <x:c r="BX29" s="216">
        <x:f>은평구!BX6</x:f>
        <x:v>384</x:v>
      </x:c>
      <x:c r="BY29" s="217">
        <x:f>은평구!BY6</x:f>
        <x:v>5412.4200000000001</x:v>
      </x:c>
      <x:c r="BZ29" s="216">
        <x:f>은평구!BZ6</x:f>
        <x:v>0</x:v>
      </x:c>
      <x:c r="CA29" s="217">
        <x:f>은평구!CA6</x:f>
        <x:v>0</x:v>
      </x:c>
      <x:c r="CB29" s="216">
        <x:f>은평구!CB6</x:f>
        <x:v>1</x:v>
      </x:c>
      <x:c r="CC29" s="217">
        <x:f>은평구!CC6</x:f>
        <x:v>7.6600000000000001</x:v>
      </x:c>
      <x:c r="CD29" s="216">
        <x:f>은평구!CD6</x:f>
        <x:v>0</x:v>
      </x:c>
      <x:c r="CE29" s="216">
        <x:f>은평구!CE6</x:f>
        <x:v>29</x:v>
      </x:c>
      <x:c r="CF29" s="217">
        <x:f>은평구!CF6</x:f>
        <x:v>1224.02</x:v>
      </x:c>
      <x:c r="CG29" s="216">
        <x:f>은평구!CG6</x:f>
        <x:v>1</x:v>
      </x:c>
      <x:c r="CH29" s="216">
        <x:f>은평구!CH6</x:f>
        <x:v>4</x:v>
      </x:c>
      <x:c r="CI29" s="216">
        <x:f>은평구!CI6</x:f>
        <x:v>3</x:v>
      </x:c>
      <x:c r="CJ29" s="216">
        <x:f>은평구!CJ6</x:f>
        <x:v>36</x:v>
      </x:c>
      <x:c r="CK29" s="216">
        <x:f>은평구!CK6</x:f>
        <x:v>12</x:v>
      </x:c>
      <x:c r="CL29" s="216">
        <x:f>은평구!CL6</x:f>
        <x:v>1</x:v>
      </x:c>
      <x:c r="CM29" s="216">
        <x:f>은평구!CM6</x:f>
        <x:v>4</x:v>
      </x:c>
      <x:c r="CN29" s="216">
        <x:f>은평구!CN6</x:f>
        <x:v>5</x:v>
      </x:c>
      <x:c r="CO29" s="216">
        <x:f>은평구!CO6</x:f>
        <x:v>14</x:v>
      </x:c>
      <x:c r="CP29" s="217">
        <x:f>은평구!CP6</x:f>
        <x:v>1338.4000000000001</x:v>
      </x:c>
      <x:c r="CQ29" s="216">
        <x:f>은평구!CQ6</x:f>
        <x:v>65</x:v>
      </x:c>
      <x:c r="CR29" s="217">
        <x:f>은평구!CR6</x:f>
        <x:v>15337.799999999999</x:v>
      </x:c>
      <x:c r="CS29" s="216">
        <x:f>은평구!CS6</x:f>
        <x:v>814</x:v>
      </x:c>
      <x:c r="CT29" s="216">
        <x:f>은평구!CT6</x:f>
        <x:v>65</x:v>
      </x:c>
      <x:c r="CU29" s="216">
        <x:f>은평구!CU6</x:f>
        <x:v>105</x:v>
      </x:c>
      <x:c r="CV29" s="216">
        <x:f>은평구!CV6</x:f>
        <x:v>145</x:v>
      </x:c>
      <x:c r="CW29" s="216">
        <x:f>은평구!CW6</x:f>
        <x:v>52</x:v>
      </x:c>
      <x:c r="CX29" s="246">
        <x:f>은평구!CX6</x:f>
        <x:v>264</x:v>
      </x:c>
      <x:c r="CY29" s="286" t="s">
        <x:v>1169</x:v>
      </x:c>
      <x:c r="CZ29" s="225">
        <x:f>은평구!CZ6</x:f>
        <x:v>46</x:v>
      </x:c>
      <x:c r="DA29" s="217">
        <x:f>은평구!DA6</x:f>
        <x:v>22328.420000000002</x:v>
      </x:c>
      <x:c r="DB29" s="216">
        <x:f>은평구!DB6</x:f>
        <x:v>305</x:v>
      </x:c>
      <x:c r="DC29" s="217">
        <x:f>은평구!DC6</x:f>
        <x:v>18821</x:v>
      </x:c>
      <x:c r="DD29" s="216">
        <x:f>은평구!DD6</x:f>
        <x:v>58</x:v>
      </x:c>
      <x:c r="DE29" s="217">
        <x:f>은평구!DE6</x:f>
        <x:v>6777</x:v>
      </x:c>
      <x:c r="DF29" s="216">
        <x:f>은평구!DF6</x:f>
        <x:v>247</x:v>
      </x:c>
      <x:c r="DG29" s="220">
        <x:f>은평구!DG6</x:f>
        <x:v>12044</x:v>
      </x:c>
    </x:row>
    <x:row r="30" spans="1:111" s="7" customFormat="1" ht="30" customHeight="1">
      <x:c r="A30" s="286" t="s">
        <x:v>818</x:v>
      </x:c>
      <x:c r="B30" s="256">
        <x:f>서대문구!B6</x:f>
        <x:v>7</x:v>
      </x:c>
      <x:c r="C30" s="891">
        <x:f>서대문구!C6</x:f>
        <x:v>15276.309999999999</x:v>
      </x:c>
      <x:c r="D30" s="258">
        <x:f>서대문구!D6</x:f>
        <x:v>12</x:v>
      </x:c>
      <x:c r="E30" s="257">
        <x:f>서대문구!E6</x:f>
        <x:v>6505.5</x:v>
      </x:c>
      <x:c r="F30" s="258">
        <x:f>서대문구!F6</x:f>
        <x:v>29</x:v>
      </x:c>
      <x:c r="G30" s="257">
        <x:f>서대문구!G6</x:f>
        <x:v>41.810000000000002</x:v>
      </x:c>
      <x:c r="H30" s="258">
        <x:f>서대문구!H6</x:f>
        <x:v>18</x:v>
      </x:c>
      <x:c r="I30" s="257">
        <x:f>서대문구!I6</x:f>
        <x:v>37</x:v>
      </x:c>
      <x:c r="J30" s="258">
        <x:f>서대문구!J6</x:f>
        <x:v>75</x:v>
      </x:c>
      <x:c r="K30" s="258">
        <x:f>서대문구!K6</x:f>
        <x:v>3</x:v>
      </x:c>
      <x:c r="L30" s="257">
        <x:f>서대문구!L6</x:f>
        <x:v>484.42000000000002</x:v>
      </x:c>
      <x:c r="M30" s="258">
        <x:f>서대문구!M6</x:f>
        <x:v>6</x:v>
      </x:c>
      <x:c r="N30" s="258">
        <x:f>서대문구!N6</x:f>
        <x:v>3</x:v>
      </x:c>
      <x:c r="O30" s="258">
        <x:f>서대문구!O6</x:f>
        <x:v>5</x:v>
      </x:c>
      <x:c r="P30" s="258">
        <x:f>서대문구!P6</x:f>
        <x:v>9</x:v>
      </x:c>
      <x:c r="Q30" s="258">
        <x:f>서대문구!Q6</x:f>
        <x:v>0</x:v>
      </x:c>
      <x:c r="R30" s="257">
        <x:f>서대문구!R6</x:f>
        <x:v>0</x:v>
      </x:c>
      <x:c r="S30" s="258">
        <x:f>서대문구!S6</x:f>
        <x:v>97</x:v>
      </x:c>
      <x:c r="T30" s="257">
        <x:f>서대문구!T6</x:f>
        <x:v>1824.3800000000001</x:v>
      </x:c>
      <x:c r="U30" s="258">
        <x:f>서대문구!U6</x:f>
        <x:v>5</x:v>
      </x:c>
      <x:c r="V30" s="257">
        <x:f>서대문구!V6</x:f>
        <x:v>503</x:v>
      </x:c>
      <x:c r="W30" s="258">
        <x:f>서대문구!W6</x:f>
        <x:v>49</x:v>
      </x:c>
      <x:c r="X30" s="258">
        <x:f>서대문구!X6</x:f>
        <x:v>1649</x:v>
      </x:c>
      <x:c r="Y30" s="258">
        <x:f>서대문구!Y6</x:f>
        <x:v>22</x:v>
      </x:c>
      <x:c r="Z30" s="258">
        <x:f>서대문구!Z6</x:f>
        <x:v>85</x:v>
      </x:c>
      <x:c r="AA30" s="258">
        <x:f>서대문구!AA6</x:f>
        <x:v>25</x:v>
      </x:c>
      <x:c r="AB30" s="258">
        <x:f>서대문구!AB6</x:f>
        <x:v>12</x:v>
      </x:c>
      <x:c r="AC30" s="258">
        <x:f>서대문구!AC6</x:f>
        <x:v>16</x:v>
      </x:c>
      <x:c r="AD30" s="258">
        <x:f>서대문구!AD6</x:f>
        <x:v>16</x:v>
      </x:c>
      <x:c r="AE30" s="258">
        <x:f>서대문구!AE6</x:f>
        <x:v>2</x:v>
      </x:c>
      <x:c r="AF30" s="258">
        <x:f>서대문구!AF6</x:f>
        <x:v>1</x:v>
      </x:c>
      <x:c r="AG30" s="258">
        <x:f>서대문구!AG6</x:f>
        <x:v>59</x:v>
      </x:c>
      <x:c r="AH30" s="258">
        <x:f>서대문구!AH6</x:f>
        <x:v>0</x:v>
      </x:c>
      <x:c r="AI30" s="258">
        <x:f>서대문구!AI6</x:f>
        <x:v>0</x:v>
      </x:c>
      <x:c r="AJ30" s="258">
        <x:f>서대문구!AJ6</x:f>
        <x:v>57</x:v>
      </x:c>
      <x:c r="AK30" s="259">
        <x:f>서대문구!AK6</x:f>
        <x:v>105</x:v>
      </x:c>
      <x:c r="AL30" s="286" t="s">
        <x:v>818</x:v>
      </x:c>
      <x:c r="AM30" s="225">
        <x:f>서대문구!AM6</x:f>
        <x:v>1</x:v>
      </x:c>
      <x:c r="AN30" s="217">
        <x:f>서대문구!AN6</x:f>
        <x:v>628</x:v>
      </x:c>
      <x:c r="AO30" s="216">
        <x:f>서대문구!AO6</x:f>
        <x:v>0</x:v>
      </x:c>
      <x:c r="AP30" s="216">
        <x:f>서대문구!AP6</x:f>
        <x:v>0</x:v>
      </x:c>
      <x:c r="AQ30" s="216">
        <x:f>서대문구!AQ6</x:f>
        <x:v>0</x:v>
      </x:c>
      <x:c r="AR30" s="217">
        <x:f>서대문구!AR6</x:f>
        <x:v>0</x:v>
      </x:c>
      <x:c r="AS30" s="216">
        <x:f>서대문구!AS6</x:f>
        <x:v>0</x:v>
      </x:c>
      <x:c r="AT30" s="217">
        <x:f>서대문구!AT6</x:f>
        <x:v>0</x:v>
      </x:c>
      <x:c r="AU30" s="216">
        <x:f>서대문구!AU6</x:f>
        <x:v>0</x:v>
      </x:c>
      <x:c r="AV30" s="216">
        <x:f>서대문구!AV6</x:f>
        <x:v>0</x:v>
      </x:c>
      <x:c r="AW30" s="216">
        <x:f>서대문구!AW6</x:f>
        <x:v>1</x:v>
      </x:c>
      <x:c r="AX30" s="216">
        <x:f>서대문구!AX6</x:f>
        <x:v>9</x:v>
      </x:c>
      <x:c r="AY30" s="216">
        <x:f>서대문구!AY6</x:f>
        <x:v>0</x:v>
      </x:c>
      <x:c r="AZ30" s="216">
        <x:f>서대문구!AZ6</x:f>
        <x:v>34</x:v>
      </x:c>
      <x:c r="BA30" s="217">
        <x:f>서대문구!BA6</x:f>
        <x:v>8800.4799999999996</x:v>
      </x:c>
      <x:c r="BB30" s="216">
        <x:f>서대문구!BB6</x:f>
        <x:v>1</x:v>
      </x:c>
      <x:c r="BC30" s="216">
        <x:f>서대문구!BC6</x:f>
        <x:v>72</x:v>
      </x:c>
      <x:c r="BD30" s="216">
        <x:f>서대문구!BD6</x:f>
        <x:v>5</x:v>
      </x:c>
      <x:c r="BE30" s="216">
        <x:f>서대문구!BE6</x:f>
        <x:v>338</x:v>
      </x:c>
      <x:c r="BF30" s="216">
        <x:f>서대문구!BF6</x:f>
        <x:v>1070</x:v>
      </x:c>
      <x:c r="BG30" s="216">
        <x:f>서대문구!BG6</x:f>
        <x:v>8</x:v>
      </x:c>
      <x:c r="BH30" s="216">
        <x:f>서대문구!BH6</x:f>
        <x:v>10</x:v>
      </x:c>
      <x:c r="BI30" s="216">
        <x:f>서대문구!BI6</x:f>
        <x:v>0</x:v>
      </x:c>
      <x:c r="BJ30" s="217">
        <x:f>서대문구!BJ6</x:f>
        <x:v>0</x:v>
      </x:c>
      <x:c r="BK30" s="216">
        <x:f>서대문구!BK6</x:f>
        <x:v>0</x:v>
      </x:c>
      <x:c r="BL30" s="217">
        <x:f>서대문구!BL6</x:f>
        <x:v>0</x:v>
      </x:c>
      <x:c r="BM30" s="216">
        <x:f>서대문구!BM6</x:f>
        <x:v>1</x:v>
      </x:c>
      <x:c r="BN30" s="217">
        <x:f>서대문구!BN6</x:f>
        <x:v>655</x:v>
      </x:c>
      <x:c r="BO30" s="216">
        <x:f>서대문구!BO6</x:f>
        <x:v>1</x:v>
      </x:c>
      <x:c r="BP30" s="217">
        <x:f>서대문구!BP6</x:f>
        <x:v>12183</x:v>
      </x:c>
      <x:c r="BQ30" s="216">
        <x:f>서대문구!BQ6</x:f>
        <x:v>0</x:v>
      </x:c>
      <x:c r="BR30" s="216">
        <x:f>서대문구!BR6</x:f>
        <x:v>2</x:v>
      </x:c>
      <x:c r="BS30" s="216">
        <x:f>서대문구!BS6</x:f>
        <x:v>4</x:v>
      </x:c>
      <x:c r="BT30" s="216">
        <x:f>서대문구!BT6</x:f>
        <x:v>5</x:v>
      </x:c>
      <x:c r="BU30" s="246">
        <x:f>서대문구!BU6</x:f>
        <x:v>5</x:v>
      </x:c>
      <x:c r="BV30" s="286" t="s">
        <x:v>818</x:v>
      </x:c>
      <x:c r="BW30" s="225">
        <x:f>서대문구!BW6</x:f>
        <x:v>2</x:v>
      </x:c>
      <x:c r="BX30" s="216">
        <x:f>서대문구!BX6</x:f>
        <x:v>38</x:v>
      </x:c>
      <x:c r="BY30" s="217">
        <x:f>서대문구!BY6</x:f>
        <x:v>3150</x:v>
      </x:c>
      <x:c r="BZ30" s="216">
        <x:f>서대문구!BZ6</x:f>
        <x:v>0</x:v>
      </x:c>
      <x:c r="CA30" s="217">
        <x:f>서대문구!CA6</x:f>
        <x:v>0</x:v>
      </x:c>
      <x:c r="CB30" s="216">
        <x:f>서대문구!CB6</x:f>
        <x:v>1</x:v>
      </x:c>
      <x:c r="CC30" s="217">
        <x:f>서대문구!CC6</x:f>
        <x:v>71.099999999999994</x:v>
      </x:c>
      <x:c r="CD30" s="216">
        <x:f>서대문구!CD6</x:f>
        <x:v>0</x:v>
      </x:c>
      <x:c r="CE30" s="216">
        <x:f>서대문구!CE6</x:f>
        <x:v>42</x:v>
      </x:c>
      <x:c r="CF30" s="217">
        <x:f>서대문구!CF6</x:f>
        <x:v>328.5</x:v>
      </x:c>
      <x:c r="CG30" s="216">
        <x:f>서대문구!CG6</x:f>
        <x:v>3</x:v>
      </x:c>
      <x:c r="CH30" s="216">
        <x:f>서대문구!CH6</x:f>
        <x:v>0</x:v>
      </x:c>
      <x:c r="CI30" s="216">
        <x:f>서대문구!CI6</x:f>
        <x:v>1</x:v>
      </x:c>
      <x:c r="CJ30" s="216">
        <x:f>서대문구!CJ6</x:f>
        <x:v>65</x:v>
      </x:c>
      <x:c r="CK30" s="216">
        <x:f>서대문구!CK6</x:f>
        <x:v>15</x:v>
      </x:c>
      <x:c r="CL30" s="216">
        <x:f>서대문구!CL6</x:f>
        <x:v>0</x:v>
      </x:c>
      <x:c r="CM30" s="216">
        <x:f>서대문구!CM6</x:f>
        <x:v>1</x:v>
      </x:c>
      <x:c r="CN30" s="216">
        <x:f>서대문구!CN6</x:f>
        <x:v>1</x:v>
      </x:c>
      <x:c r="CO30" s="216">
        <x:f>서대문구!CO6</x:f>
        <x:v>6</x:v>
      </x:c>
      <x:c r="CP30" s="217">
        <x:f>서대문구!CP6</x:f>
        <x:v>370.24000000000001</x:v>
      </x:c>
      <x:c r="CQ30" s="216">
        <x:f>서대문구!CQ6</x:f>
        <x:v>94</x:v>
      </x:c>
      <x:c r="CR30" s="217">
        <x:f>서대문구!CR6</x:f>
        <x:v>14387.5</x:v>
      </x:c>
      <x:c r="CS30" s="216">
        <x:f>서대문구!CS6</x:f>
        <x:v>1261</x:v>
      </x:c>
      <x:c r="CT30" s="216">
        <x:f>서대문구!CT6</x:f>
        <x:v>32</x:v>
      </x:c>
      <x:c r="CU30" s="216">
        <x:f>서대문구!CU6</x:f>
        <x:v>117</x:v>
      </x:c>
      <x:c r="CV30" s="216">
        <x:f>서대문구!CV6</x:f>
        <x:v>183</x:v>
      </x:c>
      <x:c r="CW30" s="216">
        <x:f>서대문구!CW6</x:f>
        <x:v>15</x:v>
      </x:c>
      <x:c r="CX30" s="246">
        <x:f>서대문구!CX6</x:f>
        <x:v>39</x:v>
      </x:c>
      <x:c r="CY30" s="286" t="s">
        <x:v>818</x:v>
      </x:c>
      <x:c r="CZ30" s="225">
        <x:f>서대문구!CZ6</x:f>
        <x:v>13</x:v>
      </x:c>
      <x:c r="DA30" s="217">
        <x:f>서대문구!DA6</x:f>
        <x:v>3791.3300000000004</x:v>
      </x:c>
      <x:c r="DB30" s="216">
        <x:f>서대문구!DB6</x:f>
        <x:v>4</x:v>
      </x:c>
      <x:c r="DC30" s="217">
        <x:f>서대문구!DC6</x:f>
        <x:v>351</x:v>
      </x:c>
      <x:c r="DD30" s="216">
        <x:f>서대문구!DD6</x:f>
        <x:v>4</x:v>
      </x:c>
      <x:c r="DE30" s="217">
        <x:f>서대문구!DE6</x:f>
        <x:v>351</x:v>
      </x:c>
      <x:c r="DF30" s="216">
        <x:f>서대문구!DF6</x:f>
        <x:v>0</x:v>
      </x:c>
      <x:c r="DG30" s="220">
        <x:f>서대문구!DG6</x:f>
        <x:v>0</x:v>
      </x:c>
    </x:row>
    <x:row r="31" spans="1:111" s="7" customFormat="1" ht="30" customHeight="1">
      <x:c r="A31" s="286" t="s">
        <x:v>1288</x:v>
      </x:c>
      <x:c r="B31" s="256">
        <x:f>마포구!B6</x:f>
        <x:v>4</x:v>
      </x:c>
      <x:c r="C31" s="891">
        <x:f>마포구!C6</x:f>
        <x:v>149</x:v>
      </x:c>
      <x:c r="D31" s="258">
        <x:f>마포구!D6</x:f>
        <x:v>15</x:v>
      </x:c>
      <x:c r="E31" s="257">
        <x:f>마포구!E6</x:f>
        <x:v>2749.5</x:v>
      </x:c>
      <x:c r="F31" s="258">
        <x:f>마포구!F6</x:f>
        <x:v>34</x:v>
      </x:c>
      <x:c r="G31" s="257">
        <x:f>마포구!G6</x:f>
        <x:v>8.2000000000000011</x:v>
      </x:c>
      <x:c r="H31" s="258">
        <x:f>마포구!H6</x:f>
        <x:v>0</x:v>
      </x:c>
      <x:c r="I31" s="257">
        <x:f>마포구!I6</x:f>
        <x:v>8</x:v>
      </x:c>
      <x:c r="J31" s="258">
        <x:f>마포구!J6</x:f>
        <x:v>60</x:v>
      </x:c>
      <x:c r="K31" s="258">
        <x:f>마포구!K6</x:f>
        <x:v>3</x:v>
      </x:c>
      <x:c r="L31" s="257">
        <x:f>마포구!L6</x:f>
        <x:v>1412</x:v>
      </x:c>
      <x:c r="M31" s="258">
        <x:f>마포구!M6</x:f>
        <x:v>8</x:v>
      </x:c>
      <x:c r="N31" s="258">
        <x:f>마포구!N6</x:f>
        <x:v>3</x:v>
      </x:c>
      <x:c r="O31" s="258">
        <x:f>마포구!O6</x:f>
        <x:v>0</x:v>
      </x:c>
      <x:c r="P31" s="258">
        <x:f>마포구!P6</x:f>
        <x:v>11</x:v>
      </x:c>
      <x:c r="Q31" s="258">
        <x:f>마포구!Q6</x:f>
        <x:v>0</x:v>
      </x:c>
      <x:c r="R31" s="257">
        <x:f>마포구!R6</x:f>
        <x:v>0</x:v>
      </x:c>
      <x:c r="S31" s="258">
        <x:f>마포구!S6</x:f>
        <x:v>57</x:v>
      </x:c>
      <x:c r="T31" s="257">
        <x:f>마포구!T6</x:f>
        <x:v>1001.8799999999999</x:v>
      </x:c>
      <x:c r="U31" s="258">
        <x:f>마포구!U6</x:f>
        <x:v>4</x:v>
      </x:c>
      <x:c r="V31" s="257">
        <x:f>마포구!V6</x:f>
        <x:v>448.75999999999999</x:v>
      </x:c>
      <x:c r="W31" s="258">
        <x:f>마포구!W6</x:f>
        <x:v>6</x:v>
      </x:c>
      <x:c r="X31" s="258">
        <x:f>마포구!X6</x:f>
        <x:v>690</x:v>
      </x:c>
      <x:c r="Y31" s="258">
        <x:f>마포구!Y6</x:f>
        <x:v>11</x:v>
      </x:c>
      <x:c r="Z31" s="258">
        <x:f>마포구!Z6</x:f>
        <x:v>17</x:v>
      </x:c>
      <x:c r="AA31" s="258">
        <x:f>마포구!AA6</x:f>
        <x:v>22</x:v>
      </x:c>
      <x:c r="AB31" s="258">
        <x:f>마포구!AB6</x:f>
        <x:v>11</x:v>
      </x:c>
      <x:c r="AC31" s="258">
        <x:f>마포구!AC6</x:f>
        <x:v>20</x:v>
      </x:c>
      <x:c r="AD31" s="258">
        <x:f>마포구!AD6</x:f>
        <x:v>21</x:v>
      </x:c>
      <x:c r="AE31" s="258">
        <x:f>마포구!AE6</x:f>
        <x:v>5</x:v>
      </x:c>
      <x:c r="AF31" s="258">
        <x:f>마포구!AF6</x:f>
        <x:v>3</x:v>
      </x:c>
      <x:c r="AG31" s="258">
        <x:f>마포구!AG6</x:f>
        <x:v>49</x:v>
      </x:c>
      <x:c r="AH31" s="258">
        <x:f>마포구!AH6</x:f>
        <x:v>0</x:v>
      </x:c>
      <x:c r="AI31" s="258">
        <x:f>마포구!AI6</x:f>
        <x:v>0</x:v>
      </x:c>
      <x:c r="AJ31" s="258">
        <x:f>마포구!AJ6</x:f>
        <x:v>55</x:v>
      </x:c>
      <x:c r="AK31" s="259">
        <x:f>마포구!AK6</x:f>
        <x:v>136</x:v>
      </x:c>
      <x:c r="AL31" s="286" t="s">
        <x:v>1288</x:v>
      </x:c>
      <x:c r="AM31" s="225">
        <x:f>마포구!AM6</x:f>
        <x:v>2</x:v>
      </x:c>
      <x:c r="AN31" s="217">
        <x:f>마포구!AN6</x:f>
        <x:v>492</x:v>
      </x:c>
      <x:c r="AO31" s="216">
        <x:f>마포구!AO6</x:f>
        <x:v>0</x:v>
      </x:c>
      <x:c r="AP31" s="216">
        <x:f>마포구!AP6</x:f>
        <x:v>0</x:v>
      </x:c>
      <x:c r="AQ31" s="216">
        <x:f>마포구!AQ6</x:f>
        <x:v>0</x:v>
      </x:c>
      <x:c r="AR31" s="217">
        <x:f>마포구!AR6</x:f>
        <x:v>0</x:v>
      </x:c>
      <x:c r="AS31" s="216">
        <x:f>마포구!AS6</x:f>
        <x:v>0</x:v>
      </x:c>
      <x:c r="AT31" s="217">
        <x:f>마포구!AT6</x:f>
        <x:v>0</x:v>
      </x:c>
      <x:c r="AU31" s="216">
        <x:f>마포구!AU6</x:f>
        <x:v>0</x:v>
      </x:c>
      <x:c r="AV31" s="216">
        <x:f>마포구!AV6</x:f>
        <x:v>0</x:v>
      </x:c>
      <x:c r="AW31" s="216">
        <x:f>마포구!AW6</x:f>
        <x:v>0</x:v>
      </x:c>
      <x:c r="AX31" s="216">
        <x:f>마포구!AX6</x:f>
        <x:v>1</x:v>
      </x:c>
      <x:c r="AY31" s="216">
        <x:f>마포구!AY6</x:f>
        <x:v>0</x:v>
      </x:c>
      <x:c r="AZ31" s="216">
        <x:f>마포구!AZ6</x:f>
        <x:v>2</x:v>
      </x:c>
      <x:c r="BA31" s="217">
        <x:f>마포구!BA6</x:f>
        <x:v>1569</x:v>
      </x:c>
      <x:c r="BB31" s="216">
        <x:f>마포구!BB6</x:f>
        <x:v>0</x:v>
      </x:c>
      <x:c r="BC31" s="216">
        <x:f>마포구!BC6</x:f>
        <x:v>0</x:v>
      </x:c>
      <x:c r="BD31" s="216">
        <x:f>마포구!BD6</x:f>
        <x:v>1</x:v>
      </x:c>
      <x:c r="BE31" s="216">
        <x:f>마포구!BE6</x:f>
        <x:v>96</x:v>
      </x:c>
      <x:c r="BF31" s="216">
        <x:f>마포구!BF6</x:f>
        <x:v>492</x:v>
      </x:c>
      <x:c r="BG31" s="216">
        <x:f>마포구!BG6</x:f>
        <x:v>4</x:v>
      </x:c>
      <x:c r="BH31" s="216">
        <x:f>마포구!BH6</x:f>
        <x:v>18</x:v>
      </x:c>
      <x:c r="BI31" s="216">
        <x:f>마포구!BI6</x:f>
        <x:v>0</x:v>
      </x:c>
      <x:c r="BJ31" s="217">
        <x:f>마포구!BJ6</x:f>
        <x:v>0</x:v>
      </x:c>
      <x:c r="BK31" s="216">
        <x:f>마포구!BK6</x:f>
        <x:v>0</x:v>
      </x:c>
      <x:c r="BL31" s="217">
        <x:f>마포구!BL6</x:f>
        <x:v>0</x:v>
      </x:c>
      <x:c r="BM31" s="216">
        <x:f>마포구!BM6</x:f>
        <x:v>0</x:v>
      </x:c>
      <x:c r="BN31" s="217">
        <x:f>마포구!BN6</x:f>
        <x:v>0</x:v>
      </x:c>
      <x:c r="BO31" s="216">
        <x:f>마포구!BO6</x:f>
        <x:v>0</x:v>
      </x:c>
      <x:c r="BP31" s="217">
        <x:f>마포구!BP6</x:f>
        <x:v>0</x:v>
      </x:c>
      <x:c r="BQ31" s="216">
        <x:f>마포구!BQ6</x:f>
        <x:v>1</x:v>
      </x:c>
      <x:c r="BR31" s="216">
        <x:f>마포구!BR6</x:f>
        <x:v>0</x:v>
      </x:c>
      <x:c r="BS31" s="216">
        <x:f>마포구!BS6</x:f>
        <x:v>0</x:v>
      </x:c>
      <x:c r="BT31" s="216">
        <x:f>마포구!BT6</x:f>
        <x:v>0</x:v>
      </x:c>
      <x:c r="BU31" s="246">
        <x:f>마포구!BU6</x:f>
        <x:v>0</x:v>
      </x:c>
      <x:c r="BV31" s="286" t="s">
        <x:v>1288</x:v>
      </x:c>
      <x:c r="BW31" s="225">
        <x:f>마포구!BW6</x:f>
        <x:v>2</x:v>
      </x:c>
      <x:c r="BX31" s="216">
        <x:f>마포구!BX6</x:f>
        <x:v>60</x:v>
      </x:c>
      <x:c r="BY31" s="217">
        <x:f>마포구!BY6</x:f>
        <x:v>923</x:v>
      </x:c>
      <x:c r="BZ31" s="216">
        <x:f>마포구!BZ6</x:f>
        <x:v>0</x:v>
      </x:c>
      <x:c r="CA31" s="217">
        <x:f>마포구!CA6</x:f>
        <x:v>0</x:v>
      </x:c>
      <x:c r="CB31" s="216">
        <x:f>마포구!CB6</x:f>
        <x:v>0</x:v>
      </x:c>
      <x:c r="CC31" s="217">
        <x:f>마포구!CC6</x:f>
        <x:v>0</x:v>
      </x:c>
      <x:c r="CD31" s="216">
        <x:f>마포구!CD6</x:f>
        <x:v>0</x:v>
      </x:c>
      <x:c r="CE31" s="216">
        <x:f>마포구!CE6</x:f>
        <x:v>24</x:v>
      </x:c>
      <x:c r="CF31" s="217">
        <x:f>마포구!CF6</x:f>
        <x:v>668.76999999999998</x:v>
      </x:c>
      <x:c r="CG31" s="216">
        <x:f>마포구!CG6</x:f>
        <x:v>0</x:v>
      </x:c>
      <x:c r="CH31" s="216">
        <x:f>마포구!CH6</x:f>
        <x:v>0</x:v>
      </x:c>
      <x:c r="CI31" s="216">
        <x:f>마포구!CI6</x:f>
        <x:v>3</x:v>
      </x:c>
      <x:c r="CJ31" s="216">
        <x:f>마포구!CJ6</x:f>
        <x:v>25</x:v>
      </x:c>
      <x:c r="CK31" s="216">
        <x:f>마포구!CK6</x:f>
        <x:v>2</x:v>
      </x:c>
      <x:c r="CL31" s="216">
        <x:f>마포구!CL6</x:f>
        <x:v>0</x:v>
      </x:c>
      <x:c r="CM31" s="216">
        <x:f>마포구!CM6</x:f>
        <x:v>1</x:v>
      </x:c>
      <x:c r="CN31" s="216">
        <x:f>마포구!CN6</x:f>
        <x:v>1</x:v>
      </x:c>
      <x:c r="CO31" s="216">
        <x:f>마포구!CO6</x:f>
        <x:v>4</x:v>
      </x:c>
      <x:c r="CP31" s="217">
        <x:f>마포구!CP6</x:f>
        <x:v>1094.9000000000001</x:v>
      </x:c>
      <x:c r="CQ31" s="216">
        <x:f>마포구!CQ6</x:f>
        <x:v>34</x:v>
      </x:c>
      <x:c r="CR31" s="217">
        <x:f>마포구!CR6</x:f>
        <x:v>2036</x:v>
      </x:c>
      <x:c r="CS31" s="216">
        <x:f>마포구!CS6</x:f>
        <x:v>759</x:v>
      </x:c>
      <x:c r="CT31" s="216">
        <x:f>마포구!CT6</x:f>
        <x:v>6</x:v>
      </x:c>
      <x:c r="CU31" s="216">
        <x:f>마포구!CU6</x:f>
        <x:v>37</x:v>
      </x:c>
      <x:c r="CV31" s="216">
        <x:f>마포구!CV6</x:f>
        <x:v>22</x:v>
      </x:c>
      <x:c r="CW31" s="216">
        <x:f>마포구!CW6</x:f>
        <x:v>30</x:v>
      </x:c>
      <x:c r="CX31" s="246">
        <x:f>마포구!CX6</x:f>
        <x:v>33</x:v>
      </x:c>
      <x:c r="CY31" s="286" t="s">
        <x:v>1288</x:v>
      </x:c>
      <x:c r="CZ31" s="225">
        <x:f>마포구!CZ6</x:f>
        <x:v>26</x:v>
      </x:c>
      <x:c r="DA31" s="217">
        <x:f>마포구!DA6</x:f>
        <x:v>1020.6900000000001</x:v>
      </x:c>
      <x:c r="DB31" s="216">
        <x:f>마포구!DB6</x:f>
        <x:v>0</x:v>
      </x:c>
      <x:c r="DC31" s="217">
        <x:f>마포구!DC6</x:f>
        <x:v>0</x:v>
      </x:c>
      <x:c r="DD31" s="216">
        <x:f>마포구!DD6</x:f>
        <x:v>0</x:v>
      </x:c>
      <x:c r="DE31" s="217">
        <x:f>마포구!DE6</x:f>
        <x:v>0</x:v>
      </x:c>
      <x:c r="DF31" s="216">
        <x:f>마포구!DF6</x:f>
        <x:v>0</x:v>
      </x:c>
      <x:c r="DG31" s="220">
        <x:f>마포구!DG6</x:f>
        <x:v>0</x:v>
      </x:c>
    </x:row>
    <x:row r="32" spans="1:111" s="7" customFormat="1" ht="30" customHeight="1">
      <x:c r="A32" s="286" t="s">
        <x:v>1183</x:v>
      </x:c>
      <x:c r="B32" s="256">
        <x:f>양천구!B6</x:f>
        <x:v>29</x:v>
      </x:c>
      <x:c r="C32" s="891">
        <x:f>양천구!C6</x:f>
        <x:v>72648.949999999997</x:v>
      </x:c>
      <x:c r="D32" s="258">
        <x:f>양천구!D6</x:f>
        <x:v>14</x:v>
      </x:c>
      <x:c r="E32" s="257">
        <x:f>양천구!E6</x:f>
        <x:v>8570.3099999999977</x:v>
      </x:c>
      <x:c r="F32" s="258">
        <x:f>양천구!F6</x:f>
        <x:v>34</x:v>
      </x:c>
      <x:c r="G32" s="257">
        <x:f>양천구!G6</x:f>
        <x:v>26.93</x:v>
      </x:c>
      <x:c r="H32" s="258">
        <x:f>양천구!H6</x:f>
        <x:v>0</x:v>
      </x:c>
      <x:c r="I32" s="257">
        <x:f>양천구!I6</x:f>
        <x:v>0</x:v>
      </x:c>
      <x:c r="J32" s="258">
        <x:f>양천구!J6</x:f>
        <x:v>117</x:v>
      </x:c>
      <x:c r="K32" s="258">
        <x:f>양천구!K6</x:f>
        <x:v>4</x:v>
      </x:c>
      <x:c r="L32" s="257">
        <x:f>양천구!L6</x:f>
        <x:v>2869</x:v>
      </x:c>
      <x:c r="M32" s="258">
        <x:f>양천구!M6</x:f>
        <x:v>13</x:v>
      </x:c>
      <x:c r="N32" s="258">
        <x:f>양천구!N6</x:f>
        <x:v>2</x:v>
      </x:c>
      <x:c r="O32" s="258">
        <x:f>양천구!O6</x:f>
        <x:v>11</x:v>
      </x:c>
      <x:c r="P32" s="258">
        <x:f>양천구!P6</x:f>
        <x:v>39</x:v>
      </x:c>
      <x:c r="Q32" s="258">
        <x:f>양천구!Q6</x:f>
        <x:v>0</x:v>
      </x:c>
      <x:c r="R32" s="257">
        <x:f>양천구!R6</x:f>
        <x:v>0</x:v>
      </x:c>
      <x:c r="S32" s="258">
        <x:f>양천구!S6</x:f>
        <x:v>60</x:v>
      </x:c>
      <x:c r="T32" s="257">
        <x:f>양천구!T6</x:f>
        <x:v>1106.25</x:v>
      </x:c>
      <x:c r="U32" s="258">
        <x:f>양천구!U6</x:f>
        <x:v>23</x:v>
      </x:c>
      <x:c r="V32" s="257">
        <x:f>양천구!V6</x:f>
        <x:v>1261</x:v>
      </x:c>
      <x:c r="W32" s="258">
        <x:f>양천구!W6</x:f>
        <x:v>30</x:v>
      </x:c>
      <x:c r="X32" s="258">
        <x:f>양천구!X6</x:f>
        <x:v>1686</x:v>
      </x:c>
      <x:c r="Y32" s="258">
        <x:f>양천구!Y6</x:f>
        <x:v>23</x:v>
      </x:c>
      <x:c r="Z32" s="258">
        <x:f>양천구!Z6</x:f>
        <x:v>132</x:v>
      </x:c>
      <x:c r="AA32" s="258">
        <x:f>양천구!AA6</x:f>
        <x:v>58</x:v>
      </x:c>
      <x:c r="AB32" s="258">
        <x:f>양천구!AB6</x:f>
        <x:v>5</x:v>
      </x:c>
      <x:c r="AC32" s="258">
        <x:f>양천구!AC6</x:f>
        <x:v>21</x:v>
      </x:c>
      <x:c r="AD32" s="258">
        <x:f>양천구!AD6</x:f>
        <x:v>33</x:v>
      </x:c>
      <x:c r="AE32" s="258">
        <x:f>양천구!AE6</x:f>
        <x:v>2</x:v>
      </x:c>
      <x:c r="AF32" s="258">
        <x:f>양천구!AF6</x:f>
        <x:v>0</x:v>
      </x:c>
      <x:c r="AG32" s="258">
        <x:f>양천구!AG6</x:f>
        <x:v>86</x:v>
      </x:c>
      <x:c r="AH32" s="258">
        <x:f>양천구!AH6</x:f>
        <x:v>0</x:v>
      </x:c>
      <x:c r="AI32" s="258">
        <x:f>양천구!AI6</x:f>
        <x:v>0</x:v>
      </x:c>
      <x:c r="AJ32" s="258">
        <x:f>양천구!AJ6</x:f>
        <x:v>86</x:v>
      </x:c>
      <x:c r="AK32" s="259">
        <x:f>양천구!AK6</x:f>
        <x:v>122</x:v>
      </x:c>
      <x:c r="AL32" s="286" t="s">
        <x:v>1183</x:v>
      </x:c>
      <x:c r="AM32" s="225">
        <x:f>양천구!AM6</x:f>
        <x:v>14</x:v>
      </x:c>
      <x:c r="AN32" s="217">
        <x:f>양천구!AN6</x:f>
        <x:v>50475</x:v>
      </x:c>
      <x:c r="AO32" s="216">
        <x:f>양천구!AO6</x:f>
        <x:v>0</x:v>
      </x:c>
      <x:c r="AP32" s="216">
        <x:f>양천구!AP6</x:f>
        <x:v>0</x:v>
      </x:c>
      <x:c r="AQ32" s="216">
        <x:f>양천구!AQ6</x:f>
        <x:v>1</x:v>
      </x:c>
      <x:c r="AR32" s="217">
        <x:f>양천구!AR6</x:f>
        <x:v>1061</x:v>
      </x:c>
      <x:c r="AS32" s="216">
        <x:f>양천구!AS6</x:f>
        <x:v>0</x:v>
      </x:c>
      <x:c r="AT32" s="217">
        <x:f>양천구!AT6</x:f>
        <x:v>0</x:v>
      </x:c>
      <x:c r="AU32" s="216">
        <x:f>양천구!AU6</x:f>
        <x:v>1</x:v>
      </x:c>
      <x:c r="AV32" s="216">
        <x:f>양천구!AV6</x:f>
        <x:v>1</x:v>
      </x:c>
      <x:c r="AW32" s="216">
        <x:f>양천구!AW6</x:f>
        <x:v>3</x:v>
      </x:c>
      <x:c r="AX32" s="216">
        <x:f>양천구!AX6</x:f>
        <x:v>10</x:v>
      </x:c>
      <x:c r="AY32" s="216">
        <x:f>양천구!AY6</x:f>
        <x:v>0</x:v>
      </x:c>
      <x:c r="AZ32" s="216">
        <x:f>양천구!AZ6</x:f>
        <x:v>17</x:v>
      </x:c>
      <x:c r="BA32" s="217">
        <x:f>양천구!BA6</x:f>
        <x:v>71</x:v>
      </x:c>
      <x:c r="BB32" s="216">
        <x:f>양천구!BB6</x:f>
        <x:v>0</x:v>
      </x:c>
      <x:c r="BC32" s="216">
        <x:f>양천구!BC6</x:f>
        <x:v>0</x:v>
      </x:c>
      <x:c r="BD32" s="216">
        <x:f>양천구!BD6</x:f>
        <x:v>9</x:v>
      </x:c>
      <x:c r="BE32" s="216">
        <x:f>양천구!BE6</x:f>
        <x:v>167</x:v>
      </x:c>
      <x:c r="BF32" s="216">
        <x:f>양천구!BF6</x:f>
        <x:v>903</x:v>
      </x:c>
      <x:c r="BG32" s="216">
        <x:f>양천구!BG6</x:f>
        <x:v>8</x:v>
      </x:c>
      <x:c r="BH32" s="216">
        <x:f>양천구!BH6</x:f>
        <x:v>8</x:v>
      </x:c>
      <x:c r="BI32" s="216">
        <x:f>양천구!BI6</x:f>
        <x:v>0</x:v>
      </x:c>
      <x:c r="BJ32" s="217">
        <x:f>양천구!BJ6</x:f>
        <x:v>0</x:v>
      </x:c>
      <x:c r="BK32" s="216">
        <x:f>양천구!BK6</x:f>
        <x:v>0</x:v>
      </x:c>
      <x:c r="BL32" s="217">
        <x:f>양천구!BL6</x:f>
        <x:v>0</x:v>
      </x:c>
      <x:c r="BM32" s="216">
        <x:f>양천구!BM6</x:f>
        <x:v>1</x:v>
      </x:c>
      <x:c r="BN32" s="217">
        <x:f>양천구!BN6</x:f>
        <x:v>287</x:v>
      </x:c>
      <x:c r="BO32" s="216">
        <x:f>양천구!BO6</x:f>
        <x:v>2</x:v>
      </x:c>
      <x:c r="BP32" s="217">
        <x:f>양천구!BP6</x:f>
        <x:v>1296.1800000000001</x:v>
      </x:c>
      <x:c r="BQ32" s="216">
        <x:f>양천구!BQ6</x:f>
        <x:v>1</x:v>
      </x:c>
      <x:c r="BR32" s="216">
        <x:f>양천구!BR6</x:f>
        <x:v>0</x:v>
      </x:c>
      <x:c r="BS32" s="216">
        <x:f>양천구!BS6</x:f>
        <x:v>0</x:v>
      </x:c>
      <x:c r="BT32" s="216">
        <x:f>양천구!BT6</x:f>
        <x:v>1</x:v>
      </x:c>
      <x:c r="BU32" s="246">
        <x:f>양천구!BU6</x:f>
        <x:v>1</x:v>
      </x:c>
      <x:c r="BV32" s="286" t="s">
        <x:v>1183</x:v>
      </x:c>
      <x:c r="BW32" s="225">
        <x:f>양천구!BW6</x:f>
        <x:v>11</x:v>
      </x:c>
      <x:c r="BX32" s="216">
        <x:f>양천구!BX6</x:f>
        <x:v>778</x:v>
      </x:c>
      <x:c r="BY32" s="217">
        <x:f>양천구!BY6</x:f>
        <x:v>31242.830000000002</x:v>
      </x:c>
      <x:c r="BZ32" s="216">
        <x:f>양천구!BZ6</x:f>
        <x:v>0</x:v>
      </x:c>
      <x:c r="CA32" s="217">
        <x:f>양천구!CA6</x:f>
        <x:v>0</x:v>
      </x:c>
      <x:c r="CB32" s="216">
        <x:f>양천구!CB6</x:f>
        <x:v>0</x:v>
      </x:c>
      <x:c r="CC32" s="217">
        <x:f>양천구!CC6</x:f>
        <x:v>0</x:v>
      </x:c>
      <x:c r="CD32" s="216">
        <x:f>양천구!CD6</x:f>
        <x:v>5</x:v>
      </x:c>
      <x:c r="CE32" s="216">
        <x:f>양천구!CE6</x:f>
        <x:v>29</x:v>
      </x:c>
      <x:c r="CF32" s="217">
        <x:f>양천구!CF6</x:f>
        <x:v>1195.2700000000002</x:v>
      </x:c>
      <x:c r="CG32" s="216">
        <x:f>양천구!CG6</x:f>
        <x:v>5</x:v>
      </x:c>
      <x:c r="CH32" s="216">
        <x:f>양천구!CH6</x:f>
        <x:v>13</x:v>
      </x:c>
      <x:c r="CI32" s="216">
        <x:f>양천구!CI6</x:f>
        <x:v>4</x:v>
      </x:c>
      <x:c r="CJ32" s="216">
        <x:f>양천구!CJ6</x:f>
        <x:v>31</x:v>
      </x:c>
      <x:c r="CK32" s="216">
        <x:f>양천구!CK6</x:f>
        <x:v>11</x:v>
      </x:c>
      <x:c r="CL32" s="216">
        <x:f>양천구!CL6</x:f>
        <x:v>6</x:v>
      </x:c>
      <x:c r="CM32" s="216">
        <x:f>양천구!CM6</x:f>
        <x:v>0</x:v>
      </x:c>
      <x:c r="CN32" s="216">
        <x:f>양천구!CN6</x:f>
        <x:v>0</x:v>
      </x:c>
      <x:c r="CO32" s="216">
        <x:f>양천구!CO6</x:f>
        <x:v>15</x:v>
      </x:c>
      <x:c r="CP32" s="217">
        <x:f>양천구!CP6</x:f>
        <x:v>1132.8899999999999</x:v>
      </x:c>
      <x:c r="CQ32" s="216">
        <x:f>양천구!CQ6</x:f>
        <x:v>51</x:v>
      </x:c>
      <x:c r="CR32" s="217">
        <x:f>양천구!CR6</x:f>
        <x:v>4843.25</x:v>
      </x:c>
      <x:c r="CS32" s="216">
        <x:f>양천구!CS6</x:f>
        <x:v>2076</x:v>
      </x:c>
      <x:c r="CT32" s="216">
        <x:f>양천구!CT6</x:f>
        <x:v>14</x:v>
      </x:c>
      <x:c r="CU32" s="216">
        <x:f>양천구!CU6</x:f>
        <x:v>20</x:v>
      </x:c>
      <x:c r="CV32" s="216">
        <x:f>양천구!CV6</x:f>
        <x:v>107</x:v>
      </x:c>
      <x:c r="CW32" s="216">
        <x:f>양천구!CW6</x:f>
        <x:v>9</x:v>
      </x:c>
      <x:c r="CX32" s="246">
        <x:f>양천구!CX6</x:f>
        <x:v>30</x:v>
      </x:c>
      <x:c r="CY32" s="286" t="s">
        <x:v>1183</x:v>
      </x:c>
      <x:c r="CZ32" s="225">
        <x:f>양천구!CZ6</x:f>
        <x:v>53</x:v>
      </x:c>
      <x:c r="DA32" s="217">
        <x:f>양천구!DA6</x:f>
        <x:v>5061.4200000000001</x:v>
      </x:c>
      <x:c r="DB32" s="216">
        <x:f>양천구!DB6</x:f>
        <x:v>1</x:v>
      </x:c>
      <x:c r="DC32" s="217">
        <x:f>양천구!DC6</x:f>
        <x:v>82.5</x:v>
      </x:c>
      <x:c r="DD32" s="216">
        <x:f>양천구!DD6</x:f>
        <x:v>1</x:v>
      </x:c>
      <x:c r="DE32" s="217">
        <x:f>양천구!DE6</x:f>
        <x:v>82.5</x:v>
      </x:c>
      <x:c r="DF32" s="216">
        <x:f>양천구!DF6</x:f>
        <x:v>0</x:v>
      </x:c>
      <x:c r="DG32" s="220">
        <x:f>양천구!DG6</x:f>
        <x:v>0</x:v>
      </x:c>
    </x:row>
    <x:row r="33" spans="1:111" s="7" customFormat="1" ht="30" customHeight="1">
      <x:c r="A33" s="286" t="s">
        <x:v>1108</x:v>
      </x:c>
      <x:c r="B33" s="256">
        <x:f>강서구!B6</x:f>
        <x:v>20</x:v>
      </x:c>
      <x:c r="C33" s="891">
        <x:f>강서구!C6</x:f>
        <x:v>0</x:v>
      </x:c>
      <x:c r="D33" s="258">
        <x:f>강서구!D6</x:f>
        <x:v>5</x:v>
      </x:c>
      <x:c r="E33" s="257">
        <x:f>강서구!E6</x:f>
        <x:v>7700</x:v>
      </x:c>
      <x:c r="F33" s="258">
        <x:f>강서구!F6</x:f>
        <x:v>7</x:v>
      </x:c>
      <x:c r="G33" s="257">
        <x:f>강서구!G6</x:f>
        <x:v>2.3999999999999999</x:v>
      </x:c>
      <x:c r="H33" s="258">
        <x:f>강서구!H6</x:f>
        <x:v>0</x:v>
      </x:c>
      <x:c r="I33" s="257">
        <x:f>강서구!I6</x:f>
        <x:v>0</x:v>
      </x:c>
      <x:c r="J33" s="258">
        <x:f>강서구!J6</x:f>
        <x:v>11</x:v>
      </x:c>
      <x:c r="K33" s="258">
        <x:f>강서구!K6</x:f>
        <x:v>1</x:v>
      </x:c>
      <x:c r="L33" s="257">
        <x:f>강서구!L6</x:f>
        <x:v>448</x:v>
      </x:c>
      <x:c r="M33" s="258">
        <x:f>강서구!M6</x:f>
        <x:v>0</x:v>
      </x:c>
      <x:c r="N33" s="258">
        <x:f>강서구!N6</x:f>
        <x:v>0</x:v>
      </x:c>
      <x:c r="O33" s="258">
        <x:f>강서구!O6</x:f>
        <x:v>2</x:v>
      </x:c>
      <x:c r="P33" s="258">
        <x:f>강서구!P6</x:f>
        <x:v>2</x:v>
      </x:c>
      <x:c r="Q33" s="258">
        <x:f>강서구!Q6</x:f>
        <x:v>0</x:v>
      </x:c>
      <x:c r="R33" s="257">
        <x:f>강서구!R6</x:f>
        <x:v>0</x:v>
      </x:c>
      <x:c r="S33" s="258">
        <x:f>강서구!S6</x:f>
        <x:v>14</x:v>
      </x:c>
      <x:c r="T33" s="257">
        <x:f>강서구!T6</x:f>
        <x:v>351</x:v>
      </x:c>
      <x:c r="U33" s="258">
        <x:f>강서구!U6</x:f>
        <x:v>1</x:v>
      </x:c>
      <x:c r="V33" s="257">
        <x:f>강서구!V6</x:f>
        <x:v>90</x:v>
      </x:c>
      <x:c r="W33" s="258">
        <x:f>강서구!W6</x:f>
        <x:v>2</x:v>
      </x:c>
      <x:c r="X33" s="258">
        <x:f>강서구!X6</x:f>
        <x:v>413</x:v>
      </x:c>
      <x:c r="Y33" s="258">
        <x:f>강서구!Y6</x:f>
        <x:v>1</x:v>
      </x:c>
      <x:c r="Z33" s="258">
        <x:f>강서구!Z6</x:f>
        <x:v>1</x:v>
      </x:c>
      <x:c r="AA33" s="258">
        <x:f>강서구!AA6</x:f>
        <x:v>0</x:v>
      </x:c>
      <x:c r="AB33" s="258">
        <x:f>강서구!AB6</x:f>
        <x:v>0</x:v>
      </x:c>
      <x:c r="AC33" s="258">
        <x:f>강서구!AC6</x:f>
        <x:v>0</x:v>
      </x:c>
      <x:c r="AD33" s="258">
        <x:f>강서구!AD6</x:f>
        <x:v>0</x:v>
      </x:c>
      <x:c r="AE33" s="258">
        <x:f>강서구!AE6</x:f>
        <x:v>0</x:v>
      </x:c>
      <x:c r="AF33" s="258">
        <x:f>강서구!AF6</x:f>
        <x:v>0</x:v>
      </x:c>
      <x:c r="AG33" s="258">
        <x:f>강서구!AG6</x:f>
        <x:v>2</x:v>
      </x:c>
      <x:c r="AH33" s="258">
        <x:f>강서구!AH6</x:f>
        <x:v>0</x:v>
      </x:c>
      <x:c r="AI33" s="258">
        <x:f>강서구!AI6</x:f>
        <x:v>0</x:v>
      </x:c>
      <x:c r="AJ33" s="258">
        <x:f>강서구!AJ6</x:f>
        <x:v>0</x:v>
      </x:c>
      <x:c r="AK33" s="259">
        <x:f>강서구!AK6</x:f>
        <x:v>0</x:v>
      </x:c>
      <x:c r="AL33" s="286" t="s">
        <x:v>1108</x:v>
      </x:c>
      <x:c r="AM33" s="225">
        <x:f>강서구!AM6</x:f>
        <x:v>0</x:v>
      </x:c>
      <x:c r="AN33" s="217">
        <x:f>강서구!AN6</x:f>
        <x:v>0</x:v>
      </x:c>
      <x:c r="AO33" s="216">
        <x:f>강서구!AO6</x:f>
        <x:v>0</x:v>
      </x:c>
      <x:c r="AP33" s="216">
        <x:f>강서구!AP6</x:f>
        <x:v>0</x:v>
      </x:c>
      <x:c r="AQ33" s="216">
        <x:f>강서구!AQ6</x:f>
        <x:v>0</x:v>
      </x:c>
      <x:c r="AR33" s="217">
        <x:f>강서구!AR6</x:f>
        <x:v>0</x:v>
      </x:c>
      <x:c r="AS33" s="216">
        <x:f>강서구!AS6</x:f>
        <x:v>0</x:v>
      </x:c>
      <x:c r="AT33" s="217">
        <x:f>강서구!AT6</x:f>
        <x:v>0</x:v>
      </x:c>
      <x:c r="AU33" s="216">
        <x:f>강서구!AU6</x:f>
        <x:v>0</x:v>
      </x:c>
      <x:c r="AV33" s="216">
        <x:f>강서구!AV6</x:f>
        <x:v>0</x:v>
      </x:c>
      <x:c r="AW33" s="216">
        <x:f>강서구!AW6</x:f>
        <x:v>0</x:v>
      </x:c>
      <x:c r="AX33" s="216">
        <x:f>강서구!AX6</x:f>
        <x:v>3</x:v>
      </x:c>
      <x:c r="AY33" s="216">
        <x:f>강서구!AY6</x:f>
        <x:v>0</x:v>
      </x:c>
      <x:c r="AZ33" s="216">
        <x:f>강서구!AZ6</x:f>
        <x:v>5</x:v>
      </x:c>
      <x:c r="BA33" s="217">
        <x:f>강서구!BA6</x:f>
        <x:v>30</x:v>
      </x:c>
      <x:c r="BB33" s="216">
        <x:f>강서구!BB6</x:f>
        <x:v>0</x:v>
      </x:c>
      <x:c r="BC33" s="216">
        <x:f>강서구!BC6</x:f>
        <x:v>0</x:v>
      </x:c>
      <x:c r="BD33" s="216">
        <x:f>강서구!BD6</x:f>
        <x:v>2</x:v>
      </x:c>
      <x:c r="BE33" s="216">
        <x:f>강서구!BE6</x:f>
        <x:v>16</x:v>
      </x:c>
      <x:c r="BF33" s="216">
        <x:f>강서구!BF6</x:f>
        <x:v>150</x:v>
      </x:c>
      <x:c r="BG33" s="216">
        <x:f>강서구!BG6</x:f>
        <x:v>8</x:v>
      </x:c>
      <x:c r="BH33" s="216">
        <x:f>강서구!BH6</x:f>
        <x:v>3</x:v>
      </x:c>
      <x:c r="BI33" s="216">
        <x:f>강서구!BI6</x:f>
        <x:v>0</x:v>
      </x:c>
      <x:c r="BJ33" s="217">
        <x:f>강서구!BJ6</x:f>
        <x:v>0</x:v>
      </x:c>
      <x:c r="BK33" s="216">
        <x:f>강서구!BK6</x:f>
        <x:v>0</x:v>
      </x:c>
      <x:c r="BL33" s="217">
        <x:f>강서구!BL6</x:f>
        <x:v>0</x:v>
      </x:c>
      <x:c r="BM33" s="216">
        <x:f>강서구!BM6</x:f>
        <x:v>0</x:v>
      </x:c>
      <x:c r="BN33" s="217">
        <x:f>강서구!BN6</x:f>
        <x:v>0</x:v>
      </x:c>
      <x:c r="BO33" s="216">
        <x:f>강서구!BO6</x:f>
        <x:v>0</x:v>
      </x:c>
      <x:c r="BP33" s="217">
        <x:f>강서구!BP6</x:f>
        <x:v>0</x:v>
      </x:c>
      <x:c r="BQ33" s="216">
        <x:f>강서구!BQ6</x:f>
        <x:v>0</x:v>
      </x:c>
      <x:c r="BR33" s="216">
        <x:f>강서구!BR6</x:f>
        <x:v>0</x:v>
      </x:c>
      <x:c r="BS33" s="216">
        <x:f>강서구!BS6</x:f>
        <x:v>0</x:v>
      </x:c>
      <x:c r="BT33" s="216">
        <x:f>강서구!BT6</x:f>
        <x:v>0</x:v>
      </x:c>
      <x:c r="BU33" s="246">
        <x:f>강서구!BU6</x:f>
        <x:v>0</x:v>
      </x:c>
      <x:c r="BV33" s="286" t="s">
        <x:v>1108</x:v>
      </x:c>
      <x:c r="BW33" s="225">
        <x:f>강서구!BW6</x:f>
        <x:v>0</x:v>
      </x:c>
      <x:c r="BX33" s="216">
        <x:f>강서구!BX6</x:f>
        <x:v>0</x:v>
      </x:c>
      <x:c r="BY33" s="217">
        <x:f>강서구!BY6</x:f>
        <x:v>0</x:v>
      </x:c>
      <x:c r="BZ33" s="216">
        <x:f>강서구!BZ6</x:f>
        <x:v>0</x:v>
      </x:c>
      <x:c r="CA33" s="217">
        <x:f>강서구!CA6</x:f>
        <x:v>0</x:v>
      </x:c>
      <x:c r="CB33" s="216">
        <x:f>강서구!CB6</x:f>
        <x:v>0</x:v>
      </x:c>
      <x:c r="CC33" s="217">
        <x:f>강서구!CC6</x:f>
        <x:v>0</x:v>
      </x:c>
      <x:c r="CD33" s="216">
        <x:f>강서구!CD6</x:f>
        <x:v>0</x:v>
      </x:c>
      <x:c r="CE33" s="216">
        <x:f>강서구!CE6</x:f>
        <x:v>8</x:v>
      </x:c>
      <x:c r="CF33" s="217">
        <x:f>강서구!CF6</x:f>
        <x:v>544.74000000000001</x:v>
      </x:c>
      <x:c r="CG33" s="216">
        <x:f>강서구!CG6</x:f>
        <x:v>2</x:v>
      </x:c>
      <x:c r="CH33" s="216">
        <x:f>강서구!CH6</x:f>
        <x:v>8</x:v>
      </x:c>
      <x:c r="CI33" s="216">
        <x:f>강서구!CI6</x:f>
        <x:v>0</x:v>
      </x:c>
      <x:c r="CJ33" s="216">
        <x:f>강서구!CJ6</x:f>
        <x:v>3</x:v>
      </x:c>
      <x:c r="CK33" s="216">
        <x:f>강서구!CK6</x:f>
        <x:v>6</x:v>
      </x:c>
      <x:c r="CL33" s="216">
        <x:f>강서구!CL6</x:f>
        <x:v>1</x:v>
      </x:c>
      <x:c r="CM33" s="216">
        <x:f>강서구!CM6</x:f>
        <x:v>3</x:v>
      </x:c>
      <x:c r="CN33" s="216">
        <x:f>강서구!CN6</x:f>
        <x:v>3</x:v>
      </x:c>
      <x:c r="CO33" s="216">
        <x:f>강서구!CO6</x:f>
        <x:v>1</x:v>
      </x:c>
      <x:c r="CP33" s="217">
        <x:f>강서구!CP6</x:f>
        <x:v>10</x:v>
      </x:c>
      <x:c r="CQ33" s="216">
        <x:f>강서구!CQ6</x:f>
        <x:v>2</x:v>
      </x:c>
      <x:c r="CR33" s="217">
        <x:f>강서구!CR6</x:f>
        <x:v>984</x:v>
      </x:c>
      <x:c r="CS33" s="216">
        <x:f>강서구!CS6</x:f>
        <x:v>101</x:v>
      </x:c>
      <x:c r="CT33" s="216">
        <x:f>강서구!CT6</x:f>
        <x:v>6</x:v>
      </x:c>
      <x:c r="CU33" s="216">
        <x:f>강서구!CU6</x:f>
        <x:v>11</x:v>
      </x:c>
      <x:c r="CV33" s="216">
        <x:f>강서구!CV6</x:f>
        <x:v>15</x:v>
      </x:c>
      <x:c r="CW33" s="216">
        <x:f>강서구!CW6</x:f>
        <x:v>1</x:v>
      </x:c>
      <x:c r="CX33" s="246">
        <x:f>강서구!CX6</x:f>
        <x:v>7</x:v>
      </x:c>
      <x:c r="CY33" s="286" t="s">
        <x:v>1108</x:v>
      </x:c>
      <x:c r="CZ33" s="225">
        <x:f>강서구!CZ6</x:f>
        <x:v>4</x:v>
      </x:c>
      <x:c r="DA33" s="217">
        <x:f>강서구!DA6</x:f>
        <x:v>131.30000000000001</x:v>
      </x:c>
      <x:c r="DB33" s="216">
        <x:f>강서구!DB6</x:f>
        <x:v>27</x:v>
      </x:c>
      <x:c r="DC33" s="217">
        <x:f>강서구!DC6</x:f>
        <x:v>9476.5999999999985</x:v>
      </x:c>
      <x:c r="DD33" s="216">
        <x:f>강서구!DD6</x:f>
        <x:v>9</x:v>
      </x:c>
      <x:c r="DE33" s="217">
        <x:f>강서구!DE6</x:f>
        <x:v>8600.2999999999993</x:v>
      </x:c>
      <x:c r="DF33" s="216">
        <x:f>강서구!DF6</x:f>
        <x:v>18</x:v>
      </x:c>
      <x:c r="DG33" s="220">
        <x:f>강서구!DG6</x:f>
        <x:v>876.29999999999995</x:v>
      </x:c>
    </x:row>
    <x:row r="34" spans="1:111" s="7" customFormat="1" ht="30" customHeight="1">
      <x:c r="A34" s="286" t="s">
        <x:v>1125</x:v>
      </x:c>
      <x:c r="B34" s="256">
        <x:f>구로구!B6</x:f>
        <x:v>36</x:v>
      </x:c>
      <x:c r="C34" s="891">
        <x:f>구로구!C6</x:f>
        <x:v>14201.629999999999</x:v>
      </x:c>
      <x:c r="D34" s="258">
        <x:f>구로구!D6</x:f>
        <x:v>9</x:v>
      </x:c>
      <x:c r="E34" s="257">
        <x:f>구로구!E6</x:f>
        <x:v>57455.559999999998</x:v>
      </x:c>
      <x:c r="F34" s="258">
        <x:f>구로구!F6</x:f>
        <x:v>8</x:v>
      </x:c>
      <x:c r="G34" s="257">
        <x:f>구로구!G6</x:f>
        <x:v>9.8499999999999996</x:v>
      </x:c>
      <x:c r="H34" s="258">
        <x:f>구로구!H6</x:f>
        <x:v>17</x:v>
      </x:c>
      <x:c r="I34" s="257">
        <x:f>구로구!I6</x:f>
        <x:v>2838.4000000000001</x:v>
      </x:c>
      <x:c r="J34" s="258">
        <x:f>구로구!J6</x:f>
        <x:v>21</x:v>
      </x:c>
      <x:c r="K34" s="258">
        <x:f>구로구!K6</x:f>
        <x:v>14</x:v>
      </x:c>
      <x:c r="L34" s="257">
        <x:f>구로구!L6</x:f>
        <x:v>3668.8600000000001</x:v>
      </x:c>
      <x:c r="M34" s="258">
        <x:f>구로구!M6</x:f>
        <x:v>6</x:v>
      </x:c>
      <x:c r="N34" s="258">
        <x:f>구로구!N6</x:f>
        <x:v>1</x:v>
      </x:c>
      <x:c r="O34" s="258">
        <x:f>구로구!O6</x:f>
        <x:v>3</x:v>
      </x:c>
      <x:c r="P34" s="258">
        <x:f>구로구!P6</x:f>
        <x:v>17</x:v>
      </x:c>
      <x:c r="Q34" s="258">
        <x:f>구로구!Q6</x:f>
        <x:v>30</x:v>
      </x:c>
      <x:c r="R34" s="257">
        <x:f>구로구!R6</x:f>
        <x:v>27550</x:v>
      </x:c>
      <x:c r="S34" s="258">
        <x:f>구로구!S6</x:f>
        <x:v>82</x:v>
      </x:c>
      <x:c r="T34" s="257">
        <x:f>구로구!T6</x:f>
        <x:v>2128.5999999999999</x:v>
      </x:c>
      <x:c r="U34" s="258">
        <x:f>구로구!U6</x:f>
        <x:v>20</x:v>
      </x:c>
      <x:c r="V34" s="257">
        <x:f>구로구!V6</x:f>
        <x:v>455</x:v>
      </x:c>
      <x:c r="W34" s="258">
        <x:f>구로구!W6</x:f>
        <x:v>37</x:v>
      </x:c>
      <x:c r="X34" s="258">
        <x:f>구로구!X6</x:f>
        <x:v>1080</x:v>
      </x:c>
      <x:c r="Y34" s="258">
        <x:f>구로구!Y6</x:f>
        <x:v>32</x:v>
      </x:c>
      <x:c r="Z34" s="258">
        <x:f>구로구!Z6</x:f>
        <x:v>156</x:v>
      </x:c>
      <x:c r="AA34" s="258">
        <x:f>구로구!AA6</x:f>
        <x:v>14</x:v>
      </x:c>
      <x:c r="AB34" s="258">
        <x:f>구로구!AB6</x:f>
        <x:v>2</x:v>
      </x:c>
      <x:c r="AC34" s="258">
        <x:f>구로구!AC6</x:f>
        <x:v>8</x:v>
      </x:c>
      <x:c r="AD34" s="258">
        <x:f>구로구!AD6</x:f>
        <x:v>17</x:v>
      </x:c>
      <x:c r="AE34" s="258">
        <x:f>구로구!AE6</x:f>
        <x:v>0</x:v>
      </x:c>
      <x:c r="AF34" s="258">
        <x:f>구로구!AF6</x:f>
        <x:v>0</x:v>
      </x:c>
      <x:c r="AG34" s="258">
        <x:f>구로구!AG6</x:f>
        <x:v>38</x:v>
      </x:c>
      <x:c r="AH34" s="258">
        <x:f>구로구!AH6</x:f>
        <x:v>0</x:v>
      </x:c>
      <x:c r="AI34" s="258">
        <x:f>구로구!AI6</x:f>
        <x:v>0</x:v>
      </x:c>
      <x:c r="AJ34" s="258">
        <x:f>구로구!AJ6</x:f>
        <x:v>31</x:v>
      </x:c>
      <x:c r="AK34" s="259">
        <x:f>구로구!AK6</x:f>
        <x:v>58</x:v>
      </x:c>
      <x:c r="AL34" s="286" t="s">
        <x:v>1125</x:v>
      </x:c>
      <x:c r="AM34" s="225">
        <x:f>구로구!AM6</x:f>
        <x:v>5</x:v>
      </x:c>
      <x:c r="AN34" s="217">
        <x:f>구로구!AN6</x:f>
        <x:v>11064</x:v>
      </x:c>
      <x:c r="AO34" s="216">
        <x:f>구로구!AO6</x:f>
        <x:v>2</x:v>
      </x:c>
      <x:c r="AP34" s="216">
        <x:f>구로구!AP6</x:f>
        <x:v>6</x:v>
      </x:c>
      <x:c r="AQ34" s="216">
        <x:f>구로구!AQ6</x:f>
        <x:v>1</x:v>
      </x:c>
      <x:c r="AR34" s="217">
        <x:f>구로구!AR6</x:f>
        <x:v>2065</x:v>
      </x:c>
      <x:c r="AS34" s="216">
        <x:f>구로구!AS6</x:f>
        <x:v>0</x:v>
      </x:c>
      <x:c r="AT34" s="217">
        <x:f>구로구!AT6</x:f>
        <x:v>0</x:v>
      </x:c>
      <x:c r="AU34" s="216">
        <x:f>구로구!AU6</x:f>
        <x:v>0</x:v>
      </x:c>
      <x:c r="AV34" s="216">
        <x:f>구로구!AV6</x:f>
        <x:v>0</x:v>
      </x:c>
      <x:c r="AW34" s="216">
        <x:f>구로구!AW6</x:f>
        <x:v>4</x:v>
      </x:c>
      <x:c r="AX34" s="216">
        <x:f>구로구!AX6</x:f>
        <x:v>6</x:v>
      </x:c>
      <x:c r="AY34" s="216">
        <x:f>구로구!AY6</x:f>
        <x:v>4</x:v>
      </x:c>
      <x:c r="AZ34" s="216">
        <x:f>구로구!AZ6</x:f>
        <x:v>9</x:v>
      </x:c>
      <x:c r="BA34" s="217">
        <x:f>구로구!BA6</x:f>
        <x:v>4802</x:v>
      </x:c>
      <x:c r="BB34" s="216">
        <x:f>구로구!BB6</x:f>
        <x:v>0</x:v>
      </x:c>
      <x:c r="BC34" s="216">
        <x:f>구로구!BC6</x:f>
        <x:v>0</x:v>
      </x:c>
      <x:c r="BD34" s="216">
        <x:f>구로구!BD6</x:f>
        <x:v>1</x:v>
      </x:c>
      <x:c r="BE34" s="216">
        <x:f>구로구!BE6</x:f>
        <x:v>105</x:v>
      </x:c>
      <x:c r="BF34" s="216">
        <x:f>구로구!BF6</x:f>
        <x:v>977</x:v>
      </x:c>
      <x:c r="BG34" s="216">
        <x:f>구로구!BG6</x:f>
        <x:v>12</x:v>
      </x:c>
      <x:c r="BH34" s="216">
        <x:f>구로구!BH6</x:f>
        <x:v>27</x:v>
      </x:c>
      <x:c r="BI34" s="216">
        <x:f>구로구!BI6</x:f>
        <x:v>0</x:v>
      </x:c>
      <x:c r="BJ34" s="217">
        <x:f>구로구!BJ6</x:f>
        <x:v>0</x:v>
      </x:c>
      <x:c r="BK34" s="216">
        <x:f>구로구!BK6</x:f>
        <x:v>0</x:v>
      </x:c>
      <x:c r="BL34" s="217">
        <x:f>구로구!BL6</x:f>
        <x:v>0</x:v>
      </x:c>
      <x:c r="BM34" s="216">
        <x:f>구로구!BM6</x:f>
        <x:v>3</x:v>
      </x:c>
      <x:c r="BN34" s="217">
        <x:f>구로구!BN6</x:f>
        <x:v>2810.5999999999999</x:v>
      </x:c>
      <x:c r="BO34" s="216">
        <x:f>구로구!BO6</x:f>
        <x:v>1</x:v>
      </x:c>
      <x:c r="BP34" s="217">
        <x:f>구로구!BP6</x:f>
        <x:v>1270</x:v>
      </x:c>
      <x:c r="BQ34" s="216">
        <x:f>구로구!BQ6</x:f>
        <x:v>2</x:v>
      </x:c>
      <x:c r="BR34" s="216">
        <x:f>구로구!BR6</x:f>
        <x:v>0</x:v>
      </x:c>
      <x:c r="BS34" s="216">
        <x:f>구로구!BS6</x:f>
        <x:v>0</x:v>
      </x:c>
      <x:c r="BT34" s="216">
        <x:f>구로구!BT6</x:f>
        <x:v>4</x:v>
      </x:c>
      <x:c r="BU34" s="246">
        <x:f>구로구!BU6</x:f>
        <x:v>5</x:v>
      </x:c>
      <x:c r="BV34" s="286" t="s">
        <x:v>1125</x:v>
      </x:c>
      <x:c r="BW34" s="225">
        <x:f>구로구!BW6</x:f>
        <x:v>16</x:v>
      </x:c>
      <x:c r="BX34" s="216">
        <x:f>구로구!BX6</x:f>
        <x:v>325</x:v>
      </x:c>
      <x:c r="BY34" s="217">
        <x:f>구로구!BY6</x:f>
        <x:v>12313.1</x:v>
      </x:c>
      <x:c r="BZ34" s="216">
        <x:f>구로구!BZ6</x:f>
        <x:v>0</x:v>
      </x:c>
      <x:c r="CA34" s="217">
        <x:f>구로구!CA6</x:f>
        <x:v>0</x:v>
      </x:c>
      <x:c r="CB34" s="216">
        <x:f>구로구!CB6</x:f>
        <x:v>0</x:v>
      </x:c>
      <x:c r="CC34" s="217">
        <x:f>구로구!CC6</x:f>
        <x:v>0</x:v>
      </x:c>
      <x:c r="CD34" s="216">
        <x:f>구로구!CD6</x:f>
        <x:v>0</x:v>
      </x:c>
      <x:c r="CE34" s="216">
        <x:f>구로구!CE6</x:f>
        <x:v>20</x:v>
      </x:c>
      <x:c r="CF34" s="217">
        <x:f>구로구!CF6</x:f>
        <x:v>660.23000000000002</x:v>
      </x:c>
      <x:c r="CG34" s="216">
        <x:f>구로구!CG6</x:f>
        <x:v>0</x:v>
      </x:c>
      <x:c r="CH34" s="216">
        <x:f>구로구!CH6</x:f>
        <x:v>10</x:v>
      </x:c>
      <x:c r="CI34" s="216">
        <x:f>구로구!CI6</x:f>
        <x:v>5</x:v>
      </x:c>
      <x:c r="CJ34" s="216">
        <x:f>구로구!CJ6</x:f>
        <x:v>35</x:v>
      </x:c>
      <x:c r="CK34" s="216">
        <x:f>구로구!CK6</x:f>
        <x:v>6</x:v>
      </x:c>
      <x:c r="CL34" s="216">
        <x:f>구로구!CL6</x:f>
        <x:v>2</x:v>
      </x:c>
      <x:c r="CM34" s="216">
        <x:f>구로구!CM6</x:f>
        <x:v>7</x:v>
      </x:c>
      <x:c r="CN34" s="216">
        <x:f>구로구!CN6</x:f>
        <x:v>227</x:v>
      </x:c>
      <x:c r="CO34" s="216">
        <x:f>구로구!CO6</x:f>
        <x:v>9</x:v>
      </x:c>
      <x:c r="CP34" s="217">
        <x:f>구로구!CP6</x:f>
        <x:v>574.72000000000003</x:v>
      </x:c>
      <x:c r="CQ34" s="216">
        <x:f>구로구!CQ6</x:f>
        <x:v>54</x:v>
      </x:c>
      <x:c r="CR34" s="217">
        <x:f>구로구!CR6</x:f>
        <x:v>7170.8500000000004</x:v>
      </x:c>
      <x:c r="CS34" s="216">
        <x:f>구로구!CS6</x:f>
        <x:v>1013</x:v>
      </x:c>
      <x:c r="CT34" s="216">
        <x:f>구로구!CT6</x:f>
        <x:v>11</x:v>
      </x:c>
      <x:c r="CU34" s="216">
        <x:f>구로구!CU6</x:f>
        <x:v>24</x:v>
      </x:c>
      <x:c r="CV34" s="216">
        <x:f>구로구!CV6</x:f>
        <x:v>97</x:v>
      </x:c>
      <x:c r="CW34" s="216">
        <x:f>구로구!CW6</x:f>
        <x:v>34</x:v>
      </x:c>
      <x:c r="CX34" s="246">
        <x:f>구로구!CX6</x:f>
        <x:v>89</x:v>
      </x:c>
      <x:c r="CY34" s="286" t="s">
        <x:v>1125</x:v>
      </x:c>
      <x:c r="CZ34" s="225">
        <x:f>구로구!CZ6</x:f>
        <x:v>19</x:v>
      </x:c>
      <x:c r="DA34" s="217">
        <x:f>구로구!DA6</x:f>
        <x:v>16411.48</x:v>
      </x:c>
      <x:c r="DB34" s="216">
        <x:f>구로구!DB6</x:f>
        <x:v>26</x:v>
      </x:c>
      <x:c r="DC34" s="217">
        <x:f>구로구!DC6</x:f>
        <x:v>1845.8099999999999</x:v>
      </x:c>
      <x:c r="DD34" s="216">
        <x:f>구로구!DD6</x:f>
        <x:v>0</x:v>
      </x:c>
      <x:c r="DE34" s="217">
        <x:f>구로구!DE6</x:f>
        <x:v>0</x:v>
      </x:c>
      <x:c r="DF34" s="216">
        <x:f>구로구!DF6</x:f>
        <x:v>26</x:v>
      </x:c>
      <x:c r="DG34" s="220">
        <x:f>구로구!DG6</x:f>
        <x:v>1845.8099999999999</x:v>
      </x:c>
    </x:row>
    <x:row r="35" spans="1:111" s="7" customFormat="1" ht="30" customHeight="1">
      <x:c r="A35" s="286" t="s">
        <x:v>1148</x:v>
      </x:c>
      <x:c r="B35" s="256">
        <x:f>금천구!B6</x:f>
        <x:v>4</x:v>
      </x:c>
      <x:c r="C35" s="891">
        <x:f>금천구!C6</x:f>
        <x:v>7216</x:v>
      </x:c>
      <x:c r="D35" s="258">
        <x:f>금천구!D6</x:f>
        <x:v>0</x:v>
      </x:c>
      <x:c r="E35" s="257">
        <x:f>금천구!E6</x:f>
        <x:v>0</x:v>
      </x:c>
      <x:c r="F35" s="258">
        <x:f>금천구!F6</x:f>
        <x:v>20</x:v>
      </x:c>
      <x:c r="G35" s="257">
        <x:f>금천구!G6</x:f>
        <x:v>31.780000000000001</x:v>
      </x:c>
      <x:c r="H35" s="258">
        <x:f>금천구!H6</x:f>
        <x:v>0</x:v>
      </x:c>
      <x:c r="I35" s="257">
        <x:f>금천구!I6</x:f>
        <x:v>0</x:v>
      </x:c>
      <x:c r="J35" s="258">
        <x:f>금천구!J6</x:f>
        <x:v>61</x:v>
      </x:c>
      <x:c r="K35" s="258">
        <x:f>금천구!K6</x:f>
        <x:v>16</x:v>
      </x:c>
      <x:c r="L35" s="257">
        <x:f>금천구!L6</x:f>
        <x:v>3013</x:v>
      </x:c>
      <x:c r="M35" s="258">
        <x:f>금천구!M6</x:f>
        <x:v>7</x:v>
      </x:c>
      <x:c r="N35" s="258">
        <x:f>금천구!N6</x:f>
        <x:v>1</x:v>
      </x:c>
      <x:c r="O35" s="258">
        <x:f>금천구!O6</x:f>
        <x:v>1</x:v>
      </x:c>
      <x:c r="P35" s="258">
        <x:f>금천구!P6</x:f>
        <x:v>1</x:v>
      </x:c>
      <x:c r="Q35" s="258">
        <x:f>금천구!Q6</x:f>
        <x:v>1</x:v>
      </x:c>
      <x:c r="R35" s="257">
        <x:f>금천구!R6</x:f>
        <x:v>990</x:v>
      </x:c>
      <x:c r="S35" s="258">
        <x:f>금천구!S6</x:f>
        <x:v>23</x:v>
      </x:c>
      <x:c r="T35" s="257">
        <x:f>금천구!T6</x:f>
        <x:v>345</x:v>
      </x:c>
      <x:c r="U35" s="258">
        <x:f>금천구!U6</x:f>
        <x:v>11</x:v>
      </x:c>
      <x:c r="V35" s="257">
        <x:f>금천구!V6</x:f>
        <x:v>515.55999999999995</x:v>
      </x:c>
      <x:c r="W35" s="258">
        <x:f>금천구!W6</x:f>
        <x:v>36</x:v>
      </x:c>
      <x:c r="X35" s="258">
        <x:f>금천구!X6</x:f>
        <x:v>639</x:v>
      </x:c>
      <x:c r="Y35" s="258">
        <x:f>금천구!Y6</x:f>
        <x:v>34</x:v>
      </x:c>
      <x:c r="Z35" s="258">
        <x:f>금천구!Z6</x:f>
        <x:v>33</x:v>
      </x:c>
      <x:c r="AA35" s="258">
        <x:f>금천구!AA6</x:f>
        <x:v>32</x:v>
      </x:c>
      <x:c r="AB35" s="258">
        <x:f>금천구!AB6</x:f>
        <x:v>15</x:v>
      </x:c>
      <x:c r="AC35" s="258">
        <x:f>금천구!AC6</x:f>
        <x:v>11</x:v>
      </x:c>
      <x:c r="AD35" s="258">
        <x:f>금천구!AD6</x:f>
        <x:v>20</x:v>
      </x:c>
      <x:c r="AE35" s="258">
        <x:f>금천구!AE6</x:f>
        <x:v>0</x:v>
      </x:c>
      <x:c r="AF35" s="258">
        <x:f>금천구!AF6</x:f>
        <x:v>0</x:v>
      </x:c>
      <x:c r="AG35" s="258">
        <x:f>금천구!AG6</x:f>
        <x:v>49</x:v>
      </x:c>
      <x:c r="AH35" s="258">
        <x:f>금천구!AH6</x:f>
        <x:v>2</x:v>
      </x:c>
      <x:c r="AI35" s="258">
        <x:f>금천구!AI6</x:f>
        <x:v>3</x:v>
      </x:c>
      <x:c r="AJ35" s="258">
        <x:f>금천구!AJ6</x:f>
        <x:v>46</x:v>
      </x:c>
      <x:c r="AK35" s="259">
        <x:f>금천구!AK6</x:f>
        <x:v>108</x:v>
      </x:c>
      <x:c r="AL35" s="286" t="s">
        <x:v>1148</x:v>
      </x:c>
      <x:c r="AM35" s="225">
        <x:f>금천구!AM6</x:f>
        <x:v>2</x:v>
      </x:c>
      <x:c r="AN35" s="217">
        <x:f>금천구!AN6</x:f>
        <x:v>3185</x:v>
      </x:c>
      <x:c r="AO35" s="216">
        <x:f>금천구!AO6</x:f>
        <x:v>1</x:v>
      </x:c>
      <x:c r="AP35" s="216">
        <x:f>금천구!AP6</x:f>
        <x:v>6</x:v>
      </x:c>
      <x:c r="AQ35" s="216">
        <x:f>금천구!AQ6</x:f>
        <x:v>1</x:v>
      </x:c>
      <x:c r="AR35" s="217">
        <x:f>금천구!AR6</x:f>
        <x:v>958</x:v>
      </x:c>
      <x:c r="AS35" s="216">
        <x:f>금천구!AS6</x:f>
        <x:v>0</x:v>
      </x:c>
      <x:c r="AT35" s="217">
        <x:f>금천구!AT6</x:f>
        <x:v>0</x:v>
      </x:c>
      <x:c r="AU35" s="216">
        <x:f>금천구!AU6</x:f>
        <x:v>0</x:v>
      </x:c>
      <x:c r="AV35" s="216">
        <x:f>금천구!AV6</x:f>
        <x:v>0</x:v>
      </x:c>
      <x:c r="AW35" s="216">
        <x:f>금천구!AW6</x:f>
        <x:v>1</x:v>
      </x:c>
      <x:c r="AX35" s="216">
        <x:f>금천구!AX6</x:f>
        <x:v>5</x:v>
      </x:c>
      <x:c r="AY35" s="216">
        <x:f>금천구!AY6</x:f>
        <x:v>0</x:v>
      </x:c>
      <x:c r="AZ35" s="216">
        <x:f>금천구!AZ6</x:f>
        <x:v>7</x:v>
      </x:c>
      <x:c r="BA35" s="217">
        <x:f>금천구!BA6</x:f>
        <x:v>1385</x:v>
      </x:c>
      <x:c r="BB35" s="216">
        <x:f>금천구!BB6</x:f>
        <x:v>0</x:v>
      </x:c>
      <x:c r="BC35" s="216">
        <x:f>금천구!BC6</x:f>
        <x:v>0</x:v>
      </x:c>
      <x:c r="BD35" s="216">
        <x:f>금천구!BD6</x:f>
        <x:v>3</x:v>
      </x:c>
      <x:c r="BE35" s="216">
        <x:f>금천구!BE6</x:f>
        <x:v>54</x:v>
      </x:c>
      <x:c r="BF35" s="216">
        <x:f>금천구!BF6</x:f>
        <x:v>391</x:v>
      </x:c>
      <x:c r="BG35" s="216">
        <x:f>금천구!BG6</x:f>
        <x:v>7</x:v>
      </x:c>
      <x:c r="BH35" s="216">
        <x:f>금천구!BH6</x:f>
        <x:v>12</x:v>
      </x:c>
      <x:c r="BI35" s="216">
        <x:f>금천구!BI6</x:f>
        <x:v>0</x:v>
      </x:c>
      <x:c r="BJ35" s="217">
        <x:f>금천구!BJ6</x:f>
        <x:v>0</x:v>
      </x:c>
      <x:c r="BK35" s="216">
        <x:f>금천구!BK6</x:f>
        <x:v>0</x:v>
      </x:c>
      <x:c r="BL35" s="217">
        <x:f>금천구!BL6</x:f>
        <x:v>0</x:v>
      </x:c>
      <x:c r="BM35" s="216">
        <x:f>금천구!BM6</x:f>
        <x:v>1</x:v>
      </x:c>
      <x:c r="BN35" s="217">
        <x:f>금천구!BN6</x:f>
        <x:v>2205</x:v>
      </x:c>
      <x:c r="BO35" s="216">
        <x:f>금천구!BO6</x:f>
        <x:v>2</x:v>
      </x:c>
      <x:c r="BP35" s="217">
        <x:f>금천구!BP6</x:f>
        <x:v>2263.9899999999998</x:v>
      </x:c>
      <x:c r="BQ35" s="216">
        <x:f>금천구!BQ6</x:f>
        <x:v>0</x:v>
      </x:c>
      <x:c r="BR35" s="216">
        <x:f>금천구!BR6</x:f>
        <x:v>0</x:v>
      </x:c>
      <x:c r="BS35" s="216">
        <x:f>금천구!BS6</x:f>
        <x:v>2</x:v>
      </x:c>
      <x:c r="BT35" s="216">
        <x:f>금천구!BT6</x:f>
        <x:v>0</x:v>
      </x:c>
      <x:c r="BU35" s="246">
        <x:f>금천구!BU6</x:f>
        <x:v>0</x:v>
      </x:c>
      <x:c r="BV35" s="286" t="s">
        <x:v>1148</x:v>
      </x:c>
      <x:c r="BW35" s="225">
        <x:f>금천구!BW6</x:f>
        <x:v>1</x:v>
      </x:c>
      <x:c r="BX35" s="216">
        <x:f>금천구!BX6</x:f>
        <x:v>10</x:v>
      </x:c>
      <x:c r="BY35" s="217">
        <x:f>금천구!BY6</x:f>
        <x:v>300</x:v>
      </x:c>
      <x:c r="BZ35" s="216">
        <x:f>금천구!BZ6</x:f>
        <x:v>0</x:v>
      </x:c>
      <x:c r="CA35" s="217">
        <x:f>금천구!CA6</x:f>
        <x:v>0</x:v>
      </x:c>
      <x:c r="CB35" s="216">
        <x:f>금천구!CB6</x:f>
        <x:v>0</x:v>
      </x:c>
      <x:c r="CC35" s="217">
        <x:f>금천구!CC6</x:f>
        <x:v>0</x:v>
      </x:c>
      <x:c r="CD35" s="216">
        <x:f>금천구!CD6</x:f>
        <x:v>2</x:v>
      </x:c>
      <x:c r="CE35" s="216">
        <x:f>금천구!CE6</x:f>
        <x:v>9</x:v>
      </x:c>
      <x:c r="CF35" s="217">
        <x:f>금천구!CF6</x:f>
        <x:v>468.18000000000001</x:v>
      </x:c>
      <x:c r="CG35" s="216">
        <x:f>금천구!CG6</x:f>
        <x:v>0</x:v>
      </x:c>
      <x:c r="CH35" s="216">
        <x:f>금천구!CH6</x:f>
        <x:v>7</x:v>
      </x:c>
      <x:c r="CI35" s="216">
        <x:f>금천구!CI6</x:f>
        <x:v>1</x:v>
      </x:c>
      <x:c r="CJ35" s="216">
        <x:f>금천구!CJ6</x:f>
        <x:v>52</x:v>
      </x:c>
      <x:c r="CK35" s="216">
        <x:f>금천구!CK6</x:f>
        <x:v>25</x:v>
      </x:c>
      <x:c r="CL35" s="216">
        <x:f>금천구!CL6</x:f>
        <x:v>1</x:v>
      </x:c>
      <x:c r="CM35" s="216">
        <x:f>금천구!CM6</x:f>
        <x:v>0</x:v>
      </x:c>
      <x:c r="CN35" s="216">
        <x:f>금천구!CN6</x:f>
        <x:v>0</x:v>
      </x:c>
      <x:c r="CO35" s="216">
        <x:f>금천구!CO6</x:f>
        <x:v>4</x:v>
      </x:c>
      <x:c r="CP35" s="217">
        <x:f>금천구!CP6</x:f>
        <x:v>328.22000000000003</x:v>
      </x:c>
      <x:c r="CQ35" s="216">
        <x:f>금천구!CQ6</x:f>
        <x:v>50</x:v>
      </x:c>
      <x:c r="CR35" s="217">
        <x:f>금천구!CR6</x:f>
        <x:v>8067.9000000000005</x:v>
      </x:c>
      <x:c r="CS35" s="216">
        <x:f>금천구!CS6</x:f>
        <x:v>484</x:v>
      </x:c>
      <x:c r="CT35" s="216">
        <x:f>금천구!CT6</x:f>
        <x:v>17</x:v>
      </x:c>
      <x:c r="CU35" s="216">
        <x:f>금천구!CU6</x:f>
        <x:v>85</x:v>
      </x:c>
      <x:c r="CV35" s="216">
        <x:f>금천구!CV6</x:f>
        <x:v>90</x:v>
      </x:c>
      <x:c r="CW35" s="216">
        <x:f>금천구!CW6</x:f>
        <x:v>4</x:v>
      </x:c>
      <x:c r="CX35" s="246">
        <x:f>금천구!CX6</x:f>
        <x:v>4</x:v>
      </x:c>
      <x:c r="CY35" s="286" t="s">
        <x:v>1148</x:v>
      </x:c>
      <x:c r="CZ35" s="225">
        <x:f>금천구!CZ6</x:f>
        <x:v>20</x:v>
      </x:c>
      <x:c r="DA35" s="217">
        <x:f>금천구!DA6</x:f>
        <x:v>7733.7400000000007</x:v>
      </x:c>
      <x:c r="DB35" s="216">
        <x:f>금천구!DB6</x:f>
        <x:v>6</x:v>
      </x:c>
      <x:c r="DC35" s="217">
        <x:f>금천구!DC6</x:f>
        <x:v>1063.53</x:v>
      </x:c>
      <x:c r="DD35" s="216">
        <x:f>금천구!DD6</x:f>
        <x:v>5</x:v>
      </x:c>
      <x:c r="DE35" s="217">
        <x:f>금천구!DE6</x:f>
        <x:v>964.3599999999999</x:v>
      </x:c>
      <x:c r="DF35" s="216">
        <x:f>금천구!DF6</x:f>
        <x:v>1</x:v>
      </x:c>
      <x:c r="DG35" s="220">
        <x:f>금천구!DG6</x:f>
        <x:v>99.170000000000002</x:v>
      </x:c>
    </x:row>
    <x:row r="36" spans="1:111" s="7" customFormat="1" ht="30" customHeight="1">
      <x:c r="A36" s="286" t="s">
        <x:v>823</x:v>
      </x:c>
      <x:c r="B36" s="256">
        <x:f>영등포구!B6</x:f>
        <x:v>13</x:v>
      </x:c>
      <x:c r="C36" s="891">
        <x:f>영등포구!C6</x:f>
        <x:v>7612</x:v>
      </x:c>
      <x:c r="D36" s="258">
        <x:f>영등포구!D6</x:f>
        <x:v>2</x:v>
      </x:c>
      <x:c r="E36" s="257">
        <x:f>영등포구!E6</x:f>
        <x:v>18300.799999999999</x:v>
      </x:c>
      <x:c r="F36" s="258">
        <x:f>영등포구!F6</x:f>
        <x:v>2</x:v>
      </x:c>
      <x:c r="G36" s="257">
        <x:f>영등포구!G6</x:f>
        <x:v>4</x:v>
      </x:c>
      <x:c r="H36" s="258">
        <x:f>영등포구!H6</x:f>
        <x:v>33</x:v>
      </x:c>
      <x:c r="I36" s="257">
        <x:f>영등포구!I6</x:f>
        <x:v>25010</x:v>
      </x:c>
      <x:c r="J36" s="258">
        <x:f>영등포구!J6</x:f>
        <x:v>95</x:v>
      </x:c>
      <x:c r="K36" s="258">
        <x:f>영등포구!K6</x:f>
        <x:v>6</x:v>
      </x:c>
      <x:c r="L36" s="257">
        <x:f>영등포구!L6</x:f>
        <x:v>1587.5</x:v>
      </x:c>
      <x:c r="M36" s="258">
        <x:f>영등포구!M6</x:f>
        <x:v>12</x:v>
      </x:c>
      <x:c r="N36" s="258">
        <x:f>영등포구!N6</x:f>
        <x:v>8</x:v>
      </x:c>
      <x:c r="O36" s="258">
        <x:f>영등포구!O6</x:f>
        <x:v>24</x:v>
      </x:c>
      <x:c r="P36" s="258">
        <x:f>영등포구!P6</x:f>
        <x:v>54</x:v>
      </x:c>
      <x:c r="Q36" s="258">
        <x:f>영등포구!Q6</x:f>
        <x:v>0</x:v>
      </x:c>
      <x:c r="R36" s="257">
        <x:f>영등포구!R6</x:f>
        <x:v>0</x:v>
      </x:c>
      <x:c r="S36" s="258">
        <x:f>영등포구!S6</x:f>
        <x:v>54</x:v>
      </x:c>
      <x:c r="T36" s="257">
        <x:f>영등포구!T6</x:f>
        <x:v>951</x:v>
      </x:c>
      <x:c r="U36" s="258">
        <x:f>영등포구!U6</x:f>
        <x:v>8</x:v>
      </x:c>
      <x:c r="V36" s="257">
        <x:f>영등포구!V6</x:f>
        <x:v>720.53999999999996</x:v>
      </x:c>
      <x:c r="W36" s="258">
        <x:f>영등포구!W6</x:f>
        <x:v>15</x:v>
      </x:c>
      <x:c r="X36" s="258">
        <x:f>영등포구!X6</x:f>
        <x:v>1117</x:v>
      </x:c>
      <x:c r="Y36" s="258">
        <x:f>영등포구!Y6</x:f>
        <x:v>6</x:v>
      </x:c>
      <x:c r="Z36" s="258">
        <x:f>영등포구!Z6</x:f>
        <x:v>17</x:v>
      </x:c>
      <x:c r="AA36" s="258">
        <x:f>영등포구!AA6</x:f>
        <x:v>23</x:v>
      </x:c>
      <x:c r="AB36" s="258">
        <x:f>영등포구!AB6</x:f>
        <x:v>0</x:v>
      </x:c>
      <x:c r="AC36" s="258">
        <x:f>영등포구!AC6</x:f>
        <x:v>8</x:v>
      </x:c>
      <x:c r="AD36" s="258">
        <x:f>영등포구!AD6</x:f>
        <x:v>13</x:v>
      </x:c>
      <x:c r="AE36" s="258">
        <x:f>영등포구!AE6</x:f>
        <x:v>1</x:v>
      </x:c>
      <x:c r="AF36" s="258">
        <x:f>영등포구!AF6</x:f>
        <x:v>0</x:v>
      </x:c>
      <x:c r="AG36" s="258">
        <x:f>영등포구!AG6</x:f>
        <x:v>38</x:v>
      </x:c>
      <x:c r="AH36" s="258">
        <x:f>영등포구!AH6</x:f>
        <x:v>0</x:v>
      </x:c>
      <x:c r="AI36" s="258">
        <x:f>영등포구!AI6</x:f>
        <x:v>0</x:v>
      </x:c>
      <x:c r="AJ36" s="258">
        <x:f>영등포구!AJ6</x:f>
        <x:v>86</x:v>
      </x:c>
      <x:c r="AK36" s="259">
        <x:f>영등포구!AK6</x:f>
        <x:v>54</x:v>
      </x:c>
      <x:c r="AL36" s="286" t="s">
        <x:v>823</x:v>
      </x:c>
      <x:c r="AM36" s="225">
        <x:f>영등포구!AM6</x:f>
        <x:v>1</x:v>
      </x:c>
      <x:c r="AN36" s="217">
        <x:f>영등포구!AN6</x:f>
        <x:v>2564</x:v>
      </x:c>
      <x:c r="AO36" s="216">
        <x:f>영등포구!AO6</x:f>
        <x:v>0</x:v>
      </x:c>
      <x:c r="AP36" s="216">
        <x:f>영등포구!AP6</x:f>
        <x:v>0</x:v>
      </x:c>
      <x:c r="AQ36" s="216">
        <x:f>영등포구!AQ6</x:f>
        <x:v>0</x:v>
      </x:c>
      <x:c r="AR36" s="217">
        <x:f>영등포구!AR6</x:f>
        <x:v>0</x:v>
      </x:c>
      <x:c r="AS36" s="216">
        <x:f>영등포구!AS6</x:f>
        <x:v>0</x:v>
      </x:c>
      <x:c r="AT36" s="217">
        <x:f>영등포구!AT6</x:f>
        <x:v>0</x:v>
      </x:c>
      <x:c r="AU36" s="216">
        <x:f>영등포구!AU6</x:f>
        <x:v>0</x:v>
      </x:c>
      <x:c r="AV36" s="216">
        <x:f>영등포구!AV6</x:f>
        <x:v>0</x:v>
      </x:c>
      <x:c r="AW36" s="216">
        <x:f>영등포구!AW6</x:f>
        <x:v>6</x:v>
      </x:c>
      <x:c r="AX36" s="216">
        <x:f>영등포구!AX6</x:f>
        <x:v>6</x:v>
      </x:c>
      <x:c r="AY36" s="216">
        <x:f>영등포구!AY6</x:f>
        <x:v>0</x:v>
      </x:c>
      <x:c r="AZ36" s="216">
        <x:f>영등포구!AZ6</x:f>
        <x:v>9</x:v>
      </x:c>
      <x:c r="BA36" s="217">
        <x:f>영등포구!BA6</x:f>
        <x:v>23</x:v>
      </x:c>
      <x:c r="BB36" s="216">
        <x:f>영등포구!BB6</x:f>
        <x:v>0</x:v>
      </x:c>
      <x:c r="BC36" s="216">
        <x:f>영등포구!BC6</x:f>
        <x:v>0</x:v>
      </x:c>
      <x:c r="BD36" s="216">
        <x:f>영등포구!BD6</x:f>
        <x:v>7</x:v>
      </x:c>
      <x:c r="BE36" s="216">
        <x:f>영등포구!BE6</x:f>
        <x:v>69</x:v>
      </x:c>
      <x:c r="BF36" s="216">
        <x:f>영등포구!BF6</x:f>
        <x:v>596</x:v>
      </x:c>
      <x:c r="BG36" s="216">
        <x:f>영등포구!BG6</x:f>
        <x:v>2</x:v>
      </x:c>
      <x:c r="BH36" s="216">
        <x:f>영등포구!BH6</x:f>
        <x:v>1</x:v>
      </x:c>
      <x:c r="BI36" s="216">
        <x:f>영등포구!BI6</x:f>
        <x:v>0</x:v>
      </x:c>
      <x:c r="BJ36" s="217">
        <x:f>영등포구!BJ6</x:f>
        <x:v>0</x:v>
      </x:c>
      <x:c r="BK36" s="216">
        <x:f>영등포구!BK6</x:f>
        <x:v>0</x:v>
      </x:c>
      <x:c r="BL36" s="217">
        <x:f>영등포구!BL6</x:f>
        <x:v>0</x:v>
      </x:c>
      <x:c r="BM36" s="216">
        <x:f>영등포구!BM6</x:f>
        <x:v>0</x:v>
      </x:c>
      <x:c r="BN36" s="217">
        <x:f>영등포구!BN6</x:f>
        <x:v>0</x:v>
      </x:c>
      <x:c r="BO36" s="216">
        <x:f>영등포구!BO6</x:f>
        <x:v>2</x:v>
      </x:c>
      <x:c r="BP36" s="217">
        <x:f>영등포구!BP6</x:f>
        <x:v>3525.5</x:v>
      </x:c>
      <x:c r="BQ36" s="216">
        <x:f>영등포구!BQ6</x:f>
        <x:v>0</x:v>
      </x:c>
      <x:c r="BR36" s="216">
        <x:f>영등포구!BR6</x:f>
        <x:v>0</x:v>
      </x:c>
      <x:c r="BS36" s="216">
        <x:f>영등포구!BS6</x:f>
        <x:v>1</x:v>
      </x:c>
      <x:c r="BT36" s="216">
        <x:f>영등포구!BT6</x:f>
        <x:v>4</x:v>
      </x:c>
      <x:c r="BU36" s="246">
        <x:f>영등포구!BU6</x:f>
        <x:v>8</x:v>
      </x:c>
      <x:c r="BV36" s="286" t="s">
        <x:v>823</x:v>
      </x:c>
      <x:c r="BW36" s="225">
        <x:f>영등포구!BW6</x:f>
        <x:v>5</x:v>
      </x:c>
      <x:c r="BX36" s="216">
        <x:f>영등포구!BX6</x:f>
        <x:v>361</x:v>
      </x:c>
      <x:c r="BY36" s="217">
        <x:f>영등포구!BY6</x:f>
        <x:v>7855</x:v>
      </x:c>
      <x:c r="BZ36" s="216">
        <x:f>영등포구!BZ6</x:f>
        <x:v>0</x:v>
      </x:c>
      <x:c r="CA36" s="217">
        <x:f>영등포구!CA6</x:f>
        <x:v>0</x:v>
      </x:c>
      <x:c r="CB36" s="216">
        <x:f>영등포구!CB6</x:f>
        <x:v>0</x:v>
      </x:c>
      <x:c r="CC36" s="217">
        <x:f>영등포구!CC6</x:f>
        <x:v>0</x:v>
      </x:c>
      <x:c r="CD36" s="216">
        <x:f>영등포구!CD6</x:f>
        <x:v>0</x:v>
      </x:c>
      <x:c r="CE36" s="216">
        <x:f>영등포구!CE6</x:f>
        <x:v>17</x:v>
      </x:c>
      <x:c r="CF36" s="217">
        <x:f>영등포구!CF6</x:f>
        <x:v>623</x:v>
      </x:c>
      <x:c r="CG36" s="216">
        <x:f>영등포구!CG6</x:f>
        <x:v>0</x:v>
      </x:c>
      <x:c r="CH36" s="216">
        <x:f>영등포구!CH6</x:f>
        <x:v>13</x:v>
      </x:c>
      <x:c r="CI36" s="216">
        <x:f>영등포구!CI6</x:f>
        <x:v>4</x:v>
      </x:c>
      <x:c r="CJ36" s="216">
        <x:f>영등포구!CJ6</x:f>
        <x:v>33</x:v>
      </x:c>
      <x:c r="CK36" s="216">
        <x:f>영등포구!CK6</x:f>
        <x:v>0</x:v>
      </x:c>
      <x:c r="CL36" s="216">
        <x:f>영등포구!CL6</x:f>
        <x:v>3</x:v>
      </x:c>
      <x:c r="CM36" s="216">
        <x:f>영등포구!CM6</x:f>
        <x:v>1</x:v>
      </x:c>
      <x:c r="CN36" s="216">
        <x:f>영등포구!CN6</x:f>
        <x:v>7</x:v>
      </x:c>
      <x:c r="CO36" s="216">
        <x:f>영등포구!CO6</x:f>
        <x:v>6</x:v>
      </x:c>
      <x:c r="CP36" s="217">
        <x:f>영등포구!CP6</x:f>
        <x:v>825</x:v>
      </x:c>
      <x:c r="CQ36" s="216">
        <x:f>영등포구!CQ6</x:f>
        <x:v>29</x:v>
      </x:c>
      <x:c r="CR36" s="217">
        <x:f>영등포구!CR6</x:f>
        <x:v>5336.1000000000004</x:v>
      </x:c>
      <x:c r="CS36" s="216">
        <x:f>영등포구!CS6</x:f>
        <x:v>966</x:v>
      </x:c>
      <x:c r="CT36" s="216">
        <x:f>영등포구!CT6</x:f>
        <x:v>14</x:v>
      </x:c>
      <x:c r="CU36" s="216">
        <x:f>영등포구!CU6</x:f>
        <x:v>50</x:v>
      </x:c>
      <x:c r="CV36" s="216">
        <x:f>영등포구!CV6</x:f>
        <x:v>38</x:v>
      </x:c>
      <x:c r="CW36" s="216">
        <x:f>영등포구!CW6</x:f>
        <x:v>17</x:v>
      </x:c>
      <x:c r="CX36" s="246">
        <x:f>영등포구!CX6</x:f>
        <x:v>13</x:v>
      </x:c>
      <x:c r="CY36" s="286" t="s">
        <x:v>823</x:v>
      </x:c>
      <x:c r="CZ36" s="225">
        <x:f>영등포구!CZ6</x:f>
        <x:v>26</x:v>
      </x:c>
      <x:c r="DA36" s="217">
        <x:f>영등포구!DA6</x:f>
        <x:v>6908.6500000000005</x:v>
      </x:c>
      <x:c r="DB36" s="216">
        <x:f>영등포구!DB6</x:f>
        <x:v>0</x:v>
      </x:c>
      <x:c r="DC36" s="217">
        <x:f>영등포구!DC6</x:f>
        <x:v>0</x:v>
      </x:c>
      <x:c r="DD36" s="216">
        <x:f>영등포구!DD6</x:f>
        <x:v>0</x:v>
      </x:c>
      <x:c r="DE36" s="217">
        <x:f>영등포구!DE6</x:f>
        <x:v>0</x:v>
      </x:c>
      <x:c r="DF36" s="216">
        <x:f>영등포구!DF6</x:f>
        <x:v>0</x:v>
      </x:c>
      <x:c r="DG36" s="220">
        <x:f>영등포구!DG6</x:f>
        <x:v>0</x:v>
      </x:c>
    </x:row>
    <x:row r="37" spans="1:111" s="7" customFormat="1" ht="30" customHeight="1">
      <x:c r="A37" s="286" t="s">
        <x:v>1388</x:v>
      </x:c>
      <x:c r="B37" s="256">
        <x:f>동작구!B6</x:f>
        <x:v>17</x:v>
      </x:c>
      <x:c r="C37" s="891">
        <x:f>동작구!C6</x:f>
        <x:v>29965</x:v>
      </x:c>
      <x:c r="D37" s="258">
        <x:f>동작구!D6</x:f>
        <x:v>26</x:v>
      </x:c>
      <x:c r="E37" s="257">
        <x:f>동작구!E6</x:f>
        <x:v>108624</x:v>
      </x:c>
      <x:c r="F37" s="258">
        <x:f>동작구!F6</x:f>
        <x:v>16</x:v>
      </x:c>
      <x:c r="G37" s="257">
        <x:f>동작구!G6</x:f>
        <x:v>31.539999999999999</x:v>
      </x:c>
      <x:c r="H37" s="258">
        <x:f>동작구!H6</x:f>
        <x:v>4</x:v>
      </x:c>
      <x:c r="I37" s="257">
        <x:f>동작구!I6</x:f>
        <x:v>16</x:v>
      </x:c>
      <x:c r="J37" s="258">
        <x:f>동작구!J6</x:f>
        <x:v>70</x:v>
      </x:c>
      <x:c r="K37" s="258">
        <x:f>동작구!K6</x:f>
        <x:v>7</x:v>
      </x:c>
      <x:c r="L37" s="257">
        <x:f>동작구!L6</x:f>
        <x:v>8407</x:v>
      </x:c>
      <x:c r="M37" s="258">
        <x:f>동작구!M6</x:f>
        <x:v>8</x:v>
      </x:c>
      <x:c r="N37" s="258">
        <x:f>동작구!N6</x:f>
        <x:v>0</x:v>
      </x:c>
      <x:c r="O37" s="258">
        <x:f>동작구!O6</x:f>
        <x:v>7</x:v>
      </x:c>
      <x:c r="P37" s="258">
        <x:f>동작구!P6</x:f>
        <x:v>10</x:v>
      </x:c>
      <x:c r="Q37" s="258">
        <x:f>동작구!Q6</x:f>
        <x:v>0</x:v>
      </x:c>
      <x:c r="R37" s="257">
        <x:f>동작구!R6</x:f>
        <x:v>0</x:v>
      </x:c>
      <x:c r="S37" s="258">
        <x:f>동작구!S6</x:f>
        <x:v>93</x:v>
      </x:c>
      <x:c r="T37" s="257">
        <x:f>동작구!T6</x:f>
        <x:v>1799.8</x:v>
      </x:c>
      <x:c r="U37" s="258">
        <x:f>동작구!U6</x:f>
        <x:v>1</x:v>
      </x:c>
      <x:c r="V37" s="257">
        <x:f>동작구!V6</x:f>
        <x:v>97</x:v>
      </x:c>
      <x:c r="W37" s="258">
        <x:f>동작구!W6</x:f>
        <x:v>15</x:v>
      </x:c>
      <x:c r="X37" s="258">
        <x:f>동작구!X6</x:f>
        <x:v>1142</x:v>
      </x:c>
      <x:c r="Y37" s="258">
        <x:f>동작구!Y6</x:f>
        <x:v>17</x:v>
      </x:c>
      <x:c r="Z37" s="258">
        <x:f>동작구!Z6</x:f>
        <x:v>45</x:v>
      </x:c>
      <x:c r="AA37" s="258">
        <x:f>동작구!AA6</x:f>
        <x:v>29</x:v>
      </x:c>
      <x:c r="AB37" s="258">
        <x:f>동작구!AB6</x:f>
        <x:v>6</x:v>
      </x:c>
      <x:c r="AC37" s="258">
        <x:f>동작구!AC6</x:f>
        <x:v>12</x:v>
      </x:c>
      <x:c r="AD37" s="258">
        <x:f>동작구!AD6</x:f>
        <x:v>21</x:v>
      </x:c>
      <x:c r="AE37" s="258">
        <x:f>동작구!AE6</x:f>
        <x:v>1</x:v>
      </x:c>
      <x:c r="AF37" s="258">
        <x:f>동작구!AF6</x:f>
        <x:v>0</x:v>
      </x:c>
      <x:c r="AG37" s="258">
        <x:f>동작구!AG6</x:f>
        <x:v>39</x:v>
      </x:c>
      <x:c r="AH37" s="258">
        <x:f>동작구!AH6</x:f>
        <x:v>2</x:v>
      </x:c>
      <x:c r="AI37" s="258">
        <x:f>동작구!AI6</x:f>
        <x:v>3</x:v>
      </x:c>
      <x:c r="AJ37" s="258">
        <x:f>동작구!AJ6</x:f>
        <x:v>51</x:v>
      </x:c>
      <x:c r="AK37" s="259">
        <x:f>동작구!AK6</x:f>
        <x:v>95</x:v>
      </x:c>
      <x:c r="AL37" s="286" t="s">
        <x:v>1388</x:v>
      </x:c>
      <x:c r="AM37" s="225">
        <x:f>동작구!AM6</x:f>
        <x:v>6</x:v>
      </x:c>
      <x:c r="AN37" s="217">
        <x:f>동작구!AN6</x:f>
        <x:v>15850</x:v>
      </x:c>
      <x:c r="AO37" s="216">
        <x:f>동작구!AO6</x:f>
        <x:v>4</x:v>
      </x:c>
      <x:c r="AP37" s="216">
        <x:f>동작구!AP6</x:f>
        <x:v>15</x:v>
      </x:c>
      <x:c r="AQ37" s="216">
        <x:f>동작구!AQ6</x:f>
        <x:v>0</x:v>
      </x:c>
      <x:c r="AR37" s="217">
        <x:f>동작구!AR6</x:f>
        <x:v>0</x:v>
      </x:c>
      <x:c r="AS37" s="216">
        <x:f>동작구!AS6</x:f>
        <x:v>0</x:v>
      </x:c>
      <x:c r="AT37" s="217">
        <x:f>동작구!AT6</x:f>
        <x:v>0</x:v>
      </x:c>
      <x:c r="AU37" s="216">
        <x:f>동작구!AU6</x:f>
        <x:v>0</x:v>
      </x:c>
      <x:c r="AV37" s="216">
        <x:f>동작구!AV6</x:f>
        <x:v>0</x:v>
      </x:c>
      <x:c r="AW37" s="216">
        <x:f>동작구!AW6</x:f>
        <x:v>1</x:v>
      </x:c>
      <x:c r="AX37" s="216">
        <x:f>동작구!AX6</x:f>
        <x:v>4</x:v>
      </x:c>
      <x:c r="AY37" s="216">
        <x:f>동작구!AY6</x:f>
        <x:v>2</x:v>
      </x:c>
      <x:c r="AZ37" s="216">
        <x:f>동작구!AZ6</x:f>
        <x:v>27</x:v>
      </x:c>
      <x:c r="BA37" s="217">
        <x:f>동작구!BA6</x:f>
        <x:v>81</x:v>
      </x:c>
      <x:c r="BB37" s="216">
        <x:f>동작구!BB6</x:f>
        <x:v>0</x:v>
      </x:c>
      <x:c r="BC37" s="216">
        <x:f>동작구!BC6</x:f>
        <x:v>0</x:v>
      </x:c>
      <x:c r="BD37" s="216">
        <x:f>동작구!BD6</x:f>
        <x:v>2</x:v>
      </x:c>
      <x:c r="BE37" s="216">
        <x:f>동작구!BE6</x:f>
        <x:v>115</x:v>
      </x:c>
      <x:c r="BF37" s="216">
        <x:f>동작구!BF6</x:f>
        <x:v>837</x:v>
      </x:c>
      <x:c r="BG37" s="216">
        <x:f>동작구!BG6</x:f>
        <x:v>29</x:v>
      </x:c>
      <x:c r="BH37" s="216">
        <x:f>동작구!BH6</x:f>
        <x:v>27</x:v>
      </x:c>
      <x:c r="BI37" s="216">
        <x:f>동작구!BI6</x:f>
        <x:v>0</x:v>
      </x:c>
      <x:c r="BJ37" s="217">
        <x:f>동작구!BJ6</x:f>
        <x:v>0</x:v>
      </x:c>
      <x:c r="BK37" s="216">
        <x:f>동작구!BK6</x:f>
        <x:v>0</x:v>
      </x:c>
      <x:c r="BL37" s="217">
        <x:f>동작구!BL6</x:f>
        <x:v>0</x:v>
      </x:c>
      <x:c r="BM37" s="216">
        <x:f>동작구!BM6</x:f>
        <x:v>1</x:v>
      </x:c>
      <x:c r="BN37" s="217">
        <x:f>동작구!BN6</x:f>
        <x:v>500</x:v>
      </x:c>
      <x:c r="BO37" s="216">
        <x:f>동작구!BO6</x:f>
        <x:v>4</x:v>
      </x:c>
      <x:c r="BP37" s="217">
        <x:f>동작구!BP6</x:f>
        <x:v>3392</x:v>
      </x:c>
      <x:c r="BQ37" s="216">
        <x:f>동작구!BQ6</x:f>
        <x:v>2</x:v>
      </x:c>
      <x:c r="BR37" s="216">
        <x:f>동작구!BR6</x:f>
        <x:v>0</x:v>
      </x:c>
      <x:c r="BS37" s="216">
        <x:f>동작구!BS6</x:f>
        <x:v>14</x:v>
      </x:c>
      <x:c r="BT37" s="216">
        <x:f>동작구!BT6</x:f>
        <x:v>1</x:v>
      </x:c>
      <x:c r="BU37" s="246">
        <x:f>동작구!BU6</x:f>
        <x:v>1</x:v>
      </x:c>
      <x:c r="BV37" s="286" t="s">
        <x:v>1388</x:v>
      </x:c>
      <x:c r="BW37" s="225">
        <x:f>동작구!BW6</x:f>
        <x:v>5</x:v>
      </x:c>
      <x:c r="BX37" s="216">
        <x:f>동작구!BX6</x:f>
        <x:v>133</x:v>
      </x:c>
      <x:c r="BY37" s="217">
        <x:f>동작구!BY6</x:f>
        <x:v>5591</x:v>
      </x:c>
      <x:c r="BZ37" s="216">
        <x:f>동작구!BZ6</x:f>
        <x:v>0</x:v>
      </x:c>
      <x:c r="CA37" s="217">
        <x:f>동작구!CA6</x:f>
        <x:v>0</x:v>
      </x:c>
      <x:c r="CB37" s="216">
        <x:f>동작구!CB6</x:f>
        <x:v>1</x:v>
      </x:c>
      <x:c r="CC37" s="217">
        <x:f>동작구!CC6</x:f>
        <x:v>103.68000000000001</x:v>
      </x:c>
      <x:c r="CD37" s="216">
        <x:f>동작구!CD6</x:f>
        <x:v>0</x:v>
      </x:c>
      <x:c r="CE37" s="216">
        <x:f>동작구!CE6</x:f>
        <x:v>33</x:v>
      </x:c>
      <x:c r="CF37" s="217">
        <x:f>동작구!CF6</x:f>
        <x:v>1015.8299999999999</x:v>
      </x:c>
      <x:c r="CG37" s="216">
        <x:f>동작구!CG6</x:f>
        <x:v>3</x:v>
      </x:c>
      <x:c r="CH37" s="216">
        <x:f>동작구!CH6</x:f>
        <x:v>4</x:v>
      </x:c>
      <x:c r="CI37" s="216">
        <x:f>동작구!CI6</x:f>
        <x:v>14</x:v>
      </x:c>
      <x:c r="CJ37" s="216">
        <x:f>동작구!CJ6</x:f>
        <x:v>58</x:v>
      </x:c>
      <x:c r="CK37" s="216">
        <x:f>동작구!CK6</x:f>
        <x:v>10</x:v>
      </x:c>
      <x:c r="CL37" s="216">
        <x:f>동작구!CL6</x:f>
        <x:v>1</x:v>
      </x:c>
      <x:c r="CM37" s="216">
        <x:f>동작구!CM6</x:f>
        <x:v>0</x:v>
      </x:c>
      <x:c r="CN37" s="216">
        <x:f>동작구!CN6</x:f>
        <x:v>0</x:v>
      </x:c>
      <x:c r="CO37" s="216">
        <x:f>동작구!CO6</x:f>
        <x:v>6</x:v>
      </x:c>
      <x:c r="CP37" s="217">
        <x:f>동작구!CP6</x:f>
        <x:v>1053.5999999999999</x:v>
      </x:c>
      <x:c r="CQ37" s="216">
        <x:f>동작구!CQ6</x:f>
        <x:v>44</x:v>
      </x:c>
      <x:c r="CR37" s="217">
        <x:f>동작구!CR6</x:f>
        <x:v>9952.6000000000004</x:v>
      </x:c>
      <x:c r="CS37" s="216">
        <x:f>동작구!CS6</x:f>
        <x:v>817</x:v>
      </x:c>
      <x:c r="CT37" s="216">
        <x:f>동작구!CT6</x:f>
        <x:v>12</x:v>
      </x:c>
      <x:c r="CU37" s="216">
        <x:f>동작구!CU6</x:f>
        <x:v>86</x:v>
      </x:c>
      <x:c r="CV37" s="216">
        <x:f>동작구!CV6</x:f>
        <x:v>125</x:v>
      </x:c>
      <x:c r="CW37" s="216">
        <x:f>동작구!CW6</x:f>
        <x:v>30</x:v>
      </x:c>
      <x:c r="CX37" s="246">
        <x:f>동작구!CX6</x:f>
        <x:v>36</x:v>
      </x:c>
      <x:c r="CY37" s="286" t="s">
        <x:v>1388</x:v>
      </x:c>
      <x:c r="CZ37" s="225">
        <x:f>동작구!CZ6</x:f>
        <x:v>28</x:v>
      </x:c>
      <x:c r="DA37" s="217">
        <x:f>동작구!DA6</x:f>
        <x:v>8420.2700000000004</x:v>
      </x:c>
      <x:c r="DB37" s="216">
        <x:f>동작구!DB6</x:f>
        <x:v>422</x:v>
      </x:c>
      <x:c r="DC37" s="217">
        <x:f>동작구!DC6</x:f>
        <x:v>18795.5</x:v>
      </x:c>
      <x:c r="DD37" s="216">
        <x:f>동작구!DD6</x:f>
        <x:v>0</x:v>
      </x:c>
      <x:c r="DE37" s="217">
        <x:f>동작구!DE6</x:f>
        <x:v>0</x:v>
      </x:c>
      <x:c r="DF37" s="216">
        <x:f>동작구!DF6</x:f>
        <x:v>422</x:v>
      </x:c>
      <x:c r="DG37" s="220">
        <x:f>동작구!DG6</x:f>
        <x:v>18795.5</x:v>
      </x:c>
    </x:row>
    <x:row r="38" spans="1:111" s="7" customFormat="1" ht="30" customHeight="1">
      <x:c r="A38" s="286" t="s">
        <x:v>1132</x:v>
      </x:c>
      <x:c r="B38" s="256">
        <x:f>관악구!B6</x:f>
        <x:v>27</x:v>
      </x:c>
      <x:c r="C38" s="891">
        <x:f>관악구!C6</x:f>
        <x:v>22352.789999999997</x:v>
      </x:c>
      <x:c r="D38" s="258">
        <x:f>관악구!D6</x:f>
        <x:v>77</x:v>
      </x:c>
      <x:c r="E38" s="257">
        <x:f>관악구!E6</x:f>
        <x:v>95031.460000000006</x:v>
      </x:c>
      <x:c r="F38" s="258">
        <x:f>관악구!F6</x:f>
        <x:v>221</x:v>
      </x:c>
      <x:c r="G38" s="257">
        <x:f>관악구!G6</x:f>
        <x:v>42.52872</x:v>
      </x:c>
      <x:c r="H38" s="258">
        <x:f>관악구!H6</x:f>
        <x:v>0</x:v>
      </x:c>
      <x:c r="I38" s="257">
        <x:f>관악구!I6</x:f>
        <x:v>0</x:v>
      </x:c>
      <x:c r="J38" s="258">
        <x:f>관악구!J6</x:f>
        <x:v>20</x:v>
      </x:c>
      <x:c r="K38" s="258">
        <x:f>관악구!K6</x:f>
        <x:v>6</x:v>
      </x:c>
      <x:c r="L38" s="257">
        <x:f>관악구!L6</x:f>
        <x:v>6283.8500000000004</x:v>
      </x:c>
      <x:c r="M38" s="258">
        <x:f>관악구!M6</x:f>
        <x:v>4</x:v>
      </x:c>
      <x:c r="N38" s="258">
        <x:f>관악구!N6</x:f>
        <x:v>2</x:v>
      </x:c>
      <x:c r="O38" s="258">
        <x:f>관악구!O6</x:f>
        <x:v>21</x:v>
      </x:c>
      <x:c r="P38" s="258">
        <x:f>관악구!P6</x:f>
        <x:v>28</x:v>
      </x:c>
      <x:c r="Q38" s="258">
        <x:f>관악구!Q6</x:f>
        <x:v>5</x:v>
      </x:c>
      <x:c r="R38" s="257">
        <x:f>관악구!R6</x:f>
        <x:v>4292.4300000000003</x:v>
      </x:c>
      <x:c r="S38" s="258">
        <x:f>관악구!S6</x:f>
        <x:v>91</x:v>
      </x:c>
      <x:c r="T38" s="257">
        <x:f>관악구!T6</x:f>
        <x:v>1089.3299999999999</x:v>
      </x:c>
      <x:c r="U38" s="258">
        <x:f>관악구!U6</x:f>
        <x:v>17</x:v>
      </x:c>
      <x:c r="V38" s="257">
        <x:f>관악구!V6</x:f>
        <x:v>1568.04</x:v>
      </x:c>
      <x:c r="W38" s="258">
        <x:f>관악구!W6</x:f>
        <x:v>9</x:v>
      </x:c>
      <x:c r="X38" s="258">
        <x:f>관악구!X6</x:f>
        <x:v>803</x:v>
      </x:c>
      <x:c r="Y38" s="258">
        <x:f>관악구!Y6</x:f>
        <x:v>41</x:v>
      </x:c>
      <x:c r="Z38" s="258">
        <x:f>관악구!Z6</x:f>
        <x:v>223</x:v>
      </x:c>
      <x:c r="AA38" s="258">
        <x:f>관악구!AA6</x:f>
        <x:v>40</x:v>
      </x:c>
      <x:c r="AB38" s="258">
        <x:f>관악구!AB6</x:f>
        <x:v>16</x:v>
      </x:c>
      <x:c r="AC38" s="258">
        <x:f>관악구!AC6</x:f>
        <x:v>16</x:v>
      </x:c>
      <x:c r="AD38" s="258">
        <x:f>관악구!AD6</x:f>
        <x:v>20</x:v>
      </x:c>
      <x:c r="AE38" s="258">
        <x:f>관악구!AE6</x:f>
        <x:v>3</x:v>
      </x:c>
      <x:c r="AF38" s="258">
        <x:f>관악구!AF6</x:f>
        <x:v>0</x:v>
      </x:c>
      <x:c r="AG38" s="258">
        <x:f>관악구!AG6</x:f>
        <x:v>73</x:v>
      </x:c>
      <x:c r="AH38" s="258">
        <x:f>관악구!AH6</x:f>
        <x:v>0</x:v>
      </x:c>
      <x:c r="AI38" s="258">
        <x:f>관악구!AI6</x:f>
        <x:v>0</x:v>
      </x:c>
      <x:c r="AJ38" s="258">
        <x:f>관악구!AJ6</x:f>
        <x:v>75</x:v>
      </x:c>
      <x:c r="AK38" s="259">
        <x:f>관악구!AK6</x:f>
        <x:v>127</x:v>
      </x:c>
      <x:c r="AL38" s="286" t="s">
        <x:v>1132</x:v>
      </x:c>
      <x:c r="AM38" s="225">
        <x:f>관악구!AM6</x:f>
        <x:v>6</x:v>
      </x:c>
      <x:c r="AN38" s="217">
        <x:f>관악구!AN6</x:f>
        <x:v>13428</x:v>
      </x:c>
      <x:c r="AO38" s="216">
        <x:f>관악구!AO6</x:f>
        <x:v>4</x:v>
      </x:c>
      <x:c r="AP38" s="216">
        <x:f>관악구!AP6</x:f>
        <x:v>20</x:v>
      </x:c>
      <x:c r="AQ38" s="216">
        <x:f>관악구!AQ6</x:f>
        <x:v>0</x:v>
      </x:c>
      <x:c r="AR38" s="217">
        <x:f>관악구!AR6</x:f>
        <x:v>0</x:v>
      </x:c>
      <x:c r="AS38" s="216">
        <x:f>관악구!AS6</x:f>
        <x:v>0</x:v>
      </x:c>
      <x:c r="AT38" s="217">
        <x:f>관악구!AT6</x:f>
        <x:v>0</x:v>
      </x:c>
      <x:c r="AU38" s="216">
        <x:f>관악구!AU6</x:f>
        <x:v>2</x:v>
      </x:c>
      <x:c r="AV38" s="216">
        <x:f>관악구!AV6</x:f>
        <x:v>0</x:v>
      </x:c>
      <x:c r="AW38" s="216">
        <x:f>관악구!AW6</x:f>
        <x:v>1</x:v>
      </x:c>
      <x:c r="AX38" s="216">
        <x:f>관악구!AX6</x:f>
        <x:v>0</x:v>
      </x:c>
      <x:c r="AY38" s="216">
        <x:f>관악구!AY6</x:f>
        <x:v>0</x:v>
      </x:c>
      <x:c r="AZ38" s="216">
        <x:f>관악구!AZ6</x:f>
        <x:v>14</x:v>
      </x:c>
      <x:c r="BA38" s="217">
        <x:f>관악구!BA6</x:f>
        <x:v>17629.43</x:v>
      </x:c>
      <x:c r="BB38" s="216">
        <x:f>관악구!BB6</x:f>
        <x:v>1</x:v>
      </x:c>
      <x:c r="BC38" s="216">
        <x:f>관악구!BC6</x:f>
        <x:v>32</x:v>
      </x:c>
      <x:c r="BD38" s="216">
        <x:f>관악구!BD6</x:f>
        <x:v>3</x:v>
      </x:c>
      <x:c r="BE38" s="216">
        <x:f>관악구!BE6</x:f>
        <x:v>132</x:v>
      </x:c>
      <x:c r="BF38" s="216">
        <x:f>관악구!BF6</x:f>
        <x:v>790</x:v>
      </x:c>
      <x:c r="BG38" s="216">
        <x:f>관악구!BG6</x:f>
        <x:v>14</x:v>
      </x:c>
      <x:c r="BH38" s="216">
        <x:f>관악구!BH6</x:f>
        <x:v>23</x:v>
      </x:c>
      <x:c r="BI38" s="216">
        <x:f>관악구!BI6</x:f>
        <x:v>0</x:v>
      </x:c>
      <x:c r="BJ38" s="217">
        <x:f>관악구!BJ6</x:f>
        <x:v>0</x:v>
      </x:c>
      <x:c r="BK38" s="216">
        <x:f>관악구!BK6</x:f>
        <x:v>0</x:v>
      </x:c>
      <x:c r="BL38" s="217">
        <x:f>관악구!BL6</x:f>
        <x:v>0</x:v>
      </x:c>
      <x:c r="BM38" s="216">
        <x:f>관악구!BM6</x:f>
        <x:v>3</x:v>
      </x:c>
      <x:c r="BN38" s="217">
        <x:f>관악구!BN6</x:f>
        <x:v>5223.71</x:v>
      </x:c>
      <x:c r="BO38" s="216">
        <x:f>관악구!BO6</x:f>
        <x:v>3</x:v>
      </x:c>
      <x:c r="BP38" s="217">
        <x:f>관악구!BP6</x:f>
        <x:v>6982.71</x:v>
      </x:c>
      <x:c r="BQ38" s="216">
        <x:f>관악구!BQ6</x:f>
        <x:v>1</x:v>
      </x:c>
      <x:c r="BR38" s="216">
        <x:f>관악구!BR6</x:f>
        <x:v>0</x:v>
      </x:c>
      <x:c r="BS38" s="216">
        <x:f>관악구!BS6</x:f>
        <x:v>0</x:v>
      </x:c>
      <x:c r="BT38" s="216">
        <x:f>관악구!BT6</x:f>
        <x:v>19</x:v>
      </x:c>
      <x:c r="BU38" s="246">
        <x:f>관악구!BU6</x:f>
        <x:v>28</x:v>
      </x:c>
      <x:c r="BV38" s="286" t="s">
        <x:v>1132</x:v>
      </x:c>
      <x:c r="BW38" s="225">
        <x:f>관악구!BW6</x:f>
        <x:v>9</x:v>
      </x:c>
      <x:c r="BX38" s="216">
        <x:f>관악구!BX6</x:f>
        <x:v>63</x:v>
      </x:c>
      <x:c r="BY38" s="217">
        <x:f>관악구!BY6</x:f>
        <x:v>10348.42</x:v>
      </x:c>
      <x:c r="BZ38" s="216">
        <x:f>관악구!BZ6</x:f>
        <x:v>1</x:v>
      </x:c>
      <x:c r="CA38" s="217">
        <x:f>관악구!CA6</x:f>
        <x:v>1328</x:v>
      </x:c>
      <x:c r="CB38" s="216">
        <x:f>관악구!CB6</x:f>
        <x:v>1</x:v>
      </x:c>
      <x:c r="CC38" s="217">
        <x:f>관악구!CC6</x:f>
        <x:v>301</x:v>
      </x:c>
      <x:c r="CD38" s="216">
        <x:f>관악구!CD6</x:f>
        <x:v>0</x:v>
      </x:c>
      <x:c r="CE38" s="216">
        <x:f>관악구!CE6</x:f>
        <x:v>11</x:v>
      </x:c>
      <x:c r="CF38" s="217">
        <x:f>관악구!CF6</x:f>
        <x:v>2858.4000000000001</x:v>
      </x:c>
      <x:c r="CG38" s="216">
        <x:f>관악구!CG6</x:f>
        <x:v>31</x:v>
      </x:c>
      <x:c r="CH38" s="216">
        <x:f>관악구!CH6</x:f>
        <x:v>0</x:v>
      </x:c>
      <x:c r="CI38" s="216">
        <x:f>관악구!CI6</x:f>
        <x:v>0</x:v>
      </x:c>
      <x:c r="CJ38" s="216">
        <x:f>관악구!CJ6</x:f>
        <x:v>38</x:v>
      </x:c>
      <x:c r="CK38" s="216">
        <x:f>관악구!CK6</x:f>
        <x:v>4</x:v>
      </x:c>
      <x:c r="CL38" s="216">
        <x:f>관악구!CL6</x:f>
        <x:v>2</x:v>
      </x:c>
      <x:c r="CM38" s="216">
        <x:f>관악구!CM6</x:f>
        <x:v>3</x:v>
      </x:c>
      <x:c r="CN38" s="216">
        <x:f>관악구!CN6</x:f>
        <x:v>4</x:v>
      </x:c>
      <x:c r="CO38" s="216">
        <x:f>관악구!CO6</x:f>
        <x:v>9</x:v>
      </x:c>
      <x:c r="CP38" s="217">
        <x:f>관악구!CP6</x:f>
        <x:v>1187.99</x:v>
      </x:c>
      <x:c r="CQ38" s="216">
        <x:f>관악구!CQ6</x:f>
        <x:v>100</x:v>
      </x:c>
      <x:c r="CR38" s="217">
        <x:f>관악구!CR6</x:f>
        <x:v>5808.1000000000004</x:v>
      </x:c>
      <x:c r="CS38" s="216">
        <x:f>관악구!CS6</x:f>
        <x:v>476</x:v>
      </x:c>
      <x:c r="CT38" s="216">
        <x:f>관악구!CT6</x:f>
        <x:v>107</x:v>
      </x:c>
      <x:c r="CU38" s="216">
        <x:f>관악구!CU6</x:f>
        <x:v>256</x:v>
      </x:c>
      <x:c r="CV38" s="216">
        <x:f>관악구!CV6</x:f>
        <x:v>188</x:v>
      </x:c>
      <x:c r="CW38" s="216">
        <x:f>관악구!CW6</x:f>
        <x:v>31</x:v>
      </x:c>
      <x:c r="CX38" s="246">
        <x:f>관악구!CX6</x:f>
        <x:v>45</x:v>
      </x:c>
      <x:c r="CY38" s="286" t="s">
        <x:v>1132</x:v>
      </x:c>
      <x:c r="CZ38" s="225">
        <x:f>관악구!CZ6</x:f>
        <x:v>66</x:v>
      </x:c>
      <x:c r="DA38" s="217">
        <x:f>관악구!DA6</x:f>
        <x:v>11445.74</x:v>
      </x:c>
      <x:c r="DB38" s="216">
        <x:f>관악구!DB6</x:f>
        <x:v>491</x:v>
      </x:c>
      <x:c r="DC38" s="217">
        <x:f>관악구!DC6</x:f>
        <x:v>24291.510000000002</x:v>
      </x:c>
      <x:c r="DD38" s="216">
        <x:f>관악구!DD6</x:f>
        <x:v>441</x:v>
      </x:c>
      <x:c r="DE38" s="217">
        <x:f>관악구!DE6</x:f>
        <x:v>19644.509999999998</x:v>
      </x:c>
      <x:c r="DF38" s="216">
        <x:f>관악구!DF6</x:f>
        <x:v>50</x:v>
      </x:c>
      <x:c r="DG38" s="220">
        <x:f>관악구!DG6</x:f>
        <x:v>4675</x:v>
      </x:c>
    </x:row>
    <x:row r="39" spans="1:111" s="7" customFormat="1" ht="30" customHeight="1">
      <x:c r="A39" s="286" t="s">
        <x:v>1101</x:v>
      </x:c>
      <x:c r="B39" s="256">
        <x:f>서초구!B6</x:f>
        <x:v>18</x:v>
      </x:c>
      <x:c r="C39" s="891">
        <x:f>서초구!C6</x:f>
        <x:v>17048.5</x:v>
      </x:c>
      <x:c r="D39" s="258">
        <x:f>서초구!D6</x:f>
        <x:v>8</x:v>
      </x:c>
      <x:c r="E39" s="257">
        <x:f>서초구!E6</x:f>
        <x:v>30735.260000000002</x:v>
      </x:c>
      <x:c r="F39" s="258">
        <x:f>서초구!F6</x:f>
        <x:v>55</x:v>
      </x:c>
      <x:c r="G39" s="257">
        <x:f>서초구!G6</x:f>
        <x:v>52.700000000000003</x:v>
      </x:c>
      <x:c r="H39" s="258">
        <x:f>서초구!H6</x:f>
        <x:v>0</x:v>
      </x:c>
      <x:c r="I39" s="257">
        <x:f>서초구!I6</x:f>
        <x:v>0</x:v>
      </x:c>
      <x:c r="J39" s="258">
        <x:f>서초구!J6</x:f>
        <x:v>82</x:v>
      </x:c>
      <x:c r="K39" s="258">
        <x:f>서초구!K6</x:f>
        <x:v>5</x:v>
      </x:c>
      <x:c r="L39" s="257">
        <x:f>서초구!L6</x:f>
        <x:v>4161</x:v>
      </x:c>
      <x:c r="M39" s="258">
        <x:f>서초구!M6</x:f>
        <x:v>11</x:v>
      </x:c>
      <x:c r="N39" s="258">
        <x:f>서초구!N6</x:f>
        <x:v>22</x:v>
      </x:c>
      <x:c r="O39" s="258">
        <x:f>서초구!O6</x:f>
        <x:v>5</x:v>
      </x:c>
      <x:c r="P39" s="258">
        <x:f>서초구!P6</x:f>
        <x:v>6</x:v>
      </x:c>
      <x:c r="Q39" s="258">
        <x:f>서초구!Q6</x:f>
        <x:v>0</x:v>
      </x:c>
      <x:c r="R39" s="257">
        <x:f>서초구!R6</x:f>
        <x:v>0</x:v>
      </x:c>
      <x:c r="S39" s="258">
        <x:f>서초구!S6</x:f>
        <x:v>156</x:v>
      </x:c>
      <x:c r="T39" s="257">
        <x:f>서초구!T6</x:f>
        <x:v>2166.98</x:v>
      </x:c>
      <x:c r="U39" s="258">
        <x:f>서초구!U6</x:f>
        <x:v>12</x:v>
      </x:c>
      <x:c r="V39" s="257">
        <x:f>서초구!V6</x:f>
        <x:v>1903.3000000000002</x:v>
      </x:c>
      <x:c r="W39" s="258">
        <x:f>서초구!W6</x:f>
        <x:v>77</x:v>
      </x:c>
      <x:c r="X39" s="258">
        <x:f>서초구!X6</x:f>
        <x:v>2153</x:v>
      </x:c>
      <x:c r="Y39" s="258">
        <x:f>서초구!Y6</x:f>
        <x:v>2</x:v>
      </x:c>
      <x:c r="Z39" s="258">
        <x:f>서초구!Z6</x:f>
        <x:v>23</x:v>
      </x:c>
      <x:c r="AA39" s="258">
        <x:f>서초구!AA6</x:f>
        <x:v>57</x:v>
      </x:c>
      <x:c r="AB39" s="258">
        <x:f>서초구!AB6</x:f>
        <x:v>7</x:v>
      </x:c>
      <x:c r="AC39" s="258">
        <x:f>서초구!AC6</x:f>
        <x:v>24</x:v>
      </x:c>
      <x:c r="AD39" s="258">
        <x:f>서초구!AD6</x:f>
        <x:v>48</x:v>
      </x:c>
      <x:c r="AE39" s="258">
        <x:f>서초구!AE6</x:f>
        <x:v>3</x:v>
      </x:c>
      <x:c r="AF39" s="258">
        <x:f>서초구!AF6</x:f>
        <x:v>1</x:v>
      </x:c>
      <x:c r="AG39" s="258">
        <x:f>서초구!AG6</x:f>
        <x:v>81</x:v>
      </x:c>
      <x:c r="AH39" s="258">
        <x:f>서초구!AH6</x:f>
        <x:v>0</x:v>
      </x:c>
      <x:c r="AI39" s="258">
        <x:f>서초구!AI6</x:f>
        <x:v>0</x:v>
      </x:c>
      <x:c r="AJ39" s="258">
        <x:f>서초구!AJ6</x:f>
        <x:v>0</x:v>
      </x:c>
      <x:c r="AK39" s="259">
        <x:f>서초구!AK6</x:f>
        <x:v>176</x:v>
      </x:c>
      <x:c r="AL39" s="286" t="s">
        <x:v>1101</x:v>
      </x:c>
      <x:c r="AM39" s="225">
        <x:f>서초구!AM6</x:f>
        <x:v>2</x:v>
      </x:c>
      <x:c r="AN39" s="217">
        <x:f>서초구!AN6</x:f>
        <x:v>0</x:v>
      </x:c>
      <x:c r="AO39" s="216">
        <x:f>서초구!AO6</x:f>
        <x:v>0</x:v>
      </x:c>
      <x:c r="AP39" s="216">
        <x:f>서초구!AP6</x:f>
        <x:v>0</x:v>
      </x:c>
      <x:c r="AQ39" s="216">
        <x:f>서초구!AQ6</x:f>
        <x:v>0</x:v>
      </x:c>
      <x:c r="AR39" s="217">
        <x:f>서초구!AR6</x:f>
        <x:v>0</x:v>
      </x:c>
      <x:c r="AS39" s="216">
        <x:f>서초구!AS6</x:f>
        <x:v>0</x:v>
      </x:c>
      <x:c r="AT39" s="217">
        <x:f>서초구!AT6</x:f>
        <x:v>0</x:v>
      </x:c>
      <x:c r="AU39" s="216">
        <x:f>서초구!AU6</x:f>
        <x:v>0</x:v>
      </x:c>
      <x:c r="AV39" s="216">
        <x:f>서초구!AV6</x:f>
        <x:v>0</x:v>
      </x:c>
      <x:c r="AW39" s="216">
        <x:f>서초구!AW6</x:f>
        <x:v>1</x:v>
      </x:c>
      <x:c r="AX39" s="216">
        <x:f>서초구!AX6</x:f>
        <x:v>11</x:v>
      </x:c>
      <x:c r="AY39" s="216">
        <x:f>서초구!AY6</x:f>
        <x:v>0</x:v>
      </x:c>
      <x:c r="AZ39" s="216">
        <x:f>서초구!AZ6</x:f>
        <x:v>16</x:v>
      </x:c>
      <x:c r="BA39" s="217">
        <x:f>서초구!BA6</x:f>
        <x:v>33</x:v>
      </x:c>
      <x:c r="BB39" s="216">
        <x:f>서초구!BB6</x:f>
        <x:v>0</x:v>
      </x:c>
      <x:c r="BC39" s="216">
        <x:f>서초구!BC6</x:f>
        <x:v>0</x:v>
      </x:c>
      <x:c r="BD39" s="216">
        <x:f>서초구!BD6</x:f>
        <x:v>6</x:v>
      </x:c>
      <x:c r="BE39" s="216">
        <x:f>서초구!BE6</x:f>
        <x:v>152</x:v>
      </x:c>
      <x:c r="BF39" s="216">
        <x:f>서초구!BF6</x:f>
        <x:v>1199</x:v>
      </x:c>
      <x:c r="BG39" s="216">
        <x:f>서초구!BG6</x:f>
        <x:v>0</x:v>
      </x:c>
      <x:c r="BH39" s="216">
        <x:f>서초구!BH6</x:f>
        <x:v>0</x:v>
      </x:c>
      <x:c r="BI39" s="216">
        <x:f>서초구!BI6</x:f>
        <x:v>0</x:v>
      </x:c>
      <x:c r="BJ39" s="217">
        <x:f>서초구!BJ6</x:f>
        <x:v>0</x:v>
      </x:c>
      <x:c r="BK39" s="216">
        <x:f>서초구!BK6</x:f>
        <x:v>0</x:v>
      </x:c>
      <x:c r="BL39" s="217">
        <x:f>서초구!BL6</x:f>
        <x:v>0</x:v>
      </x:c>
      <x:c r="BM39" s="216">
        <x:f>서초구!BM6</x:f>
        <x:v>1</x:v>
      </x:c>
      <x:c r="BN39" s="217">
        <x:f>서초구!BN6</x:f>
        <x:v>26205.080000000002</x:v>
      </x:c>
      <x:c r="BO39" s="216">
        <x:f>서초구!BO6</x:f>
        <x:v>1</x:v>
      </x:c>
      <x:c r="BP39" s="217">
        <x:f>서초구!BP6</x:f>
        <x:v>1500</x:v>
      </x:c>
      <x:c r="BQ39" s="216">
        <x:f>서초구!BQ6</x:f>
        <x:v>0</x:v>
      </x:c>
      <x:c r="BR39" s="216">
        <x:f>서초구!BR6</x:f>
        <x:v>0</x:v>
      </x:c>
      <x:c r="BS39" s="216">
        <x:f>서초구!BS6</x:f>
        <x:v>0</x:v>
      </x:c>
      <x:c r="BT39" s="216">
        <x:f>서초구!BT6</x:f>
        <x:v>0</x:v>
      </x:c>
      <x:c r="BU39" s="246">
        <x:f>서초구!BU6</x:f>
        <x:v>0</x:v>
      </x:c>
      <x:c r="BV39" s="286" t="s">
        <x:v>1101</x:v>
      </x:c>
      <x:c r="BW39" s="225">
        <x:f>서초구!BW6</x:f>
        <x:v>6</x:v>
      </x:c>
      <x:c r="BX39" s="216">
        <x:f>서초구!BX6</x:f>
        <x:v>635</x:v>
      </x:c>
      <x:c r="BY39" s="217">
        <x:f>서초구!BY6</x:f>
        <x:v>23699.629999999997</x:v>
      </x:c>
      <x:c r="BZ39" s="216">
        <x:f>서초구!BZ6</x:f>
        <x:v>0</x:v>
      </x:c>
      <x:c r="CA39" s="217">
        <x:f>서초구!CA6</x:f>
        <x:v>0</x:v>
      </x:c>
      <x:c r="CB39" s="216">
        <x:f>서초구!CB6</x:f>
        <x:v>0</x:v>
      </x:c>
      <x:c r="CC39" s="217">
        <x:f>서초구!CC6</x:f>
        <x:v>0</x:v>
      </x:c>
      <x:c r="CD39" s="216">
        <x:f>서초구!CD6</x:f>
        <x:v>0</x:v>
      </x:c>
      <x:c r="CE39" s="216">
        <x:f>서초구!CE6</x:f>
        <x:v>23</x:v>
      </x:c>
      <x:c r="CF39" s="217">
        <x:f>서초구!CF6</x:f>
        <x:v>1226.21</x:v>
      </x:c>
      <x:c r="CG39" s="216">
        <x:f>서초구!CG6</x:f>
        <x:v>11</x:v>
      </x:c>
      <x:c r="CH39" s="216">
        <x:f>서초구!CH6</x:f>
        <x:v>0</x:v>
      </x:c>
      <x:c r="CI39" s="216">
        <x:f>서초구!CI6</x:f>
        <x:v>0</x:v>
      </x:c>
      <x:c r="CJ39" s="216">
        <x:f>서초구!CJ6</x:f>
        <x:v>46</x:v>
      </x:c>
      <x:c r="CK39" s="216">
        <x:f>서초구!CK6</x:f>
        <x:v>13</x:v>
      </x:c>
      <x:c r="CL39" s="216">
        <x:f>서초구!CL6</x:f>
        <x:v>2</x:v>
      </x:c>
      <x:c r="CM39" s="216">
        <x:f>서초구!CM6</x:f>
        <x:v>0</x:v>
      </x:c>
      <x:c r="CN39" s="216">
        <x:f>서초구!CN6</x:f>
        <x:v>0</x:v>
      </x:c>
      <x:c r="CO39" s="216">
        <x:f>서초구!CO6</x:f>
        <x:v>9</x:v>
      </x:c>
      <x:c r="CP39" s="217">
        <x:f>서초구!CP6</x:f>
        <x:v>639</x:v>
      </x:c>
      <x:c r="CQ39" s="216">
        <x:f>서초구!CQ6</x:f>
        <x:v>68</x:v>
      </x:c>
      <x:c r="CR39" s="217">
        <x:f>서초구!CR6</x:f>
        <x:v>6799</x:v>
      </x:c>
      <x:c r="CS39" s="216">
        <x:f>서초구!CS6</x:f>
        <x:v>1633</x:v>
      </x:c>
      <x:c r="CT39" s="216">
        <x:f>서초구!CT6</x:f>
        <x:v>44</x:v>
      </x:c>
      <x:c r="CU39" s="216">
        <x:f>서초구!CU6</x:f>
        <x:v>250</x:v>
      </x:c>
      <x:c r="CV39" s="216">
        <x:f>서초구!CV6</x:f>
        <x:v>280</x:v>
      </x:c>
      <x:c r="CW39" s="216">
        <x:f>서초구!CW6</x:f>
        <x:v>19</x:v>
      </x:c>
      <x:c r="CX39" s="246">
        <x:f>서초구!CX6</x:f>
        <x:v>35</x:v>
      </x:c>
      <x:c r="CY39" s="286" t="s">
        <x:v>1101</x:v>
      </x:c>
      <x:c r="CZ39" s="225">
        <x:f>서초구!CZ6</x:f>
        <x:v>10</x:v>
      </x:c>
      <x:c r="DA39" s="217">
        <x:f>서초구!DA6</x:f>
        <x:v>5479.5</x:v>
      </x:c>
      <x:c r="DB39" s="216">
        <x:f>서초구!DB6</x:f>
        <x:v>45</x:v>
      </x:c>
      <x:c r="DC39" s="217">
        <x:f>서초구!DC6</x:f>
        <x:v>2801</x:v>
      </x:c>
      <x:c r="DD39" s="216">
        <x:f>서초구!DD6</x:f>
        <x:v>28</x:v>
      </x:c>
      <x:c r="DE39" s="217">
        <x:f>서초구!DE6</x:f>
        <x:v>2153</x:v>
      </x:c>
      <x:c r="DF39" s="216">
        <x:f>서초구!DF6</x:f>
        <x:v>17</x:v>
      </x:c>
      <x:c r="DG39" s="220">
        <x:f>서초구!DG6</x:f>
        <x:v>648</x:v>
      </x:c>
    </x:row>
    <x:row r="40" spans="1:111" s="7" customFormat="1" ht="30" customHeight="1">
      <x:c r="A40" s="286" t="s">
        <x:v>1124</x:v>
      </x:c>
      <x:c r="B40" s="256">
        <x:f>강남구!B6</x:f>
        <x:v>65</x:v>
      </x:c>
      <x:c r="C40" s="891">
        <x:f>강남구!C6</x:f>
        <x:v>21832.029999999999</x:v>
      </x:c>
      <x:c r="D40" s="258">
        <x:f>강남구!D6</x:f>
        <x:v>8</x:v>
      </x:c>
      <x:c r="E40" s="257">
        <x:f>강남구!E6</x:f>
        <x:v>46266.220000000001</x:v>
      </x:c>
      <x:c r="F40" s="258">
        <x:f>강남구!F6</x:f>
        <x:v>21</x:v>
      </x:c>
      <x:c r="G40" s="257">
        <x:f>강남구!G6</x:f>
        <x:v>54.399999999999999</x:v>
      </x:c>
      <x:c r="H40" s="258">
        <x:f>강남구!H6</x:f>
        <x:v>3</x:v>
      </x:c>
      <x:c r="I40" s="257">
        <x:f>강남구!I6</x:f>
        <x:v>395</x:v>
      </x:c>
      <x:c r="J40" s="258">
        <x:f>강남구!J6</x:f>
        <x:v>184</x:v>
      </x:c>
      <x:c r="K40" s="258">
        <x:f>강남구!K6</x:f>
        <x:v>3</x:v>
      </x:c>
      <x:c r="L40" s="257">
        <x:f>강남구!L6</x:f>
        <x:v>35</x:v>
      </x:c>
      <x:c r="M40" s="258">
        <x:f>강남구!M6</x:f>
        <x:v>12</x:v>
      </x:c>
      <x:c r="N40" s="258">
        <x:f>강남구!N6</x:f>
        <x:v>0</x:v>
      </x:c>
      <x:c r="O40" s="258">
        <x:f>강남구!O6</x:f>
        <x:v>34</x:v>
      </x:c>
      <x:c r="P40" s="258">
        <x:f>강남구!P6</x:f>
        <x:v>67</x:v>
      </x:c>
      <x:c r="Q40" s="258">
        <x:f>강남구!Q6</x:f>
        <x:v>1</x:v>
      </x:c>
      <x:c r="R40" s="257">
        <x:f>강남구!R6</x:f>
        <x:v>1000</x:v>
      </x:c>
      <x:c r="S40" s="258">
        <x:f>강남구!S6</x:f>
        <x:v>99</x:v>
      </x:c>
      <x:c r="T40" s="257">
        <x:f>강남구!T6</x:f>
        <x:v>1034.5</x:v>
      </x:c>
      <x:c r="U40" s="258">
        <x:f>강남구!U6</x:f>
        <x:v>12</x:v>
      </x:c>
      <x:c r="V40" s="257">
        <x:f>강남구!V6</x:f>
        <x:v>1086.6300000000001</x:v>
      </x:c>
      <x:c r="W40" s="258">
        <x:f>강남구!W6</x:f>
        <x:v>44</x:v>
      </x:c>
      <x:c r="X40" s="258">
        <x:f>강남구!X6</x:f>
        <x:v>2924</x:v>
      </x:c>
      <x:c r="Y40" s="258">
        <x:f>강남구!Y6</x:f>
        <x:v>24</x:v>
      </x:c>
      <x:c r="Z40" s="258">
        <x:f>강남구!Z6</x:f>
        <x:v>67</x:v>
      </x:c>
      <x:c r="AA40" s="258">
        <x:f>강남구!AA6</x:f>
        <x:v>34</x:v>
      </x:c>
      <x:c r="AB40" s="258">
        <x:f>강남구!AB6</x:f>
        <x:v>6</x:v>
      </x:c>
      <x:c r="AC40" s="258">
        <x:f>강남구!AC6</x:f>
        <x:v>15</x:v>
      </x:c>
      <x:c r="AD40" s="258">
        <x:f>강남구!AD6</x:f>
        <x:v>33</x:v>
      </x:c>
      <x:c r="AE40" s="258">
        <x:f>강남구!AE6</x:f>
        <x:v>1</x:v>
      </x:c>
      <x:c r="AF40" s="258">
        <x:f>강남구!AF6</x:f>
        <x:v>0</x:v>
      </x:c>
      <x:c r="AG40" s="258">
        <x:f>강남구!AG6</x:f>
        <x:v>77</x:v>
      </x:c>
      <x:c r="AH40" s="258">
        <x:f>강남구!AH6</x:f>
        <x:v>0</x:v>
      </x:c>
      <x:c r="AI40" s="258">
        <x:f>강남구!AI6</x:f>
        <x:v>0</x:v>
      </x:c>
      <x:c r="AJ40" s="258">
        <x:f>강남구!AJ6</x:f>
        <x:v>72</x:v>
      </x:c>
      <x:c r="AK40" s="259">
        <x:f>강남구!AK6</x:f>
        <x:v>148</x:v>
      </x:c>
      <x:c r="AL40" s="286" t="s">
        <x:v>1124</x:v>
      </x:c>
      <x:c r="AM40" s="225">
        <x:f>강남구!AM6</x:f>
        <x:v>10</x:v>
      </x:c>
      <x:c r="AN40" s="217">
        <x:f>강남구!AN6</x:f>
        <x:v>14650.299999999999</x:v>
      </x:c>
      <x:c r="AO40" s="216">
        <x:f>강남구!AO6</x:f>
        <x:v>2406</x:v>
      </x:c>
      <x:c r="AP40" s="216">
        <x:f>강남구!AP6</x:f>
        <x:v>3</x:v>
      </x:c>
      <x:c r="AQ40" s="216">
        <x:f>강남구!AQ6</x:f>
        <x:v>0</x:v>
      </x:c>
      <x:c r="AR40" s="217">
        <x:f>강남구!AR6</x:f>
        <x:v>0</x:v>
      </x:c>
      <x:c r="AS40" s="216">
        <x:f>강남구!AS6</x:f>
        <x:v>0</x:v>
      </x:c>
      <x:c r="AT40" s="217">
        <x:f>강남구!AT6</x:f>
        <x:v>0</x:v>
      </x:c>
      <x:c r="AU40" s="216">
        <x:f>강남구!AU6</x:f>
        <x:v>0</x:v>
      </x:c>
      <x:c r="AV40" s="216">
        <x:f>강남구!AV6</x:f>
        <x:v>0</x:v>
      </x:c>
      <x:c r="AW40" s="216">
        <x:f>강남구!AW6</x:f>
        <x:v>1</x:v>
      </x:c>
      <x:c r="AX40" s="216">
        <x:f>강남구!AX6</x:f>
        <x:v>12</x:v>
      </x:c>
      <x:c r="AY40" s="216">
        <x:f>강남구!AY6</x:f>
        <x:v>0</x:v>
      </x:c>
      <x:c r="AZ40" s="216">
        <x:f>강남구!AZ6</x:f>
        <x:v>29</x:v>
      </x:c>
      <x:c r="BA40" s="217">
        <x:f>강남구!BA6</x:f>
        <x:v>1989.5999999999999</x:v>
      </x:c>
      <x:c r="BB40" s="216">
        <x:f>강남구!BB6</x:f>
        <x:v>1</x:v>
      </x:c>
      <x:c r="BC40" s="216">
        <x:f>강남구!BC6</x:f>
        <x:v>54</x:v>
      </x:c>
      <x:c r="BD40" s="216">
        <x:f>강남구!BD6</x:f>
        <x:v>1</x:v>
      </x:c>
      <x:c r="BE40" s="216">
        <x:f>강남구!BE6</x:f>
        <x:v>179</x:v>
      </x:c>
      <x:c r="BF40" s="216">
        <x:f>강남구!BF6</x:f>
        <x:v>974</x:v>
      </x:c>
      <x:c r="BG40" s="216">
        <x:f>강남구!BG6</x:f>
        <x:v>7</x:v>
      </x:c>
      <x:c r="BH40" s="216">
        <x:f>강남구!BH6</x:f>
        <x:v>8</x:v>
      </x:c>
      <x:c r="BI40" s="216">
        <x:f>강남구!BI6</x:f>
        <x:v>0</x:v>
      </x:c>
      <x:c r="BJ40" s="217">
        <x:f>강남구!BJ6</x:f>
        <x:v>0</x:v>
      </x:c>
      <x:c r="BK40" s="216">
        <x:f>강남구!BK6</x:f>
        <x:v>0</x:v>
      </x:c>
      <x:c r="BL40" s="217">
        <x:f>강남구!BL6</x:f>
        <x:v>0</x:v>
      </x:c>
      <x:c r="BM40" s="216">
        <x:f>강남구!BM6</x:f>
        <x:v>1</x:v>
      </x:c>
      <x:c r="BN40" s="217">
        <x:f>강남구!BN6</x:f>
        <x:v>1242.04</x:v>
      </x:c>
      <x:c r="BO40" s="216">
        <x:f>강남구!BO6</x:f>
        <x:v>4</x:v>
      </x:c>
      <x:c r="BP40" s="217">
        <x:f>강남구!BP6</x:f>
        <x:v>3727.0999999999999</x:v>
      </x:c>
      <x:c r="BQ40" s="216">
        <x:f>강남구!BQ6</x:f>
        <x:v>1</x:v>
      </x:c>
      <x:c r="BR40" s="216">
        <x:f>강남구!BR6</x:f>
        <x:v>0</x:v>
      </x:c>
      <x:c r="BS40" s="216">
        <x:f>강남구!BS6</x:f>
        <x:v>1</x:v>
      </x:c>
      <x:c r="BT40" s="216">
        <x:f>강남구!BT6</x:f>
        <x:v>1</x:v>
      </x:c>
      <x:c r="BU40" s="246">
        <x:f>강남구!BU6</x:f>
        <x:v>1</x:v>
      </x:c>
      <x:c r="BV40" s="286" t="s">
        <x:v>1124</x:v>
      </x:c>
      <x:c r="BW40" s="225">
        <x:f>강남구!BW6</x:f>
        <x:v>6</x:v>
      </x:c>
      <x:c r="BX40" s="216">
        <x:f>강남구!BX6</x:f>
        <x:v>3170</x:v>
      </x:c>
      <x:c r="BY40" s="217">
        <x:f>강남구!BY6</x:f>
        <x:v>32457</x:v>
      </x:c>
      <x:c r="BZ40" s="216">
        <x:f>강남구!BZ6</x:f>
        <x:v>0</x:v>
      </x:c>
      <x:c r="CA40" s="217">
        <x:f>강남구!CA6</x:f>
        <x:v>0</x:v>
      </x:c>
      <x:c r="CB40" s="216">
        <x:f>강남구!CB6</x:f>
        <x:v>0</x:v>
      </x:c>
      <x:c r="CC40" s="217">
        <x:f>강남구!CC6</x:f>
        <x:v>0</x:v>
      </x:c>
      <x:c r="CD40" s="216">
        <x:f>강남구!CD6</x:f>
        <x:v>0</x:v>
      </x:c>
      <x:c r="CE40" s="216">
        <x:f>강남구!CE6</x:f>
        <x:v>40</x:v>
      </x:c>
      <x:c r="CF40" s="217">
        <x:f>강남구!CF6</x:f>
        <x:v>2279.6999999999998</x:v>
      </x:c>
      <x:c r="CG40" s="216">
        <x:f>강남구!CG6</x:f>
        <x:v>8</x:v>
      </x:c>
      <x:c r="CH40" s="216">
        <x:f>강남구!CH6</x:f>
        <x:v>2</x:v>
      </x:c>
      <x:c r="CI40" s="216">
        <x:f>강남구!CI6</x:f>
        <x:v>1</x:v>
      </x:c>
      <x:c r="CJ40" s="216">
        <x:f>강남구!CJ6</x:f>
        <x:v>37</x:v>
      </x:c>
      <x:c r="CK40" s="216">
        <x:f>강남구!CK6</x:f>
        <x:v>26</x:v>
      </x:c>
      <x:c r="CL40" s="216">
        <x:f>강남구!CL6</x:f>
        <x:v>10</x:v>
      </x:c>
      <x:c r="CM40" s="216">
        <x:f>강남구!CM6</x:f>
        <x:v>0</x:v>
      </x:c>
      <x:c r="CN40" s="216">
        <x:f>강남구!CN6</x:f>
        <x:v>0</x:v>
      </x:c>
      <x:c r="CO40" s="216">
        <x:f>강남구!CO6</x:f>
        <x:v>10</x:v>
      </x:c>
      <x:c r="CP40" s="217">
        <x:f>강남구!CP6</x:f>
        <x:v>651.94000000000005</x:v>
      </x:c>
      <x:c r="CQ40" s="216">
        <x:f>강남구!CQ6</x:f>
        <x:v>68</x:v>
      </x:c>
      <x:c r="CR40" s="217">
        <x:f>강남구!CR6</x:f>
        <x:v>12637.1</x:v>
      </x:c>
      <x:c r="CS40" s="216">
        <x:f>강남구!CS6</x:f>
        <x:v>1762</x:v>
      </x:c>
      <x:c r="CT40" s="216">
        <x:f>강남구!CT6</x:f>
        <x:v>140</x:v>
      </x:c>
      <x:c r="CU40" s="216">
        <x:f>강남구!CU6</x:f>
        <x:v>201</x:v>
      </x:c>
      <x:c r="CV40" s="216">
        <x:f>강남구!CV6</x:f>
        <x:v>119</x:v>
      </x:c>
      <x:c r="CW40" s="216">
        <x:f>강남구!CW6</x:f>
        <x:v>4</x:v>
      </x:c>
      <x:c r="CX40" s="246">
        <x:f>강남구!CX6</x:f>
        <x:v>8</x:v>
      </x:c>
      <x:c r="CY40" s="286" t="s">
        <x:v>1124</x:v>
      </x:c>
      <x:c r="CZ40" s="225">
        <x:f>강남구!CZ6</x:f>
        <x:v>69</x:v>
      </x:c>
      <x:c r="DA40" s="217">
        <x:f>강남구!DA6</x:f>
        <x:v>18616.020000000004</x:v>
      </x:c>
      <x:c r="DB40" s="216">
        <x:f>강남구!DB6</x:f>
        <x:v>222</x:v>
      </x:c>
      <x:c r="DC40" s="217">
        <x:f>강남구!DC6</x:f>
        <x:v>12824.379999999999</x:v>
      </x:c>
      <x:c r="DD40" s="216">
        <x:f>강남구!DD6</x:f>
        <x:v>2</x:v>
      </x:c>
      <x:c r="DE40" s="217">
        <x:f>강남구!DE6</x:f>
        <x:v>132.07999999999998</x:v>
      </x:c>
      <x:c r="DF40" s="216">
        <x:f>강남구!DF6</x:f>
        <x:v>220</x:v>
      </x:c>
      <x:c r="DG40" s="220">
        <x:f>강남구!DG6</x:f>
        <x:v>12692.299999999999</x:v>
      </x:c>
    </x:row>
    <x:row r="41" spans="1:111" s="7" customFormat="1" ht="30" customHeight="1">
      <x:c r="A41" s="286" t="s">
        <x:v>1291</x:v>
      </x:c>
      <x:c r="B41" s="256">
        <x:f>송파구!B6</x:f>
        <x:v>83</x:v>
      </x:c>
      <x:c r="C41" s="891">
        <x:f>송파구!C6</x:f>
        <x:v>52275.419999999998</x:v>
      </x:c>
      <x:c r="D41" s="258">
        <x:f>송파구!D6</x:f>
        <x:v>143</x:v>
      </x:c>
      <x:c r="E41" s="257">
        <x:f>송파구!E6</x:f>
        <x:v>81226.589999999997</x:v>
      </x:c>
      <x:c r="F41" s="258">
        <x:f>송파구!F6</x:f>
        <x:v>38</x:v>
      </x:c>
      <x:c r="G41" s="257">
        <x:f>송파구!G6</x:f>
        <x:v>23.600000000000005</x:v>
      </x:c>
      <x:c r="H41" s="258">
        <x:f>송파구!H6</x:f>
        <x:v>13</x:v>
      </x:c>
      <x:c r="I41" s="257">
        <x:f>송파구!I6</x:f>
        <x:v>5587</x:v>
      </x:c>
      <x:c r="J41" s="258">
        <x:f>송파구!J6</x:f>
        <x:v>263</x:v>
      </x:c>
      <x:c r="K41" s="258">
        <x:f>송파구!K6</x:f>
        <x:v>12</x:v>
      </x:c>
      <x:c r="L41" s="257">
        <x:f>송파구!L6</x:f>
        <x:v>2647</x:v>
      </x:c>
      <x:c r="M41" s="258">
        <x:f>송파구!M6</x:f>
        <x:v>25</x:v>
      </x:c>
      <x:c r="N41" s="258">
        <x:f>송파구!N6</x:f>
        <x:v>203</x:v>
      </x:c>
      <x:c r="O41" s="258">
        <x:f>송파구!O6</x:f>
        <x:v>20</x:v>
      </x:c>
      <x:c r="P41" s="258">
        <x:f>송파구!P6</x:f>
        <x:v>44</x:v>
      </x:c>
      <x:c r="Q41" s="258">
        <x:f>송파구!Q6</x:f>
        <x:v>1</x:v>
      </x:c>
      <x:c r="R41" s="257">
        <x:f>송파구!R6</x:f>
        <x:v>790</x:v>
      </x:c>
      <x:c r="S41" s="258">
        <x:f>송파구!S6</x:f>
        <x:v>47</x:v>
      </x:c>
      <x:c r="T41" s="257">
        <x:f>송파구!T6</x:f>
        <x:v>881.25</x:v>
      </x:c>
      <x:c r="U41" s="258">
        <x:f>송파구!U6</x:f>
        <x:v>26</x:v>
      </x:c>
      <x:c r="V41" s="257">
        <x:f>송파구!V6</x:f>
        <x:v>2831.3699999999999</x:v>
      </x:c>
      <x:c r="W41" s="258">
        <x:f>송파구!W6</x:f>
        <x:v>53</x:v>
      </x:c>
      <x:c r="X41" s="258">
        <x:f>송파구!X6</x:f>
        <x:v>2719</x:v>
      </x:c>
      <x:c r="Y41" s="258">
        <x:f>송파구!Y6</x:f>
        <x:v>32</x:v>
      </x:c>
      <x:c r="Z41" s="258">
        <x:f>송파구!Z6</x:f>
        <x:v>199</x:v>
      </x:c>
      <x:c r="AA41" s="258">
        <x:f>송파구!AA6</x:f>
        <x:v>96</x:v>
      </x:c>
      <x:c r="AB41" s="258">
        <x:f>송파구!AB6</x:f>
        <x:v>4</x:v>
      </x:c>
      <x:c r="AC41" s="258">
        <x:f>송파구!AC6</x:f>
        <x:v>14</x:v>
      </x:c>
      <x:c r="AD41" s="258">
        <x:f>송파구!AD6</x:f>
        <x:v>39</x:v>
      </x:c>
      <x:c r="AE41" s="258">
        <x:f>송파구!AE6</x:f>
        <x:v>1</x:v>
      </x:c>
      <x:c r="AF41" s="258">
        <x:f>송파구!AF6</x:f>
        <x:v>1</x:v>
      </x:c>
      <x:c r="AG41" s="258">
        <x:f>송파구!AG6</x:f>
        <x:v>110</x:v>
      </x:c>
      <x:c r="AH41" s="258">
        <x:f>송파구!AH6</x:f>
        <x:v>22</x:v>
      </x:c>
      <x:c r="AI41" s="258">
        <x:f>송파구!AI6</x:f>
        <x:v>208</x:v>
      </x:c>
      <x:c r="AJ41" s="258">
        <x:f>송파구!AJ6</x:f>
        <x:v>96</x:v>
      </x:c>
      <x:c r="AK41" s="259">
        <x:f>송파구!AK6</x:f>
        <x:v>193</x:v>
      </x:c>
      <x:c r="AL41" s="286" t="s">
        <x:v>1291</x:v>
      </x:c>
      <x:c r="AM41" s="225">
        <x:f>송파구!AM6</x:f>
        <x:v>26</x:v>
      </x:c>
      <x:c r="AN41" s="217">
        <x:f>송파구!AN6</x:f>
        <x:v>68952.399999999994</x:v>
      </x:c>
      <x:c r="AO41" s="216">
        <x:f>송파구!AO6</x:f>
        <x:v>3</x:v>
      </x:c>
      <x:c r="AP41" s="216">
        <x:f>송파구!AP6</x:f>
        <x:v>24</x:v>
      </x:c>
      <x:c r="AQ41" s="216">
        <x:f>송파구!AQ6</x:f>
        <x:v>1</x:v>
      </x:c>
      <x:c r="AR41" s="217">
        <x:f>송파구!AR6</x:f>
        <x:v>25074</x:v>
      </x:c>
      <x:c r="AS41" s="216">
        <x:f>송파구!AS6</x:f>
        <x:v>0</x:v>
      </x:c>
      <x:c r="AT41" s="217">
        <x:f>송파구!AT6</x:f>
        <x:v>0</x:v>
      </x:c>
      <x:c r="AU41" s="216">
        <x:f>송파구!AU6</x:f>
        <x:v>0</x:v>
      </x:c>
      <x:c r="AV41" s="216">
        <x:f>송파구!AV6</x:f>
        <x:v>0</x:v>
      </x:c>
      <x:c r="AW41" s="216">
        <x:f>송파구!AW6</x:f>
        <x:v>1</x:v>
      </x:c>
      <x:c r="AX41" s="216">
        <x:f>송파구!AX6</x:f>
        <x:v>20</x:v>
      </x:c>
      <x:c r="AY41" s="216">
        <x:f>송파구!AY6</x:f>
        <x:v>2</x:v>
      </x:c>
      <x:c r="AZ41" s="216">
        <x:f>송파구!AZ6</x:f>
        <x:v>26</x:v>
      </x:c>
      <x:c r="BA41" s="217">
        <x:f>송파구!BA6</x:f>
        <x:v>601</x:v>
      </x:c>
      <x:c r="BB41" s="216">
        <x:f>송파구!BB6</x:f>
        <x:v>0</x:v>
      </x:c>
      <x:c r="BC41" s="216">
        <x:f>송파구!BC6</x:f>
        <x:v>0</x:v>
      </x:c>
      <x:c r="BD41" s="216">
        <x:f>송파구!BD6</x:f>
        <x:v>9</x:v>
      </x:c>
      <x:c r="BE41" s="216">
        <x:f>송파구!BE6</x:f>
        <x:v>140</x:v>
      </x:c>
      <x:c r="BF41" s="216">
        <x:f>송파구!BF6</x:f>
        <x:v>805</x:v>
      </x:c>
      <x:c r="BG41" s="216">
        <x:f>송파구!BG6</x:f>
        <x:v>298</x:v>
      </x:c>
      <x:c r="BH41" s="216">
        <x:f>송파구!BH6</x:f>
        <x:v>432</x:v>
      </x:c>
      <x:c r="BI41" s="216">
        <x:f>송파구!BI6</x:f>
        <x:v>0</x:v>
      </x:c>
      <x:c r="BJ41" s="217">
        <x:f>송파구!BJ6</x:f>
        <x:v>0</x:v>
      </x:c>
      <x:c r="BK41" s="216">
        <x:f>송파구!BK6</x:f>
        <x:v>0</x:v>
      </x:c>
      <x:c r="BL41" s="217">
        <x:f>송파구!BL6</x:f>
        <x:v>0</x:v>
      </x:c>
      <x:c r="BM41" s="216">
        <x:f>송파구!BM6</x:f>
        <x:v>2</x:v>
      </x:c>
      <x:c r="BN41" s="217">
        <x:f>송파구!BN6</x:f>
        <x:v>2883</x:v>
      </x:c>
      <x:c r="BO41" s="216">
        <x:f>송파구!BO6</x:f>
        <x:v>1</x:v>
      </x:c>
      <x:c r="BP41" s="217">
        <x:f>송파구!BP6</x:f>
        <x:v>2286</x:v>
      </x:c>
      <x:c r="BQ41" s="216">
        <x:f>송파구!BQ6</x:f>
        <x:v>2</x:v>
      </x:c>
      <x:c r="BR41" s="216">
        <x:f>송파구!BR6</x:f>
        <x:v>0</x:v>
      </x:c>
      <x:c r="BS41" s="216">
        <x:f>송파구!BS6</x:f>
        <x:v>14</x:v>
      </x:c>
      <x:c r="BT41" s="216">
        <x:f>송파구!BT6</x:f>
        <x:v>26</x:v>
      </x:c>
      <x:c r="BU41" s="246">
        <x:f>송파구!BU6</x:f>
        <x:v>27</x:v>
      </x:c>
      <x:c r="BV41" s="286" t="s">
        <x:v>1291</x:v>
      </x:c>
      <x:c r="BW41" s="225">
        <x:f>송파구!BW6</x:f>
        <x:v>18</x:v>
      </x:c>
      <x:c r="BX41" s="216">
        <x:f>송파구!BX6</x:f>
        <x:v>1847</x:v>
      </x:c>
      <x:c r="BY41" s="217">
        <x:f>송파구!BY6</x:f>
        <x:v>79617</x:v>
      </x:c>
      <x:c r="BZ41" s="216">
        <x:f>송파구!BZ6</x:f>
        <x:v>8</x:v>
      </x:c>
      <x:c r="CA41" s="217">
        <x:f>송파구!CA6</x:f>
        <x:v>2436</x:v>
      </x:c>
      <x:c r="CB41" s="216">
        <x:f>송파구!CB6</x:f>
        <x:v>3</x:v>
      </x:c>
      <x:c r="CC41" s="217">
        <x:f>송파구!CC6</x:f>
        <x:v>61</x:v>
      </x:c>
      <x:c r="CD41" s="216">
        <x:f>송파구!CD6</x:f>
        <x:v>0</x:v>
      </x:c>
      <x:c r="CE41" s="216">
        <x:f>송파구!CE6</x:f>
        <x:v>38</x:v>
      </x:c>
      <x:c r="CF41" s="217">
        <x:f>송파구!CF6</x:f>
        <x:v>1564.8499999999999</x:v>
      </x:c>
      <x:c r="CG41" s="216">
        <x:f>송파구!CG6</x:f>
        <x:v>0</x:v>
      </x:c>
      <x:c r="CH41" s="216">
        <x:f>송파구!CH6</x:f>
        <x:v>4</x:v>
      </x:c>
      <x:c r="CI41" s="216">
        <x:f>송파구!CI6</x:f>
        <x:v>22</x:v>
      </x:c>
      <x:c r="CJ41" s="216">
        <x:f>송파구!CJ6</x:f>
        <x:v>93</x:v>
      </x:c>
      <x:c r="CK41" s="216">
        <x:f>송파구!CK6</x:f>
        <x:v>0</x:v>
      </x:c>
      <x:c r="CL41" s="216">
        <x:f>송파구!CL6</x:f>
        <x:v>6</x:v>
      </x:c>
      <x:c r="CM41" s="216">
        <x:f>송파구!CM6</x:f>
        <x:v>4</x:v>
      </x:c>
      <x:c r="CN41" s="216">
        <x:f>송파구!CN6</x:f>
        <x:v>16</x:v>
      </x:c>
      <x:c r="CO41" s="216">
        <x:f>송파구!CO6</x:f>
        <x:v>27</x:v>
      </x:c>
      <x:c r="CP41" s="217">
        <x:f>송파구!CP6</x:f>
        <x:v>1423.25</x:v>
      </x:c>
      <x:c r="CQ41" s="216">
        <x:f>송파구!CQ6</x:f>
        <x:v>92</x:v>
      </x:c>
      <x:c r="CR41" s="217">
        <x:f>송파구!CR6</x:f>
        <x:v>16860.700000000001</x:v>
      </x:c>
      <x:c r="CS41" s="216">
        <x:f>송파구!CS6</x:f>
        <x:v>2758</x:v>
      </x:c>
      <x:c r="CT41" s="216">
        <x:f>송파구!CT6</x:f>
        <x:v>37</x:v>
      </x:c>
      <x:c r="CU41" s="216">
        <x:f>송파구!CU6</x:f>
        <x:v>128</x:v>
      </x:c>
      <x:c r="CV41" s="216">
        <x:f>송파구!CV6</x:f>
        <x:v>215</x:v>
      </x:c>
      <x:c r="CW41" s="216">
        <x:f>송파구!CW6</x:f>
        <x:v>108</x:v>
      </x:c>
      <x:c r="CX41" s="246">
        <x:f>송파구!CX6</x:f>
        <x:v>248</x:v>
      </x:c>
      <x:c r="CY41" s="286" t="s">
        <x:v>1291</x:v>
      </x:c>
      <x:c r="CZ41" s="225">
        <x:f>송파구!CZ6</x:f>
        <x:v>94</x:v>
      </x:c>
      <x:c r="DA41" s="217">
        <x:f>송파구!DA6</x:f>
        <x:v>39666.269</x:v>
      </x:c>
      <x:c r="DB41" s="216">
        <x:f>송파구!DB6</x:f>
        <x:v>0</x:v>
      </x:c>
      <x:c r="DC41" s="217">
        <x:f>송파구!DC6</x:f>
        <x:v>0</x:v>
      </x:c>
      <x:c r="DD41" s="216">
        <x:f>송파구!DD6</x:f>
        <x:v>0</x:v>
      </x:c>
      <x:c r="DE41" s="217">
        <x:f>송파구!DE6</x:f>
        <x:v>0</x:v>
      </x:c>
      <x:c r="DF41" s="216">
        <x:f>송파구!DF6</x:f>
        <x:v>0</x:v>
      </x:c>
      <x:c r="DG41" s="220">
        <x:f>송파구!DG6</x:f>
        <x:v>0</x:v>
      </x:c>
    </x:row>
    <x:row r="42" spans="1:111" s="7" customFormat="1" ht="30" customHeight="1">
      <x:c r="A42" s="352" t="s">
        <x:v>59</x:v>
      </x:c>
      <x:c r="B42" s="267">
        <x:f>강동구!B6</x:f>
        <x:v>11</x:v>
      </x:c>
      <x:c r="C42" s="894">
        <x:f>강동구!C6</x:f>
        <x:v>8578.25</x:v>
      </x:c>
      <x:c r="D42" s="269">
        <x:f>강동구!D6</x:f>
        <x:v>13</x:v>
      </x:c>
      <x:c r="E42" s="268">
        <x:f>강동구!E6</x:f>
        <x:v>707.18000000000006</x:v>
      </x:c>
      <x:c r="F42" s="269">
        <x:f>강동구!F6</x:f>
        <x:v>26</x:v>
      </x:c>
      <x:c r="G42" s="268">
        <x:f>강동구!G6</x:f>
        <x:v>246.5</x:v>
      </x:c>
      <x:c r="H42" s="269">
        <x:f>강동구!H6</x:f>
        <x:v>0</x:v>
      </x:c>
      <x:c r="I42" s="268">
        <x:f>강동구!I6</x:f>
        <x:v>0</x:v>
      </x:c>
      <x:c r="J42" s="269">
        <x:f>강동구!J6</x:f>
        <x:v>94</x:v>
      </x:c>
      <x:c r="K42" s="269">
        <x:f>강동구!K6</x:f>
        <x:v>6</x:v>
      </x:c>
      <x:c r="L42" s="268">
        <x:f>강동구!L6</x:f>
        <x:v>1828.25</x:v>
      </x:c>
      <x:c r="M42" s="269">
        <x:f>강동구!M6</x:f>
        <x:v>14</x:v>
      </x:c>
      <x:c r="N42" s="269">
        <x:f>강동구!N6</x:f>
        <x:v>7</x:v>
      </x:c>
      <x:c r="O42" s="269">
        <x:f>강동구!O6</x:f>
        <x:v>42</x:v>
      </x:c>
      <x:c r="P42" s="269">
        <x:f>강동구!P6</x:f>
        <x:v>136</x:v>
      </x:c>
      <x:c r="Q42" s="269">
        <x:f>강동구!Q6</x:f>
        <x:v>1</x:v>
      </x:c>
      <x:c r="R42" s="268">
        <x:f>강동구!R6</x:f>
        <x:v>1500</x:v>
      </x:c>
      <x:c r="S42" s="269">
        <x:f>강동구!S6</x:f>
        <x:v>83</x:v>
      </x:c>
      <x:c r="T42" s="268">
        <x:f>강동구!T6</x:f>
        <x:v>1529.1772000000001</x:v>
      </x:c>
      <x:c r="U42" s="269">
        <x:f>강동구!U6</x:f>
        <x:v>19</x:v>
      </x:c>
      <x:c r="V42" s="268">
        <x:f>강동구!V6</x:f>
        <x:v>945</x:v>
      </x:c>
      <x:c r="W42" s="269">
        <x:f>강동구!W6</x:f>
        <x:v>21</x:v>
      </x:c>
      <x:c r="X42" s="269">
        <x:f>강동구!X6</x:f>
        <x:v>1452</x:v>
      </x:c>
      <x:c r="Y42" s="269">
        <x:f>강동구!Y6</x:f>
        <x:v>23</x:v>
      </x:c>
      <x:c r="Z42" s="269">
        <x:f>강동구!Z6</x:f>
        <x:v>120</x:v>
      </x:c>
      <x:c r="AA42" s="269">
        <x:f>강동구!AA6</x:f>
        <x:v>47</x:v>
      </x:c>
      <x:c r="AB42" s="269">
        <x:f>강동구!AB6</x:f>
        <x:v>11</x:v>
      </x:c>
      <x:c r="AC42" s="269">
        <x:f>강동구!AC6</x:f>
        <x:v>17</x:v>
      </x:c>
      <x:c r="AD42" s="269">
        <x:f>강동구!AD6</x:f>
        <x:v>19</x:v>
      </x:c>
      <x:c r="AE42" s="269">
        <x:f>강동구!AE6</x:f>
        <x:v>1</x:v>
      </x:c>
      <x:c r="AF42" s="269">
        <x:f>강동구!AF6</x:f>
        <x:v>1</x:v>
      </x:c>
      <x:c r="AG42" s="269">
        <x:f>강동구!AG6</x:f>
        <x:v>61</x:v>
      </x:c>
      <x:c r="AH42" s="269">
        <x:f>강동구!AH6</x:f>
        <x:v>0</x:v>
      </x:c>
      <x:c r="AI42" s="269">
        <x:f>강동구!AI6</x:f>
        <x:v>0</x:v>
      </x:c>
      <x:c r="AJ42" s="269">
        <x:f>강동구!AJ6</x:f>
        <x:v>88</x:v>
      </x:c>
      <x:c r="AK42" s="270">
        <x:f>강동구!AK6</x:f>
        <x:v>146</x:v>
      </x:c>
      <x:c r="AL42" s="352" t="s">
        <x:v>59</x:v>
      </x:c>
      <x:c r="AM42" s="227">
        <x:f>강동구!AM6</x:f>
        <x:v>0</x:v>
      </x:c>
      <x:c r="AN42" s="223">
        <x:f>강동구!AN6</x:f>
        <x:v>0</x:v>
      </x:c>
      <x:c r="AO42" s="222">
        <x:f>강동구!AO6</x:f>
        <x:v>1</x:v>
      </x:c>
      <x:c r="AP42" s="222">
        <x:f>강동구!AP6</x:f>
        <x:v>6</x:v>
      </x:c>
      <x:c r="AQ42" s="222">
        <x:f>강동구!AQ6</x:f>
        <x:v>0</x:v>
      </x:c>
      <x:c r="AR42" s="223">
        <x:f>강동구!AR6</x:f>
        <x:v>0</x:v>
      </x:c>
      <x:c r="AS42" s="222">
        <x:f>강동구!AS6</x:f>
        <x:v>0</x:v>
      </x:c>
      <x:c r="AT42" s="223">
        <x:f>강동구!AT6</x:f>
        <x:v>0</x:v>
      </x:c>
      <x:c r="AU42" s="222">
        <x:f>강동구!AU6</x:f>
        <x:v>0</x:v>
      </x:c>
      <x:c r="AV42" s="222">
        <x:f>강동구!AV6</x:f>
        <x:v>0</x:v>
      </x:c>
      <x:c r="AW42" s="222">
        <x:f>강동구!AW6</x:f>
        <x:v>1</x:v>
      </x:c>
      <x:c r="AX42" s="222">
        <x:f>강동구!AX6</x:f>
        <x:v>8</x:v>
      </x:c>
      <x:c r="AY42" s="222">
        <x:f>강동구!AY6</x:f>
        <x:v>0</x:v>
      </x:c>
      <x:c r="AZ42" s="222">
        <x:f>강동구!AZ6</x:f>
        <x:v>14</x:v>
      </x:c>
      <x:c r="BA42" s="223">
        <x:f>강동구!BA6</x:f>
        <x:v>53</x:v>
      </x:c>
      <x:c r="BB42" s="222">
        <x:f>강동구!BB6</x:f>
        <x:v>1</x:v>
      </x:c>
      <x:c r="BC42" s="222">
        <x:f>강동구!BC6</x:f>
        <x:v>73</x:v>
      </x:c>
      <x:c r="BD42" s="222">
        <x:f>강동구!BD6</x:f>
        <x:v>4</x:v>
      </x:c>
      <x:c r="BE42" s="222">
        <x:f>강동구!BE6</x:f>
        <x:v>74</x:v>
      </x:c>
      <x:c r="BF42" s="222">
        <x:f>강동구!BF6</x:f>
        <x:v>568</x:v>
      </x:c>
      <x:c r="BG42" s="222">
        <x:f>강동구!BG6</x:f>
        <x:v>4</x:v>
      </x:c>
      <x:c r="BH42" s="222">
        <x:f>강동구!BH6</x:f>
        <x:v>4</x:v>
      </x:c>
      <x:c r="BI42" s="222">
        <x:f>강동구!BI6</x:f>
        <x:v>0</x:v>
      </x:c>
      <x:c r="BJ42" s="223">
        <x:f>강동구!BJ6</x:f>
        <x:v>0</x:v>
      </x:c>
      <x:c r="BK42" s="222">
        <x:f>강동구!BK6</x:f>
        <x:v>0</x:v>
      </x:c>
      <x:c r="BL42" s="223">
        <x:f>강동구!BL6</x:f>
        <x:v>0</x:v>
      </x:c>
      <x:c r="BM42" s="222">
        <x:f>강동구!BM6</x:f>
        <x:v>0</x:v>
      </x:c>
      <x:c r="BN42" s="223">
        <x:f>강동구!BN6</x:f>
        <x:v>0</x:v>
      </x:c>
      <x:c r="BO42" s="222">
        <x:f>강동구!BO6</x:f>
        <x:v>1</x:v>
      </x:c>
      <x:c r="BP42" s="223">
        <x:f>강동구!BP6</x:f>
        <x:v>6210.9099999999999</x:v>
      </x:c>
      <x:c r="BQ42" s="222">
        <x:f>강동구!BQ6</x:f>
        <x:v>0</x:v>
      </x:c>
      <x:c r="BR42" s="222">
        <x:f>강동구!BR6</x:f>
        <x:v>1</x:v>
      </x:c>
      <x:c r="BS42" s="222">
        <x:f>강동구!BS6</x:f>
        <x:v>0</x:v>
      </x:c>
      <x:c r="BT42" s="222">
        <x:f>강동구!BT6</x:f>
        <x:v>4</x:v>
      </x:c>
      <x:c r="BU42" s="249">
        <x:f>강동구!BU6</x:f>
        <x:v>4</x:v>
      </x:c>
      <x:c r="BV42" s="352" t="s">
        <x:v>59</x:v>
      </x:c>
      <x:c r="BW42" s="227">
        <x:f>강동구!BW6</x:f>
        <x:v>3</x:v>
      </x:c>
      <x:c r="BX42" s="222">
        <x:f>강동구!BX6</x:f>
        <x:v>109</x:v>
      </x:c>
      <x:c r="BY42" s="223">
        <x:f>강동구!BY6</x:f>
        <x:v>2742</x:v>
      </x:c>
      <x:c r="BZ42" s="222">
        <x:f>강동구!BZ6</x:f>
        <x:v>0</x:v>
      </x:c>
      <x:c r="CA42" s="223">
        <x:f>강동구!CA6</x:f>
        <x:v>0</x:v>
      </x:c>
      <x:c r="CB42" s="222">
        <x:f>강동구!CB6</x:f>
        <x:v>0</x:v>
      </x:c>
      <x:c r="CC42" s="223">
        <x:f>강동구!CC6</x:f>
        <x:v>0</x:v>
      </x:c>
      <x:c r="CD42" s="222">
        <x:f>강동구!CD6</x:f>
        <x:v>0</x:v>
      </x:c>
      <x:c r="CE42" s="222">
        <x:f>강동구!CE6</x:f>
        <x:v>11</x:v>
      </x:c>
      <x:c r="CF42" s="223">
        <x:f>강동구!CF6</x:f>
        <x:v>479.19999999999999</x:v>
      </x:c>
      <x:c r="CG42" s="222">
        <x:f>강동구!CG6</x:f>
        <x:v>0</x:v>
      </x:c>
      <x:c r="CH42" s="222">
        <x:f>강동구!CH6</x:f>
        <x:v>12</x:v>
      </x:c>
      <x:c r="CI42" s="222">
        <x:f>강동구!CI6</x:f>
        <x:v>0</x:v>
      </x:c>
      <x:c r="CJ42" s="222">
        <x:f>강동구!CJ6</x:f>
        <x:v>39</x:v>
      </x:c>
      <x:c r="CK42" s="222">
        <x:f>강동구!CK6</x:f>
        <x:v>9</x:v>
      </x:c>
      <x:c r="CL42" s="222">
        <x:f>강동구!CL6</x:f>
        <x:v>2</x:v>
      </x:c>
      <x:c r="CM42" s="222">
        <x:f>강동구!CM6</x:f>
        <x:v>3</x:v>
      </x:c>
      <x:c r="CN42" s="222">
        <x:f>강동구!CN6</x:f>
        <x:v>3</x:v>
      </x:c>
      <x:c r="CO42" s="222">
        <x:f>강동구!CO6</x:f>
        <x:v>6</x:v>
      </x:c>
      <x:c r="CP42" s="223">
        <x:f>강동구!CP6</x:f>
        <x:v>2419.8299999999999</x:v>
      </x:c>
      <x:c r="CQ42" s="222">
        <x:f>강동구!CQ6</x:f>
        <x:v>47</x:v>
      </x:c>
      <x:c r="CR42" s="223">
        <x:f>강동구!CR6</x:f>
        <x:v>5606.6499999999996</x:v>
      </x:c>
      <x:c r="CS42" s="222">
        <x:f>강동구!CS6</x:f>
        <x:v>1265</x:v>
      </x:c>
      <x:c r="CT42" s="222">
        <x:f>강동구!CT6</x:f>
        <x:v>52</x:v>
      </x:c>
      <x:c r="CU42" s="222">
        <x:f>강동구!CU6</x:f>
        <x:v>152</x:v>
      </x:c>
      <x:c r="CV42" s="222">
        <x:f>강동구!CV6</x:f>
        <x:v>39</x:v>
      </x:c>
      <x:c r="CW42" s="222">
        <x:f>강동구!CW6</x:f>
        <x:v>64</x:v>
      </x:c>
      <x:c r="CX42" s="249">
        <x:f>강동구!CX6</x:f>
        <x:v>193</x:v>
      </x:c>
      <x:c r="CY42" s="352" t="s">
        <x:v>59</x:v>
      </x:c>
      <x:c r="CZ42" s="227">
        <x:f>강동구!CZ6</x:f>
        <x:v>30</x:v>
      </x:c>
      <x:c r="DA42" s="223">
        <x:f>강동구!DA6</x:f>
        <x:v>11998.58</x:v>
      </x:c>
      <x:c r="DB42" s="222">
        <x:f>강동구!DB6</x:f>
        <x:v>3</x:v>
      </x:c>
      <x:c r="DC42" s="223">
        <x:f>강동구!DC6</x:f>
        <x:v>185.75</x:v>
      </x:c>
      <x:c r="DD42" s="222">
        <x:f>강동구!DD6</x:f>
        <x:v>2</x:v>
      </x:c>
      <x:c r="DE42" s="223">
        <x:f>강동구!DE6</x:f>
        <x:v>123.75</x:v>
      </x:c>
      <x:c r="DF42" s="222">
        <x:f>강동구!DF6</x:f>
        <x:v>1</x:v>
      </x:c>
      <x:c r="DG42" s="224">
        <x:f>강동구!DG6</x:f>
        <x:v>62</x:v>
      </x:c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59041666984558105" bottom="0.59041666984558105" header="0.51138889789581299" footer="0.51138889789581299"/>
  <x:pageSetup paperSize="9" scale="100" firstPageNumber="1" fitToWidth="1" fitToHeight="1" pageOrder="overThenDown" orientation="portrait" usePrinterDefaults="1" blackAndWhite="0" draft="0" useFirstPageNumber="0" horizontalDpi="600" verticalDpi="600" copies="1"/>
  <x:colBreaks count="6" manualBreakCount="6">
    <x:brk id="16" min="0" max="16383" man="1" pt="0"/>
    <x:brk id="37" min="0" max="16383" man="1" pt="0"/>
    <x:brk id="55" min="0" max="16383" man="1" pt="0"/>
    <x:brk id="73" min="0" max="16383" man="1" pt="0"/>
    <x:brk id="85" min="0" max="16383" man="1" pt="0"/>
    <x:brk id="102" min="0" max="16383" man="1" pt="0"/>
  </x:colBreaks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DX165"/>
  <x:sheetViews>
    <x:sheetView view="pageBreakPreview" topLeftCell="CD1" zoomScaleNormal="100" zoomScaleSheetLayoutView="100" workbookViewId="0">
      <x:pane xSplit="0" ySplit="6" topLeftCell="CD25" activePane="bottomLeft" state="frozen"/>
      <x:selection pane="bottomLeft" activeCell="DI27" activeCellId="0" sqref="DI27:DI27"/>
    </x:sheetView>
  </x:sheetViews>
  <x:sheetFormatPr defaultColWidth="8.88671875" defaultRowHeight="10.5"/>
  <x:cols>
    <x:col min="1" max="1" width="19.6640625" style="462" customWidth="1"/>
    <x:col min="2" max="2" width="4.88671875" style="2" bestFit="1" customWidth="1"/>
    <x:col min="3" max="3" width="8.44140625" style="463" bestFit="1" customWidth="1"/>
    <x:col min="4" max="4" width="4.88671875" style="2" bestFit="1" customWidth="1"/>
    <x:col min="5" max="5" width="9.44140625" style="463" bestFit="1" customWidth="1"/>
    <x:col min="6" max="6" width="4.88671875" style="2" bestFit="1" customWidth="1"/>
    <x:col min="7" max="7" width="7" style="463" bestFit="1" customWidth="1"/>
    <x:col min="8" max="8" width="4.88671875" style="2" bestFit="1" customWidth="1"/>
    <x:col min="9" max="9" width="7.77734375" style="463" bestFit="1" customWidth="1"/>
    <x:col min="10" max="10" width="3.6640625" style="2" customWidth="1"/>
    <x:col min="11" max="11" width="4.88671875" style="2" bestFit="1" customWidth="1"/>
    <x:col min="12" max="12" width="8.44140625" style="463" bestFit="1" customWidth="1"/>
    <x:col min="13" max="14" width="3.33203125" style="2" customWidth="1"/>
    <x:col min="15" max="15" width="3.88671875" style="2" customWidth="1"/>
    <x:col min="16" max="16" width="4.33203125" style="2" customWidth="1"/>
    <x:col min="17" max="17" width="2.5546875" style="2" customWidth="1"/>
    <x:col min="18" max="18" width="8.33203125" style="463" bestFit="1" customWidth="1"/>
    <x:col min="19" max="19" width="4.44140625" style="2" bestFit="1" customWidth="1"/>
    <x:col min="20" max="20" width="7.33203125" style="463" bestFit="1" customWidth="1"/>
    <x:col min="21" max="21" width="3" style="2" customWidth="1"/>
    <x:col min="22" max="22" width="7.33203125" style="463" bestFit="1" customWidth="1"/>
    <x:col min="23" max="23" width="5.33203125" style="2" bestFit="1" customWidth="1"/>
    <x:col min="24" max="24" width="4.6640625" style="2" customWidth="1"/>
    <x:col min="25" max="25" width="3" style="2" customWidth="1"/>
    <x:col min="26" max="26" width="4.44140625" style="2" bestFit="1" customWidth="1"/>
    <x:col min="27" max="27" width="3.33203125" style="2" customWidth="1"/>
    <x:col min="28" max="29" width="3.77734375" style="2" bestFit="1" customWidth="1"/>
    <x:col min="30" max="30" width="3.33203125" style="2" customWidth="1"/>
    <x:col min="31" max="31" width="4" style="2" customWidth="1"/>
    <x:col min="32" max="32" width="3.77734375" style="2" customWidth="1"/>
    <x:col min="33" max="35" width="3.77734375" style="2" bestFit="1" customWidth="1"/>
    <x:col min="36" max="36" width="4.44140625" style="2" bestFit="1" customWidth="1"/>
    <x:col min="37" max="37" width="3.21875" style="2" customWidth="1"/>
    <x:col min="38" max="38" width="16.33203125" style="2" customWidth="1"/>
    <x:col min="39" max="39" width="4.88671875" style="2" bestFit="1" customWidth="1"/>
    <x:col min="40" max="40" width="7.6640625" style="463" bestFit="1" customWidth="1"/>
    <x:col min="41" max="41" width="4.88671875" style="2" bestFit="1" customWidth="1"/>
    <x:col min="42" max="42" width="5.33203125" style="2" bestFit="1" customWidth="1"/>
    <x:col min="43" max="43" width="4.88671875" style="2" bestFit="1" customWidth="1"/>
    <x:col min="44" max="44" width="7.33203125" style="463" bestFit="1" customWidth="1"/>
    <x:col min="45" max="45" width="4.88671875" style="2" bestFit="1" customWidth="1"/>
    <x:col min="46" max="46" width="8.33203125" style="463" bestFit="1" customWidth="1"/>
    <x:col min="47" max="51" width="3.33203125" style="2" customWidth="1"/>
    <x:col min="52" max="52" width="3.109375" style="2" customWidth="1"/>
    <x:col min="53" max="53" width="7.5546875" style="463" bestFit="1" customWidth="1"/>
    <x:col min="54" max="54" width="2.77734375" style="2" customWidth="1"/>
    <x:col min="55" max="55" width="3.109375" style="2" customWidth="1"/>
    <x:col min="56" max="56" width="3.77734375" style="2" bestFit="1" customWidth="1"/>
    <x:col min="57" max="57" width="4.88671875" style="2" bestFit="1" customWidth="1"/>
    <x:col min="58" max="58" width="4.6640625" style="2" customWidth="1"/>
    <x:col min="59" max="60" width="3.5546875" style="2" customWidth="1"/>
    <x:col min="61" max="61" width="2.6640625" style="2" customWidth="1"/>
    <x:col min="62" max="62" width="9.44140625" style="463" bestFit="1" customWidth="1"/>
    <x:col min="63" max="63" width="2.6640625" style="2" customWidth="1"/>
    <x:col min="64" max="64" width="9.44140625" style="463" bestFit="1" customWidth="1"/>
    <x:col min="65" max="65" width="2.6640625" style="2" customWidth="1"/>
    <x:col min="66" max="66" width="9.44140625" style="463" bestFit="1" customWidth="1"/>
    <x:col min="67" max="67" width="2.6640625" style="2" customWidth="1"/>
    <x:col min="68" max="68" width="9.44140625" style="463" bestFit="1" customWidth="1"/>
    <x:col min="69" max="69" width="4.109375" style="2" customWidth="1"/>
    <x:col min="70" max="70" width="3.33203125" style="2" customWidth="1"/>
    <x:col min="71" max="71" width="3.77734375" style="2" bestFit="1" customWidth="1"/>
    <x:col min="72" max="72" width="4.21875" style="2" customWidth="1"/>
    <x:col min="73" max="73" width="3.44140625" style="2" customWidth="1"/>
    <x:col min="74" max="74" width="16.88671875" style="464" customWidth="1"/>
    <x:col min="75" max="75" width="4.44140625" style="2" customWidth="1"/>
    <x:col min="76" max="76" width="6.6640625" style="2" customWidth="1"/>
    <x:col min="77" max="77" width="8.33203125" style="463" bestFit="1" customWidth="1"/>
    <x:col min="78" max="78" width="3.88671875" style="2" customWidth="1"/>
    <x:col min="79" max="79" width="9.21875" style="463" bestFit="1" customWidth="1"/>
    <x:col min="80" max="80" width="4.44140625" style="2" customWidth="1"/>
    <x:col min="81" max="81" width="9.21875" style="463" bestFit="1" customWidth="1"/>
    <x:col min="82" max="82" width="3.88671875" style="2" customWidth="1"/>
    <x:col min="83" max="83" width="4.44140625" style="2" customWidth="1"/>
    <x:col min="84" max="84" width="9.21875" style="463" bestFit="1" customWidth="1"/>
    <x:col min="85" max="85" width="5.109375" style="2" customWidth="1"/>
    <x:col min="86" max="86" width="4.88671875" style="2" customWidth="1"/>
    <x:col min="87" max="90" width="3.88671875" style="2" customWidth="1"/>
    <x:col min="91" max="93" width="3.33203125" style="2" customWidth="1"/>
    <x:col min="94" max="94" width="9.21875" style="463" bestFit="1" customWidth="1"/>
    <x:col min="95" max="95" width="3.33203125" style="2" customWidth="1"/>
    <x:col min="96" max="96" width="7.77734375" style="463" bestFit="1" customWidth="1"/>
    <x:col min="97" max="97" width="5.33203125" style="2" customWidth="1"/>
    <x:col min="98" max="100" width="4.44140625" style="2" customWidth="1"/>
    <x:col min="101" max="101" width="3.33203125" style="2" customWidth="1"/>
    <x:col min="102" max="102" width="5.44140625" style="2" bestFit="1" customWidth="1"/>
    <x:col min="103" max="103" width="17.5546875" style="465" customWidth="1"/>
    <x:col min="104" max="104" width="5.44140625" style="466" customWidth="1"/>
    <x:col min="105" max="105" width="9.77734375" style="467" customWidth="1"/>
    <x:col min="106" max="106" width="4.21875" style="462" customWidth="1"/>
    <x:col min="107" max="107" width="8.44140625" style="467" customWidth="1"/>
    <x:col min="108" max="108" width="4.5546875" style="462" customWidth="1"/>
    <x:col min="109" max="109" width="9.77734375" style="467" customWidth="1"/>
    <x:col min="110" max="110" width="5.21875" style="462" customWidth="1"/>
    <x:col min="111" max="111" width="10.5546875" style="467" customWidth="1"/>
    <x:col min="112" max="16384" width="8.88671875" style="465"/>
  </x:cols>
  <x:sheetData>
    <x:row r="1" spans="1:128" s="468" customFormat="1" ht="18" customHeight="1">
      <x:c r="A1" s="124" t="s">
        <x:v>2849</x:v>
      </x:c>
      <x:c r="B1" s="96"/>
      <x:c r="C1" s="97"/>
      <x:c r="D1" s="96"/>
      <x:c r="E1" s="97"/>
      <x:c r="F1" s="96"/>
      <x:c r="G1" s="97"/>
      <x:c r="H1" s="96"/>
      <x:c r="I1" s="97"/>
      <x:c r="J1" s="96"/>
      <x:c r="K1" s="96"/>
      <x:c r="L1" s="97"/>
      <x:c r="M1" s="96"/>
      <x:c r="N1" s="96"/>
      <x:c r="O1" s="96"/>
      <x:c r="P1" s="96"/>
      <x:c r="Q1" s="96"/>
      <x:c r="R1" s="97"/>
      <x:c r="S1" s="96"/>
      <x:c r="T1" s="97"/>
      <x:c r="U1" s="96"/>
      <x:c r="V1" s="97"/>
      <x:c r="W1" s="96"/>
      <x:c r="X1" s="96"/>
      <x:c r="Y1" s="96"/>
      <x:c r="Z1" s="96"/>
      <x:c r="AA1" s="96"/>
      <x:c r="AB1" s="96"/>
      <x:c r="AC1" s="96"/>
      <x:c r="AD1" s="96"/>
      <x:c r="AE1" s="96"/>
      <x:c r="AF1" s="96"/>
      <x:c r="AG1" s="96"/>
      <x:c r="AH1" s="96"/>
      <x:c r="AI1" s="96"/>
      <x:c r="AJ1" s="96"/>
      <x:c r="AK1" s="96"/>
      <x:c r="AL1" s="96"/>
      <x:c r="AM1" s="96"/>
      <x:c r="AN1" s="97"/>
      <x:c r="AO1" s="96"/>
      <x:c r="AP1" s="96"/>
      <x:c r="AQ1" s="96"/>
      <x:c r="AR1" s="97"/>
      <x:c r="AS1" s="96"/>
      <x:c r="AT1" s="97"/>
      <x:c r="AU1" s="96"/>
      <x:c r="AV1" s="96"/>
      <x:c r="AW1" s="96"/>
      <x:c r="AX1" s="96"/>
      <x:c r="AY1" s="96"/>
      <x:c r="AZ1" s="96"/>
      <x:c r="BA1" s="97"/>
      <x:c r="BB1" s="96"/>
      <x:c r="BC1" s="96"/>
      <x:c r="BD1" s="96"/>
      <x:c r="BE1" s="96"/>
      <x:c r="BF1" s="96"/>
      <x:c r="BG1" s="96"/>
      <x:c r="BH1" s="96"/>
      <x:c r="BI1" s="96"/>
      <x:c r="BJ1" s="97"/>
      <x:c r="BK1" s="96"/>
      <x:c r="BL1" s="97"/>
      <x:c r="BM1" s="96"/>
      <x:c r="BN1" s="97"/>
      <x:c r="BO1" s="96"/>
      <x:c r="BP1" s="97"/>
      <x:c r="BQ1" s="96"/>
      <x:c r="BR1" s="96"/>
      <x:c r="BS1" s="96"/>
      <x:c r="BT1" s="96"/>
      <x:c r="BU1" s="96"/>
      <x:c r="BV1" s="412"/>
      <x:c r="BW1" s="96"/>
      <x:c r="BX1" s="96"/>
      <x:c r="BY1" s="97"/>
      <x:c r="BZ1" s="96"/>
      <x:c r="CA1" s="97"/>
      <x:c r="CB1" s="96"/>
      <x:c r="CC1" s="97"/>
      <x:c r="CD1" s="96"/>
      <x:c r="CE1" s="96"/>
      <x:c r="CF1" s="97"/>
      <x:c r="CG1" s="96"/>
      <x:c r="CH1" s="96"/>
      <x:c r="CI1" s="96"/>
      <x:c r="CJ1" s="96"/>
      <x:c r="CK1" s="96"/>
      <x:c r="CL1" s="96"/>
      <x:c r="CM1" s="96"/>
      <x:c r="CN1" s="96"/>
      <x:c r="CO1" s="96"/>
      <x:c r="CP1" s="97"/>
      <x:c r="CQ1" s="96"/>
      <x:c r="CR1" s="97"/>
      <x:c r="CS1" s="96"/>
      <x:c r="CT1" s="96"/>
      <x:c r="CU1" s="96"/>
      <x:c r="CV1" s="96"/>
      <x:c r="CW1" s="96"/>
      <x:c r="CX1" s="96"/>
      <x:c r="CY1" s="125"/>
      <x:c r="CZ1" s="126"/>
      <x:c r="DA1" s="98"/>
      <x:c r="DB1" s="127"/>
      <x:c r="DC1" s="98"/>
      <x:c r="DD1" s="127"/>
      <x:c r="DE1" s="98"/>
      <x:c r="DF1" s="127"/>
      <x:c r="DG1" s="98"/>
      <x:c r="DH1" s="128"/>
      <x:c r="DI1" s="128"/>
      <x:c r="DJ1" s="128"/>
      <x:c r="DK1" s="128"/>
      <x:c r="DL1" s="128"/>
      <x:c r="DM1" s="128"/>
      <x:c r="DN1" s="128"/>
      <x:c r="DO1" s="128"/>
      <x:c r="DP1" s="128"/>
      <x:c r="DQ1" s="128"/>
      <x:c r="DR1" s="128"/>
      <x:c r="DS1" s="128"/>
      <x:c r="DT1" s="128"/>
      <x:c r="DU1" s="128"/>
      <x:c r="DV1" s="128"/>
      <x:c r="DW1" s="128"/>
      <x:c r="DX1" s="128"/>
    </x:row>
    <x:row r="2" spans="1:128" s="468" customFormat="1" ht="18" customHeight="1">
      <x:c r="A2" s="972" t="s">
        <x:v>2813</x:v>
      </x:c>
      <x:c r="B2" s="972"/>
      <x:c r="C2" s="972"/>
      <x:c r="D2" s="972"/>
      <x:c r="E2" s="972"/>
      <x:c r="F2" s="972"/>
      <x:c r="G2" s="972"/>
      <x:c r="H2" s="972"/>
      <x:c r="I2" s="972"/>
      <x:c r="J2" s="972"/>
      <x:c r="K2" s="972"/>
      <x:c r="L2" s="972"/>
      <x:c r="M2" s="972"/>
      <x:c r="N2" s="972"/>
      <x:c r="O2" s="972"/>
      <x:c r="P2" s="972"/>
      <x:c r="Q2" s="972"/>
      <x:c r="R2" s="972"/>
      <x:c r="S2" s="972"/>
      <x:c r="T2" s="972"/>
      <x:c r="U2" s="972"/>
      <x:c r="V2" s="972"/>
      <x:c r="W2" s="972"/>
      <x:c r="X2" s="972"/>
      <x:c r="Y2" s="972"/>
      <x:c r="Z2" s="972"/>
      <x:c r="AA2" s="972"/>
      <x:c r="AB2" s="972"/>
      <x:c r="AC2" s="972"/>
      <x:c r="AD2" s="972"/>
      <x:c r="AE2" s="972"/>
      <x:c r="AF2" s="972"/>
      <x:c r="AG2" s="972"/>
      <x:c r="AH2" s="972"/>
      <x:c r="AI2" s="972"/>
      <x:c r="AJ2" s="972"/>
      <x:c r="AK2" s="972"/>
      <x:c r="AL2" s="972" t="s">
        <x:v>2094</x:v>
      </x:c>
      <x:c r="AM2" s="972"/>
      <x:c r="AN2" s="972"/>
      <x:c r="AO2" s="972"/>
      <x:c r="AP2" s="972"/>
      <x:c r="AQ2" s="972"/>
      <x:c r="AR2" s="972"/>
      <x:c r="AS2" s="972"/>
      <x:c r="AT2" s="972"/>
      <x:c r="AU2" s="972"/>
      <x:c r="AV2" s="972"/>
      <x:c r="AW2" s="972"/>
      <x:c r="AX2" s="972"/>
      <x:c r="AY2" s="972"/>
      <x:c r="AZ2" s="972"/>
      <x:c r="BA2" s="972"/>
      <x:c r="BB2" s="972"/>
      <x:c r="BC2" s="972"/>
      <x:c r="BD2" s="972"/>
      <x:c r="BE2" s="972"/>
      <x:c r="BF2" s="972"/>
      <x:c r="BG2" s="972"/>
      <x:c r="BH2" s="972"/>
      <x:c r="BI2" s="972"/>
      <x:c r="BJ2" s="972"/>
      <x:c r="BK2" s="972"/>
      <x:c r="BL2" s="972"/>
      <x:c r="BM2" s="972"/>
      <x:c r="BN2" s="972"/>
      <x:c r="BO2" s="972"/>
      <x:c r="BP2" s="972"/>
      <x:c r="BQ2" s="972"/>
      <x:c r="BR2" s="972"/>
      <x:c r="BS2" s="972"/>
      <x:c r="BT2" s="972"/>
      <x:c r="BU2" s="972"/>
      <x:c r="BV2" s="973" t="s">
        <x:v>2080</x:v>
      </x:c>
      <x:c r="BW2" s="973"/>
      <x:c r="BX2" s="973"/>
      <x:c r="BY2" s="973"/>
      <x:c r="BZ2" s="973"/>
      <x:c r="CA2" s="973"/>
      <x:c r="CB2" s="973"/>
      <x:c r="CC2" s="973"/>
      <x:c r="CD2" s="973"/>
      <x:c r="CE2" s="973"/>
      <x:c r="CF2" s="973"/>
      <x:c r="CG2" s="973"/>
      <x:c r="CH2" s="973"/>
      <x:c r="CI2" s="973"/>
      <x:c r="CJ2" s="973"/>
      <x:c r="CK2" s="973"/>
      <x:c r="CL2" s="973"/>
      <x:c r="CM2" s="973"/>
      <x:c r="CN2" s="973"/>
      <x:c r="CO2" s="973"/>
      <x:c r="CP2" s="973"/>
      <x:c r="CQ2" s="973"/>
      <x:c r="CR2" s="973"/>
      <x:c r="CS2" s="973"/>
      <x:c r="CT2" s="973"/>
      <x:c r="CU2" s="973"/>
      <x:c r="CV2" s="973"/>
      <x:c r="CW2" s="973"/>
      <x:c r="CX2" s="973"/>
      <x:c r="CY2" s="972" t="s">
        <x:v>1268</x:v>
      </x:c>
      <x:c r="CZ2" s="972"/>
      <x:c r="DA2" s="972"/>
      <x:c r="DB2" s="972"/>
      <x:c r="DC2" s="972"/>
      <x:c r="DD2" s="972"/>
      <x:c r="DE2" s="972"/>
      <x:c r="DF2" s="972"/>
      <x:c r="DG2" s="972"/>
      <x:c r="DH2" s="128"/>
      <x:c r="DI2" s="128"/>
      <x:c r="DJ2" s="128"/>
      <x:c r="DK2" s="128"/>
      <x:c r="DL2" s="128"/>
      <x:c r="DM2" s="128"/>
      <x:c r="DN2" s="128"/>
      <x:c r="DO2" s="128"/>
      <x:c r="DP2" s="128"/>
      <x:c r="DQ2" s="128"/>
      <x:c r="DR2" s="128"/>
      <x:c r="DS2" s="128"/>
      <x:c r="DT2" s="128"/>
      <x:c r="DU2" s="128"/>
      <x:c r="DV2" s="128"/>
      <x:c r="DW2" s="128"/>
      <x:c r="DX2" s="128"/>
    </x:row>
    <x:row r="3" spans="1:128" s="75" customFormat="1" ht="18" customHeight="1">
      <x:c r="A3" s="974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74" t="s">
        <x:v>2745</x:v>
      </x:c>
      <x:c r="AM3" s="936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74" t="s">
        <x:v>2745</x:v>
      </x:c>
      <x:c r="BW3" s="936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74" t="s">
        <x:v>2745</x:v>
      </x:c>
      <x:c r="CZ3" s="977" t="s">
        <x:v>2392</x:v>
      </x:c>
      <x:c r="DA3" s="954"/>
      <x:c r="DB3" s="979" t="s">
        <x:v>2837</x:v>
      </x:c>
      <x:c r="DC3" s="954"/>
      <x:c r="DD3" s="954"/>
      <x:c r="DE3" s="954"/>
      <x:c r="DF3" s="954"/>
      <x:c r="DG3" s="959"/>
      <x:c r="DH3" s="103"/>
      <x:c r="DI3" s="103"/>
      <x:c r="DJ3" s="103"/>
      <x:c r="DK3" s="103"/>
      <x:c r="DL3" s="103"/>
      <x:c r="DM3" s="103"/>
      <x:c r="DN3" s="103"/>
      <x:c r="DO3" s="103"/>
      <x:c r="DP3" s="103"/>
      <x:c r="DQ3" s="103"/>
      <x:c r="DR3" s="103"/>
      <x:c r="DS3" s="103"/>
      <x:c r="DT3" s="103"/>
      <x:c r="DU3" s="103"/>
      <x:c r="DV3" s="103"/>
      <x:c r="DW3" s="103"/>
      <x:c r="DX3" s="103"/>
    </x:row>
    <x:row r="4" spans="1:128" s="75" customFormat="1" ht="22.5" customHeight="1">
      <x:c r="A4" s="975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38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75"/>
      <x:c r="AM4" s="940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38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75"/>
      <x:c r="BW4" s="940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75"/>
      <x:c r="CZ4" s="978"/>
      <x:c r="DA4" s="956"/>
      <x:c r="DB4" s="980" t="s">
        <x:v>508</x:v>
      </x:c>
      <x:c r="DC4" s="956"/>
      <x:c r="DD4" s="980" t="s">
        <x:v>290</x:v>
      </x:c>
      <x:c r="DE4" s="956"/>
      <x:c r="DF4" s="980" t="s">
        <x:v>6</x:v>
      </x:c>
      <x:c r="DG4" s="971"/>
      <x:c r="DH4" s="103"/>
      <x:c r="DI4" s="103"/>
      <x:c r="DJ4" s="103"/>
      <x:c r="DK4" s="103"/>
      <x:c r="DL4" s="103"/>
      <x:c r="DM4" s="103"/>
      <x:c r="DN4" s="103"/>
      <x:c r="DO4" s="103"/>
      <x:c r="DP4" s="103"/>
      <x:c r="DQ4" s="103"/>
      <x:c r="DR4" s="103"/>
      <x:c r="DS4" s="103"/>
      <x:c r="DT4" s="103"/>
      <x:c r="DU4" s="103"/>
      <x:c r="DV4" s="103"/>
      <x:c r="DW4" s="103"/>
      <x:c r="DX4" s="103"/>
    </x:row>
    <x:row r="5" spans="1:128" s="75" customFormat="1" ht="30" customHeight="1">
      <x:c r="A5" s="976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4"/>
      <x:c r="K5" s="276" t="s">
        <x:v>505</x:v>
      </x:c>
      <x:c r="L5" s="100" t="s">
        <x:v>517</x:v>
      </x:c>
      <x:c r="M5" s="944"/>
      <x:c r="N5" s="944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1525</x:v>
      </x:c>
      <x:c r="W5" s="944"/>
      <x:c r="X5" s="944"/>
      <x:c r="Y5" s="276" t="s">
        <x:v>558</x:v>
      </x:c>
      <x:c r="Z5" s="276" t="s">
        <x:v>501</x:v>
      </x:c>
      <x:c r="AA5" s="944"/>
      <x:c r="AB5" s="944"/>
      <x:c r="AC5" s="944"/>
      <x:c r="AD5" s="944"/>
      <x:c r="AE5" s="944"/>
      <x:c r="AF5" s="944"/>
      <x:c r="AG5" s="944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76"/>
      <x:c r="AM5" s="99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1525</x:v>
      </x:c>
      <x:c r="AS5" s="276" t="s">
        <x:v>505</x:v>
      </x:c>
      <x:c r="AT5" s="100" t="s">
        <x:v>517</x:v>
      </x:c>
      <x:c r="AU5" s="944"/>
      <x:c r="AV5" s="944"/>
      <x:c r="AW5" s="944"/>
      <x:c r="AX5" s="944"/>
      <x:c r="AY5" s="944"/>
      <x:c r="AZ5" s="276" t="s">
        <x:v>505</x:v>
      </x:c>
      <x:c r="BA5" s="100" t="s">
        <x:v>832</x:v>
      </x:c>
      <x:c r="BB5" s="276" t="s">
        <x:v>505</x:v>
      </x:c>
      <x:c r="BC5" s="276" t="s">
        <x:v>504</x:v>
      </x:c>
      <x:c r="BD5" s="944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4"/>
      <x:c r="BR5" s="944"/>
      <x:c r="BS5" s="944"/>
      <x:c r="BT5" s="276" t="s">
        <x:v>558</x:v>
      </x:c>
      <x:c r="BU5" s="276" t="s">
        <x:v>501</x:v>
      </x:c>
      <x:c r="BV5" s="976"/>
      <x:c r="BW5" s="99" t="s">
        <x:v>505</x:v>
      </x:c>
      <x:c r="BX5" s="276" t="s">
        <x:v>1143</x:v>
      </x:c>
      <x:c r="BY5" s="100" t="s">
        <x:v>832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4"/>
      <x:c r="CH5" s="944"/>
      <x:c r="CI5" s="944"/>
      <x:c r="CJ5" s="944"/>
      <x:c r="CK5" s="944"/>
      <x:c r="CL5" s="944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4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76"/>
      <x:c r="CZ5" s="441" t="s">
        <x:v>529</x:v>
      </x:c>
      <x:c r="DA5" s="100" t="s">
        <x:v>832</x:v>
      </x:c>
      <x:c r="DB5" s="107" t="s">
        <x:v>529</x:v>
      </x:c>
      <x:c r="DC5" s="100" t="s">
        <x:v>832</x:v>
      </x:c>
      <x:c r="DD5" s="107" t="s">
        <x:v>529</x:v>
      </x:c>
      <x:c r="DE5" s="100" t="s">
        <x:v>832</x:v>
      </x:c>
      <x:c r="DF5" s="107" t="s">
        <x:v>529</x:v>
      </x:c>
      <x:c r="DG5" s="101" t="s">
        <x:v>832</x:v>
      </x:c>
      <x:c r="DH5" s="103"/>
      <x:c r="DI5" s="103"/>
      <x:c r="DJ5" s="103"/>
      <x:c r="DK5" s="103"/>
      <x:c r="DL5" s="103"/>
      <x:c r="DM5" s="103"/>
      <x:c r="DN5" s="103"/>
      <x:c r="DO5" s="103"/>
      <x:c r="DP5" s="103"/>
      <x:c r="DQ5" s="103"/>
      <x:c r="DR5" s="103"/>
      <x:c r="DS5" s="103"/>
      <x:c r="DT5" s="103"/>
      <x:c r="DU5" s="103"/>
      <x:c r="DV5" s="103"/>
      <x:c r="DW5" s="103"/>
      <x:c r="DX5" s="103"/>
    </x:row>
    <x:row r="6" spans="1:128" s="439" customFormat="1" ht="24.949999999999999" customHeight="1">
      <x:c r="A6" s="116" t="s">
        <x:v>2720</x:v>
      </x:c>
      <x:c r="B6" s="117">
        <x:f>SUM(B7,B19,B40,B53,B64,B68,B71,B79,B95)</x:f>
        <x:v>174</x:v>
      </x:c>
      <x:c r="C6" s="435">
        <x:f t="shared" ref="C6:AK6" si="0">SUM(C7,C19,C40,C53,C64,C68,C71,C79,C95)</x:f>
        <x:v>407921.36000000004</x:v>
      </x:c>
      <x:c r="D6" s="117">
        <x:f t="shared" si="0"/>
        <x:v>190</x:v>
      </x:c>
      <x:c r="E6" s="435">
        <x:f t="shared" si="0"/>
        <x:v>1056118.48</x:v>
      </x:c>
      <x:c r="F6" s="117">
        <x:f t="shared" si="0"/>
        <x:v>511</x:v>
      </x:c>
      <x:c r="G6" s="435">
        <x:f t="shared" si="0"/>
        <x:v>212.83989999999997</x:v>
      </x:c>
      <x:c r="H6" s="117">
        <x:f t="shared" si="0"/>
        <x:v>733</x:v>
      </x:c>
      <x:c r="I6" s="435">
        <x:f t="shared" si="0"/>
        <x:v>15366</x:v>
      </x:c>
      <x:c r="J6" s="117">
        <x:f t="shared" si="0"/>
        <x:v>370</x:v>
      </x:c>
      <x:c r="K6" s="117">
        <x:f t="shared" si="0"/>
        <x:v>56</x:v>
      </x:c>
      <x:c r="L6" s="435">
        <x:f t="shared" si="0"/>
        <x:v>431138.48999999999</x:v>
      </x:c>
      <x:c r="M6" s="117">
        <x:f t="shared" si="0"/>
        <x:v>71</x:v>
      </x:c>
      <x:c r="N6" s="117">
        <x:f t="shared" si="0"/>
        <x:v>56</x:v>
      </x:c>
      <x:c r="O6" s="117">
        <x:f t="shared" si="0"/>
        <x:v>44</x:v>
      </x:c>
      <x:c r="P6" s="117">
        <x:f t="shared" si="0"/>
        <x:v>155</x:v>
      </x:c>
      <x:c r="Q6" s="117">
        <x:f t="shared" si="0"/>
        <x:v>7</x:v>
      </x:c>
      <x:c r="R6" s="435">
        <x:f t="shared" si="0"/>
        <x:v>135360.97999999998</x:v>
      </x:c>
      <x:c r="S6" s="117">
        <x:f t="shared" si="0"/>
        <x:v>104</x:v>
      </x:c>
      <x:c r="T6" s="435">
        <x:f t="shared" si="0"/>
        <x:v>2661.4199999999996</x:v>
      </x:c>
      <x:c r="U6" s="117">
        <x:f t="shared" si="0"/>
        <x:v>2</x:v>
      </x:c>
      <x:c r="V6" s="435">
        <x:f t="shared" si="0"/>
        <x:v>432.02999999999997</x:v>
      </x:c>
      <x:c r="W6" s="117">
        <x:f t="shared" si="0"/>
        <x:v>1295</x:v>
      </x:c>
      <x:c r="X6" s="117">
        <x:f t="shared" si="0"/>
        <x:v>8508</x:v>
      </x:c>
      <x:c r="Y6" s="117">
        <x:f t="shared" si="0"/>
        <x:v>40</x:v>
      </x:c>
      <x:c r="Z6" s="117">
        <x:f t="shared" si="0"/>
        <x:v>657</x:v>
      </x:c>
      <x:c r="AA6" s="117">
        <x:f t="shared" si="0"/>
        <x:v>37</x:v>
      </x:c>
      <x:c r="AB6" s="117">
        <x:f t="shared" si="0"/>
        <x:v>11</x:v>
      </x:c>
      <x:c r="AC6" s="117">
        <x:f t="shared" si="0"/>
        <x:v>36</x:v>
      </x:c>
      <x:c r="AD6" s="117">
        <x:f t="shared" si="0"/>
        <x:v>25</x:v>
      </x:c>
      <x:c r="AE6" s="117">
        <x:f t="shared" si="0"/>
        <x:v>5</x:v>
      </x:c>
      <x:c r="AF6" s="117">
        <x:f t="shared" si="0"/>
        <x:v>0</x:v>
      </x:c>
      <x:c r="AG6" s="117">
        <x:f t="shared" si="0"/>
        <x:v>54</x:v>
      </x:c>
      <x:c r="AH6" s="117">
        <x:f t="shared" si="0"/>
        <x:v>15</x:v>
      </x:c>
      <x:c r="AI6" s="117">
        <x:f t="shared" si="0"/>
        <x:v>18</x:v>
      </x:c>
      <x:c r="AJ6" s="117">
        <x:f t="shared" si="0"/>
        <x:v>111</x:v>
      </x:c>
      <x:c r="AK6" s="117">
        <x:f t="shared" si="0"/>
        <x:v>199</x:v>
      </x:c>
      <x:c r="AL6" s="116" t="s">
        <x:v>2720</x:v>
      </x:c>
      <x:c r="AM6" s="117">
        <x:f>SUM(AM7,AM19,AM40,AM53,AM64,AM68,AM71,AM79,AM95)</x:f>
        <x:v>9</x:v>
      </x:c>
      <x:c r="AN6" s="435">
        <x:f t="shared" ref="AN6:BU6" si="1">SUM(AN7,AN19,AN40,AN53,AN64,AN68,AN71,AN79,AN95)</x:f>
        <x:v>26157.27</x:v>
      </x:c>
      <x:c r="AO6" s="117">
        <x:f t="shared" si="1"/>
        <x:v>13</x:v>
      </x:c>
      <x:c r="AP6" s="435">
        <x:f t="shared" si="1"/>
        <x:v>1830</x:v>
      </x:c>
      <x:c r="AQ6" s="117">
        <x:f t="shared" si="1"/>
        <x:v>0</x:v>
      </x:c>
      <x:c r="AR6" s="435">
        <x:f t="shared" si="1"/>
        <x:v>0</x:v>
      </x:c>
      <x:c r="AS6" s="117">
        <x:f t="shared" si="1"/>
        <x:v>8</x:v>
      </x:c>
      <x:c r="AT6" s="435">
        <x:f t="shared" si="1"/>
        <x:v>139033</x:v>
      </x:c>
      <x:c r="AU6" s="117">
        <x:f t="shared" si="1"/>
        <x:v>2</x:v>
      </x:c>
      <x:c r="AV6" s="117">
        <x:f t="shared" si="1"/>
        <x:v>9</x:v>
      </x:c>
      <x:c r="AW6" s="117">
        <x:f t="shared" si="1"/>
        <x:v>19</x:v>
      </x:c>
      <x:c r="AX6" s="117">
        <x:f t="shared" si="1"/>
        <x:v>48.5</x:v>
      </x:c>
      <x:c r="AY6" s="117">
        <x:f t="shared" si="1"/>
        <x:v>16</x:v>
      </x:c>
      <x:c r="AZ6" s="117">
        <x:f t="shared" si="1"/>
        <x:v>59</x:v>
      </x:c>
      <x:c r="BA6" s="435">
        <x:f t="shared" si="1"/>
        <x:v>17358.440000000002</x:v>
      </x:c>
      <x:c r="BB6" s="117">
        <x:f t="shared" si="1"/>
        <x:v>0</x:v>
      </x:c>
      <x:c r="BC6" s="117">
        <x:f t="shared" si="1"/>
        <x:v>0</x:v>
      </x:c>
      <x:c r="BD6" s="117">
        <x:f t="shared" si="1"/>
        <x:v>28</x:v>
      </x:c>
      <x:c r="BE6" s="117">
        <x:f t="shared" si="1"/>
        <x:v>239</x:v>
      </x:c>
      <x:c r="BF6" s="117">
        <x:f t="shared" si="1"/>
        <x:v>2172</x:v>
      </x:c>
      <x:c r="BG6" s="117">
        <x:f t="shared" si="1"/>
        <x:v>24</x:v>
      </x:c>
      <x:c r="BH6" s="117">
        <x:f t="shared" si="1"/>
        <x:v>55</x:v>
      </x:c>
      <x:c r="BI6" s="117">
        <x:f t="shared" si="1"/>
        <x:v>15</x:v>
      </x:c>
      <x:c r="BJ6" s="435">
        <x:f t="shared" si="1"/>
        <x:v>35523.389999999999</x:v>
      </x:c>
      <x:c r="BK6" s="117">
        <x:f t="shared" si="1"/>
        <x:v>6</x:v>
      </x:c>
      <x:c r="BL6" s="435">
        <x:f t="shared" si="1"/>
        <x:v>14245.6</x:v>
      </x:c>
      <x:c r="BM6" s="117">
        <x:f t="shared" si="1"/>
        <x:v>8</x:v>
      </x:c>
      <x:c r="BN6" s="435">
        <x:f t="shared" si="1"/>
        <x:v>5868.0900000000001</x:v>
      </x:c>
      <x:c r="BO6" s="117">
        <x:f t="shared" si="1"/>
        <x:v>2</x:v>
      </x:c>
      <x:c r="BP6" s="435">
        <x:f t="shared" si="1"/>
        <x:v>13906.550000000001</x:v>
      </x:c>
      <x:c r="BQ6" s="117">
        <x:f t="shared" si="1"/>
        <x:v>5</x:v>
      </x:c>
      <x:c r="BR6" s="117">
        <x:f t="shared" si="1"/>
        <x:v>27</x:v>
      </x:c>
      <x:c r="BS6" s="117">
        <x:f t="shared" si="1"/>
        <x:v>38</x:v>
      </x:c>
      <x:c r="BT6" s="117">
        <x:f t="shared" si="1"/>
        <x:v>28</x:v>
      </x:c>
      <x:c r="BU6" s="117">
        <x:f t="shared" si="1"/>
        <x:v>35</x:v>
      </x:c>
      <x:c r="BV6" s="116" t="s">
        <x:v>2720</x:v>
      </x:c>
      <x:c r="BW6" s="117">
        <x:f>SUM(BW7,BW19,BW40,BW53,BW64,BW68,BW71,BW79,BW95)</x:f>
        <x:v>80</x:v>
      </x:c>
      <x:c r="BX6" s="117">
        <x:f t="shared" ref="BX6:CX6" si="2">SUM(BX7,BX19,BX40,BX53,BX64,BX68,BX71,BX79,BX95)</x:f>
        <x:v>17735</x:v>
      </x:c>
      <x:c r="BY6" s="435">
        <x:f t="shared" si="2"/>
        <x:v>507922.09999999998</x:v>
      </x:c>
      <x:c r="BZ6" s="117">
        <x:f t="shared" si="2"/>
        <x:v>42</x:v>
      </x:c>
      <x:c r="CA6" s="435">
        <x:f t="shared" si="2"/>
        <x:v>24538.989999999998</x:v>
      </x:c>
      <x:c r="CB6" s="117">
        <x:f t="shared" si="2"/>
        <x:v>54</x:v>
      </x:c>
      <x:c r="CC6" s="435">
        <x:f t="shared" si="2"/>
        <x:v>2965.48</x:v>
      </x:c>
      <x:c r="CD6" s="117">
        <x:f t="shared" si="2"/>
        <x:v>13</x:v>
      </x:c>
      <x:c r="CE6" s="117">
        <x:f t="shared" si="2"/>
        <x:v>305</x:v>
      </x:c>
      <x:c r="CF6" s="435">
        <x:f t="shared" si="2"/>
        <x:v>15383.870000000001</x:v>
      </x:c>
      <x:c r="CG6" s="117">
        <x:f t="shared" si="2"/>
        <x:v>0</x:v>
      </x:c>
      <x:c r="CH6" s="117">
        <x:f t="shared" si="2"/>
        <x:v>31</x:v>
      </x:c>
      <x:c r="CI6" s="117">
        <x:f t="shared" si="2"/>
        <x:v>83</x:v>
      </x:c>
      <x:c r="CJ6" s="117">
        <x:f t="shared" si="2"/>
        <x:v>382</x:v>
      </x:c>
      <x:c r="CK6" s="117">
        <x:f t="shared" si="2"/>
        <x:v>10</x:v>
      </x:c>
      <x:c r="CL6" s="117">
        <x:f t="shared" si="2"/>
        <x:v>7</x:v>
      </x:c>
      <x:c r="CM6" s="117">
        <x:f t="shared" si="2"/>
        <x:v>9</x:v>
      </x:c>
      <x:c r="CN6" s="117">
        <x:f t="shared" si="2"/>
        <x:v>75</x:v>
      </x:c>
      <x:c r="CO6" s="117">
        <x:f t="shared" si="2"/>
        <x:v>44</x:v>
      </x:c>
      <x:c r="CP6" s="435">
        <x:f t="shared" si="2"/>
        <x:v>21456.82</x:v>
      </x:c>
      <x:c r="CQ6" s="117">
        <x:f t="shared" si="2"/>
        <x:v>96</x:v>
      </x:c>
      <x:c r="CR6" s="435">
        <x:f t="shared" si="2"/>
        <x:v>91658.509999999995</x:v>
      </x:c>
      <x:c r="CS6" s="117">
        <x:f t="shared" si="2"/>
        <x:v>16904</x:v>
      </x:c>
      <x:c r="CT6" s="117">
        <x:f t="shared" si="2"/>
        <x:v>263</x:v>
      </x:c>
      <x:c r="CU6" s="117">
        <x:f t="shared" si="2"/>
        <x:v>5983</x:v>
      </x:c>
      <x:c r="CV6" s="117">
        <x:f t="shared" si="2"/>
        <x:v>1169</x:v>
      </x:c>
      <x:c r="CW6" s="117">
        <x:f t="shared" si="2"/>
        <x:v>53</x:v>
      </x:c>
      <x:c r="CX6" s="117">
        <x:f t="shared" si="2"/>
        <x:v>2563</x:v>
      </x:c>
      <x:c r="CY6" s="116" t="s">
        <x:v>2720</x:v>
      </x:c>
      <x:c r="CZ6" s="117">
        <x:f>SUM(CZ7,CZ19,CZ40,CZ53,CZ64,CZ68,CZ71,CZ79,CZ95)</x:f>
        <x:v>616</x:v>
      </x:c>
      <x:c r="DA6" s="435">
        <x:f t="shared" ref="DA6:DG6" si="3">SUM(DA7,DA19,DA40,DA53,DA64,DA68,DA71,DA79,DA95)</x:f>
        <x:v>297518.98999999999</x:v>
      </x:c>
      <x:c r="DB6" s="117">
        <x:f t="shared" si="3"/>
        <x:v>2</x:v>
      </x:c>
      <x:c r="DC6" s="435">
        <x:f t="shared" si="3"/>
        <x:v>120</x:v>
      </x:c>
      <x:c r="DD6" s="117">
        <x:f t="shared" si="3"/>
        <x:v>1</x:v>
      </x:c>
      <x:c r="DE6" s="435">
        <x:f t="shared" si="3"/>
        <x:v>120</x:v>
      </x:c>
      <x:c r="DF6" s="117">
        <x:f t="shared" si="3"/>
        <x:v>1</x:v>
      </x:c>
      <x:c r="DG6" s="435">
        <x:f t="shared" si="3"/>
        <x:v>373.55000000000001</x:v>
      </x:c>
      <x:c r="DH6" s="436"/>
      <x:c r="DI6" s="436"/>
      <x:c r="DJ6" s="436"/>
      <x:c r="DK6" s="436"/>
      <x:c r="DL6" s="436"/>
      <x:c r="DM6" s="436"/>
      <x:c r="DN6" s="436"/>
      <x:c r="DO6" s="436"/>
      <x:c r="DP6" s="436"/>
      <x:c r="DQ6" s="436"/>
      <x:c r="DR6" s="436"/>
      <x:c r="DS6" s="436"/>
      <x:c r="DT6" s="436"/>
      <x:c r="DU6" s="436"/>
      <x:c r="DV6" s="436"/>
      <x:c r="DW6" s="436"/>
      <x:c r="DX6" s="436"/>
    </x:row>
    <x:row r="7" spans="1:128" s="439" customFormat="1" ht="24.949999999999999" customHeight="1">
      <x:c r="A7" s="419" t="s">
        <x:v>2842</x:v>
      </x:c>
      <x:c r="B7" s="120">
        <x:f t="shared" ref="B7:AK7" si="4">B8+B17</x:f>
        <x:v>8</x:v>
      </x:c>
      <x:c r="C7" s="121">
        <x:f t="shared" si="4"/>
        <x:v>27946</x:v>
      </x:c>
      <x:c r="D7" s="122">
        <x:f t="shared" si="4"/>
        <x:v>15</x:v>
      </x:c>
      <x:c r="E7" s="121">
        <x:f t="shared" si="4"/>
        <x:v>99797.199999999997</x:v>
      </x:c>
      <x:c r="F7" s="122">
        <x:f t="shared" si="4"/>
        <x:v>6</x:v>
      </x:c>
      <x:c r="G7" s="121">
        <x:f t="shared" si="4"/>
        <x:v>13.1</x:v>
      </x:c>
      <x:c r="H7" s="122">
        <x:f t="shared" si="4"/>
        <x:v>0</x:v>
      </x:c>
      <x:c r="I7" s="121">
        <x:f t="shared" si="4"/>
        <x:v>0</x:v>
      </x:c>
      <x:c r="J7" s="122">
        <x:f t="shared" si="4"/>
        <x:v>68</x:v>
      </x:c>
      <x:c r="K7" s="122">
        <x:f t="shared" si="4"/>
        <x:v>8</x:v>
      </x:c>
      <x:c r="L7" s="121">
        <x:f t="shared" si="4"/>
        <x:v>35137</x:v>
      </x:c>
      <x:c r="M7" s="122">
        <x:f t="shared" si="4"/>
        <x:v>15</x:v>
      </x:c>
      <x:c r="N7" s="122">
        <x:f t="shared" si="4"/>
        <x:v>11</x:v>
      </x:c>
      <x:c r="O7" s="122">
        <x:f t="shared" si="4"/>
        <x:v>3</x:v>
      </x:c>
      <x:c r="P7" s="122">
        <x:f t="shared" si="4"/>
        <x:v>4</x:v>
      </x:c>
      <x:c r="Q7" s="122">
        <x:f t="shared" si="4"/>
        <x:v>0</x:v>
      </x:c>
      <x:c r="R7" s="121">
        <x:f t="shared" si="4"/>
        <x:v>0</x:v>
      </x:c>
      <x:c r="S7" s="122">
        <x:f t="shared" si="4"/>
        <x:v>13</x:v>
      </x:c>
      <x:c r="T7" s="121">
        <x:f t="shared" si="4"/>
        <x:v>317.25</x:v>
      </x:c>
      <x:c r="U7" s="122">
        <x:f t="shared" si="4"/>
        <x:v>1</x:v>
      </x:c>
      <x:c r="V7" s="121">
        <x:f t="shared" si="4"/>
        <x:v>218.03</x:v>
      </x:c>
      <x:c r="W7" s="122">
        <x:f t="shared" si="4"/>
        <x:v>85</x:v>
      </x:c>
      <x:c r="X7" s="122">
        <x:f t="shared" si="4"/>
        <x:v>920</x:v>
      </x:c>
      <x:c r="Y7" s="122">
        <x:f t="shared" si="4"/>
        <x:v>3</x:v>
      </x:c>
      <x:c r="Z7" s="122">
        <x:f t="shared" si="4"/>
        <x:v>35</x:v>
      </x:c>
      <x:c r="AA7" s="122">
        <x:f t="shared" si="4"/>
        <x:v>4</x:v>
      </x:c>
      <x:c r="AB7" s="122">
        <x:f t="shared" si="4"/>
        <x:v>3</x:v>
      </x:c>
      <x:c r="AC7" s="122">
        <x:f t="shared" si="4"/>
        <x:v>5</x:v>
      </x:c>
      <x:c r="AD7" s="122">
        <x:f t="shared" si="4"/>
        <x:v>0</x:v>
      </x:c>
      <x:c r="AE7" s="122">
        <x:f t="shared" si="4"/>
        <x:v>0</x:v>
      </x:c>
      <x:c r="AF7" s="122">
        <x:f t="shared" si="4"/>
        <x:v>0</x:v>
      </x:c>
      <x:c r="AG7" s="122">
        <x:f t="shared" si="4"/>
        <x:v>10</x:v>
      </x:c>
      <x:c r="AH7" s="122">
        <x:f t="shared" si="4"/>
        <x:v>0</x:v>
      </x:c>
      <x:c r="AI7" s="122">
        <x:f t="shared" si="4"/>
        <x:v>0</x:v>
      </x:c>
      <x:c r="AJ7" s="122">
        <x:f t="shared" si="4"/>
        <x:v>27</x:v>
      </x:c>
      <x:c r="AK7" s="122">
        <x:f t="shared" si="4"/>
        <x:v>35</x:v>
      </x:c>
      <x:c r="AL7" s="419" t="s">
        <x:v>2842</x:v>
      </x:c>
      <x:c r="AM7" s="120">
        <x:f t="shared" ref="AM7:BU7" si="5">AM8+AM17</x:f>
        <x:v>2</x:v>
      </x:c>
      <x:c r="AN7" s="121">
        <x:f t="shared" si="5"/>
        <x:v>4608</x:v>
      </x:c>
      <x:c r="AO7" s="122">
        <x:f t="shared" si="5"/>
        <x:v>3</x:v>
      </x:c>
      <x:c r="AP7" s="122">
        <x:f t="shared" si="5"/>
        <x:v>18</x:v>
      </x:c>
      <x:c r="AQ7" s="122">
        <x:f t="shared" si="5"/>
        <x:v>0</x:v>
      </x:c>
      <x:c r="AR7" s="121">
        <x:f t="shared" si="5"/>
        <x:v>0</x:v>
      </x:c>
      <x:c r="AS7" s="122">
        <x:f t="shared" si="5"/>
        <x:v>0</x:v>
      </x:c>
      <x:c r="AT7" s="121">
        <x:f t="shared" si="5"/>
        <x:v>0</x:v>
      </x:c>
      <x:c r="AU7" s="122">
        <x:f t="shared" si="5"/>
        <x:v>0</x:v>
      </x:c>
      <x:c r="AV7" s="122">
        <x:f t="shared" si="5"/>
        <x:v>0</x:v>
      </x:c>
      <x:c r="AW7" s="122">
        <x:f t="shared" si="5"/>
        <x:v>1</x:v>
      </x:c>
      <x:c r="AX7" s="122">
        <x:f t="shared" si="5"/>
        <x:v>6</x:v>
      </x:c>
      <x:c r="AY7" s="122">
        <x:f t="shared" si="5"/>
        <x:v>5</x:v>
      </x:c>
      <x:c r="AZ7" s="122">
        <x:f t="shared" si="5"/>
        <x:v>5</x:v>
      </x:c>
      <x:c r="BA7" s="121">
        <x:f t="shared" si="5"/>
        <x:v>616</x:v>
      </x:c>
      <x:c r="BB7" s="122">
        <x:f t="shared" si="5"/>
        <x:v>0</x:v>
      </x:c>
      <x:c r="BC7" s="122">
        <x:f t="shared" si="5"/>
        <x:v>0</x:v>
      </x:c>
      <x:c r="BD7" s="122">
        <x:f t="shared" si="5"/>
        <x:v>4</x:v>
      </x:c>
      <x:c r="BE7" s="122">
        <x:f t="shared" si="5"/>
        <x:v>20</x:v>
      </x:c>
      <x:c r="BF7" s="122">
        <x:f t="shared" si="5"/>
        <x:v>139</x:v>
      </x:c>
      <x:c r="BG7" s="122">
        <x:f t="shared" si="5"/>
        <x:v>12</x:v>
      </x:c>
      <x:c r="BH7" s="122">
        <x:f t="shared" si="5"/>
        <x:v>16</x:v>
      </x:c>
      <x:c r="BI7" s="122">
        <x:f t="shared" si="5"/>
        <x:v>0</x:v>
      </x:c>
      <x:c r="BJ7" s="121">
        <x:f t="shared" si="5"/>
        <x:v>0</x:v>
      </x:c>
      <x:c r="BK7" s="122">
        <x:f t="shared" si="5"/>
        <x:v>1</x:v>
      </x:c>
      <x:c r="BL7" s="121">
        <x:f t="shared" si="5"/>
        <x:v>1332</x:v>
      </x:c>
      <x:c r="BM7" s="122">
        <x:f t="shared" si="5"/>
        <x:v>1</x:v>
      </x:c>
      <x:c r="BN7" s="121">
        <x:f t="shared" si="5"/>
        <x:v>473</x:v>
      </x:c>
      <x:c r="BO7" s="122">
        <x:f t="shared" si="5"/>
        <x:v>0</x:v>
      </x:c>
      <x:c r="BP7" s="121">
        <x:f t="shared" si="5"/>
        <x:v>0</x:v>
      </x:c>
      <x:c r="BQ7" s="122">
        <x:f t="shared" si="5"/>
        <x:v>2</x:v>
      </x:c>
      <x:c r="BR7" s="122">
        <x:f t="shared" si="5"/>
        <x:v>1</x:v>
      </x:c>
      <x:c r="BS7" s="122">
        <x:f t="shared" si="5"/>
        <x:v>5</x:v>
      </x:c>
      <x:c r="BT7" s="122">
        <x:f t="shared" si="5"/>
        <x:v>1</x:v>
      </x:c>
      <x:c r="BU7" s="122">
        <x:f t="shared" si="5"/>
        <x:v>1</x:v>
      </x:c>
      <x:c r="BV7" s="419" t="s">
        <x:v>2842</x:v>
      </x:c>
      <x:c r="BW7" s="120">
        <x:f t="shared" ref="BW7:CX7" si="6">BW8+BW17</x:f>
        <x:v>6</x:v>
      </x:c>
      <x:c r="BX7" s="122">
        <x:f t="shared" si="6"/>
        <x:v>306</x:v>
      </x:c>
      <x:c r="BY7" s="121">
        <x:f t="shared" si="6"/>
        <x:v>10587</x:v>
      </x:c>
      <x:c r="BZ7" s="122">
        <x:f t="shared" si="6"/>
        <x:v>1</x:v>
      </x:c>
      <x:c r="CA7" s="121">
        <x:f t="shared" si="6"/>
        <x:v>87</x:v>
      </x:c>
      <x:c r="CB7" s="122">
        <x:f t="shared" si="6"/>
        <x:v>4</x:v>
      </x:c>
      <x:c r="CC7" s="121">
        <x:f t="shared" si="6"/>
        <x:v>240.84</x:v>
      </x:c>
      <x:c r="CD7" s="122">
        <x:f t="shared" si="6"/>
        <x:v>0</x:v>
      </x:c>
      <x:c r="CE7" s="122">
        <x:f t="shared" si="6"/>
        <x:v>21</x:v>
      </x:c>
      <x:c r="CF7" s="121">
        <x:f t="shared" si="6"/>
        <x:v>2138.1600000000003</x:v>
      </x:c>
      <x:c r="CG7" s="122">
        <x:f t="shared" si="6"/>
        <x:v>0</x:v>
      </x:c>
      <x:c r="CH7" s="122">
        <x:f t="shared" si="6"/>
        <x:v>0</x:v>
      </x:c>
      <x:c r="CI7" s="122">
        <x:f t="shared" si="6"/>
        <x:v>11</x:v>
      </x:c>
      <x:c r="CJ7" s="122">
        <x:f t="shared" si="6"/>
        <x:v>23</x:v>
      </x:c>
      <x:c r="CK7" s="122">
        <x:f t="shared" si="6"/>
        <x:v>0</x:v>
      </x:c>
      <x:c r="CL7" s="122">
        <x:f t="shared" si="6"/>
        <x:v>1</x:v>
      </x:c>
      <x:c r="CM7" s="122">
        <x:f t="shared" si="6"/>
        <x:v>0</x:v>
      </x:c>
      <x:c r="CN7" s="122">
        <x:f t="shared" si="6"/>
        <x:v>0</x:v>
      </x:c>
      <x:c r="CO7" s="122">
        <x:f t="shared" si="6"/>
        <x:v>7</x:v>
      </x:c>
      <x:c r="CP7" s="121">
        <x:f t="shared" si="6"/>
        <x:v>1636.5</x:v>
      </x:c>
      <x:c r="CQ7" s="122">
        <x:f t="shared" si="6"/>
        <x:v>14</x:v>
      </x:c>
      <x:c r="CR7" s="121">
        <x:f t="shared" si="6"/>
        <x:v>12780</x:v>
      </x:c>
      <x:c r="CS7" s="122">
        <x:f t="shared" si="6"/>
        <x:v>1306</x:v>
      </x:c>
      <x:c r="CT7" s="122">
        <x:f t="shared" si="6"/>
        <x:v>15</x:v>
      </x:c>
      <x:c r="CU7" s="122">
        <x:f t="shared" si="6"/>
        <x:v>142</x:v>
      </x:c>
      <x:c r="CV7" s="122">
        <x:f t="shared" si="6"/>
        <x:v>338</x:v>
      </x:c>
      <x:c r="CW7" s="122">
        <x:f t="shared" si="6"/>
        <x:v>7</x:v>
      </x:c>
      <x:c r="CX7" s="122">
        <x:f t="shared" si="6"/>
        <x:v>56</x:v>
      </x:c>
      <x:c r="CY7" s="419" t="s">
        <x:v>2842</x:v>
      </x:c>
      <x:c r="CZ7" s="120">
        <x:f t="shared" ref="CZ7:DG7" si="7">CZ8+CZ17</x:f>
        <x:v>29</x:v>
      </x:c>
      <x:c r="DA7" s="121">
        <x:f t="shared" si="7"/>
        <x:v>16759.969999999998</x:v>
      </x:c>
      <x:c r="DB7" s="122">
        <x:f t="shared" si="7"/>
        <x:v>2</x:v>
      </x:c>
      <x:c r="DC7" s="121">
        <x:f t="shared" si="7"/>
        <x:v>120</x:v>
      </x:c>
      <x:c r="DD7" s="122">
        <x:f t="shared" si="7"/>
        <x:v>1</x:v>
      </x:c>
      <x:c r="DE7" s="121">
        <x:f t="shared" si="7"/>
        <x:v>120</x:v>
      </x:c>
      <x:c r="DF7" s="122">
        <x:f t="shared" si="7"/>
        <x:v>1</x:v>
      </x:c>
      <x:c r="DG7" s="123">
        <x:f t="shared" si="7"/>
        <x:v>373.55000000000001</x:v>
      </x:c>
      <x:c r="DH7" s="440"/>
      <x:c r="DI7" s="440"/>
      <x:c r="DJ7" s="436"/>
      <x:c r="DK7" s="436"/>
      <x:c r="DL7" s="436"/>
      <x:c r="DM7" s="436"/>
      <x:c r="DN7" s="436"/>
      <x:c r="DO7" s="436"/>
      <x:c r="DP7" s="436"/>
      <x:c r="DQ7" s="436"/>
      <x:c r="DR7" s="436"/>
      <x:c r="DS7" s="436"/>
      <x:c r="DT7" s="436"/>
      <x:c r="DU7" s="436"/>
      <x:c r="DV7" s="436"/>
      <x:c r="DW7" s="436"/>
      <x:c r="DX7" s="436"/>
    </x:row>
    <x:row r="8" spans="1:128" s="1" customFormat="1" ht="24.949999999999999" customHeight="1">
      <x:c r="A8" s="429" t="s">
        <x:v>2097</x:v>
      </x:c>
      <x:c r="B8" s="113">
        <x:f>SUM(B9)</x:f>
        <x:v>8</x:v>
      </x:c>
      <x:c r="C8" s="82">
        <x:f t="shared" ref="C8:DX8" si="8">SUM(C9)</x:f>
        <x:v>27946</x:v>
      </x:c>
      <x:c r="D8" s="81">
        <x:f t="shared" si="8"/>
        <x:v>15</x:v>
      </x:c>
      <x:c r="E8" s="82">
        <x:f t="shared" si="8"/>
        <x:v>99797.199999999997</x:v>
      </x:c>
      <x:c r="F8" s="81">
        <x:f t="shared" si="8"/>
        <x:v>6</x:v>
      </x:c>
      <x:c r="G8" s="82">
        <x:f t="shared" si="8"/>
        <x:v>13.1</x:v>
      </x:c>
      <x:c r="H8" s="81">
        <x:f t="shared" si="8"/>
        <x:v>0</x:v>
      </x:c>
      <x:c r="I8" s="82">
        <x:f t="shared" si="8"/>
        <x:v>0</x:v>
      </x:c>
      <x:c r="J8" s="81">
        <x:f t="shared" si="8"/>
        <x:v>68</x:v>
      </x:c>
      <x:c r="K8" s="81">
        <x:f t="shared" si="8"/>
        <x:v>8</x:v>
      </x:c>
      <x:c r="L8" s="82">
        <x:f t="shared" si="8"/>
        <x:v>35137</x:v>
      </x:c>
      <x:c r="M8" s="81">
        <x:f t="shared" si="8"/>
        <x:v>15</x:v>
      </x:c>
      <x:c r="N8" s="81">
        <x:f t="shared" si="8"/>
        <x:v>11</x:v>
      </x:c>
      <x:c r="O8" s="81">
        <x:f t="shared" si="8"/>
        <x:v>3</x:v>
      </x:c>
      <x:c r="P8" s="81">
        <x:f t="shared" si="8"/>
        <x:v>4</x:v>
      </x:c>
      <x:c r="Q8" s="81">
        <x:f t="shared" si="8"/>
        <x:v>0</x:v>
      </x:c>
      <x:c r="R8" s="82">
        <x:f t="shared" si="8"/>
        <x:v>0</x:v>
      </x:c>
      <x:c r="S8" s="81">
        <x:f t="shared" si="8"/>
        <x:v>13</x:v>
      </x:c>
      <x:c r="T8" s="82">
        <x:f t="shared" si="8"/>
        <x:v>317.25</x:v>
      </x:c>
      <x:c r="U8" s="81">
        <x:f t="shared" si="8"/>
        <x:v>1</x:v>
      </x:c>
      <x:c r="V8" s="82">
        <x:f t="shared" si="8"/>
        <x:v>218.03</x:v>
      </x:c>
      <x:c r="W8" s="81">
        <x:f t="shared" si="8"/>
        <x:v>85</x:v>
      </x:c>
      <x:c r="X8" s="81">
        <x:f t="shared" si="8"/>
        <x:v>920</x:v>
      </x:c>
      <x:c r="Y8" s="81">
        <x:f t="shared" si="8"/>
        <x:v>3</x:v>
      </x:c>
      <x:c r="Z8" s="81">
        <x:f t="shared" si="8"/>
        <x:v>35</x:v>
      </x:c>
      <x:c r="AA8" s="81">
        <x:f t="shared" si="8"/>
        <x:v>4</x:v>
      </x:c>
      <x:c r="AB8" s="81">
        <x:f t="shared" si="8"/>
        <x:v>3</x:v>
      </x:c>
      <x:c r="AC8" s="81">
        <x:f t="shared" si="8"/>
        <x:v>5</x:v>
      </x:c>
      <x:c r="AD8" s="81">
        <x:f t="shared" si="8"/>
        <x:v>0</x:v>
      </x:c>
      <x:c r="AE8" s="81">
        <x:f t="shared" si="8"/>
        <x:v>0</x:v>
      </x:c>
      <x:c r="AF8" s="81">
        <x:f t="shared" si="8"/>
        <x:v>0</x:v>
      </x:c>
      <x:c r="AG8" s="81">
        <x:f t="shared" si="8"/>
        <x:v>10</x:v>
      </x:c>
      <x:c r="AH8" s="81">
        <x:f t="shared" si="8"/>
        <x:v>0</x:v>
      </x:c>
      <x:c r="AI8" s="81">
        <x:f t="shared" si="8"/>
        <x:v>0</x:v>
      </x:c>
      <x:c r="AJ8" s="81">
        <x:f t="shared" si="8"/>
        <x:v>27</x:v>
      </x:c>
      <x:c r="AK8" s="81">
        <x:f t="shared" si="8"/>
        <x:v>35</x:v>
      </x:c>
      <x:c r="AL8" s="429" t="s">
        <x:v>2097</x:v>
      </x:c>
      <x:c r="AM8" s="113">
        <x:f t="shared" si="8"/>
        <x:v>2</x:v>
      </x:c>
      <x:c r="AN8" s="82">
        <x:f t="shared" si="8"/>
        <x:v>4608</x:v>
      </x:c>
      <x:c r="AO8" s="81">
        <x:f t="shared" si="8"/>
        <x:v>3</x:v>
      </x:c>
      <x:c r="AP8" s="81">
        <x:f t="shared" si="8"/>
        <x:v>18</x:v>
      </x:c>
      <x:c r="AQ8" s="81">
        <x:f t="shared" si="8"/>
        <x:v>0</x:v>
      </x:c>
      <x:c r="AR8" s="82">
        <x:f t="shared" si="8"/>
        <x:v>0</x:v>
      </x:c>
      <x:c r="AS8" s="81">
        <x:f t="shared" si="8"/>
        <x:v>0</x:v>
      </x:c>
      <x:c r="AT8" s="82">
        <x:f t="shared" si="8"/>
        <x:v>0</x:v>
      </x:c>
      <x:c r="AU8" s="81">
        <x:f t="shared" si="8"/>
        <x:v>0</x:v>
      </x:c>
      <x:c r="AV8" s="81">
        <x:f t="shared" si="8"/>
        <x:v>0</x:v>
      </x:c>
      <x:c r="AW8" s="81">
        <x:f t="shared" si="8"/>
        <x:v>1</x:v>
      </x:c>
      <x:c r="AX8" s="81">
        <x:f t="shared" si="8"/>
        <x:v>6</x:v>
      </x:c>
      <x:c r="AY8" s="81">
        <x:f t="shared" si="8"/>
        <x:v>5</x:v>
      </x:c>
      <x:c r="AZ8" s="81">
        <x:f t="shared" si="8"/>
        <x:v>5</x:v>
      </x:c>
      <x:c r="BA8" s="82">
        <x:f t="shared" si="8"/>
        <x:v>616</x:v>
      </x:c>
      <x:c r="BB8" s="81">
        <x:f t="shared" si="8"/>
        <x:v>0</x:v>
      </x:c>
      <x:c r="BC8" s="81">
        <x:f t="shared" si="8"/>
        <x:v>0</x:v>
      </x:c>
      <x:c r="BD8" s="81">
        <x:f t="shared" si="8"/>
        <x:v>4</x:v>
      </x:c>
      <x:c r="BE8" s="81">
        <x:f t="shared" si="8"/>
        <x:v>20</x:v>
      </x:c>
      <x:c r="BF8" s="81">
        <x:f t="shared" si="8"/>
        <x:v>139</x:v>
      </x:c>
      <x:c r="BG8" s="81">
        <x:f t="shared" si="8"/>
        <x:v>12</x:v>
      </x:c>
      <x:c r="BH8" s="81">
        <x:f t="shared" si="8"/>
        <x:v>16</x:v>
      </x:c>
      <x:c r="BI8" s="81">
        <x:f t="shared" si="8"/>
        <x:v>0</x:v>
      </x:c>
      <x:c r="BJ8" s="82">
        <x:f t="shared" si="8"/>
        <x:v>0</x:v>
      </x:c>
      <x:c r="BK8" s="81">
        <x:f t="shared" si="8"/>
        <x:v>1</x:v>
      </x:c>
      <x:c r="BL8" s="82">
        <x:f t="shared" si="8"/>
        <x:v>1332</x:v>
      </x:c>
      <x:c r="BM8" s="81">
        <x:f t="shared" si="8"/>
        <x:v>1</x:v>
      </x:c>
      <x:c r="BN8" s="82">
        <x:f t="shared" si="8"/>
        <x:v>473</x:v>
      </x:c>
      <x:c r="BO8" s="81">
        <x:f t="shared" si="8"/>
        <x:v>0</x:v>
      </x:c>
      <x:c r="BP8" s="82">
        <x:f t="shared" si="8"/>
        <x:v>0</x:v>
      </x:c>
      <x:c r="BQ8" s="81">
        <x:f t="shared" si="8"/>
        <x:v>2</x:v>
      </x:c>
      <x:c r="BR8" s="81">
        <x:f t="shared" si="8"/>
        <x:v>1</x:v>
      </x:c>
      <x:c r="BS8" s="81">
        <x:f t="shared" si="8"/>
        <x:v>5</x:v>
      </x:c>
      <x:c r="BT8" s="81">
        <x:f t="shared" si="8"/>
        <x:v>1</x:v>
      </x:c>
      <x:c r="BU8" s="81">
        <x:f t="shared" si="8"/>
        <x:v>1</x:v>
      </x:c>
      <x:c r="BV8" s="429" t="s">
        <x:v>2097</x:v>
      </x:c>
      <x:c r="BW8" s="113">
        <x:f t="shared" si="8"/>
        <x:v>6</x:v>
      </x:c>
      <x:c r="BX8" s="81">
        <x:f t="shared" si="8"/>
        <x:v>306</x:v>
      </x:c>
      <x:c r="BY8" s="82">
        <x:f t="shared" si="8"/>
        <x:v>10587</x:v>
      </x:c>
      <x:c r="BZ8" s="81">
        <x:f t="shared" si="8"/>
        <x:v>1</x:v>
      </x:c>
      <x:c r="CA8" s="82">
        <x:f t="shared" si="8"/>
        <x:v>87</x:v>
      </x:c>
      <x:c r="CB8" s="81">
        <x:f t="shared" si="8"/>
        <x:v>4</x:v>
      </x:c>
      <x:c r="CC8" s="82">
        <x:f t="shared" si="8"/>
        <x:v>240.84</x:v>
      </x:c>
      <x:c r="CD8" s="81">
        <x:f t="shared" si="8"/>
        <x:v>0</x:v>
      </x:c>
      <x:c r="CE8" s="81">
        <x:f t="shared" si="8"/>
        <x:v>21</x:v>
      </x:c>
      <x:c r="CF8" s="82">
        <x:f t="shared" si="8"/>
        <x:v>2138.1600000000003</x:v>
      </x:c>
      <x:c r="CG8" s="81">
        <x:f t="shared" si="8"/>
        <x:v>0</x:v>
      </x:c>
      <x:c r="CH8" s="81">
        <x:f t="shared" si="8"/>
        <x:v>0</x:v>
      </x:c>
      <x:c r="CI8" s="81">
        <x:f t="shared" si="8"/>
        <x:v>11</x:v>
      </x:c>
      <x:c r="CJ8" s="81">
        <x:f t="shared" si="8"/>
        <x:v>23</x:v>
      </x:c>
      <x:c r="CK8" s="81">
        <x:f t="shared" si="8"/>
        <x:v>0</x:v>
      </x:c>
      <x:c r="CL8" s="81">
        <x:f t="shared" si="8"/>
        <x:v>1</x:v>
      </x:c>
      <x:c r="CM8" s="81">
        <x:f t="shared" si="8"/>
        <x:v>0</x:v>
      </x:c>
      <x:c r="CN8" s="81">
        <x:f t="shared" si="8"/>
        <x:v>0</x:v>
      </x:c>
      <x:c r="CO8" s="81">
        <x:f t="shared" si="8"/>
        <x:v>7</x:v>
      </x:c>
      <x:c r="CP8" s="82">
        <x:f t="shared" si="8"/>
        <x:v>1636.5</x:v>
      </x:c>
      <x:c r="CQ8" s="81">
        <x:f t="shared" si="8"/>
        <x:v>14</x:v>
      </x:c>
      <x:c r="CR8" s="82">
        <x:f t="shared" si="8"/>
        <x:v>12780</x:v>
      </x:c>
      <x:c r="CS8" s="81">
        <x:f t="shared" si="8"/>
        <x:v>1306</x:v>
      </x:c>
      <x:c r="CT8" s="81">
        <x:f t="shared" si="8"/>
        <x:v>15</x:v>
      </x:c>
      <x:c r="CU8" s="81">
        <x:f t="shared" si="8"/>
        <x:v>142</x:v>
      </x:c>
      <x:c r="CV8" s="81">
        <x:f t="shared" si="8"/>
        <x:v>338</x:v>
      </x:c>
      <x:c r="CW8" s="81">
        <x:f t="shared" si="8"/>
        <x:v>7</x:v>
      </x:c>
      <x:c r="CX8" s="81">
        <x:f t="shared" si="8"/>
        <x:v>56</x:v>
      </x:c>
      <x:c r="CY8" s="429" t="s">
        <x:v>2097</x:v>
      </x:c>
      <x:c r="CZ8" s="113">
        <x:f t="shared" si="8"/>
        <x:v>29</x:v>
      </x:c>
      <x:c r="DA8" s="82">
        <x:f t="shared" si="8"/>
        <x:v>16759.969999999998</x:v>
      </x:c>
      <x:c r="DB8" s="81">
        <x:f t="shared" si="8"/>
        <x:v>2</x:v>
      </x:c>
      <x:c r="DC8" s="82">
        <x:f t="shared" si="8"/>
        <x:v>120</x:v>
      </x:c>
      <x:c r="DD8" s="81">
        <x:f t="shared" si="8"/>
        <x:v>1</x:v>
      </x:c>
      <x:c r="DE8" s="82">
        <x:f t="shared" si="8"/>
        <x:v>120</x:v>
      </x:c>
      <x:c r="DF8" s="81">
        <x:f t="shared" si="8"/>
        <x:v>1</x:v>
      </x:c>
      <x:c r="DG8" s="109">
        <x:f t="shared" si="8"/>
        <x:v>373.55000000000001</x:v>
      </x:c>
      <x:c r="DH8" s="420">
        <x:f t="shared" si="8"/>
        <x:v>0</x:v>
      </x:c>
      <x:c r="DI8" s="420">
        <x:f t="shared" si="8"/>
        <x:v>0</x:v>
      </x:c>
      <x:c r="DJ8" s="420">
        <x:f t="shared" si="8"/>
        <x:v>0</x:v>
      </x:c>
      <x:c r="DK8" s="420">
        <x:f t="shared" si="8"/>
        <x:v>0</x:v>
      </x:c>
      <x:c r="DL8" s="420">
        <x:f t="shared" si="8"/>
        <x:v>0</x:v>
      </x:c>
      <x:c r="DM8" s="420">
        <x:f t="shared" si="8"/>
        <x:v>0</x:v>
      </x:c>
      <x:c r="DN8" s="420">
        <x:f t="shared" si="8"/>
        <x:v>0</x:v>
      </x:c>
      <x:c r="DO8" s="420">
        <x:f t="shared" si="8"/>
        <x:v>0</x:v>
      </x:c>
      <x:c r="DP8" s="420">
        <x:f t="shared" si="8"/>
        <x:v>0</x:v>
      </x:c>
      <x:c r="DQ8" s="420">
        <x:f t="shared" si="8"/>
        <x:v>0</x:v>
      </x:c>
      <x:c r="DR8" s="420">
        <x:f t="shared" si="8"/>
        <x:v>0</x:v>
      </x:c>
      <x:c r="DS8" s="420">
        <x:f t="shared" si="8"/>
        <x:v>0</x:v>
      </x:c>
      <x:c r="DT8" s="420">
        <x:f t="shared" si="8"/>
        <x:v>0</x:v>
      </x:c>
      <x:c r="DU8" s="420">
        <x:f t="shared" si="8"/>
        <x:v>0</x:v>
      </x:c>
      <x:c r="DV8" s="420">
        <x:f t="shared" si="8"/>
        <x:v>0</x:v>
      </x:c>
      <x:c r="DW8" s="420">
        <x:f t="shared" si="8"/>
        <x:v>0</x:v>
      </x:c>
      <x:c r="DX8" s="420">
        <x:f t="shared" si="8"/>
        <x:v>0</x:v>
      </x:c>
    </x:row>
    <x:row r="9" spans="1:128" s="1" customFormat="1" ht="24.949999999999999" customHeight="1">
      <x:c r="A9" s="430" t="s">
        <x:v>2402</x:v>
      </x:c>
      <x:c r="B9" s="114">
        <x:f>SUM(B10:B16)</x:f>
        <x:v>8</x:v>
      </x:c>
      <x:c r="C9" s="73">
        <x:f t="shared" ref="C9:DM9" si="9">SUM(C10:C16)</x:f>
        <x:v>27946</x:v>
      </x:c>
      <x:c r="D9" s="70">
        <x:f t="shared" si="9"/>
        <x:v>15</x:v>
      </x:c>
      <x:c r="E9" s="73">
        <x:f t="shared" si="9"/>
        <x:v>99797.199999999997</x:v>
      </x:c>
      <x:c r="F9" s="70">
        <x:f t="shared" si="9"/>
        <x:v>6</x:v>
      </x:c>
      <x:c r="G9" s="73">
        <x:f t="shared" si="9"/>
        <x:v>13.1</x:v>
      </x:c>
      <x:c r="H9" s="70">
        <x:f t="shared" si="9"/>
        <x:v>0</x:v>
      </x:c>
      <x:c r="I9" s="73">
        <x:f t="shared" si="9"/>
        <x:v>0</x:v>
      </x:c>
      <x:c r="J9" s="70">
        <x:f t="shared" si="9"/>
        <x:v>68</x:v>
      </x:c>
      <x:c r="K9" s="70">
        <x:f t="shared" si="9"/>
        <x:v>8</x:v>
      </x:c>
      <x:c r="L9" s="73">
        <x:f t="shared" si="9"/>
        <x:v>35137</x:v>
      </x:c>
      <x:c r="M9" s="70">
        <x:f t="shared" si="9"/>
        <x:v>15</x:v>
      </x:c>
      <x:c r="N9" s="70">
        <x:f t="shared" si="9"/>
        <x:v>11</x:v>
      </x:c>
      <x:c r="O9" s="70">
        <x:f t="shared" si="9"/>
        <x:v>3</x:v>
      </x:c>
      <x:c r="P9" s="70">
        <x:f t="shared" si="9"/>
        <x:v>4</x:v>
      </x:c>
      <x:c r="Q9" s="70">
        <x:f t="shared" si="9"/>
        <x:v>0</x:v>
      </x:c>
      <x:c r="R9" s="73">
        <x:f t="shared" si="9"/>
        <x:v>0</x:v>
      </x:c>
      <x:c r="S9" s="70">
        <x:f t="shared" si="9"/>
        <x:v>13</x:v>
      </x:c>
      <x:c r="T9" s="73">
        <x:f t="shared" si="9"/>
        <x:v>317.25</x:v>
      </x:c>
      <x:c r="U9" s="70">
        <x:f t="shared" si="9"/>
        <x:v>1</x:v>
      </x:c>
      <x:c r="V9" s="73">
        <x:f t="shared" si="9"/>
        <x:v>218.03</x:v>
      </x:c>
      <x:c r="W9" s="70">
        <x:f t="shared" si="9"/>
        <x:v>85</x:v>
      </x:c>
      <x:c r="X9" s="70">
        <x:f t="shared" si="9"/>
        <x:v>920</x:v>
      </x:c>
      <x:c r="Y9" s="70">
        <x:f t="shared" si="9"/>
        <x:v>3</x:v>
      </x:c>
      <x:c r="Z9" s="70">
        <x:f t="shared" si="9"/>
        <x:v>35</x:v>
      </x:c>
      <x:c r="AA9" s="70">
        <x:f t="shared" si="9"/>
        <x:v>4</x:v>
      </x:c>
      <x:c r="AB9" s="70">
        <x:f t="shared" si="9"/>
        <x:v>3</x:v>
      </x:c>
      <x:c r="AC9" s="70">
        <x:f t="shared" si="9"/>
        <x:v>5</x:v>
      </x:c>
      <x:c r="AD9" s="70">
        <x:f t="shared" si="9"/>
        <x:v>0</x:v>
      </x:c>
      <x:c r="AE9" s="70">
        <x:f t="shared" si="9"/>
        <x:v>0</x:v>
      </x:c>
      <x:c r="AF9" s="70">
        <x:f t="shared" si="9"/>
        <x:v>0</x:v>
      </x:c>
      <x:c r="AG9" s="70">
        <x:f t="shared" si="9"/>
        <x:v>10</x:v>
      </x:c>
      <x:c r="AH9" s="70">
        <x:f t="shared" si="9"/>
        <x:v>0</x:v>
      </x:c>
      <x:c r="AI9" s="70">
        <x:f t="shared" si="9"/>
        <x:v>0</x:v>
      </x:c>
      <x:c r="AJ9" s="70">
        <x:f t="shared" si="9"/>
        <x:v>27</x:v>
      </x:c>
      <x:c r="AK9" s="70">
        <x:f t="shared" si="9"/>
        <x:v>35</x:v>
      </x:c>
      <x:c r="AL9" s="430" t="s">
        <x:v>2402</x:v>
      </x:c>
      <x:c r="AM9" s="114">
        <x:f t="shared" si="9"/>
        <x:v>2</x:v>
      </x:c>
      <x:c r="AN9" s="73">
        <x:f t="shared" si="9"/>
        <x:v>4608</x:v>
      </x:c>
      <x:c r="AO9" s="70">
        <x:f t="shared" si="9"/>
        <x:v>3</x:v>
      </x:c>
      <x:c r="AP9" s="70">
        <x:f t="shared" si="9"/>
        <x:v>18</x:v>
      </x:c>
      <x:c r="AQ9" s="70">
        <x:f t="shared" si="9"/>
        <x:v>0</x:v>
      </x:c>
      <x:c r="AR9" s="73">
        <x:f t="shared" si="9"/>
        <x:v>0</x:v>
      </x:c>
      <x:c r="AS9" s="70">
        <x:f t="shared" si="9"/>
        <x:v>0</x:v>
      </x:c>
      <x:c r="AT9" s="73">
        <x:f t="shared" si="9"/>
        <x:v>0</x:v>
      </x:c>
      <x:c r="AU9" s="70">
        <x:f t="shared" si="9"/>
        <x:v>0</x:v>
      </x:c>
      <x:c r="AV9" s="70">
        <x:f t="shared" si="9"/>
        <x:v>0</x:v>
      </x:c>
      <x:c r="AW9" s="70">
        <x:f t="shared" si="9"/>
        <x:v>1</x:v>
      </x:c>
      <x:c r="AX9" s="70">
        <x:f t="shared" si="9"/>
        <x:v>6</x:v>
      </x:c>
      <x:c r="AY9" s="70">
        <x:f t="shared" si="9"/>
        <x:v>5</x:v>
      </x:c>
      <x:c r="AZ9" s="70">
        <x:f t="shared" si="9"/>
        <x:v>5</x:v>
      </x:c>
      <x:c r="BA9" s="73">
        <x:f t="shared" si="9"/>
        <x:v>616</x:v>
      </x:c>
      <x:c r="BB9" s="70">
        <x:f t="shared" si="9"/>
        <x:v>0</x:v>
      </x:c>
      <x:c r="BC9" s="70">
        <x:f t="shared" si="9"/>
        <x:v>0</x:v>
      </x:c>
      <x:c r="BD9" s="70">
        <x:f t="shared" si="9"/>
        <x:v>4</x:v>
      </x:c>
      <x:c r="BE9" s="70">
        <x:f t="shared" si="9"/>
        <x:v>20</x:v>
      </x:c>
      <x:c r="BF9" s="70">
        <x:f t="shared" si="9"/>
        <x:v>139</x:v>
      </x:c>
      <x:c r="BG9" s="70">
        <x:f t="shared" si="9"/>
        <x:v>12</x:v>
      </x:c>
      <x:c r="BH9" s="70">
        <x:f t="shared" si="9"/>
        <x:v>16</x:v>
      </x:c>
      <x:c r="BI9" s="70">
        <x:f t="shared" si="9"/>
        <x:v>0</x:v>
      </x:c>
      <x:c r="BJ9" s="73">
        <x:f t="shared" si="9"/>
        <x:v>0</x:v>
      </x:c>
      <x:c r="BK9" s="70">
        <x:f t="shared" si="9"/>
        <x:v>1</x:v>
      </x:c>
      <x:c r="BL9" s="73">
        <x:f t="shared" si="9"/>
        <x:v>1332</x:v>
      </x:c>
      <x:c r="BM9" s="70">
        <x:f t="shared" si="9"/>
        <x:v>1</x:v>
      </x:c>
      <x:c r="BN9" s="73">
        <x:f t="shared" si="9"/>
        <x:v>473</x:v>
      </x:c>
      <x:c r="BO9" s="70">
        <x:f t="shared" si="9"/>
        <x:v>0</x:v>
      </x:c>
      <x:c r="BP9" s="73">
        <x:f t="shared" si="9"/>
        <x:v>0</x:v>
      </x:c>
      <x:c r="BQ9" s="70">
        <x:f t="shared" si="9"/>
        <x:v>2</x:v>
      </x:c>
      <x:c r="BR9" s="70">
        <x:f t="shared" si="9"/>
        <x:v>1</x:v>
      </x:c>
      <x:c r="BS9" s="70">
        <x:f t="shared" si="9"/>
        <x:v>5</x:v>
      </x:c>
      <x:c r="BT9" s="70">
        <x:f t="shared" si="9"/>
        <x:v>1</x:v>
      </x:c>
      <x:c r="BU9" s="70">
        <x:f t="shared" si="9"/>
        <x:v>1</x:v>
      </x:c>
      <x:c r="BV9" s="430" t="s">
        <x:v>2402</x:v>
      </x:c>
      <x:c r="BW9" s="114">
        <x:f t="shared" si="9"/>
        <x:v>6</x:v>
      </x:c>
      <x:c r="BX9" s="70">
        <x:f t="shared" si="9"/>
        <x:v>306</x:v>
      </x:c>
      <x:c r="BY9" s="73">
        <x:f t="shared" si="9"/>
        <x:v>10587</x:v>
      </x:c>
      <x:c r="BZ9" s="70">
        <x:f t="shared" si="9"/>
        <x:v>1</x:v>
      </x:c>
      <x:c r="CA9" s="73">
        <x:f t="shared" si="9"/>
        <x:v>87</x:v>
      </x:c>
      <x:c r="CB9" s="70">
        <x:f t="shared" si="9"/>
        <x:v>4</x:v>
      </x:c>
      <x:c r="CC9" s="73">
        <x:f t="shared" si="9"/>
        <x:v>240.84</x:v>
      </x:c>
      <x:c r="CD9" s="70">
        <x:f t="shared" si="9"/>
        <x:v>0</x:v>
      </x:c>
      <x:c r="CE9" s="70">
        <x:f t="shared" si="9"/>
        <x:v>21</x:v>
      </x:c>
      <x:c r="CF9" s="73">
        <x:f t="shared" si="9"/>
        <x:v>2138.1600000000003</x:v>
      </x:c>
      <x:c r="CG9" s="70">
        <x:f t="shared" si="9"/>
        <x:v>0</x:v>
      </x:c>
      <x:c r="CH9" s="70">
        <x:f t="shared" si="9"/>
        <x:v>0</x:v>
      </x:c>
      <x:c r="CI9" s="70">
        <x:f t="shared" si="9"/>
        <x:v>11</x:v>
      </x:c>
      <x:c r="CJ9" s="70">
        <x:f t="shared" si="9"/>
        <x:v>23</x:v>
      </x:c>
      <x:c r="CK9" s="70">
        <x:f t="shared" si="9"/>
        <x:v>0</x:v>
      </x:c>
      <x:c r="CL9" s="70">
        <x:f t="shared" si="9"/>
        <x:v>1</x:v>
      </x:c>
      <x:c r="CM9" s="70">
        <x:f t="shared" si="9"/>
        <x:v>0</x:v>
      </x:c>
      <x:c r="CN9" s="70">
        <x:f t="shared" si="9"/>
        <x:v>0</x:v>
      </x:c>
      <x:c r="CO9" s="70">
        <x:f t="shared" si="9"/>
        <x:v>7</x:v>
      </x:c>
      <x:c r="CP9" s="73">
        <x:f t="shared" si="9"/>
        <x:v>1636.5</x:v>
      </x:c>
      <x:c r="CQ9" s="70">
        <x:f t="shared" si="9"/>
        <x:v>14</x:v>
      </x:c>
      <x:c r="CR9" s="73">
        <x:f t="shared" si="9"/>
        <x:v>12780</x:v>
      </x:c>
      <x:c r="CS9" s="70">
        <x:f t="shared" si="9"/>
        <x:v>1306</x:v>
      </x:c>
      <x:c r="CT9" s="70">
        <x:f t="shared" si="9"/>
        <x:v>15</x:v>
      </x:c>
      <x:c r="CU9" s="70">
        <x:f t="shared" si="9"/>
        <x:v>142</x:v>
      </x:c>
      <x:c r="CV9" s="70">
        <x:f t="shared" si="9"/>
        <x:v>338</x:v>
      </x:c>
      <x:c r="CW9" s="70">
        <x:f t="shared" si="9"/>
        <x:v>7</x:v>
      </x:c>
      <x:c r="CX9" s="70">
        <x:f t="shared" si="9"/>
        <x:v>56</x:v>
      </x:c>
      <x:c r="CY9" s="430" t="s">
        <x:v>2402</x:v>
      </x:c>
      <x:c r="CZ9" s="114">
        <x:f t="shared" si="9"/>
        <x:v>29</x:v>
      </x:c>
      <x:c r="DA9" s="73">
        <x:f t="shared" si="9"/>
        <x:v>16759.969999999998</x:v>
      </x:c>
      <x:c r="DB9" s="70">
        <x:f t="shared" si="9"/>
        <x:v>2</x:v>
      </x:c>
      <x:c r="DC9" s="73">
        <x:f t="shared" si="9"/>
        <x:v>120</x:v>
      </x:c>
      <x:c r="DD9" s="70">
        <x:f t="shared" si="9"/>
        <x:v>1</x:v>
      </x:c>
      <x:c r="DE9" s="73">
        <x:f t="shared" si="9"/>
        <x:v>120</x:v>
      </x:c>
      <x:c r="DF9" s="70">
        <x:f t="shared" si="9"/>
        <x:v>1</x:v>
      </x:c>
      <x:c r="DG9" s="104">
        <x:f t="shared" si="9"/>
        <x:v>373.55000000000001</x:v>
      </x:c>
      <x:c r="DH9" s="420">
        <x:f t="shared" si="9"/>
        <x:v>0</x:v>
      </x:c>
      <x:c r="DI9" s="420">
        <x:f t="shared" si="9"/>
        <x:v>0</x:v>
      </x:c>
      <x:c r="DJ9" s="420">
        <x:f t="shared" si="9"/>
        <x:v>0</x:v>
      </x:c>
      <x:c r="DK9" s="420">
        <x:f t="shared" si="9"/>
        <x:v>0</x:v>
      </x:c>
      <x:c r="DL9" s="420">
        <x:f t="shared" si="9"/>
        <x:v>0</x:v>
      </x:c>
      <x:c r="DM9" s="420">
        <x:f t="shared" si="9"/>
        <x:v>0</x:v>
      </x:c>
      <x:c r="DN9" s="76"/>
      <x:c r="DO9" s="76"/>
      <x:c r="DP9" s="76"/>
      <x:c r="DQ9" s="76"/>
      <x:c r="DR9" s="76"/>
      <x:c r="DS9" s="76"/>
      <x:c r="DT9" s="76"/>
      <x:c r="DU9" s="76"/>
      <x:c r="DV9" s="76"/>
      <x:c r="DW9" s="76"/>
      <x:c r="DX9" s="76"/>
    </x:row>
    <x:row r="10" spans="1:128" s="1" customFormat="1" ht="24.949999999999999" customHeight="1">
      <x:c r="A10" s="471" t="s">
        <x:v>888</x:v>
      </x:c>
      <x:c r="B10" s="114">
        <x:v>1</x:v>
      </x:c>
      <x:c r="C10" s="73">
        <x:v>3179</x:v>
      </x:c>
      <x:c r="D10" s="70">
        <x:v>3</x:v>
      </x:c>
      <x:c r="E10" s="73">
        <x:v>20060</x:v>
      </x:c>
      <x:c r="F10" s="70">
        <x:v>2</x:v>
      </x:c>
      <x:c r="G10" s="73">
        <x:v>4.2000000000000002</x:v>
      </x:c>
      <x:c r="H10" s="70"/>
      <x:c r="I10" s="73"/>
      <x:c r="J10" s="70">
        <x:v>3</x:v>
      </x:c>
      <x:c r="K10" s="70">
        <x:v>1</x:v>
      </x:c>
      <x:c r="L10" s="73">
        <x:v>2604</x:v>
      </x:c>
      <x:c r="M10" s="70">
        <x:v>1</x:v>
      </x:c>
      <x:c r="N10" s="70">
        <x:v>10</x:v>
      </x:c>
      <x:c r="O10" s="70">
        <x:v>3</x:v>
      </x:c>
      <x:c r="P10" s="70">
        <x:v>4</x:v>
      </x:c>
      <x:c r="Q10" s="70" t="s">
        <x:v>509</x:v>
      </x:c>
      <x:c r="R10" s="73"/>
      <x:c r="S10" s="70">
        <x:v>10</x:v>
      </x:c>
      <x:c r="T10" s="73">
        <x:v>216</x:v>
      </x:c>
      <x:c r="U10" s="70"/>
      <x:c r="V10" s="73"/>
      <x:c r="W10" s="70">
        <x:v>9</x:v>
      </x:c>
      <x:c r="X10" s="70">
        <x:v>280</x:v>
      </x:c>
      <x:c r="Y10" s="70">
        <x:v>3</x:v>
      </x:c>
      <x:c r="Z10" s="70">
        <x:v>35</x:v>
      </x:c>
      <x:c r="AA10" s="70"/>
      <x:c r="AB10" s="70"/>
      <x:c r="AC10" s="70">
        <x:v>1</x:v>
      </x:c>
      <x:c r="AD10" s="70"/>
      <x:c r="AE10" s="70"/>
      <x:c r="AF10" s="70"/>
      <x:c r="AG10" s="70">
        <x:v>1</x:v>
      </x:c>
      <x:c r="AH10" s="70"/>
      <x:c r="AI10" s="70"/>
      <x:c r="AJ10" s="70">
        <x:v>2</x:v>
      </x:c>
      <x:c r="AK10" s="70">
        <x:v>2</x:v>
      </x:c>
      <x:c r="AL10" s="471" t="s">
        <x:v>888</x:v>
      </x:c>
      <x:c r="AM10" s="114">
        <x:v>1</x:v>
      </x:c>
      <x:c r="AN10" s="73">
        <x:v>3050</x:v>
      </x:c>
      <x:c r="AO10" s="70">
        <x:v>1</x:v>
      </x:c>
      <x:c r="AP10" s="70">
        <x:v>11</x:v>
      </x:c>
      <x:c r="AQ10" s="70"/>
      <x:c r="AR10" s="73"/>
      <x:c r="AS10" s="70"/>
      <x:c r="AT10" s="73"/>
      <x:c r="AU10" s="70"/>
      <x:c r="AV10" s="70"/>
      <x:c r="AW10" s="70"/>
      <x:c r="AX10" s="70">
        <x:v>2</x:v>
      </x:c>
      <x:c r="AY10" s="70">
        <x:v>5</x:v>
      </x:c>
      <x:c r="AZ10" s="70"/>
      <x:c r="BA10" s="73"/>
      <x:c r="BB10" s="70"/>
      <x:c r="BC10" s="70"/>
      <x:c r="BD10" s="70"/>
      <x:c r="BE10" s="70">
        <x:v>2</x:v>
      </x:c>
      <x:c r="BF10" s="70">
        <x:v>15</x:v>
      </x:c>
      <x:c r="BG10" s="70">
        <x:v>11</x:v>
      </x:c>
      <x:c r="BH10" s="70">
        <x:v>15</x:v>
      </x:c>
      <x:c r="BI10" s="70"/>
      <x:c r="BJ10" s="73"/>
      <x:c r="BK10" s="70"/>
      <x:c r="BL10" s="73"/>
      <x:c r="BM10" s="70"/>
      <x:c r="BN10" s="73"/>
      <x:c r="BO10" s="70"/>
      <x:c r="BP10" s="73"/>
      <x:c r="BQ10" s="70"/>
      <x:c r="BR10" s="70">
        <x:v>1</x:v>
      </x:c>
      <x:c r="BS10" s="70">
        <x:v>5</x:v>
      </x:c>
      <x:c r="BT10" s="70"/>
      <x:c r="BU10" s="70"/>
      <x:c r="BV10" s="471" t="s">
        <x:v>888</x:v>
      </x:c>
      <x:c r="BW10" s="114">
        <x:v>1</x:v>
      </x:c>
      <x:c r="BX10" s="70">
        <x:v>54</x:v>
      </x:c>
      <x:c r="BY10" s="73">
        <x:v>1500</x:v>
      </x:c>
      <x:c r="BZ10" s="70"/>
      <x:c r="CA10" s="73"/>
      <x:c r="CB10" s="70">
        <x:v>1</x:v>
      </x:c>
      <x:c r="CC10" s="73">
        <x:v>48.840000000000003</x:v>
      </x:c>
      <x:c r="CD10" s="70"/>
      <x:c r="CE10" s="70">
        <x:v>5</x:v>
      </x:c>
      <x:c r="CF10" s="73">
        <x:v>672.52999999999997</x:v>
      </x:c>
      <x:c r="CG10" s="70"/>
      <x:c r="CH10" s="70"/>
      <x:c r="CI10" s="70">
        <x:v>2</x:v>
      </x:c>
      <x:c r="CJ10" s="70">
        <x:v>7</x:v>
      </x:c>
      <x:c r="CK10" s="70"/>
      <x:c r="CL10" s="70"/>
      <x:c r="CM10" s="70"/>
      <x:c r="CN10" s="70"/>
      <x:c r="CO10" s="70">
        <x:v>1</x:v>
      </x:c>
      <x:c r="CP10" s="73">
        <x:v>191.50999999999999</x:v>
      </x:c>
      <x:c r="CQ10" s="70">
        <x:v>3</x:v>
      </x:c>
      <x:c r="CR10" s="73">
        <x:v>4210</x:v>
      </x:c>
      <x:c r="CS10" s="70">
        <x:v>153</x:v>
      </x:c>
      <x:c r="CT10" s="70">
        <x:v>2</x:v>
      </x:c>
      <x:c r="CU10" s="70">
        <x:v>12</x:v>
      </x:c>
      <x:c r="CV10" s="70">
        <x:v>26</x:v>
      </x:c>
      <x:c r="CW10" s="70"/>
      <x:c r="CX10" s="70"/>
      <x:c r="CY10" s="471" t="s">
        <x:v>888</x:v>
      </x:c>
      <x:c r="CZ10" s="114">
        <x:v>10</x:v>
      </x:c>
      <x:c r="DA10" s="73">
        <x:v>10317.58</x:v>
      </x:c>
      <x:c r="DB10" s="472"/>
      <x:c r="DC10" s="73"/>
      <x:c r="DD10" s="472"/>
      <x:c r="DE10" s="73"/>
      <x:c r="DF10" s="472"/>
      <x:c r="DG10" s="104"/>
      <x:c r="DH10" s="76"/>
      <x:c r="DI10" s="76"/>
      <x:c r="DJ10" s="76"/>
      <x:c r="DK10" s="76"/>
      <x:c r="DL10" s="76"/>
      <x:c r="DM10" s="76"/>
      <x:c r="DN10" s="76"/>
      <x:c r="DO10" s="76"/>
      <x:c r="DP10" s="76"/>
      <x:c r="DQ10" s="76"/>
      <x:c r="DR10" s="76"/>
      <x:c r="DS10" s="76"/>
      <x:c r="DT10" s="76"/>
      <x:c r="DU10" s="76"/>
      <x:c r="DV10" s="76"/>
      <x:c r="DW10" s="76"/>
      <x:c r="DX10" s="76"/>
    </x:row>
    <x:row r="11" spans="1:128" s="1" customFormat="1" ht="24.949999999999999" customHeight="1">
      <x:c r="A11" s="471" t="s">
        <x:v>660</x:v>
      </x:c>
      <x:c r="B11" s="114">
        <x:v>1</x:v>
      </x:c>
      <x:c r="C11" s="73">
        <x:v>1180</x:v>
      </x:c>
      <x:c r="D11" s="70"/>
      <x:c r="E11" s="73"/>
      <x:c r="F11" s="70"/>
      <x:c r="G11" s="73"/>
      <x:c r="H11" s="70"/>
      <x:c r="I11" s="73"/>
      <x:c r="J11" s="70"/>
      <x:c r="K11" s="70">
        <x:v>1</x:v>
      </x:c>
      <x:c r="L11" s="73">
        <x:v>674</x:v>
      </x:c>
      <x:c r="M11" s="70">
        <x:v>1</x:v>
      </x:c>
      <x:c r="N11" s="70"/>
      <x:c r="O11" s="70"/>
      <x:c r="P11" s="70"/>
      <x:c r="Q11" s="70"/>
      <x:c r="R11" s="73"/>
      <x:c r="S11" s="70">
        <x:v>1</x:v>
      </x:c>
      <x:c r="T11" s="73">
        <x:v>36</x:v>
      </x:c>
      <x:c r="U11" s="70"/>
      <x:c r="V11" s="73"/>
      <x:c r="W11" s="70">
        <x:v>27</x:v>
      </x:c>
      <x:c r="X11" s="70">
        <x:v>98</x:v>
      </x:c>
      <x:c r="Y11" s="70"/>
      <x:c r="Z11" s="70"/>
      <x:c r="AA11" s="70"/>
      <x:c r="AB11" s="70"/>
      <x:c r="AC11" s="70"/>
      <x:c r="AD11" s="70"/>
      <x:c r="AE11" s="70"/>
      <x:c r="AF11" s="70"/>
      <x:c r="AG11" s="70"/>
      <x:c r="AH11" s="70"/>
      <x:c r="AI11" s="70"/>
      <x:c r="AJ11" s="70"/>
      <x:c r="AK11" s="70"/>
      <x:c r="AL11" s="471" t="s">
        <x:v>660</x:v>
      </x:c>
      <x:c r="AM11" s="114"/>
      <x:c r="AN11" s="73"/>
      <x:c r="AO11" s="70"/>
      <x:c r="AP11" s="70"/>
      <x:c r="AQ11" s="70"/>
      <x:c r="AR11" s="73"/>
      <x:c r="AS11" s="70"/>
      <x:c r="AT11" s="73"/>
      <x:c r="AU11" s="70"/>
      <x:c r="AV11" s="70"/>
      <x:c r="AW11" s="70"/>
      <x:c r="AX11" s="70">
        <x:v>2</x:v>
      </x:c>
      <x:c r="AY11" s="70"/>
      <x:c r="AZ11" s="70">
        <x:v>2</x:v>
      </x:c>
      <x:c r="BA11" s="73">
        <x:v>600</x:v>
      </x:c>
      <x:c r="BB11" s="70"/>
      <x:c r="BC11" s="70"/>
      <x:c r="BD11" s="70"/>
      <x:c r="BE11" s="70">
        <x:v>1</x:v>
      </x:c>
      <x:c r="BF11" s="70">
        <x:v>39</x:v>
      </x:c>
      <x:c r="BG11" s="70"/>
      <x:c r="BH11" s="70"/>
      <x:c r="BI11" s="70"/>
      <x:c r="BJ11" s="73"/>
      <x:c r="BK11" s="70"/>
      <x:c r="BL11" s="73"/>
      <x:c r="BM11" s="70">
        <x:v>1</x:v>
      </x:c>
      <x:c r="BN11" s="73">
        <x:v>473</x:v>
      </x:c>
      <x:c r="BO11" s="70"/>
      <x:c r="BP11" s="73"/>
      <x:c r="BQ11" s="70">
        <x:v>1</x:v>
      </x:c>
      <x:c r="BR11" s="70"/>
      <x:c r="BS11" s="70"/>
      <x:c r="BT11" s="70"/>
      <x:c r="BU11" s="70"/>
      <x:c r="BV11" s="471" t="s">
        <x:v>660</x:v>
      </x:c>
      <x:c r="BW11" s="114"/>
      <x:c r="BX11" s="70"/>
      <x:c r="BY11" s="73"/>
      <x:c r="BZ11" s="70"/>
      <x:c r="CA11" s="73"/>
      <x:c r="CB11" s="70"/>
      <x:c r="CC11" s="73"/>
      <x:c r="CD11" s="70"/>
      <x:c r="CE11" s="70">
        <x:v>1</x:v>
      </x:c>
      <x:c r="CF11" s="73">
        <x:v>58</x:v>
      </x:c>
      <x:c r="CG11" s="70"/>
      <x:c r="CH11" s="70"/>
      <x:c r="CI11" s="70">
        <x:v>4</x:v>
      </x:c>
      <x:c r="CJ11" s="70">
        <x:v>2</x:v>
      </x:c>
      <x:c r="CK11" s="70"/>
      <x:c r="CL11" s="70"/>
      <x:c r="CM11" s="70"/>
      <x:c r="CN11" s="70"/>
      <x:c r="CO11" s="70">
        <x:v>1</x:v>
      </x:c>
      <x:c r="CP11" s="73">
        <x:v>165</x:v>
      </x:c>
      <x:c r="CQ11" s="70">
        <x:v>1</x:v>
      </x:c>
      <x:c r="CR11" s="73">
        <x:v>330</x:v>
      </x:c>
      <x:c r="CS11" s="70">
        <x:v>67</x:v>
      </x:c>
      <x:c r="CT11" s="70">
        <x:v>1</x:v>
      </x:c>
      <x:c r="CU11" s="70">
        <x:v>6</x:v>
      </x:c>
      <x:c r="CV11" s="70"/>
      <x:c r="CW11" s="70"/>
      <x:c r="CX11" s="70"/>
      <x:c r="CY11" s="471" t="s">
        <x:v>660</x:v>
      </x:c>
      <x:c r="CZ11" s="114">
        <x:v>1</x:v>
      </x:c>
      <x:c r="DA11" s="73">
        <x:v>1923.3</x:v>
      </x:c>
      <x:c r="DB11" s="472"/>
      <x:c r="DC11" s="73"/>
      <x:c r="DD11" s="472"/>
      <x:c r="DE11" s="73"/>
      <x:c r="DF11" s="472"/>
      <x:c r="DG11" s="104"/>
      <x:c r="DH11" s="76"/>
      <x:c r="DI11" s="76"/>
      <x:c r="DJ11" s="76"/>
      <x:c r="DK11" s="76"/>
      <x:c r="DL11" s="76"/>
      <x:c r="DM11" s="76"/>
      <x:c r="DN11" s="76"/>
      <x:c r="DO11" s="76"/>
      <x:c r="DP11" s="76"/>
      <x:c r="DQ11" s="76"/>
      <x:c r="DR11" s="76"/>
      <x:c r="DS11" s="76"/>
      <x:c r="DT11" s="76"/>
      <x:c r="DU11" s="76"/>
      <x:c r="DV11" s="76"/>
      <x:c r="DW11" s="76"/>
      <x:c r="DX11" s="76"/>
    </x:row>
    <x:row r="12" spans="1:128" s="1" customFormat="1" ht="24.949999999999999" customHeight="1">
      <x:c r="A12" s="471" t="s">
        <x:v>894</x:v>
      </x:c>
      <x:c r="B12" s="114">
        <x:v>1</x:v>
      </x:c>
      <x:c r="C12" s="73">
        <x:v>1692</x:v>
      </x:c>
      <x:c r="D12" s="70">
        <x:v>1</x:v>
      </x:c>
      <x:c r="E12" s="73">
        <x:v>1380</x:v>
      </x:c>
      <x:c r="F12" s="70">
        <x:v>1</x:v>
      </x:c>
      <x:c r="G12" s="73">
        <x:v>6.5999999999999996</x:v>
      </x:c>
      <x:c r="H12" s="70"/>
      <x:c r="I12" s="73"/>
      <x:c r="J12" s="70">
        <x:v>14</x:v>
      </x:c>
      <x:c r="K12" s="70"/>
      <x:c r="L12" s="73"/>
      <x:c r="M12" s="70"/>
      <x:c r="N12" s="70"/>
      <x:c r="O12" s="70"/>
      <x:c r="P12" s="70"/>
      <x:c r="Q12" s="70"/>
      <x:c r="R12" s="73"/>
      <x:c r="S12" s="70"/>
      <x:c r="T12" s="73"/>
      <x:c r="U12" s="70">
        <x:v>1</x:v>
      </x:c>
      <x:c r="V12" s="73">
        <x:v>218.03</x:v>
      </x:c>
      <x:c r="W12" s="70">
        <x:v>14</x:v>
      </x:c>
      <x:c r="X12" s="70">
        <x:v>97</x:v>
      </x:c>
      <x:c r="Y12" s="70"/>
      <x:c r="Z12" s="70"/>
      <x:c r="AA12" s="70">
        <x:v>2</x:v>
      </x:c>
      <x:c r="AB12" s="70"/>
      <x:c r="AC12" s="70"/>
      <x:c r="AD12" s="70"/>
      <x:c r="AE12" s="70"/>
      <x:c r="AF12" s="70"/>
      <x:c r="AG12" s="70"/>
      <x:c r="AH12" s="70"/>
      <x:c r="AI12" s="70"/>
      <x:c r="AJ12" s="70">
        <x:v>3</x:v>
      </x:c>
      <x:c r="AK12" s="70">
        <x:v>4</x:v>
      </x:c>
      <x:c r="AL12" s="471" t="s">
        <x:v>894</x:v>
      </x:c>
      <x:c r="AM12" s="114"/>
      <x:c r="AN12" s="73"/>
      <x:c r="AO12" s="70">
        <x:v>1</x:v>
      </x:c>
      <x:c r="AP12" s="70">
        <x:v>2</x:v>
      </x:c>
      <x:c r="AQ12" s="70"/>
      <x:c r="AR12" s="73"/>
      <x:c r="AS12" s="70"/>
      <x:c r="AT12" s="73"/>
      <x:c r="AU12" s="70"/>
      <x:c r="AV12" s="70"/>
      <x:c r="AW12" s="70">
        <x:v>1</x:v>
      </x:c>
      <x:c r="AX12" s="70"/>
      <x:c r="AY12" s="70"/>
      <x:c r="AZ12" s="70">
        <x:v>1</x:v>
      </x:c>
      <x:c r="BA12" s="73">
        <x:v>6</x:v>
      </x:c>
      <x:c r="BB12" s="70"/>
      <x:c r="BC12" s="70"/>
      <x:c r="BD12" s="70">
        <x:v>2</x:v>
      </x:c>
      <x:c r="BE12" s="70">
        <x:v>6</x:v>
      </x:c>
      <x:c r="BF12" s="70">
        <x:v>12</x:v>
      </x:c>
      <x:c r="BG12" s="70"/>
      <x:c r="BH12" s="70"/>
      <x:c r="BI12" s="70"/>
      <x:c r="BJ12" s="73"/>
      <x:c r="BK12" s="70"/>
      <x:c r="BL12" s="73"/>
      <x:c r="BM12" s="70"/>
      <x:c r="BN12" s="73"/>
      <x:c r="BO12" s="70"/>
      <x:c r="BP12" s="73"/>
      <x:c r="BQ12" s="70"/>
      <x:c r="BR12" s="70"/>
      <x:c r="BS12" s="70"/>
      <x:c r="BT12" s="70"/>
      <x:c r="BU12" s="70"/>
      <x:c r="BV12" s="471" t="s">
        <x:v>894</x:v>
      </x:c>
      <x:c r="BW12" s="114"/>
      <x:c r="BX12" s="70"/>
      <x:c r="BY12" s="73"/>
      <x:c r="BZ12" s="70"/>
      <x:c r="CA12" s="73"/>
      <x:c r="CB12" s="70"/>
      <x:c r="CC12" s="73"/>
      <x:c r="CD12" s="70"/>
      <x:c r="CE12" s="70">
        <x:v>2</x:v>
      </x:c>
      <x:c r="CF12" s="73">
        <x:v>120</x:v>
      </x:c>
      <x:c r="CG12" s="70"/>
      <x:c r="CH12" s="70"/>
      <x:c r="CI12" s="70"/>
      <x:c r="CJ12" s="70">
        <x:v>2</x:v>
      </x:c>
      <x:c r="CK12" s="70"/>
      <x:c r="CL12" s="70"/>
      <x:c r="CM12" s="70"/>
      <x:c r="CN12" s="70"/>
      <x:c r="CO12" s="70">
        <x:v>1</x:v>
      </x:c>
      <x:c r="CP12" s="73">
        <x:v>160</x:v>
      </x:c>
      <x:c r="CQ12" s="70"/>
      <x:c r="CR12" s="73"/>
      <x:c r="CS12" s="70">
        <x:v>99</x:v>
      </x:c>
      <x:c r="CT12" s="70">
        <x:v>1</x:v>
      </x:c>
      <x:c r="CU12" s="70"/>
      <x:c r="CV12" s="70">
        <x:v>1</x:v>
      </x:c>
      <x:c r="CW12" s="70"/>
      <x:c r="CX12" s="70"/>
      <x:c r="CY12" s="471" t="s">
        <x:v>894</x:v>
      </x:c>
      <x:c r="CZ12" s="114">
        <x:v>4</x:v>
      </x:c>
      <x:c r="DA12" s="73">
        <x:v>1004.58</x:v>
      </x:c>
      <x:c r="DB12" s="473">
        <x:v>1</x:v>
      </x:c>
      <x:c r="DC12" s="73"/>
      <x:c r="DD12" s="473"/>
      <x:c r="DE12" s="73"/>
      <x:c r="DF12" s="473">
        <x:v>1</x:v>
      </x:c>
      <x:c r="DG12" s="104">
        <x:v>373.55000000000001</x:v>
      </x:c>
      <x:c r="DH12" s="76"/>
      <x:c r="DI12" s="76"/>
      <x:c r="DJ12" s="76"/>
      <x:c r="DK12" s="76"/>
      <x:c r="DL12" s="76"/>
      <x:c r="DM12" s="76"/>
      <x:c r="DN12" s="76"/>
      <x:c r="DO12" s="76"/>
      <x:c r="DP12" s="76"/>
      <x:c r="DQ12" s="76"/>
      <x:c r="DR12" s="76"/>
      <x:c r="DS12" s="76"/>
      <x:c r="DT12" s="76"/>
      <x:c r="DU12" s="76"/>
      <x:c r="DV12" s="76"/>
      <x:c r="DW12" s="76"/>
      <x:c r="DX12" s="76"/>
    </x:row>
    <x:row r="13" spans="1:128" s="1" customFormat="1" ht="24.949999999999999" customHeight="1">
      <x:c r="A13" s="471" t="s">
        <x:v>2857</x:v>
      </x:c>
      <x:c r="B13" s="114">
        <x:v>1</x:v>
      </x:c>
      <x:c r="C13" s="73">
        <x:v>8462</x:v>
      </x:c>
      <x:c r="D13" s="70">
        <x:v>6</x:v>
      </x:c>
      <x:c r="E13" s="73">
        <x:v>38120</x:v>
      </x:c>
      <x:c r="F13" s="70">
        <x:v>1</x:v>
      </x:c>
      <x:c r="G13" s="73">
        <x:v>1.2</x:v>
      </x:c>
      <x:c r="H13" s="70"/>
      <x:c r="I13" s="73"/>
      <x:c r="J13" s="70">
        <x:v>23</x:v>
      </x:c>
      <x:c r="K13" s="70">
        <x:v>2</x:v>
      </x:c>
      <x:c r="L13" s="73">
        <x:v>19099</x:v>
      </x:c>
      <x:c r="M13" s="70">
        <x:v>11</x:v>
      </x:c>
      <x:c r="N13" s="70">
        <x:v>1</x:v>
      </x:c>
      <x:c r="O13" s="70"/>
      <x:c r="P13" s="70"/>
      <x:c r="Q13" s="70"/>
      <x:c r="R13" s="73"/>
      <x:c r="S13" s="70"/>
      <x:c r="T13" s="73"/>
      <x:c r="U13" s="70"/>
      <x:c r="V13" s="73"/>
      <x:c r="W13" s="70">
        <x:v>25</x:v>
      </x:c>
      <x:c r="X13" s="70">
        <x:v>320</x:v>
      </x:c>
      <x:c r="Y13" s="70"/>
      <x:c r="Z13" s="70"/>
      <x:c r="AA13" s="70"/>
      <x:c r="AB13" s="70">
        <x:v>3</x:v>
      </x:c>
      <x:c r="AC13" s="70">
        <x:v>3</x:v>
      </x:c>
      <x:c r="AD13" s="70"/>
      <x:c r="AE13" s="70"/>
      <x:c r="AF13" s="70"/>
      <x:c r="AG13" s="70">
        <x:v>2</x:v>
      </x:c>
      <x:c r="AH13" s="70"/>
      <x:c r="AI13" s="70"/>
      <x:c r="AJ13" s="70">
        <x:v>19</x:v>
      </x:c>
      <x:c r="AK13" s="70">
        <x:v>20</x:v>
      </x:c>
      <x:c r="AL13" s="471" t="s">
        <x:v>2857</x:v>
      </x:c>
      <x:c r="AM13" s="114">
        <x:v>1</x:v>
      </x:c>
      <x:c r="AN13" s="73">
        <x:v>1558</x:v>
      </x:c>
      <x:c r="AO13" s="70">
        <x:v>1</x:v>
      </x:c>
      <x:c r="AP13" s="70">
        <x:v>5</x:v>
      </x:c>
      <x:c r="AQ13" s="70"/>
      <x:c r="AR13" s="73"/>
      <x:c r="AS13" s="70"/>
      <x:c r="AT13" s="73"/>
      <x:c r="AU13" s="70"/>
      <x:c r="AV13" s="70"/>
      <x:c r="AW13" s="70"/>
      <x:c r="AX13" s="70">
        <x:v>1</x:v>
      </x:c>
      <x:c r="AY13" s="70"/>
      <x:c r="AZ13" s="70">
        <x:v>2</x:v>
      </x:c>
      <x:c r="BA13" s="73">
        <x:v>10</x:v>
      </x:c>
      <x:c r="BB13" s="70"/>
      <x:c r="BC13" s="70"/>
      <x:c r="BD13" s="70">
        <x:v>1</x:v>
      </x:c>
      <x:c r="BE13" s="70">
        <x:v>3</x:v>
      </x:c>
      <x:c r="BF13" s="70">
        <x:v>30</x:v>
      </x:c>
      <x:c r="BG13" s="70">
        <x:v>1</x:v>
      </x:c>
      <x:c r="BH13" s="70">
        <x:v>1</x:v>
      </x:c>
      <x:c r="BI13" s="70"/>
      <x:c r="BJ13" s="73"/>
      <x:c r="BK13" s="70"/>
      <x:c r="BL13" s="73"/>
      <x:c r="BM13" s="70"/>
      <x:c r="BN13" s="73"/>
      <x:c r="BO13" s="70"/>
      <x:c r="BP13" s="73"/>
      <x:c r="BQ13" s="70">
        <x:v>1</x:v>
      </x:c>
      <x:c r="BR13" s="70" t="s">
        <x:v>509</x:v>
      </x:c>
      <x:c r="BS13" s="70"/>
      <x:c r="BT13" s="70"/>
      <x:c r="BU13" s="70"/>
      <x:c r="BV13" s="471" t="s">
        <x:v>2857</x:v>
      </x:c>
      <x:c r="BW13" s="114">
        <x:v>2</x:v>
      </x:c>
      <x:c r="BX13" s="70">
        <x:v>216</x:v>
      </x:c>
      <x:c r="BY13" s="73">
        <x:v>8245</x:v>
      </x:c>
      <x:c r="BZ13" s="70">
        <x:v>1</x:v>
      </x:c>
      <x:c r="CA13" s="73">
        <x:v>87</x:v>
      </x:c>
      <x:c r="CB13" s="70">
        <x:v>2</x:v>
      </x:c>
      <x:c r="CC13" s="73">
        <x:v>143</x:v>
      </x:c>
      <x:c r="CD13" s="70"/>
      <x:c r="CE13" s="70">
        <x:v>7</x:v>
      </x:c>
      <x:c r="CF13" s="73">
        <x:v>718.40999999999997</x:v>
      </x:c>
      <x:c r="CG13" s="70"/>
      <x:c r="CH13" s="70"/>
      <x:c r="CI13" s="70">
        <x:v>4</x:v>
      </x:c>
      <x:c r="CJ13" s="70">
        <x:v>7</x:v>
      </x:c>
      <x:c r="CK13" s="70"/>
      <x:c r="CL13" s="70">
        <x:v>1</x:v>
      </x:c>
      <x:c r="CM13" s="70"/>
      <x:c r="CN13" s="70"/>
      <x:c r="CO13" s="70">
        <x:v>2</x:v>
      </x:c>
      <x:c r="CP13" s="73">
        <x:v>867</x:v>
      </x:c>
      <x:c r="CQ13" s="70">
        <x:v>6</x:v>
      </x:c>
      <x:c r="CR13" s="73">
        <x:v>4781</x:v>
      </x:c>
      <x:c r="CS13" s="70">
        <x:v>670</x:v>
      </x:c>
      <x:c r="CT13" s="70">
        <x:v>6</x:v>
      </x:c>
      <x:c r="CU13" s="70">
        <x:v>73</x:v>
      </x:c>
      <x:c r="CV13" s="70">
        <x:v>202</x:v>
      </x:c>
      <x:c r="CW13" s="70">
        <x:v>1</x:v>
      </x:c>
      <x:c r="CX13" s="70">
        <x:v>30</x:v>
      </x:c>
      <x:c r="CY13" s="471" t="s">
        <x:v>2857</x:v>
      </x:c>
      <x:c r="CZ13" s="114">
        <x:v>7</x:v>
      </x:c>
      <x:c r="DA13" s="73">
        <x:v>2086.6500000000001</x:v>
      </x:c>
      <x:c r="DB13" s="472"/>
      <x:c r="DC13" s="73"/>
      <x:c r="DD13" s="472"/>
      <x:c r="DE13" s="73"/>
      <x:c r="DF13" s="472"/>
      <x:c r="DG13" s="104"/>
      <x:c r="DH13" s="76"/>
      <x:c r="DI13" s="76"/>
      <x:c r="DJ13" s="76"/>
      <x:c r="DK13" s="76"/>
      <x:c r="DL13" s="76"/>
      <x:c r="DM13" s="76"/>
      <x:c r="DN13" s="76"/>
      <x:c r="DO13" s="76"/>
      <x:c r="DP13" s="76"/>
      <x:c r="DQ13" s="76"/>
      <x:c r="DR13" s="76"/>
      <x:c r="DS13" s="76"/>
      <x:c r="DT13" s="76"/>
      <x:c r="DU13" s="76"/>
      <x:c r="DV13" s="76"/>
      <x:c r="DW13" s="76"/>
      <x:c r="DX13" s="76"/>
    </x:row>
    <x:row r="14" spans="1:128" s="1" customFormat="1" ht="24.949999999999999" customHeight="1">
      <x:c r="A14" s="471" t="s">
        <x:v>2064</x:v>
      </x:c>
      <x:c r="B14" s="114">
        <x:v>1</x:v>
      </x:c>
      <x:c r="C14" s="73">
        <x:v>7032</x:v>
      </x:c>
      <x:c r="D14" s="70">
        <x:v>3</x:v>
      </x:c>
      <x:c r="E14" s="73">
        <x:v>17484.200000000001</x:v>
      </x:c>
      <x:c r="F14" s="70">
        <x:v>1</x:v>
      </x:c>
      <x:c r="G14" s="73">
        <x:v>0.69999999999999996</x:v>
      </x:c>
      <x:c r="H14" s="70"/>
      <x:c r="I14" s="73"/>
      <x:c r="J14" s="70"/>
      <x:c r="K14" s="70">
        <x:v>2</x:v>
      </x:c>
      <x:c r="L14" s="73">
        <x:v>8286</x:v>
      </x:c>
      <x:c r="M14" s="70"/>
      <x:c r="N14" s="70"/>
      <x:c r="O14" s="70"/>
      <x:c r="P14" s="70"/>
      <x:c r="Q14" s="70"/>
      <x:c r="R14" s="73"/>
      <x:c r="S14" s="70"/>
      <x:c r="T14" s="73"/>
      <x:c r="U14" s="70"/>
      <x:c r="V14" s="73"/>
      <x:c r="W14" s="70">
        <x:v>10</x:v>
      </x:c>
      <x:c r="X14" s="70">
        <x:v>30</x:v>
      </x:c>
      <x:c r="Y14" s="70"/>
      <x:c r="Z14" s="70"/>
      <x:c r="AA14" s="70"/>
      <x:c r="AB14" s="70"/>
      <x:c r="AC14" s="70"/>
      <x:c r="AD14" s="70"/>
      <x:c r="AE14" s="70"/>
      <x:c r="AF14" s="70"/>
      <x:c r="AG14" s="70"/>
      <x:c r="AH14" s="70"/>
      <x:c r="AI14" s="70"/>
      <x:c r="AJ14" s="70"/>
      <x:c r="AK14" s="70"/>
      <x:c r="AL14" s="471" t="s">
        <x:v>2064</x:v>
      </x:c>
      <x:c r="AM14" s="114"/>
      <x:c r="AN14" s="73"/>
      <x:c r="AO14" s="70"/>
      <x:c r="AP14" s="70"/>
      <x:c r="AQ14" s="70"/>
      <x:c r="AR14" s="73"/>
      <x:c r="AS14" s="70"/>
      <x:c r="AT14" s="73"/>
      <x:c r="AU14" s="70"/>
      <x:c r="AV14" s="70"/>
      <x:c r="AW14" s="70"/>
      <x:c r="AX14" s="70"/>
      <x:c r="AY14" s="70"/>
      <x:c r="AZ14" s="70"/>
      <x:c r="BA14" s="73"/>
      <x:c r="BB14" s="70"/>
      <x:c r="BC14" s="70"/>
      <x:c r="BD14" s="70"/>
      <x:c r="BE14" s="70">
        <x:v>1</x:v>
      </x:c>
      <x:c r="BF14" s="70">
        <x:v>12</x:v>
      </x:c>
      <x:c r="BG14" s="70"/>
      <x:c r="BH14" s="70"/>
      <x:c r="BI14" s="70"/>
      <x:c r="BJ14" s="73"/>
      <x:c r="BK14" s="70">
        <x:v>1</x:v>
      </x:c>
      <x:c r="BL14" s="73">
        <x:v>1332</x:v>
      </x:c>
      <x:c r="BM14" s="70"/>
      <x:c r="BN14" s="73"/>
      <x:c r="BO14" s="70"/>
      <x:c r="BP14" s="73"/>
      <x:c r="BQ14" s="70"/>
      <x:c r="BR14" s="70"/>
      <x:c r="BS14" s="70"/>
      <x:c r="BT14" s="70"/>
      <x:c r="BU14" s="70"/>
      <x:c r="BV14" s="471" t="s">
        <x:v>2064</x:v>
      </x:c>
      <x:c r="BW14" s="114"/>
      <x:c r="BX14" s="70"/>
      <x:c r="BY14" s="73"/>
      <x:c r="BZ14" s="70"/>
      <x:c r="CA14" s="73"/>
      <x:c r="CB14" s="70">
        <x:v>1</x:v>
      </x:c>
      <x:c r="CC14" s="73">
        <x:v>49</x:v>
      </x:c>
      <x:c r="CD14" s="70"/>
      <x:c r="CE14" s="70">
        <x:v>3</x:v>
      </x:c>
      <x:c r="CF14" s="73">
        <x:v>365.43000000000001</x:v>
      </x:c>
      <x:c r="CG14" s="70"/>
      <x:c r="CH14" s="70"/>
      <x:c r="CI14" s="70">
        <x:v>1</x:v>
      </x:c>
      <x:c r="CJ14" s="70">
        <x:v>1</x:v>
      </x:c>
      <x:c r="CK14" s="70"/>
      <x:c r="CL14" s="70"/>
      <x:c r="CM14" s="70"/>
      <x:c r="CN14" s="70"/>
      <x:c r="CO14" s="70"/>
      <x:c r="CP14" s="73"/>
      <x:c r="CQ14" s="70">
        <x:v>2</x:v>
      </x:c>
      <x:c r="CR14" s="73">
        <x:v>2448</x:v>
      </x:c>
      <x:c r="CS14" s="70">
        <x:v>76</x:v>
      </x:c>
      <x:c r="CT14" s="70">
        <x:v>2</x:v>
      </x:c>
      <x:c r="CU14" s="70">
        <x:v>19</x:v>
      </x:c>
      <x:c r="CV14" s="70">
        <x:v>82</x:v>
      </x:c>
      <x:c r="CW14" s="70">
        <x:v>1</x:v>
      </x:c>
      <x:c r="CX14" s="70">
        <x:v>2</x:v>
      </x:c>
      <x:c r="CY14" s="471" t="s">
        <x:v>2064</x:v>
      </x:c>
      <x:c r="CZ14" s="114">
        <x:v>1</x:v>
      </x:c>
      <x:c r="DA14" s="73">
        <x:v>102.26000000000001</x:v>
      </x:c>
      <x:c r="DB14" s="472"/>
      <x:c r="DC14" s="73"/>
      <x:c r="DD14" s="472"/>
      <x:c r="DE14" s="73"/>
      <x:c r="DF14" s="472"/>
      <x:c r="DG14" s="474"/>
      <x:c r="DH14" s="76"/>
      <x:c r="DI14" s="76"/>
      <x:c r="DJ14" s="76"/>
      <x:c r="DK14" s="76"/>
      <x:c r="DL14" s="76"/>
      <x:c r="DM14" s="76"/>
      <x:c r="DN14" s="76"/>
      <x:c r="DO14" s="76"/>
      <x:c r="DP14" s="76"/>
      <x:c r="DQ14" s="76"/>
      <x:c r="DR14" s="76"/>
      <x:c r="DS14" s="76"/>
      <x:c r="DT14" s="76"/>
      <x:c r="DU14" s="76"/>
      <x:c r="DV14" s="76"/>
      <x:c r="DW14" s="76"/>
      <x:c r="DX14" s="76"/>
    </x:row>
    <x:row r="15" spans="1:128" s="1" customFormat="1" ht="24.949999999999999" customHeight="1">
      <x:c r="A15" s="471" t="s">
        <x:v>1515</x:v>
      </x:c>
      <x:c r="B15" s="114">
        <x:v>2</x:v>
      </x:c>
      <x:c r="C15" s="73">
        <x:v>4340</x:v>
      </x:c>
      <x:c r="D15" s="70">
        <x:v>2</x:v>
      </x:c>
      <x:c r="E15" s="73">
        <x:v>22753</x:v>
      </x:c>
      <x:c r="F15" s="70"/>
      <x:c r="G15" s="73"/>
      <x:c r="H15" s="70"/>
      <x:c r="I15" s="73"/>
      <x:c r="J15" s="70">
        <x:v>27</x:v>
      </x:c>
      <x:c r="K15" s="70">
        <x:v>1</x:v>
      </x:c>
      <x:c r="L15" s="73">
        <x:v>984</x:v>
      </x:c>
      <x:c r="M15" s="70">
        <x:v>2</x:v>
      </x:c>
      <x:c r="N15" s="70"/>
      <x:c r="O15" s="70"/>
      <x:c r="P15" s="70"/>
      <x:c r="Q15" s="70"/>
      <x:c r="R15" s="73"/>
      <x:c r="S15" s="70">
        <x:v>1</x:v>
      </x:c>
      <x:c r="T15" s="73">
        <x:v>56.25</x:v>
      </x:c>
      <x:c r="U15" s="70"/>
      <x:c r="V15" s="73"/>
      <x:c r="W15" s="70"/>
      <x:c r="X15" s="70">
        <x:v>95</x:v>
      </x:c>
      <x:c r="Y15" s="70"/>
      <x:c r="Z15" s="70"/>
      <x:c r="AA15" s="70">
        <x:v>2</x:v>
      </x:c>
      <x:c r="AB15" s="70"/>
      <x:c r="AC15" s="70">
        <x:v>1</x:v>
      </x:c>
      <x:c r="AD15" s="70"/>
      <x:c r="AE15" s="70"/>
      <x:c r="AF15" s="70"/>
      <x:c r="AG15" s="70">
        <x:v>7</x:v>
      </x:c>
      <x:c r="AH15" s="70"/>
      <x:c r="AI15" s="70"/>
      <x:c r="AJ15" s="70">
        <x:v>3</x:v>
      </x:c>
      <x:c r="AK15" s="70">
        <x:v>9</x:v>
      </x:c>
      <x:c r="AL15" s="471" t="s">
        <x:v>1515</x:v>
      </x:c>
      <x:c r="AM15" s="114"/>
      <x:c r="AN15" s="73"/>
      <x:c r="AO15" s="70"/>
      <x:c r="AP15" s="70"/>
      <x:c r="AQ15" s="70"/>
      <x:c r="AR15" s="73"/>
      <x:c r="AS15" s="70"/>
      <x:c r="AT15" s="73"/>
      <x:c r="AU15" s="70"/>
      <x:c r="AV15" s="70"/>
      <x:c r="AW15" s="70"/>
      <x:c r="AX15" s="70">
        <x:v>1</x:v>
      </x:c>
      <x:c r="AY15" s="70"/>
      <x:c r="AZ15" s="70"/>
      <x:c r="BA15" s="73"/>
      <x:c r="BB15" s="70"/>
      <x:c r="BC15" s="70"/>
      <x:c r="BD15" s="70">
        <x:v>1</x:v>
      </x:c>
      <x:c r="BE15" s="70">
        <x:v>7</x:v>
      </x:c>
      <x:c r="BF15" s="70">
        <x:v>31</x:v>
      </x:c>
      <x:c r="BG15" s="70"/>
      <x:c r="BH15" s="70"/>
      <x:c r="BI15" s="70"/>
      <x:c r="BJ15" s="73"/>
      <x:c r="BK15" s="70"/>
      <x:c r="BL15" s="73"/>
      <x:c r="BM15" s="70"/>
      <x:c r="BN15" s="73"/>
      <x:c r="BO15" s="70"/>
      <x:c r="BP15" s="73"/>
      <x:c r="BQ15" s="70"/>
      <x:c r="BR15" s="70"/>
      <x:c r="BS15" s="70"/>
      <x:c r="BT15" s="70"/>
      <x:c r="BU15" s="70"/>
      <x:c r="BV15" s="471" t="s">
        <x:v>1515</x:v>
      </x:c>
      <x:c r="BW15" s="114">
        <x:v>2</x:v>
      </x:c>
      <x:c r="BX15" s="70">
        <x:v>10</x:v>
      </x:c>
      <x:c r="BY15" s="73">
        <x:v>132</x:v>
      </x:c>
      <x:c r="BZ15" s="70"/>
      <x:c r="CA15" s="73"/>
      <x:c r="CB15" s="70"/>
      <x:c r="CC15" s="73"/>
      <x:c r="CD15" s="70"/>
      <x:c r="CE15" s="70">
        <x:v>2</x:v>
      </x:c>
      <x:c r="CF15" s="73">
        <x:v>116.79000000000001</x:v>
      </x:c>
      <x:c r="CG15" s="70"/>
      <x:c r="CH15" s="70"/>
      <x:c r="CI15" s="70"/>
      <x:c r="CJ15" s="70">
        <x:v>3</x:v>
      </x:c>
      <x:c r="CK15" s="70"/>
      <x:c r="CL15" s="70"/>
      <x:c r="CM15" s="70"/>
      <x:c r="CN15" s="70"/>
      <x:c r="CO15" s="70">
        <x:v>1</x:v>
      </x:c>
      <x:c r="CP15" s="73">
        <x:v>120.15000000000001</x:v>
      </x:c>
      <x:c r="CQ15" s="70"/>
      <x:c r="CR15" s="73"/>
      <x:c r="CS15" s="475">
        <x:v>226</x:v>
      </x:c>
      <x:c r="CT15" s="70">
        <x:v>2</x:v>
      </x:c>
      <x:c r="CU15" s="70"/>
      <x:c r="CV15" s="70">
        <x:v>24</x:v>
      </x:c>
      <x:c r="CW15" s="70">
        <x:v>5</x:v>
      </x:c>
      <x:c r="CX15" s="70">
        <x:v>24</x:v>
      </x:c>
      <x:c r="CY15" s="471" t="s">
        <x:v>1515</x:v>
      </x:c>
      <x:c r="CZ15" s="114">
        <x:v>1</x:v>
      </x:c>
      <x:c r="DA15" s="73">
        <x:v>120</x:v>
      </x:c>
      <x:c r="DB15" s="472">
        <x:v>1</x:v>
      </x:c>
      <x:c r="DC15" s="73">
        <x:v>120</x:v>
      </x:c>
      <x:c r="DD15" s="472">
        <x:v>1</x:v>
      </x:c>
      <x:c r="DE15" s="73">
        <x:v>120</x:v>
      </x:c>
      <x:c r="DF15" s="472"/>
      <x:c r="DG15" s="474"/>
      <x:c r="DH15" s="76"/>
      <x:c r="DI15" s="76"/>
      <x:c r="DJ15" s="76"/>
      <x:c r="DK15" s="76"/>
      <x:c r="DL15" s="76"/>
      <x:c r="DM15" s="76"/>
      <x:c r="DN15" s="76"/>
      <x:c r="DO15" s="76"/>
      <x:c r="DP15" s="76"/>
      <x:c r="DQ15" s="76"/>
      <x:c r="DR15" s="76"/>
      <x:c r="DS15" s="76"/>
      <x:c r="DT15" s="76"/>
      <x:c r="DU15" s="76"/>
      <x:c r="DV15" s="76"/>
      <x:c r="DW15" s="76"/>
      <x:c r="DX15" s="76"/>
    </x:row>
    <x:row r="16" spans="1:128" s="1" customFormat="1" ht="24.949999999999999" customHeight="1">
      <x:c r="A16" s="471" t="s">
        <x:v>2342</x:v>
      </x:c>
      <x:c r="B16" s="114">
        <x:v>1</x:v>
      </x:c>
      <x:c r="C16" s="73">
        <x:v>2061</x:v>
      </x:c>
      <x:c r="D16" s="70"/>
      <x:c r="E16" s="73"/>
      <x:c r="F16" s="70">
        <x:v>1</x:v>
      </x:c>
      <x:c r="G16" s="73">
        <x:v>0.40000000000000002</x:v>
      </x:c>
      <x:c r="H16" s="70"/>
      <x:c r="I16" s="73"/>
      <x:c r="J16" s="70">
        <x:v>1</x:v>
      </x:c>
      <x:c r="K16" s="70">
        <x:v>1</x:v>
      </x:c>
      <x:c r="L16" s="73">
        <x:v>3490</x:v>
      </x:c>
      <x:c r="M16" s="70"/>
      <x:c r="N16" s="70"/>
      <x:c r="O16" s="70"/>
      <x:c r="P16" s="70"/>
      <x:c r="Q16" s="70"/>
      <x:c r="R16" s="73"/>
      <x:c r="S16" s="70">
        <x:v>1</x:v>
      </x:c>
      <x:c r="T16" s="73">
        <x:v>9</x:v>
      </x:c>
      <x:c r="U16" s="70"/>
      <x:c r="V16" s="73"/>
      <x:c r="W16" s="70"/>
      <x:c r="X16" s="70"/>
      <x:c r="Y16" s="70"/>
      <x:c r="Z16" s="70"/>
      <x:c r="AA16" s="70"/>
      <x:c r="AB16" s="70"/>
      <x:c r="AC16" s="70"/>
      <x:c r="AD16" s="70"/>
      <x:c r="AE16" s="70"/>
      <x:c r="AF16" s="70"/>
      <x:c r="AG16" s="70"/>
      <x:c r="AH16" s="70"/>
      <x:c r="AI16" s="70"/>
      <x:c r="AJ16" s="70"/>
      <x:c r="AK16" s="70"/>
      <x:c r="AL16" s="471" t="s">
        <x:v>2342</x:v>
      </x:c>
      <x:c r="AM16" s="114"/>
      <x:c r="AN16" s="73"/>
      <x:c r="AO16" s="70"/>
      <x:c r="AP16" s="70"/>
      <x:c r="AQ16" s="70"/>
      <x:c r="AR16" s="73"/>
      <x:c r="AS16" s="70"/>
      <x:c r="AT16" s="73"/>
      <x:c r="AU16" s="70"/>
      <x:c r="AV16" s="70"/>
      <x:c r="AW16" s="70"/>
      <x:c r="AX16" s="70"/>
      <x:c r="AY16" s="70"/>
      <x:c r="AZ16" s="70"/>
      <x:c r="BA16" s="73"/>
      <x:c r="BB16" s="70"/>
      <x:c r="BC16" s="70"/>
      <x:c r="BD16" s="70"/>
      <x:c r="BE16" s="70"/>
      <x:c r="BF16" s="70"/>
      <x:c r="BG16" s="70"/>
      <x:c r="BH16" s="70"/>
      <x:c r="BI16" s="70"/>
      <x:c r="BJ16" s="73"/>
      <x:c r="BK16" s="70"/>
      <x:c r="BL16" s="73"/>
      <x:c r="BM16" s="70"/>
      <x:c r="BN16" s="73"/>
      <x:c r="BO16" s="70"/>
      <x:c r="BP16" s="73"/>
      <x:c r="BQ16" s="70"/>
      <x:c r="BR16" s="70"/>
      <x:c r="BS16" s="70"/>
      <x:c r="BT16" s="70">
        <x:v>1</x:v>
      </x:c>
      <x:c r="BU16" s="70">
        <x:v>1</x:v>
      </x:c>
      <x:c r="BV16" s="471" t="s">
        <x:v>2342</x:v>
      </x:c>
      <x:c r="BW16" s="114">
        <x:v>1</x:v>
      </x:c>
      <x:c r="BX16" s="70">
        <x:v>26</x:v>
      </x:c>
      <x:c r="BY16" s="73">
        <x:v>710</x:v>
      </x:c>
      <x:c r="BZ16" s="70"/>
      <x:c r="CA16" s="73"/>
      <x:c r="CB16" s="70"/>
      <x:c r="CC16" s="73"/>
      <x:c r="CD16" s="70"/>
      <x:c r="CE16" s="70">
        <x:v>1</x:v>
      </x:c>
      <x:c r="CF16" s="73">
        <x:v>87</x:v>
      </x:c>
      <x:c r="CG16" s="70"/>
      <x:c r="CH16" s="70"/>
      <x:c r="CI16" s="70"/>
      <x:c r="CJ16" s="70">
        <x:v>1</x:v>
      </x:c>
      <x:c r="CK16" s="70"/>
      <x:c r="CL16" s="70"/>
      <x:c r="CM16" s="70"/>
      <x:c r="CN16" s="70"/>
      <x:c r="CO16" s="70">
        <x:v>1</x:v>
      </x:c>
      <x:c r="CP16" s="73">
        <x:v>132.84</x:v>
      </x:c>
      <x:c r="CQ16" s="70">
        <x:v>2</x:v>
      </x:c>
      <x:c r="CR16" s="73">
        <x:v>1011</x:v>
      </x:c>
      <x:c r="CS16" s="70">
        <x:v>15</x:v>
      </x:c>
      <x:c r="CT16" s="70">
        <x:v>1</x:v>
      </x:c>
      <x:c r="CU16" s="70">
        <x:v>32</x:v>
      </x:c>
      <x:c r="CV16" s="70">
        <x:v>3</x:v>
      </x:c>
      <x:c r="CW16" s="70"/>
      <x:c r="CX16" s="70"/>
      <x:c r="CY16" s="471" t="s">
        <x:v>2342</x:v>
      </x:c>
      <x:c r="CZ16" s="114">
        <x:v>5</x:v>
      </x:c>
      <x:c r="DA16" s="73">
        <x:v>1205.5999999999999</x:v>
      </x:c>
      <x:c r="DB16" s="472"/>
      <x:c r="DC16" s="73"/>
      <x:c r="DD16" s="472"/>
      <x:c r="DE16" s="73"/>
      <x:c r="DF16" s="472"/>
      <x:c r="DG16" s="104"/>
      <x:c r="DH16" s="76"/>
      <x:c r="DI16" s="76"/>
      <x:c r="DJ16" s="76"/>
      <x:c r="DK16" s="76"/>
      <x:c r="DL16" s="76"/>
      <x:c r="DM16" s="76"/>
      <x:c r="DN16" s="76"/>
      <x:c r="DO16" s="76"/>
      <x:c r="DP16" s="76"/>
      <x:c r="DQ16" s="76"/>
      <x:c r="DR16" s="76"/>
      <x:c r="DS16" s="76"/>
      <x:c r="DT16" s="76"/>
      <x:c r="DU16" s="76"/>
      <x:c r="DV16" s="76"/>
      <x:c r="DW16" s="76"/>
      <x:c r="DX16" s="76"/>
    </x:row>
    <x:row r="17" spans="1:128" s="1" customFormat="1" ht="24.949999999999999" customHeight="1">
      <x:c r="A17" s="431" t="s">
        <x:v>2403</x:v>
      </x:c>
      <x:c r="B17" s="114">
        <x:f>B18</x:f>
        <x:v>0</x:v>
      </x:c>
      <x:c r="C17" s="73">
        <x:f t="shared" ref="C17:BN17" si="10">C18</x:f>
        <x:v>0</x:v>
      </x:c>
      <x:c r="D17" s="70">
        <x:f t="shared" si="10"/>
        <x:v>0</x:v>
      </x:c>
      <x:c r="E17" s="73">
        <x:f t="shared" si="10"/>
        <x:v>0</x:v>
      </x:c>
      <x:c r="F17" s="70">
        <x:f t="shared" si="10"/>
        <x:v>0</x:v>
      </x:c>
      <x:c r="G17" s="73">
        <x:f t="shared" si="10"/>
        <x:v>0</x:v>
      </x:c>
      <x:c r="H17" s="70">
        <x:f t="shared" si="10"/>
        <x:v>0</x:v>
      </x:c>
      <x:c r="I17" s="73">
        <x:f t="shared" si="10"/>
        <x:v>0</x:v>
      </x:c>
      <x:c r="J17" s="70">
        <x:f t="shared" si="10"/>
        <x:v>0</x:v>
      </x:c>
      <x:c r="K17" s="70">
        <x:f t="shared" si="10"/>
        <x:v>0</x:v>
      </x:c>
      <x:c r="L17" s="73">
        <x:f t="shared" si="10"/>
        <x:v>0</x:v>
      </x:c>
      <x:c r="M17" s="70">
        <x:f t="shared" si="10"/>
        <x:v>0</x:v>
      </x:c>
      <x:c r="N17" s="70">
        <x:f t="shared" si="10"/>
        <x:v>0</x:v>
      </x:c>
      <x:c r="O17" s="70">
        <x:f t="shared" si="10"/>
        <x:v>0</x:v>
      </x:c>
      <x:c r="P17" s="70">
        <x:f t="shared" si="10"/>
        <x:v>0</x:v>
      </x:c>
      <x:c r="Q17" s="70">
        <x:f t="shared" si="10"/>
        <x:v>0</x:v>
      </x:c>
      <x:c r="R17" s="73">
        <x:f t="shared" si="10"/>
        <x:v>0</x:v>
      </x:c>
      <x:c r="S17" s="70">
        <x:f t="shared" si="10"/>
        <x:v>0</x:v>
      </x:c>
      <x:c r="T17" s="73">
        <x:f t="shared" si="10"/>
        <x:v>0</x:v>
      </x:c>
      <x:c r="U17" s="70">
        <x:f t="shared" si="10"/>
        <x:v>0</x:v>
      </x:c>
      <x:c r="V17" s="73">
        <x:f t="shared" si="10"/>
        <x:v>0</x:v>
      </x:c>
      <x:c r="W17" s="70">
        <x:f t="shared" si="10"/>
        <x:v>0</x:v>
      </x:c>
      <x:c r="X17" s="70">
        <x:f t="shared" si="10"/>
        <x:v>0</x:v>
      </x:c>
      <x:c r="Y17" s="70">
        <x:f t="shared" si="10"/>
        <x:v>0</x:v>
      </x:c>
      <x:c r="Z17" s="70">
        <x:f t="shared" si="10"/>
        <x:v>0</x:v>
      </x:c>
      <x:c r="AA17" s="70">
        <x:f t="shared" si="10"/>
        <x:v>0</x:v>
      </x:c>
      <x:c r="AB17" s="70">
        <x:f t="shared" si="10"/>
        <x:v>0</x:v>
      </x:c>
      <x:c r="AC17" s="70">
        <x:f t="shared" si="10"/>
        <x:v>0</x:v>
      </x:c>
      <x:c r="AD17" s="70">
        <x:f t="shared" si="10"/>
        <x:v>0</x:v>
      </x:c>
      <x:c r="AE17" s="70">
        <x:f t="shared" si="10"/>
        <x:v>0</x:v>
      </x:c>
      <x:c r="AF17" s="70">
        <x:f t="shared" si="10"/>
        <x:v>0</x:v>
      </x:c>
      <x:c r="AG17" s="70">
        <x:f t="shared" si="10"/>
        <x:v>0</x:v>
      </x:c>
      <x:c r="AH17" s="70">
        <x:f t="shared" si="10"/>
        <x:v>0</x:v>
      </x:c>
      <x:c r="AI17" s="70">
        <x:f t="shared" si="10"/>
        <x:v>0</x:v>
      </x:c>
      <x:c r="AJ17" s="70">
        <x:f t="shared" si="10"/>
        <x:v>0</x:v>
      </x:c>
      <x:c r="AK17" s="70">
        <x:f t="shared" si="10"/>
        <x:v>0</x:v>
      </x:c>
      <x:c r="AL17" s="431" t="s">
        <x:v>2403</x:v>
      </x:c>
      <x:c r="AM17" s="114">
        <x:f t="shared" si="10"/>
        <x:v>0</x:v>
      </x:c>
      <x:c r="AN17" s="73">
        <x:f t="shared" si="10"/>
        <x:v>0</x:v>
      </x:c>
      <x:c r="AO17" s="70">
        <x:f t="shared" si="10"/>
        <x:v>0</x:v>
      </x:c>
      <x:c r="AP17" s="70">
        <x:f t="shared" si="10"/>
        <x:v>0</x:v>
      </x:c>
      <x:c r="AQ17" s="70">
        <x:f t="shared" si="10"/>
        <x:v>0</x:v>
      </x:c>
      <x:c r="AR17" s="73">
        <x:f t="shared" si="10"/>
        <x:v>0</x:v>
      </x:c>
      <x:c r="AS17" s="70">
        <x:f t="shared" si="10"/>
        <x:v>0</x:v>
      </x:c>
      <x:c r="AT17" s="73">
        <x:f t="shared" si="10"/>
        <x:v>0</x:v>
      </x:c>
      <x:c r="AU17" s="70">
        <x:f t="shared" si="10"/>
        <x:v>0</x:v>
      </x:c>
      <x:c r="AV17" s="70">
        <x:f t="shared" si="10"/>
        <x:v>0</x:v>
      </x:c>
      <x:c r="AW17" s="70">
        <x:f t="shared" si="10"/>
        <x:v>0</x:v>
      </x:c>
      <x:c r="AX17" s="70">
        <x:f t="shared" si="10"/>
        <x:v>0</x:v>
      </x:c>
      <x:c r="AY17" s="70">
        <x:f t="shared" si="10"/>
        <x:v>0</x:v>
      </x:c>
      <x:c r="AZ17" s="70">
        <x:f t="shared" si="10"/>
        <x:v>0</x:v>
      </x:c>
      <x:c r="BA17" s="73">
        <x:f t="shared" si="10"/>
        <x:v>0</x:v>
      </x:c>
      <x:c r="BB17" s="70">
        <x:f t="shared" si="10"/>
        <x:v>0</x:v>
      </x:c>
      <x:c r="BC17" s="70">
        <x:f t="shared" si="10"/>
        <x:v>0</x:v>
      </x:c>
      <x:c r="BD17" s="70">
        <x:f t="shared" si="10"/>
        <x:v>0</x:v>
      </x:c>
      <x:c r="BE17" s="70">
        <x:f t="shared" si="10"/>
        <x:v>0</x:v>
      </x:c>
      <x:c r="BF17" s="70">
        <x:f t="shared" si="10"/>
        <x:v>0</x:v>
      </x:c>
      <x:c r="BG17" s="70">
        <x:f t="shared" si="10"/>
        <x:v>0</x:v>
      </x:c>
      <x:c r="BH17" s="70">
        <x:f t="shared" si="10"/>
        <x:v>0</x:v>
      </x:c>
      <x:c r="BI17" s="70">
        <x:f t="shared" si="10"/>
        <x:v>0</x:v>
      </x:c>
      <x:c r="BJ17" s="73">
        <x:f t="shared" si="10"/>
        <x:v>0</x:v>
      </x:c>
      <x:c r="BK17" s="70">
        <x:f t="shared" si="10"/>
        <x:v>0</x:v>
      </x:c>
      <x:c r="BL17" s="73">
        <x:f t="shared" si="10"/>
        <x:v>0</x:v>
      </x:c>
      <x:c r="BM17" s="70">
        <x:f t="shared" si="10"/>
        <x:v>0</x:v>
      </x:c>
      <x:c r="BN17" s="73">
        <x:f t="shared" si="10"/>
        <x:v>0</x:v>
      </x:c>
      <x:c r="BO17" s="70">
        <x:f t="shared" ref="BO17:DG17" si="11">BO18</x:f>
        <x:v>0</x:v>
      </x:c>
      <x:c r="BP17" s="73">
        <x:f t="shared" si="11"/>
        <x:v>0</x:v>
      </x:c>
      <x:c r="BQ17" s="70">
        <x:f t="shared" si="11"/>
        <x:v>0</x:v>
      </x:c>
      <x:c r="BR17" s="70">
        <x:f t="shared" si="11"/>
        <x:v>0</x:v>
      </x:c>
      <x:c r="BS17" s="70">
        <x:f t="shared" si="11"/>
        <x:v>0</x:v>
      </x:c>
      <x:c r="BT17" s="70">
        <x:f t="shared" si="11"/>
        <x:v>0</x:v>
      </x:c>
      <x:c r="BU17" s="70">
        <x:f t="shared" si="11"/>
        <x:v>0</x:v>
      </x:c>
      <x:c r="BV17" s="431" t="s">
        <x:v>2403</x:v>
      </x:c>
      <x:c r="BW17" s="114">
        <x:f t="shared" si="11"/>
        <x:v>0</x:v>
      </x:c>
      <x:c r="BX17" s="70">
        <x:f t="shared" si="11"/>
        <x:v>0</x:v>
      </x:c>
      <x:c r="BY17" s="73">
        <x:f t="shared" si="11"/>
        <x:v>0</x:v>
      </x:c>
      <x:c r="BZ17" s="70">
        <x:f t="shared" si="11"/>
        <x:v>0</x:v>
      </x:c>
      <x:c r="CA17" s="73">
        <x:f t="shared" si="11"/>
        <x:v>0</x:v>
      </x:c>
      <x:c r="CB17" s="70">
        <x:f t="shared" si="11"/>
        <x:v>0</x:v>
      </x:c>
      <x:c r="CC17" s="73">
        <x:f t="shared" si="11"/>
        <x:v>0</x:v>
      </x:c>
      <x:c r="CD17" s="70">
        <x:f t="shared" si="11"/>
        <x:v>0</x:v>
      </x:c>
      <x:c r="CE17" s="70">
        <x:f t="shared" si="11"/>
        <x:v>0</x:v>
      </x:c>
      <x:c r="CF17" s="73">
        <x:f t="shared" si="11"/>
        <x:v>0</x:v>
      </x:c>
      <x:c r="CG17" s="70">
        <x:f t="shared" si="11"/>
        <x:v>0</x:v>
      </x:c>
      <x:c r="CH17" s="70">
        <x:f t="shared" si="11"/>
        <x:v>0</x:v>
      </x:c>
      <x:c r="CI17" s="70">
        <x:f t="shared" si="11"/>
        <x:v>0</x:v>
      </x:c>
      <x:c r="CJ17" s="70">
        <x:f t="shared" si="11"/>
        <x:v>0</x:v>
      </x:c>
      <x:c r="CK17" s="70">
        <x:f t="shared" si="11"/>
        <x:v>0</x:v>
      </x:c>
      <x:c r="CL17" s="70">
        <x:f t="shared" si="11"/>
        <x:v>0</x:v>
      </x:c>
      <x:c r="CM17" s="70">
        <x:f t="shared" si="11"/>
        <x:v>0</x:v>
      </x:c>
      <x:c r="CN17" s="70">
        <x:f t="shared" si="11"/>
        <x:v>0</x:v>
      </x:c>
      <x:c r="CO17" s="70">
        <x:f t="shared" si="11"/>
        <x:v>0</x:v>
      </x:c>
      <x:c r="CP17" s="73">
        <x:f t="shared" si="11"/>
        <x:v>0</x:v>
      </x:c>
      <x:c r="CQ17" s="70">
        <x:f t="shared" si="11"/>
        <x:v>0</x:v>
      </x:c>
      <x:c r="CR17" s="73">
        <x:f t="shared" si="11"/>
        <x:v>0</x:v>
      </x:c>
      <x:c r="CS17" s="70">
        <x:f t="shared" si="11"/>
        <x:v>0</x:v>
      </x:c>
      <x:c r="CT17" s="70">
        <x:f t="shared" si="11"/>
        <x:v>0</x:v>
      </x:c>
      <x:c r="CU17" s="70">
        <x:f t="shared" si="11"/>
        <x:v>0</x:v>
      </x:c>
      <x:c r="CV17" s="70">
        <x:f t="shared" si="11"/>
        <x:v>0</x:v>
      </x:c>
      <x:c r="CW17" s="70">
        <x:f t="shared" si="11"/>
        <x:v>0</x:v>
      </x:c>
      <x:c r="CX17" s="70">
        <x:f t="shared" si="11"/>
        <x:v>0</x:v>
      </x:c>
      <x:c r="CY17" s="431" t="s">
        <x:v>2403</x:v>
      </x:c>
      <x:c r="CZ17" s="114">
        <x:f t="shared" si="11"/>
        <x:v>0</x:v>
      </x:c>
      <x:c r="DA17" s="73">
        <x:f t="shared" si="11"/>
        <x:v>0</x:v>
      </x:c>
      <x:c r="DB17" s="70">
        <x:f t="shared" si="11"/>
        <x:v>0</x:v>
      </x:c>
      <x:c r="DC17" s="73">
        <x:f t="shared" si="11"/>
        <x:v>0</x:v>
      </x:c>
      <x:c r="DD17" s="70">
        <x:f t="shared" si="11"/>
        <x:v>0</x:v>
      </x:c>
      <x:c r="DE17" s="73">
        <x:f t="shared" si="11"/>
        <x:v>0</x:v>
      </x:c>
      <x:c r="DF17" s="70">
        <x:f t="shared" si="11"/>
        <x:v>0</x:v>
      </x:c>
      <x:c r="DG17" s="104">
        <x:f t="shared" si="11"/>
        <x:v>0</x:v>
      </x:c>
      <x:c r="DH17" s="76"/>
      <x:c r="DI17" s="76"/>
      <x:c r="DJ17" s="76"/>
      <x:c r="DK17" s="76"/>
      <x:c r="DL17" s="76"/>
      <x:c r="DM17" s="76"/>
      <x:c r="DN17" s="76"/>
      <x:c r="DO17" s="76"/>
      <x:c r="DP17" s="76"/>
      <x:c r="DQ17" s="76"/>
      <x:c r="DR17" s="76"/>
      <x:c r="DS17" s="76"/>
      <x:c r="DT17" s="76"/>
      <x:c r="DU17" s="76"/>
      <x:c r="DV17" s="76"/>
      <x:c r="DW17" s="76"/>
      <x:c r="DX17" s="76"/>
    </x:row>
    <x:row r="18" spans="1:128" s="1" customFormat="1" ht="24.949999999999999" customHeight="1">
      <x:c r="A18" s="476" t="s">
        <x:v>2346</x:v>
      </x:c>
      <x:c r="B18" s="477"/>
      <x:c r="C18" s="478"/>
      <x:c r="D18" s="479"/>
      <x:c r="E18" s="478"/>
      <x:c r="F18" s="479"/>
      <x:c r="G18" s="478"/>
      <x:c r="H18" s="479"/>
      <x:c r="I18" s="478"/>
      <x:c r="J18" s="479"/>
      <x:c r="K18" s="479"/>
      <x:c r="L18" s="478"/>
      <x:c r="M18" s="479"/>
      <x:c r="N18" s="479"/>
      <x:c r="O18" s="479"/>
      <x:c r="P18" s="479"/>
      <x:c r="Q18" s="479"/>
      <x:c r="R18" s="478"/>
      <x:c r="S18" s="479"/>
      <x:c r="T18" s="478"/>
      <x:c r="U18" s="479"/>
      <x:c r="V18" s="478"/>
      <x:c r="W18" s="479"/>
      <x:c r="X18" s="479"/>
      <x:c r="Y18" s="479"/>
      <x:c r="Z18" s="479"/>
      <x:c r="AA18" s="479"/>
      <x:c r="AB18" s="479"/>
      <x:c r="AC18" s="479"/>
      <x:c r="AD18" s="479"/>
      <x:c r="AE18" s="479"/>
      <x:c r="AF18" s="479"/>
      <x:c r="AG18" s="479"/>
      <x:c r="AH18" s="479"/>
      <x:c r="AI18" s="479"/>
      <x:c r="AJ18" s="479"/>
      <x:c r="AK18" s="479"/>
      <x:c r="AL18" s="476" t="s">
        <x:v>2346</x:v>
      </x:c>
      <x:c r="AM18" s="477"/>
      <x:c r="AN18" s="478"/>
      <x:c r="AO18" s="479"/>
      <x:c r="AP18" s="479"/>
      <x:c r="AQ18" s="479"/>
      <x:c r="AR18" s="478"/>
      <x:c r="AS18" s="479"/>
      <x:c r="AT18" s="478"/>
      <x:c r="AU18" s="479"/>
      <x:c r="AV18" s="479"/>
      <x:c r="AW18" s="479"/>
      <x:c r="AX18" s="479"/>
      <x:c r="AY18" s="479"/>
      <x:c r="AZ18" s="479"/>
      <x:c r="BA18" s="478"/>
      <x:c r="BB18" s="479"/>
      <x:c r="BC18" s="479"/>
      <x:c r="BD18" s="479"/>
      <x:c r="BE18" s="479"/>
      <x:c r="BF18" s="479"/>
      <x:c r="BG18" s="479"/>
      <x:c r="BH18" s="479"/>
      <x:c r="BI18" s="479"/>
      <x:c r="BJ18" s="478"/>
      <x:c r="BK18" s="479"/>
      <x:c r="BL18" s="478"/>
      <x:c r="BM18" s="479"/>
      <x:c r="BN18" s="478"/>
      <x:c r="BO18" s="479"/>
      <x:c r="BP18" s="478"/>
      <x:c r="BQ18" s="479"/>
      <x:c r="BR18" s="479"/>
      <x:c r="BS18" s="479"/>
      <x:c r="BT18" s="479"/>
      <x:c r="BU18" s="479"/>
      <x:c r="BV18" s="476" t="s">
        <x:v>2346</x:v>
      </x:c>
      <x:c r="BW18" s="477"/>
      <x:c r="BX18" s="479"/>
      <x:c r="BY18" s="478"/>
      <x:c r="BZ18" s="479"/>
      <x:c r="CA18" s="478"/>
      <x:c r="CB18" s="479"/>
      <x:c r="CC18" s="478"/>
      <x:c r="CD18" s="479"/>
      <x:c r="CE18" s="479"/>
      <x:c r="CF18" s="478"/>
      <x:c r="CG18" s="479"/>
      <x:c r="CH18" s="479"/>
      <x:c r="CI18" s="479"/>
      <x:c r="CJ18" s="479"/>
      <x:c r="CK18" s="479"/>
      <x:c r="CL18" s="479"/>
      <x:c r="CM18" s="479"/>
      <x:c r="CN18" s="479"/>
      <x:c r="CO18" s="479"/>
      <x:c r="CP18" s="478"/>
      <x:c r="CQ18" s="479"/>
      <x:c r="CR18" s="478"/>
      <x:c r="CS18" s="480"/>
      <x:c r="CT18" s="479"/>
      <x:c r="CU18" s="479"/>
      <x:c r="CV18" s="479"/>
      <x:c r="CW18" s="479"/>
      <x:c r="CX18" s="479"/>
      <x:c r="CY18" s="476" t="s">
        <x:v>2346</x:v>
      </x:c>
      <x:c r="CZ18" s="481"/>
      <x:c r="DA18" s="478"/>
      <x:c r="DB18" s="482"/>
      <x:c r="DC18" s="478"/>
      <x:c r="DD18" s="482"/>
      <x:c r="DE18" s="478"/>
      <x:c r="DF18" s="482"/>
      <x:c r="DG18" s="483"/>
      <x:c r="DH18" s="76"/>
      <x:c r="DI18" s="76"/>
      <x:c r="DJ18" s="76"/>
      <x:c r="DK18" s="76"/>
      <x:c r="DL18" s="76"/>
      <x:c r="DM18" s="76"/>
      <x:c r="DN18" s="76"/>
      <x:c r="DO18" s="76"/>
      <x:c r="DP18" s="76"/>
      <x:c r="DQ18" s="76"/>
      <x:c r="DR18" s="76"/>
      <x:c r="DS18" s="76"/>
      <x:c r="DT18" s="76"/>
      <x:c r="DU18" s="76"/>
      <x:c r="DV18" s="76"/>
      <x:c r="DW18" s="76"/>
      <x:c r="DX18" s="76"/>
    </x:row>
    <x:row r="19" spans="1:111" s="439" customFormat="1" ht="24.949999999999999" customHeight="1">
      <x:c r="A19" s="144" t="s">
        <x:v>2906</x:v>
      </x:c>
      <x:c r="B19" s="133">
        <x:f>B20+B23+B31</x:f>
        <x:v>32</x:v>
      </x:c>
      <x:c r="C19" s="900">
        <x:f t="shared" ref="C19:AK19" si="12">C20+C23+C31</x:f>
        <x:v>126214.5</x:v>
      </x:c>
      <x:c r="D19" s="133">
        <x:f t="shared" si="12"/>
        <x:v>29</x:v>
      </x:c>
      <x:c r="E19" s="900">
        <x:f t="shared" si="12"/>
        <x:v>124538.43000000001</x:v>
      </x:c>
      <x:c r="F19" s="133">
        <x:f t="shared" si="12"/>
        <x:v>156</x:v>
      </x:c>
      <x:c r="G19" s="900">
        <x:f t="shared" si="12"/>
        <x:v>67.359999999999999</x:v>
      </x:c>
      <x:c r="H19" s="133">
        <x:f t="shared" si="12"/>
        <x:v>642</x:v>
      </x:c>
      <x:c r="I19" s="900">
        <x:f t="shared" si="12"/>
        <x:v>642</x:v>
      </x:c>
      <x:c r="J19" s="133">
        <x:f t="shared" si="12"/>
        <x:v>50</x:v>
      </x:c>
      <x:c r="K19" s="133">
        <x:f t="shared" si="12"/>
        <x:v>13</x:v>
      </x:c>
      <x:c r="L19" s="900">
        <x:f t="shared" si="12"/>
        <x:v>10117.18</x:v>
      </x:c>
      <x:c r="M19" s="133">
        <x:f t="shared" si="12"/>
        <x:v>5</x:v>
      </x:c>
      <x:c r="N19" s="133">
        <x:f t="shared" si="12"/>
        <x:v>18</x:v>
      </x:c>
      <x:c r="O19" s="133">
        <x:f t="shared" si="12"/>
        <x:v>0</x:v>
      </x:c>
      <x:c r="P19" s="133">
        <x:f t="shared" si="12"/>
        <x:v>0</x:v>
      </x:c>
      <x:c r="Q19" s="133">
        <x:f t="shared" si="12"/>
        <x:v>0</x:v>
      </x:c>
      <x:c r="R19" s="900">
        <x:f t="shared" si="12"/>
        <x:v>0</x:v>
      </x:c>
      <x:c r="S19" s="133">
        <x:f t="shared" si="12"/>
        <x:v>19</x:v>
      </x:c>
      <x:c r="T19" s="900">
        <x:f t="shared" si="12"/>
        <x:v>531</x:v>
      </x:c>
      <x:c r="U19" s="133">
        <x:f t="shared" si="12"/>
        <x:v>1</x:v>
      </x:c>
      <x:c r="V19" s="900">
        <x:f t="shared" si="12"/>
        <x:v>214</x:v>
      </x:c>
      <x:c r="W19" s="133">
        <x:f t="shared" si="12"/>
        <x:v>72</x:v>
      </x:c>
      <x:c r="X19" s="133">
        <x:f t="shared" si="12"/>
        <x:v>494</x:v>
      </x:c>
      <x:c r="Y19" s="133">
        <x:f t="shared" si="12"/>
        <x:v>2</x:v>
      </x:c>
      <x:c r="Z19" s="133">
        <x:f t="shared" si="12"/>
        <x:v>99</x:v>
      </x:c>
      <x:c r="AA19" s="133">
        <x:f t="shared" si="12"/>
        <x:v>0</x:v>
      </x:c>
      <x:c r="AB19" s="133">
        <x:f t="shared" si="12"/>
        <x:v>0</x:v>
      </x:c>
      <x:c r="AC19" s="133">
        <x:f t="shared" si="12"/>
        <x:v>1</x:v>
      </x:c>
      <x:c r="AD19" s="133">
        <x:f t="shared" si="12"/>
        <x:v>2</x:v>
      </x:c>
      <x:c r="AE19" s="133">
        <x:f t="shared" si="12"/>
        <x:v>0</x:v>
      </x:c>
      <x:c r="AF19" s="133">
        <x:f t="shared" si="12"/>
        <x:v>0</x:v>
      </x:c>
      <x:c r="AG19" s="133">
        <x:f t="shared" si="12"/>
        <x:v>1</x:v>
      </x:c>
      <x:c r="AH19" s="133">
        <x:f t="shared" si="12"/>
        <x:v>0</x:v>
      </x:c>
      <x:c r="AI19" s="133">
        <x:f t="shared" si="12"/>
        <x:v>0</x:v>
      </x:c>
      <x:c r="AJ19" s="133">
        <x:f t="shared" si="12"/>
        <x:v>3</x:v>
      </x:c>
      <x:c r="AK19" s="133">
        <x:f t="shared" si="12"/>
        <x:v>9</x:v>
      </x:c>
      <x:c r="AL19" s="144" t="s">
        <x:v>2906</x:v>
      </x:c>
      <x:c r="AM19" s="133">
        <x:f t="shared" ref="AM19:BU19" si="13">AM20+AM23+AM31</x:f>
        <x:v>1</x:v>
      </x:c>
      <x:c r="AN19" s="900">
        <x:f t="shared" si="13"/>
        <x:v>14500</x:v>
      </x:c>
      <x:c r="AO19" s="133">
        <x:f t="shared" si="13"/>
        <x:v>1</x:v>
      </x:c>
      <x:c r="AP19" s="133">
        <x:f t="shared" si="13"/>
        <x:v>9</x:v>
      </x:c>
      <x:c r="AQ19" s="133">
        <x:f t="shared" si="13"/>
        <x:v>0</x:v>
      </x:c>
      <x:c r="AR19" s="900">
        <x:f t="shared" si="13"/>
        <x:v>0</x:v>
      </x:c>
      <x:c r="AS19" s="133">
        <x:f t="shared" si="13"/>
        <x:v>0</x:v>
      </x:c>
      <x:c r="AT19" s="900">
        <x:f t="shared" si="13"/>
        <x:v>0</x:v>
      </x:c>
      <x:c r="AU19" s="133">
        <x:f t="shared" si="13"/>
        <x:v>1</x:v>
      </x:c>
      <x:c r="AV19" s="133">
        <x:f t="shared" si="13"/>
        <x:v>1</x:v>
      </x:c>
      <x:c r="AW19" s="133">
        <x:f t="shared" si="13"/>
        <x:v>0</x:v>
      </x:c>
      <x:c r="AX19" s="133">
        <x:f t="shared" si="13"/>
        <x:v>2.5</x:v>
      </x:c>
      <x:c r="AY19" s="133">
        <x:f t="shared" si="13"/>
        <x:v>0</x:v>
      </x:c>
      <x:c r="AZ19" s="133">
        <x:f t="shared" si="13"/>
        <x:v>8</x:v>
      </x:c>
      <x:c r="BA19" s="900">
        <x:f t="shared" si="13"/>
        <x:v>7808</x:v>
      </x:c>
      <x:c r="BB19" s="133">
        <x:f t="shared" si="13"/>
        <x:v>0</x:v>
      </x:c>
      <x:c r="BC19" s="133">
        <x:f t="shared" si="13"/>
        <x:v>0</x:v>
      </x:c>
      <x:c r="BD19" s="133">
        <x:f t="shared" si="13"/>
        <x:v>3</x:v>
      </x:c>
      <x:c r="BE19" s="133">
        <x:f t="shared" si="13"/>
        <x:v>58</x:v>
      </x:c>
      <x:c r="BF19" s="133">
        <x:f t="shared" si="13"/>
        <x:v>387</x:v>
      </x:c>
      <x:c r="BG19" s="133">
        <x:f t="shared" si="13"/>
        <x:v>0</x:v>
      </x:c>
      <x:c r="BH19" s="133">
        <x:f t="shared" si="13"/>
        <x:v>0</x:v>
      </x:c>
      <x:c r="BI19" s="133">
        <x:f t="shared" si="13"/>
        <x:v>0</x:v>
      </x:c>
      <x:c r="BJ19" s="900">
        <x:f t="shared" si="13"/>
        <x:v>0</x:v>
      </x:c>
      <x:c r="BK19" s="133">
        <x:f t="shared" si="13"/>
        <x:v>0</x:v>
      </x:c>
      <x:c r="BL19" s="900">
        <x:f t="shared" si="13"/>
        <x:v>0</x:v>
      </x:c>
      <x:c r="BM19" s="133">
        <x:f t="shared" si="13"/>
        <x:v>1</x:v>
      </x:c>
      <x:c r="BN19" s="900">
        <x:f t="shared" si="13"/>
        <x:v>2683.6999999999998</x:v>
      </x:c>
      <x:c r="BO19" s="133">
        <x:f t="shared" si="13"/>
        <x:v>1</x:v>
      </x:c>
      <x:c r="BP19" s="900">
        <x:f t="shared" si="13"/>
        <x:v>11198.700000000001</x:v>
      </x:c>
      <x:c r="BQ19" s="133">
        <x:f t="shared" si="13"/>
        <x:v>0</x:v>
      </x:c>
      <x:c r="BR19" s="133">
        <x:f t="shared" si="13"/>
        <x:v>10</x:v>
      </x:c>
      <x:c r="BS19" s="133">
        <x:f t="shared" si="13"/>
        <x:v>10</x:v>
      </x:c>
      <x:c r="BT19" s="133">
        <x:f t="shared" si="13"/>
        <x:v>0</x:v>
      </x:c>
      <x:c r="BU19" s="133">
        <x:f t="shared" si="13"/>
        <x:v>0</x:v>
      </x:c>
      <x:c r="BV19" s="144" t="s">
        <x:v>2906</x:v>
      </x:c>
      <x:c r="BW19" s="133">
        <x:f t="shared" ref="BW19:DG19" si="14">BW20+BW23+BW31</x:f>
        <x:v>5</x:v>
      </x:c>
      <x:c r="BX19" s="133">
        <x:f t="shared" si="14"/>
        <x:v>183</x:v>
      </x:c>
      <x:c r="BY19" s="900">
        <x:f t="shared" si="14"/>
        <x:v>11383.1</x:v>
      </x:c>
      <x:c r="BZ19" s="133">
        <x:f t="shared" si="14"/>
        <x:v>3</x:v>
      </x:c>
      <x:c r="CA19" s="900">
        <x:f t="shared" si="14"/>
        <x:v>495</x:v>
      </x:c>
      <x:c r="CB19" s="133">
        <x:f t="shared" si="14"/>
        <x:v>4</x:v>
      </x:c>
      <x:c r="CC19" s="900">
        <x:f t="shared" si="14"/>
        <x:v>217.31</x:v>
      </x:c>
      <x:c r="CD19" s="133">
        <x:f t="shared" si="14"/>
        <x:v>0</x:v>
      </x:c>
      <x:c r="CE19" s="133">
        <x:f t="shared" si="14"/>
        <x:v>20</x:v>
      </x:c>
      <x:c r="CF19" s="900">
        <x:f t="shared" si="14"/>
        <x:v>1345.74</x:v>
      </x:c>
      <x:c r="CG19" s="133">
        <x:f t="shared" si="14"/>
        <x:v>0</x:v>
      </x:c>
      <x:c r="CH19" s="133">
        <x:f t="shared" si="14"/>
        <x:v>7</x:v>
      </x:c>
      <x:c r="CI19" s="133">
        <x:f t="shared" si="14"/>
        <x:v>0</x:v>
      </x:c>
      <x:c r="CJ19" s="133">
        <x:f t="shared" si="14"/>
        <x:v>22</x:v>
      </x:c>
      <x:c r="CK19" s="133">
        <x:f t="shared" si="14"/>
        <x:v>2</x:v>
      </x:c>
      <x:c r="CL19" s="133">
        <x:f t="shared" si="14"/>
        <x:v>0</x:v>
      </x:c>
      <x:c r="CM19" s="133">
        <x:f t="shared" si="14"/>
        <x:v>0</x:v>
      </x:c>
      <x:c r="CN19" s="133">
        <x:f t="shared" si="14"/>
        <x:v>0</x:v>
      </x:c>
      <x:c r="CO19" s="133">
        <x:f t="shared" si="14"/>
        <x:v>7</x:v>
      </x:c>
      <x:c r="CP19" s="900">
        <x:f t="shared" si="14"/>
        <x:v>1600.3999999999999</x:v>
      </x:c>
      <x:c r="CQ19" s="133">
        <x:f t="shared" si="14"/>
        <x:v>35</x:v>
      </x:c>
      <x:c r="CR19" s="900">
        <x:f t="shared" si="14"/>
        <x:v>18019</x:v>
      </x:c>
      <x:c r="CS19" s="133">
        <x:f t="shared" si="14"/>
        <x:v>1542</x:v>
      </x:c>
      <x:c r="CT19" s="133">
        <x:f t="shared" si="14"/>
        <x:v>24</x:v>
      </x:c>
      <x:c r="CU19" s="133">
        <x:f t="shared" si="14"/>
        <x:v>70</x:v>
      </x:c>
      <x:c r="CV19" s="133">
        <x:f t="shared" si="14"/>
        <x:v>198</x:v>
      </x:c>
      <x:c r="CW19" s="133">
        <x:f t="shared" si="14"/>
        <x:v>2</x:v>
      </x:c>
      <x:c r="CX19" s="133">
        <x:f t="shared" si="14"/>
        <x:v>2</x:v>
      </x:c>
      <x:c r="CY19" s="144" t="s">
        <x:v>2906</x:v>
      </x:c>
      <x:c r="CZ19" s="133">
        <x:f t="shared" si="14"/>
        <x:v>62</x:v>
      </x:c>
      <x:c r="DA19" s="900">
        <x:f t="shared" si="14"/>
        <x:v>32265.900000000005</x:v>
      </x:c>
      <x:c r="DB19" s="133">
        <x:f t="shared" si="14"/>
        <x:v>0</x:v>
      </x:c>
      <x:c r="DC19" s="900">
        <x:f t="shared" si="14"/>
        <x:v>0</x:v>
      </x:c>
      <x:c r="DD19" s="133">
        <x:f t="shared" si="14"/>
        <x:v>0</x:v>
      </x:c>
      <x:c r="DE19" s="900">
        <x:f t="shared" si="14"/>
        <x:v>0</x:v>
      </x:c>
      <x:c r="DF19" s="133">
        <x:f t="shared" si="14"/>
        <x:v>0</x:v>
      </x:c>
      <x:c r="DG19" s="900">
        <x:f t="shared" si="14"/>
        <x:v>0</x:v>
      </x:c>
    </x:row>
    <x:row r="20" spans="1:111" s="1" customFormat="1" ht="24.949999999999999" customHeight="1">
      <x:c r="A20" s="432" t="s">
        <x:v>2442</x:v>
      </x:c>
      <x:c r="B20" s="77">
        <x:f>SUM(B21:B22)</x:f>
        <x:v>2</x:v>
      </x:c>
      <x:c r="C20" s="293">
        <x:f t="shared" ref="C20:AK20" si="15">SUM(C21:C22)</x:f>
        <x:v>636</x:v>
      </x:c>
      <x:c r="D20" s="77">
        <x:f t="shared" si="15"/>
        <x:v>17</x:v>
      </x:c>
      <x:c r="E20" s="293">
        <x:f t="shared" si="15"/>
        <x:v>71302.5</x:v>
      </x:c>
      <x:c r="F20" s="77">
        <x:f t="shared" si="15"/>
        <x:v>10</x:v>
      </x:c>
      <x:c r="G20" s="293">
        <x:f t="shared" si="15"/>
        <x:v>12.9</x:v>
      </x:c>
      <x:c r="H20" s="77">
        <x:f t="shared" si="15"/>
        <x:v>0</x:v>
      </x:c>
      <x:c r="I20" s="293">
        <x:f t="shared" si="15"/>
        <x:v>0</x:v>
      </x:c>
      <x:c r="J20" s="77">
        <x:f t="shared" si="15"/>
        <x:v>3</x:v>
      </x:c>
      <x:c r="K20" s="77">
        <x:f t="shared" si="15"/>
        <x:v>0</x:v>
      </x:c>
      <x:c r="L20" s="293">
        <x:f t="shared" si="15"/>
        <x:v>0</x:v>
      </x:c>
      <x:c r="M20" s="77">
        <x:f t="shared" si="15"/>
        <x:v>0</x:v>
      </x:c>
      <x:c r="N20" s="77">
        <x:f t="shared" si="15"/>
        <x:v>0</x:v>
      </x:c>
      <x:c r="O20" s="77">
        <x:f t="shared" si="15"/>
        <x:v>0</x:v>
      </x:c>
      <x:c r="P20" s="77">
        <x:f t="shared" si="15"/>
        <x:v>0</x:v>
      </x:c>
      <x:c r="Q20" s="77">
        <x:f t="shared" si="15"/>
        <x:v>0</x:v>
      </x:c>
      <x:c r="R20" s="293">
        <x:f t="shared" si="15"/>
        <x:v>0</x:v>
      </x:c>
      <x:c r="S20" s="77">
        <x:f t="shared" si="15"/>
        <x:v>3</x:v>
      </x:c>
      <x:c r="T20" s="293">
        <x:f t="shared" si="15"/>
        <x:v>61</x:v>
      </x:c>
      <x:c r="U20" s="77">
        <x:f t="shared" si="15"/>
        <x:v>0</x:v>
      </x:c>
      <x:c r="V20" s="293">
        <x:f t="shared" si="15"/>
        <x:v>0</x:v>
      </x:c>
      <x:c r="W20" s="77">
        <x:f t="shared" si="15"/>
        <x:v>32</x:v>
      </x:c>
      <x:c r="X20" s="77">
        <x:f t="shared" si="15"/>
        <x:v>60</x:v>
      </x:c>
      <x:c r="Y20" s="77">
        <x:f t="shared" si="15"/>
        <x:v>0</x:v>
      </x:c>
      <x:c r="Z20" s="77">
        <x:f t="shared" si="15"/>
        <x:v>0</x:v>
      </x:c>
      <x:c r="AA20" s="77">
        <x:f t="shared" si="15"/>
        <x:v>0</x:v>
      </x:c>
      <x:c r="AB20" s="77">
        <x:f t="shared" si="15"/>
        <x:v>0</x:v>
      </x:c>
      <x:c r="AC20" s="77">
        <x:f t="shared" si="15"/>
        <x:v>0</x:v>
      </x:c>
      <x:c r="AD20" s="77">
        <x:f t="shared" si="15"/>
        <x:v>0</x:v>
      </x:c>
      <x:c r="AE20" s="77">
        <x:f t="shared" si="15"/>
        <x:v>0</x:v>
      </x:c>
      <x:c r="AF20" s="77">
        <x:f t="shared" si="15"/>
        <x:v>0</x:v>
      </x:c>
      <x:c r="AG20" s="77">
        <x:f t="shared" si="15"/>
        <x:v>0</x:v>
      </x:c>
      <x:c r="AH20" s="77">
        <x:f t="shared" si="15"/>
        <x:v>0</x:v>
      </x:c>
      <x:c r="AI20" s="77">
        <x:f t="shared" si="15"/>
        <x:v>0</x:v>
      </x:c>
      <x:c r="AJ20" s="77">
        <x:f t="shared" si="15"/>
        <x:v>0</x:v>
      </x:c>
      <x:c r="AK20" s="77">
        <x:f t="shared" si="15"/>
        <x:v>0</x:v>
      </x:c>
      <x:c r="AL20" s="432" t="s">
        <x:v>2442</x:v>
      </x:c>
      <x:c r="AM20" s="77">
        <x:f>SUM(AM21:AM22)</x:f>
        <x:v>0</x:v>
      </x:c>
      <x:c r="AN20" s="293">
        <x:f t="shared" ref="AN20:BU20" si="16">SUM(AN21:AN22)</x:f>
        <x:v>0</x:v>
      </x:c>
      <x:c r="AO20" s="77">
        <x:f t="shared" si="16"/>
        <x:v>0</x:v>
      </x:c>
      <x:c r="AP20" s="77">
        <x:f t="shared" si="16"/>
        <x:v>0</x:v>
      </x:c>
      <x:c r="AQ20" s="77">
        <x:f t="shared" si="16"/>
        <x:v>0</x:v>
      </x:c>
      <x:c r="AR20" s="293">
        <x:f t="shared" si="16"/>
        <x:v>0</x:v>
      </x:c>
      <x:c r="AS20" s="77">
        <x:f t="shared" si="16"/>
        <x:v>0</x:v>
      </x:c>
      <x:c r="AT20" s="293">
        <x:f t="shared" si="16"/>
        <x:v>0</x:v>
      </x:c>
      <x:c r="AU20" s="77">
        <x:f t="shared" si="16"/>
        <x:v>0</x:v>
      </x:c>
      <x:c r="AV20" s="77">
        <x:f t="shared" si="16"/>
        <x:v>0</x:v>
      </x:c>
      <x:c r="AW20" s="77">
        <x:f t="shared" si="16"/>
        <x:v>0</x:v>
      </x:c>
      <x:c r="AX20" s="77">
        <x:f t="shared" si="16"/>
        <x:v>0.5</x:v>
      </x:c>
      <x:c r="AY20" s="77">
        <x:f t="shared" si="16"/>
        <x:v>0</x:v>
      </x:c>
      <x:c r="AZ20" s="77">
        <x:f t="shared" si="16"/>
        <x:v>5</x:v>
      </x:c>
      <x:c r="BA20" s="293">
        <x:f t="shared" si="16"/>
        <x:v>5365</x:v>
      </x:c>
      <x:c r="BB20" s="77">
        <x:f t="shared" si="16"/>
        <x:v>0</x:v>
      </x:c>
      <x:c r="BC20" s="77">
        <x:f t="shared" si="16"/>
        <x:v>0</x:v>
      </x:c>
      <x:c r="BD20" s="77">
        <x:f t="shared" si="16"/>
        <x:v>2</x:v>
      </x:c>
      <x:c r="BE20" s="77">
        <x:f t="shared" si="16"/>
        <x:v>17</x:v>
      </x:c>
      <x:c r="BF20" s="77">
        <x:f t="shared" si="16"/>
        <x:v>99</x:v>
      </x:c>
      <x:c r="BG20" s="77">
        <x:f t="shared" si="16"/>
        <x:v>0</x:v>
      </x:c>
      <x:c r="BH20" s="77">
        <x:f t="shared" si="16"/>
        <x:v>0</x:v>
      </x:c>
      <x:c r="BI20" s="77">
        <x:f t="shared" si="16"/>
        <x:v>0</x:v>
      </x:c>
      <x:c r="BJ20" s="293">
        <x:f t="shared" si="16"/>
        <x:v>0</x:v>
      </x:c>
      <x:c r="BK20" s="77">
        <x:f t="shared" si="16"/>
        <x:v>0</x:v>
      </x:c>
      <x:c r="BL20" s="293">
        <x:f t="shared" si="16"/>
        <x:v>0</x:v>
      </x:c>
      <x:c r="BM20" s="77">
        <x:f t="shared" si="16"/>
        <x:v>0</x:v>
      </x:c>
      <x:c r="BN20" s="293">
        <x:f t="shared" si="16"/>
        <x:v>0</x:v>
      </x:c>
      <x:c r="BO20" s="77">
        <x:f t="shared" si="16"/>
        <x:v>0</x:v>
      </x:c>
      <x:c r="BP20" s="293">
        <x:f t="shared" si="16"/>
        <x:v>0</x:v>
      </x:c>
      <x:c r="BQ20" s="77">
        <x:f t="shared" si="16"/>
        <x:v>0</x:v>
      </x:c>
      <x:c r="BR20" s="77">
        <x:f t="shared" si="16"/>
        <x:v>0</x:v>
      </x:c>
      <x:c r="BS20" s="77">
        <x:f t="shared" si="16"/>
        <x:v>0</x:v>
      </x:c>
      <x:c r="BT20" s="77">
        <x:f t="shared" si="16"/>
        <x:v>0</x:v>
      </x:c>
      <x:c r="BU20" s="77">
        <x:f t="shared" si="16"/>
        <x:v>0</x:v>
      </x:c>
      <x:c r="BV20" s="432" t="s">
        <x:v>2442</x:v>
      </x:c>
      <x:c r="BW20" s="77">
        <x:f>SUM(BW21:BW22)</x:f>
        <x:v>0</x:v>
      </x:c>
      <x:c r="BX20" s="77">
        <x:f t="shared" ref="BX20:CX20" si="17">SUM(BX21:BX22)</x:f>
        <x:v>0</x:v>
      </x:c>
      <x:c r="BY20" s="293">
        <x:f t="shared" si="17"/>
        <x:v>0</x:v>
      </x:c>
      <x:c r="BZ20" s="77">
        <x:f t="shared" si="17"/>
        <x:v>0</x:v>
      </x:c>
      <x:c r="CA20" s="293">
        <x:f t="shared" si="17"/>
        <x:v>0</x:v>
      </x:c>
      <x:c r="CB20" s="77">
        <x:f t="shared" si="17"/>
        <x:v>0</x:v>
      </x:c>
      <x:c r="CC20" s="293">
        <x:f t="shared" si="17"/>
        <x:v>0</x:v>
      </x:c>
      <x:c r="CD20" s="77">
        <x:f t="shared" si="17"/>
        <x:v>0</x:v>
      </x:c>
      <x:c r="CE20" s="77">
        <x:f t="shared" si="17"/>
        <x:v>2</x:v>
      </x:c>
      <x:c r="CF20" s="293">
        <x:f t="shared" si="17"/>
        <x:v>93</x:v>
      </x:c>
      <x:c r="CG20" s="77">
        <x:f t="shared" si="17"/>
        <x:v>0</x:v>
      </x:c>
      <x:c r="CH20" s="77">
        <x:f t="shared" si="17"/>
        <x:v>7</x:v>
      </x:c>
      <x:c r="CI20" s="77">
        <x:f t="shared" si="17"/>
        <x:v>0</x:v>
      </x:c>
      <x:c r="CJ20" s="77">
        <x:f t="shared" si="17"/>
        <x:v>0</x:v>
      </x:c>
      <x:c r="CK20" s="77">
        <x:f t="shared" si="17"/>
        <x:v>1</x:v>
      </x:c>
      <x:c r="CL20" s="77">
        <x:f t="shared" si="17"/>
        <x:v>0</x:v>
      </x:c>
      <x:c r="CM20" s="77">
        <x:f t="shared" si="17"/>
        <x:v>0</x:v>
      </x:c>
      <x:c r="CN20" s="77">
        <x:f t="shared" si="17"/>
        <x:v>0</x:v>
      </x:c>
      <x:c r="CO20" s="77">
        <x:f t="shared" si="17"/>
        <x:v>0</x:v>
      </x:c>
      <x:c r="CP20" s="293">
        <x:f t="shared" si="17"/>
        <x:v>0</x:v>
      </x:c>
      <x:c r="CQ20" s="77">
        <x:f t="shared" si="17"/>
        <x:v>12</x:v>
      </x:c>
      <x:c r="CR20" s="293">
        <x:f t="shared" si="17"/>
        <x:v>6273</x:v>
      </x:c>
      <x:c r="CS20" s="77">
        <x:f t="shared" si="17"/>
        <x:v>381</x:v>
      </x:c>
      <x:c r="CT20" s="77">
        <x:f t="shared" si="17"/>
        <x:v>0</x:v>
      </x:c>
      <x:c r="CU20" s="77">
        <x:f t="shared" si="17"/>
        <x:v>6</x:v>
      </x:c>
      <x:c r="CV20" s="77">
        <x:f t="shared" si="17"/>
        <x:v>35</x:v>
      </x:c>
      <x:c r="CW20" s="77">
        <x:f t="shared" si="17"/>
        <x:v>0</x:v>
      </x:c>
      <x:c r="CX20" s="77">
        <x:f t="shared" si="17"/>
        <x:v>0</x:v>
      </x:c>
      <x:c r="CY20" s="432" t="s">
        <x:v>2442</x:v>
      </x:c>
      <x:c r="CZ20" s="114">
        <x:f>SUM(CZ21:CZ22)</x:f>
        <x:v>2</x:v>
      </x:c>
      <x:c r="DA20" s="367">
        <x:f t="shared" ref="DA20:DG20" si="18">SUM(DA21:DA22)</x:f>
        <x:v>93</x:v>
      </x:c>
      <x:c r="DB20" s="114">
        <x:f t="shared" si="18"/>
        <x:v>0</x:v>
      </x:c>
      <x:c r="DC20" s="367">
        <x:f t="shared" si="18"/>
        <x:v>0</x:v>
      </x:c>
      <x:c r="DD20" s="114">
        <x:f t="shared" si="18"/>
        <x:v>0</x:v>
      </x:c>
      <x:c r="DE20" s="367">
        <x:f t="shared" si="18"/>
        <x:v>0</x:v>
      </x:c>
      <x:c r="DF20" s="114">
        <x:f t="shared" si="18"/>
        <x:v>0</x:v>
      </x:c>
      <x:c r="DG20" s="367">
        <x:f t="shared" si="18"/>
        <x:v>0</x:v>
      </x:c>
    </x:row>
    <x:row r="21" spans="1:111" s="1" customFormat="1" ht="24.949999999999999" customHeight="1">
      <x:c r="A21" s="369" t="s">
        <x:v>278</x:v>
      </x:c>
      <x:c r="B21" s="77">
        <x:v>0</x:v>
      </x:c>
      <x:c r="C21" s="71">
        <x:v>0</x:v>
      </x:c>
      <x:c r="D21" s="69">
        <x:v>3</x:v>
      </x:c>
      <x:c r="E21" s="71">
        <x:v>70780</x:v>
      </x:c>
      <x:c r="F21" s="69">
        <x:v>10</x:v>
      </x:c>
      <x:c r="G21" s="71">
        <x:v>12.9</x:v>
      </x:c>
      <x:c r="H21" s="69">
        <x:v>0</x:v>
      </x:c>
      <x:c r="I21" s="71">
        <x:v>0</x:v>
      </x:c>
      <x:c r="J21" s="69">
        <x:v>3</x:v>
      </x:c>
      <x:c r="K21" s="69">
        <x:v>0</x:v>
      </x:c>
      <x:c r="L21" s="71">
        <x:v>0</x:v>
      </x:c>
      <x:c r="M21" s="69">
        <x:v>0</x:v>
      </x:c>
      <x:c r="N21" s="69">
        <x:v>0</x:v>
      </x:c>
      <x:c r="O21" s="69">
        <x:v>0</x:v>
      </x:c>
      <x:c r="P21" s="69">
        <x:v>0</x:v>
      </x:c>
      <x:c r="Q21" s="69">
        <x:v>0</x:v>
      </x:c>
      <x:c r="R21" s="71">
        <x:v>0</x:v>
      </x:c>
      <x:c r="S21" s="69">
        <x:v>2</x:v>
      </x:c>
      <x:c r="T21" s="71">
        <x:v>61</x:v>
      </x:c>
      <x:c r="U21" s="69">
        <x:v>0</x:v>
      </x:c>
      <x:c r="V21" s="71">
        <x:v>0</x:v>
      </x:c>
      <x:c r="W21" s="69">
        <x:v>2</x:v>
      </x:c>
      <x:c r="X21" s="69">
        <x:v>60</x:v>
      </x:c>
      <x:c r="Y21" s="69">
        <x:v>0</x:v>
      </x:c>
      <x:c r="Z21" s="69">
        <x:v>0</x:v>
      </x:c>
      <x:c r="AA21" s="69">
        <x:v>0</x:v>
      </x:c>
      <x:c r="AB21" s="69">
        <x:v>0</x:v>
      </x:c>
      <x:c r="AC21" s="69">
        <x:v>0</x:v>
      </x:c>
      <x:c r="AD21" s="69">
        <x:v>0</x:v>
      </x:c>
      <x:c r="AE21" s="69">
        <x:v>0</x:v>
      </x:c>
      <x:c r="AF21" s="69">
        <x:v>0</x:v>
      </x:c>
      <x:c r="AG21" s="69">
        <x:v>0</x:v>
      </x:c>
      <x:c r="AH21" s="69">
        <x:v>0</x:v>
      </x:c>
      <x:c r="AI21" s="69">
        <x:v>0</x:v>
      </x:c>
      <x:c r="AJ21" s="69">
        <x:v>0</x:v>
      </x:c>
      <x:c r="AK21" s="69">
        <x:v>0</x:v>
      </x:c>
      <x:c r="AL21" s="369" t="s">
        <x:v>278</x:v>
      </x:c>
      <x:c r="AM21" s="77">
        <x:v>0</x:v>
      </x:c>
      <x:c r="AN21" s="71">
        <x:v>0</x:v>
      </x:c>
      <x:c r="AO21" s="69">
        <x:v>0</x:v>
      </x:c>
      <x:c r="AP21" s="69">
        <x:v>0</x:v>
      </x:c>
      <x:c r="AQ21" s="69">
        <x:v>0</x:v>
      </x:c>
      <x:c r="AR21" s="71">
        <x:v>0</x:v>
      </x:c>
      <x:c r="AS21" s="69">
        <x:v>0</x:v>
      </x:c>
      <x:c r="AT21" s="71">
        <x:v>0</x:v>
      </x:c>
      <x:c r="AU21" s="69">
        <x:v>0</x:v>
      </x:c>
      <x:c r="AV21" s="69">
        <x:v>0</x:v>
      </x:c>
      <x:c r="AW21" s="69">
        <x:v>0</x:v>
      </x:c>
      <x:c r="AX21" s="69">
        <x:v>0.5</x:v>
      </x:c>
      <x:c r="AY21" s="69">
        <x:v>0</x:v>
      </x:c>
      <x:c r="AZ21" s="69">
        <x:v>5</x:v>
      </x:c>
      <x:c r="BA21" s="71">
        <x:v>5365</x:v>
      </x:c>
      <x:c r="BB21" s="69">
        <x:v>0</x:v>
      </x:c>
      <x:c r="BC21" s="69">
        <x:v>0</x:v>
      </x:c>
      <x:c r="BD21" s="69">
        <x:v>2</x:v>
      </x:c>
      <x:c r="BE21" s="69">
        <x:v>13</x:v>
      </x:c>
      <x:c r="BF21" s="69">
        <x:v>99</x:v>
      </x:c>
      <x:c r="BG21" s="69">
        <x:v>0</x:v>
      </x:c>
      <x:c r="BH21" s="69">
        <x:v>0</x:v>
      </x:c>
      <x:c r="BI21" s="69">
        <x:v>0</x:v>
      </x:c>
      <x:c r="BJ21" s="71">
        <x:v>0</x:v>
      </x:c>
      <x:c r="BK21" s="69">
        <x:v>0</x:v>
      </x:c>
      <x:c r="BL21" s="71">
        <x:v>0</x:v>
      </x:c>
      <x:c r="BM21" s="69">
        <x:v>0</x:v>
      </x:c>
      <x:c r="BN21" s="71">
        <x:v>0</x:v>
      </x:c>
      <x:c r="BO21" s="69">
        <x:v>0</x:v>
      </x:c>
      <x:c r="BP21" s="71">
        <x:v>0</x:v>
      </x:c>
      <x:c r="BQ21" s="69">
        <x:v>0</x:v>
      </x:c>
      <x:c r="BR21" s="69">
        <x:v>0</x:v>
      </x:c>
      <x:c r="BS21" s="69">
        <x:v>0</x:v>
      </x:c>
      <x:c r="BT21" s="69">
        <x:v>0</x:v>
      </x:c>
      <x:c r="BU21" s="69">
        <x:v>0</x:v>
      </x:c>
      <x:c r="BV21" s="369" t="s">
        <x:v>278</x:v>
      </x:c>
      <x:c r="BW21" s="77">
        <x:v>0</x:v>
      </x:c>
      <x:c r="BX21" s="69">
        <x:v>0</x:v>
      </x:c>
      <x:c r="BY21" s="71">
        <x:v>0</x:v>
      </x:c>
      <x:c r="BZ21" s="69">
        <x:v>0</x:v>
      </x:c>
      <x:c r="CA21" s="71">
        <x:v>0</x:v>
      </x:c>
      <x:c r="CB21" s="69">
        <x:v>0</x:v>
      </x:c>
      <x:c r="CC21" s="71">
        <x:v>0</x:v>
      </x:c>
      <x:c r="CD21" s="69">
        <x:v>0</x:v>
      </x:c>
      <x:c r="CE21" s="69">
        <x:v>2</x:v>
      </x:c>
      <x:c r="CF21" s="71">
        <x:v>93</x:v>
      </x:c>
      <x:c r="CG21" s="69">
        <x:v>0</x:v>
      </x:c>
      <x:c r="CH21" s="69">
        <x:v>7</x:v>
      </x:c>
      <x:c r="CI21" s="69">
        <x:v>0</x:v>
      </x:c>
      <x:c r="CJ21" s="69">
        <x:v>0</x:v>
      </x:c>
      <x:c r="CK21" s="69">
        <x:v>1</x:v>
      </x:c>
      <x:c r="CL21" s="69">
        <x:v>0</x:v>
      </x:c>
      <x:c r="CM21" s="69">
        <x:v>0</x:v>
      </x:c>
      <x:c r="CN21" s="69">
        <x:v>0</x:v>
      </x:c>
      <x:c r="CO21" s="69">
        <x:v>0</x:v>
      </x:c>
      <x:c r="CP21" s="71">
        <x:v>0</x:v>
      </x:c>
      <x:c r="CQ21" s="69">
        <x:v>12</x:v>
      </x:c>
      <x:c r="CR21" s="71">
        <x:v>6273</x:v>
      </x:c>
      <x:c r="CS21" s="69">
        <x:v>381</x:v>
      </x:c>
      <x:c r="CT21" s="69">
        <x:v>0</x:v>
      </x:c>
      <x:c r="CU21" s="69">
        <x:v>6</x:v>
      </x:c>
      <x:c r="CV21" s="69">
        <x:v>35</x:v>
      </x:c>
      <x:c r="CW21" s="69">
        <x:v>0</x:v>
      </x:c>
      <x:c r="CX21" s="69">
        <x:v>0</x:v>
      </x:c>
      <x:c r="CY21" s="369" t="s">
        <x:v>278</x:v>
      </x:c>
      <x:c r="CZ21" s="114">
        <x:v>2</x:v>
      </x:c>
      <x:c r="DA21" s="71">
        <x:v>93</x:v>
      </x:c>
      <x:c r="DB21" s="69">
        <x:v>0</x:v>
      </x:c>
      <x:c r="DC21" s="71">
        <x:v>0</x:v>
      </x:c>
      <x:c r="DD21" s="69">
        <x:v>0</x:v>
      </x:c>
      <x:c r="DE21" s="71">
        <x:v>0</x:v>
      </x:c>
      <x:c r="DF21" s="69">
        <x:v>0</x:v>
      </x:c>
      <x:c r="DG21" s="71">
        <x:v>0</x:v>
      </x:c>
    </x:row>
    <x:row r="22" spans="1:111" s="1" customFormat="1" ht="24.949999999999999" customHeight="1">
      <x:c r="A22" s="369" t="s">
        <x:v>1484</x:v>
      </x:c>
      <x:c r="B22" s="77">
        <x:v>2</x:v>
      </x:c>
      <x:c r="C22" s="71">
        <x:f>588+48</x:f>
        <x:v>636</x:v>
      </x:c>
      <x:c r="D22" s="69">
        <x:v>14</x:v>
      </x:c>
      <x:c r="E22" s="71">
        <x:v>522.5</x:v>
      </x:c>
      <x:c r="F22" s="69"/>
      <x:c r="G22" s="71"/>
      <x:c r="H22" s="69"/>
      <x:c r="I22" s="71"/>
      <x:c r="J22" s="69"/>
      <x:c r="K22" s="69"/>
      <x:c r="L22" s="71"/>
      <x:c r="M22" s="69"/>
      <x:c r="N22" s="69"/>
      <x:c r="O22" s="69"/>
      <x:c r="P22" s="69"/>
      <x:c r="Q22" s="69"/>
      <x:c r="R22" s="71"/>
      <x:c r="S22" s="69">
        <x:v>1</x:v>
      </x:c>
      <x:c r="T22" s="71"/>
      <x:c r="U22" s="69"/>
      <x:c r="V22" s="71"/>
      <x:c r="W22" s="69">
        <x:v>30</x:v>
      </x:c>
      <x:c r="X22" s="69"/>
      <x:c r="Y22" s="69"/>
      <x:c r="Z22" s="69"/>
      <x:c r="AA22" s="69"/>
      <x:c r="AB22" s="69"/>
      <x:c r="AC22" s="69"/>
      <x:c r="AD22" s="69"/>
      <x:c r="AE22" s="69"/>
      <x:c r="AF22" s="69"/>
      <x:c r="AG22" s="69"/>
      <x:c r="AH22" s="69"/>
      <x:c r="AI22" s="69"/>
      <x:c r="AJ22" s="69"/>
      <x:c r="AK22" s="69"/>
      <x:c r="AL22" s="369" t="s">
        <x:v>1484</x:v>
      </x:c>
      <x:c r="AM22" s="77"/>
      <x:c r="AN22" s="71"/>
      <x:c r="AO22" s="69"/>
      <x:c r="AP22" s="69"/>
      <x:c r="AQ22" s="69"/>
      <x:c r="AR22" s="71"/>
      <x:c r="AS22" s="69"/>
      <x:c r="AT22" s="71"/>
      <x:c r="AU22" s="69"/>
      <x:c r="AV22" s="69"/>
      <x:c r="AW22" s="69"/>
      <x:c r="AX22" s="69"/>
      <x:c r="AY22" s="69"/>
      <x:c r="AZ22" s="69"/>
      <x:c r="BA22" s="71"/>
      <x:c r="BB22" s="69"/>
      <x:c r="BC22" s="69"/>
      <x:c r="BD22" s="69"/>
      <x:c r="BE22" s="69">
        <x:v>4</x:v>
      </x:c>
      <x:c r="BF22" s="69"/>
      <x:c r="BG22" s="69"/>
      <x:c r="BH22" s="69"/>
      <x:c r="BI22" s="69"/>
      <x:c r="BJ22" s="71"/>
      <x:c r="BK22" s="69"/>
      <x:c r="BL22" s="71"/>
      <x:c r="BM22" s="69"/>
      <x:c r="BN22" s="71"/>
      <x:c r="BO22" s="69"/>
      <x:c r="BP22" s="71"/>
      <x:c r="BQ22" s="69"/>
      <x:c r="BR22" s="69"/>
      <x:c r="BS22" s="69"/>
      <x:c r="BT22" s="69"/>
      <x:c r="BU22" s="69"/>
      <x:c r="BV22" s="369" t="s">
        <x:v>1484</x:v>
      </x:c>
      <x:c r="BW22" s="77"/>
      <x:c r="BX22" s="69"/>
      <x:c r="BY22" s="71"/>
      <x:c r="BZ22" s="69"/>
      <x:c r="CA22" s="71"/>
      <x:c r="CB22" s="69"/>
      <x:c r="CC22" s="71"/>
      <x:c r="CD22" s="69"/>
      <x:c r="CE22" s="69"/>
      <x:c r="CF22" s="71"/>
      <x:c r="CG22" s="69"/>
      <x:c r="CH22" s="69"/>
      <x:c r="CI22" s="69"/>
      <x:c r="CJ22" s="69"/>
      <x:c r="CK22" s="69"/>
      <x:c r="CL22" s="69"/>
      <x:c r="CM22" s="69"/>
      <x:c r="CN22" s="69"/>
      <x:c r="CO22" s="69"/>
      <x:c r="CP22" s="71"/>
      <x:c r="CQ22" s="69"/>
      <x:c r="CR22" s="71"/>
      <x:c r="CS22" s="69"/>
      <x:c r="CT22" s="69"/>
      <x:c r="CU22" s="69"/>
      <x:c r="CV22" s="69"/>
      <x:c r="CW22" s="69"/>
      <x:c r="CX22" s="69"/>
      <x:c r="CY22" s="369" t="s">
        <x:v>1484</x:v>
      </x:c>
      <x:c r="CZ22" s="114"/>
      <x:c r="DA22" s="71"/>
      <x:c r="DB22" s="69"/>
      <x:c r="DC22" s="71"/>
      <x:c r="DD22" s="69"/>
      <x:c r="DE22" s="71"/>
      <x:c r="DF22" s="69"/>
      <x:c r="DG22" s="71"/>
    </x:row>
    <x:row r="23" spans="1:111" s="1" customFormat="1" ht="24.949999999999999" customHeight="1">
      <x:c r="A23" s="369" t="s">
        <x:v>2069</x:v>
      </x:c>
      <x:c r="B23" s="77">
        <x:f>B24</x:f>
        <x:v>23</x:v>
      </x:c>
      <x:c r="C23" s="293">
        <x:f t="shared" ref="C23:AK23" si="19">C24</x:f>
        <x:v>21379</x:v>
      </x:c>
      <x:c r="D23" s="77">
        <x:f t="shared" si="19"/>
        <x:v>9</x:v>
      </x:c>
      <x:c r="E23" s="293">
        <x:f t="shared" si="19"/>
        <x:v>40672.330000000002</x:v>
      </x:c>
      <x:c r="F23" s="77">
        <x:f t="shared" si="19"/>
        <x:v>143</x:v>
      </x:c>
      <x:c r="G23" s="293">
        <x:f t="shared" si="19"/>
        <x:v>52.600000000000001</x:v>
      </x:c>
      <x:c r="H23" s="77">
        <x:f t="shared" si="19"/>
        <x:v>0</x:v>
      </x:c>
      <x:c r="I23" s="293">
        <x:f t="shared" si="19"/>
        <x:v>0</x:v>
      </x:c>
      <x:c r="J23" s="77">
        <x:f t="shared" si="19"/>
        <x:v>26</x:v>
      </x:c>
      <x:c r="K23" s="77">
        <x:f t="shared" si="19"/>
        <x:v>4</x:v>
      </x:c>
      <x:c r="L23" s="293">
        <x:f t="shared" si="19"/>
        <x:v>3143.1799999999998</x:v>
      </x:c>
      <x:c r="M23" s="77">
        <x:f t="shared" si="19"/>
        <x:v>3</x:v>
      </x:c>
      <x:c r="N23" s="77">
        <x:f t="shared" si="19"/>
        <x:v>9</x:v>
      </x:c>
      <x:c r="O23" s="77">
        <x:f t="shared" si="19"/>
        <x:v>0</x:v>
      </x:c>
      <x:c r="P23" s="77">
        <x:f t="shared" si="19"/>
        <x:v>0</x:v>
      </x:c>
      <x:c r="Q23" s="77">
        <x:f t="shared" si="19"/>
        <x:v>0</x:v>
      </x:c>
      <x:c r="R23" s="293">
        <x:f t="shared" si="19"/>
        <x:v>0</x:v>
      </x:c>
      <x:c r="S23" s="77">
        <x:f t="shared" si="19"/>
        <x:v>14</x:v>
      </x:c>
      <x:c r="T23" s="293">
        <x:f t="shared" si="19"/>
        <x:v>404</x:v>
      </x:c>
      <x:c r="U23" s="77">
        <x:f t="shared" si="19"/>
        <x:v>1</x:v>
      </x:c>
      <x:c r="V23" s="293">
        <x:f t="shared" si="19"/>
        <x:v>214</x:v>
      </x:c>
      <x:c r="W23" s="77">
        <x:f t="shared" si="19"/>
        <x:v>17</x:v>
      </x:c>
      <x:c r="X23" s="77">
        <x:f t="shared" si="19"/>
        <x:v>367</x:v>
      </x:c>
      <x:c r="Y23" s="77">
        <x:f t="shared" si="19"/>
        <x:v>0</x:v>
      </x:c>
      <x:c r="Z23" s="77">
        <x:f t="shared" si="19"/>
        <x:v>0</x:v>
      </x:c>
      <x:c r="AA23" s="77">
        <x:f t="shared" si="19"/>
        <x:v>0</x:v>
      </x:c>
      <x:c r="AB23" s="77">
        <x:f t="shared" si="19"/>
        <x:v>0</x:v>
      </x:c>
      <x:c r="AC23" s="77">
        <x:f t="shared" si="19"/>
        <x:v>0</x:v>
      </x:c>
      <x:c r="AD23" s="77">
        <x:f t="shared" si="19"/>
        <x:v>0</x:v>
      </x:c>
      <x:c r="AE23" s="77">
        <x:f t="shared" si="19"/>
        <x:v>0</x:v>
      </x:c>
      <x:c r="AF23" s="77">
        <x:f t="shared" si="19"/>
        <x:v>0</x:v>
      </x:c>
      <x:c r="AG23" s="77">
        <x:f t="shared" si="19"/>
        <x:v>0</x:v>
      </x:c>
      <x:c r="AH23" s="77">
        <x:f t="shared" si="19"/>
        <x:v>0</x:v>
      </x:c>
      <x:c r="AI23" s="77">
        <x:f t="shared" si="19"/>
        <x:v>0</x:v>
      </x:c>
      <x:c r="AJ23" s="77">
        <x:f t="shared" si="19"/>
        <x:v>0</x:v>
      </x:c>
      <x:c r="AK23" s="77">
        <x:f t="shared" si="19"/>
        <x:v>0</x:v>
      </x:c>
      <x:c r="AL23" s="369" t="s">
        <x:v>2069</x:v>
      </x:c>
      <x:c r="AM23" s="77">
        <x:f>AM24</x:f>
        <x:v>1</x:v>
      </x:c>
      <x:c r="AN23" s="293">
        <x:f t="shared" ref="AN23:BU23" si="20">AN24</x:f>
        <x:v>14500</x:v>
      </x:c>
      <x:c r="AO23" s="77">
        <x:f t="shared" si="20"/>
        <x:v>1</x:v>
      </x:c>
      <x:c r="AP23" s="77">
        <x:f t="shared" si="20"/>
        <x:v>9</x:v>
      </x:c>
      <x:c r="AQ23" s="77">
        <x:f t="shared" si="20"/>
        <x:v>0</x:v>
      </x:c>
      <x:c r="AR23" s="293">
        <x:f t="shared" si="20"/>
        <x:v>0</x:v>
      </x:c>
      <x:c r="AS23" s="77">
        <x:f t="shared" si="20"/>
        <x:v>0</x:v>
      </x:c>
      <x:c r="AT23" s="293">
        <x:f t="shared" si="20"/>
        <x:v>0</x:v>
      </x:c>
      <x:c r="AU23" s="77">
        <x:f t="shared" si="20"/>
        <x:v>1</x:v>
      </x:c>
      <x:c r="AV23" s="77">
        <x:f t="shared" si="20"/>
        <x:v>1</x:v>
      </x:c>
      <x:c r="AW23" s="77">
        <x:f t="shared" si="20"/>
        <x:v>0</x:v>
      </x:c>
      <x:c r="AX23" s="77">
        <x:f t="shared" si="20"/>
        <x:v>2</x:v>
      </x:c>
      <x:c r="AY23" s="77">
        <x:f t="shared" si="20"/>
        <x:v>0</x:v>
      </x:c>
      <x:c r="AZ23" s="77">
        <x:f t="shared" si="20"/>
        <x:v>3</x:v>
      </x:c>
      <x:c r="BA23" s="293">
        <x:f t="shared" si="20"/>
        <x:v>2443</x:v>
      </x:c>
      <x:c r="BB23" s="77">
        <x:f t="shared" si="20"/>
        <x:v>0</x:v>
      </x:c>
      <x:c r="BC23" s="77">
        <x:f t="shared" si="20"/>
        <x:v>0</x:v>
      </x:c>
      <x:c r="BD23" s="77">
        <x:f t="shared" si="20"/>
        <x:v>1</x:v>
      </x:c>
      <x:c r="BE23" s="77">
        <x:f t="shared" si="20"/>
        <x:v>27</x:v>
      </x:c>
      <x:c r="BF23" s="77">
        <x:f t="shared" si="20"/>
        <x:v>249</x:v>
      </x:c>
      <x:c r="BG23" s="77">
        <x:f t="shared" si="20"/>
        <x:v>0</x:v>
      </x:c>
      <x:c r="BH23" s="77">
        <x:f t="shared" si="20"/>
        <x:v>0</x:v>
      </x:c>
      <x:c r="BI23" s="77">
        <x:f t="shared" si="20"/>
        <x:v>0</x:v>
      </x:c>
      <x:c r="BJ23" s="293">
        <x:f t="shared" si="20"/>
        <x:v>0</x:v>
      </x:c>
      <x:c r="BK23" s="77">
        <x:f t="shared" si="20"/>
        <x:v>0</x:v>
      </x:c>
      <x:c r="BL23" s="293">
        <x:f t="shared" si="20"/>
        <x:v>0</x:v>
      </x:c>
      <x:c r="BM23" s="77">
        <x:f t="shared" si="20"/>
        <x:v>1</x:v>
      </x:c>
      <x:c r="BN23" s="293">
        <x:f t="shared" si="20"/>
        <x:v>2683.6999999999998</x:v>
      </x:c>
      <x:c r="BO23" s="77">
        <x:f t="shared" si="20"/>
        <x:v>1</x:v>
      </x:c>
      <x:c r="BP23" s="293">
        <x:f t="shared" si="20"/>
        <x:v>11198.700000000001</x:v>
      </x:c>
      <x:c r="BQ23" s="77">
        <x:f t="shared" si="20"/>
        <x:v>0</x:v>
      </x:c>
      <x:c r="BR23" s="77">
        <x:f t="shared" si="20"/>
        <x:v>10</x:v>
      </x:c>
      <x:c r="BS23" s="77">
        <x:f t="shared" si="20"/>
        <x:v>10</x:v>
      </x:c>
      <x:c r="BT23" s="77">
        <x:f t="shared" si="20"/>
        <x:v>0</x:v>
      </x:c>
      <x:c r="BU23" s="77">
        <x:f t="shared" si="20"/>
        <x:v>0</x:v>
      </x:c>
      <x:c r="BV23" s="432" t="s">
        <x:v>2069</x:v>
      </x:c>
      <x:c r="BW23" s="77">
        <x:f>BW24</x:f>
        <x:v>3</x:v>
      </x:c>
      <x:c r="BX23" s="77">
        <x:f t="shared" ref="BX23:CX23" si="21">BX24</x:f>
        <x:v>133</x:v>
      </x:c>
      <x:c r="BY23" s="293">
        <x:f t="shared" si="21"/>
        <x:v>4449</x:v>
      </x:c>
      <x:c r="BZ23" s="77">
        <x:f t="shared" si="21"/>
        <x:v>3</x:v>
      </x:c>
      <x:c r="CA23" s="293">
        <x:f t="shared" si="21"/>
        <x:v>495</x:v>
      </x:c>
      <x:c r="CB23" s="77">
        <x:f t="shared" si="21"/>
        <x:v>3</x:v>
      </x:c>
      <x:c r="CC23" s="293">
        <x:f t="shared" si="21"/>
        <x:v>194.31</x:v>
      </x:c>
      <x:c r="CD23" s="77">
        <x:f t="shared" si="21"/>
        <x:v>0</x:v>
      </x:c>
      <x:c r="CE23" s="77">
        <x:f t="shared" si="21"/>
        <x:v>12</x:v>
      </x:c>
      <x:c r="CF23" s="293">
        <x:f t="shared" si="21"/>
        <x:v>1065.04</x:v>
      </x:c>
      <x:c r="CG23" s="77">
        <x:f t="shared" si="21"/>
        <x:v>0</x:v>
      </x:c>
      <x:c r="CH23" s="77">
        <x:f t="shared" si="21"/>
        <x:v>0</x:v>
      </x:c>
      <x:c r="CI23" s="77">
        <x:f t="shared" si="21"/>
        <x:v>0</x:v>
      </x:c>
      <x:c r="CJ23" s="77">
        <x:f t="shared" si="21"/>
        <x:v>16</x:v>
      </x:c>
      <x:c r="CK23" s="77">
        <x:f t="shared" si="21"/>
        <x:v>1</x:v>
      </x:c>
      <x:c r="CL23" s="77">
        <x:f t="shared" si="21"/>
        <x:v>0</x:v>
      </x:c>
      <x:c r="CM23" s="77">
        <x:f t="shared" si="21"/>
        <x:v>0</x:v>
      </x:c>
      <x:c r="CN23" s="77">
        <x:f t="shared" si="21"/>
        <x:v>0</x:v>
      </x:c>
      <x:c r="CO23" s="77">
        <x:f t="shared" si="21"/>
        <x:v>5</x:v>
      </x:c>
      <x:c r="CP23" s="293">
        <x:f t="shared" si="21"/>
        <x:v>1359.6099999999999</x:v>
      </x:c>
      <x:c r="CQ23" s="77">
        <x:f t="shared" si="21"/>
        <x:v>19</x:v>
      </x:c>
      <x:c r="CR23" s="293">
        <x:f t="shared" si="21"/>
        <x:v>7759</x:v>
      </x:c>
      <x:c r="CS23" s="77">
        <x:f t="shared" si="21"/>
        <x:v>910</x:v>
      </x:c>
      <x:c r="CT23" s="77">
        <x:f t="shared" si="21"/>
        <x:v>14</x:v>
      </x:c>
      <x:c r="CU23" s="77">
        <x:f t="shared" si="21"/>
        <x:v>44</x:v>
      </x:c>
      <x:c r="CV23" s="77">
        <x:f t="shared" si="21"/>
        <x:v>119</x:v>
      </x:c>
      <x:c r="CW23" s="77">
        <x:f t="shared" si="21"/>
        <x:v>0</x:v>
      </x:c>
      <x:c r="CX23" s="77">
        <x:f t="shared" si="21"/>
        <x:v>0</x:v>
      </x:c>
      <x:c r="CY23" s="369" t="s">
        <x:v>2069</x:v>
      </x:c>
      <x:c r="CZ23" s="77">
        <x:f>CZ24</x:f>
        <x:v>44</x:v>
      </x:c>
      <x:c r="DA23" s="293">
        <x:f t="shared" ref="DA23:DG23" si="22">DA24</x:f>
        <x:v>31086.430000000004</x:v>
      </x:c>
      <x:c r="DB23" s="77">
        <x:f t="shared" si="22"/>
        <x:v>0</x:v>
      </x:c>
      <x:c r="DC23" s="293">
        <x:f t="shared" si="22"/>
        <x:v>0</x:v>
      </x:c>
      <x:c r="DD23" s="77">
        <x:f t="shared" si="22"/>
        <x:v>0</x:v>
      </x:c>
      <x:c r="DE23" s="293">
        <x:f t="shared" si="22"/>
        <x:v>0</x:v>
      </x:c>
      <x:c r="DF23" s="77">
        <x:f t="shared" si="22"/>
        <x:v>0</x:v>
      </x:c>
      <x:c r="DG23" s="293">
        <x:f t="shared" si="22"/>
        <x:v>0</x:v>
      </x:c>
    </x:row>
    <x:row r="24" spans="1:111" s="1" customFormat="1" ht="24.949999999999999" customHeight="1">
      <x:c r="A24" s="432" t="s">
        <x:v>2402</x:v>
      </x:c>
      <x:c r="B24" s="77">
        <x:f t="shared" ref="B24:AK24" si="23">SUM(B25:B30)</x:f>
        <x:v>23</x:v>
      </x:c>
      <x:c r="C24" s="293">
        <x:f t="shared" si="23"/>
        <x:v>21379</x:v>
      </x:c>
      <x:c r="D24" s="77">
        <x:f t="shared" si="23"/>
        <x:v>9</x:v>
      </x:c>
      <x:c r="E24" s="293">
        <x:f t="shared" si="23"/>
        <x:v>40672.330000000002</x:v>
      </x:c>
      <x:c r="F24" s="77">
        <x:f t="shared" si="23"/>
        <x:v>143</x:v>
      </x:c>
      <x:c r="G24" s="293">
        <x:f t="shared" si="23"/>
        <x:v>52.600000000000001</x:v>
      </x:c>
      <x:c r="H24" s="77">
        <x:f t="shared" si="23"/>
        <x:v>0</x:v>
      </x:c>
      <x:c r="I24" s="293">
        <x:f t="shared" si="23"/>
        <x:v>0</x:v>
      </x:c>
      <x:c r="J24" s="77">
        <x:f t="shared" si="23"/>
        <x:v>26</x:v>
      </x:c>
      <x:c r="K24" s="77">
        <x:f t="shared" si="23"/>
        <x:v>4</x:v>
      </x:c>
      <x:c r="L24" s="293">
        <x:f t="shared" si="23"/>
        <x:v>3143.1799999999998</x:v>
      </x:c>
      <x:c r="M24" s="77">
        <x:f t="shared" si="23"/>
        <x:v>3</x:v>
      </x:c>
      <x:c r="N24" s="77">
        <x:f t="shared" si="23"/>
        <x:v>9</x:v>
      </x:c>
      <x:c r="O24" s="77">
        <x:f t="shared" si="23"/>
        <x:v>0</x:v>
      </x:c>
      <x:c r="P24" s="77">
        <x:f t="shared" si="23"/>
        <x:v>0</x:v>
      </x:c>
      <x:c r="Q24" s="77">
        <x:f t="shared" si="23"/>
        <x:v>0</x:v>
      </x:c>
      <x:c r="R24" s="293">
        <x:f t="shared" si="23"/>
        <x:v>0</x:v>
      </x:c>
      <x:c r="S24" s="77">
        <x:f t="shared" si="23"/>
        <x:v>14</x:v>
      </x:c>
      <x:c r="T24" s="293">
        <x:f t="shared" si="23"/>
        <x:v>404</x:v>
      </x:c>
      <x:c r="U24" s="77">
        <x:f t="shared" si="23"/>
        <x:v>1</x:v>
      </x:c>
      <x:c r="V24" s="293">
        <x:f t="shared" si="23"/>
        <x:v>214</x:v>
      </x:c>
      <x:c r="W24" s="77">
        <x:f t="shared" si="23"/>
        <x:v>17</x:v>
      </x:c>
      <x:c r="X24" s="77">
        <x:f t="shared" si="23"/>
        <x:v>367</x:v>
      </x:c>
      <x:c r="Y24" s="77">
        <x:f t="shared" si="23"/>
        <x:v>0</x:v>
      </x:c>
      <x:c r="Z24" s="77">
        <x:f t="shared" si="23"/>
        <x:v>0</x:v>
      </x:c>
      <x:c r="AA24" s="77">
        <x:f t="shared" si="23"/>
        <x:v>0</x:v>
      </x:c>
      <x:c r="AB24" s="77">
        <x:f t="shared" si="23"/>
        <x:v>0</x:v>
      </x:c>
      <x:c r="AC24" s="77">
        <x:f t="shared" si="23"/>
        <x:v>0</x:v>
      </x:c>
      <x:c r="AD24" s="77">
        <x:f t="shared" si="23"/>
        <x:v>0</x:v>
      </x:c>
      <x:c r="AE24" s="77">
        <x:f t="shared" si="23"/>
        <x:v>0</x:v>
      </x:c>
      <x:c r="AF24" s="77">
        <x:f t="shared" si="23"/>
        <x:v>0</x:v>
      </x:c>
      <x:c r="AG24" s="77">
        <x:f t="shared" si="23"/>
        <x:v>0</x:v>
      </x:c>
      <x:c r="AH24" s="77">
        <x:f t="shared" si="23"/>
        <x:v>0</x:v>
      </x:c>
      <x:c r="AI24" s="77">
        <x:f t="shared" si="23"/>
        <x:v>0</x:v>
      </x:c>
      <x:c r="AJ24" s="77">
        <x:f t="shared" si="23"/>
        <x:v>0</x:v>
      </x:c>
      <x:c r="AK24" s="77">
        <x:f t="shared" si="23"/>
        <x:v>0</x:v>
      </x:c>
      <x:c r="AL24" s="432" t="s">
        <x:v>2402</x:v>
      </x:c>
      <x:c r="AM24" s="77">
        <x:f>SUM(AM25:AM30)</x:f>
        <x:v>1</x:v>
      </x:c>
      <x:c r="AN24" s="293">
        <x:f t="shared" ref="AN24:BU24" si="24">SUM(AN25:AN30)</x:f>
        <x:v>14500</x:v>
      </x:c>
      <x:c r="AO24" s="77">
        <x:f t="shared" si="24"/>
        <x:v>1</x:v>
      </x:c>
      <x:c r="AP24" s="77">
        <x:f t="shared" si="24"/>
        <x:v>9</x:v>
      </x:c>
      <x:c r="AQ24" s="77">
        <x:f t="shared" si="24"/>
        <x:v>0</x:v>
      </x:c>
      <x:c r="AR24" s="293">
        <x:f t="shared" si="24"/>
        <x:v>0</x:v>
      </x:c>
      <x:c r="AS24" s="77">
        <x:f t="shared" si="24"/>
        <x:v>0</x:v>
      </x:c>
      <x:c r="AT24" s="293">
        <x:f t="shared" si="24"/>
        <x:v>0</x:v>
      </x:c>
      <x:c r="AU24" s="77">
        <x:f t="shared" si="24"/>
        <x:v>1</x:v>
      </x:c>
      <x:c r="AV24" s="77">
        <x:f t="shared" si="24"/>
        <x:v>1</x:v>
      </x:c>
      <x:c r="AW24" s="77">
        <x:f t="shared" si="24"/>
        <x:v>0</x:v>
      </x:c>
      <x:c r="AX24" s="77">
        <x:f t="shared" si="24"/>
        <x:v>2</x:v>
      </x:c>
      <x:c r="AY24" s="77">
        <x:f t="shared" si="24"/>
        <x:v>0</x:v>
      </x:c>
      <x:c r="AZ24" s="77">
        <x:f t="shared" si="24"/>
        <x:v>3</x:v>
      </x:c>
      <x:c r="BA24" s="293">
        <x:f t="shared" si="24"/>
        <x:v>2443</x:v>
      </x:c>
      <x:c r="BB24" s="77">
        <x:f t="shared" si="24"/>
        <x:v>0</x:v>
      </x:c>
      <x:c r="BC24" s="77">
        <x:f t="shared" si="24"/>
        <x:v>0</x:v>
      </x:c>
      <x:c r="BD24" s="77">
        <x:f t="shared" si="24"/>
        <x:v>1</x:v>
      </x:c>
      <x:c r="BE24" s="77">
        <x:f t="shared" si="24"/>
        <x:v>27</x:v>
      </x:c>
      <x:c r="BF24" s="77">
        <x:f t="shared" si="24"/>
        <x:v>249</x:v>
      </x:c>
      <x:c r="BG24" s="77">
        <x:f t="shared" si="24"/>
        <x:v>0</x:v>
      </x:c>
      <x:c r="BH24" s="77">
        <x:f t="shared" si="24"/>
        <x:v>0</x:v>
      </x:c>
      <x:c r="BI24" s="77">
        <x:f t="shared" si="24"/>
        <x:v>0</x:v>
      </x:c>
      <x:c r="BJ24" s="293">
        <x:f t="shared" si="24"/>
        <x:v>0</x:v>
      </x:c>
      <x:c r="BK24" s="77">
        <x:f t="shared" si="24"/>
        <x:v>0</x:v>
      </x:c>
      <x:c r="BL24" s="293">
        <x:f t="shared" si="24"/>
        <x:v>0</x:v>
      </x:c>
      <x:c r="BM24" s="77">
        <x:f t="shared" si="24"/>
        <x:v>1</x:v>
      </x:c>
      <x:c r="BN24" s="293">
        <x:f t="shared" si="24"/>
        <x:v>2683.6999999999998</x:v>
      </x:c>
      <x:c r="BO24" s="77">
        <x:f t="shared" si="24"/>
        <x:v>1</x:v>
      </x:c>
      <x:c r="BP24" s="293">
        <x:f t="shared" si="24"/>
        <x:v>11198.700000000001</x:v>
      </x:c>
      <x:c r="BQ24" s="77">
        <x:f t="shared" si="24"/>
        <x:v>0</x:v>
      </x:c>
      <x:c r="BR24" s="77">
        <x:f t="shared" si="24"/>
        <x:v>10</x:v>
      </x:c>
      <x:c r="BS24" s="77">
        <x:f t="shared" si="24"/>
        <x:v>10</x:v>
      </x:c>
      <x:c r="BT24" s="77">
        <x:f t="shared" si="24"/>
        <x:v>0</x:v>
      </x:c>
      <x:c r="BU24" s="77">
        <x:f t="shared" si="24"/>
        <x:v>0</x:v>
      </x:c>
      <x:c r="BV24" s="432" t="s">
        <x:v>2402</x:v>
      </x:c>
      <x:c r="BW24" s="77">
        <x:f t="shared" ref="BW24:DG24" si="25">SUM(BW25:BW30)</x:f>
        <x:v>3</x:v>
      </x:c>
      <x:c r="BX24" s="77">
        <x:f t="shared" si="25"/>
        <x:v>133</x:v>
      </x:c>
      <x:c r="BY24" s="293">
        <x:f t="shared" si="25"/>
        <x:v>4449</x:v>
      </x:c>
      <x:c r="BZ24" s="77">
        <x:f t="shared" si="25"/>
        <x:v>3</x:v>
      </x:c>
      <x:c r="CA24" s="293">
        <x:f t="shared" si="25"/>
        <x:v>495</x:v>
      </x:c>
      <x:c r="CB24" s="77">
        <x:f t="shared" si="25"/>
        <x:v>3</x:v>
      </x:c>
      <x:c r="CC24" s="293">
        <x:f t="shared" si="25"/>
        <x:v>194.31</x:v>
      </x:c>
      <x:c r="CD24" s="77">
        <x:f t="shared" si="25"/>
        <x:v>0</x:v>
      </x:c>
      <x:c r="CE24" s="77">
        <x:f t="shared" si="25"/>
        <x:v>12</x:v>
      </x:c>
      <x:c r="CF24" s="293">
        <x:f t="shared" si="25"/>
        <x:v>1065.04</x:v>
      </x:c>
      <x:c r="CG24" s="77">
        <x:f t="shared" si="25"/>
        <x:v>0</x:v>
      </x:c>
      <x:c r="CH24" s="77">
        <x:f t="shared" si="25"/>
        <x:v>0</x:v>
      </x:c>
      <x:c r="CI24" s="77">
        <x:f t="shared" si="25"/>
        <x:v>0</x:v>
      </x:c>
      <x:c r="CJ24" s="77">
        <x:f t="shared" si="25"/>
        <x:v>16</x:v>
      </x:c>
      <x:c r="CK24" s="77">
        <x:f t="shared" si="25"/>
        <x:v>1</x:v>
      </x:c>
      <x:c r="CL24" s="77">
        <x:f t="shared" si="25"/>
        <x:v>0</x:v>
      </x:c>
      <x:c r="CM24" s="77">
        <x:f t="shared" si="25"/>
        <x:v>0</x:v>
      </x:c>
      <x:c r="CN24" s="77">
        <x:f t="shared" si="25"/>
        <x:v>0</x:v>
      </x:c>
      <x:c r="CO24" s="77">
        <x:f t="shared" si="25"/>
        <x:v>5</x:v>
      </x:c>
      <x:c r="CP24" s="293">
        <x:f t="shared" si="25"/>
        <x:v>1359.6099999999999</x:v>
      </x:c>
      <x:c r="CQ24" s="77">
        <x:f t="shared" si="25"/>
        <x:v>19</x:v>
      </x:c>
      <x:c r="CR24" s="293">
        <x:f t="shared" si="25"/>
        <x:v>7759</x:v>
      </x:c>
      <x:c r="CS24" s="77">
        <x:f t="shared" si="25"/>
        <x:v>910</x:v>
      </x:c>
      <x:c r="CT24" s="77">
        <x:f t="shared" si="25"/>
        <x:v>14</x:v>
      </x:c>
      <x:c r="CU24" s="77">
        <x:f t="shared" si="25"/>
        <x:v>44</x:v>
      </x:c>
      <x:c r="CV24" s="77">
        <x:f t="shared" si="25"/>
        <x:v>119</x:v>
      </x:c>
      <x:c r="CW24" s="77">
        <x:f t="shared" si="25"/>
        <x:v>0</x:v>
      </x:c>
      <x:c r="CX24" s="77">
        <x:f t="shared" si="25"/>
        <x:v>0</x:v>
      </x:c>
      <x:c r="CY24" s="432" t="s">
        <x:v>2402</x:v>
      </x:c>
      <x:c r="CZ24" s="114">
        <x:f t="shared" si="25"/>
        <x:v>44</x:v>
      </x:c>
      <x:c r="DA24" s="367">
        <x:f t="shared" si="25"/>
        <x:v>31086.430000000004</x:v>
      </x:c>
      <x:c r="DB24" s="114">
        <x:f t="shared" si="25"/>
        <x:v>0</x:v>
      </x:c>
      <x:c r="DC24" s="367">
        <x:f t="shared" si="25"/>
        <x:v>0</x:v>
      </x:c>
      <x:c r="DD24" s="114">
        <x:f t="shared" si="25"/>
        <x:v>0</x:v>
      </x:c>
      <x:c r="DE24" s="367">
        <x:f t="shared" si="25"/>
        <x:v>0</x:v>
      </x:c>
      <x:c r="DF24" s="114">
        <x:f t="shared" si="25"/>
        <x:v>0</x:v>
      </x:c>
      <x:c r="DG24" s="367">
        <x:f t="shared" si="25"/>
        <x:v>0</x:v>
      </x:c>
    </x:row>
    <x:row r="25" spans="1:111" s="1" customFormat="1" ht="24.949999999999999" customHeight="1">
      <x:c r="A25" s="484" t="s">
        <x:v>928</x:v>
      </x:c>
      <x:c r="B25" s="77">
        <x:v>10</x:v>
      </x:c>
      <x:c r="C25" s="71">
        <x:v>9786</x:v>
      </x:c>
      <x:c r="D25" s="69">
        <x:v>2</x:v>
      </x:c>
      <x:c r="E25" s="71">
        <x:v>35500</x:v>
      </x:c>
      <x:c r="F25" s="69">
        <x:v>39</x:v>
      </x:c>
      <x:c r="G25" s="71">
        <x:v>7.0999999999999996</x:v>
      </x:c>
      <x:c r="H25" s="69">
        <x:v>0</x:v>
      </x:c>
      <x:c r="I25" s="71">
        <x:v>0</x:v>
      </x:c>
      <x:c r="J25" s="69">
        <x:v>6</x:v>
      </x:c>
      <x:c r="K25" s="69">
        <x:v>1</x:v>
      </x:c>
      <x:c r="L25" s="71">
        <x:v>50.850000000000001</x:v>
      </x:c>
      <x:c r="M25" s="69">
        <x:v>0</x:v>
      </x:c>
      <x:c r="N25" s="69">
        <x:v>9</x:v>
      </x:c>
      <x:c r="O25" s="69">
        <x:v>0</x:v>
      </x:c>
      <x:c r="P25" s="69">
        <x:v>0</x:v>
      </x:c>
      <x:c r="Q25" s="69">
        <x:v>0</x:v>
      </x:c>
      <x:c r="R25" s="71">
        <x:v>0</x:v>
      </x:c>
      <x:c r="S25" s="69">
        <x:v>3</x:v>
      </x:c>
      <x:c r="T25" s="71">
        <x:v>125</x:v>
      </x:c>
      <x:c r="U25" s="69">
        <x:v>0</x:v>
      </x:c>
      <x:c r="V25" s="71">
        <x:v>0</x:v>
      </x:c>
      <x:c r="W25" s="69">
        <x:v>6</x:v>
      </x:c>
      <x:c r="X25" s="69">
        <x:v>94</x:v>
      </x:c>
      <x:c r="Y25" s="69">
        <x:v>0</x:v>
      </x:c>
      <x:c r="Z25" s="69">
        <x:v>0</x:v>
      </x:c>
      <x:c r="AA25" s="69">
        <x:v>0</x:v>
      </x:c>
      <x:c r="AB25" s="69">
        <x:v>0</x:v>
      </x:c>
      <x:c r="AC25" s="69">
        <x:v>0</x:v>
      </x:c>
      <x:c r="AD25" s="69">
        <x:v>0</x:v>
      </x:c>
      <x:c r="AE25" s="69">
        <x:v>0</x:v>
      </x:c>
      <x:c r="AF25" s="69">
        <x:v>0</x:v>
      </x:c>
      <x:c r="AG25" s="69">
        <x:v>0</x:v>
      </x:c>
      <x:c r="AH25" s="69">
        <x:v>0</x:v>
      </x:c>
      <x:c r="AI25" s="69">
        <x:v>0</x:v>
      </x:c>
      <x:c r="AJ25" s="69">
        <x:v>0</x:v>
      </x:c>
      <x:c r="AK25" s="69">
        <x:v>0</x:v>
      </x:c>
      <x:c r="AL25" s="484" t="s">
        <x:v>928</x:v>
      </x:c>
      <x:c r="AM25" s="77">
        <x:v>0</x:v>
      </x:c>
      <x:c r="AN25" s="71">
        <x:v>0</x:v>
      </x:c>
      <x:c r="AO25" s="69">
        <x:v>0</x:v>
      </x:c>
      <x:c r="AP25" s="69">
        <x:v>0</x:v>
      </x:c>
      <x:c r="AQ25" s="69">
        <x:v>0</x:v>
      </x:c>
      <x:c r="AR25" s="71">
        <x:v>0</x:v>
      </x:c>
      <x:c r="AS25" s="69">
        <x:v>0</x:v>
      </x:c>
      <x:c r="AT25" s="71">
        <x:v>0</x:v>
      </x:c>
      <x:c r="AU25" s="69">
        <x:v>0</x:v>
      </x:c>
      <x:c r="AV25" s="69">
        <x:v>0</x:v>
      </x:c>
      <x:c r="AW25" s="69">
        <x:v>0</x:v>
      </x:c>
      <x:c r="AX25" s="69">
        <x:v>0</x:v>
      </x:c>
      <x:c r="AY25" s="69">
        <x:v>0</x:v>
      </x:c>
      <x:c r="AZ25" s="69">
        <x:v>0</x:v>
      </x:c>
      <x:c r="BA25" s="71">
        <x:v>0</x:v>
      </x:c>
      <x:c r="BB25" s="69">
        <x:v>0</x:v>
      </x:c>
      <x:c r="BC25" s="69">
        <x:v>0</x:v>
      </x:c>
      <x:c r="BD25" s="69">
        <x:v>0</x:v>
      </x:c>
      <x:c r="BE25" s="69">
        <x:v>10</x:v>
      </x:c>
      <x:c r="BF25" s="69">
        <x:v>86</x:v>
      </x:c>
      <x:c r="BG25" s="69">
        <x:v>0</x:v>
      </x:c>
      <x:c r="BH25" s="69">
        <x:v>0</x:v>
      </x:c>
      <x:c r="BI25" s="69">
        <x:v>0</x:v>
      </x:c>
      <x:c r="BJ25" s="71">
        <x:v>0</x:v>
      </x:c>
      <x:c r="BK25" s="69">
        <x:v>0</x:v>
      </x:c>
      <x:c r="BL25" s="71">
        <x:v>0</x:v>
      </x:c>
      <x:c r="BM25" s="69">
        <x:v>1</x:v>
      </x:c>
      <x:c r="BN25" s="71">
        <x:v>2683.6999999999998</x:v>
      </x:c>
      <x:c r="BO25" s="69">
        <x:v>0</x:v>
      </x:c>
      <x:c r="BP25" s="71">
        <x:v>0</x:v>
      </x:c>
      <x:c r="BQ25" s="69">
        <x:v>0</x:v>
      </x:c>
      <x:c r="BR25" s="69">
        <x:v>6</x:v>
      </x:c>
      <x:c r="BS25" s="69">
        <x:v>4</x:v>
      </x:c>
      <x:c r="BT25" s="69">
        <x:v>0</x:v>
      </x:c>
      <x:c r="BU25" s="69">
        <x:v>0</x:v>
      </x:c>
      <x:c r="BV25" s="484" t="s">
        <x:v>928</x:v>
      </x:c>
      <x:c r="BW25" s="77">
        <x:v>1</x:v>
      </x:c>
      <x:c r="BX25" s="69">
        <x:v>72</x:v>
      </x:c>
      <x:c r="BY25" s="71">
        <x:v>3035</x:v>
      </x:c>
      <x:c r="BZ25" s="69">
        <x:v>1</x:v>
      </x:c>
      <x:c r="CA25" s="71">
        <x:v>138</x:v>
      </x:c>
      <x:c r="CB25" s="69">
        <x:v>2</x:v>
      </x:c>
      <x:c r="CC25" s="71">
        <x:v>165.50999999999999</x:v>
      </x:c>
      <x:c r="CD25" s="69">
        <x:v>0</x:v>
      </x:c>
      <x:c r="CE25" s="69">
        <x:v>6</x:v>
      </x:c>
      <x:c r="CF25" s="71">
        <x:v>701.29999999999995</x:v>
      </x:c>
      <x:c r="CG25" s="69">
        <x:v>0</x:v>
      </x:c>
      <x:c r="CH25" s="69">
        <x:v>0</x:v>
      </x:c>
      <x:c r="CI25" s="69">
        <x:v>0</x:v>
      </x:c>
      <x:c r="CJ25" s="69">
        <x:v>3</x:v>
      </x:c>
      <x:c r="CK25" s="69">
        <x:v>0</x:v>
      </x:c>
      <x:c r="CL25" s="69">
        <x:v>0</x:v>
      </x:c>
      <x:c r="CM25" s="69">
        <x:v>0</x:v>
      </x:c>
      <x:c r="CN25" s="69">
        <x:v>0</x:v>
      </x:c>
      <x:c r="CO25" s="69">
        <x:f>3-1</x:f>
        <x:v>2</x:v>
      </x:c>
      <x:c r="CP25" s="71">
        <x:f>1247.55-511.64</x:f>
        <x:v>735.90999999999997</x:v>
      </x:c>
      <x:c r="CQ25" s="69">
        <x:v>6</x:v>
      </x:c>
      <x:c r="CR25" s="71">
        <x:v>3015</x:v>
      </x:c>
      <x:c r="CS25" s="69">
        <x:v>280</x:v>
      </x:c>
      <x:c r="CT25" s="69">
        <x:v>5</x:v>
      </x:c>
      <x:c r="CU25" s="69">
        <x:v>5</x:v>
      </x:c>
      <x:c r="CV25" s="69">
        <x:v>30</x:v>
      </x:c>
      <x:c r="CW25" s="69">
        <x:v>0</x:v>
      </x:c>
      <x:c r="CX25" s="69">
        <x:v>0</x:v>
      </x:c>
      <x:c r="CY25" s="484" t="s">
        <x:v>928</x:v>
      </x:c>
      <x:c r="CZ25" s="114">
        <x:v>21</x:v>
      </x:c>
      <x:c r="DA25" s="71">
        <x:f>9689.08-511.64</x:f>
        <x:v>9177.4400000000005</x:v>
      </x:c>
      <x:c r="DB25" s="69">
        <x:v>0</x:v>
      </x:c>
      <x:c r="DC25" s="71">
        <x:v>0</x:v>
      </x:c>
      <x:c r="DD25" s="69">
        <x:v>0</x:v>
      </x:c>
      <x:c r="DE25" s="71">
        <x:v>0</x:v>
      </x:c>
      <x:c r="DF25" s="69">
        <x:v>0</x:v>
      </x:c>
      <x:c r="DG25" s="71">
        <x:v>0</x:v>
      </x:c>
    </x:row>
    <x:row r="26" spans="1:111" s="1" customFormat="1" ht="24.949999999999999" customHeight="1">
      <x:c r="A26" s="484" t="s">
        <x:v>825</x:v>
      </x:c>
      <x:c r="B26" s="77">
        <x:v>0</x:v>
      </x:c>
      <x:c r="C26" s="71">
        <x:v>0</x:v>
      </x:c>
      <x:c r="D26" s="69">
        <x:v>0</x:v>
      </x:c>
      <x:c r="E26" s="71">
        <x:v>0</x:v>
      </x:c>
      <x:c r="F26" s="69">
        <x:v>12</x:v>
      </x:c>
      <x:c r="G26" s="71">
        <x:v>6.7000000000000002</x:v>
      </x:c>
      <x:c r="H26" s="69">
        <x:v>0</x:v>
      </x:c>
      <x:c r="I26" s="71">
        <x:v>0</x:v>
      </x:c>
      <x:c r="J26" s="69">
        <x:v>3</x:v>
      </x:c>
      <x:c r="K26" s="69">
        <x:v>0</x:v>
      </x:c>
      <x:c r="L26" s="71">
        <x:v>0</x:v>
      </x:c>
      <x:c r="M26" s="69">
        <x:v>0</x:v>
      </x:c>
      <x:c r="N26" s="69">
        <x:v>0</x:v>
      </x:c>
      <x:c r="O26" s="69">
        <x:v>0</x:v>
      </x:c>
      <x:c r="P26" s="69">
        <x:v>0</x:v>
      </x:c>
      <x:c r="Q26" s="69">
        <x:v>0</x:v>
      </x:c>
      <x:c r="R26" s="71">
        <x:v>0</x:v>
      </x:c>
      <x:c r="S26" s="69">
        <x:v>0</x:v>
      </x:c>
      <x:c r="T26" s="71">
        <x:v>0</x:v>
      </x:c>
      <x:c r="U26" s="69">
        <x:v>0</x:v>
      </x:c>
      <x:c r="V26" s="71">
        <x:v>0</x:v>
      </x:c>
      <x:c r="W26" s="69">
        <x:v>0</x:v>
      </x:c>
      <x:c r="X26" s="69">
        <x:v>27</x:v>
      </x:c>
      <x:c r="Y26" s="69">
        <x:v>0</x:v>
      </x:c>
      <x:c r="Z26" s="69">
        <x:v>0</x:v>
      </x:c>
      <x:c r="AA26" s="69">
        <x:v>0</x:v>
      </x:c>
      <x:c r="AB26" s="69">
        <x:v>0</x:v>
      </x:c>
      <x:c r="AC26" s="69">
        <x:v>0</x:v>
      </x:c>
      <x:c r="AD26" s="69">
        <x:v>0</x:v>
      </x:c>
      <x:c r="AE26" s="69">
        <x:v>0</x:v>
      </x:c>
      <x:c r="AF26" s="69">
        <x:v>0</x:v>
      </x:c>
      <x:c r="AG26" s="69">
        <x:v>0</x:v>
      </x:c>
      <x:c r="AH26" s="69">
        <x:v>0</x:v>
      </x:c>
      <x:c r="AI26" s="69">
        <x:v>0</x:v>
      </x:c>
      <x:c r="AJ26" s="69">
        <x:v>0</x:v>
      </x:c>
      <x:c r="AK26" s="69">
        <x:v>0</x:v>
      </x:c>
      <x:c r="AL26" s="484" t="s">
        <x:v>825</x:v>
      </x:c>
      <x:c r="AM26" s="77">
        <x:v>0</x:v>
      </x:c>
      <x:c r="AN26" s="71">
        <x:v>0</x:v>
      </x:c>
      <x:c r="AO26" s="69">
        <x:v>0</x:v>
      </x:c>
      <x:c r="AP26" s="69">
        <x:v>0</x:v>
      </x:c>
      <x:c r="AQ26" s="69">
        <x:v>0</x:v>
      </x:c>
      <x:c r="AR26" s="71">
        <x:v>0</x:v>
      </x:c>
      <x:c r="AS26" s="69">
        <x:v>0</x:v>
      </x:c>
      <x:c r="AT26" s="71">
        <x:v>0</x:v>
      </x:c>
      <x:c r="AU26" s="69">
        <x:v>0</x:v>
      </x:c>
      <x:c r="AV26" s="69">
        <x:v>0</x:v>
      </x:c>
      <x:c r="AW26" s="69">
        <x:v>0</x:v>
      </x:c>
      <x:c r="AX26" s="69">
        <x:v>0</x:v>
      </x:c>
      <x:c r="AY26" s="69">
        <x:v>0</x:v>
      </x:c>
      <x:c r="AZ26" s="69">
        <x:v>0</x:v>
      </x:c>
      <x:c r="BA26" s="71">
        <x:v>0</x:v>
      </x:c>
      <x:c r="BB26" s="69">
        <x:v>0</x:v>
      </x:c>
      <x:c r="BC26" s="69">
        <x:v>0</x:v>
      </x:c>
      <x:c r="BD26" s="69">
        <x:v>0</x:v>
      </x:c>
      <x:c r="BE26" s="69">
        <x:v>1</x:v>
      </x:c>
      <x:c r="BF26" s="69">
        <x:v>13</x:v>
      </x:c>
      <x:c r="BG26" s="69">
        <x:v>0</x:v>
      </x:c>
      <x:c r="BH26" s="69">
        <x:v>0</x:v>
      </x:c>
      <x:c r="BI26" s="69">
        <x:v>0</x:v>
      </x:c>
      <x:c r="BJ26" s="71">
        <x:v>0</x:v>
      </x:c>
      <x:c r="BK26" s="69">
        <x:v>0</x:v>
      </x:c>
      <x:c r="BL26" s="71">
        <x:v>0</x:v>
      </x:c>
      <x:c r="BM26" s="69">
        <x:v>0</x:v>
      </x:c>
      <x:c r="BN26" s="71">
        <x:v>0</x:v>
      </x:c>
      <x:c r="BO26" s="69">
        <x:v>0</x:v>
      </x:c>
      <x:c r="BP26" s="71">
        <x:v>0</x:v>
      </x:c>
      <x:c r="BQ26" s="69">
        <x:v>0</x:v>
      </x:c>
      <x:c r="BR26" s="69">
        <x:v>0</x:v>
      </x:c>
      <x:c r="BS26" s="69">
        <x:v>0</x:v>
      </x:c>
      <x:c r="BT26" s="69">
        <x:v>0</x:v>
      </x:c>
      <x:c r="BU26" s="69">
        <x:v>0</x:v>
      </x:c>
      <x:c r="BV26" s="484" t="s">
        <x:v>825</x:v>
      </x:c>
      <x:c r="BW26" s="77">
        <x:v>0</x:v>
      </x:c>
      <x:c r="BX26" s="69">
        <x:v>0</x:v>
      </x:c>
      <x:c r="BY26" s="71">
        <x:v>0</x:v>
      </x:c>
      <x:c r="BZ26" s="69">
        <x:v>0</x:v>
      </x:c>
      <x:c r="CA26" s="71">
        <x:v>0</x:v>
      </x:c>
      <x:c r="CB26" s="69">
        <x:v>0</x:v>
      </x:c>
      <x:c r="CC26" s="71">
        <x:v>0</x:v>
      </x:c>
      <x:c r="CD26" s="69">
        <x:v>0</x:v>
      </x:c>
      <x:c r="CE26" s="69">
        <x:v>0</x:v>
      </x:c>
      <x:c r="CF26" s="71">
        <x:v>0</x:v>
      </x:c>
      <x:c r="CG26" s="69">
        <x:v>0</x:v>
      </x:c>
      <x:c r="CH26" s="69">
        <x:v>0</x:v>
      </x:c>
      <x:c r="CI26" s="69">
        <x:v>0</x:v>
      </x:c>
      <x:c r="CJ26" s="69">
        <x:v>0</x:v>
      </x:c>
      <x:c r="CK26" s="69">
        <x:v>0</x:v>
      </x:c>
      <x:c r="CL26" s="69">
        <x:v>0</x:v>
      </x:c>
      <x:c r="CM26" s="69">
        <x:v>0</x:v>
      </x:c>
      <x:c r="CN26" s="69">
        <x:v>0</x:v>
      </x:c>
      <x:c r="CO26" s="69">
        <x:v>0</x:v>
      </x:c>
      <x:c r="CP26" s="71">
        <x:v>0</x:v>
      </x:c>
      <x:c r="CQ26" s="69">
        <x:v>2</x:v>
      </x:c>
      <x:c r="CR26" s="71">
        <x:v>705</x:v>
      </x:c>
      <x:c r="CS26" s="69">
        <x:v>87</x:v>
      </x:c>
      <x:c r="CT26" s="69">
        <x:v>0</x:v>
      </x:c>
      <x:c r="CU26" s="69">
        <x:v>0</x:v>
      </x:c>
      <x:c r="CV26" s="69">
        <x:v>6</x:v>
      </x:c>
      <x:c r="CW26" s="69">
        <x:v>0</x:v>
      </x:c>
      <x:c r="CX26" s="69">
        <x:v>0</x:v>
      </x:c>
      <x:c r="CY26" s="484" t="s">
        <x:v>825</x:v>
      </x:c>
      <x:c r="CZ26" s="114">
        <x:v>2</x:v>
      </x:c>
      <x:c r="DA26" s="71">
        <x:v>2270.8200000000002</x:v>
      </x:c>
      <x:c r="DB26" s="69">
        <x:v>0</x:v>
      </x:c>
      <x:c r="DC26" s="71">
        <x:v>0</x:v>
      </x:c>
      <x:c r="DD26" s="69">
        <x:v>0</x:v>
      </x:c>
      <x:c r="DE26" s="71">
        <x:v>0</x:v>
      </x:c>
      <x:c r="DF26" s="69">
        <x:v>0</x:v>
      </x:c>
      <x:c r="DG26" s="71">
        <x:v>0</x:v>
      </x:c>
    </x:row>
    <x:row r="27" spans="1:111" s="1" customFormat="1" ht="24.949999999999999" customHeight="1">
      <x:c r="A27" s="484" t="s">
        <x:v>868</x:v>
      </x:c>
      <x:c r="B27" s="77">
        <x:v>5</x:v>
      </x:c>
      <x:c r="C27" s="71">
        <x:v>6666</x:v>
      </x:c>
      <x:c r="D27" s="69">
        <x:v>5</x:v>
      </x:c>
      <x:c r="E27" s="71">
        <x:v>2250</x:v>
      </x:c>
      <x:c r="F27" s="69">
        <x:v>43</x:v>
      </x:c>
      <x:c r="G27" s="71">
        <x:v>18</x:v>
      </x:c>
      <x:c r="H27" s="69">
        <x:v>0</x:v>
      </x:c>
      <x:c r="I27" s="71">
        <x:v>0</x:v>
      </x:c>
      <x:c r="J27" s="69">
        <x:v>2</x:v>
      </x:c>
      <x:c r="K27" s="69">
        <x:v>1</x:v>
      </x:c>
      <x:c r="L27" s="71">
        <x:v>2133.3299999999999</x:v>
      </x:c>
      <x:c r="M27" s="69">
        <x:v>1</x:v>
      </x:c>
      <x:c r="N27" s="69">
        <x:v>0</x:v>
      </x:c>
      <x:c r="O27" s="69">
        <x:v>0</x:v>
      </x:c>
      <x:c r="P27" s="69">
        <x:v>0</x:v>
      </x:c>
      <x:c r="Q27" s="69">
        <x:v>0</x:v>
      </x:c>
      <x:c r="R27" s="71">
        <x:v>0</x:v>
      </x:c>
      <x:c r="S27" s="69">
        <x:v>4</x:v>
      </x:c>
      <x:c r="T27" s="71">
        <x:v>111</x:v>
      </x:c>
      <x:c r="U27" s="69">
        <x:v>1</x:v>
      </x:c>
      <x:c r="V27" s="71">
        <x:v>214</x:v>
      </x:c>
      <x:c r="W27" s="69">
        <x:v>1</x:v>
      </x:c>
      <x:c r="X27" s="69">
        <x:v>23</x:v>
      </x:c>
      <x:c r="Y27" s="69">
        <x:v>0</x:v>
      </x:c>
      <x:c r="Z27" s="69">
        <x:v>0</x:v>
      </x:c>
      <x:c r="AA27" s="69">
        <x:v>0</x:v>
      </x:c>
      <x:c r="AB27" s="69">
        <x:v>0</x:v>
      </x:c>
      <x:c r="AC27" s="69">
        <x:v>0</x:v>
      </x:c>
      <x:c r="AD27" s="69">
        <x:v>0</x:v>
      </x:c>
      <x:c r="AE27" s="69">
        <x:v>0</x:v>
      </x:c>
      <x:c r="AF27" s="69">
        <x:v>0</x:v>
      </x:c>
      <x:c r="AG27" s="69">
        <x:v>0</x:v>
      </x:c>
      <x:c r="AH27" s="69">
        <x:v>0</x:v>
      </x:c>
      <x:c r="AI27" s="69">
        <x:v>0</x:v>
      </x:c>
      <x:c r="AJ27" s="69">
        <x:v>0</x:v>
      </x:c>
      <x:c r="AK27" s="69">
        <x:v>0</x:v>
      </x:c>
      <x:c r="AL27" s="484" t="s">
        <x:v>868</x:v>
      </x:c>
      <x:c r="AM27" s="77">
        <x:v>1</x:v>
      </x:c>
      <x:c r="AN27" s="71">
        <x:v>14500</x:v>
      </x:c>
      <x:c r="AO27" s="69">
        <x:v>1</x:v>
      </x:c>
      <x:c r="AP27" s="69">
        <x:v>9</x:v>
      </x:c>
      <x:c r="AQ27" s="69">
        <x:v>0</x:v>
      </x:c>
      <x:c r="AR27" s="71">
        <x:v>0</x:v>
      </x:c>
      <x:c r="AS27" s="69">
        <x:v>0</x:v>
      </x:c>
      <x:c r="AT27" s="71">
        <x:v>0</x:v>
      </x:c>
      <x:c r="AU27" s="69">
        <x:v>1</x:v>
      </x:c>
      <x:c r="AV27" s="69">
        <x:v>1</x:v>
      </x:c>
      <x:c r="AW27" s="69">
        <x:v>0</x:v>
      </x:c>
      <x:c r="AX27" s="69">
        <x:v>1</x:v>
      </x:c>
      <x:c r="AY27" s="69">
        <x:v>0</x:v>
      </x:c>
      <x:c r="AZ27" s="69">
        <x:v>0</x:v>
      </x:c>
      <x:c r="BA27" s="71">
        <x:v>0</x:v>
      </x:c>
      <x:c r="BB27" s="69">
        <x:v>0</x:v>
      </x:c>
      <x:c r="BC27" s="69">
        <x:v>0</x:v>
      </x:c>
      <x:c r="BD27" s="69">
        <x:v>1</x:v>
      </x:c>
      <x:c r="BE27" s="69">
        <x:v>4</x:v>
      </x:c>
      <x:c r="BF27" s="69">
        <x:v>86</x:v>
      </x:c>
      <x:c r="BG27" s="69">
        <x:v>0</x:v>
      </x:c>
      <x:c r="BH27" s="69">
        <x:v>0</x:v>
      </x:c>
      <x:c r="BI27" s="69">
        <x:v>0</x:v>
      </x:c>
      <x:c r="BJ27" s="71">
        <x:v>0</x:v>
      </x:c>
      <x:c r="BK27" s="69">
        <x:v>0</x:v>
      </x:c>
      <x:c r="BL27" s="71">
        <x:v>0</x:v>
      </x:c>
      <x:c r="BM27" s="69">
        <x:v>0</x:v>
      </x:c>
      <x:c r="BN27" s="71">
        <x:v>0</x:v>
      </x:c>
      <x:c r="BO27" s="69">
        <x:v>1</x:v>
      </x:c>
      <x:c r="BP27" s="71">
        <x:v>11198.700000000001</x:v>
      </x:c>
      <x:c r="BQ27" s="69">
        <x:v>0</x:v>
      </x:c>
      <x:c r="BR27" s="69">
        <x:v>4</x:v>
      </x:c>
      <x:c r="BS27" s="69">
        <x:v>5</x:v>
      </x:c>
      <x:c r="BT27" s="69">
        <x:v>0</x:v>
      </x:c>
      <x:c r="BU27" s="69">
        <x:v>0</x:v>
      </x:c>
      <x:c r="BV27" s="484" t="s">
        <x:v>868</x:v>
      </x:c>
      <x:c r="BW27" s="77">
        <x:v>0</x:v>
      </x:c>
      <x:c r="BX27" s="69">
        <x:v>0</x:v>
      </x:c>
      <x:c r="BY27" s="71">
        <x:v>0</x:v>
      </x:c>
      <x:c r="BZ27" s="69">
        <x:v>1</x:v>
      </x:c>
      <x:c r="CA27" s="71">
        <x:v>144</x:v>
      </x:c>
      <x:c r="CB27" s="69">
        <x:v>0</x:v>
      </x:c>
      <x:c r="CC27" s="71">
        <x:v>0</x:v>
      </x:c>
      <x:c r="CD27" s="69">
        <x:v>0</x:v>
      </x:c>
      <x:c r="CE27" s="69">
        <x:v>3</x:v>
      </x:c>
      <x:c r="CF27" s="71">
        <x:v>213</x:v>
      </x:c>
      <x:c r="CG27" s="69">
        <x:v>0</x:v>
      </x:c>
      <x:c r="CH27" s="69">
        <x:v>0</x:v>
      </x:c>
      <x:c r="CI27" s="69">
        <x:v>0</x:v>
      </x:c>
      <x:c r="CJ27" s="69">
        <x:v>4</x:v>
      </x:c>
      <x:c r="CK27" s="69">
        <x:v>0</x:v>
      </x:c>
      <x:c r="CL27" s="69">
        <x:v>0</x:v>
      </x:c>
      <x:c r="CM27" s="69">
        <x:v>0</x:v>
      </x:c>
      <x:c r="CN27" s="69">
        <x:v>0</x:v>
      </x:c>
      <x:c r="CO27" s="69">
        <x:v>1</x:v>
      </x:c>
      <x:c r="CP27" s="71">
        <x:v>36</x:v>
      </x:c>
      <x:c r="CQ27" s="69">
        <x:v>7</x:v>
      </x:c>
      <x:c r="CR27" s="71">
        <x:v>1900</x:v>
      </x:c>
      <x:c r="CS27" s="69">
        <x:v>174</x:v>
      </x:c>
      <x:c r="CT27" s="69">
        <x:v>3</x:v>
      </x:c>
      <x:c r="CU27" s="69">
        <x:v>4</x:v>
      </x:c>
      <x:c r="CV27" s="69">
        <x:v>13</x:v>
      </x:c>
      <x:c r="CW27" s="69">
        <x:v>0</x:v>
      </x:c>
      <x:c r="CX27" s="69">
        <x:v>0</x:v>
      </x:c>
      <x:c r="CY27" s="484" t="s">
        <x:v>868</x:v>
      </x:c>
      <x:c r="CZ27" s="114">
        <x:v>15</x:v>
      </x:c>
      <x:c r="DA27" s="71">
        <x:v>18794.650000000001</x:v>
      </x:c>
      <x:c r="DB27" s="69">
        <x:v>0</x:v>
      </x:c>
      <x:c r="DC27" s="71">
        <x:v>0</x:v>
      </x:c>
      <x:c r="DD27" s="69">
        <x:v>0</x:v>
      </x:c>
      <x:c r="DE27" s="71">
        <x:v>0</x:v>
      </x:c>
      <x:c r="DF27" s="69">
        <x:v>0</x:v>
      </x:c>
      <x:c r="DG27" s="71">
        <x:v>0</x:v>
      </x:c>
    </x:row>
    <x:row r="28" spans="1:111" s="1" customFormat="1" ht="24.949999999999999" customHeight="1">
      <x:c r="A28" s="484" t="s">
        <x:v>884</x:v>
      </x:c>
      <x:c r="B28" s="77">
        <x:v>3</x:v>
      </x:c>
      <x:c r="C28" s="71">
        <x:v>1633</x:v>
      </x:c>
      <x:c r="D28" s="69">
        <x:v>0</x:v>
      </x:c>
      <x:c r="E28" s="71">
        <x:v>0</x:v>
      </x:c>
      <x:c r="F28" s="69">
        <x:v>48</x:v>
      </x:c>
      <x:c r="G28" s="71">
        <x:v>13.800000000000001</x:v>
      </x:c>
      <x:c r="H28" s="69">
        <x:v>0</x:v>
      </x:c>
      <x:c r="I28" s="71">
        <x:v>0</x:v>
      </x:c>
      <x:c r="J28" s="69">
        <x:v>1</x:v>
      </x:c>
      <x:c r="K28" s="69">
        <x:v>2</x:v>
      </x:c>
      <x:c r="L28" s="71">
        <x:v>959</x:v>
      </x:c>
      <x:c r="M28" s="69">
        <x:v>1</x:v>
      </x:c>
      <x:c r="N28" s="69">
        <x:v>0</x:v>
      </x:c>
      <x:c r="O28" s="69">
        <x:v>0</x:v>
      </x:c>
      <x:c r="P28" s="69">
        <x:v>0</x:v>
      </x:c>
      <x:c r="Q28" s="69">
        <x:v>0</x:v>
      </x:c>
      <x:c r="R28" s="71">
        <x:v>0</x:v>
      </x:c>
      <x:c r="S28" s="69">
        <x:v>6</x:v>
      </x:c>
      <x:c r="T28" s="71">
        <x:v>96</x:v>
      </x:c>
      <x:c r="U28" s="69">
        <x:v>0</x:v>
      </x:c>
      <x:c r="V28" s="71">
        <x:v>0</x:v>
      </x:c>
      <x:c r="W28" s="69">
        <x:v>10</x:v>
      </x:c>
      <x:c r="X28" s="69">
        <x:v>102</x:v>
      </x:c>
      <x:c r="Y28" s="69">
        <x:v>0</x:v>
      </x:c>
      <x:c r="Z28" s="69">
        <x:v>0</x:v>
      </x:c>
      <x:c r="AA28" s="69">
        <x:v>0</x:v>
      </x:c>
      <x:c r="AB28" s="69">
        <x:v>0</x:v>
      </x:c>
      <x:c r="AC28" s="69">
        <x:v>0</x:v>
      </x:c>
      <x:c r="AD28" s="69">
        <x:v>0</x:v>
      </x:c>
      <x:c r="AE28" s="69">
        <x:v>0</x:v>
      </x:c>
      <x:c r="AF28" s="69">
        <x:v>0</x:v>
      </x:c>
      <x:c r="AG28" s="69">
        <x:v>0</x:v>
      </x:c>
      <x:c r="AH28" s="69">
        <x:v>0</x:v>
      </x:c>
      <x:c r="AI28" s="69">
        <x:v>0</x:v>
      </x:c>
      <x:c r="AJ28" s="69">
        <x:v>0</x:v>
      </x:c>
      <x:c r="AK28" s="69">
        <x:v>0</x:v>
      </x:c>
      <x:c r="AL28" s="484" t="s">
        <x:v>884</x:v>
      </x:c>
      <x:c r="AM28" s="77">
        <x:v>0</x:v>
      </x:c>
      <x:c r="AN28" s="71">
        <x:v>0</x:v>
      </x:c>
      <x:c r="AO28" s="69">
        <x:v>0</x:v>
      </x:c>
      <x:c r="AP28" s="69">
        <x:v>0</x:v>
      </x:c>
      <x:c r="AQ28" s="69">
        <x:v>0</x:v>
      </x:c>
      <x:c r="AR28" s="71">
        <x:v>0</x:v>
      </x:c>
      <x:c r="AS28" s="69">
        <x:v>0</x:v>
      </x:c>
      <x:c r="AT28" s="71">
        <x:v>0</x:v>
      </x:c>
      <x:c r="AU28" s="69">
        <x:v>0</x:v>
      </x:c>
      <x:c r="AV28" s="69">
        <x:v>0</x:v>
      </x:c>
      <x:c r="AW28" s="69">
        <x:v>0</x:v>
      </x:c>
      <x:c r="AX28" s="69">
        <x:v>0</x:v>
      </x:c>
      <x:c r="AY28" s="69">
        <x:v>0</x:v>
      </x:c>
      <x:c r="AZ28" s="69">
        <x:v>0</x:v>
      </x:c>
      <x:c r="BA28" s="71">
        <x:v>0</x:v>
      </x:c>
      <x:c r="BB28" s="69">
        <x:v>0</x:v>
      </x:c>
      <x:c r="BC28" s="69">
        <x:v>0</x:v>
      </x:c>
      <x:c r="BD28" s="69">
        <x:v>0</x:v>
      </x:c>
      <x:c r="BE28" s="69">
        <x:v>2</x:v>
      </x:c>
      <x:c r="BF28" s="69">
        <x:v>15</x:v>
      </x:c>
      <x:c r="BG28" s="69">
        <x:v>0</x:v>
      </x:c>
      <x:c r="BH28" s="69">
        <x:v>0</x:v>
      </x:c>
      <x:c r="BI28" s="69">
        <x:v>0</x:v>
      </x:c>
      <x:c r="BJ28" s="71">
        <x:v>0</x:v>
      </x:c>
      <x:c r="BK28" s="69">
        <x:v>0</x:v>
      </x:c>
      <x:c r="BL28" s="71">
        <x:v>0</x:v>
      </x:c>
      <x:c r="BM28" s="69">
        <x:v>0</x:v>
      </x:c>
      <x:c r="BN28" s="71">
        <x:v>0</x:v>
      </x:c>
      <x:c r="BO28" s="69">
        <x:v>0</x:v>
      </x:c>
      <x:c r="BP28" s="71">
        <x:v>0</x:v>
      </x:c>
      <x:c r="BQ28" s="69">
        <x:v>0</x:v>
      </x:c>
      <x:c r="BR28" s="69">
        <x:v>0</x:v>
      </x:c>
      <x:c r="BS28" s="69">
        <x:v>0</x:v>
      </x:c>
      <x:c r="BT28" s="69">
        <x:v>0</x:v>
      </x:c>
      <x:c r="BU28" s="69">
        <x:v>0</x:v>
      </x:c>
      <x:c r="BV28" s="484" t="s">
        <x:v>884</x:v>
      </x:c>
      <x:c r="BW28" s="77">
        <x:v>1</x:v>
      </x:c>
      <x:c r="BX28" s="69">
        <x:v>33</x:v>
      </x:c>
      <x:c r="BY28" s="71">
        <x:v>774</x:v>
      </x:c>
      <x:c r="BZ28" s="69">
        <x:v>1</x:v>
      </x:c>
      <x:c r="CA28" s="71">
        <x:v>213</x:v>
      </x:c>
      <x:c r="CB28" s="69">
        <x:v>0</x:v>
      </x:c>
      <x:c r="CC28" s="71">
        <x:v>0</x:v>
      </x:c>
      <x:c r="CD28" s="69">
        <x:v>0</x:v>
      </x:c>
      <x:c r="CE28" s="69">
        <x:v>1</x:v>
      </x:c>
      <x:c r="CF28" s="71">
        <x:v>70.670000000000002</x:v>
      </x:c>
      <x:c r="CG28" s="69">
        <x:v>0</x:v>
      </x:c>
      <x:c r="CH28" s="69">
        <x:v>0</x:v>
      </x:c>
      <x:c r="CI28" s="69">
        <x:v>0</x:v>
      </x:c>
      <x:c r="CJ28" s="69">
        <x:v>4</x:v>
      </x:c>
      <x:c r="CK28" s="69">
        <x:v>1</x:v>
      </x:c>
      <x:c r="CL28" s="69">
        <x:v>0</x:v>
      </x:c>
      <x:c r="CM28" s="69">
        <x:v>0</x:v>
      </x:c>
      <x:c r="CN28" s="69">
        <x:v>0</x:v>
      </x:c>
      <x:c r="CO28" s="69">
        <x:v>1</x:v>
      </x:c>
      <x:c r="CP28" s="71">
        <x:v>544</x:v>
      </x:c>
      <x:c r="CQ28" s="69">
        <x:v>1</x:v>
      </x:c>
      <x:c r="CR28" s="71">
        <x:v>222</x:v>
      </x:c>
      <x:c r="CS28" s="69">
        <x:v>119</x:v>
      </x:c>
      <x:c r="CT28" s="69">
        <x:v>3</x:v>
      </x:c>
      <x:c r="CU28" s="69">
        <x:v>2</x:v>
      </x:c>
      <x:c r="CV28" s="69">
        <x:v>50</x:v>
      </x:c>
      <x:c r="CW28" s="69">
        <x:v>0</x:v>
      </x:c>
      <x:c r="CX28" s="69">
        <x:v>0</x:v>
      </x:c>
      <x:c r="CY28" s="484" t="s">
        <x:v>884</x:v>
      </x:c>
      <x:c r="CZ28" s="114">
        <x:v>3</x:v>
      </x:c>
      <x:c r="DA28" s="71">
        <x:v>338.51999999999998</x:v>
      </x:c>
      <x:c r="DB28" s="69">
        <x:v>0</x:v>
      </x:c>
      <x:c r="DC28" s="71">
        <x:v>0</x:v>
      </x:c>
      <x:c r="DD28" s="69">
        <x:v>0</x:v>
      </x:c>
      <x:c r="DE28" s="71">
        <x:v>0</x:v>
      </x:c>
      <x:c r="DF28" s="69">
        <x:v>0</x:v>
      </x:c>
      <x:c r="DG28" s="71">
        <x:v>0</x:v>
      </x:c>
    </x:row>
    <x:row r="29" spans="1:111" s="1" customFormat="1" ht="24.949999999999999" customHeight="1">
      <x:c r="A29" s="484" t="s">
        <x:v>2852</x:v>
      </x:c>
      <x:c r="B29" s="77"/>
      <x:c r="C29" s="71"/>
      <x:c r="D29" s="69">
        <x:v>1</x:v>
      </x:c>
      <x:c r="E29" s="71">
        <x:v>2.3300000000000001</x:v>
      </x:c>
      <x:c r="F29" s="69"/>
      <x:c r="G29" s="71"/>
      <x:c r="H29" s="69"/>
      <x:c r="I29" s="71"/>
      <x:c r="J29" s="69"/>
      <x:c r="K29" s="69"/>
      <x:c r="L29" s="71"/>
      <x:c r="M29" s="69"/>
      <x:c r="N29" s="69"/>
      <x:c r="O29" s="69"/>
      <x:c r="P29" s="69"/>
      <x:c r="Q29" s="69"/>
      <x:c r="R29" s="71"/>
      <x:c r="S29" s="69"/>
      <x:c r="T29" s="71"/>
      <x:c r="U29" s="69"/>
      <x:c r="V29" s="71"/>
      <x:c r="W29" s="69"/>
      <x:c r="X29" s="69"/>
      <x:c r="Y29" s="69"/>
      <x:c r="Z29" s="69"/>
      <x:c r="AA29" s="69"/>
      <x:c r="AB29" s="69"/>
      <x:c r="AC29" s="69"/>
      <x:c r="AD29" s="69"/>
      <x:c r="AE29" s="69"/>
      <x:c r="AF29" s="69"/>
      <x:c r="AG29" s="69"/>
      <x:c r="AH29" s="69"/>
      <x:c r="AI29" s="69"/>
      <x:c r="AJ29" s="69"/>
      <x:c r="AK29" s="69"/>
      <x:c r="AL29" s="484" t="s">
        <x:v>2852</x:v>
      </x:c>
      <x:c r="AM29" s="77"/>
      <x:c r="AN29" s="71"/>
      <x:c r="AO29" s="69"/>
      <x:c r="AP29" s="69"/>
      <x:c r="AQ29" s="69"/>
      <x:c r="AR29" s="71"/>
      <x:c r="AS29" s="69"/>
      <x:c r="AT29" s="71"/>
      <x:c r="AU29" s="69"/>
      <x:c r="AV29" s="69"/>
      <x:c r="AW29" s="69"/>
      <x:c r="AX29" s="69"/>
      <x:c r="AY29" s="69"/>
      <x:c r="AZ29" s="69"/>
      <x:c r="BA29" s="71"/>
      <x:c r="BB29" s="69"/>
      <x:c r="BC29" s="69"/>
      <x:c r="BD29" s="69"/>
      <x:c r="BE29" s="69"/>
      <x:c r="BF29" s="69"/>
      <x:c r="BG29" s="69"/>
      <x:c r="BH29" s="69"/>
      <x:c r="BI29" s="69"/>
      <x:c r="BJ29" s="71"/>
      <x:c r="BK29" s="69"/>
      <x:c r="BL29" s="71"/>
      <x:c r="BM29" s="69"/>
      <x:c r="BN29" s="71"/>
      <x:c r="BO29" s="69"/>
      <x:c r="BP29" s="71"/>
      <x:c r="BQ29" s="69"/>
      <x:c r="BR29" s="69"/>
      <x:c r="BS29" s="69"/>
      <x:c r="BT29" s="69"/>
      <x:c r="BU29" s="69"/>
      <x:c r="BV29" s="484" t="s">
        <x:v>2852</x:v>
      </x:c>
      <x:c r="BW29" s="77"/>
      <x:c r="BX29" s="69"/>
      <x:c r="BY29" s="71"/>
      <x:c r="BZ29" s="69"/>
      <x:c r="CA29" s="71"/>
      <x:c r="CB29" s="69"/>
      <x:c r="CC29" s="71"/>
      <x:c r="CD29" s="69"/>
      <x:c r="CE29" s="69"/>
      <x:c r="CF29" s="71"/>
      <x:c r="CG29" s="69"/>
      <x:c r="CH29" s="69"/>
      <x:c r="CI29" s="69"/>
      <x:c r="CJ29" s="69"/>
      <x:c r="CK29" s="69"/>
      <x:c r="CL29" s="69"/>
      <x:c r="CM29" s="69"/>
      <x:c r="CN29" s="69"/>
      <x:c r="CO29" s="69"/>
      <x:c r="CP29" s="71"/>
      <x:c r="CQ29" s="69"/>
      <x:c r="CR29" s="71"/>
      <x:c r="CS29" s="69"/>
      <x:c r="CT29" s="69"/>
      <x:c r="CU29" s="69"/>
      <x:c r="CV29" s="69"/>
      <x:c r="CW29" s="69"/>
      <x:c r="CX29" s="69"/>
      <x:c r="CY29" s="484" t="s">
        <x:v>2852</x:v>
      </x:c>
      <x:c r="CZ29" s="114">
        <x:v>0</x:v>
      </x:c>
      <x:c r="DA29" s="71"/>
      <x:c r="DB29" s="69">
        <x:v>0</x:v>
      </x:c>
      <x:c r="DC29" s="71">
        <x:v>0</x:v>
      </x:c>
      <x:c r="DD29" s="69">
        <x:v>0</x:v>
      </x:c>
      <x:c r="DE29" s="71">
        <x:v>0</x:v>
      </x:c>
      <x:c r="DF29" s="69">
        <x:v>0</x:v>
      </x:c>
      <x:c r="DG29" s="71">
        <x:v>0</x:v>
      </x:c>
    </x:row>
    <x:row r="30" spans="1:111" s="1" customFormat="1" ht="24.949999999999999" customHeight="1">
      <x:c r="A30" s="485" t="s">
        <x:v>1484</x:v>
      </x:c>
      <x:c r="B30" s="77">
        <x:v>5</x:v>
      </x:c>
      <x:c r="C30" s="71">
        <x:v>3294</x:v>
      </x:c>
      <x:c r="D30" s="69">
        <x:v>1</x:v>
      </x:c>
      <x:c r="E30" s="71">
        <x:v>2920</x:v>
      </x:c>
      <x:c r="F30" s="69">
        <x:v>1</x:v>
      </x:c>
      <x:c r="G30" s="71">
        <x:v>7</x:v>
      </x:c>
      <x:c r="H30" s="69">
        <x:v>0</x:v>
      </x:c>
      <x:c r="I30" s="71">
        <x:v>0</x:v>
      </x:c>
      <x:c r="J30" s="69">
        <x:v>14</x:v>
      </x:c>
      <x:c r="K30" s="69">
        <x:v>0</x:v>
      </x:c>
      <x:c r="L30" s="71">
        <x:v>0</x:v>
      </x:c>
      <x:c r="M30" s="69">
        <x:v>1</x:v>
      </x:c>
      <x:c r="N30" s="69">
        <x:v>0</x:v>
      </x:c>
      <x:c r="O30" s="69">
        <x:v>0</x:v>
      </x:c>
      <x:c r="P30" s="69">
        <x:v>0</x:v>
      </x:c>
      <x:c r="Q30" s="69">
        <x:v>0</x:v>
      </x:c>
      <x:c r="R30" s="71">
        <x:v>0</x:v>
      </x:c>
      <x:c r="S30" s="69">
        <x:v>1</x:v>
      </x:c>
      <x:c r="T30" s="71">
        <x:v>72</x:v>
      </x:c>
      <x:c r="U30" s="69">
        <x:v>0</x:v>
      </x:c>
      <x:c r="V30" s="71">
        <x:v>0</x:v>
      </x:c>
      <x:c r="W30" s="69">
        <x:v>0</x:v>
      </x:c>
      <x:c r="X30" s="69">
        <x:v>121</x:v>
      </x:c>
      <x:c r="Y30" s="69">
        <x:v>0</x:v>
      </x:c>
      <x:c r="Z30" s="69">
        <x:v>0</x:v>
      </x:c>
      <x:c r="AA30" s="69">
        <x:v>0</x:v>
      </x:c>
      <x:c r="AB30" s="69">
        <x:v>0</x:v>
      </x:c>
      <x:c r="AC30" s="69">
        <x:v>0</x:v>
      </x:c>
      <x:c r="AD30" s="69">
        <x:v>0</x:v>
      </x:c>
      <x:c r="AE30" s="69">
        <x:v>0</x:v>
      </x:c>
      <x:c r="AF30" s="69">
        <x:v>0</x:v>
      </x:c>
      <x:c r="AG30" s="69">
        <x:v>0</x:v>
      </x:c>
      <x:c r="AH30" s="69">
        <x:v>0</x:v>
      </x:c>
      <x:c r="AI30" s="69">
        <x:v>0</x:v>
      </x:c>
      <x:c r="AJ30" s="69">
        <x:v>0</x:v>
      </x:c>
      <x:c r="AK30" s="69">
        <x:v>0</x:v>
      </x:c>
      <x:c r="AL30" s="485" t="s">
        <x:v>1484</x:v>
      </x:c>
      <x:c r="AM30" s="77">
        <x:v>0</x:v>
      </x:c>
      <x:c r="AN30" s="71">
        <x:v>0</x:v>
      </x:c>
      <x:c r="AO30" s="69">
        <x:v>0</x:v>
      </x:c>
      <x:c r="AP30" s="69">
        <x:v>0</x:v>
      </x:c>
      <x:c r="AQ30" s="69">
        <x:v>0</x:v>
      </x:c>
      <x:c r="AR30" s="71">
        <x:v>0</x:v>
      </x:c>
      <x:c r="AS30" s="69">
        <x:v>0</x:v>
      </x:c>
      <x:c r="AT30" s="71">
        <x:v>0</x:v>
      </x:c>
      <x:c r="AU30" s="69">
        <x:v>0</x:v>
      </x:c>
      <x:c r="AV30" s="69">
        <x:v>0</x:v>
      </x:c>
      <x:c r="AW30" s="69">
        <x:v>0</x:v>
      </x:c>
      <x:c r="AX30" s="69">
        <x:v>1</x:v>
      </x:c>
      <x:c r="AY30" s="69">
        <x:v>0</x:v>
      </x:c>
      <x:c r="AZ30" s="69">
        <x:v>3</x:v>
      </x:c>
      <x:c r="BA30" s="71">
        <x:v>2443</x:v>
      </x:c>
      <x:c r="BB30" s="69">
        <x:v>0</x:v>
      </x:c>
      <x:c r="BC30" s="69">
        <x:v>0</x:v>
      </x:c>
      <x:c r="BD30" s="69">
        <x:v>0</x:v>
      </x:c>
      <x:c r="BE30" s="69">
        <x:v>10</x:v>
      </x:c>
      <x:c r="BF30" s="69">
        <x:v>49</x:v>
      </x:c>
      <x:c r="BG30" s="69">
        <x:v>0</x:v>
      </x:c>
      <x:c r="BH30" s="69">
        <x:v>0</x:v>
      </x:c>
      <x:c r="BI30" s="69">
        <x:v>0</x:v>
      </x:c>
      <x:c r="BJ30" s="71">
        <x:v>0</x:v>
      </x:c>
      <x:c r="BK30" s="69">
        <x:v>0</x:v>
      </x:c>
      <x:c r="BL30" s="71">
        <x:v>0</x:v>
      </x:c>
      <x:c r="BM30" s="69">
        <x:v>0</x:v>
      </x:c>
      <x:c r="BN30" s="71">
        <x:v>0</x:v>
      </x:c>
      <x:c r="BO30" s="69">
        <x:v>0</x:v>
      </x:c>
      <x:c r="BP30" s="71">
        <x:v>0</x:v>
      </x:c>
      <x:c r="BQ30" s="69">
        <x:v>0</x:v>
      </x:c>
      <x:c r="BR30" s="69">
        <x:v>0</x:v>
      </x:c>
      <x:c r="BS30" s="69">
        <x:v>1</x:v>
      </x:c>
      <x:c r="BT30" s="69">
        <x:v>0</x:v>
      </x:c>
      <x:c r="BU30" s="69">
        <x:v>0</x:v>
      </x:c>
      <x:c r="BV30" s="485" t="s">
        <x:v>1484</x:v>
      </x:c>
      <x:c r="BW30" s="77">
        <x:v>1</x:v>
      </x:c>
      <x:c r="BX30" s="69">
        <x:v>28</x:v>
      </x:c>
      <x:c r="BY30" s="71">
        <x:v>640</x:v>
      </x:c>
      <x:c r="BZ30" s="69">
        <x:v>0</x:v>
      </x:c>
      <x:c r="CA30" s="71">
        <x:v>0</x:v>
      </x:c>
      <x:c r="CB30" s="69">
        <x:v>1</x:v>
      </x:c>
      <x:c r="CC30" s="71">
        <x:v>28.800000000000001</x:v>
      </x:c>
      <x:c r="CD30" s="69">
        <x:v>0</x:v>
      </x:c>
      <x:c r="CE30" s="69">
        <x:v>2</x:v>
      </x:c>
      <x:c r="CF30" s="71">
        <x:v>80.069999999999993</x:v>
      </x:c>
      <x:c r="CG30" s="69">
        <x:v>0</x:v>
      </x:c>
      <x:c r="CH30" s="69">
        <x:v>0</x:v>
      </x:c>
      <x:c r="CI30" s="69">
        <x:v>0</x:v>
      </x:c>
      <x:c r="CJ30" s="69">
        <x:v>5</x:v>
      </x:c>
      <x:c r="CK30" s="69">
        <x:v>0</x:v>
      </x:c>
      <x:c r="CL30" s="69">
        <x:v>0</x:v>
      </x:c>
      <x:c r="CM30" s="69">
        <x:v>0</x:v>
      </x:c>
      <x:c r="CN30" s="69">
        <x:v>0</x:v>
      </x:c>
      <x:c r="CO30" s="69">
        <x:v>1</x:v>
      </x:c>
      <x:c r="CP30" s="71">
        <x:v>43.700000000000003</x:v>
      </x:c>
      <x:c r="CQ30" s="69">
        <x:v>3</x:v>
      </x:c>
      <x:c r="CR30" s="71">
        <x:v>1917</x:v>
      </x:c>
      <x:c r="CS30" s="69">
        <x:v>250</x:v>
      </x:c>
      <x:c r="CT30" s="69">
        <x:v>3</x:v>
      </x:c>
      <x:c r="CU30" s="69">
        <x:v>33</x:v>
      </x:c>
      <x:c r="CV30" s="69">
        <x:v>20</x:v>
      </x:c>
      <x:c r="CW30" s="69">
        <x:v>0</x:v>
      </x:c>
      <x:c r="CX30" s="69">
        <x:v>0</x:v>
      </x:c>
      <x:c r="CY30" s="485" t="s">
        <x:v>1484</x:v>
      </x:c>
      <x:c r="CZ30" s="486">
        <x:v>3</x:v>
      </x:c>
      <x:c r="DA30" s="73">
        <x:v>505</x:v>
      </x:c>
      <x:c r="DB30" s="472">
        <x:v>0</x:v>
      </x:c>
      <x:c r="DC30" s="73">
        <x:v>0</x:v>
      </x:c>
      <x:c r="DD30" s="472">
        <x:v>0</x:v>
      </x:c>
      <x:c r="DE30" s="73">
        <x:v>0</x:v>
      </x:c>
      <x:c r="DF30" s="472">
        <x:v>0</x:v>
      </x:c>
      <x:c r="DG30" s="73">
        <x:v>0</x:v>
      </x:c>
    </x:row>
    <x:row r="31" spans="1:111" s="1" customFormat="1" ht="24.949999999999999" customHeight="1">
      <x:c r="A31" s="370" t="s">
        <x:v>2403</x:v>
      </x:c>
      <x:c r="B31" s="77">
        <x:f>B32+B38</x:f>
        <x:v>7</x:v>
      </x:c>
      <x:c r="C31" s="71">
        <x:f t="shared" ref="C31:BN31" si="26">C32+C38</x:f>
        <x:v>104199.5</x:v>
      </x:c>
      <x:c r="D31" s="69">
        <x:f t="shared" si="26"/>
        <x:v>3</x:v>
      </x:c>
      <x:c r="E31" s="71">
        <x:f t="shared" si="26"/>
        <x:v>12563.6</x:v>
      </x:c>
      <x:c r="F31" s="69">
        <x:f t="shared" si="26"/>
        <x:v>3</x:v>
      </x:c>
      <x:c r="G31" s="71">
        <x:f t="shared" si="26"/>
        <x:v>1.8600000000000001</x:v>
      </x:c>
      <x:c r="H31" s="69">
        <x:f t="shared" si="26"/>
        <x:v>642</x:v>
      </x:c>
      <x:c r="I31" s="71">
        <x:f t="shared" si="26"/>
        <x:v>642</x:v>
      </x:c>
      <x:c r="J31" s="69">
        <x:f t="shared" si="26"/>
        <x:v>21</x:v>
      </x:c>
      <x:c r="K31" s="69">
        <x:f t="shared" si="26"/>
        <x:v>9</x:v>
      </x:c>
      <x:c r="L31" s="71">
        <x:f t="shared" si="26"/>
        <x:v>6974</x:v>
      </x:c>
      <x:c r="M31" s="69">
        <x:f t="shared" si="26"/>
        <x:v>2</x:v>
      </x:c>
      <x:c r="N31" s="69">
        <x:f t="shared" si="26"/>
        <x:v>9</x:v>
      </x:c>
      <x:c r="O31" s="69">
        <x:f t="shared" si="26"/>
        <x:v>0</x:v>
      </x:c>
      <x:c r="P31" s="69">
        <x:f t="shared" si="26"/>
        <x:v>0</x:v>
      </x:c>
      <x:c r="Q31" s="69">
        <x:f t="shared" si="26"/>
        <x:v>0</x:v>
      </x:c>
      <x:c r="R31" s="71">
        <x:f t="shared" si="26"/>
        <x:v>0</x:v>
      </x:c>
      <x:c r="S31" s="69">
        <x:f t="shared" si="26"/>
        <x:v>2</x:v>
      </x:c>
      <x:c r="T31" s="71">
        <x:f t="shared" si="26"/>
        <x:v>66</x:v>
      </x:c>
      <x:c r="U31" s="69">
        <x:f t="shared" si="26"/>
        <x:v>0</x:v>
      </x:c>
      <x:c r="V31" s="71">
        <x:f t="shared" si="26"/>
        <x:v>0</x:v>
      </x:c>
      <x:c r="W31" s="69">
        <x:f t="shared" si="26"/>
        <x:v>23</x:v>
      </x:c>
      <x:c r="X31" s="69">
        <x:f t="shared" si="26"/>
        <x:v>67</x:v>
      </x:c>
      <x:c r="Y31" s="69">
        <x:f t="shared" si="26"/>
        <x:v>2</x:v>
      </x:c>
      <x:c r="Z31" s="69">
        <x:f t="shared" si="26"/>
        <x:v>99</x:v>
      </x:c>
      <x:c r="AA31" s="69">
        <x:f t="shared" si="26"/>
        <x:v>0</x:v>
      </x:c>
      <x:c r="AB31" s="69">
        <x:f t="shared" si="26"/>
        <x:v>0</x:v>
      </x:c>
      <x:c r="AC31" s="69">
        <x:f t="shared" si="26"/>
        <x:v>1</x:v>
      </x:c>
      <x:c r="AD31" s="69">
        <x:f t="shared" si="26"/>
        <x:v>2</x:v>
      </x:c>
      <x:c r="AE31" s="69">
        <x:f t="shared" si="26"/>
        <x:v>0</x:v>
      </x:c>
      <x:c r="AF31" s="69">
        <x:f t="shared" si="26"/>
        <x:v>0</x:v>
      </x:c>
      <x:c r="AG31" s="69">
        <x:f t="shared" si="26"/>
        <x:v>1</x:v>
      </x:c>
      <x:c r="AH31" s="69">
        <x:f t="shared" si="26"/>
        <x:v>0</x:v>
      </x:c>
      <x:c r="AI31" s="69">
        <x:f t="shared" si="26"/>
        <x:v>0</x:v>
      </x:c>
      <x:c r="AJ31" s="69">
        <x:f t="shared" si="26"/>
        <x:v>3</x:v>
      </x:c>
      <x:c r="AK31" s="69">
        <x:f t="shared" si="26"/>
        <x:v>9</x:v>
      </x:c>
      <x:c r="AL31" s="370" t="s">
        <x:v>2403</x:v>
      </x:c>
      <x:c r="AM31" s="77">
        <x:f t="shared" si="26"/>
        <x:v>0</x:v>
      </x:c>
      <x:c r="AN31" s="71">
        <x:f t="shared" si="26"/>
        <x:v>0</x:v>
      </x:c>
      <x:c r="AO31" s="69">
        <x:f t="shared" si="26"/>
        <x:v>0</x:v>
      </x:c>
      <x:c r="AP31" s="69">
        <x:f t="shared" si="26"/>
        <x:v>0</x:v>
      </x:c>
      <x:c r="AQ31" s="69">
        <x:f t="shared" si="26"/>
        <x:v>0</x:v>
      </x:c>
      <x:c r="AR31" s="71">
        <x:f t="shared" si="26"/>
        <x:v>0</x:v>
      </x:c>
      <x:c r="AS31" s="69">
        <x:f t="shared" si="26"/>
        <x:v>0</x:v>
      </x:c>
      <x:c r="AT31" s="71">
        <x:f t="shared" si="26"/>
        <x:v>0</x:v>
      </x:c>
      <x:c r="AU31" s="69">
        <x:f t="shared" si="26"/>
        <x:v>0</x:v>
      </x:c>
      <x:c r="AV31" s="69">
        <x:f t="shared" si="26"/>
        <x:v>0</x:v>
      </x:c>
      <x:c r="AW31" s="69">
        <x:f t="shared" si="26"/>
        <x:v>0</x:v>
      </x:c>
      <x:c r="AX31" s="69">
        <x:f t="shared" si="26"/>
        <x:v>0</x:v>
      </x:c>
      <x:c r="AY31" s="69">
        <x:f t="shared" si="26"/>
        <x:v>0</x:v>
      </x:c>
      <x:c r="AZ31" s="69">
        <x:f t="shared" si="26"/>
        <x:v>0</x:v>
      </x:c>
      <x:c r="BA31" s="71">
        <x:f t="shared" si="26"/>
        <x:v>0</x:v>
      </x:c>
      <x:c r="BB31" s="69">
        <x:f t="shared" si="26"/>
        <x:v>0</x:v>
      </x:c>
      <x:c r="BC31" s="69">
        <x:f t="shared" si="26"/>
        <x:v>0</x:v>
      </x:c>
      <x:c r="BD31" s="69">
        <x:f t="shared" si="26"/>
        <x:v>0</x:v>
      </x:c>
      <x:c r="BE31" s="69">
        <x:f t="shared" si="26"/>
        <x:v>14</x:v>
      </x:c>
      <x:c r="BF31" s="69">
        <x:f t="shared" si="26"/>
        <x:v>39</x:v>
      </x:c>
      <x:c r="BG31" s="69">
        <x:f t="shared" si="26"/>
        <x:v>0</x:v>
      </x:c>
      <x:c r="BH31" s="69">
        <x:f t="shared" si="26"/>
        <x:v>0</x:v>
      </x:c>
      <x:c r="BI31" s="69">
        <x:f t="shared" si="26"/>
        <x:v>0</x:v>
      </x:c>
      <x:c r="BJ31" s="71">
        <x:f t="shared" si="26"/>
        <x:v>0</x:v>
      </x:c>
      <x:c r="BK31" s="69">
        <x:f t="shared" si="26"/>
        <x:v>0</x:v>
      </x:c>
      <x:c r="BL31" s="71">
        <x:f t="shared" si="26"/>
        <x:v>0</x:v>
      </x:c>
      <x:c r="BM31" s="69">
        <x:f t="shared" si="26"/>
        <x:v>0</x:v>
      </x:c>
      <x:c r="BN31" s="71">
        <x:f t="shared" si="26"/>
        <x:v>0</x:v>
      </x:c>
      <x:c r="BO31" s="69">
        <x:f t="shared" ref="BO31:DG31" si="27">BO32+BO38</x:f>
        <x:v>0</x:v>
      </x:c>
      <x:c r="BP31" s="71">
        <x:f t="shared" si="27"/>
        <x:v>0</x:v>
      </x:c>
      <x:c r="BQ31" s="69">
        <x:f t="shared" si="27"/>
        <x:v>0</x:v>
      </x:c>
      <x:c r="BR31" s="69">
        <x:f t="shared" si="27"/>
        <x:v>0</x:v>
      </x:c>
      <x:c r="BS31" s="69">
        <x:f t="shared" si="27"/>
        <x:v>0</x:v>
      </x:c>
      <x:c r="BT31" s="69">
        <x:f t="shared" si="27"/>
        <x:v>0</x:v>
      </x:c>
      <x:c r="BU31" s="69">
        <x:f t="shared" si="27"/>
        <x:v>0</x:v>
      </x:c>
      <x:c r="BV31" s="370" t="s">
        <x:v>2403</x:v>
      </x:c>
      <x:c r="BW31" s="77">
        <x:f t="shared" si="27"/>
        <x:v>2</x:v>
      </x:c>
      <x:c r="BX31" s="69">
        <x:f t="shared" si="27"/>
        <x:v>50</x:v>
      </x:c>
      <x:c r="BY31" s="71">
        <x:f t="shared" si="27"/>
        <x:v>6934.1000000000004</x:v>
      </x:c>
      <x:c r="BZ31" s="69">
        <x:f t="shared" si="27"/>
        <x:v>0</x:v>
      </x:c>
      <x:c r="CA31" s="71">
        <x:f t="shared" si="27"/>
        <x:v>0</x:v>
      </x:c>
      <x:c r="CB31" s="69">
        <x:f t="shared" si="27"/>
        <x:v>1</x:v>
      </x:c>
      <x:c r="CC31" s="71">
        <x:f t="shared" si="27"/>
        <x:v>23</x:v>
      </x:c>
      <x:c r="CD31" s="69">
        <x:f t="shared" si="27"/>
        <x:v>0</x:v>
      </x:c>
      <x:c r="CE31" s="69">
        <x:f t="shared" si="27"/>
        <x:v>6</x:v>
      </x:c>
      <x:c r="CF31" s="71">
        <x:f t="shared" si="27"/>
        <x:v>187.69999999999999</x:v>
      </x:c>
      <x:c r="CG31" s="69">
        <x:f t="shared" si="27"/>
        <x:v>0</x:v>
      </x:c>
      <x:c r="CH31" s="69">
        <x:f t="shared" si="27"/>
        <x:v>0</x:v>
      </x:c>
      <x:c r="CI31" s="69">
        <x:f t="shared" si="27"/>
        <x:v>0</x:v>
      </x:c>
      <x:c r="CJ31" s="69">
        <x:f t="shared" si="27"/>
        <x:v>6</x:v>
      </x:c>
      <x:c r="CK31" s="69">
        <x:f t="shared" si="27"/>
        <x:v>0</x:v>
      </x:c>
      <x:c r="CL31" s="69">
        <x:f t="shared" si="27"/>
        <x:v>0</x:v>
      </x:c>
      <x:c r="CM31" s="69">
        <x:f t="shared" si="27"/>
        <x:v>0</x:v>
      </x:c>
      <x:c r="CN31" s="69">
        <x:f t="shared" si="27"/>
        <x:v>0</x:v>
      </x:c>
      <x:c r="CO31" s="69">
        <x:f t="shared" si="27"/>
        <x:v>2</x:v>
      </x:c>
      <x:c r="CP31" s="71">
        <x:f t="shared" si="27"/>
        <x:v>240.79000000000002</x:v>
      </x:c>
      <x:c r="CQ31" s="69">
        <x:f t="shared" si="27"/>
        <x:v>4</x:v>
      </x:c>
      <x:c r="CR31" s="71">
        <x:f t="shared" si="27"/>
        <x:v>3987</x:v>
      </x:c>
      <x:c r="CS31" s="69">
        <x:f t="shared" si="27"/>
        <x:v>251</x:v>
      </x:c>
      <x:c r="CT31" s="69">
        <x:f t="shared" si="27"/>
        <x:v>10</x:v>
      </x:c>
      <x:c r="CU31" s="69">
        <x:f t="shared" si="27"/>
        <x:v>20</x:v>
      </x:c>
      <x:c r="CV31" s="69">
        <x:f t="shared" si="27"/>
        <x:v>44</x:v>
      </x:c>
      <x:c r="CW31" s="69">
        <x:f t="shared" si="27"/>
        <x:v>2</x:v>
      </x:c>
      <x:c r="CX31" s="69">
        <x:f t="shared" si="27"/>
        <x:v>2</x:v>
      </x:c>
      <x:c r="CY31" s="370" t="s">
        <x:v>2403</x:v>
      </x:c>
      <x:c r="CZ31" s="114">
        <x:f t="shared" si="27"/>
        <x:v>16</x:v>
      </x:c>
      <x:c r="DA31" s="71">
        <x:f t="shared" si="27"/>
        <x:v>1086.4699999999998</x:v>
      </x:c>
      <x:c r="DB31" s="69">
        <x:f t="shared" si="27"/>
        <x:v>0</x:v>
      </x:c>
      <x:c r="DC31" s="71">
        <x:f t="shared" si="27"/>
        <x:v>0</x:v>
      </x:c>
      <x:c r="DD31" s="69">
        <x:f t="shared" si="27"/>
        <x:v>0</x:v>
      </x:c>
      <x:c r="DE31" s="71">
        <x:f t="shared" si="27"/>
        <x:v>0</x:v>
      </x:c>
      <x:c r="DF31" s="69">
        <x:f t="shared" si="27"/>
        <x:v>0</x:v>
      </x:c>
      <x:c r="DG31" s="71">
        <x:f t="shared" si="27"/>
        <x:v>0</x:v>
      </x:c>
    </x:row>
    <x:row r="32" spans="1:111" s="1" customFormat="1" ht="24.949999999999999" customHeight="1">
      <x:c r="A32" s="370" t="s">
        <x:v>1604</x:v>
      </x:c>
      <x:c r="B32" s="77">
        <x:f>SUM(B33:B37)</x:f>
        <x:v>4</x:v>
      </x:c>
      <x:c r="C32" s="293">
        <x:f t="shared" ref="C32:BN32" si="28">SUM(C33:C37)</x:f>
        <x:v>41939.5</x:v>
      </x:c>
      <x:c r="D32" s="77">
        <x:f t="shared" si="28"/>
        <x:v>3</x:v>
      </x:c>
      <x:c r="E32" s="293">
        <x:f t="shared" si="28"/>
        <x:v>12563.6</x:v>
      </x:c>
      <x:c r="F32" s="77">
        <x:f t="shared" si="28"/>
        <x:v>0</x:v>
      </x:c>
      <x:c r="G32" s="293">
        <x:f t="shared" si="28"/>
        <x:v>0</x:v>
      </x:c>
      <x:c r="H32" s="77">
        <x:f t="shared" si="28"/>
        <x:v>642</x:v>
      </x:c>
      <x:c r="I32" s="293">
        <x:f t="shared" si="28"/>
        <x:v>642</x:v>
      </x:c>
      <x:c r="J32" s="77">
        <x:f t="shared" si="28"/>
        <x:v>17</x:v>
      </x:c>
      <x:c r="K32" s="77">
        <x:f t="shared" si="28"/>
        <x:v>5</x:v>
      </x:c>
      <x:c r="L32" s="293">
        <x:f t="shared" si="28"/>
        <x:v>234</x:v>
      </x:c>
      <x:c r="M32" s="77">
        <x:f t="shared" si="28"/>
        <x:v>2</x:v>
      </x:c>
      <x:c r="N32" s="77">
        <x:f t="shared" si="28"/>
        <x:v>0</x:v>
      </x:c>
      <x:c r="O32" s="77">
        <x:f t="shared" si="28"/>
        <x:v>0</x:v>
      </x:c>
      <x:c r="P32" s="77">
        <x:f t="shared" si="28"/>
        <x:v>0</x:v>
      </x:c>
      <x:c r="Q32" s="77">
        <x:f t="shared" si="28"/>
        <x:v>0</x:v>
      </x:c>
      <x:c r="R32" s="293">
        <x:f t="shared" si="28"/>
        <x:v>0</x:v>
      </x:c>
      <x:c r="S32" s="77">
        <x:f t="shared" si="28"/>
        <x:v>0</x:v>
      </x:c>
      <x:c r="T32" s="293">
        <x:f t="shared" si="28"/>
        <x:v>0</x:v>
      </x:c>
      <x:c r="U32" s="77">
        <x:f t="shared" si="28"/>
        <x:v>0</x:v>
      </x:c>
      <x:c r="V32" s="293">
        <x:f t="shared" si="28"/>
        <x:v>0</x:v>
      </x:c>
      <x:c r="W32" s="77">
        <x:f t="shared" si="28"/>
        <x:v>12</x:v>
      </x:c>
      <x:c r="X32" s="77">
        <x:f t="shared" si="28"/>
        <x:v>7</x:v>
      </x:c>
      <x:c r="Y32" s="77">
        <x:f t="shared" si="28"/>
        <x:v>1</x:v>
      </x:c>
      <x:c r="Z32" s="77">
        <x:f t="shared" si="28"/>
        <x:v>96</x:v>
      </x:c>
      <x:c r="AA32" s="77">
        <x:f t="shared" si="28"/>
        <x:v>0</x:v>
      </x:c>
      <x:c r="AB32" s="77">
        <x:f t="shared" si="28"/>
        <x:v>0</x:v>
      </x:c>
      <x:c r="AC32" s="77">
        <x:f t="shared" si="28"/>
        <x:v>0</x:v>
      </x:c>
      <x:c r="AD32" s="77">
        <x:f t="shared" si="28"/>
        <x:v>0</x:v>
      </x:c>
      <x:c r="AE32" s="77">
        <x:f t="shared" si="28"/>
        <x:v>0</x:v>
      </x:c>
      <x:c r="AF32" s="77">
        <x:f t="shared" si="28"/>
        <x:v>0</x:v>
      </x:c>
      <x:c r="AG32" s="77">
        <x:f t="shared" si="28"/>
        <x:v>0</x:v>
      </x:c>
      <x:c r="AH32" s="77">
        <x:f t="shared" si="28"/>
        <x:v>0</x:v>
      </x:c>
      <x:c r="AI32" s="77">
        <x:f t="shared" si="28"/>
        <x:v>0</x:v>
      </x:c>
      <x:c r="AJ32" s="77">
        <x:f t="shared" si="28"/>
        <x:v>2</x:v>
      </x:c>
      <x:c r="AK32" s="77">
        <x:f t="shared" si="28"/>
        <x:v>2</x:v>
      </x:c>
      <x:c r="AL32" s="370" t="s">
        <x:v>1604</x:v>
      </x:c>
      <x:c r="AM32" s="77">
        <x:f t="shared" si="28"/>
        <x:v>0</x:v>
      </x:c>
      <x:c r="AN32" s="293">
        <x:f t="shared" si="28"/>
        <x:v>0</x:v>
      </x:c>
      <x:c r="AO32" s="77">
        <x:f t="shared" si="28"/>
        <x:v>0</x:v>
      </x:c>
      <x:c r="AP32" s="77">
        <x:f t="shared" si="28"/>
        <x:v>0</x:v>
      </x:c>
      <x:c r="AQ32" s="77">
        <x:f t="shared" si="28"/>
        <x:v>0</x:v>
      </x:c>
      <x:c r="AR32" s="293">
        <x:f t="shared" si="28"/>
        <x:v>0</x:v>
      </x:c>
      <x:c r="AS32" s="77">
        <x:f t="shared" si="28"/>
        <x:v>0</x:v>
      </x:c>
      <x:c r="AT32" s="293">
        <x:f t="shared" si="28"/>
        <x:v>0</x:v>
      </x:c>
      <x:c r="AU32" s="77">
        <x:f t="shared" si="28"/>
        <x:v>0</x:v>
      </x:c>
      <x:c r="AV32" s="77">
        <x:f t="shared" si="28"/>
        <x:v>0</x:v>
      </x:c>
      <x:c r="AW32" s="77">
        <x:f t="shared" si="28"/>
        <x:v>0</x:v>
      </x:c>
      <x:c r="AX32" s="77">
        <x:f t="shared" si="28"/>
        <x:v>0</x:v>
      </x:c>
      <x:c r="AY32" s="77">
        <x:f t="shared" si="28"/>
        <x:v>0</x:v>
      </x:c>
      <x:c r="AZ32" s="77">
        <x:f t="shared" si="28"/>
        <x:v>0</x:v>
      </x:c>
      <x:c r="BA32" s="293">
        <x:f t="shared" si="28"/>
        <x:v>0</x:v>
      </x:c>
      <x:c r="BB32" s="77">
        <x:f t="shared" si="28"/>
        <x:v>0</x:v>
      </x:c>
      <x:c r="BC32" s="77">
        <x:f t="shared" si="28"/>
        <x:v>0</x:v>
      </x:c>
      <x:c r="BD32" s="77">
        <x:f t="shared" si="28"/>
        <x:v>0</x:v>
      </x:c>
      <x:c r="BE32" s="77">
        <x:f t="shared" si="28"/>
        <x:v>0</x:v>
      </x:c>
      <x:c r="BF32" s="77">
        <x:f t="shared" si="28"/>
        <x:v>0</x:v>
      </x:c>
      <x:c r="BG32" s="77">
        <x:f t="shared" si="28"/>
        <x:v>0</x:v>
      </x:c>
      <x:c r="BH32" s="77">
        <x:f t="shared" si="28"/>
        <x:v>0</x:v>
      </x:c>
      <x:c r="BI32" s="77">
        <x:f t="shared" si="28"/>
        <x:v>0</x:v>
      </x:c>
      <x:c r="BJ32" s="293">
        <x:f t="shared" si="28"/>
        <x:v>0</x:v>
      </x:c>
      <x:c r="BK32" s="77">
        <x:f t="shared" si="28"/>
        <x:v>0</x:v>
      </x:c>
      <x:c r="BL32" s="293">
        <x:f t="shared" si="28"/>
        <x:v>0</x:v>
      </x:c>
      <x:c r="BM32" s="77">
        <x:f t="shared" si="28"/>
        <x:v>0</x:v>
      </x:c>
      <x:c r="BN32" s="293">
        <x:f t="shared" si="28"/>
        <x:v>0</x:v>
      </x:c>
      <x:c r="BO32" s="77">
        <x:f t="shared" ref="BO32:DG32" si="29">SUM(BO33:BO37)</x:f>
        <x:v>0</x:v>
      </x:c>
      <x:c r="BP32" s="293">
        <x:f t="shared" si="29"/>
        <x:v>0</x:v>
      </x:c>
      <x:c r="BQ32" s="77">
        <x:f t="shared" si="29"/>
        <x:v>0</x:v>
      </x:c>
      <x:c r="BR32" s="77">
        <x:f t="shared" si="29"/>
        <x:v>0</x:v>
      </x:c>
      <x:c r="BS32" s="77">
        <x:f t="shared" si="29"/>
        <x:v>0</x:v>
      </x:c>
      <x:c r="BT32" s="77">
        <x:f t="shared" si="29"/>
        <x:v>0</x:v>
      </x:c>
      <x:c r="BU32" s="77">
        <x:f t="shared" si="29"/>
        <x:v>0</x:v>
      </x:c>
      <x:c r="BV32" s="370" t="s">
        <x:v>1604</x:v>
      </x:c>
      <x:c r="BW32" s="77">
        <x:f t="shared" si="29"/>
        <x:v>1</x:v>
      </x:c>
      <x:c r="BX32" s="77">
        <x:f t="shared" si="29"/>
        <x:v>0</x:v>
      </x:c>
      <x:c r="BY32" s="293">
        <x:f t="shared" si="29"/>
        <x:v>5434.1000000000004</x:v>
      </x:c>
      <x:c r="BZ32" s="77">
        <x:f t="shared" si="29"/>
        <x:v>0</x:v>
      </x:c>
      <x:c r="CA32" s="293">
        <x:f t="shared" si="29"/>
        <x:v>0</x:v>
      </x:c>
      <x:c r="CB32" s="77">
        <x:f t="shared" si="29"/>
        <x:v>1</x:v>
      </x:c>
      <x:c r="CC32" s="293">
        <x:f t="shared" si="29"/>
        <x:v>23</x:v>
      </x:c>
      <x:c r="CD32" s="77">
        <x:f t="shared" si="29"/>
        <x:v>0</x:v>
      </x:c>
      <x:c r="CE32" s="77">
        <x:f t="shared" si="29"/>
        <x:v>4</x:v>
      </x:c>
      <x:c r="CF32" s="293">
        <x:f t="shared" si="29"/>
        <x:v>95.700000000000003</x:v>
      </x:c>
      <x:c r="CG32" s="77">
        <x:f t="shared" si="29"/>
        <x:v>0</x:v>
      </x:c>
      <x:c r="CH32" s="77">
        <x:f t="shared" si="29"/>
        <x:v>0</x:v>
      </x:c>
      <x:c r="CI32" s="77">
        <x:f t="shared" si="29"/>
        <x:v>0</x:v>
      </x:c>
      <x:c r="CJ32" s="77">
        <x:f t="shared" si="29"/>
        <x:v>3</x:v>
      </x:c>
      <x:c r="CK32" s="77">
        <x:f t="shared" si="29"/>
        <x:v>0</x:v>
      </x:c>
      <x:c r="CL32" s="77">
        <x:f t="shared" si="29"/>
        <x:v>0</x:v>
      </x:c>
      <x:c r="CM32" s="77">
        <x:f t="shared" si="29"/>
        <x:v>0</x:v>
      </x:c>
      <x:c r="CN32" s="77">
        <x:f t="shared" si="29"/>
        <x:v>0</x:v>
      </x:c>
      <x:c r="CO32" s="77">
        <x:f t="shared" si="29"/>
        <x:v>1</x:v>
      </x:c>
      <x:c r="CP32" s="293">
        <x:f t="shared" si="29"/>
        <x:v>119.79000000000001</x:v>
      </x:c>
      <x:c r="CQ32" s="77">
        <x:f t="shared" si="29"/>
        <x:v>3</x:v>
      </x:c>
      <x:c r="CR32" s="293">
        <x:f t="shared" si="29"/>
        <x:v>3701</x:v>
      </x:c>
      <x:c r="CS32" s="77">
        <x:f t="shared" si="29"/>
        <x:v>172</x:v>
      </x:c>
      <x:c r="CT32" s="77">
        <x:f t="shared" si="29"/>
        <x:v>9</x:v>
      </x:c>
      <x:c r="CU32" s="77">
        <x:f t="shared" si="29"/>
        <x:v>12</x:v>
      </x:c>
      <x:c r="CV32" s="77">
        <x:f t="shared" si="29"/>
        <x:v>37</x:v>
      </x:c>
      <x:c r="CW32" s="77">
        <x:f t="shared" si="29"/>
        <x:v>1</x:v>
      </x:c>
      <x:c r="CX32" s="77">
        <x:f t="shared" si="29"/>
        <x:v>1</x:v>
      </x:c>
      <x:c r="CY32" s="370" t="s">
        <x:v>1604</x:v>
      </x:c>
      <x:c r="CZ32" s="77">
        <x:f t="shared" si="29"/>
        <x:v>13</x:v>
      </x:c>
      <x:c r="DA32" s="293">
        <x:f t="shared" si="29"/>
        <x:v>873.46999999999991</x:v>
      </x:c>
      <x:c r="DB32" s="77">
        <x:f t="shared" si="29"/>
        <x:v>0</x:v>
      </x:c>
      <x:c r="DC32" s="293">
        <x:f t="shared" si="29"/>
        <x:v>0</x:v>
      </x:c>
      <x:c r="DD32" s="77">
        <x:f t="shared" si="29"/>
        <x:v>0</x:v>
      </x:c>
      <x:c r="DE32" s="293">
        <x:f t="shared" si="29"/>
        <x:v>0</x:v>
      </x:c>
      <x:c r="DF32" s="77">
        <x:f t="shared" si="29"/>
        <x:v>0</x:v>
      </x:c>
      <x:c r="DG32" s="293">
        <x:f t="shared" si="29"/>
        <x:v>0</x:v>
      </x:c>
    </x:row>
    <x:row r="33" spans="1:111" s="1" customFormat="1" ht="24.949999999999999" customHeight="1">
      <x:c r="A33" s="485" t="s">
        <x:v>801</x:v>
      </x:c>
      <x:c r="B33" s="77">
        <x:v>1</x:v>
      </x:c>
      <x:c r="C33" s="293">
        <x:v>13196</x:v>
      </x:c>
      <x:c r="D33" s="77">
        <x:v>0</x:v>
      </x:c>
      <x:c r="E33" s="293">
        <x:v>0</x:v>
      </x:c>
      <x:c r="F33" s="77">
        <x:v>0</x:v>
      </x:c>
      <x:c r="G33" s="293">
        <x:v>0</x:v>
      </x:c>
      <x:c r="H33" s="77">
        <x:v>0</x:v>
      </x:c>
      <x:c r="I33" s="293">
        <x:v>0</x:v>
      </x:c>
      <x:c r="J33" s="77">
        <x:v>0</x:v>
      </x:c>
      <x:c r="K33" s="77">
        <x:v>0</x:v>
      </x:c>
      <x:c r="L33" s="293">
        <x:v>0</x:v>
      </x:c>
      <x:c r="M33" s="77">
        <x:v>1</x:v>
      </x:c>
      <x:c r="N33" s="77">
        <x:v>0</x:v>
      </x:c>
      <x:c r="O33" s="77">
        <x:v>0</x:v>
      </x:c>
      <x:c r="P33" s="77">
        <x:v>0</x:v>
      </x:c>
      <x:c r="Q33" s="77">
        <x:v>0</x:v>
      </x:c>
      <x:c r="R33" s="293">
        <x:v>0</x:v>
      </x:c>
      <x:c r="S33" s="77">
        <x:v>0</x:v>
      </x:c>
      <x:c r="T33" s="293">
        <x:v>0</x:v>
      </x:c>
      <x:c r="U33" s="77">
        <x:v>0</x:v>
      </x:c>
      <x:c r="V33" s="293">
        <x:v>0</x:v>
      </x:c>
      <x:c r="W33" s="77">
        <x:v>0</x:v>
      </x:c>
      <x:c r="X33" s="77">
        <x:v>0</x:v>
      </x:c>
      <x:c r="Y33" s="77">
        <x:v>0</x:v>
      </x:c>
      <x:c r="Z33" s="77">
        <x:v>0</x:v>
      </x:c>
      <x:c r="AA33" s="77">
        <x:v>0</x:v>
      </x:c>
      <x:c r="AB33" s="77">
        <x:v>0</x:v>
      </x:c>
      <x:c r="AC33" s="77">
        <x:v>0</x:v>
      </x:c>
      <x:c r="AD33" s="77">
        <x:v>0</x:v>
      </x:c>
      <x:c r="AE33" s="77">
        <x:v>0</x:v>
      </x:c>
      <x:c r="AF33" s="77">
        <x:v>0</x:v>
      </x:c>
      <x:c r="AG33" s="77">
        <x:v>0</x:v>
      </x:c>
      <x:c r="AH33" s="77">
        <x:v>0</x:v>
      </x:c>
      <x:c r="AI33" s="77">
        <x:v>0</x:v>
      </x:c>
      <x:c r="AJ33" s="77">
        <x:v>0</x:v>
      </x:c>
      <x:c r="AK33" s="77">
        <x:v>0</x:v>
      </x:c>
      <x:c r="AL33" s="485" t="s">
        <x:v>801</x:v>
      </x:c>
      <x:c r="AM33" s="77">
        <x:v>0</x:v>
      </x:c>
      <x:c r="AN33" s="71">
        <x:v>0</x:v>
      </x:c>
      <x:c r="AO33" s="69">
        <x:v>0</x:v>
      </x:c>
      <x:c r="AP33" s="69">
        <x:v>0</x:v>
      </x:c>
      <x:c r="AQ33" s="69">
        <x:v>0</x:v>
      </x:c>
      <x:c r="AR33" s="71">
        <x:v>0</x:v>
      </x:c>
      <x:c r="AS33" s="69">
        <x:v>0</x:v>
      </x:c>
      <x:c r="AT33" s="71">
        <x:v>0</x:v>
      </x:c>
      <x:c r="AU33" s="69">
        <x:v>0</x:v>
      </x:c>
      <x:c r="AV33" s="69">
        <x:v>0</x:v>
      </x:c>
      <x:c r="AW33" s="69">
        <x:v>0</x:v>
      </x:c>
      <x:c r="AX33" s="69">
        <x:v>0</x:v>
      </x:c>
      <x:c r="AY33" s="69">
        <x:v>0</x:v>
      </x:c>
      <x:c r="AZ33" s="69">
        <x:v>0</x:v>
      </x:c>
      <x:c r="BA33" s="71">
        <x:v>0</x:v>
      </x:c>
      <x:c r="BB33" s="69">
        <x:v>0</x:v>
      </x:c>
      <x:c r="BC33" s="69">
        <x:v>0</x:v>
      </x:c>
      <x:c r="BD33" s="69">
        <x:v>0</x:v>
      </x:c>
      <x:c r="BE33" s="69">
        <x:v>0</x:v>
      </x:c>
      <x:c r="BF33" s="69">
        <x:v>0</x:v>
      </x:c>
      <x:c r="BG33" s="69">
        <x:v>0</x:v>
      </x:c>
      <x:c r="BH33" s="69">
        <x:v>0</x:v>
      </x:c>
      <x:c r="BI33" s="69">
        <x:v>0</x:v>
      </x:c>
      <x:c r="BJ33" s="71">
        <x:v>0</x:v>
      </x:c>
      <x:c r="BK33" s="69">
        <x:v>0</x:v>
      </x:c>
      <x:c r="BL33" s="71">
        <x:v>0</x:v>
      </x:c>
      <x:c r="BM33" s="69">
        <x:v>0</x:v>
      </x:c>
      <x:c r="BN33" s="71">
        <x:v>0</x:v>
      </x:c>
      <x:c r="BO33" s="69">
        <x:v>0</x:v>
      </x:c>
      <x:c r="BP33" s="71">
        <x:v>0</x:v>
      </x:c>
      <x:c r="BQ33" s="69">
        <x:v>0</x:v>
      </x:c>
      <x:c r="BR33" s="69">
        <x:v>0</x:v>
      </x:c>
      <x:c r="BS33" s="69">
        <x:v>0</x:v>
      </x:c>
      <x:c r="BT33" s="69">
        <x:v>0</x:v>
      </x:c>
      <x:c r="BU33" s="69">
        <x:v>0</x:v>
      </x:c>
      <x:c r="BV33" s="485" t="s">
        <x:v>801</x:v>
      </x:c>
      <x:c r="BW33" s="77">
        <x:v>0</x:v>
      </x:c>
      <x:c r="BX33" s="69">
        <x:v>0</x:v>
      </x:c>
      <x:c r="BY33" s="71">
        <x:v>0</x:v>
      </x:c>
      <x:c r="BZ33" s="69">
        <x:v>0</x:v>
      </x:c>
      <x:c r="CA33" s="71">
        <x:v>0</x:v>
      </x:c>
      <x:c r="CB33" s="69">
        <x:v>0</x:v>
      </x:c>
      <x:c r="CC33" s="71">
        <x:v>0</x:v>
      </x:c>
      <x:c r="CD33" s="69">
        <x:v>0</x:v>
      </x:c>
      <x:c r="CE33" s="69">
        <x:v>0</x:v>
      </x:c>
      <x:c r="CF33" s="71">
        <x:v>0</x:v>
      </x:c>
      <x:c r="CG33" s="69">
        <x:v>0</x:v>
      </x:c>
      <x:c r="CH33" s="69">
        <x:v>0</x:v>
      </x:c>
      <x:c r="CI33" s="69">
        <x:v>0</x:v>
      </x:c>
      <x:c r="CJ33" s="69">
        <x:v>0</x:v>
      </x:c>
      <x:c r="CK33" s="69">
        <x:v>0</x:v>
      </x:c>
      <x:c r="CL33" s="69">
        <x:v>0</x:v>
      </x:c>
      <x:c r="CM33" s="69">
        <x:v>0</x:v>
      </x:c>
      <x:c r="CN33" s="69">
        <x:v>0</x:v>
      </x:c>
      <x:c r="CO33" s="69">
        <x:v>0</x:v>
      </x:c>
      <x:c r="CP33" s="71">
        <x:v>0</x:v>
      </x:c>
      <x:c r="CQ33" s="69">
        <x:v>0</x:v>
      </x:c>
      <x:c r="CR33" s="71">
        <x:v>0</x:v>
      </x:c>
      <x:c r="CS33" s="69">
        <x:v>0</x:v>
      </x:c>
      <x:c r="CT33" s="69">
        <x:v>0</x:v>
      </x:c>
      <x:c r="CU33" s="69">
        <x:v>0</x:v>
      </x:c>
      <x:c r="CV33" s="69">
        <x:v>0</x:v>
      </x:c>
      <x:c r="CW33" s="69">
        <x:v>0</x:v>
      </x:c>
      <x:c r="CX33" s="69">
        <x:v>0</x:v>
      </x:c>
      <x:c r="CY33" s="485" t="s">
        <x:v>801</x:v>
      </x:c>
      <x:c r="CZ33" s="486">
        <x:v>0</x:v>
      </x:c>
      <x:c r="DA33" s="73">
        <x:v>0</x:v>
      </x:c>
      <x:c r="DB33" s="472">
        <x:v>0</x:v>
      </x:c>
      <x:c r="DC33" s="73">
        <x:v>0</x:v>
      </x:c>
      <x:c r="DD33" s="472">
        <x:v>0</x:v>
      </x:c>
      <x:c r="DE33" s="73">
        <x:v>0</x:v>
      </x:c>
      <x:c r="DF33" s="472">
        <x:v>0</x:v>
      </x:c>
      <x:c r="DG33" s="73">
        <x:v>0</x:v>
      </x:c>
    </x:row>
    <x:row r="34" spans="1:111" s="1" customFormat="1" ht="24.949999999999999" customHeight="1">
      <x:c r="A34" s="369" t="s">
        <x:v>2489</x:v>
      </x:c>
      <x:c r="B34" s="95"/>
      <x:c r="C34" s="71"/>
      <x:c r="D34" s="69"/>
      <x:c r="E34" s="71"/>
      <x:c r="F34" s="69"/>
      <x:c r="G34" s="71"/>
      <x:c r="H34" s="69"/>
      <x:c r="I34" s="71"/>
      <x:c r="J34" s="69"/>
      <x:c r="K34" s="69"/>
      <x:c r="L34" s="71"/>
      <x:c r="M34" s="69"/>
      <x:c r="N34" s="69"/>
      <x:c r="O34" s="69"/>
      <x:c r="P34" s="69"/>
      <x:c r="Q34" s="69"/>
      <x:c r="R34" s="71"/>
      <x:c r="S34" s="69"/>
      <x:c r="T34" s="71"/>
      <x:c r="U34" s="69"/>
      <x:c r="V34" s="71"/>
      <x:c r="W34" s="69"/>
      <x:c r="X34" s="69"/>
      <x:c r="Y34" s="69"/>
      <x:c r="Z34" s="69"/>
      <x:c r="AA34" s="69"/>
      <x:c r="AB34" s="69"/>
      <x:c r="AC34" s="69"/>
      <x:c r="AD34" s="69"/>
      <x:c r="AE34" s="69"/>
      <x:c r="AF34" s="69"/>
      <x:c r="AG34" s="69"/>
      <x:c r="AH34" s="69"/>
      <x:c r="AI34" s="69"/>
      <x:c r="AJ34" s="69"/>
      <x:c r="AK34" s="69"/>
      <x:c r="AL34" s="369" t="s">
        <x:v>2489</x:v>
      </x:c>
      <x:c r="AM34" s="77"/>
      <x:c r="AN34" s="71"/>
      <x:c r="AO34" s="69"/>
      <x:c r="AP34" s="69"/>
      <x:c r="AQ34" s="69"/>
      <x:c r="AR34" s="71"/>
      <x:c r="AS34" s="69"/>
      <x:c r="AT34" s="71"/>
      <x:c r="AU34" s="69"/>
      <x:c r="AV34" s="69"/>
      <x:c r="AW34" s="69"/>
      <x:c r="AX34" s="69"/>
      <x:c r="AY34" s="69"/>
      <x:c r="AZ34" s="69"/>
      <x:c r="BA34" s="71"/>
      <x:c r="BB34" s="69"/>
      <x:c r="BC34" s="69"/>
      <x:c r="BD34" s="69"/>
      <x:c r="BE34" s="69"/>
      <x:c r="BF34" s="69"/>
      <x:c r="BG34" s="69"/>
      <x:c r="BH34" s="69"/>
      <x:c r="BI34" s="69"/>
      <x:c r="BJ34" s="71"/>
      <x:c r="BK34" s="69"/>
      <x:c r="BL34" s="71"/>
      <x:c r="BM34" s="69"/>
      <x:c r="BN34" s="71"/>
      <x:c r="BO34" s="69"/>
      <x:c r="BP34" s="71"/>
      <x:c r="BQ34" s="69"/>
      <x:c r="BR34" s="69"/>
      <x:c r="BS34" s="69"/>
      <x:c r="BT34" s="69"/>
      <x:c r="BU34" s="69"/>
      <x:c r="BV34" s="369" t="s">
        <x:v>2489</x:v>
      </x:c>
      <x:c r="BW34" s="77"/>
      <x:c r="BX34" s="69"/>
      <x:c r="BY34" s="71"/>
      <x:c r="BZ34" s="69"/>
      <x:c r="CA34" s="71"/>
      <x:c r="CB34" s="69"/>
      <x:c r="CC34" s="71"/>
      <x:c r="CD34" s="69"/>
      <x:c r="CE34" s="69"/>
      <x:c r="CF34" s="71"/>
      <x:c r="CG34" s="69"/>
      <x:c r="CH34" s="69"/>
      <x:c r="CI34" s="69"/>
      <x:c r="CJ34" s="69"/>
      <x:c r="CK34" s="69"/>
      <x:c r="CL34" s="69"/>
      <x:c r="CM34" s="69"/>
      <x:c r="CN34" s="69"/>
      <x:c r="CO34" s="69"/>
      <x:c r="CP34" s="71"/>
      <x:c r="CQ34" s="69"/>
      <x:c r="CR34" s="71"/>
      <x:c r="CS34" s="69"/>
      <x:c r="CT34" s="69"/>
      <x:c r="CU34" s="69"/>
      <x:c r="CV34" s="69"/>
      <x:c r="CW34" s="69"/>
      <x:c r="CX34" s="69"/>
      <x:c r="CY34" s="369" t="s">
        <x:v>2489</x:v>
      </x:c>
      <x:c r="CZ34" s="486"/>
      <x:c r="DA34" s="73"/>
      <x:c r="DB34" s="472"/>
      <x:c r="DC34" s="73"/>
      <x:c r="DD34" s="472"/>
      <x:c r="DE34" s="73"/>
      <x:c r="DF34" s="472"/>
      <x:c r="DG34" s="73"/>
    </x:row>
    <x:row r="35" spans="1:111" s="1" customFormat="1" ht="24.949999999999999" customHeight="1">
      <x:c r="A35" s="485" t="s">
        <x:v>635</x:v>
      </x:c>
      <x:c r="B35" s="77">
        <x:v>1</x:v>
      </x:c>
      <x:c r="C35" s="71">
        <x:v>3587</x:v>
      </x:c>
      <x:c r="D35" s="69">
        <x:v>0</x:v>
      </x:c>
      <x:c r="E35" s="71">
        <x:v>0</x:v>
      </x:c>
      <x:c r="F35" s="69">
        <x:v>0</x:v>
      </x:c>
      <x:c r="G35" s="71">
        <x:v>0</x:v>
      </x:c>
      <x:c r="H35" s="69">
        <x:v>0</x:v>
      </x:c>
      <x:c r="I35" s="71">
        <x:v>0</x:v>
      </x:c>
      <x:c r="J35" s="69">
        <x:v>0</x:v>
      </x:c>
      <x:c r="K35" s="69">
        <x:v>0</x:v>
      </x:c>
      <x:c r="L35" s="71">
        <x:v>0</x:v>
      </x:c>
      <x:c r="M35" s="69">
        <x:v>0</x:v>
      </x:c>
      <x:c r="N35" s="69">
        <x:v>0</x:v>
      </x:c>
      <x:c r="O35" s="69">
        <x:v>0</x:v>
      </x:c>
      <x:c r="P35" s="69">
        <x:v>0</x:v>
      </x:c>
      <x:c r="Q35" s="69">
        <x:v>0</x:v>
      </x:c>
      <x:c r="R35" s="71">
        <x:v>0</x:v>
      </x:c>
      <x:c r="S35" s="69">
        <x:v>0</x:v>
      </x:c>
      <x:c r="T35" s="71">
        <x:v>0</x:v>
      </x:c>
      <x:c r="U35" s="69">
        <x:v>0</x:v>
      </x:c>
      <x:c r="V35" s="71">
        <x:v>0</x:v>
      </x:c>
      <x:c r="W35" s="69">
        <x:v>12</x:v>
      </x:c>
      <x:c r="X35" s="69">
        <x:v>7</x:v>
      </x:c>
      <x:c r="Y35" s="69">
        <x:v>0</x:v>
      </x:c>
      <x:c r="Z35" s="69">
        <x:v>0</x:v>
      </x:c>
      <x:c r="AA35" s="69">
        <x:v>0</x:v>
      </x:c>
      <x:c r="AB35" s="69">
        <x:v>0</x:v>
      </x:c>
      <x:c r="AC35" s="69">
        <x:v>0</x:v>
      </x:c>
      <x:c r="AD35" s="69">
        <x:v>0</x:v>
      </x:c>
      <x:c r="AE35" s="69">
        <x:v>0</x:v>
      </x:c>
      <x:c r="AF35" s="69">
        <x:v>0</x:v>
      </x:c>
      <x:c r="AG35" s="69">
        <x:v>0</x:v>
      </x:c>
      <x:c r="AH35" s="69">
        <x:v>0</x:v>
      </x:c>
      <x:c r="AI35" s="69">
        <x:v>0</x:v>
      </x:c>
      <x:c r="AJ35" s="69">
        <x:v>0</x:v>
      </x:c>
      <x:c r="AK35" s="69">
        <x:v>0</x:v>
      </x:c>
      <x:c r="AL35" s="485" t="s">
        <x:v>635</x:v>
      </x:c>
      <x:c r="AM35" s="77">
        <x:v>0</x:v>
      </x:c>
      <x:c r="AN35" s="71">
        <x:v>0</x:v>
      </x:c>
      <x:c r="AO35" s="69">
        <x:v>0</x:v>
      </x:c>
      <x:c r="AP35" s="69">
        <x:v>0</x:v>
      </x:c>
      <x:c r="AQ35" s="69">
        <x:v>0</x:v>
      </x:c>
      <x:c r="AR35" s="71">
        <x:v>0</x:v>
      </x:c>
      <x:c r="AS35" s="69">
        <x:v>0</x:v>
      </x:c>
      <x:c r="AT35" s="71">
        <x:v>0</x:v>
      </x:c>
      <x:c r="AU35" s="69">
        <x:v>0</x:v>
      </x:c>
      <x:c r="AV35" s="69">
        <x:v>0</x:v>
      </x:c>
      <x:c r="AW35" s="69">
        <x:v>0</x:v>
      </x:c>
      <x:c r="AX35" s="69">
        <x:v>0</x:v>
      </x:c>
      <x:c r="AY35" s="69">
        <x:v>0</x:v>
      </x:c>
      <x:c r="AZ35" s="69">
        <x:v>0</x:v>
      </x:c>
      <x:c r="BA35" s="71">
        <x:v>0</x:v>
      </x:c>
      <x:c r="BB35" s="69">
        <x:v>0</x:v>
      </x:c>
      <x:c r="BC35" s="69">
        <x:v>0</x:v>
      </x:c>
      <x:c r="BD35" s="69">
        <x:v>0</x:v>
      </x:c>
      <x:c r="BE35" s="69">
        <x:v>0</x:v>
      </x:c>
      <x:c r="BF35" s="69">
        <x:v>0</x:v>
      </x:c>
      <x:c r="BG35" s="69">
        <x:v>0</x:v>
      </x:c>
      <x:c r="BH35" s="69">
        <x:v>0</x:v>
      </x:c>
      <x:c r="BI35" s="69">
        <x:v>0</x:v>
      </x:c>
      <x:c r="BJ35" s="71">
        <x:v>0</x:v>
      </x:c>
      <x:c r="BK35" s="69">
        <x:v>0</x:v>
      </x:c>
      <x:c r="BL35" s="71">
        <x:v>0</x:v>
      </x:c>
      <x:c r="BM35" s="69">
        <x:v>0</x:v>
      </x:c>
      <x:c r="BN35" s="71">
        <x:v>0</x:v>
      </x:c>
      <x:c r="BO35" s="69">
        <x:v>0</x:v>
      </x:c>
      <x:c r="BP35" s="71">
        <x:v>0</x:v>
      </x:c>
      <x:c r="BQ35" s="69">
        <x:v>0</x:v>
      </x:c>
      <x:c r="BR35" s="69">
        <x:v>0</x:v>
      </x:c>
      <x:c r="BS35" s="69">
        <x:v>0</x:v>
      </x:c>
      <x:c r="BT35" s="69">
        <x:v>0</x:v>
      </x:c>
      <x:c r="BU35" s="69">
        <x:v>0</x:v>
      </x:c>
      <x:c r="BV35" s="485" t="s">
        <x:v>635</x:v>
      </x:c>
      <x:c r="BW35" s="77">
        <x:v>0</x:v>
      </x:c>
      <x:c r="BX35" s="69">
        <x:v>0</x:v>
      </x:c>
      <x:c r="BY35" s="71">
        <x:v>0</x:v>
      </x:c>
      <x:c r="BZ35" s="69">
        <x:v>0</x:v>
      </x:c>
      <x:c r="CA35" s="71">
        <x:v>0</x:v>
      </x:c>
      <x:c r="CB35" s="69">
        <x:v>1</x:v>
      </x:c>
      <x:c r="CC35" s="71">
        <x:v>23</x:v>
      </x:c>
      <x:c r="CD35" s="69">
        <x:v>0</x:v>
      </x:c>
      <x:c r="CE35" s="69">
        <x:v>0</x:v>
      </x:c>
      <x:c r="CF35" s="71">
        <x:v>0</x:v>
      </x:c>
      <x:c r="CG35" s="69">
        <x:v>0</x:v>
      </x:c>
      <x:c r="CH35" s="69">
        <x:v>0</x:v>
      </x:c>
      <x:c r="CI35" s="69">
        <x:v>0</x:v>
      </x:c>
      <x:c r="CJ35" s="69">
        <x:v>0</x:v>
      </x:c>
      <x:c r="CK35" s="69">
        <x:v>0</x:v>
      </x:c>
      <x:c r="CL35" s="69">
        <x:v>0</x:v>
      </x:c>
      <x:c r="CM35" s="69">
        <x:v>0</x:v>
      </x:c>
      <x:c r="CN35" s="69">
        <x:v>0</x:v>
      </x:c>
      <x:c r="CO35" s="69">
        <x:v>0</x:v>
      </x:c>
      <x:c r="CP35" s="71">
        <x:v>0</x:v>
      </x:c>
      <x:c r="CQ35" s="69">
        <x:v>1</x:v>
      </x:c>
      <x:c r="CR35" s="71">
        <x:v>46</x:v>
      </x:c>
      <x:c r="CS35" s="69">
        <x:v>58</x:v>
      </x:c>
      <x:c r="CT35" s="69">
        <x:v>0</x:v>
      </x:c>
      <x:c r="CU35" s="69">
        <x:v>0</x:v>
      </x:c>
      <x:c r="CV35" s="69">
        <x:v>0</x:v>
      </x:c>
      <x:c r="CW35" s="69">
        <x:v>0</x:v>
      </x:c>
      <x:c r="CX35" s="69">
        <x:v>0</x:v>
      </x:c>
      <x:c r="CY35" s="485" t="s">
        <x:v>635</x:v>
      </x:c>
      <x:c r="CZ35" s="487">
        <x:v>1</x:v>
      </x:c>
      <x:c r="DA35" s="73">
        <x:v>23</x:v>
      </x:c>
      <x:c r="DB35" s="488">
        <x:v>0</x:v>
      </x:c>
      <x:c r="DC35" s="73">
        <x:v>0</x:v>
      </x:c>
      <x:c r="DD35" s="488">
        <x:v>0</x:v>
      </x:c>
      <x:c r="DE35" s="73">
        <x:v>0</x:v>
      </x:c>
      <x:c r="DF35" s="488">
        <x:v>0</x:v>
      </x:c>
      <x:c r="DG35" s="73">
        <x:v>0</x:v>
      </x:c>
    </x:row>
    <x:row r="36" spans="1:111" s="1" customFormat="1" ht="24.949999999999999" customHeight="1">
      <x:c r="A36" s="485" t="s">
        <x:v>2505</x:v>
      </x:c>
      <x:c r="B36" s="77">
        <x:v>1</x:v>
      </x:c>
      <x:c r="C36" s="71">
        <x:v>14803.4</x:v>
      </x:c>
      <x:c r="D36" s="69"/>
      <x:c r="E36" s="71"/>
      <x:c r="F36" s="69"/>
      <x:c r="G36" s="71"/>
      <x:c r="H36" s="69"/>
      <x:c r="I36" s="71"/>
      <x:c r="J36" s="69"/>
      <x:c r="K36" s="69">
        <x:v>1</x:v>
      </x:c>
      <x:c r="L36" s="71">
        <x:v>200</x:v>
      </x:c>
      <x:c r="M36" s="69"/>
      <x:c r="N36" s="69"/>
      <x:c r="O36" s="69"/>
      <x:c r="P36" s="69"/>
      <x:c r="Q36" s="69"/>
      <x:c r="R36" s="71"/>
      <x:c r="S36" s="69"/>
      <x:c r="T36" s="71"/>
      <x:c r="U36" s="69"/>
      <x:c r="V36" s="71"/>
      <x:c r="W36" s="69"/>
      <x:c r="X36" s="69"/>
      <x:c r="Y36" s="69"/>
      <x:c r="Z36" s="69"/>
      <x:c r="AA36" s="69"/>
      <x:c r="AB36" s="69"/>
      <x:c r="AC36" s="69"/>
      <x:c r="AD36" s="69"/>
      <x:c r="AE36" s="69"/>
      <x:c r="AF36" s="69"/>
      <x:c r="AG36" s="69"/>
      <x:c r="AH36" s="69"/>
      <x:c r="AI36" s="69"/>
      <x:c r="AJ36" s="69"/>
      <x:c r="AK36" s="69"/>
      <x:c r="AL36" s="485" t="s">
        <x:v>2505</x:v>
      </x:c>
      <x:c r="AM36" s="77"/>
      <x:c r="AN36" s="71"/>
      <x:c r="AO36" s="69"/>
      <x:c r="AP36" s="69"/>
      <x:c r="AQ36" s="69"/>
      <x:c r="AR36" s="71"/>
      <x:c r="AS36" s="69"/>
      <x:c r="AT36" s="71"/>
      <x:c r="AU36" s="69"/>
      <x:c r="AV36" s="69"/>
      <x:c r="AW36" s="69"/>
      <x:c r="AX36" s="69"/>
      <x:c r="AY36" s="69"/>
      <x:c r="AZ36" s="69"/>
      <x:c r="BA36" s="71"/>
      <x:c r="BB36" s="69"/>
      <x:c r="BC36" s="69"/>
      <x:c r="BD36" s="69"/>
      <x:c r="BE36" s="69"/>
      <x:c r="BF36" s="69"/>
      <x:c r="BG36" s="69"/>
      <x:c r="BH36" s="69"/>
      <x:c r="BI36" s="69"/>
      <x:c r="BJ36" s="71"/>
      <x:c r="BK36" s="69"/>
      <x:c r="BL36" s="71"/>
      <x:c r="BM36" s="69"/>
      <x:c r="BN36" s="71"/>
      <x:c r="BO36" s="69"/>
      <x:c r="BP36" s="71"/>
      <x:c r="BQ36" s="69"/>
      <x:c r="BR36" s="69"/>
      <x:c r="BS36" s="69"/>
      <x:c r="BT36" s="69"/>
      <x:c r="BU36" s="69"/>
      <x:c r="BV36" s="485" t="s">
        <x:v>2505</x:v>
      </x:c>
      <x:c r="BW36" s="77">
        <x:v>1</x:v>
      </x:c>
      <x:c r="BX36" s="69"/>
      <x:c r="BY36" s="71">
        <x:v>5434.1000000000004</x:v>
      </x:c>
      <x:c r="BZ36" s="69"/>
      <x:c r="CA36" s="71"/>
      <x:c r="CB36" s="69"/>
      <x:c r="CC36" s="71"/>
      <x:c r="CD36" s="69"/>
      <x:c r="CE36" s="69"/>
      <x:c r="CF36" s="71"/>
      <x:c r="CG36" s="69"/>
      <x:c r="CH36" s="69"/>
      <x:c r="CI36" s="69"/>
      <x:c r="CJ36" s="69"/>
      <x:c r="CK36" s="69"/>
      <x:c r="CL36" s="69"/>
      <x:c r="CM36" s="69"/>
      <x:c r="CN36" s="69"/>
      <x:c r="CO36" s="69"/>
      <x:c r="CP36" s="71"/>
      <x:c r="CQ36" s="69"/>
      <x:c r="CR36" s="71"/>
      <x:c r="CS36" s="69"/>
      <x:c r="CT36" s="69"/>
      <x:c r="CU36" s="69"/>
      <x:c r="CV36" s="69"/>
      <x:c r="CW36" s="69"/>
      <x:c r="CX36" s="69"/>
      <x:c r="CY36" s="485" t="s">
        <x:v>2505</x:v>
      </x:c>
      <x:c r="CZ36" s="487"/>
      <x:c r="DA36" s="73"/>
      <x:c r="DB36" s="488"/>
      <x:c r="DC36" s="73"/>
      <x:c r="DD36" s="488"/>
      <x:c r="DE36" s="73"/>
      <x:c r="DF36" s="488"/>
      <x:c r="DG36" s="73"/>
    </x:row>
    <x:row r="37" spans="1:111" s="1" customFormat="1" ht="24.949999999999999" customHeight="1">
      <x:c r="A37" s="485" t="s">
        <x:v>2320</x:v>
      </x:c>
      <x:c r="B37" s="77">
        <x:v>1</x:v>
      </x:c>
      <x:c r="C37" s="71">
        <x:v>10353.1</x:v>
      </x:c>
      <x:c r="D37" s="69">
        <x:v>3</x:v>
      </x:c>
      <x:c r="E37" s="71">
        <x:v>12563.6</x:v>
      </x:c>
      <x:c r="F37" s="69">
        <x:v>0</x:v>
      </x:c>
      <x:c r="G37" s="71">
        <x:v>0</x:v>
      </x:c>
      <x:c r="H37" s="69">
        <x:v>642</x:v>
      </x:c>
      <x:c r="I37" s="71">
        <x:v>642</x:v>
      </x:c>
      <x:c r="J37" s="69">
        <x:v>17</x:v>
      </x:c>
      <x:c r="K37" s="69">
        <x:v>4</x:v>
      </x:c>
      <x:c r="L37" s="71">
        <x:v>34</x:v>
      </x:c>
      <x:c r="M37" s="69">
        <x:v>1</x:v>
      </x:c>
      <x:c r="N37" s="69"/>
      <x:c r="O37" s="69"/>
      <x:c r="P37" s="69"/>
      <x:c r="Q37" s="69">
        <x:v>0</x:v>
      </x:c>
      <x:c r="R37" s="71">
        <x:v>0</x:v>
      </x:c>
      <x:c r="S37" s="69">
        <x:v>0</x:v>
      </x:c>
      <x:c r="T37" s="71">
        <x:v>0</x:v>
      </x:c>
      <x:c r="U37" s="69">
        <x:v>0</x:v>
      </x:c>
      <x:c r="V37" s="71">
        <x:v>0</x:v>
      </x:c>
      <x:c r="W37" s="69">
        <x:v>0</x:v>
      </x:c>
      <x:c r="X37" s="69">
        <x:v>0</x:v>
      </x:c>
      <x:c r="Y37" s="69">
        <x:v>1</x:v>
      </x:c>
      <x:c r="Z37" s="69">
        <x:v>96</x:v>
      </x:c>
      <x:c r="AA37" s="69">
        <x:v>0</x:v>
      </x:c>
      <x:c r="AB37" s="69">
        <x:v>0</x:v>
      </x:c>
      <x:c r="AC37" s="69">
        <x:v>0</x:v>
      </x:c>
      <x:c r="AD37" s="69">
        <x:v>0</x:v>
      </x:c>
      <x:c r="AE37" s="69">
        <x:v>0</x:v>
      </x:c>
      <x:c r="AF37" s="69">
        <x:v>0</x:v>
      </x:c>
      <x:c r="AG37" s="69">
        <x:v>0</x:v>
      </x:c>
      <x:c r="AH37" s="69">
        <x:v>0</x:v>
      </x:c>
      <x:c r="AI37" s="69">
        <x:v>0</x:v>
      </x:c>
      <x:c r="AJ37" s="69">
        <x:v>2</x:v>
      </x:c>
      <x:c r="AK37" s="69">
        <x:v>2</x:v>
      </x:c>
      <x:c r="AL37" s="485" t="s">
        <x:v>2320</x:v>
      </x:c>
      <x:c r="AM37" s="77">
        <x:v>0</x:v>
      </x:c>
      <x:c r="AN37" s="71">
        <x:v>0</x:v>
      </x:c>
      <x:c r="AO37" s="69">
        <x:v>0</x:v>
      </x:c>
      <x:c r="AP37" s="69">
        <x:v>0</x:v>
      </x:c>
      <x:c r="AQ37" s="69">
        <x:v>0</x:v>
      </x:c>
      <x:c r="AR37" s="71">
        <x:v>0</x:v>
      </x:c>
      <x:c r="AS37" s="69">
        <x:v>0</x:v>
      </x:c>
      <x:c r="AT37" s="71">
        <x:v>0</x:v>
      </x:c>
      <x:c r="AU37" s="69">
        <x:v>0</x:v>
      </x:c>
      <x:c r="AV37" s="69">
        <x:v>0</x:v>
      </x:c>
      <x:c r="AW37" s="69">
        <x:v>0</x:v>
      </x:c>
      <x:c r="AX37" s="69">
        <x:v>0</x:v>
      </x:c>
      <x:c r="AY37" s="69">
        <x:v>0</x:v>
      </x:c>
      <x:c r="AZ37" s="69"/>
      <x:c r="BA37" s="71">
        <x:v>0</x:v>
      </x:c>
      <x:c r="BB37" s="69">
        <x:v>0</x:v>
      </x:c>
      <x:c r="BC37" s="69">
        <x:v>0</x:v>
      </x:c>
      <x:c r="BD37" s="69">
        <x:v>0</x:v>
      </x:c>
      <x:c r="BE37" s="69">
        <x:v>0</x:v>
      </x:c>
      <x:c r="BF37" s="69">
        <x:v>0</x:v>
      </x:c>
      <x:c r="BG37" s="69">
        <x:v>0</x:v>
      </x:c>
      <x:c r="BH37" s="69">
        <x:v>0</x:v>
      </x:c>
      <x:c r="BI37" s="69">
        <x:v>0</x:v>
      </x:c>
      <x:c r="BJ37" s="71">
        <x:v>0</x:v>
      </x:c>
      <x:c r="BK37" s="69">
        <x:v>0</x:v>
      </x:c>
      <x:c r="BL37" s="71">
        <x:v>0</x:v>
      </x:c>
      <x:c r="BM37" s="69">
        <x:v>0</x:v>
      </x:c>
      <x:c r="BN37" s="71">
        <x:v>0</x:v>
      </x:c>
      <x:c r="BO37" s="69">
        <x:v>0</x:v>
      </x:c>
      <x:c r="BP37" s="71">
        <x:v>0</x:v>
      </x:c>
      <x:c r="BQ37" s="69">
        <x:v>0</x:v>
      </x:c>
      <x:c r="BR37" s="69">
        <x:v>0</x:v>
      </x:c>
      <x:c r="BS37" s="69">
        <x:v>0</x:v>
      </x:c>
      <x:c r="BT37" s="69">
        <x:v>0</x:v>
      </x:c>
      <x:c r="BU37" s="69">
        <x:v>0</x:v>
      </x:c>
      <x:c r="BV37" s="485" t="s">
        <x:v>2320</x:v>
      </x:c>
      <x:c r="BW37" s="77">
        <x:v>0</x:v>
      </x:c>
      <x:c r="BX37" s="69">
        <x:v>0</x:v>
      </x:c>
      <x:c r="BY37" s="71">
        <x:v>0</x:v>
      </x:c>
      <x:c r="BZ37" s="69">
        <x:v>0</x:v>
      </x:c>
      <x:c r="CA37" s="71">
        <x:v>0</x:v>
      </x:c>
      <x:c r="CB37" s="69">
        <x:v>0</x:v>
      </x:c>
      <x:c r="CC37" s="71">
        <x:v>0</x:v>
      </x:c>
      <x:c r="CD37" s="69">
        <x:v>0</x:v>
      </x:c>
      <x:c r="CE37" s="69">
        <x:v>4</x:v>
      </x:c>
      <x:c r="CF37" s="71">
        <x:v>95.700000000000003</x:v>
      </x:c>
      <x:c r="CG37" s="69">
        <x:v>0</x:v>
      </x:c>
      <x:c r="CH37" s="69">
        <x:v>0</x:v>
      </x:c>
      <x:c r="CI37" s="69">
        <x:v>0</x:v>
      </x:c>
      <x:c r="CJ37" s="69">
        <x:v>3</x:v>
      </x:c>
      <x:c r="CK37" s="69">
        <x:v>0</x:v>
      </x:c>
      <x:c r="CL37" s="69">
        <x:v>0</x:v>
      </x:c>
      <x:c r="CM37" s="69">
        <x:v>0</x:v>
      </x:c>
      <x:c r="CN37" s="69">
        <x:v>0</x:v>
      </x:c>
      <x:c r="CO37" s="69">
        <x:v>1</x:v>
      </x:c>
      <x:c r="CP37" s="71">
        <x:v>119.79000000000001</x:v>
      </x:c>
      <x:c r="CQ37" s="69">
        <x:v>2</x:v>
      </x:c>
      <x:c r="CR37" s="71">
        <x:v>3655</x:v>
      </x:c>
      <x:c r="CS37" s="69">
        <x:v>114</x:v>
      </x:c>
      <x:c r="CT37" s="69">
        <x:v>9</x:v>
      </x:c>
      <x:c r="CU37" s="69">
        <x:v>12</x:v>
      </x:c>
      <x:c r="CV37" s="69">
        <x:v>37</x:v>
      </x:c>
      <x:c r="CW37" s="69">
        <x:v>1</x:v>
      </x:c>
      <x:c r="CX37" s="69">
        <x:v>1</x:v>
      </x:c>
      <x:c r="CY37" s="485" t="s">
        <x:v>2320</x:v>
      </x:c>
      <x:c r="CZ37" s="487">
        <x:v>12</x:v>
      </x:c>
      <x:c r="DA37" s="73">
        <x:v>850.46999999999991</x:v>
      </x:c>
      <x:c r="DB37" s="488"/>
      <x:c r="DC37" s="73"/>
      <x:c r="DD37" s="488"/>
      <x:c r="DE37" s="73"/>
      <x:c r="DF37" s="488"/>
      <x:c r="DG37" s="73"/>
    </x:row>
    <x:row r="38" spans="1:111" s="1" customFormat="1" ht="24.949999999999999" customHeight="1">
      <x:c r="A38" s="370" t="s">
        <x:v>1541</x:v>
      </x:c>
      <x:c r="B38" s="77">
        <x:f>SUM(B39:B39)</x:f>
        <x:v>3</x:v>
      </x:c>
      <x:c r="C38" s="71">
        <x:f t="shared" ref="C38:BN38" si="30">SUM(C39:C39)</x:f>
        <x:v>62260</x:v>
      </x:c>
      <x:c r="D38" s="69">
        <x:f t="shared" si="30"/>
        <x:v>0</x:v>
      </x:c>
      <x:c r="E38" s="71">
        <x:f t="shared" si="30"/>
        <x:v>0</x:v>
      </x:c>
      <x:c r="F38" s="69">
        <x:f t="shared" si="30"/>
        <x:v>3</x:v>
      </x:c>
      <x:c r="G38" s="71">
        <x:f t="shared" si="30"/>
        <x:v>1.8600000000000001</x:v>
      </x:c>
      <x:c r="H38" s="69">
        <x:f t="shared" si="30"/>
        <x:v>0</x:v>
      </x:c>
      <x:c r="I38" s="71">
        <x:f t="shared" si="30"/>
        <x:v>0</x:v>
      </x:c>
      <x:c r="J38" s="69">
        <x:f t="shared" si="30"/>
        <x:v>4</x:v>
      </x:c>
      <x:c r="K38" s="69">
        <x:f t="shared" si="30"/>
        <x:v>4</x:v>
      </x:c>
      <x:c r="L38" s="71">
        <x:f t="shared" si="30"/>
        <x:v>6740</x:v>
      </x:c>
      <x:c r="M38" s="69">
        <x:f t="shared" si="30"/>
        <x:v>0</x:v>
      </x:c>
      <x:c r="N38" s="69">
        <x:f t="shared" si="30"/>
        <x:v>9</x:v>
      </x:c>
      <x:c r="O38" s="69">
        <x:f t="shared" si="30"/>
        <x:v>0</x:v>
      </x:c>
      <x:c r="P38" s="69">
        <x:f t="shared" si="30"/>
        <x:v>0</x:v>
      </x:c>
      <x:c r="Q38" s="69">
        <x:f t="shared" si="30"/>
        <x:v>0</x:v>
      </x:c>
      <x:c r="R38" s="71">
        <x:f t="shared" si="30"/>
        <x:v>0</x:v>
      </x:c>
      <x:c r="S38" s="69">
        <x:f t="shared" si="30"/>
        <x:v>2</x:v>
      </x:c>
      <x:c r="T38" s="71">
        <x:f t="shared" si="30"/>
        <x:v>66</x:v>
      </x:c>
      <x:c r="U38" s="69">
        <x:f t="shared" si="30"/>
        <x:v>0</x:v>
      </x:c>
      <x:c r="V38" s="71">
        <x:f t="shared" si="30"/>
        <x:v>0</x:v>
      </x:c>
      <x:c r="W38" s="69">
        <x:f t="shared" si="30"/>
        <x:v>11</x:v>
      </x:c>
      <x:c r="X38" s="69">
        <x:f t="shared" si="30"/>
        <x:v>60</x:v>
      </x:c>
      <x:c r="Y38" s="69">
        <x:f t="shared" si="30"/>
        <x:v>1</x:v>
      </x:c>
      <x:c r="Z38" s="69">
        <x:f t="shared" si="30"/>
        <x:v>3</x:v>
      </x:c>
      <x:c r="AA38" s="69">
        <x:f t="shared" si="30"/>
        <x:v>0</x:v>
      </x:c>
      <x:c r="AB38" s="69">
        <x:f t="shared" si="30"/>
        <x:v>0</x:v>
      </x:c>
      <x:c r="AC38" s="69">
        <x:f t="shared" si="30"/>
        <x:v>1</x:v>
      </x:c>
      <x:c r="AD38" s="69">
        <x:f t="shared" si="30"/>
        <x:v>2</x:v>
      </x:c>
      <x:c r="AE38" s="69">
        <x:f t="shared" si="30"/>
        <x:v>0</x:v>
      </x:c>
      <x:c r="AF38" s="69">
        <x:f t="shared" si="30"/>
        <x:v>0</x:v>
      </x:c>
      <x:c r="AG38" s="69">
        <x:f t="shared" si="30"/>
        <x:v>1</x:v>
      </x:c>
      <x:c r="AH38" s="69">
        <x:f t="shared" si="30"/>
        <x:v>0</x:v>
      </x:c>
      <x:c r="AI38" s="69">
        <x:f t="shared" si="30"/>
        <x:v>0</x:v>
      </x:c>
      <x:c r="AJ38" s="69">
        <x:f t="shared" si="30"/>
        <x:v>1</x:v>
      </x:c>
      <x:c r="AK38" s="69">
        <x:f t="shared" si="30"/>
        <x:v>7</x:v>
      </x:c>
      <x:c r="AL38" s="370" t="s">
        <x:v>1541</x:v>
      </x:c>
      <x:c r="AM38" s="77">
        <x:f t="shared" si="30"/>
        <x:v>0</x:v>
      </x:c>
      <x:c r="AN38" s="71">
        <x:f t="shared" si="30"/>
        <x:v>0</x:v>
      </x:c>
      <x:c r="AO38" s="69">
        <x:f t="shared" si="30"/>
        <x:v>0</x:v>
      </x:c>
      <x:c r="AP38" s="69">
        <x:f t="shared" si="30"/>
        <x:v>0</x:v>
      </x:c>
      <x:c r="AQ38" s="69">
        <x:f t="shared" si="30"/>
        <x:v>0</x:v>
      </x:c>
      <x:c r="AR38" s="71">
        <x:f t="shared" si="30"/>
        <x:v>0</x:v>
      </x:c>
      <x:c r="AS38" s="69">
        <x:f t="shared" si="30"/>
        <x:v>0</x:v>
      </x:c>
      <x:c r="AT38" s="71">
        <x:f t="shared" si="30"/>
        <x:v>0</x:v>
      </x:c>
      <x:c r="AU38" s="69">
        <x:f t="shared" si="30"/>
        <x:v>0</x:v>
      </x:c>
      <x:c r="AV38" s="69">
        <x:f t="shared" si="30"/>
        <x:v>0</x:v>
      </x:c>
      <x:c r="AW38" s="69">
        <x:f t="shared" si="30"/>
        <x:v>0</x:v>
      </x:c>
      <x:c r="AX38" s="69">
        <x:f t="shared" si="30"/>
        <x:v>0</x:v>
      </x:c>
      <x:c r="AY38" s="69">
        <x:f t="shared" si="30"/>
        <x:v>0</x:v>
      </x:c>
      <x:c r="AZ38" s="69">
        <x:f t="shared" si="30"/>
        <x:v>0</x:v>
      </x:c>
      <x:c r="BA38" s="71">
        <x:f t="shared" si="30"/>
        <x:v>0</x:v>
      </x:c>
      <x:c r="BB38" s="69">
        <x:f t="shared" si="30"/>
        <x:v>0</x:v>
      </x:c>
      <x:c r="BC38" s="69">
        <x:f t="shared" si="30"/>
        <x:v>0</x:v>
      </x:c>
      <x:c r="BD38" s="69">
        <x:f t="shared" si="30"/>
        <x:v>0</x:v>
      </x:c>
      <x:c r="BE38" s="69">
        <x:f t="shared" si="30"/>
        <x:v>14</x:v>
      </x:c>
      <x:c r="BF38" s="69">
        <x:f t="shared" si="30"/>
        <x:v>39</x:v>
      </x:c>
      <x:c r="BG38" s="69">
        <x:f t="shared" si="30"/>
        <x:v>0</x:v>
      </x:c>
      <x:c r="BH38" s="69">
        <x:f t="shared" si="30"/>
        <x:v>0</x:v>
      </x:c>
      <x:c r="BI38" s="69">
        <x:f t="shared" si="30"/>
        <x:v>0</x:v>
      </x:c>
      <x:c r="BJ38" s="71">
        <x:f t="shared" si="30"/>
        <x:v>0</x:v>
      </x:c>
      <x:c r="BK38" s="69">
        <x:f t="shared" si="30"/>
        <x:v>0</x:v>
      </x:c>
      <x:c r="BL38" s="71">
        <x:f t="shared" si="30"/>
        <x:v>0</x:v>
      </x:c>
      <x:c r="BM38" s="69">
        <x:f t="shared" si="30"/>
        <x:v>0</x:v>
      </x:c>
      <x:c r="BN38" s="71">
        <x:f t="shared" si="30"/>
        <x:v>0</x:v>
      </x:c>
      <x:c r="BO38" s="69">
        <x:f t="shared" ref="BO38:DG38" si="31">SUM(BO39:BO39)</x:f>
        <x:v>0</x:v>
      </x:c>
      <x:c r="BP38" s="71">
        <x:f t="shared" si="31"/>
        <x:v>0</x:v>
      </x:c>
      <x:c r="BQ38" s="69">
        <x:f t="shared" si="31"/>
        <x:v>0</x:v>
      </x:c>
      <x:c r="BR38" s="69">
        <x:f t="shared" si="31"/>
        <x:v>0</x:v>
      </x:c>
      <x:c r="BS38" s="69">
        <x:f t="shared" si="31"/>
        <x:v>0</x:v>
      </x:c>
      <x:c r="BT38" s="69">
        <x:f t="shared" si="31"/>
        <x:v>0</x:v>
      </x:c>
      <x:c r="BU38" s="69">
        <x:f t="shared" si="31"/>
        <x:v>0</x:v>
      </x:c>
      <x:c r="BV38" s="370" t="s">
        <x:v>1541</x:v>
      </x:c>
      <x:c r="BW38" s="77">
        <x:f t="shared" si="31"/>
        <x:v>1</x:v>
      </x:c>
      <x:c r="BX38" s="69">
        <x:f t="shared" si="31"/>
        <x:v>50</x:v>
      </x:c>
      <x:c r="BY38" s="71">
        <x:f t="shared" si="31"/>
        <x:v>1500</x:v>
      </x:c>
      <x:c r="BZ38" s="69">
        <x:f t="shared" si="31"/>
        <x:v>0</x:v>
      </x:c>
      <x:c r="CA38" s="71">
        <x:f t="shared" si="31"/>
        <x:v>0</x:v>
      </x:c>
      <x:c r="CB38" s="69">
        <x:f t="shared" si="31"/>
        <x:v>0</x:v>
      </x:c>
      <x:c r="CC38" s="71">
        <x:f t="shared" si="31"/>
        <x:v>0</x:v>
      </x:c>
      <x:c r="CD38" s="69">
        <x:f t="shared" si="31"/>
        <x:v>0</x:v>
      </x:c>
      <x:c r="CE38" s="69">
        <x:f t="shared" si="31"/>
        <x:v>2</x:v>
      </x:c>
      <x:c r="CF38" s="71">
        <x:f t="shared" si="31"/>
        <x:v>92</x:v>
      </x:c>
      <x:c r="CG38" s="69">
        <x:f t="shared" si="31"/>
        <x:v>0</x:v>
      </x:c>
      <x:c r="CH38" s="69">
        <x:f t="shared" si="31"/>
        <x:v>0</x:v>
      </x:c>
      <x:c r="CI38" s="69">
        <x:f t="shared" si="31"/>
        <x:v>0</x:v>
      </x:c>
      <x:c r="CJ38" s="69">
        <x:f t="shared" si="31"/>
        <x:v>3</x:v>
      </x:c>
      <x:c r="CK38" s="69">
        <x:f t="shared" si="31"/>
        <x:v>0</x:v>
      </x:c>
      <x:c r="CL38" s="69">
        <x:f t="shared" si="31"/>
        <x:v>0</x:v>
      </x:c>
      <x:c r="CM38" s="69">
        <x:f t="shared" si="31"/>
        <x:v>0</x:v>
      </x:c>
      <x:c r="CN38" s="69">
        <x:f t="shared" si="31"/>
        <x:v>0</x:v>
      </x:c>
      <x:c r="CO38" s="69">
        <x:f t="shared" si="31"/>
        <x:v>1</x:v>
      </x:c>
      <x:c r="CP38" s="71">
        <x:f t="shared" si="31"/>
        <x:v>121</x:v>
      </x:c>
      <x:c r="CQ38" s="69">
        <x:f t="shared" si="31"/>
        <x:v>1</x:v>
      </x:c>
      <x:c r="CR38" s="71">
        <x:f t="shared" si="31"/>
        <x:v>286</x:v>
      </x:c>
      <x:c r="CS38" s="69">
        <x:f t="shared" si="31"/>
        <x:v>79</x:v>
      </x:c>
      <x:c r="CT38" s="69">
        <x:f t="shared" si="31"/>
        <x:v>1</x:v>
      </x:c>
      <x:c r="CU38" s="69">
        <x:f t="shared" si="31"/>
        <x:v>8</x:v>
      </x:c>
      <x:c r="CV38" s="69">
        <x:f t="shared" si="31"/>
        <x:v>7</x:v>
      </x:c>
      <x:c r="CW38" s="69">
        <x:f t="shared" si="31"/>
        <x:v>1</x:v>
      </x:c>
      <x:c r="CX38" s="69">
        <x:f t="shared" si="31"/>
        <x:v>1</x:v>
      </x:c>
      <x:c r="CY38" s="370" t="s">
        <x:v>1541</x:v>
      </x:c>
      <x:c r="CZ38" s="114">
        <x:f t="shared" si="31"/>
        <x:v>3</x:v>
      </x:c>
      <x:c r="DA38" s="71">
        <x:f t="shared" si="31"/>
        <x:v>213</x:v>
      </x:c>
      <x:c r="DB38" s="69">
        <x:f t="shared" si="31"/>
        <x:v>0</x:v>
      </x:c>
      <x:c r="DC38" s="71">
        <x:f t="shared" si="31"/>
        <x:v>0</x:v>
      </x:c>
      <x:c r="DD38" s="69">
        <x:f t="shared" si="31"/>
        <x:v>0</x:v>
      </x:c>
      <x:c r="DE38" s="71">
        <x:f t="shared" si="31"/>
        <x:v>0</x:v>
      </x:c>
      <x:c r="DF38" s="69">
        <x:f t="shared" si="31"/>
        <x:v>0</x:v>
      </x:c>
      <x:c r="DG38" s="71">
        <x:f t="shared" si="31"/>
        <x:v>0</x:v>
      </x:c>
    </x:row>
    <x:row r="39" spans="1:111" s="1" customFormat="1" ht="24.949999999999999" customHeight="1">
      <x:c r="A39" s="485" t="s">
        <x:v>1500</x:v>
      </x:c>
      <x:c r="B39" s="77">
        <x:v>3</x:v>
      </x:c>
      <x:c r="C39" s="71">
        <x:v>62260</x:v>
      </x:c>
      <x:c r="D39" s="69">
        <x:v>0</x:v>
      </x:c>
      <x:c r="E39" s="71">
        <x:v>0</x:v>
      </x:c>
      <x:c r="F39" s="69">
        <x:v>3</x:v>
      </x:c>
      <x:c r="G39" s="71">
        <x:v>1.8600000000000001</x:v>
      </x:c>
      <x:c r="H39" s="69">
        <x:v>0</x:v>
      </x:c>
      <x:c r="I39" s="71">
        <x:v>0</x:v>
      </x:c>
      <x:c r="J39" s="69">
        <x:v>4</x:v>
      </x:c>
      <x:c r="K39" s="69">
        <x:v>4</x:v>
      </x:c>
      <x:c r="L39" s="71">
        <x:v>6740</x:v>
      </x:c>
      <x:c r="M39" s="69">
        <x:v>0</x:v>
      </x:c>
      <x:c r="N39" s="69">
        <x:v>9</x:v>
      </x:c>
      <x:c r="O39" s="69">
        <x:v>0</x:v>
      </x:c>
      <x:c r="P39" s="69">
        <x:v>0</x:v>
      </x:c>
      <x:c r="Q39" s="69">
        <x:v>0</x:v>
      </x:c>
      <x:c r="R39" s="71">
        <x:v>0</x:v>
      </x:c>
      <x:c r="S39" s="69">
        <x:v>2</x:v>
      </x:c>
      <x:c r="T39" s="71">
        <x:v>66</x:v>
      </x:c>
      <x:c r="U39" s="69">
        <x:v>0</x:v>
      </x:c>
      <x:c r="V39" s="71">
        <x:v>0</x:v>
      </x:c>
      <x:c r="W39" s="69">
        <x:f>4+7</x:f>
        <x:v>11</x:v>
      </x:c>
      <x:c r="X39" s="69">
        <x:v>60</x:v>
      </x:c>
      <x:c r="Y39" s="69">
        <x:v>1</x:v>
      </x:c>
      <x:c r="Z39" s="69">
        <x:v>3</x:v>
      </x:c>
      <x:c r="AA39" s="69">
        <x:v>0</x:v>
      </x:c>
      <x:c r="AB39" s="69">
        <x:v>0</x:v>
      </x:c>
      <x:c r="AC39" s="69">
        <x:v>1</x:v>
      </x:c>
      <x:c r="AD39" s="69">
        <x:v>2</x:v>
      </x:c>
      <x:c r="AE39" s="69">
        <x:v>0</x:v>
      </x:c>
      <x:c r="AF39" s="69">
        <x:v>0</x:v>
      </x:c>
      <x:c r="AG39" s="69">
        <x:v>1</x:v>
      </x:c>
      <x:c r="AH39" s="69">
        <x:v>0</x:v>
      </x:c>
      <x:c r="AI39" s="69">
        <x:v>0</x:v>
      </x:c>
      <x:c r="AJ39" s="69">
        <x:v>1</x:v>
      </x:c>
      <x:c r="AK39" s="69">
        <x:v>7</x:v>
      </x:c>
      <x:c r="AL39" s="485" t="s">
        <x:v>1500</x:v>
      </x:c>
      <x:c r="AM39" s="77">
        <x:v>0</x:v>
      </x:c>
      <x:c r="AN39" s="71">
        <x:v>0</x:v>
      </x:c>
      <x:c r="AO39" s="69">
        <x:v>0</x:v>
      </x:c>
      <x:c r="AP39" s="69">
        <x:v>0</x:v>
      </x:c>
      <x:c r="AQ39" s="69">
        <x:v>0</x:v>
      </x:c>
      <x:c r="AR39" s="71">
        <x:v>0</x:v>
      </x:c>
      <x:c r="AS39" s="69">
        <x:v>0</x:v>
      </x:c>
      <x:c r="AT39" s="71">
        <x:v>0</x:v>
      </x:c>
      <x:c r="AU39" s="69">
        <x:v>0</x:v>
      </x:c>
      <x:c r="AV39" s="69">
        <x:v>0</x:v>
      </x:c>
      <x:c r="AW39" s="69">
        <x:v>0</x:v>
      </x:c>
      <x:c r="AX39" s="69">
        <x:v>0</x:v>
      </x:c>
      <x:c r="AY39" s="69">
        <x:v>0</x:v>
      </x:c>
      <x:c r="AZ39" s="69">
        <x:v>0</x:v>
      </x:c>
      <x:c r="BA39" s="71">
        <x:v>0</x:v>
      </x:c>
      <x:c r="BB39" s="69">
        <x:v>0</x:v>
      </x:c>
      <x:c r="BC39" s="69">
        <x:v>0</x:v>
      </x:c>
      <x:c r="BD39" s="69">
        <x:v>0</x:v>
      </x:c>
      <x:c r="BE39" s="69">
        <x:v>14</x:v>
      </x:c>
      <x:c r="BF39" s="69">
        <x:v>39</x:v>
      </x:c>
      <x:c r="BG39" s="69">
        <x:v>0</x:v>
      </x:c>
      <x:c r="BH39" s="69">
        <x:v>0</x:v>
      </x:c>
      <x:c r="BI39" s="69">
        <x:v>0</x:v>
      </x:c>
      <x:c r="BJ39" s="71">
        <x:v>0</x:v>
      </x:c>
      <x:c r="BK39" s="69">
        <x:v>0</x:v>
      </x:c>
      <x:c r="BL39" s="71">
        <x:v>0</x:v>
      </x:c>
      <x:c r="BM39" s="69">
        <x:v>0</x:v>
      </x:c>
      <x:c r="BN39" s="71">
        <x:v>0</x:v>
      </x:c>
      <x:c r="BO39" s="69">
        <x:v>0</x:v>
      </x:c>
      <x:c r="BP39" s="71">
        <x:v>0</x:v>
      </x:c>
      <x:c r="BQ39" s="69">
        <x:v>0</x:v>
      </x:c>
      <x:c r="BR39" s="69">
        <x:v>0</x:v>
      </x:c>
      <x:c r="BS39" s="69">
        <x:v>0</x:v>
      </x:c>
      <x:c r="BT39" s="69">
        <x:v>0</x:v>
      </x:c>
      <x:c r="BU39" s="69">
        <x:v>0</x:v>
      </x:c>
      <x:c r="BV39" s="485" t="s">
        <x:v>1500</x:v>
      </x:c>
      <x:c r="BW39" s="77">
        <x:v>1</x:v>
      </x:c>
      <x:c r="BX39" s="69">
        <x:v>50</x:v>
      </x:c>
      <x:c r="BY39" s="71">
        <x:v>1500</x:v>
      </x:c>
      <x:c r="BZ39" s="69">
        <x:v>0</x:v>
      </x:c>
      <x:c r="CA39" s="71">
        <x:v>0</x:v>
      </x:c>
      <x:c r="CB39" s="69">
        <x:v>0</x:v>
      </x:c>
      <x:c r="CC39" s="71">
        <x:v>0</x:v>
      </x:c>
      <x:c r="CD39" s="69">
        <x:v>0</x:v>
      </x:c>
      <x:c r="CE39" s="69">
        <x:v>2</x:v>
      </x:c>
      <x:c r="CF39" s="71">
        <x:v>92</x:v>
      </x:c>
      <x:c r="CG39" s="69">
        <x:v>0</x:v>
      </x:c>
      <x:c r="CH39" s="69">
        <x:v>0</x:v>
      </x:c>
      <x:c r="CI39" s="69">
        <x:v>0</x:v>
      </x:c>
      <x:c r="CJ39" s="69">
        <x:v>3</x:v>
      </x:c>
      <x:c r="CK39" s="69">
        <x:v>0</x:v>
      </x:c>
      <x:c r="CL39" s="69">
        <x:v>0</x:v>
      </x:c>
      <x:c r="CM39" s="69">
        <x:v>0</x:v>
      </x:c>
      <x:c r="CN39" s="69">
        <x:v>0</x:v>
      </x:c>
      <x:c r="CO39" s="69">
        <x:v>1</x:v>
      </x:c>
      <x:c r="CP39" s="71">
        <x:v>121</x:v>
      </x:c>
      <x:c r="CQ39" s="69">
        <x:v>1</x:v>
      </x:c>
      <x:c r="CR39" s="71">
        <x:v>286</x:v>
      </x:c>
      <x:c r="CS39" s="69">
        <x:v>79</x:v>
      </x:c>
      <x:c r="CT39" s="69">
        <x:v>1</x:v>
      </x:c>
      <x:c r="CU39" s="69">
        <x:v>8</x:v>
      </x:c>
      <x:c r="CV39" s="69">
        <x:v>7</x:v>
      </x:c>
      <x:c r="CW39" s="69">
        <x:v>1</x:v>
      </x:c>
      <x:c r="CX39" s="69">
        <x:v>1</x:v>
      </x:c>
      <x:c r="CY39" s="485" t="s">
        <x:v>1500</x:v>
      </x:c>
      <x:c r="CZ39" s="486">
        <x:v>3</x:v>
      </x:c>
      <x:c r="DA39" s="73">
        <x:v>213</x:v>
      </x:c>
      <x:c r="DB39" s="472">
        <x:v>0</x:v>
      </x:c>
      <x:c r="DC39" s="73">
        <x:v>0</x:v>
      </x:c>
      <x:c r="DD39" s="472">
        <x:v>0</x:v>
      </x:c>
      <x:c r="DE39" s="73">
        <x:v>0</x:v>
      </x:c>
      <x:c r="DF39" s="472">
        <x:v>0</x:v>
      </x:c>
      <x:c r="DG39" s="73">
        <x:v>0</x:v>
      </x:c>
    </x:row>
    <x:row r="40" spans="1:128" s="215" customFormat="1" ht="24.949999999999999" customHeight="1">
      <x:c r="A40" s="410" t="s">
        <x:v>2864</x:v>
      </x:c>
      <x:c r="B40" s="120">
        <x:f>B41</x:f>
        <x:v>71</x:v>
      </x:c>
      <x:c r="C40" s="121">
        <x:f t="shared" ref="C40:BN40" si="32">C41</x:f>
        <x:v>140383.06</x:v>
      </x:c>
      <x:c r="D40" s="122">
        <x:f t="shared" si="32"/>
        <x:v>30</x:v>
      </x:c>
      <x:c r="E40" s="121">
        <x:f t="shared" si="32"/>
        <x:v>349615.64000000001</x:v>
      </x:c>
      <x:c r="F40" s="122">
        <x:f t="shared" si="32"/>
        <x:v>90</x:v>
      </x:c>
      <x:c r="G40" s="121">
        <x:f t="shared" si="32"/>
        <x:v>51.75</x:v>
      </x:c>
      <x:c r="H40" s="122">
        <x:f t="shared" si="32"/>
        <x:v>1</x:v>
      </x:c>
      <x:c r="I40" s="121">
        <x:f t="shared" si="32"/>
        <x:v>616</x:v>
      </x:c>
      <x:c r="J40" s="122">
        <x:f t="shared" si="32"/>
        <x:v>133</x:v>
      </x:c>
      <x:c r="K40" s="122">
        <x:f t="shared" si="32"/>
        <x:v>14</x:v>
      </x:c>
      <x:c r="L40" s="121">
        <x:f t="shared" si="32"/>
        <x:v>75798.100000000006</x:v>
      </x:c>
      <x:c r="M40" s="122">
        <x:f t="shared" si="32"/>
        <x:v>10</x:v>
      </x:c>
      <x:c r="N40" s="122">
        <x:f t="shared" si="32"/>
        <x:v>13</x:v>
      </x:c>
      <x:c r="O40" s="122">
        <x:f t="shared" si="32"/>
        <x:v>33</x:v>
      </x:c>
      <x:c r="P40" s="122">
        <x:f t="shared" si="32"/>
        <x:v>134</x:v>
      </x:c>
      <x:c r="Q40" s="122">
        <x:f t="shared" si="32"/>
        <x:v>3</x:v>
      </x:c>
      <x:c r="R40" s="121">
        <x:f t="shared" si="32"/>
        <x:v>30300</x:v>
      </x:c>
      <x:c r="S40" s="122">
        <x:f t="shared" si="32"/>
        <x:v>22</x:v>
      </x:c>
      <x:c r="T40" s="121">
        <x:f t="shared" si="32"/>
        <x:v>379.31999999999999</x:v>
      </x:c>
      <x:c r="U40" s="122">
        <x:f t="shared" si="32"/>
        <x:v>0</x:v>
      </x:c>
      <x:c r="V40" s="121">
        <x:f t="shared" si="32"/>
        <x:v>0</x:v>
      </x:c>
      <x:c r="W40" s="122">
        <x:f t="shared" si="32"/>
        <x:v>164</x:v>
      </x:c>
      <x:c r="X40" s="122">
        <x:f t="shared" si="32"/>
        <x:v>1494</x:v>
      </x:c>
      <x:c r="Y40" s="122">
        <x:f t="shared" si="32"/>
        <x:v>26</x:v>
      </x:c>
      <x:c r="Z40" s="122">
        <x:f t="shared" si="32"/>
        <x:v>449</x:v>
      </x:c>
      <x:c r="AA40" s="122">
        <x:f t="shared" si="32"/>
        <x:v>7</x:v>
      </x:c>
      <x:c r="AB40" s="122">
        <x:f t="shared" si="32"/>
        <x:v>5</x:v>
      </x:c>
      <x:c r="AC40" s="122">
        <x:f t="shared" si="32"/>
        <x:v>7</x:v>
      </x:c>
      <x:c r="AD40" s="122">
        <x:f t="shared" si="32"/>
        <x:v>4</x:v>
      </x:c>
      <x:c r="AE40" s="122">
        <x:f t="shared" si="32"/>
        <x:v>0</x:v>
      </x:c>
      <x:c r="AF40" s="122">
        <x:f t="shared" si="32"/>
        <x:v>0</x:v>
      </x:c>
      <x:c r="AG40" s="122">
        <x:f t="shared" si="32"/>
        <x:v>7</x:v>
      </x:c>
      <x:c r="AH40" s="122">
        <x:f t="shared" si="32"/>
        <x:v>1</x:v>
      </x:c>
      <x:c r="AI40" s="122">
        <x:f t="shared" si="32"/>
        <x:v>4</x:v>
      </x:c>
      <x:c r="AJ40" s="122">
        <x:f t="shared" si="32"/>
        <x:v>41</x:v>
      </x:c>
      <x:c r="AK40" s="122">
        <x:f t="shared" si="32"/>
        <x:v>56</x:v>
      </x:c>
      <x:c r="AL40" s="410" t="s">
        <x:v>2864</x:v>
      </x:c>
      <x:c r="AM40" s="120">
        <x:f t="shared" si="32"/>
        <x:v>2</x:v>
      </x:c>
      <x:c r="AN40" s="121">
        <x:f t="shared" si="32"/>
        <x:v>4989.2700000000004</x:v>
      </x:c>
      <x:c r="AO40" s="122">
        <x:f t="shared" si="32"/>
        <x:v>2</x:v>
      </x:c>
      <x:c r="AP40" s="122">
        <x:f t="shared" si="32"/>
        <x:v>9</x:v>
      </x:c>
      <x:c r="AQ40" s="122">
        <x:f t="shared" si="32"/>
        <x:v>0</x:v>
      </x:c>
      <x:c r="AR40" s="121">
        <x:f t="shared" si="32"/>
        <x:v>0</x:v>
      </x:c>
      <x:c r="AS40" s="122">
        <x:f t="shared" si="32"/>
        <x:v>0</x:v>
      </x:c>
      <x:c r="AT40" s="121">
        <x:f t="shared" si="32"/>
        <x:v>0</x:v>
      </x:c>
      <x:c r="AU40" s="122">
        <x:f t="shared" si="32"/>
        <x:v>0</x:v>
      </x:c>
      <x:c r="AV40" s="122">
        <x:f t="shared" si="32"/>
        <x:v>1</x:v>
      </x:c>
      <x:c r="AW40" s="122">
        <x:f t="shared" si="32"/>
        <x:v>4</x:v>
      </x:c>
      <x:c r="AX40" s="122">
        <x:f t="shared" si="32"/>
        <x:v>5</x:v>
      </x:c>
      <x:c r="AY40" s="122">
        <x:f t="shared" si="32"/>
        <x:v>0</x:v>
      </x:c>
      <x:c r="AZ40" s="122">
        <x:f t="shared" si="32"/>
        <x:v>2</x:v>
      </x:c>
      <x:c r="BA40" s="121">
        <x:f t="shared" si="32"/>
        <x:v>1823</x:v>
      </x:c>
      <x:c r="BB40" s="122">
        <x:f t="shared" si="32"/>
        <x:v>0</x:v>
      </x:c>
      <x:c r="BC40" s="122">
        <x:f t="shared" si="32"/>
        <x:v>0</x:v>
      </x:c>
      <x:c r="BD40" s="122">
        <x:f t="shared" si="32"/>
        <x:v>3</x:v>
      </x:c>
      <x:c r="BE40" s="122">
        <x:f t="shared" si="32"/>
        <x:v>32</x:v>
      </x:c>
      <x:c r="BF40" s="122">
        <x:f t="shared" si="32"/>
        <x:v>223</x:v>
      </x:c>
      <x:c r="BG40" s="122">
        <x:f t="shared" si="32"/>
        <x:v>1</x:v>
      </x:c>
      <x:c r="BH40" s="122">
        <x:f t="shared" si="32"/>
        <x:v>16</x:v>
      </x:c>
      <x:c r="BI40" s="122">
        <x:f t="shared" si="32"/>
        <x:v>0</x:v>
      </x:c>
      <x:c r="BJ40" s="121">
        <x:f t="shared" si="32"/>
        <x:v>0</x:v>
      </x:c>
      <x:c r="BK40" s="122">
        <x:f t="shared" si="32"/>
        <x:v>1</x:v>
      </x:c>
      <x:c r="BL40" s="121">
        <x:f t="shared" si="32"/>
        <x:v>350.60000000000002</x:v>
      </x:c>
      <x:c r="BM40" s="122">
        <x:f t="shared" si="32"/>
        <x:v>2</x:v>
      </x:c>
      <x:c r="BN40" s="121">
        <x:f t="shared" si="32"/>
        <x:v>1774</x:v>
      </x:c>
      <x:c r="BO40" s="122">
        <x:f t="shared" ref="BO40:DG40" si="33">BO41</x:f>
        <x:v>0</x:v>
      </x:c>
      <x:c r="BP40" s="121">
        <x:f t="shared" si="33"/>
        <x:v>0</x:v>
      </x:c>
      <x:c r="BQ40" s="122">
        <x:f t="shared" si="33"/>
        <x:v>1</x:v>
      </x:c>
      <x:c r="BR40" s="122">
        <x:f t="shared" si="33"/>
        <x:v>2</x:v>
      </x:c>
      <x:c r="BS40" s="122">
        <x:f t="shared" si="33"/>
        <x:v>9</x:v>
      </x:c>
      <x:c r="BT40" s="122">
        <x:f t="shared" si="33"/>
        <x:v>16</x:v>
      </x:c>
      <x:c r="BU40" s="122">
        <x:f t="shared" si="33"/>
        <x:v>23</x:v>
      </x:c>
      <x:c r="BV40" s="410" t="s">
        <x:v>2864</x:v>
      </x:c>
      <x:c r="BW40" s="120">
        <x:f t="shared" si="33"/>
        <x:v>8</x:v>
      </x:c>
      <x:c r="BX40" s="121">
        <x:f t="shared" si="33"/>
        <x:v>1952</x:v>
      </x:c>
      <x:c r="BY40" s="121">
        <x:f t="shared" si="33"/>
        <x:v>79303</x:v>
      </x:c>
      <x:c r="BZ40" s="122">
        <x:f t="shared" si="33"/>
        <x:v>5</x:v>
      </x:c>
      <x:c r="CA40" s="121">
        <x:f t="shared" si="33"/>
        <x:v>1845.96</x:v>
      </x:c>
      <x:c r="CB40" s="122">
        <x:f t="shared" si="33"/>
        <x:v>8</x:v>
      </x:c>
      <x:c r="CC40" s="121">
        <x:f t="shared" si="33"/>
        <x:v>692.56000000000006</x:v>
      </x:c>
      <x:c r="CD40" s="122">
        <x:f t="shared" si="33"/>
        <x:v>0</x:v>
      </x:c>
      <x:c r="CE40" s="122">
        <x:f t="shared" si="33"/>
        <x:v>50</x:v>
      </x:c>
      <x:c r="CF40" s="121">
        <x:f t="shared" si="33"/>
        <x:v>3997.73</x:v>
      </x:c>
      <x:c r="CG40" s="122">
        <x:f t="shared" si="33"/>
        <x:v>0</x:v>
      </x:c>
      <x:c r="CH40" s="122">
        <x:f t="shared" si="33"/>
        <x:v>6</x:v>
      </x:c>
      <x:c r="CI40" s="122">
        <x:f t="shared" si="33"/>
        <x:v>5</x:v>
      </x:c>
      <x:c r="CJ40" s="122">
        <x:f t="shared" si="33"/>
        <x:v>69</x:v>
      </x:c>
      <x:c r="CK40" s="122">
        <x:f t="shared" si="33"/>
        <x:v>1</x:v>
      </x:c>
      <x:c r="CL40" s="122">
        <x:f t="shared" si="33"/>
        <x:v>4</x:v>
      </x:c>
      <x:c r="CM40" s="122">
        <x:f t="shared" si="33"/>
        <x:v>7</x:v>
      </x:c>
      <x:c r="CN40" s="122">
        <x:f t="shared" si="33"/>
        <x:v>73</x:v>
      </x:c>
      <x:c r="CO40" s="122">
        <x:f t="shared" si="33"/>
        <x:v>7</x:v>
      </x:c>
      <x:c r="CP40" s="121">
        <x:f t="shared" si="33"/>
        <x:v>7456.1100000000006</x:v>
      </x:c>
      <x:c r="CQ40" s="122">
        <x:f t="shared" si="33"/>
        <x:v>19</x:v>
      </x:c>
      <x:c r="CR40" s="121">
        <x:f t="shared" si="33"/>
        <x:v>18405.099999999999</x:v>
      </x:c>
      <x:c r="CS40" s="122">
        <x:f t="shared" si="33"/>
        <x:v>5052</x:v>
      </x:c>
      <x:c r="CT40" s="122">
        <x:f t="shared" si="33"/>
        <x:v>58</x:v>
      </x:c>
      <x:c r="CU40" s="122">
        <x:f t="shared" si="33"/>
        <x:v>597</x:v>
      </x:c>
      <x:c r="CV40" s="122">
        <x:f t="shared" si="33"/>
        <x:v>141</x:v>
      </x:c>
      <x:c r="CW40" s="122">
        <x:f t="shared" si="33"/>
        <x:v>38</x:v>
      </x:c>
      <x:c r="CX40" s="122">
        <x:f t="shared" si="33"/>
        <x:v>1051</x:v>
      </x:c>
      <x:c r="CY40" s="410" t="s">
        <x:v>2864</x:v>
      </x:c>
      <x:c r="CZ40" s="120">
        <x:f t="shared" si="33"/>
        <x:v>124</x:v>
      </x:c>
      <x:c r="DA40" s="121">
        <x:f t="shared" si="33"/>
        <x:v>59341.820000000007</x:v>
      </x:c>
      <x:c r="DB40" s="122">
        <x:f t="shared" si="33"/>
        <x:v>0</x:v>
      </x:c>
      <x:c r="DC40" s="121">
        <x:f t="shared" si="33"/>
        <x:v>0</x:v>
      </x:c>
      <x:c r="DD40" s="122">
        <x:f t="shared" si="33"/>
        <x:v>0</x:v>
      </x:c>
      <x:c r="DE40" s="121">
        <x:f t="shared" si="33"/>
        <x:v>0</x:v>
      </x:c>
      <x:c r="DF40" s="122">
        <x:f t="shared" si="33"/>
        <x:v>0</x:v>
      </x:c>
      <x:c r="DG40" s="121">
        <x:f t="shared" si="33"/>
        <x:v>0</x:v>
      </x:c>
      <x:c r="DH40" s="438"/>
      <x:c r="DI40" s="438"/>
      <x:c r="DJ40" s="438"/>
      <x:c r="DK40" s="438"/>
      <x:c r="DL40" s="438"/>
      <x:c r="DM40" s="438"/>
      <x:c r="DN40" s="438"/>
      <x:c r="DO40" s="438"/>
      <x:c r="DP40" s="438"/>
      <x:c r="DQ40" s="438"/>
      <x:c r="DR40" s="438"/>
      <x:c r="DS40" s="438"/>
      <x:c r="DT40" s="438"/>
      <x:c r="DU40" s="438"/>
      <x:c r="DV40" s="438"/>
      <x:c r="DW40" s="438"/>
      <x:c r="DX40" s="438"/>
    </x:row>
    <x:row r="41" spans="1:128" s="215" customFormat="1" ht="24.949999999999999" customHeight="1">
      <x:c r="A41" s="429" t="s">
        <x:v>2097</x:v>
      </x:c>
      <x:c r="B41" s="113">
        <x:f>B42+B49</x:f>
        <x:v>71</x:v>
      </x:c>
      <x:c r="C41" s="82">
        <x:f t="shared" ref="C41:BN41" si="34">C42+C49</x:f>
        <x:v>140383.06</x:v>
      </x:c>
      <x:c r="D41" s="81">
        <x:f t="shared" si="34"/>
        <x:v>30</x:v>
      </x:c>
      <x:c r="E41" s="82">
        <x:f t="shared" si="34"/>
        <x:v>349615.64000000001</x:v>
      </x:c>
      <x:c r="F41" s="81">
        <x:f t="shared" si="34"/>
        <x:v>90</x:v>
      </x:c>
      <x:c r="G41" s="82">
        <x:f t="shared" si="34"/>
        <x:v>51.75</x:v>
      </x:c>
      <x:c r="H41" s="81">
        <x:f t="shared" si="34"/>
        <x:v>1</x:v>
      </x:c>
      <x:c r="I41" s="82">
        <x:f t="shared" si="34"/>
        <x:v>616</x:v>
      </x:c>
      <x:c r="J41" s="81">
        <x:f t="shared" si="34"/>
        <x:v>133</x:v>
      </x:c>
      <x:c r="K41" s="81">
        <x:f t="shared" si="34"/>
        <x:v>14</x:v>
      </x:c>
      <x:c r="L41" s="82">
        <x:f t="shared" si="34"/>
        <x:v>75798.100000000006</x:v>
      </x:c>
      <x:c r="M41" s="81">
        <x:f t="shared" si="34"/>
        <x:v>10</x:v>
      </x:c>
      <x:c r="N41" s="81">
        <x:f t="shared" si="34"/>
        <x:v>13</x:v>
      </x:c>
      <x:c r="O41" s="81">
        <x:f t="shared" si="34"/>
        <x:v>33</x:v>
      </x:c>
      <x:c r="P41" s="81">
        <x:f t="shared" si="34"/>
        <x:v>134</x:v>
      </x:c>
      <x:c r="Q41" s="81">
        <x:f t="shared" si="34"/>
        <x:v>3</x:v>
      </x:c>
      <x:c r="R41" s="82">
        <x:f t="shared" si="34"/>
        <x:v>30300</x:v>
      </x:c>
      <x:c r="S41" s="81">
        <x:f t="shared" si="34"/>
        <x:v>22</x:v>
      </x:c>
      <x:c r="T41" s="82">
        <x:f t="shared" si="34"/>
        <x:v>379.31999999999999</x:v>
      </x:c>
      <x:c r="U41" s="81">
        <x:f t="shared" si="34"/>
        <x:v>0</x:v>
      </x:c>
      <x:c r="V41" s="82">
        <x:f t="shared" si="34"/>
        <x:v>0</x:v>
      </x:c>
      <x:c r="W41" s="81">
        <x:f t="shared" si="34"/>
        <x:v>164</x:v>
      </x:c>
      <x:c r="X41" s="81">
        <x:f t="shared" si="34"/>
        <x:v>1494</x:v>
      </x:c>
      <x:c r="Y41" s="81">
        <x:f t="shared" si="34"/>
        <x:v>26</x:v>
      </x:c>
      <x:c r="Z41" s="81">
        <x:f t="shared" si="34"/>
        <x:v>449</x:v>
      </x:c>
      <x:c r="AA41" s="81">
        <x:f t="shared" si="34"/>
        <x:v>7</x:v>
      </x:c>
      <x:c r="AB41" s="81">
        <x:f t="shared" si="34"/>
        <x:v>5</x:v>
      </x:c>
      <x:c r="AC41" s="81">
        <x:f t="shared" si="34"/>
        <x:v>7</x:v>
      </x:c>
      <x:c r="AD41" s="81">
        <x:f t="shared" si="34"/>
        <x:v>4</x:v>
      </x:c>
      <x:c r="AE41" s="81">
        <x:f t="shared" si="34"/>
        <x:v>0</x:v>
      </x:c>
      <x:c r="AF41" s="81">
        <x:f t="shared" si="34"/>
        <x:v>0</x:v>
      </x:c>
      <x:c r="AG41" s="81">
        <x:f t="shared" si="34"/>
        <x:v>7</x:v>
      </x:c>
      <x:c r="AH41" s="81">
        <x:f t="shared" si="34"/>
        <x:v>1</x:v>
      </x:c>
      <x:c r="AI41" s="81">
        <x:f t="shared" si="34"/>
        <x:v>4</x:v>
      </x:c>
      <x:c r="AJ41" s="81">
        <x:f t="shared" si="34"/>
        <x:v>41</x:v>
      </x:c>
      <x:c r="AK41" s="81">
        <x:f t="shared" si="34"/>
        <x:v>56</x:v>
      </x:c>
      <x:c r="AL41" s="429" t="s">
        <x:v>2097</x:v>
      </x:c>
      <x:c r="AM41" s="113">
        <x:f t="shared" si="34"/>
        <x:v>2</x:v>
      </x:c>
      <x:c r="AN41" s="82">
        <x:f t="shared" si="34"/>
        <x:v>4989.2700000000004</x:v>
      </x:c>
      <x:c r="AO41" s="81">
        <x:f t="shared" si="34"/>
        <x:v>2</x:v>
      </x:c>
      <x:c r="AP41" s="81">
        <x:f t="shared" si="34"/>
        <x:v>9</x:v>
      </x:c>
      <x:c r="AQ41" s="81">
        <x:f t="shared" si="34"/>
        <x:v>0</x:v>
      </x:c>
      <x:c r="AR41" s="82">
        <x:f t="shared" si="34"/>
        <x:v>0</x:v>
      </x:c>
      <x:c r="AS41" s="81">
        <x:f t="shared" si="34"/>
        <x:v>0</x:v>
      </x:c>
      <x:c r="AT41" s="82">
        <x:f t="shared" si="34"/>
        <x:v>0</x:v>
      </x:c>
      <x:c r="AU41" s="81">
        <x:f t="shared" si="34"/>
        <x:v>0</x:v>
      </x:c>
      <x:c r="AV41" s="81">
        <x:f t="shared" si="34"/>
        <x:v>1</x:v>
      </x:c>
      <x:c r="AW41" s="81">
        <x:f t="shared" si="34"/>
        <x:v>4</x:v>
      </x:c>
      <x:c r="AX41" s="81">
        <x:f t="shared" si="34"/>
        <x:v>5</x:v>
      </x:c>
      <x:c r="AY41" s="81">
        <x:f t="shared" si="34"/>
        <x:v>0</x:v>
      </x:c>
      <x:c r="AZ41" s="81">
        <x:f t="shared" si="34"/>
        <x:v>2</x:v>
      </x:c>
      <x:c r="BA41" s="82">
        <x:f t="shared" si="34"/>
        <x:v>1823</x:v>
      </x:c>
      <x:c r="BB41" s="81">
        <x:f t="shared" si="34"/>
        <x:v>0</x:v>
      </x:c>
      <x:c r="BC41" s="81">
        <x:f t="shared" si="34"/>
        <x:v>0</x:v>
      </x:c>
      <x:c r="BD41" s="81">
        <x:f t="shared" si="34"/>
        <x:v>3</x:v>
      </x:c>
      <x:c r="BE41" s="81">
        <x:f t="shared" si="34"/>
        <x:v>32</x:v>
      </x:c>
      <x:c r="BF41" s="81">
        <x:f t="shared" si="34"/>
        <x:v>223</x:v>
      </x:c>
      <x:c r="BG41" s="81">
        <x:f t="shared" si="34"/>
        <x:v>1</x:v>
      </x:c>
      <x:c r="BH41" s="81">
        <x:f t="shared" si="34"/>
        <x:v>16</x:v>
      </x:c>
      <x:c r="BI41" s="81">
        <x:f t="shared" si="34"/>
        <x:v>0</x:v>
      </x:c>
      <x:c r="BJ41" s="82">
        <x:f t="shared" si="34"/>
        <x:v>0</x:v>
      </x:c>
      <x:c r="BK41" s="81">
        <x:f t="shared" si="34"/>
        <x:v>1</x:v>
      </x:c>
      <x:c r="BL41" s="82">
        <x:f t="shared" si="34"/>
        <x:v>350.60000000000002</x:v>
      </x:c>
      <x:c r="BM41" s="81">
        <x:f t="shared" si="34"/>
        <x:v>2</x:v>
      </x:c>
      <x:c r="BN41" s="82">
        <x:f t="shared" si="34"/>
        <x:v>1774</x:v>
      </x:c>
      <x:c r="BO41" s="81">
        <x:f t="shared" ref="BO41:DG41" si="35">BO42+BO49</x:f>
        <x:v>0</x:v>
      </x:c>
      <x:c r="BP41" s="82">
        <x:f t="shared" si="35"/>
        <x:v>0</x:v>
      </x:c>
      <x:c r="BQ41" s="81">
        <x:f t="shared" si="35"/>
        <x:v>1</x:v>
      </x:c>
      <x:c r="BR41" s="81">
        <x:f t="shared" si="35"/>
        <x:v>2</x:v>
      </x:c>
      <x:c r="BS41" s="81">
        <x:f t="shared" si="35"/>
        <x:v>9</x:v>
      </x:c>
      <x:c r="BT41" s="81">
        <x:f t="shared" si="35"/>
        <x:v>16</x:v>
      </x:c>
      <x:c r="BU41" s="81">
        <x:f t="shared" si="35"/>
        <x:v>23</x:v>
      </x:c>
      <x:c r="BV41" s="429" t="s">
        <x:v>2097</x:v>
      </x:c>
      <x:c r="BW41" s="113">
        <x:f t="shared" si="35"/>
        <x:v>8</x:v>
      </x:c>
      <x:c r="BX41" s="82">
        <x:f t="shared" si="35"/>
        <x:v>1952</x:v>
      </x:c>
      <x:c r="BY41" s="82">
        <x:f t="shared" si="35"/>
        <x:v>79303</x:v>
      </x:c>
      <x:c r="BZ41" s="81">
        <x:f t="shared" si="35"/>
        <x:v>5</x:v>
      </x:c>
      <x:c r="CA41" s="82">
        <x:f t="shared" si="35"/>
        <x:v>1845.96</x:v>
      </x:c>
      <x:c r="CB41" s="81">
        <x:f t="shared" si="35"/>
        <x:v>8</x:v>
      </x:c>
      <x:c r="CC41" s="82">
        <x:f t="shared" si="35"/>
        <x:v>692.56000000000006</x:v>
      </x:c>
      <x:c r="CD41" s="81">
        <x:f t="shared" si="35"/>
        <x:v>0</x:v>
      </x:c>
      <x:c r="CE41" s="81">
        <x:f t="shared" si="35"/>
        <x:v>50</x:v>
      </x:c>
      <x:c r="CF41" s="82">
        <x:f t="shared" si="35"/>
        <x:v>3997.73</x:v>
      </x:c>
      <x:c r="CG41" s="81">
        <x:f t="shared" si="35"/>
        <x:v>0</x:v>
      </x:c>
      <x:c r="CH41" s="81">
        <x:f t="shared" si="35"/>
        <x:v>6</x:v>
      </x:c>
      <x:c r="CI41" s="81">
        <x:f t="shared" si="35"/>
        <x:v>5</x:v>
      </x:c>
      <x:c r="CJ41" s="81">
        <x:f t="shared" si="35"/>
        <x:v>69</x:v>
      </x:c>
      <x:c r="CK41" s="81">
        <x:f t="shared" si="35"/>
        <x:v>1</x:v>
      </x:c>
      <x:c r="CL41" s="81">
        <x:f t="shared" si="35"/>
        <x:v>4</x:v>
      </x:c>
      <x:c r="CM41" s="81">
        <x:f t="shared" si="35"/>
        <x:v>7</x:v>
      </x:c>
      <x:c r="CN41" s="81">
        <x:f t="shared" si="35"/>
        <x:v>73</x:v>
      </x:c>
      <x:c r="CO41" s="81">
        <x:f t="shared" si="35"/>
        <x:v>7</x:v>
      </x:c>
      <x:c r="CP41" s="82">
        <x:f t="shared" si="35"/>
        <x:v>7456.1100000000006</x:v>
      </x:c>
      <x:c r="CQ41" s="81">
        <x:f t="shared" si="35"/>
        <x:v>19</x:v>
      </x:c>
      <x:c r="CR41" s="82">
        <x:f t="shared" si="35"/>
        <x:v>18405.099999999999</x:v>
      </x:c>
      <x:c r="CS41" s="81">
        <x:f t="shared" si="35"/>
        <x:v>5052</x:v>
      </x:c>
      <x:c r="CT41" s="81">
        <x:f t="shared" si="35"/>
        <x:v>58</x:v>
      </x:c>
      <x:c r="CU41" s="81">
        <x:f t="shared" si="35"/>
        <x:v>597</x:v>
      </x:c>
      <x:c r="CV41" s="81">
        <x:f t="shared" si="35"/>
        <x:v>141</x:v>
      </x:c>
      <x:c r="CW41" s="81">
        <x:f t="shared" si="35"/>
        <x:v>38</x:v>
      </x:c>
      <x:c r="CX41" s="81">
        <x:f t="shared" si="35"/>
        <x:v>1051</x:v>
      </x:c>
      <x:c r="CY41" s="429" t="s">
        <x:v>2097</x:v>
      </x:c>
      <x:c r="CZ41" s="113">
        <x:f t="shared" si="35"/>
        <x:v>124</x:v>
      </x:c>
      <x:c r="DA41" s="82">
        <x:f t="shared" si="35"/>
        <x:v>59341.820000000007</x:v>
      </x:c>
      <x:c r="DB41" s="81">
        <x:f t="shared" si="35"/>
        <x:v>0</x:v>
      </x:c>
      <x:c r="DC41" s="82">
        <x:f t="shared" si="35"/>
        <x:v>0</x:v>
      </x:c>
      <x:c r="DD41" s="81">
        <x:f t="shared" si="35"/>
        <x:v>0</x:v>
      </x:c>
      <x:c r="DE41" s="82">
        <x:f t="shared" si="35"/>
        <x:v>0</x:v>
      </x:c>
      <x:c r="DF41" s="81">
        <x:f t="shared" si="35"/>
        <x:v>0</x:v>
      </x:c>
      <x:c r="DG41" s="82">
        <x:f t="shared" si="35"/>
        <x:v>0</x:v>
      </x:c>
      <x:c r="DH41" s="421"/>
      <x:c r="DI41" s="421"/>
      <x:c r="DJ41" s="421"/>
      <x:c r="DK41" s="421"/>
      <x:c r="DL41" s="421"/>
      <x:c r="DM41" s="421"/>
      <x:c r="DN41" s="421"/>
      <x:c r="DO41" s="421"/>
      <x:c r="DP41" s="421"/>
      <x:c r="DQ41" s="421"/>
      <x:c r="DR41" s="421"/>
      <x:c r="DS41" s="421"/>
      <x:c r="DT41" s="421"/>
      <x:c r="DU41" s="421"/>
      <x:c r="DV41" s="421"/>
      <x:c r="DW41" s="421"/>
      <x:c r="DX41" s="421"/>
    </x:row>
    <x:row r="42" spans="1:128" s="215" customFormat="1" ht="24.949999999999999" customHeight="1">
      <x:c r="A42" s="433" t="s">
        <x:v>906</x:v>
      </x:c>
      <x:c r="B42" s="114">
        <x:f>SUM(B43)</x:f>
        <x:v>65</x:v>
      </x:c>
      <x:c r="C42" s="73">
        <x:f t="shared" ref="C42:BN42" si="36">SUM(C43)</x:f>
        <x:v>130913</x:v>
      </x:c>
      <x:c r="D42" s="70">
        <x:f t="shared" si="36"/>
        <x:v>26</x:v>
      </x:c>
      <x:c r="E42" s="73">
        <x:f t="shared" si="36"/>
        <x:v>340110.64000000001</x:v>
      </x:c>
      <x:c r="F42" s="70">
        <x:f t="shared" si="36"/>
        <x:v>77</x:v>
      </x:c>
      <x:c r="G42" s="73">
        <x:f t="shared" si="36"/>
        <x:v>48.399999999999999</x:v>
      </x:c>
      <x:c r="H42" s="70">
        <x:f t="shared" si="36"/>
        <x:v>0</x:v>
      </x:c>
      <x:c r="I42" s="73">
        <x:f t="shared" si="36"/>
        <x:v>0</x:v>
      </x:c>
      <x:c r="J42" s="70">
        <x:f t="shared" si="36"/>
        <x:v>133</x:v>
      </x:c>
      <x:c r="K42" s="70">
        <x:f t="shared" si="36"/>
        <x:v>13</x:v>
      </x:c>
      <x:c r="L42" s="73">
        <x:f t="shared" si="36"/>
        <x:v>56368.239999999998</x:v>
      </x:c>
      <x:c r="M42" s="70">
        <x:f t="shared" si="36"/>
        <x:v>8</x:v>
      </x:c>
      <x:c r="N42" s="70">
        <x:f t="shared" si="36"/>
        <x:v>13</x:v>
      </x:c>
      <x:c r="O42" s="70">
        <x:f t="shared" si="36"/>
        <x:v>24</x:v>
      </x:c>
      <x:c r="P42" s="70">
        <x:f t="shared" si="36"/>
        <x:v>102</x:v>
      </x:c>
      <x:c r="Q42" s="70">
        <x:f t="shared" si="36"/>
        <x:v>3</x:v>
      </x:c>
      <x:c r="R42" s="73">
        <x:f t="shared" si="36"/>
        <x:v>30300</x:v>
      </x:c>
      <x:c r="S42" s="70">
        <x:f t="shared" si="36"/>
        <x:v>20</x:v>
      </x:c>
      <x:c r="T42" s="73">
        <x:f t="shared" si="36"/>
        <x:v>343.06999999999999</x:v>
      </x:c>
      <x:c r="U42" s="70">
        <x:f t="shared" si="36"/>
        <x:v>0</x:v>
      </x:c>
      <x:c r="V42" s="73">
        <x:f t="shared" si="36"/>
        <x:v>0</x:v>
      </x:c>
      <x:c r="W42" s="70">
        <x:f t="shared" si="36"/>
        <x:v>158</x:v>
      </x:c>
      <x:c r="X42" s="70">
        <x:f t="shared" si="36"/>
        <x:v>1420</x:v>
      </x:c>
      <x:c r="Y42" s="70">
        <x:f t="shared" si="36"/>
        <x:v>12</x:v>
      </x:c>
      <x:c r="Z42" s="70">
        <x:f t="shared" si="36"/>
        <x:v>377</x:v>
      </x:c>
      <x:c r="AA42" s="70">
        <x:f t="shared" si="36"/>
        <x:v>6</x:v>
      </x:c>
      <x:c r="AB42" s="70">
        <x:f t="shared" si="36"/>
        <x:v>5</x:v>
      </x:c>
      <x:c r="AC42" s="70">
        <x:f t="shared" si="36"/>
        <x:v>6</x:v>
      </x:c>
      <x:c r="AD42" s="70">
        <x:f t="shared" si="36"/>
        <x:v>3</x:v>
      </x:c>
      <x:c r="AE42" s="70">
        <x:f t="shared" si="36"/>
        <x:v>0</x:v>
      </x:c>
      <x:c r="AF42" s="70">
        <x:f t="shared" si="36"/>
        <x:v>0</x:v>
      </x:c>
      <x:c r="AG42" s="70">
        <x:f t="shared" si="36"/>
        <x:v>6</x:v>
      </x:c>
      <x:c r="AH42" s="70">
        <x:f t="shared" si="36"/>
        <x:v>1</x:v>
      </x:c>
      <x:c r="AI42" s="70">
        <x:f t="shared" si="36"/>
        <x:v>4</x:v>
      </x:c>
      <x:c r="AJ42" s="70">
        <x:f t="shared" si="36"/>
        <x:v>40</x:v>
      </x:c>
      <x:c r="AK42" s="70">
        <x:f t="shared" si="36"/>
        <x:v>55</x:v>
      </x:c>
      <x:c r="AL42" s="433" t="s">
        <x:v>906</x:v>
      </x:c>
      <x:c r="AM42" s="114">
        <x:f t="shared" si="36"/>
        <x:v>1</x:v>
      </x:c>
      <x:c r="AN42" s="73">
        <x:f t="shared" si="36"/>
        <x:v>3341</x:v>
      </x:c>
      <x:c r="AO42" s="70">
        <x:f t="shared" si="36"/>
        <x:v>2</x:v>
      </x:c>
      <x:c r="AP42" s="70">
        <x:f t="shared" si="36"/>
        <x:v>9</x:v>
      </x:c>
      <x:c r="AQ42" s="70">
        <x:f t="shared" si="36"/>
        <x:v>0</x:v>
      </x:c>
      <x:c r="AR42" s="73">
        <x:f t="shared" si="36"/>
        <x:v>0</x:v>
      </x:c>
      <x:c r="AS42" s="70">
        <x:f t="shared" si="36"/>
        <x:v>0</x:v>
      </x:c>
      <x:c r="AT42" s="73">
        <x:f t="shared" si="36"/>
        <x:v>0</x:v>
      </x:c>
      <x:c r="AU42" s="70">
        <x:f t="shared" si="36"/>
        <x:v>0</x:v>
      </x:c>
      <x:c r="AV42" s="70">
        <x:f t="shared" si="36"/>
        <x:v>0</x:v>
      </x:c>
      <x:c r="AW42" s="70">
        <x:f t="shared" si="36"/>
        <x:v>3</x:v>
      </x:c>
      <x:c r="AX42" s="70">
        <x:f t="shared" si="36"/>
        <x:v>4</x:v>
      </x:c>
      <x:c r="AY42" s="70">
        <x:f t="shared" si="36"/>
        <x:v>0</x:v>
      </x:c>
      <x:c r="AZ42" s="70">
        <x:f t="shared" si="36"/>
        <x:v>1</x:v>
      </x:c>
      <x:c r="BA42" s="73">
        <x:f t="shared" si="36"/>
        <x:v>773</x:v>
      </x:c>
      <x:c r="BB42" s="70">
        <x:f t="shared" si="36"/>
        <x:v>0</x:v>
      </x:c>
      <x:c r="BC42" s="70">
        <x:f t="shared" si="36"/>
        <x:v>0</x:v>
      </x:c>
      <x:c r="BD42" s="70">
        <x:f t="shared" si="36"/>
        <x:v>2</x:v>
      </x:c>
      <x:c r="BE42" s="70">
        <x:f t="shared" si="36"/>
        <x:v>18</x:v>
      </x:c>
      <x:c r="BF42" s="70">
        <x:f t="shared" si="36"/>
        <x:v>144</x:v>
      </x:c>
      <x:c r="BG42" s="70">
        <x:f t="shared" si="36"/>
        <x:v>1</x:v>
      </x:c>
      <x:c r="BH42" s="70">
        <x:f t="shared" si="36"/>
        <x:v>16</x:v>
      </x:c>
      <x:c r="BI42" s="70">
        <x:f t="shared" si="36"/>
        <x:v>0</x:v>
      </x:c>
      <x:c r="BJ42" s="73">
        <x:f t="shared" si="36"/>
        <x:v>0</x:v>
      </x:c>
      <x:c r="BK42" s="70">
        <x:f t="shared" si="36"/>
        <x:v>1</x:v>
      </x:c>
      <x:c r="BL42" s="73">
        <x:f t="shared" si="36"/>
        <x:v>350.60000000000002</x:v>
      </x:c>
      <x:c r="BM42" s="70">
        <x:f t="shared" si="36"/>
        <x:v>2</x:v>
      </x:c>
      <x:c r="BN42" s="73">
        <x:f t="shared" si="36"/>
        <x:v>1774</x:v>
      </x:c>
      <x:c r="BO42" s="70">
        <x:f t="shared" ref="BO42:DG42" si="37">SUM(BO43)</x:f>
        <x:v>0</x:v>
      </x:c>
      <x:c r="BP42" s="73">
        <x:f t="shared" si="37"/>
        <x:v>0</x:v>
      </x:c>
      <x:c r="BQ42" s="70">
        <x:f t="shared" si="37"/>
        <x:v>1</x:v>
      </x:c>
      <x:c r="BR42" s="70">
        <x:f t="shared" si="37"/>
        <x:v>2</x:v>
      </x:c>
      <x:c r="BS42" s="70">
        <x:f t="shared" si="37"/>
        <x:v>9</x:v>
      </x:c>
      <x:c r="BT42" s="70">
        <x:f t="shared" si="37"/>
        <x:v>9</x:v>
      </x:c>
      <x:c r="BU42" s="70">
        <x:f t="shared" si="37"/>
        <x:v>16</x:v>
      </x:c>
      <x:c r="BV42" s="433" t="s">
        <x:v>906</x:v>
      </x:c>
      <x:c r="BW42" s="114">
        <x:f t="shared" si="37"/>
        <x:v>7</x:v>
      </x:c>
      <x:c r="BX42" s="70">
        <x:f t="shared" si="37"/>
        <x:v>1910</x:v>
      </x:c>
      <x:c r="BY42" s="73">
        <x:f t="shared" si="37"/>
        <x:v>77405</x:v>
      </x:c>
      <x:c r="BZ42" s="70">
        <x:f t="shared" si="37"/>
        <x:v>4</x:v>
      </x:c>
      <x:c r="CA42" s="73">
        <x:f t="shared" si="37"/>
        <x:v>1574.7</x:v>
      </x:c>
      <x:c r="CB42" s="70">
        <x:f t="shared" si="37"/>
        <x:v>8</x:v>
      </x:c>
      <x:c r="CC42" s="73">
        <x:f t="shared" si="37"/>
        <x:v>692.56000000000006</x:v>
      </x:c>
      <x:c r="CD42" s="70">
        <x:f t="shared" si="37"/>
        <x:v>0</x:v>
      </x:c>
      <x:c r="CE42" s="70">
        <x:f t="shared" si="37"/>
        <x:v>42</x:v>
      </x:c>
      <x:c r="CF42" s="73">
        <x:f t="shared" si="37"/>
        <x:v>3045.0900000000001</x:v>
      </x:c>
      <x:c r="CG42" s="70">
        <x:f t="shared" si="37"/>
        <x:v>0</x:v>
      </x:c>
      <x:c r="CH42" s="70">
        <x:f t="shared" si="37"/>
        <x:v>4</x:v>
      </x:c>
      <x:c r="CI42" s="70">
        <x:f t="shared" si="37"/>
        <x:v>5</x:v>
      </x:c>
      <x:c r="CJ42" s="70">
        <x:f t="shared" si="37"/>
        <x:v>57</x:v>
      </x:c>
      <x:c r="CK42" s="70">
        <x:f t="shared" si="37"/>
        <x:v>0</x:v>
      </x:c>
      <x:c r="CL42" s="70">
        <x:f t="shared" si="37"/>
        <x:v>2</x:v>
      </x:c>
      <x:c r="CM42" s="70">
        <x:f t="shared" si="37"/>
        <x:v>5</x:v>
      </x:c>
      <x:c r="CN42" s="70">
        <x:f t="shared" si="37"/>
        <x:v>63</x:v>
      </x:c>
      <x:c r="CO42" s="70">
        <x:f t="shared" si="37"/>
        <x:v>5</x:v>
      </x:c>
      <x:c r="CP42" s="73">
        <x:f t="shared" si="37"/>
        <x:v>6635.9300000000003</x:v>
      </x:c>
      <x:c r="CQ42" s="70">
        <x:f t="shared" si="37"/>
        <x:v>16</x:v>
      </x:c>
      <x:c r="CR42" s="73">
        <x:f t="shared" si="37"/>
        <x:v>17693.099999999999</x:v>
      </x:c>
      <x:c r="CS42" s="70">
        <x:f t="shared" si="37"/>
        <x:v>4571</x:v>
      </x:c>
      <x:c r="CT42" s="70">
        <x:f t="shared" si="37"/>
        <x:v>53</x:v>
      </x:c>
      <x:c r="CU42" s="70">
        <x:f t="shared" si="37"/>
        <x:v>576</x:v>
      </x:c>
      <x:c r="CV42" s="70">
        <x:f t="shared" si="37"/>
        <x:v>120</x:v>
      </x:c>
      <x:c r="CW42" s="70">
        <x:f t="shared" si="37"/>
        <x:v>16</x:v>
      </x:c>
      <x:c r="CX42" s="70">
        <x:f t="shared" si="37"/>
        <x:v>663</x:v>
      </x:c>
      <x:c r="CY42" s="433" t="s">
        <x:v>906</x:v>
      </x:c>
      <x:c r="CZ42" s="114">
        <x:f t="shared" si="37"/>
        <x:v>115</x:v>
      </x:c>
      <x:c r="DA42" s="73">
        <x:f t="shared" si="37"/>
        <x:v>49457.490000000005</x:v>
      </x:c>
      <x:c r="DB42" s="70">
        <x:f t="shared" si="37"/>
        <x:v>0</x:v>
      </x:c>
      <x:c r="DC42" s="73">
        <x:f t="shared" si="37"/>
        <x:v>0</x:v>
      </x:c>
      <x:c r="DD42" s="70">
        <x:f t="shared" si="37"/>
        <x:v>0</x:v>
      </x:c>
      <x:c r="DE42" s="73">
        <x:f t="shared" si="37"/>
        <x:v>0</x:v>
      </x:c>
      <x:c r="DF42" s="70">
        <x:f t="shared" si="37"/>
        <x:v>0</x:v>
      </x:c>
      <x:c r="DG42" s="104">
        <x:f t="shared" si="37"/>
        <x:v>0</x:v>
      </x:c>
      <x:c r="DH42" s="421"/>
      <x:c r="DI42" s="421"/>
      <x:c r="DJ42" s="421"/>
      <x:c r="DK42" s="421"/>
      <x:c r="DL42" s="421"/>
      <x:c r="DM42" s="421"/>
      <x:c r="DN42" s="421"/>
      <x:c r="DO42" s="421"/>
      <x:c r="DP42" s="421"/>
      <x:c r="DQ42" s="421"/>
      <x:c r="DR42" s="421"/>
      <x:c r="DS42" s="421"/>
      <x:c r="DT42" s="421"/>
      <x:c r="DU42" s="421"/>
      <x:c r="DV42" s="421"/>
      <x:c r="DW42" s="421"/>
      <x:c r="DX42" s="421"/>
    </x:row>
    <x:row r="43" spans="1:128" s="215" customFormat="1" ht="24.949999999999999" customHeight="1">
      <x:c r="A43" s="433" t="s">
        <x:v>675</x:v>
      </x:c>
      <x:c r="B43" s="114">
        <x:f t="shared" ref="B43:AK43" si="38">SUM(B44:B48)</x:f>
        <x:v>65</x:v>
      </x:c>
      <x:c r="C43" s="367">
        <x:f t="shared" si="38"/>
        <x:v>130913</x:v>
      </x:c>
      <x:c r="D43" s="114">
        <x:f t="shared" si="38"/>
        <x:v>26</x:v>
      </x:c>
      <x:c r="E43" s="367">
        <x:f t="shared" si="38"/>
        <x:v>340110.64000000001</x:v>
      </x:c>
      <x:c r="F43" s="114">
        <x:f t="shared" si="38"/>
        <x:v>77</x:v>
      </x:c>
      <x:c r="G43" s="367">
        <x:f t="shared" si="38"/>
        <x:v>48.399999999999999</x:v>
      </x:c>
      <x:c r="H43" s="114">
        <x:f t="shared" si="38"/>
        <x:v>0</x:v>
      </x:c>
      <x:c r="I43" s="367">
        <x:f t="shared" si="38"/>
        <x:v>0</x:v>
      </x:c>
      <x:c r="J43" s="114">
        <x:f t="shared" si="38"/>
        <x:v>133</x:v>
      </x:c>
      <x:c r="K43" s="114">
        <x:f t="shared" si="38"/>
        <x:v>13</x:v>
      </x:c>
      <x:c r="L43" s="367">
        <x:f t="shared" si="38"/>
        <x:v>56368.239999999998</x:v>
      </x:c>
      <x:c r="M43" s="114">
        <x:f t="shared" si="38"/>
        <x:v>8</x:v>
      </x:c>
      <x:c r="N43" s="114">
        <x:f t="shared" si="38"/>
        <x:v>13</x:v>
      </x:c>
      <x:c r="O43" s="114">
        <x:f t="shared" si="38"/>
        <x:v>24</x:v>
      </x:c>
      <x:c r="P43" s="114">
        <x:f t="shared" si="38"/>
        <x:v>102</x:v>
      </x:c>
      <x:c r="Q43" s="114">
        <x:f t="shared" si="38"/>
        <x:v>3</x:v>
      </x:c>
      <x:c r="R43" s="367">
        <x:f t="shared" si="38"/>
        <x:v>30300</x:v>
      </x:c>
      <x:c r="S43" s="114">
        <x:f t="shared" si="38"/>
        <x:v>20</x:v>
      </x:c>
      <x:c r="T43" s="367">
        <x:f t="shared" si="38"/>
        <x:v>343.06999999999999</x:v>
      </x:c>
      <x:c r="U43" s="114">
        <x:f t="shared" si="38"/>
        <x:v>0</x:v>
      </x:c>
      <x:c r="V43" s="367">
        <x:f t="shared" si="38"/>
        <x:v>0</x:v>
      </x:c>
      <x:c r="W43" s="114">
        <x:f t="shared" si="38"/>
        <x:v>158</x:v>
      </x:c>
      <x:c r="X43" s="114">
        <x:f t="shared" si="38"/>
        <x:v>1420</x:v>
      </x:c>
      <x:c r="Y43" s="114">
        <x:f t="shared" si="38"/>
        <x:v>12</x:v>
      </x:c>
      <x:c r="Z43" s="114">
        <x:f t="shared" si="38"/>
        <x:v>377</x:v>
      </x:c>
      <x:c r="AA43" s="114">
        <x:f t="shared" si="38"/>
        <x:v>6</x:v>
      </x:c>
      <x:c r="AB43" s="114">
        <x:f t="shared" si="38"/>
        <x:v>5</x:v>
      </x:c>
      <x:c r="AC43" s="114">
        <x:f t="shared" si="38"/>
        <x:v>6</x:v>
      </x:c>
      <x:c r="AD43" s="114">
        <x:f t="shared" si="38"/>
        <x:v>3</x:v>
      </x:c>
      <x:c r="AE43" s="114">
        <x:f t="shared" si="38"/>
        <x:v>0</x:v>
      </x:c>
      <x:c r="AF43" s="114">
        <x:f t="shared" si="38"/>
        <x:v>0</x:v>
      </x:c>
      <x:c r="AG43" s="114">
        <x:f t="shared" si="38"/>
        <x:v>6</x:v>
      </x:c>
      <x:c r="AH43" s="114">
        <x:f t="shared" si="38"/>
        <x:v>1</x:v>
      </x:c>
      <x:c r="AI43" s="114">
        <x:f t="shared" si="38"/>
        <x:v>4</x:v>
      </x:c>
      <x:c r="AJ43" s="114">
        <x:f t="shared" si="38"/>
        <x:v>40</x:v>
      </x:c>
      <x:c r="AK43" s="114">
        <x:f t="shared" si="38"/>
        <x:v>55</x:v>
      </x:c>
      <x:c r="AL43" s="433" t="s">
        <x:v>675</x:v>
      </x:c>
      <x:c r="AM43" s="114">
        <x:f t="shared" ref="AM43:BU43" si="39">SUM(AM44:AM48)</x:f>
        <x:v>1</x:v>
      </x:c>
      <x:c r="AN43" s="367">
        <x:f t="shared" si="39"/>
        <x:v>3341</x:v>
      </x:c>
      <x:c r="AO43" s="114">
        <x:f t="shared" si="39"/>
        <x:v>2</x:v>
      </x:c>
      <x:c r="AP43" s="114">
        <x:f t="shared" si="39"/>
        <x:v>9</x:v>
      </x:c>
      <x:c r="AQ43" s="114">
        <x:f t="shared" si="39"/>
        <x:v>0</x:v>
      </x:c>
      <x:c r="AR43" s="367">
        <x:f t="shared" si="39"/>
        <x:v>0</x:v>
      </x:c>
      <x:c r="AS43" s="114">
        <x:f t="shared" si="39"/>
        <x:v>0</x:v>
      </x:c>
      <x:c r="AT43" s="367">
        <x:f t="shared" si="39"/>
        <x:v>0</x:v>
      </x:c>
      <x:c r="AU43" s="114">
        <x:f t="shared" si="39"/>
        <x:v>0</x:v>
      </x:c>
      <x:c r="AV43" s="114">
        <x:f t="shared" si="39"/>
        <x:v>0</x:v>
      </x:c>
      <x:c r="AW43" s="114">
        <x:f t="shared" si="39"/>
        <x:v>3</x:v>
      </x:c>
      <x:c r="AX43" s="114">
        <x:f t="shared" si="39"/>
        <x:v>4</x:v>
      </x:c>
      <x:c r="AY43" s="114">
        <x:f t="shared" si="39"/>
        <x:v>0</x:v>
      </x:c>
      <x:c r="AZ43" s="114">
        <x:f t="shared" si="39"/>
        <x:v>1</x:v>
      </x:c>
      <x:c r="BA43" s="367">
        <x:f t="shared" si="39"/>
        <x:v>773</x:v>
      </x:c>
      <x:c r="BB43" s="114">
        <x:f t="shared" si="39"/>
        <x:v>0</x:v>
      </x:c>
      <x:c r="BC43" s="114">
        <x:f t="shared" si="39"/>
        <x:v>0</x:v>
      </x:c>
      <x:c r="BD43" s="114">
        <x:f t="shared" si="39"/>
        <x:v>2</x:v>
      </x:c>
      <x:c r="BE43" s="114">
        <x:f t="shared" si="39"/>
        <x:v>18</x:v>
      </x:c>
      <x:c r="BF43" s="114">
        <x:f t="shared" si="39"/>
        <x:v>144</x:v>
      </x:c>
      <x:c r="BG43" s="114">
        <x:f t="shared" si="39"/>
        <x:v>1</x:v>
      </x:c>
      <x:c r="BH43" s="114">
        <x:f t="shared" si="39"/>
        <x:v>16</x:v>
      </x:c>
      <x:c r="BI43" s="114">
        <x:f t="shared" si="39"/>
        <x:v>0</x:v>
      </x:c>
      <x:c r="BJ43" s="367">
        <x:f t="shared" si="39"/>
        <x:v>0</x:v>
      </x:c>
      <x:c r="BK43" s="114">
        <x:f t="shared" si="39"/>
        <x:v>1</x:v>
      </x:c>
      <x:c r="BL43" s="367">
        <x:f t="shared" si="39"/>
        <x:v>350.60000000000002</x:v>
      </x:c>
      <x:c r="BM43" s="114">
        <x:f t="shared" si="39"/>
        <x:v>2</x:v>
      </x:c>
      <x:c r="BN43" s="367">
        <x:f t="shared" si="39"/>
        <x:v>1774</x:v>
      </x:c>
      <x:c r="BO43" s="114">
        <x:f t="shared" si="39"/>
        <x:v>0</x:v>
      </x:c>
      <x:c r="BP43" s="367">
        <x:f t="shared" si="39"/>
        <x:v>0</x:v>
      </x:c>
      <x:c r="BQ43" s="114">
        <x:f t="shared" si="39"/>
        <x:v>1</x:v>
      </x:c>
      <x:c r="BR43" s="114">
        <x:f t="shared" si="39"/>
        <x:v>2</x:v>
      </x:c>
      <x:c r="BS43" s="114">
        <x:f t="shared" si="39"/>
        <x:v>9</x:v>
      </x:c>
      <x:c r="BT43" s="114">
        <x:f t="shared" si="39"/>
        <x:v>9</x:v>
      </x:c>
      <x:c r="BU43" s="114">
        <x:f t="shared" si="39"/>
        <x:v>16</x:v>
      </x:c>
      <x:c r="BV43" s="433" t="s">
        <x:v>675</x:v>
      </x:c>
      <x:c r="BW43" s="114">
        <x:f t="shared" ref="BW43:CN43" si="40">SUM(BW44:BW48)</x:f>
        <x:v>7</x:v>
      </x:c>
      <x:c r="BX43" s="114">
        <x:f t="shared" si="40"/>
        <x:v>1910</x:v>
      </x:c>
      <x:c r="BY43" s="367">
        <x:f t="shared" si="40"/>
        <x:v>77405</x:v>
      </x:c>
      <x:c r="BZ43" s="114">
        <x:f t="shared" si="40"/>
        <x:v>4</x:v>
      </x:c>
      <x:c r="CA43" s="367">
        <x:f t="shared" si="40"/>
        <x:v>1574.7</x:v>
      </x:c>
      <x:c r="CB43" s="114">
        <x:f t="shared" si="40"/>
        <x:v>8</x:v>
      </x:c>
      <x:c r="CC43" s="367">
        <x:f t="shared" si="40"/>
        <x:v>692.56000000000006</x:v>
      </x:c>
      <x:c r="CD43" s="114">
        <x:f t="shared" si="40"/>
        <x:v>0</x:v>
      </x:c>
      <x:c r="CE43" s="114">
        <x:f t="shared" si="40"/>
        <x:v>42</x:v>
      </x:c>
      <x:c r="CF43" s="367">
        <x:f t="shared" si="40"/>
        <x:v>3045.0900000000001</x:v>
      </x:c>
      <x:c r="CG43" s="114">
        <x:f t="shared" si="40"/>
        <x:v>0</x:v>
      </x:c>
      <x:c r="CH43" s="114">
        <x:f t="shared" si="40"/>
        <x:v>4</x:v>
      </x:c>
      <x:c r="CI43" s="114">
        <x:f t="shared" si="40"/>
        <x:v>5</x:v>
      </x:c>
      <x:c r="CJ43" s="114">
        <x:f t="shared" si="40"/>
        <x:v>57</x:v>
      </x:c>
      <x:c r="CK43" s="114">
        <x:f t="shared" si="40"/>
        <x:v>0</x:v>
      </x:c>
      <x:c r="CL43" s="114">
        <x:f t="shared" si="40"/>
        <x:v>2</x:v>
      </x:c>
      <x:c r="CM43" s="114">
        <x:f t="shared" si="40"/>
        <x:v>5</x:v>
      </x:c>
      <x:c r="CN43" s="114">
        <x:f t="shared" si="40"/>
        <x:v>63</x:v>
      </x:c>
      <x:c r="CO43" s="114">
        <x:f t="shared" ref="CO43:CW43" si="41">SUM(CO44:CO48)</x:f>
        <x:v>5</x:v>
      </x:c>
      <x:c r="CP43" s="367">
        <x:f t="shared" si="41"/>
        <x:v>6635.9300000000003</x:v>
      </x:c>
      <x:c r="CQ43" s="114">
        <x:f t="shared" si="41"/>
        <x:v>16</x:v>
      </x:c>
      <x:c r="CR43" s="367">
        <x:f t="shared" si="41"/>
        <x:v>17693.099999999999</x:v>
      </x:c>
      <x:c r="CS43" s="114">
        <x:f t="shared" si="41"/>
        <x:v>4571</x:v>
      </x:c>
      <x:c r="CT43" s="114">
        <x:f t="shared" si="41"/>
        <x:v>53</x:v>
      </x:c>
      <x:c r="CU43" s="114">
        <x:f t="shared" si="41"/>
        <x:v>576</x:v>
      </x:c>
      <x:c r="CV43" s="114">
        <x:f t="shared" si="41"/>
        <x:v>120</x:v>
      </x:c>
      <x:c r="CW43" s="114">
        <x:f t="shared" si="41"/>
        <x:v>16</x:v>
      </x:c>
      <x:c r="CX43" s="114">
        <x:f>SUM(CX44:CX48)</x:f>
        <x:v>663</x:v>
      </x:c>
      <x:c r="CY43" s="433" t="s">
        <x:v>675</x:v>
      </x:c>
      <x:c r="CZ43" s="114">
        <x:f>SUM(CZ44:CZ48)</x:f>
        <x:v>115</x:v>
      </x:c>
      <x:c r="DA43" s="367">
        <x:f t="shared" ref="DA43:DG43" si="42">SUM(DA44:DA48)</x:f>
        <x:v>49457.490000000005</x:v>
      </x:c>
      <x:c r="DB43" s="114">
        <x:f t="shared" si="42"/>
        <x:v>0</x:v>
      </x:c>
      <x:c r="DC43" s="367">
        <x:f t="shared" si="42"/>
        <x:v>0</x:v>
      </x:c>
      <x:c r="DD43" s="114">
        <x:f t="shared" si="42"/>
        <x:v>0</x:v>
      </x:c>
      <x:c r="DE43" s="367">
        <x:f t="shared" si="42"/>
        <x:v>0</x:v>
      </x:c>
      <x:c r="DF43" s="114">
        <x:f t="shared" si="42"/>
        <x:v>0</x:v>
      </x:c>
      <x:c r="DG43" s="367">
        <x:f t="shared" si="42"/>
        <x:v>0</x:v>
      </x:c>
      <x:c r="DH43" s="421"/>
      <x:c r="DI43" s="421"/>
      <x:c r="DJ43" s="421"/>
      <x:c r="DK43" s="421"/>
      <x:c r="DL43" s="421"/>
      <x:c r="DM43" s="421"/>
      <x:c r="DN43" s="421"/>
      <x:c r="DO43" s="421"/>
      <x:c r="DP43" s="421"/>
      <x:c r="DQ43" s="421"/>
      <x:c r="DR43" s="421"/>
      <x:c r="DS43" s="421"/>
      <x:c r="DT43" s="421"/>
      <x:c r="DU43" s="421"/>
      <x:c r="DV43" s="421"/>
      <x:c r="DW43" s="421"/>
      <x:c r="DX43" s="421"/>
    </x:row>
    <x:row r="44" spans="1:128" s="20" customFormat="1" ht="24.949999999999999" customHeight="1">
      <x:c r="A44" s="489" t="s">
        <x:v>1505</x:v>
      </x:c>
      <x:c r="B44" s="114">
        <x:v>6</x:v>
      </x:c>
      <x:c r="C44" s="73">
        <x:v>62111</x:v>
      </x:c>
      <x:c r="D44" s="70">
        <x:v>14</x:v>
      </x:c>
      <x:c r="E44" s="73">
        <x:v>226609</x:v>
      </x:c>
      <x:c r="F44" s="70"/>
      <x:c r="G44" s="73">
        <x:v>35</x:v>
      </x:c>
      <x:c r="H44" s="70"/>
      <x:c r="I44" s="73"/>
      <x:c r="J44" s="70">
        <x:v>117</x:v>
      </x:c>
      <x:c r="K44" s="70">
        <x:v>2</x:v>
      </x:c>
      <x:c r="L44" s="73">
        <x:v>36684</x:v>
      </x:c>
      <x:c r="M44" s="70">
        <x:v>3</x:v>
      </x:c>
      <x:c r="N44" s="70">
        <x:v>12</x:v>
      </x:c>
      <x:c r="O44" s="70">
        <x:v>5</x:v>
      </x:c>
      <x:c r="P44" s="70">
        <x:v>56</x:v>
      </x:c>
      <x:c r="Q44" s="70">
        <x:v>3</x:v>
      </x:c>
      <x:c r="R44" s="73">
        <x:v>30300</x:v>
      </x:c>
      <x:c r="S44" s="70">
        <x:v>3</x:v>
      </x:c>
      <x:c r="T44" s="73">
        <x:v>18</x:v>
      </x:c>
      <x:c r="U44" s="70"/>
      <x:c r="V44" s="73"/>
      <x:c r="W44" s="70">
        <x:v>62</x:v>
      </x:c>
      <x:c r="X44" s="70">
        <x:v>522</x:v>
      </x:c>
      <x:c r="Y44" s="70">
        <x:v>5</x:v>
      </x:c>
      <x:c r="Z44" s="70">
        <x:v>213</x:v>
      </x:c>
      <x:c r="AA44" s="70">
        <x:v>3</x:v>
      </x:c>
      <x:c r="AB44" s="70">
        <x:v>2</x:v>
      </x:c>
      <x:c r="AC44" s="70">
        <x:v>5</x:v>
      </x:c>
      <x:c r="AD44" s="70">
        <x:v>1</x:v>
      </x:c>
      <x:c r="AE44" s="70"/>
      <x:c r="AF44" s="70"/>
      <x:c r="AG44" s="70">
        <x:v>4</x:v>
      </x:c>
      <x:c r="AH44" s="70"/>
      <x:c r="AI44" s="70"/>
      <x:c r="AJ44" s="70">
        <x:v>38</x:v>
      </x:c>
      <x:c r="AK44" s="70">
        <x:v>50</x:v>
      </x:c>
      <x:c r="AL44" s="489" t="s">
        <x:v>1505</x:v>
      </x:c>
      <x:c r="AM44" s="114"/>
      <x:c r="AN44" s="73"/>
      <x:c r="AO44" s="70">
        <x:v>1</x:v>
      </x:c>
      <x:c r="AP44" s="70">
        <x:v>2</x:v>
      </x:c>
      <x:c r="AQ44" s="70"/>
      <x:c r="AR44" s="73"/>
      <x:c r="AS44" s="70"/>
      <x:c r="AT44" s="73"/>
      <x:c r="AU44" s="70"/>
      <x:c r="AV44" s="70"/>
      <x:c r="AW44" s="70">
        <x:v>2</x:v>
      </x:c>
      <x:c r="AX44" s="70">
        <x:v>2</x:v>
      </x:c>
      <x:c r="AY44" s="70"/>
      <x:c r="AZ44" s="70"/>
      <x:c r="BA44" s="73"/>
      <x:c r="BB44" s="70"/>
      <x:c r="BC44" s="70"/>
      <x:c r="BD44" s="70"/>
      <x:c r="BE44" s="70">
        <x:v>2</x:v>
      </x:c>
      <x:c r="BF44" s="70">
        <x:v>15</x:v>
      </x:c>
      <x:c r="BG44" s="70"/>
      <x:c r="BH44" s="70"/>
      <x:c r="BI44" s="70"/>
      <x:c r="BJ44" s="73"/>
      <x:c r="BK44" s="70"/>
      <x:c r="BL44" s="73"/>
      <x:c r="BM44" s="70"/>
      <x:c r="BN44" s="73"/>
      <x:c r="BO44" s="70"/>
      <x:c r="BP44" s="73"/>
      <x:c r="BQ44" s="70">
        <x:v>1</x:v>
      </x:c>
      <x:c r="BR44" s="70"/>
      <x:c r="BS44" s="70"/>
      <x:c r="BT44" s="70">
        <x:v>2</x:v>
      </x:c>
      <x:c r="BU44" s="70">
        <x:v>2</x:v>
      </x:c>
      <x:c r="BV44" s="489" t="s">
        <x:v>1505</x:v>
      </x:c>
      <x:c r="BW44" s="114">
        <x:v>5</x:v>
      </x:c>
      <x:c r="BX44" s="70">
        <x:v>1780</x:v>
      </x:c>
      <x:c r="BY44" s="73">
        <x:v>73816</x:v>
      </x:c>
      <x:c r="BZ44" s="70">
        <x:v>3</x:v>
      </x:c>
      <x:c r="CA44" s="73">
        <x:v>748.38</x:v>
      </x:c>
      <x:c r="CB44" s="70">
        <x:v>5</x:v>
      </x:c>
      <x:c r="CC44" s="73">
        <x:v>562.36000000000001</x:v>
      </x:c>
      <x:c r="CD44" s="70"/>
      <x:c r="CE44" s="70">
        <x:v>24</x:v>
      </x:c>
      <x:c r="CF44" s="73">
        <x:v>1513</x:v>
      </x:c>
      <x:c r="CG44" s="70"/>
      <x:c r="CH44" s="70"/>
      <x:c r="CI44" s="70">
        <x:v>1</x:v>
      </x:c>
      <x:c r="CJ44" s="70">
        <x:v>31</x:v>
      </x:c>
      <x:c r="CK44" s="70"/>
      <x:c r="CL44" s="70">
        <x:v>1</x:v>
      </x:c>
      <x:c r="CM44" s="70">
        <x:v>4</x:v>
      </x:c>
      <x:c r="CN44" s="70">
        <x:v>62</x:v>
      </x:c>
      <x:c r="CO44" s="70">
        <x:v>1</x:v>
      </x:c>
      <x:c r="CP44" s="73">
        <x:v>2872</x:v>
      </x:c>
      <x:c r="CQ44" s="70">
        <x:v>3</x:v>
      </x:c>
      <x:c r="CR44" s="73">
        <x:v>5440</x:v>
      </x:c>
      <x:c r="CS44" s="70">
        <x:v>1475</x:v>
      </x:c>
      <x:c r="CT44" s="70">
        <x:v>28</x:v>
      </x:c>
      <x:c r="CU44" s="70">
        <x:v>426</x:v>
      </x:c>
      <x:c r="CV44" s="70">
        <x:v>43</x:v>
      </x:c>
      <x:c r="CW44" s="70">
        <x:v>9</x:v>
      </x:c>
      <x:c r="CX44" s="70">
        <x:v>279</x:v>
      </x:c>
      <x:c r="CY44" s="489" t="s">
        <x:v>1505</x:v>
      </x:c>
      <x:c r="CZ44" s="114">
        <x:v>70</x:v>
      </x:c>
      <x:c r="DA44" s="73">
        <x:v>8291.6599999999999</x:v>
      </x:c>
      <x:c r="DB44" s="70"/>
      <x:c r="DC44" s="73"/>
      <x:c r="DD44" s="70"/>
      <x:c r="DE44" s="73"/>
      <x:c r="DF44" s="70"/>
      <x:c r="DG44" s="104"/>
      <x:c r="DH44" s="421"/>
      <x:c r="DI44" s="421"/>
      <x:c r="DJ44" s="421"/>
      <x:c r="DK44" s="421"/>
      <x:c r="DL44" s="421"/>
      <x:c r="DM44" s="421"/>
      <x:c r="DN44" s="421"/>
      <x:c r="DO44" s="421"/>
      <x:c r="DP44" s="421"/>
      <x:c r="DQ44" s="421"/>
      <x:c r="DR44" s="421"/>
      <x:c r="DS44" s="421"/>
      <x:c r="DT44" s="421"/>
      <x:c r="DU44" s="421"/>
      <x:c r="DV44" s="421"/>
      <x:c r="DW44" s="421"/>
      <x:c r="DX44" s="421"/>
    </x:row>
    <x:row r="45" spans="1:128" s="20" customFormat="1" ht="24.949999999999999" customHeight="1">
      <x:c r="A45" s="489" t="s">
        <x:v>1454</x:v>
      </x:c>
      <x:c r="B45" s="114">
        <x:v>19</x:v>
      </x:c>
      <x:c r="C45" s="73">
        <x:v>35990</x:v>
      </x:c>
      <x:c r="D45" s="70">
        <x:v>5</x:v>
      </x:c>
      <x:c r="E45" s="73">
        <x:v>35178</x:v>
      </x:c>
      <x:c r="F45" s="70">
        <x:v>74</x:v>
      </x:c>
      <x:c r="G45" s="73">
        <x:v>8.0999999999999996</x:v>
      </x:c>
      <x:c r="H45" s="70"/>
      <x:c r="I45" s="73"/>
      <x:c r="J45" s="70">
        <x:v>6</x:v>
      </x:c>
      <x:c r="K45" s="70">
        <x:v>3</x:v>
      </x:c>
      <x:c r="L45" s="73">
        <x:v>4848</x:v>
      </x:c>
      <x:c r="M45" s="70"/>
      <x:c r="N45" s="70"/>
      <x:c r="O45" s="70">
        <x:v>3</x:v>
      </x:c>
      <x:c r="P45" s="70">
        <x:v>19</x:v>
      </x:c>
      <x:c r="Q45" s="70"/>
      <x:c r="R45" s="73"/>
      <x:c r="S45" s="70">
        <x:v>2</x:v>
      </x:c>
      <x:c r="T45" s="73">
        <x:v>37</x:v>
      </x:c>
      <x:c r="U45" s="70"/>
      <x:c r="V45" s="73"/>
      <x:c r="W45" s="70">
        <x:v>22</x:v>
      </x:c>
      <x:c r="X45" s="70">
        <x:v>309</x:v>
      </x:c>
      <x:c r="Y45" s="70">
        <x:v>1</x:v>
      </x:c>
      <x:c r="Z45" s="70">
        <x:v>1</x:v>
      </x:c>
      <x:c r="AA45" s="70"/>
      <x:c r="AB45" s="70"/>
      <x:c r="AC45" s="70"/>
      <x:c r="AD45" s="70">
        <x:v>1</x:v>
      </x:c>
      <x:c r="AE45" s="70"/>
      <x:c r="AF45" s="70"/>
      <x:c r="AG45" s="70">
        <x:v>1</x:v>
      </x:c>
      <x:c r="AH45" s="70">
        <x:v>1</x:v>
      </x:c>
      <x:c r="AI45" s="70">
        <x:v>4</x:v>
      </x:c>
      <x:c r="AJ45" s="70"/>
      <x:c r="AK45" s="70"/>
      <x:c r="AL45" s="489" t="s">
        <x:v>1454</x:v>
      </x:c>
      <x:c r="AM45" s="114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>
        <x:v>1</x:v>
      </x:c>
      <x:c r="AY45" s="70"/>
      <x:c r="AZ45" s="70"/>
      <x:c r="BA45" s="73"/>
      <x:c r="BB45" s="70"/>
      <x:c r="BC45" s="70"/>
      <x:c r="BD45" s="70"/>
      <x:c r="BE45" s="70">
        <x:v>5</x:v>
      </x:c>
      <x:c r="BF45" s="70">
        <x:v>38</x:v>
      </x:c>
      <x:c r="BG45" s="70">
        <x:v>1</x:v>
      </x:c>
      <x:c r="BH45" s="70">
        <x:v>16</x:v>
      </x:c>
      <x:c r="BI45" s="70"/>
      <x:c r="BJ45" s="73"/>
      <x:c r="BK45" s="70"/>
      <x:c r="BL45" s="73"/>
      <x:c r="BM45" s="70">
        <x:v>1</x:v>
      </x:c>
      <x:c r="BN45" s="73">
        <x:v>30</x:v>
      </x:c>
      <x:c r="BO45" s="70"/>
      <x:c r="BP45" s="73"/>
      <x:c r="BQ45" s="70"/>
      <x:c r="BR45" s="70">
        <x:v>1</x:v>
      </x:c>
      <x:c r="BS45" s="70">
        <x:v>2</x:v>
      </x:c>
      <x:c r="BT45" s="70">
        <x:v>2</x:v>
      </x:c>
      <x:c r="BU45" s="70">
        <x:v>2</x:v>
      </x:c>
      <x:c r="BV45" s="489" t="s">
        <x:v>1454</x:v>
      </x:c>
      <x:c r="BW45" s="114"/>
      <x:c r="BX45" s="70"/>
      <x:c r="BY45" s="73"/>
      <x:c r="BZ45" s="70"/>
      <x:c r="CA45" s="73"/>
      <x:c r="CB45" s="70">
        <x:v>2</x:v>
      </x:c>
      <x:c r="CC45" s="73">
        <x:v>82.5</x:v>
      </x:c>
      <x:c r="CD45" s="70"/>
      <x:c r="CE45" s="70">
        <x:v>8</x:v>
      </x:c>
      <x:c r="CF45" s="73">
        <x:v>835.72000000000003</x:v>
      </x:c>
      <x:c r="CG45" s="70"/>
      <x:c r="CH45" s="70">
        <x:v>2</x:v>
      </x:c>
      <x:c r="CI45" s="70">
        <x:v>2</x:v>
      </x:c>
      <x:c r="CJ45" s="70">
        <x:v>9</x:v>
      </x:c>
      <x:c r="CK45" s="70"/>
      <x:c r="CL45" s="70"/>
      <x:c r="CM45" s="70"/>
      <x:c r="CN45" s="490"/>
      <x:c r="CO45" s="70">
        <x:v>2</x:v>
      </x:c>
      <x:c r="CP45" s="73">
        <x:v>1010.13</x:v>
      </x:c>
      <x:c r="CQ45" s="70">
        <x:v>1</x:v>
      </x:c>
      <x:c r="CR45" s="73">
        <x:v>345</x:v>
      </x:c>
      <x:c r="CS45" s="70">
        <x:v>506</x:v>
      </x:c>
      <x:c r="CT45" s="70">
        <x:v>8</x:v>
      </x:c>
      <x:c r="CU45" s="70">
        <x:v>36</x:v>
      </x:c>
      <x:c r="CV45" s="70">
        <x:v>22</x:v>
      </x:c>
      <x:c r="CW45" s="70">
        <x:v>2</x:v>
      </x:c>
      <x:c r="CX45" s="70">
        <x:v>88</x:v>
      </x:c>
      <x:c r="CY45" s="489" t="s">
        <x:v>1454</x:v>
      </x:c>
      <x:c r="CZ45" s="114">
        <x:v>11</x:v>
      </x:c>
      <x:c r="DA45" s="73">
        <x:v>1473.22</x:v>
      </x:c>
      <x:c r="DB45" s="70"/>
      <x:c r="DC45" s="73"/>
      <x:c r="DD45" s="70"/>
      <x:c r="DE45" s="73"/>
      <x:c r="DF45" s="70"/>
      <x:c r="DG45" s="104"/>
      <x:c r="DH45" s="421"/>
      <x:c r="DI45" s="421"/>
      <x:c r="DJ45" s="421"/>
      <x:c r="DK45" s="421"/>
      <x:c r="DL45" s="421"/>
      <x:c r="DM45" s="421"/>
      <x:c r="DN45" s="421"/>
      <x:c r="DO45" s="421"/>
      <x:c r="DP45" s="421"/>
      <x:c r="DQ45" s="421"/>
      <x:c r="DR45" s="421"/>
      <x:c r="DS45" s="421"/>
      <x:c r="DT45" s="421"/>
      <x:c r="DU45" s="421"/>
      <x:c r="DV45" s="421"/>
      <x:c r="DW45" s="421"/>
      <x:c r="DX45" s="421"/>
    </x:row>
    <x:row r="46" spans="1:128" s="469" customFormat="1" ht="24.949999999999999" customHeight="1">
      <x:c r="A46" s="489" t="s">
        <x:v>961</x:v>
      </x:c>
      <x:c r="B46" s="114">
        <x:v>12</x:v>
      </x:c>
      <x:c r="C46" s="73">
        <x:v>15322.799999999999</x:v>
      </x:c>
      <x:c r="D46" s="70">
        <x:v>2</x:v>
      </x:c>
      <x:c r="E46" s="73">
        <x:v>12324</x:v>
      </x:c>
      <x:c r="F46" s="70">
        <x:v>1</x:v>
      </x:c>
      <x:c r="G46" s="73">
        <x:v>3</x:v>
      </x:c>
      <x:c r="H46" s="70"/>
      <x:c r="I46" s="73"/>
      <x:c r="J46" s="70"/>
      <x:c r="K46" s="70"/>
      <x:c r="L46" s="73"/>
      <x:c r="M46" s="70"/>
      <x:c r="N46" s="70"/>
      <x:c r="O46" s="70">
        <x:v>2</x:v>
      </x:c>
      <x:c r="P46" s="70">
        <x:v>2</x:v>
      </x:c>
      <x:c r="Q46" s="70"/>
      <x:c r="R46" s="73"/>
      <x:c r="S46" s="70">
        <x:v>1</x:v>
      </x:c>
      <x:c r="T46" s="73">
        <x:v>20.789999999999999</x:v>
      </x:c>
      <x:c r="U46" s="70"/>
      <x:c r="V46" s="73"/>
      <x:c r="W46" s="70"/>
      <x:c r="X46" s="70">
        <x:v>108</x:v>
      </x:c>
      <x:c r="Y46" s="70">
        <x:v>1</x:v>
      </x:c>
      <x:c r="Z46" s="70">
        <x:v>1</x:v>
      </x:c>
      <x:c r="AA46" s="70"/>
      <x:c r="AB46" s="70"/>
      <x:c r="AC46" s="70"/>
      <x:c r="AD46" s="70"/>
      <x:c r="AE46" s="70"/>
      <x:c r="AF46" s="70"/>
      <x:c r="AG46" s="70"/>
      <x:c r="AH46" s="70"/>
      <x:c r="AI46" s="70"/>
      <x:c r="AJ46" s="70"/>
      <x:c r="AK46" s="70"/>
      <x:c r="AL46" s="489" t="s">
        <x:v>961</x:v>
      </x:c>
      <x:c r="AM46" s="114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/>
      <x:c r="BH46" s="70"/>
      <x:c r="BI46" s="70"/>
      <x:c r="BJ46" s="73"/>
      <x:c r="BK46" s="70">
        <x:v>1</x:v>
      </x:c>
      <x:c r="BL46" s="73">
        <x:v>350.60000000000002</x:v>
      </x:c>
      <x:c r="BM46" s="70"/>
      <x:c r="BN46" s="73"/>
      <x:c r="BO46" s="70"/>
      <x:c r="BP46" s="73"/>
      <x:c r="BQ46" s="70"/>
      <x:c r="BR46" s="70"/>
      <x:c r="BS46" s="70"/>
      <x:c r="BT46" s="70">
        <x:v>2</x:v>
      </x:c>
      <x:c r="BU46" s="70">
        <x:v>2</x:v>
      </x:c>
      <x:c r="BV46" s="489" t="s">
        <x:v>961</x:v>
      </x:c>
      <x:c r="BW46" s="114"/>
      <x:c r="BX46" s="70"/>
      <x:c r="BY46" s="73"/>
      <x:c r="BZ46" s="70">
        <x:v>1</x:v>
      </x:c>
      <x:c r="CA46" s="73">
        <x:v>826.32000000000005</x:v>
      </x:c>
      <x:c r="CB46" s="70"/>
      <x:c r="CC46" s="73"/>
      <x:c r="CD46" s="70"/>
      <x:c r="CE46" s="70">
        <x:v>4</x:v>
      </x:c>
      <x:c r="CF46" s="73">
        <x:v>267.31</x:v>
      </x:c>
      <x:c r="CG46" s="70"/>
      <x:c r="CH46" s="70"/>
      <x:c r="CI46" s="70">
        <x:v>1</x:v>
      </x:c>
      <x:c r="CJ46" s="70">
        <x:v>2</x:v>
      </x:c>
      <x:c r="CK46" s="70"/>
      <x:c r="CL46" s="70"/>
      <x:c r="CM46" s="70"/>
      <x:c r="CN46" s="70"/>
      <x:c r="CO46" s="70">
        <x:v>1</x:v>
      </x:c>
      <x:c r="CP46" s="73">
        <x:v>483.80000000000001</x:v>
      </x:c>
      <x:c r="CQ46" s="70">
        <x:v>2</x:v>
      </x:c>
      <x:c r="CR46" s="73">
        <x:v>932.79999999999995</x:v>
      </x:c>
      <x:c r="CS46" s="70">
        <x:v>1080</x:v>
      </x:c>
      <x:c r="CT46" s="70">
        <x:v>2</x:v>
      </x:c>
      <x:c r="CU46" s="70">
        <x:v>47</x:v>
      </x:c>
      <x:c r="CV46" s="70"/>
      <x:c r="CW46" s="70"/>
      <x:c r="CX46" s="70"/>
      <x:c r="CY46" s="489" t="s">
        <x:v>961</x:v>
      </x:c>
      <x:c r="CZ46" s="114">
        <x:v>16</x:v>
      </x:c>
      <x:c r="DA46" s="73">
        <x:v>7259.2700000000004</x:v>
      </x:c>
      <x:c r="DB46" s="70"/>
      <x:c r="DC46" s="73"/>
      <x:c r="DD46" s="70"/>
      <x:c r="DE46" s="73"/>
      <x:c r="DF46" s="70"/>
      <x:c r="DG46" s="104"/>
      <x:c r="DH46" s="491"/>
      <x:c r="DI46" s="491"/>
      <x:c r="DJ46" s="491"/>
      <x:c r="DK46" s="491"/>
      <x:c r="DL46" s="491"/>
      <x:c r="DM46" s="491"/>
      <x:c r="DN46" s="491"/>
      <x:c r="DO46" s="491"/>
      <x:c r="DP46" s="491"/>
      <x:c r="DQ46" s="491"/>
      <x:c r="DR46" s="491"/>
      <x:c r="DS46" s="491"/>
      <x:c r="DT46" s="491"/>
      <x:c r="DU46" s="491"/>
      <x:c r="DV46" s="491"/>
      <x:c r="DW46" s="491"/>
      <x:c r="DX46" s="491"/>
    </x:row>
    <x:row r="47" spans="1:128" s="470" customFormat="1" ht="24.949999999999999" customHeight="1">
      <x:c r="A47" s="489" t="s">
        <x:v>1467</x:v>
      </x:c>
      <x:c r="B47" s="114">
        <x:v>27</x:v>
      </x:c>
      <x:c r="C47" s="73">
        <x:v>4492.6999999999998</x:v>
      </x:c>
      <x:c r="D47" s="70"/>
      <x:c r="E47" s="73">
        <x:v>21348.200000000001</x:v>
      </x:c>
      <x:c r="F47" s="70"/>
      <x:c r="G47" s="73">
        <x:v>1.3999999999999999</x:v>
      </x:c>
      <x:c r="H47" s="70">
        <x:v>0</x:v>
      </x:c>
      <x:c r="I47" s="73">
        <x:v>0</x:v>
      </x:c>
      <x:c r="J47" s="70"/>
      <x:c r="K47" s="70">
        <x:v>5</x:v>
      </x:c>
      <x:c r="L47" s="73">
        <x:v>2403.2399999999998</x:v>
      </x:c>
      <x:c r="M47" s="70">
        <x:v>3</x:v>
      </x:c>
      <x:c r="N47" s="70"/>
      <x:c r="O47" s="70">
        <x:v>4</x:v>
      </x:c>
      <x:c r="P47" s="70">
        <x:v>15</x:v>
      </x:c>
      <x:c r="Q47" s="70"/>
      <x:c r="R47" s="73"/>
      <x:c r="S47" s="70">
        <x:v>4</x:v>
      </x:c>
      <x:c r="T47" s="73">
        <x:v>91</x:v>
      </x:c>
      <x:c r="U47" s="70"/>
      <x:c r="V47" s="73"/>
      <x:c r="W47" s="70"/>
      <x:c r="X47" s="70">
        <x:v>158</x:v>
      </x:c>
      <x:c r="Y47" s="70">
        <x:v>2</x:v>
      </x:c>
      <x:c r="Z47" s="70">
        <x:v>154</x:v>
      </x:c>
      <x:c r="AA47" s="70"/>
      <x:c r="AB47" s="70"/>
      <x:c r="AC47" s="70"/>
      <x:c r="AD47" s="70"/>
      <x:c r="AE47" s="70"/>
      <x:c r="AF47" s="70"/>
      <x:c r="AG47" s="70"/>
      <x:c r="AH47" s="70"/>
      <x:c r="AI47" s="70"/>
      <x:c r="AJ47" s="70"/>
      <x:c r="AK47" s="70"/>
      <x:c r="AL47" s="489" t="s">
        <x:v>1467</x:v>
      </x:c>
      <x:c r="AM47" s="114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>
        <x:v>2</x:v>
      </x:c>
      <x:c r="BF47" s="70">
        <x:v>13</x:v>
      </x:c>
      <x:c r="BG47" s="70"/>
      <x:c r="BH47" s="70"/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489" t="s">
        <x:v>1467</x:v>
      </x:c>
      <x:c r="BW47" s="114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>
        <x:v>1</x:v>
      </x:c>
      <x:c r="CI47" s="70"/>
      <x:c r="CJ47" s="70">
        <x:v>5</x:v>
      </x:c>
      <x:c r="CK47" s="70"/>
      <x:c r="CL47" s="70"/>
      <x:c r="CM47" s="70"/>
      <x:c r="CN47" s="70"/>
      <x:c r="CO47" s="70"/>
      <x:c r="CP47" s="73"/>
      <x:c r="CQ47" s="70"/>
      <x:c r="CR47" s="73">
        <x:v>2707.3000000000002</x:v>
      </x:c>
      <x:c r="CS47" s="70">
        <x:v>806</x:v>
      </x:c>
      <x:c r="CT47" s="70">
        <x:v>12</x:v>
      </x:c>
      <x:c r="CU47" s="70">
        <x:v>13</x:v>
      </x:c>
      <x:c r="CV47" s="70">
        <x:v>51</x:v>
      </x:c>
      <x:c r="CW47" s="70">
        <x:v>2</x:v>
      </x:c>
      <x:c r="CX47" s="70">
        <x:v>279</x:v>
      </x:c>
      <x:c r="CY47" s="489" t="s">
        <x:v>1467</x:v>
      </x:c>
      <x:c r="CZ47" s="114"/>
      <x:c r="DA47" s="73"/>
      <x:c r="DB47" s="70"/>
      <x:c r="DC47" s="73"/>
      <x:c r="DD47" s="70"/>
      <x:c r="DE47" s="73"/>
      <x:c r="DF47" s="70"/>
      <x:c r="DG47" s="104"/>
      <x:c r="DH47" s="491"/>
      <x:c r="DI47" s="491"/>
      <x:c r="DJ47" s="491"/>
      <x:c r="DK47" s="491"/>
      <x:c r="DL47" s="491"/>
      <x:c r="DM47" s="491"/>
      <x:c r="DN47" s="491"/>
      <x:c r="DO47" s="491"/>
      <x:c r="DP47" s="491"/>
      <x:c r="DQ47" s="491"/>
      <x:c r="DR47" s="491"/>
      <x:c r="DS47" s="491"/>
      <x:c r="DT47" s="491"/>
      <x:c r="DU47" s="491"/>
      <x:c r="DV47" s="491"/>
      <x:c r="DW47" s="491"/>
      <x:c r="DX47" s="491"/>
    </x:row>
    <x:row r="48" spans="1:128" s="1" customFormat="1" ht="24.949999999999999" customHeight="1">
      <x:c r="A48" s="489" t="s">
        <x:v>653</x:v>
      </x:c>
      <x:c r="B48" s="492">
        <x:v>1</x:v>
      </x:c>
      <x:c r="C48" s="493">
        <x:v>12996.5</x:v>
      </x:c>
      <x:c r="D48" s="494">
        <x:v>5</x:v>
      </x:c>
      <x:c r="E48" s="493">
        <x:v>44651.440000000002</x:v>
      </x:c>
      <x:c r="F48" s="494">
        <x:v>2</x:v>
      </x:c>
      <x:c r="G48" s="493">
        <x:v>0.90000000000000002</x:v>
      </x:c>
      <x:c r="H48" s="494"/>
      <x:c r="I48" s="493"/>
      <x:c r="J48" s="494">
        <x:v>10</x:v>
      </x:c>
      <x:c r="K48" s="494">
        <x:v>3</x:v>
      </x:c>
      <x:c r="L48" s="493">
        <x:v>12433</x:v>
      </x:c>
      <x:c r="M48" s="494">
        <x:v>2</x:v>
      </x:c>
      <x:c r="N48" s="494">
        <x:v>1</x:v>
      </x:c>
      <x:c r="O48" s="494">
        <x:v>10</x:v>
      </x:c>
      <x:c r="P48" s="494">
        <x:v>10</x:v>
      </x:c>
      <x:c r="Q48" s="494"/>
      <x:c r="R48" s="493"/>
      <x:c r="S48" s="494">
        <x:v>10</x:v>
      </x:c>
      <x:c r="T48" s="493">
        <x:v>176.28</x:v>
      </x:c>
      <x:c r="U48" s="494"/>
      <x:c r="V48" s="493"/>
      <x:c r="W48" s="494">
        <x:v>74</x:v>
      </x:c>
      <x:c r="X48" s="494">
        <x:v>323</x:v>
      </x:c>
      <x:c r="Y48" s="494">
        <x:v>3</x:v>
      </x:c>
      <x:c r="Z48" s="494">
        <x:v>8</x:v>
      </x:c>
      <x:c r="AA48" s="494">
        <x:v>3</x:v>
      </x:c>
      <x:c r="AB48" s="494">
        <x:v>3</x:v>
      </x:c>
      <x:c r="AC48" s="494">
        <x:v>1</x:v>
      </x:c>
      <x:c r="AD48" s="494">
        <x:v>1</x:v>
      </x:c>
      <x:c r="AE48" s="494"/>
      <x:c r="AF48" s="494"/>
      <x:c r="AG48" s="494">
        <x:v>1</x:v>
      </x:c>
      <x:c r="AH48" s="494"/>
      <x:c r="AI48" s="494"/>
      <x:c r="AJ48" s="494">
        <x:v>2</x:v>
      </x:c>
      <x:c r="AK48" s="494">
        <x:v>5</x:v>
      </x:c>
      <x:c r="AL48" s="489" t="s">
        <x:v>653</x:v>
      </x:c>
      <x:c r="AM48" s="492">
        <x:v>1</x:v>
      </x:c>
      <x:c r="AN48" s="493">
        <x:v>3341</x:v>
      </x:c>
      <x:c r="AO48" s="494">
        <x:v>1</x:v>
      </x:c>
      <x:c r="AP48" s="494">
        <x:v>7</x:v>
      </x:c>
      <x:c r="AQ48" s="494"/>
      <x:c r="AR48" s="493"/>
      <x:c r="AS48" s="494"/>
      <x:c r="AT48" s="493"/>
      <x:c r="AU48" s="494"/>
      <x:c r="AV48" s="494"/>
      <x:c r="AW48" s="494">
        <x:v>1</x:v>
      </x:c>
      <x:c r="AX48" s="494">
        <x:v>1</x:v>
      </x:c>
      <x:c r="AY48" s="494"/>
      <x:c r="AZ48" s="494">
        <x:v>1</x:v>
      </x:c>
      <x:c r="BA48" s="493">
        <x:v>773</x:v>
      </x:c>
      <x:c r="BB48" s="494"/>
      <x:c r="BC48" s="494"/>
      <x:c r="BD48" s="494">
        <x:v>2</x:v>
      </x:c>
      <x:c r="BE48" s="494">
        <x:v>9</x:v>
      </x:c>
      <x:c r="BF48" s="494">
        <x:v>78</x:v>
      </x:c>
      <x:c r="BG48" s="494"/>
      <x:c r="BH48" s="494"/>
      <x:c r="BI48" s="494"/>
      <x:c r="BJ48" s="493"/>
      <x:c r="BK48" s="494"/>
      <x:c r="BL48" s="493"/>
      <x:c r="BM48" s="494">
        <x:v>1</x:v>
      </x:c>
      <x:c r="BN48" s="493">
        <x:v>1744</x:v>
      </x:c>
      <x:c r="BO48" s="494"/>
      <x:c r="BP48" s="493"/>
      <x:c r="BQ48" s="494"/>
      <x:c r="BR48" s="494">
        <x:v>1</x:v>
      </x:c>
      <x:c r="BS48" s="494">
        <x:v>7</x:v>
      </x:c>
      <x:c r="BT48" s="494">
        <x:v>3</x:v>
      </x:c>
      <x:c r="BU48" s="494">
        <x:v>10</x:v>
      </x:c>
      <x:c r="BV48" s="489" t="s">
        <x:v>653</x:v>
      </x:c>
      <x:c r="BW48" s="492">
        <x:v>2</x:v>
      </x:c>
      <x:c r="BX48" s="494">
        <x:v>130</x:v>
      </x:c>
      <x:c r="BY48" s="493">
        <x:v>3589</x:v>
      </x:c>
      <x:c r="BZ48" s="494"/>
      <x:c r="CA48" s="493"/>
      <x:c r="CB48" s="494">
        <x:v>1</x:v>
      </x:c>
      <x:c r="CC48" s="493">
        <x:v>47.700000000000003</x:v>
      </x:c>
      <x:c r="CD48" s="494">
        <x:v>0</x:v>
      </x:c>
      <x:c r="CE48" s="494">
        <x:v>6</x:v>
      </x:c>
      <x:c r="CF48" s="493">
        <x:v>429.06</x:v>
      </x:c>
      <x:c r="CG48" s="494"/>
      <x:c r="CH48" s="494">
        <x:v>1</x:v>
      </x:c>
      <x:c r="CI48" s="494">
        <x:v>1</x:v>
      </x:c>
      <x:c r="CJ48" s="494">
        <x:v>10</x:v>
      </x:c>
      <x:c r="CK48" s="494"/>
      <x:c r="CL48" s="494">
        <x:v>1</x:v>
      </x:c>
      <x:c r="CM48" s="494">
        <x:v>1</x:v>
      </x:c>
      <x:c r="CN48" s="494">
        <x:v>1</x:v>
      </x:c>
      <x:c r="CO48" s="494">
        <x:v>1</x:v>
      </x:c>
      <x:c r="CP48" s="493">
        <x:v>2270</x:v>
      </x:c>
      <x:c r="CQ48" s="494">
        <x:v>10</x:v>
      </x:c>
      <x:c r="CR48" s="493">
        <x:v>8268</x:v>
      </x:c>
      <x:c r="CS48" s="494">
        <x:v>704</x:v>
      </x:c>
      <x:c r="CT48" s="494">
        <x:v>3</x:v>
      </x:c>
      <x:c r="CU48" s="494">
        <x:v>54</x:v>
      </x:c>
      <x:c r="CV48" s="494">
        <x:v>4</x:v>
      </x:c>
      <x:c r="CW48" s="494">
        <x:v>3</x:v>
      </x:c>
      <x:c r="CX48" s="494">
        <x:v>17</x:v>
      </x:c>
      <x:c r="CY48" s="489" t="s">
        <x:v>653</x:v>
      </x:c>
      <x:c r="CZ48" s="114">
        <x:v>18</x:v>
      </x:c>
      <x:c r="DA48" s="493">
        <x:v>32433.34</x:v>
      </x:c>
      <x:c r="DB48" s="495"/>
      <x:c r="DC48" s="496"/>
      <x:c r="DD48" s="495"/>
      <x:c r="DE48" s="496"/>
      <x:c r="DF48" s="495"/>
      <x:c r="DG48" s="497"/>
      <x:c r="DH48" s="498"/>
      <x:c r="DI48" s="498"/>
      <x:c r="DJ48" s="76"/>
      <x:c r="DK48" s="76"/>
      <x:c r="DL48" s="76"/>
      <x:c r="DM48" s="76"/>
      <x:c r="DN48" s="76"/>
      <x:c r="DO48" s="76"/>
      <x:c r="DP48" s="76"/>
      <x:c r="DQ48" s="76"/>
      <x:c r="DR48" s="76"/>
      <x:c r="DS48" s="76"/>
      <x:c r="DT48" s="76"/>
      <x:c r="DU48" s="76"/>
      <x:c r="DV48" s="76"/>
      <x:c r="DW48" s="76"/>
      <x:c r="DX48" s="76"/>
    </x:row>
    <x:row r="49" spans="1:128" s="215" customFormat="1" ht="24.949999999999999" customHeight="1">
      <x:c r="A49" s="433" t="s">
        <x:v>893</x:v>
      </x:c>
      <x:c r="B49" s="114">
        <x:f>B50</x:f>
        <x:v>6</x:v>
      </x:c>
      <x:c r="C49" s="73">
        <x:f t="shared" ref="C49:BN49" si="43">C50</x:f>
        <x:v>9470.0599999999995</x:v>
      </x:c>
      <x:c r="D49" s="70">
        <x:f t="shared" si="43"/>
        <x:v>4</x:v>
      </x:c>
      <x:c r="E49" s="73">
        <x:f t="shared" si="43"/>
        <x:v>9505</x:v>
      </x:c>
      <x:c r="F49" s="70">
        <x:f t="shared" si="43"/>
        <x:v>13</x:v>
      </x:c>
      <x:c r="G49" s="73">
        <x:f t="shared" si="43"/>
        <x:v>3.3499999999999996</x:v>
      </x:c>
      <x:c r="H49" s="70">
        <x:f t="shared" si="43"/>
        <x:v>1</x:v>
      </x:c>
      <x:c r="I49" s="73">
        <x:f t="shared" si="43"/>
        <x:v>616</x:v>
      </x:c>
      <x:c r="J49" s="70">
        <x:f t="shared" si="43"/>
        <x:v>0</x:v>
      </x:c>
      <x:c r="K49" s="70">
        <x:f t="shared" si="43"/>
        <x:v>1</x:v>
      </x:c>
      <x:c r="L49" s="73">
        <x:f t="shared" si="43"/>
        <x:v>19429.860000000001</x:v>
      </x:c>
      <x:c r="M49" s="70">
        <x:f t="shared" si="43"/>
        <x:v>2</x:v>
      </x:c>
      <x:c r="N49" s="70">
        <x:f t="shared" si="43"/>
        <x:v>0</x:v>
      </x:c>
      <x:c r="O49" s="70">
        <x:f t="shared" si="43"/>
        <x:v>9</x:v>
      </x:c>
      <x:c r="P49" s="70">
        <x:f t="shared" si="43"/>
        <x:v>32</x:v>
      </x:c>
      <x:c r="Q49" s="70">
        <x:f t="shared" si="43"/>
        <x:v>0</x:v>
      </x:c>
      <x:c r="R49" s="73">
        <x:f t="shared" si="43"/>
        <x:v>0</x:v>
      </x:c>
      <x:c r="S49" s="70">
        <x:f t="shared" si="43"/>
        <x:v>2</x:v>
      </x:c>
      <x:c r="T49" s="73">
        <x:f t="shared" si="43"/>
        <x:v>36.25</x:v>
      </x:c>
      <x:c r="U49" s="70">
        <x:f t="shared" si="43"/>
        <x:v>0</x:v>
      </x:c>
      <x:c r="V49" s="73">
        <x:f t="shared" si="43"/>
        <x:v>0</x:v>
      </x:c>
      <x:c r="W49" s="70">
        <x:f t="shared" si="43"/>
        <x:v>6</x:v>
      </x:c>
      <x:c r="X49" s="70">
        <x:f t="shared" si="43"/>
        <x:v>74</x:v>
      </x:c>
      <x:c r="Y49" s="70">
        <x:f t="shared" si="43"/>
        <x:v>14</x:v>
      </x:c>
      <x:c r="Z49" s="70">
        <x:f t="shared" si="43"/>
        <x:v>72</x:v>
      </x:c>
      <x:c r="AA49" s="70">
        <x:f t="shared" si="43"/>
        <x:v>1</x:v>
      </x:c>
      <x:c r="AB49" s="70">
        <x:f t="shared" si="43"/>
        <x:v>0</x:v>
      </x:c>
      <x:c r="AC49" s="70">
        <x:f t="shared" si="43"/>
        <x:v>1</x:v>
      </x:c>
      <x:c r="AD49" s="70">
        <x:f t="shared" si="43"/>
        <x:v>1</x:v>
      </x:c>
      <x:c r="AE49" s="70">
        <x:f t="shared" si="43"/>
        <x:v>0</x:v>
      </x:c>
      <x:c r="AF49" s="70">
        <x:f t="shared" si="43"/>
        <x:v>0</x:v>
      </x:c>
      <x:c r="AG49" s="70">
        <x:f t="shared" si="43"/>
        <x:v>1</x:v>
      </x:c>
      <x:c r="AH49" s="70">
        <x:f t="shared" si="43"/>
        <x:v>0</x:v>
      </x:c>
      <x:c r="AI49" s="70">
        <x:f t="shared" si="43"/>
        <x:v>0</x:v>
      </x:c>
      <x:c r="AJ49" s="70">
        <x:f t="shared" si="43"/>
        <x:v>1</x:v>
      </x:c>
      <x:c r="AK49" s="70">
        <x:f t="shared" si="43"/>
        <x:v>1</x:v>
      </x:c>
      <x:c r="AL49" s="433" t="s">
        <x:v>893</x:v>
      </x:c>
      <x:c r="AM49" s="114">
        <x:f t="shared" si="43"/>
        <x:v>1</x:v>
      </x:c>
      <x:c r="AN49" s="73">
        <x:f t="shared" si="43"/>
        <x:v>1648.27</x:v>
      </x:c>
      <x:c r="AO49" s="70">
        <x:f t="shared" si="43"/>
        <x:v>0</x:v>
      </x:c>
      <x:c r="AP49" s="70">
        <x:f t="shared" si="43"/>
        <x:v>0</x:v>
      </x:c>
      <x:c r="AQ49" s="70">
        <x:f t="shared" si="43"/>
        <x:v>0</x:v>
      </x:c>
      <x:c r="AR49" s="73">
        <x:f t="shared" si="43"/>
        <x:v>0</x:v>
      </x:c>
      <x:c r="AS49" s="70">
        <x:f t="shared" si="43"/>
        <x:v>0</x:v>
      </x:c>
      <x:c r="AT49" s="73">
        <x:f t="shared" si="43"/>
        <x:v>0</x:v>
      </x:c>
      <x:c r="AU49" s="70">
        <x:f t="shared" si="43"/>
        <x:v>0</x:v>
      </x:c>
      <x:c r="AV49" s="70">
        <x:f t="shared" si="43"/>
        <x:v>1</x:v>
      </x:c>
      <x:c r="AW49" s="70">
        <x:f t="shared" si="43"/>
        <x:v>1</x:v>
      </x:c>
      <x:c r="AX49" s="70">
        <x:f t="shared" si="43"/>
        <x:v>1</x:v>
      </x:c>
      <x:c r="AY49" s="70">
        <x:f t="shared" si="43"/>
        <x:v>0</x:v>
      </x:c>
      <x:c r="AZ49" s="70">
        <x:f t="shared" si="43"/>
        <x:v>1</x:v>
      </x:c>
      <x:c r="BA49" s="73">
        <x:f t="shared" si="43"/>
        <x:v>1050</x:v>
      </x:c>
      <x:c r="BB49" s="70">
        <x:f t="shared" si="43"/>
        <x:v>0</x:v>
      </x:c>
      <x:c r="BC49" s="70">
        <x:f t="shared" si="43"/>
        <x:v>0</x:v>
      </x:c>
      <x:c r="BD49" s="70">
        <x:f t="shared" si="43"/>
        <x:v>1</x:v>
      </x:c>
      <x:c r="BE49" s="70">
        <x:f t="shared" si="43"/>
        <x:v>14</x:v>
      </x:c>
      <x:c r="BF49" s="70">
        <x:f t="shared" si="43"/>
        <x:v>79</x:v>
      </x:c>
      <x:c r="BG49" s="70">
        <x:f t="shared" si="43"/>
        <x:v>0</x:v>
      </x:c>
      <x:c r="BH49" s="70">
        <x:f t="shared" si="43"/>
        <x:v>0</x:v>
      </x:c>
      <x:c r="BI49" s="70">
        <x:f t="shared" si="43"/>
        <x:v>0</x:v>
      </x:c>
      <x:c r="BJ49" s="73">
        <x:f t="shared" si="43"/>
        <x:v>0</x:v>
      </x:c>
      <x:c r="BK49" s="70">
        <x:f t="shared" si="43"/>
        <x:v>0</x:v>
      </x:c>
      <x:c r="BL49" s="73">
        <x:f t="shared" si="43"/>
        <x:v>0</x:v>
      </x:c>
      <x:c r="BM49" s="70">
        <x:f t="shared" si="43"/>
        <x:v>0</x:v>
      </x:c>
      <x:c r="BN49" s="73">
        <x:f t="shared" si="43"/>
        <x:v>0</x:v>
      </x:c>
      <x:c r="BO49" s="70">
        <x:f t="shared" ref="BO49:DG49" si="44">BO50</x:f>
        <x:v>0</x:v>
      </x:c>
      <x:c r="BP49" s="73">
        <x:f t="shared" si="44"/>
        <x:v>0</x:v>
      </x:c>
      <x:c r="BQ49" s="70">
        <x:f t="shared" si="44"/>
        <x:v>0</x:v>
      </x:c>
      <x:c r="BR49" s="70">
        <x:f t="shared" si="44"/>
        <x:v>0</x:v>
      </x:c>
      <x:c r="BS49" s="70">
        <x:f t="shared" si="44"/>
        <x:v>0</x:v>
      </x:c>
      <x:c r="BT49" s="70">
        <x:f t="shared" si="44"/>
        <x:v>7</x:v>
      </x:c>
      <x:c r="BU49" s="70">
        <x:f t="shared" si="44"/>
        <x:v>7</x:v>
      </x:c>
      <x:c r="BV49" s="433" t="s">
        <x:v>893</x:v>
      </x:c>
      <x:c r="BW49" s="114">
        <x:f t="shared" si="44"/>
        <x:v>1</x:v>
      </x:c>
      <x:c r="BX49" s="70">
        <x:f t="shared" si="44"/>
        <x:v>42</x:v>
      </x:c>
      <x:c r="BY49" s="73">
        <x:f t="shared" si="44"/>
        <x:v>1898</x:v>
      </x:c>
      <x:c r="BZ49" s="70">
        <x:f t="shared" si="44"/>
        <x:v>1</x:v>
      </x:c>
      <x:c r="CA49" s="73">
        <x:f t="shared" si="44"/>
        <x:v>271.25999999999999</x:v>
      </x:c>
      <x:c r="CB49" s="70">
        <x:f t="shared" si="44"/>
        <x:v>0</x:v>
      </x:c>
      <x:c r="CC49" s="73">
        <x:f t="shared" si="44"/>
        <x:v>0</x:v>
      </x:c>
      <x:c r="CD49" s="70">
        <x:f t="shared" si="44"/>
        <x:v>0</x:v>
      </x:c>
      <x:c r="CE49" s="70">
        <x:f t="shared" si="44"/>
        <x:v>8</x:v>
      </x:c>
      <x:c r="CF49" s="73">
        <x:f t="shared" si="44"/>
        <x:v>952.63999999999999</x:v>
      </x:c>
      <x:c r="CG49" s="70">
        <x:f t="shared" si="44"/>
        <x:v>0</x:v>
      </x:c>
      <x:c r="CH49" s="70">
        <x:f t="shared" si="44"/>
        <x:v>2</x:v>
      </x:c>
      <x:c r="CI49" s="70">
        <x:f t="shared" si="44"/>
        <x:v>0</x:v>
      </x:c>
      <x:c r="CJ49" s="70">
        <x:f t="shared" si="44"/>
        <x:v>12</x:v>
      </x:c>
      <x:c r="CK49" s="70">
        <x:f t="shared" si="44"/>
        <x:v>1</x:v>
      </x:c>
      <x:c r="CL49" s="70">
        <x:f t="shared" si="44"/>
        <x:v>2</x:v>
      </x:c>
      <x:c r="CM49" s="70">
        <x:f t="shared" si="44"/>
        <x:v>2</x:v>
      </x:c>
      <x:c r="CN49" s="70">
        <x:f t="shared" si="44"/>
        <x:v>10</x:v>
      </x:c>
      <x:c r="CO49" s="70">
        <x:f t="shared" si="44"/>
        <x:v>2</x:v>
      </x:c>
      <x:c r="CP49" s="73">
        <x:f t="shared" si="44"/>
        <x:v>820.18000000000006</x:v>
      </x:c>
      <x:c r="CQ49" s="70">
        <x:f t="shared" si="44"/>
        <x:v>3</x:v>
      </x:c>
      <x:c r="CR49" s="73">
        <x:f t="shared" si="44"/>
        <x:v>712</x:v>
      </x:c>
      <x:c r="CS49" s="70">
        <x:f t="shared" si="44"/>
        <x:v>481</x:v>
      </x:c>
      <x:c r="CT49" s="70">
        <x:f t="shared" si="44"/>
        <x:v>5</x:v>
      </x:c>
      <x:c r="CU49" s="70">
        <x:f t="shared" si="44"/>
        <x:v>21</x:v>
      </x:c>
      <x:c r="CV49" s="70">
        <x:f t="shared" si="44"/>
        <x:v>21</x:v>
      </x:c>
      <x:c r="CW49" s="70">
        <x:f t="shared" si="44"/>
        <x:v>22</x:v>
      </x:c>
      <x:c r="CX49" s="70">
        <x:f t="shared" si="44"/>
        <x:v>388</x:v>
      </x:c>
      <x:c r="CY49" s="433" t="s">
        <x:v>893</x:v>
      </x:c>
      <x:c r="CZ49" s="114">
        <x:f t="shared" si="44"/>
        <x:v>9</x:v>
      </x:c>
      <x:c r="DA49" s="73">
        <x:f t="shared" si="44"/>
        <x:v>9884.3300000000017</x:v>
      </x:c>
      <x:c r="DB49" s="70">
        <x:f t="shared" si="44"/>
        <x:v>0</x:v>
      </x:c>
      <x:c r="DC49" s="73">
        <x:f t="shared" si="44"/>
        <x:v>0</x:v>
      </x:c>
      <x:c r="DD49" s="70">
        <x:f t="shared" si="44"/>
        <x:v>0</x:v>
      </x:c>
      <x:c r="DE49" s="73">
        <x:f t="shared" si="44"/>
        <x:v>0</x:v>
      </x:c>
      <x:c r="DF49" s="70">
        <x:f t="shared" si="44"/>
        <x:v>0</x:v>
      </x:c>
      <x:c r="DG49" s="104">
        <x:f t="shared" si="44"/>
        <x:v>0</x:v>
      </x:c>
      <x:c r="DH49" s="421"/>
      <x:c r="DI49" s="421"/>
      <x:c r="DJ49" s="421"/>
      <x:c r="DK49" s="421"/>
      <x:c r="DL49" s="421"/>
      <x:c r="DM49" s="421"/>
      <x:c r="DN49" s="421"/>
      <x:c r="DO49" s="421"/>
      <x:c r="DP49" s="421"/>
      <x:c r="DQ49" s="421"/>
      <x:c r="DR49" s="421"/>
      <x:c r="DS49" s="421"/>
      <x:c r="DT49" s="421"/>
      <x:c r="DU49" s="421"/>
      <x:c r="DV49" s="421"/>
      <x:c r="DW49" s="421"/>
      <x:c r="DX49" s="421"/>
    </x:row>
    <x:row r="50" spans="1:128" s="215" customFormat="1" ht="24.949999999999999" customHeight="1">
      <x:c r="A50" s="433" t="s">
        <x:v>70</x:v>
      </x:c>
      <x:c r="B50" s="114">
        <x:f>SUM(B51:B52)</x:f>
        <x:v>6</x:v>
      </x:c>
      <x:c r="C50" s="73">
        <x:f t="shared" ref="C50:BN50" si="45">SUM(C51:C52)</x:f>
        <x:v>9470.0599999999995</x:v>
      </x:c>
      <x:c r="D50" s="70">
        <x:f t="shared" si="45"/>
        <x:v>4</x:v>
      </x:c>
      <x:c r="E50" s="73">
        <x:f t="shared" si="45"/>
        <x:v>9505</x:v>
      </x:c>
      <x:c r="F50" s="70">
        <x:f t="shared" si="45"/>
        <x:v>13</x:v>
      </x:c>
      <x:c r="G50" s="73">
        <x:f t="shared" si="45"/>
        <x:v>3.3499999999999996</x:v>
      </x:c>
      <x:c r="H50" s="70">
        <x:f t="shared" si="45"/>
        <x:v>1</x:v>
      </x:c>
      <x:c r="I50" s="73">
        <x:f t="shared" si="45"/>
        <x:v>616</x:v>
      </x:c>
      <x:c r="J50" s="70">
        <x:f t="shared" si="45"/>
        <x:v>0</x:v>
      </x:c>
      <x:c r="K50" s="70">
        <x:f t="shared" si="45"/>
        <x:v>1</x:v>
      </x:c>
      <x:c r="L50" s="73">
        <x:f t="shared" si="45"/>
        <x:v>19429.860000000001</x:v>
      </x:c>
      <x:c r="M50" s="70">
        <x:f t="shared" si="45"/>
        <x:v>2</x:v>
      </x:c>
      <x:c r="N50" s="70">
        <x:f t="shared" si="45"/>
        <x:v>0</x:v>
      </x:c>
      <x:c r="O50" s="70">
        <x:f t="shared" si="45"/>
        <x:v>9</x:v>
      </x:c>
      <x:c r="P50" s="70">
        <x:f t="shared" si="45"/>
        <x:v>32</x:v>
      </x:c>
      <x:c r="Q50" s="70">
        <x:f t="shared" si="45"/>
        <x:v>0</x:v>
      </x:c>
      <x:c r="R50" s="73">
        <x:f t="shared" si="45"/>
        <x:v>0</x:v>
      </x:c>
      <x:c r="S50" s="70">
        <x:f t="shared" si="45"/>
        <x:v>2</x:v>
      </x:c>
      <x:c r="T50" s="73">
        <x:f t="shared" si="45"/>
        <x:v>36.25</x:v>
      </x:c>
      <x:c r="U50" s="70">
        <x:f t="shared" si="45"/>
        <x:v>0</x:v>
      </x:c>
      <x:c r="V50" s="73">
        <x:f t="shared" si="45"/>
        <x:v>0</x:v>
      </x:c>
      <x:c r="W50" s="70">
        <x:f t="shared" si="45"/>
        <x:v>6</x:v>
      </x:c>
      <x:c r="X50" s="70">
        <x:f t="shared" si="45"/>
        <x:v>74</x:v>
      </x:c>
      <x:c r="Y50" s="70">
        <x:f t="shared" si="45"/>
        <x:v>14</x:v>
      </x:c>
      <x:c r="Z50" s="70">
        <x:f t="shared" si="45"/>
        <x:v>72</x:v>
      </x:c>
      <x:c r="AA50" s="70">
        <x:f t="shared" si="45"/>
        <x:v>1</x:v>
      </x:c>
      <x:c r="AB50" s="70">
        <x:f t="shared" si="45"/>
        <x:v>0</x:v>
      </x:c>
      <x:c r="AC50" s="70">
        <x:f t="shared" si="45"/>
        <x:v>1</x:v>
      </x:c>
      <x:c r="AD50" s="70">
        <x:f t="shared" si="45"/>
        <x:v>1</x:v>
      </x:c>
      <x:c r="AE50" s="70">
        <x:f t="shared" si="45"/>
        <x:v>0</x:v>
      </x:c>
      <x:c r="AF50" s="70">
        <x:f t="shared" si="45"/>
        <x:v>0</x:v>
      </x:c>
      <x:c r="AG50" s="70">
        <x:f t="shared" si="45"/>
        <x:v>1</x:v>
      </x:c>
      <x:c r="AH50" s="70">
        <x:f t="shared" si="45"/>
        <x:v>0</x:v>
      </x:c>
      <x:c r="AI50" s="70">
        <x:f t="shared" si="45"/>
        <x:v>0</x:v>
      </x:c>
      <x:c r="AJ50" s="70">
        <x:f t="shared" si="45"/>
        <x:v>1</x:v>
      </x:c>
      <x:c r="AK50" s="70">
        <x:f t="shared" si="45"/>
        <x:v>1</x:v>
      </x:c>
      <x:c r="AL50" s="433" t="s">
        <x:v>70</x:v>
      </x:c>
      <x:c r="AM50" s="114">
        <x:f t="shared" si="45"/>
        <x:v>1</x:v>
      </x:c>
      <x:c r="AN50" s="73">
        <x:f t="shared" si="45"/>
        <x:v>1648.27</x:v>
      </x:c>
      <x:c r="AO50" s="70">
        <x:f t="shared" si="45"/>
        <x:v>0</x:v>
      </x:c>
      <x:c r="AP50" s="70">
        <x:f t="shared" si="45"/>
        <x:v>0</x:v>
      </x:c>
      <x:c r="AQ50" s="70">
        <x:f t="shared" si="45"/>
        <x:v>0</x:v>
      </x:c>
      <x:c r="AR50" s="73">
        <x:f t="shared" si="45"/>
        <x:v>0</x:v>
      </x:c>
      <x:c r="AS50" s="70">
        <x:f t="shared" si="45"/>
        <x:v>0</x:v>
      </x:c>
      <x:c r="AT50" s="73">
        <x:f t="shared" si="45"/>
        <x:v>0</x:v>
      </x:c>
      <x:c r="AU50" s="70">
        <x:f t="shared" si="45"/>
        <x:v>0</x:v>
      </x:c>
      <x:c r="AV50" s="70">
        <x:f t="shared" si="45"/>
        <x:v>1</x:v>
      </x:c>
      <x:c r="AW50" s="70">
        <x:f t="shared" si="45"/>
        <x:v>1</x:v>
      </x:c>
      <x:c r="AX50" s="70">
        <x:f t="shared" si="45"/>
        <x:v>1</x:v>
      </x:c>
      <x:c r="AY50" s="70">
        <x:f t="shared" si="45"/>
        <x:v>0</x:v>
      </x:c>
      <x:c r="AZ50" s="70">
        <x:f t="shared" si="45"/>
        <x:v>1</x:v>
      </x:c>
      <x:c r="BA50" s="73">
        <x:f t="shared" si="45"/>
        <x:v>1050</x:v>
      </x:c>
      <x:c r="BB50" s="70">
        <x:f t="shared" si="45"/>
        <x:v>0</x:v>
      </x:c>
      <x:c r="BC50" s="70">
        <x:f t="shared" si="45"/>
        <x:v>0</x:v>
      </x:c>
      <x:c r="BD50" s="70">
        <x:f t="shared" si="45"/>
        <x:v>1</x:v>
      </x:c>
      <x:c r="BE50" s="70">
        <x:f t="shared" si="45"/>
        <x:v>14</x:v>
      </x:c>
      <x:c r="BF50" s="70">
        <x:f t="shared" si="45"/>
        <x:v>79</x:v>
      </x:c>
      <x:c r="BG50" s="70">
        <x:f t="shared" si="45"/>
        <x:v>0</x:v>
      </x:c>
      <x:c r="BH50" s="70">
        <x:f t="shared" si="45"/>
        <x:v>0</x:v>
      </x:c>
      <x:c r="BI50" s="70">
        <x:f t="shared" si="45"/>
        <x:v>0</x:v>
      </x:c>
      <x:c r="BJ50" s="73">
        <x:f t="shared" si="45"/>
        <x:v>0</x:v>
      </x:c>
      <x:c r="BK50" s="70">
        <x:f t="shared" si="45"/>
        <x:v>0</x:v>
      </x:c>
      <x:c r="BL50" s="73">
        <x:f t="shared" si="45"/>
        <x:v>0</x:v>
      </x:c>
      <x:c r="BM50" s="70">
        <x:f t="shared" si="45"/>
        <x:v>0</x:v>
      </x:c>
      <x:c r="BN50" s="73">
        <x:f t="shared" si="45"/>
        <x:v>0</x:v>
      </x:c>
      <x:c r="BO50" s="70">
        <x:f t="shared" ref="BO50:DG50" si="46">SUM(BO51:BO52)</x:f>
        <x:v>0</x:v>
      </x:c>
      <x:c r="BP50" s="73">
        <x:f t="shared" si="46"/>
        <x:v>0</x:v>
      </x:c>
      <x:c r="BQ50" s="70">
        <x:f t="shared" si="46"/>
        <x:v>0</x:v>
      </x:c>
      <x:c r="BR50" s="70">
        <x:f t="shared" si="46"/>
        <x:v>0</x:v>
      </x:c>
      <x:c r="BS50" s="70">
        <x:f t="shared" si="46"/>
        <x:v>0</x:v>
      </x:c>
      <x:c r="BT50" s="70">
        <x:f t="shared" si="46"/>
        <x:v>7</x:v>
      </x:c>
      <x:c r="BU50" s="70">
        <x:f t="shared" si="46"/>
        <x:v>7</x:v>
      </x:c>
      <x:c r="BV50" s="433" t="s">
        <x:v>70</x:v>
      </x:c>
      <x:c r="BW50" s="114">
        <x:f t="shared" si="46"/>
        <x:v>1</x:v>
      </x:c>
      <x:c r="BX50" s="70">
        <x:f t="shared" si="46"/>
        <x:v>42</x:v>
      </x:c>
      <x:c r="BY50" s="73">
        <x:f t="shared" si="46"/>
        <x:v>1898</x:v>
      </x:c>
      <x:c r="BZ50" s="70">
        <x:f t="shared" si="46"/>
        <x:v>1</x:v>
      </x:c>
      <x:c r="CA50" s="73">
        <x:f t="shared" si="46"/>
        <x:v>271.25999999999999</x:v>
      </x:c>
      <x:c r="CB50" s="70">
        <x:f t="shared" si="46"/>
        <x:v>0</x:v>
      </x:c>
      <x:c r="CC50" s="73">
        <x:f t="shared" si="46"/>
        <x:v>0</x:v>
      </x:c>
      <x:c r="CD50" s="70">
        <x:f t="shared" si="46"/>
        <x:v>0</x:v>
      </x:c>
      <x:c r="CE50" s="70">
        <x:f t="shared" si="46"/>
        <x:v>8</x:v>
      </x:c>
      <x:c r="CF50" s="73">
        <x:f t="shared" si="46"/>
        <x:v>952.63999999999999</x:v>
      </x:c>
      <x:c r="CG50" s="70">
        <x:f t="shared" si="46"/>
        <x:v>0</x:v>
      </x:c>
      <x:c r="CH50" s="70">
        <x:f t="shared" si="46"/>
        <x:v>2</x:v>
      </x:c>
      <x:c r="CI50" s="70">
        <x:f t="shared" si="46"/>
        <x:v>0</x:v>
      </x:c>
      <x:c r="CJ50" s="70">
        <x:f t="shared" si="46"/>
        <x:v>12</x:v>
      </x:c>
      <x:c r="CK50" s="70">
        <x:f t="shared" si="46"/>
        <x:v>1</x:v>
      </x:c>
      <x:c r="CL50" s="70">
        <x:f t="shared" si="46"/>
        <x:v>2</x:v>
      </x:c>
      <x:c r="CM50" s="70">
        <x:f t="shared" si="46"/>
        <x:v>2</x:v>
      </x:c>
      <x:c r="CN50" s="70">
        <x:f t="shared" si="46"/>
        <x:v>10</x:v>
      </x:c>
      <x:c r="CO50" s="70">
        <x:f t="shared" si="46"/>
        <x:v>2</x:v>
      </x:c>
      <x:c r="CP50" s="73">
        <x:f t="shared" si="46"/>
        <x:v>820.18000000000006</x:v>
      </x:c>
      <x:c r="CQ50" s="70">
        <x:f t="shared" si="46"/>
        <x:v>3</x:v>
      </x:c>
      <x:c r="CR50" s="73">
        <x:f t="shared" si="46"/>
        <x:v>712</x:v>
      </x:c>
      <x:c r="CS50" s="70">
        <x:f t="shared" si="46"/>
        <x:v>481</x:v>
      </x:c>
      <x:c r="CT50" s="70">
        <x:f t="shared" si="46"/>
        <x:v>5</x:v>
      </x:c>
      <x:c r="CU50" s="70">
        <x:f t="shared" si="46"/>
        <x:v>21</x:v>
      </x:c>
      <x:c r="CV50" s="70">
        <x:f t="shared" si="46"/>
        <x:v>21</x:v>
      </x:c>
      <x:c r="CW50" s="70">
        <x:f t="shared" si="46"/>
        <x:v>22</x:v>
      </x:c>
      <x:c r="CX50" s="70">
        <x:f t="shared" si="46"/>
        <x:v>388</x:v>
      </x:c>
      <x:c r="CY50" s="433" t="s">
        <x:v>70</x:v>
      </x:c>
      <x:c r="CZ50" s="114">
        <x:f t="shared" si="46"/>
        <x:v>9</x:v>
      </x:c>
      <x:c r="DA50" s="73">
        <x:f t="shared" si="46"/>
        <x:v>9884.3300000000017</x:v>
      </x:c>
      <x:c r="DB50" s="70">
        <x:f t="shared" si="46"/>
        <x:v>0</x:v>
      </x:c>
      <x:c r="DC50" s="73">
        <x:f t="shared" si="46"/>
        <x:v>0</x:v>
      </x:c>
      <x:c r="DD50" s="70">
        <x:f t="shared" si="46"/>
        <x:v>0</x:v>
      </x:c>
      <x:c r="DE50" s="73">
        <x:f t="shared" si="46"/>
        <x:v>0</x:v>
      </x:c>
      <x:c r="DF50" s="70">
        <x:f t="shared" si="46"/>
        <x:v>0</x:v>
      </x:c>
      <x:c r="DG50" s="104">
        <x:f t="shared" si="46"/>
        <x:v>0</x:v>
      </x:c>
      <x:c r="DH50" s="421"/>
      <x:c r="DI50" s="421"/>
      <x:c r="DJ50" s="421"/>
      <x:c r="DK50" s="421"/>
      <x:c r="DL50" s="421"/>
      <x:c r="DM50" s="421"/>
      <x:c r="DN50" s="421"/>
      <x:c r="DO50" s="421"/>
      <x:c r="DP50" s="421"/>
      <x:c r="DQ50" s="421"/>
      <x:c r="DR50" s="421"/>
      <x:c r="DS50" s="421"/>
      <x:c r="DT50" s="421"/>
      <x:c r="DU50" s="421"/>
      <x:c r="DV50" s="421"/>
      <x:c r="DW50" s="421"/>
      <x:c r="DX50" s="421"/>
    </x:row>
    <x:row r="51" spans="1:128" s="20" customFormat="1" ht="24.949999999999999" customHeight="1">
      <x:c r="A51" s="489" t="s">
        <x:v>567</x:v>
      </x:c>
      <x:c r="B51" s="114">
        <x:v>3</x:v>
      </x:c>
      <x:c r="C51" s="73">
        <x:v>2875.0599999999999</x:v>
      </x:c>
      <x:c r="D51" s="70">
        <x:v>3</x:v>
      </x:c>
      <x:c r="E51" s="73">
        <x:v>4623</x:v>
      </x:c>
      <x:c r="F51" s="70">
        <x:v>6</x:v>
      </x:c>
      <x:c r="G51" s="73">
        <x:v>1.6499999999999999</x:v>
      </x:c>
      <x:c r="H51" s="70"/>
      <x:c r="I51" s="73"/>
      <x:c r="J51" s="70"/>
      <x:c r="K51" s="70">
        <x:v>1</x:v>
      </x:c>
      <x:c r="L51" s="73">
        <x:v>19429.860000000001</x:v>
      </x:c>
      <x:c r="M51" s="70">
        <x:v>2</x:v>
      </x:c>
      <x:c r="N51" s="70"/>
      <x:c r="O51" s="70">
        <x:v>7</x:v>
      </x:c>
      <x:c r="P51" s="70">
        <x:v>21</x:v>
      </x:c>
      <x:c r="Q51" s="70"/>
      <x:c r="R51" s="73"/>
      <x:c r="S51" s="70">
        <x:v>1</x:v>
      </x:c>
      <x:c r="T51" s="73">
        <x:v>20.25</x:v>
      </x:c>
      <x:c r="U51" s="70"/>
      <x:c r="V51" s="73"/>
      <x:c r="W51" s="70">
        <x:v>5</x:v>
      </x:c>
      <x:c r="X51" s="70">
        <x:v>30</x:v>
      </x:c>
      <x:c r="Y51" s="70">
        <x:v>10</x:v>
      </x:c>
      <x:c r="Z51" s="70">
        <x:v>57</x:v>
      </x:c>
      <x:c r="AA51" s="70">
        <x:v>1</x:v>
      </x:c>
      <x:c r="AB51" s="70"/>
      <x:c r="AC51" s="70">
        <x:v>1</x:v>
      </x:c>
      <x:c r="AD51" s="70">
        <x:v>1</x:v>
      </x:c>
      <x:c r="AE51" s="70"/>
      <x:c r="AF51" s="70"/>
      <x:c r="AG51" s="70">
        <x:v>1</x:v>
      </x:c>
      <x:c r="AH51" s="70"/>
      <x:c r="AI51" s="70"/>
      <x:c r="AJ51" s="70">
        <x:v>1</x:v>
      </x:c>
      <x:c r="AK51" s="70">
        <x:v>1</x:v>
      </x:c>
      <x:c r="AL51" s="489" t="s">
        <x:v>567</x:v>
      </x:c>
      <x:c r="AM51" s="114">
        <x:v>1</x:v>
      </x:c>
      <x:c r="AN51" s="73">
        <x:v>1648.27</x:v>
      </x:c>
      <x:c r="AO51" s="70"/>
      <x:c r="AP51" s="70"/>
      <x:c r="AQ51" s="70"/>
      <x:c r="AR51" s="73"/>
      <x:c r="AS51" s="70"/>
      <x:c r="AT51" s="73"/>
      <x:c r="AU51" s="70"/>
      <x:c r="AV51" s="70">
        <x:v>1</x:v>
      </x:c>
      <x:c r="AW51" s="70">
        <x:v>1</x:v>
      </x:c>
      <x:c r="AX51" s="70">
        <x:v>1</x:v>
      </x:c>
      <x:c r="AY51" s="70"/>
      <x:c r="AZ51" s="70">
        <x:v>1</x:v>
      </x:c>
      <x:c r="BA51" s="73">
        <x:v>1050</x:v>
      </x:c>
      <x:c r="BB51" s="70"/>
      <x:c r="BC51" s="70"/>
      <x:c r="BD51" s="70">
        <x:v>1</x:v>
      </x:c>
      <x:c r="BE51" s="70">
        <x:v>14</x:v>
      </x:c>
      <x:c r="BF51" s="70">
        <x:v>79</x:v>
      </x:c>
      <x:c r="BG51" s="70"/>
      <x:c r="BH51" s="70"/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 t="s">
        <x:v>551</x:v>
      </x:c>
      <x:c r="BU51" s="70"/>
      <x:c r="BV51" s="489" t="s">
        <x:v>567</x:v>
      </x:c>
      <x:c r="BW51" s="114"/>
      <x:c r="BX51" s="70"/>
      <x:c r="BY51" s="73"/>
      <x:c r="BZ51" s="70"/>
      <x:c r="CA51" s="73"/>
      <x:c r="CB51" s="70"/>
      <x:c r="CC51" s="73"/>
      <x:c r="CD51" s="70"/>
      <x:c r="CE51" s="70">
        <x:v>2</x:v>
      </x:c>
      <x:c r="CF51" s="73">
        <x:v>203</x:v>
      </x:c>
      <x:c r="CG51" s="70"/>
      <x:c r="CH51" s="70">
        <x:v>2</x:v>
      </x:c>
      <x:c r="CI51" s="70"/>
      <x:c r="CJ51" s="70">
        <x:v>6</x:v>
      </x:c>
      <x:c r="CK51" s="70">
        <x:v>1</x:v>
      </x:c>
      <x:c r="CL51" s="70">
        <x:v>2</x:v>
      </x:c>
      <x:c r="CM51" s="70">
        <x:v>1</x:v>
      </x:c>
      <x:c r="CN51" s="70">
        <x:v>8</x:v>
      </x:c>
      <x:c r="CO51" s="70">
        <x:v>1</x:v>
      </x:c>
      <x:c r="CP51" s="73">
        <x:v>386.72000000000003</x:v>
      </x:c>
      <x:c r="CQ51" s="70">
        <x:v>2</x:v>
      </x:c>
      <x:c r="CR51" s="73"/>
      <x:c r="CS51" s="70">
        <x:v>160</x:v>
      </x:c>
      <x:c r="CT51" s="70">
        <x:v>3</x:v>
      </x:c>
      <x:c r="CU51" s="70">
        <x:v>15</x:v>
      </x:c>
      <x:c r="CV51" s="70">
        <x:v>13</x:v>
      </x:c>
      <x:c r="CW51" s="70">
        <x:v>12</x:v>
      </x:c>
      <x:c r="CX51" s="70">
        <x:v>67</x:v>
      </x:c>
      <x:c r="CY51" s="489" t="s">
        <x:v>567</x:v>
      </x:c>
      <x:c r="CZ51" s="114">
        <x:v>2</x:v>
      </x:c>
      <x:c r="DA51" s="73">
        <x:v>1289.29</x:v>
      </x:c>
      <x:c r="DB51" s="70"/>
      <x:c r="DC51" s="73"/>
      <x:c r="DD51" s="70"/>
      <x:c r="DE51" s="73"/>
      <x:c r="DF51" s="70"/>
      <x:c r="DG51" s="104"/>
      <x:c r="DH51" s="421"/>
      <x:c r="DI51" s="421"/>
      <x:c r="DJ51" s="421"/>
      <x:c r="DK51" s="421"/>
      <x:c r="DL51" s="421"/>
      <x:c r="DM51" s="421"/>
      <x:c r="DN51" s="421"/>
      <x:c r="DO51" s="421"/>
      <x:c r="DP51" s="421"/>
      <x:c r="DQ51" s="421"/>
      <x:c r="DR51" s="421"/>
      <x:c r="DS51" s="421"/>
      <x:c r="DT51" s="421"/>
      <x:c r="DU51" s="421"/>
      <x:c r="DV51" s="421"/>
      <x:c r="DW51" s="421"/>
      <x:c r="DX51" s="421"/>
    </x:row>
    <x:row r="52" spans="1:128" s="20" customFormat="1" ht="24.949999999999999" customHeight="1">
      <x:c r="A52" s="499" t="s">
        <x:v>1414</x:v>
      </x:c>
      <x:c r="B52" s="477">
        <x:v>3</x:v>
      </x:c>
      <x:c r="C52" s="478">
        <x:v>6595</x:v>
      </x:c>
      <x:c r="D52" s="479">
        <x:v>1</x:v>
      </x:c>
      <x:c r="E52" s="478">
        <x:v>4882</x:v>
      </x:c>
      <x:c r="F52" s="479">
        <x:v>7</x:v>
      </x:c>
      <x:c r="G52" s="478">
        <x:v>1.7</x:v>
      </x:c>
      <x:c r="H52" s="479">
        <x:v>1</x:v>
      </x:c>
      <x:c r="I52" s="478">
        <x:v>616</x:v>
      </x:c>
      <x:c r="J52" s="479"/>
      <x:c r="K52" s="479"/>
      <x:c r="L52" s="478"/>
      <x:c r="M52" s="479"/>
      <x:c r="N52" s="479"/>
      <x:c r="O52" s="479">
        <x:v>2</x:v>
      </x:c>
      <x:c r="P52" s="479">
        <x:v>11</x:v>
      </x:c>
      <x:c r="Q52" s="479"/>
      <x:c r="R52" s="478"/>
      <x:c r="S52" s="479">
        <x:v>1</x:v>
      </x:c>
      <x:c r="T52" s="478">
        <x:v>16</x:v>
      </x:c>
      <x:c r="U52" s="479"/>
      <x:c r="V52" s="478"/>
      <x:c r="W52" s="479">
        <x:v>1</x:v>
      </x:c>
      <x:c r="X52" s="479">
        <x:v>44</x:v>
      </x:c>
      <x:c r="Y52" s="479">
        <x:v>4</x:v>
      </x:c>
      <x:c r="Z52" s="479">
        <x:v>15</x:v>
      </x:c>
      <x:c r="AA52" s="479"/>
      <x:c r="AB52" s="479"/>
      <x:c r="AC52" s="479"/>
      <x:c r="AD52" s="479"/>
      <x:c r="AE52" s="479"/>
      <x:c r="AF52" s="479"/>
      <x:c r="AG52" s="479"/>
      <x:c r="AH52" s="479"/>
      <x:c r="AI52" s="479"/>
      <x:c r="AJ52" s="479"/>
      <x:c r="AK52" s="479"/>
      <x:c r="AL52" s="499" t="s">
        <x:v>1414</x:v>
      </x:c>
      <x:c r="AM52" s="477"/>
      <x:c r="AN52" s="478"/>
      <x:c r="AO52" s="479"/>
      <x:c r="AP52" s="479"/>
      <x:c r="AQ52" s="479"/>
      <x:c r="AR52" s="478"/>
      <x:c r="AS52" s="479"/>
      <x:c r="AT52" s="478"/>
      <x:c r="AU52" s="479"/>
      <x:c r="AV52" s="479"/>
      <x:c r="AW52" s="479"/>
      <x:c r="AX52" s="479"/>
      <x:c r="AY52" s="479"/>
      <x:c r="AZ52" s="479"/>
      <x:c r="BA52" s="478"/>
      <x:c r="BB52" s="479"/>
      <x:c r="BC52" s="479"/>
      <x:c r="BD52" s="479"/>
      <x:c r="BE52" s="479"/>
      <x:c r="BF52" s="479"/>
      <x:c r="BG52" s="479"/>
      <x:c r="BH52" s="479"/>
      <x:c r="BI52" s="479"/>
      <x:c r="BJ52" s="478"/>
      <x:c r="BK52" s="479"/>
      <x:c r="BL52" s="478"/>
      <x:c r="BM52" s="479"/>
      <x:c r="BN52" s="478"/>
      <x:c r="BO52" s="479"/>
      <x:c r="BP52" s="478"/>
      <x:c r="BQ52" s="479"/>
      <x:c r="BR52" s="479"/>
      <x:c r="BS52" s="479"/>
      <x:c r="BT52" s="479">
        <x:v>7</x:v>
      </x:c>
      <x:c r="BU52" s="479">
        <x:v>7</x:v>
      </x:c>
      <x:c r="BV52" s="499" t="s">
        <x:v>1414</x:v>
      </x:c>
      <x:c r="BW52" s="477">
        <x:v>1</x:v>
      </x:c>
      <x:c r="BX52" s="479">
        <x:v>42</x:v>
      </x:c>
      <x:c r="BY52" s="478">
        <x:v>1898</x:v>
      </x:c>
      <x:c r="BZ52" s="479">
        <x:v>1</x:v>
      </x:c>
      <x:c r="CA52" s="478">
        <x:v>271.25999999999999</x:v>
      </x:c>
      <x:c r="CB52" s="479"/>
      <x:c r="CC52" s="478"/>
      <x:c r="CD52" s="479"/>
      <x:c r="CE52" s="479">
        <x:v>6</x:v>
      </x:c>
      <x:c r="CF52" s="478">
        <x:v>749.63999999999999</x:v>
      </x:c>
      <x:c r="CG52" s="479" t="s">
        <x:v>551</x:v>
      </x:c>
      <x:c r="CH52" s="479"/>
      <x:c r="CI52" s="479"/>
      <x:c r="CJ52" s="479">
        <x:v>6</x:v>
      </x:c>
      <x:c r="CK52" s="479"/>
      <x:c r="CL52" s="479"/>
      <x:c r="CM52" s="479">
        <x:v>1</x:v>
      </x:c>
      <x:c r="CN52" s="479">
        <x:v>2</x:v>
      </x:c>
      <x:c r="CO52" s="479">
        <x:v>1</x:v>
      </x:c>
      <x:c r="CP52" s="478">
        <x:v>433.45999999999998</x:v>
      </x:c>
      <x:c r="CQ52" s="479">
        <x:v>1</x:v>
      </x:c>
      <x:c r="CR52" s="478">
        <x:v>712</x:v>
      </x:c>
      <x:c r="CS52" s="479">
        <x:v>321</x:v>
      </x:c>
      <x:c r="CT52" s="479">
        <x:v>2</x:v>
      </x:c>
      <x:c r="CU52" s="479">
        <x:v>6</x:v>
      </x:c>
      <x:c r="CV52" s="479">
        <x:v>8</x:v>
      </x:c>
      <x:c r="CW52" s="479">
        <x:v>10</x:v>
      </x:c>
      <x:c r="CX52" s="479">
        <x:v>321</x:v>
      </x:c>
      <x:c r="CY52" s="499" t="s">
        <x:v>1414</x:v>
      </x:c>
      <x:c r="CZ52" s="477">
        <x:v>7</x:v>
      </x:c>
      <x:c r="DA52" s="478">
        <x:v>8595.0400000000009</x:v>
      </x:c>
      <x:c r="DB52" s="479"/>
      <x:c r="DC52" s="478"/>
      <x:c r="DD52" s="479"/>
      <x:c r="DE52" s="478"/>
      <x:c r="DF52" s="479"/>
      <x:c r="DG52" s="500"/>
      <x:c r="DH52" s="421"/>
      <x:c r="DI52" s="421"/>
      <x:c r="DJ52" s="421"/>
      <x:c r="DK52" s="421"/>
      <x:c r="DL52" s="421"/>
      <x:c r="DM52" s="421"/>
      <x:c r="DN52" s="421"/>
      <x:c r="DO52" s="421"/>
      <x:c r="DP52" s="421"/>
      <x:c r="DQ52" s="421"/>
      <x:c r="DR52" s="421"/>
      <x:c r="DS52" s="421"/>
      <x:c r="DT52" s="421"/>
      <x:c r="DU52" s="421"/>
      <x:c r="DV52" s="421"/>
      <x:c r="DW52" s="421"/>
      <x:c r="DX52" s="421"/>
    </x:row>
    <x:row r="53" spans="1:111" s="439" customFormat="1" ht="24.949999999999999" customHeight="1">
      <x:c r="A53" s="144" t="s">
        <x:v>2858</x:v>
      </x:c>
      <x:c r="B53" s="133">
        <x:f>B54+B61</x:f>
        <x:v>29</x:v>
      </x:c>
      <x:c r="C53" s="900">
        <x:f t="shared" ref="C53:AK53" si="47">C54+C61</x:f>
        <x:v>19437.27</x:v>
      </x:c>
      <x:c r="D53" s="133">
        <x:f t="shared" si="47"/>
        <x:v>47</x:v>
      </x:c>
      <x:c r="E53" s="900">
        <x:f t="shared" si="47"/>
        <x:v>43620.080000000002</x:v>
      </x:c>
      <x:c r="F53" s="133">
        <x:f t="shared" si="47"/>
        <x:v>194</x:v>
      </x:c>
      <x:c r="G53" s="900">
        <x:f t="shared" si="47"/>
        <x:v>22.786999999999999</x:v>
      </x:c>
      <x:c r="H53" s="133">
        <x:f t="shared" si="47"/>
        <x:v>1</x:v>
      </x:c>
      <x:c r="I53" s="900">
        <x:f t="shared" si="47"/>
        <x:v>9841</x:v>
      </x:c>
      <x:c r="J53" s="133">
        <x:f t="shared" si="47"/>
        <x:v>29</x:v>
      </x:c>
      <x:c r="K53" s="133">
        <x:f t="shared" si="47"/>
        <x:v>10</x:v>
      </x:c>
      <x:c r="L53" s="900">
        <x:f t="shared" si="47"/>
        <x:v>27583.43</x:v>
      </x:c>
      <x:c r="M53" s="133">
        <x:f t="shared" si="47"/>
        <x:v>16</x:v>
      </x:c>
      <x:c r="N53" s="133">
        <x:f t="shared" si="47"/>
        <x:v>0</x:v>
      </x:c>
      <x:c r="O53" s="133">
        <x:f t="shared" si="47"/>
        <x:v>5</x:v>
      </x:c>
      <x:c r="P53" s="133">
        <x:f t="shared" si="47"/>
        <x:v>8</x:v>
      </x:c>
      <x:c r="Q53" s="133">
        <x:f t="shared" si="47"/>
        <x:v>1</x:v>
      </x:c>
      <x:c r="R53" s="900">
        <x:f t="shared" si="47"/>
        <x:v>5100.9799999999996</x:v>
      </x:c>
      <x:c r="S53" s="133">
        <x:f t="shared" si="47"/>
        <x:v>3</x:v>
      </x:c>
      <x:c r="T53" s="900">
        <x:f t="shared" si="47"/>
        <x:v>31.289999999999999</x:v>
      </x:c>
      <x:c r="U53" s="133">
        <x:f t="shared" si="47"/>
        <x:v>0</x:v>
      </x:c>
      <x:c r="V53" s="900">
        <x:f t="shared" si="47"/>
        <x:v>0</x:v>
      </x:c>
      <x:c r="W53" s="133">
        <x:f t="shared" si="47"/>
        <x:v>88</x:v>
      </x:c>
      <x:c r="X53" s="133">
        <x:f t="shared" si="47"/>
        <x:v>363</x:v>
      </x:c>
      <x:c r="Y53" s="133">
        <x:f t="shared" si="47"/>
        <x:v>5</x:v>
      </x:c>
      <x:c r="Z53" s="133">
        <x:f t="shared" si="47"/>
        <x:v>36</x:v>
      </x:c>
      <x:c r="AA53" s="133">
        <x:f t="shared" si="47"/>
        <x:v>5</x:v>
      </x:c>
      <x:c r="AB53" s="133">
        <x:f t="shared" si="47"/>
        <x:v>0</x:v>
      </x:c>
      <x:c r="AC53" s="133">
        <x:f t="shared" si="47"/>
        <x:v>3</x:v>
      </x:c>
      <x:c r="AD53" s="133">
        <x:f t="shared" si="47"/>
        <x:v>2</x:v>
      </x:c>
      <x:c r="AE53" s="133">
        <x:f t="shared" si="47"/>
        <x:v>0</x:v>
      </x:c>
      <x:c r="AF53" s="133">
        <x:f t="shared" si="47"/>
        <x:v>0</x:v>
      </x:c>
      <x:c r="AG53" s="133">
        <x:f t="shared" si="47"/>
        <x:v>5</x:v>
      </x:c>
      <x:c r="AH53" s="133">
        <x:f t="shared" si="47"/>
        <x:v>0</x:v>
      </x:c>
      <x:c r="AI53" s="133">
        <x:f t="shared" si="47"/>
        <x:v>0</x:v>
      </x:c>
      <x:c r="AJ53" s="133">
        <x:f t="shared" si="47"/>
        <x:v>6</x:v>
      </x:c>
      <x:c r="AK53" s="133">
        <x:f t="shared" si="47"/>
        <x:v>11</x:v>
      </x:c>
      <x:c r="AL53" s="144" t="s">
        <x:v>2858</x:v>
      </x:c>
      <x:c r="AM53" s="133">
        <x:f>AM54+AM61</x:f>
        <x:v>2</x:v>
      </x:c>
      <x:c r="AN53" s="900">
        <x:f t="shared" ref="AN53:BU53" si="48">AN54+AN61</x:f>
        <x:v>1068</x:v>
      </x:c>
      <x:c r="AO53" s="133">
        <x:f t="shared" si="48"/>
        <x:v>1</x:v>
      </x:c>
      <x:c r="AP53" s="133">
        <x:f t="shared" si="48"/>
        <x:v>1759</x:v>
      </x:c>
      <x:c r="AQ53" s="133">
        <x:f t="shared" si="48"/>
        <x:v>0</x:v>
      </x:c>
      <x:c r="AR53" s="900">
        <x:f t="shared" si="48"/>
        <x:v>0</x:v>
      </x:c>
      <x:c r="AS53" s="133">
        <x:f t="shared" si="48"/>
        <x:v>0</x:v>
      </x:c>
      <x:c r="AT53" s="900">
        <x:f t="shared" si="48"/>
        <x:v>0</x:v>
      </x:c>
      <x:c r="AU53" s="133">
        <x:f t="shared" si="48"/>
        <x:v>0</x:v>
      </x:c>
      <x:c r="AV53" s="133">
        <x:f t="shared" si="48"/>
        <x:v>0</x:v>
      </x:c>
      <x:c r="AW53" s="133">
        <x:f t="shared" si="48"/>
        <x:v>0</x:v>
      </x:c>
      <x:c r="AX53" s="133">
        <x:f t="shared" si="48"/>
        <x:v>1</x:v>
      </x:c>
      <x:c r="AY53" s="133">
        <x:f t="shared" si="48"/>
        <x:v>0</x:v>
      </x:c>
      <x:c r="AZ53" s="133">
        <x:f t="shared" si="48"/>
        <x:v>6</x:v>
      </x:c>
      <x:c r="BA53" s="900">
        <x:f t="shared" si="48"/>
        <x:v>3473</x:v>
      </x:c>
      <x:c r="BB53" s="133">
        <x:f t="shared" si="48"/>
        <x:v>0</x:v>
      </x:c>
      <x:c r="BC53" s="133">
        <x:f t="shared" si="48"/>
        <x:v>0</x:v>
      </x:c>
      <x:c r="BD53" s="133">
        <x:f t="shared" si="48"/>
        <x:v>0</x:v>
      </x:c>
      <x:c r="BE53" s="133">
        <x:f t="shared" si="48"/>
        <x:v>37</x:v>
      </x:c>
      <x:c r="BF53" s="133">
        <x:f t="shared" si="48"/>
        <x:v>245</x:v>
      </x:c>
      <x:c r="BG53" s="133">
        <x:f t="shared" si="48"/>
        <x:v>1</x:v>
      </x:c>
      <x:c r="BH53" s="133">
        <x:f t="shared" si="48"/>
        <x:v>0</x:v>
      </x:c>
      <x:c r="BI53" s="133">
        <x:f t="shared" si="48"/>
        <x:v>1</x:v>
      </x:c>
      <x:c r="BJ53" s="900">
        <x:f t="shared" si="48"/>
        <x:v>0</x:v>
      </x:c>
      <x:c r="BK53" s="133">
        <x:f t="shared" si="48"/>
        <x:v>0</x:v>
      </x:c>
      <x:c r="BL53" s="900">
        <x:f t="shared" si="48"/>
        <x:v>0</x:v>
      </x:c>
      <x:c r="BM53" s="133">
        <x:f t="shared" si="48"/>
        <x:v>1</x:v>
      </x:c>
      <x:c r="BN53" s="900">
        <x:f t="shared" si="48"/>
        <x:v>485.38999999999999</x:v>
      </x:c>
      <x:c r="BO53" s="133">
        <x:f t="shared" si="48"/>
        <x:v>1</x:v>
      </x:c>
      <x:c r="BP53" s="900">
        <x:f t="shared" si="48"/>
        <x:v>2707.8499999999999</x:v>
      </x:c>
      <x:c r="BQ53" s="133">
        <x:f t="shared" si="48"/>
        <x:v>1</x:v>
      </x:c>
      <x:c r="BR53" s="133">
        <x:f t="shared" si="48"/>
        <x:v>0</x:v>
      </x:c>
      <x:c r="BS53" s="133">
        <x:f t="shared" si="48"/>
        <x:v>0</x:v>
      </x:c>
      <x:c r="BT53" s="133">
        <x:f t="shared" si="48"/>
        <x:v>6</x:v>
      </x:c>
      <x:c r="BU53" s="133">
        <x:f t="shared" si="48"/>
        <x:v>6</x:v>
      </x:c>
      <x:c r="BV53" s="144" t="s">
        <x:v>2858</x:v>
      </x:c>
      <x:c r="BW53" s="133">
        <x:f>BW54+BW61</x:f>
        <x:v>11</x:v>
      </x:c>
      <x:c r="BX53" s="133">
        <x:f t="shared" ref="BX53:CX53" si="49">BX54+BX61</x:f>
        <x:v>582</x:v>
      </x:c>
      <x:c r="BY53" s="900">
        <x:f t="shared" si="49"/>
        <x:v>6721.0000000000009</x:v>
      </x:c>
      <x:c r="BZ53" s="133">
        <x:f t="shared" si="49"/>
        <x:v>2</x:v>
      </x:c>
      <x:c r="CA53" s="900">
        <x:f t="shared" si="49"/>
        <x:v>3528</x:v>
      </x:c>
      <x:c r="CB53" s="133">
        <x:f t="shared" si="49"/>
        <x:v>4</x:v>
      </x:c>
      <x:c r="CC53" s="900">
        <x:f t="shared" si="49"/>
        <x:v>0</x:v>
      </x:c>
      <x:c r="CD53" s="133">
        <x:f t="shared" si="49"/>
        <x:v>0</x:v>
      </x:c>
      <x:c r="CE53" s="133">
        <x:f t="shared" si="49"/>
        <x:v>6</x:v>
      </x:c>
      <x:c r="CF53" s="900">
        <x:f t="shared" si="49"/>
        <x:v>886.31999999999994</x:v>
      </x:c>
      <x:c r="CG53" s="133">
        <x:f t="shared" si="49"/>
        <x:v>0</x:v>
      </x:c>
      <x:c r="CH53" s="133">
        <x:f t="shared" si="49"/>
        <x:v>6</x:v>
      </x:c>
      <x:c r="CI53" s="133">
        <x:f t="shared" si="49"/>
        <x:v>0</x:v>
      </x:c>
      <x:c r="CJ53" s="133">
        <x:f t="shared" si="49"/>
        <x:v>15</x:v>
      </x:c>
      <x:c r="CK53" s="133">
        <x:f t="shared" si="49"/>
        <x:v>1</x:v>
      </x:c>
      <x:c r="CL53" s="133">
        <x:f t="shared" si="49"/>
        <x:v>0</x:v>
      </x:c>
      <x:c r="CM53" s="133">
        <x:f t="shared" si="49"/>
        <x:v>2</x:v>
      </x:c>
      <x:c r="CN53" s="133">
        <x:f t="shared" si="49"/>
        <x:v>2</x:v>
      </x:c>
      <x:c r="CO53" s="133">
        <x:f t="shared" si="49"/>
        <x:v>5</x:v>
      </x:c>
      <x:c r="CP53" s="900">
        <x:f t="shared" si="49"/>
        <x:v>1832.52</x:v>
      </x:c>
      <x:c r="CQ53" s="133">
        <x:f t="shared" si="49"/>
        <x:v>14</x:v>
      </x:c>
      <x:c r="CR53" s="900">
        <x:f t="shared" si="49"/>
        <x:v>2670.4099999999999</x:v>
      </x:c>
      <x:c r="CS53" s="133">
        <x:v>1136</x:v>
      </x:c>
      <x:c r="CT53" s="133">
        <x:f t="shared" si="49"/>
        <x:v>16</x:v>
      </x:c>
      <x:c r="CU53" s="133">
        <x:f t="shared" si="49"/>
        <x:v>378</x:v>
      </x:c>
      <x:c r="CV53" s="133">
        <x:f t="shared" si="49"/>
        <x:v>294</x:v>
      </x:c>
      <x:c r="CW53" s="133">
        <x:f t="shared" si="49"/>
        <x:v>0</x:v>
      </x:c>
      <x:c r="CX53" s="133">
        <x:f t="shared" si="49"/>
        <x:v>0</x:v>
      </x:c>
      <x:c r="CY53" s="144" t="s">
        <x:v>2858</x:v>
      </x:c>
      <x:c r="CZ53" s="133">
        <x:f>CZ54+CZ61</x:f>
        <x:v>30</x:v>
      </x:c>
      <x:c r="DA53" s="900">
        <x:f t="shared" ref="DA53:DG53" si="50">DA54+DA61</x:f>
        <x:v>13057.940000000002</x:v>
      </x:c>
      <x:c r="DB53" s="133">
        <x:f t="shared" si="50"/>
        <x:v>0</x:v>
      </x:c>
      <x:c r="DC53" s="900">
        <x:f t="shared" si="50"/>
        <x:v>0</x:v>
      </x:c>
      <x:c r="DD53" s="133">
        <x:f t="shared" si="50"/>
        <x:v>0</x:v>
      </x:c>
      <x:c r="DE53" s="900">
        <x:f t="shared" si="50"/>
        <x:v>0</x:v>
      </x:c>
      <x:c r="DF53" s="133">
        <x:f t="shared" si="50"/>
        <x:v>0</x:v>
      </x:c>
      <x:c r="DG53" s="900">
        <x:f t="shared" si="50"/>
        <x:v>0</x:v>
      </x:c>
    </x:row>
    <x:row r="54" spans="1:111" s="1" customFormat="1" ht="24.949999999999999" customHeight="1">
      <x:c r="A54" s="369" t="s">
        <x:v>2069</x:v>
      </x:c>
      <x:c r="B54" s="77">
        <x:f t="shared" ref="B54:AK54" si="51">B55+B59</x:f>
        <x:v>29</x:v>
      </x:c>
      <x:c r="C54" s="293">
        <x:f t="shared" si="51"/>
        <x:v>19437.27</x:v>
      </x:c>
      <x:c r="D54" s="77">
        <x:f t="shared" si="51"/>
        <x:v>47</x:v>
      </x:c>
      <x:c r="E54" s="293">
        <x:f t="shared" si="51"/>
        <x:v>43620.080000000002</x:v>
      </x:c>
      <x:c r="F54" s="77">
        <x:f t="shared" si="51"/>
        <x:v>193</x:v>
      </x:c>
      <x:c r="G54" s="293">
        <x:f t="shared" si="51"/>
        <x:v>16.786999999999999</x:v>
      </x:c>
      <x:c r="H54" s="77">
        <x:f t="shared" si="51"/>
        <x:v>1</x:v>
      </x:c>
      <x:c r="I54" s="293">
        <x:f t="shared" si="51"/>
        <x:v>9841</x:v>
      </x:c>
      <x:c r="J54" s="77">
        <x:f t="shared" si="51"/>
        <x:v>29</x:v>
      </x:c>
      <x:c r="K54" s="77">
        <x:f t="shared" si="51"/>
        <x:v>10</x:v>
      </x:c>
      <x:c r="L54" s="293">
        <x:f t="shared" si="51"/>
        <x:v>27583.43</x:v>
      </x:c>
      <x:c r="M54" s="77">
        <x:f t="shared" si="51"/>
        <x:v>16</x:v>
      </x:c>
      <x:c r="N54" s="77">
        <x:f t="shared" si="51"/>
        <x:v>0</x:v>
      </x:c>
      <x:c r="O54" s="77">
        <x:f t="shared" si="51"/>
        <x:v>5</x:v>
      </x:c>
      <x:c r="P54" s="77">
        <x:f t="shared" si="51"/>
        <x:v>8</x:v>
      </x:c>
      <x:c r="Q54" s="77">
        <x:f t="shared" si="51"/>
        <x:v>1</x:v>
      </x:c>
      <x:c r="R54" s="293">
        <x:f t="shared" si="51"/>
        <x:v>5100.9799999999996</x:v>
      </x:c>
      <x:c r="S54" s="77">
        <x:f t="shared" si="51"/>
        <x:v>3</x:v>
      </x:c>
      <x:c r="T54" s="293">
        <x:f t="shared" si="51"/>
        <x:v>31.289999999999999</x:v>
      </x:c>
      <x:c r="U54" s="77">
        <x:f t="shared" si="51"/>
        <x:v>0</x:v>
      </x:c>
      <x:c r="V54" s="293">
        <x:f t="shared" si="51"/>
        <x:v>0</x:v>
      </x:c>
      <x:c r="W54" s="77">
        <x:f t="shared" si="51"/>
        <x:v>68</x:v>
      </x:c>
      <x:c r="X54" s="77">
        <x:f t="shared" si="51"/>
        <x:v>248</x:v>
      </x:c>
      <x:c r="Y54" s="77">
        <x:f t="shared" si="51"/>
        <x:v>5</x:v>
      </x:c>
      <x:c r="Z54" s="77">
        <x:f t="shared" si="51"/>
        <x:v>36</x:v>
      </x:c>
      <x:c r="AA54" s="77">
        <x:f t="shared" si="51"/>
        <x:v>5</x:v>
      </x:c>
      <x:c r="AB54" s="77">
        <x:f t="shared" si="51"/>
        <x:v>0</x:v>
      </x:c>
      <x:c r="AC54" s="77">
        <x:f t="shared" si="51"/>
        <x:v>3</x:v>
      </x:c>
      <x:c r="AD54" s="77">
        <x:f t="shared" si="51"/>
        <x:v>2</x:v>
      </x:c>
      <x:c r="AE54" s="77">
        <x:f t="shared" si="51"/>
        <x:v>0</x:v>
      </x:c>
      <x:c r="AF54" s="77">
        <x:f t="shared" si="51"/>
        <x:v>0</x:v>
      </x:c>
      <x:c r="AG54" s="77">
        <x:f t="shared" si="51"/>
        <x:v>5</x:v>
      </x:c>
      <x:c r="AH54" s="77">
        <x:f t="shared" si="51"/>
        <x:v>0</x:v>
      </x:c>
      <x:c r="AI54" s="77">
        <x:f t="shared" si="51"/>
        <x:v>0</x:v>
      </x:c>
      <x:c r="AJ54" s="77">
        <x:f t="shared" si="51"/>
        <x:v>6</x:v>
      </x:c>
      <x:c r="AK54" s="77">
        <x:f t="shared" si="51"/>
        <x:v>11</x:v>
      </x:c>
      <x:c r="AL54" s="369" t="s">
        <x:v>2069</x:v>
      </x:c>
      <x:c r="AM54" s="77">
        <x:f t="shared" ref="AM54:BU54" si="52">AM55+AM59</x:f>
        <x:v>2</x:v>
      </x:c>
      <x:c r="AN54" s="293">
        <x:f t="shared" si="52"/>
        <x:v>1068</x:v>
      </x:c>
      <x:c r="AO54" s="77">
        <x:f t="shared" si="52"/>
        <x:v>1</x:v>
      </x:c>
      <x:c r="AP54" s="77">
        <x:f t="shared" si="52"/>
        <x:v>1759</x:v>
      </x:c>
      <x:c r="AQ54" s="77">
        <x:f t="shared" si="52"/>
        <x:v>0</x:v>
      </x:c>
      <x:c r="AR54" s="293">
        <x:f t="shared" si="52"/>
        <x:v>0</x:v>
      </x:c>
      <x:c r="AS54" s="77">
        <x:f t="shared" si="52"/>
        <x:v>0</x:v>
      </x:c>
      <x:c r="AT54" s="293">
        <x:f t="shared" si="52"/>
        <x:v>0</x:v>
      </x:c>
      <x:c r="AU54" s="77">
        <x:f t="shared" si="52"/>
        <x:v>0</x:v>
      </x:c>
      <x:c r="AV54" s="77">
        <x:f t="shared" si="52"/>
        <x:v>0</x:v>
      </x:c>
      <x:c r="AW54" s="77">
        <x:f t="shared" si="52"/>
        <x:v>0</x:v>
      </x:c>
      <x:c r="AX54" s="77">
        <x:f t="shared" si="52"/>
        <x:v>1</x:v>
      </x:c>
      <x:c r="AY54" s="77">
        <x:f t="shared" si="52"/>
        <x:v>0</x:v>
      </x:c>
      <x:c r="AZ54" s="77">
        <x:f t="shared" si="52"/>
        <x:v>6</x:v>
      </x:c>
      <x:c r="BA54" s="293">
        <x:f t="shared" si="52"/>
        <x:v>3473</x:v>
      </x:c>
      <x:c r="BB54" s="77">
        <x:f t="shared" si="52"/>
        <x:v>0</x:v>
      </x:c>
      <x:c r="BC54" s="77">
        <x:f t="shared" si="52"/>
        <x:v>0</x:v>
      </x:c>
      <x:c r="BD54" s="77">
        <x:f t="shared" si="52"/>
        <x:v>0</x:v>
      </x:c>
      <x:c r="BE54" s="77">
        <x:f t="shared" si="52"/>
        <x:v>35</x:v>
      </x:c>
      <x:c r="BF54" s="77">
        <x:f t="shared" si="52"/>
        <x:v>220</x:v>
      </x:c>
      <x:c r="BG54" s="77">
        <x:f t="shared" si="52"/>
        <x:v>1</x:v>
      </x:c>
      <x:c r="BH54" s="77">
        <x:f t="shared" si="52"/>
        <x:v>0</x:v>
      </x:c>
      <x:c r="BI54" s="77">
        <x:f t="shared" si="52"/>
        <x:v>1</x:v>
      </x:c>
      <x:c r="BJ54" s="293">
        <x:f t="shared" si="52"/>
        <x:v>0</x:v>
      </x:c>
      <x:c r="BK54" s="77">
        <x:f t="shared" si="52"/>
        <x:v>0</x:v>
      </x:c>
      <x:c r="BL54" s="293">
        <x:f t="shared" si="52"/>
        <x:v>0</x:v>
      </x:c>
      <x:c r="BM54" s="77">
        <x:f t="shared" si="52"/>
        <x:v>1</x:v>
      </x:c>
      <x:c r="BN54" s="293">
        <x:f t="shared" si="52"/>
        <x:v>485.38999999999999</x:v>
      </x:c>
      <x:c r="BO54" s="77">
        <x:f t="shared" si="52"/>
        <x:v>1</x:v>
      </x:c>
      <x:c r="BP54" s="293">
        <x:f t="shared" si="52"/>
        <x:v>2707.8499999999999</x:v>
      </x:c>
      <x:c r="BQ54" s="77">
        <x:f t="shared" si="52"/>
        <x:v>1</x:v>
      </x:c>
      <x:c r="BR54" s="77">
        <x:f t="shared" si="52"/>
        <x:v>0</x:v>
      </x:c>
      <x:c r="BS54" s="77">
        <x:f t="shared" si="52"/>
        <x:v>0</x:v>
      </x:c>
      <x:c r="BT54" s="77">
        <x:f t="shared" si="52"/>
        <x:v>6</x:v>
      </x:c>
      <x:c r="BU54" s="77">
        <x:f t="shared" si="52"/>
        <x:v>6</x:v>
      </x:c>
      <x:c r="BV54" s="369" t="s">
        <x:v>2069</x:v>
      </x:c>
      <x:c r="BW54" s="77">
        <x:f t="shared" ref="BW54:CX54" si="53">BW55+BW59</x:f>
        <x:v>10</x:v>
      </x:c>
      <x:c r="BX54" s="77">
        <x:f t="shared" si="53"/>
        <x:v>570</x:v>
      </x:c>
      <x:c r="BY54" s="293">
        <x:f t="shared" si="53"/>
        <x:v>6361.0000000000009</x:v>
      </x:c>
      <x:c r="BZ54" s="77">
        <x:f t="shared" si="53"/>
        <x:v>2</x:v>
      </x:c>
      <x:c r="CA54" s="293">
        <x:f t="shared" si="53"/>
        <x:v>3528</x:v>
      </x:c>
      <x:c r="CB54" s="77">
        <x:f t="shared" si="53"/>
        <x:v>4</x:v>
      </x:c>
      <x:c r="CC54" s="293">
        <x:f t="shared" si="53"/>
        <x:v>0</x:v>
      </x:c>
      <x:c r="CD54" s="77">
        <x:f t="shared" si="53"/>
        <x:v>0</x:v>
      </x:c>
      <x:c r="CE54" s="77">
        <x:f t="shared" si="53"/>
        <x:v>4</x:v>
      </x:c>
      <x:c r="CF54" s="293">
        <x:f t="shared" si="53"/>
        <x:v>819.89999999999998</x:v>
      </x:c>
      <x:c r="CG54" s="77">
        <x:f t="shared" si="53"/>
        <x:v>0</x:v>
      </x:c>
      <x:c r="CH54" s="77">
        <x:f t="shared" si="53"/>
        <x:v>6</x:v>
      </x:c>
      <x:c r="CI54" s="77">
        <x:f t="shared" si="53"/>
        <x:v>0</x:v>
      </x:c>
      <x:c r="CJ54" s="77">
        <x:f t="shared" si="53"/>
        <x:v>13</x:v>
      </x:c>
      <x:c r="CK54" s="77">
        <x:f t="shared" si="53"/>
        <x:v>1</x:v>
      </x:c>
      <x:c r="CL54" s="77">
        <x:f t="shared" si="53"/>
        <x:v>0</x:v>
      </x:c>
      <x:c r="CM54" s="77">
        <x:f t="shared" si="53"/>
        <x:v>2</x:v>
      </x:c>
      <x:c r="CN54" s="77">
        <x:f t="shared" si="53"/>
        <x:v>2</x:v>
      </x:c>
      <x:c r="CO54" s="77">
        <x:f t="shared" si="53"/>
        <x:v>4</x:v>
      </x:c>
      <x:c r="CP54" s="293">
        <x:f t="shared" si="53"/>
        <x:v>1690.52</x:v>
      </x:c>
      <x:c r="CQ54" s="77">
        <x:f t="shared" si="53"/>
        <x:v>14</x:v>
      </x:c>
      <x:c r="CR54" s="293">
        <x:f t="shared" si="53"/>
        <x:v>2670.4099999999999</x:v>
      </x:c>
      <x:c r="CS54" s="77">
        <x:v>699</x:v>
      </x:c>
      <x:c r="CT54" s="77">
        <x:f t="shared" si="53"/>
        <x:v>14</x:v>
      </x:c>
      <x:c r="CU54" s="77">
        <x:f t="shared" si="53"/>
        <x:v>331</x:v>
      </x:c>
      <x:c r="CV54" s="77">
        <x:f t="shared" si="53"/>
        <x:v>294</x:v>
      </x:c>
      <x:c r="CW54" s="77">
        <x:f t="shared" si="53"/>
        <x:v>0</x:v>
      </x:c>
      <x:c r="CX54" s="77">
        <x:f t="shared" si="53"/>
        <x:v>0</x:v>
      </x:c>
      <x:c r="CY54" s="369" t="s">
        <x:v>2069</x:v>
      </x:c>
      <x:c r="CZ54" s="77">
        <x:f t="shared" ref="CZ54:DG54" si="54">CZ55+CZ59</x:f>
        <x:v>22</x:v>
      </x:c>
      <x:c r="DA54" s="293">
        <x:f t="shared" si="54"/>
        <x:v>12065.240000000002</x:v>
      </x:c>
      <x:c r="DB54" s="77">
        <x:f t="shared" si="54"/>
        <x:v>0</x:v>
      </x:c>
      <x:c r="DC54" s="293">
        <x:f t="shared" si="54"/>
        <x:v>0</x:v>
      </x:c>
      <x:c r="DD54" s="77">
        <x:f t="shared" si="54"/>
        <x:v>0</x:v>
      </x:c>
      <x:c r="DE54" s="293">
        <x:f t="shared" si="54"/>
        <x:v>0</x:v>
      </x:c>
      <x:c r="DF54" s="77">
        <x:f t="shared" si="54"/>
        <x:v>0</x:v>
      </x:c>
      <x:c r="DG54" s="293">
        <x:f t="shared" si="54"/>
        <x:v>0</x:v>
      </x:c>
    </x:row>
    <x:row r="55" spans="1:111" s="1" customFormat="1" ht="24.949999999999999" customHeight="1">
      <x:c r="A55" s="432" t="s">
        <x:v>2402</x:v>
      </x:c>
      <x:c r="B55" s="77">
        <x:f t="shared" ref="B55:AK55" si="55">SUM(B56:B58)</x:f>
        <x:v>20</x:v>
      </x:c>
      <x:c r="C55" s="71">
        <x:f t="shared" si="55"/>
        <x:v>17585.540000000001</x:v>
      </x:c>
      <x:c r="D55" s="69">
        <x:f t="shared" si="55"/>
        <x:v>17</x:v>
      </x:c>
      <x:c r="E55" s="71">
        <x:f t="shared" si="55"/>
        <x:v>37490</x:v>
      </x:c>
      <x:c r="F55" s="69">
        <x:f t="shared" si="55"/>
        <x:v>193</x:v>
      </x:c>
      <x:c r="G55" s="71">
        <x:f t="shared" si="55"/>
        <x:v>16.786999999999999</x:v>
      </x:c>
      <x:c r="H55" s="69">
        <x:f t="shared" si="55"/>
        <x:v>1</x:v>
      </x:c>
      <x:c r="I55" s="71">
        <x:f t="shared" si="55"/>
        <x:v>9841</x:v>
      </x:c>
      <x:c r="J55" s="69">
        <x:f t="shared" si="55"/>
        <x:v>27</x:v>
      </x:c>
      <x:c r="K55" s="69">
        <x:f t="shared" si="55"/>
        <x:v>8</x:v>
      </x:c>
      <x:c r="L55" s="71">
        <x:f t="shared" si="55"/>
        <x:v>22938.549999999999</x:v>
      </x:c>
      <x:c r="M55" s="69">
        <x:f t="shared" si="55"/>
        <x:v>15</x:v>
      </x:c>
      <x:c r="N55" s="69">
        <x:f t="shared" si="55"/>
        <x:v>0</x:v>
      </x:c>
      <x:c r="O55" s="69">
        <x:f t="shared" si="55"/>
        <x:v>5</x:v>
      </x:c>
      <x:c r="P55" s="69">
        <x:f t="shared" si="55"/>
        <x:v>8</x:v>
      </x:c>
      <x:c r="Q55" s="69">
        <x:f t="shared" si="55"/>
        <x:v>1</x:v>
      </x:c>
      <x:c r="R55" s="71">
        <x:f t="shared" si="55"/>
        <x:v>5100.9799999999996</x:v>
      </x:c>
      <x:c r="S55" s="69">
        <x:f t="shared" si="55"/>
        <x:v>3</x:v>
      </x:c>
      <x:c r="T55" s="71">
        <x:f t="shared" si="55"/>
        <x:v>31.289999999999999</x:v>
      </x:c>
      <x:c r="U55" s="69">
        <x:f t="shared" si="55"/>
        <x:v>0</x:v>
      </x:c>
      <x:c r="V55" s="71">
        <x:f t="shared" si="55"/>
        <x:v>0</x:v>
      </x:c>
      <x:c r="W55" s="69">
        <x:f t="shared" si="55"/>
        <x:v>51</x:v>
      </x:c>
      <x:c r="X55" s="69">
        <x:f t="shared" si="55"/>
        <x:v>203</x:v>
      </x:c>
      <x:c r="Y55" s="69">
        <x:f t="shared" si="55"/>
        <x:v>5</x:v>
      </x:c>
      <x:c r="Z55" s="69">
        <x:f t="shared" si="55"/>
        <x:v>36</x:v>
      </x:c>
      <x:c r="AA55" s="69">
        <x:f t="shared" si="55"/>
        <x:v>5</x:v>
      </x:c>
      <x:c r="AB55" s="69">
        <x:f t="shared" si="55"/>
        <x:v>0</x:v>
      </x:c>
      <x:c r="AC55" s="69">
        <x:f t="shared" si="55"/>
        <x:v>3</x:v>
      </x:c>
      <x:c r="AD55" s="69">
        <x:f t="shared" si="55"/>
        <x:v>2</x:v>
      </x:c>
      <x:c r="AE55" s="69">
        <x:f t="shared" si="55"/>
        <x:v>0</x:v>
      </x:c>
      <x:c r="AF55" s="69">
        <x:f t="shared" si="55"/>
        <x:v>0</x:v>
      </x:c>
      <x:c r="AG55" s="69">
        <x:f t="shared" si="55"/>
        <x:v>5</x:v>
      </x:c>
      <x:c r="AH55" s="69">
        <x:f t="shared" si="55"/>
        <x:v>0</x:v>
      </x:c>
      <x:c r="AI55" s="69">
        <x:f t="shared" si="55"/>
        <x:v>0</x:v>
      </x:c>
      <x:c r="AJ55" s="69">
        <x:f t="shared" si="55"/>
        <x:v>6</x:v>
      </x:c>
      <x:c r="AK55" s="69">
        <x:f t="shared" si="55"/>
        <x:v>11</x:v>
      </x:c>
      <x:c r="AL55" s="432" t="s">
        <x:v>2402</x:v>
      </x:c>
      <x:c r="AM55" s="77">
        <x:f t="shared" ref="AM55:BU55" si="56">SUM(AM56:AM58)</x:f>
        <x:v>2</x:v>
      </x:c>
      <x:c r="AN55" s="71">
        <x:f t="shared" si="56"/>
        <x:v>1068</x:v>
      </x:c>
      <x:c r="AO55" s="69">
        <x:f t="shared" si="56"/>
        <x:v>1</x:v>
      </x:c>
      <x:c r="AP55" s="69">
        <x:f t="shared" si="56"/>
        <x:v>1759</x:v>
      </x:c>
      <x:c r="AQ55" s="69">
        <x:f t="shared" si="56"/>
        <x:v>0</x:v>
      </x:c>
      <x:c r="AR55" s="71">
        <x:f t="shared" si="56"/>
        <x:v>0</x:v>
      </x:c>
      <x:c r="AS55" s="69">
        <x:f t="shared" si="56"/>
        <x:v>0</x:v>
      </x:c>
      <x:c r="AT55" s="71">
        <x:f t="shared" si="56"/>
        <x:v>0</x:v>
      </x:c>
      <x:c r="AU55" s="69">
        <x:f t="shared" si="56"/>
        <x:v>0</x:v>
      </x:c>
      <x:c r="AV55" s="69">
        <x:f t="shared" si="56"/>
        <x:v>0</x:v>
      </x:c>
      <x:c r="AW55" s="69">
        <x:f t="shared" si="56"/>
        <x:v>0</x:v>
      </x:c>
      <x:c r="AX55" s="69">
        <x:f t="shared" si="56"/>
        <x:v>1</x:v>
      </x:c>
      <x:c r="AY55" s="69">
        <x:f t="shared" si="56"/>
        <x:v>0</x:v>
      </x:c>
      <x:c r="AZ55" s="69">
        <x:f t="shared" si="56"/>
        <x:v>6</x:v>
      </x:c>
      <x:c r="BA55" s="71">
        <x:f t="shared" si="56"/>
        <x:v>3473</x:v>
      </x:c>
      <x:c r="BB55" s="69">
        <x:f t="shared" si="56"/>
        <x:v>0</x:v>
      </x:c>
      <x:c r="BC55" s="69">
        <x:f t="shared" si="56"/>
        <x:v>0</x:v>
      </x:c>
      <x:c r="BD55" s="69">
        <x:f t="shared" si="56"/>
        <x:v>0</x:v>
      </x:c>
      <x:c r="BE55" s="69">
        <x:f t="shared" si="56"/>
        <x:v>35</x:v>
      </x:c>
      <x:c r="BF55" s="69">
        <x:f t="shared" si="56"/>
        <x:v>220</x:v>
      </x:c>
      <x:c r="BG55" s="69">
        <x:f t="shared" si="56"/>
        <x:v>1</x:v>
      </x:c>
      <x:c r="BH55" s="69">
        <x:f t="shared" si="56"/>
        <x:v>0</x:v>
      </x:c>
      <x:c r="BI55" s="69">
        <x:f t="shared" si="56"/>
        <x:v>1</x:v>
      </x:c>
      <x:c r="BJ55" s="71">
        <x:f t="shared" si="56"/>
        <x:v>0</x:v>
      </x:c>
      <x:c r="BK55" s="69">
        <x:f t="shared" si="56"/>
        <x:v>0</x:v>
      </x:c>
      <x:c r="BL55" s="71">
        <x:f t="shared" si="56"/>
        <x:v>0</x:v>
      </x:c>
      <x:c r="BM55" s="69">
        <x:f t="shared" si="56"/>
        <x:v>1</x:v>
      </x:c>
      <x:c r="BN55" s="71">
        <x:f t="shared" si="56"/>
        <x:v>485.38999999999999</x:v>
      </x:c>
      <x:c r="BO55" s="69">
        <x:f t="shared" si="56"/>
        <x:v>1</x:v>
      </x:c>
      <x:c r="BP55" s="71">
        <x:f t="shared" si="56"/>
        <x:v>2707.8499999999999</x:v>
      </x:c>
      <x:c r="BQ55" s="69">
        <x:f t="shared" si="56"/>
        <x:v>1</x:v>
      </x:c>
      <x:c r="BR55" s="69">
        <x:f t="shared" si="56"/>
        <x:v>0</x:v>
      </x:c>
      <x:c r="BS55" s="69">
        <x:f t="shared" si="56"/>
        <x:v>0</x:v>
      </x:c>
      <x:c r="BT55" s="69">
        <x:f t="shared" si="56"/>
        <x:v>6</x:v>
      </x:c>
      <x:c r="BU55" s="69">
        <x:f t="shared" si="56"/>
        <x:v>6</x:v>
      </x:c>
      <x:c r="BV55" s="432" t="s">
        <x:v>2402</x:v>
      </x:c>
      <x:c r="BW55" s="77">
        <x:f t="shared" ref="BW55:CX55" si="57">SUM(BW56:BW58)</x:f>
        <x:v>9</x:v>
      </x:c>
      <x:c r="BX55" s="69">
        <x:f t="shared" si="57"/>
        <x:v>561</x:v>
      </x:c>
      <x:c r="BY55" s="71">
        <x:f t="shared" si="57"/>
        <x:v>6076.1100000000006</x:v>
      </x:c>
      <x:c r="BZ55" s="69">
        <x:f t="shared" si="57"/>
        <x:v>2</x:v>
      </x:c>
      <x:c r="CA55" s="71">
        <x:f t="shared" si="57"/>
        <x:v>3528</x:v>
      </x:c>
      <x:c r="CB55" s="69">
        <x:f t="shared" si="57"/>
        <x:v>4</x:v>
      </x:c>
      <x:c r="CC55" s="71">
        <x:f t="shared" si="57"/>
        <x:v>0</x:v>
      </x:c>
      <x:c r="CD55" s="69">
        <x:f t="shared" si="57"/>
        <x:v>0</x:v>
      </x:c>
      <x:c r="CE55" s="69">
        <x:f t="shared" si="57"/>
        <x:v>3</x:v>
      </x:c>
      <x:c r="CF55" s="71">
        <x:f t="shared" si="57"/>
        <x:v>693.60000000000002</x:v>
      </x:c>
      <x:c r="CG55" s="69">
        <x:f t="shared" si="57"/>
        <x:v>0</x:v>
      </x:c>
      <x:c r="CH55" s="69">
        <x:f t="shared" si="57"/>
        <x:v>6</x:v>
      </x:c>
      <x:c r="CI55" s="69">
        <x:f t="shared" si="57"/>
        <x:v>0</x:v>
      </x:c>
      <x:c r="CJ55" s="69">
        <x:f t="shared" si="57"/>
        <x:v>12</x:v>
      </x:c>
      <x:c r="CK55" s="69">
        <x:f t="shared" si="57"/>
        <x:v>1</x:v>
      </x:c>
      <x:c r="CL55" s="69">
        <x:f t="shared" si="57"/>
        <x:v>0</x:v>
      </x:c>
      <x:c r="CM55" s="69">
        <x:f t="shared" si="57"/>
        <x:v>2</x:v>
      </x:c>
      <x:c r="CN55" s="69">
        <x:f t="shared" si="57"/>
        <x:v>2</x:v>
      </x:c>
      <x:c r="CO55" s="69">
        <x:f t="shared" si="57"/>
        <x:v>3</x:v>
      </x:c>
      <x:c r="CP55" s="71">
        <x:f t="shared" si="57"/>
        <x:v>808.05999999999995</x:v>
      </x:c>
      <x:c r="CQ55" s="69">
        <x:f t="shared" si="57"/>
        <x:v>13</x:v>
      </x:c>
      <x:c r="CR55" s="71">
        <x:f t="shared" si="57"/>
        <x:v>2327.4099999999999</x:v>
      </x:c>
      <x:c r="CS55" s="69">
        <x:v>662</x:v>
      </x:c>
      <x:c r="CT55" s="69">
        <x:f t="shared" si="57"/>
        <x:v>11</x:v>
      </x:c>
      <x:c r="CU55" s="69">
        <x:f t="shared" si="57"/>
        <x:v>301</x:v>
      </x:c>
      <x:c r="CV55" s="69">
        <x:f t="shared" si="57"/>
        <x:v>291</x:v>
      </x:c>
      <x:c r="CW55" s="69">
        <x:f t="shared" si="57"/>
        <x:v>0</x:v>
      </x:c>
      <x:c r="CX55" s="69">
        <x:f t="shared" si="57"/>
        <x:v>0</x:v>
      </x:c>
      <x:c r="CY55" s="432" t="s">
        <x:v>2402</x:v>
      </x:c>
      <x:c r="CZ55" s="114">
        <x:f t="shared" ref="CZ55:DG55" si="58">SUM(CZ56:CZ58)</x:f>
        <x:v>21</x:v>
      </x:c>
      <x:c r="DA55" s="71">
        <x:f t="shared" si="58"/>
        <x:v>11182.780000000001</x:v>
      </x:c>
      <x:c r="DB55" s="69">
        <x:f t="shared" si="58"/>
        <x:v>0</x:v>
      </x:c>
      <x:c r="DC55" s="71">
        <x:f t="shared" si="58"/>
        <x:v>0</x:v>
      </x:c>
      <x:c r="DD55" s="69">
        <x:f t="shared" si="58"/>
        <x:v>0</x:v>
      </x:c>
      <x:c r="DE55" s="71">
        <x:f t="shared" si="58"/>
        <x:v>0</x:v>
      </x:c>
      <x:c r="DF55" s="69">
        <x:f t="shared" si="58"/>
        <x:v>0</x:v>
      </x:c>
      <x:c r="DG55" s="71">
        <x:f t="shared" si="58"/>
        <x:v>0</x:v>
      </x:c>
    </x:row>
    <x:row r="56" spans="1:113" s="1" customFormat="1" ht="24.949999999999999" customHeight="1">
      <x:c r="A56" s="485" t="s">
        <x:v>615</x:v>
      </x:c>
      <x:c r="B56" s="77">
        <x:v>1</x:v>
      </x:c>
      <x:c r="C56" s="71">
        <x:v>453</x:v>
      </x:c>
      <x:c r="D56" s="69">
        <x:v>0</x:v>
      </x:c>
      <x:c r="E56" s="71">
        <x:v>0</x:v>
      </x:c>
      <x:c r="F56" s="69">
        <x:v>1</x:v>
      </x:c>
      <x:c r="G56" s="71">
        <x:v>1</x:v>
      </x:c>
      <x:c r="H56" s="69">
        <x:v>0</x:v>
      </x:c>
      <x:c r="I56" s="71">
        <x:v>0</x:v>
      </x:c>
      <x:c r="J56" s="69">
        <x:v>6</x:v>
      </x:c>
      <x:c r="K56" s="69">
        <x:v>1</x:v>
      </x:c>
      <x:c r="L56" s="71">
        <x:v>453</x:v>
      </x:c>
      <x:c r="M56" s="69">
        <x:v>1</x:v>
      </x:c>
      <x:c r="N56" s="69">
        <x:v>0</x:v>
      </x:c>
      <x:c r="O56" s="69">
        <x:v>1</x:v>
      </x:c>
      <x:c r="P56" s="69">
        <x:v>1</x:v>
      </x:c>
      <x:c r="Q56" s="69">
        <x:v>0</x:v>
      </x:c>
      <x:c r="R56" s="71">
        <x:v>0</x:v>
      </x:c>
      <x:c r="S56" s="69">
        <x:v>1</x:v>
      </x:c>
      <x:c r="T56" s="71">
        <x:v>21.289999999999999</x:v>
      </x:c>
      <x:c r="U56" s="69">
        <x:v>0</x:v>
      </x:c>
      <x:c r="V56" s="71">
        <x:v>0</x:v>
      </x:c>
      <x:c r="W56" s="69">
        <x:v>0</x:v>
      </x:c>
      <x:c r="X56" s="69">
        <x:v>76</x:v>
      </x:c>
      <x:c r="Y56" s="69">
        <x:v>1</x:v>
      </x:c>
      <x:c r="Z56" s="69">
        <x:v>6</x:v>
      </x:c>
      <x:c r="AA56" s="69">
        <x:v>2</x:v>
      </x:c>
      <x:c r="AB56" s="69">
        <x:v>0</x:v>
      </x:c>
      <x:c r="AC56" s="69">
        <x:v>0</x:v>
      </x:c>
      <x:c r="AD56" s="69">
        <x:v>1</x:v>
      </x:c>
      <x:c r="AE56" s="69">
        <x:v>0</x:v>
      </x:c>
      <x:c r="AF56" s="69">
        <x:v>0</x:v>
      </x:c>
      <x:c r="AG56" s="69">
        <x:v>1</x:v>
      </x:c>
      <x:c r="AH56" s="69">
        <x:v>0</x:v>
      </x:c>
      <x:c r="AI56" s="69">
        <x:v>0</x:v>
      </x:c>
      <x:c r="AJ56" s="69">
        <x:v>2</x:v>
      </x:c>
      <x:c r="AK56" s="69">
        <x:v>7</x:v>
      </x:c>
      <x:c r="AL56" s="485" t="s">
        <x:v>615</x:v>
      </x:c>
      <x:c r="AM56" s="77">
        <x:v>0</x:v>
      </x:c>
      <x:c r="AN56" s="71">
        <x:v>0</x:v>
      </x:c>
      <x:c r="AO56" s="69">
        <x:v>0</x:v>
      </x:c>
      <x:c r="AP56" s="69">
        <x:v>0</x:v>
      </x:c>
      <x:c r="AQ56" s="69">
        <x:v>0</x:v>
      </x:c>
      <x:c r="AR56" s="71">
        <x:v>0</x:v>
      </x:c>
      <x:c r="AS56" s="69">
        <x:v>0</x:v>
      </x:c>
      <x:c r="AT56" s="71">
        <x:v>0</x:v>
      </x:c>
      <x:c r="AU56" s="69">
        <x:v>0</x:v>
      </x:c>
      <x:c r="AV56" s="69">
        <x:v>0</x:v>
      </x:c>
      <x:c r="AW56" s="69">
        <x:v>0</x:v>
      </x:c>
      <x:c r="AX56" s="69">
        <x:v>1</x:v>
      </x:c>
      <x:c r="AY56" s="69">
        <x:v>0</x:v>
      </x:c>
      <x:c r="AZ56" s="69">
        <x:v>1</x:v>
      </x:c>
      <x:c r="BA56" s="71">
        <x:v>463</x:v>
      </x:c>
      <x:c r="BB56" s="69">
        <x:v>0</x:v>
      </x:c>
      <x:c r="BC56" s="69">
        <x:v>0</x:v>
      </x:c>
      <x:c r="BD56" s="69">
        <x:v>0</x:v>
      </x:c>
      <x:c r="BE56" s="69">
        <x:v>9</x:v>
      </x:c>
      <x:c r="BF56" s="69">
        <x:v>30</x:v>
      </x:c>
      <x:c r="BG56" s="69">
        <x:v>0</x:v>
      </x:c>
      <x:c r="BH56" s="69">
        <x:v>0</x:v>
      </x:c>
      <x:c r="BI56" s="69">
        <x:v>0</x:v>
      </x:c>
      <x:c r="BJ56" s="71">
        <x:v>0</x:v>
      </x:c>
      <x:c r="BK56" s="69">
        <x:v>0</x:v>
      </x:c>
      <x:c r="BL56" s="71">
        <x:v>0</x:v>
      </x:c>
      <x:c r="BM56" s="69">
        <x:v>0</x:v>
      </x:c>
      <x:c r="BN56" s="71">
        <x:v>0</x:v>
      </x:c>
      <x:c r="BO56" s="69">
        <x:v>0</x:v>
      </x:c>
      <x:c r="BP56" s="71">
        <x:v>0</x:v>
      </x:c>
      <x:c r="BQ56" s="69">
        <x:v>0</x:v>
      </x:c>
      <x:c r="BR56" s="69">
        <x:v>0</x:v>
      </x:c>
      <x:c r="BS56" s="69">
        <x:v>0</x:v>
      </x:c>
      <x:c r="BT56" s="69">
        <x:v>0</x:v>
      </x:c>
      <x:c r="BU56" s="69">
        <x:v>0</x:v>
      </x:c>
      <x:c r="BV56" s="485" t="s">
        <x:v>615</x:v>
      </x:c>
      <x:c r="BW56" s="77">
        <x:v>0</x:v>
      </x:c>
      <x:c r="BX56" s="69">
        <x:v>0</x:v>
      </x:c>
      <x:c r="BY56" s="71">
        <x:v>0</x:v>
      </x:c>
      <x:c r="BZ56" s="69">
        <x:v>0</x:v>
      </x:c>
      <x:c r="CA56" s="71">
        <x:v>0</x:v>
      </x:c>
      <x:c r="CB56" s="69">
        <x:v>0</x:v>
      </x:c>
      <x:c r="CC56" s="71">
        <x:v>0</x:v>
      </x:c>
      <x:c r="CD56" s="69">
        <x:v>0</x:v>
      </x:c>
      <x:c r="CE56" s="69">
        <x:v>1</x:v>
      </x:c>
      <x:c r="CF56" s="71">
        <x:v>42</x:v>
      </x:c>
      <x:c r="CG56" s="69">
        <x:v>0</x:v>
      </x:c>
      <x:c r="CH56" s="69">
        <x:v>1</x:v>
      </x:c>
      <x:c r="CI56" s="69">
        <x:v>0</x:v>
      </x:c>
      <x:c r="CJ56" s="69">
        <x:v>1</x:v>
      </x:c>
      <x:c r="CK56" s="69">
        <x:v>0</x:v>
      </x:c>
      <x:c r="CL56" s="69">
        <x:v>0</x:v>
      </x:c>
      <x:c r="CM56" s="69">
        <x:v>0</x:v>
      </x:c>
      <x:c r="CN56" s="69">
        <x:v>0</x:v>
      </x:c>
      <x:c r="CO56" s="69">
        <x:v>1</x:v>
      </x:c>
      <x:c r="CP56" s="71">
        <x:v>58</x:v>
      </x:c>
      <x:c r="CQ56" s="69">
        <x:v>1</x:v>
      </x:c>
      <x:c r="CR56" s="71">
        <x:v>848</x:v>
      </x:c>
      <x:c r="CS56" s="69">
        <x:v>59</x:v>
      </x:c>
      <x:c r="CT56" s="69">
        <x:v>1</x:v>
      </x:c>
      <x:c r="CU56" s="69">
        <x:v>3</x:v>
      </x:c>
      <x:c r="CV56" s="69">
        <x:v>8</x:v>
      </x:c>
      <x:c r="CW56" s="69">
        <x:v>0</x:v>
      </x:c>
      <x:c r="CX56" s="69">
        <x:v>0</x:v>
      </x:c>
      <x:c r="CY56" s="485" t="s">
        <x:v>615</x:v>
      </x:c>
      <x:c r="CZ56" s="487">
        <x:v>1</x:v>
      </x:c>
      <x:c r="DA56" s="73">
        <x:v>121.39</x:v>
      </x:c>
      <x:c r="DB56" s="472">
        <x:v>0</x:v>
      </x:c>
      <x:c r="DC56" s="73">
        <x:v>0</x:v>
      </x:c>
      <x:c r="DD56" s="472">
        <x:v>0</x:v>
      </x:c>
      <x:c r="DE56" s="73">
        <x:v>0</x:v>
      </x:c>
      <x:c r="DF56" s="472">
        <x:v>0</x:v>
      </x:c>
      <x:c r="DG56" s="73">
        <x:v>0</x:v>
      </x:c>
      <x:c r="DI56" s="501"/>
    </x:row>
    <x:row r="57" spans="1:113" s="1" customFormat="1" ht="24.949999999999999" customHeight="1">
      <x:c r="A57" s="485" t="s">
        <x:v>632</x:v>
      </x:c>
      <x:c r="B57" s="77">
        <x:v>9</x:v>
      </x:c>
      <x:c r="C57" s="71">
        <x:v>2250.54</x:v>
      </x:c>
      <x:c r="D57" s="69">
        <x:v>0</x:v>
      </x:c>
      <x:c r="E57" s="71">
        <x:v>0</x:v>
      </x:c>
      <x:c r="F57" s="69">
        <x:v>57</x:v>
      </x:c>
      <x:c r="G57" s="71">
        <x:v>4.758</x:v>
      </x:c>
      <x:c r="H57" s="69">
        <x:v>0</x:v>
      </x:c>
      <x:c r="I57" s="71">
        <x:v>0</x:v>
      </x:c>
      <x:c r="J57" s="69">
        <x:v>7</x:v>
      </x:c>
      <x:c r="K57" s="69">
        <x:v>3</x:v>
      </x:c>
      <x:c r="L57" s="71">
        <x:v>2390.5500000000002</x:v>
      </x:c>
      <x:c r="M57" s="69">
        <x:f>1+1</x:f>
        <x:v>2</x:v>
      </x:c>
      <x:c r="N57" s="69">
        <x:v>0</x:v>
      </x:c>
      <x:c r="O57" s="69">
        <x:v>0</x:v>
      </x:c>
      <x:c r="P57" s="69">
        <x:v>0</x:v>
      </x:c>
      <x:c r="Q57" s="69">
        <x:v>1</x:v>
      </x:c>
      <x:c r="R57" s="71">
        <x:v>5100.9799999999996</x:v>
      </x:c>
      <x:c r="S57" s="69">
        <x:v>0</x:v>
      </x:c>
      <x:c r="T57" s="71">
        <x:v>0</x:v>
      </x:c>
      <x:c r="U57" s="69">
        <x:v>0</x:v>
      </x:c>
      <x:c r="V57" s="71">
        <x:v>0</x:v>
      </x:c>
      <x:c r="W57" s="69">
        <x:v>41</x:v>
      </x:c>
      <x:c r="X57" s="69">
        <x:v>66</x:v>
      </x:c>
      <x:c r="Y57" s="69">
        <x:v>1</x:v>
      </x:c>
      <x:c r="Z57" s="69">
        <x:v>5</x:v>
      </x:c>
      <x:c r="AA57" s="69">
        <x:v>1</x:v>
      </x:c>
      <x:c r="AB57" s="69">
        <x:v>0</x:v>
      </x:c>
      <x:c r="AC57" s="69">
        <x:v>1</x:v>
      </x:c>
      <x:c r="AD57" s="69">
        <x:v>0</x:v>
      </x:c>
      <x:c r="AE57" s="69">
        <x:v>0</x:v>
      </x:c>
      <x:c r="AF57" s="69">
        <x:v>0</x:v>
      </x:c>
      <x:c r="AG57" s="69">
        <x:v>2</x:v>
      </x:c>
      <x:c r="AH57" s="69">
        <x:v>0</x:v>
      </x:c>
      <x:c r="AI57" s="69">
        <x:v>0</x:v>
      </x:c>
      <x:c r="AJ57" s="69">
        <x:v>0</x:v>
      </x:c>
      <x:c r="AK57" s="69">
        <x:v>0</x:v>
      </x:c>
      <x:c r="AL57" s="485" t="s">
        <x:v>632</x:v>
      </x:c>
      <x:c r="AM57" s="77">
        <x:v>0</x:v>
      </x:c>
      <x:c r="AN57" s="71">
        <x:v>0</x:v>
      </x:c>
      <x:c r="AO57" s="69">
        <x:v>0</x:v>
      </x:c>
      <x:c r="AP57" s="69">
        <x:v>0</x:v>
      </x:c>
      <x:c r="AQ57" s="69">
        <x:v>0</x:v>
      </x:c>
      <x:c r="AR57" s="71">
        <x:v>0</x:v>
      </x:c>
      <x:c r="AS57" s="69">
        <x:v>0</x:v>
      </x:c>
      <x:c r="AT57" s="71">
        <x:v>0</x:v>
      </x:c>
      <x:c r="AU57" s="69">
        <x:v>0</x:v>
      </x:c>
      <x:c r="AV57" s="69">
        <x:v>0</x:v>
      </x:c>
      <x:c r="AW57" s="69">
        <x:v>0</x:v>
      </x:c>
      <x:c r="AX57" s="69">
        <x:v>0</x:v>
      </x:c>
      <x:c r="AY57" s="69">
        <x:v>0</x:v>
      </x:c>
      <x:c r="AZ57" s="69">
        <x:v>1</x:v>
      </x:c>
      <x:c r="BA57" s="71">
        <x:v>680</x:v>
      </x:c>
      <x:c r="BB57" s="69">
        <x:v>0</x:v>
      </x:c>
      <x:c r="BC57" s="69">
        <x:v>0</x:v>
      </x:c>
      <x:c r="BD57" s="69">
        <x:v>0</x:v>
      </x:c>
      <x:c r="BE57" s="69">
        <x:v>8</x:v>
      </x:c>
      <x:c r="BF57" s="69">
        <x:v>30</x:v>
      </x:c>
      <x:c r="BG57" s="69">
        <x:v>0</x:v>
      </x:c>
      <x:c r="BH57" s="69">
        <x:v>0</x:v>
      </x:c>
      <x:c r="BI57" s="69">
        <x:v>0</x:v>
      </x:c>
      <x:c r="BJ57" s="71">
        <x:v>0</x:v>
      </x:c>
      <x:c r="BK57" s="69">
        <x:v>0</x:v>
      </x:c>
      <x:c r="BL57" s="71">
        <x:v>0</x:v>
      </x:c>
      <x:c r="BM57" s="69">
        <x:v>1</x:v>
      </x:c>
      <x:c r="BN57" s="71">
        <x:v>485.38999999999999</x:v>
      </x:c>
      <x:c r="BO57" s="69">
        <x:v>0</x:v>
      </x:c>
      <x:c r="BP57" s="71">
        <x:v>0</x:v>
      </x:c>
      <x:c r="BQ57" s="69">
        <x:v>1</x:v>
      </x:c>
      <x:c r="BR57" s="69">
        <x:v>0</x:v>
      </x:c>
      <x:c r="BS57" s="69">
        <x:v>0</x:v>
      </x:c>
      <x:c r="BT57" s="69">
        <x:v>1</x:v>
      </x:c>
      <x:c r="BU57" s="69">
        <x:v>1</x:v>
      </x:c>
      <x:c r="BV57" s="485" t="s">
        <x:v>632</x:v>
      </x:c>
      <x:c r="BW57" s="77">
        <x:v>6</x:v>
      </x:c>
      <x:c r="BX57" s="69">
        <x:v>169</x:v>
      </x:c>
      <x:c r="BY57" s="71">
        <x:v>2699.1100000000001</x:v>
      </x:c>
      <x:c r="BZ57" s="69">
        <x:v>0</x:v>
      </x:c>
      <x:c r="CA57" s="71">
        <x:v>0</x:v>
      </x:c>
      <x:c r="CB57" s="69">
        <x:v>0</x:v>
      </x:c>
      <x:c r="CC57" s="71">
        <x:v>0</x:v>
      </x:c>
      <x:c r="CD57" s="69">
        <x:v>0</x:v>
      </x:c>
      <x:c r="CE57" s="69">
        <x:v>1</x:v>
      </x:c>
      <x:c r="CF57" s="71">
        <x:v>93.599999999999994</x:v>
      </x:c>
      <x:c r="CG57" s="69">
        <x:v>0</x:v>
      </x:c>
      <x:c r="CH57" s="69">
        <x:v>0</x:v>
      </x:c>
      <x:c r="CI57" s="69">
        <x:v>0</x:v>
      </x:c>
      <x:c r="CJ57" s="69">
        <x:v>4</x:v>
      </x:c>
      <x:c r="CK57" s="69">
        <x:v>1</x:v>
      </x:c>
      <x:c r="CL57" s="69">
        <x:v>0</x:v>
      </x:c>
      <x:c r="CM57" s="69">
        <x:v>0</x:v>
      </x:c>
      <x:c r="CN57" s="69">
        <x:v>0</x:v>
      </x:c>
      <x:c r="CO57" s="69">
        <x:v>1</x:v>
      </x:c>
      <x:c r="CP57" s="71">
        <x:v>203.06</x:v>
      </x:c>
      <x:c r="CQ57" s="69">
        <x:v>6</x:v>
      </x:c>
      <x:c r="CR57" s="71">
        <x:v>867.40999999999997</x:v>
      </x:c>
      <x:c r="CS57" s="69">
        <x:v>214</x:v>
      </x:c>
      <x:c r="CT57" s="69">
        <x:v>5</x:v>
      </x:c>
      <x:c r="CU57" s="69">
        <x:v>283</x:v>
      </x:c>
      <x:c r="CV57" s="69">
        <x:v>107</x:v>
      </x:c>
      <x:c r="CW57" s="69">
        <x:v>0</x:v>
      </x:c>
      <x:c r="CX57" s="69">
        <x:v>0</x:v>
      </x:c>
      <x:c r="CY57" s="485" t="s">
        <x:v>632</x:v>
      </x:c>
      <x:c r="CZ57" s="114">
        <x:v>9</x:v>
      </x:c>
      <x:c r="DA57" s="71">
        <x:v>1469.6300000000001</x:v>
      </x:c>
      <x:c r="DB57" s="69">
        <x:v>0</x:v>
      </x:c>
      <x:c r="DC57" s="71">
        <x:v>0</x:v>
      </x:c>
      <x:c r="DD57" s="69">
        <x:v>0</x:v>
      </x:c>
      <x:c r="DE57" s="71">
        <x:v>0</x:v>
      </x:c>
      <x:c r="DF57" s="69">
        <x:v>0</x:v>
      </x:c>
      <x:c r="DG57" s="73">
        <x:v>0</x:v>
      </x:c>
      <x:c r="DI57" s="502"/>
    </x:row>
    <x:row r="58" spans="1:111" s="1" customFormat="1" ht="24.949999999999999" customHeight="1">
      <x:c r="A58" s="485" t="s">
        <x:v>2495</x:v>
      </x:c>
      <x:c r="B58" s="77">
        <x:v>10</x:v>
      </x:c>
      <x:c r="C58" s="71">
        <x:v>14882</x:v>
      </x:c>
      <x:c r="D58" s="69">
        <x:v>17</x:v>
      </x:c>
      <x:c r="E58" s="71">
        <x:v>37490</x:v>
      </x:c>
      <x:c r="F58" s="69">
        <x:v>135</x:v>
      </x:c>
      <x:c r="G58" s="71">
        <x:v>11.029</x:v>
      </x:c>
      <x:c r="H58" s="69">
        <x:v>1</x:v>
      </x:c>
      <x:c r="I58" s="71">
        <x:v>9841</x:v>
      </x:c>
      <x:c r="J58" s="69">
        <x:v>14</x:v>
      </x:c>
      <x:c r="K58" s="69">
        <x:v>4</x:v>
      </x:c>
      <x:c r="L58" s="71">
        <x:v>20095</x:v>
      </x:c>
      <x:c r="M58" s="69">
        <x:v>12</x:v>
      </x:c>
      <x:c r="N58" s="69" t="s">
        <x:v>506</x:v>
      </x:c>
      <x:c r="O58" s="69">
        <x:v>4</x:v>
      </x:c>
      <x:c r="P58" s="69">
        <x:v>7</x:v>
      </x:c>
      <x:c r="Q58" s="69">
        <x:v>0</x:v>
      </x:c>
      <x:c r="R58" s="71">
        <x:v>0</x:v>
      </x:c>
      <x:c r="S58" s="69">
        <x:v>2</x:v>
      </x:c>
      <x:c r="T58" s="71">
        <x:v>10</x:v>
      </x:c>
      <x:c r="U58" s="69">
        <x:v>0</x:v>
      </x:c>
      <x:c r="V58" s="71">
        <x:v>0</x:v>
      </x:c>
      <x:c r="W58" s="69">
        <x:v>10</x:v>
      </x:c>
      <x:c r="X58" s="69">
        <x:v>61</x:v>
      </x:c>
      <x:c r="Y58" s="69">
        <x:v>3</x:v>
      </x:c>
      <x:c r="Z58" s="69">
        <x:v>25</x:v>
      </x:c>
      <x:c r="AA58" s="69">
        <x:v>2</x:v>
      </x:c>
      <x:c r="AB58" s="69"/>
      <x:c r="AC58" s="69">
        <x:v>2</x:v>
      </x:c>
      <x:c r="AD58" s="69">
        <x:v>1</x:v>
      </x:c>
      <x:c r="AE58" s="69">
        <x:v>0</x:v>
      </x:c>
      <x:c r="AF58" s="69">
        <x:v>0</x:v>
      </x:c>
      <x:c r="AG58" s="69">
        <x:v>2</x:v>
      </x:c>
      <x:c r="AH58" s="69">
        <x:v>0</x:v>
      </x:c>
      <x:c r="AI58" s="69">
        <x:v>0</x:v>
      </x:c>
      <x:c r="AJ58" s="69">
        <x:v>4</x:v>
      </x:c>
      <x:c r="AK58" s="69">
        <x:v>4</x:v>
      </x:c>
      <x:c r="AL58" s="485" t="s">
        <x:v>2495</x:v>
      </x:c>
      <x:c r="AM58" s="77">
        <x:v>2</x:v>
      </x:c>
      <x:c r="AN58" s="71">
        <x:v>1068</x:v>
      </x:c>
      <x:c r="AO58" s="69">
        <x:v>1</x:v>
      </x:c>
      <x:c r="AP58" s="69">
        <x:v>1759</x:v>
      </x:c>
      <x:c r="AQ58" s="69">
        <x:v>0</x:v>
      </x:c>
      <x:c r="AR58" s="71">
        <x:v>0</x:v>
      </x:c>
      <x:c r="AS58" s="69">
        <x:v>0</x:v>
      </x:c>
      <x:c r="AT58" s="71">
        <x:v>0</x:v>
      </x:c>
      <x:c r="AU58" s="69">
        <x:v>0</x:v>
      </x:c>
      <x:c r="AV58" s="69">
        <x:v>0</x:v>
      </x:c>
      <x:c r="AW58" s="69">
        <x:v>0</x:v>
      </x:c>
      <x:c r="AX58" s="69">
        <x:v>0</x:v>
      </x:c>
      <x:c r="AY58" s="69">
        <x:v>0</x:v>
      </x:c>
      <x:c r="AZ58" s="69">
        <x:v>4</x:v>
      </x:c>
      <x:c r="BA58" s="71">
        <x:v>2330</x:v>
      </x:c>
      <x:c r="BB58" s="69" t="s">
        <x:v>506</x:v>
      </x:c>
      <x:c r="BC58" s="69" t="s">
        <x:v>506</x:v>
      </x:c>
      <x:c r="BD58" s="69">
        <x:v>0</x:v>
      </x:c>
      <x:c r="BE58" s="69">
        <x:v>18</x:v>
      </x:c>
      <x:c r="BF58" s="69">
        <x:v>160</x:v>
      </x:c>
      <x:c r="BG58" s="69">
        <x:v>1</x:v>
      </x:c>
      <x:c r="BH58" s="69">
        <x:v>0</x:v>
      </x:c>
      <x:c r="BI58" s="69">
        <x:v>1</x:v>
      </x:c>
      <x:c r="BJ58" s="71">
        <x:v>0</x:v>
      </x:c>
      <x:c r="BK58" s="69">
        <x:v>0</x:v>
      </x:c>
      <x:c r="BL58" s="71">
        <x:v>0</x:v>
      </x:c>
      <x:c r="BM58" s="69">
        <x:v>0</x:v>
      </x:c>
      <x:c r="BN58" s="71">
        <x:v>0</x:v>
      </x:c>
      <x:c r="BO58" s="69">
        <x:v>1</x:v>
      </x:c>
      <x:c r="BP58" s="71">
        <x:v>2707.8499999999999</x:v>
      </x:c>
      <x:c r="BQ58" s="69">
        <x:v>0</x:v>
      </x:c>
      <x:c r="BR58" s="69">
        <x:v>0</x:v>
      </x:c>
      <x:c r="BS58" s="69">
        <x:v>0</x:v>
      </x:c>
      <x:c r="BT58" s="69">
        <x:v>5</x:v>
      </x:c>
      <x:c r="BU58" s="69">
        <x:v>5</x:v>
      </x:c>
      <x:c r="BV58" s="485" t="s">
        <x:v>2495</x:v>
      </x:c>
      <x:c r="BW58" s="77">
        <x:v>3</x:v>
      </x:c>
      <x:c r="BX58" s="69">
        <x:v>392</x:v>
      </x:c>
      <x:c r="BY58" s="71">
        <x:v>3377</x:v>
      </x:c>
      <x:c r="BZ58" s="69">
        <x:v>2</x:v>
      </x:c>
      <x:c r="CA58" s="71">
        <x:v>3528</x:v>
      </x:c>
      <x:c r="CB58" s="69">
        <x:v>4</x:v>
      </x:c>
      <x:c r="CC58" s="71"/>
      <x:c r="CD58" s="69">
        <x:v>0</x:v>
      </x:c>
      <x:c r="CE58" s="69">
        <x:v>1</x:v>
      </x:c>
      <x:c r="CF58" s="71">
        <x:v>558</x:v>
      </x:c>
      <x:c r="CG58" s="69" t="s">
        <x:v>506</x:v>
      </x:c>
      <x:c r="CH58" s="69">
        <x:v>5</x:v>
      </x:c>
      <x:c r="CI58" s="69"/>
      <x:c r="CJ58" s="69">
        <x:v>7</x:v>
      </x:c>
      <x:c r="CK58" s="69"/>
      <x:c r="CL58" s="69"/>
      <x:c r="CM58" s="69">
        <x:v>2</x:v>
      </x:c>
      <x:c r="CN58" s="69">
        <x:v>2</x:v>
      </x:c>
      <x:c r="CO58" s="69">
        <x:v>1</x:v>
      </x:c>
      <x:c r="CP58" s="71">
        <x:v>547</x:v>
      </x:c>
      <x:c r="CQ58" s="69">
        <x:v>6</x:v>
      </x:c>
      <x:c r="CR58" s="71">
        <x:v>612</x:v>
      </x:c>
      <x:c r="CS58" s="69">
        <x:v>389</x:v>
      </x:c>
      <x:c r="CT58" s="69">
        <x:v>5</x:v>
      </x:c>
      <x:c r="CU58" s="69">
        <x:v>15</x:v>
      </x:c>
      <x:c r="CV58" s="69">
        <x:v>176</x:v>
      </x:c>
      <x:c r="CW58" s="69">
        <x:v>0</x:v>
      </x:c>
      <x:c r="CX58" s="69">
        <x:v>0</x:v>
      </x:c>
      <x:c r="CY58" s="485" t="s">
        <x:v>2495</x:v>
      </x:c>
      <x:c r="CZ58" s="487">
        <x:v>11</x:v>
      </x:c>
      <x:c r="DA58" s="73">
        <x:v>9591.7600000000002</x:v>
      </x:c>
      <x:c r="DB58" s="488" t="s">
        <x:v>506</x:v>
      </x:c>
      <x:c r="DC58" s="73" t="s">
        <x:v>506</x:v>
      </x:c>
      <x:c r="DD58" s="488" t="s">
        <x:v>506</x:v>
      </x:c>
      <x:c r="DE58" s="73" t="s">
        <x:v>506</x:v>
      </x:c>
      <x:c r="DF58" s="488" t="s">
        <x:v>506</x:v>
      </x:c>
      <x:c r="DG58" s="73" t="s">
        <x:v>506</x:v>
      </x:c>
    </x:row>
    <x:row r="59" spans="1:111" s="1" customFormat="1" ht="24.949999999999999" customHeight="1">
      <x:c r="A59" s="370" t="s">
        <x:v>893</x:v>
      </x:c>
      <x:c r="B59" s="77">
        <x:f>B60</x:f>
        <x:v>9</x:v>
      </x:c>
      <x:c r="C59" s="71">
        <x:f t="shared" ref="C59:DG59" si="59">C60</x:f>
        <x:v>1851.73</x:v>
      </x:c>
      <x:c r="D59" s="69">
        <x:f t="shared" si="59"/>
        <x:v>30</x:v>
      </x:c>
      <x:c r="E59" s="71">
        <x:f t="shared" si="59"/>
        <x:v>6130.0799999999999</x:v>
      </x:c>
      <x:c r="F59" s="69">
        <x:f t="shared" si="59"/>
        <x:v>0</x:v>
      </x:c>
      <x:c r="G59" s="71">
        <x:f t="shared" si="59"/>
        <x:v>0</x:v>
      </x:c>
      <x:c r="H59" s="69">
        <x:f t="shared" si="59"/>
        <x:v>0</x:v>
      </x:c>
      <x:c r="I59" s="71">
        <x:f t="shared" si="59"/>
        <x:v>0</x:v>
      </x:c>
      <x:c r="J59" s="69">
        <x:f t="shared" si="59"/>
        <x:v>2</x:v>
      </x:c>
      <x:c r="K59" s="69">
        <x:f t="shared" si="59"/>
        <x:v>2</x:v>
      </x:c>
      <x:c r="L59" s="71">
        <x:f t="shared" si="59"/>
        <x:v>4644.8800000000001</x:v>
      </x:c>
      <x:c r="M59" s="69">
        <x:f t="shared" si="59"/>
        <x:v>1</x:v>
      </x:c>
      <x:c r="N59" s="69">
        <x:f t="shared" si="59"/>
        <x:v>0</x:v>
      </x:c>
      <x:c r="O59" s="69">
        <x:f t="shared" si="59"/>
        <x:v>0</x:v>
      </x:c>
      <x:c r="P59" s="69">
        <x:f t="shared" si="59"/>
        <x:v>0</x:v>
      </x:c>
      <x:c r="Q59" s="69">
        <x:f t="shared" si="59"/>
        <x:v>0</x:v>
      </x:c>
      <x:c r="R59" s="71">
        <x:f t="shared" si="59"/>
        <x:v>0</x:v>
      </x:c>
      <x:c r="S59" s="69">
        <x:f t="shared" si="59"/>
        <x:v>0</x:v>
      </x:c>
      <x:c r="T59" s="71">
        <x:f t="shared" si="59"/>
        <x:v>0</x:v>
      </x:c>
      <x:c r="U59" s="69">
        <x:f t="shared" si="59"/>
        <x:v>0</x:v>
      </x:c>
      <x:c r="V59" s="71">
        <x:f t="shared" si="59"/>
        <x:v>0</x:v>
      </x:c>
      <x:c r="W59" s="69">
        <x:f t="shared" si="59"/>
        <x:v>17</x:v>
      </x:c>
      <x:c r="X59" s="69">
        <x:f t="shared" si="59"/>
        <x:v>45</x:v>
      </x:c>
      <x:c r="Y59" s="69">
        <x:f t="shared" si="59"/>
        <x:v>0</x:v>
      </x:c>
      <x:c r="Z59" s="69">
        <x:f t="shared" si="59"/>
        <x:v>0</x:v>
      </x:c>
      <x:c r="AA59" s="69">
        <x:f t="shared" si="59"/>
        <x:v>0</x:v>
      </x:c>
      <x:c r="AB59" s="69">
        <x:f t="shared" si="59"/>
        <x:v>0</x:v>
      </x:c>
      <x:c r="AC59" s="69">
        <x:f t="shared" si="59"/>
        <x:v>0</x:v>
      </x:c>
      <x:c r="AD59" s="69">
        <x:f t="shared" si="59"/>
        <x:v>0</x:v>
      </x:c>
      <x:c r="AE59" s="69">
        <x:f t="shared" si="59"/>
        <x:v>0</x:v>
      </x:c>
      <x:c r="AF59" s="69">
        <x:f t="shared" si="59"/>
        <x:v>0</x:v>
      </x:c>
      <x:c r="AG59" s="69">
        <x:f t="shared" si="59"/>
        <x:v>0</x:v>
      </x:c>
      <x:c r="AH59" s="69">
        <x:f t="shared" si="59"/>
        <x:v>0</x:v>
      </x:c>
      <x:c r="AI59" s="69">
        <x:f t="shared" si="59"/>
        <x:v>0</x:v>
      </x:c>
      <x:c r="AJ59" s="69">
        <x:f t="shared" si="59"/>
        <x:v>0</x:v>
      </x:c>
      <x:c r="AK59" s="69">
        <x:f t="shared" si="59"/>
        <x:v>0</x:v>
      </x:c>
      <x:c r="AL59" s="370" t="s">
        <x:v>893</x:v>
      </x:c>
      <x:c r="AM59" s="77">
        <x:f t="shared" si="59"/>
        <x:v>0</x:v>
      </x:c>
      <x:c r="AN59" s="71">
        <x:f t="shared" si="59"/>
        <x:v>0</x:v>
      </x:c>
      <x:c r="AO59" s="69">
        <x:f t="shared" si="59"/>
        <x:v>0</x:v>
      </x:c>
      <x:c r="AP59" s="69">
        <x:f t="shared" si="59"/>
        <x:v>0</x:v>
      </x:c>
      <x:c r="AQ59" s="69">
        <x:f t="shared" si="59"/>
        <x:v>0</x:v>
      </x:c>
      <x:c r="AR59" s="71">
        <x:f t="shared" si="59"/>
        <x:v>0</x:v>
      </x:c>
      <x:c r="AS59" s="69">
        <x:f t="shared" si="59"/>
        <x:v>0</x:v>
      </x:c>
      <x:c r="AT59" s="71">
        <x:f t="shared" si="59"/>
        <x:v>0</x:v>
      </x:c>
      <x:c r="AU59" s="69">
        <x:f t="shared" si="59"/>
        <x:v>0</x:v>
      </x:c>
      <x:c r="AV59" s="69">
        <x:f t="shared" si="59"/>
        <x:v>0</x:v>
      </x:c>
      <x:c r="AW59" s="69">
        <x:f t="shared" si="59"/>
        <x:v>0</x:v>
      </x:c>
      <x:c r="AX59" s="69">
        <x:f t="shared" si="59"/>
        <x:v>0</x:v>
      </x:c>
      <x:c r="AY59" s="69">
        <x:f t="shared" si="59"/>
        <x:v>0</x:v>
      </x:c>
      <x:c r="AZ59" s="69">
        <x:f t="shared" si="59"/>
        <x:v>0</x:v>
      </x:c>
      <x:c r="BA59" s="71">
        <x:f t="shared" si="59"/>
        <x:v>0</x:v>
      </x:c>
      <x:c r="BB59" s="69">
        <x:f t="shared" si="59"/>
        <x:v>0</x:v>
      </x:c>
      <x:c r="BC59" s="69">
        <x:f t="shared" si="59"/>
        <x:v>0</x:v>
      </x:c>
      <x:c r="BD59" s="69">
        <x:f t="shared" si="59"/>
        <x:v>0</x:v>
      </x:c>
      <x:c r="BE59" s="69">
        <x:f t="shared" si="59"/>
        <x:v>0</x:v>
      </x:c>
      <x:c r="BF59" s="69">
        <x:f t="shared" si="59"/>
        <x:v>0</x:v>
      </x:c>
      <x:c r="BG59" s="69">
        <x:f t="shared" si="59"/>
        <x:v>0</x:v>
      </x:c>
      <x:c r="BH59" s="69">
        <x:f t="shared" si="59"/>
        <x:v>0</x:v>
      </x:c>
      <x:c r="BI59" s="69">
        <x:f t="shared" si="59"/>
        <x:v>0</x:v>
      </x:c>
      <x:c r="BJ59" s="71">
        <x:f t="shared" si="59"/>
        <x:v>0</x:v>
      </x:c>
      <x:c r="BK59" s="69">
        <x:f t="shared" si="59"/>
        <x:v>0</x:v>
      </x:c>
      <x:c r="BL59" s="71">
        <x:f t="shared" si="59"/>
        <x:v>0</x:v>
      </x:c>
      <x:c r="BM59" s="69">
        <x:f t="shared" si="59"/>
        <x:v>0</x:v>
      </x:c>
      <x:c r="BN59" s="71">
        <x:f t="shared" si="59"/>
        <x:v>0</x:v>
      </x:c>
      <x:c r="BO59" s="69">
        <x:f t="shared" si="59"/>
        <x:v>0</x:v>
      </x:c>
      <x:c r="BP59" s="71">
        <x:f t="shared" si="59"/>
        <x:v>0</x:v>
      </x:c>
      <x:c r="BQ59" s="69">
        <x:f t="shared" si="59"/>
        <x:v>0</x:v>
      </x:c>
      <x:c r="BR59" s="69">
        <x:f t="shared" si="59"/>
        <x:v>0</x:v>
      </x:c>
      <x:c r="BS59" s="69">
        <x:f t="shared" si="59"/>
        <x:v>0</x:v>
      </x:c>
      <x:c r="BT59" s="69">
        <x:f t="shared" si="59"/>
        <x:v>0</x:v>
      </x:c>
      <x:c r="BU59" s="69">
        <x:f t="shared" si="59"/>
        <x:v>0</x:v>
      </x:c>
      <x:c r="BV59" s="370" t="s">
        <x:v>893</x:v>
      </x:c>
      <x:c r="BW59" s="77">
        <x:f t="shared" si="59"/>
        <x:v>1</x:v>
      </x:c>
      <x:c r="BX59" s="69">
        <x:f t="shared" si="59"/>
        <x:v>9</x:v>
      </x:c>
      <x:c r="BY59" s="71">
        <x:f t="shared" si="59"/>
        <x:v>284.88999999999999</x:v>
      </x:c>
      <x:c r="BZ59" s="69">
        <x:f t="shared" si="59"/>
        <x:v>0</x:v>
      </x:c>
      <x:c r="CA59" s="71">
        <x:f t="shared" si="59"/>
        <x:v>0</x:v>
      </x:c>
      <x:c r="CB59" s="69">
        <x:f t="shared" si="59"/>
        <x:v>0</x:v>
      </x:c>
      <x:c r="CC59" s="71">
        <x:f t="shared" si="59"/>
        <x:v>0</x:v>
      </x:c>
      <x:c r="CD59" s="69">
        <x:f t="shared" si="59"/>
        <x:v>0</x:v>
      </x:c>
      <x:c r="CE59" s="69">
        <x:f t="shared" si="59"/>
        <x:v>1</x:v>
      </x:c>
      <x:c r="CF59" s="71">
        <x:f t="shared" si="59"/>
        <x:v>126.3</x:v>
      </x:c>
      <x:c r="CG59" s="69">
        <x:f t="shared" si="59"/>
        <x:v>0</x:v>
      </x:c>
      <x:c r="CH59" s="69">
        <x:f t="shared" si="59"/>
        <x:v>0</x:v>
      </x:c>
      <x:c r="CI59" s="69">
        <x:f t="shared" si="59"/>
        <x:v>0</x:v>
      </x:c>
      <x:c r="CJ59" s="69">
        <x:f t="shared" si="59"/>
        <x:v>1</x:v>
      </x:c>
      <x:c r="CK59" s="69">
        <x:f t="shared" si="59"/>
        <x:v>0</x:v>
      </x:c>
      <x:c r="CL59" s="69">
        <x:f t="shared" si="59"/>
        <x:v>0</x:v>
      </x:c>
      <x:c r="CM59" s="69">
        <x:f t="shared" si="59"/>
        <x:v>0</x:v>
      </x:c>
      <x:c r="CN59" s="69">
        <x:f t="shared" si="59"/>
        <x:v>0</x:v>
      </x:c>
      <x:c r="CO59" s="69">
        <x:f t="shared" si="59"/>
        <x:v>1</x:v>
      </x:c>
      <x:c r="CP59" s="71">
        <x:f t="shared" si="59"/>
        <x:v>882.46000000000004</x:v>
      </x:c>
      <x:c r="CQ59" s="69">
        <x:f t="shared" si="59"/>
        <x:v>1</x:v>
      </x:c>
      <x:c r="CR59" s="71">
        <x:f t="shared" si="59"/>
        <x:v>343</x:v>
      </x:c>
      <x:c r="CS59" s="69">
        <x:v>37</x:v>
      </x:c>
      <x:c r="CT59" s="69">
        <x:f t="shared" si="59"/>
        <x:v>3</x:v>
      </x:c>
      <x:c r="CU59" s="69">
        <x:f t="shared" si="59"/>
        <x:v>30</x:v>
      </x:c>
      <x:c r="CV59" s="69">
        <x:f t="shared" si="59"/>
        <x:v>3</x:v>
      </x:c>
      <x:c r="CW59" s="69">
        <x:f t="shared" si="59"/>
        <x:v>0</x:v>
      </x:c>
      <x:c r="CX59" s="69">
        <x:f t="shared" si="59"/>
        <x:v>0</x:v>
      </x:c>
      <x:c r="CY59" s="370" t="s">
        <x:v>893</x:v>
      </x:c>
      <x:c r="CZ59" s="114">
        <x:f t="shared" si="59"/>
        <x:v>1</x:v>
      </x:c>
      <x:c r="DA59" s="71">
        <x:f t="shared" si="59"/>
        <x:v>882.46000000000004</x:v>
      </x:c>
      <x:c r="DB59" s="69">
        <x:f t="shared" si="59"/>
        <x:v>0</x:v>
      </x:c>
      <x:c r="DC59" s="71">
        <x:f t="shared" si="59"/>
        <x:v>0</x:v>
      </x:c>
      <x:c r="DD59" s="69">
        <x:f t="shared" si="59"/>
        <x:v>0</x:v>
      </x:c>
      <x:c r="DE59" s="71">
        <x:f t="shared" si="59"/>
        <x:v>0</x:v>
      </x:c>
      <x:c r="DF59" s="69">
        <x:f t="shared" si="59"/>
        <x:v>0</x:v>
      </x:c>
      <x:c r="DG59" s="71">
        <x:f t="shared" si="59"/>
        <x:v>0</x:v>
      </x:c>
    </x:row>
    <x:row r="60" spans="1:111" s="1" customFormat="1" ht="24.949999999999999" customHeight="1">
      <x:c r="A60" s="485" t="s">
        <x:v>1510</x:v>
      </x:c>
      <x:c r="B60" s="77">
        <x:v>9</x:v>
      </x:c>
      <x:c r="C60" s="71">
        <x:v>1851.73</x:v>
      </x:c>
      <x:c r="D60" s="69">
        <x:v>30</x:v>
      </x:c>
      <x:c r="E60" s="71">
        <x:v>6130.0799999999999</x:v>
      </x:c>
      <x:c r="F60" s="69"/>
      <x:c r="G60" s="503"/>
      <x:c r="H60" s="69">
        <x:v>0</x:v>
      </x:c>
      <x:c r="I60" s="71">
        <x:v>0</x:v>
      </x:c>
      <x:c r="J60" s="69">
        <x:v>2</x:v>
      </x:c>
      <x:c r="K60" s="69">
        <x:v>2</x:v>
      </x:c>
      <x:c r="L60" s="71">
        <x:v>4644.8800000000001</x:v>
      </x:c>
      <x:c r="M60" s="69">
        <x:v>1</x:v>
      </x:c>
      <x:c r="N60" s="69">
        <x:v>0</x:v>
      </x:c>
      <x:c r="O60" s="69">
        <x:v>0</x:v>
      </x:c>
      <x:c r="P60" s="69">
        <x:v>0</x:v>
      </x:c>
      <x:c r="Q60" s="69">
        <x:v>0</x:v>
      </x:c>
      <x:c r="R60" s="71">
        <x:v>0</x:v>
      </x:c>
      <x:c r="S60" s="69">
        <x:v>0</x:v>
      </x:c>
      <x:c r="T60" s="71">
        <x:v>0</x:v>
      </x:c>
      <x:c r="U60" s="69">
        <x:v>0</x:v>
      </x:c>
      <x:c r="V60" s="71">
        <x:v>0</x:v>
      </x:c>
      <x:c r="W60" s="69">
        <x:v>17</x:v>
      </x:c>
      <x:c r="X60" s="69">
        <x:v>45</x:v>
      </x:c>
      <x:c r="Y60" s="69">
        <x:v>0</x:v>
      </x:c>
      <x:c r="Z60" s="69">
        <x:v>0</x:v>
      </x:c>
      <x:c r="AA60" s="69">
        <x:v>0</x:v>
      </x:c>
      <x:c r="AB60" s="69">
        <x:v>0</x:v>
      </x:c>
      <x:c r="AC60" s="69">
        <x:v>0</x:v>
      </x:c>
      <x:c r="AD60" s="69">
        <x:v>0</x:v>
      </x:c>
      <x:c r="AE60" s="69">
        <x:v>0</x:v>
      </x:c>
      <x:c r="AF60" s="69">
        <x:v>0</x:v>
      </x:c>
      <x:c r="AG60" s="69">
        <x:v>0</x:v>
      </x:c>
      <x:c r="AH60" s="69">
        <x:v>0</x:v>
      </x:c>
      <x:c r="AI60" s="69">
        <x:v>0</x:v>
      </x:c>
      <x:c r="AJ60" s="69">
        <x:v>0</x:v>
      </x:c>
      <x:c r="AK60" s="69">
        <x:v>0</x:v>
      </x:c>
      <x:c r="AL60" s="485" t="s">
        <x:v>1510</x:v>
      </x:c>
      <x:c r="AM60" s="77">
        <x:v>0</x:v>
      </x:c>
      <x:c r="AN60" s="71">
        <x:v>0</x:v>
      </x:c>
      <x:c r="AO60" s="69">
        <x:v>0</x:v>
      </x:c>
      <x:c r="AP60" s="69">
        <x:v>0</x:v>
      </x:c>
      <x:c r="AQ60" s="69">
        <x:v>0</x:v>
      </x:c>
      <x:c r="AR60" s="71">
        <x:v>0</x:v>
      </x:c>
      <x:c r="AS60" s="69">
        <x:v>0</x:v>
      </x:c>
      <x:c r="AT60" s="71">
        <x:v>0</x:v>
      </x:c>
      <x:c r="AU60" s="69">
        <x:v>0</x:v>
      </x:c>
      <x:c r="AV60" s="69">
        <x:v>0</x:v>
      </x:c>
      <x:c r="AW60" s="69">
        <x:v>0</x:v>
      </x:c>
      <x:c r="AX60" s="69">
        <x:v>0</x:v>
      </x:c>
      <x:c r="AY60" s="69">
        <x:v>0</x:v>
      </x:c>
      <x:c r="AZ60" s="69">
        <x:v>0</x:v>
      </x:c>
      <x:c r="BA60" s="71">
        <x:v>0</x:v>
      </x:c>
      <x:c r="BB60" s="69">
        <x:v>0</x:v>
      </x:c>
      <x:c r="BC60" s="69">
        <x:v>0</x:v>
      </x:c>
      <x:c r="BD60" s="69">
        <x:v>0</x:v>
      </x:c>
      <x:c r="BE60" s="69">
        <x:v>0</x:v>
      </x:c>
      <x:c r="BF60" s="69">
        <x:v>0</x:v>
      </x:c>
      <x:c r="BG60" s="69">
        <x:v>0</x:v>
      </x:c>
      <x:c r="BH60" s="69">
        <x:v>0</x:v>
      </x:c>
      <x:c r="BI60" s="69">
        <x:v>0</x:v>
      </x:c>
      <x:c r="BJ60" s="71">
        <x:v>0</x:v>
      </x:c>
      <x:c r="BK60" s="69">
        <x:v>0</x:v>
      </x:c>
      <x:c r="BL60" s="71">
        <x:v>0</x:v>
      </x:c>
      <x:c r="BM60" s="69">
        <x:v>0</x:v>
      </x:c>
      <x:c r="BN60" s="71">
        <x:v>0</x:v>
      </x:c>
      <x:c r="BO60" s="69">
        <x:v>0</x:v>
      </x:c>
      <x:c r="BP60" s="71">
        <x:v>0</x:v>
      </x:c>
      <x:c r="BQ60" s="69">
        <x:v>0</x:v>
      </x:c>
      <x:c r="BR60" s="69">
        <x:v>0</x:v>
      </x:c>
      <x:c r="BS60" s="69">
        <x:v>0</x:v>
      </x:c>
      <x:c r="BT60" s="69">
        <x:v>0</x:v>
      </x:c>
      <x:c r="BU60" s="69">
        <x:v>0</x:v>
      </x:c>
      <x:c r="BV60" s="485" t="s">
        <x:v>1510</x:v>
      </x:c>
      <x:c r="BW60" s="77">
        <x:v>1</x:v>
      </x:c>
      <x:c r="BX60" s="69">
        <x:v>9</x:v>
      </x:c>
      <x:c r="BY60" s="71">
        <x:v>284.88999999999999</x:v>
      </x:c>
      <x:c r="BZ60" s="69">
        <x:v>0</x:v>
      </x:c>
      <x:c r="CA60" s="71">
        <x:v>0</x:v>
      </x:c>
      <x:c r="CB60" s="69">
        <x:v>0</x:v>
      </x:c>
      <x:c r="CC60" s="71">
        <x:v>0</x:v>
      </x:c>
      <x:c r="CD60" s="69">
        <x:v>0</x:v>
      </x:c>
      <x:c r="CE60" s="69">
        <x:v>1</x:v>
      </x:c>
      <x:c r="CF60" s="71">
        <x:v>126.3</x:v>
      </x:c>
      <x:c r="CG60" s="69">
        <x:v>0</x:v>
      </x:c>
      <x:c r="CH60" s="69">
        <x:v>0</x:v>
      </x:c>
      <x:c r="CI60" s="69">
        <x:v>0</x:v>
      </x:c>
      <x:c r="CJ60" s="69">
        <x:v>1</x:v>
      </x:c>
      <x:c r="CK60" s="69">
        <x:v>0</x:v>
      </x:c>
      <x:c r="CL60" s="69">
        <x:v>0</x:v>
      </x:c>
      <x:c r="CM60" s="69">
        <x:v>0</x:v>
      </x:c>
      <x:c r="CN60" s="69">
        <x:v>0</x:v>
      </x:c>
      <x:c r="CO60" s="69">
        <x:v>1</x:v>
      </x:c>
      <x:c r="CP60" s="71">
        <x:v>882.46000000000004</x:v>
      </x:c>
      <x:c r="CQ60" s="69">
        <x:v>1</x:v>
      </x:c>
      <x:c r="CR60" s="71">
        <x:v>343</x:v>
      </x:c>
      <x:c r="CS60" s="69">
        <x:v>37</x:v>
      </x:c>
      <x:c r="CT60" s="69">
        <x:v>3</x:v>
      </x:c>
      <x:c r="CU60" s="69">
        <x:v>30</x:v>
      </x:c>
      <x:c r="CV60" s="69">
        <x:v>3</x:v>
      </x:c>
      <x:c r="CW60" s="69">
        <x:v>0</x:v>
      </x:c>
      <x:c r="CX60" s="69">
        <x:v>0</x:v>
      </x:c>
      <x:c r="CY60" s="485" t="s">
        <x:v>1510</x:v>
      </x:c>
      <x:c r="CZ60" s="486">
        <x:v>1</x:v>
      </x:c>
      <x:c r="DA60" s="73">
        <x:v>882.46000000000004</x:v>
      </x:c>
      <x:c r="DB60" s="472">
        <x:v>0</x:v>
      </x:c>
      <x:c r="DC60" s="73">
        <x:v>0</x:v>
      </x:c>
      <x:c r="DD60" s="472">
        <x:v>0</x:v>
      </x:c>
      <x:c r="DE60" s="73">
        <x:v>0</x:v>
      </x:c>
      <x:c r="DF60" s="472">
        <x:v>0</x:v>
      </x:c>
      <x:c r="DG60" s="73">
        <x:v>0</x:v>
      </x:c>
    </x:row>
    <x:row r="61" spans="1:111" s="1" customFormat="1" ht="24.949999999999999" customHeight="1">
      <x:c r="A61" s="370" t="s">
        <x:v>2403</x:v>
      </x:c>
      <x:c r="B61" s="69">
        <x:f t="shared" ref="B61:E61" si="60">B62</x:f>
        <x:v>0</x:v>
      </x:c>
      <x:c r="C61" s="71">
        <x:f t="shared" si="60"/>
        <x:v>0</x:v>
      </x:c>
      <x:c r="D61" s="69">
        <x:f t="shared" si="60"/>
        <x:v>0</x:v>
      </x:c>
      <x:c r="E61" s="71">
        <x:f t="shared" si="60"/>
        <x:v>0</x:v>
      </x:c>
      <x:c r="F61" s="69">
        <x:f>F62</x:f>
        <x:v>1</x:v>
      </x:c>
      <x:c r="G61" s="71">
        <x:f t="shared" ref="G61:AB61" si="61">G62</x:f>
        <x:v>6</x:v>
      </x:c>
      <x:c r="H61" s="69">
        <x:f t="shared" si="61"/>
        <x:v>0</x:v>
      </x:c>
      <x:c r="I61" s="71">
        <x:f t="shared" si="61"/>
        <x:v>0</x:v>
      </x:c>
      <x:c r="J61" s="69">
        <x:f t="shared" si="61"/>
        <x:v>0</x:v>
      </x:c>
      <x:c r="K61" s="69">
        <x:f t="shared" si="61"/>
        <x:v>0</x:v>
      </x:c>
      <x:c r="L61" s="71">
        <x:f t="shared" si="61"/>
        <x:v>0</x:v>
      </x:c>
      <x:c r="M61" s="69">
        <x:f t="shared" si="61"/>
        <x:v>0</x:v>
      </x:c>
      <x:c r="N61" s="69">
        <x:f t="shared" si="61"/>
        <x:v>0</x:v>
      </x:c>
      <x:c r="O61" s="69">
        <x:f t="shared" si="61"/>
        <x:v>0</x:v>
      </x:c>
      <x:c r="P61" s="69">
        <x:f t="shared" si="61"/>
        <x:v>0</x:v>
      </x:c>
      <x:c r="Q61" s="69">
        <x:f t="shared" si="61"/>
        <x:v>0</x:v>
      </x:c>
      <x:c r="R61" s="71">
        <x:f t="shared" si="61"/>
        <x:v>0</x:v>
      </x:c>
      <x:c r="S61" s="69">
        <x:f t="shared" si="61"/>
        <x:v>0</x:v>
      </x:c>
      <x:c r="T61" s="71">
        <x:f t="shared" si="61"/>
        <x:v>0</x:v>
      </x:c>
      <x:c r="U61" s="69">
        <x:f t="shared" si="61"/>
        <x:v>0</x:v>
      </x:c>
      <x:c r="V61" s="71">
        <x:f t="shared" si="61"/>
        <x:v>0</x:v>
      </x:c>
      <x:c r="W61" s="69">
        <x:f t="shared" si="61"/>
        <x:v>20</x:v>
      </x:c>
      <x:c r="X61" s="69">
        <x:f t="shared" si="61"/>
        <x:v>115</x:v>
      </x:c>
      <x:c r="Y61" s="69">
        <x:f t="shared" si="61"/>
        <x:v>0</x:v>
      </x:c>
      <x:c r="Z61" s="69">
        <x:f t="shared" si="61"/>
        <x:v>0</x:v>
      </x:c>
      <x:c r="AA61" s="69">
        <x:f t="shared" si="61"/>
        <x:v>0</x:v>
      </x:c>
      <x:c r="AB61" s="69">
        <x:f t="shared" si="61"/>
        <x:v>0</x:v>
      </x:c>
      <x:c r="AC61" s="69">
        <x:f t="shared" ref="AC61:AI61" si="62">AC62</x:f>
        <x:v>0</x:v>
      </x:c>
      <x:c r="AD61" s="69">
        <x:f t="shared" si="62"/>
        <x:v>0</x:v>
      </x:c>
      <x:c r="AE61" s="69">
        <x:f t="shared" si="62"/>
        <x:v>0</x:v>
      </x:c>
      <x:c r="AF61" s="69">
        <x:f t="shared" si="62"/>
        <x:v>0</x:v>
      </x:c>
      <x:c r="AG61" s="69">
        <x:f t="shared" si="62"/>
        <x:v>0</x:v>
      </x:c>
      <x:c r="AH61" s="69">
        <x:f t="shared" si="62"/>
        <x:v>0</x:v>
      </x:c>
      <x:c r="AI61" s="69">
        <x:f t="shared" si="62"/>
        <x:v>0</x:v>
      </x:c>
      <x:c r="AJ61" s="69">
        <x:f t="shared" ref="AJ61:AK61" si="63">AJ62</x:f>
        <x:v>0</x:v>
      </x:c>
      <x:c r="AK61" s="69">
        <x:f t="shared" si="63"/>
        <x:v>0</x:v>
      </x:c>
      <x:c r="AL61" s="370" t="s">
        <x:v>2403</x:v>
      </x:c>
      <x:c r="AM61" s="77">
        <x:f>AM62</x:f>
        <x:v>0</x:v>
      </x:c>
      <x:c r="AN61" s="293">
        <x:f t="shared" ref="AN61:BU61" si="64">AN62</x:f>
        <x:v>0</x:v>
      </x:c>
      <x:c r="AO61" s="77">
        <x:f t="shared" si="64"/>
        <x:v>0</x:v>
      </x:c>
      <x:c r="AP61" s="77">
        <x:f t="shared" si="64"/>
        <x:v>0</x:v>
      </x:c>
      <x:c r="AQ61" s="77">
        <x:f t="shared" si="64"/>
        <x:v>0</x:v>
      </x:c>
      <x:c r="AR61" s="293">
        <x:f t="shared" si="64"/>
        <x:v>0</x:v>
      </x:c>
      <x:c r="AS61" s="77">
        <x:f t="shared" si="64"/>
        <x:v>0</x:v>
      </x:c>
      <x:c r="AT61" s="293">
        <x:f t="shared" si="64"/>
        <x:v>0</x:v>
      </x:c>
      <x:c r="AU61" s="77">
        <x:f t="shared" si="64"/>
        <x:v>0</x:v>
      </x:c>
      <x:c r="AV61" s="77">
        <x:f t="shared" si="64"/>
        <x:v>0</x:v>
      </x:c>
      <x:c r="AW61" s="77">
        <x:f t="shared" si="64"/>
        <x:v>0</x:v>
      </x:c>
      <x:c r="AX61" s="77">
        <x:f t="shared" si="64"/>
        <x:v>0</x:v>
      </x:c>
      <x:c r="AY61" s="77">
        <x:f t="shared" si="64"/>
        <x:v>0</x:v>
      </x:c>
      <x:c r="AZ61" s="77">
        <x:f t="shared" si="64"/>
        <x:v>0</x:v>
      </x:c>
      <x:c r="BA61" s="293">
        <x:f t="shared" si="64"/>
        <x:v>0</x:v>
      </x:c>
      <x:c r="BB61" s="77">
        <x:f t="shared" si="64"/>
        <x:v>0</x:v>
      </x:c>
      <x:c r="BC61" s="77">
        <x:f t="shared" si="64"/>
        <x:v>0</x:v>
      </x:c>
      <x:c r="BD61" s="77">
        <x:f t="shared" si="64"/>
        <x:v>0</x:v>
      </x:c>
      <x:c r="BE61" s="77">
        <x:f t="shared" si="64"/>
        <x:v>2</x:v>
      </x:c>
      <x:c r="BF61" s="77">
        <x:f t="shared" si="64"/>
        <x:v>25</x:v>
      </x:c>
      <x:c r="BG61" s="77">
        <x:f t="shared" si="64"/>
        <x:v>0</x:v>
      </x:c>
      <x:c r="BH61" s="77">
        <x:f t="shared" si="64"/>
        <x:v>0</x:v>
      </x:c>
      <x:c r="BI61" s="77">
        <x:f t="shared" si="64"/>
        <x:v>0</x:v>
      </x:c>
      <x:c r="BJ61" s="293">
        <x:f t="shared" si="64"/>
        <x:v>0</x:v>
      </x:c>
      <x:c r="BK61" s="77">
        <x:f t="shared" si="64"/>
        <x:v>0</x:v>
      </x:c>
      <x:c r="BL61" s="293">
        <x:f t="shared" si="64"/>
        <x:v>0</x:v>
      </x:c>
      <x:c r="BM61" s="77">
        <x:f t="shared" si="64"/>
        <x:v>0</x:v>
      </x:c>
      <x:c r="BN61" s="293">
        <x:f t="shared" si="64"/>
        <x:v>0</x:v>
      </x:c>
      <x:c r="BO61" s="77">
        <x:f t="shared" si="64"/>
        <x:v>0</x:v>
      </x:c>
      <x:c r="BP61" s="293">
        <x:f t="shared" si="64"/>
        <x:v>0</x:v>
      </x:c>
      <x:c r="BQ61" s="77">
        <x:f t="shared" si="64"/>
        <x:v>0</x:v>
      </x:c>
      <x:c r="BR61" s="77">
        <x:f t="shared" si="64"/>
        <x:v>0</x:v>
      </x:c>
      <x:c r="BS61" s="77">
        <x:f t="shared" si="64"/>
        <x:v>0</x:v>
      </x:c>
      <x:c r="BT61" s="77">
        <x:f t="shared" si="64"/>
        <x:v>0</x:v>
      </x:c>
      <x:c r="BU61" s="77">
        <x:f t="shared" si="64"/>
        <x:v>0</x:v>
      </x:c>
      <x:c r="BV61" s="370" t="s">
        <x:v>2403</x:v>
      </x:c>
      <x:c r="BW61" s="77">
        <x:f>BW62</x:f>
        <x:v>1</x:v>
      </x:c>
      <x:c r="BX61" s="77">
        <x:f t="shared" ref="BX61:CX61" si="65">BX62</x:f>
        <x:v>12</x:v>
      </x:c>
      <x:c r="BY61" s="293">
        <x:f t="shared" si="65"/>
        <x:v>360</x:v>
      </x:c>
      <x:c r="BZ61" s="77">
        <x:f t="shared" si="65"/>
        <x:v>0</x:v>
      </x:c>
      <x:c r="CA61" s="293">
        <x:f t="shared" si="65"/>
        <x:v>0</x:v>
      </x:c>
      <x:c r="CB61" s="77">
        <x:f t="shared" si="65"/>
        <x:v>0</x:v>
      </x:c>
      <x:c r="CC61" s="293">
        <x:f t="shared" si="65"/>
        <x:v>0</x:v>
      </x:c>
      <x:c r="CD61" s="77">
        <x:f t="shared" si="65"/>
        <x:v>0</x:v>
      </x:c>
      <x:c r="CE61" s="77">
        <x:f t="shared" si="65"/>
        <x:v>2</x:v>
      </x:c>
      <x:c r="CF61" s="293">
        <x:f t="shared" si="65"/>
        <x:v>66.420000000000002</x:v>
      </x:c>
      <x:c r="CG61" s="77">
        <x:f t="shared" si="65"/>
        <x:v>0</x:v>
      </x:c>
      <x:c r="CH61" s="77">
        <x:f t="shared" si="65"/>
        <x:v>0</x:v>
      </x:c>
      <x:c r="CI61" s="77">
        <x:f t="shared" si="65"/>
        <x:v>0</x:v>
      </x:c>
      <x:c r="CJ61" s="77">
        <x:f t="shared" si="65"/>
        <x:v>2</x:v>
      </x:c>
      <x:c r="CK61" s="77">
        <x:f t="shared" si="65"/>
        <x:v>0</x:v>
      </x:c>
      <x:c r="CL61" s="77">
        <x:f t="shared" si="65"/>
        <x:v>0</x:v>
      </x:c>
      <x:c r="CM61" s="77">
        <x:f t="shared" si="65"/>
        <x:v>0</x:v>
      </x:c>
      <x:c r="CN61" s="77">
        <x:f t="shared" si="65"/>
        <x:v>0</x:v>
      </x:c>
      <x:c r="CO61" s="77">
        <x:f t="shared" si="65"/>
        <x:v>1</x:v>
      </x:c>
      <x:c r="CP61" s="293">
        <x:f t="shared" si="65"/>
        <x:v>142</x:v>
      </x:c>
      <x:c r="CQ61" s="77">
        <x:f t="shared" si="65"/>
        <x:v>0</x:v>
      </x:c>
      <x:c r="CR61" s="293">
        <x:f t="shared" si="65"/>
        <x:v>0</x:v>
      </x:c>
      <x:c r="CS61" s="77">
        <x:v>437</x:v>
      </x:c>
      <x:c r="CT61" s="77">
        <x:f t="shared" si="65"/>
        <x:v>2</x:v>
      </x:c>
      <x:c r="CU61" s="77">
        <x:f t="shared" si="65"/>
        <x:v>47</x:v>
      </x:c>
      <x:c r="CV61" s="77">
        <x:f t="shared" si="65"/>
        <x:v>0</x:v>
      </x:c>
      <x:c r="CW61" s="77">
        <x:f t="shared" si="65"/>
        <x:v>0</x:v>
      </x:c>
      <x:c r="CX61" s="77">
        <x:f t="shared" si="65"/>
        <x:v>0</x:v>
      </x:c>
      <x:c r="CY61" s="370" t="s">
        <x:v>2403</x:v>
      </x:c>
      <x:c r="CZ61" s="114">
        <x:f>CZ62</x:f>
        <x:v>8</x:v>
      </x:c>
      <x:c r="DA61" s="367">
        <x:f t="shared" ref="DA61:DG61" si="66">DA62</x:f>
        <x:v>992.70000000000005</x:v>
      </x:c>
      <x:c r="DB61" s="114">
        <x:f t="shared" si="66"/>
        <x:v>0</x:v>
      </x:c>
      <x:c r="DC61" s="367">
        <x:f t="shared" si="66"/>
        <x:v>0</x:v>
      </x:c>
      <x:c r="DD61" s="114">
        <x:f t="shared" si="66"/>
        <x:v>0</x:v>
      </x:c>
      <x:c r="DE61" s="367">
        <x:f t="shared" si="66"/>
        <x:v>0</x:v>
      </x:c>
      <x:c r="DF61" s="114">
        <x:f t="shared" si="66"/>
        <x:v>0</x:v>
      </x:c>
      <x:c r="DG61" s="367">
        <x:f t="shared" si="66"/>
        <x:v>0</x:v>
      </x:c>
    </x:row>
    <x:row r="62" spans="1:111" s="1" customFormat="1" ht="24.949999999999999" customHeight="1">
      <x:c r="A62" s="370" t="s">
        <x:v>1541</x:v>
      </x:c>
      <x:c r="B62" s="77">
        <x:f t="shared" ref="B62:AK62" si="67">SUM(B63:B63)</x:f>
        <x:v>0</x:v>
      </x:c>
      <x:c r="C62" s="71">
        <x:f t="shared" si="67"/>
        <x:v>0</x:v>
      </x:c>
      <x:c r="D62" s="69">
        <x:f t="shared" si="67"/>
        <x:v>0</x:v>
      </x:c>
      <x:c r="E62" s="71">
        <x:f t="shared" si="67"/>
        <x:v>0</x:v>
      </x:c>
      <x:c r="F62" s="69">
        <x:f t="shared" si="67"/>
        <x:v>1</x:v>
      </x:c>
      <x:c r="G62" s="71">
        <x:f t="shared" si="67"/>
        <x:v>6</x:v>
      </x:c>
      <x:c r="H62" s="69">
        <x:f t="shared" si="67"/>
        <x:v>0</x:v>
      </x:c>
      <x:c r="I62" s="71">
        <x:f t="shared" si="67"/>
        <x:v>0</x:v>
      </x:c>
      <x:c r="J62" s="69">
        <x:f t="shared" si="67"/>
        <x:v>0</x:v>
      </x:c>
      <x:c r="K62" s="69">
        <x:f t="shared" si="67"/>
        <x:v>0</x:v>
      </x:c>
      <x:c r="L62" s="71">
        <x:f t="shared" si="67"/>
        <x:v>0</x:v>
      </x:c>
      <x:c r="M62" s="69">
        <x:f t="shared" si="67"/>
        <x:v>0</x:v>
      </x:c>
      <x:c r="N62" s="69">
        <x:f t="shared" si="67"/>
        <x:v>0</x:v>
      </x:c>
      <x:c r="O62" s="69">
        <x:f t="shared" si="67"/>
        <x:v>0</x:v>
      </x:c>
      <x:c r="P62" s="69">
        <x:f t="shared" si="67"/>
        <x:v>0</x:v>
      </x:c>
      <x:c r="Q62" s="69">
        <x:f t="shared" si="67"/>
        <x:v>0</x:v>
      </x:c>
      <x:c r="R62" s="71">
        <x:f t="shared" si="67"/>
        <x:v>0</x:v>
      </x:c>
      <x:c r="S62" s="69">
        <x:f t="shared" si="67"/>
        <x:v>0</x:v>
      </x:c>
      <x:c r="T62" s="71">
        <x:f t="shared" si="67"/>
        <x:v>0</x:v>
      </x:c>
      <x:c r="U62" s="69">
        <x:f t="shared" si="67"/>
        <x:v>0</x:v>
      </x:c>
      <x:c r="V62" s="71">
        <x:f t="shared" si="67"/>
        <x:v>0</x:v>
      </x:c>
      <x:c r="W62" s="69">
        <x:f t="shared" si="67"/>
        <x:v>20</x:v>
      </x:c>
      <x:c r="X62" s="69">
        <x:f t="shared" si="67"/>
        <x:v>115</x:v>
      </x:c>
      <x:c r="Y62" s="69">
        <x:f t="shared" si="67"/>
        <x:v>0</x:v>
      </x:c>
      <x:c r="Z62" s="69">
        <x:f t="shared" si="67"/>
        <x:v>0</x:v>
      </x:c>
      <x:c r="AA62" s="69">
        <x:f t="shared" si="67"/>
        <x:v>0</x:v>
      </x:c>
      <x:c r="AB62" s="69">
        <x:f t="shared" si="67"/>
        <x:v>0</x:v>
      </x:c>
      <x:c r="AC62" s="69">
        <x:f t="shared" si="67"/>
        <x:v>0</x:v>
      </x:c>
      <x:c r="AD62" s="69">
        <x:f t="shared" si="67"/>
        <x:v>0</x:v>
      </x:c>
      <x:c r="AE62" s="69">
        <x:f t="shared" si="67"/>
        <x:v>0</x:v>
      </x:c>
      <x:c r="AF62" s="69">
        <x:f t="shared" si="67"/>
        <x:v>0</x:v>
      </x:c>
      <x:c r="AG62" s="69">
        <x:f t="shared" si="67"/>
        <x:v>0</x:v>
      </x:c>
      <x:c r="AH62" s="69">
        <x:f t="shared" si="67"/>
        <x:v>0</x:v>
      </x:c>
      <x:c r="AI62" s="69">
        <x:f t="shared" si="67"/>
        <x:v>0</x:v>
      </x:c>
      <x:c r="AJ62" s="69">
        <x:f t="shared" si="67"/>
        <x:v>0</x:v>
      </x:c>
      <x:c r="AK62" s="69">
        <x:f t="shared" si="67"/>
        <x:v>0</x:v>
      </x:c>
      <x:c r="AL62" s="370" t="s">
        <x:v>1541</x:v>
      </x:c>
      <x:c r="AM62" s="77">
        <x:f t="shared" ref="AM62:BU62" si="68">SUM(AM63:AM63)</x:f>
        <x:v>0</x:v>
      </x:c>
      <x:c r="AN62" s="71">
        <x:f t="shared" si="68"/>
        <x:v>0</x:v>
      </x:c>
      <x:c r="AO62" s="69">
        <x:f t="shared" si="68"/>
        <x:v>0</x:v>
      </x:c>
      <x:c r="AP62" s="69">
        <x:f t="shared" si="68"/>
        <x:v>0</x:v>
      </x:c>
      <x:c r="AQ62" s="69">
        <x:f t="shared" si="68"/>
        <x:v>0</x:v>
      </x:c>
      <x:c r="AR62" s="71">
        <x:f t="shared" si="68"/>
        <x:v>0</x:v>
      </x:c>
      <x:c r="AS62" s="69">
        <x:f t="shared" si="68"/>
        <x:v>0</x:v>
      </x:c>
      <x:c r="AT62" s="71">
        <x:f t="shared" si="68"/>
        <x:v>0</x:v>
      </x:c>
      <x:c r="AU62" s="69">
        <x:f t="shared" si="68"/>
        <x:v>0</x:v>
      </x:c>
      <x:c r="AV62" s="69">
        <x:f t="shared" si="68"/>
        <x:v>0</x:v>
      </x:c>
      <x:c r="AW62" s="69">
        <x:f t="shared" si="68"/>
        <x:v>0</x:v>
      </x:c>
      <x:c r="AX62" s="69">
        <x:f t="shared" si="68"/>
        <x:v>0</x:v>
      </x:c>
      <x:c r="AY62" s="69">
        <x:f t="shared" si="68"/>
        <x:v>0</x:v>
      </x:c>
      <x:c r="AZ62" s="69">
        <x:f t="shared" si="68"/>
        <x:v>0</x:v>
      </x:c>
      <x:c r="BA62" s="71">
        <x:f t="shared" si="68"/>
        <x:v>0</x:v>
      </x:c>
      <x:c r="BB62" s="69">
        <x:f t="shared" si="68"/>
        <x:v>0</x:v>
      </x:c>
      <x:c r="BC62" s="69">
        <x:f t="shared" si="68"/>
        <x:v>0</x:v>
      </x:c>
      <x:c r="BD62" s="69">
        <x:f t="shared" si="68"/>
        <x:v>0</x:v>
      </x:c>
      <x:c r="BE62" s="69">
        <x:f t="shared" si="68"/>
        <x:v>2</x:v>
      </x:c>
      <x:c r="BF62" s="69">
        <x:f t="shared" si="68"/>
        <x:v>25</x:v>
      </x:c>
      <x:c r="BG62" s="69">
        <x:f t="shared" si="68"/>
        <x:v>0</x:v>
      </x:c>
      <x:c r="BH62" s="69">
        <x:f t="shared" si="68"/>
        <x:v>0</x:v>
      </x:c>
      <x:c r="BI62" s="69">
        <x:f t="shared" si="68"/>
        <x:v>0</x:v>
      </x:c>
      <x:c r="BJ62" s="71">
        <x:f t="shared" si="68"/>
        <x:v>0</x:v>
      </x:c>
      <x:c r="BK62" s="69">
        <x:f t="shared" si="68"/>
        <x:v>0</x:v>
      </x:c>
      <x:c r="BL62" s="71">
        <x:f t="shared" si="68"/>
        <x:v>0</x:v>
      </x:c>
      <x:c r="BM62" s="69">
        <x:f t="shared" si="68"/>
        <x:v>0</x:v>
      </x:c>
      <x:c r="BN62" s="71">
        <x:f t="shared" si="68"/>
        <x:v>0</x:v>
      </x:c>
      <x:c r="BO62" s="69">
        <x:f t="shared" si="68"/>
        <x:v>0</x:v>
      </x:c>
      <x:c r="BP62" s="71">
        <x:f t="shared" si="68"/>
        <x:v>0</x:v>
      </x:c>
      <x:c r="BQ62" s="69">
        <x:f t="shared" si="68"/>
        <x:v>0</x:v>
      </x:c>
      <x:c r="BR62" s="69">
        <x:f t="shared" si="68"/>
        <x:v>0</x:v>
      </x:c>
      <x:c r="BS62" s="69">
        <x:f t="shared" si="68"/>
        <x:v>0</x:v>
      </x:c>
      <x:c r="BT62" s="69">
        <x:f t="shared" si="68"/>
        <x:v>0</x:v>
      </x:c>
      <x:c r="BU62" s="69">
        <x:f t="shared" si="68"/>
        <x:v>0</x:v>
      </x:c>
      <x:c r="BV62" s="370" t="s">
        <x:v>1541</x:v>
      </x:c>
      <x:c r="BW62" s="77">
        <x:f t="shared" ref="BW62:CX62" si="69">SUM(BW63:BW63)</x:f>
        <x:v>1</x:v>
      </x:c>
      <x:c r="BX62" s="69">
        <x:f t="shared" si="69"/>
        <x:v>12</x:v>
      </x:c>
      <x:c r="BY62" s="71">
        <x:f t="shared" si="69"/>
        <x:v>360</x:v>
      </x:c>
      <x:c r="BZ62" s="69">
        <x:f t="shared" si="69"/>
        <x:v>0</x:v>
      </x:c>
      <x:c r="CA62" s="71">
        <x:f t="shared" si="69"/>
        <x:v>0</x:v>
      </x:c>
      <x:c r="CB62" s="69">
        <x:f t="shared" si="69"/>
        <x:v>0</x:v>
      </x:c>
      <x:c r="CC62" s="71">
        <x:f t="shared" si="69"/>
        <x:v>0</x:v>
      </x:c>
      <x:c r="CD62" s="69">
        <x:f t="shared" si="69"/>
        <x:v>0</x:v>
      </x:c>
      <x:c r="CE62" s="69">
        <x:f t="shared" si="69"/>
        <x:v>2</x:v>
      </x:c>
      <x:c r="CF62" s="71">
        <x:f t="shared" si="69"/>
        <x:v>66.420000000000002</x:v>
      </x:c>
      <x:c r="CG62" s="69">
        <x:f t="shared" si="69"/>
        <x:v>0</x:v>
      </x:c>
      <x:c r="CH62" s="69">
        <x:f t="shared" si="69"/>
        <x:v>0</x:v>
      </x:c>
      <x:c r="CI62" s="69">
        <x:f t="shared" si="69"/>
        <x:v>0</x:v>
      </x:c>
      <x:c r="CJ62" s="69">
        <x:f t="shared" si="69"/>
        <x:v>2</x:v>
      </x:c>
      <x:c r="CK62" s="69">
        <x:f t="shared" si="69"/>
        <x:v>0</x:v>
      </x:c>
      <x:c r="CL62" s="69">
        <x:f t="shared" si="69"/>
        <x:v>0</x:v>
      </x:c>
      <x:c r="CM62" s="69">
        <x:f t="shared" si="69"/>
        <x:v>0</x:v>
      </x:c>
      <x:c r="CN62" s="69">
        <x:f t="shared" si="69"/>
        <x:v>0</x:v>
      </x:c>
      <x:c r="CO62" s="69">
        <x:f t="shared" si="69"/>
        <x:v>1</x:v>
      </x:c>
      <x:c r="CP62" s="71">
        <x:f t="shared" si="69"/>
        <x:v>142</x:v>
      </x:c>
      <x:c r="CQ62" s="69">
        <x:f t="shared" si="69"/>
        <x:v>0</x:v>
      </x:c>
      <x:c r="CR62" s="71">
        <x:f t="shared" si="69"/>
        <x:v>0</x:v>
      </x:c>
      <x:c r="CS62" s="69">
        <x:v>437</x:v>
      </x:c>
      <x:c r="CT62" s="69">
        <x:f t="shared" si="69"/>
        <x:v>2</x:v>
      </x:c>
      <x:c r="CU62" s="69">
        <x:f t="shared" si="69"/>
        <x:v>47</x:v>
      </x:c>
      <x:c r="CV62" s="69">
        <x:f t="shared" si="69"/>
        <x:v>0</x:v>
      </x:c>
      <x:c r="CW62" s="69">
        <x:f t="shared" si="69"/>
        <x:v>0</x:v>
      </x:c>
      <x:c r="CX62" s="69">
        <x:f t="shared" si="69"/>
        <x:v>0</x:v>
      </x:c>
      <x:c r="CY62" s="370" t="s">
        <x:v>1541</x:v>
      </x:c>
      <x:c r="CZ62" s="114">
        <x:f t="shared" ref="CZ62:DG62" si="70">SUM(CZ63:CZ63)</x:f>
        <x:v>8</x:v>
      </x:c>
      <x:c r="DA62" s="71">
        <x:f t="shared" si="70"/>
        <x:v>992.70000000000005</x:v>
      </x:c>
      <x:c r="DB62" s="69">
        <x:f t="shared" si="70"/>
        <x:v>0</x:v>
      </x:c>
      <x:c r="DC62" s="71">
        <x:f t="shared" si="70"/>
        <x:v>0</x:v>
      </x:c>
      <x:c r="DD62" s="69">
        <x:f t="shared" si="70"/>
        <x:v>0</x:v>
      </x:c>
      <x:c r="DE62" s="71">
        <x:f t="shared" si="70"/>
        <x:v>0</x:v>
      </x:c>
      <x:c r="DF62" s="69">
        <x:f t="shared" si="70"/>
        <x:v>0</x:v>
      </x:c>
      <x:c r="DG62" s="71">
        <x:f t="shared" si="70"/>
        <x:v>0</x:v>
      </x:c>
    </x:row>
    <x:row r="63" spans="1:111" s="1" customFormat="1" ht="24.949999999999999" customHeight="1">
      <x:c r="A63" s="516" t="s">
        <x:v>236</x:v>
      </x:c>
      <x:c r="B63" s="517"/>
      <x:c r="C63" s="518"/>
      <x:c r="D63" s="519"/>
      <x:c r="E63" s="518"/>
      <x:c r="F63" s="519">
        <x:v>1</x:v>
      </x:c>
      <x:c r="G63" s="518">
        <x:v>6</x:v>
      </x:c>
      <x:c r="H63" s="519"/>
      <x:c r="I63" s="518"/>
      <x:c r="J63" s="519"/>
      <x:c r="K63" s="519"/>
      <x:c r="L63" s="518"/>
      <x:c r="M63" s="519"/>
      <x:c r="N63" s="519"/>
      <x:c r="O63" s="519"/>
      <x:c r="P63" s="519"/>
      <x:c r="Q63" s="519"/>
      <x:c r="R63" s="518"/>
      <x:c r="S63" s="519"/>
      <x:c r="T63" s="518"/>
      <x:c r="U63" s="519"/>
      <x:c r="V63" s="518"/>
      <x:c r="W63" s="519">
        <x:v>20</x:v>
      </x:c>
      <x:c r="X63" s="519">
        <x:v>115</x:v>
      </x:c>
      <x:c r="Y63" s="519"/>
      <x:c r="Z63" s="519"/>
      <x:c r="AA63" s="519"/>
      <x:c r="AB63" s="519"/>
      <x:c r="AC63" s="519"/>
      <x:c r="AD63" s="519"/>
      <x:c r="AE63" s="519"/>
      <x:c r="AF63" s="519"/>
      <x:c r="AG63" s="519"/>
      <x:c r="AH63" s="519"/>
      <x:c r="AI63" s="519"/>
      <x:c r="AJ63" s="519"/>
      <x:c r="AK63" s="519"/>
      <x:c r="AL63" s="516" t="s">
        <x:v>236</x:v>
      </x:c>
      <x:c r="AM63" s="517"/>
      <x:c r="AN63" s="518"/>
      <x:c r="AO63" s="519"/>
      <x:c r="AP63" s="519"/>
      <x:c r="AQ63" s="519"/>
      <x:c r="AR63" s="518"/>
      <x:c r="AS63" s="519"/>
      <x:c r="AT63" s="518"/>
      <x:c r="AU63" s="519"/>
      <x:c r="AV63" s="519"/>
      <x:c r="AW63" s="519"/>
      <x:c r="AX63" s="519"/>
      <x:c r="AY63" s="519"/>
      <x:c r="AZ63" s="519"/>
      <x:c r="BA63" s="518"/>
      <x:c r="BB63" s="519"/>
      <x:c r="BC63" s="519"/>
      <x:c r="BD63" s="519"/>
      <x:c r="BE63" s="519">
        <x:v>2</x:v>
      </x:c>
      <x:c r="BF63" s="519">
        <x:v>25</x:v>
      </x:c>
      <x:c r="BG63" s="519"/>
      <x:c r="BH63" s="519"/>
      <x:c r="BI63" s="519"/>
      <x:c r="BJ63" s="518"/>
      <x:c r="BK63" s="519"/>
      <x:c r="BL63" s="518"/>
      <x:c r="BM63" s="519"/>
      <x:c r="BN63" s="518"/>
      <x:c r="BO63" s="519"/>
      <x:c r="BP63" s="518"/>
      <x:c r="BQ63" s="519"/>
      <x:c r="BR63" s="519"/>
      <x:c r="BS63" s="519"/>
      <x:c r="BT63" s="519"/>
      <x:c r="BU63" s="519"/>
      <x:c r="BV63" s="516" t="s">
        <x:v>236</x:v>
      </x:c>
      <x:c r="BW63" s="517">
        <x:v>1</x:v>
      </x:c>
      <x:c r="BX63" s="519">
        <x:v>12</x:v>
      </x:c>
      <x:c r="BY63" s="518">
        <x:v>360</x:v>
      </x:c>
      <x:c r="BZ63" s="519"/>
      <x:c r="CA63" s="518"/>
      <x:c r="CB63" s="519"/>
      <x:c r="CC63" s="518"/>
      <x:c r="CD63" s="519"/>
      <x:c r="CE63" s="519">
        <x:v>2</x:v>
      </x:c>
      <x:c r="CF63" s="518">
        <x:v>66.420000000000002</x:v>
      </x:c>
      <x:c r="CG63" s="519"/>
      <x:c r="CH63" s="519"/>
      <x:c r="CI63" s="519"/>
      <x:c r="CJ63" s="519">
        <x:v>2</x:v>
      </x:c>
      <x:c r="CK63" s="519"/>
      <x:c r="CL63" s="519"/>
      <x:c r="CM63" s="519"/>
      <x:c r="CN63" s="519"/>
      <x:c r="CO63" s="519">
        <x:v>1</x:v>
      </x:c>
      <x:c r="CP63" s="518">
        <x:v>142</x:v>
      </x:c>
      <x:c r="CQ63" s="519"/>
      <x:c r="CR63" s="518"/>
      <x:c r="CS63" s="519">
        <x:v>437</x:v>
      </x:c>
      <x:c r="CT63" s="519">
        <x:v>2</x:v>
      </x:c>
      <x:c r="CU63" s="519">
        <x:v>47</x:v>
      </x:c>
      <x:c r="CV63" s="519"/>
      <x:c r="CW63" s="519"/>
      <x:c r="CX63" s="519"/>
      <x:c r="CY63" s="516" t="s">
        <x:v>236</x:v>
      </x:c>
      <x:c r="CZ63" s="520">
        <x:v>8</x:v>
      </x:c>
      <x:c r="DA63" s="478">
        <x:v>992.70000000000005</x:v>
      </x:c>
      <x:c r="DB63" s="521"/>
      <x:c r="DC63" s="478"/>
      <x:c r="DD63" s="521"/>
      <x:c r="DE63" s="478"/>
      <x:c r="DF63" s="521"/>
      <x:c r="DG63" s="478"/>
    </x:row>
    <x:row r="64" spans="1:128" s="439" customFormat="1" ht="24.949999999999999" customHeight="1">
      <x:c r="A64" s="423" t="s">
        <x:v>2453</x:v>
      </x:c>
      <x:c r="B64" s="424">
        <x:f t="shared" ref="B64:AK64" si="71">B65</x:f>
        <x:v>18</x:v>
      </x:c>
      <x:c r="C64" s="425">
        <x:f t="shared" si="71"/>
        <x:v>37210.470000000001</x:v>
      </x:c>
      <x:c r="D64" s="424">
        <x:f t="shared" si="71"/>
        <x:v>27</x:v>
      </x:c>
      <x:c r="E64" s="425">
        <x:f t="shared" si="71"/>
        <x:v>40566.309999999998</x:v>
      </x:c>
      <x:c r="F64" s="424">
        <x:f t="shared" si="71"/>
        <x:v>25</x:v>
      </x:c>
      <x:c r="G64" s="425">
        <x:f t="shared" si="71"/>
        <x:v>3</x:v>
      </x:c>
      <x:c r="H64" s="426">
        <x:f t="shared" si="71"/>
        <x:v>2</x:v>
      </x:c>
      <x:c r="I64" s="425">
        <x:f t="shared" si="71"/>
        <x:v>2</x:v>
      </x:c>
      <x:c r="J64" s="426">
        <x:f t="shared" si="71"/>
        <x:v>21</x:v>
      </x:c>
      <x:c r="K64" s="424">
        <x:f t="shared" si="71"/>
        <x:v>2</x:v>
      </x:c>
      <x:c r="L64" s="425">
        <x:f t="shared" si="71"/>
        <x:v>71275</x:v>
      </x:c>
      <x:c r="M64" s="426">
        <x:f t="shared" si="71"/>
        <x:v>2</x:v>
      </x:c>
      <x:c r="N64" s="426">
        <x:f t="shared" si="71"/>
        <x:v>4</x:v>
      </x:c>
      <x:c r="O64" s="426">
        <x:f t="shared" si="71"/>
        <x:v>0</x:v>
      </x:c>
      <x:c r="P64" s="426">
        <x:f t="shared" si="71"/>
        <x:v>0</x:v>
      </x:c>
      <x:c r="Q64" s="426">
        <x:f t="shared" si="71"/>
        <x:v>0</x:v>
      </x:c>
      <x:c r="R64" s="425">
        <x:f t="shared" si="71"/>
        <x:v>0</x:v>
      </x:c>
      <x:c r="S64" s="424">
        <x:f t="shared" si="71"/>
        <x:v>9</x:v>
      </x:c>
      <x:c r="T64" s="425">
        <x:f t="shared" si="71"/>
        <x:v>66</x:v>
      </x:c>
      <x:c r="U64" s="424">
        <x:f t="shared" si="71"/>
        <x:v>0</x:v>
      </x:c>
      <x:c r="V64" s="425">
        <x:f t="shared" si="71"/>
        <x:v>0</x:v>
      </x:c>
      <x:c r="W64" s="426">
        <x:f t="shared" si="71"/>
        <x:v>43</x:v>
      </x:c>
      <x:c r="X64" s="426">
        <x:f t="shared" si="71"/>
        <x:v>391</x:v>
      </x:c>
      <x:c r="Y64" s="426">
        <x:f t="shared" si="71"/>
        <x:v>3</x:v>
      </x:c>
      <x:c r="Z64" s="426">
        <x:f t="shared" si="71"/>
        <x:v>27</x:v>
      </x:c>
      <x:c r="AA64" s="426">
        <x:f t="shared" si="71"/>
        <x:v>0</x:v>
      </x:c>
      <x:c r="AB64" s="426">
        <x:f t="shared" si="71"/>
        <x:v>0</x:v>
      </x:c>
      <x:c r="AC64" s="426">
        <x:f t="shared" si="71"/>
        <x:v>1</x:v>
      </x:c>
      <x:c r="AD64" s="426">
        <x:f t="shared" si="71"/>
        <x:v>0</x:v>
      </x:c>
      <x:c r="AE64" s="426">
        <x:f t="shared" si="71"/>
        <x:v>0</x:v>
      </x:c>
      <x:c r="AF64" s="426">
        <x:f t="shared" si="71"/>
        <x:v>0</x:v>
      </x:c>
      <x:c r="AG64" s="426">
        <x:f t="shared" si="71"/>
        <x:v>1</x:v>
      </x:c>
      <x:c r="AH64" s="426">
        <x:f t="shared" si="71"/>
        <x:v>0</x:v>
      </x:c>
      <x:c r="AI64" s="426">
        <x:f t="shared" si="71"/>
        <x:v>0</x:v>
      </x:c>
      <x:c r="AJ64" s="426">
        <x:f t="shared" si="71"/>
        <x:v>8</x:v>
      </x:c>
      <x:c r="AK64" s="426">
        <x:f t="shared" si="71"/>
        <x:v>8</x:v>
      </x:c>
      <x:c r="AL64" s="423" t="s">
        <x:v>2453</x:v>
      </x:c>
      <x:c r="AM64" s="424">
        <x:f t="shared" ref="AM64:BD64" si="72">AM65</x:f>
        <x:v>0</x:v>
      </x:c>
      <x:c r="AN64" s="425">
        <x:f t="shared" si="72"/>
        <x:v>0</x:v>
      </x:c>
      <x:c r="AO64" s="426">
        <x:f t="shared" si="72"/>
        <x:v>0</x:v>
      </x:c>
      <x:c r="AP64" s="426">
        <x:f t="shared" si="72"/>
        <x:v>0</x:v>
      </x:c>
      <x:c r="AQ64" s="426">
        <x:f t="shared" si="72"/>
        <x:v>0</x:v>
      </x:c>
      <x:c r="AR64" s="425">
        <x:f t="shared" si="72"/>
        <x:v>0</x:v>
      </x:c>
      <x:c r="AS64" s="426">
        <x:f t="shared" si="72"/>
        <x:v>0</x:v>
      </x:c>
      <x:c r="AT64" s="425">
        <x:f t="shared" si="72"/>
        <x:v>0</x:v>
      </x:c>
      <x:c r="AU64" s="426">
        <x:f t="shared" si="72"/>
        <x:v>0</x:v>
      </x:c>
      <x:c r="AV64" s="426">
        <x:f t="shared" si="72"/>
        <x:v>0</x:v>
      </x:c>
      <x:c r="AW64" s="426">
        <x:f t="shared" si="72"/>
        <x:v>0</x:v>
      </x:c>
      <x:c r="AX64" s="426">
        <x:f t="shared" si="72"/>
        <x:v>0</x:v>
      </x:c>
      <x:c r="AY64" s="426">
        <x:f t="shared" si="72"/>
        <x:v>0</x:v>
      </x:c>
      <x:c r="AZ64" s="426">
        <x:f t="shared" si="72"/>
        <x:v>0</x:v>
      </x:c>
      <x:c r="BA64" s="425">
        <x:f t="shared" si="72"/>
        <x:v>0</x:v>
      </x:c>
      <x:c r="BB64" s="426">
        <x:f t="shared" si="72"/>
        <x:v>0</x:v>
      </x:c>
      <x:c r="BC64" s="426">
        <x:f t="shared" si="72"/>
        <x:v>0</x:v>
      </x:c>
      <x:c r="BD64" s="426">
        <x:f t="shared" si="72"/>
        <x:v>0</x:v>
      </x:c>
      <x:c r="BE64" s="426">
        <x:f>BE65</x:f>
        <x:v>2</x:v>
      </x:c>
      <x:c r="BF64" s="426">
        <x:f t="shared" ref="BF64:BK64" si="73">BF65</x:f>
        <x:v>10</x:v>
      </x:c>
      <x:c r="BG64" s="426">
        <x:f t="shared" si="73"/>
        <x:v>0</x:v>
      </x:c>
      <x:c r="BH64" s="426">
        <x:f t="shared" si="73"/>
        <x:v>0</x:v>
      </x:c>
      <x:c r="BI64" s="426">
        <x:f t="shared" si="73"/>
        <x:v>0</x:v>
      </x:c>
      <x:c r="BJ64" s="425">
        <x:f t="shared" si="73"/>
        <x:v>0</x:v>
      </x:c>
      <x:c r="BK64" s="426">
        <x:f t="shared" si="73"/>
        <x:v>2</x:v>
      </x:c>
      <x:c r="BL64" s="425">
        <x:f>BL65</x:f>
        <x:v>8140</x:v>
      </x:c>
      <x:c r="BM64" s="424">
        <x:f>BM65</x:f>
        <x:v>3</x:v>
      </x:c>
      <x:c r="BN64" s="425">
        <x:f>BN65</x:f>
        <x:v>452</x:v>
      </x:c>
      <x:c r="BO64" s="424">
        <x:f>BO65</x:f>
        <x:v>0</x:v>
      </x:c>
      <x:c r="BP64" s="444">
        <x:f t="shared" ref="BP64:BU64" si="74">BP65</x:f>
        <x:v>0</x:v>
      </x:c>
      <x:c r="BQ64" s="424">
        <x:f t="shared" si="74"/>
        <x:v>0</x:v>
      </x:c>
      <x:c r="BR64" s="424">
        <x:f t="shared" si="74"/>
        <x:v>0</x:v>
      </x:c>
      <x:c r="BS64" s="424">
        <x:f t="shared" si="74"/>
        <x:v>0</x:v>
      </x:c>
      <x:c r="BT64" s="424">
        <x:f t="shared" si="74"/>
        <x:v>0</x:v>
      </x:c>
      <x:c r="BU64" s="424">
        <x:f t="shared" si="74"/>
        <x:v>0</x:v>
      </x:c>
      <x:c r="BV64" s="423" t="s">
        <x:v>2453</x:v>
      </x:c>
      <x:c r="BW64" s="424">
        <x:f t="shared" ref="BW64:CO64" si="75">BW65</x:f>
        <x:v>2</x:v>
      </x:c>
      <x:c r="BX64" s="426">
        <x:f t="shared" si="75"/>
        <x:v>329</x:v>
      </x:c>
      <x:c r="BY64" s="425">
        <x:f t="shared" si="75"/>
        <x:v>10308</x:v>
      </x:c>
      <x:c r="BZ64" s="424">
        <x:f t="shared" si="75"/>
        <x:v>5</x:v>
      </x:c>
      <x:c r="CA64" s="425">
        <x:f t="shared" si="75"/>
        <x:v>1604</x:v>
      </x:c>
      <x:c r="CB64" s="424">
        <x:f t="shared" si="75"/>
        <x:v>2</x:v>
      </x:c>
      <x:c r="CC64" s="425">
        <x:f t="shared" si="75"/>
        <x:v>66.890000000000001</x:v>
      </x:c>
      <x:c r="CD64" s="424">
        <x:f t="shared" si="75"/>
        <x:v>0</x:v>
      </x:c>
      <x:c r="CE64" s="424">
        <x:f t="shared" si="75"/>
        <x:v>17</x:v>
      </x:c>
      <x:c r="CF64" s="425">
        <x:f t="shared" si="75"/>
        <x:v>395.61000000000001</x:v>
      </x:c>
      <x:c r="CG64" s="424">
        <x:f t="shared" si="75"/>
        <x:v>0</x:v>
      </x:c>
      <x:c r="CH64" s="424">
        <x:f t="shared" si="75"/>
        <x:v>0</x:v>
      </x:c>
      <x:c r="CI64" s="424">
        <x:f t="shared" si="75"/>
        <x:v>0</x:v>
      </x:c>
      <x:c r="CJ64" s="424">
        <x:f t="shared" si="75"/>
        <x:v>13</x:v>
      </x:c>
      <x:c r="CK64" s="424">
        <x:f t="shared" si="75"/>
        <x:v>0</x:v>
      </x:c>
      <x:c r="CL64" s="424">
        <x:f t="shared" si="75"/>
        <x:v>0</x:v>
      </x:c>
      <x:c r="CM64" s="424">
        <x:f t="shared" si="75"/>
        <x:v>0</x:v>
      </x:c>
      <x:c r="CN64" s="424">
        <x:f t="shared" si="75"/>
        <x:v>0</x:v>
      </x:c>
      <x:c r="CO64" s="424">
        <x:f t="shared" si="75"/>
        <x:v>2</x:v>
      </x:c>
      <x:c r="CP64" s="425">
        <x:f>CP65</x:f>
        <x:v>565.36000000000001</x:v>
      </x:c>
      <x:c r="CQ64" s="424">
        <x:f t="shared" ref="CQ64:CX64" si="76">CQ65</x:f>
        <x:v>6</x:v>
      </x:c>
      <x:c r="CR64" s="425">
        <x:f>CR65</x:f>
        <x:v>4471</x:v>
      </x:c>
      <x:c r="CS64" s="424">
        <x:f t="shared" si="76"/>
        <x:v>1025</x:v>
      </x:c>
      <x:c r="CT64" s="424">
        <x:f t="shared" si="76"/>
        <x:v>7</x:v>
      </x:c>
      <x:c r="CU64" s="424">
        <x:f t="shared" si="76"/>
        <x:v>64</x:v>
      </x:c>
      <x:c r="CV64" s="424">
        <x:f t="shared" si="76"/>
        <x:v>26</x:v>
      </x:c>
      <x:c r="CW64" s="424">
        <x:f t="shared" si="76"/>
        <x:v>0</x:v>
      </x:c>
      <x:c r="CX64" s="424">
        <x:f t="shared" si="76"/>
        <x:v>0</x:v>
      </x:c>
      <x:c r="CY64" s="423" t="s">
        <x:v>2453</x:v>
      </x:c>
      <x:c r="CZ64" s="424">
        <x:f t="shared" ref="CZ64:DB64" si="77">CZ65</x:f>
        <x:v>14</x:v>
      </x:c>
      <x:c r="DA64" s="425">
        <x:f>DA65</x:f>
        <x:v>17633.27</x:v>
      </x:c>
      <x:c r="DB64" s="424">
        <x:f t="shared" si="77"/>
        <x:v>0</x:v>
      </x:c>
      <x:c r="DC64" s="425">
        <x:f>DC65</x:f>
        <x:v>0</x:v>
      </x:c>
      <x:c r="DD64" s="424">
        <x:f>DD65</x:f>
        <x:v>0</x:v>
      </x:c>
      <x:c r="DE64" s="425">
        <x:f>DE65</x:f>
        <x:v>0</x:v>
      </x:c>
      <x:c r="DF64" s="424">
        <x:f>DF65</x:f>
        <x:v>0</x:v>
      </x:c>
      <x:c r="DG64" s="425">
        <x:f>DG65</x:f>
        <x:v>0</x:v>
      </x:c>
      <x:c r="DH64" s="437"/>
      <x:c r="DI64" s="436"/>
      <x:c r="DJ64" s="436"/>
      <x:c r="DK64" s="436"/>
      <x:c r="DL64" s="436"/>
      <x:c r="DM64" s="436"/>
      <x:c r="DN64" s="436"/>
      <x:c r="DO64" s="436"/>
      <x:c r="DP64" s="436"/>
      <x:c r="DQ64" s="436"/>
      <x:c r="DR64" s="436"/>
      <x:c r="DS64" s="436"/>
      <x:c r="DT64" s="436"/>
      <x:c r="DU64" s="436"/>
      <x:c r="DV64" s="436"/>
      <x:c r="DW64" s="436"/>
      <x:c r="DX64" s="436"/>
    </x:row>
    <x:row r="65" spans="1:128" s="1" customFormat="1" ht="24.949999999999999" customHeight="1">
      <x:c r="A65" s="434" t="s">
        <x:v>2402</x:v>
      </x:c>
      <x:c r="B65" s="428">
        <x:f>SUM(B66:B67)</x:f>
        <x:v>18</x:v>
      </x:c>
      <x:c r="C65" s="443">
        <x:f t="shared" ref="C65:BJ65" si="78">SUM(C66:C67)</x:f>
        <x:v>37210.470000000001</x:v>
      </x:c>
      <x:c r="D65" s="428">
        <x:f>SUM(D66:D67)</x:f>
        <x:v>27</x:v>
      </x:c>
      <x:c r="E65" s="443">
        <x:f>SUM(E66:E67)</x:f>
        <x:v>40566.309999999998</x:v>
      </x:c>
      <x:c r="F65" s="428">
        <x:f>SUM(F66:F67)</x:f>
        <x:v>25</x:v>
      </x:c>
      <x:c r="G65" s="443">
        <x:f>SUM(G66:G67)</x:f>
        <x:v>3</x:v>
      </x:c>
      <x:c r="H65" s="428">
        <x:f t="shared" si="78"/>
        <x:v>2</x:v>
      </x:c>
      <x:c r="I65" s="443">
        <x:f t="shared" si="78"/>
        <x:v>2</x:v>
      </x:c>
      <x:c r="J65" s="428">
        <x:f t="shared" si="78"/>
        <x:v>21</x:v>
      </x:c>
      <x:c r="K65" s="428">
        <x:f>SUM(K66:K67)</x:f>
        <x:v>2</x:v>
      </x:c>
      <x:c r="L65" s="443">
        <x:f>SUM(L66:L67)</x:f>
        <x:v>71275</x:v>
      </x:c>
      <x:c r="M65" s="428">
        <x:f t="shared" si="78"/>
        <x:v>2</x:v>
      </x:c>
      <x:c r="N65" s="428">
        <x:f t="shared" si="78"/>
        <x:v>4</x:v>
      </x:c>
      <x:c r="O65" s="428">
        <x:f t="shared" si="78"/>
        <x:v>0</x:v>
      </x:c>
      <x:c r="P65" s="428">
        <x:f t="shared" si="78"/>
        <x:v>0</x:v>
      </x:c>
      <x:c r="Q65" s="428">
        <x:f t="shared" si="78"/>
        <x:v>0</x:v>
      </x:c>
      <x:c r="R65" s="443">
        <x:f t="shared" si="78"/>
        <x:v>0</x:v>
      </x:c>
      <x:c r="S65" s="428">
        <x:f>SUM(S66:S67)</x:f>
        <x:v>9</x:v>
      </x:c>
      <x:c r="T65" s="443">
        <x:f>SUM(T66:T67)</x:f>
        <x:v>66</x:v>
      </x:c>
      <x:c r="U65" s="428">
        <x:f t="shared" si="78"/>
        <x:v>0</x:v>
      </x:c>
      <x:c r="V65" s="443">
        <x:f t="shared" si="78"/>
        <x:v>0</x:v>
      </x:c>
      <x:c r="W65" s="428">
        <x:f t="shared" si="78"/>
        <x:v>43</x:v>
      </x:c>
      <x:c r="X65" s="428">
        <x:f t="shared" si="78"/>
        <x:v>391</x:v>
      </x:c>
      <x:c r="Y65" s="428">
        <x:f t="shared" si="78"/>
        <x:v>3</x:v>
      </x:c>
      <x:c r="Z65" s="428">
        <x:f t="shared" si="78"/>
        <x:v>27</x:v>
      </x:c>
      <x:c r="AA65" s="428">
        <x:f t="shared" si="78"/>
        <x:v>0</x:v>
      </x:c>
      <x:c r="AB65" s="428">
        <x:f t="shared" si="78"/>
        <x:v>0</x:v>
      </x:c>
      <x:c r="AC65" s="428">
        <x:f t="shared" si="78"/>
        <x:v>1</x:v>
      </x:c>
      <x:c r="AD65" s="428">
        <x:f t="shared" si="78"/>
        <x:v>0</x:v>
      </x:c>
      <x:c r="AE65" s="428">
        <x:f t="shared" si="78"/>
        <x:v>0</x:v>
      </x:c>
      <x:c r="AF65" s="428">
        <x:f t="shared" si="78"/>
        <x:v>0</x:v>
      </x:c>
      <x:c r="AG65" s="428">
        <x:f t="shared" si="78"/>
        <x:v>1</x:v>
      </x:c>
      <x:c r="AH65" s="428">
        <x:f t="shared" si="78"/>
        <x:v>0</x:v>
      </x:c>
      <x:c r="AI65" s="428">
        <x:f t="shared" si="78"/>
        <x:v>0</x:v>
      </x:c>
      <x:c r="AJ65" s="428">
        <x:f t="shared" si="78"/>
        <x:v>8</x:v>
      </x:c>
      <x:c r="AK65" s="428">
        <x:f t="shared" si="78"/>
        <x:v>8</x:v>
      </x:c>
      <x:c r="AL65" s="434" t="s">
        <x:v>2402</x:v>
      </x:c>
      <x:c r="AM65" s="428">
        <x:f t="shared" si="78"/>
        <x:v>0</x:v>
      </x:c>
      <x:c r="AN65" s="443">
        <x:f t="shared" si="78"/>
        <x:v>0</x:v>
      </x:c>
      <x:c r="AO65" s="428">
        <x:f t="shared" si="78"/>
        <x:v>0</x:v>
      </x:c>
      <x:c r="AP65" s="428">
        <x:f t="shared" si="78"/>
        <x:v>0</x:v>
      </x:c>
      <x:c r="AQ65" s="428">
        <x:f t="shared" si="78"/>
        <x:v>0</x:v>
      </x:c>
      <x:c r="AR65" s="443">
        <x:f t="shared" si="78"/>
        <x:v>0</x:v>
      </x:c>
      <x:c r="AS65" s="428">
        <x:f t="shared" si="78"/>
        <x:v>0</x:v>
      </x:c>
      <x:c r="AT65" s="443">
        <x:f t="shared" si="78"/>
        <x:v>0</x:v>
      </x:c>
      <x:c r="AU65" s="428">
        <x:f t="shared" si="78"/>
        <x:v>0</x:v>
      </x:c>
      <x:c r="AV65" s="428">
        <x:f t="shared" si="78"/>
        <x:v>0</x:v>
      </x:c>
      <x:c r="AW65" s="428">
        <x:f t="shared" si="78"/>
        <x:v>0</x:v>
      </x:c>
      <x:c r="AX65" s="428">
        <x:f t="shared" si="78"/>
        <x:v>0</x:v>
      </x:c>
      <x:c r="AY65" s="428">
        <x:f t="shared" si="78"/>
        <x:v>0</x:v>
      </x:c>
      <x:c r="AZ65" s="428">
        <x:f t="shared" si="78"/>
        <x:v>0</x:v>
      </x:c>
      <x:c r="BA65" s="443">
        <x:f t="shared" si="78"/>
        <x:v>0</x:v>
      </x:c>
      <x:c r="BB65" s="428">
        <x:f t="shared" si="78"/>
        <x:v>0</x:v>
      </x:c>
      <x:c r="BC65" s="428">
        <x:f t="shared" si="78"/>
        <x:v>0</x:v>
      </x:c>
      <x:c r="BD65" s="428">
        <x:f t="shared" si="78"/>
        <x:v>0</x:v>
      </x:c>
      <x:c r="BE65" s="428">
        <x:f t="shared" si="78"/>
        <x:v>2</x:v>
      </x:c>
      <x:c r="BF65" s="428">
        <x:f t="shared" si="78"/>
        <x:v>10</x:v>
      </x:c>
      <x:c r="BG65" s="428">
        <x:f t="shared" si="78"/>
        <x:v>0</x:v>
      </x:c>
      <x:c r="BH65" s="428">
        <x:f t="shared" si="78"/>
        <x:v>0</x:v>
      </x:c>
      <x:c r="BI65" s="428">
        <x:f t="shared" si="78"/>
        <x:v>0</x:v>
      </x:c>
      <x:c r="BJ65" s="443">
        <x:f t="shared" si="78"/>
        <x:v>0</x:v>
      </x:c>
      <x:c r="BK65" s="428">
        <x:f>SUM(BK66:BK67)</x:f>
        <x:v>2</x:v>
      </x:c>
      <x:c r="BL65" s="443">
        <x:f>SUM(BL66:BL67)</x:f>
        <x:v>8140</x:v>
      </x:c>
      <x:c r="BM65" s="428">
        <x:f>SUM(BM66:BM67)</x:f>
        <x:v>3</x:v>
      </x:c>
      <x:c r="BN65" s="443">
        <x:f t="shared" ref="BN65:BW65" si="79">SUM(BN66:BN67)</x:f>
        <x:v>452</x:v>
      </x:c>
      <x:c r="BO65" s="428">
        <x:f t="shared" si="79"/>
        <x:v>0</x:v>
      </x:c>
      <x:c r="BP65" s="443">
        <x:f t="shared" si="79"/>
        <x:v>0</x:v>
      </x:c>
      <x:c r="BQ65" s="428">
        <x:f t="shared" si="79"/>
        <x:v>0</x:v>
      </x:c>
      <x:c r="BR65" s="428">
        <x:f t="shared" si="79"/>
        <x:v>0</x:v>
      </x:c>
      <x:c r="BS65" s="428">
        <x:f t="shared" si="79"/>
        <x:v>0</x:v>
      </x:c>
      <x:c r="BT65" s="428">
        <x:f t="shared" si="79"/>
        <x:v>0</x:v>
      </x:c>
      <x:c r="BU65" s="428">
        <x:f t="shared" si="79"/>
        <x:v>0</x:v>
      </x:c>
      <x:c r="BV65" s="434" t="s">
        <x:v>2402</x:v>
      </x:c>
      <x:c r="BW65" s="428">
        <x:f t="shared" si="79"/>
        <x:v>2</x:v>
      </x:c>
      <x:c r="BX65" s="428">
        <x:f>SUM(BX66:BX67)</x:f>
        <x:v>329</x:v>
      </x:c>
      <x:c r="BY65" s="443">
        <x:f>SUM(BY66:BY67)</x:f>
        <x:v>10308</x:v>
      </x:c>
      <x:c r="BZ65" s="428">
        <x:f>SUM(BZ66:BZ67)</x:f>
        <x:v>5</x:v>
      </x:c>
      <x:c r="CA65" s="443">
        <x:f>SUM(CA66:CA67)</x:f>
        <x:v>1604</x:v>
      </x:c>
      <x:c r="CB65" s="428">
        <x:f>SUM(CB66:CB67)</x:f>
        <x:v>2</x:v>
      </x:c>
      <x:c r="CC65" s="443">
        <x:f t="shared" ref="CC65:CX65" si="80">SUM(CC66:CC67)</x:f>
        <x:v>66.890000000000001</x:v>
      </x:c>
      <x:c r="CD65" s="428">
        <x:f t="shared" si="80"/>
        <x:v>0</x:v>
      </x:c>
      <x:c r="CE65" s="428">
        <x:f>SUM(CE66:CE67)</x:f>
        <x:v>17</x:v>
      </x:c>
      <x:c r="CF65" s="443">
        <x:f>SUM(CF66:CF67)</x:f>
        <x:v>395.61000000000001</x:v>
      </x:c>
      <x:c r="CG65" s="428">
        <x:f t="shared" si="80"/>
        <x:v>0</x:v>
      </x:c>
      <x:c r="CH65" s="428">
        <x:f t="shared" si="80"/>
        <x:v>0</x:v>
      </x:c>
      <x:c r="CI65" s="428">
        <x:f t="shared" si="80"/>
        <x:v>0</x:v>
      </x:c>
      <x:c r="CJ65" s="428">
        <x:f t="shared" si="80"/>
        <x:v>13</x:v>
      </x:c>
      <x:c r="CK65" s="428">
        <x:f t="shared" si="80"/>
        <x:v>0</x:v>
      </x:c>
      <x:c r="CL65" s="428">
        <x:f t="shared" si="80"/>
        <x:v>0</x:v>
      </x:c>
      <x:c r="CM65" s="428">
        <x:f t="shared" si="80"/>
        <x:v>0</x:v>
      </x:c>
      <x:c r="CN65" s="428">
        <x:f t="shared" si="80"/>
        <x:v>0</x:v>
      </x:c>
      <x:c r="CO65" s="428">
        <x:f t="shared" si="80"/>
        <x:v>2</x:v>
      </x:c>
      <x:c r="CP65" s="443">
        <x:f t="shared" si="80"/>
        <x:v>565.36000000000001</x:v>
      </x:c>
      <x:c r="CQ65" s="428">
        <x:f t="shared" si="80"/>
        <x:v>6</x:v>
      </x:c>
      <x:c r="CR65" s="443">
        <x:f t="shared" si="80"/>
        <x:v>4471</x:v>
      </x:c>
      <x:c r="CS65" s="428">
        <x:f t="shared" si="80"/>
        <x:v>1025</x:v>
      </x:c>
      <x:c r="CT65" s="428">
        <x:f t="shared" si="80"/>
        <x:v>7</x:v>
      </x:c>
      <x:c r="CU65" s="428">
        <x:f t="shared" si="80"/>
        <x:v>64</x:v>
      </x:c>
      <x:c r="CV65" s="428">
        <x:f t="shared" si="80"/>
        <x:v>26</x:v>
      </x:c>
      <x:c r="CW65" s="428">
        <x:f t="shared" si="80"/>
        <x:v>0</x:v>
      </x:c>
      <x:c r="CX65" s="428">
        <x:f t="shared" si="80"/>
        <x:v>0</x:v>
      </x:c>
      <x:c r="CY65" s="434" t="s">
        <x:v>2402</x:v>
      </x:c>
      <x:c r="CZ65" s="428">
        <x:f t="shared" ref="CZ65:DG65" si="81">SUM(CZ66:CZ67)</x:f>
        <x:v>14</x:v>
      </x:c>
      <x:c r="DA65" s="443">
        <x:f t="shared" si="81"/>
        <x:v>17633.27</x:v>
      </x:c>
      <x:c r="DB65" s="428">
        <x:f t="shared" si="81"/>
        <x:v>0</x:v>
      </x:c>
      <x:c r="DC65" s="443">
        <x:f t="shared" si="81"/>
        <x:v>0</x:v>
      </x:c>
      <x:c r="DD65" s="428">
        <x:f t="shared" si="81"/>
        <x:v>0</x:v>
      </x:c>
      <x:c r="DE65" s="443">
        <x:f t="shared" si="81"/>
        <x:v>0</x:v>
      </x:c>
      <x:c r="DF65" s="428">
        <x:f t="shared" si="81"/>
        <x:v>0</x:v>
      </x:c>
      <x:c r="DG65" s="443">
        <x:f t="shared" si="81"/>
        <x:v>0</x:v>
      </x:c>
      <x:c r="DH65" s="427"/>
      <x:c r="DI65" s="76"/>
      <x:c r="DJ65" s="76"/>
      <x:c r="DK65" s="76"/>
      <x:c r="DL65" s="76"/>
      <x:c r="DM65" s="76"/>
      <x:c r="DN65" s="76"/>
      <x:c r="DO65" s="76"/>
      <x:c r="DP65" s="76"/>
      <x:c r="DQ65" s="76"/>
      <x:c r="DR65" s="76"/>
      <x:c r="DS65" s="76"/>
      <x:c r="DT65" s="76"/>
      <x:c r="DU65" s="76"/>
      <x:c r="DV65" s="76"/>
      <x:c r="DW65" s="76"/>
      <x:c r="DX65" s="76"/>
    </x:row>
    <x:row r="66" spans="1:128" s="1" customFormat="1" ht="24.949999999999999" customHeight="1">
      <x:c r="A66" s="504" t="s">
        <x:v>1620</x:v>
      </x:c>
      <x:c r="B66" s="114">
        <x:v>17</x:v>
      </x:c>
      <x:c r="C66" s="73">
        <x:v>35773.470000000001</x:v>
      </x:c>
      <x:c r="D66" s="70">
        <x:v>27</x:v>
      </x:c>
      <x:c r="E66" s="73">
        <x:v>29953.310000000001</x:v>
      </x:c>
      <x:c r="F66" s="70">
        <x:v>25</x:v>
      </x:c>
      <x:c r="G66" s="73">
        <x:v>3</x:v>
      </x:c>
      <x:c r="H66" s="70"/>
      <x:c r="I66" s="73"/>
      <x:c r="J66" s="70">
        <x:v>21</x:v>
      </x:c>
      <x:c r="K66" s="70">
        <x:v>1</x:v>
      </x:c>
      <x:c r="L66" s="73">
        <x:v>47000</x:v>
      </x:c>
      <x:c r="M66" s="70">
        <x:v>1</x:v>
      </x:c>
      <x:c r="N66" s="70">
        <x:v>4</x:v>
      </x:c>
      <x:c r="O66" s="70"/>
      <x:c r="P66" s="70"/>
      <x:c r="Q66" s="70"/>
      <x:c r="R66" s="73"/>
      <x:c r="S66" s="70">
        <x:v>1</x:v>
      </x:c>
      <x:c r="T66" s="73">
        <x:v>34</x:v>
      </x:c>
      <x:c r="U66" s="70"/>
      <x:c r="V66" s="73"/>
      <x:c r="W66" s="70">
        <x:v>23</x:v>
      </x:c>
      <x:c r="X66" s="70">
        <x:v>361</x:v>
      </x:c>
      <x:c r="Y66" s="70">
        <x:v>2</x:v>
      </x:c>
      <x:c r="Z66" s="70">
        <x:v>7</x:v>
      </x:c>
      <x:c r="AA66" s="70"/>
      <x:c r="AB66" s="70"/>
      <x:c r="AC66" s="70">
        <x:v>1</x:v>
      </x:c>
      <x:c r="AD66" s="70"/>
      <x:c r="AE66" s="70"/>
      <x:c r="AF66" s="70"/>
      <x:c r="AG66" s="70">
        <x:v>1</x:v>
      </x:c>
      <x:c r="AH66" s="70"/>
      <x:c r="AI66" s="70"/>
      <x:c r="AJ66" s="70">
        <x:v>8</x:v>
      </x:c>
      <x:c r="AK66" s="70">
        <x:v>8</x:v>
      </x:c>
      <x:c r="AL66" s="504" t="s">
        <x:v>1620</x:v>
      </x:c>
      <x:c r="AM66" s="114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>
        <x:v>2</x:v>
      </x:c>
      <x:c r="BF66" s="70">
        <x:v>10</x:v>
      </x:c>
      <x:c r="BG66" s="70"/>
      <x:c r="BH66" s="70"/>
      <x:c r="BI66" s="70"/>
      <x:c r="BJ66" s="73"/>
      <x:c r="BK66" s="70">
        <x:v>1</x:v>
      </x:c>
      <x:c r="BL66" s="73">
        <x:v>7610</x:v>
      </x:c>
      <x:c r="BM66" s="70">
        <x:v>2</x:v>
      </x:c>
      <x:c r="BN66" s="73">
        <x:v>352</x:v>
      </x:c>
      <x:c r="BO66" s="70"/>
      <x:c r="BP66" s="73"/>
      <x:c r="BQ66" s="70"/>
      <x:c r="BR66" s="70"/>
      <x:c r="BS66" s="70"/>
      <x:c r="BT66" s="70"/>
      <x:c r="BU66" s="70"/>
      <x:c r="BV66" s="504" t="s">
        <x:v>1620</x:v>
      </x:c>
      <x:c r="BW66" s="114">
        <x:v>1</x:v>
      </x:c>
      <x:c r="BX66" s="70">
        <x:v>207</x:v>
      </x:c>
      <x:c r="BY66" s="73">
        <x:v>5965</x:v>
      </x:c>
      <x:c r="BZ66" s="70">
        <x:v>5</x:v>
      </x:c>
      <x:c r="CA66" s="73">
        <x:v>1604</x:v>
      </x:c>
      <x:c r="CB66" s="70">
        <x:v>1</x:v>
      </x:c>
      <x:c r="CC66" s="73">
        <x:v>46</x:v>
      </x:c>
      <x:c r="CD66" s="70"/>
      <x:c r="CE66" s="70">
        <x:v>15</x:v>
      </x:c>
      <x:c r="CF66" s="73">
        <x:v>269.25</x:v>
      </x:c>
      <x:c r="CG66" s="70"/>
      <x:c r="CH66" s="70"/>
      <x:c r="CI66" s="70"/>
      <x:c r="CJ66" s="70">
        <x:v>11</x:v>
      </x:c>
      <x:c r="CK66" s="70"/>
      <x:c r="CL66" s="70"/>
      <x:c r="CM66" s="70"/>
      <x:c r="CN66" s="70"/>
      <x:c r="CO66" s="70">
        <x:v>1</x:v>
      </x:c>
      <x:c r="CP66" s="73">
        <x:v>527</x:v>
      </x:c>
      <x:c r="CQ66" s="70">
        <x:v>4</x:v>
      </x:c>
      <x:c r="CR66" s="73">
        <x:v>3060</x:v>
      </x:c>
      <x:c r="CS66" s="70">
        <x:v>437</x:v>
      </x:c>
      <x:c r="CT66" s="70">
        <x:v>5</x:v>
      </x:c>
      <x:c r="CU66" s="70">
        <x:v>39</x:v>
      </x:c>
      <x:c r="CV66" s="70">
        <x:v>24</x:v>
      </x:c>
      <x:c r="CW66" s="70"/>
      <x:c r="CX66" s="70"/>
      <x:c r="CY66" s="504" t="s">
        <x:v>1620</x:v>
      </x:c>
      <x:c r="CZ66" s="505">
        <x:v>12</x:v>
      </x:c>
      <x:c r="DA66" s="73">
        <x:v>16434.93</x:v>
      </x:c>
      <x:c r="DB66" s="70"/>
      <x:c r="DC66" s="73"/>
      <x:c r="DD66" s="70"/>
      <x:c r="DE66" s="73"/>
      <x:c r="DF66" s="70" t="s">
        <x:v>506</x:v>
      </x:c>
      <x:c r="DG66" s="104" t="s">
        <x:v>506</x:v>
      </x:c>
      <x:c r="DH66" s="427"/>
      <x:c r="DI66" s="76"/>
      <x:c r="DJ66" s="76"/>
      <x:c r="DK66" s="76"/>
      <x:c r="DL66" s="76"/>
      <x:c r="DM66" s="76"/>
      <x:c r="DN66" s="76"/>
      <x:c r="DO66" s="76"/>
      <x:c r="DP66" s="76"/>
      <x:c r="DQ66" s="76"/>
      <x:c r="DR66" s="76"/>
      <x:c r="DS66" s="76"/>
      <x:c r="DT66" s="76"/>
      <x:c r="DU66" s="76"/>
      <x:c r="DV66" s="76"/>
      <x:c r="DW66" s="76"/>
      <x:c r="DX66" s="76"/>
    </x:row>
    <x:row r="67" spans="1:128" s="1" customFormat="1" ht="24.949999999999999" customHeight="1">
      <x:c r="A67" s="506" t="s">
        <x:v>1442</x:v>
      </x:c>
      <x:c r="B67" s="507">
        <x:v>1</x:v>
      </x:c>
      <x:c r="C67" s="508">
        <x:v>1437</x:v>
      </x:c>
      <x:c r="D67" s="509"/>
      <x:c r="E67" s="508">
        <x:v>10613</x:v>
      </x:c>
      <x:c r="F67" s="509"/>
      <x:c r="G67" s="508"/>
      <x:c r="H67" s="509">
        <x:v>2</x:v>
      </x:c>
      <x:c r="I67" s="508">
        <x:v>2</x:v>
      </x:c>
      <x:c r="J67" s="509"/>
      <x:c r="K67" s="509">
        <x:v>1</x:v>
      </x:c>
      <x:c r="L67" s="508">
        <x:v>24275</x:v>
      </x:c>
      <x:c r="M67" s="509">
        <x:v>1</x:v>
      </x:c>
      <x:c r="N67" s="509"/>
      <x:c r="O67" s="509"/>
      <x:c r="P67" s="509"/>
      <x:c r="Q67" s="509"/>
      <x:c r="R67" s="508"/>
      <x:c r="S67" s="509">
        <x:v>8</x:v>
      </x:c>
      <x:c r="T67" s="508">
        <x:v>32</x:v>
      </x:c>
      <x:c r="U67" s="509"/>
      <x:c r="V67" s="508"/>
      <x:c r="W67" s="509">
        <x:v>20</x:v>
      </x:c>
      <x:c r="X67" s="509">
        <x:v>30</x:v>
      </x:c>
      <x:c r="Y67" s="509">
        <x:v>1</x:v>
      </x:c>
      <x:c r="Z67" s="509">
        <x:v>20</x:v>
      </x:c>
      <x:c r="AA67" s="509"/>
      <x:c r="AB67" s="509"/>
      <x:c r="AC67" s="509"/>
      <x:c r="AD67" s="509"/>
      <x:c r="AE67" s="509"/>
      <x:c r="AF67" s="509"/>
      <x:c r="AG67" s="509"/>
      <x:c r="AH67" s="509"/>
      <x:c r="AI67" s="509"/>
      <x:c r="AJ67" s="509"/>
      <x:c r="AK67" s="509"/>
      <x:c r="AL67" s="506" t="s">
        <x:v>1442</x:v>
      </x:c>
      <x:c r="AM67" s="507"/>
      <x:c r="AN67" s="508"/>
      <x:c r="AO67" s="509"/>
      <x:c r="AP67" s="509"/>
      <x:c r="AQ67" s="509"/>
      <x:c r="AR67" s="508"/>
      <x:c r="AS67" s="509"/>
      <x:c r="AT67" s="508"/>
      <x:c r="AU67" s="509"/>
      <x:c r="AV67" s="509"/>
      <x:c r="AW67" s="509"/>
      <x:c r="AX67" s="509"/>
      <x:c r="AY67" s="509"/>
      <x:c r="AZ67" s="509"/>
      <x:c r="BA67" s="508"/>
      <x:c r="BB67" s="509"/>
      <x:c r="BC67" s="509"/>
      <x:c r="BD67" s="509"/>
      <x:c r="BE67" s="509"/>
      <x:c r="BF67" s="509"/>
      <x:c r="BG67" s="509"/>
      <x:c r="BH67" s="509"/>
      <x:c r="BI67" s="509"/>
      <x:c r="BJ67" s="508"/>
      <x:c r="BK67" s="509">
        <x:v>1</x:v>
      </x:c>
      <x:c r="BL67" s="508">
        <x:v>530</x:v>
      </x:c>
      <x:c r="BM67" s="509">
        <x:v>1</x:v>
      </x:c>
      <x:c r="BN67" s="508">
        <x:v>100</x:v>
      </x:c>
      <x:c r="BO67" s="509"/>
      <x:c r="BP67" s="508"/>
      <x:c r="BQ67" s="509"/>
      <x:c r="BR67" s="509"/>
      <x:c r="BS67" s="509"/>
      <x:c r="BT67" s="509"/>
      <x:c r="BU67" s="509"/>
      <x:c r="BV67" s="506" t="s">
        <x:v>1442</x:v>
      </x:c>
      <x:c r="BW67" s="507">
        <x:v>1</x:v>
      </x:c>
      <x:c r="BX67" s="509">
        <x:v>122</x:v>
      </x:c>
      <x:c r="BY67" s="508">
        <x:v>4343</x:v>
      </x:c>
      <x:c r="BZ67" s="509"/>
      <x:c r="CA67" s="508"/>
      <x:c r="CB67" s="509">
        <x:v>1</x:v>
      </x:c>
      <x:c r="CC67" s="508">
        <x:v>20.890000000000001</x:v>
      </x:c>
      <x:c r="CD67" s="509"/>
      <x:c r="CE67" s="509">
        <x:v>2</x:v>
      </x:c>
      <x:c r="CF67" s="508">
        <x:v>126.36</x:v>
      </x:c>
      <x:c r="CG67" s="509"/>
      <x:c r="CH67" s="509"/>
      <x:c r="CI67" s="509"/>
      <x:c r="CJ67" s="509">
        <x:v>2</x:v>
      </x:c>
      <x:c r="CK67" s="509"/>
      <x:c r="CL67" s="509"/>
      <x:c r="CM67" s="509"/>
      <x:c r="CN67" s="509"/>
      <x:c r="CO67" s="509">
        <x:v>1</x:v>
      </x:c>
      <x:c r="CP67" s="508">
        <x:v>38.359999999999999</x:v>
      </x:c>
      <x:c r="CQ67" s="509">
        <x:v>2</x:v>
      </x:c>
      <x:c r="CR67" s="508">
        <x:v>1411</x:v>
      </x:c>
      <x:c r="CS67" s="509">
        <x:v>588</x:v>
      </x:c>
      <x:c r="CT67" s="509">
        <x:v>2</x:v>
      </x:c>
      <x:c r="CU67" s="509">
        <x:v>25</x:v>
      </x:c>
      <x:c r="CV67" s="509">
        <x:v>2</x:v>
      </x:c>
      <x:c r="CW67" s="509"/>
      <x:c r="CX67" s="509"/>
      <x:c r="CY67" s="506" t="s">
        <x:v>1442</x:v>
      </x:c>
      <x:c r="CZ67" s="510">
        <x:v>2</x:v>
      </x:c>
      <x:c r="DA67" s="508">
        <x:v>1198.3399999999999</x:v>
      </x:c>
      <x:c r="DB67" s="509"/>
      <x:c r="DC67" s="508"/>
      <x:c r="DD67" s="509"/>
      <x:c r="DE67" s="508"/>
      <x:c r="DF67" s="509"/>
      <x:c r="DG67" s="511"/>
      <x:c r="DH67" s="427"/>
      <x:c r="DI67" s="76"/>
      <x:c r="DJ67" s="76"/>
      <x:c r="DK67" s="76"/>
      <x:c r="DL67" s="76"/>
      <x:c r="DM67" s="76"/>
      <x:c r="DN67" s="76"/>
      <x:c r="DO67" s="76"/>
      <x:c r="DP67" s="76"/>
      <x:c r="DQ67" s="76"/>
      <x:c r="DR67" s="76"/>
      <x:c r="DS67" s="76"/>
      <x:c r="DT67" s="76"/>
      <x:c r="DU67" s="76"/>
      <x:c r="DV67" s="76"/>
      <x:c r="DW67" s="76"/>
      <x:c r="DX67" s="76"/>
    </x:row>
    <x:row r="68" spans="1:128" s="439" customFormat="1" ht="24.949999999999999" customHeight="1">
      <x:c r="A68" s="116" t="s">
        <x:v>2718</x:v>
      </x:c>
      <x:c r="B68" s="120">
        <x:f>B69</x:f>
        <x:v>6</x:v>
      </x:c>
      <x:c r="C68" s="121">
        <x:f t="shared" ref="C68:BN69" si="82">C69</x:f>
        <x:v>33610</x:v>
      </x:c>
      <x:c r="D68" s="122">
        <x:f t="shared" si="82"/>
        <x:v>5</x:v>
      </x:c>
      <x:c r="E68" s="121">
        <x:f t="shared" si="82"/>
        <x:v>27700</x:v>
      </x:c>
      <x:c r="F68" s="122">
        <x:f t="shared" si="82"/>
        <x:v>1</x:v>
      </x:c>
      <x:c r="G68" s="121">
        <x:f t="shared" si="82"/>
        <x:v>8</x:v>
      </x:c>
      <x:c r="H68" s="122">
        <x:f t="shared" si="82"/>
        <x:v>85</x:v>
      </x:c>
      <x:c r="I68" s="121">
        <x:f t="shared" si="82"/>
        <x:v>127</x:v>
      </x:c>
      <x:c r="J68" s="122">
        <x:f t="shared" si="82"/>
        <x:v>48</x:v>
      </x:c>
      <x:c r="K68" s="122">
        <x:f t="shared" si="82"/>
        <x:v>5</x:v>
      </x:c>
      <x:c r="L68" s="121">
        <x:f t="shared" si="82"/>
        <x:v>194745</x:v>
      </x:c>
      <x:c r="M68" s="122">
        <x:f t="shared" si="82"/>
        <x:v>7</x:v>
      </x:c>
      <x:c r="N68" s="122">
        <x:f t="shared" si="82"/>
        <x:v>0</x:v>
      </x:c>
      <x:c r="O68" s="122">
        <x:f t="shared" si="82"/>
        <x:v>3</x:v>
      </x:c>
      <x:c r="P68" s="122">
        <x:f t="shared" si="82"/>
        <x:v>9</x:v>
      </x:c>
      <x:c r="Q68" s="122">
        <x:f t="shared" si="82"/>
        <x:v>1</x:v>
      </x:c>
      <x:c r="R68" s="121">
        <x:f t="shared" si="82"/>
        <x:v>78000</x:v>
      </x:c>
      <x:c r="S68" s="122">
        <x:f t="shared" si="82"/>
        <x:v>34</x:v>
      </x:c>
      <x:c r="T68" s="121">
        <x:f t="shared" si="82"/>
        <x:v>1100</x:v>
      </x:c>
      <x:c r="U68" s="122">
        <x:f t="shared" si="82"/>
        <x:v>0</x:v>
      </x:c>
      <x:c r="V68" s="121">
        <x:f t="shared" si="82"/>
        <x:v>0</x:v>
      </x:c>
      <x:c r="W68" s="122">
        <x:f t="shared" si="82"/>
        <x:v>787</x:v>
      </x:c>
      <x:c r="X68" s="122">
        <x:f t="shared" si="82"/>
        <x:v>360</x:v>
      </x:c>
      <x:c r="Y68" s="122">
        <x:f t="shared" si="82"/>
        <x:v>0</x:v>
      </x:c>
      <x:c r="Z68" s="122">
        <x:f t="shared" si="82"/>
        <x:v>0</x:v>
      </x:c>
      <x:c r="AA68" s="122">
        <x:f t="shared" si="82"/>
        <x:v>4</x:v>
      </x:c>
      <x:c r="AB68" s="122">
        <x:f t="shared" si="82"/>
        <x:v>1</x:v>
      </x:c>
      <x:c r="AC68" s="122">
        <x:f t="shared" si="82"/>
        <x:v>3</x:v>
      </x:c>
      <x:c r="AD68" s="122">
        <x:f t="shared" si="82"/>
        <x:v>1</x:v>
      </x:c>
      <x:c r="AE68" s="122">
        <x:f t="shared" si="82"/>
        <x:v>0</x:v>
      </x:c>
      <x:c r="AF68" s="122">
        <x:f t="shared" si="82"/>
        <x:v>0</x:v>
      </x:c>
      <x:c r="AG68" s="122">
        <x:f t="shared" si="82"/>
        <x:v>6</x:v>
      </x:c>
      <x:c r="AH68" s="122">
        <x:f t="shared" si="82"/>
        <x:v>0</x:v>
      </x:c>
      <x:c r="AI68" s="122">
        <x:f t="shared" si="82"/>
        <x:v>0</x:v>
      </x:c>
      <x:c r="AJ68" s="122">
        <x:f t="shared" si="82"/>
        <x:v>2</x:v>
      </x:c>
      <x:c r="AK68" s="122">
        <x:f t="shared" si="82"/>
        <x:v>7</x:v>
      </x:c>
      <x:c r="AL68" s="116" t="s">
        <x:v>2718</x:v>
      </x:c>
      <x:c r="AM68" s="120">
        <x:f t="shared" si="82"/>
        <x:v>0</x:v>
      </x:c>
      <x:c r="AN68" s="121">
        <x:f t="shared" si="82"/>
        <x:v>0</x:v>
      </x:c>
      <x:c r="AO68" s="122">
        <x:f t="shared" si="82"/>
        <x:v>0</x:v>
      </x:c>
      <x:c r="AP68" s="122">
        <x:f t="shared" si="82"/>
        <x:v>0</x:v>
      </x:c>
      <x:c r="AQ68" s="122">
        <x:f t="shared" si="82"/>
        <x:v>0</x:v>
      </x:c>
      <x:c r="AR68" s="121">
        <x:f t="shared" si="82"/>
        <x:v>0</x:v>
      </x:c>
      <x:c r="AS68" s="122">
        <x:f t="shared" si="82"/>
        <x:v>0</x:v>
      </x:c>
      <x:c r="AT68" s="121">
        <x:f t="shared" si="82"/>
        <x:v>0</x:v>
      </x:c>
      <x:c r="AU68" s="122">
        <x:f t="shared" si="82"/>
        <x:v>0</x:v>
      </x:c>
      <x:c r="AV68" s="122">
        <x:f t="shared" si="82"/>
        <x:v>2</x:v>
      </x:c>
      <x:c r="AW68" s="122">
        <x:f t="shared" si="82"/>
        <x:v>0</x:v>
      </x:c>
      <x:c r="AX68" s="122">
        <x:f t="shared" si="82"/>
        <x:v>1</x:v>
      </x:c>
      <x:c r="AY68" s="122">
        <x:f t="shared" si="82"/>
        <x:v>1</x:v>
      </x:c>
      <x:c r="AZ68" s="122">
        <x:f t="shared" si="82"/>
        <x:v>0</x:v>
      </x:c>
      <x:c r="BA68" s="121">
        <x:f t="shared" si="82"/>
        <x:v>0</x:v>
      </x:c>
      <x:c r="BB68" s="122">
        <x:f t="shared" si="82"/>
        <x:v>0</x:v>
      </x:c>
      <x:c r="BC68" s="122">
        <x:f t="shared" si="82"/>
        <x:v>0</x:v>
      </x:c>
      <x:c r="BD68" s="122">
        <x:f t="shared" si="82"/>
        <x:v>0</x:v>
      </x:c>
      <x:c r="BE68" s="122">
        <x:f t="shared" si="82"/>
        <x:v>0</x:v>
      </x:c>
      <x:c r="BF68" s="122">
        <x:f t="shared" si="82"/>
        <x:v>0</x:v>
      </x:c>
      <x:c r="BG68" s="122">
        <x:f t="shared" si="82"/>
        <x:v>10</x:v>
      </x:c>
      <x:c r="BH68" s="122">
        <x:f t="shared" si="82"/>
        <x:v>23</x:v>
      </x:c>
      <x:c r="BI68" s="122">
        <x:f t="shared" si="82"/>
        <x:v>1</x:v>
      </x:c>
      <x:c r="BJ68" s="121">
        <x:f t="shared" si="82"/>
        <x:v>30189</x:v>
      </x:c>
      <x:c r="BK68" s="122">
        <x:f t="shared" si="82"/>
        <x:v>1</x:v>
      </x:c>
      <x:c r="BL68" s="121">
        <x:f t="shared" si="82"/>
        <x:v>2825</x:v>
      </x:c>
      <x:c r="BM68" s="122">
        <x:f t="shared" si="82"/>
        <x:v>0</x:v>
      </x:c>
      <x:c r="BN68" s="121">
        <x:f t="shared" si="82"/>
        <x:v>0</x:v>
      </x:c>
      <x:c r="BO68" s="122">
        <x:f t="shared" ref="BO68:CD69" si="83">BO69</x:f>
        <x:v>0</x:v>
      </x:c>
      <x:c r="BP68" s="121">
        <x:f t="shared" si="83"/>
        <x:v>0</x:v>
      </x:c>
      <x:c r="BQ68" s="122">
        <x:f t="shared" si="83"/>
        <x:v>0</x:v>
      </x:c>
      <x:c r="BR68" s="122">
        <x:f t="shared" si="83"/>
        <x:v>4</x:v>
      </x:c>
      <x:c r="BS68" s="122">
        <x:f t="shared" si="83"/>
        <x:v>4</x:v>
      </x:c>
      <x:c r="BT68" s="122">
        <x:f t="shared" si="83"/>
        <x:v>0</x:v>
      </x:c>
      <x:c r="BU68" s="122">
        <x:f t="shared" si="83"/>
        <x:v>0</x:v>
      </x:c>
      <x:c r="BV68" s="116" t="s">
        <x:v>2718</x:v>
      </x:c>
      <x:c r="BW68" s="120">
        <x:f t="shared" si="83"/>
        <x:v>2</x:v>
      </x:c>
      <x:c r="BX68" s="122">
        <x:f t="shared" si="83"/>
        <x:v>6754</x:v>
      </x:c>
      <x:c r="BY68" s="121">
        <x:f t="shared" si="83"/>
        <x:v>172081</x:v>
      </x:c>
      <x:c r="BZ68" s="122">
        <x:f t="shared" si="83"/>
        <x:v>11</x:v>
      </x:c>
      <x:c r="CA68" s="121">
        <x:f t="shared" si="83"/>
        <x:v>1128</x:v>
      </x:c>
      <x:c r="CB68" s="122">
        <x:f t="shared" si="83"/>
        <x:v>1</x:v>
      </x:c>
      <x:c r="CC68" s="121">
        <x:f t="shared" si="83"/>
        <x:v>85</x:v>
      </x:c>
      <x:c r="CD68" s="122">
        <x:f t="shared" si="83"/>
        <x:v>7</x:v>
      </x:c>
      <x:c r="CE68" s="122">
        <x:f t="shared" ref="CE68:CT69" si="84">CE69</x:f>
        <x:v>49</x:v>
      </x:c>
      <x:c r="CF68" s="121">
        <x:f t="shared" si="84"/>
        <x:v>2853</x:v>
      </x:c>
      <x:c r="CG68" s="122">
        <x:f t="shared" si="84"/>
        <x:v>0</x:v>
      </x:c>
      <x:c r="CH68" s="122">
        <x:f t="shared" si="84"/>
        <x:v>10</x:v>
      </x:c>
      <x:c r="CI68" s="122">
        <x:f t="shared" si="84"/>
        <x:v>58</x:v>
      </x:c>
      <x:c r="CJ68" s="122">
        <x:f t="shared" si="84"/>
        <x:v>66</x:v>
      </x:c>
      <x:c r="CK68" s="122">
        <x:f t="shared" si="84"/>
        <x:v>6</x:v>
      </x:c>
      <x:c r="CL68" s="122">
        <x:f t="shared" si="84"/>
        <x:v>0</x:v>
      </x:c>
      <x:c r="CM68" s="122">
        <x:f t="shared" si="84"/>
        <x:v>0</x:v>
      </x:c>
      <x:c r="CN68" s="122">
        <x:f t="shared" si="84"/>
        <x:v>0</x:v>
      </x:c>
      <x:c r="CO68" s="122">
        <x:f t="shared" si="84"/>
        <x:v>4</x:v>
      </x:c>
      <x:c r="CP68" s="121">
        <x:f t="shared" si="84"/>
        <x:v>3690</x:v>
      </x:c>
      <x:c r="CQ68" s="122">
        <x:f t="shared" si="84"/>
        <x:v>3</x:v>
      </x:c>
      <x:c r="CR68" s="121">
        <x:f t="shared" si="84"/>
        <x:v>13140</x:v>
      </x:c>
      <x:c r="CS68" s="122">
        <x:f t="shared" si="84"/>
        <x:v>1282</x:v>
      </x:c>
      <x:c r="CT68" s="122">
        <x:f t="shared" si="84"/>
        <x:v>0</x:v>
      </x:c>
      <x:c r="CU68" s="122">
        <x:f t="shared" ref="CU68:DG69" si="85">CU69</x:f>
        <x:v>2913</x:v>
      </x:c>
      <x:c r="CV68" s="122">
        <x:f t="shared" si="85"/>
        <x:v>0</x:v>
      </x:c>
      <x:c r="CW68" s="122">
        <x:f t="shared" si="85"/>
        <x:v>2</x:v>
      </x:c>
      <x:c r="CX68" s="122">
        <x:f t="shared" si="85"/>
        <x:v>2</x:v>
      </x:c>
      <x:c r="CY68" s="116" t="s">
        <x:v>2718</x:v>
      </x:c>
      <x:c r="CZ68" s="120">
        <x:f t="shared" si="85"/>
        <x:v>270</x:v>
      </x:c>
      <x:c r="DA68" s="121">
        <x:f t="shared" si="85"/>
        <x:v>102273.39999999999</x:v>
      </x:c>
      <x:c r="DB68" s="122">
        <x:f t="shared" si="85"/>
        <x:v>0</x:v>
      </x:c>
      <x:c r="DC68" s="121">
        <x:f t="shared" si="85"/>
        <x:v>0</x:v>
      </x:c>
      <x:c r="DD68" s="122">
        <x:f t="shared" si="85"/>
        <x:v>0</x:v>
      </x:c>
      <x:c r="DE68" s="121">
        <x:f t="shared" si="85"/>
        <x:v>0</x:v>
      </x:c>
      <x:c r="DF68" s="122">
        <x:f t="shared" si="85"/>
        <x:v>0</x:v>
      </x:c>
      <x:c r="DG68" s="123">
        <x:f t="shared" si="85"/>
        <x:v>0</x:v>
      </x:c>
      <x:c r="DH68" s="436"/>
      <x:c r="DI68" s="436"/>
      <x:c r="DJ68" s="436"/>
      <x:c r="DK68" s="436"/>
      <x:c r="DL68" s="436"/>
      <x:c r="DM68" s="436"/>
      <x:c r="DN68" s="436"/>
      <x:c r="DO68" s="436"/>
      <x:c r="DP68" s="436"/>
      <x:c r="DQ68" s="436"/>
      <x:c r="DR68" s="436"/>
      <x:c r="DS68" s="436"/>
      <x:c r="DT68" s="436"/>
      <x:c r="DU68" s="436"/>
      <x:c r="DV68" s="436"/>
      <x:c r="DW68" s="436"/>
      <x:c r="DX68" s="436"/>
    </x:row>
    <x:row r="69" spans="1:128" s="1" customFormat="1" ht="24.949999999999999" customHeight="1">
      <x:c r="A69" s="434" t="s">
        <x:v>2402</x:v>
      </x:c>
      <x:c r="B69" s="113">
        <x:f>B70</x:f>
        <x:v>6</x:v>
      </x:c>
      <x:c r="C69" s="82">
        <x:f t="shared" si="82"/>
        <x:v>33610</x:v>
      </x:c>
      <x:c r="D69" s="81">
        <x:f t="shared" si="82"/>
        <x:v>5</x:v>
      </x:c>
      <x:c r="E69" s="82">
        <x:f t="shared" si="82"/>
        <x:v>27700</x:v>
      </x:c>
      <x:c r="F69" s="81">
        <x:f t="shared" si="82"/>
        <x:v>1</x:v>
      </x:c>
      <x:c r="G69" s="82">
        <x:f t="shared" si="82"/>
        <x:v>8</x:v>
      </x:c>
      <x:c r="H69" s="81">
        <x:f t="shared" si="82"/>
        <x:v>85</x:v>
      </x:c>
      <x:c r="I69" s="82">
        <x:f t="shared" si="82"/>
        <x:v>127</x:v>
      </x:c>
      <x:c r="J69" s="81">
        <x:f t="shared" si="82"/>
        <x:v>48</x:v>
      </x:c>
      <x:c r="K69" s="81">
        <x:f t="shared" si="82"/>
        <x:v>5</x:v>
      </x:c>
      <x:c r="L69" s="82">
        <x:f t="shared" si="82"/>
        <x:v>194745</x:v>
      </x:c>
      <x:c r="M69" s="81">
        <x:f t="shared" si="82"/>
        <x:v>7</x:v>
      </x:c>
      <x:c r="N69" s="81">
        <x:f t="shared" si="82"/>
        <x:v>0</x:v>
      </x:c>
      <x:c r="O69" s="81">
        <x:f t="shared" si="82"/>
        <x:v>3</x:v>
      </x:c>
      <x:c r="P69" s="81">
        <x:f t="shared" si="82"/>
        <x:v>9</x:v>
      </x:c>
      <x:c r="Q69" s="81">
        <x:f t="shared" si="82"/>
        <x:v>1</x:v>
      </x:c>
      <x:c r="R69" s="82">
        <x:f t="shared" si="82"/>
        <x:v>78000</x:v>
      </x:c>
      <x:c r="S69" s="81">
        <x:f t="shared" si="82"/>
        <x:v>34</x:v>
      </x:c>
      <x:c r="T69" s="82">
        <x:f t="shared" si="82"/>
        <x:v>1100</x:v>
      </x:c>
      <x:c r="U69" s="81">
        <x:f t="shared" si="82"/>
        <x:v>0</x:v>
      </x:c>
      <x:c r="V69" s="82">
        <x:f t="shared" si="82"/>
        <x:v>0</x:v>
      </x:c>
      <x:c r="W69" s="81">
        <x:f t="shared" si="82"/>
        <x:v>787</x:v>
      </x:c>
      <x:c r="X69" s="81">
        <x:f t="shared" si="82"/>
        <x:v>360</x:v>
      </x:c>
      <x:c r="Y69" s="81">
        <x:f t="shared" si="82"/>
        <x:v>0</x:v>
      </x:c>
      <x:c r="Z69" s="81">
        <x:f t="shared" si="82"/>
        <x:v>0</x:v>
      </x:c>
      <x:c r="AA69" s="81">
        <x:f t="shared" si="82"/>
        <x:v>4</x:v>
      </x:c>
      <x:c r="AB69" s="81">
        <x:f t="shared" si="82"/>
        <x:v>1</x:v>
      </x:c>
      <x:c r="AC69" s="81">
        <x:f t="shared" si="82"/>
        <x:v>3</x:v>
      </x:c>
      <x:c r="AD69" s="81">
        <x:f t="shared" si="82"/>
        <x:v>1</x:v>
      </x:c>
      <x:c r="AE69" s="81">
        <x:f t="shared" si="82"/>
        <x:v>0</x:v>
      </x:c>
      <x:c r="AF69" s="81">
        <x:f t="shared" si="82"/>
        <x:v>0</x:v>
      </x:c>
      <x:c r="AG69" s="81">
        <x:f t="shared" si="82"/>
        <x:v>6</x:v>
      </x:c>
      <x:c r="AH69" s="81">
        <x:f t="shared" si="82"/>
        <x:v>0</x:v>
      </x:c>
      <x:c r="AI69" s="81">
        <x:f t="shared" si="82"/>
        <x:v>0</x:v>
      </x:c>
      <x:c r="AJ69" s="81">
        <x:f t="shared" si="82"/>
        <x:v>2</x:v>
      </x:c>
      <x:c r="AK69" s="81">
        <x:f t="shared" si="82"/>
        <x:v>7</x:v>
      </x:c>
      <x:c r="AL69" s="434" t="s">
        <x:v>2402</x:v>
      </x:c>
      <x:c r="AM69" s="113">
        <x:f t="shared" si="82"/>
        <x:v>0</x:v>
      </x:c>
      <x:c r="AN69" s="82">
        <x:f t="shared" si="82"/>
        <x:v>0</x:v>
      </x:c>
      <x:c r="AO69" s="81">
        <x:f t="shared" si="82"/>
        <x:v>0</x:v>
      </x:c>
      <x:c r="AP69" s="81">
        <x:f t="shared" si="82"/>
        <x:v>0</x:v>
      </x:c>
      <x:c r="AQ69" s="81">
        <x:f t="shared" si="82"/>
        <x:v>0</x:v>
      </x:c>
      <x:c r="AR69" s="82">
        <x:f t="shared" si="82"/>
        <x:v>0</x:v>
      </x:c>
      <x:c r="AS69" s="81">
        <x:f t="shared" si="82"/>
        <x:v>0</x:v>
      </x:c>
      <x:c r="AT69" s="82">
        <x:f t="shared" si="82"/>
        <x:v>0</x:v>
      </x:c>
      <x:c r="AU69" s="81">
        <x:f t="shared" si="82"/>
        <x:v>0</x:v>
      </x:c>
      <x:c r="AV69" s="81">
        <x:f t="shared" si="82"/>
        <x:v>2</x:v>
      </x:c>
      <x:c r="AW69" s="81">
        <x:f t="shared" si="82"/>
        <x:v>0</x:v>
      </x:c>
      <x:c r="AX69" s="81">
        <x:f t="shared" si="82"/>
        <x:v>1</x:v>
      </x:c>
      <x:c r="AY69" s="81">
        <x:f t="shared" si="82"/>
        <x:v>1</x:v>
      </x:c>
      <x:c r="AZ69" s="81">
        <x:f t="shared" si="82"/>
        <x:v>0</x:v>
      </x:c>
      <x:c r="BA69" s="82">
        <x:f t="shared" si="82"/>
        <x:v>0</x:v>
      </x:c>
      <x:c r="BB69" s="81">
        <x:f t="shared" si="82"/>
        <x:v>0</x:v>
      </x:c>
      <x:c r="BC69" s="81">
        <x:f t="shared" si="82"/>
        <x:v>0</x:v>
      </x:c>
      <x:c r="BD69" s="81">
        <x:f t="shared" si="82"/>
        <x:v>0</x:v>
      </x:c>
      <x:c r="BE69" s="81">
        <x:f t="shared" si="82"/>
        <x:v>0</x:v>
      </x:c>
      <x:c r="BF69" s="81">
        <x:f t="shared" si="82"/>
        <x:v>0</x:v>
      </x:c>
      <x:c r="BG69" s="81">
        <x:f t="shared" si="82"/>
        <x:v>10</x:v>
      </x:c>
      <x:c r="BH69" s="81">
        <x:f t="shared" si="82"/>
        <x:v>23</x:v>
      </x:c>
      <x:c r="BI69" s="81">
        <x:f t="shared" si="82"/>
        <x:v>1</x:v>
      </x:c>
      <x:c r="BJ69" s="82">
        <x:f t="shared" si="82"/>
        <x:v>30189</x:v>
      </x:c>
      <x:c r="BK69" s="81">
        <x:f t="shared" si="82"/>
        <x:v>1</x:v>
      </x:c>
      <x:c r="BL69" s="82">
        <x:f t="shared" si="82"/>
        <x:v>2825</x:v>
      </x:c>
      <x:c r="BM69" s="81">
        <x:f t="shared" si="82"/>
        <x:v>0</x:v>
      </x:c>
      <x:c r="BN69" s="82">
        <x:f t="shared" si="82"/>
        <x:v>0</x:v>
      </x:c>
      <x:c r="BO69" s="81">
        <x:f t="shared" si="83"/>
        <x:v>0</x:v>
      </x:c>
      <x:c r="BP69" s="82">
        <x:f t="shared" si="83"/>
        <x:v>0</x:v>
      </x:c>
      <x:c r="BQ69" s="81">
        <x:f t="shared" si="83"/>
        <x:v>0</x:v>
      </x:c>
      <x:c r="BR69" s="81">
        <x:f t="shared" si="83"/>
        <x:v>4</x:v>
      </x:c>
      <x:c r="BS69" s="81">
        <x:f t="shared" si="83"/>
        <x:v>4</x:v>
      </x:c>
      <x:c r="BT69" s="81">
        <x:f t="shared" si="83"/>
        <x:v>0</x:v>
      </x:c>
      <x:c r="BU69" s="81">
        <x:f t="shared" si="83"/>
        <x:v>0</x:v>
      </x:c>
      <x:c r="BV69" s="434" t="s">
        <x:v>2402</x:v>
      </x:c>
      <x:c r="BW69" s="113">
        <x:f t="shared" si="83"/>
        <x:v>2</x:v>
      </x:c>
      <x:c r="BX69" s="81">
        <x:f t="shared" si="83"/>
        <x:v>6754</x:v>
      </x:c>
      <x:c r="BY69" s="82">
        <x:f t="shared" si="83"/>
        <x:v>172081</x:v>
      </x:c>
      <x:c r="BZ69" s="81">
        <x:f t="shared" si="83"/>
        <x:v>11</x:v>
      </x:c>
      <x:c r="CA69" s="82">
        <x:f t="shared" si="83"/>
        <x:v>1128</x:v>
      </x:c>
      <x:c r="CB69" s="81">
        <x:f t="shared" si="83"/>
        <x:v>1</x:v>
      </x:c>
      <x:c r="CC69" s="82">
        <x:f t="shared" si="83"/>
        <x:v>85</x:v>
      </x:c>
      <x:c r="CD69" s="81">
        <x:f t="shared" si="83"/>
        <x:v>7</x:v>
      </x:c>
      <x:c r="CE69" s="81">
        <x:f t="shared" si="84"/>
        <x:v>49</x:v>
      </x:c>
      <x:c r="CF69" s="82">
        <x:f t="shared" si="84"/>
        <x:v>2853</x:v>
      </x:c>
      <x:c r="CG69" s="81">
        <x:f t="shared" si="84"/>
        <x:v>0</x:v>
      </x:c>
      <x:c r="CH69" s="81">
        <x:f t="shared" si="84"/>
        <x:v>10</x:v>
      </x:c>
      <x:c r="CI69" s="81">
        <x:f t="shared" si="84"/>
        <x:v>58</x:v>
      </x:c>
      <x:c r="CJ69" s="81">
        <x:f t="shared" si="84"/>
        <x:v>66</x:v>
      </x:c>
      <x:c r="CK69" s="81">
        <x:f t="shared" si="84"/>
        <x:v>6</x:v>
      </x:c>
      <x:c r="CL69" s="81">
        <x:f t="shared" si="84"/>
        <x:v>0</x:v>
      </x:c>
      <x:c r="CM69" s="81">
        <x:f t="shared" si="84"/>
        <x:v>0</x:v>
      </x:c>
      <x:c r="CN69" s="81">
        <x:f t="shared" si="84"/>
        <x:v>0</x:v>
      </x:c>
      <x:c r="CO69" s="81">
        <x:f t="shared" si="84"/>
        <x:v>4</x:v>
      </x:c>
      <x:c r="CP69" s="82">
        <x:f t="shared" si="84"/>
        <x:v>3690</x:v>
      </x:c>
      <x:c r="CQ69" s="81">
        <x:f t="shared" si="84"/>
        <x:v>3</x:v>
      </x:c>
      <x:c r="CR69" s="82">
        <x:f t="shared" si="84"/>
        <x:v>13140</x:v>
      </x:c>
      <x:c r="CS69" s="81">
        <x:f t="shared" si="84"/>
        <x:v>1282</x:v>
      </x:c>
      <x:c r="CT69" s="81">
        <x:f t="shared" si="84"/>
        <x:v>0</x:v>
      </x:c>
      <x:c r="CU69" s="81">
        <x:f t="shared" si="85"/>
        <x:v>2913</x:v>
      </x:c>
      <x:c r="CV69" s="81">
        <x:f t="shared" si="85"/>
        <x:v>0</x:v>
      </x:c>
      <x:c r="CW69" s="81">
        <x:f t="shared" si="85"/>
        <x:v>2</x:v>
      </x:c>
      <x:c r="CX69" s="81">
        <x:f t="shared" si="85"/>
        <x:v>2</x:v>
      </x:c>
      <x:c r="CY69" s="434" t="s">
        <x:v>2402</x:v>
      </x:c>
      <x:c r="CZ69" s="113">
        <x:f t="shared" si="85"/>
        <x:v>270</x:v>
      </x:c>
      <x:c r="DA69" s="82">
        <x:f t="shared" si="85"/>
        <x:v>102273.39999999999</x:v>
      </x:c>
      <x:c r="DB69" s="81">
        <x:f t="shared" si="85"/>
        <x:v>0</x:v>
      </x:c>
      <x:c r="DC69" s="82">
        <x:f t="shared" si="85"/>
        <x:v>0</x:v>
      </x:c>
      <x:c r="DD69" s="81">
        <x:f t="shared" si="85"/>
        <x:v>0</x:v>
      </x:c>
      <x:c r="DE69" s="82">
        <x:f t="shared" si="85"/>
        <x:v>0</x:v>
      </x:c>
      <x:c r="DF69" s="81">
        <x:f t="shared" si="85"/>
        <x:v>0</x:v>
      </x:c>
      <x:c r="DG69" s="109">
        <x:f t="shared" si="85"/>
        <x:v>0</x:v>
      </x:c>
      <x:c r="DH69" s="76"/>
      <x:c r="DI69" s="76"/>
      <x:c r="DJ69" s="76"/>
      <x:c r="DK69" s="76"/>
      <x:c r="DL69" s="76"/>
      <x:c r="DM69" s="76"/>
      <x:c r="DN69" s="76"/>
      <x:c r="DO69" s="76"/>
      <x:c r="DP69" s="76"/>
      <x:c r="DQ69" s="76"/>
      <x:c r="DR69" s="76"/>
      <x:c r="DS69" s="76"/>
      <x:c r="DT69" s="76"/>
      <x:c r="DU69" s="76"/>
      <x:c r="DV69" s="76"/>
      <x:c r="DW69" s="76"/>
      <x:c r="DX69" s="76"/>
    </x:row>
    <x:row r="70" spans="1:128" s="1" customFormat="1" ht="24.949999999999999" customHeight="1">
      <x:c r="A70" s="476" t="s">
        <x:v>968</x:v>
      </x:c>
      <x:c r="B70" s="477">
        <x:v>6</x:v>
      </x:c>
      <x:c r="C70" s="478">
        <x:v>33610</x:v>
      </x:c>
      <x:c r="D70" s="479">
        <x:v>5</x:v>
      </x:c>
      <x:c r="E70" s="478">
        <x:v>27700</x:v>
      </x:c>
      <x:c r="F70" s="479">
        <x:v>1</x:v>
      </x:c>
      <x:c r="G70" s="478">
        <x:v>8</x:v>
      </x:c>
      <x:c r="H70" s="479">
        <x:v>85</x:v>
      </x:c>
      <x:c r="I70" s="478">
        <x:v>127</x:v>
      </x:c>
      <x:c r="J70" s="479">
        <x:v>48</x:v>
      </x:c>
      <x:c r="K70" s="479">
        <x:v>5</x:v>
      </x:c>
      <x:c r="L70" s="478">
        <x:v>194745</x:v>
      </x:c>
      <x:c r="M70" s="479">
        <x:v>7</x:v>
      </x:c>
      <x:c r="N70" s="479"/>
      <x:c r="O70" s="479">
        <x:v>3</x:v>
      </x:c>
      <x:c r="P70" s="479">
        <x:v>9</x:v>
      </x:c>
      <x:c r="Q70" s="479">
        <x:v>1</x:v>
      </x:c>
      <x:c r="R70" s="478">
        <x:v>78000</x:v>
      </x:c>
      <x:c r="S70" s="479">
        <x:v>34</x:v>
      </x:c>
      <x:c r="T70" s="478">
        <x:v>1100</x:v>
      </x:c>
      <x:c r="U70" s="479"/>
      <x:c r="V70" s="478"/>
      <x:c r="W70" s="479">
        <x:v>787</x:v>
      </x:c>
      <x:c r="X70" s="479">
        <x:v>360</x:v>
      </x:c>
      <x:c r="Y70" s="479"/>
      <x:c r="Z70" s="479"/>
      <x:c r="AA70" s="479">
        <x:v>4</x:v>
      </x:c>
      <x:c r="AB70" s="479">
        <x:v>1</x:v>
      </x:c>
      <x:c r="AC70" s="479">
        <x:v>3</x:v>
      </x:c>
      <x:c r="AD70" s="479">
        <x:v>1</x:v>
      </x:c>
      <x:c r="AE70" s="479">
        <x:v>0</x:v>
      </x:c>
      <x:c r="AF70" s="479">
        <x:v>0</x:v>
      </x:c>
      <x:c r="AG70" s="479">
        <x:v>6</x:v>
      </x:c>
      <x:c r="AH70" s="479">
        <x:v>0</x:v>
      </x:c>
      <x:c r="AI70" s="479">
        <x:v>0</x:v>
      </x:c>
      <x:c r="AJ70" s="479">
        <x:v>2</x:v>
      </x:c>
      <x:c r="AK70" s="479">
        <x:v>7</x:v>
      </x:c>
      <x:c r="AL70" s="476" t="s">
        <x:v>968</x:v>
      </x:c>
      <x:c r="AM70" s="477"/>
      <x:c r="AN70" s="478"/>
      <x:c r="AO70" s="479">
        <x:v>0</x:v>
      </x:c>
      <x:c r="AP70" s="479">
        <x:v>0</x:v>
      </x:c>
      <x:c r="AQ70" s="479">
        <x:v>0</x:v>
      </x:c>
      <x:c r="AR70" s="478">
        <x:v>0</x:v>
      </x:c>
      <x:c r="AS70" s="479">
        <x:v>0</x:v>
      </x:c>
      <x:c r="AT70" s="478">
        <x:v>0</x:v>
      </x:c>
      <x:c r="AU70" s="479"/>
      <x:c r="AV70" s="479">
        <x:v>2</x:v>
      </x:c>
      <x:c r="AW70" s="479"/>
      <x:c r="AX70" s="479">
        <x:v>1</x:v>
      </x:c>
      <x:c r="AY70" s="479">
        <x:v>1</x:v>
      </x:c>
      <x:c r="AZ70" s="479">
        <x:v>0</x:v>
      </x:c>
      <x:c r="BA70" s="478">
        <x:v>0</x:v>
      </x:c>
      <x:c r="BB70" s="479"/>
      <x:c r="BC70" s="479"/>
      <x:c r="BD70" s="479"/>
      <x:c r="BE70" s="479"/>
      <x:c r="BF70" s="479"/>
      <x:c r="BG70" s="479">
        <x:v>10</x:v>
      </x:c>
      <x:c r="BH70" s="479">
        <x:v>23</x:v>
      </x:c>
      <x:c r="BI70" s="479">
        <x:v>1</x:v>
      </x:c>
      <x:c r="BJ70" s="478">
        <x:v>30189</x:v>
      </x:c>
      <x:c r="BK70" s="479">
        <x:v>1</x:v>
      </x:c>
      <x:c r="BL70" s="478">
        <x:v>2825</x:v>
      </x:c>
      <x:c r="BM70" s="479"/>
      <x:c r="BN70" s="478"/>
      <x:c r="BO70" s="479"/>
      <x:c r="BP70" s="478"/>
      <x:c r="BQ70" s="479"/>
      <x:c r="BR70" s="479">
        <x:v>4</x:v>
      </x:c>
      <x:c r="BS70" s="479">
        <x:v>4</x:v>
      </x:c>
      <x:c r="BT70" s="479"/>
      <x:c r="BU70" s="479"/>
      <x:c r="BV70" s="476" t="s">
        <x:v>968</x:v>
      </x:c>
      <x:c r="BW70" s="477">
        <x:v>2</x:v>
      </x:c>
      <x:c r="BX70" s="479">
        <x:v>6754</x:v>
      </x:c>
      <x:c r="BY70" s="478">
        <x:v>172081</x:v>
      </x:c>
      <x:c r="BZ70" s="479">
        <x:v>11</x:v>
      </x:c>
      <x:c r="CA70" s="478">
        <x:v>1128</x:v>
      </x:c>
      <x:c r="CB70" s="479">
        <x:v>1</x:v>
      </x:c>
      <x:c r="CC70" s="478">
        <x:v>85</x:v>
      </x:c>
      <x:c r="CD70" s="479">
        <x:v>7</x:v>
      </x:c>
      <x:c r="CE70" s="479">
        <x:v>49</x:v>
      </x:c>
      <x:c r="CF70" s="478">
        <x:v>2853</x:v>
      </x:c>
      <x:c r="CG70" s="479"/>
      <x:c r="CH70" s="479">
        <x:v>10</x:v>
      </x:c>
      <x:c r="CI70" s="479">
        <x:v>58</x:v>
      </x:c>
      <x:c r="CJ70" s="479">
        <x:v>66</x:v>
      </x:c>
      <x:c r="CK70" s="479">
        <x:v>6</x:v>
      </x:c>
      <x:c r="CL70" s="479"/>
      <x:c r="CM70" s="479"/>
      <x:c r="CN70" s="479"/>
      <x:c r="CO70" s="479">
        <x:v>4</x:v>
      </x:c>
      <x:c r="CP70" s="478">
        <x:v>3690</x:v>
      </x:c>
      <x:c r="CQ70" s="479">
        <x:v>3</x:v>
      </x:c>
      <x:c r="CR70" s="478">
        <x:v>13140</x:v>
      </x:c>
      <x:c r="CS70" s="479">
        <x:v>1282</x:v>
      </x:c>
      <x:c r="CT70" s="479"/>
      <x:c r="CU70" s="479">
        <x:v>2913</x:v>
      </x:c>
      <x:c r="CV70" s="479"/>
      <x:c r="CW70" s="479">
        <x:v>2</x:v>
      </x:c>
      <x:c r="CX70" s="479">
        <x:v>2</x:v>
      </x:c>
      <x:c r="CY70" s="476" t="s">
        <x:v>968</x:v>
      </x:c>
      <x:c r="CZ70" s="512">
        <x:v>270</x:v>
      </x:c>
      <x:c r="DA70" s="478">
        <x:v>102273.39999999999</x:v>
      </x:c>
      <x:c r="DB70" s="482"/>
      <x:c r="DC70" s="478"/>
      <x:c r="DD70" s="482"/>
      <x:c r="DE70" s="478"/>
      <x:c r="DF70" s="482"/>
      <x:c r="DG70" s="500"/>
      <x:c r="DH70" s="76"/>
      <x:c r="DI70" s="76"/>
      <x:c r="DJ70" s="76"/>
      <x:c r="DK70" s="76"/>
      <x:c r="DL70" s="76"/>
      <x:c r="DM70" s="76"/>
      <x:c r="DN70" s="76"/>
      <x:c r="DO70" s="76"/>
      <x:c r="DP70" s="76"/>
      <x:c r="DQ70" s="76"/>
      <x:c r="DR70" s="76"/>
      <x:c r="DS70" s="76"/>
      <x:c r="DT70" s="76"/>
      <x:c r="DU70" s="76"/>
      <x:c r="DV70" s="76"/>
      <x:c r="DW70" s="76"/>
      <x:c r="DX70" s="76"/>
    </x:row>
    <x:row r="71" spans="1:128" s="439" customFormat="1" ht="24.949999999999999" customHeight="1">
      <x:c r="A71" s="116" t="s">
        <x:v>2429</x:v>
      </x:c>
      <x:c r="B71" s="120">
        <x:f>B72+B77</x:f>
        <x:v>6</x:v>
      </x:c>
      <x:c r="C71" s="121">
        <x:f t="shared" ref="C71:AM71" si="86">C72+C77</x:f>
        <x:v>15015.860000000001</x:v>
      </x:c>
      <x:c r="D71" s="122">
        <x:f t="shared" si="86"/>
        <x:v>22</x:v>
      </x:c>
      <x:c r="E71" s="121">
        <x:f t="shared" si="86"/>
        <x:v>51757.32</x:v>
      </x:c>
      <x:c r="F71" s="122">
        <x:f t="shared" si="86"/>
        <x:v>34</x:v>
      </x:c>
      <x:c r="G71" s="121">
        <x:f t="shared" si="86"/>
        <x:v>43.437899999999999</x:v>
      </x:c>
      <x:c r="H71" s="122">
        <x:f t="shared" si="86"/>
        <x:v>2</x:v>
      </x:c>
      <x:c r="I71" s="121">
        <x:f t="shared" si="86"/>
        <x:v>4138</x:v>
      </x:c>
      <x:c r="J71" s="122">
        <x:f t="shared" si="86"/>
        <x:v>10</x:v>
      </x:c>
      <x:c r="K71" s="122">
        <x:f t="shared" si="86"/>
        <x:v>4</x:v>
      </x:c>
      <x:c r="L71" s="121">
        <x:f t="shared" si="86"/>
        <x:v>16482.779999999999</x:v>
      </x:c>
      <x:c r="M71" s="122">
        <x:f t="shared" si="86"/>
        <x:v>14</x:v>
      </x:c>
      <x:c r="N71" s="122">
        <x:f t="shared" si="86"/>
        <x:v>10</x:v>
      </x:c>
      <x:c r="O71" s="122">
        <x:f t="shared" si="86"/>
        <x:v>0</x:v>
      </x:c>
      <x:c r="P71" s="122">
        <x:f t="shared" si="86"/>
        <x:v>0</x:v>
      </x:c>
      <x:c r="Q71" s="122">
        <x:f t="shared" si="86"/>
        <x:v>1</x:v>
      </x:c>
      <x:c r="R71" s="121">
        <x:f t="shared" si="86"/>
        <x:v>960</x:v>
      </x:c>
      <x:c r="S71" s="122">
        <x:f t="shared" si="86"/>
        <x:v>4</x:v>
      </x:c>
      <x:c r="T71" s="121">
        <x:f t="shared" si="86"/>
        <x:v>236.56</x:v>
      </x:c>
      <x:c r="U71" s="122">
        <x:f t="shared" si="86"/>
        <x:v>0</x:v>
      </x:c>
      <x:c r="V71" s="121">
        <x:f t="shared" si="86"/>
        <x:v>0</x:v>
      </x:c>
      <x:c r="W71" s="122">
        <x:f t="shared" si="86"/>
        <x:v>44</x:v>
      </x:c>
      <x:c r="X71" s="122">
        <x:f t="shared" si="86"/>
        <x:v>662</x:v>
      </x:c>
      <x:c r="Y71" s="122">
        <x:f t="shared" si="86"/>
        <x:v>0</x:v>
      </x:c>
      <x:c r="Z71" s="122">
        <x:f t="shared" si="86"/>
        <x:v>0</x:v>
      </x:c>
      <x:c r="AA71" s="122">
        <x:f t="shared" si="86"/>
        <x:v>1</x:v>
      </x:c>
      <x:c r="AB71" s="122">
        <x:f t="shared" si="86"/>
        <x:v>1</x:v>
      </x:c>
      <x:c r="AC71" s="122">
        <x:f t="shared" si="86"/>
        <x:v>5</x:v>
      </x:c>
      <x:c r="AD71" s="122">
        <x:f t="shared" si="86"/>
        <x:v>8</x:v>
      </x:c>
      <x:c r="AE71" s="122">
        <x:f t="shared" si="86"/>
        <x:v>0</x:v>
      </x:c>
      <x:c r="AF71" s="122">
        <x:f t="shared" si="86"/>
        <x:v>0</x:v>
      </x:c>
      <x:c r="AG71" s="122">
        <x:f t="shared" si="86"/>
        <x:v>2</x:v>
      </x:c>
      <x:c r="AH71" s="122">
        <x:f t="shared" si="86"/>
        <x:v>14</x:v>
      </x:c>
      <x:c r="AI71" s="122">
        <x:f t="shared" si="86"/>
        <x:v>14</x:v>
      </x:c>
      <x:c r="AJ71" s="122">
        <x:f t="shared" si="86"/>
        <x:v>2</x:v>
      </x:c>
      <x:c r="AK71" s="122">
        <x:f t="shared" si="86"/>
        <x:v>5</x:v>
      </x:c>
      <x:c r="AL71" s="116" t="s">
        <x:v>2429</x:v>
      </x:c>
      <x:c r="AM71" s="120">
        <x:f t="shared" si="86"/>
        <x:v>0</x:v>
      </x:c>
      <x:c r="AN71" s="121">
        <x:f t="shared" ref="AN71:BT71" si="87">AN72+AN77</x:f>
        <x:v>0</x:v>
      </x:c>
      <x:c r="AO71" s="122">
        <x:f t="shared" si="87"/>
        <x:v>1</x:v>
      </x:c>
      <x:c r="AP71" s="122">
        <x:f t="shared" si="87"/>
        <x:v>3</x:v>
      </x:c>
      <x:c r="AQ71" s="122">
        <x:f t="shared" si="87"/>
        <x:v>0</x:v>
      </x:c>
      <x:c r="AR71" s="121">
        <x:f t="shared" si="87"/>
        <x:v>0</x:v>
      </x:c>
      <x:c r="AS71" s="122">
        <x:f t="shared" si="87"/>
        <x:v>0</x:v>
      </x:c>
      <x:c r="AT71" s="121">
        <x:f t="shared" si="87"/>
        <x:v>0</x:v>
      </x:c>
      <x:c r="AU71" s="122">
        <x:f t="shared" si="87"/>
        <x:v>0</x:v>
      </x:c>
      <x:c r="AV71" s="122">
        <x:f t="shared" si="87"/>
        <x:v>0</x:v>
      </x:c>
      <x:c r="AW71" s="122">
        <x:f t="shared" si="87"/>
        <x:v>2</x:v>
      </x:c>
      <x:c r="AX71" s="122">
        <x:f t="shared" si="87"/>
        <x:v>4</x:v>
      </x:c>
      <x:c r="AY71" s="122">
        <x:f t="shared" si="87"/>
        <x:v>0</x:v>
      </x:c>
      <x:c r="AZ71" s="122">
        <x:f t="shared" si="87"/>
        <x:v>14</x:v>
      </x:c>
      <x:c r="BA71" s="121">
        <x:f t="shared" si="87"/>
        <x:v>518.44000000000005</x:v>
      </x:c>
      <x:c r="BB71" s="122">
        <x:f t="shared" si="87"/>
        <x:v>0</x:v>
      </x:c>
      <x:c r="BC71" s="122">
        <x:f t="shared" si="87"/>
        <x:v>0</x:v>
      </x:c>
      <x:c r="BD71" s="122">
        <x:f t="shared" si="87"/>
        <x:v>0</x:v>
      </x:c>
      <x:c r="BE71" s="122">
        <x:f t="shared" si="87"/>
        <x:v>9</x:v>
      </x:c>
      <x:c r="BF71" s="122">
        <x:f t="shared" si="87"/>
        <x:v>123</x:v>
      </x:c>
      <x:c r="BG71" s="122">
        <x:f t="shared" si="87"/>
        <x:v>0</x:v>
      </x:c>
      <x:c r="BH71" s="122">
        <x:f t="shared" si="87"/>
        <x:v>0</x:v>
      </x:c>
      <x:c r="BI71" s="122">
        <x:f t="shared" si="87"/>
        <x:v>13</x:v>
      </x:c>
      <x:c r="BJ71" s="121">
        <x:f t="shared" si="87"/>
        <x:v>5334.3900000000003</x:v>
      </x:c>
      <x:c r="BK71" s="122">
        <x:f t="shared" si="87"/>
        <x:v>1</x:v>
      </x:c>
      <x:c r="BL71" s="121">
        <x:f t="shared" si="87"/>
        <x:v>1598</x:v>
      </x:c>
      <x:c r="BM71" s="122">
        <x:f t="shared" si="87"/>
        <x:v>0</x:v>
      </x:c>
      <x:c r="BN71" s="121">
        <x:f t="shared" si="87"/>
        <x:v>0</x:v>
      </x:c>
      <x:c r="BO71" s="122">
        <x:f t="shared" si="87"/>
        <x:v>0</x:v>
      </x:c>
      <x:c r="BP71" s="121">
        <x:f t="shared" si="87"/>
        <x:v>0</x:v>
      </x:c>
      <x:c r="BQ71" s="122">
        <x:f t="shared" si="87"/>
        <x:v>1</x:v>
      </x:c>
      <x:c r="BR71" s="122">
        <x:f t="shared" si="87"/>
        <x:v>10</x:v>
      </x:c>
      <x:c r="BS71" s="122">
        <x:f t="shared" si="87"/>
        <x:v>10</x:v>
      </x:c>
      <x:c r="BT71" s="122">
        <x:f t="shared" si="87"/>
        <x:v>5</x:v>
      </x:c>
      <x:c r="BU71" s="122">
        <x:f t="shared" ref="BU71:BW71" si="88">BU72+BU77</x:f>
        <x:v>5</x:v>
      </x:c>
      <x:c r="BV71" s="116" t="s">
        <x:v>2429</x:v>
      </x:c>
      <x:c r="BW71" s="120">
        <x:f t="shared" si="88"/>
        <x:v>3</x:v>
      </x:c>
      <x:c r="BX71" s="122">
        <x:f t="shared" ref="BX71:CW71" si="89">BX72+BX77</x:f>
        <x:v>979</x:v>
      </x:c>
      <x:c r="BY71" s="121">
        <x:f t="shared" si="89"/>
        <x:v>17488</x:v>
      </x:c>
      <x:c r="BZ71" s="122">
        <x:f t="shared" si="89"/>
        <x:v>2</x:v>
      </x:c>
      <x:c r="CA71" s="121">
        <x:f t="shared" si="89"/>
        <x:v>724.02999999999997</x:v>
      </x:c>
      <x:c r="CB71" s="122">
        <x:f t="shared" si="89"/>
        <x:v>3</x:v>
      </x:c>
      <x:c r="CC71" s="121">
        <x:f t="shared" si="89"/>
        <x:v>101.88</x:v>
      </x:c>
      <x:c r="CD71" s="122">
        <x:f t="shared" si="89"/>
        <x:v>6</x:v>
      </x:c>
      <x:c r="CE71" s="122">
        <x:f t="shared" si="89"/>
        <x:v>16</x:v>
      </x:c>
      <x:c r="CF71" s="121">
        <x:f t="shared" si="89"/>
        <x:v>993.30999999999995</x:v>
      </x:c>
      <x:c r="CG71" s="122">
        <x:f t="shared" si="89"/>
        <x:v>0</x:v>
      </x:c>
      <x:c r="CH71" s="122">
        <x:f t="shared" si="89"/>
        <x:v>0</x:v>
      </x:c>
      <x:c r="CI71" s="122">
        <x:f t="shared" si="89"/>
        <x:v>0</x:v>
      </x:c>
      <x:c r="CJ71" s="122">
        <x:f t="shared" si="89"/>
        <x:v>16</x:v>
      </x:c>
      <x:c r="CK71" s="122">
        <x:f t="shared" si="89"/>
        <x:v>0</x:v>
      </x:c>
      <x:c r="CL71" s="122">
        <x:f t="shared" si="89"/>
        <x:v>0</x:v>
      </x:c>
      <x:c r="CM71" s="122">
        <x:f t="shared" si="89"/>
        <x:v>0</x:v>
      </x:c>
      <x:c r="CN71" s="122">
        <x:f t="shared" si="89"/>
        <x:v>0</x:v>
      </x:c>
      <x:c r="CO71" s="122">
        <x:f t="shared" si="89"/>
        <x:v>1</x:v>
      </x:c>
      <x:c r="CP71" s="121">
        <x:f t="shared" si="89"/>
        <x:v>1461.9300000000001</x:v>
      </x:c>
      <x:c r="CQ71" s="122">
        <x:f t="shared" si="89"/>
        <x:v>5</x:v>
      </x:c>
      <x:c r="CR71" s="121">
        <x:f t="shared" si="89"/>
        <x:v>22173</x:v>
      </x:c>
      <x:c r="CS71" s="122">
        <x:f t="shared" si="89"/>
        <x:v>1371</x:v>
      </x:c>
      <x:c r="CT71" s="122">
        <x:f t="shared" si="89"/>
        <x:v>124</x:v>
      </x:c>
      <x:c r="CU71" s="122">
        <x:f t="shared" si="89"/>
        <x:v>170</x:v>
      </x:c>
      <x:c r="CV71" s="122">
        <x:f t="shared" si="89"/>
        <x:v>172</x:v>
      </x:c>
      <x:c r="CW71" s="122">
        <x:f t="shared" si="89"/>
        <x:v>4</x:v>
      </x:c>
      <x:c r="CX71" s="122">
        <x:f t="shared" ref="CX71:CZ71" si="90">CX72+CX77</x:f>
        <x:v>1452</x:v>
      </x:c>
      <x:c r="CY71" s="116" t="s">
        <x:v>2429</x:v>
      </x:c>
      <x:c r="CZ71" s="120">
        <x:f t="shared" si="90"/>
        <x:v>72</x:v>
      </x:c>
      <x:c r="DA71" s="121">
        <x:f t="shared" ref="DA71:DG71" si="91">DA72+DA77</x:f>
        <x:v>52550.690000000002</x:v>
      </x:c>
      <x:c r="DB71" s="122">
        <x:f t="shared" si="91"/>
        <x:v>0</x:v>
      </x:c>
      <x:c r="DC71" s="121">
        <x:f t="shared" si="91"/>
        <x:v>0</x:v>
      </x:c>
      <x:c r="DD71" s="122">
        <x:f t="shared" si="91"/>
        <x:v>0</x:v>
      </x:c>
      <x:c r="DE71" s="121">
        <x:f t="shared" si="91"/>
        <x:v>0</x:v>
      </x:c>
      <x:c r="DF71" s="122">
        <x:f t="shared" si="91"/>
        <x:v>0</x:v>
      </x:c>
      <x:c r="DG71" s="123">
        <x:f t="shared" si="91"/>
        <x:v>0</x:v>
      </x:c>
      <x:c r="DH71" s="436"/>
      <x:c r="DI71" s="436"/>
      <x:c r="DJ71" s="436"/>
      <x:c r="DK71" s="436"/>
      <x:c r="DL71" s="436"/>
      <x:c r="DM71" s="436"/>
      <x:c r="DN71" s="436"/>
      <x:c r="DO71" s="436"/>
      <x:c r="DP71" s="436"/>
      <x:c r="DQ71" s="436"/>
      <x:c r="DR71" s="436"/>
      <x:c r="DS71" s="436"/>
      <x:c r="DT71" s="436"/>
      <x:c r="DU71" s="436"/>
      <x:c r="DV71" s="436"/>
      <x:c r="DW71" s="436"/>
      <x:c r="DX71" s="436"/>
    </x:row>
    <x:row r="72" spans="1:128" s="1" customFormat="1" ht="24.949999999999999" customHeight="1">
      <x:c r="A72" s="429" t="s">
        <x:v>2097</x:v>
      </x:c>
      <x:c r="B72" s="113">
        <x:f>B73+B75</x:f>
        <x:v>5</x:v>
      </x:c>
      <x:c r="C72" s="82">
        <x:f t="shared" ref="C72:AM72" si="92">C73+C75</x:f>
        <x:v>12989.860000000001</x:v>
      </x:c>
      <x:c r="D72" s="81">
        <x:f t="shared" si="92"/>
        <x:v>22</x:v>
      </x:c>
      <x:c r="E72" s="82">
        <x:f t="shared" si="92"/>
        <x:v>51757.32</x:v>
      </x:c>
      <x:c r="F72" s="81">
        <x:f t="shared" si="92"/>
        <x:v>30</x:v>
      </x:c>
      <x:c r="G72" s="82">
        <x:f t="shared" si="92"/>
        <x:v>23.277899999999999</x:v>
      </x:c>
      <x:c r="H72" s="81">
        <x:f t="shared" si="92"/>
        <x:v>1</x:v>
      </x:c>
      <x:c r="I72" s="82">
        <x:f t="shared" si="92"/>
        <x:v>2069</x:v>
      </x:c>
      <x:c r="J72" s="81">
        <x:f t="shared" si="92"/>
        <x:v>10</x:v>
      </x:c>
      <x:c r="K72" s="81">
        <x:f t="shared" si="92"/>
        <x:v>3</x:v>
      </x:c>
      <x:c r="L72" s="82">
        <x:f t="shared" si="92"/>
        <x:v>14382.780000000001</x:v>
      </x:c>
      <x:c r="M72" s="81">
        <x:f t="shared" si="92"/>
        <x:v>2</x:v>
      </x:c>
      <x:c r="N72" s="81">
        <x:f t="shared" si="92"/>
        <x:v>10</x:v>
      </x:c>
      <x:c r="O72" s="81">
        <x:f t="shared" si="92"/>
        <x:v>0</x:v>
      </x:c>
      <x:c r="P72" s="81">
        <x:f t="shared" si="92"/>
        <x:v>0</x:v>
      </x:c>
      <x:c r="Q72" s="81">
        <x:f t="shared" si="92"/>
        <x:v>1</x:v>
      </x:c>
      <x:c r="R72" s="82">
        <x:f t="shared" si="92"/>
        <x:v>960</x:v>
      </x:c>
      <x:c r="S72" s="81">
        <x:f t="shared" si="92"/>
        <x:v>4</x:v>
      </x:c>
      <x:c r="T72" s="82">
        <x:f t="shared" si="92"/>
        <x:v>236.56</x:v>
      </x:c>
      <x:c r="U72" s="81">
        <x:f t="shared" si="92"/>
        <x:v>0</x:v>
      </x:c>
      <x:c r="V72" s="82">
        <x:f t="shared" si="92"/>
        <x:v>0</x:v>
      </x:c>
      <x:c r="W72" s="81">
        <x:f t="shared" si="92"/>
        <x:v>44</x:v>
      </x:c>
      <x:c r="X72" s="81">
        <x:f t="shared" si="92"/>
        <x:v>430</x:v>
      </x:c>
      <x:c r="Y72" s="81">
        <x:f t="shared" si="92"/>
        <x:v>0</x:v>
      </x:c>
      <x:c r="Z72" s="81">
        <x:f t="shared" si="92"/>
        <x:v>0</x:v>
      </x:c>
      <x:c r="AA72" s="81">
        <x:f t="shared" si="92"/>
        <x:v>1</x:v>
      </x:c>
      <x:c r="AB72" s="81">
        <x:f t="shared" si="92"/>
        <x:v>1</x:v>
      </x:c>
      <x:c r="AC72" s="81">
        <x:f t="shared" si="92"/>
        <x:v>3</x:v>
      </x:c>
      <x:c r="AD72" s="81">
        <x:f t="shared" si="92"/>
        <x:v>2</x:v>
      </x:c>
      <x:c r="AE72" s="81">
        <x:f t="shared" si="92"/>
        <x:v>0</x:v>
      </x:c>
      <x:c r="AF72" s="81">
        <x:f t="shared" si="92"/>
        <x:v>0</x:v>
      </x:c>
      <x:c r="AG72" s="81">
        <x:f t="shared" si="92"/>
        <x:v>2</x:v>
      </x:c>
      <x:c r="AH72" s="81">
        <x:f t="shared" si="92"/>
        <x:v>14</x:v>
      </x:c>
      <x:c r="AI72" s="81">
        <x:f t="shared" si="92"/>
        <x:v>14</x:v>
      </x:c>
      <x:c r="AJ72" s="81">
        <x:f t="shared" si="92"/>
        <x:v>2</x:v>
      </x:c>
      <x:c r="AK72" s="81">
        <x:f t="shared" si="92"/>
        <x:v>5</x:v>
      </x:c>
      <x:c r="AL72" s="429" t="s">
        <x:v>2097</x:v>
      </x:c>
      <x:c r="AM72" s="113">
        <x:f t="shared" si="92"/>
        <x:v>0</x:v>
      </x:c>
      <x:c r="AN72" s="82">
        <x:f t="shared" ref="AN72:BT72" si="93">AN73+AN75</x:f>
        <x:v>0</x:v>
      </x:c>
      <x:c r="AO72" s="81">
        <x:f t="shared" si="93"/>
        <x:v>1</x:v>
      </x:c>
      <x:c r="AP72" s="81">
        <x:f t="shared" si="93"/>
        <x:v>3</x:v>
      </x:c>
      <x:c r="AQ72" s="81">
        <x:f t="shared" si="93"/>
        <x:v>0</x:v>
      </x:c>
      <x:c r="AR72" s="82">
        <x:f t="shared" si="93"/>
        <x:v>0</x:v>
      </x:c>
      <x:c r="AS72" s="81">
        <x:f t="shared" si="93"/>
        <x:v>0</x:v>
      </x:c>
      <x:c r="AT72" s="82">
        <x:f t="shared" si="93"/>
        <x:v>0</x:v>
      </x:c>
      <x:c r="AU72" s="81">
        <x:f t="shared" si="93"/>
        <x:v>0</x:v>
      </x:c>
      <x:c r="AV72" s="81">
        <x:f t="shared" si="93"/>
        <x:v>0</x:v>
      </x:c>
      <x:c r="AW72" s="81">
        <x:f t="shared" si="93"/>
        <x:v>2</x:v>
      </x:c>
      <x:c r="AX72" s="81">
        <x:f t="shared" si="93"/>
        <x:v>2</x:v>
      </x:c>
      <x:c r="AY72" s="81">
        <x:f t="shared" si="93"/>
        <x:v>0</x:v>
      </x:c>
      <x:c r="AZ72" s="81">
        <x:f t="shared" si="93"/>
        <x:v>8</x:v>
      </x:c>
      <x:c r="BA72" s="82">
        <x:f t="shared" si="93"/>
        <x:v>504.44</x:v>
      </x:c>
      <x:c r="BB72" s="81">
        <x:f t="shared" si="93"/>
        <x:v>0</x:v>
      </x:c>
      <x:c r="BC72" s="81">
        <x:f t="shared" si="93"/>
        <x:v>0</x:v>
      </x:c>
      <x:c r="BD72" s="81">
        <x:f t="shared" si="93"/>
        <x:v>0</x:v>
      </x:c>
      <x:c r="BE72" s="81">
        <x:f t="shared" si="93"/>
        <x:v>6</x:v>
      </x:c>
      <x:c r="BF72" s="81">
        <x:f t="shared" si="93"/>
        <x:v>67</x:v>
      </x:c>
      <x:c r="BG72" s="81">
        <x:f t="shared" si="93"/>
        <x:v>0</x:v>
      </x:c>
      <x:c r="BH72" s="81">
        <x:f t="shared" si="93"/>
        <x:v>0</x:v>
      </x:c>
      <x:c r="BI72" s="81">
        <x:f t="shared" si="93"/>
        <x:v>13</x:v>
      </x:c>
      <x:c r="BJ72" s="82">
        <x:f t="shared" si="93"/>
        <x:v>5334.3900000000003</x:v>
      </x:c>
      <x:c r="BK72" s="81">
        <x:f t="shared" si="93"/>
        <x:v>1</x:v>
      </x:c>
      <x:c r="BL72" s="82">
        <x:f t="shared" si="93"/>
        <x:v>1598</x:v>
      </x:c>
      <x:c r="BM72" s="81">
        <x:f t="shared" si="93"/>
        <x:v>0</x:v>
      </x:c>
      <x:c r="BN72" s="82">
        <x:f t="shared" si="93"/>
        <x:v>0</x:v>
      </x:c>
      <x:c r="BO72" s="81">
        <x:f t="shared" si="93"/>
        <x:v>0</x:v>
      </x:c>
      <x:c r="BP72" s="82">
        <x:f t="shared" si="93"/>
        <x:v>0</x:v>
      </x:c>
      <x:c r="BQ72" s="81">
        <x:f t="shared" si="93"/>
        <x:v>1</x:v>
      </x:c>
      <x:c r="BR72" s="81">
        <x:f t="shared" si="93"/>
        <x:v>10</x:v>
      </x:c>
      <x:c r="BS72" s="81">
        <x:f t="shared" si="93"/>
        <x:v>10</x:v>
      </x:c>
      <x:c r="BT72" s="81">
        <x:f t="shared" si="93"/>
        <x:v>5</x:v>
      </x:c>
      <x:c r="BU72" s="81">
        <x:f t="shared" ref="BU72:BW72" si="94">BU73+BU75</x:f>
        <x:v>5</x:v>
      </x:c>
      <x:c r="BV72" s="429" t="s">
        <x:v>2097</x:v>
      </x:c>
      <x:c r="BW72" s="113">
        <x:f t="shared" si="94"/>
        <x:v>3</x:v>
      </x:c>
      <x:c r="BX72" s="81">
        <x:f t="shared" ref="BX72:CW72" si="95">BX73+BX75</x:f>
        <x:v>979</x:v>
      </x:c>
      <x:c r="BY72" s="82">
        <x:f t="shared" si="95"/>
        <x:v>17488</x:v>
      </x:c>
      <x:c r="BZ72" s="81">
        <x:f t="shared" si="95"/>
        <x:v>2</x:v>
      </x:c>
      <x:c r="CA72" s="82">
        <x:f t="shared" si="95"/>
        <x:v>724.02999999999997</x:v>
      </x:c>
      <x:c r="CB72" s="81">
        <x:f t="shared" si="95"/>
        <x:v>3</x:v>
      </x:c>
      <x:c r="CC72" s="82">
        <x:f t="shared" si="95"/>
        <x:v>101.88</x:v>
      </x:c>
      <x:c r="CD72" s="81">
        <x:f t="shared" si="95"/>
        <x:v>6</x:v>
      </x:c>
      <x:c r="CE72" s="81">
        <x:f t="shared" si="95"/>
        <x:v>13</x:v>
      </x:c>
      <x:c r="CF72" s="82">
        <x:f t="shared" si="95"/>
        <x:v>923.30999999999995</x:v>
      </x:c>
      <x:c r="CG72" s="81">
        <x:f t="shared" si="95"/>
        <x:v>0</x:v>
      </x:c>
      <x:c r="CH72" s="81">
        <x:f t="shared" si="95"/>
        <x:v>0</x:v>
      </x:c>
      <x:c r="CI72" s="81">
        <x:f t="shared" si="95"/>
        <x:v>0</x:v>
      </x:c>
      <x:c r="CJ72" s="81">
        <x:f t="shared" si="95"/>
        <x:v>14</x:v>
      </x:c>
      <x:c r="CK72" s="81">
        <x:f t="shared" si="95"/>
        <x:v>0</x:v>
      </x:c>
      <x:c r="CL72" s="81">
        <x:f t="shared" si="95"/>
        <x:v>0</x:v>
      </x:c>
      <x:c r="CM72" s="81">
        <x:f t="shared" si="95"/>
        <x:v>0</x:v>
      </x:c>
      <x:c r="CN72" s="81">
        <x:f t="shared" si="95"/>
        <x:v>0</x:v>
      </x:c>
      <x:c r="CO72" s="81">
        <x:f t="shared" si="95"/>
        <x:v>1</x:v>
      </x:c>
      <x:c r="CP72" s="82">
        <x:f t="shared" si="95"/>
        <x:v>1461.9300000000001</x:v>
      </x:c>
      <x:c r="CQ72" s="81">
        <x:f t="shared" si="95"/>
        <x:v>3</x:v>
      </x:c>
      <x:c r="CR72" s="82">
        <x:f t="shared" si="95"/>
        <x:v>12388</x:v>
      </x:c>
      <x:c r="CS72" s="81">
        <x:f t="shared" si="95"/>
        <x:v>532</x:v>
      </x:c>
      <x:c r="CT72" s="81">
        <x:f t="shared" si="95"/>
        <x:v>66</x:v>
      </x:c>
      <x:c r="CU72" s="81">
        <x:f t="shared" si="95"/>
        <x:v>106</x:v>
      </x:c>
      <x:c r="CV72" s="81">
        <x:f t="shared" si="95"/>
        <x:v>86</x:v>
      </x:c>
      <x:c r="CW72" s="81">
        <x:f t="shared" si="95"/>
        <x:v>2</x:v>
      </x:c>
      <x:c r="CX72" s="81">
        <x:f t="shared" ref="CX72:CZ72" si="96">CX73+CX75</x:f>
        <x:v>726</x:v>
      </x:c>
      <x:c r="CY72" s="429" t="s">
        <x:v>2097</x:v>
      </x:c>
      <x:c r="CZ72" s="113">
        <x:f t="shared" si="96"/>
        <x:v>72</x:v>
      </x:c>
      <x:c r="DA72" s="82">
        <x:f t="shared" ref="DA72:DG72" si="97">DA73+DA75</x:f>
        <x:v>52550.690000000002</x:v>
      </x:c>
      <x:c r="DB72" s="81">
        <x:f t="shared" si="97"/>
        <x:v>0</x:v>
      </x:c>
      <x:c r="DC72" s="82">
        <x:f t="shared" si="97"/>
        <x:v>0</x:v>
      </x:c>
      <x:c r="DD72" s="81">
        <x:f t="shared" si="97"/>
        <x:v>0</x:v>
      </x:c>
      <x:c r="DE72" s="82">
        <x:f t="shared" si="97"/>
        <x:v>0</x:v>
      </x:c>
      <x:c r="DF72" s="81">
        <x:f t="shared" si="97"/>
        <x:v>0</x:v>
      </x:c>
      <x:c r="DG72" s="109">
        <x:f t="shared" si="97"/>
        <x:v>0</x:v>
      </x:c>
      <x:c r="DH72" s="76"/>
      <x:c r="DI72" s="76"/>
      <x:c r="DJ72" s="76"/>
      <x:c r="DK72" s="76"/>
      <x:c r="DL72" s="76"/>
      <x:c r="DM72" s="76"/>
      <x:c r="DN72" s="76"/>
      <x:c r="DO72" s="76"/>
      <x:c r="DP72" s="76"/>
      <x:c r="DQ72" s="76"/>
      <x:c r="DR72" s="76"/>
      <x:c r="DS72" s="76"/>
      <x:c r="DT72" s="76"/>
      <x:c r="DU72" s="76"/>
      <x:c r="DV72" s="76"/>
      <x:c r="DW72" s="76"/>
      <x:c r="DX72" s="76"/>
    </x:row>
    <x:row r="73" spans="1:128" s="1" customFormat="1" ht="24.949999999999999" customHeight="1">
      <x:c r="A73" s="431" t="s">
        <x:v>2402</x:v>
      </x:c>
      <x:c r="B73" s="114">
        <x:f>B74</x:f>
        <x:v>5</x:v>
      </x:c>
      <x:c r="C73" s="73">
        <x:f t="shared" ref="C73:AM73" si="98">C74</x:f>
        <x:v>12989.860000000001</x:v>
      </x:c>
      <x:c r="D73" s="70">
        <x:f t="shared" si="98"/>
        <x:v>22</x:v>
      </x:c>
      <x:c r="E73" s="73">
        <x:f t="shared" si="98"/>
        <x:v>51757.32</x:v>
      </x:c>
      <x:c r="F73" s="70">
        <x:f t="shared" si="98"/>
        <x:v>30</x:v>
      </x:c>
      <x:c r="G73" s="73">
        <x:f t="shared" si="98"/>
        <x:v>23.277899999999999</x:v>
      </x:c>
      <x:c r="H73" s="70">
        <x:f t="shared" si="98"/>
        <x:v>1</x:v>
      </x:c>
      <x:c r="I73" s="73">
        <x:f t="shared" si="98"/>
        <x:v>2069</x:v>
      </x:c>
      <x:c r="J73" s="70">
        <x:f t="shared" si="98"/>
        <x:v>10</x:v>
      </x:c>
      <x:c r="K73" s="70">
        <x:f t="shared" si="98"/>
        <x:v>3</x:v>
      </x:c>
      <x:c r="L73" s="73">
        <x:f t="shared" si="98"/>
        <x:v>14382.780000000001</x:v>
      </x:c>
      <x:c r="M73" s="70">
        <x:f t="shared" si="98"/>
        <x:v>2</x:v>
      </x:c>
      <x:c r="N73" s="70">
        <x:f t="shared" si="98"/>
        <x:v>10</x:v>
      </x:c>
      <x:c r="O73" s="70">
        <x:f t="shared" si="98"/>
        <x:v>0</x:v>
      </x:c>
      <x:c r="P73" s="70">
        <x:f t="shared" si="98"/>
        <x:v>0</x:v>
      </x:c>
      <x:c r="Q73" s="70">
        <x:f t="shared" si="98"/>
        <x:v>1</x:v>
      </x:c>
      <x:c r="R73" s="73">
        <x:f t="shared" si="98"/>
        <x:v>960</x:v>
      </x:c>
      <x:c r="S73" s="70">
        <x:f t="shared" si="98"/>
        <x:v>4</x:v>
      </x:c>
      <x:c r="T73" s="73">
        <x:f t="shared" si="98"/>
        <x:v>236.56</x:v>
      </x:c>
      <x:c r="U73" s="70">
        <x:f t="shared" si="98"/>
        <x:v>0</x:v>
      </x:c>
      <x:c r="V73" s="73">
        <x:f t="shared" si="98"/>
        <x:v>0</x:v>
      </x:c>
      <x:c r="W73" s="70">
        <x:f t="shared" si="98"/>
        <x:v>44</x:v>
      </x:c>
      <x:c r="X73" s="70">
        <x:f t="shared" si="98"/>
        <x:v>430</x:v>
      </x:c>
      <x:c r="Y73" s="70">
        <x:f t="shared" si="98"/>
        <x:v>0</x:v>
      </x:c>
      <x:c r="Z73" s="70">
        <x:f t="shared" si="98"/>
        <x:v>0</x:v>
      </x:c>
      <x:c r="AA73" s="70">
        <x:f t="shared" si="98"/>
        <x:v>1</x:v>
      </x:c>
      <x:c r="AB73" s="70">
        <x:f t="shared" si="98"/>
        <x:v>1</x:v>
      </x:c>
      <x:c r="AC73" s="70">
        <x:f t="shared" si="98"/>
        <x:v>3</x:v>
      </x:c>
      <x:c r="AD73" s="70">
        <x:f t="shared" si="98"/>
        <x:v>2</x:v>
      </x:c>
      <x:c r="AE73" s="70">
        <x:f t="shared" si="98"/>
        <x:v>0</x:v>
      </x:c>
      <x:c r="AF73" s="70">
        <x:f t="shared" si="98"/>
        <x:v>0</x:v>
      </x:c>
      <x:c r="AG73" s="70">
        <x:f t="shared" si="98"/>
        <x:v>2</x:v>
      </x:c>
      <x:c r="AH73" s="70">
        <x:f t="shared" si="98"/>
        <x:v>14</x:v>
      </x:c>
      <x:c r="AI73" s="70">
        <x:f t="shared" si="98"/>
        <x:v>14</x:v>
      </x:c>
      <x:c r="AJ73" s="70">
        <x:f t="shared" si="98"/>
        <x:v>2</x:v>
      </x:c>
      <x:c r="AK73" s="70">
        <x:f t="shared" si="98"/>
        <x:v>5</x:v>
      </x:c>
      <x:c r="AL73" s="431" t="s">
        <x:v>2402</x:v>
      </x:c>
      <x:c r="AM73" s="114">
        <x:f t="shared" si="98"/>
        <x:v>0</x:v>
      </x:c>
      <x:c r="AN73" s="73">
        <x:f t="shared" ref="AN73:BT73" si="99">AN74</x:f>
        <x:v>0</x:v>
      </x:c>
      <x:c r="AO73" s="70">
        <x:f t="shared" si="99"/>
        <x:v>1</x:v>
      </x:c>
      <x:c r="AP73" s="70">
        <x:f t="shared" si="99"/>
        <x:v>3</x:v>
      </x:c>
      <x:c r="AQ73" s="70">
        <x:f t="shared" si="99"/>
        <x:v>0</x:v>
      </x:c>
      <x:c r="AR73" s="73">
        <x:f t="shared" si="99"/>
        <x:v>0</x:v>
      </x:c>
      <x:c r="AS73" s="70">
        <x:f t="shared" si="99"/>
        <x:v>0</x:v>
      </x:c>
      <x:c r="AT73" s="73">
        <x:f t="shared" si="99"/>
        <x:v>0</x:v>
      </x:c>
      <x:c r="AU73" s="70">
        <x:f t="shared" si="99"/>
        <x:v>0</x:v>
      </x:c>
      <x:c r="AV73" s="70">
        <x:f t="shared" si="99"/>
        <x:v>0</x:v>
      </x:c>
      <x:c r="AW73" s="70">
        <x:f t="shared" si="99"/>
        <x:v>2</x:v>
      </x:c>
      <x:c r="AX73" s="70">
        <x:f t="shared" si="99"/>
        <x:v>2</x:v>
      </x:c>
      <x:c r="AY73" s="70">
        <x:f t="shared" si="99"/>
        <x:v>0</x:v>
      </x:c>
      <x:c r="AZ73" s="70">
        <x:f t="shared" si="99"/>
        <x:v>8</x:v>
      </x:c>
      <x:c r="BA73" s="73">
        <x:f t="shared" si="99"/>
        <x:v>504.44</x:v>
      </x:c>
      <x:c r="BB73" s="70">
        <x:f t="shared" si="99"/>
        <x:v>0</x:v>
      </x:c>
      <x:c r="BC73" s="70">
        <x:f t="shared" si="99"/>
        <x:v>0</x:v>
      </x:c>
      <x:c r="BD73" s="70">
        <x:f t="shared" si="99"/>
        <x:v>0</x:v>
      </x:c>
      <x:c r="BE73" s="70">
        <x:f t="shared" si="99"/>
        <x:v>6</x:v>
      </x:c>
      <x:c r="BF73" s="70">
        <x:f t="shared" si="99"/>
        <x:v>67</x:v>
      </x:c>
      <x:c r="BG73" s="70">
        <x:f t="shared" si="99"/>
        <x:v>0</x:v>
      </x:c>
      <x:c r="BH73" s="70">
        <x:f t="shared" si="99"/>
        <x:v>0</x:v>
      </x:c>
      <x:c r="BI73" s="70">
        <x:f t="shared" si="99"/>
        <x:v>13</x:v>
      </x:c>
      <x:c r="BJ73" s="73">
        <x:f t="shared" si="99"/>
        <x:v>5334.3900000000003</x:v>
      </x:c>
      <x:c r="BK73" s="70">
        <x:f t="shared" si="99"/>
        <x:v>1</x:v>
      </x:c>
      <x:c r="BL73" s="73">
        <x:f t="shared" si="99"/>
        <x:v>1598</x:v>
      </x:c>
      <x:c r="BM73" s="70">
        <x:f t="shared" si="99"/>
        <x:v>0</x:v>
      </x:c>
      <x:c r="BN73" s="73">
        <x:f t="shared" si="99"/>
        <x:v>0</x:v>
      </x:c>
      <x:c r="BO73" s="70">
        <x:f t="shared" si="99"/>
        <x:v>0</x:v>
      </x:c>
      <x:c r="BP73" s="73">
        <x:f t="shared" si="99"/>
        <x:v>0</x:v>
      </x:c>
      <x:c r="BQ73" s="70">
        <x:f t="shared" si="99"/>
        <x:v>1</x:v>
      </x:c>
      <x:c r="BR73" s="70">
        <x:f t="shared" si="99"/>
        <x:v>10</x:v>
      </x:c>
      <x:c r="BS73" s="70">
        <x:f t="shared" si="99"/>
        <x:v>10</x:v>
      </x:c>
      <x:c r="BT73" s="70">
        <x:f t="shared" si="99"/>
        <x:v>5</x:v>
      </x:c>
      <x:c r="BU73" s="70">
        <x:f t="shared" ref="BU73:BW73" si="100">BU74</x:f>
        <x:v>5</x:v>
      </x:c>
      <x:c r="BV73" s="431" t="s">
        <x:v>2402</x:v>
      </x:c>
      <x:c r="BW73" s="114">
        <x:f t="shared" si="100"/>
        <x:v>3</x:v>
      </x:c>
      <x:c r="BX73" s="70">
        <x:f t="shared" ref="BX73:CW73" si="101">BX74</x:f>
        <x:v>979</x:v>
      </x:c>
      <x:c r="BY73" s="73">
        <x:f t="shared" si="101"/>
        <x:v>17488</x:v>
      </x:c>
      <x:c r="BZ73" s="70">
        <x:f t="shared" si="101"/>
        <x:v>2</x:v>
      </x:c>
      <x:c r="CA73" s="73">
        <x:f t="shared" si="101"/>
        <x:v>724.02999999999997</x:v>
      </x:c>
      <x:c r="CB73" s="70">
        <x:f t="shared" si="101"/>
        <x:v>3</x:v>
      </x:c>
      <x:c r="CC73" s="73">
        <x:f t="shared" si="101"/>
        <x:v>101.88</x:v>
      </x:c>
      <x:c r="CD73" s="70">
        <x:f t="shared" si="101"/>
        <x:v>6</x:v>
      </x:c>
      <x:c r="CE73" s="70">
        <x:f t="shared" si="101"/>
        <x:v>13</x:v>
      </x:c>
      <x:c r="CF73" s="73">
        <x:f t="shared" si="101"/>
        <x:v>923.30999999999995</x:v>
      </x:c>
      <x:c r="CG73" s="70">
        <x:f t="shared" si="101"/>
        <x:v>0</x:v>
      </x:c>
      <x:c r="CH73" s="70">
        <x:f t="shared" si="101"/>
        <x:v>0</x:v>
      </x:c>
      <x:c r="CI73" s="70">
        <x:f t="shared" si="101"/>
        <x:v>0</x:v>
      </x:c>
      <x:c r="CJ73" s="70">
        <x:f t="shared" si="101"/>
        <x:v>14</x:v>
      </x:c>
      <x:c r="CK73" s="70">
        <x:f t="shared" si="101"/>
        <x:v>0</x:v>
      </x:c>
      <x:c r="CL73" s="70">
        <x:f t="shared" si="101"/>
        <x:v>0</x:v>
      </x:c>
      <x:c r="CM73" s="70">
        <x:f t="shared" si="101"/>
        <x:v>0</x:v>
      </x:c>
      <x:c r="CN73" s="70">
        <x:f t="shared" si="101"/>
        <x:v>0</x:v>
      </x:c>
      <x:c r="CO73" s="70">
        <x:f t="shared" si="101"/>
        <x:v>1</x:v>
      </x:c>
      <x:c r="CP73" s="73">
        <x:f t="shared" si="101"/>
        <x:v>1461.9300000000001</x:v>
      </x:c>
      <x:c r="CQ73" s="70">
        <x:f t="shared" si="101"/>
        <x:v>3</x:v>
      </x:c>
      <x:c r="CR73" s="73">
        <x:f t="shared" si="101"/>
        <x:v>12388</x:v>
      </x:c>
      <x:c r="CS73" s="70">
        <x:f t="shared" si="101"/>
        <x:v>532</x:v>
      </x:c>
      <x:c r="CT73" s="70">
        <x:f t="shared" si="101"/>
        <x:v>66</x:v>
      </x:c>
      <x:c r="CU73" s="70">
        <x:f t="shared" si="101"/>
        <x:v>106</x:v>
      </x:c>
      <x:c r="CV73" s="70">
        <x:f t="shared" si="101"/>
        <x:v>86</x:v>
      </x:c>
      <x:c r="CW73" s="70">
        <x:f t="shared" si="101"/>
        <x:v>2</x:v>
      </x:c>
      <x:c r="CX73" s="70">
        <x:f t="shared" ref="CX73:CZ73" si="102">CX74</x:f>
        <x:v>726</x:v>
      </x:c>
      <x:c r="CY73" s="431" t="s">
        <x:v>2402</x:v>
      </x:c>
      <x:c r="CZ73" s="114">
        <x:f t="shared" si="102"/>
        <x:v>72</x:v>
      </x:c>
      <x:c r="DA73" s="73">
        <x:f t="shared" ref="DA73:DG73" si="103">DA74</x:f>
        <x:v>52550.690000000002</x:v>
      </x:c>
      <x:c r="DB73" s="70">
        <x:f t="shared" si="103"/>
        <x:v>0</x:v>
      </x:c>
      <x:c r="DC73" s="73">
        <x:f t="shared" si="103"/>
        <x:v>0</x:v>
      </x:c>
      <x:c r="DD73" s="70">
        <x:f t="shared" si="103"/>
        <x:v>0</x:v>
      </x:c>
      <x:c r="DE73" s="73">
        <x:f t="shared" si="103"/>
        <x:v>0</x:v>
      </x:c>
      <x:c r="DF73" s="70">
        <x:f t="shared" si="103"/>
        <x:v>0</x:v>
      </x:c>
      <x:c r="DG73" s="104">
        <x:f t="shared" si="103"/>
        <x:v>0</x:v>
      </x:c>
      <x:c r="DH73" s="76"/>
      <x:c r="DI73" s="76"/>
      <x:c r="DJ73" s="76"/>
      <x:c r="DK73" s="76"/>
      <x:c r="DL73" s="76"/>
      <x:c r="DM73" s="76"/>
      <x:c r="DN73" s="76"/>
      <x:c r="DO73" s="76"/>
      <x:c r="DP73" s="76"/>
      <x:c r="DQ73" s="76"/>
      <x:c r="DR73" s="76"/>
      <x:c r="DS73" s="76"/>
      <x:c r="DT73" s="76"/>
      <x:c r="DU73" s="76"/>
      <x:c r="DV73" s="76"/>
      <x:c r="DW73" s="76"/>
      <x:c r="DX73" s="76"/>
    </x:row>
    <x:row r="74" spans="1:111" s="842" customFormat="1" ht="30" customHeight="1">
      <x:c r="A74" s="835" t="s">
        <x:v>2645</x:v>
      </x:c>
      <x:c r="B74" s="836">
        <x:v>5</x:v>
      </x:c>
      <x:c r="C74" s="257">
        <x:v>12989.860000000001</x:v>
      </x:c>
      <x:c r="D74" s="837">
        <x:v>22</x:v>
      </x:c>
      <x:c r="E74" s="257">
        <x:v>51757.32</x:v>
      </x:c>
      <x:c r="F74" s="837">
        <x:v>30</x:v>
      </x:c>
      <x:c r="G74" s="257">
        <x:v>23.277899999999999</x:v>
      </x:c>
      <x:c r="H74" s="837">
        <x:v>1</x:v>
      </x:c>
      <x:c r="I74" s="257">
        <x:v>2069</x:v>
      </x:c>
      <x:c r="J74" s="837">
        <x:v>10</x:v>
      </x:c>
      <x:c r="K74" s="837">
        <x:v>3</x:v>
      </x:c>
      <x:c r="L74" s="257">
        <x:v>14382.780000000001</x:v>
      </x:c>
      <x:c r="M74" s="837">
        <x:v>2</x:v>
      </x:c>
      <x:c r="N74" s="837">
        <x:v>10</x:v>
      </x:c>
      <x:c r="O74" s="837">
        <x:v>0</x:v>
      </x:c>
      <x:c r="P74" s="837">
        <x:v>0</x:v>
      </x:c>
      <x:c r="Q74" s="837">
        <x:v>1</x:v>
      </x:c>
      <x:c r="R74" s="257">
        <x:v>960</x:v>
      </x:c>
      <x:c r="S74" s="837">
        <x:v>4</x:v>
      </x:c>
      <x:c r="T74" s="257">
        <x:v>236.56</x:v>
      </x:c>
      <x:c r="U74" s="837">
        <x:v>0</x:v>
      </x:c>
      <x:c r="V74" s="257">
        <x:v>0</x:v>
      </x:c>
      <x:c r="W74" s="837">
        <x:v>44</x:v>
      </x:c>
      <x:c r="X74" s="837">
        <x:v>430</x:v>
      </x:c>
      <x:c r="Y74" s="837">
        <x:v>0</x:v>
      </x:c>
      <x:c r="Z74" s="837">
        <x:v>0</x:v>
      </x:c>
      <x:c r="AA74" s="837">
        <x:v>1</x:v>
      </x:c>
      <x:c r="AB74" s="837">
        <x:v>1</x:v>
      </x:c>
      <x:c r="AC74" s="837">
        <x:v>3</x:v>
      </x:c>
      <x:c r="AD74" s="837">
        <x:v>2</x:v>
      </x:c>
      <x:c r="AE74" s="837">
        <x:v>0</x:v>
      </x:c>
      <x:c r="AF74" s="837">
        <x:v>0</x:v>
      </x:c>
      <x:c r="AG74" s="837">
        <x:v>2</x:v>
      </x:c>
      <x:c r="AH74" s="837">
        <x:v>14</x:v>
      </x:c>
      <x:c r="AI74" s="837">
        <x:v>14</x:v>
      </x:c>
      <x:c r="AJ74" s="837">
        <x:v>2</x:v>
      </x:c>
      <x:c r="AK74" s="838">
        <x:v>5</x:v>
      </x:c>
      <x:c r="AL74" s="835" t="s">
        <x:v>2645</x:v>
      </x:c>
      <x:c r="AM74" s="839">
        <x:v>0</x:v>
      </x:c>
      <x:c r="AN74" s="217">
        <x:v>0</x:v>
      </x:c>
      <x:c r="AO74" s="840">
        <x:v>1</x:v>
      </x:c>
      <x:c r="AP74" s="840">
        <x:v>3</x:v>
      </x:c>
      <x:c r="AQ74" s="840">
        <x:v>0</x:v>
      </x:c>
      <x:c r="AR74" s="217">
        <x:v>0</x:v>
      </x:c>
      <x:c r="AS74" s="840">
        <x:v>0</x:v>
      </x:c>
      <x:c r="AT74" s="217">
        <x:v>0</x:v>
      </x:c>
      <x:c r="AU74" s="840">
        <x:v>0</x:v>
      </x:c>
      <x:c r="AV74" s="840">
        <x:v>0</x:v>
      </x:c>
      <x:c r="AW74" s="840">
        <x:v>2</x:v>
      </x:c>
      <x:c r="AX74" s="840">
        <x:v>2</x:v>
      </x:c>
      <x:c r="AY74" s="840">
        <x:v>0</x:v>
      </x:c>
      <x:c r="AZ74" s="840">
        <x:v>8</x:v>
      </x:c>
      <x:c r="BA74" s="217">
        <x:v>504.44</x:v>
      </x:c>
      <x:c r="BB74" s="840">
        <x:v>0</x:v>
      </x:c>
      <x:c r="BC74" s="840">
        <x:v>0</x:v>
      </x:c>
      <x:c r="BD74" s="840">
        <x:v>0</x:v>
      </x:c>
      <x:c r="BE74" s="840">
        <x:v>6</x:v>
      </x:c>
      <x:c r="BF74" s="840">
        <x:v>67</x:v>
      </x:c>
      <x:c r="BG74" s="840">
        <x:v>0</x:v>
      </x:c>
      <x:c r="BH74" s="840">
        <x:v>0</x:v>
      </x:c>
      <x:c r="BI74" s="840">
        <x:v>13</x:v>
      </x:c>
      <x:c r="BJ74" s="217">
        <x:v>5334.3900000000003</x:v>
      </x:c>
      <x:c r="BK74" s="840">
        <x:v>1</x:v>
      </x:c>
      <x:c r="BL74" s="217">
        <x:v>1598</x:v>
      </x:c>
      <x:c r="BM74" s="840">
        <x:v>0</x:v>
      </x:c>
      <x:c r="BN74" s="217">
        <x:v>0</x:v>
      </x:c>
      <x:c r="BO74" s="840">
        <x:v>0</x:v>
      </x:c>
      <x:c r="BP74" s="217">
        <x:v>0</x:v>
      </x:c>
      <x:c r="BQ74" s="840">
        <x:v>1</x:v>
      </x:c>
      <x:c r="BR74" s="840">
        <x:v>10</x:v>
      </x:c>
      <x:c r="BS74" s="840">
        <x:v>10</x:v>
      </x:c>
      <x:c r="BT74" s="840">
        <x:v>5</x:v>
      </x:c>
      <x:c r="BU74" s="841">
        <x:v>5</x:v>
      </x:c>
      <x:c r="BV74" s="835" t="s">
        <x:v>2645</x:v>
      </x:c>
      <x:c r="BW74" s="839">
        <x:v>3</x:v>
      </x:c>
      <x:c r="BX74" s="840">
        <x:v>979</x:v>
      </x:c>
      <x:c r="BY74" s="217">
        <x:v>17488</x:v>
      </x:c>
      <x:c r="BZ74" s="840">
        <x:v>2</x:v>
      </x:c>
      <x:c r="CA74" s="217">
        <x:v>724.02999999999997</x:v>
      </x:c>
      <x:c r="CB74" s="840">
        <x:v>3</x:v>
      </x:c>
      <x:c r="CC74" s="217">
        <x:v>101.88</x:v>
      </x:c>
      <x:c r="CD74" s="840">
        <x:v>6</x:v>
      </x:c>
      <x:c r="CE74" s="840">
        <x:v>13</x:v>
      </x:c>
      <x:c r="CF74" s="217">
        <x:v>923.30999999999995</x:v>
      </x:c>
      <x:c r="CG74" s="840">
        <x:v>0</x:v>
      </x:c>
      <x:c r="CH74" s="840">
        <x:v>0</x:v>
      </x:c>
      <x:c r="CI74" s="840">
        <x:v>0</x:v>
      </x:c>
      <x:c r="CJ74" s="840">
        <x:v>14</x:v>
      </x:c>
      <x:c r="CK74" s="840">
        <x:v>0</x:v>
      </x:c>
      <x:c r="CL74" s="840">
        <x:v>0</x:v>
      </x:c>
      <x:c r="CM74" s="840">
        <x:v>0</x:v>
      </x:c>
      <x:c r="CN74" s="840">
        <x:v>0</x:v>
      </x:c>
      <x:c r="CO74" s="840">
        <x:v>1</x:v>
      </x:c>
      <x:c r="CP74" s="217">
        <x:v>1461.9300000000001</x:v>
      </x:c>
      <x:c r="CQ74" s="840">
        <x:v>3</x:v>
      </x:c>
      <x:c r="CR74" s="217">
        <x:v>12388</x:v>
      </x:c>
      <x:c r="CS74" s="840">
        <x:v>532</x:v>
      </x:c>
      <x:c r="CT74" s="840">
        <x:v>66</x:v>
      </x:c>
      <x:c r="CU74" s="840">
        <x:v>106</x:v>
      </x:c>
      <x:c r="CV74" s="840">
        <x:v>86</x:v>
      </x:c>
      <x:c r="CW74" s="840">
        <x:v>2</x:v>
      </x:c>
      <x:c r="CX74" s="841">
        <x:v>726</x:v>
      </x:c>
      <x:c r="CY74" s="835" t="s">
        <x:v>2645</x:v>
      </x:c>
      <x:c r="CZ74" s="839">
        <x:v>72</x:v>
      </x:c>
      <x:c r="DA74" s="217">
        <x:v>52550.690000000002</x:v>
      </x:c>
      <x:c r="DB74" s="840">
        <x:v>0</x:v>
      </x:c>
      <x:c r="DC74" s="217">
        <x:v>0</x:v>
      </x:c>
      <x:c r="DD74" s="840">
        <x:v>0</x:v>
      </x:c>
      <x:c r="DE74" s="217">
        <x:v>0</x:v>
      </x:c>
      <x:c r="DF74" s="840">
        <x:v>0</x:v>
      </x:c>
      <x:c r="DG74" s="220">
        <x:v>0</x:v>
      </x:c>
    </x:row>
    <x:row r="75" spans="1:128" s="1" customFormat="1" ht="24.949999999999999" customHeight="1">
      <x:c r="A75" s="431" t="s">
        <x:v>2435</x:v>
      </x:c>
      <x:c r="B75" s="114">
        <x:f>B76</x:f>
        <x:v>0</x:v>
      </x:c>
      <x:c r="C75" s="73">
        <x:f t="shared" ref="C75:AM75" si="104">C76</x:f>
        <x:v>0</x:v>
      </x:c>
      <x:c r="D75" s="70">
        <x:f t="shared" si="104"/>
        <x:v>0</x:v>
      </x:c>
      <x:c r="E75" s="73">
        <x:f t="shared" si="104"/>
        <x:v>0</x:v>
      </x:c>
      <x:c r="F75" s="70">
        <x:f t="shared" si="104"/>
        <x:v>0</x:v>
      </x:c>
      <x:c r="G75" s="73">
        <x:f t="shared" si="104"/>
        <x:v>0</x:v>
      </x:c>
      <x:c r="H75" s="70">
        <x:f t="shared" si="104"/>
        <x:v>0</x:v>
      </x:c>
      <x:c r="I75" s="73">
        <x:f t="shared" si="104"/>
        <x:v>0</x:v>
      </x:c>
      <x:c r="J75" s="70">
        <x:f t="shared" si="104"/>
        <x:v>0</x:v>
      </x:c>
      <x:c r="K75" s="70">
        <x:f t="shared" si="104"/>
        <x:v>0</x:v>
      </x:c>
      <x:c r="L75" s="73">
        <x:f t="shared" si="104"/>
        <x:v>0</x:v>
      </x:c>
      <x:c r="M75" s="70">
        <x:f t="shared" si="104"/>
        <x:v>0</x:v>
      </x:c>
      <x:c r="N75" s="70">
        <x:f t="shared" si="104"/>
        <x:v>0</x:v>
      </x:c>
      <x:c r="O75" s="70">
        <x:f t="shared" si="104"/>
        <x:v>0</x:v>
      </x:c>
      <x:c r="P75" s="70">
        <x:f t="shared" si="104"/>
        <x:v>0</x:v>
      </x:c>
      <x:c r="Q75" s="70">
        <x:f t="shared" si="104"/>
        <x:v>0</x:v>
      </x:c>
      <x:c r="R75" s="73">
        <x:f t="shared" si="104"/>
        <x:v>0</x:v>
      </x:c>
      <x:c r="S75" s="70">
        <x:f t="shared" si="104"/>
        <x:v>0</x:v>
      </x:c>
      <x:c r="T75" s="73">
        <x:f t="shared" si="104"/>
        <x:v>0</x:v>
      </x:c>
      <x:c r="U75" s="70">
        <x:f t="shared" si="104"/>
        <x:v>0</x:v>
      </x:c>
      <x:c r="V75" s="73">
        <x:f t="shared" si="104"/>
        <x:v>0</x:v>
      </x:c>
      <x:c r="W75" s="70">
        <x:f t="shared" si="104"/>
        <x:v>0</x:v>
      </x:c>
      <x:c r="X75" s="70">
        <x:f t="shared" si="104"/>
        <x:v>0</x:v>
      </x:c>
      <x:c r="Y75" s="70">
        <x:f t="shared" si="104"/>
        <x:v>0</x:v>
      </x:c>
      <x:c r="Z75" s="70">
        <x:f t="shared" si="104"/>
        <x:v>0</x:v>
      </x:c>
      <x:c r="AA75" s="70">
        <x:f t="shared" si="104"/>
        <x:v>0</x:v>
      </x:c>
      <x:c r="AB75" s="70">
        <x:f t="shared" si="104"/>
        <x:v>0</x:v>
      </x:c>
      <x:c r="AC75" s="70">
        <x:f t="shared" si="104"/>
        <x:v>0</x:v>
      </x:c>
      <x:c r="AD75" s="70">
        <x:f t="shared" si="104"/>
        <x:v>0</x:v>
      </x:c>
      <x:c r="AE75" s="70">
        <x:f t="shared" si="104"/>
        <x:v>0</x:v>
      </x:c>
      <x:c r="AF75" s="70">
        <x:f t="shared" si="104"/>
        <x:v>0</x:v>
      </x:c>
      <x:c r="AG75" s="70">
        <x:f t="shared" si="104"/>
        <x:v>0</x:v>
      </x:c>
      <x:c r="AH75" s="70">
        <x:f t="shared" si="104"/>
        <x:v>0</x:v>
      </x:c>
      <x:c r="AI75" s="70">
        <x:f t="shared" si="104"/>
        <x:v>0</x:v>
      </x:c>
      <x:c r="AJ75" s="70">
        <x:f t="shared" si="104"/>
        <x:v>0</x:v>
      </x:c>
      <x:c r="AK75" s="70">
        <x:f t="shared" si="104"/>
        <x:v>0</x:v>
      </x:c>
      <x:c r="AL75" s="431" t="s">
        <x:v>2435</x:v>
      </x:c>
      <x:c r="AM75" s="114">
        <x:f t="shared" si="104"/>
        <x:v>0</x:v>
      </x:c>
      <x:c r="AN75" s="73">
        <x:f t="shared" ref="AN75:BT75" si="105">AN76</x:f>
        <x:v>0</x:v>
      </x:c>
      <x:c r="AO75" s="70">
        <x:f t="shared" si="105"/>
        <x:v>0</x:v>
      </x:c>
      <x:c r="AP75" s="70">
        <x:f t="shared" si="105"/>
        <x:v>0</x:v>
      </x:c>
      <x:c r="AQ75" s="70">
        <x:f t="shared" si="105"/>
        <x:v>0</x:v>
      </x:c>
      <x:c r="AR75" s="73">
        <x:f t="shared" si="105"/>
        <x:v>0</x:v>
      </x:c>
      <x:c r="AS75" s="70">
        <x:f t="shared" si="105"/>
        <x:v>0</x:v>
      </x:c>
      <x:c r="AT75" s="73">
        <x:f t="shared" si="105"/>
        <x:v>0</x:v>
      </x:c>
      <x:c r="AU75" s="70">
        <x:f t="shared" si="105"/>
        <x:v>0</x:v>
      </x:c>
      <x:c r="AV75" s="70">
        <x:f t="shared" si="105"/>
        <x:v>0</x:v>
      </x:c>
      <x:c r="AW75" s="70">
        <x:f t="shared" si="105"/>
        <x:v>0</x:v>
      </x:c>
      <x:c r="AX75" s="70">
        <x:f t="shared" si="105"/>
        <x:v>0</x:v>
      </x:c>
      <x:c r="AY75" s="70">
        <x:f t="shared" si="105"/>
        <x:v>0</x:v>
      </x:c>
      <x:c r="AZ75" s="70">
        <x:f t="shared" si="105"/>
        <x:v>0</x:v>
      </x:c>
      <x:c r="BA75" s="73">
        <x:f t="shared" si="105"/>
        <x:v>0</x:v>
      </x:c>
      <x:c r="BB75" s="70">
        <x:f t="shared" si="105"/>
        <x:v>0</x:v>
      </x:c>
      <x:c r="BC75" s="70">
        <x:f t="shared" si="105"/>
        <x:v>0</x:v>
      </x:c>
      <x:c r="BD75" s="70">
        <x:f t="shared" si="105"/>
        <x:v>0</x:v>
      </x:c>
      <x:c r="BE75" s="70">
        <x:f t="shared" si="105"/>
        <x:v>0</x:v>
      </x:c>
      <x:c r="BF75" s="70">
        <x:f t="shared" si="105"/>
        <x:v>0</x:v>
      </x:c>
      <x:c r="BG75" s="70">
        <x:f t="shared" si="105"/>
        <x:v>0</x:v>
      </x:c>
      <x:c r="BH75" s="70">
        <x:f t="shared" si="105"/>
        <x:v>0</x:v>
      </x:c>
      <x:c r="BI75" s="70">
        <x:f t="shared" si="105"/>
        <x:v>0</x:v>
      </x:c>
      <x:c r="BJ75" s="73">
        <x:f t="shared" si="105"/>
        <x:v>0</x:v>
      </x:c>
      <x:c r="BK75" s="70">
        <x:f t="shared" si="105"/>
        <x:v>0</x:v>
      </x:c>
      <x:c r="BL75" s="73">
        <x:f t="shared" si="105"/>
        <x:v>0</x:v>
      </x:c>
      <x:c r="BM75" s="70">
        <x:f t="shared" si="105"/>
        <x:v>0</x:v>
      </x:c>
      <x:c r="BN75" s="73">
        <x:f t="shared" si="105"/>
        <x:v>0</x:v>
      </x:c>
      <x:c r="BO75" s="70">
        <x:f t="shared" si="105"/>
        <x:v>0</x:v>
      </x:c>
      <x:c r="BP75" s="73">
        <x:f t="shared" si="105"/>
        <x:v>0</x:v>
      </x:c>
      <x:c r="BQ75" s="70">
        <x:f t="shared" si="105"/>
        <x:v>0</x:v>
      </x:c>
      <x:c r="BR75" s="70">
        <x:f t="shared" si="105"/>
        <x:v>0</x:v>
      </x:c>
      <x:c r="BS75" s="70">
        <x:f t="shared" si="105"/>
        <x:v>0</x:v>
      </x:c>
      <x:c r="BT75" s="70">
        <x:f t="shared" si="105"/>
        <x:v>0</x:v>
      </x:c>
      <x:c r="BU75" s="70">
        <x:f t="shared" ref="BU75:BW75" si="106">BU76</x:f>
        <x:v>0</x:v>
      </x:c>
      <x:c r="BV75" s="431" t="s">
        <x:v>2435</x:v>
      </x:c>
      <x:c r="BW75" s="114">
        <x:f t="shared" si="106"/>
        <x:v>0</x:v>
      </x:c>
      <x:c r="BX75" s="70">
        <x:f t="shared" ref="BX75:CW75" si="107">BX76</x:f>
        <x:v>0</x:v>
      </x:c>
      <x:c r="BY75" s="73">
        <x:f t="shared" si="107"/>
        <x:v>0</x:v>
      </x:c>
      <x:c r="BZ75" s="70">
        <x:f t="shared" si="107"/>
        <x:v>0</x:v>
      </x:c>
      <x:c r="CA75" s="73">
        <x:f t="shared" si="107"/>
        <x:v>0</x:v>
      </x:c>
      <x:c r="CB75" s="70">
        <x:f t="shared" si="107"/>
        <x:v>0</x:v>
      </x:c>
      <x:c r="CC75" s="73">
        <x:f t="shared" si="107"/>
        <x:v>0</x:v>
      </x:c>
      <x:c r="CD75" s="70">
        <x:f t="shared" si="107"/>
        <x:v>0</x:v>
      </x:c>
      <x:c r="CE75" s="70">
        <x:f t="shared" si="107"/>
        <x:v>0</x:v>
      </x:c>
      <x:c r="CF75" s="73">
        <x:f t="shared" si="107"/>
        <x:v>0</x:v>
      </x:c>
      <x:c r="CG75" s="70">
        <x:f t="shared" si="107"/>
        <x:v>0</x:v>
      </x:c>
      <x:c r="CH75" s="70">
        <x:f t="shared" si="107"/>
        <x:v>0</x:v>
      </x:c>
      <x:c r="CI75" s="70">
        <x:f t="shared" si="107"/>
        <x:v>0</x:v>
      </x:c>
      <x:c r="CJ75" s="70">
        <x:f t="shared" si="107"/>
        <x:v>0</x:v>
      </x:c>
      <x:c r="CK75" s="70">
        <x:f t="shared" si="107"/>
        <x:v>0</x:v>
      </x:c>
      <x:c r="CL75" s="70">
        <x:f t="shared" si="107"/>
        <x:v>0</x:v>
      </x:c>
      <x:c r="CM75" s="70">
        <x:f t="shared" si="107"/>
        <x:v>0</x:v>
      </x:c>
      <x:c r="CN75" s="70">
        <x:f t="shared" si="107"/>
        <x:v>0</x:v>
      </x:c>
      <x:c r="CO75" s="70">
        <x:f t="shared" si="107"/>
        <x:v>0</x:v>
      </x:c>
      <x:c r="CP75" s="73">
        <x:f t="shared" si="107"/>
        <x:v>0</x:v>
      </x:c>
      <x:c r="CQ75" s="70">
        <x:f t="shared" si="107"/>
        <x:v>0</x:v>
      </x:c>
      <x:c r="CR75" s="73">
        <x:f t="shared" si="107"/>
        <x:v>0</x:v>
      </x:c>
      <x:c r="CS75" s="70">
        <x:f t="shared" si="107"/>
        <x:v>0</x:v>
      </x:c>
      <x:c r="CT75" s="70">
        <x:f t="shared" si="107"/>
        <x:v>0</x:v>
      </x:c>
      <x:c r="CU75" s="70">
        <x:f t="shared" si="107"/>
        <x:v>0</x:v>
      </x:c>
      <x:c r="CV75" s="70">
        <x:f t="shared" si="107"/>
        <x:v>0</x:v>
      </x:c>
      <x:c r="CW75" s="70">
        <x:f t="shared" si="107"/>
        <x:v>0</x:v>
      </x:c>
      <x:c r="CX75" s="70">
        <x:f t="shared" ref="CX75:CZ75" si="108">CX76</x:f>
        <x:v>0</x:v>
      </x:c>
      <x:c r="CY75" s="431" t="s">
        <x:v>2435</x:v>
      </x:c>
      <x:c r="CZ75" s="114">
        <x:f t="shared" si="108"/>
        <x:v>0</x:v>
      </x:c>
      <x:c r="DA75" s="73">
        <x:f t="shared" ref="DA75:DG75" si="109">DA76</x:f>
        <x:v>0</x:v>
      </x:c>
      <x:c r="DB75" s="70">
        <x:f t="shared" si="109"/>
        <x:v>0</x:v>
      </x:c>
      <x:c r="DC75" s="73">
        <x:f t="shared" si="109"/>
        <x:v>0</x:v>
      </x:c>
      <x:c r="DD75" s="70">
        <x:f t="shared" si="109"/>
        <x:v>0</x:v>
      </x:c>
      <x:c r="DE75" s="73">
        <x:f t="shared" si="109"/>
        <x:v>0</x:v>
      </x:c>
      <x:c r="DF75" s="70">
        <x:f t="shared" si="109"/>
        <x:v>0</x:v>
      </x:c>
      <x:c r="DG75" s="104">
        <x:f t="shared" si="109"/>
        <x:v>0</x:v>
      </x:c>
      <x:c r="DH75" s="76"/>
      <x:c r="DI75" s="76"/>
      <x:c r="DJ75" s="76"/>
      <x:c r="DK75" s="76"/>
      <x:c r="DL75" s="76"/>
      <x:c r="DM75" s="76"/>
      <x:c r="DN75" s="76"/>
      <x:c r="DO75" s="76"/>
      <x:c r="DP75" s="76"/>
      <x:c r="DQ75" s="76"/>
      <x:c r="DR75" s="76"/>
      <x:c r="DS75" s="76"/>
      <x:c r="DT75" s="76"/>
      <x:c r="DU75" s="76"/>
      <x:c r="DV75" s="76"/>
      <x:c r="DW75" s="76"/>
      <x:c r="DX75" s="76"/>
    </x:row>
    <x:row r="76" spans="1:128" s="1" customFormat="1" ht="24.949999999999999" customHeight="1">
      <x:c r="A76" s="471" t="s">
        <x:v>1519</x:v>
      </x:c>
      <x:c r="B76" s="114"/>
      <x:c r="C76" s="73"/>
      <x:c r="D76" s="70"/>
      <x:c r="E76" s="73"/>
      <x:c r="F76" s="70"/>
      <x:c r="G76" s="73"/>
      <x:c r="H76" s="70"/>
      <x:c r="I76" s="73"/>
      <x:c r="J76" s="70"/>
      <x:c r="K76" s="70"/>
      <x:c r="L76" s="73"/>
      <x:c r="M76" s="70"/>
      <x:c r="N76" s="70"/>
      <x:c r="O76" s="70"/>
      <x:c r="P76" s="70"/>
      <x:c r="Q76" s="70"/>
      <x:c r="R76" s="73"/>
      <x:c r="S76" s="70"/>
      <x:c r="T76" s="73"/>
      <x:c r="U76" s="70"/>
      <x:c r="V76" s="73"/>
      <x:c r="W76" s="70"/>
      <x:c r="X76" s="70"/>
      <x:c r="Y76" s="70"/>
      <x:c r="Z76" s="70"/>
      <x:c r="AA76" s="70"/>
      <x:c r="AB76" s="70"/>
      <x:c r="AC76" s="70"/>
      <x:c r="AD76" s="70"/>
      <x:c r="AE76" s="70"/>
      <x:c r="AF76" s="70"/>
      <x:c r="AG76" s="70"/>
      <x:c r="AH76" s="70"/>
      <x:c r="AI76" s="70"/>
      <x:c r="AJ76" s="70"/>
      <x:c r="AK76" s="70"/>
      <x:c r="AL76" s="471" t="s">
        <x:v>1519</x:v>
      </x:c>
      <x:c r="AM76" s="114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/>
      <x:c r="BF76" s="70"/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471" t="s">
        <x:v>1519</x:v>
      </x:c>
      <x:c r="BW76" s="114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70"/>
      <x:c r="CI76" s="70"/>
      <x:c r="CJ76" s="70"/>
      <x:c r="CK76" s="70"/>
      <x:c r="CL76" s="70"/>
      <x:c r="CM76" s="70"/>
      <x:c r="CN76" s="70"/>
      <x:c r="CO76" s="70"/>
      <x:c r="CP76" s="73"/>
      <x:c r="CQ76" s="70"/>
      <x:c r="CR76" s="73"/>
      <x:c r="CS76" s="70"/>
      <x:c r="CT76" s="70"/>
      <x:c r="CU76" s="70"/>
      <x:c r="CV76" s="70"/>
      <x:c r="CW76" s="70"/>
      <x:c r="CX76" s="70"/>
      <x:c r="CY76" s="471" t="s">
        <x:v>1519</x:v>
      </x:c>
      <x:c r="CZ76" s="486"/>
      <x:c r="DA76" s="73"/>
      <x:c r="DB76" s="472"/>
      <x:c r="DC76" s="73"/>
      <x:c r="DD76" s="472"/>
      <x:c r="DE76" s="73"/>
      <x:c r="DF76" s="472"/>
      <x:c r="DG76" s="104"/>
      <x:c r="DH76" s="76"/>
      <x:c r="DI76" s="76"/>
      <x:c r="DJ76" s="76"/>
      <x:c r="DK76" s="76"/>
      <x:c r="DL76" s="76"/>
      <x:c r="DM76" s="76"/>
      <x:c r="DN76" s="76"/>
      <x:c r="DO76" s="76"/>
      <x:c r="DP76" s="76"/>
      <x:c r="DQ76" s="76"/>
      <x:c r="DR76" s="76"/>
      <x:c r="DS76" s="76"/>
      <x:c r="DT76" s="76"/>
      <x:c r="DU76" s="76"/>
      <x:c r="DV76" s="76"/>
      <x:c r="DW76" s="76"/>
      <x:c r="DX76" s="76"/>
    </x:row>
    <x:row r="77" spans="1:128" s="1" customFormat="1" ht="24.949999999999999" customHeight="1">
      <x:c r="A77" s="431" t="s">
        <x:v>2404</x:v>
      </x:c>
      <x:c r="B77" s="114">
        <x:f>B78</x:f>
        <x:v>1</x:v>
      </x:c>
      <x:c r="C77" s="73">
        <x:f t="shared" ref="C77:AM77" si="110">C78</x:f>
        <x:v>2026</x:v>
      </x:c>
      <x:c r="D77" s="70">
        <x:f t="shared" si="110"/>
        <x:v>0</x:v>
      </x:c>
      <x:c r="E77" s="73">
        <x:f t="shared" si="110"/>
        <x:v>0</x:v>
      </x:c>
      <x:c r="F77" s="70">
        <x:f t="shared" si="110"/>
        <x:v>4</x:v>
      </x:c>
      <x:c r="G77" s="73">
        <x:f t="shared" si="110"/>
        <x:v>20.16</x:v>
      </x:c>
      <x:c r="H77" s="70">
        <x:f t="shared" si="110"/>
        <x:v>1</x:v>
      </x:c>
      <x:c r="I77" s="73">
        <x:f t="shared" si="110"/>
        <x:v>2069</x:v>
      </x:c>
      <x:c r="J77" s="70">
        <x:f t="shared" si="110"/>
        <x:v>0</x:v>
      </x:c>
      <x:c r="K77" s="70">
        <x:f t="shared" si="110"/>
        <x:v>1</x:v>
      </x:c>
      <x:c r="L77" s="73">
        <x:f t="shared" si="110"/>
        <x:v>2100</x:v>
      </x:c>
      <x:c r="M77" s="70">
        <x:f t="shared" si="110"/>
        <x:v>12</x:v>
      </x:c>
      <x:c r="N77" s="70">
        <x:f t="shared" si="110"/>
        <x:v>0</x:v>
      </x:c>
      <x:c r="O77" s="70">
        <x:f t="shared" si="110"/>
        <x:v>0</x:v>
      </x:c>
      <x:c r="P77" s="70">
        <x:f t="shared" si="110"/>
        <x:v>0</x:v>
      </x:c>
      <x:c r="Q77" s="70">
        <x:f t="shared" si="110"/>
        <x:v>0</x:v>
      </x:c>
      <x:c r="R77" s="73">
        <x:f t="shared" si="110"/>
        <x:v>0</x:v>
      </x:c>
      <x:c r="S77" s="70">
        <x:f t="shared" si="110"/>
        <x:v>0</x:v>
      </x:c>
      <x:c r="T77" s="73">
        <x:f t="shared" si="110"/>
        <x:v>0</x:v>
      </x:c>
      <x:c r="U77" s="70">
        <x:f t="shared" si="110"/>
        <x:v>0</x:v>
      </x:c>
      <x:c r="V77" s="73">
        <x:f t="shared" si="110"/>
        <x:v>0</x:v>
      </x:c>
      <x:c r="W77" s="70">
        <x:f t="shared" si="110"/>
        <x:v>0</x:v>
      </x:c>
      <x:c r="X77" s="70">
        <x:f t="shared" si="110"/>
        <x:v>232</x:v>
      </x:c>
      <x:c r="Y77" s="70">
        <x:f t="shared" si="110"/>
        <x:v>0</x:v>
      </x:c>
      <x:c r="Z77" s="70">
        <x:f t="shared" si="110"/>
        <x:v>0</x:v>
      </x:c>
      <x:c r="AA77" s="70">
        <x:f t="shared" si="110"/>
        <x:v>0</x:v>
      </x:c>
      <x:c r="AB77" s="70">
        <x:f t="shared" si="110"/>
        <x:v>0</x:v>
      </x:c>
      <x:c r="AC77" s="70">
        <x:f t="shared" si="110"/>
        <x:v>2</x:v>
      </x:c>
      <x:c r="AD77" s="70">
        <x:f t="shared" si="110"/>
        <x:v>6</x:v>
      </x:c>
      <x:c r="AE77" s="70">
        <x:f t="shared" si="110"/>
        <x:v>0</x:v>
      </x:c>
      <x:c r="AF77" s="70">
        <x:f t="shared" si="110"/>
        <x:v>0</x:v>
      </x:c>
      <x:c r="AG77" s="70">
        <x:f t="shared" si="110"/>
        <x:v>0</x:v>
      </x:c>
      <x:c r="AH77" s="70">
        <x:f t="shared" si="110"/>
        <x:v>0</x:v>
      </x:c>
      <x:c r="AI77" s="70">
        <x:f t="shared" si="110"/>
        <x:v>0</x:v>
      </x:c>
      <x:c r="AJ77" s="70">
        <x:f t="shared" si="110"/>
        <x:v>0</x:v>
      </x:c>
      <x:c r="AK77" s="70">
        <x:f t="shared" si="110"/>
        <x:v>0</x:v>
      </x:c>
      <x:c r="AL77" s="431" t="s">
        <x:v>2404</x:v>
      </x:c>
      <x:c r="AM77" s="114">
        <x:f t="shared" si="110"/>
        <x:v>0</x:v>
      </x:c>
      <x:c r="AN77" s="73">
        <x:f t="shared" ref="AN77:BT77" si="111">AN78</x:f>
        <x:v>0</x:v>
      </x:c>
      <x:c r="AO77" s="70">
        <x:f t="shared" si="111"/>
        <x:v>0</x:v>
      </x:c>
      <x:c r="AP77" s="70">
        <x:f t="shared" si="111"/>
        <x:v>0</x:v>
      </x:c>
      <x:c r="AQ77" s="70">
        <x:f t="shared" si="111"/>
        <x:v>0</x:v>
      </x:c>
      <x:c r="AR77" s="73">
        <x:f t="shared" si="111"/>
        <x:v>0</x:v>
      </x:c>
      <x:c r="AS77" s="70">
        <x:f t="shared" si="111"/>
        <x:v>0</x:v>
      </x:c>
      <x:c r="AT77" s="73">
        <x:f t="shared" si="111"/>
        <x:v>0</x:v>
      </x:c>
      <x:c r="AU77" s="70">
        <x:f t="shared" si="111"/>
        <x:v>0</x:v>
      </x:c>
      <x:c r="AV77" s="70">
        <x:f t="shared" si="111"/>
        <x:v>0</x:v>
      </x:c>
      <x:c r="AW77" s="70">
        <x:f t="shared" si="111"/>
        <x:v>0</x:v>
      </x:c>
      <x:c r="AX77" s="70">
        <x:f t="shared" si="111"/>
        <x:v>2</x:v>
      </x:c>
      <x:c r="AY77" s="70">
        <x:f t="shared" si="111"/>
        <x:v>0</x:v>
      </x:c>
      <x:c r="AZ77" s="70">
        <x:f t="shared" si="111"/>
        <x:v>6</x:v>
      </x:c>
      <x:c r="BA77" s="73">
        <x:f t="shared" si="111"/>
        <x:v>14</x:v>
      </x:c>
      <x:c r="BB77" s="70">
        <x:f t="shared" si="111"/>
        <x:v>0</x:v>
      </x:c>
      <x:c r="BC77" s="70">
        <x:f t="shared" si="111"/>
        <x:v>0</x:v>
      </x:c>
      <x:c r="BD77" s="70">
        <x:f t="shared" si="111"/>
        <x:v>0</x:v>
      </x:c>
      <x:c r="BE77" s="70">
        <x:f t="shared" si="111"/>
        <x:v>3</x:v>
      </x:c>
      <x:c r="BF77" s="70">
        <x:f t="shared" si="111"/>
        <x:v>56</x:v>
      </x:c>
      <x:c r="BG77" s="70">
        <x:f t="shared" si="111"/>
        <x:v>0</x:v>
      </x:c>
      <x:c r="BH77" s="70">
        <x:f t="shared" si="111"/>
        <x:v>0</x:v>
      </x:c>
      <x:c r="BI77" s="70">
        <x:f t="shared" si="111"/>
        <x:v>0</x:v>
      </x:c>
      <x:c r="BJ77" s="73">
        <x:f t="shared" si="111"/>
        <x:v>0</x:v>
      </x:c>
      <x:c r="BK77" s="70">
        <x:f t="shared" si="111"/>
        <x:v>0</x:v>
      </x:c>
      <x:c r="BL77" s="73">
        <x:f t="shared" si="111"/>
        <x:v>0</x:v>
      </x:c>
      <x:c r="BM77" s="70">
        <x:f t="shared" si="111"/>
        <x:v>0</x:v>
      </x:c>
      <x:c r="BN77" s="73">
        <x:f t="shared" si="111"/>
        <x:v>0</x:v>
      </x:c>
      <x:c r="BO77" s="70">
        <x:f t="shared" si="111"/>
        <x:v>0</x:v>
      </x:c>
      <x:c r="BP77" s="73">
        <x:f t="shared" si="111"/>
        <x:v>0</x:v>
      </x:c>
      <x:c r="BQ77" s="70">
        <x:f t="shared" si="111"/>
        <x:v>0</x:v>
      </x:c>
      <x:c r="BR77" s="70">
        <x:f t="shared" si="111"/>
        <x:v>0</x:v>
      </x:c>
      <x:c r="BS77" s="70">
        <x:f t="shared" si="111"/>
        <x:v>0</x:v>
      </x:c>
      <x:c r="BT77" s="70">
        <x:f t="shared" si="111"/>
        <x:v>0</x:v>
      </x:c>
      <x:c r="BU77" s="70">
        <x:f t="shared" ref="BU77:BW77" si="112">BU78</x:f>
        <x:v>0</x:v>
      </x:c>
      <x:c r="BV77" s="431" t="s">
        <x:v>2404</x:v>
      </x:c>
      <x:c r="BW77" s="114">
        <x:f t="shared" si="112"/>
        <x:v>0</x:v>
      </x:c>
      <x:c r="BX77" s="70">
        <x:f t="shared" ref="BX77:CW77" si="113">BX78</x:f>
        <x:v>0</x:v>
      </x:c>
      <x:c r="BY77" s="73">
        <x:f t="shared" si="113"/>
        <x:v>0</x:v>
      </x:c>
      <x:c r="BZ77" s="70">
        <x:f t="shared" si="113"/>
        <x:v>0</x:v>
      </x:c>
      <x:c r="CA77" s="73">
        <x:f t="shared" si="113"/>
        <x:v>0</x:v>
      </x:c>
      <x:c r="CB77" s="70">
        <x:f t="shared" si="113"/>
        <x:v>0</x:v>
      </x:c>
      <x:c r="CC77" s="73">
        <x:f t="shared" si="113"/>
        <x:v>0</x:v>
      </x:c>
      <x:c r="CD77" s="70">
        <x:f t="shared" si="113"/>
        <x:v>0</x:v>
      </x:c>
      <x:c r="CE77" s="70">
        <x:f t="shared" si="113"/>
        <x:v>3</x:v>
      </x:c>
      <x:c r="CF77" s="73">
        <x:f t="shared" si="113"/>
        <x:v>70</x:v>
      </x:c>
      <x:c r="CG77" s="70">
        <x:f t="shared" si="113"/>
        <x:v>0</x:v>
      </x:c>
      <x:c r="CH77" s="70">
        <x:f t="shared" si="113"/>
        <x:v>0</x:v>
      </x:c>
      <x:c r="CI77" s="70">
        <x:f t="shared" si="113"/>
        <x:v>0</x:v>
      </x:c>
      <x:c r="CJ77" s="70">
        <x:f t="shared" si="113"/>
        <x:v>2</x:v>
      </x:c>
      <x:c r="CK77" s="70">
        <x:f t="shared" si="113"/>
        <x:v>0</x:v>
      </x:c>
      <x:c r="CL77" s="70">
        <x:f t="shared" si="113"/>
        <x:v>0</x:v>
      </x:c>
      <x:c r="CM77" s="70">
        <x:f t="shared" si="113"/>
        <x:v>0</x:v>
      </x:c>
      <x:c r="CN77" s="70">
        <x:f t="shared" si="113"/>
        <x:v>0</x:v>
      </x:c>
      <x:c r="CO77" s="70">
        <x:f t="shared" si="113"/>
        <x:v>0</x:v>
      </x:c>
      <x:c r="CP77" s="73">
        <x:f t="shared" si="113"/>
        <x:v>0</x:v>
      </x:c>
      <x:c r="CQ77" s="70">
        <x:f t="shared" si="113"/>
        <x:v>2</x:v>
      </x:c>
      <x:c r="CR77" s="73">
        <x:f t="shared" si="113"/>
        <x:v>9785</x:v>
      </x:c>
      <x:c r="CS77" s="70">
        <x:f t="shared" si="113"/>
        <x:v>839</x:v>
      </x:c>
      <x:c r="CT77" s="70">
        <x:f t="shared" si="113"/>
        <x:v>58</x:v>
      </x:c>
      <x:c r="CU77" s="70">
        <x:f t="shared" si="113"/>
        <x:v>64</x:v>
      </x:c>
      <x:c r="CV77" s="70">
        <x:f t="shared" si="113"/>
        <x:v>86</x:v>
      </x:c>
      <x:c r="CW77" s="70">
        <x:f t="shared" si="113"/>
        <x:v>2</x:v>
      </x:c>
      <x:c r="CX77" s="70">
        <x:f t="shared" ref="CX77:CZ77" si="114">CX78</x:f>
        <x:v>726</x:v>
      </x:c>
      <x:c r="CY77" s="431" t="s">
        <x:v>2404</x:v>
      </x:c>
      <x:c r="CZ77" s="114">
        <x:f t="shared" si="114"/>
        <x:v>0</x:v>
      </x:c>
      <x:c r="DA77" s="73">
        <x:f t="shared" ref="DA77:DG77" si="115">DA78</x:f>
        <x:v>0</x:v>
      </x:c>
      <x:c r="DB77" s="70">
        <x:f t="shared" si="115"/>
        <x:v>0</x:v>
      </x:c>
      <x:c r="DC77" s="73">
        <x:f t="shared" si="115"/>
        <x:v>0</x:v>
      </x:c>
      <x:c r="DD77" s="70">
        <x:f t="shared" si="115"/>
        <x:v>0</x:v>
      </x:c>
      <x:c r="DE77" s="73">
        <x:f t="shared" si="115"/>
        <x:v>0</x:v>
      </x:c>
      <x:c r="DF77" s="70">
        <x:f t="shared" si="115"/>
        <x:v>0</x:v>
      </x:c>
      <x:c r="DG77" s="104">
        <x:f t="shared" si="115"/>
        <x:v>0</x:v>
      </x:c>
      <x:c r="DH77" s="76"/>
      <x:c r="DI77" s="76"/>
      <x:c r="DJ77" s="76"/>
      <x:c r="DK77" s="76"/>
      <x:c r="DL77" s="76"/>
      <x:c r="DM77" s="76"/>
      <x:c r="DN77" s="76"/>
      <x:c r="DO77" s="76"/>
      <x:c r="DP77" s="76"/>
      <x:c r="DQ77" s="76"/>
      <x:c r="DR77" s="76"/>
      <x:c r="DS77" s="76"/>
      <x:c r="DT77" s="76"/>
      <x:c r="DU77" s="76"/>
      <x:c r="DV77" s="76"/>
      <x:c r="DW77" s="76"/>
      <x:c r="DX77" s="76"/>
    </x:row>
    <x:row r="78" spans="1:128" s="1" customFormat="1" ht="24.949999999999999" customHeight="1">
      <x:c r="A78" s="476" t="s">
        <x:v>1602</x:v>
      </x:c>
      <x:c r="B78" s="477">
        <x:v>1</x:v>
      </x:c>
      <x:c r="C78" s="478">
        <x:v>2026</x:v>
      </x:c>
      <x:c r="D78" s="479"/>
      <x:c r="E78" s="478"/>
      <x:c r="F78" s="479">
        <x:v>4</x:v>
      </x:c>
      <x:c r="G78" s="478">
        <x:v>20.16</x:v>
      </x:c>
      <x:c r="H78" s="479">
        <x:v>1</x:v>
      </x:c>
      <x:c r="I78" s="478">
        <x:v>2069</x:v>
      </x:c>
      <x:c r="J78" s="479"/>
      <x:c r="K78" s="479">
        <x:v>1</x:v>
      </x:c>
      <x:c r="L78" s="478">
        <x:v>2100</x:v>
      </x:c>
      <x:c r="M78" s="479">
        <x:v>12</x:v>
      </x:c>
      <x:c r="N78" s="479"/>
      <x:c r="O78" s="479"/>
      <x:c r="P78" s="479"/>
      <x:c r="Q78" s="479"/>
      <x:c r="R78" s="478"/>
      <x:c r="S78" s="479"/>
      <x:c r="T78" s="478"/>
      <x:c r="U78" s="479"/>
      <x:c r="V78" s="478"/>
      <x:c r="W78" s="479"/>
      <x:c r="X78" s="479">
        <x:v>232</x:v>
      </x:c>
      <x:c r="Y78" s="479"/>
      <x:c r="Z78" s="479"/>
      <x:c r="AA78" s="479"/>
      <x:c r="AB78" s="479"/>
      <x:c r="AC78" s="479">
        <x:v>2</x:v>
      </x:c>
      <x:c r="AD78" s="479">
        <x:v>6</x:v>
      </x:c>
      <x:c r="AE78" s="479"/>
      <x:c r="AF78" s="479"/>
      <x:c r="AG78" s="479"/>
      <x:c r="AH78" s="479"/>
      <x:c r="AI78" s="479"/>
      <x:c r="AJ78" s="479"/>
      <x:c r="AK78" s="479"/>
      <x:c r="AL78" s="476" t="s">
        <x:v>1602</x:v>
      </x:c>
      <x:c r="AM78" s="477"/>
      <x:c r="AN78" s="478"/>
      <x:c r="AO78" s="479"/>
      <x:c r="AP78" s="479"/>
      <x:c r="AQ78" s="479"/>
      <x:c r="AR78" s="478"/>
      <x:c r="AS78" s="479"/>
      <x:c r="AT78" s="478"/>
      <x:c r="AU78" s="479"/>
      <x:c r="AV78" s="479"/>
      <x:c r="AW78" s="479"/>
      <x:c r="AX78" s="479">
        <x:v>2</x:v>
      </x:c>
      <x:c r="AY78" s="479"/>
      <x:c r="AZ78" s="479">
        <x:v>6</x:v>
      </x:c>
      <x:c r="BA78" s="478">
        <x:v>14</x:v>
      </x:c>
      <x:c r="BB78" s="479"/>
      <x:c r="BC78" s="479"/>
      <x:c r="BD78" s="479"/>
      <x:c r="BE78" s="479">
        <x:v>3</x:v>
      </x:c>
      <x:c r="BF78" s="479">
        <x:v>56</x:v>
      </x:c>
      <x:c r="BG78" s="479"/>
      <x:c r="BH78" s="479"/>
      <x:c r="BI78" s="479"/>
      <x:c r="BJ78" s="478"/>
      <x:c r="BK78" s="479"/>
      <x:c r="BL78" s="478"/>
      <x:c r="BM78" s="479"/>
      <x:c r="BN78" s="478"/>
      <x:c r="BO78" s="479"/>
      <x:c r="BP78" s="478"/>
      <x:c r="BQ78" s="479"/>
      <x:c r="BR78" s="479"/>
      <x:c r="BS78" s="479"/>
      <x:c r="BT78" s="479"/>
      <x:c r="BU78" s="479"/>
      <x:c r="BV78" s="476" t="s">
        <x:v>1602</x:v>
      </x:c>
      <x:c r="BW78" s="477"/>
      <x:c r="BX78" s="479"/>
      <x:c r="BY78" s="478"/>
      <x:c r="BZ78" s="479"/>
      <x:c r="CA78" s="478"/>
      <x:c r="CB78" s="479"/>
      <x:c r="CC78" s="478"/>
      <x:c r="CD78" s="479"/>
      <x:c r="CE78" s="479">
        <x:v>3</x:v>
      </x:c>
      <x:c r="CF78" s="478">
        <x:v>70</x:v>
      </x:c>
      <x:c r="CG78" s="479"/>
      <x:c r="CH78" s="479"/>
      <x:c r="CI78" s="479"/>
      <x:c r="CJ78" s="479">
        <x:v>2</x:v>
      </x:c>
      <x:c r="CK78" s="479"/>
      <x:c r="CL78" s="479"/>
      <x:c r="CM78" s="479"/>
      <x:c r="CN78" s="479"/>
      <x:c r="CO78" s="479"/>
      <x:c r="CP78" s="478"/>
      <x:c r="CQ78" s="479">
        <x:v>2</x:v>
      </x:c>
      <x:c r="CR78" s="478">
        <x:v>9785</x:v>
      </x:c>
      <x:c r="CS78" s="479">
        <x:v>839</x:v>
      </x:c>
      <x:c r="CT78" s="479">
        <x:v>58</x:v>
      </x:c>
      <x:c r="CU78" s="479">
        <x:v>64</x:v>
      </x:c>
      <x:c r="CV78" s="479">
        <x:v>86</x:v>
      </x:c>
      <x:c r="CW78" s="479">
        <x:v>2</x:v>
      </x:c>
      <x:c r="CX78" s="479">
        <x:v>726</x:v>
      </x:c>
      <x:c r="CY78" s="476" t="s">
        <x:v>1602</x:v>
      </x:c>
      <x:c r="CZ78" s="481"/>
      <x:c r="DA78" s="478"/>
      <x:c r="DB78" s="482"/>
      <x:c r="DC78" s="478"/>
      <x:c r="DD78" s="482"/>
      <x:c r="DE78" s="478"/>
      <x:c r="DF78" s="482"/>
      <x:c r="DG78" s="500"/>
      <x:c r="DH78" s="76"/>
      <x:c r="DI78" s="76"/>
      <x:c r="DJ78" s="76"/>
      <x:c r="DK78" s="76"/>
      <x:c r="DL78" s="76"/>
      <x:c r="DM78" s="76"/>
      <x:c r="DN78" s="76"/>
      <x:c r="DO78" s="76"/>
      <x:c r="DP78" s="76"/>
      <x:c r="DQ78" s="76"/>
      <x:c r="DR78" s="76"/>
      <x:c r="DS78" s="76"/>
      <x:c r="DT78" s="76"/>
      <x:c r="DU78" s="76"/>
      <x:c r="DV78" s="76"/>
      <x:c r="DW78" s="76"/>
      <x:c r="DX78" s="76"/>
    </x:row>
    <x:row r="79" spans="1:128" s="439" customFormat="1" ht="24.949999999999999" customHeight="1">
      <x:c r="A79" s="116" t="s">
        <x:v>2447</x:v>
      </x:c>
      <x:c r="B79" s="120">
        <x:f>B80</x:f>
        <x:v>3</x:v>
      </x:c>
      <x:c r="C79" s="121">
        <x:f t="shared" ref="C79:BN79" si="116">C80</x:f>
        <x:v>7532</x:v>
      </x:c>
      <x:c r="D79" s="122">
        <x:f t="shared" si="116"/>
        <x:v>13</x:v>
      </x:c>
      <x:c r="E79" s="121">
        <x:f t="shared" si="116"/>
        <x:v>317454</x:v>
      </x:c>
      <x:c r="F79" s="122">
        <x:f t="shared" si="116"/>
        <x:v>3</x:v>
      </x:c>
      <x:c r="G79" s="121">
        <x:f t="shared" si="116"/>
        <x:v>3.3999999999999999</x:v>
      </x:c>
      <x:c r="H79" s="122">
        <x:f t="shared" si="116"/>
        <x:v>0</x:v>
      </x:c>
      <x:c r="I79" s="121">
        <x:f t="shared" si="116"/>
        <x:v>0</x:v>
      </x:c>
      <x:c r="J79" s="122">
        <x:f t="shared" si="116"/>
        <x:v>11</x:v>
      </x:c>
      <x:c r="K79" s="122">
        <x:f t="shared" si="116"/>
        <x:v>0</x:v>
      </x:c>
      <x:c r="L79" s="121">
        <x:f t="shared" si="116"/>
        <x:v>0</x:v>
      </x:c>
      <x:c r="M79" s="122">
        <x:f t="shared" si="116"/>
        <x:v>2</x:v>
      </x:c>
      <x:c r="N79" s="122">
        <x:f t="shared" si="116"/>
        <x:v>0</x:v>
      </x:c>
      <x:c r="O79" s="122">
        <x:f t="shared" si="116"/>
        <x:v>0</x:v>
      </x:c>
      <x:c r="P79" s="122">
        <x:f t="shared" si="116"/>
        <x:v>0</x:v>
      </x:c>
      <x:c r="Q79" s="122">
        <x:f t="shared" si="116"/>
        <x:v>1</x:v>
      </x:c>
      <x:c r="R79" s="121">
        <x:f t="shared" si="116"/>
        <x:v>21000</x:v>
      </x:c>
      <x:c r="S79" s="122">
        <x:f t="shared" si="116"/>
        <x:v>0</x:v>
      </x:c>
      <x:c r="T79" s="121">
        <x:f t="shared" si="116"/>
        <x:v>0</x:v>
      </x:c>
      <x:c r="U79" s="122">
        <x:f t="shared" si="116"/>
        <x:v>0</x:v>
      </x:c>
      <x:c r="V79" s="121">
        <x:f t="shared" si="116"/>
        <x:v>0</x:v>
      </x:c>
      <x:c r="W79" s="122">
        <x:f t="shared" si="116"/>
        <x:v>12</x:v>
      </x:c>
      <x:c r="X79" s="122">
        <x:f t="shared" si="116"/>
        <x:v>3824</x:v>
      </x:c>
      <x:c r="Y79" s="122">
        <x:f t="shared" si="116"/>
        <x:v>0</x:v>
      </x:c>
      <x:c r="Z79" s="122">
        <x:f t="shared" si="116"/>
        <x:v>0</x:v>
      </x:c>
      <x:c r="AA79" s="122">
        <x:f t="shared" si="116"/>
        <x:v>16</x:v>
      </x:c>
      <x:c r="AB79" s="122">
        <x:f t="shared" si="116"/>
        <x:v>1</x:v>
      </x:c>
      <x:c r="AC79" s="122">
        <x:f t="shared" si="116"/>
        <x:v>11</x:v>
      </x:c>
      <x:c r="AD79" s="122">
        <x:f t="shared" si="116"/>
        <x:v>8</x:v>
      </x:c>
      <x:c r="AE79" s="122">
        <x:f t="shared" si="116"/>
        <x:v>5</x:v>
      </x:c>
      <x:c r="AF79" s="122">
        <x:f t="shared" si="116"/>
        <x:v>0</x:v>
      </x:c>
      <x:c r="AG79" s="122">
        <x:f t="shared" si="116"/>
        <x:v>22</x:v>
      </x:c>
      <x:c r="AH79" s="122">
        <x:f t="shared" si="116"/>
        <x:v>0</x:v>
      </x:c>
      <x:c r="AI79" s="122">
        <x:f t="shared" si="116"/>
        <x:v>0</x:v>
      </x:c>
      <x:c r="AJ79" s="122">
        <x:f t="shared" si="116"/>
        <x:v>22</x:v>
      </x:c>
      <x:c r="AK79" s="122">
        <x:f t="shared" si="116"/>
        <x:v>68</x:v>
      </x:c>
      <x:c r="AL79" s="116" t="s">
        <x:v>2447</x:v>
      </x:c>
      <x:c r="AM79" s="120">
        <x:f t="shared" si="116"/>
        <x:v>2</x:v>
      </x:c>
      <x:c r="AN79" s="121">
        <x:f t="shared" si="116"/>
        <x:v>992</x:v>
      </x:c>
      <x:c r="AO79" s="122">
        <x:f t="shared" si="116"/>
        <x:v>5</x:v>
      </x:c>
      <x:c r="AP79" s="122">
        <x:f t="shared" si="116"/>
        <x:v>32</x:v>
      </x:c>
      <x:c r="AQ79" s="122">
        <x:f t="shared" si="116"/>
        <x:v>0</x:v>
      </x:c>
      <x:c r="AR79" s="121">
        <x:f t="shared" si="116"/>
        <x:v>0</x:v>
      </x:c>
      <x:c r="AS79" s="122">
        <x:f t="shared" si="116"/>
        <x:v>8</x:v>
      </x:c>
      <x:c r="AT79" s="121">
        <x:f t="shared" si="116"/>
        <x:v>139033</x:v>
      </x:c>
      <x:c r="AU79" s="122">
        <x:f t="shared" si="116"/>
        <x:v>1</x:v>
      </x:c>
      <x:c r="AV79" s="122">
        <x:f t="shared" si="116"/>
        <x:v>5</x:v>
      </x:c>
      <x:c r="AW79" s="122">
        <x:f t="shared" si="116"/>
        <x:v>12</x:v>
      </x:c>
      <x:c r="AX79" s="122">
        <x:f t="shared" si="116"/>
        <x:v>29</x:v>
      </x:c>
      <x:c r="AY79" s="122">
        <x:f t="shared" si="116"/>
        <x:v>10</x:v>
      </x:c>
      <x:c r="AZ79" s="122">
        <x:f t="shared" si="116"/>
        <x:v>24</x:v>
      </x:c>
      <x:c r="BA79" s="121">
        <x:f t="shared" si="116"/>
        <x:v>3120</x:v>
      </x:c>
      <x:c r="BB79" s="122">
        <x:f t="shared" si="116"/>
        <x:v>0</x:v>
      </x:c>
      <x:c r="BC79" s="122">
        <x:f t="shared" si="116"/>
        <x:v>0</x:v>
      </x:c>
      <x:c r="BD79" s="122">
        <x:f t="shared" si="116"/>
        <x:v>18</x:v>
      </x:c>
      <x:c r="BE79" s="122">
        <x:f t="shared" si="116"/>
        <x:v>81</x:v>
      </x:c>
      <x:c r="BF79" s="122">
        <x:f t="shared" si="116"/>
        <x:v>1045</x:v>
      </x:c>
      <x:c r="BG79" s="122">
        <x:f t="shared" si="116"/>
        <x:v>0</x:v>
      </x:c>
      <x:c r="BH79" s="122">
        <x:f t="shared" si="116"/>
        <x:v>0</x:v>
      </x:c>
      <x:c r="BI79" s="122">
        <x:f t="shared" si="116"/>
        <x:v>0</x:v>
      </x:c>
      <x:c r="BJ79" s="121">
        <x:f t="shared" si="116"/>
        <x:v>0</x:v>
      </x:c>
      <x:c r="BK79" s="122">
        <x:f t="shared" si="116"/>
        <x:v>0</x:v>
      </x:c>
      <x:c r="BL79" s="121">
        <x:f t="shared" si="116"/>
        <x:v>0</x:v>
      </x:c>
      <x:c r="BM79" s="122">
        <x:f t="shared" si="116"/>
        <x:v>0</x:v>
      </x:c>
      <x:c r="BN79" s="121">
        <x:f t="shared" si="116"/>
        <x:v>0</x:v>
      </x:c>
      <x:c r="BO79" s="122">
        <x:f t="shared" ref="BO79:DG79" si="117">BO80</x:f>
        <x:v>0</x:v>
      </x:c>
      <x:c r="BP79" s="121">
        <x:f t="shared" si="117"/>
        <x:v>0</x:v>
      </x:c>
      <x:c r="BQ79" s="122">
        <x:f t="shared" si="117"/>
        <x:v>0</x:v>
      </x:c>
      <x:c r="BR79" s="122">
        <x:f t="shared" si="117"/>
        <x:v>0</x:v>
      </x:c>
      <x:c r="BS79" s="122">
        <x:f t="shared" si="117"/>
        <x:v>0</x:v>
      </x:c>
      <x:c r="BT79" s="122">
        <x:f t="shared" si="117"/>
        <x:v>0</x:v>
      </x:c>
      <x:c r="BU79" s="122">
        <x:f t="shared" si="117"/>
        <x:v>0</x:v>
      </x:c>
      <x:c r="BV79" s="116" t="s">
        <x:v>2447</x:v>
      </x:c>
      <x:c r="BW79" s="120">
        <x:f t="shared" si="117"/>
        <x:v>43</x:v>
      </x:c>
      <x:c r="BX79" s="122">
        <x:f t="shared" si="117"/>
        <x:v>6650</x:v>
      </x:c>
      <x:c r="BY79" s="121">
        <x:f t="shared" si="117"/>
        <x:v>200051</x:v>
      </x:c>
      <x:c r="BZ79" s="122">
        <x:f t="shared" si="117"/>
        <x:v>13</x:v>
      </x:c>
      <x:c r="CA79" s="121">
        <x:f t="shared" si="117"/>
        <x:v>15127</x:v>
      </x:c>
      <x:c r="CB79" s="122">
        <x:f t="shared" si="117"/>
        <x:v>28</x:v>
      </x:c>
      <x:c r="CC79" s="121">
        <x:f t="shared" si="117"/>
        <x:v>1561</x:v>
      </x:c>
      <x:c r="CD79" s="122">
        <x:f t="shared" si="117"/>
        <x:v>0</x:v>
      </x:c>
      <x:c r="CE79" s="122">
        <x:f t="shared" si="117"/>
        <x:v>126</x:v>
      </x:c>
      <x:c r="CF79" s="121">
        <x:f t="shared" si="117"/>
        <x:v>2774</x:v>
      </x:c>
      <x:c r="CG79" s="122">
        <x:f t="shared" si="117"/>
        <x:v>0</x:v>
      </x:c>
      <x:c r="CH79" s="122">
        <x:f t="shared" si="117"/>
        <x:v>2</x:v>
      </x:c>
      <x:c r="CI79" s="122">
        <x:f t="shared" si="117"/>
        <x:v>9</x:v>
      </x:c>
      <x:c r="CJ79" s="122">
        <x:f t="shared" si="117"/>
        <x:v>158</x:v>
      </x:c>
      <x:c r="CK79" s="122">
        <x:f t="shared" si="117"/>
        <x:v>0</x:v>
      </x:c>
      <x:c r="CL79" s="122">
        <x:f t="shared" si="117"/>
        <x:v>2</x:v>
      </x:c>
      <x:c r="CM79" s="122">
        <x:f t="shared" si="117"/>
        <x:v>0</x:v>
      </x:c>
      <x:c r="CN79" s="122">
        <x:f t="shared" si="117"/>
        <x:v>0</x:v>
      </x:c>
      <x:c r="CO79" s="122">
        <x:f t="shared" si="117"/>
        <x:v>11</x:v>
      </x:c>
      <x:c r="CP79" s="121">
        <x:f t="shared" si="117"/>
        <x:v>3214</x:v>
      </x:c>
      <x:c r="CQ79" s="122">
        <x:f t="shared" si="117"/>
        <x:v>0</x:v>
      </x:c>
      <x:c r="CR79" s="121">
        <x:f t="shared" si="117"/>
        <x:v>0</x:v>
      </x:c>
      <x:c r="CS79" s="122">
        <x:f t="shared" si="117"/>
        <x:v>4190</x:v>
      </x:c>
      <x:c r="CT79" s="122">
        <x:f t="shared" si="117"/>
        <x:v>19</x:v>
      </x:c>
      <x:c r="CU79" s="122">
        <x:f t="shared" si="117"/>
        <x:v>1649</x:v>
      </x:c>
      <x:c r="CV79" s="122">
        <x:f t="shared" si="117"/>
        <x:v>0</x:v>
      </x:c>
      <x:c r="CW79" s="122">
        <x:f t="shared" si="117"/>
        <x:v>0</x:v>
      </x:c>
      <x:c r="CX79" s="122">
        <x:f t="shared" si="117"/>
        <x:v>0</x:v>
      </x:c>
      <x:c r="CY79" s="116" t="s">
        <x:v>2447</x:v>
      </x:c>
      <x:c r="CZ79" s="120">
        <x:f t="shared" si="117"/>
        <x:v>15</x:v>
      </x:c>
      <x:c r="DA79" s="121">
        <x:f t="shared" si="117"/>
        <x:v>3636</x:v>
      </x:c>
      <x:c r="DB79" s="122">
        <x:f t="shared" si="117"/>
        <x:v>0</x:v>
      </x:c>
      <x:c r="DC79" s="121">
        <x:f t="shared" si="117"/>
        <x:v>0</x:v>
      </x:c>
      <x:c r="DD79" s="122">
        <x:f t="shared" si="117"/>
        <x:v>0</x:v>
      </x:c>
      <x:c r="DE79" s="121">
        <x:f t="shared" si="117"/>
        <x:v>0</x:v>
      </x:c>
      <x:c r="DF79" s="122">
        <x:f t="shared" si="117"/>
        <x:v>0</x:v>
      </x:c>
      <x:c r="DG79" s="123">
        <x:f t="shared" si="117"/>
        <x:v>0</x:v>
      </x:c>
      <x:c r="DH79" s="436"/>
      <x:c r="DI79" s="436"/>
      <x:c r="DJ79" s="436"/>
      <x:c r="DK79" s="436"/>
      <x:c r="DL79" s="436"/>
      <x:c r="DM79" s="436"/>
      <x:c r="DN79" s="436"/>
      <x:c r="DO79" s="436"/>
      <x:c r="DP79" s="436"/>
      <x:c r="DQ79" s="436"/>
      <x:c r="DR79" s="436"/>
      <x:c r="DS79" s="436"/>
      <x:c r="DT79" s="436"/>
      <x:c r="DU79" s="436"/>
      <x:c r="DV79" s="436"/>
      <x:c r="DW79" s="436"/>
      <x:c r="DX79" s="436"/>
    </x:row>
    <x:row r="80" spans="1:128" s="1" customFormat="1" ht="24.949999999999999" customHeight="1">
      <x:c r="A80" s="429" t="s">
        <x:v>2404</x:v>
      </x:c>
      <x:c r="B80" s="113">
        <x:f>SUM(B81:B94)</x:f>
        <x:v>3</x:v>
      </x:c>
      <x:c r="C80" s="82">
        <x:f t="shared" ref="C80:AK80" si="118">SUM(C81:C94)</x:f>
        <x:v>7532</x:v>
      </x:c>
      <x:c r="D80" s="81">
        <x:f t="shared" si="118"/>
        <x:v>13</x:v>
      </x:c>
      <x:c r="E80" s="82">
        <x:f t="shared" si="118"/>
        <x:v>317454</x:v>
      </x:c>
      <x:c r="F80" s="81">
        <x:f t="shared" si="118"/>
        <x:v>3</x:v>
      </x:c>
      <x:c r="G80" s="82">
        <x:f t="shared" si="118"/>
        <x:v>3.3999999999999999</x:v>
      </x:c>
      <x:c r="H80" s="81">
        <x:f t="shared" si="118"/>
        <x:v>0</x:v>
      </x:c>
      <x:c r="I80" s="82">
        <x:f t="shared" si="118"/>
        <x:v>0</x:v>
      </x:c>
      <x:c r="J80" s="81">
        <x:f t="shared" si="118"/>
        <x:v>11</x:v>
      </x:c>
      <x:c r="K80" s="81">
        <x:f t="shared" si="118"/>
        <x:v>0</x:v>
      </x:c>
      <x:c r="L80" s="82">
        <x:f t="shared" si="118"/>
        <x:v>0</x:v>
      </x:c>
      <x:c r="M80" s="81">
        <x:f t="shared" si="118"/>
        <x:v>2</x:v>
      </x:c>
      <x:c r="N80" s="81">
        <x:f t="shared" si="118"/>
        <x:v>0</x:v>
      </x:c>
      <x:c r="O80" s="81">
        <x:f t="shared" si="118"/>
        <x:v>0</x:v>
      </x:c>
      <x:c r="P80" s="81">
        <x:f t="shared" si="118"/>
        <x:v>0</x:v>
      </x:c>
      <x:c r="Q80" s="81">
        <x:f t="shared" si="118"/>
        <x:v>1</x:v>
      </x:c>
      <x:c r="R80" s="82">
        <x:f t="shared" si="118"/>
        <x:v>21000</x:v>
      </x:c>
      <x:c r="S80" s="81">
        <x:f t="shared" si="118"/>
        <x:v>0</x:v>
      </x:c>
      <x:c r="T80" s="82">
        <x:f t="shared" si="118"/>
        <x:v>0</x:v>
      </x:c>
      <x:c r="U80" s="81">
        <x:f t="shared" si="118"/>
        <x:v>0</x:v>
      </x:c>
      <x:c r="V80" s="82">
        <x:f t="shared" si="118"/>
        <x:v>0</x:v>
      </x:c>
      <x:c r="W80" s="81">
        <x:f t="shared" si="118"/>
        <x:v>12</x:v>
      </x:c>
      <x:c r="X80" s="81">
        <x:f t="shared" si="118"/>
        <x:v>3824</x:v>
      </x:c>
      <x:c r="Y80" s="81">
        <x:f t="shared" si="118"/>
        <x:v>0</x:v>
      </x:c>
      <x:c r="Z80" s="81">
        <x:f t="shared" si="118"/>
        <x:v>0</x:v>
      </x:c>
      <x:c r="AA80" s="81">
        <x:f t="shared" si="118"/>
        <x:v>16</x:v>
      </x:c>
      <x:c r="AB80" s="81">
        <x:f t="shared" si="118"/>
        <x:v>1</x:v>
      </x:c>
      <x:c r="AC80" s="81">
        <x:f t="shared" si="118"/>
        <x:v>11</x:v>
      </x:c>
      <x:c r="AD80" s="81">
        <x:f t="shared" si="118"/>
        <x:v>8</x:v>
      </x:c>
      <x:c r="AE80" s="81">
        <x:f t="shared" si="118"/>
        <x:v>5</x:v>
      </x:c>
      <x:c r="AF80" s="81">
        <x:f t="shared" si="118"/>
        <x:v>0</x:v>
      </x:c>
      <x:c r="AG80" s="81">
        <x:f t="shared" si="118"/>
        <x:v>22</x:v>
      </x:c>
      <x:c r="AH80" s="81">
        <x:f t="shared" si="118"/>
        <x:v>0</x:v>
      </x:c>
      <x:c r="AI80" s="81">
        <x:f t="shared" si="118"/>
        <x:v>0</x:v>
      </x:c>
      <x:c r="AJ80" s="81">
        <x:f t="shared" si="118"/>
        <x:v>22</x:v>
      </x:c>
      <x:c r="AK80" s="81">
        <x:f t="shared" si="118"/>
        <x:v>68</x:v>
      </x:c>
      <x:c r="AL80" s="429" t="s">
        <x:v>2404</x:v>
      </x:c>
      <x:c r="AM80" s="113">
        <x:f t="shared" ref="AM80:BU80" si="119">SUM(AM81:AM94)</x:f>
        <x:v>2</x:v>
      </x:c>
      <x:c r="AN80" s="82">
        <x:f t="shared" si="119"/>
        <x:v>992</x:v>
      </x:c>
      <x:c r="AO80" s="81">
        <x:f t="shared" si="119"/>
        <x:v>5</x:v>
      </x:c>
      <x:c r="AP80" s="81">
        <x:f t="shared" si="119"/>
        <x:v>32</x:v>
      </x:c>
      <x:c r="AQ80" s="81">
        <x:f t="shared" si="119"/>
        <x:v>0</x:v>
      </x:c>
      <x:c r="AR80" s="82">
        <x:f t="shared" si="119"/>
        <x:v>0</x:v>
      </x:c>
      <x:c r="AS80" s="81">
        <x:f t="shared" si="119"/>
        <x:v>8</x:v>
      </x:c>
      <x:c r="AT80" s="82">
        <x:f t="shared" si="119"/>
        <x:v>139033</x:v>
      </x:c>
      <x:c r="AU80" s="81">
        <x:f t="shared" si="119"/>
        <x:v>1</x:v>
      </x:c>
      <x:c r="AV80" s="81">
        <x:f t="shared" si="119"/>
        <x:v>5</x:v>
      </x:c>
      <x:c r="AW80" s="81">
        <x:f t="shared" si="119"/>
        <x:v>12</x:v>
      </x:c>
      <x:c r="AX80" s="81">
        <x:f t="shared" si="119"/>
        <x:v>29</x:v>
      </x:c>
      <x:c r="AY80" s="81">
        <x:f t="shared" si="119"/>
        <x:v>10</x:v>
      </x:c>
      <x:c r="AZ80" s="81">
        <x:f t="shared" si="119"/>
        <x:v>24</x:v>
      </x:c>
      <x:c r="BA80" s="82">
        <x:f t="shared" si="119"/>
        <x:v>3120</x:v>
      </x:c>
      <x:c r="BB80" s="81">
        <x:f t="shared" si="119"/>
        <x:v>0</x:v>
      </x:c>
      <x:c r="BC80" s="81">
        <x:f t="shared" si="119"/>
        <x:v>0</x:v>
      </x:c>
      <x:c r="BD80" s="81">
        <x:f t="shared" si="119"/>
        <x:v>18</x:v>
      </x:c>
      <x:c r="BE80" s="81">
        <x:f t="shared" si="119"/>
        <x:v>81</x:v>
      </x:c>
      <x:c r="BF80" s="81">
        <x:f t="shared" si="119"/>
        <x:v>1045</x:v>
      </x:c>
      <x:c r="BG80" s="81">
        <x:f t="shared" si="119"/>
        <x:v>0</x:v>
      </x:c>
      <x:c r="BH80" s="81">
        <x:f t="shared" si="119"/>
        <x:v>0</x:v>
      </x:c>
      <x:c r="BI80" s="81">
        <x:f t="shared" si="119"/>
        <x:v>0</x:v>
      </x:c>
      <x:c r="BJ80" s="82">
        <x:f t="shared" si="119"/>
        <x:v>0</x:v>
      </x:c>
      <x:c r="BK80" s="81">
        <x:f t="shared" si="119"/>
        <x:v>0</x:v>
      </x:c>
      <x:c r="BL80" s="82">
        <x:f t="shared" si="119"/>
        <x:v>0</x:v>
      </x:c>
      <x:c r="BM80" s="81">
        <x:f t="shared" si="119"/>
        <x:v>0</x:v>
      </x:c>
      <x:c r="BN80" s="82">
        <x:f t="shared" si="119"/>
        <x:v>0</x:v>
      </x:c>
      <x:c r="BO80" s="81">
        <x:f t="shared" si="119"/>
        <x:v>0</x:v>
      </x:c>
      <x:c r="BP80" s="82">
        <x:f t="shared" si="119"/>
        <x:v>0</x:v>
      </x:c>
      <x:c r="BQ80" s="81">
        <x:f t="shared" si="119"/>
        <x:v>0</x:v>
      </x:c>
      <x:c r="BR80" s="81">
        <x:f t="shared" si="119"/>
        <x:v>0</x:v>
      </x:c>
      <x:c r="BS80" s="81">
        <x:f t="shared" si="119"/>
        <x:v>0</x:v>
      </x:c>
      <x:c r="BT80" s="81">
        <x:f t="shared" si="119"/>
        <x:v>0</x:v>
      </x:c>
      <x:c r="BU80" s="81">
        <x:f t="shared" si="119"/>
        <x:v>0</x:v>
      </x:c>
      <x:c r="BV80" s="429" t="s">
        <x:v>2404</x:v>
      </x:c>
      <x:c r="BW80" s="113">
        <x:f t="shared" ref="BW80:CX80" si="120">SUM(BW81:BW94)</x:f>
        <x:v>43</x:v>
      </x:c>
      <x:c r="BX80" s="81">
        <x:f t="shared" si="120"/>
        <x:v>6650</x:v>
      </x:c>
      <x:c r="BY80" s="82">
        <x:f t="shared" si="120"/>
        <x:v>200051</x:v>
      </x:c>
      <x:c r="BZ80" s="81">
        <x:f t="shared" si="120"/>
        <x:v>13</x:v>
      </x:c>
      <x:c r="CA80" s="82">
        <x:f t="shared" si="120"/>
        <x:v>15127</x:v>
      </x:c>
      <x:c r="CB80" s="81">
        <x:f t="shared" si="120"/>
        <x:v>28</x:v>
      </x:c>
      <x:c r="CC80" s="82">
        <x:f t="shared" si="120"/>
        <x:v>1561</x:v>
      </x:c>
      <x:c r="CD80" s="81">
        <x:f t="shared" si="120"/>
        <x:v>0</x:v>
      </x:c>
      <x:c r="CE80" s="81">
        <x:f t="shared" si="120"/>
        <x:v>126</x:v>
      </x:c>
      <x:c r="CF80" s="82">
        <x:f t="shared" si="120"/>
        <x:v>2774</x:v>
      </x:c>
      <x:c r="CG80" s="81">
        <x:f t="shared" si="120"/>
        <x:v>0</x:v>
      </x:c>
      <x:c r="CH80" s="81">
        <x:f t="shared" si="120"/>
        <x:v>2</x:v>
      </x:c>
      <x:c r="CI80" s="81">
        <x:f t="shared" si="120"/>
        <x:v>9</x:v>
      </x:c>
      <x:c r="CJ80" s="81">
        <x:f t="shared" si="120"/>
        <x:v>158</x:v>
      </x:c>
      <x:c r="CK80" s="81">
        <x:f t="shared" si="120"/>
        <x:v>0</x:v>
      </x:c>
      <x:c r="CL80" s="81">
        <x:f t="shared" si="120"/>
        <x:v>2</x:v>
      </x:c>
      <x:c r="CM80" s="81">
        <x:f t="shared" si="120"/>
        <x:v>0</x:v>
      </x:c>
      <x:c r="CN80" s="81">
        <x:f t="shared" si="120"/>
        <x:v>0</x:v>
      </x:c>
      <x:c r="CO80" s="81">
        <x:f t="shared" si="120"/>
        <x:v>11</x:v>
      </x:c>
      <x:c r="CP80" s="82">
        <x:f t="shared" si="120"/>
        <x:v>3214</x:v>
      </x:c>
      <x:c r="CQ80" s="81">
        <x:f t="shared" si="120"/>
        <x:v>0</x:v>
      </x:c>
      <x:c r="CR80" s="82">
        <x:f t="shared" si="120"/>
        <x:v>0</x:v>
      </x:c>
      <x:c r="CS80" s="81">
        <x:f t="shared" si="120"/>
        <x:v>4190</x:v>
      </x:c>
      <x:c r="CT80" s="81">
        <x:f t="shared" si="120"/>
        <x:v>19</x:v>
      </x:c>
      <x:c r="CU80" s="81">
        <x:f t="shared" si="120"/>
        <x:v>1649</x:v>
      </x:c>
      <x:c r="CV80" s="81">
        <x:f t="shared" si="120"/>
        <x:v>0</x:v>
      </x:c>
      <x:c r="CW80" s="81">
        <x:f t="shared" si="120"/>
        <x:v>0</x:v>
      </x:c>
      <x:c r="CX80" s="81">
        <x:f t="shared" si="120"/>
        <x:v>0</x:v>
      </x:c>
      <x:c r="CY80" s="429" t="s">
        <x:v>2404</x:v>
      </x:c>
      <x:c r="CZ80" s="113">
        <x:f>SUM(CZ81:CZ94)</x:f>
        <x:v>15</x:v>
      </x:c>
      <x:c r="DA80" s="82">
        <x:f>SUM(DA81:DA94)</x:f>
        <x:v>3636</x:v>
      </x:c>
      <x:c r="DB80" s="422"/>
      <x:c r="DC80" s="82"/>
      <x:c r="DD80" s="422"/>
      <x:c r="DE80" s="82"/>
      <x:c r="DF80" s="422"/>
      <x:c r="DG80" s="109"/>
      <x:c r="DH80" s="76"/>
      <x:c r="DI80" s="76"/>
      <x:c r="DJ80" s="76"/>
      <x:c r="DK80" s="76"/>
      <x:c r="DL80" s="76"/>
      <x:c r="DM80" s="76"/>
      <x:c r="DN80" s="76"/>
      <x:c r="DO80" s="76"/>
      <x:c r="DP80" s="76"/>
      <x:c r="DQ80" s="76"/>
      <x:c r="DR80" s="76"/>
      <x:c r="DS80" s="76"/>
      <x:c r="DT80" s="76"/>
      <x:c r="DU80" s="76"/>
      <x:c r="DV80" s="76"/>
      <x:c r="DW80" s="76"/>
      <x:c r="DX80" s="76"/>
    </x:row>
    <x:row r="81" spans="1:128" s="1" customFormat="1" ht="24.949999999999999" customHeight="1">
      <x:c r="A81" s="471" t="s">
        <x:v>78</x:v>
      </x:c>
      <x:c r="B81" s="114"/>
      <x:c r="C81" s="73"/>
      <x:c r="D81" s="70">
        <x:v>1</x:v>
      </x:c>
      <x:c r="E81" s="73">
        <x:v>7000</x:v>
      </x:c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/>
      <x:c r="T81" s="73"/>
      <x:c r="U81" s="70"/>
      <x:c r="V81" s="73"/>
      <x:c r="W81" s="70">
        <x:v>12</x:v>
      </x:c>
      <x:c r="X81" s="70">
        <x:v>214</x:v>
      </x:c>
      <x:c r="Y81" s="70"/>
      <x:c r="Z81" s="70"/>
      <x:c r="AA81" s="70">
        <x:v>1</x:v>
      </x:c>
      <x:c r="AB81" s="70"/>
      <x:c r="AC81" s="70"/>
      <x:c r="AD81" s="70">
        <x:v>2</x:v>
      </x:c>
      <x:c r="AE81" s="70"/>
      <x:c r="AF81" s="70"/>
      <x:c r="AG81" s="70">
        <x:v>1</x:v>
      </x:c>
      <x:c r="AH81" s="70"/>
      <x:c r="AI81" s="70"/>
      <x:c r="AJ81" s="70">
        <x:v>3</x:v>
      </x:c>
      <x:c r="AK81" s="70">
        <x:v>8</x:v>
      </x:c>
      <x:c r="AL81" s="471" t="s">
        <x:v>78</x:v>
      </x:c>
      <x:c r="AM81" s="114"/>
      <x:c r="AN81" s="73"/>
      <x:c r="AO81" s="70"/>
      <x:c r="AP81" s="70"/>
      <x:c r="AQ81" s="70"/>
      <x:c r="AR81" s="73"/>
      <x:c r="AS81" s="70">
        <x:v>1</x:v>
      </x:c>
      <x:c r="AT81" s="73">
        <x:v>7800</x:v>
      </x:c>
      <x:c r="AU81" s="70"/>
      <x:c r="AV81" s="70"/>
      <x:c r="AW81" s="70">
        <x:v>1</x:v>
      </x:c>
      <x:c r="AX81" s="70">
        <x:v>2</x:v>
      </x:c>
      <x:c r="AY81" s="70">
        <x:v>2</x:v>
      </x:c>
      <x:c r="AZ81" s="70">
        <x:v>0</x:v>
      </x:c>
      <x:c r="BA81" s="73">
        <x:v>0</x:v>
      </x:c>
      <x:c r="BB81" s="70"/>
      <x:c r="BC81" s="70"/>
      <x:c r="BD81" s="70"/>
      <x:c r="BE81" s="70">
        <x:v>2</x:v>
      </x:c>
      <x:c r="BF81" s="70">
        <x:v>36</x:v>
      </x:c>
      <x:c r="BG81" s="70"/>
      <x:c r="BH81" s="70"/>
      <x:c r="BI81" s="70"/>
      <x:c r="BJ81" s="73"/>
      <x:c r="BK81" s="70"/>
      <x:c r="BL81" s="73"/>
      <x:c r="BM81" s="70"/>
      <x:c r="BN81" s="73"/>
      <x:c r="BO81" s="70"/>
      <x:c r="BP81" s="73"/>
      <x:c r="BQ81" s="70"/>
      <x:c r="BR81" s="70"/>
      <x:c r="BS81" s="70"/>
      <x:c r="BT81" s="70"/>
      <x:c r="BU81" s="70"/>
      <x:c r="BV81" s="471" t="s">
        <x:v>78</x:v>
      </x:c>
      <x:c r="BW81" s="114">
        <x:v>5</x:v>
      </x:c>
      <x:c r="BX81" s="70">
        <x:v>501</x:v>
      </x:c>
      <x:c r="BY81" s="73">
        <x:v>13865</x:v>
      </x:c>
      <x:c r="BZ81" s="70">
        <x:v>1</x:v>
      </x:c>
      <x:c r="CA81" s="73">
        <x:v>952</x:v>
      </x:c>
      <x:c r="CB81" s="70">
        <x:v>3</x:v>
      </x:c>
      <x:c r="CC81" s="73">
        <x:v>300</x:v>
      </x:c>
      <x:c r="CD81" s="70"/>
      <x:c r="CE81" s="70">
        <x:v>6</x:v>
      </x:c>
      <x:c r="CF81" s="73">
        <x:v>151</x:v>
      </x:c>
      <x:c r="CG81" s="70"/>
      <x:c r="CH81" s="70"/>
      <x:c r="CI81" s="70">
        <x:v>4</x:v>
      </x:c>
      <x:c r="CJ81" s="70">
        <x:v>9</x:v>
      </x:c>
      <x:c r="CK81" s="70"/>
      <x:c r="CL81" s="70"/>
      <x:c r="CM81" s="70"/>
      <x:c r="CN81" s="70"/>
      <x:c r="CO81" s="70">
        <x:v>1</x:v>
      </x:c>
      <x:c r="CP81" s="73">
        <x:v>336</x:v>
      </x:c>
      <x:c r="CQ81" s="70"/>
      <x:c r="CR81" s="73"/>
      <x:c r="CS81" s="70">
        <x:v>141</x:v>
      </x:c>
      <x:c r="CT81" s="70">
        <x:v>1</x:v>
      </x:c>
      <x:c r="CU81" s="70">
        <x:v>139</x:v>
      </x:c>
      <x:c r="CV81" s="70"/>
      <x:c r="CW81" s="70"/>
      <x:c r="CX81" s="70"/>
      <x:c r="CY81" s="471" t="s">
        <x:v>78</x:v>
      </x:c>
      <x:c r="CZ81" s="114">
        <x:v>1</x:v>
      </x:c>
      <x:c r="DA81" s="73">
        <x:v>336</x:v>
      </x:c>
      <x:c r="DB81" s="472"/>
      <x:c r="DC81" s="73"/>
      <x:c r="DD81" s="472"/>
      <x:c r="DE81" s="73"/>
      <x:c r="DF81" s="472"/>
      <x:c r="DG81" s="104"/>
      <x:c r="DH81" s="76"/>
      <x:c r="DI81" s="76"/>
      <x:c r="DJ81" s="76"/>
      <x:c r="DK81" s="76"/>
      <x:c r="DL81" s="76"/>
      <x:c r="DM81" s="76"/>
      <x:c r="DN81" s="76"/>
      <x:c r="DO81" s="76"/>
      <x:c r="DP81" s="76"/>
      <x:c r="DQ81" s="76"/>
      <x:c r="DR81" s="76"/>
      <x:c r="DS81" s="76"/>
      <x:c r="DT81" s="76"/>
      <x:c r="DU81" s="76"/>
      <x:c r="DV81" s="76"/>
      <x:c r="DW81" s="76"/>
      <x:c r="DX81" s="76"/>
    </x:row>
    <x:row r="82" spans="1:128" s="1" customFormat="1" ht="24.949999999999999" customHeight="1">
      <x:c r="A82" s="471" t="s">
        <x:v>1131</x:v>
      </x:c>
      <x:c r="B82" s="114"/>
      <x:c r="C82" s="73"/>
      <x:c r="D82" s="70">
        <x:v>1</x:v>
      </x:c>
      <x:c r="E82" s="73">
        <x:v>5239</x:v>
      </x:c>
      <x:c r="F82" s="70">
        <x:v>1</x:v>
      </x:c>
      <x:c r="G82" s="73">
        <x:v>2.5</x:v>
      </x:c>
      <x:c r="H82" s="70"/>
      <x:c r="I82" s="73"/>
      <x:c r="J82" s="70"/>
      <x:c r="K82" s="70"/>
      <x:c r="L82" s="73"/>
      <x:c r="M82" s="70"/>
      <x:c r="N82" s="70"/>
      <x:c r="O82" s="70"/>
      <x:c r="P82" s="70"/>
      <x:c r="Q82" s="70"/>
      <x:c r="R82" s="73"/>
      <x:c r="S82" s="70"/>
      <x:c r="T82" s="73"/>
      <x:c r="U82" s="70"/>
      <x:c r="V82" s="73"/>
      <x:c r="W82" s="70"/>
      <x:c r="X82" s="70">
        <x:v>319</x:v>
      </x:c>
      <x:c r="Y82" s="70"/>
      <x:c r="Z82" s="70"/>
      <x:c r="AA82" s="70">
        <x:v>2</x:v>
      </x:c>
      <x:c r="AB82" s="70"/>
      <x:c r="AC82" s="70">
        <x:v>1</x:v>
      </x:c>
      <x:c r="AD82" s="70"/>
      <x:c r="AE82" s="70">
        <x:v>1</x:v>
      </x:c>
      <x:c r="AF82" s="70"/>
      <x:c r="AG82" s="70">
        <x:v>2</x:v>
      </x:c>
      <x:c r="AH82" s="70"/>
      <x:c r="AI82" s="70"/>
      <x:c r="AJ82" s="70">
        <x:v>2</x:v>
      </x:c>
      <x:c r="AK82" s="70">
        <x:v>3</x:v>
      </x:c>
      <x:c r="AL82" s="471" t="s">
        <x:v>1131</x:v>
      </x:c>
      <x:c r="AM82" s="114">
        <x:v>1</x:v>
      </x:c>
      <x:c r="AN82" s="73">
        <x:v>360</x:v>
      </x:c>
      <x:c r="AO82" s="70">
        <x:v>1</x:v>
      </x:c>
      <x:c r="AP82" s="70">
        <x:v>6</x:v>
      </x:c>
      <x:c r="AQ82" s="70"/>
      <x:c r="AR82" s="73"/>
      <x:c r="AS82" s="70">
        <x:v>1</x:v>
      </x:c>
      <x:c r="AT82" s="73">
        <x:v>22293</x:v>
      </x:c>
      <x:c r="AU82" s="70"/>
      <x:c r="AV82" s="70">
        <x:v>1</x:v>
      </x:c>
      <x:c r="AW82" s="70">
        <x:v>1</x:v>
      </x:c>
      <x:c r="AX82" s="70">
        <x:v>2</x:v>
      </x:c>
      <x:c r="AY82" s="70">
        <x:v>2</x:v>
      </x:c>
      <x:c r="AZ82" s="70">
        <x:v>0</x:v>
      </x:c>
      <x:c r="BA82" s="73">
        <x:v>0</x:v>
      </x:c>
      <x:c r="BB82" s="70"/>
      <x:c r="BC82" s="70"/>
      <x:c r="BD82" s="70">
        <x:v>2</x:v>
      </x:c>
      <x:c r="BE82" s="70">
        <x:v>11</x:v>
      </x:c>
      <x:c r="BF82" s="70">
        <x:v>133</x:v>
      </x:c>
      <x:c r="BG82" s="70"/>
      <x:c r="BH82" s="70"/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/>
      <x:c r="BS82" s="70"/>
      <x:c r="BT82" s="70"/>
      <x:c r="BU82" s="70"/>
      <x:c r="BV82" s="471" t="s">
        <x:v>1131</x:v>
      </x:c>
      <x:c r="BW82" s="114">
        <x:v>3</x:v>
      </x:c>
      <x:c r="BX82" s="70">
        <x:v>357</x:v>
      </x:c>
      <x:c r="BY82" s="73">
        <x:v>6274</x:v>
      </x:c>
      <x:c r="BZ82" s="70">
        <x:v>1</x:v>
      </x:c>
      <x:c r="CA82" s="73">
        <x:v>605</x:v>
      </x:c>
      <x:c r="CB82" s="70">
        <x:v>2</x:v>
      </x:c>
      <x:c r="CC82" s="73">
        <x:v>100</x:v>
      </x:c>
      <x:c r="CD82" s="70"/>
      <x:c r="CE82" s="70">
        <x:v>11</x:v>
      </x:c>
      <x:c r="CF82" s="73">
        <x:v>256</x:v>
      </x:c>
      <x:c r="CG82" s="70"/>
      <x:c r="CH82" s="70"/>
      <x:c r="CI82" s="70"/>
      <x:c r="CJ82" s="70">
        <x:v>13</x:v>
      </x:c>
      <x:c r="CK82" s="70"/>
      <x:c r="CL82" s="70"/>
      <x:c r="CM82" s="70"/>
      <x:c r="CN82" s="70"/>
      <x:c r="CO82" s="70">
        <x:v>1</x:v>
      </x:c>
      <x:c r="CP82" s="73">
        <x:v>332</x:v>
      </x:c>
      <x:c r="CQ82" s="70"/>
      <x:c r="CR82" s="73"/>
      <x:c r="CS82" s="70">
        <x:v>261</x:v>
      </x:c>
      <x:c r="CT82" s="70">
        <x:v>1</x:v>
      </x:c>
      <x:c r="CU82" s="70">
        <x:v>192</x:v>
      </x:c>
      <x:c r="CV82" s="70"/>
      <x:c r="CW82" s="70"/>
      <x:c r="CX82" s="70"/>
      <x:c r="CY82" s="471" t="s">
        <x:v>1131</x:v>
      </x:c>
      <x:c r="CZ82" s="114">
        <x:v>1</x:v>
      </x:c>
      <x:c r="DA82" s="73">
        <x:v>332</x:v>
      </x:c>
      <x:c r="DB82" s="472"/>
      <x:c r="DC82" s="73"/>
      <x:c r="DD82" s="472"/>
      <x:c r="DE82" s="73"/>
      <x:c r="DF82" s="472"/>
      <x:c r="DG82" s="104"/>
      <x:c r="DH82" s="76"/>
      <x:c r="DI82" s="76"/>
      <x:c r="DJ82" s="76"/>
      <x:c r="DK82" s="76"/>
      <x:c r="DL82" s="76"/>
      <x:c r="DM82" s="76"/>
      <x:c r="DN82" s="76"/>
      <x:c r="DO82" s="76"/>
      <x:c r="DP82" s="76"/>
      <x:c r="DQ82" s="76"/>
      <x:c r="DR82" s="76"/>
      <x:c r="DS82" s="76"/>
      <x:c r="DT82" s="76"/>
      <x:c r="DU82" s="76"/>
      <x:c r="DV82" s="76"/>
      <x:c r="DW82" s="76"/>
      <x:c r="DX82" s="76"/>
    </x:row>
    <x:row r="83" spans="1:128" s="1" customFormat="1" ht="24.949999999999999" customHeight="1">
      <x:c r="A83" s="471" t="s">
        <x:v>4</x:v>
      </x:c>
      <x:c r="B83" s="114"/>
      <x:c r="C83" s="73"/>
      <x:c r="D83" s="70">
        <x:v>1</x:v>
      </x:c>
      <x:c r="E83" s="73">
        <x:v>24392</x:v>
      </x:c>
      <x:c r="F83" s="70"/>
      <x:c r="G83" s="73"/>
      <x:c r="H83" s="70"/>
      <x:c r="I83" s="73"/>
      <x:c r="J83" s="70"/>
      <x:c r="K83" s="70"/>
      <x:c r="L83" s="73"/>
      <x:c r="M83" s="70"/>
      <x:c r="N83" s="70"/>
      <x:c r="O83" s="70"/>
      <x:c r="P83" s="70"/>
      <x:c r="Q83" s="70"/>
      <x:c r="R83" s="73"/>
      <x:c r="S83" s="70"/>
      <x:c r="T83" s="73"/>
      <x:c r="U83" s="70"/>
      <x:c r="V83" s="73"/>
      <x:c r="W83" s="70"/>
      <x:c r="X83" s="70">
        <x:v>472</x:v>
      </x:c>
      <x:c r="Y83" s="70"/>
      <x:c r="Z83" s="70"/>
      <x:c r="AA83" s="70">
        <x:v>1</x:v>
      </x:c>
      <x:c r="AB83" s="70"/>
      <x:c r="AC83" s="70">
        <x:v>1</x:v>
      </x:c>
      <x:c r="AD83" s="70">
        <x:v>2</x:v>
      </x:c>
      <x:c r="AE83" s="70"/>
      <x:c r="AF83" s="70"/>
      <x:c r="AG83" s="70">
        <x:v>1</x:v>
      </x:c>
      <x:c r="AH83" s="70"/>
      <x:c r="AI83" s="70"/>
      <x:c r="AJ83" s="70">
        <x:v>2</x:v>
      </x:c>
      <x:c r="AK83" s="70">
        <x:v>6</x:v>
      </x:c>
      <x:c r="AL83" s="471" t="s">
        <x:v>4</x:v>
      </x:c>
      <x:c r="AM83" s="114"/>
      <x:c r="AN83" s="73"/>
      <x:c r="AO83" s="70"/>
      <x:c r="AP83" s="70"/>
      <x:c r="AQ83" s="70"/>
      <x:c r="AR83" s="73"/>
      <x:c r="AS83" s="70">
        <x:v>1</x:v>
      </x:c>
      <x:c r="AT83" s="73">
        <x:v>20000</x:v>
      </x:c>
      <x:c r="AU83" s="70"/>
      <x:c r="AV83" s="70"/>
      <x:c r="AW83" s="70">
        <x:v>2</x:v>
      </x:c>
      <x:c r="AX83" s="70">
        <x:v>0</x:v>
      </x:c>
      <x:c r="AY83" s="70">
        <x:v>0</x:v>
      </x:c>
      <x:c r="AZ83" s="70">
        <x:v>0</x:v>
      </x:c>
      <x:c r="BA83" s="73">
        <x:v>0</x:v>
      </x:c>
      <x:c r="BB83" s="70"/>
      <x:c r="BC83" s="70"/>
      <x:c r="BD83" s="70">
        <x:v>2</x:v>
      </x:c>
      <x:c r="BE83" s="70">
        <x:v>4</x:v>
      </x:c>
      <x:c r="BF83" s="70">
        <x:v>58</x:v>
      </x:c>
      <x:c r="BG83" s="70"/>
      <x:c r="BH83" s="70"/>
      <x:c r="BI83" s="70"/>
      <x:c r="BJ83" s="73"/>
      <x:c r="BK83" s="70"/>
      <x:c r="BL83" s="73"/>
      <x:c r="BM83" s="70"/>
      <x:c r="BN83" s="73"/>
      <x:c r="BO83" s="70"/>
      <x:c r="BP83" s="73"/>
      <x:c r="BQ83" s="70"/>
      <x:c r="BR83" s="70"/>
      <x:c r="BS83" s="70"/>
      <x:c r="BT83" s="70"/>
      <x:c r="BU83" s="70"/>
      <x:c r="BV83" s="471" t="s">
        <x:v>4</x:v>
      </x:c>
      <x:c r="BW83" s="114">
        <x:v>5</x:v>
      </x:c>
      <x:c r="BX83" s="70">
        <x:v>1783</x:v>
      </x:c>
      <x:c r="BY83" s="73">
        <x:v>60522</x:v>
      </x:c>
      <x:c r="BZ83" s="70">
        <x:v>3</x:v>
      </x:c>
      <x:c r="CA83" s="73">
        <x:v>3034</x:v>
      </x:c>
      <x:c r="CB83" s="70">
        <x:v>4</x:v>
      </x:c>
      <x:c r="CC83" s="73">
        <x:v>225</x:v>
      </x:c>
      <x:c r="CD83" s="70"/>
      <x:c r="CE83" s="70">
        <x:v>22</x:v>
      </x:c>
      <x:c r="CF83" s="73">
        <x:v>470</x:v>
      </x:c>
      <x:c r="CG83" s="70"/>
      <x:c r="CH83" s="70"/>
      <x:c r="CI83" s="70"/>
      <x:c r="CJ83" s="70">
        <x:v>20</x:v>
      </x:c>
      <x:c r="CK83" s="70"/>
      <x:c r="CL83" s="70"/>
      <x:c r="CM83" s="70"/>
      <x:c r="CN83" s="70"/>
      <x:c r="CO83" s="70">
        <x:v>1</x:v>
      </x:c>
      <x:c r="CP83" s="73">
        <x:v>413</x:v>
      </x:c>
      <x:c r="CQ83" s="70"/>
      <x:c r="CR83" s="73"/>
      <x:c r="CS83" s="70">
        <x:v>726</x:v>
      </x:c>
      <x:c r="CT83" s="70">
        <x:v>3</x:v>
      </x:c>
      <x:c r="CU83" s="70">
        <x:v>155</x:v>
      </x:c>
      <x:c r="CV83" s="70"/>
      <x:c r="CW83" s="70"/>
      <x:c r="CX83" s="70"/>
      <x:c r="CY83" s="471" t="s">
        <x:v>4</x:v>
      </x:c>
      <x:c r="CZ83" s="114">
        <x:v>2</x:v>
      </x:c>
      <x:c r="DA83" s="73">
        <x:v>450</x:v>
      </x:c>
      <x:c r="DB83" s="472"/>
      <x:c r="DC83" s="73"/>
      <x:c r="DD83" s="472"/>
      <x:c r="DE83" s="73"/>
      <x:c r="DF83" s="472"/>
      <x:c r="DG83" s="104"/>
      <x:c r="DH83" s="76"/>
      <x:c r="DI83" s="76"/>
      <x:c r="DJ83" s="76"/>
      <x:c r="DK83" s="76"/>
      <x:c r="DL83" s="76"/>
      <x:c r="DM83" s="76"/>
      <x:c r="DN83" s="76"/>
      <x:c r="DO83" s="76"/>
      <x:c r="DP83" s="76"/>
      <x:c r="DQ83" s="76"/>
      <x:c r="DR83" s="76"/>
      <x:c r="DS83" s="76"/>
      <x:c r="DT83" s="76"/>
      <x:c r="DU83" s="76"/>
      <x:c r="DV83" s="76"/>
      <x:c r="DW83" s="76"/>
      <x:c r="DX83" s="76"/>
    </x:row>
    <x:row r="84" spans="1:128" s="1" customFormat="1" ht="24.949999999999999" customHeight="1">
      <x:c r="A84" s="471" t="s">
        <x:v>77</x:v>
      </x:c>
      <x:c r="B84" s="114">
        <x:v>1</x:v>
      </x:c>
      <x:c r="C84" s="73">
        <x:v>3380</x:v>
      </x:c>
      <x:c r="D84" s="70">
        <x:v>1</x:v>
      </x:c>
      <x:c r="E84" s="73">
        <x:v>37582</x:v>
      </x:c>
      <x:c r="F84" s="70"/>
      <x:c r="G84" s="73"/>
      <x:c r="H84" s="70"/>
      <x:c r="I84" s="73"/>
      <x:c r="J84" s="70"/>
      <x:c r="K84" s="70"/>
      <x:c r="L84" s="73"/>
      <x:c r="M84" s="70"/>
      <x:c r="N84" s="70"/>
      <x:c r="O84" s="70"/>
      <x:c r="P84" s="70"/>
      <x:c r="Q84" s="70"/>
      <x:c r="R84" s="73"/>
      <x:c r="S84" s="70"/>
      <x:c r="T84" s="73"/>
      <x:c r="U84" s="70"/>
      <x:c r="V84" s="73"/>
      <x:c r="W84" s="70"/>
      <x:c r="X84" s="70">
        <x:v>766</x:v>
      </x:c>
      <x:c r="Y84" s="70"/>
      <x:c r="Z84" s="70"/>
      <x:c r="AA84" s="70">
        <x:v>5</x:v>
      </x:c>
      <x:c r="AB84" s="70"/>
      <x:c r="AC84" s="70">
        <x:v>3</x:v>
      </x:c>
      <x:c r="AD84" s="70"/>
      <x:c r="AE84" s="70"/>
      <x:c r="AF84" s="70"/>
      <x:c r="AG84" s="70">
        <x:v>8</x:v>
      </x:c>
      <x:c r="AH84" s="70"/>
      <x:c r="AI84" s="70"/>
      <x:c r="AJ84" s="70">
        <x:v>5</x:v>
      </x:c>
      <x:c r="AK84" s="70">
        <x:v>20</x:v>
      </x:c>
      <x:c r="AL84" s="471" t="s">
        <x:v>77</x:v>
      </x:c>
      <x:c r="AM84" s="114"/>
      <x:c r="AN84" s="73"/>
      <x:c r="AO84" s="70">
        <x:v>1</x:v>
      </x:c>
      <x:c r="AP84" s="70">
        <x:v>8</x:v>
      </x:c>
      <x:c r="AQ84" s="70"/>
      <x:c r="AR84" s="73"/>
      <x:c r="AS84" s="70"/>
      <x:c r="AT84" s="73"/>
      <x:c r="AU84" s="70"/>
      <x:c r="AV84" s="70"/>
      <x:c r="AW84" s="70">
        <x:v>1</x:v>
      </x:c>
      <x:c r="AX84" s="70">
        <x:v>8</x:v>
      </x:c>
      <x:c r="AY84" s="70">
        <x:v>0</x:v>
      </x:c>
      <x:c r="AZ84" s="70">
        <x:v>10</x:v>
      </x:c>
      <x:c r="BA84" s="73">
        <x:v>1300</x:v>
      </x:c>
      <x:c r="BB84" s="70"/>
      <x:c r="BC84" s="70"/>
      <x:c r="BD84" s="70">
        <x:v>7</x:v>
      </x:c>
      <x:c r="BE84" s="70">
        <x:v>15</x:v>
      </x:c>
      <x:c r="BF84" s="70">
        <x:v>199</x:v>
      </x:c>
      <x:c r="BG84" s="70"/>
      <x:c r="BH84" s="70"/>
      <x:c r="BI84" s="70"/>
      <x:c r="BJ84" s="73"/>
      <x:c r="BK84" s="70"/>
      <x:c r="BL84" s="73"/>
      <x:c r="BM84" s="70"/>
      <x:c r="BN84" s="73"/>
      <x:c r="BO84" s="70"/>
      <x:c r="BP84" s="73"/>
      <x:c r="BQ84" s="70"/>
      <x:c r="BR84" s="70"/>
      <x:c r="BS84" s="70"/>
      <x:c r="BT84" s="70"/>
      <x:c r="BU84" s="70"/>
      <x:c r="BV84" s="471" t="s">
        <x:v>77</x:v>
      </x:c>
      <x:c r="BW84" s="114">
        <x:v>4</x:v>
      </x:c>
      <x:c r="BX84" s="70">
        <x:v>387</x:v>
      </x:c>
      <x:c r="BY84" s="73">
        <x:v>10415</x:v>
      </x:c>
      <x:c r="BZ84" s="70"/>
      <x:c r="CA84" s="73"/>
      <x:c r="CB84" s="70">
        <x:v>2</x:v>
      </x:c>
      <x:c r="CC84" s="73">
        <x:v>63</x:v>
      </x:c>
      <x:c r="CD84" s="70"/>
      <x:c r="CE84" s="70">
        <x:v>15</x:v>
      </x:c>
      <x:c r="CF84" s="73">
        <x:v>348</x:v>
      </x:c>
      <x:c r="CG84" s="70"/>
      <x:c r="CH84" s="70">
        <x:v>1</x:v>
      </x:c>
      <x:c r="CI84" s="70"/>
      <x:c r="CJ84" s="70">
        <x:v>21</x:v>
      </x:c>
      <x:c r="CK84" s="70"/>
      <x:c r="CL84" s="70"/>
      <x:c r="CM84" s="70"/>
      <x:c r="CN84" s="70"/>
      <x:c r="CO84" s="70">
        <x:v>1</x:v>
      </x:c>
      <x:c r="CP84" s="73">
        <x:v>322</x:v>
      </x:c>
      <x:c r="CQ84" s="70"/>
      <x:c r="CR84" s="73"/>
      <x:c r="CS84" s="70">
        <x:v>433</x:v>
      </x:c>
      <x:c r="CT84" s="70">
        <x:v>2</x:v>
      </x:c>
      <x:c r="CU84" s="70">
        <x:v>175</x:v>
      </x:c>
      <x:c r="CV84" s="70"/>
      <x:c r="CW84" s="70"/>
      <x:c r="CX84" s="70"/>
      <x:c r="CY84" s="471" t="s">
        <x:v>77</x:v>
      </x:c>
      <x:c r="CZ84" s="114">
        <x:v>2</x:v>
      </x:c>
      <x:c r="DA84" s="73">
        <x:v>421</x:v>
      </x:c>
      <x:c r="DB84" s="472"/>
      <x:c r="DC84" s="73"/>
      <x:c r="DD84" s="472"/>
      <x:c r="DE84" s="73"/>
      <x:c r="DF84" s="472"/>
      <x:c r="DG84" s="104"/>
      <x:c r="DH84" s="76"/>
      <x:c r="DI84" s="76"/>
      <x:c r="DJ84" s="76"/>
      <x:c r="DK84" s="76"/>
      <x:c r="DL84" s="76"/>
      <x:c r="DM84" s="76"/>
      <x:c r="DN84" s="76"/>
      <x:c r="DO84" s="76"/>
      <x:c r="DP84" s="76"/>
      <x:c r="DQ84" s="76"/>
      <x:c r="DR84" s="76"/>
      <x:c r="DS84" s="76"/>
      <x:c r="DT84" s="76"/>
      <x:c r="DU84" s="76"/>
      <x:c r="DV84" s="76"/>
      <x:c r="DW84" s="76"/>
      <x:c r="DX84" s="76"/>
    </x:row>
    <x:row r="85" spans="1:128" s="1" customFormat="1" ht="24.949999999999999" customHeight="1">
      <x:c r="A85" s="471" t="s">
        <x:v>2417</x:v>
      </x:c>
      <x:c r="B85" s="114"/>
      <x:c r="C85" s="73"/>
      <x:c r="D85" s="70">
        <x:v>1</x:v>
      </x:c>
      <x:c r="E85" s="73">
        <x:v>36405</x:v>
      </x:c>
      <x:c r="F85" s="70"/>
      <x:c r="G85" s="73"/>
      <x:c r="H85" s="70"/>
      <x:c r="I85" s="73"/>
      <x:c r="J85" s="70"/>
      <x:c r="K85" s="70"/>
      <x:c r="L85" s="73"/>
      <x:c r="M85" s="70"/>
      <x:c r="N85" s="70"/>
      <x:c r="O85" s="70"/>
      <x:c r="P85" s="70"/>
      <x:c r="Q85" s="70"/>
      <x:c r="R85" s="73"/>
      <x:c r="S85" s="70"/>
      <x:c r="T85" s="73"/>
      <x:c r="U85" s="70"/>
      <x:c r="V85" s="73"/>
      <x:c r="W85" s="70"/>
      <x:c r="X85" s="70">
        <x:v>344</x:v>
      </x:c>
      <x:c r="Y85" s="70"/>
      <x:c r="Z85" s="70"/>
      <x:c r="AA85" s="70"/>
      <x:c r="AB85" s="70"/>
      <x:c r="AC85" s="70"/>
      <x:c r="AD85" s="70"/>
      <x:c r="AE85" s="70"/>
      <x:c r="AF85" s="70"/>
      <x:c r="AG85" s="70">
        <x:v>1</x:v>
      </x:c>
      <x:c r="AH85" s="70"/>
      <x:c r="AI85" s="70"/>
      <x:c r="AJ85" s="70">
        <x:v>0</x:v>
      </x:c>
      <x:c r="AK85" s="70">
        <x:v>0</x:v>
      </x:c>
      <x:c r="AL85" s="471" t="s">
        <x:v>2417</x:v>
      </x:c>
      <x:c r="AM85" s="114"/>
      <x:c r="AN85" s="73"/>
      <x:c r="AO85" s="70"/>
      <x:c r="AP85" s="70"/>
      <x:c r="AQ85" s="70"/>
      <x:c r="AR85" s="73"/>
      <x:c r="AS85" s="70"/>
      <x:c r="AT85" s="73"/>
      <x:c r="AU85" s="70"/>
      <x:c r="AV85" s="70"/>
      <x:c r="AW85" s="70">
        <x:v>1</x:v>
      </x:c>
      <x:c r="AX85" s="70">
        <x:v>2</x:v>
      </x:c>
      <x:c r="AY85" s="70">
        <x:v>0</x:v>
      </x:c>
      <x:c r="AZ85" s="70">
        <x:v>8</x:v>
      </x:c>
      <x:c r="BA85" s="73">
        <x:v>1040</x:v>
      </x:c>
      <x:c r="BB85" s="70"/>
      <x:c r="BC85" s="70"/>
      <x:c r="BD85" s="70">
        <x:v>0</x:v>
      </x:c>
      <x:c r="BE85" s="70">
        <x:v>7</x:v>
      </x:c>
      <x:c r="BF85" s="70">
        <x:v>99</x:v>
      </x:c>
      <x:c r="BG85" s="70"/>
      <x:c r="BH85" s="70"/>
      <x:c r="BI85" s="70"/>
      <x:c r="BJ85" s="73"/>
      <x:c r="BK85" s="70"/>
      <x:c r="BL85" s="73"/>
      <x:c r="BM85" s="70"/>
      <x:c r="BN85" s="73"/>
      <x:c r="BO85" s="70"/>
      <x:c r="BP85" s="73"/>
      <x:c r="BQ85" s="70"/>
      <x:c r="BR85" s="70"/>
      <x:c r="BS85" s="70"/>
      <x:c r="BT85" s="70"/>
      <x:c r="BU85" s="70"/>
      <x:c r="BV85" s="471" t="s">
        <x:v>2417</x:v>
      </x:c>
      <x:c r="BW85" s="114">
        <x:v>3</x:v>
      </x:c>
      <x:c r="BX85" s="70">
        <x:v>669</x:v>
      </x:c>
      <x:c r="BY85" s="73">
        <x:v>20072</x:v>
      </x:c>
      <x:c r="BZ85" s="70">
        <x:v>1</x:v>
      </x:c>
      <x:c r="CA85" s="73">
        <x:v>1800</x:v>
      </x:c>
      <x:c r="CB85" s="70">
        <x:v>2</x:v>
      </x:c>
      <x:c r="CC85" s="73">
        <x:v>120</x:v>
      </x:c>
      <x:c r="CD85" s="70"/>
      <x:c r="CE85" s="70">
        <x:v>7</x:v>
      </x:c>
      <x:c r="CF85" s="73">
        <x:v>203</x:v>
      </x:c>
      <x:c r="CG85" s="70"/>
      <x:c r="CH85" s="70"/>
      <x:c r="CI85" s="70"/>
      <x:c r="CJ85" s="70">
        <x:v>11</x:v>
      </x:c>
      <x:c r="CK85" s="70"/>
      <x:c r="CL85" s="70"/>
      <x:c r="CM85" s="70"/>
      <x:c r="CN85" s="70"/>
      <x:c r="CO85" s="70">
        <x:v>1</x:v>
      </x:c>
      <x:c r="CP85" s="73">
        <x:v>198</x:v>
      </x:c>
      <x:c r="CQ85" s="70"/>
      <x:c r="CR85" s="73"/>
      <x:c r="CS85" s="70">
        <x:v>193</x:v>
      </x:c>
      <x:c r="CT85" s="70">
        <x:v>1</x:v>
      </x:c>
      <x:c r="CU85" s="70">
        <x:v>70</x:v>
      </x:c>
      <x:c r="CV85" s="70"/>
      <x:c r="CW85" s="70"/>
      <x:c r="CX85" s="70"/>
      <x:c r="CY85" s="471" t="s">
        <x:v>2417</x:v>
      </x:c>
      <x:c r="CZ85" s="114">
        <x:v>1</x:v>
      </x:c>
      <x:c r="DA85" s="73">
        <x:v>198</x:v>
      </x:c>
      <x:c r="DB85" s="472"/>
      <x:c r="DC85" s="73"/>
      <x:c r="DD85" s="472"/>
      <x:c r="DE85" s="73"/>
      <x:c r="DF85" s="472"/>
      <x:c r="DG85" s="104"/>
      <x:c r="DH85" s="76"/>
      <x:c r="DI85" s="76"/>
      <x:c r="DJ85" s="76"/>
      <x:c r="DK85" s="76"/>
      <x:c r="DL85" s="76"/>
      <x:c r="DM85" s="76"/>
      <x:c r="DN85" s="76"/>
      <x:c r="DO85" s="76"/>
      <x:c r="DP85" s="76"/>
      <x:c r="DQ85" s="76"/>
      <x:c r="DR85" s="76"/>
      <x:c r="DS85" s="76"/>
      <x:c r="DT85" s="76"/>
      <x:c r="DU85" s="76"/>
      <x:c r="DV85" s="76"/>
      <x:c r="DW85" s="76"/>
      <x:c r="DX85" s="76"/>
    </x:row>
    <x:row r="86" spans="1:128" s="1" customFormat="1" ht="24.949999999999999" customHeight="1">
      <x:c r="A86" s="471" t="s">
        <x:v>2382</x:v>
      </x:c>
      <x:c r="B86" s="114"/>
      <x:c r="C86" s="73"/>
      <x:c r="D86" s="70"/>
      <x:c r="E86" s="73"/>
      <x:c r="F86" s="70"/>
      <x:c r="G86" s="73"/>
      <x:c r="H86" s="70"/>
      <x:c r="I86" s="73"/>
      <x:c r="J86" s="70"/>
      <x:c r="K86" s="70"/>
      <x:c r="L86" s="73"/>
      <x:c r="M86" s="70"/>
      <x:c r="N86" s="70"/>
      <x:c r="O86" s="70"/>
      <x:c r="P86" s="70"/>
      <x:c r="Q86" s="70"/>
      <x:c r="R86" s="73"/>
      <x:c r="S86" s="70"/>
      <x:c r="T86" s="73"/>
      <x:c r="U86" s="70"/>
      <x:c r="V86" s="73"/>
      <x:c r="W86" s="70"/>
      <x:c r="X86" s="70"/>
      <x:c r="Y86" s="70"/>
      <x:c r="Z86" s="70"/>
      <x:c r="AA86" s="70"/>
      <x:c r="AB86" s="70"/>
      <x:c r="AC86" s="70"/>
      <x:c r="AD86" s="70"/>
      <x:c r="AE86" s="70"/>
      <x:c r="AF86" s="70"/>
      <x:c r="AG86" s="70"/>
      <x:c r="AH86" s="70"/>
      <x:c r="AI86" s="70"/>
      <x:c r="AJ86" s="70">
        <x:v>0</x:v>
      </x:c>
      <x:c r="AK86" s="70">
        <x:v>0</x:v>
      </x:c>
      <x:c r="AL86" s="471" t="s">
        <x:v>2382</x:v>
      </x:c>
      <x:c r="AM86" s="114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>
        <x:v>0</x:v>
      </x:c>
      <x:c r="AX86" s="70">
        <x:v>1</x:v>
      </x:c>
      <x:c r="AY86" s="70">
        <x:v>0</x:v>
      </x:c>
      <x:c r="AZ86" s="70">
        <x:v>0</x:v>
      </x:c>
      <x:c r="BA86" s="73">
        <x:v>0</x:v>
      </x:c>
      <x:c r="BB86" s="70"/>
      <x:c r="BC86" s="70"/>
      <x:c r="BD86" s="70">
        <x:v>0</x:v>
      </x:c>
      <x:c r="BE86" s="70">
        <x:v>0</x:v>
      </x:c>
      <x:c r="BF86" s="70">
        <x:v>0</x:v>
      </x:c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471" t="s">
        <x:v>2382</x:v>
      </x:c>
      <x:c r="BW86" s="114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70"/>
      <x:c r="CI86" s="70"/>
      <x:c r="CJ86" s="70"/>
      <x:c r="CK86" s="70"/>
      <x:c r="CL86" s="70"/>
      <x:c r="CM86" s="70"/>
      <x:c r="CN86" s="70"/>
      <x:c r="CO86" s="70"/>
      <x:c r="CP86" s="73"/>
      <x:c r="CQ86" s="70"/>
      <x:c r="CR86" s="73"/>
      <x:c r="CS86" s="70">
        <x:v>192</x:v>
      </x:c>
      <x:c r="CT86" s="70"/>
      <x:c r="CU86" s="70">
        <x:v>69</x:v>
      </x:c>
      <x:c r="CV86" s="70"/>
      <x:c r="CW86" s="70"/>
      <x:c r="CX86" s="70"/>
      <x:c r="CY86" s="471" t="s">
        <x:v>2382</x:v>
      </x:c>
      <x:c r="CZ86" s="114"/>
      <x:c r="DA86" s="73"/>
      <x:c r="DB86" s="472"/>
      <x:c r="DC86" s="73"/>
      <x:c r="DD86" s="472"/>
      <x:c r="DE86" s="73"/>
      <x:c r="DF86" s="472"/>
      <x:c r="DG86" s="104"/>
      <x:c r="DH86" s="76"/>
      <x:c r="DI86" s="76"/>
      <x:c r="DJ86" s="76"/>
      <x:c r="DK86" s="76"/>
      <x:c r="DL86" s="76"/>
      <x:c r="DM86" s="76"/>
      <x:c r="DN86" s="76"/>
      <x:c r="DO86" s="76"/>
      <x:c r="DP86" s="76"/>
      <x:c r="DQ86" s="76"/>
      <x:c r="DR86" s="76"/>
      <x:c r="DS86" s="76"/>
      <x:c r="DT86" s="76"/>
      <x:c r="DU86" s="76"/>
      <x:c r="DV86" s="76"/>
      <x:c r="DW86" s="76"/>
      <x:c r="DX86" s="76"/>
    </x:row>
    <x:row r="87" spans="1:128" s="1" customFormat="1" ht="24.949999999999999" customHeight="1">
      <x:c r="A87" s="471" t="s">
        <x:v>1539</x:v>
      </x:c>
      <x:c r="B87" s="114">
        <x:v>1</x:v>
      </x:c>
      <x:c r="C87" s="73">
        <x:v>1200</x:v>
      </x:c>
      <x:c r="D87" s="70">
        <x:v>2</x:v>
      </x:c>
      <x:c r="E87" s="73">
        <x:v>21040</x:v>
      </x:c>
      <x:c r="F87" s="70"/>
      <x:c r="G87" s="73"/>
      <x:c r="H87" s="70"/>
      <x:c r="I87" s="73"/>
      <x:c r="J87" s="70"/>
      <x:c r="K87" s="70"/>
      <x:c r="L87" s="73"/>
      <x:c r="M87" s="70"/>
      <x:c r="N87" s="70"/>
      <x:c r="O87" s="70"/>
      <x:c r="P87" s="70"/>
      <x:c r="Q87" s="70"/>
      <x:c r="R87" s="73"/>
      <x:c r="S87" s="70"/>
      <x:c r="T87" s="73"/>
      <x:c r="U87" s="70"/>
      <x:c r="V87" s="73"/>
      <x:c r="W87" s="70"/>
      <x:c r="X87" s="70">
        <x:v>357</x:v>
      </x:c>
      <x:c r="Y87" s="70"/>
      <x:c r="Z87" s="70"/>
      <x:c r="AA87" s="70">
        <x:v>1</x:v>
      </x:c>
      <x:c r="AB87" s="70"/>
      <x:c r="AC87" s="70">
        <x:v>1</x:v>
      </x:c>
      <x:c r="AD87" s="70">
        <x:v>1</x:v>
      </x:c>
      <x:c r="AE87" s="70"/>
      <x:c r="AF87" s="70"/>
      <x:c r="AG87" s="70">
        <x:v>1</x:v>
      </x:c>
      <x:c r="AH87" s="70"/>
      <x:c r="AI87" s="70"/>
      <x:c r="AJ87" s="70">
        <x:v>1</x:v>
      </x:c>
      <x:c r="AK87" s="70">
        <x:v>2</x:v>
      </x:c>
      <x:c r="AL87" s="471" t="s">
        <x:v>1539</x:v>
      </x:c>
      <x:c r="AM87" s="114"/>
      <x:c r="AN87" s="73"/>
      <x:c r="AO87" s="70">
        <x:v>1</x:v>
      </x:c>
      <x:c r="AP87" s="70">
        <x:v>6</x:v>
      </x:c>
      <x:c r="AQ87" s="70"/>
      <x:c r="AR87" s="73"/>
      <x:c r="AS87" s="70">
        <x:v>1</x:v>
      </x:c>
      <x:c r="AT87" s="73">
        <x:v>23325</x:v>
      </x:c>
      <x:c r="AU87" s="70"/>
      <x:c r="AV87" s="70"/>
      <x:c r="AW87" s="70">
        <x:v>1</x:v>
      </x:c>
      <x:c r="AX87" s="70">
        <x:v>4</x:v>
      </x:c>
      <x:c r="AY87" s="70">
        <x:v>2</x:v>
      </x:c>
      <x:c r="AZ87" s="70">
        <x:v>0</x:v>
      </x:c>
      <x:c r="BA87" s="73">
        <x:v>0</x:v>
      </x:c>
      <x:c r="BB87" s="70"/>
      <x:c r="BC87" s="70"/>
      <x:c r="BD87" s="70">
        <x:v>0</x:v>
      </x:c>
      <x:c r="BE87" s="70">
        <x:v>7</x:v>
      </x:c>
      <x:c r="BF87" s="70">
        <x:v>87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471" t="s">
        <x:v>1539</x:v>
      </x:c>
      <x:c r="BW87" s="114">
        <x:v>6</x:v>
      </x:c>
      <x:c r="BX87" s="70">
        <x:v>735</x:v>
      </x:c>
      <x:c r="BY87" s="73">
        <x:v>20803</x:v>
      </x:c>
      <x:c r="BZ87" s="70">
        <x:v>3</x:v>
      </x:c>
      <x:c r="CA87" s="73">
        <x:v>4880</x:v>
      </x:c>
      <x:c r="CB87" s="70">
        <x:v>3</x:v>
      </x:c>
      <x:c r="CC87" s="73">
        <x:v>81</x:v>
      </x:c>
      <x:c r="CD87" s="70"/>
      <x:c r="CE87" s="70">
        <x:v>8</x:v>
      </x:c>
      <x:c r="CF87" s="73">
        <x:v>161</x:v>
      </x:c>
      <x:c r="CG87" s="70"/>
      <x:c r="CH87" s="70"/>
      <x:c r="CI87" s="70">
        <x:v>1</x:v>
      </x:c>
      <x:c r="CJ87" s="70">
        <x:v>18</x:v>
      </x:c>
      <x:c r="CK87" s="70"/>
      <x:c r="CL87" s="70"/>
      <x:c r="CM87" s="70"/>
      <x:c r="CN87" s="70"/>
      <x:c r="CO87" s="70">
        <x:v>1</x:v>
      </x:c>
      <x:c r="CP87" s="73">
        <x:v>135</x:v>
      </x:c>
      <x:c r="CQ87" s="70"/>
      <x:c r="CR87" s="73"/>
      <x:c r="CS87" s="70">
        <x:v>245</x:v>
      </x:c>
      <x:c r="CT87" s="70">
        <x:v>1</x:v>
      </x:c>
      <x:c r="CU87" s="70">
        <x:v>128</x:v>
      </x:c>
      <x:c r="CV87" s="70"/>
      <x:c r="CW87" s="70"/>
      <x:c r="CX87" s="70"/>
      <x:c r="CY87" s="471" t="s">
        <x:v>1539</x:v>
      </x:c>
      <x:c r="CZ87" s="114">
        <x:v>2</x:v>
      </x:c>
      <x:c r="DA87" s="73">
        <x:v>330</x:v>
      </x:c>
      <x:c r="DB87" s="472"/>
      <x:c r="DC87" s="73"/>
      <x:c r="DD87" s="472"/>
      <x:c r="DE87" s="73"/>
      <x:c r="DF87" s="472"/>
      <x:c r="DG87" s="104"/>
      <x:c r="DH87" s="76"/>
      <x:c r="DI87" s="76"/>
      <x:c r="DJ87" s="76"/>
      <x:c r="DK87" s="76"/>
      <x:c r="DL87" s="76"/>
      <x:c r="DM87" s="76"/>
      <x:c r="DN87" s="76"/>
      <x:c r="DO87" s="76"/>
      <x:c r="DP87" s="76"/>
      <x:c r="DQ87" s="76"/>
      <x:c r="DR87" s="76"/>
      <x:c r="DS87" s="76"/>
      <x:c r="DT87" s="76"/>
      <x:c r="DU87" s="76"/>
      <x:c r="DV87" s="76"/>
      <x:c r="DW87" s="76"/>
      <x:c r="DX87" s="76"/>
    </x:row>
    <x:row r="88" spans="1:128" s="1" customFormat="1" ht="24.949999999999999" customHeight="1">
      <x:c r="A88" s="471" t="s">
        <x:v>1492</x:v>
      </x:c>
      <x:c r="B88" s="114"/>
      <x:c r="C88" s="73"/>
      <x:c r="D88" s="70">
        <x:v>1</x:v>
      </x:c>
      <x:c r="E88" s="73">
        <x:v>24921</x:v>
      </x:c>
      <x:c r="F88" s="70"/>
      <x:c r="G88" s="73"/>
      <x:c r="H88" s="70"/>
      <x:c r="I88" s="73"/>
      <x:c r="J88" s="70"/>
      <x:c r="K88" s="70"/>
      <x:c r="L88" s="73"/>
      <x:c r="M88" s="70"/>
      <x:c r="N88" s="70"/>
      <x:c r="O88" s="70"/>
      <x:c r="P88" s="70"/>
      <x:c r="Q88" s="70"/>
      <x:c r="R88" s="73"/>
      <x:c r="S88" s="70"/>
      <x:c r="T88" s="73"/>
      <x:c r="U88" s="70"/>
      <x:c r="V88" s="73"/>
      <x:c r="W88" s="70"/>
      <x:c r="X88" s="70">
        <x:v>143</x:v>
      </x:c>
      <x:c r="Y88" s="70"/>
      <x:c r="Z88" s="70"/>
      <x:c r="AA88" s="70">
        <x:v>1</x:v>
      </x:c>
      <x:c r="AB88" s="70"/>
      <x:c r="AC88" s="70"/>
      <x:c r="AD88" s="70">
        <x:v>1</x:v>
      </x:c>
      <x:c r="AE88" s="70"/>
      <x:c r="AF88" s="70"/>
      <x:c r="AG88" s="70">
        <x:v>1</x:v>
      </x:c>
      <x:c r="AH88" s="70"/>
      <x:c r="AI88" s="70"/>
      <x:c r="AJ88" s="70">
        <x:v>2</x:v>
      </x:c>
      <x:c r="AK88" s="70">
        <x:v>4</x:v>
      </x:c>
      <x:c r="AL88" s="471" t="s">
        <x:v>1492</x:v>
      </x:c>
      <x:c r="AM88" s="114"/>
      <x:c r="AN88" s="73"/>
      <x:c r="AO88" s="70"/>
      <x:c r="AP88" s="70"/>
      <x:c r="AQ88" s="70"/>
      <x:c r="AR88" s="73"/>
      <x:c r="AS88" s="70">
        <x:v>1</x:v>
      </x:c>
      <x:c r="AT88" s="73">
        <x:v>27945</x:v>
      </x:c>
      <x:c r="AU88" s="70"/>
      <x:c r="AV88" s="70"/>
      <x:c r="AW88" s="70">
        <x:v>0</x:v>
      </x:c>
      <x:c r="AX88" s="70">
        <x:v>1</x:v>
      </x:c>
      <x:c r="AY88" s="70">
        <x:v>2</x:v>
      </x:c>
      <x:c r="AZ88" s="70">
        <x:v>1</x:v>
      </x:c>
      <x:c r="BA88" s="73">
        <x:v>130</x:v>
      </x:c>
      <x:c r="BB88" s="70"/>
      <x:c r="BC88" s="70"/>
      <x:c r="BD88" s="70">
        <x:v>1</x:v>
      </x:c>
      <x:c r="BE88" s="70">
        <x:v>3</x:v>
      </x:c>
      <x:c r="BF88" s="70">
        <x:v>34</x:v>
      </x:c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471" t="s">
        <x:v>1492</x:v>
      </x:c>
      <x:c r="BW88" s="114">
        <x:v>4</x:v>
      </x:c>
      <x:c r="BX88" s="70">
        <x:v>465</x:v>
      </x:c>
      <x:c r="BY88" s="73">
        <x:v>15055</x:v>
      </x:c>
      <x:c r="BZ88" s="70">
        <x:v>1</x:v>
      </x:c>
      <x:c r="CA88" s="73">
        <x:v>1235</x:v>
      </x:c>
      <x:c r="CB88" s="70">
        <x:v>4</x:v>
      </x:c>
      <x:c r="CC88" s="73">
        <x:v>272</x:v>
      </x:c>
      <x:c r="CD88" s="70"/>
      <x:c r="CE88" s="70">
        <x:v>10</x:v>
      </x:c>
      <x:c r="CF88" s="73">
        <x:v>203</x:v>
      </x:c>
      <x:c r="CG88" s="70"/>
      <x:c r="CH88" s="70"/>
      <x:c r="CI88" s="70">
        <x:v>2</x:v>
      </x:c>
      <x:c r="CJ88" s="70">
        <x:v>7</x:v>
      </x:c>
      <x:c r="CK88" s="70"/>
      <x:c r="CL88" s="70"/>
      <x:c r="CM88" s="70"/>
      <x:c r="CN88" s="70"/>
      <x:c r="CO88" s="70">
        <x:v>1</x:v>
      </x:c>
      <x:c r="CP88" s="73">
        <x:v>370</x:v>
      </x:c>
      <x:c r="CQ88" s="70"/>
      <x:c r="CR88" s="73"/>
      <x:c r="CS88" s="70">
        <x:v>256</x:v>
      </x:c>
      <x:c r="CT88" s="70">
        <x:v>1</x:v>
      </x:c>
      <x:c r="CU88" s="70">
        <x:v>111</x:v>
      </x:c>
      <x:c r="CV88" s="70"/>
      <x:c r="CW88" s="70"/>
      <x:c r="CX88" s="70"/>
      <x:c r="CY88" s="471" t="s">
        <x:v>1492</x:v>
      </x:c>
      <x:c r="CZ88" s="114">
        <x:v>1</x:v>
      </x:c>
      <x:c r="DA88" s="73">
        <x:v>370</x:v>
      </x:c>
      <x:c r="DB88" s="472"/>
      <x:c r="DC88" s="73"/>
      <x:c r="DD88" s="472"/>
      <x:c r="DE88" s="73"/>
      <x:c r="DF88" s="472"/>
      <x:c r="DG88" s="104"/>
      <x:c r="DH88" s="76"/>
      <x:c r="DI88" s="76"/>
      <x:c r="DJ88" s="76"/>
      <x:c r="DK88" s="76"/>
      <x:c r="DL88" s="76"/>
      <x:c r="DM88" s="76"/>
      <x:c r="DN88" s="76"/>
      <x:c r="DO88" s="76"/>
      <x:c r="DP88" s="76"/>
      <x:c r="DQ88" s="76"/>
      <x:c r="DR88" s="76"/>
      <x:c r="DS88" s="76"/>
      <x:c r="DT88" s="76"/>
      <x:c r="DU88" s="76"/>
      <x:c r="DV88" s="76"/>
      <x:c r="DW88" s="76"/>
      <x:c r="DX88" s="76"/>
    </x:row>
    <x:row r="89" spans="1:128" s="1" customFormat="1" ht="24.949999999999999" customHeight="1">
      <x:c r="A89" s="471" t="s">
        <x:v>2095</x:v>
      </x:c>
      <x:c r="B89" s="114"/>
      <x:c r="C89" s="73"/>
      <x:c r="D89" s="70"/>
      <x:c r="E89" s="73"/>
      <x:c r="F89" s="70"/>
      <x:c r="G89" s="73"/>
      <x:c r="H89" s="70"/>
      <x:c r="I89" s="73"/>
      <x:c r="J89" s="70"/>
      <x:c r="K89" s="70"/>
      <x:c r="L89" s="73"/>
      <x:c r="M89" s="70"/>
      <x:c r="N89" s="70"/>
      <x:c r="O89" s="70"/>
      <x:c r="P89" s="70"/>
      <x:c r="Q89" s="70"/>
      <x:c r="R89" s="73"/>
      <x:c r="S89" s="70"/>
      <x:c r="T89" s="73"/>
      <x:c r="U89" s="70"/>
      <x:c r="V89" s="73"/>
      <x:c r="W89" s="70"/>
      <x:c r="X89" s="70">
        <x:v>380</x:v>
      </x:c>
      <x:c r="Y89" s="70"/>
      <x:c r="Z89" s="70"/>
      <x:c r="AA89" s="70"/>
      <x:c r="AB89" s="70"/>
      <x:c r="AC89" s="70"/>
      <x:c r="AD89" s="70"/>
      <x:c r="AE89" s="70"/>
      <x:c r="AF89" s="70"/>
      <x:c r="AG89" s="70"/>
      <x:c r="AH89" s="70"/>
      <x:c r="AI89" s="70"/>
      <x:c r="AJ89" s="70">
        <x:v>0</x:v>
      </x:c>
      <x:c r="AK89" s="70">
        <x:v>0</x:v>
      </x:c>
      <x:c r="AL89" s="471" t="s">
        <x:v>2095</x:v>
      </x:c>
      <x:c r="AM89" s="114"/>
      <x:c r="AN89" s="73"/>
      <x:c r="AO89" s="70">
        <x:v>0</x:v>
      </x:c>
      <x:c r="AP89" s="70">
        <x:v>0</x:v>
      </x:c>
      <x:c r="AQ89" s="70"/>
      <x:c r="AR89" s="73"/>
      <x:c r="AS89" s="70">
        <x:v>0</x:v>
      </x:c>
      <x:c r="AT89" s="73">
        <x:v>0</x:v>
      </x:c>
      <x:c r="AU89" s="70"/>
      <x:c r="AV89" s="70">
        <x:v>2</x:v>
      </x:c>
      <x:c r="AW89" s="70">
        <x:v>1</x:v>
      </x:c>
      <x:c r="AX89" s="70">
        <x:v>2</x:v>
      </x:c>
      <x:c r="AY89" s="70">
        <x:v>0</x:v>
      </x:c>
      <x:c r="AZ89" s="70">
        <x:v>0</x:v>
      </x:c>
      <x:c r="BA89" s="73">
        <x:v>0</x:v>
      </x:c>
      <x:c r="BB89" s="70"/>
      <x:c r="BC89" s="70"/>
      <x:c r="BD89" s="70">
        <x:v>0</x:v>
      </x:c>
      <x:c r="BE89" s="70">
        <x:v>6</x:v>
      </x:c>
      <x:c r="BF89" s="70">
        <x:v>84</x:v>
      </x:c>
      <x:c r="BG89" s="70"/>
      <x:c r="BH89" s="70"/>
      <x:c r="BI89" s="70"/>
      <x:c r="BJ89" s="73"/>
      <x:c r="BK89" s="70"/>
      <x:c r="BL89" s="73"/>
      <x:c r="BM89" s="70"/>
      <x:c r="BN89" s="73"/>
      <x:c r="BO89" s="70"/>
      <x:c r="BP89" s="73"/>
      <x:c r="BQ89" s="70"/>
      <x:c r="BR89" s="70"/>
      <x:c r="BS89" s="70"/>
      <x:c r="BT89" s="70"/>
      <x:c r="BU89" s="70"/>
      <x:c r="BV89" s="471" t="s">
        <x:v>2095</x:v>
      </x:c>
      <x:c r="BW89" s="114"/>
      <x:c r="BX89" s="70"/>
      <x:c r="BY89" s="73"/>
      <x:c r="BZ89" s="70"/>
      <x:c r="CA89" s="73"/>
      <x:c r="CB89" s="70"/>
      <x:c r="CC89" s="73"/>
      <x:c r="CD89" s="70"/>
      <x:c r="CE89" s="70"/>
      <x:c r="CF89" s="73"/>
      <x:c r="CG89" s="70"/>
      <x:c r="CH89" s="70"/>
      <x:c r="CI89" s="70">
        <x:v>1</x:v>
      </x:c>
      <x:c r="CJ89" s="70">
        <x:v>20</x:v>
      </x:c>
      <x:c r="CK89" s="70"/>
      <x:c r="CL89" s="70"/>
      <x:c r="CM89" s="70"/>
      <x:c r="CN89" s="70"/>
      <x:c r="CO89" s="70">
        <x:v>0</x:v>
      </x:c>
      <x:c r="CP89" s="73">
        <x:v>0</x:v>
      </x:c>
      <x:c r="CQ89" s="70"/>
      <x:c r="CR89" s="73"/>
      <x:c r="CS89" s="70">
        <x:v>249</x:v>
      </x:c>
      <x:c r="CT89" s="70"/>
      <x:c r="CU89" s="70">
        <x:v>83</x:v>
      </x:c>
      <x:c r="CV89" s="70"/>
      <x:c r="CW89" s="70"/>
      <x:c r="CX89" s="70"/>
      <x:c r="CY89" s="471" t="s">
        <x:v>2095</x:v>
      </x:c>
      <x:c r="CZ89" s="114">
        <x:v>0</x:v>
      </x:c>
      <x:c r="DA89" s="73">
        <x:v>0</x:v>
      </x:c>
      <x:c r="DB89" s="472"/>
      <x:c r="DC89" s="73"/>
      <x:c r="DD89" s="472"/>
      <x:c r="DE89" s="73"/>
      <x:c r="DF89" s="472"/>
      <x:c r="DG89" s="104"/>
      <x:c r="DH89" s="76"/>
      <x:c r="DI89" s="76"/>
      <x:c r="DJ89" s="76"/>
      <x:c r="DK89" s="76"/>
      <x:c r="DL89" s="76"/>
      <x:c r="DM89" s="76"/>
      <x:c r="DN89" s="76"/>
      <x:c r="DO89" s="76"/>
      <x:c r="DP89" s="76"/>
      <x:c r="DQ89" s="76"/>
      <x:c r="DR89" s="76"/>
      <x:c r="DS89" s="76"/>
      <x:c r="DT89" s="76"/>
      <x:c r="DU89" s="76"/>
      <x:c r="DV89" s="76"/>
      <x:c r="DW89" s="76"/>
      <x:c r="DX89" s="76"/>
    </x:row>
    <x:row r="90" spans="1:128" s="1" customFormat="1" ht="24.949999999999999" customHeight="1">
      <x:c r="A90" s="471" t="s">
        <x:v>2708</x:v>
      </x:c>
      <x:c r="B90" s="114"/>
      <x:c r="C90" s="73"/>
      <x:c r="D90" s="70">
        <x:v>2</x:v>
      </x:c>
      <x:c r="E90" s="73">
        <x:v>41498</x:v>
      </x:c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/>
      <x:c r="T90" s="73"/>
      <x:c r="U90" s="70"/>
      <x:c r="V90" s="73"/>
      <x:c r="W90" s="70"/>
      <x:c r="X90" s="70"/>
      <x:c r="Y90" s="70"/>
      <x:c r="Z90" s="70"/>
      <x:c r="AA90" s="70">
        <x:v>2</x:v>
      </x:c>
      <x:c r="AB90" s="70">
        <x:v>1</x:v>
      </x:c>
      <x:c r="AC90" s="70">
        <x:v>1</x:v>
      </x:c>
      <x:c r="AD90" s="70">
        <x:v>1</x:v>
      </x:c>
      <x:c r="AE90" s="70"/>
      <x:c r="AF90" s="70"/>
      <x:c r="AG90" s="70">
        <x:v>3</x:v>
      </x:c>
      <x:c r="AH90" s="70"/>
      <x:c r="AI90" s="70"/>
      <x:c r="AJ90" s="70">
        <x:v>1</x:v>
      </x:c>
      <x:c r="AK90" s="70">
        <x:v>8</x:v>
      </x:c>
      <x:c r="AL90" s="471" t="s">
        <x:v>2708</x:v>
      </x:c>
      <x:c r="AM90" s="114"/>
      <x:c r="AN90" s="73"/>
      <x:c r="AO90" s="70">
        <x:v>1</x:v>
      </x:c>
      <x:c r="AP90" s="70">
        <x:v>8</x:v>
      </x:c>
      <x:c r="AQ90" s="70"/>
      <x:c r="AR90" s="73"/>
      <x:c r="AS90" s="70">
        <x:v>1</x:v>
      </x:c>
      <x:c r="AT90" s="73">
        <x:v>9630</x:v>
      </x:c>
      <x:c r="AU90" s="70"/>
      <x:c r="AV90" s="70"/>
      <x:c r="AW90" s="70">
        <x:v>2</x:v>
      </x:c>
      <x:c r="AX90" s="70">
        <x:v>2</x:v>
      </x:c>
      <x:c r="AY90" s="70">
        <x:v>2</x:v>
      </x:c>
      <x:c r="AZ90" s="70">
        <x:v>0</x:v>
      </x:c>
      <x:c r="BA90" s="73">
        <x:v>0</x:v>
      </x:c>
      <x:c r="BB90" s="70"/>
      <x:c r="BC90" s="70"/>
      <x:c r="BD90" s="70">
        <x:v>2</x:v>
      </x:c>
      <x:c r="BE90" s="70">
        <x:v>1</x:v>
      </x:c>
      <x:c r="BF90" s="70">
        <x:v>11</x:v>
      </x:c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471" t="s">
        <x:v>2708</x:v>
      </x:c>
      <x:c r="BW90" s="114">
        <x:v>4</x:v>
      </x:c>
      <x:c r="BX90" s="70">
        <x:v>417</x:v>
      </x:c>
      <x:c r="BY90" s="73">
        <x:v>12938</x:v>
      </x:c>
      <x:c r="BZ90" s="70"/>
      <x:c r="CA90" s="73"/>
      <x:c r="CB90" s="70">
        <x:v>2</x:v>
      </x:c>
      <x:c r="CC90" s="73">
        <x:v>70</x:v>
      </x:c>
      <x:c r="CD90" s="70"/>
      <x:c r="CE90" s="70">
        <x:v>12</x:v>
      </x:c>
      <x:c r="CF90" s="73">
        <x:v>236</x:v>
      </x:c>
      <x:c r="CG90" s="70"/>
      <x:c r="CH90" s="70"/>
      <x:c r="CI90" s="70"/>
      <x:c r="CJ90" s="70"/>
      <x:c r="CK90" s="70"/>
      <x:c r="CL90" s="70">
        <x:v>1</x:v>
      </x:c>
      <x:c r="CM90" s="70"/>
      <x:c r="CN90" s="70"/>
      <x:c r="CO90" s="70">
        <x:v>1</x:v>
      </x:c>
      <x:c r="CP90" s="73">
        <x:v>294</x:v>
      </x:c>
      <x:c r="CQ90" s="70"/>
      <x:c r="CR90" s="73"/>
      <x:c r="CS90" s="70">
        <x:v>249</x:v>
      </x:c>
      <x:c r="CT90" s="70">
        <x:v>1</x:v>
      </x:c>
      <x:c r="CU90" s="70">
        <x:v>84</x:v>
      </x:c>
      <x:c r="CV90" s="70"/>
      <x:c r="CW90" s="70"/>
      <x:c r="CX90" s="70"/>
      <x:c r="CY90" s="471" t="s">
        <x:v>2708</x:v>
      </x:c>
      <x:c r="CZ90" s="114">
        <x:v>1</x:v>
      </x:c>
      <x:c r="DA90" s="73">
        <x:v>294</x:v>
      </x:c>
      <x:c r="DB90" s="472"/>
      <x:c r="DC90" s="73"/>
      <x:c r="DD90" s="472"/>
      <x:c r="DE90" s="73"/>
      <x:c r="DF90" s="472"/>
      <x:c r="DG90" s="104"/>
      <x:c r="DH90" s="76"/>
      <x:c r="DI90" s="76"/>
      <x:c r="DJ90" s="76"/>
      <x:c r="DK90" s="76"/>
      <x:c r="DL90" s="76"/>
      <x:c r="DM90" s="76"/>
      <x:c r="DN90" s="76"/>
      <x:c r="DO90" s="76"/>
      <x:c r="DP90" s="76"/>
      <x:c r="DQ90" s="76"/>
      <x:c r="DR90" s="76"/>
      <x:c r="DS90" s="76"/>
      <x:c r="DT90" s="76"/>
      <x:c r="DU90" s="76"/>
      <x:c r="DV90" s="76"/>
      <x:c r="DW90" s="76"/>
      <x:c r="DX90" s="76"/>
    </x:row>
    <x:row r="91" spans="1:128" s="1" customFormat="1" ht="24.949999999999999" customHeight="1">
      <x:c r="A91" s="471" t="s">
        <x:v>2755</x:v>
      </x:c>
      <x:c r="B91" s="114"/>
      <x:c r="C91" s="73"/>
      <x:c r="D91" s="70">
        <x:v>1</x:v>
      </x:c>
      <x:c r="E91" s="73">
        <x:v>49037</x:v>
      </x:c>
      <x:c r="F91" s="70"/>
      <x:c r="G91" s="73"/>
      <x:c r="H91" s="70"/>
      <x:c r="I91" s="73"/>
      <x:c r="J91" s="70"/>
      <x:c r="K91" s="70"/>
      <x:c r="L91" s="73"/>
      <x:c r="M91" s="70">
        <x:v>2</x:v>
      </x:c>
      <x:c r="N91" s="70"/>
      <x:c r="O91" s="70"/>
      <x:c r="P91" s="70"/>
      <x:c r="Q91" s="70"/>
      <x:c r="R91" s="73"/>
      <x:c r="S91" s="70"/>
      <x:c r="T91" s="73"/>
      <x:c r="U91" s="70"/>
      <x:c r="V91" s="73"/>
      <x:c r="W91" s="70"/>
      <x:c r="X91" s="70">
        <x:v>469</x:v>
      </x:c>
      <x:c r="Y91" s="70"/>
      <x:c r="Z91" s="70"/>
      <x:c r="AA91" s="70">
        <x:v>2</x:v>
      </x:c>
      <x:c r="AB91" s="70"/>
      <x:c r="AC91" s="70">
        <x:v>2</x:v>
      </x:c>
      <x:c r="AD91" s="70">
        <x:v>1</x:v>
      </x:c>
      <x:c r="AE91" s="70"/>
      <x:c r="AF91" s="70"/>
      <x:c r="AG91" s="70">
        <x:v>2</x:v>
      </x:c>
      <x:c r="AH91" s="70"/>
      <x:c r="AI91" s="70"/>
      <x:c r="AJ91" s="70">
        <x:v>5</x:v>
      </x:c>
      <x:c r="AK91" s="70">
        <x:v>16</x:v>
      </x:c>
      <x:c r="AL91" s="471" t="s">
        <x:v>2755</x:v>
      </x:c>
      <x:c r="AM91" s="114"/>
      <x:c r="AN91" s="73"/>
      <x:c r="AO91" s="70">
        <x:v>1</x:v>
      </x:c>
      <x:c r="AP91" s="70">
        <x:v>4</x:v>
      </x:c>
      <x:c r="AQ91" s="70"/>
      <x:c r="AR91" s="73"/>
      <x:c r="AS91" s="70">
        <x:v>1</x:v>
      </x:c>
      <x:c r="AT91" s="73">
        <x:v>21000</x:v>
      </x:c>
      <x:c r="AU91" s="70"/>
      <x:c r="AV91" s="70"/>
      <x:c r="AW91" s="70">
        <x:v>2</x:v>
      </x:c>
      <x:c r="AX91" s="70">
        <x:v>4</x:v>
      </x:c>
      <x:c r="AY91" s="70">
        <x:v>0</x:v>
      </x:c>
      <x:c r="AZ91" s="70">
        <x:v>5</x:v>
      </x:c>
      <x:c r="BA91" s="73">
        <x:v>650</x:v>
      </x:c>
      <x:c r="BB91" s="70"/>
      <x:c r="BC91" s="70"/>
      <x:c r="BD91" s="70">
        <x:v>4</x:v>
      </x:c>
      <x:c r="BE91" s="70">
        <x:v>14</x:v>
      </x:c>
      <x:c r="BF91" s="70">
        <x:v>188</x:v>
      </x:c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471" t="s">
        <x:v>2755</x:v>
      </x:c>
      <x:c r="BW91" s="114">
        <x:v>4</x:v>
      </x:c>
      <x:c r="BX91" s="70">
        <x:v>663</x:v>
      </x:c>
      <x:c r="BY91" s="73">
        <x:v>21159</x:v>
      </x:c>
      <x:c r="BZ91" s="70">
        <x:v>2</x:v>
      </x:c>
      <x:c r="CA91" s="73">
        <x:v>2447</x:v>
      </x:c>
      <x:c r="CB91" s="70">
        <x:v>3</x:v>
      </x:c>
      <x:c r="CC91" s="73">
        <x:v>180</x:v>
      </x:c>
      <x:c r="CD91" s="70"/>
      <x:c r="CE91" s="70">
        <x:v>17</x:v>
      </x:c>
      <x:c r="CF91" s="73">
        <x:v>313</x:v>
      </x:c>
      <x:c r="CG91" s="70"/>
      <x:c r="CH91" s="70"/>
      <x:c r="CI91" s="70">
        <x:v>1</x:v>
      </x:c>
      <x:c r="CJ91" s="70">
        <x:v>11</x:v>
      </x:c>
      <x:c r="CK91" s="70"/>
      <x:c r="CL91" s="70">
        <x:v>1</x:v>
      </x:c>
      <x:c r="CM91" s="70"/>
      <x:c r="CN91" s="70"/>
      <x:c r="CO91" s="70">
        <x:v>1</x:v>
      </x:c>
      <x:c r="CP91" s="73">
        <x:v>327</x:v>
      </x:c>
      <x:c r="CQ91" s="70"/>
      <x:c r="CR91" s="73"/>
      <x:c r="CS91" s="70">
        <x:v>297</x:v>
      </x:c>
      <x:c r="CT91" s="70">
        <x:v>1</x:v>
      </x:c>
      <x:c r="CU91" s="70">
        <x:v>113</x:v>
      </x:c>
      <x:c r="CV91" s="70"/>
      <x:c r="CW91" s="70"/>
      <x:c r="CX91" s="70"/>
      <x:c r="CY91" s="471" t="s">
        <x:v>2755</x:v>
      </x:c>
      <x:c r="CZ91" s="114">
        <x:v>1</x:v>
      </x:c>
      <x:c r="DA91" s="73">
        <x:v>327</x:v>
      </x:c>
      <x:c r="DB91" s="472"/>
      <x:c r="DC91" s="73"/>
      <x:c r="DD91" s="472"/>
      <x:c r="DE91" s="73"/>
      <x:c r="DF91" s="472"/>
      <x:c r="DG91" s="104"/>
      <x:c r="DH91" s="76"/>
      <x:c r="DI91" s="76"/>
      <x:c r="DJ91" s="76"/>
      <x:c r="DK91" s="76"/>
      <x:c r="DL91" s="76"/>
      <x:c r="DM91" s="76"/>
      <x:c r="DN91" s="76"/>
      <x:c r="DO91" s="76"/>
      <x:c r="DP91" s="76"/>
      <x:c r="DQ91" s="76"/>
      <x:c r="DR91" s="76"/>
      <x:c r="DS91" s="76"/>
      <x:c r="DT91" s="76"/>
      <x:c r="DU91" s="76"/>
      <x:c r="DV91" s="76"/>
      <x:c r="DW91" s="76"/>
      <x:c r="DX91" s="76"/>
    </x:row>
    <x:row r="92" spans="1:128" s="1" customFormat="1" ht="24.949999999999999" customHeight="1">
      <x:c r="A92" s="471" t="s">
        <x:v>2364</x:v>
      </x:c>
      <x:c r="B92" s="114">
        <x:v>1</x:v>
      </x:c>
      <x:c r="C92" s="73">
        <x:v>2952</x:v>
      </x:c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/>
      <x:c r="T92" s="73"/>
      <x:c r="U92" s="70"/>
      <x:c r="V92" s="73"/>
      <x:c r="W92" s="70"/>
      <x:c r="X92" s="70"/>
      <x:c r="Y92" s="70"/>
      <x:c r="Z92" s="70"/>
      <x:c r="AA92" s="70"/>
      <x:c r="AB92" s="70"/>
      <x:c r="AC92" s="70"/>
      <x:c r="AD92" s="70"/>
      <x:c r="AE92" s="70"/>
      <x:c r="AF92" s="70"/>
      <x:c r="AG92" s="70"/>
      <x:c r="AH92" s="70"/>
      <x:c r="AI92" s="70"/>
      <x:c r="AJ92" s="70">
        <x:v>0</x:v>
      </x:c>
      <x:c r="AK92" s="70">
        <x:v>0</x:v>
      </x:c>
      <x:c r="AL92" s="471" t="s">
        <x:v>2364</x:v>
      </x:c>
      <x:c r="AM92" s="114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>
        <x:v>0</x:v>
      </x:c>
      <x:c r="AX92" s="70">
        <x:v>0</x:v>
      </x:c>
      <x:c r="AY92" s="70">
        <x:v>0</x:v>
      </x:c>
      <x:c r="AZ92" s="70">
        <x:v>0</x:v>
      </x:c>
      <x:c r="BA92" s="73"/>
      <x:c r="BB92" s="70"/>
      <x:c r="BC92" s="70"/>
      <x:c r="BD92" s="70">
        <x:v>0</x:v>
      </x:c>
      <x:c r="BE92" s="70">
        <x:v>4</x:v>
      </x:c>
      <x:c r="BF92" s="70">
        <x:v>45</x:v>
      </x:c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471" t="s">
        <x:v>2364</x:v>
      </x:c>
      <x:c r="BW92" s="114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>
        <x:v>1</x:v>
      </x:c>
      <x:c r="CI92" s="70"/>
      <x:c r="CJ92" s="70">
        <x:v>11</x:v>
      </x:c>
      <x:c r="CK92" s="70"/>
      <x:c r="CL92" s="70"/>
      <x:c r="CM92" s="70"/>
      <x:c r="CN92" s="70"/>
      <x:c r="CO92" s="70"/>
      <x:c r="CP92" s="73"/>
      <x:c r="CQ92" s="70"/>
      <x:c r="CR92" s="73"/>
      <x:c r="CS92" s="70">
        <x:v>296</x:v>
      </x:c>
      <x:c r="CT92" s="70">
        <x:v>1</x:v>
      </x:c>
      <x:c r="CU92" s="70">
        <x:v>113</x:v>
      </x:c>
      <x:c r="CV92" s="70"/>
      <x:c r="CW92" s="70"/>
      <x:c r="CX92" s="70"/>
      <x:c r="CY92" s="471" t="s">
        <x:v>2364</x:v>
      </x:c>
      <x:c r="CZ92" s="114">
        <x:v>1</x:v>
      </x:c>
      <x:c r="DA92" s="73">
        <x:v>91</x:v>
      </x:c>
      <x:c r="DB92" s="472"/>
      <x:c r="DC92" s="73"/>
      <x:c r="DD92" s="472"/>
      <x:c r="DE92" s="73"/>
      <x:c r="DF92" s="472"/>
      <x:c r="DG92" s="104"/>
      <x:c r="DH92" s="76"/>
      <x:c r="DI92" s="76"/>
      <x:c r="DJ92" s="76"/>
      <x:c r="DK92" s="76"/>
      <x:c r="DL92" s="76"/>
      <x:c r="DM92" s="76"/>
      <x:c r="DN92" s="76"/>
      <x:c r="DO92" s="76"/>
      <x:c r="DP92" s="76"/>
      <x:c r="DQ92" s="76"/>
      <x:c r="DR92" s="76"/>
      <x:c r="DS92" s="76"/>
      <x:c r="DT92" s="76"/>
      <x:c r="DU92" s="76"/>
      <x:c r="DV92" s="76"/>
      <x:c r="DW92" s="76"/>
      <x:c r="DX92" s="76"/>
    </x:row>
    <x:row r="93" spans="1:128" s="1" customFormat="1" ht="24.949999999999999" customHeight="1">
      <x:c r="A93" s="471" t="s">
        <x:v>1283</x:v>
      </x:c>
      <x:c r="B93" s="114"/>
      <x:c r="C93" s="73"/>
      <x:c r="D93" s="70">
        <x:v>1</x:v>
      </x:c>
      <x:c r="E93" s="73">
        <x:v>66000</x:v>
      </x:c>
      <x:c r="F93" s="70"/>
      <x:c r="G93" s="73"/>
      <x:c r="H93" s="70"/>
      <x:c r="I93" s="73"/>
      <x:c r="J93" s="70">
        <x:v>11</x:v>
      </x:c>
      <x:c r="K93" s="70"/>
      <x:c r="L93" s="73"/>
      <x:c r="M93" s="70"/>
      <x:c r="N93" s="70"/>
      <x:c r="O93" s="70"/>
      <x:c r="P93" s="70"/>
      <x:c r="Q93" s="70">
        <x:v>1</x:v>
      </x:c>
      <x:c r="R93" s="73">
        <x:v>21000</x:v>
      </x:c>
      <x:c r="S93" s="70"/>
      <x:c r="T93" s="73"/>
      <x:c r="U93" s="70"/>
      <x:c r="V93" s="73"/>
      <x:c r="W93" s="70"/>
      <x:c r="X93" s="70">
        <x:v>205</x:v>
      </x:c>
      <x:c r="Y93" s="70"/>
      <x:c r="Z93" s="70"/>
      <x:c r="AA93" s="70"/>
      <x:c r="AB93" s="70"/>
      <x:c r="AC93" s="70">
        <x:v>1</x:v>
      </x:c>
      <x:c r="AD93" s="70"/>
      <x:c r="AE93" s="70">
        <x:v>4</x:v>
      </x:c>
      <x:c r="AF93" s="70"/>
      <x:c r="AG93" s="70">
        <x:v>1</x:v>
      </x:c>
      <x:c r="AH93" s="70"/>
      <x:c r="AI93" s="70"/>
      <x:c r="AJ93" s="70">
        <x:v>0</x:v>
      </x:c>
      <x:c r="AK93" s="70">
        <x:v>0</x:v>
      </x:c>
      <x:c r="AL93" s="471" t="s">
        <x:v>1283</x:v>
      </x:c>
      <x:c r="AM93" s="114"/>
      <x:c r="AN93" s="73"/>
      <x:c r="AO93" s="70"/>
      <x:c r="AP93" s="70"/>
      <x:c r="AQ93" s="70"/>
      <x:c r="AR93" s="73"/>
      <x:c r="AS93" s="70">
        <x:v>1</x:v>
      </x:c>
      <x:c r="AT93" s="73">
        <x:v>7040</x:v>
      </x:c>
      <x:c r="AU93" s="70">
        <x:v>1</x:v>
      </x:c>
      <x:c r="AV93" s="70">
        <x:v>2</x:v>
      </x:c>
      <x:c r="AW93" s="70">
        <x:v>0</x:v>
      </x:c>
      <x:c r="AX93" s="70">
        <x:v>1</x:v>
      </x:c>
      <x:c r="AY93" s="70">
        <x:v>0</x:v>
      </x:c>
      <x:c r="AZ93" s="70">
        <x:v>0</x:v>
      </x:c>
      <x:c r="BA93" s="73"/>
      <x:c r="BB93" s="70"/>
      <x:c r="BC93" s="70"/>
      <x:c r="BD93" s="70">
        <x:v>0</x:v>
      </x:c>
      <x:c r="BE93" s="70">
        <x:v>4</x:v>
      </x:c>
      <x:c r="BF93" s="70">
        <x:v>37</x:v>
      </x:c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471" t="s">
        <x:v>1283</x:v>
      </x:c>
      <x:c r="BW93" s="114">
        <x:v>4</x:v>
      </x:c>
      <x:c r="BX93" s="70">
        <x:v>620</x:v>
      </x:c>
      <x:c r="BY93" s="73">
        <x:v>16764</x:v>
      </x:c>
      <x:c r="BZ93" s="70">
        <x:v>1</x:v>
      </x:c>
      <x:c r="CA93" s="73">
        <x:v>174</x:v>
      </x:c>
      <x:c r="CB93" s="70">
        <x:v>2</x:v>
      </x:c>
      <x:c r="CC93" s="73">
        <x:v>105</x:v>
      </x:c>
      <x:c r="CD93" s="70"/>
      <x:c r="CE93" s="70">
        <x:v>14</x:v>
      </x:c>
      <x:c r="CF93" s="73">
        <x:v>329</x:v>
      </x:c>
      <x:c r="CG93" s="70"/>
      <x:c r="CH93" s="70"/>
      <x:c r="CI93" s="70"/>
      <x:c r="CJ93" s="70">
        <x:v>11</x:v>
      </x:c>
      <x:c r="CK93" s="70"/>
      <x:c r="CL93" s="70"/>
      <x:c r="CM93" s="70"/>
      <x:c r="CN93" s="70"/>
      <x:c r="CO93" s="70">
        <x:v>1</x:v>
      </x:c>
      <x:c r="CP93" s="73">
        <x:v>355</x:v>
      </x:c>
      <x:c r="CQ93" s="70"/>
      <x:c r="CR93" s="73"/>
      <x:c r="CS93" s="70">
        <x:v>414</x:v>
      </x:c>
      <x:c r="CT93" s="70">
        <x:v>5</x:v>
      </x:c>
      <x:c r="CU93" s="70">
        <x:v>91</x:v>
      </x:c>
      <x:c r="CV93" s="70"/>
      <x:c r="CW93" s="70"/>
      <x:c r="CX93" s="70"/>
      <x:c r="CY93" s="471" t="s">
        <x:v>1283</x:v>
      </x:c>
      <x:c r="CZ93" s="114">
        <x:v>1</x:v>
      </x:c>
      <x:c r="DA93" s="73">
        <x:v>355</x:v>
      </x:c>
      <x:c r="DB93" s="472"/>
      <x:c r="DC93" s="73"/>
      <x:c r="DD93" s="472"/>
      <x:c r="DE93" s="73"/>
      <x:c r="DF93" s="472"/>
      <x:c r="DG93" s="104"/>
      <x:c r="DH93" s="76"/>
      <x:c r="DI93" s="76"/>
      <x:c r="DJ93" s="76"/>
      <x:c r="DK93" s="76"/>
      <x:c r="DL93" s="76"/>
      <x:c r="DM93" s="76"/>
      <x:c r="DN93" s="76"/>
      <x:c r="DO93" s="76"/>
      <x:c r="DP93" s="76"/>
      <x:c r="DQ93" s="76"/>
      <x:c r="DR93" s="76"/>
      <x:c r="DS93" s="76"/>
      <x:c r="DT93" s="76"/>
      <x:c r="DU93" s="76"/>
      <x:c r="DV93" s="76"/>
      <x:c r="DW93" s="76"/>
      <x:c r="DX93" s="76"/>
    </x:row>
    <x:row r="94" spans="1:128" s="1" customFormat="1" ht="24.949999999999999" customHeight="1">
      <x:c r="A94" s="476" t="s">
        <x:v>1564</x:v>
      </x:c>
      <x:c r="B94" s="477"/>
      <x:c r="C94" s="478"/>
      <x:c r="D94" s="479">
        <x:v>1</x:v>
      </x:c>
      <x:c r="E94" s="478">
        <x:v>4340</x:v>
      </x:c>
      <x:c r="F94" s="479">
        <x:v>2</x:v>
      </x:c>
      <x:c r="G94" s="478">
        <x:v>0.90000000000000002</x:v>
      </x:c>
      <x:c r="H94" s="479"/>
      <x:c r="I94" s="478"/>
      <x:c r="J94" s="479"/>
      <x:c r="K94" s="479"/>
      <x:c r="L94" s="478"/>
      <x:c r="M94" s="479"/>
      <x:c r="N94" s="479"/>
      <x:c r="O94" s="479"/>
      <x:c r="P94" s="479"/>
      <x:c r="Q94" s="479"/>
      <x:c r="R94" s="478"/>
      <x:c r="S94" s="479"/>
      <x:c r="T94" s="478"/>
      <x:c r="U94" s="479"/>
      <x:c r="V94" s="478"/>
      <x:c r="W94" s="479"/>
      <x:c r="X94" s="479">
        <x:v>155</x:v>
      </x:c>
      <x:c r="Y94" s="479"/>
      <x:c r="Z94" s="479"/>
      <x:c r="AA94" s="479">
        <x:v>1</x:v>
      </x:c>
      <x:c r="AB94" s="479"/>
      <x:c r="AC94" s="479">
        <x:v>1</x:v>
      </x:c>
      <x:c r="AD94" s="479"/>
      <x:c r="AE94" s="479"/>
      <x:c r="AF94" s="479"/>
      <x:c r="AG94" s="479">
        <x:v>1</x:v>
      </x:c>
      <x:c r="AH94" s="479"/>
      <x:c r="AI94" s="479"/>
      <x:c r="AJ94" s="479">
        <x:v>1</x:v>
      </x:c>
      <x:c r="AK94" s="479">
        <x:v>1</x:v>
      </x:c>
      <x:c r="AL94" s="476" t="s">
        <x:v>1564</x:v>
      </x:c>
      <x:c r="AM94" s="477">
        <x:v>1</x:v>
      </x:c>
      <x:c r="AN94" s="478">
        <x:v>632</x:v>
      </x:c>
      <x:c r="AO94" s="479"/>
      <x:c r="AP94" s="479"/>
      <x:c r="AQ94" s="479"/>
      <x:c r="AR94" s="478"/>
      <x:c r="AS94" s="479"/>
      <x:c r="AT94" s="478"/>
      <x:c r="AU94" s="479"/>
      <x:c r="AV94" s="479"/>
      <x:c r="AW94" s="479">
        <x:v>0</x:v>
      </x:c>
      <x:c r="AX94" s="479">
        <x:v>0</x:v>
      </x:c>
      <x:c r="AY94" s="479">
        <x:v>0</x:v>
      </x:c>
      <x:c r="AZ94" s="479">
        <x:v>0</x:v>
      </x:c>
      <x:c r="BA94" s="478"/>
      <x:c r="BB94" s="479"/>
      <x:c r="BC94" s="479"/>
      <x:c r="BD94" s="479">
        <x:v>0</x:v>
      </x:c>
      <x:c r="BE94" s="479">
        <x:v>3</x:v>
      </x:c>
      <x:c r="BF94" s="479">
        <x:v>34</x:v>
      </x:c>
      <x:c r="BG94" s="479"/>
      <x:c r="BH94" s="479"/>
      <x:c r="BI94" s="479"/>
      <x:c r="BJ94" s="478"/>
      <x:c r="BK94" s="479"/>
      <x:c r="BL94" s="478"/>
      <x:c r="BM94" s="479"/>
      <x:c r="BN94" s="478"/>
      <x:c r="BO94" s="479"/>
      <x:c r="BP94" s="478"/>
      <x:c r="BQ94" s="479"/>
      <x:c r="BR94" s="479"/>
      <x:c r="BS94" s="479"/>
      <x:c r="BT94" s="479"/>
      <x:c r="BU94" s="479"/>
      <x:c r="BV94" s="476" t="s">
        <x:v>1564</x:v>
      </x:c>
      <x:c r="BW94" s="477">
        <x:v>1</x:v>
      </x:c>
      <x:c r="BX94" s="479">
        <x:v>53</x:v>
      </x:c>
      <x:c r="BY94" s="478">
        <x:v>2184</x:v>
      </x:c>
      <x:c r="BZ94" s="479"/>
      <x:c r="CA94" s="478"/>
      <x:c r="CB94" s="479">
        <x:v>1</x:v>
      </x:c>
      <x:c r="CC94" s="478">
        <x:v>45</x:v>
      </x:c>
      <x:c r="CD94" s="479"/>
      <x:c r="CE94" s="479">
        <x:v>4</x:v>
      </x:c>
      <x:c r="CF94" s="478">
        <x:v>104</x:v>
      </x:c>
      <x:c r="CG94" s="479"/>
      <x:c r="CH94" s="479"/>
      <x:c r="CI94" s="479"/>
      <x:c r="CJ94" s="479">
        <x:v>6</x:v>
      </x:c>
      <x:c r="CK94" s="479"/>
      <x:c r="CL94" s="479"/>
      <x:c r="CM94" s="479"/>
      <x:c r="CN94" s="479"/>
      <x:c r="CO94" s="479">
        <x:v>1</x:v>
      </x:c>
      <x:c r="CP94" s="478">
        <x:v>132</x:v>
      </x:c>
      <x:c r="CQ94" s="479"/>
      <x:c r="CR94" s="478"/>
      <x:c r="CS94" s="479">
        <x:v>238</x:v>
      </x:c>
      <x:c r="CT94" s="479">
        <x:v>1</x:v>
      </x:c>
      <x:c r="CU94" s="479">
        <x:v>126</x:v>
      </x:c>
      <x:c r="CV94" s="479"/>
      <x:c r="CW94" s="479"/>
      <x:c r="CX94" s="479"/>
      <x:c r="CY94" s="476" t="s">
        <x:v>1564</x:v>
      </x:c>
      <x:c r="CZ94" s="477">
        <x:v>1</x:v>
      </x:c>
      <x:c r="DA94" s="478">
        <x:v>132</x:v>
      </x:c>
      <x:c r="DB94" s="482"/>
      <x:c r="DC94" s="478"/>
      <x:c r="DD94" s="482"/>
      <x:c r="DE94" s="478"/>
      <x:c r="DF94" s="482"/>
      <x:c r="DG94" s="500"/>
      <x:c r="DH94" s="76"/>
      <x:c r="DI94" s="76"/>
      <x:c r="DJ94" s="76"/>
      <x:c r="DK94" s="76"/>
      <x:c r="DL94" s="76"/>
      <x:c r="DM94" s="76"/>
      <x:c r="DN94" s="76"/>
      <x:c r="DO94" s="76"/>
      <x:c r="DP94" s="76"/>
      <x:c r="DQ94" s="76"/>
      <x:c r="DR94" s="76"/>
      <x:c r="DS94" s="76"/>
      <x:c r="DT94" s="76"/>
      <x:c r="DU94" s="76"/>
      <x:c r="DV94" s="76"/>
      <x:c r="DW94" s="76"/>
      <x:c r="DX94" s="76"/>
    </x:row>
    <x:row r="95" spans="1:128" s="1" customFormat="1" ht="24.949999999999999" customHeight="1">
      <x:c r="A95" s="419" t="s">
        <x:v>2314</x:v>
      </x:c>
      <x:c r="B95" s="120">
        <x:f>B96</x:f>
        <x:v>1</x:v>
      </x:c>
      <x:c r="C95" s="449">
        <x:f t="shared" ref="C95:AK95" si="121">C96</x:f>
        <x:v>572.20000000000005</x:v>
      </x:c>
      <x:c r="D95" s="120">
        <x:f t="shared" si="121"/>
        <x:v>2</x:v>
      </x:c>
      <x:c r="E95" s="449">
        <x:f t="shared" si="121"/>
        <x:v>1069.5</x:v>
      </x:c>
      <x:c r="F95" s="120">
        <x:f t="shared" si="121"/>
        <x:v>2</x:v>
      </x:c>
      <x:c r="G95" s="449">
        <x:f t="shared" si="121"/>
        <x:v>0.005</x:v>
      </x:c>
      <x:c r="H95" s="120">
        <x:f t="shared" si="121"/>
        <x:v>0</x:v>
      </x:c>
      <x:c r="I95" s="449">
        <x:f t="shared" si="121"/>
        <x:v>0</x:v>
      </x:c>
      <x:c r="J95" s="120">
        <x:f t="shared" si="121"/>
        <x:v>0</x:v>
      </x:c>
      <x:c r="K95" s="120">
        <x:f t="shared" si="121"/>
        <x:v>0</x:v>
      </x:c>
      <x:c r="L95" s="449">
        <x:f t="shared" si="121"/>
        <x:v>0</x:v>
      </x:c>
      <x:c r="M95" s="120">
        <x:f t="shared" si="121"/>
        <x:v>0</x:v>
      </x:c>
      <x:c r="N95" s="120">
        <x:f t="shared" si="121"/>
        <x:v>0</x:v>
      </x:c>
      <x:c r="O95" s="120">
        <x:f t="shared" si="121"/>
        <x:v>0</x:v>
      </x:c>
      <x:c r="P95" s="120">
        <x:f t="shared" si="121"/>
        <x:v>0</x:v>
      </x:c>
      <x:c r="Q95" s="120">
        <x:f t="shared" si="121"/>
        <x:v>0</x:v>
      </x:c>
      <x:c r="R95" s="449">
        <x:f t="shared" si="121"/>
        <x:v>0</x:v>
      </x:c>
      <x:c r="S95" s="120">
        <x:f t="shared" si="121"/>
        <x:v>0</x:v>
      </x:c>
      <x:c r="T95" s="449">
        <x:f t="shared" si="121"/>
        <x:v>0</x:v>
      </x:c>
      <x:c r="U95" s="120">
        <x:f t="shared" si="121"/>
        <x:v>0</x:v>
      </x:c>
      <x:c r="V95" s="449">
        <x:f t="shared" si="121"/>
        <x:v>0</x:v>
      </x:c>
      <x:c r="W95" s="120">
        <x:f t="shared" si="121"/>
        <x:v>0</x:v>
      </x:c>
      <x:c r="X95" s="120">
        <x:f t="shared" si="121"/>
        <x:v>0</x:v>
      </x:c>
      <x:c r="Y95" s="120">
        <x:f t="shared" si="121"/>
        <x:v>1</x:v>
      </x:c>
      <x:c r="Z95" s="120">
        <x:f t="shared" si="121"/>
        <x:v>11</x:v>
      </x:c>
      <x:c r="AA95" s="120">
        <x:f t="shared" si="121"/>
        <x:v>0</x:v>
      </x:c>
      <x:c r="AB95" s="120">
        <x:f t="shared" si="121"/>
        <x:v>0</x:v>
      </x:c>
      <x:c r="AC95" s="120">
        <x:f t="shared" si="121"/>
        <x:v>0</x:v>
      </x:c>
      <x:c r="AD95" s="120">
        <x:f t="shared" si="121"/>
        <x:v>0</x:v>
      </x:c>
      <x:c r="AE95" s="120">
        <x:f t="shared" si="121"/>
        <x:v>0</x:v>
      </x:c>
      <x:c r="AF95" s="120">
        <x:f t="shared" si="121"/>
        <x:v>0</x:v>
      </x:c>
      <x:c r="AG95" s="120">
        <x:f t="shared" si="121"/>
        <x:v>0</x:v>
      </x:c>
      <x:c r="AH95" s="120">
        <x:f t="shared" si="121"/>
        <x:v>0</x:v>
      </x:c>
      <x:c r="AI95" s="120">
        <x:f t="shared" si="121"/>
        <x:v>0</x:v>
      </x:c>
      <x:c r="AJ95" s="120">
        <x:f t="shared" si="121"/>
        <x:v>0</x:v>
      </x:c>
      <x:c r="AK95" s="120">
        <x:f t="shared" si="121"/>
        <x:v>0</x:v>
      </x:c>
      <x:c r="AL95" s="419" t="s">
        <x:v>2314</x:v>
      </x:c>
      <x:c r="AM95" s="120">
        <x:f>AM96</x:f>
        <x:v>0</x:v>
      </x:c>
      <x:c r="AN95" s="121">
        <x:f t="shared" ref="AN95:BT95" si="122">SUM(AN96:AN97)</x:f>
        <x:v>0</x:v>
      </x:c>
      <x:c r="AO95" s="122">
        <x:f t="shared" si="122"/>
        <x:v>0</x:v>
      </x:c>
      <x:c r="AP95" s="122">
        <x:f t="shared" si="122"/>
        <x:v>0</x:v>
      </x:c>
      <x:c r="AQ95" s="122">
        <x:f t="shared" si="122"/>
        <x:v>0</x:v>
      </x:c>
      <x:c r="AR95" s="121">
        <x:f t="shared" si="122"/>
        <x:v>0</x:v>
      </x:c>
      <x:c r="AS95" s="122">
        <x:f t="shared" si="122"/>
        <x:v>0</x:v>
      </x:c>
      <x:c r="AT95" s="121">
        <x:f t="shared" si="122"/>
        <x:v>0</x:v>
      </x:c>
      <x:c r="AU95" s="122">
        <x:f t="shared" si="122"/>
        <x:v>0</x:v>
      </x:c>
      <x:c r="AV95" s="122">
        <x:f t="shared" si="122"/>
        <x:v>0</x:v>
      </x:c>
      <x:c r="AW95" s="122">
        <x:f t="shared" si="122"/>
        <x:v>0</x:v>
      </x:c>
      <x:c r="AX95" s="122">
        <x:f t="shared" si="122"/>
        <x:v>0</x:v>
      </x:c>
      <x:c r="AY95" s="122">
        <x:f t="shared" si="122"/>
        <x:v>0</x:v>
      </x:c>
      <x:c r="AZ95" s="122">
        <x:f t="shared" si="122"/>
        <x:v>0</x:v>
      </x:c>
      <x:c r="BA95" s="121">
        <x:f t="shared" si="122"/>
        <x:v>0</x:v>
      </x:c>
      <x:c r="BB95" s="122">
        <x:f t="shared" si="122"/>
        <x:v>0</x:v>
      </x:c>
      <x:c r="BC95" s="122">
        <x:f t="shared" si="122"/>
        <x:v>0</x:v>
      </x:c>
      <x:c r="BD95" s="122">
        <x:f t="shared" si="122"/>
        <x:v>0</x:v>
      </x:c>
      <x:c r="BE95" s="122">
        <x:f t="shared" si="122"/>
        <x:v>0</x:v>
      </x:c>
      <x:c r="BF95" s="122">
        <x:f t="shared" si="122"/>
        <x:v>0</x:v>
      </x:c>
      <x:c r="BG95" s="122">
        <x:f t="shared" si="122"/>
        <x:v>0</x:v>
      </x:c>
      <x:c r="BH95" s="122">
        <x:f t="shared" si="122"/>
        <x:v>0</x:v>
      </x:c>
      <x:c r="BI95" s="122">
        <x:f t="shared" si="122"/>
        <x:v>0</x:v>
      </x:c>
      <x:c r="BJ95" s="121">
        <x:f t="shared" si="122"/>
        <x:v>0</x:v>
      </x:c>
      <x:c r="BK95" s="122">
        <x:f t="shared" si="122"/>
        <x:v>0</x:v>
      </x:c>
      <x:c r="BL95" s="121">
        <x:f t="shared" si="122"/>
        <x:v>0</x:v>
      </x:c>
      <x:c r="BM95" s="122">
        <x:f t="shared" si="122"/>
        <x:v>0</x:v>
      </x:c>
      <x:c r="BN95" s="121">
        <x:f t="shared" si="122"/>
        <x:v>0</x:v>
      </x:c>
      <x:c r="BO95" s="122">
        <x:f t="shared" si="122"/>
        <x:v>0</x:v>
      </x:c>
      <x:c r="BP95" s="121">
        <x:f t="shared" si="122"/>
        <x:v>0</x:v>
      </x:c>
      <x:c r="BQ95" s="122">
        <x:f t="shared" si="122"/>
        <x:v>0</x:v>
      </x:c>
      <x:c r="BR95" s="122">
        <x:f t="shared" si="122"/>
        <x:v>0</x:v>
      </x:c>
      <x:c r="BS95" s="122">
        <x:f t="shared" si="122"/>
        <x:v>0</x:v>
      </x:c>
      <x:c r="BT95" s="122">
        <x:f t="shared" si="122"/>
        <x:v>0</x:v>
      </x:c>
      <x:c r="BU95" s="122">
        <x:f>SUM(BU96:BU97)</x:f>
        <x:v>0</x:v>
      </x:c>
      <x:c r="BV95" s="419" t="s">
        <x:v>2314</x:v>
      </x:c>
      <x:c r="BW95" s="120">
        <x:f>BW96</x:f>
        <x:v>0</x:v>
      </x:c>
      <x:c r="BX95" s="122">
        <x:f t="shared" ref="BX95:CW95" si="123">SUM(BX96:BX97)</x:f>
        <x:v>0</x:v>
      </x:c>
      <x:c r="BY95" s="121">
        <x:f t="shared" si="123"/>
        <x:v>0</x:v>
      </x:c>
      <x:c r="BZ95" s="122">
        <x:f t="shared" si="123"/>
        <x:v>0</x:v>
      </x:c>
      <x:c r="CA95" s="121">
        <x:f t="shared" si="123"/>
        <x:v>0</x:v>
      </x:c>
      <x:c r="CB95" s="122">
        <x:f t="shared" si="123"/>
        <x:v>0</x:v>
      </x:c>
      <x:c r="CC95" s="121">
        <x:f t="shared" si="123"/>
        <x:v>0</x:v>
      </x:c>
      <x:c r="CD95" s="122">
        <x:f t="shared" si="123"/>
        <x:v>0</x:v>
      </x:c>
      <x:c r="CE95" s="122">
        <x:f t="shared" si="123"/>
        <x:v>0</x:v>
      </x:c>
      <x:c r="CF95" s="121">
        <x:f t="shared" si="123"/>
        <x:v>0</x:v>
      </x:c>
      <x:c r="CG95" s="122">
        <x:f t="shared" si="123"/>
        <x:v>0</x:v>
      </x:c>
      <x:c r="CH95" s="122">
        <x:f t="shared" si="123"/>
        <x:v>0</x:v>
      </x:c>
      <x:c r="CI95" s="122">
        <x:f t="shared" si="123"/>
        <x:v>0</x:v>
      </x:c>
      <x:c r="CJ95" s="122">
        <x:f t="shared" si="123"/>
        <x:v>0</x:v>
      </x:c>
      <x:c r="CK95" s="122">
        <x:f t="shared" si="123"/>
        <x:v>0</x:v>
      </x:c>
      <x:c r="CL95" s="122">
        <x:f t="shared" si="123"/>
        <x:v>0</x:v>
      </x:c>
      <x:c r="CM95" s="122">
        <x:f t="shared" si="123"/>
        <x:v>0</x:v>
      </x:c>
      <x:c r="CN95" s="122">
        <x:f t="shared" si="123"/>
        <x:v>0</x:v>
      </x:c>
      <x:c r="CO95" s="122">
        <x:f t="shared" si="123"/>
        <x:v>0</x:v>
      </x:c>
      <x:c r="CP95" s="121">
        <x:f t="shared" si="123"/>
        <x:v>0</x:v>
      </x:c>
      <x:c r="CQ95" s="122">
        <x:f t="shared" si="123"/>
        <x:v>0</x:v>
      </x:c>
      <x:c r="CR95" s="121">
        <x:f t="shared" si="123"/>
        <x:v>0</x:v>
      </x:c>
      <x:c r="CS95" s="122">
        <x:f t="shared" si="123"/>
        <x:v>0</x:v>
      </x:c>
      <x:c r="CT95" s="122">
        <x:f t="shared" si="123"/>
        <x:v>0</x:v>
      </x:c>
      <x:c r="CU95" s="122">
        <x:f t="shared" si="123"/>
        <x:v>0</x:v>
      </x:c>
      <x:c r="CV95" s="122">
        <x:f t="shared" si="123"/>
        <x:v>0</x:v>
      </x:c>
      <x:c r="CW95" s="122">
        <x:f t="shared" si="123"/>
        <x:v>0</x:v>
      </x:c>
      <x:c r="CX95" s="122">
        <x:f>SUM(CX96:CX97)</x:f>
        <x:v>0</x:v>
      </x:c>
      <x:c r="CY95" s="419" t="s">
        <x:v>2314</x:v>
      </x:c>
      <x:c r="CZ95" s="120">
        <x:f>CZ96</x:f>
        <x:v>0</x:v>
      </x:c>
      <x:c r="DA95" s="121">
        <x:f t="shared" ref="DA95:DG95" si="124">SUM(DA96:DA97)</x:f>
        <x:v>0</x:v>
      </x:c>
      <x:c r="DB95" s="122">
        <x:f t="shared" si="124"/>
        <x:v>0</x:v>
      </x:c>
      <x:c r="DC95" s="121">
        <x:f t="shared" si="124"/>
        <x:v>0</x:v>
      </x:c>
      <x:c r="DD95" s="122">
        <x:f t="shared" si="124"/>
        <x:v>0</x:v>
      </x:c>
      <x:c r="DE95" s="121">
        <x:f t="shared" si="124"/>
        <x:v>0</x:v>
      </x:c>
      <x:c r="DF95" s="122">
        <x:f t="shared" si="124"/>
        <x:v>0</x:v>
      </x:c>
      <x:c r="DG95" s="123">
        <x:f t="shared" si="124"/>
        <x:v>0</x:v>
      </x:c>
      <x:c r="DH95" s="76"/>
      <x:c r="DI95" s="76"/>
      <x:c r="DJ95" s="76"/>
      <x:c r="DK95" s="76"/>
      <x:c r="DL95" s="76"/>
      <x:c r="DM95" s="76"/>
      <x:c r="DN95" s="76"/>
      <x:c r="DO95" s="76"/>
      <x:c r="DP95" s="76"/>
      <x:c r="DQ95" s="76"/>
      <x:c r="DR95" s="76"/>
      <x:c r="DS95" s="76"/>
      <x:c r="DT95" s="76"/>
      <x:c r="DU95" s="76"/>
      <x:c r="DV95" s="76"/>
      <x:c r="DW95" s="76"/>
      <x:c r="DX95" s="76"/>
    </x:row>
    <x:row r="96" spans="1:128" s="1" customFormat="1" ht="24.949999999999999" customHeight="1">
      <x:c r="A96" s="446" t="s">
        <x:v>2129</x:v>
      </x:c>
      <x:c r="B96" s="447">
        <x:f>B97</x:f>
        <x:v>1</x:v>
      </x:c>
      <x:c r="C96" s="450">
        <x:f t="shared" ref="C96:AK96" si="125">C97</x:f>
        <x:v>572.20000000000005</x:v>
      </x:c>
      <x:c r="D96" s="447">
        <x:f t="shared" si="125"/>
        <x:v>2</x:v>
      </x:c>
      <x:c r="E96" s="450">
        <x:f t="shared" si="125"/>
        <x:v>1069.5</x:v>
      </x:c>
      <x:c r="F96" s="447">
        <x:f t="shared" si="125"/>
        <x:v>2</x:v>
      </x:c>
      <x:c r="G96" s="450">
        <x:f t="shared" si="125"/>
        <x:v>0.005</x:v>
      </x:c>
      <x:c r="H96" s="447">
        <x:f t="shared" si="125"/>
        <x:v>0</x:v>
      </x:c>
      <x:c r="I96" s="450">
        <x:f t="shared" si="125"/>
        <x:v>0</x:v>
      </x:c>
      <x:c r="J96" s="447">
        <x:f t="shared" si="125"/>
        <x:v>0</x:v>
      </x:c>
      <x:c r="K96" s="447">
        <x:f t="shared" si="125"/>
        <x:v>0</x:v>
      </x:c>
      <x:c r="L96" s="450">
        <x:f t="shared" si="125"/>
        <x:v>0</x:v>
      </x:c>
      <x:c r="M96" s="447">
        <x:f t="shared" si="125"/>
        <x:v>0</x:v>
      </x:c>
      <x:c r="N96" s="447">
        <x:f t="shared" si="125"/>
        <x:v>0</x:v>
      </x:c>
      <x:c r="O96" s="447">
        <x:f t="shared" si="125"/>
        <x:v>0</x:v>
      </x:c>
      <x:c r="P96" s="447">
        <x:f t="shared" si="125"/>
        <x:v>0</x:v>
      </x:c>
      <x:c r="Q96" s="447">
        <x:f t="shared" si="125"/>
        <x:v>0</x:v>
      </x:c>
      <x:c r="R96" s="450">
        <x:f t="shared" si="125"/>
        <x:v>0</x:v>
      </x:c>
      <x:c r="S96" s="447">
        <x:f t="shared" si="125"/>
        <x:v>0</x:v>
      </x:c>
      <x:c r="T96" s="450">
        <x:f t="shared" si="125"/>
        <x:v>0</x:v>
      </x:c>
      <x:c r="U96" s="447">
        <x:f t="shared" si="125"/>
        <x:v>0</x:v>
      </x:c>
      <x:c r="V96" s="450">
        <x:f t="shared" si="125"/>
        <x:v>0</x:v>
      </x:c>
      <x:c r="W96" s="447">
        <x:f t="shared" si="125"/>
        <x:v>0</x:v>
      </x:c>
      <x:c r="X96" s="447">
        <x:f t="shared" si="125"/>
        <x:v>0</x:v>
      </x:c>
      <x:c r="Y96" s="447">
        <x:f t="shared" si="125"/>
        <x:v>1</x:v>
      </x:c>
      <x:c r="Z96" s="447">
        <x:f t="shared" si="125"/>
        <x:v>11</x:v>
      </x:c>
      <x:c r="AA96" s="447">
        <x:f t="shared" si="125"/>
        <x:v>0</x:v>
      </x:c>
      <x:c r="AB96" s="447">
        <x:f t="shared" si="125"/>
        <x:v>0</x:v>
      </x:c>
      <x:c r="AC96" s="447">
        <x:f t="shared" si="125"/>
        <x:v>0</x:v>
      </x:c>
      <x:c r="AD96" s="447">
        <x:f t="shared" si="125"/>
        <x:v>0</x:v>
      </x:c>
      <x:c r="AE96" s="447">
        <x:f t="shared" si="125"/>
        <x:v>0</x:v>
      </x:c>
      <x:c r="AF96" s="447">
        <x:f t="shared" si="125"/>
        <x:v>0</x:v>
      </x:c>
      <x:c r="AG96" s="447">
        <x:f t="shared" si="125"/>
        <x:v>0</x:v>
      </x:c>
      <x:c r="AH96" s="447">
        <x:f t="shared" si="125"/>
        <x:v>0</x:v>
      </x:c>
      <x:c r="AI96" s="447">
        <x:f t="shared" si="125"/>
        <x:v>0</x:v>
      </x:c>
      <x:c r="AJ96" s="447">
        <x:f t="shared" si="125"/>
        <x:v>0</x:v>
      </x:c>
      <x:c r="AK96" s="447">
        <x:f t="shared" si="125"/>
        <x:v>0</x:v>
      </x:c>
      <x:c r="AL96" s="446" t="s">
        <x:v>2132</x:v>
      </x:c>
      <x:c r="AM96" s="447">
        <x:f>AM97</x:f>
        <x:v>0</x:v>
      </x:c>
      <x:c r="AN96" s="450">
        <x:f t="shared" ref="AN96:BU96" si="126">AN97</x:f>
        <x:v>0</x:v>
      </x:c>
      <x:c r="AO96" s="447">
        <x:f t="shared" si="126"/>
        <x:v>0</x:v>
      </x:c>
      <x:c r="AP96" s="447">
        <x:f t="shared" si="126"/>
        <x:v>0</x:v>
      </x:c>
      <x:c r="AQ96" s="447">
        <x:f t="shared" si="126"/>
        <x:v>0</x:v>
      </x:c>
      <x:c r="AR96" s="450">
        <x:f t="shared" si="126"/>
        <x:v>0</x:v>
      </x:c>
      <x:c r="AS96" s="447">
        <x:f t="shared" si="126"/>
        <x:v>0</x:v>
      </x:c>
      <x:c r="AT96" s="450">
        <x:f t="shared" si="126"/>
        <x:v>0</x:v>
      </x:c>
      <x:c r="AU96" s="447">
        <x:f t="shared" si="126"/>
        <x:v>0</x:v>
      </x:c>
      <x:c r="AV96" s="447">
        <x:f t="shared" si="126"/>
        <x:v>0</x:v>
      </x:c>
      <x:c r="AW96" s="447">
        <x:f t="shared" si="126"/>
        <x:v>0</x:v>
      </x:c>
      <x:c r="AX96" s="447">
        <x:f t="shared" si="126"/>
        <x:v>0</x:v>
      </x:c>
      <x:c r="AY96" s="447">
        <x:f t="shared" si="126"/>
        <x:v>0</x:v>
      </x:c>
      <x:c r="AZ96" s="447">
        <x:f t="shared" si="126"/>
        <x:v>0</x:v>
      </x:c>
      <x:c r="BA96" s="450">
        <x:f t="shared" si="126"/>
        <x:v>0</x:v>
      </x:c>
      <x:c r="BB96" s="447">
        <x:f t="shared" si="126"/>
        <x:v>0</x:v>
      </x:c>
      <x:c r="BC96" s="447">
        <x:f t="shared" si="126"/>
        <x:v>0</x:v>
      </x:c>
      <x:c r="BD96" s="447">
        <x:f t="shared" si="126"/>
        <x:v>0</x:v>
      </x:c>
      <x:c r="BE96" s="447">
        <x:f t="shared" si="126"/>
        <x:v>0</x:v>
      </x:c>
      <x:c r="BF96" s="447">
        <x:f t="shared" si="126"/>
        <x:v>0</x:v>
      </x:c>
      <x:c r="BG96" s="447">
        <x:f t="shared" si="126"/>
        <x:v>0</x:v>
      </x:c>
      <x:c r="BH96" s="447">
        <x:f t="shared" si="126"/>
        <x:v>0</x:v>
      </x:c>
      <x:c r="BI96" s="447">
        <x:f t="shared" si="126"/>
        <x:v>0</x:v>
      </x:c>
      <x:c r="BJ96" s="450">
        <x:f t="shared" si="126"/>
        <x:v>0</x:v>
      </x:c>
      <x:c r="BK96" s="447">
        <x:f t="shared" si="126"/>
        <x:v>0</x:v>
      </x:c>
      <x:c r="BL96" s="450">
        <x:f t="shared" si="126"/>
        <x:v>0</x:v>
      </x:c>
      <x:c r="BM96" s="447">
        <x:f t="shared" si="126"/>
        <x:v>0</x:v>
      </x:c>
      <x:c r="BN96" s="450">
        <x:f t="shared" si="126"/>
        <x:v>0</x:v>
      </x:c>
      <x:c r="BO96" s="447">
        <x:f t="shared" si="126"/>
        <x:v>0</x:v>
      </x:c>
      <x:c r="BP96" s="450">
        <x:f t="shared" si="126"/>
        <x:v>0</x:v>
      </x:c>
      <x:c r="BQ96" s="447">
        <x:f t="shared" si="126"/>
        <x:v>0</x:v>
      </x:c>
      <x:c r="BR96" s="447">
        <x:f t="shared" si="126"/>
        <x:v>0</x:v>
      </x:c>
      <x:c r="BS96" s="447">
        <x:f t="shared" si="126"/>
        <x:v>0</x:v>
      </x:c>
      <x:c r="BT96" s="447">
        <x:v>0</x:v>
      </x:c>
      <x:c r="BU96" s="447">
        <x:f t="shared" si="126"/>
        <x:v>0</x:v>
      </x:c>
      <x:c r="BV96" s="446" t="s">
        <x:v>969</x:v>
      </x:c>
      <x:c r="BW96" s="447">
        <x:f>BW97</x:f>
        <x:v>0</x:v>
      </x:c>
      <x:c r="BX96" s="447">
        <x:f t="shared" ref="BX96:CX96" si="127">BX97</x:f>
        <x:v>0</x:v>
      </x:c>
      <x:c r="BY96" s="450">
        <x:f t="shared" si="127"/>
        <x:v>0</x:v>
      </x:c>
      <x:c r="BZ96" s="447">
        <x:f t="shared" si="127"/>
        <x:v>0</x:v>
      </x:c>
      <x:c r="CA96" s="450">
        <x:f t="shared" si="127"/>
        <x:v>0</x:v>
      </x:c>
      <x:c r="CB96" s="447">
        <x:f t="shared" si="127"/>
        <x:v>0</x:v>
      </x:c>
      <x:c r="CC96" s="450">
        <x:f t="shared" si="127"/>
        <x:v>0</x:v>
      </x:c>
      <x:c r="CD96" s="447">
        <x:f t="shared" si="127"/>
        <x:v>0</x:v>
      </x:c>
      <x:c r="CE96" s="447">
        <x:f t="shared" si="127"/>
        <x:v>0</x:v>
      </x:c>
      <x:c r="CF96" s="450">
        <x:f t="shared" si="127"/>
        <x:v>0</x:v>
      </x:c>
      <x:c r="CG96" s="447">
        <x:f t="shared" si="127"/>
        <x:v>0</x:v>
      </x:c>
      <x:c r="CH96" s="447">
        <x:f t="shared" si="127"/>
        <x:v>0</x:v>
      </x:c>
      <x:c r="CI96" s="447">
        <x:f t="shared" si="127"/>
        <x:v>0</x:v>
      </x:c>
      <x:c r="CJ96" s="447">
        <x:f t="shared" si="127"/>
        <x:v>0</x:v>
      </x:c>
      <x:c r="CK96" s="447">
        <x:f t="shared" si="127"/>
        <x:v>0</x:v>
      </x:c>
      <x:c r="CL96" s="447">
        <x:f t="shared" si="127"/>
        <x:v>0</x:v>
      </x:c>
      <x:c r="CM96" s="447">
        <x:f t="shared" si="127"/>
        <x:v>0</x:v>
      </x:c>
      <x:c r="CN96" s="447">
        <x:f t="shared" si="127"/>
        <x:v>0</x:v>
      </x:c>
      <x:c r="CO96" s="447">
        <x:f t="shared" si="127"/>
        <x:v>0</x:v>
      </x:c>
      <x:c r="CP96" s="450">
        <x:f t="shared" si="127"/>
        <x:v>0</x:v>
      </x:c>
      <x:c r="CQ96" s="447">
        <x:f t="shared" si="127"/>
        <x:v>0</x:v>
      </x:c>
      <x:c r="CR96" s="450">
        <x:f t="shared" si="127"/>
        <x:v>0</x:v>
      </x:c>
      <x:c r="CS96" s="447">
        <x:f t="shared" si="127"/>
        <x:v>0</x:v>
      </x:c>
      <x:c r="CT96" s="447">
        <x:f t="shared" si="127"/>
        <x:v>0</x:v>
      </x:c>
      <x:c r="CU96" s="447">
        <x:f t="shared" si="127"/>
        <x:v>0</x:v>
      </x:c>
      <x:c r="CV96" s="447">
        <x:f t="shared" si="127"/>
        <x:v>0</x:v>
      </x:c>
      <x:c r="CW96" s="447">
        <x:f t="shared" si="127"/>
        <x:v>0</x:v>
      </x:c>
      <x:c r="CX96" s="447">
        <x:f t="shared" si="127"/>
        <x:v>0</x:v>
      </x:c>
      <x:c r="CY96" s="446" t="s">
        <x:v>969</x:v>
      </x:c>
      <x:c r="CZ96" s="448">
        <x:f>CZ97</x:f>
        <x:v>0</x:v>
      </x:c>
      <x:c r="DA96" s="902">
        <x:f t="shared" ref="DA96:DG96" si="128">DA97</x:f>
        <x:v>0</x:v>
      </x:c>
      <x:c r="DB96" s="448">
        <x:f t="shared" si="128"/>
        <x:v>0</x:v>
      </x:c>
      <x:c r="DC96" s="902">
        <x:f t="shared" si="128"/>
        <x:v>0</x:v>
      </x:c>
      <x:c r="DD96" s="448">
        <x:f t="shared" si="128"/>
        <x:v>0</x:v>
      </x:c>
      <x:c r="DE96" s="902">
        <x:f t="shared" si="128"/>
        <x:v>0</x:v>
      </x:c>
      <x:c r="DF96" s="448">
        <x:f t="shared" si="128"/>
        <x:v>0</x:v>
      </x:c>
      <x:c r="DG96" s="902">
        <x:f t="shared" si="128"/>
        <x:v>0</x:v>
      </x:c>
      <x:c r="DH96" s="76"/>
      <x:c r="DI96" s="76"/>
      <x:c r="DJ96" s="76"/>
      <x:c r="DK96" s="76"/>
      <x:c r="DL96" s="76"/>
      <x:c r="DM96" s="76"/>
      <x:c r="DN96" s="76"/>
      <x:c r="DO96" s="76"/>
      <x:c r="DP96" s="76"/>
      <x:c r="DQ96" s="76"/>
      <x:c r="DR96" s="76"/>
      <x:c r="DS96" s="76"/>
      <x:c r="DT96" s="76"/>
      <x:c r="DU96" s="76"/>
      <x:c r="DV96" s="76"/>
      <x:c r="DW96" s="76"/>
      <x:c r="DX96" s="76"/>
    </x:row>
    <x:row r="97" spans="1:128" s="74" customFormat="1" ht="24.949999999999999" customHeight="1">
      <x:c r="A97" s="514" t="s">
        <x:v>969</x:v>
      </x:c>
      <x:c r="B97" s="507">
        <x:v>1</x:v>
      </x:c>
      <x:c r="C97" s="508">
        <x:v>572.20000000000005</x:v>
      </x:c>
      <x:c r="D97" s="509">
        <x:v>2</x:v>
      </x:c>
      <x:c r="E97" s="508">
        <x:v>1069.5</x:v>
      </x:c>
      <x:c r="F97" s="509">
        <x:v>2</x:v>
      </x:c>
      <x:c r="G97" s="508">
        <x:v>0.005</x:v>
      </x:c>
      <x:c r="H97" s="509">
        <x:v>0</x:v>
      </x:c>
      <x:c r="I97" s="508">
        <x:v>0</x:v>
      </x:c>
      <x:c r="J97" s="509">
        <x:v>0</x:v>
      </x:c>
      <x:c r="K97" s="509">
        <x:v>0</x:v>
      </x:c>
      <x:c r="L97" s="508">
        <x:v>0</x:v>
      </x:c>
      <x:c r="M97" s="509">
        <x:v>0</x:v>
      </x:c>
      <x:c r="N97" s="509">
        <x:v>0</x:v>
      </x:c>
      <x:c r="O97" s="509">
        <x:v>0</x:v>
      </x:c>
      <x:c r="P97" s="509">
        <x:v>0</x:v>
      </x:c>
      <x:c r="Q97" s="509">
        <x:v>0</x:v>
      </x:c>
      <x:c r="R97" s="508">
        <x:v>0</x:v>
      </x:c>
      <x:c r="S97" s="509">
        <x:v>0</x:v>
      </x:c>
      <x:c r="T97" s="508">
        <x:v>0</x:v>
      </x:c>
      <x:c r="U97" s="509">
        <x:v>0</x:v>
      </x:c>
      <x:c r="V97" s="508">
        <x:v>0</x:v>
      </x:c>
      <x:c r="W97" s="509">
        <x:v>0</x:v>
      </x:c>
      <x:c r="X97" s="509">
        <x:v>0</x:v>
      </x:c>
      <x:c r="Y97" s="509">
        <x:v>1</x:v>
      </x:c>
      <x:c r="Z97" s="509">
        <x:v>11</x:v>
      </x:c>
      <x:c r="AA97" s="509">
        <x:v>0</x:v>
      </x:c>
      <x:c r="AB97" s="509">
        <x:v>0</x:v>
      </x:c>
      <x:c r="AC97" s="509">
        <x:v>0</x:v>
      </x:c>
      <x:c r="AD97" s="509">
        <x:v>0</x:v>
      </x:c>
      <x:c r="AE97" s="509">
        <x:v>0</x:v>
      </x:c>
      <x:c r="AF97" s="509">
        <x:v>0</x:v>
      </x:c>
      <x:c r="AG97" s="509">
        <x:v>0</x:v>
      </x:c>
      <x:c r="AH97" s="509">
        <x:v>0</x:v>
      </x:c>
      <x:c r="AI97" s="509">
        <x:v>0</x:v>
      </x:c>
      <x:c r="AJ97" s="509">
        <x:v>0</x:v>
      </x:c>
      <x:c r="AK97" s="509">
        <x:v>0</x:v>
      </x:c>
      <x:c r="AL97" s="514" t="s">
        <x:v>969</x:v>
      </x:c>
      <x:c r="AM97" s="509">
        <x:v>0</x:v>
      </x:c>
      <x:c r="AN97" s="508">
        <x:v>0</x:v>
      </x:c>
      <x:c r="AO97" s="509">
        <x:v>0</x:v>
      </x:c>
      <x:c r="AP97" s="509">
        <x:v>0</x:v>
      </x:c>
      <x:c r="AQ97" s="509">
        <x:v>0</x:v>
      </x:c>
      <x:c r="AR97" s="508">
        <x:v>0</x:v>
      </x:c>
      <x:c r="AS97" s="509">
        <x:v>0</x:v>
      </x:c>
      <x:c r="AT97" s="508">
        <x:v>0</x:v>
      </x:c>
      <x:c r="AU97" s="509">
        <x:v>0</x:v>
      </x:c>
      <x:c r="AV97" s="509">
        <x:v>0</x:v>
      </x:c>
      <x:c r="AW97" s="509">
        <x:v>0</x:v>
      </x:c>
      <x:c r="AX97" s="509">
        <x:v>0</x:v>
      </x:c>
      <x:c r="AY97" s="509">
        <x:v>0</x:v>
      </x:c>
      <x:c r="AZ97" s="509">
        <x:v>0</x:v>
      </x:c>
      <x:c r="BA97" s="508">
        <x:v>0</x:v>
      </x:c>
      <x:c r="BB97" s="509">
        <x:v>0</x:v>
      </x:c>
      <x:c r="BC97" s="509">
        <x:v>0</x:v>
      </x:c>
      <x:c r="BD97" s="509">
        <x:v>0</x:v>
      </x:c>
      <x:c r="BE97" s="509">
        <x:v>0</x:v>
      </x:c>
      <x:c r="BF97" s="509">
        <x:v>0</x:v>
      </x:c>
      <x:c r="BG97" s="509">
        <x:v>0</x:v>
      </x:c>
      <x:c r="BH97" s="509">
        <x:v>0</x:v>
      </x:c>
      <x:c r="BI97" s="509">
        <x:v>0</x:v>
      </x:c>
      <x:c r="BJ97" s="508">
        <x:v>0</x:v>
      </x:c>
      <x:c r="BK97" s="509">
        <x:v>0</x:v>
      </x:c>
      <x:c r="BL97" s="508">
        <x:v>0</x:v>
      </x:c>
      <x:c r="BM97" s="509">
        <x:v>0</x:v>
      </x:c>
      <x:c r="BN97" s="508">
        <x:v>0</x:v>
      </x:c>
      <x:c r="BO97" s="509">
        <x:v>0</x:v>
      </x:c>
      <x:c r="BP97" s="508">
        <x:v>0</x:v>
      </x:c>
      <x:c r="BQ97" s="509">
        <x:v>0</x:v>
      </x:c>
      <x:c r="BR97" s="509">
        <x:v>0</x:v>
      </x:c>
      <x:c r="BS97" s="509">
        <x:v>0</x:v>
      </x:c>
      <x:c r="BT97" s="509" t="s">
        <x:v>977</x:v>
      </x:c>
      <x:c r="BU97" s="509">
        <x:v>0</x:v>
      </x:c>
      <x:c r="BV97" s="514" t="s">
        <x:v>969</x:v>
      </x:c>
      <x:c r="BW97" s="507">
        <x:v>0</x:v>
      </x:c>
      <x:c r="BX97" s="507">
        <x:v>0</x:v>
      </x:c>
      <x:c r="BY97" s="901">
        <x:v>0</x:v>
      </x:c>
      <x:c r="BZ97" s="507">
        <x:v>0</x:v>
      </x:c>
      <x:c r="CA97" s="901">
        <x:v>0</x:v>
      </x:c>
      <x:c r="CB97" s="507">
        <x:v>0</x:v>
      </x:c>
      <x:c r="CC97" s="901">
        <x:v>0</x:v>
      </x:c>
      <x:c r="CD97" s="507">
        <x:v>0</x:v>
      </x:c>
      <x:c r="CE97" s="507">
        <x:v>0</x:v>
      </x:c>
      <x:c r="CF97" s="901">
        <x:v>0</x:v>
      </x:c>
      <x:c r="CG97" s="507">
        <x:v>0</x:v>
      </x:c>
      <x:c r="CH97" s="507">
        <x:v>0</x:v>
      </x:c>
      <x:c r="CI97" s="507">
        <x:v>0</x:v>
      </x:c>
      <x:c r="CJ97" s="507">
        <x:v>0</x:v>
      </x:c>
      <x:c r="CK97" s="507">
        <x:v>0</x:v>
      </x:c>
      <x:c r="CL97" s="507">
        <x:v>0</x:v>
      </x:c>
      <x:c r="CM97" s="507">
        <x:v>0</x:v>
      </x:c>
      <x:c r="CN97" s="507">
        <x:v>0</x:v>
      </x:c>
      <x:c r="CO97" s="507">
        <x:v>0</x:v>
      </x:c>
      <x:c r="CP97" s="901">
        <x:v>0</x:v>
      </x:c>
      <x:c r="CQ97" s="507">
        <x:v>0</x:v>
      </x:c>
      <x:c r="CR97" s="901">
        <x:v>0</x:v>
      </x:c>
      <x:c r="CS97" s="507">
        <x:v>0</x:v>
      </x:c>
      <x:c r="CT97" s="507">
        <x:v>0</x:v>
      </x:c>
      <x:c r="CU97" s="507">
        <x:v>0</x:v>
      </x:c>
      <x:c r="CV97" s="507">
        <x:v>0</x:v>
      </x:c>
      <x:c r="CW97" s="507">
        <x:v>0</x:v>
      </x:c>
      <x:c r="CX97" s="507">
        <x:v>0</x:v>
      </x:c>
      <x:c r="CY97" s="514" t="s">
        <x:v>969</x:v>
      </x:c>
      <x:c r="CZ97" s="507">
        <x:v>0</x:v>
      </x:c>
      <x:c r="DA97" s="901">
        <x:v>0</x:v>
      </x:c>
      <x:c r="DB97" s="507">
        <x:v>0</x:v>
      </x:c>
      <x:c r="DC97" s="901">
        <x:v>0</x:v>
      </x:c>
      <x:c r="DD97" s="507">
        <x:v>0</x:v>
      </x:c>
      <x:c r="DE97" s="901">
        <x:v>0</x:v>
      </x:c>
      <x:c r="DF97" s="507">
        <x:v>0</x:v>
      </x:c>
      <x:c r="DG97" s="901">
        <x:v>0</x:v>
      </x:c>
      <x:c r="DH97" s="515"/>
      <x:c r="DI97" s="515"/>
      <x:c r="DJ97" s="515"/>
      <x:c r="DK97" s="515"/>
      <x:c r="DL97" s="515"/>
      <x:c r="DM97" s="515"/>
      <x:c r="DN97" s="515"/>
      <x:c r="DO97" s="515"/>
      <x:c r="DP97" s="515"/>
      <x:c r="DQ97" s="515"/>
      <x:c r="DR97" s="515"/>
      <x:c r="DS97" s="515"/>
      <x:c r="DT97" s="515"/>
      <x:c r="DU97" s="515"/>
      <x:c r="DV97" s="515"/>
      <x:c r="DW97" s="515"/>
      <x:c r="DX97" s="515"/>
    </x:row>
    <x:row r="98" spans="38:38" ht="18" customHeight="1">
      <x:c r="AL98" s="464"/>
    </x:row>
    <x:row r="99" spans="38:38" ht="18" customHeight="1">
      <x:c r="AL99" s="464"/>
    </x:row>
    <x:row r="100" spans="38:38" ht="18" customHeight="1">
      <x:c r="AL100" s="464"/>
    </x:row>
    <x:row r="101" spans="38:38" ht="18" customHeight="1">
      <x:c r="AL101" s="464"/>
    </x:row>
    <x:row r="102" spans="38:38" ht="18" customHeight="1">
      <x:c r="AL102" s="464"/>
    </x:row>
    <x:row r="103" spans="38:38" ht="18" customHeight="1">
      <x:c r="AL103" s="464"/>
    </x:row>
    <x:row r="104" spans="38:38" ht="18" customHeight="1">
      <x:c r="AL104" s="464"/>
    </x:row>
    <x:row r="105" spans="38:38" ht="18" customHeight="1">
      <x:c r="AL105" s="464"/>
    </x:row>
    <x:row r="106" spans="38:38" ht="18" customHeight="1">
      <x:c r="AL106" s="464"/>
    </x:row>
    <x:row r="107" spans="38:38" ht="18" customHeight="1">
      <x:c r="AL107" s="464"/>
    </x:row>
    <x:row r="108" spans="38:38" ht="18" customHeight="1">
      <x:c r="AL108" s="464"/>
    </x:row>
    <x:row r="109" spans="38:38" ht="18" customHeight="1">
      <x:c r="AL109" s="464"/>
    </x:row>
    <x:row r="110" spans="38:38" ht="18" customHeight="1">
      <x:c r="AL110" s="464"/>
    </x:row>
    <x:row r="111" spans="38:38" ht="18" customHeight="1">
      <x:c r="AL111" s="464"/>
    </x:row>
    <x:row r="112" spans="38:38" ht="18" customHeight="1">
      <x:c r="AL112" s="464"/>
    </x:row>
    <x:row r="113" spans="38:38" ht="18" customHeight="1">
      <x:c r="AL113" s="464"/>
    </x:row>
    <x:row r="114" spans="38:38" ht="18" customHeight="1">
      <x:c r="AL114" s="464"/>
    </x:row>
    <x:row r="115" spans="38:38" ht="18" customHeight="1">
      <x:c r="AL115" s="464"/>
    </x:row>
    <x:row r="116" spans="38:38" ht="18" customHeight="1">
      <x:c r="AL116" s="464"/>
    </x:row>
    <x:row r="117" spans="38:38" ht="18" customHeight="1">
      <x:c r="AL117" s="464"/>
    </x:row>
    <x:row r="118" spans="38:38" ht="18" customHeight="1">
      <x:c r="AL118" s="464"/>
    </x:row>
    <x:row r="119" spans="38:38" ht="18" customHeight="1">
      <x:c r="AL119" s="464"/>
    </x:row>
    <x:row r="120" spans="38:38" ht="18" customHeight="1">
      <x:c r="AL120" s="464"/>
    </x:row>
    <x:row r="121" spans="38:38" ht="18" customHeight="1">
      <x:c r="AL121" s="464"/>
    </x:row>
    <x:row r="122" spans="38:38" ht="18" customHeight="1">
      <x:c r="AL122" s="464"/>
    </x:row>
    <x:row r="123" spans="38:38" ht="18" customHeight="1">
      <x:c r="AL123" s="464"/>
    </x:row>
    <x:row r="124" spans="38:38" ht="18" customHeight="1">
      <x:c r="AL124" s="464"/>
    </x:row>
    <x:row r="125" spans="38:38" ht="18" customHeight="1">
      <x:c r="AL125" s="464"/>
    </x:row>
    <x:row r="126" spans="38:38" ht="18" customHeight="1">
      <x:c r="AL126" s="464"/>
    </x:row>
    <x:row r="127" spans="38:38" ht="18" customHeight="1">
      <x:c r="AL127" s="464"/>
    </x:row>
    <x:row r="128" spans="38:38" ht="18" customHeight="1">
      <x:c r="AL128" s="464"/>
    </x:row>
    <x:row r="129" spans="38:38" ht="18" customHeight="1">
      <x:c r="AL129" s="464"/>
    </x:row>
    <x:row r="130" spans="38:38" ht="18" customHeight="1">
      <x:c r="AL130" s="464"/>
    </x:row>
    <x:row r="131" spans="38:38" ht="18" customHeight="1">
      <x:c r="AL131" s="464"/>
    </x:row>
    <x:row r="132" spans="38:38" ht="18" customHeight="1">
      <x:c r="AL132" s="464"/>
    </x:row>
    <x:row r="133" spans="38:38" ht="18" customHeight="1">
      <x:c r="AL133" s="464"/>
    </x:row>
    <x:row r="134" spans="38:38" ht="18" customHeight="1">
      <x:c r="AL134" s="464"/>
    </x:row>
    <x:row r="135" spans="38:38" ht="18" customHeight="1">
      <x:c r="AL135" s="464"/>
    </x:row>
    <x:row r="136" spans="38:38" ht="18" customHeight="1">
      <x:c r="AL136" s="464"/>
    </x:row>
    <x:row r="137" spans="38:38" ht="18" customHeight="1">
      <x:c r="AL137" s="464"/>
    </x:row>
    <x:row r="138" spans="38:38" ht="18" customHeight="1">
      <x:c r="AL138" s="464"/>
    </x:row>
    <x:row r="139" spans="38:38" ht="18" customHeight="1">
      <x:c r="AL139" s="464"/>
    </x:row>
    <x:row r="140" spans="38:38" ht="18" customHeight="1">
      <x:c r="AL140" s="464"/>
    </x:row>
    <x:row r="141" spans="38:38" ht="18" customHeight="1">
      <x:c r="AL141" s="464"/>
    </x:row>
    <x:row r="142" spans="38:38" ht="18" customHeight="1">
      <x:c r="AL142" s="464"/>
    </x:row>
    <x:row r="143" spans="38:38" ht="18" customHeight="1">
      <x:c r="AL143" s="464"/>
    </x:row>
    <x:row r="144" spans="38:38" ht="18" customHeight="1">
      <x:c r="AL144" s="464"/>
    </x:row>
    <x:row r="145" spans="38:38" ht="18" customHeight="1">
      <x:c r="AL145" s="464"/>
    </x:row>
    <x:row r="146" spans="38:38" ht="18" customHeight="1">
      <x:c r="AL146" s="464"/>
    </x:row>
    <x:row r="147" spans="38:38" ht="18" customHeight="1">
      <x:c r="AL147" s="464"/>
    </x:row>
    <x:row r="148" spans="38:38" ht="18" customHeight="1">
      <x:c r="AL148" s="464"/>
    </x:row>
    <x:row r="149" spans="38:38" ht="18" customHeight="1">
      <x:c r="AL149" s="464"/>
    </x:row>
    <x:row r="150" spans="38:38" ht="18" customHeight="1">
      <x:c r="AL150" s="464"/>
    </x:row>
    <x:row r="151" spans="38:38" ht="18" customHeight="1">
      <x:c r="AL151" s="464"/>
    </x:row>
    <x:row r="152" spans="38:38" ht="18" customHeight="1">
      <x:c r="AL152" s="464"/>
    </x:row>
    <x:row r="153" spans="38:38" ht="18" customHeight="1">
      <x:c r="AL153" s="464"/>
    </x:row>
    <x:row r="154" spans="38:38" ht="18" customHeight="1">
      <x:c r="AL154" s="464"/>
    </x:row>
    <x:row r="155" spans="38:38" ht="18" customHeight="1">
      <x:c r="AL155" s="464"/>
    </x:row>
    <x:row r="156" spans="38:38" ht="18" customHeight="1">
      <x:c r="AL156" s="464"/>
    </x:row>
    <x:row r="157" spans="38:38" ht="18" customHeight="1">
      <x:c r="AL157" s="464"/>
    </x:row>
    <x:row r="158" spans="38:38" ht="18" customHeight="1">
      <x:c r="AL158" s="464"/>
    </x:row>
    <x:row r="159" spans="38:38" ht="18" customHeight="1">
      <x:c r="AL159" s="464"/>
    </x:row>
    <x:row r="160" spans="38:38" ht="18" customHeight="1">
      <x:c r="AL160" s="464"/>
    </x:row>
    <x:row r="161" spans="38:38" ht="18" customHeight="1">
      <x:c r="AL161" s="464"/>
    </x:row>
    <x:row r="162" spans="38:38" ht="18" customHeight="1">
      <x:c r="AL162" s="464"/>
    </x:row>
    <x:row r="163" spans="38:38" ht="18" customHeight="1">
      <x:c r="AL163" s="464"/>
    </x:row>
    <x:row r="164" spans="38:38" ht="18" customHeight="1">
      <x:c r="AL164" s="464"/>
    </x:row>
    <x:row r="165" spans="38:38" ht="18" customHeight="1">
      <x:c r="AL165" s="464"/>
    </x:row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  <x:row r="172" ht="18" customHeight="1"/>
    <x:row r="173" ht="18" customHeight="1"/>
    <x:row r="174" ht="18" customHeight="1"/>
    <x:row r="175" ht="18" customHeight="1"/>
    <x:row r="176" ht="18" customHeight="1"/>
    <x:row r="177" ht="18" customHeight="1"/>
    <x:row r="178" ht="18" customHeight="1"/>
    <x:row r="179" ht="18" customHeight="1"/>
    <x:row r="180" ht="18" customHeight="1"/>
    <x:row r="181" ht="18" customHeight="1"/>
    <x:row r="182" ht="18" customHeight="1"/>
    <x:row r="183" ht="18" customHeight="1"/>
    <x:row r="184" ht="18" customHeight="1"/>
    <x:row r="185" ht="18" customHeight="1"/>
    <x:row r="186" ht="18" customHeight="1"/>
    <x:row r="187" ht="18" customHeight="1"/>
  </x:sheetData>
  <x:mergeCells count="86">
    <x:mergeCell ref="A2:AK2"/>
    <x:mergeCell ref="AL2:BU2"/>
    <x:mergeCell ref="BV2:CX2"/>
    <x:mergeCell ref="CY2:DG2"/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59041666984558105" bottom="0.59041666984558105" header="0.51138889789581299" footer="0.51138889789581299"/>
  <x:pageSetup paperSize="9" scale="76" firstPageNumber="1" fitToWidth="1" fitToHeight="1" orientation="portrait" usePrinterDefaults="1" blackAndWhite="0" draft="0" useFirstPageNumber="0" horizontalDpi="600" verticalDpi="600" copies="1"/>
  <x:rowBreaks count="2" manualBreakCount="2">
    <x:brk id="43" min="0" max="1048575" man="1" pt="0"/>
    <x:brk id="97" min="0" max="1048575" man="1" pt="0"/>
  </x:rowBreaks>
  <x:colBreaks count="6" manualBreakCount="6">
    <x:brk id="16" min="0" max="16383" man="1" pt="0"/>
    <x:brk id="37" min="0" max="16383" man="1" pt="0"/>
    <x:brk id="55" min="0" max="16383" man="1" pt="0"/>
    <x:brk id="73" min="0" max="16383" man="1" pt="0"/>
    <x:brk id="85" min="0" max="16383" man="1" pt="0"/>
    <x:brk id="102" min="0" max="16383" man="1" pt="0"/>
  </x:colBreaks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DG130"/>
  <x:sheetViews>
    <x:sheetView view="pageBreakPreview" topLeftCell="A1" zoomScaleNormal="100" zoomScaleSheetLayoutView="100" workbookViewId="0">
      <x:pane xSplit="1" ySplit="6" topLeftCell="BZ7" activePane="bottomRight" state="frozen"/>
      <x:selection pane="bottomRight" activeCell="DG1" activeCellId="8" sqref="CA1:CA1048576 CC1:CC1048576 CF1:CF1048576 CP1:CP1048576 CR1:CR1048576 DA1:DA1048576 DC1:DC1048576 DE1:DE1048576 DG1:DG1048576"/>
    </x:sheetView>
  </x:sheetViews>
  <x:sheetFormatPr defaultColWidth="8.88671875" defaultRowHeight="10.699999999999999"/>
  <x:cols>
    <x:col min="1" max="1" width="17.88671875" style="139" customWidth="1"/>
    <x:col min="2" max="2" width="3.5546875" style="22" bestFit="1" customWidth="1"/>
    <x:col min="3" max="3" width="7.6640625" style="8" bestFit="1" customWidth="1"/>
    <x:col min="4" max="4" width="3" style="22" customWidth="1"/>
    <x:col min="5" max="5" width="7.6640625" style="8" bestFit="1" customWidth="1"/>
    <x:col min="6" max="6" width="3.5546875" style="22" bestFit="1" customWidth="1"/>
    <x:col min="7" max="7" width="5.44140625" style="8" bestFit="1" customWidth="1"/>
    <x:col min="8" max="8" width="3.6640625" style="22" bestFit="1" customWidth="1"/>
    <x:col min="9" max="9" width="7.109375" style="8" bestFit="1" customWidth="1"/>
    <x:col min="10" max="10" width="4" style="22" bestFit="1" customWidth="1"/>
    <x:col min="11" max="11" width="3.33203125" style="22" bestFit="1" customWidth="1"/>
    <x:col min="12" max="12" width="6.109375" style="8" bestFit="1" customWidth="1"/>
    <x:col min="13" max="13" width="3.6640625" style="22" bestFit="1" customWidth="1"/>
    <x:col min="14" max="14" width="3.33203125" style="22" bestFit="1" customWidth="1"/>
    <x:col min="15" max="16" width="3" style="22" bestFit="1" customWidth="1"/>
    <x:col min="17" max="17" width="3.109375" style="22" customWidth="1"/>
    <x:col min="18" max="18" width="2.77734375" style="8" customWidth="1"/>
    <x:col min="19" max="19" width="3.33203125" style="22" customWidth="1"/>
    <x:col min="20" max="20" width="7.33203125" style="8" bestFit="1" customWidth="1"/>
    <x:col min="21" max="21" width="2.6640625" style="22" customWidth="1"/>
    <x:col min="22" max="22" width="7.33203125" style="8" bestFit="1" customWidth="1"/>
    <x:col min="23" max="23" width="3" style="22" customWidth="1"/>
    <x:col min="24" max="24" width="4.5546875" style="22" customWidth="1"/>
    <x:col min="25" max="25" width="3.44140625" style="22" customWidth="1"/>
    <x:col min="26" max="26" width="3.109375" style="22" customWidth="1"/>
    <x:col min="27" max="27" width="3" style="22" customWidth="1"/>
    <x:col min="28" max="28" width="3.88671875" style="22" customWidth="1"/>
    <x:col min="29" max="29" width="3.109375" style="22" bestFit="1" customWidth="1"/>
    <x:col min="30" max="30" width="2.77734375" style="22" customWidth="1"/>
    <x:col min="31" max="31" width="3.109375" style="22" bestFit="1" customWidth="1"/>
    <x:col min="32" max="33" width="4.6640625" style="22" customWidth="1"/>
    <x:col min="34" max="34" width="2.6640625" style="22" customWidth="1"/>
    <x:col min="35" max="35" width="2.5546875" style="22" customWidth="1"/>
    <x:col min="36" max="37" width="3.21875" style="22" customWidth="1"/>
    <x:col min="38" max="38" width="18.6640625" style="22" bestFit="1" customWidth="1"/>
    <x:col min="39" max="39" width="3" style="22" customWidth="1"/>
    <x:col min="40" max="40" width="7.6640625" style="8" bestFit="1" customWidth="1"/>
    <x:col min="41" max="41" width="3.33203125" style="22" customWidth="1"/>
    <x:col min="42" max="42" width="5" style="22" bestFit="1" customWidth="1"/>
    <x:col min="43" max="43" width="3.88671875" style="22" customWidth="1"/>
    <x:col min="44" max="44" width="7.33203125" style="8" bestFit="1" customWidth="1"/>
    <x:col min="45" max="45" width="3.33203125" style="22" customWidth="1"/>
    <x:col min="46" max="46" width="3.77734375" style="8" bestFit="1" customWidth="1"/>
    <x:col min="47" max="47" width="3.33203125" style="22" customWidth="1"/>
    <x:col min="48" max="48" width="3.33203125" style="22" bestFit="1" customWidth="1"/>
    <x:col min="49" max="49" width="3.5546875" style="22" bestFit="1" customWidth="1"/>
    <x:col min="50" max="50" width="3.77734375" style="22" customWidth="1"/>
    <x:col min="51" max="52" width="4.5546875" style="22" customWidth="1"/>
    <x:col min="53" max="53" width="4.6640625" style="8" customWidth="1"/>
    <x:col min="54" max="54" width="4" style="22" customWidth="1"/>
    <x:col min="55" max="55" width="4.109375" style="22" customWidth="1"/>
    <x:col min="56" max="56" width="3.88671875" style="22" customWidth="1"/>
    <x:col min="57" max="57" width="3.33203125" style="22" bestFit="1" customWidth="1"/>
    <x:col min="58" max="58" width="6.5546875" style="22" customWidth="1"/>
    <x:col min="59" max="59" width="4.33203125" style="22" customWidth="1"/>
    <x:col min="60" max="60" width="4.5546875" style="22" bestFit="1" customWidth="1"/>
    <x:col min="61" max="61" width="3.109375" style="22" bestFit="1" customWidth="1"/>
    <x:col min="62" max="62" width="7" style="8" bestFit="1" customWidth="1"/>
    <x:col min="63" max="63" width="3.33203125" style="22" bestFit="1" customWidth="1"/>
    <x:col min="64" max="64" width="6.44140625" style="8" bestFit="1" customWidth="1"/>
    <x:col min="65" max="65" width="3.33203125" style="22" bestFit="1" customWidth="1"/>
    <x:col min="66" max="66" width="6.44140625" style="8" bestFit="1" customWidth="1"/>
    <x:col min="67" max="67" width="3.33203125" style="22" bestFit="1" customWidth="1"/>
    <x:col min="68" max="68" width="7.44140625" style="8" customWidth="1"/>
    <x:col min="69" max="69" width="3.6640625" style="22" customWidth="1"/>
    <x:col min="70" max="70" width="3.5546875" style="22" customWidth="1"/>
    <x:col min="71" max="71" width="3.88671875" style="22" bestFit="1" customWidth="1"/>
    <x:col min="72" max="72" width="3.109375" style="22" customWidth="1"/>
    <x:col min="73" max="73" width="2.77734375" style="22" bestFit="1" customWidth="1"/>
    <x:col min="74" max="74" width="18.6640625" style="22" bestFit="1" customWidth="1"/>
    <x:col min="75" max="75" width="4.44140625" style="22" customWidth="1"/>
    <x:col min="76" max="76" width="6.109375" style="22" customWidth="1"/>
    <x:col min="77" max="77" width="7.109375" style="8" customWidth="1"/>
    <x:col min="78" max="78" width="4.44140625" style="22" customWidth="1"/>
    <x:col min="79" max="79" width="7" style="8" customWidth="1"/>
    <x:col min="80" max="80" width="4.44140625" style="22" customWidth="1"/>
    <x:col min="81" max="81" width="7" style="8" customWidth="1"/>
    <x:col min="82" max="83" width="4.44140625" style="22" customWidth="1"/>
    <x:col min="84" max="84" width="8.6640625" style="8" customWidth="1"/>
    <x:col min="85" max="85" width="4.33203125" style="22" customWidth="1"/>
    <x:col min="86" max="86" width="5.21875" style="22" customWidth="1"/>
    <x:col min="87" max="87" width="4.33203125" style="22" customWidth="1"/>
    <x:col min="88" max="88" width="4.21875" style="22" customWidth="1"/>
    <x:col min="89" max="89" width="4.44140625" style="22" customWidth="1"/>
    <x:col min="90" max="90" width="4.33203125" style="22" customWidth="1"/>
    <x:col min="91" max="91" width="3.109375" style="22" customWidth="1"/>
    <x:col min="92" max="92" width="3.33203125" style="22" customWidth="1"/>
    <x:col min="93" max="93" width="3.77734375" style="22" customWidth="1"/>
    <x:col min="94" max="94" width="6.21875" style="8" customWidth="1"/>
    <x:col min="95" max="95" width="4.21875" style="22" customWidth="1"/>
    <x:col min="96" max="96" width="5.5546875" style="8" bestFit="1" customWidth="1"/>
    <x:col min="97" max="97" width="3.88671875" style="22" customWidth="1"/>
    <x:col min="98" max="98" width="3.109375" style="22" customWidth="1"/>
    <x:col min="99" max="99" width="3.33203125" style="22" customWidth="1"/>
    <x:col min="100" max="100" width="4.109375" style="22" bestFit="1" customWidth="1"/>
    <x:col min="101" max="101" width="2.5546875" style="22" customWidth="1"/>
    <x:col min="102" max="102" width="2.6640625" style="22" customWidth="1"/>
    <x:col min="103" max="103" width="18.44140625" style="22" bestFit="1" customWidth="1"/>
    <x:col min="104" max="104" width="4.6640625" style="22" customWidth="1"/>
    <x:col min="105" max="105" width="9.109375" style="8" customWidth="1"/>
    <x:col min="106" max="106" width="5.6640625" style="22" bestFit="1" customWidth="1"/>
    <x:col min="107" max="107" width="8.88671875" style="8" customWidth="1"/>
    <x:col min="108" max="108" width="4.21875" style="22" customWidth="1"/>
    <x:col min="109" max="109" width="10" style="8" customWidth="1"/>
    <x:col min="110" max="110" width="4.33203125" style="22" bestFit="1" customWidth="1"/>
    <x:col min="111" max="111" width="9.77734375" style="8" customWidth="1"/>
    <x:col min="112" max="16384" width="8.88671875" style="19"/>
  </x:cols>
  <x:sheetData>
    <x:row r="1" spans="1:111" s="274" customFormat="1" ht="18" customHeight="1">
      <x:c r="A1" s="354" t="s">
        <x:v>655</x:v>
      </x:c>
      <x:c r="C1" s="92"/>
      <x:c r="E1" s="92"/>
      <x:c r="G1" s="84"/>
      <x:c r="I1" s="92"/>
      <x:c r="L1" s="92"/>
      <x:c r="R1" s="92"/>
      <x:c r="T1" s="92"/>
      <x:c r="V1" s="92"/>
      <x:c r="AN1" s="92"/>
      <x:c r="AR1" s="92"/>
      <x:c r="AT1" s="92"/>
      <x:c r="BA1" s="92"/>
      <x:c r="BJ1" s="92"/>
      <x:c r="BL1" s="92"/>
      <x:c r="BN1" s="92"/>
      <x:c r="BP1" s="92"/>
      <x:c r="BY1" s="92"/>
      <x:c r="CA1" s="92"/>
      <x:c r="CC1" s="92"/>
      <x:c r="CF1" s="84"/>
      <x:c r="CP1" s="92"/>
      <x:c r="CR1" s="92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18" customHeight="1">
      <x:c r="A2" s="354" t="s">
        <x:v>2823</x:v>
      </x:c>
      <x:c r="C2" s="92"/>
      <x:c r="E2" s="92"/>
      <x:c r="G2" s="84"/>
      <x:c r="I2" s="92"/>
      <x:c r="J2" s="85"/>
      <x:c r="L2" s="92"/>
      <x:c r="R2" s="92"/>
      <x:c r="T2" s="92"/>
      <x:c r="V2" s="92"/>
      <x:c r="AL2" s="83" t="s">
        <x:v>455</x:v>
      </x:c>
      <x:c r="AN2" s="92"/>
      <x:c r="AR2" s="92"/>
      <x:c r="AT2" s="92"/>
      <x:c r="BA2" s="92"/>
      <x:c r="BJ2" s="92"/>
      <x:c r="BL2" s="92"/>
      <x:c r="BN2" s="92"/>
      <x:c r="BP2" s="92"/>
      <x:c r="BV2" s="83" t="s">
        <x:v>419</x:v>
      </x:c>
      <x:c r="BY2" s="92"/>
      <x:c r="CA2" s="92"/>
      <x:c r="CC2" s="92"/>
      <x:c r="CF2" s="84"/>
      <x:c r="CP2" s="92"/>
      <x:c r="CR2" s="92"/>
      <x:c r="CY2" s="83" t="s">
        <x:v>2369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ht="30" customHeight="1">
      <x:c r="A3" s="933" t="s">
        <x:v>2745</x:v>
      </x:c>
      <x:c r="B3" s="937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81"/>
      <x:c r="CY3" s="933" t="s">
        <x:v>2745</x:v>
      </x:c>
      <x:c r="CZ3" s="936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ht="30" customHeight="1">
      <x:c r="A4" s="934"/>
      <x:c r="B4" s="938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82"/>
      <x:c r="CY4" s="934"/>
      <x:c r="CZ4" s="940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ht="30" customHeight="1">
      <x:c r="A5" s="935"/>
      <x:c r="B5" s="276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130" t="s">
        <x:v>501</x:v>
      </x:c>
      <x:c r="CY5" s="935"/>
      <x:c r="CZ5" s="99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20" customFormat="1" ht="30" customHeight="1">
      <x:c r="A6" s="134" t="s">
        <x:v>1741</x:v>
      </x:c>
      <x:c r="B6" s="348">
        <x:f t="shared" ref="B6:AK6" si="0">B7+B13+B95</x:f>
        <x:v>17</x:v>
      </x:c>
      <x:c r="C6" s="347">
        <x:f t="shared" si="0"/>
        <x:v>59850.200000000004</x:v>
      </x:c>
      <x:c r="D6" s="348">
        <x:f t="shared" si="0"/>
        <x:v>30</x:v>
      </x:c>
      <x:c r="E6" s="347">
        <x:f t="shared" si="0"/>
        <x:v>38016.110000000001</x:v>
      </x:c>
      <x:c r="F6" s="348">
        <x:f t="shared" si="0"/>
        <x:v>43</x:v>
      </x:c>
      <x:c r="G6" s="347">
        <x:f t="shared" si="0"/>
        <x:v>66.519999999999996</x:v>
      </x:c>
      <x:c r="H6" s="348">
        <x:f t="shared" si="0"/>
        <x:v>10</x:v>
      </x:c>
      <x:c r="I6" s="347">
        <x:f t="shared" si="0"/>
        <x:v>5120</x:v>
      </x:c>
      <x:c r="J6" s="348">
        <x:f t="shared" si="0"/>
        <x:v>64</x:v>
      </x:c>
      <x:c r="K6" s="348">
        <x:f t="shared" si="0"/>
        <x:v>3</x:v>
      </x:c>
      <x:c r="L6" s="347">
        <x:f t="shared" si="0"/>
        <x:v>128</x:v>
      </x:c>
      <x:c r="M6" s="348">
        <x:f t="shared" si="0"/>
        <x:v>5</x:v>
      </x:c>
      <x:c r="N6" s="348">
        <x:f t="shared" si="0"/>
        <x:v>14</x:v>
      </x:c>
      <x:c r="O6" s="348">
        <x:f t="shared" si="0"/>
        <x:v>5</x:v>
      </x:c>
      <x:c r="P6" s="348">
        <x:f t="shared" si="0"/>
        <x:v>5</x:v>
      </x:c>
      <x:c r="Q6" s="348">
        <x:f t="shared" si="0"/>
        <x:v>0</x:v>
      </x:c>
      <x:c r="R6" s="347">
        <x:f t="shared" si="0"/>
        <x:v>0</x:v>
      </x:c>
      <x:c r="S6" s="348">
        <x:f t="shared" si="0"/>
        <x:v>45</x:v>
      </x:c>
      <x:c r="T6" s="347">
        <x:f t="shared" si="0"/>
        <x:v>1248</x:v>
      </x:c>
      <x:c r="U6" s="348">
        <x:f t="shared" si="0"/>
        <x:v>2</x:v>
      </x:c>
      <x:c r="V6" s="347">
        <x:f t="shared" si="0"/>
        <x:v>263</x:v>
      </x:c>
      <x:c r="W6" s="348">
        <x:f t="shared" si="0"/>
        <x:v>2</x:v>
      </x:c>
      <x:c r="X6" s="348">
        <x:f t="shared" si="0"/>
        <x:v>1386</x:v>
      </x:c>
      <x:c r="Y6" s="348">
        <x:f t="shared" si="0"/>
        <x:v>16</x:v>
      </x:c>
      <x:c r="Z6" s="348">
        <x:f t="shared" si="0"/>
        <x:v>94</x:v>
      </x:c>
      <x:c r="AA6" s="348">
        <x:f t="shared" si="0"/>
        <x:v>5</x:v>
      </x:c>
      <x:c r="AB6" s="348">
        <x:f t="shared" si="0"/>
        <x:v>2</x:v>
      </x:c>
      <x:c r="AC6" s="348">
        <x:f t="shared" si="0"/>
        <x:v>10</x:v>
      </x:c>
      <x:c r="AD6" s="348">
        <x:f t="shared" si="0"/>
        <x:v>3</x:v>
      </x:c>
      <x:c r="AE6" s="348">
        <x:f t="shared" si="0"/>
        <x:v>1</x:v>
      </x:c>
      <x:c r="AF6" s="348">
        <x:f t="shared" si="0"/>
        <x:v>0</x:v>
      </x:c>
      <x:c r="AG6" s="348">
        <x:f t="shared" si="0"/>
        <x:v>24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19</x:v>
      </x:c>
      <x:c r="AK6" s="348">
        <x:f t="shared" si="0"/>
        <x:v>32</x:v>
      </x:c>
      <x:c r="AL6" s="134" t="s">
        <x:v>1741</x:v>
      </x:c>
      <x:c r="AM6" s="291">
        <x:f t="shared" ref="AM6:BU6" si="1">AM7+AM13+AM95</x:f>
        <x:v>6</x:v>
      </x:c>
      <x:c r="AN6" s="290">
        <x:f t="shared" si="1"/>
        <x:v>10365</x:v>
      </x:c>
      <x:c r="AO6" s="291">
        <x:f t="shared" si="1"/>
        <x:v>3</x:v>
      </x:c>
      <x:c r="AP6" s="291">
        <x:f t="shared" si="1"/>
        <x:v>649</x:v>
      </x:c>
      <x:c r="AQ6" s="291">
        <x:f t="shared" si="1"/>
        <x:v>0</x:v>
      </x:c>
      <x:c r="AR6" s="290">
        <x:f t="shared" si="1"/>
        <x:v>0</x:v>
      </x:c>
      <x:c r="AS6" s="291">
        <x:f t="shared" si="1"/>
        <x:v>0</x:v>
      </x:c>
      <x:c r="AT6" s="290">
        <x:f t="shared" si="1"/>
        <x:v>0</x:v>
      </x:c>
      <x:c r="AU6" s="291">
        <x:f t="shared" si="1"/>
        <x:v>1</x:v>
      </x:c>
      <x:c r="AV6" s="291">
        <x:f t="shared" si="1"/>
        <x:v>0</x:v>
      </x:c>
      <x:c r="AW6" s="291">
        <x:f t="shared" si="1"/>
        <x:v>0</x:v>
      </x:c>
      <x:c r="AX6" s="291">
        <x:f t="shared" si="1"/>
        <x:v>3</x:v>
      </x:c>
      <x:c r="AY6" s="291">
        <x:f t="shared" si="1"/>
        <x:v>0</x:v>
      </x:c>
      <x:c r="AZ6" s="291">
        <x:f t="shared" si="1"/>
        <x:v>13</x:v>
      </x:c>
      <x:c r="BA6" s="290">
        <x:f t="shared" si="1"/>
        <x:v>40</x:v>
      </x:c>
      <x:c r="BB6" s="291">
        <x:f t="shared" si="1"/>
        <x:v>0</x:v>
      </x:c>
      <x:c r="BC6" s="291">
        <x:f t="shared" si="1"/>
        <x:v>0</x:v>
      </x:c>
      <x:c r="BD6" s="291">
        <x:f t="shared" si="1"/>
        <x:v>0</x:v>
      </x:c>
      <x:c r="BE6" s="291">
        <x:f t="shared" si="1"/>
        <x:v>43</x:v>
      </x:c>
      <x:c r="BF6" s="291">
        <x:f t="shared" si="1"/>
        <x:v>748</x:v>
      </x:c>
      <x:c r="BG6" s="291">
        <x:f t="shared" si="1"/>
        <x:v>46</x:v>
      </x:c>
      <x:c r="BH6" s="291">
        <x:f t="shared" si="1"/>
        <x:v>106.32911392405063</x:v>
      </x:c>
      <x:c r="BI6" s="291">
        <x:f t="shared" si="1"/>
        <x:v>0</x:v>
      </x:c>
      <x:c r="BJ6" s="290">
        <x:f t="shared" si="1"/>
        <x:v>0</x:v>
      </x:c>
      <x:c r="BK6" s="291">
        <x:f t="shared" si="1"/>
        <x:v>0</x:v>
      </x:c>
      <x:c r="BL6" s="290">
        <x:f t="shared" si="1"/>
        <x:v>0</x:v>
      </x:c>
      <x:c r="BM6" s="291">
        <x:f t="shared" si="1"/>
        <x:v>2</x:v>
      </x:c>
      <x:c r="BN6" s="290">
        <x:f t="shared" si="1"/>
        <x:v>6694.4300000000003</x:v>
      </x:c>
      <x:c r="BO6" s="291">
        <x:f t="shared" si="1"/>
        <x:v>0</x:v>
      </x:c>
      <x:c r="BP6" s="290">
        <x:f t="shared" si="1"/>
        <x:v>0</x:v>
      </x:c>
      <x:c r="BQ6" s="291">
        <x:f t="shared" si="1"/>
        <x:v>1</x:v>
      </x:c>
      <x:c r="BR6" s="291">
        <x:f t="shared" si="1"/>
        <x:v>9</x:v>
      </x:c>
      <x:c r="BS6" s="291">
        <x:f t="shared" si="1"/>
        <x:v>24</x:v>
      </x:c>
      <x:c r="BT6" s="291">
        <x:f t="shared" si="1"/>
        <x:v>8</x:v>
      </x:c>
      <x:c r="BU6" s="291">
        <x:f t="shared" si="1"/>
        <x:v>7</x:v>
      </x:c>
      <x:c r="BV6" s="134" t="s">
        <x:v>1741</x:v>
      </x:c>
      <x:c r="BW6" s="291">
        <x:f t="shared" ref="BW6:CX6" si="2">BW7+BW13+BW95</x:f>
        <x:v>1</x:v>
      </x:c>
      <x:c r="BX6" s="291">
        <x:f t="shared" si="2"/>
        <x:v>107</x:v>
      </x:c>
      <x:c r="BY6" s="290">
        <x:f t="shared" si="2"/>
        <x:v>2057</x:v>
      </x:c>
      <x:c r="BZ6" s="291">
        <x:f t="shared" si="2"/>
        <x:v>3</x:v>
      </x:c>
      <x:c r="CA6" s="290">
        <x:f t="shared" si="2"/>
        <x:v>1007.75</x:v>
      </x:c>
      <x:c r="CB6" s="291">
        <x:f t="shared" si="2"/>
        <x:v>2</x:v>
      </x:c>
      <x:c r="CC6" s="290">
        <x:f t="shared" si="2"/>
        <x:v>25.030000000000001</x:v>
      </x:c>
      <x:c r="CD6" s="291">
        <x:f t="shared" si="2"/>
        <x:v>1</x:v>
      </x:c>
      <x:c r="CE6" s="291">
        <x:f t="shared" si="2"/>
        <x:v>40</x:v>
      </x:c>
      <x:c r="CF6" s="290">
        <x:f t="shared" si="2"/>
        <x:v>1739.5699999999997</x:v>
      </x:c>
      <x:c r="CG6" s="291">
        <x:f t="shared" si="2"/>
        <x:v>0</x:v>
      </x:c>
      <x:c r="CH6" s="291">
        <x:f t="shared" si="2"/>
        <x:v>6</x:v>
      </x:c>
      <x:c r="CI6" s="291">
        <x:f t="shared" si="2"/>
        <x:v>20</x:v>
      </x:c>
      <x:c r="CJ6" s="291">
        <x:f t="shared" si="2"/>
        <x:v>43</x:v>
      </x:c>
      <x:c r="CK6" s="291">
        <x:f t="shared" si="2"/>
        <x:v>16</x:v>
      </x:c>
      <x:c r="CL6" s="291">
        <x:f t="shared" si="2"/>
        <x:v>0</x:v>
      </x:c>
      <x:c r="CM6" s="291">
        <x:f t="shared" si="2"/>
        <x:v>0</x:v>
      </x:c>
      <x:c r="CN6" s="291">
        <x:f t="shared" si="2"/>
        <x:v>0</x:v>
      </x:c>
      <x:c r="CO6" s="291">
        <x:f t="shared" si="2"/>
        <x:v>11</x:v>
      </x:c>
      <x:c r="CP6" s="290">
        <x:f t="shared" si="2"/>
        <x:v>806.61000000000013</x:v>
      </x:c>
      <x:c r="CQ6" s="291">
        <x:f t="shared" si="2"/>
        <x:v>34</x:v>
      </x:c>
      <x:c r="CR6" s="290">
        <x:f t="shared" si="2"/>
        <x:v>20352</x:v>
      </x:c>
      <x:c r="CS6" s="291">
        <x:f t="shared" si="2"/>
        <x:v>987</x:v>
      </x:c>
      <x:c r="CT6" s="291">
        <x:f t="shared" si="2"/>
        <x:v>72</x:v>
      </x:c>
      <x:c r="CU6" s="291">
        <x:f t="shared" si="2"/>
        <x:v>81</x:v>
      </x:c>
      <x:c r="CV6" s="291">
        <x:f t="shared" si="2"/>
        <x:v>159</x:v>
      </x:c>
      <x:c r="CW6" s="291">
        <x:f t="shared" si="2"/>
        <x:v>8</x:v>
      </x:c>
      <x:c r="CX6" s="418">
        <x:f t="shared" si="2"/>
        <x:v>28</x:v>
      </x:c>
      <x:c r="CY6" s="134" t="s">
        <x:v>1741</x:v>
      </x:c>
      <x:c r="CZ6" s="289">
        <x:f t="shared" ref="CZ6:DG6" si="3">CZ7+CZ13+CZ95</x:f>
        <x:v>241</x:v>
      </x:c>
      <x:c r="DA6" s="290">
        <x:f t="shared" si="3"/>
        <x:v>85176.809999999998</x:v>
      </x:c>
      <x:c r="DB6" s="291">
        <x:f t="shared" si="3"/>
        <x:v>92</x:v>
      </x:c>
      <x:c r="DC6" s="290">
        <x:f t="shared" si="3"/>
        <x:v>6216.1599999999999</x:v>
      </x:c>
      <x:c r="DD6" s="291">
        <x:f t="shared" si="3"/>
        <x:v>47</x:v>
      </x:c>
      <x:c r="DE6" s="290">
        <x:f t="shared" si="3"/>
        <x:v>3670.0999999999999</x:v>
      </x:c>
      <x:c r="DF6" s="291">
        <x:f t="shared" si="3"/>
        <x:v>45</x:v>
      </x:c>
      <x:c r="DG6" s="292">
        <x:f t="shared" si="3"/>
        <x:v>2546.0599999999999</x:v>
      </x:c>
    </x:row>
    <x:row r="7" spans="1:111" s="20" customFormat="1" ht="30" customHeight="1">
      <x:c r="A7" s="134" t="s">
        <x:v>2955</x:v>
      </x:c>
      <x:c r="B7" s="348">
        <x:f t="shared" ref="B7:AK7" si="4">SUM(B8)</x:f>
        <x:v>0</x:v>
      </x:c>
      <x:c r="C7" s="347">
        <x:f t="shared" si="4"/>
        <x:v>0</x:v>
      </x:c>
      <x:c r="D7" s="348">
        <x:f t="shared" si="4"/>
        <x:v>2</x:v>
      </x:c>
      <x:c r="E7" s="347">
        <x:f t="shared" si="4"/>
        <x:v>16800</x:v>
      </x:c>
      <x:c r="F7" s="348">
        <x:f t="shared" si="4"/>
        <x:v>18</x:v>
      </x:c>
      <x:c r="G7" s="347">
        <x:f t="shared" si="4"/>
        <x:v>27.02</x:v>
      </x:c>
      <x:c r="H7" s="348">
        <x:f t="shared" si="4"/>
        <x:v>0</x:v>
      </x:c>
      <x:c r="I7" s="347">
        <x:f t="shared" si="4"/>
        <x:v>0</x:v>
      </x:c>
      <x:c r="J7" s="348">
        <x:f t="shared" si="4"/>
        <x:v>9</x:v>
      </x:c>
      <x:c r="K7" s="348">
        <x:f t="shared" si="4"/>
        <x:v>0</x:v>
      </x:c>
      <x:c r="L7" s="347">
        <x:f t="shared" si="4"/>
        <x:v>0</x:v>
      </x:c>
      <x:c r="M7" s="348">
        <x:f t="shared" si="4"/>
        <x:v>0</x:v>
      </x:c>
      <x:c r="N7" s="348">
        <x:f t="shared" si="4"/>
        <x:v>0</x:v>
      </x:c>
      <x:c r="O7" s="348">
        <x:f t="shared" si="4"/>
        <x:v>0</x:v>
      </x:c>
      <x:c r="P7" s="348">
        <x:f t="shared" si="4"/>
        <x:v>0</x:v>
      </x:c>
      <x:c r="Q7" s="348">
        <x:f t="shared" si="4"/>
        <x:v>0</x:v>
      </x:c>
      <x:c r="R7" s="347">
        <x:f t="shared" si="4"/>
        <x:v>0</x:v>
      </x:c>
      <x:c r="S7" s="348">
        <x:f t="shared" si="4"/>
        <x:v>14</x:v>
      </x:c>
      <x:c r="T7" s="347">
        <x:f t="shared" si="4"/>
        <x:v>210</x:v>
      </x:c>
      <x:c r="U7" s="348">
        <x:f t="shared" si="4"/>
        <x:v>0</x:v>
      </x:c>
      <x:c r="V7" s="347">
        <x:f t="shared" si="4"/>
        <x:v>0</x:v>
      </x:c>
      <x:c r="W7" s="348">
        <x:f t="shared" si="4"/>
        <x:v>0</x:v>
      </x:c>
      <x:c r="X7" s="348">
        <x:f t="shared" si="4"/>
        <x:v>170</x:v>
      </x:c>
      <x:c r="Y7" s="348">
        <x:f t="shared" si="4"/>
        <x:v>0</x:v>
      </x:c>
      <x:c r="Z7" s="348">
        <x:f t="shared" si="4"/>
        <x:v>0</x:v>
      </x:c>
      <x:c r="AA7" s="348">
        <x:f t="shared" si="4"/>
        <x:v>0</x:v>
      </x:c>
      <x:c r="AB7" s="348">
        <x:f t="shared" si="4"/>
        <x:v>0</x:v>
      </x:c>
      <x:c r="AC7" s="348">
        <x:f t="shared" si="4"/>
        <x:v>2</x:v>
      </x:c>
      <x:c r="AD7" s="348">
        <x:f t="shared" si="4"/>
        <x:v>0</x:v>
      </x:c>
      <x:c r="AE7" s="348">
        <x:f t="shared" si="4"/>
        <x:v>0</x:v>
      </x:c>
      <x:c r="AF7" s="348">
        <x:f t="shared" si="4"/>
        <x:v>0</x:v>
      </x:c>
      <x:c r="AG7" s="348">
        <x:f t="shared" si="4"/>
        <x:v>2</x:v>
      </x:c>
      <x:c r="AH7" s="348">
        <x:f t="shared" si="4"/>
        <x:v>0</x:v>
      </x:c>
      <x:c r="AI7" s="348">
        <x:f t="shared" si="4"/>
        <x:v>0</x:v>
      </x:c>
      <x:c r="AJ7" s="348">
        <x:f t="shared" si="4"/>
        <x:v>1</x:v>
      </x:c>
      <x:c r="AK7" s="348">
        <x:f t="shared" si="4"/>
        <x:v>2</x:v>
      </x:c>
      <x:c r="AL7" s="134" t="s">
        <x:v>2955</x:v>
      </x:c>
      <x:c r="AM7" s="291">
        <x:f t="shared" ref="AM7:BP7" si="5">SUM(AM8)</x:f>
        <x:v>0</x:v>
      </x:c>
      <x:c r="AN7" s="290">
        <x:f t="shared" si="5"/>
        <x:v>0</x:v>
      </x:c>
      <x:c r="AO7" s="291">
        <x:f t="shared" si="5"/>
        <x:v>0</x:v>
      </x:c>
      <x:c r="AP7" s="291">
        <x:f t="shared" si="5"/>
        <x:v>0</x:v>
      </x:c>
      <x:c r="AQ7" s="291">
        <x:f t="shared" si="5"/>
        <x:v>0</x:v>
      </x:c>
      <x:c r="AR7" s="290">
        <x:f t="shared" si="5"/>
        <x:v>0</x:v>
      </x:c>
      <x:c r="AS7" s="291">
        <x:f t="shared" si="5"/>
        <x:v>0</x:v>
      </x:c>
      <x:c r="AT7" s="290">
        <x:f t="shared" si="5"/>
        <x:v>0</x:v>
      </x:c>
      <x:c r="AU7" s="291">
        <x:f t="shared" si="5"/>
        <x:v>0</x:v>
      </x:c>
      <x:c r="AV7" s="291">
        <x:f t="shared" si="5"/>
        <x:v>0</x:v>
      </x:c>
      <x:c r="AW7" s="291">
        <x:f t="shared" si="5"/>
        <x:v>0</x:v>
      </x:c>
      <x:c r="AX7" s="291">
        <x:f t="shared" si="5"/>
        <x:v>0</x:v>
      </x:c>
      <x:c r="AY7" s="291">
        <x:f t="shared" si="5"/>
        <x:v>0</x:v>
      </x:c>
      <x:c r="AZ7" s="291">
        <x:f t="shared" si="5"/>
        <x:v>0</x:v>
      </x:c>
      <x:c r="BA7" s="290">
        <x:f t="shared" si="5"/>
        <x:v>0</x:v>
      </x:c>
      <x:c r="BB7" s="291">
        <x:f t="shared" si="5"/>
        <x:v>0</x:v>
      </x:c>
      <x:c r="BC7" s="291">
        <x:f t="shared" si="5"/>
        <x:v>0</x:v>
      </x:c>
      <x:c r="BD7" s="291">
        <x:f t="shared" si="5"/>
        <x:v>0</x:v>
      </x:c>
      <x:c r="BE7" s="291">
        <x:f t="shared" si="5"/>
        <x:v>13</x:v>
      </x:c>
      <x:c r="BF7" s="291">
        <x:f t="shared" si="5"/>
        <x:v>159</x:v>
      </x:c>
      <x:c r="BG7" s="291">
        <x:f t="shared" si="5"/>
        <x:v>0</x:v>
      </x:c>
      <x:c r="BH7" s="291">
        <x:f t="shared" si="5"/>
        <x:v>0</x:v>
      </x:c>
      <x:c r="BI7" s="291">
        <x:f t="shared" si="5"/>
        <x:v>0</x:v>
      </x:c>
      <x:c r="BJ7" s="290">
        <x:f t="shared" si="5"/>
        <x:v>0</x:v>
      </x:c>
      <x:c r="BK7" s="291">
        <x:f t="shared" si="5"/>
        <x:v>0</x:v>
      </x:c>
      <x:c r="BL7" s="290">
        <x:f t="shared" si="5"/>
        <x:v>0</x:v>
      </x:c>
      <x:c r="BM7" s="291">
        <x:f t="shared" si="5"/>
        <x:v>0</x:v>
      </x:c>
      <x:c r="BN7" s="290">
        <x:f t="shared" si="5"/>
        <x:v>0</x:v>
      </x:c>
      <x:c r="BO7" s="291">
        <x:f t="shared" si="5"/>
        <x:v>0</x:v>
      </x:c>
      <x:c r="BP7" s="290">
        <x:f t="shared" si="5"/>
        <x:v>0</x:v>
      </x:c>
      <x:c r="BQ7" s="291">
        <x:v>0</x:v>
      </x:c>
      <x:c r="BR7" s="291">
        <x:f>SUM(BR8)</x:f>
        <x:v>1</x:v>
      </x:c>
      <x:c r="BS7" s="291">
        <x:f>SUM(BS8)</x:f>
        <x:v>0</x:v>
      </x:c>
      <x:c r="BT7" s="291">
        <x:f>SUM(BT8)</x:f>
        <x:v>0</x:v>
      </x:c>
      <x:c r="BU7" s="291">
        <x:f>SUM(BU8)</x:f>
        <x:v>0</x:v>
      </x:c>
      <x:c r="BV7" s="134" t="s">
        <x:v>2955</x:v>
      </x:c>
      <x:c r="BW7" s="291">
        <x:f t="shared" ref="BW7:CX7" si="6">SUM(BW8)</x:f>
        <x:v>0</x:v>
      </x:c>
      <x:c r="BX7" s="291">
        <x:f t="shared" si="6"/>
        <x:v>0</x:v>
      </x:c>
      <x:c r="BY7" s="290">
        <x:f t="shared" si="6"/>
        <x:v>0</x:v>
      </x:c>
      <x:c r="BZ7" s="291">
        <x:f t="shared" si="6"/>
        <x:v>0</x:v>
      </x:c>
      <x:c r="CA7" s="290">
        <x:f t="shared" si="6"/>
        <x:v>0</x:v>
      </x:c>
      <x:c r="CB7" s="291">
        <x:f t="shared" si="6"/>
        <x:v>0</x:v>
      </x:c>
      <x:c r="CC7" s="290">
        <x:f t="shared" si="6"/>
        <x:v>0</x:v>
      </x:c>
      <x:c r="CD7" s="291">
        <x:f t="shared" si="6"/>
        <x:v>0</x:v>
      </x:c>
      <x:c r="CE7" s="291">
        <x:f t="shared" si="6"/>
        <x:v>5</x:v>
      </x:c>
      <x:c r="CF7" s="290">
        <x:f t="shared" si="6"/>
        <x:v>151.34</x:v>
      </x:c>
      <x:c r="CG7" s="291">
        <x:f t="shared" si="6"/>
        <x:v>0</x:v>
      </x:c>
      <x:c r="CH7" s="291">
        <x:f t="shared" si="6"/>
        <x:v>1</x:v>
      </x:c>
      <x:c r="CI7" s="291">
        <x:f t="shared" si="6"/>
        <x:v>0</x:v>
      </x:c>
      <x:c r="CJ7" s="291">
        <x:f t="shared" si="6"/>
        <x:v>1</x:v>
      </x:c>
      <x:c r="CK7" s="291">
        <x:f t="shared" si="6"/>
        <x:v>14</x:v>
      </x:c>
      <x:c r="CL7" s="291">
        <x:f t="shared" si="6"/>
        <x:v>0</x:v>
      </x:c>
      <x:c r="CM7" s="291">
        <x:f t="shared" si="6"/>
        <x:v>0</x:v>
      </x:c>
      <x:c r="CN7" s="291">
        <x:f t="shared" si="6"/>
        <x:v>0</x:v>
      </x:c>
      <x:c r="CO7" s="291">
        <x:f t="shared" si="6"/>
        <x:v>1</x:v>
      </x:c>
      <x:c r="CP7" s="290">
        <x:f t="shared" si="6"/>
        <x:v>270.30000000000001</x:v>
      </x:c>
      <x:c r="CQ7" s="291">
        <x:f t="shared" si="6"/>
        <x:v>1</x:v>
      </x:c>
      <x:c r="CR7" s="290">
        <x:f t="shared" si="6"/>
        <x:v>469</x:v>
      </x:c>
      <x:c r="CS7" s="291">
        <x:f t="shared" si="6"/>
        <x:v>154</x:v>
      </x:c>
      <x:c r="CT7" s="291">
        <x:f t="shared" si="6"/>
        <x:v>26</x:v>
      </x:c>
      <x:c r="CU7" s="291">
        <x:f t="shared" si="6"/>
        <x:v>27</x:v>
      </x:c>
      <x:c r="CV7" s="291">
        <x:f t="shared" si="6"/>
        <x:v>28</x:v>
      </x:c>
      <x:c r="CW7" s="291">
        <x:f t="shared" si="6"/>
        <x:v>0</x:v>
      </x:c>
      <x:c r="CX7" s="418">
        <x:f t="shared" si="6"/>
        <x:v>0</x:v>
      </x:c>
      <x:c r="CY7" s="134" t="s">
        <x:v>2955</x:v>
      </x:c>
      <x:c r="CZ7" s="289">
        <x:f t="shared" ref="CZ7:DG7" si="7">CZ8</x:f>
        <x:v>0</x:v>
      </x:c>
      <x:c r="DA7" s="290">
        <x:f t="shared" si="7"/>
        <x:v>0</x:v>
      </x:c>
      <x:c r="DB7" s="291">
        <x:f t="shared" si="7"/>
        <x:v>59</x:v>
      </x:c>
      <x:c r="DC7" s="290">
        <x:f t="shared" si="7"/>
        <x:v>3124.8999999999996</x:v>
      </x:c>
      <x:c r="DD7" s="291">
        <x:f t="shared" si="7"/>
        <x:v>33</x:v>
      </x:c>
      <x:c r="DE7" s="290">
        <x:f t="shared" si="7"/>
        <x:v>2083.1999999999998</x:v>
      </x:c>
      <x:c r="DF7" s="291">
        <x:f t="shared" si="7"/>
        <x:v>26</x:v>
      </x:c>
      <x:c r="DG7" s="292">
        <x:f t="shared" si="7"/>
        <x:v>1041.7</x:v>
      </x:c>
    </x:row>
    <x:row r="8" spans="1:111" s="20" customFormat="1" ht="30" customHeight="1">
      <x:c r="A8" s="287" t="s">
        <x:v>502</x:v>
      </x:c>
      <x:c r="B8" s="81">
        <x:f t="shared" ref="B8:G8" si="8">SUM(B9:B12)</x:f>
        <x:v>0</x:v>
      </x:c>
      <x:c r="C8" s="82">
        <x:f t="shared" si="8"/>
        <x:v>0</x:v>
      </x:c>
      <x:c r="D8" s="81">
        <x:f t="shared" si="8"/>
        <x:v>2</x:v>
      </x:c>
      <x:c r="E8" s="82">
        <x:f t="shared" si="8"/>
        <x:v>16800</x:v>
      </x:c>
      <x:c r="F8" s="81">
        <x:f t="shared" si="8"/>
        <x:v>18</x:v>
      </x:c>
      <x:c r="G8" s="82">
        <x:f t="shared" si="8"/>
        <x:v>27.02</x:v>
      </x:c>
      <x:c r="H8" s="81"/>
      <x:c r="I8" s="82">
        <x:f t="shared" ref="I8:AK8" si="9">SUM(I9:I12)</x:f>
        <x:v>0</x:v>
      </x:c>
      <x:c r="J8" s="81">
        <x:f t="shared" si="9"/>
        <x:v>9</x:v>
      </x:c>
      <x:c r="K8" s="81">
        <x:f t="shared" si="9"/>
        <x:v>0</x:v>
      </x:c>
      <x:c r="L8" s="82">
        <x:f t="shared" si="9"/>
        <x:v>0</x:v>
      </x:c>
      <x:c r="M8" s="81">
        <x:f t="shared" si="9"/>
        <x:v>0</x:v>
      </x:c>
      <x:c r="N8" s="81">
        <x:f t="shared" si="9"/>
        <x:v>0</x:v>
      </x:c>
      <x:c r="O8" s="81">
        <x:f t="shared" si="9"/>
        <x:v>0</x:v>
      </x:c>
      <x:c r="P8" s="81">
        <x:f t="shared" si="9"/>
        <x:v>0</x:v>
      </x:c>
      <x:c r="Q8" s="81">
        <x:f t="shared" si="9"/>
        <x:v>0</x:v>
      </x:c>
      <x:c r="R8" s="82">
        <x:f t="shared" si="9"/>
        <x:v>0</x:v>
      </x:c>
      <x:c r="S8" s="81">
        <x:f t="shared" si="9"/>
        <x:v>14</x:v>
      </x:c>
      <x:c r="T8" s="82">
        <x:f t="shared" si="9"/>
        <x:v>210</x:v>
      </x:c>
      <x:c r="U8" s="81">
        <x:f t="shared" si="9"/>
        <x:v>0</x:v>
      </x:c>
      <x:c r="V8" s="82">
        <x:f t="shared" si="9"/>
        <x:v>0</x:v>
      </x:c>
      <x:c r="W8" s="81">
        <x:f t="shared" si="9"/>
        <x:v>0</x:v>
      </x:c>
      <x:c r="X8" s="81">
        <x:f t="shared" si="9"/>
        <x:v>170</x:v>
      </x:c>
      <x:c r="Y8" s="81">
        <x:f t="shared" si="9"/>
        <x:v>0</x:v>
      </x:c>
      <x:c r="Z8" s="81">
        <x:f t="shared" si="9"/>
        <x:v>0</x:v>
      </x:c>
      <x:c r="AA8" s="81">
        <x:f t="shared" si="9"/>
        <x:v>0</x:v>
      </x:c>
      <x:c r="AB8" s="81">
        <x:f t="shared" si="9"/>
        <x:v>0</x:v>
      </x:c>
      <x:c r="AC8" s="81">
        <x:f t="shared" si="9"/>
        <x:v>2</x:v>
      </x:c>
      <x:c r="AD8" s="81">
        <x:f t="shared" si="9"/>
        <x:v>0</x:v>
      </x:c>
      <x:c r="AE8" s="81">
        <x:f t="shared" si="9"/>
        <x:v>0</x:v>
      </x:c>
      <x:c r="AF8" s="81">
        <x:f t="shared" si="9"/>
        <x:v>0</x:v>
      </x:c>
      <x:c r="AG8" s="81">
        <x:f t="shared" si="9"/>
        <x:v>2</x:v>
      </x:c>
      <x:c r="AH8" s="81">
        <x:f t="shared" si="9"/>
        <x:v>0</x:v>
      </x:c>
      <x:c r="AI8" s="81">
        <x:f t="shared" si="9"/>
        <x:v>0</x:v>
      </x:c>
      <x:c r="AJ8" s="81">
        <x:f t="shared" si="9"/>
        <x:v>1</x:v>
      </x:c>
      <x:c r="AK8" s="81">
        <x:f t="shared" si="9"/>
        <x:v>2</x:v>
      </x:c>
      <x:c r="AL8" s="287" t="s">
        <x:v>502</x:v>
      </x:c>
      <x:c r="AM8" s="80">
        <x:f t="shared" ref="AM8:BQ8" si="10">SUM(AM9:AM12)</x:f>
        <x:v>0</x:v>
      </x:c>
      <x:c r="AN8" s="79">
        <x:f t="shared" si="10"/>
        <x:v>0</x:v>
      </x:c>
      <x:c r="AO8" s="80">
        <x:f t="shared" si="10"/>
        <x:v>0</x:v>
      </x:c>
      <x:c r="AP8" s="80">
        <x:f t="shared" si="10"/>
        <x:v>0</x:v>
      </x:c>
      <x:c r="AQ8" s="80">
        <x:f t="shared" si="10"/>
        <x:v>0</x:v>
      </x:c>
      <x:c r="AR8" s="79">
        <x:f t="shared" si="10"/>
        <x:v>0</x:v>
      </x:c>
      <x:c r="AS8" s="80">
        <x:f t="shared" si="10"/>
        <x:v>0</x:v>
      </x:c>
      <x:c r="AT8" s="79">
        <x:f t="shared" si="10"/>
        <x:v>0</x:v>
      </x:c>
      <x:c r="AU8" s="80">
        <x:f t="shared" si="10"/>
        <x:v>0</x:v>
      </x:c>
      <x:c r="AV8" s="80">
        <x:f t="shared" si="10"/>
        <x:v>0</x:v>
      </x:c>
      <x:c r="AW8" s="80">
        <x:f t="shared" si="10"/>
        <x:v>0</x:v>
      </x:c>
      <x:c r="AX8" s="80">
        <x:f t="shared" si="10"/>
        <x:v>0</x:v>
      </x:c>
      <x:c r="AY8" s="80">
        <x:f t="shared" si="10"/>
        <x:v>0</x:v>
      </x:c>
      <x:c r="AZ8" s="80">
        <x:f t="shared" si="10"/>
        <x:v>0</x:v>
      </x:c>
      <x:c r="BA8" s="79">
        <x:f t="shared" si="10"/>
        <x:v>0</x:v>
      </x:c>
      <x:c r="BB8" s="80">
        <x:f t="shared" si="10"/>
        <x:v>0</x:v>
      </x:c>
      <x:c r="BC8" s="80">
        <x:f t="shared" si="10"/>
        <x:v>0</x:v>
      </x:c>
      <x:c r="BD8" s="80">
        <x:f t="shared" si="10"/>
        <x:v>0</x:v>
      </x:c>
      <x:c r="BE8" s="80">
        <x:f t="shared" si="10"/>
        <x:v>13</x:v>
      </x:c>
      <x:c r="BF8" s="80">
        <x:f t="shared" si="10"/>
        <x:v>159</x:v>
      </x:c>
      <x:c r="BG8" s="80">
        <x:f t="shared" si="10"/>
        <x:v>0</x:v>
      </x:c>
      <x:c r="BH8" s="80">
        <x:f t="shared" si="10"/>
        <x:v>0</x:v>
      </x:c>
      <x:c r="BI8" s="80">
        <x:f t="shared" si="10"/>
        <x:v>0</x:v>
      </x:c>
      <x:c r="BJ8" s="79">
        <x:f t="shared" si="10"/>
        <x:v>0</x:v>
      </x:c>
      <x:c r="BK8" s="80">
        <x:f t="shared" si="10"/>
        <x:v>0</x:v>
      </x:c>
      <x:c r="BL8" s="79">
        <x:f t="shared" si="10"/>
        <x:v>0</x:v>
      </x:c>
      <x:c r="BM8" s="80">
        <x:f t="shared" si="10"/>
        <x:v>0</x:v>
      </x:c>
      <x:c r="BN8" s="79">
        <x:f t="shared" si="10"/>
        <x:v>0</x:v>
      </x:c>
      <x:c r="BO8" s="80">
        <x:f t="shared" si="10"/>
        <x:v>0</x:v>
      </x:c>
      <x:c r="BP8" s="79">
        <x:f t="shared" si="10"/>
        <x:v>0</x:v>
      </x:c>
      <x:c r="BQ8" s="80">
        <x:f t="shared" si="10"/>
        <x:v>0</x:v>
      </x:c>
      <x:c r="BR8" s="80">
        <x:f>SUM(BR9:BR12)</x:f>
        <x:v>1</x:v>
      </x:c>
      <x:c r="BS8" s="80">
        <x:f>SUM(BS9:BS12)</x:f>
        <x:v>0</x:v>
      </x:c>
      <x:c r="BT8" s="80">
        <x:f>SUM(BT9:BT12)</x:f>
        <x:v>0</x:v>
      </x:c>
      <x:c r="BU8" s="80">
        <x:f>SUM(BU9:BU12)</x:f>
        <x:v>0</x:v>
      </x:c>
      <x:c r="BV8" s="287" t="s">
        <x:v>502</x:v>
      </x:c>
      <x:c r="BW8" s="80">
        <x:f t="shared" ref="BW8:CX8" si="11">SUM(BW9:BW12)</x:f>
        <x:v>0</x:v>
      </x:c>
      <x:c r="BX8" s="80">
        <x:f t="shared" si="11"/>
        <x:v>0</x:v>
      </x:c>
      <x:c r="BY8" s="79">
        <x:f t="shared" si="11"/>
        <x:v>0</x:v>
      </x:c>
      <x:c r="BZ8" s="80">
        <x:f t="shared" si="11"/>
        <x:v>0</x:v>
      </x:c>
      <x:c r="CA8" s="79">
        <x:f t="shared" si="11"/>
        <x:v>0</x:v>
      </x:c>
      <x:c r="CB8" s="80">
        <x:f t="shared" si="11"/>
        <x:v>0</x:v>
      </x:c>
      <x:c r="CC8" s="79">
        <x:f t="shared" si="11"/>
        <x:v>0</x:v>
      </x:c>
      <x:c r="CD8" s="80">
        <x:f t="shared" si="11"/>
        <x:v>0</x:v>
      </x:c>
      <x:c r="CE8" s="80">
        <x:f t="shared" si="11"/>
        <x:v>5</x:v>
      </x:c>
      <x:c r="CF8" s="79">
        <x:f t="shared" si="11"/>
        <x:v>151.34</x:v>
      </x:c>
      <x:c r="CG8" s="80">
        <x:f t="shared" si="11"/>
        <x:v>0</x:v>
      </x:c>
      <x:c r="CH8" s="80">
        <x:f t="shared" si="11"/>
        <x:v>1</x:v>
      </x:c>
      <x:c r="CI8" s="80">
        <x:f t="shared" si="11"/>
        <x:v>0</x:v>
      </x:c>
      <x:c r="CJ8" s="80">
        <x:f t="shared" si="11"/>
        <x:v>1</x:v>
      </x:c>
      <x:c r="CK8" s="80">
        <x:f t="shared" si="11"/>
        <x:v>14</x:v>
      </x:c>
      <x:c r="CL8" s="80">
        <x:f t="shared" si="11"/>
        <x:v>0</x:v>
      </x:c>
      <x:c r="CM8" s="80">
        <x:f t="shared" si="11"/>
        <x:v>0</x:v>
      </x:c>
      <x:c r="CN8" s="80">
        <x:f t="shared" si="11"/>
        <x:v>0</x:v>
      </x:c>
      <x:c r="CO8" s="80">
        <x:f t="shared" si="11"/>
        <x:v>1</x:v>
      </x:c>
      <x:c r="CP8" s="79">
        <x:f t="shared" si="11"/>
        <x:v>270.30000000000001</x:v>
      </x:c>
      <x:c r="CQ8" s="80">
        <x:f t="shared" si="11"/>
        <x:v>1</x:v>
      </x:c>
      <x:c r="CR8" s="79">
        <x:f t="shared" si="11"/>
        <x:v>469</x:v>
      </x:c>
      <x:c r="CS8" s="80">
        <x:f t="shared" si="11"/>
        <x:v>154</x:v>
      </x:c>
      <x:c r="CT8" s="80">
        <x:f t="shared" si="11"/>
        <x:v>26</x:v>
      </x:c>
      <x:c r="CU8" s="80">
        <x:f t="shared" si="11"/>
        <x:v>27</x:v>
      </x:c>
      <x:c r="CV8" s="80">
        <x:f t="shared" si="11"/>
        <x:v>28</x:v>
      </x:c>
      <x:c r="CW8" s="80">
        <x:f t="shared" si="11"/>
        <x:v>0</x:v>
      </x:c>
      <x:c r="CX8" s="131">
        <x:f t="shared" si="11"/>
        <x:v>0</x:v>
      </x:c>
      <x:c r="CY8" s="287" t="s">
        <x:v>502</x:v>
      </x:c>
      <x:c r="CZ8" s="78">
        <x:f t="shared" ref="CZ8:DG8" si="12">SUM(CZ9:CZ12)</x:f>
        <x:v>0</x:v>
      </x:c>
      <x:c r="DA8" s="79">
        <x:f t="shared" si="12"/>
        <x:v>0</x:v>
      </x:c>
      <x:c r="DB8" s="80">
        <x:f t="shared" si="12"/>
        <x:v>59</x:v>
      </x:c>
      <x:c r="DC8" s="79">
        <x:f t="shared" si="12"/>
        <x:v>3124.8999999999996</x:v>
      </x:c>
      <x:c r="DD8" s="80">
        <x:f t="shared" si="12"/>
        <x:v>33</x:v>
      </x:c>
      <x:c r="DE8" s="79">
        <x:f t="shared" si="12"/>
        <x:v>2083.1999999999998</x:v>
      </x:c>
      <x:c r="DF8" s="80">
        <x:f t="shared" si="12"/>
        <x:v>26</x:v>
      </x:c>
      <x:c r="DG8" s="108">
        <x:f t="shared" si="12"/>
        <x:v>1041.7</x:v>
      </x:c>
    </x:row>
    <x:row r="9" spans="1:111" s="20" customFormat="1" ht="30" customHeight="1">
      <x:c r="A9" s="522" t="s">
        <x:v>412</x:v>
      </x:c>
      <x:c r="B9" s="70"/>
      <x:c r="C9" s="73"/>
      <x:c r="D9" s="70">
        <x:v>1</x:v>
      </x:c>
      <x:c r="E9" s="73">
        <x:v>8400</x:v>
      </x:c>
      <x:c r="F9" s="70">
        <x:v>13</x:v>
      </x:c>
      <x:c r="G9" s="73">
        <x:v>13.92</x:v>
      </x:c>
      <x:c r="H9" s="70"/>
      <x:c r="I9" s="73"/>
      <x:c r="J9" s="70">
        <x:v>9</x:v>
      </x:c>
      <x:c r="K9" s="70"/>
      <x:c r="L9" s="73"/>
      <x:c r="M9" s="70">
        <x:v>0</x:v>
      </x:c>
      <x:c r="N9" s="70"/>
      <x:c r="O9" s="70"/>
      <x:c r="P9" s="70"/>
      <x:c r="Q9" s="70"/>
      <x:c r="R9" s="73"/>
      <x:c r="S9" s="70">
        <x:v>14</x:v>
      </x:c>
      <x:c r="T9" s="73">
        <x:v>210</x:v>
      </x:c>
      <x:c r="U9" s="70"/>
      <x:c r="V9" s="73"/>
      <x:c r="W9" s="70"/>
      <x:c r="X9" s="70">
        <x:v>120</x:v>
      </x:c>
      <x:c r="Y9" s="70"/>
      <x:c r="Z9" s="70"/>
      <x:c r="AA9" s="70"/>
      <x:c r="AB9" s="70"/>
      <x:c r="AC9" s="70">
        <x:v>2</x:v>
      </x:c>
      <x:c r="AD9" s="70">
        <x:v>0</x:v>
      </x:c>
      <x:c r="AE9" s="70"/>
      <x:c r="AF9" s="70"/>
      <x:c r="AG9" s="70">
        <x:v>2</x:v>
      </x:c>
      <x:c r="AH9" s="70"/>
      <x:c r="AI9" s="70"/>
      <x:c r="AJ9" s="70">
        <x:v>1</x:v>
      </x:c>
      <x:c r="AK9" s="70">
        <x:v>2</x:v>
      </x:c>
      <x:c r="AL9" s="522" t="s">
        <x:v>412</x:v>
      </x:c>
      <x:c r="AM9" s="69"/>
      <x:c r="AN9" s="71"/>
      <x:c r="AO9" s="69"/>
      <x:c r="AP9" s="69"/>
      <x:c r="AQ9" s="69"/>
      <x:c r="AR9" s="71"/>
      <x:c r="AS9" s="69"/>
      <x:c r="AT9" s="71"/>
      <x:c r="AU9" s="69"/>
      <x:c r="AV9" s="69"/>
      <x:c r="AW9" s="69"/>
      <x:c r="AX9" s="69"/>
      <x:c r="AY9" s="69"/>
      <x:c r="AZ9" s="69"/>
      <x:c r="BA9" s="71"/>
      <x:c r="BB9" s="69"/>
      <x:c r="BC9" s="69"/>
      <x:c r="BD9" s="69"/>
      <x:c r="BE9" s="69">
        <x:v>8</x:v>
      </x:c>
      <x:c r="BF9" s="69">
        <x:v>124</x:v>
      </x:c>
      <x:c r="BG9" s="69"/>
      <x:c r="BH9" s="69"/>
      <x:c r="BI9" s="69"/>
      <x:c r="BJ9" s="71"/>
      <x:c r="BK9" s="69"/>
      <x:c r="BL9" s="71"/>
      <x:c r="BM9" s="69"/>
      <x:c r="BN9" s="71"/>
      <x:c r="BO9" s="69"/>
      <x:c r="BP9" s="71"/>
      <x:c r="BQ9" s="69"/>
      <x:c r="BR9" s="69">
        <x:v>1</x:v>
      </x:c>
      <x:c r="BS9" s="69"/>
      <x:c r="BT9" s="69"/>
      <x:c r="BU9" s="69"/>
      <x:c r="BV9" s="522" t="s">
        <x:v>412</x:v>
      </x:c>
      <x:c r="BW9" s="69"/>
      <x:c r="BX9" s="69"/>
      <x:c r="BY9" s="71"/>
      <x:c r="BZ9" s="69"/>
      <x:c r="CA9" s="71"/>
      <x:c r="CB9" s="69"/>
      <x:c r="CC9" s="71"/>
      <x:c r="CD9" s="69"/>
      <x:c r="CE9" s="69">
        <x:v>2</x:v>
      </x:c>
      <x:c r="CF9" s="71">
        <x:v>37.840000000000003</x:v>
      </x:c>
      <x:c r="CG9" s="69"/>
      <x:c r="CH9" s="69"/>
      <x:c r="CI9" s="69"/>
      <x:c r="CJ9" s="69">
        <x:v>1</x:v>
      </x:c>
      <x:c r="CK9" s="69">
        <x:v>13</x:v>
      </x:c>
      <x:c r="CL9" s="69"/>
      <x:c r="CM9" s="69"/>
      <x:c r="CN9" s="523"/>
      <x:c r="CO9" s="69">
        <x:v>1</x:v>
      </x:c>
      <x:c r="CP9" s="71">
        <x:v>270.30000000000001</x:v>
      </x:c>
      <x:c r="CQ9" s="69">
        <x:v>1</x:v>
      </x:c>
      <x:c r="CR9" s="71">
        <x:v>469</x:v>
      </x:c>
      <x:c r="CS9" s="69">
        <x:v>154</x:v>
      </x:c>
      <x:c r="CT9" s="69">
        <x:v>15</x:v>
      </x:c>
      <x:c r="CU9" s="69">
        <x:v>12</x:v>
      </x:c>
      <x:c r="CV9" s="69">
        <x:v>23</x:v>
      </x:c>
      <x:c r="CW9" s="69"/>
      <x:c r="CX9" s="132"/>
      <x:c r="CY9" s="522" t="s">
        <x:v>412</x:v>
      </x:c>
      <x:c r="CZ9" s="93"/>
      <x:c r="DA9" s="72"/>
      <x:c r="DB9" s="69">
        <x:f>SUM(DD9+DF9)</x:f>
        <x:v>59</x:v>
      </x:c>
      <x:c r="DC9" s="71">
        <x:f>SUM(DE9+DG9)</x:f>
        <x:v>3124.8999999999996</x:v>
      </x:c>
      <x:c r="DD9" s="69">
        <x:v>33</x:v>
      </x:c>
      <x:c r="DE9" s="71">
        <x:v>2083.1999999999998</x:v>
      </x:c>
      <x:c r="DF9" s="69">
        <x:v>26</x:v>
      </x:c>
      <x:c r="DG9" s="105">
        <x:v>1041.7</x:v>
      </x:c>
    </x:row>
    <x:row r="10" spans="1:111" s="20" customFormat="1" ht="30" customHeight="1">
      <x:c r="A10" s="522" t="s">
        <x:v>485</x:v>
      </x:c>
      <x:c r="B10" s="70"/>
      <x:c r="C10" s="73"/>
      <x:c r="D10" s="70">
        <x:v>1</x:v>
      </x:c>
      <x:c r="E10" s="73">
        <x:v>8400</x:v>
      </x:c>
      <x:c r="F10" s="70">
        <x:v>5</x:v>
      </x:c>
      <x:c r="G10" s="73">
        <x:v>13.1</x:v>
      </x:c>
      <x:c r="H10" s="70"/>
      <x:c r="I10" s="73"/>
      <x:c r="J10" s="70"/>
      <x:c r="K10" s="70"/>
      <x:c r="L10" s="73"/>
      <x:c r="M10" s="70"/>
      <x:c r="N10" s="70"/>
      <x:c r="O10" s="70"/>
      <x:c r="P10" s="70"/>
      <x:c r="Q10" s="70"/>
      <x:c r="R10" s="73"/>
      <x:c r="S10" s="70"/>
      <x:c r="T10" s="73"/>
      <x:c r="U10" s="70"/>
      <x:c r="V10" s="73"/>
      <x:c r="W10" s="70"/>
      <x:c r="X10" s="70">
        <x:v>50</x:v>
      </x:c>
      <x:c r="Y10" s="70"/>
      <x:c r="Z10" s="70"/>
      <x:c r="AA10" s="70"/>
      <x:c r="AB10" s="70"/>
      <x:c r="AC10" s="70"/>
      <x:c r="AD10" s="70"/>
      <x:c r="AE10" s="70"/>
      <x:c r="AF10" s="70"/>
      <x:c r="AG10" s="70"/>
      <x:c r="AH10" s="70"/>
      <x:c r="AI10" s="70"/>
      <x:c r="AJ10" s="70"/>
      <x:c r="AK10" s="70"/>
      <x:c r="AL10" s="522" t="s">
        <x:v>485</x:v>
      </x:c>
      <x:c r="AM10" s="69"/>
      <x:c r="AN10" s="71"/>
      <x:c r="AO10" s="69"/>
      <x:c r="AP10" s="69"/>
      <x:c r="AQ10" s="69"/>
      <x:c r="AR10" s="71"/>
      <x:c r="AS10" s="69"/>
      <x:c r="AT10" s="71"/>
      <x:c r="AU10" s="69"/>
      <x:c r="AV10" s="69"/>
      <x:c r="AW10" s="69"/>
      <x:c r="AX10" s="69"/>
      <x:c r="AY10" s="69"/>
      <x:c r="AZ10" s="69"/>
      <x:c r="BA10" s="71"/>
      <x:c r="BB10" s="69"/>
      <x:c r="BC10" s="69"/>
      <x:c r="BD10" s="69"/>
      <x:c r="BE10" s="69">
        <x:v>5</x:v>
      </x:c>
      <x:c r="BF10" s="69">
        <x:v>35</x:v>
      </x:c>
      <x:c r="BG10" s="69"/>
      <x:c r="BH10" s="69"/>
      <x:c r="BI10" s="69"/>
      <x:c r="BJ10" s="71"/>
      <x:c r="BK10" s="69"/>
      <x:c r="BL10" s="71"/>
      <x:c r="BM10" s="69"/>
      <x:c r="BN10" s="71"/>
      <x:c r="BO10" s="69"/>
      <x:c r="BP10" s="71"/>
      <x:c r="BQ10" s="69"/>
      <x:c r="BR10" s="69"/>
      <x:c r="BS10" s="69"/>
      <x:c r="BT10" s="69"/>
      <x:c r="BU10" s="69"/>
      <x:c r="BV10" s="522" t="s">
        <x:v>485</x:v>
      </x:c>
      <x:c r="BW10" s="69"/>
      <x:c r="BX10" s="69"/>
      <x:c r="BY10" s="71"/>
      <x:c r="BZ10" s="69"/>
      <x:c r="CA10" s="71"/>
      <x:c r="CB10" s="69"/>
      <x:c r="CC10" s="71"/>
      <x:c r="CD10" s="69"/>
      <x:c r="CE10" s="69">
        <x:v>3</x:v>
      </x:c>
      <x:c r="CF10" s="71">
        <x:v>113.5</x:v>
      </x:c>
      <x:c r="CG10" s="69"/>
      <x:c r="CH10" s="69">
        <x:v>1</x:v>
      </x:c>
      <x:c r="CI10" s="69"/>
      <x:c r="CJ10" s="69"/>
      <x:c r="CK10" s="69">
        <x:v>1</x:v>
      </x:c>
      <x:c r="CL10" s="69"/>
      <x:c r="CM10" s="69"/>
      <x:c r="CN10" s="523"/>
      <x:c r="CO10" s="69"/>
      <x:c r="CP10" s="71"/>
      <x:c r="CQ10" s="69"/>
      <x:c r="CR10" s="71"/>
      <x:c r="CS10" s="69"/>
      <x:c r="CT10" s="69">
        <x:v>11</x:v>
      </x:c>
      <x:c r="CU10" s="69">
        <x:v>15</x:v>
      </x:c>
      <x:c r="CV10" s="69">
        <x:v>5</x:v>
      </x:c>
      <x:c r="CW10" s="69"/>
      <x:c r="CX10" s="132"/>
      <x:c r="CY10" s="522" t="s">
        <x:v>485</x:v>
      </x:c>
      <x:c r="CZ10" s="93"/>
      <x:c r="DA10" s="72"/>
      <x:c r="DB10" s="69"/>
      <x:c r="DC10" s="71"/>
      <x:c r="DD10" s="69"/>
      <x:c r="DE10" s="71"/>
      <x:c r="DF10" s="69"/>
      <x:c r="DG10" s="105"/>
    </x:row>
    <x:row r="11" spans="1:111" s="20" customFormat="1" ht="30" customHeight="1">
      <x:c r="A11" s="522" t="s">
        <x:v>488</x:v>
      </x:c>
      <x:c r="B11" s="70"/>
      <x:c r="C11" s="73"/>
      <x:c r="D11" s="70"/>
      <x:c r="E11" s="73"/>
      <x:c r="F11" s="70"/>
      <x:c r="G11" s="73"/>
      <x:c r="H11" s="70"/>
      <x:c r="I11" s="73"/>
      <x:c r="J11" s="70"/>
      <x:c r="K11" s="70"/>
      <x:c r="L11" s="73"/>
      <x:c r="M11" s="70"/>
      <x:c r="N11" s="70"/>
      <x:c r="O11" s="70"/>
      <x:c r="P11" s="70"/>
      <x:c r="Q11" s="70"/>
      <x:c r="R11" s="73"/>
      <x:c r="S11" s="70"/>
      <x:c r="T11" s="73"/>
      <x:c r="U11" s="70"/>
      <x:c r="V11" s="73"/>
      <x:c r="W11" s="70"/>
      <x:c r="X11" s="70"/>
      <x:c r="Y11" s="70"/>
      <x:c r="Z11" s="70"/>
      <x:c r="AA11" s="70"/>
      <x:c r="AB11" s="70"/>
      <x:c r="AC11" s="70"/>
      <x:c r="AD11" s="70"/>
      <x:c r="AE11" s="70"/>
      <x:c r="AF11" s="70"/>
      <x:c r="AG11" s="70"/>
      <x:c r="AH11" s="70"/>
      <x:c r="AI11" s="70"/>
      <x:c r="AJ11" s="70"/>
      <x:c r="AK11" s="70"/>
      <x:c r="AL11" s="522" t="s">
        <x:v>488</x:v>
      </x:c>
      <x:c r="AM11" s="69"/>
      <x:c r="AN11" s="71"/>
      <x:c r="AO11" s="69"/>
      <x:c r="AP11" s="69"/>
      <x:c r="AQ11" s="69"/>
      <x:c r="AR11" s="71"/>
      <x:c r="AS11" s="69"/>
      <x:c r="AT11" s="71"/>
      <x:c r="AU11" s="69"/>
      <x:c r="AV11" s="69"/>
      <x:c r="AW11" s="69"/>
      <x:c r="AX11" s="69"/>
      <x:c r="AY11" s="69"/>
      <x:c r="AZ11" s="69"/>
      <x:c r="BA11" s="71"/>
      <x:c r="BB11" s="69"/>
      <x:c r="BC11" s="69"/>
      <x:c r="BD11" s="69"/>
      <x:c r="BE11" s="69"/>
      <x:c r="BF11" s="69"/>
      <x:c r="BG11" s="69"/>
      <x:c r="BH11" s="69"/>
      <x:c r="BI11" s="69"/>
      <x:c r="BJ11" s="71"/>
      <x:c r="BK11" s="69"/>
      <x:c r="BL11" s="71"/>
      <x:c r="BM11" s="69"/>
      <x:c r="BN11" s="71"/>
      <x:c r="BO11" s="69"/>
      <x:c r="BP11" s="71"/>
      <x:c r="BQ11" s="69"/>
      <x:c r="BR11" s="69"/>
      <x:c r="BS11" s="69"/>
      <x:c r="BT11" s="69"/>
      <x:c r="BU11" s="69"/>
      <x:c r="BV11" s="522" t="s">
        <x:v>488</x:v>
      </x:c>
      <x:c r="BW11" s="69"/>
      <x:c r="BX11" s="69"/>
      <x:c r="BY11" s="71"/>
      <x:c r="BZ11" s="69"/>
      <x:c r="CA11" s="71"/>
      <x:c r="CB11" s="69"/>
      <x:c r="CC11" s="71"/>
      <x:c r="CD11" s="69"/>
      <x:c r="CE11" s="69"/>
      <x:c r="CF11" s="71"/>
      <x:c r="CG11" s="69"/>
      <x:c r="CH11" s="69"/>
      <x:c r="CI11" s="69"/>
      <x:c r="CJ11" s="69"/>
      <x:c r="CK11" s="69"/>
      <x:c r="CL11" s="69"/>
      <x:c r="CM11" s="69"/>
      <x:c r="CN11" s="523"/>
      <x:c r="CO11" s="69"/>
      <x:c r="CP11" s="71"/>
      <x:c r="CQ11" s="69"/>
      <x:c r="CR11" s="71"/>
      <x:c r="CS11" s="69"/>
      <x:c r="CT11" s="69"/>
      <x:c r="CU11" s="69"/>
      <x:c r="CV11" s="69"/>
      <x:c r="CW11" s="69"/>
      <x:c r="CX11" s="132"/>
      <x:c r="CY11" s="522" t="s">
        <x:v>488</x:v>
      </x:c>
      <x:c r="CZ11" s="93"/>
      <x:c r="DA11" s="72"/>
      <x:c r="DB11" s="69"/>
      <x:c r="DC11" s="71"/>
      <x:c r="DD11" s="69"/>
      <x:c r="DE11" s="71"/>
      <x:c r="DF11" s="69"/>
      <x:c r="DG11" s="105"/>
    </x:row>
    <x:row r="12" spans="1:111" s="20" customFormat="1" ht="30" customHeight="1">
      <x:c r="A12" s="524" t="s">
        <x:v>2945</x:v>
      </x:c>
      <x:c r="B12" s="479"/>
      <x:c r="C12" s="478"/>
      <x:c r="D12" s="479"/>
      <x:c r="E12" s="525"/>
      <x:c r="F12" s="479"/>
      <x:c r="G12" s="478"/>
      <x:c r="H12" s="479"/>
      <x:c r="I12" s="478"/>
      <x:c r="J12" s="479"/>
      <x:c r="K12" s="479"/>
      <x:c r="L12" s="478"/>
      <x:c r="M12" s="479"/>
      <x:c r="N12" s="479"/>
      <x:c r="O12" s="479"/>
      <x:c r="P12" s="479"/>
      <x:c r="Q12" s="479"/>
      <x:c r="R12" s="478"/>
      <x:c r="S12" s="479"/>
      <x:c r="T12" s="478"/>
      <x:c r="U12" s="479"/>
      <x:c r="V12" s="478"/>
      <x:c r="W12" s="479"/>
      <x:c r="X12" s="479"/>
      <x:c r="Y12" s="479"/>
      <x:c r="Z12" s="479"/>
      <x:c r="AA12" s="479"/>
      <x:c r="AB12" s="479"/>
      <x:c r="AC12" s="479"/>
      <x:c r="AD12" s="479"/>
      <x:c r="AE12" s="479"/>
      <x:c r="AF12" s="479"/>
      <x:c r="AG12" s="479"/>
      <x:c r="AH12" s="479"/>
      <x:c r="AI12" s="479"/>
      <x:c r="AJ12" s="479"/>
      <x:c r="AK12" s="479"/>
      <x:c r="AL12" s="524" t="s">
        <x:v>2945</x:v>
      </x:c>
      <x:c r="AM12" s="519"/>
      <x:c r="AN12" s="518"/>
      <x:c r="AO12" s="519"/>
      <x:c r="AP12" s="519"/>
      <x:c r="AQ12" s="519"/>
      <x:c r="AR12" s="518"/>
      <x:c r="AS12" s="519"/>
      <x:c r="AT12" s="518"/>
      <x:c r="AU12" s="519"/>
      <x:c r="AV12" s="519"/>
      <x:c r="AW12" s="519"/>
      <x:c r="AX12" s="519"/>
      <x:c r="AY12" s="519"/>
      <x:c r="AZ12" s="519"/>
      <x:c r="BA12" s="518"/>
      <x:c r="BB12" s="519"/>
      <x:c r="BC12" s="519"/>
      <x:c r="BD12" s="519"/>
      <x:c r="BE12" s="519"/>
      <x:c r="BF12" s="519"/>
      <x:c r="BG12" s="519"/>
      <x:c r="BH12" s="519"/>
      <x:c r="BI12" s="519"/>
      <x:c r="BJ12" s="518"/>
      <x:c r="BK12" s="519"/>
      <x:c r="BL12" s="518"/>
      <x:c r="BM12" s="519"/>
      <x:c r="BN12" s="518"/>
      <x:c r="BO12" s="519"/>
      <x:c r="BP12" s="518"/>
      <x:c r="BQ12" s="519"/>
      <x:c r="BR12" s="519"/>
      <x:c r="BS12" s="519"/>
      <x:c r="BT12" s="519"/>
      <x:c r="BU12" s="519"/>
      <x:c r="BV12" s="524" t="s">
        <x:v>2945</x:v>
      </x:c>
      <x:c r="BW12" s="519"/>
      <x:c r="BX12" s="519"/>
      <x:c r="BY12" s="518"/>
      <x:c r="BZ12" s="519"/>
      <x:c r="CA12" s="518"/>
      <x:c r="CB12" s="519"/>
      <x:c r="CC12" s="518"/>
      <x:c r="CD12" s="519"/>
      <x:c r="CE12" s="519"/>
      <x:c r="CF12" s="518"/>
      <x:c r="CG12" s="519"/>
      <x:c r="CH12" s="519"/>
      <x:c r="CI12" s="519"/>
      <x:c r="CJ12" s="519"/>
      <x:c r="CK12" s="519"/>
      <x:c r="CL12" s="519"/>
      <x:c r="CM12" s="519"/>
      <x:c r="CN12" s="526"/>
      <x:c r="CO12" s="519"/>
      <x:c r="CP12" s="518"/>
      <x:c r="CQ12" s="519"/>
      <x:c r="CR12" s="518"/>
      <x:c r="CS12" s="519"/>
      <x:c r="CT12" s="519"/>
      <x:c r="CU12" s="519"/>
      <x:c r="CV12" s="519"/>
      <x:c r="CW12" s="519"/>
      <x:c r="CX12" s="527"/>
      <x:c r="CY12" s="524" t="s">
        <x:v>2945</x:v>
      </x:c>
      <x:c r="CZ12" s="517"/>
      <x:c r="DA12" s="518"/>
      <x:c r="DB12" s="519"/>
      <x:c r="DC12" s="518"/>
      <x:c r="DD12" s="528"/>
      <x:c r="DE12" s="529"/>
      <x:c r="DF12" s="519"/>
      <x:c r="DG12" s="530"/>
    </x:row>
    <x:row r="13" spans="1:111" s="20" customFormat="1" ht="30" customHeight="1">
      <x:c r="A13" s="134" t="s">
        <x:v>2929</x:v>
      </x:c>
      <x:c r="B13" s="348">
        <x:f t="shared" ref="B13:AK13" si="13">B14+B84</x:f>
        <x:v>14</x:v>
      </x:c>
      <x:c r="C13" s="347">
        <x:f t="shared" si="13"/>
        <x:v>23673.900000000001</x:v>
      </x:c>
      <x:c r="D13" s="348">
        <x:f t="shared" si="13"/>
        <x:v>27</x:v>
      </x:c>
      <x:c r="E13" s="347">
        <x:f t="shared" si="13"/>
        <x:v>13771.110000000001</x:v>
      </x:c>
      <x:c r="F13" s="348">
        <x:f t="shared" si="13"/>
        <x:v>24</x:v>
      </x:c>
      <x:c r="G13" s="347">
        <x:f t="shared" si="13"/>
        <x:v>39</x:v>
      </x:c>
      <x:c r="H13" s="348">
        <x:f t="shared" si="13"/>
        <x:v>1</x:v>
      </x:c>
      <x:c r="I13" s="347">
        <x:f t="shared" si="13"/>
        <x:v>4300</x:v>
      </x:c>
      <x:c r="J13" s="348">
        <x:f t="shared" si="13"/>
        <x:v>45</x:v>
      </x:c>
      <x:c r="K13" s="348">
        <x:f t="shared" si="13"/>
        <x:v>3</x:v>
      </x:c>
      <x:c r="L13" s="347">
        <x:f t="shared" si="13"/>
        <x:v>128</x:v>
      </x:c>
      <x:c r="M13" s="348">
        <x:f t="shared" si="13"/>
        <x:v>3</x:v>
      </x:c>
      <x:c r="N13" s="348">
        <x:f t="shared" si="13"/>
        <x:v>11</x:v>
      </x:c>
      <x:c r="O13" s="348">
        <x:f t="shared" si="13"/>
        <x:v>3</x:v>
      </x:c>
      <x:c r="P13" s="348">
        <x:f t="shared" si="13"/>
        <x:v>3</x:v>
      </x:c>
      <x:c r="Q13" s="348">
        <x:f t="shared" si="13"/>
        <x:v>0</x:v>
      </x:c>
      <x:c r="R13" s="347">
        <x:f t="shared" si="13"/>
        <x:v>0</x:v>
      </x:c>
      <x:c r="S13" s="348">
        <x:f t="shared" si="13"/>
        <x:v>18</x:v>
      </x:c>
      <x:c r="T13" s="347">
        <x:f t="shared" si="13"/>
        <x:v>798</x:v>
      </x:c>
      <x:c r="U13" s="348">
        <x:f t="shared" si="13"/>
        <x:v>2</x:v>
      </x:c>
      <x:c r="V13" s="347">
        <x:f t="shared" si="13"/>
        <x:v>263</x:v>
      </x:c>
      <x:c r="W13" s="348">
        <x:f t="shared" si="13"/>
        <x:v>0</x:v>
      </x:c>
      <x:c r="X13" s="348">
        <x:f t="shared" si="13"/>
        <x:v>1169</x:v>
      </x:c>
      <x:c r="Y13" s="348">
        <x:f t="shared" si="13"/>
        <x:v>2</x:v>
      </x:c>
      <x:c r="Z13" s="348">
        <x:f t="shared" si="13"/>
        <x:v>12</x:v>
      </x:c>
      <x:c r="AA13" s="348">
        <x:f t="shared" si="13"/>
        <x:v>5</x:v>
      </x:c>
      <x:c r="AB13" s="348">
        <x:f t="shared" si="13"/>
        <x:v>2</x:v>
      </x:c>
      <x:c r="AC13" s="348">
        <x:f t="shared" si="13"/>
        <x:v>7</x:v>
      </x:c>
      <x:c r="AD13" s="348">
        <x:f t="shared" si="13"/>
        <x:v>3</x:v>
      </x:c>
      <x:c r="AE13" s="348">
        <x:f t="shared" si="13"/>
        <x:v>0</x:v>
      </x:c>
      <x:c r="AF13" s="348">
        <x:f t="shared" si="13"/>
        <x:v>0</x:v>
      </x:c>
      <x:c r="AG13" s="348">
        <x:f t="shared" si="13"/>
        <x:v>20</x:v>
      </x:c>
      <x:c r="AH13" s="348">
        <x:f t="shared" si="13"/>
        <x:v>0</x:v>
      </x:c>
      <x:c r="AI13" s="348">
        <x:f t="shared" si="13"/>
        <x:v>0</x:v>
      </x:c>
      <x:c r="AJ13" s="348">
        <x:f t="shared" si="13"/>
        <x:v>17</x:v>
      </x:c>
      <x:c r="AK13" s="348">
        <x:f t="shared" si="13"/>
        <x:v>28</x:v>
      </x:c>
      <x:c r="AL13" s="134" t="s">
        <x:v>2929</x:v>
      </x:c>
      <x:c r="AM13" s="291">
        <x:f t="shared" ref="AM13:BU13" si="14">AM14+AM84</x:f>
        <x:v>6</x:v>
      </x:c>
      <x:c r="AN13" s="290">
        <x:f t="shared" si="14"/>
        <x:v>10365</x:v>
      </x:c>
      <x:c r="AO13" s="291">
        <x:f t="shared" si="14"/>
        <x:v>3</x:v>
      </x:c>
      <x:c r="AP13" s="291">
        <x:f t="shared" si="14"/>
        <x:v>649</x:v>
      </x:c>
      <x:c r="AQ13" s="291">
        <x:f t="shared" si="14"/>
        <x:v>0</x:v>
      </x:c>
      <x:c r="AR13" s="290">
        <x:f t="shared" si="14"/>
        <x:v>0</x:v>
      </x:c>
      <x:c r="AS13" s="291">
        <x:f t="shared" si="14"/>
        <x:v>0</x:v>
      </x:c>
      <x:c r="AT13" s="290">
        <x:f t="shared" si="14"/>
        <x:v>0</x:v>
      </x:c>
      <x:c r="AU13" s="291">
        <x:f t="shared" si="14"/>
        <x:v>1</x:v>
      </x:c>
      <x:c r="AV13" s="291">
        <x:f t="shared" si="14"/>
        <x:v>0</x:v>
      </x:c>
      <x:c r="AW13" s="291">
        <x:f t="shared" si="14"/>
        <x:v>0</x:v>
      </x:c>
      <x:c r="AX13" s="291">
        <x:f t="shared" si="14"/>
        <x:v>3</x:v>
      </x:c>
      <x:c r="AY13" s="291">
        <x:f t="shared" si="14"/>
        <x:v>0</x:v>
      </x:c>
      <x:c r="AZ13" s="291">
        <x:f t="shared" si="14"/>
        <x:v>13</x:v>
      </x:c>
      <x:c r="BA13" s="290">
        <x:f t="shared" si="14"/>
        <x:v>40</x:v>
      </x:c>
      <x:c r="BB13" s="291">
        <x:f t="shared" si="14"/>
        <x:v>0</x:v>
      </x:c>
      <x:c r="BC13" s="291">
        <x:f t="shared" si="14"/>
        <x:v>0</x:v>
      </x:c>
      <x:c r="BD13" s="291">
        <x:f t="shared" si="14"/>
        <x:v>0</x:v>
      </x:c>
      <x:c r="BE13" s="291">
        <x:f t="shared" si="14"/>
        <x:v>26</x:v>
      </x:c>
      <x:c r="BF13" s="291">
        <x:f t="shared" si="14"/>
        <x:v>574</x:v>
      </x:c>
      <x:c r="BG13" s="291">
        <x:f t="shared" si="14"/>
        <x:v>39</x:v>
      </x:c>
      <x:c r="BH13" s="291">
        <x:f t="shared" si="14"/>
        <x:v>85</x:v>
      </x:c>
      <x:c r="BI13" s="291">
        <x:f t="shared" si="14"/>
        <x:v>0</x:v>
      </x:c>
      <x:c r="BJ13" s="290">
        <x:f t="shared" si="14"/>
        <x:v>0</x:v>
      </x:c>
      <x:c r="BK13" s="291">
        <x:f t="shared" si="14"/>
        <x:v>0</x:v>
      </x:c>
      <x:c r="BL13" s="290">
        <x:f t="shared" si="14"/>
        <x:v>0</x:v>
      </x:c>
      <x:c r="BM13" s="291">
        <x:f t="shared" si="14"/>
        <x:v>2</x:v>
      </x:c>
      <x:c r="BN13" s="290">
        <x:f t="shared" si="14"/>
        <x:v>6694.4300000000003</x:v>
      </x:c>
      <x:c r="BO13" s="291">
        <x:f t="shared" si="14"/>
        <x:v>0</x:v>
      </x:c>
      <x:c r="BP13" s="290">
        <x:f t="shared" si="14"/>
        <x:v>0</x:v>
      </x:c>
      <x:c r="BQ13" s="291">
        <x:f t="shared" si="14"/>
        <x:v>1</x:v>
      </x:c>
      <x:c r="BR13" s="291">
        <x:f t="shared" si="14"/>
        <x:v>5</x:v>
      </x:c>
      <x:c r="BS13" s="291">
        <x:f t="shared" si="14"/>
        <x:v>23</x:v>
      </x:c>
      <x:c r="BT13" s="291">
        <x:f t="shared" si="14"/>
        <x:v>8</x:v>
      </x:c>
      <x:c r="BU13" s="291">
        <x:f t="shared" si="14"/>
        <x:v>7</x:v>
      </x:c>
      <x:c r="BV13" s="134" t="s">
        <x:v>2929</x:v>
      </x:c>
      <x:c r="BW13" s="291">
        <x:f t="shared" ref="BW13:CX13" si="15">BW14+BW84</x:f>
        <x:v>1</x:v>
      </x:c>
      <x:c r="BX13" s="291">
        <x:f t="shared" si="15"/>
        <x:v>107</x:v>
      </x:c>
      <x:c r="BY13" s="290">
        <x:f t="shared" si="15"/>
        <x:v>2057</x:v>
      </x:c>
      <x:c r="BZ13" s="291">
        <x:f t="shared" si="15"/>
        <x:v>3</x:v>
      </x:c>
      <x:c r="CA13" s="290">
        <x:f t="shared" si="15"/>
        <x:v>1007.75</x:v>
      </x:c>
      <x:c r="CB13" s="291">
        <x:f t="shared" si="15"/>
        <x:v>2</x:v>
      </x:c>
      <x:c r="CC13" s="290">
        <x:f t="shared" si="15"/>
        <x:v>25.030000000000001</x:v>
      </x:c>
      <x:c r="CD13" s="291">
        <x:f t="shared" si="15"/>
        <x:v>1</x:v>
      </x:c>
      <x:c r="CE13" s="291">
        <x:f t="shared" si="15"/>
        <x:v>31</x:v>
      </x:c>
      <x:c r="CF13" s="290">
        <x:f t="shared" si="15"/>
        <x:v>1366.3299999999997</x:v>
      </x:c>
      <x:c r="CG13" s="291">
        <x:f t="shared" si="15"/>
        <x:v>0</x:v>
      </x:c>
      <x:c r="CH13" s="291">
        <x:f t="shared" si="15"/>
        <x:v>5</x:v>
      </x:c>
      <x:c r="CI13" s="291">
        <x:f t="shared" si="15"/>
        <x:v>19</x:v>
      </x:c>
      <x:c r="CJ13" s="291">
        <x:f t="shared" si="15"/>
        <x:v>39</x:v>
      </x:c>
      <x:c r="CK13" s="291">
        <x:f t="shared" si="15"/>
        <x:v>2</x:v>
      </x:c>
      <x:c r="CL13" s="291">
        <x:f t="shared" si="15"/>
        <x:v>0</x:v>
      </x:c>
      <x:c r="CM13" s="291">
        <x:f t="shared" si="15"/>
        <x:v>0</x:v>
      </x:c>
      <x:c r="CN13" s="291">
        <x:f t="shared" si="15"/>
        <x:v>0</x:v>
      </x:c>
      <x:c r="CO13" s="291">
        <x:f t="shared" si="15"/>
        <x:v>9</x:v>
      </x:c>
      <x:c r="CP13" s="290">
        <x:f t="shared" si="15"/>
        <x:v>430.13</x:v>
      </x:c>
      <x:c r="CQ13" s="291">
        <x:f t="shared" si="15"/>
        <x:v>32</x:v>
      </x:c>
      <x:c r="CR13" s="290">
        <x:f t="shared" si="15"/>
        <x:v>19743</x:v>
      </x:c>
      <x:c r="CS13" s="291">
        <x:f t="shared" si="15"/>
        <x:v>721</x:v>
      </x:c>
      <x:c r="CT13" s="291">
        <x:f t="shared" si="15"/>
        <x:v>46</x:v>
      </x:c>
      <x:c r="CU13" s="291">
        <x:f t="shared" si="15"/>
        <x:v>54</x:v>
      </x:c>
      <x:c r="CV13" s="291">
        <x:f t="shared" si="15"/>
        <x:v>129</x:v>
      </x:c>
      <x:c r="CW13" s="291">
        <x:f t="shared" si="15"/>
        <x:v>8</x:v>
      </x:c>
      <x:c r="CX13" s="418">
        <x:f t="shared" si="15"/>
        <x:v>28</x:v>
      </x:c>
      <x:c r="CY13" s="134" t="s">
        <x:v>2929</x:v>
      </x:c>
      <x:c r="CZ13" s="289">
        <x:f t="shared" ref="CZ13:DG13" si="16">CZ14+CZ84</x:f>
        <x:v>240</x:v>
      </x:c>
      <x:c r="DA13" s="290">
        <x:f t="shared" si="16"/>
        <x:v>84947.309999999998</x:v>
      </x:c>
      <x:c r="DB13" s="291">
        <x:f t="shared" si="16"/>
        <x:v>33</x:v>
      </x:c>
      <x:c r="DC13" s="290">
        <x:f t="shared" si="16"/>
        <x:v>3091.2599999999998</x:v>
      </x:c>
      <x:c r="DD13" s="291">
        <x:f t="shared" si="16"/>
        <x:v>14</x:v>
      </x:c>
      <x:c r="DE13" s="290">
        <x:f t="shared" si="16"/>
        <x:v>1586.9000000000001</x:v>
      </x:c>
      <x:c r="DF13" s="291">
        <x:f t="shared" si="16"/>
        <x:v>19</x:v>
      </x:c>
      <x:c r="DG13" s="292">
        <x:f t="shared" si="16"/>
        <x:v>1504.3599999999999</x:v>
      </x:c>
    </x:row>
    <x:row r="14" spans="1:111" s="20" customFormat="1" ht="30" customHeight="1">
      <x:c r="A14" s="287" t="s">
        <x:v>1611</x:v>
      </x:c>
      <x:c r="B14" s="81">
        <x:f t="shared" ref="B14:AK14" si="17">B15+B42+B65</x:f>
        <x:v>14</x:v>
      </x:c>
      <x:c r="C14" s="82">
        <x:f t="shared" si="17"/>
        <x:v>23673.900000000001</x:v>
      </x:c>
      <x:c r="D14" s="81">
        <x:f t="shared" si="17"/>
        <x:v>27</x:v>
      </x:c>
      <x:c r="E14" s="82">
        <x:f t="shared" si="17"/>
        <x:v>13771.110000000001</x:v>
      </x:c>
      <x:c r="F14" s="81">
        <x:f t="shared" si="17"/>
        <x:v>24</x:v>
      </x:c>
      <x:c r="G14" s="82">
        <x:f t="shared" si="17"/>
        <x:v>39</x:v>
      </x:c>
      <x:c r="H14" s="81">
        <x:f t="shared" si="17"/>
        <x:v>1</x:v>
      </x:c>
      <x:c r="I14" s="82">
        <x:f t="shared" si="17"/>
        <x:v>4300</x:v>
      </x:c>
      <x:c r="J14" s="81">
        <x:f t="shared" si="17"/>
        <x:v>44</x:v>
      </x:c>
      <x:c r="K14" s="81">
        <x:f t="shared" si="17"/>
        <x:v>3</x:v>
      </x:c>
      <x:c r="L14" s="82">
        <x:f t="shared" si="17"/>
        <x:v>128</x:v>
      </x:c>
      <x:c r="M14" s="81">
        <x:f t="shared" si="17"/>
        <x:v>3</x:v>
      </x:c>
      <x:c r="N14" s="81">
        <x:f t="shared" si="17"/>
        <x:v>11</x:v>
      </x:c>
      <x:c r="O14" s="81">
        <x:f t="shared" si="17"/>
        <x:v>3</x:v>
      </x:c>
      <x:c r="P14" s="81">
        <x:f t="shared" si="17"/>
        <x:v>3</x:v>
      </x:c>
      <x:c r="Q14" s="81">
        <x:f t="shared" si="17"/>
        <x:v>0</x:v>
      </x:c>
      <x:c r="R14" s="82">
        <x:f t="shared" si="17"/>
        <x:v>0</x:v>
      </x:c>
      <x:c r="S14" s="81">
        <x:f t="shared" si="17"/>
        <x:v>18</x:v>
      </x:c>
      <x:c r="T14" s="82">
        <x:f t="shared" si="17"/>
        <x:v>798</x:v>
      </x:c>
      <x:c r="U14" s="81">
        <x:f t="shared" si="17"/>
        <x:v>2</x:v>
      </x:c>
      <x:c r="V14" s="82">
        <x:f t="shared" si="17"/>
        <x:v>263</x:v>
      </x:c>
      <x:c r="W14" s="81">
        <x:f t="shared" si="17"/>
        <x:v>0</x:v>
      </x:c>
      <x:c r="X14" s="81">
        <x:f t="shared" si="17"/>
        <x:v>1024</x:v>
      </x:c>
      <x:c r="Y14" s="81">
        <x:f t="shared" si="17"/>
        <x:v>2</x:v>
      </x:c>
      <x:c r="Z14" s="81">
        <x:f t="shared" si="17"/>
        <x:v>12</x:v>
      </x:c>
      <x:c r="AA14" s="81">
        <x:f t="shared" si="17"/>
        <x:v>5</x:v>
      </x:c>
      <x:c r="AB14" s="81">
        <x:f t="shared" si="17"/>
        <x:v>2</x:v>
      </x:c>
      <x:c r="AC14" s="81">
        <x:f t="shared" si="17"/>
        <x:v>7</x:v>
      </x:c>
      <x:c r="AD14" s="81">
        <x:f t="shared" si="17"/>
        <x:v>3</x:v>
      </x:c>
      <x:c r="AE14" s="81">
        <x:f t="shared" si="17"/>
        <x:v>0</x:v>
      </x:c>
      <x:c r="AF14" s="81">
        <x:f t="shared" si="17"/>
        <x:v>0</x:v>
      </x:c>
      <x:c r="AG14" s="81">
        <x:f t="shared" si="17"/>
        <x:v>19</x:v>
      </x:c>
      <x:c r="AH14" s="81">
        <x:f t="shared" si="17"/>
        <x:v>0</x:v>
      </x:c>
      <x:c r="AI14" s="81">
        <x:f t="shared" si="17"/>
        <x:v>0</x:v>
      </x:c>
      <x:c r="AJ14" s="81">
        <x:f t="shared" si="17"/>
        <x:v>15</x:v>
      </x:c>
      <x:c r="AK14" s="81">
        <x:f t="shared" si="17"/>
        <x:v>24</x:v>
      </x:c>
      <x:c r="AL14" s="287" t="s">
        <x:v>1611</x:v>
      </x:c>
      <x:c r="AM14" s="80">
        <x:f t="shared" ref="AM14:BU14" si="18">AM15+AM42+AM65</x:f>
        <x:v>5</x:v>
      </x:c>
      <x:c r="AN14" s="79">
        <x:f t="shared" si="18"/>
        <x:v>2292</x:v>
      </x:c>
      <x:c r="AO14" s="80">
        <x:f t="shared" si="18"/>
        <x:v>3</x:v>
      </x:c>
      <x:c r="AP14" s="80">
        <x:f t="shared" si="18"/>
        <x:v>649</x:v>
      </x:c>
      <x:c r="AQ14" s="80">
        <x:f t="shared" si="18"/>
        <x:v>0</x:v>
      </x:c>
      <x:c r="AR14" s="79">
        <x:f t="shared" si="18"/>
        <x:v>0</x:v>
      </x:c>
      <x:c r="AS14" s="80">
        <x:f t="shared" si="18"/>
        <x:v>0</x:v>
      </x:c>
      <x:c r="AT14" s="79">
        <x:f t="shared" si="18"/>
        <x:v>0</x:v>
      </x:c>
      <x:c r="AU14" s="80">
        <x:f t="shared" si="18"/>
        <x:v>1</x:v>
      </x:c>
      <x:c r="AV14" s="80">
        <x:f t="shared" si="18"/>
        <x:v>0</x:v>
      </x:c>
      <x:c r="AW14" s="80">
        <x:f t="shared" si="18"/>
        <x:v>0</x:v>
      </x:c>
      <x:c r="AX14" s="80">
        <x:f t="shared" si="18"/>
        <x:v>3</x:v>
      </x:c>
      <x:c r="AY14" s="80">
        <x:f t="shared" si="18"/>
        <x:v>0</x:v>
      </x:c>
      <x:c r="AZ14" s="80">
        <x:f t="shared" si="18"/>
        <x:v>13</x:v>
      </x:c>
      <x:c r="BA14" s="79">
        <x:f t="shared" si="18"/>
        <x:v>40</x:v>
      </x:c>
      <x:c r="BB14" s="80">
        <x:f t="shared" si="18"/>
        <x:v>0</x:v>
      </x:c>
      <x:c r="BC14" s="80">
        <x:f t="shared" si="18"/>
        <x:v>0</x:v>
      </x:c>
      <x:c r="BD14" s="80">
        <x:f t="shared" si="18"/>
        <x:v>0</x:v>
      </x:c>
      <x:c r="BE14" s="80">
        <x:f t="shared" si="18"/>
        <x:v>25</x:v>
      </x:c>
      <x:c r="BF14" s="80">
        <x:f t="shared" si="18"/>
        <x:v>568</x:v>
      </x:c>
      <x:c r="BG14" s="80">
        <x:f t="shared" si="18"/>
        <x:v>39</x:v>
      </x:c>
      <x:c r="BH14" s="80">
        <x:f t="shared" si="18"/>
        <x:v>85</x:v>
      </x:c>
      <x:c r="BI14" s="80">
        <x:f t="shared" si="18"/>
        <x:v>0</x:v>
      </x:c>
      <x:c r="BJ14" s="79">
        <x:f t="shared" si="18"/>
        <x:v>0</x:v>
      </x:c>
      <x:c r="BK14" s="80">
        <x:f t="shared" si="18"/>
        <x:v>0</x:v>
      </x:c>
      <x:c r="BL14" s="79">
        <x:f t="shared" si="18"/>
        <x:v>0</x:v>
      </x:c>
      <x:c r="BM14" s="80">
        <x:f t="shared" si="18"/>
        <x:v>2</x:v>
      </x:c>
      <x:c r="BN14" s="79">
        <x:f t="shared" si="18"/>
        <x:v>6694.4300000000003</x:v>
      </x:c>
      <x:c r="BO14" s="80">
        <x:f t="shared" si="18"/>
        <x:v>0</x:v>
      </x:c>
      <x:c r="BP14" s="79">
        <x:f t="shared" si="18"/>
        <x:v>0</x:v>
      </x:c>
      <x:c r="BQ14" s="80">
        <x:f t="shared" si="18"/>
        <x:v>0</x:v>
      </x:c>
      <x:c r="BR14" s="80">
        <x:f t="shared" si="18"/>
        <x:v>4</x:v>
      </x:c>
      <x:c r="BS14" s="80">
        <x:f t="shared" si="18"/>
        <x:v>19</x:v>
      </x:c>
      <x:c r="BT14" s="80">
        <x:f t="shared" si="18"/>
        <x:v>8</x:v>
      </x:c>
      <x:c r="BU14" s="80">
        <x:f t="shared" si="18"/>
        <x:v>7</x:v>
      </x:c>
      <x:c r="BV14" s="287" t="s">
        <x:v>1611</x:v>
      </x:c>
      <x:c r="BW14" s="80">
        <x:f t="shared" ref="BW14:CX14" si="19">BW15+BW42+BW65</x:f>
        <x:v>1</x:v>
      </x:c>
      <x:c r="BX14" s="80">
        <x:f t="shared" si="19"/>
        <x:v>107</x:v>
      </x:c>
      <x:c r="BY14" s="79">
        <x:f t="shared" si="19"/>
        <x:v>2057</x:v>
      </x:c>
      <x:c r="BZ14" s="80">
        <x:f t="shared" si="19"/>
        <x:v>3</x:v>
      </x:c>
      <x:c r="CA14" s="79">
        <x:f t="shared" si="19"/>
        <x:v>1007.75</x:v>
      </x:c>
      <x:c r="CB14" s="80">
        <x:f t="shared" si="19"/>
        <x:v>2</x:v>
      </x:c>
      <x:c r="CC14" s="79">
        <x:f t="shared" si="19"/>
        <x:v>25.030000000000001</x:v>
      </x:c>
      <x:c r="CD14" s="80">
        <x:f t="shared" si="19"/>
        <x:v>0</x:v>
      </x:c>
      <x:c r="CE14" s="80">
        <x:f t="shared" si="19"/>
        <x:v>27</x:v>
      </x:c>
      <x:c r="CF14" s="79">
        <x:f t="shared" si="19"/>
        <x:v>1171.3999999999996</x:v>
      </x:c>
      <x:c r="CG14" s="80">
        <x:f t="shared" si="19"/>
        <x:v>0</x:v>
      </x:c>
      <x:c r="CH14" s="80">
        <x:f t="shared" si="19"/>
        <x:v>3</x:v>
      </x:c>
      <x:c r="CI14" s="80">
        <x:f t="shared" si="19"/>
        <x:v>19</x:v>
      </x:c>
      <x:c r="CJ14" s="80">
        <x:f t="shared" si="19"/>
        <x:v>36</x:v>
      </x:c>
      <x:c r="CK14" s="80">
        <x:f t="shared" si="19"/>
        <x:v>2</x:v>
      </x:c>
      <x:c r="CL14" s="80">
        <x:f t="shared" si="19"/>
        <x:v>0</x:v>
      </x:c>
      <x:c r="CM14" s="80">
        <x:f t="shared" si="19"/>
        <x:v>0</x:v>
      </x:c>
      <x:c r="CN14" s="80">
        <x:f t="shared" si="19"/>
        <x:v>0</x:v>
      </x:c>
      <x:c r="CO14" s="80">
        <x:f t="shared" si="19"/>
        <x:v>7</x:v>
      </x:c>
      <x:c r="CP14" s="79">
        <x:f t="shared" si="19"/>
        <x:v>402.32999999999998</x:v>
      </x:c>
      <x:c r="CQ14" s="80">
        <x:f t="shared" si="19"/>
        <x:v>30</x:v>
      </x:c>
      <x:c r="CR14" s="79">
        <x:f t="shared" si="19"/>
        <x:v>19243</x:v>
      </x:c>
      <x:c r="CS14" s="80">
        <x:f t="shared" si="19"/>
        <x:v>598</x:v>
      </x:c>
      <x:c r="CT14" s="80">
        <x:f t="shared" si="19"/>
        <x:v>36</x:v>
      </x:c>
      <x:c r="CU14" s="80">
        <x:f t="shared" si="19"/>
        <x:v>54</x:v>
      </x:c>
      <x:c r="CV14" s="80">
        <x:f t="shared" si="19"/>
        <x:v>125</x:v>
      </x:c>
      <x:c r="CW14" s="80">
        <x:f t="shared" si="19"/>
        <x:v>8</x:v>
      </x:c>
      <x:c r="CX14" s="131">
        <x:f t="shared" si="19"/>
        <x:v>28</x:v>
      </x:c>
      <x:c r="CY14" s="287" t="s">
        <x:v>1611</x:v>
      </x:c>
      <x:c r="CZ14" s="78">
        <x:f t="shared" ref="CZ14:DG14" si="20">CZ15+CZ42+CZ65</x:f>
        <x:v>225</x:v>
      </x:c>
      <x:c r="DA14" s="79">
        <x:f t="shared" si="20"/>
        <x:v>78859.099999999991</x:v>
      </x:c>
      <x:c r="DB14" s="80">
        <x:f t="shared" si="20"/>
        <x:v>33</x:v>
      </x:c>
      <x:c r="DC14" s="79">
        <x:f t="shared" si="20"/>
        <x:v>3091.2599999999998</x:v>
      </x:c>
      <x:c r="DD14" s="80">
        <x:f t="shared" si="20"/>
        <x:v>14</x:v>
      </x:c>
      <x:c r="DE14" s="79">
        <x:f t="shared" si="20"/>
        <x:v>1586.9000000000001</x:v>
      </x:c>
      <x:c r="DF14" s="80">
        <x:f t="shared" si="20"/>
        <x:v>19</x:v>
      </x:c>
      <x:c r="DG14" s="108">
        <x:f t="shared" si="20"/>
        <x:v>1504.3599999999999</x:v>
      </x:c>
    </x:row>
    <x:row r="15" spans="1:111" s="20" customFormat="1" ht="30" customHeight="1">
      <x:c r="A15" s="288" t="s">
        <x:v>906</x:v>
      </x:c>
      <x:c r="B15" s="70">
        <x:f t="shared" ref="B15:AK15" si="21">SUM(B16,B36)</x:f>
        <x:v>14</x:v>
      </x:c>
      <x:c r="C15" s="73">
        <x:f t="shared" si="21"/>
        <x:v>23673.900000000001</x:v>
      </x:c>
      <x:c r="D15" s="70">
        <x:f t="shared" si="21"/>
        <x:v>8</x:v>
      </x:c>
      <x:c r="E15" s="73">
        <x:f t="shared" si="21"/>
        <x:v>13084</x:v>
      </x:c>
      <x:c r="F15" s="70">
        <x:f t="shared" si="21"/>
        <x:v>24</x:v>
      </x:c>
      <x:c r="G15" s="73">
        <x:f t="shared" si="21"/>
        <x:v>39</x:v>
      </x:c>
      <x:c r="H15" s="70">
        <x:f t="shared" si="21"/>
        <x:v>1</x:v>
      </x:c>
      <x:c r="I15" s="73">
        <x:f t="shared" si="21"/>
        <x:v>4300</x:v>
      </x:c>
      <x:c r="J15" s="70">
        <x:f t="shared" si="21"/>
        <x:v>28</x:v>
      </x:c>
      <x:c r="K15" s="70">
        <x:f t="shared" si="21"/>
        <x:v>3</x:v>
      </x:c>
      <x:c r="L15" s="73">
        <x:f t="shared" si="21"/>
        <x:v>128</x:v>
      </x:c>
      <x:c r="M15" s="70">
        <x:f t="shared" si="21"/>
        <x:v>3</x:v>
      </x:c>
      <x:c r="N15" s="70">
        <x:f t="shared" si="21"/>
        <x:v>11</x:v>
      </x:c>
      <x:c r="O15" s="70">
        <x:f t="shared" si="21"/>
        <x:v>3</x:v>
      </x:c>
      <x:c r="P15" s="70">
        <x:f t="shared" si="21"/>
        <x:v>3</x:v>
      </x:c>
      <x:c r="Q15" s="70">
        <x:f t="shared" si="21"/>
        <x:v>0</x:v>
      </x:c>
      <x:c r="R15" s="73">
        <x:f t="shared" si="21"/>
        <x:v>0</x:v>
      </x:c>
      <x:c r="S15" s="70">
        <x:f t="shared" si="21"/>
        <x:v>18</x:v>
      </x:c>
      <x:c r="T15" s="73">
        <x:f t="shared" si="21"/>
        <x:v>798</x:v>
      </x:c>
      <x:c r="U15" s="70">
        <x:f t="shared" si="21"/>
        <x:v>1</x:v>
      </x:c>
      <x:c r="V15" s="73">
        <x:f t="shared" si="21"/>
        <x:v>163</x:v>
      </x:c>
      <x:c r="W15" s="70">
        <x:f t="shared" si="21"/>
        <x:v>0</x:v>
      </x:c>
      <x:c r="X15" s="70">
        <x:f t="shared" si="21"/>
        <x:v>889</x:v>
      </x:c>
      <x:c r="Y15" s="70">
        <x:f t="shared" si="21"/>
        <x:v>2</x:v>
      </x:c>
      <x:c r="Z15" s="70">
        <x:f t="shared" si="21"/>
        <x:v>12</x:v>
      </x:c>
      <x:c r="AA15" s="70">
        <x:f t="shared" si="21"/>
        <x:v>2</x:v>
      </x:c>
      <x:c r="AB15" s="70">
        <x:f t="shared" si="21"/>
        <x:v>1</x:v>
      </x:c>
      <x:c r="AC15" s="70">
        <x:f t="shared" si="21"/>
        <x:v>4</x:v>
      </x:c>
      <x:c r="AD15" s="70">
        <x:f t="shared" si="21"/>
        <x:v>3</x:v>
      </x:c>
      <x:c r="AE15" s="70">
        <x:f t="shared" si="21"/>
        <x:v>0</x:v>
      </x:c>
      <x:c r="AF15" s="70">
        <x:f t="shared" si="21"/>
        <x:v>0</x:v>
      </x:c>
      <x:c r="AG15" s="70">
        <x:f t="shared" si="21"/>
        <x:v>9</x:v>
      </x:c>
      <x:c r="AH15" s="70">
        <x:f t="shared" si="21"/>
        <x:v>0</x:v>
      </x:c>
      <x:c r="AI15" s="70">
        <x:f t="shared" si="21"/>
        <x:v>0</x:v>
      </x:c>
      <x:c r="AJ15" s="70">
        <x:f t="shared" si="21"/>
        <x:v>8</x:v>
      </x:c>
      <x:c r="AK15" s="70">
        <x:f t="shared" si="21"/>
        <x:v>14</x:v>
      </x:c>
      <x:c r="AL15" s="288" t="s">
        <x:v>906</x:v>
      </x:c>
      <x:c r="AM15" s="69">
        <x:f t="shared" ref="AM15:BU15" si="22">SUM(AM16,AM36)</x:f>
        <x:v>5</x:v>
      </x:c>
      <x:c r="AN15" s="71">
        <x:f t="shared" si="22"/>
        <x:v>2292</x:v>
      </x:c>
      <x:c r="AO15" s="69">
        <x:f t="shared" si="22"/>
        <x:v>3</x:v>
      </x:c>
      <x:c r="AP15" s="69">
        <x:f t="shared" si="22"/>
        <x:v>649</x:v>
      </x:c>
      <x:c r="AQ15" s="69">
        <x:f t="shared" si="22"/>
        <x:v>0</x:v>
      </x:c>
      <x:c r="AR15" s="71">
        <x:f t="shared" si="22"/>
        <x:v>0</x:v>
      </x:c>
      <x:c r="AS15" s="69">
        <x:f t="shared" si="22"/>
        <x:v>0</x:v>
      </x:c>
      <x:c r="AT15" s="71">
        <x:f t="shared" si="22"/>
        <x:v>0</x:v>
      </x:c>
      <x:c r="AU15" s="69">
        <x:f t="shared" si="22"/>
        <x:v>1</x:v>
      </x:c>
      <x:c r="AV15" s="69">
        <x:f t="shared" si="22"/>
        <x:v>0</x:v>
      </x:c>
      <x:c r="AW15" s="69">
        <x:f t="shared" si="22"/>
        <x:v>0</x:v>
      </x:c>
      <x:c r="AX15" s="69">
        <x:f t="shared" si="22"/>
        <x:v>2</x:v>
      </x:c>
      <x:c r="AY15" s="69">
        <x:f t="shared" si="22"/>
        <x:v>0</x:v>
      </x:c>
      <x:c r="AZ15" s="69">
        <x:f t="shared" si="22"/>
        <x:v>13</x:v>
      </x:c>
      <x:c r="BA15" s="71">
        <x:f t="shared" si="22"/>
        <x:v>40</x:v>
      </x:c>
      <x:c r="BB15" s="69">
        <x:f t="shared" si="22"/>
        <x:v>0</x:v>
      </x:c>
      <x:c r="BC15" s="69">
        <x:f t="shared" si="22"/>
        <x:v>0</x:v>
      </x:c>
      <x:c r="BD15" s="69">
        <x:f t="shared" si="22"/>
        <x:v>0</x:v>
      </x:c>
      <x:c r="BE15" s="69">
        <x:f t="shared" si="22"/>
        <x:v>25</x:v>
      </x:c>
      <x:c r="BF15" s="69">
        <x:f t="shared" si="22"/>
        <x:v>568</x:v>
      </x:c>
      <x:c r="BG15" s="69">
        <x:f t="shared" si="22"/>
        <x:v>14</x:v>
      </x:c>
      <x:c r="BH15" s="69">
        <x:f t="shared" si="22"/>
        <x:v>51</x:v>
      </x:c>
      <x:c r="BI15" s="69">
        <x:f t="shared" si="22"/>
        <x:v>0</x:v>
      </x:c>
      <x:c r="BJ15" s="71">
        <x:f t="shared" si="22"/>
        <x:v>0</x:v>
      </x:c>
      <x:c r="BK15" s="69">
        <x:f t="shared" si="22"/>
        <x:v>0</x:v>
      </x:c>
      <x:c r="BL15" s="71">
        <x:f t="shared" si="22"/>
        <x:v>0</x:v>
      </x:c>
      <x:c r="BM15" s="69">
        <x:f t="shared" si="22"/>
        <x:v>2</x:v>
      </x:c>
      <x:c r="BN15" s="71">
        <x:f t="shared" si="22"/>
        <x:v>6694.4300000000003</x:v>
      </x:c>
      <x:c r="BO15" s="69">
        <x:f t="shared" si="22"/>
        <x:v>0</x:v>
      </x:c>
      <x:c r="BP15" s="71">
        <x:f t="shared" si="22"/>
        <x:v>0</x:v>
      </x:c>
      <x:c r="BQ15" s="69">
        <x:f t="shared" si="22"/>
        <x:v>0</x:v>
      </x:c>
      <x:c r="BR15" s="69">
        <x:f t="shared" si="22"/>
        <x:v>4</x:v>
      </x:c>
      <x:c r="BS15" s="69">
        <x:f t="shared" si="22"/>
        <x:v>19</x:v>
      </x:c>
      <x:c r="BT15" s="69">
        <x:f t="shared" si="22"/>
        <x:v>7</x:v>
      </x:c>
      <x:c r="BU15" s="69">
        <x:f t="shared" si="22"/>
        <x:v>6</x:v>
      </x:c>
      <x:c r="BV15" s="288" t="s">
        <x:v>906</x:v>
      </x:c>
      <x:c r="BW15" s="69">
        <x:f t="shared" ref="BW15:CX15" si="23">SUM(BW16,BW36)</x:f>
        <x:v>1</x:v>
      </x:c>
      <x:c r="BX15" s="69">
        <x:f t="shared" si="23"/>
        <x:v>107</x:v>
      </x:c>
      <x:c r="BY15" s="71">
        <x:f t="shared" si="23"/>
        <x:v>2057</x:v>
      </x:c>
      <x:c r="BZ15" s="69">
        <x:f t="shared" si="23"/>
        <x:v>3</x:v>
      </x:c>
      <x:c r="CA15" s="71">
        <x:f t="shared" si="23"/>
        <x:v>1007.75</x:v>
      </x:c>
      <x:c r="CB15" s="69">
        <x:f t="shared" si="23"/>
        <x:v>2</x:v>
      </x:c>
      <x:c r="CC15" s="71">
        <x:f t="shared" si="23"/>
        <x:v>25.030000000000001</x:v>
      </x:c>
      <x:c r="CD15" s="69">
        <x:f t="shared" si="23"/>
        <x:v>0</x:v>
      </x:c>
      <x:c r="CE15" s="69">
        <x:f t="shared" si="23"/>
        <x:v>26</x:v>
      </x:c>
      <x:c r="CF15" s="71">
        <x:f t="shared" si="23"/>
        <x:v>1140.2899999999997</x:v>
      </x:c>
      <x:c r="CG15" s="69">
        <x:f t="shared" si="23"/>
        <x:v>0</x:v>
      </x:c>
      <x:c r="CH15" s="69">
        <x:f t="shared" si="23"/>
        <x:v>1</x:v>
      </x:c>
      <x:c r="CI15" s="69">
        <x:f t="shared" si="23"/>
        <x:v>19</x:v>
      </x:c>
      <x:c r="CJ15" s="69">
        <x:f t="shared" si="23"/>
        <x:v>31</x:v>
      </x:c>
      <x:c r="CK15" s="69">
        <x:f t="shared" si="23"/>
        <x:v>2</x:v>
      </x:c>
      <x:c r="CL15" s="69">
        <x:f t="shared" si="23"/>
        <x:v>0</x:v>
      </x:c>
      <x:c r="CM15" s="69">
        <x:f t="shared" si="23"/>
        <x:v>0</x:v>
      </x:c>
      <x:c r="CN15" s="69">
        <x:f t="shared" si="23"/>
        <x:v>0</x:v>
      </x:c>
      <x:c r="CO15" s="69">
        <x:f t="shared" si="23"/>
        <x:v>7</x:v>
      </x:c>
      <x:c r="CP15" s="71">
        <x:f t="shared" si="23"/>
        <x:v>402.32999999999998</x:v>
      </x:c>
      <x:c r="CQ15" s="69">
        <x:f t="shared" si="23"/>
        <x:v>24</x:v>
      </x:c>
      <x:c r="CR15" s="71">
        <x:f t="shared" si="23"/>
        <x:v>18574</x:v>
      </x:c>
      <x:c r="CS15" s="69">
        <x:f t="shared" si="23"/>
        <x:v>562</x:v>
      </x:c>
      <x:c r="CT15" s="69">
        <x:f t="shared" si="23"/>
        <x:v>32</x:v>
      </x:c>
      <x:c r="CU15" s="69">
        <x:f t="shared" si="23"/>
        <x:v>53</x:v>
      </x:c>
      <x:c r="CV15" s="69">
        <x:f t="shared" si="23"/>
        <x:v>116</x:v>
      </x:c>
      <x:c r="CW15" s="69">
        <x:f t="shared" si="23"/>
        <x:v>8</x:v>
      </x:c>
      <x:c r="CX15" s="132">
        <x:f t="shared" si="23"/>
        <x:v>28</x:v>
      </x:c>
      <x:c r="CY15" s="288" t="s">
        <x:v>906</x:v>
      </x:c>
      <x:c r="CZ15" s="77">
        <x:f>CZ16+CZ36</x:f>
        <x:v>223</x:v>
      </x:c>
      <x:c r="DA15" s="71">
        <x:f>DA16+DA36</x:f>
        <x:v>78752.259999999995</x:v>
      </x:c>
      <x:c r="DB15" s="69">
        <x:f>DD15+DF15</x:f>
        <x:v>32</x:v>
      </x:c>
      <x:c r="DC15" s="71">
        <x:f>DC16+DC36</x:f>
        <x:v>3058.1999999999998</x:v>
      </x:c>
      <x:c r="DD15" s="69">
        <x:f>DD16+DD36</x:f>
        <x:v>14</x:v>
      </x:c>
      <x:c r="DE15" s="71">
        <x:f>DE16+DE36</x:f>
        <x:v>1586.9000000000001</x:v>
      </x:c>
      <x:c r="DF15" s="69">
        <x:f>DF16+DF36</x:f>
        <x:v>18</x:v>
      </x:c>
      <x:c r="DG15" s="105">
        <x:f>DG16+DG36</x:f>
        <x:v>1471.3</x:v>
      </x:c>
    </x:row>
    <x:row r="16" spans="1:111" s="20" customFormat="1" ht="30" customHeight="1">
      <x:c r="A16" s="288" t="s">
        <x:v>675</x:v>
      </x:c>
      <x:c r="B16" s="70">
        <x:f t="shared" ref="B16:AK16" si="24">SUM(B17:B35)</x:f>
        <x:v>14</x:v>
      </x:c>
      <x:c r="C16" s="73">
        <x:f t="shared" si="24"/>
        <x:v>23673.900000000001</x:v>
      </x:c>
      <x:c r="D16" s="70">
        <x:f t="shared" si="24"/>
        <x:v>8</x:v>
      </x:c>
      <x:c r="E16" s="73">
        <x:f t="shared" si="24"/>
        <x:v>13084</x:v>
      </x:c>
      <x:c r="F16" s="70">
        <x:f t="shared" si="24"/>
        <x:v>24</x:v>
      </x:c>
      <x:c r="G16" s="73">
        <x:f t="shared" si="24"/>
        <x:v>39</x:v>
      </x:c>
      <x:c r="H16" s="70">
        <x:f t="shared" si="24"/>
        <x:v>1</x:v>
      </x:c>
      <x:c r="I16" s="73">
        <x:f t="shared" si="24"/>
        <x:v>4300</x:v>
      </x:c>
      <x:c r="J16" s="70">
        <x:f t="shared" si="24"/>
        <x:v>28</x:v>
      </x:c>
      <x:c r="K16" s="70">
        <x:f t="shared" si="24"/>
        <x:v>3</x:v>
      </x:c>
      <x:c r="L16" s="73">
        <x:f t="shared" si="24"/>
        <x:v>128</x:v>
      </x:c>
      <x:c r="M16" s="70">
        <x:f t="shared" si="24"/>
        <x:v>3</x:v>
      </x:c>
      <x:c r="N16" s="70">
        <x:f t="shared" si="24"/>
        <x:v>11</x:v>
      </x:c>
      <x:c r="O16" s="70">
        <x:f t="shared" si="24"/>
        <x:v>3</x:v>
      </x:c>
      <x:c r="P16" s="70">
        <x:f t="shared" si="24"/>
        <x:v>3</x:v>
      </x:c>
      <x:c r="Q16" s="70">
        <x:f t="shared" si="24"/>
        <x:v>0</x:v>
      </x:c>
      <x:c r="R16" s="73">
        <x:f t="shared" si="24"/>
        <x:v>0</x:v>
      </x:c>
      <x:c r="S16" s="70">
        <x:f t="shared" si="24"/>
        <x:v>18</x:v>
      </x:c>
      <x:c r="T16" s="73">
        <x:f t="shared" si="24"/>
        <x:v>798</x:v>
      </x:c>
      <x:c r="U16" s="70">
        <x:f t="shared" si="24"/>
        <x:v>1</x:v>
      </x:c>
      <x:c r="V16" s="73">
        <x:f t="shared" si="24"/>
        <x:v>163</x:v>
      </x:c>
      <x:c r="W16" s="70">
        <x:f t="shared" si="24"/>
        <x:v>0</x:v>
      </x:c>
      <x:c r="X16" s="70">
        <x:f t="shared" si="24"/>
        <x:v>889</x:v>
      </x:c>
      <x:c r="Y16" s="70">
        <x:f t="shared" si="24"/>
        <x:v>2</x:v>
      </x:c>
      <x:c r="Z16" s="70">
        <x:f t="shared" si="24"/>
        <x:v>12</x:v>
      </x:c>
      <x:c r="AA16" s="70">
        <x:f t="shared" si="24"/>
        <x:v>2</x:v>
      </x:c>
      <x:c r="AB16" s="70">
        <x:f t="shared" si="24"/>
        <x:v>1</x:v>
      </x:c>
      <x:c r="AC16" s="70">
        <x:f t="shared" si="24"/>
        <x:v>4</x:v>
      </x:c>
      <x:c r="AD16" s="70">
        <x:f t="shared" si="24"/>
        <x:v>3</x:v>
      </x:c>
      <x:c r="AE16" s="70">
        <x:f t="shared" si="24"/>
        <x:v>0</x:v>
      </x:c>
      <x:c r="AF16" s="70">
        <x:f t="shared" si="24"/>
        <x:v>0</x:v>
      </x:c>
      <x:c r="AG16" s="70">
        <x:f t="shared" si="24"/>
        <x:v>9</x:v>
      </x:c>
      <x:c r="AH16" s="70">
        <x:f t="shared" si="24"/>
        <x:v>0</x:v>
      </x:c>
      <x:c r="AI16" s="70">
        <x:f t="shared" si="24"/>
        <x:v>0</x:v>
      </x:c>
      <x:c r="AJ16" s="70">
        <x:f t="shared" si="24"/>
        <x:v>8</x:v>
      </x:c>
      <x:c r="AK16" s="70">
        <x:f t="shared" si="24"/>
        <x:v>14</x:v>
      </x:c>
      <x:c r="AL16" s="288" t="s">
        <x:v>675</x:v>
      </x:c>
      <x:c r="AM16" s="69">
        <x:f t="shared" ref="AM16:BU16" si="25">SUM(AM17:AM35)</x:f>
        <x:v>5</x:v>
      </x:c>
      <x:c r="AN16" s="71">
        <x:f t="shared" si="25"/>
        <x:v>2292</x:v>
      </x:c>
      <x:c r="AO16" s="69">
        <x:f t="shared" si="25"/>
        <x:v>3</x:v>
      </x:c>
      <x:c r="AP16" s="69">
        <x:f t="shared" si="25"/>
        <x:v>649</x:v>
      </x:c>
      <x:c r="AQ16" s="69">
        <x:f t="shared" si="25"/>
        <x:v>0</x:v>
      </x:c>
      <x:c r="AR16" s="71">
        <x:f t="shared" si="25"/>
        <x:v>0</x:v>
      </x:c>
      <x:c r="AS16" s="69">
        <x:f t="shared" si="25"/>
        <x:v>0</x:v>
      </x:c>
      <x:c r="AT16" s="71">
        <x:f t="shared" si="25"/>
        <x:v>0</x:v>
      </x:c>
      <x:c r="AU16" s="69">
        <x:f t="shared" si="25"/>
        <x:v>1</x:v>
      </x:c>
      <x:c r="AV16" s="69">
        <x:f t="shared" si="25"/>
        <x:v>0</x:v>
      </x:c>
      <x:c r="AW16" s="69">
        <x:f t="shared" si="25"/>
        <x:v>0</x:v>
      </x:c>
      <x:c r="AX16" s="69">
        <x:f t="shared" si="25"/>
        <x:v>2</x:v>
      </x:c>
      <x:c r="AY16" s="69">
        <x:f t="shared" si="25"/>
        <x:v>0</x:v>
      </x:c>
      <x:c r="AZ16" s="69">
        <x:f t="shared" si="25"/>
        <x:v>13</x:v>
      </x:c>
      <x:c r="BA16" s="71">
        <x:f t="shared" si="25"/>
        <x:v>40</x:v>
      </x:c>
      <x:c r="BB16" s="69">
        <x:f t="shared" si="25"/>
        <x:v>0</x:v>
      </x:c>
      <x:c r="BC16" s="69">
        <x:f t="shared" si="25"/>
        <x:v>0</x:v>
      </x:c>
      <x:c r="BD16" s="69">
        <x:f t="shared" si="25"/>
        <x:v>0</x:v>
      </x:c>
      <x:c r="BE16" s="69">
        <x:f t="shared" si="25"/>
        <x:v>25</x:v>
      </x:c>
      <x:c r="BF16" s="69">
        <x:f t="shared" si="25"/>
        <x:v>568</x:v>
      </x:c>
      <x:c r="BG16" s="69">
        <x:f t="shared" si="25"/>
        <x:v>14</x:v>
      </x:c>
      <x:c r="BH16" s="69">
        <x:f t="shared" si="25"/>
        <x:v>51</x:v>
      </x:c>
      <x:c r="BI16" s="69">
        <x:f t="shared" si="25"/>
        <x:v>0</x:v>
      </x:c>
      <x:c r="BJ16" s="71">
        <x:f t="shared" si="25"/>
        <x:v>0</x:v>
      </x:c>
      <x:c r="BK16" s="69">
        <x:f t="shared" si="25"/>
        <x:v>0</x:v>
      </x:c>
      <x:c r="BL16" s="71">
        <x:f t="shared" si="25"/>
        <x:v>0</x:v>
      </x:c>
      <x:c r="BM16" s="69">
        <x:f t="shared" si="25"/>
        <x:v>2</x:v>
      </x:c>
      <x:c r="BN16" s="71">
        <x:f t="shared" si="25"/>
        <x:v>6694.4300000000003</x:v>
      </x:c>
      <x:c r="BO16" s="69">
        <x:f t="shared" si="25"/>
        <x:v>0</x:v>
      </x:c>
      <x:c r="BP16" s="71">
        <x:f t="shared" si="25"/>
        <x:v>0</x:v>
      </x:c>
      <x:c r="BQ16" s="69">
        <x:f t="shared" si="25"/>
        <x:v>0</x:v>
      </x:c>
      <x:c r="BR16" s="69">
        <x:f t="shared" si="25"/>
        <x:v>4</x:v>
      </x:c>
      <x:c r="BS16" s="69">
        <x:f t="shared" si="25"/>
        <x:v>19</x:v>
      </x:c>
      <x:c r="BT16" s="69">
        <x:f t="shared" si="25"/>
        <x:v>7</x:v>
      </x:c>
      <x:c r="BU16" s="69">
        <x:f t="shared" si="25"/>
        <x:v>6</x:v>
      </x:c>
      <x:c r="BV16" s="288" t="s">
        <x:v>675</x:v>
      </x:c>
      <x:c r="BW16" s="69">
        <x:f t="shared" ref="BW16:CX16" si="26">SUM(BW17:BW35)</x:f>
        <x:v>1</x:v>
      </x:c>
      <x:c r="BX16" s="69">
        <x:f t="shared" si="26"/>
        <x:v>107</x:v>
      </x:c>
      <x:c r="BY16" s="71">
        <x:f t="shared" si="26"/>
        <x:v>2057</x:v>
      </x:c>
      <x:c r="BZ16" s="69">
        <x:f t="shared" si="26"/>
        <x:v>3</x:v>
      </x:c>
      <x:c r="CA16" s="71">
        <x:f t="shared" si="26"/>
        <x:v>1007.75</x:v>
      </x:c>
      <x:c r="CB16" s="69">
        <x:f t="shared" si="26"/>
        <x:v>2</x:v>
      </x:c>
      <x:c r="CC16" s="71">
        <x:f t="shared" si="26"/>
        <x:v>25.030000000000001</x:v>
      </x:c>
      <x:c r="CD16" s="69">
        <x:f t="shared" si="26"/>
        <x:v>0</x:v>
      </x:c>
      <x:c r="CE16" s="69">
        <x:f t="shared" si="26"/>
        <x:v>26</x:v>
      </x:c>
      <x:c r="CF16" s="71">
        <x:f t="shared" si="26"/>
        <x:v>1140.2899999999997</x:v>
      </x:c>
      <x:c r="CG16" s="69">
        <x:f t="shared" si="26"/>
        <x:v>0</x:v>
      </x:c>
      <x:c r="CH16" s="69">
        <x:f t="shared" si="26"/>
        <x:v>1</x:v>
      </x:c>
      <x:c r="CI16" s="69">
        <x:f t="shared" si="26"/>
        <x:v>19</x:v>
      </x:c>
      <x:c r="CJ16" s="69">
        <x:f t="shared" si="26"/>
        <x:v>31</x:v>
      </x:c>
      <x:c r="CK16" s="69">
        <x:f t="shared" si="26"/>
        <x:v>2</x:v>
      </x:c>
      <x:c r="CL16" s="69">
        <x:f t="shared" si="26"/>
        <x:v>0</x:v>
      </x:c>
      <x:c r="CM16" s="69">
        <x:f t="shared" si="26"/>
        <x:v>0</x:v>
      </x:c>
      <x:c r="CN16" s="69">
        <x:f t="shared" si="26"/>
        <x:v>0</x:v>
      </x:c>
      <x:c r="CO16" s="69">
        <x:f t="shared" si="26"/>
        <x:v>7</x:v>
      </x:c>
      <x:c r="CP16" s="71">
        <x:f t="shared" si="26"/>
        <x:v>402.32999999999998</x:v>
      </x:c>
      <x:c r="CQ16" s="69">
        <x:f t="shared" si="26"/>
        <x:v>24</x:v>
      </x:c>
      <x:c r="CR16" s="71">
        <x:f t="shared" si="26"/>
        <x:v>18574</x:v>
      </x:c>
      <x:c r="CS16" s="69">
        <x:f t="shared" si="26"/>
        <x:v>562</x:v>
      </x:c>
      <x:c r="CT16" s="69">
        <x:f t="shared" si="26"/>
        <x:v>32</x:v>
      </x:c>
      <x:c r="CU16" s="69">
        <x:f t="shared" si="26"/>
        <x:v>53</x:v>
      </x:c>
      <x:c r="CV16" s="69">
        <x:f t="shared" si="26"/>
        <x:v>116</x:v>
      </x:c>
      <x:c r="CW16" s="69">
        <x:f t="shared" si="26"/>
        <x:v>8</x:v>
      </x:c>
      <x:c r="CX16" s="132">
        <x:f t="shared" si="26"/>
        <x:v>28</x:v>
      </x:c>
      <x:c r="CY16" s="288" t="s">
        <x:v>675</x:v>
      </x:c>
      <x:c r="CZ16" s="77">
        <x:f t="shared" ref="CZ16:DG16" si="27">SUM(CZ17:CZ35)</x:f>
        <x:v>223</x:v>
      </x:c>
      <x:c r="DA16" s="71">
        <x:f t="shared" si="27"/>
        <x:v>78752.259999999995</x:v>
      </x:c>
      <x:c r="DB16" s="69">
        <x:f t="shared" si="27"/>
        <x:v>32</x:v>
      </x:c>
      <x:c r="DC16" s="71">
        <x:f t="shared" si="27"/>
        <x:v>3058.1999999999998</x:v>
      </x:c>
      <x:c r="DD16" s="69">
        <x:f t="shared" si="27"/>
        <x:v>14</x:v>
      </x:c>
      <x:c r="DE16" s="71">
        <x:f t="shared" si="27"/>
        <x:v>1586.9000000000001</x:v>
      </x:c>
      <x:c r="DF16" s="69">
        <x:f t="shared" si="27"/>
        <x:v>18</x:v>
      </x:c>
      <x:c r="DG16" s="105">
        <x:f t="shared" si="27"/>
        <x:v>1471.3</x:v>
      </x:c>
    </x:row>
    <x:row r="17" spans="1:111" s="20" customFormat="1" ht="30" customHeight="1">
      <x:c r="A17" s="522" t="s">
        <x:v>2764</x:v>
      </x:c>
      <x:c r="B17" s="70"/>
      <x:c r="C17" s="73"/>
      <x:c r="D17" s="70"/>
      <x:c r="E17" s="73"/>
      <x:c r="F17" s="70">
        <x:v>5</x:v>
      </x:c>
      <x:c r="G17" s="73">
        <x:v>2</x:v>
      </x:c>
      <x:c r="H17" s="70"/>
      <x:c r="I17" s="73"/>
      <x:c r="J17" s="70"/>
      <x:c r="K17" s="70"/>
      <x:c r="L17" s="73"/>
      <x:c r="M17" s="70">
        <x:v>1</x:v>
      </x:c>
      <x:c r="N17" s="70"/>
      <x:c r="O17" s="70"/>
      <x:c r="P17" s="70"/>
      <x:c r="Q17" s="70"/>
      <x:c r="R17" s="73"/>
      <x:c r="S17" s="70"/>
      <x:c r="T17" s="73"/>
      <x:c r="U17" s="70"/>
      <x:c r="V17" s="73"/>
      <x:c r="W17" s="70"/>
      <x:c r="X17" s="70"/>
      <x:c r="Y17" s="70"/>
      <x:c r="Z17" s="70"/>
      <x:c r="AA17" s="70"/>
      <x:c r="AB17" s="70"/>
      <x:c r="AC17" s="70"/>
      <x:c r="AD17" s="70"/>
      <x:c r="AE17" s="70"/>
      <x:c r="AF17" s="70"/>
      <x:c r="AG17" s="70"/>
      <x:c r="AH17" s="70"/>
      <x:c r="AI17" s="70"/>
      <x:c r="AJ17" s="70"/>
      <x:c r="AK17" s="70"/>
      <x:c r="AL17" s="522" t="s">
        <x:v>2764</x:v>
      </x:c>
      <x:c r="AM17" s="69"/>
      <x:c r="AN17" s="71"/>
      <x:c r="AO17" s="69"/>
      <x:c r="AP17" s="69"/>
      <x:c r="AQ17" s="69"/>
      <x:c r="AR17" s="71"/>
      <x:c r="AS17" s="69"/>
      <x:c r="AT17" s="71"/>
      <x:c r="AU17" s="69"/>
      <x:c r="AV17" s="69"/>
      <x:c r="AW17" s="69"/>
      <x:c r="AX17" s="69"/>
      <x:c r="AY17" s="69"/>
      <x:c r="AZ17" s="69">
        <x:v>3</x:v>
      </x:c>
      <x:c r="BA17" s="71">
        <x:v>11</x:v>
      </x:c>
      <x:c r="BB17" s="69"/>
      <x:c r="BC17" s="69"/>
      <x:c r="BD17" s="69"/>
      <x:c r="BE17" s="69">
        <x:v>3</x:v>
      </x:c>
      <x:c r="BF17" s="69">
        <x:v>24</x:v>
      </x:c>
      <x:c r="BG17" s="69"/>
      <x:c r="BH17" s="69"/>
      <x:c r="BI17" s="69"/>
      <x:c r="BJ17" s="71"/>
      <x:c r="BK17" s="69"/>
      <x:c r="BL17" s="71"/>
      <x:c r="BM17" s="69"/>
      <x:c r="BN17" s="71"/>
      <x:c r="BO17" s="69"/>
      <x:c r="BP17" s="71"/>
      <x:c r="BQ17" s="69"/>
      <x:c r="BR17" s="69"/>
      <x:c r="BS17" s="69"/>
      <x:c r="BT17" s="69"/>
      <x:c r="BU17" s="69"/>
      <x:c r="BV17" s="522" t="s">
        <x:v>2764</x:v>
      </x:c>
      <x:c r="BW17" s="69"/>
      <x:c r="BX17" s="69"/>
      <x:c r="BY17" s="71"/>
      <x:c r="BZ17" s="69"/>
      <x:c r="CA17" s="71"/>
      <x:c r="CB17" s="69"/>
      <x:c r="CC17" s="71"/>
      <x:c r="CD17" s="69"/>
      <x:c r="CE17" s="69">
        <x:v>4</x:v>
      </x:c>
      <x:c r="CF17" s="71">
        <x:v>152.90000000000001</x:v>
      </x:c>
      <x:c r="CG17" s="69"/>
      <x:c r="CH17" s="69"/>
      <x:c r="CI17" s="69"/>
      <x:c r="CJ17" s="69">
        <x:v>2</x:v>
      </x:c>
      <x:c r="CK17" s="69"/>
      <x:c r="CL17" s="69"/>
      <x:c r="CM17" s="69"/>
      <x:c r="CN17" s="523"/>
      <x:c r="CO17" s="69"/>
      <x:c r="CP17" s="71"/>
      <x:c r="CQ17" s="69"/>
      <x:c r="CR17" s="71"/>
      <x:c r="CS17" s="69"/>
      <x:c r="CT17" s="69">
        <x:v>5</x:v>
      </x:c>
      <x:c r="CU17" s="69">
        <x:v>5</x:v>
      </x:c>
      <x:c r="CV17" s="69">
        <x:v>8</x:v>
      </x:c>
      <x:c r="CW17" s="69"/>
      <x:c r="CX17" s="132"/>
      <x:c r="CY17" s="522" t="s">
        <x:v>2764</x:v>
      </x:c>
      <x:c r="CZ17" s="93"/>
      <x:c r="DA17" s="72"/>
      <x:c r="DB17" s="69"/>
      <x:c r="DC17" s="71"/>
      <x:c r="DD17" s="69"/>
      <x:c r="DE17" s="71"/>
      <x:c r="DF17" s="69"/>
      <x:c r="DG17" s="105"/>
    </x:row>
    <x:row r="18" spans="1:111" s="20" customFormat="1" ht="30" customHeight="1">
      <x:c r="A18" s="522" t="s">
        <x:v>2776</x:v>
      </x:c>
      <x:c r="B18" s="70"/>
      <x:c r="C18" s="73"/>
      <x:c r="D18" s="70">
        <x:v>1</x:v>
      </x:c>
      <x:c r="E18" s="73">
        <x:v>2200</x:v>
      </x:c>
      <x:c r="F18" s="70">
        <x:v>1</x:v>
      </x:c>
      <x:c r="G18" s="73">
        <x:v>3</x:v>
      </x:c>
      <x:c r="H18" s="70"/>
      <x:c r="I18" s="73"/>
      <x:c r="J18" s="70">
        <x:v>2</x:v>
      </x:c>
      <x:c r="K18" s="70"/>
      <x:c r="L18" s="73"/>
      <x:c r="M18" s="70"/>
      <x:c r="N18" s="70">
        <x:v>10</x:v>
      </x:c>
      <x:c r="O18" s="70"/>
      <x:c r="P18" s="70"/>
      <x:c r="Q18" s="70"/>
      <x:c r="R18" s="73"/>
      <x:c r="S18" s="70">
        <x:v>2</x:v>
      </x:c>
      <x:c r="T18" s="73">
        <x:v>224</x:v>
      </x:c>
      <x:c r="U18" s="70"/>
      <x:c r="V18" s="73"/>
      <x:c r="W18" s="70"/>
      <x:c r="X18" s="70">
        <x:v>22</x:v>
      </x:c>
      <x:c r="Y18" s="70">
        <x:v>1</x:v>
      </x:c>
      <x:c r="Z18" s="70">
        <x:v>3</x:v>
      </x:c>
      <x:c r="AA18" s="70"/>
      <x:c r="AB18" s="70"/>
      <x:c r="AC18" s="70"/>
      <x:c r="AD18" s="70"/>
      <x:c r="AE18" s="70"/>
      <x:c r="AF18" s="70"/>
      <x:c r="AG18" s="70"/>
      <x:c r="AH18" s="70"/>
      <x:c r="AI18" s="70"/>
      <x:c r="AJ18" s="70"/>
      <x:c r="AK18" s="70"/>
      <x:c r="AL18" s="522" t="s">
        <x:v>2776</x:v>
      </x:c>
      <x:c r="AM18" s="69"/>
      <x:c r="AN18" s="71"/>
      <x:c r="AO18" s="69"/>
      <x:c r="AP18" s="69"/>
      <x:c r="AQ18" s="69"/>
      <x:c r="AR18" s="71"/>
      <x:c r="AS18" s="69"/>
      <x:c r="AT18" s="71"/>
      <x:c r="AU18" s="69"/>
      <x:c r="AV18" s="69"/>
      <x:c r="AW18" s="69"/>
      <x:c r="AX18" s="69"/>
      <x:c r="AY18" s="69"/>
      <x:c r="AZ18" s="69"/>
      <x:c r="BA18" s="71"/>
      <x:c r="BB18" s="69"/>
      <x:c r="BC18" s="69"/>
      <x:c r="BD18" s="69"/>
      <x:c r="BE18" s="69"/>
      <x:c r="BF18" s="69"/>
      <x:c r="BG18" s="69"/>
      <x:c r="BH18" s="69"/>
      <x:c r="BI18" s="69"/>
      <x:c r="BJ18" s="71"/>
      <x:c r="BK18" s="69"/>
      <x:c r="BL18" s="71"/>
      <x:c r="BM18" s="69"/>
      <x:c r="BN18" s="71"/>
      <x:c r="BO18" s="69"/>
      <x:c r="BP18" s="71"/>
      <x:c r="BQ18" s="69"/>
      <x:c r="BR18" s="69"/>
      <x:c r="BS18" s="69"/>
      <x:c r="BT18" s="69"/>
      <x:c r="BU18" s="69"/>
      <x:c r="BV18" s="522" t="s">
        <x:v>2776</x:v>
      </x:c>
      <x:c r="BW18" s="69">
        <x:v>1</x:v>
      </x:c>
      <x:c r="BX18" s="69">
        <x:v>107</x:v>
      </x:c>
      <x:c r="BY18" s="71">
        <x:v>2057</x:v>
      </x:c>
      <x:c r="BZ18" s="69">
        <x:v>3</x:v>
      </x:c>
      <x:c r="CA18" s="71">
        <x:v>1007.75</x:v>
      </x:c>
      <x:c r="CB18" s="69">
        <x:v>1</x:v>
      </x:c>
      <x:c r="CC18" s="71">
        <x:v>19.440000000000001</x:v>
      </x:c>
      <x:c r="CD18" s="69"/>
      <x:c r="CE18" s="69">
        <x:v>1</x:v>
      </x:c>
      <x:c r="CF18" s="71">
        <x:v>70.989999999999995</x:v>
      </x:c>
      <x:c r="CG18" s="69">
        <x:v>0</x:v>
      </x:c>
      <x:c r="CH18" s="69"/>
      <x:c r="CI18" s="69"/>
      <x:c r="CJ18" s="69"/>
      <x:c r="CK18" s="69"/>
      <x:c r="CL18" s="69"/>
      <x:c r="CM18" s="69"/>
      <x:c r="CN18" s="69"/>
      <x:c r="CO18" s="69"/>
      <x:c r="CP18" s="71"/>
      <x:c r="CQ18" s="69">
        <x:v>1</x:v>
      </x:c>
      <x:c r="CR18" s="71">
        <x:v>944</x:v>
      </x:c>
      <x:c r="CS18" s="69">
        <x:v>26</x:v>
      </x:c>
      <x:c r="CT18" s="69">
        <x:v>5</x:v>
      </x:c>
      <x:c r="CU18" s="69">
        <x:v>8</x:v>
      </x:c>
      <x:c r="CV18" s="69">
        <x:v>30</x:v>
      </x:c>
      <x:c r="CW18" s="69"/>
      <x:c r="CX18" s="132"/>
      <x:c r="CY18" s="522" t="s">
        <x:v>2776</x:v>
      </x:c>
      <x:c r="CZ18" s="93"/>
      <x:c r="DA18" s="72"/>
      <x:c r="DB18" s="69"/>
      <x:c r="DC18" s="71"/>
      <x:c r="DD18" s="94"/>
      <x:c r="DE18" s="72"/>
      <x:c r="DF18" s="94"/>
      <x:c r="DG18" s="106"/>
    </x:row>
    <x:row r="19" spans="1:111" s="20" customFormat="1" ht="30" customHeight="1">
      <x:c r="A19" s="522" t="s">
        <x:v>2865</x:v>
      </x:c>
      <x:c r="B19" s="70">
        <x:v>3</x:v>
      </x:c>
      <x:c r="C19" s="73">
        <x:v>7400</x:v>
      </x:c>
      <x:c r="D19" s="70">
        <x:v>2</x:v>
      </x:c>
      <x:c r="E19" s="73">
        <x:v>7000</x:v>
      </x:c>
      <x:c r="F19" s="70">
        <x:v>1</x:v>
      </x:c>
      <x:c r="G19" s="73">
        <x:v>0.20000000000000001</x:v>
      </x:c>
      <x:c r="H19" s="70"/>
      <x:c r="I19" s="73"/>
      <x:c r="J19" s="70">
        <x:v>2</x:v>
      </x:c>
      <x:c r="K19" s="70"/>
      <x:c r="L19" s="73"/>
      <x:c r="M19" s="70"/>
      <x:c r="N19" s="70"/>
      <x:c r="O19" s="70"/>
      <x:c r="P19" s="70"/>
      <x:c r="Q19" s="70"/>
      <x:c r="R19" s="73"/>
      <x:c r="S19" s="70">
        <x:v>2</x:v>
      </x:c>
      <x:c r="T19" s="73">
        <x:v>24</x:v>
      </x:c>
      <x:c r="U19" s="70">
        <x:v>1</x:v>
      </x:c>
      <x:c r="V19" s="73">
        <x:v>163</x:v>
      </x:c>
      <x:c r="W19" s="70"/>
      <x:c r="X19" s="70">
        <x:v>88</x:v>
      </x:c>
      <x:c r="Y19" s="70"/>
      <x:c r="Z19" s="70"/>
      <x:c r="AA19" s="70"/>
      <x:c r="AB19" s="70"/>
      <x:c r="AC19" s="70">
        <x:v>1</x:v>
      </x:c>
      <x:c r="AD19" s="70">
        <x:v>2</x:v>
      </x:c>
      <x:c r="AE19" s="70"/>
      <x:c r="AF19" s="70"/>
      <x:c r="AG19" s="70">
        <x:v>1</x:v>
      </x:c>
      <x:c r="AH19" s="70"/>
      <x:c r="AI19" s="70"/>
      <x:c r="AJ19" s="70"/>
      <x:c r="AK19" s="70"/>
      <x:c r="AL19" s="522" t="s">
        <x:v>2865</x:v>
      </x:c>
      <x:c r="AM19" s="69">
        <x:v>1</x:v>
      </x:c>
      <x:c r="AN19" s="71">
        <x:v>1000</x:v>
      </x:c>
      <x:c r="AO19" s="69"/>
      <x:c r="AP19" s="69"/>
      <x:c r="AQ19" s="69"/>
      <x:c r="AR19" s="71"/>
      <x:c r="AS19" s="69"/>
      <x:c r="AT19" s="71"/>
      <x:c r="AU19" s="69">
        <x:v>1</x:v>
      </x:c>
      <x:c r="AV19" s="69"/>
      <x:c r="AW19" s="69"/>
      <x:c r="AX19" s="69"/>
      <x:c r="AY19" s="69"/>
      <x:c r="AZ19" s="69">
        <x:v>3</x:v>
      </x:c>
      <x:c r="BA19" s="71">
        <x:v>11</x:v>
      </x:c>
      <x:c r="BB19" s="69"/>
      <x:c r="BC19" s="69"/>
      <x:c r="BD19" s="69"/>
      <x:c r="BE19" s="69">
        <x:v>4</x:v>
      </x:c>
      <x:c r="BF19" s="69">
        <x:v>64</x:v>
      </x:c>
      <x:c r="BG19" s="69"/>
      <x:c r="BH19" s="69"/>
      <x:c r="BI19" s="69"/>
      <x:c r="BJ19" s="71"/>
      <x:c r="BK19" s="69"/>
      <x:c r="BL19" s="71"/>
      <x:c r="BM19" s="69">
        <x:v>2</x:v>
      </x:c>
      <x:c r="BN19" s="71">
        <x:v>6694.4300000000003</x:v>
      </x:c>
      <x:c r="BO19" s="69"/>
      <x:c r="BP19" s="71"/>
      <x:c r="BQ19" s="69"/>
      <x:c r="BR19" s="69">
        <x:v>2</x:v>
      </x:c>
      <x:c r="BS19" s="69">
        <x:v>2</x:v>
      </x:c>
      <x:c r="BT19" s="69">
        <x:v>5</x:v>
      </x:c>
      <x:c r="BU19" s="69">
        <x:v>5</x:v>
      </x:c>
      <x:c r="BV19" s="522" t="s">
        <x:v>2865</x:v>
      </x:c>
      <x:c r="BW19" s="69"/>
      <x:c r="BX19" s="69"/>
      <x:c r="BY19" s="71"/>
      <x:c r="BZ19" s="69"/>
      <x:c r="CA19" s="71"/>
      <x:c r="CB19" s="69">
        <x:v>1</x:v>
      </x:c>
      <x:c r="CC19" s="71">
        <x:v>5.5899999999999999</x:v>
      </x:c>
      <x:c r="CD19" s="69"/>
      <x:c r="CE19" s="69">
        <x:v>1</x:v>
      </x:c>
      <x:c r="CF19" s="71">
        <x:v>12.4</x:v>
      </x:c>
      <x:c r="CG19" s="69"/>
      <x:c r="CH19" s="69"/>
      <x:c r="CI19" s="69">
        <x:v>2</x:v>
      </x:c>
      <x:c r="CJ19" s="69">
        <x:v>4</x:v>
      </x:c>
      <x:c r="CK19" s="69">
        <x:v>1</x:v>
      </x:c>
      <x:c r="CL19" s="69"/>
      <x:c r="CM19" s="69"/>
      <x:c r="CN19" s="523"/>
      <x:c r="CO19" s="69">
        <x:v>1</x:v>
      </x:c>
      <x:c r="CP19" s="71">
        <x:v>67.5</x:v>
      </x:c>
      <x:c r="CQ19" s="69">
        <x:v>2</x:v>
      </x:c>
      <x:c r="CR19" s="71">
        <x:v>669</x:v>
      </x:c>
      <x:c r="CS19" s="69">
        <x:v>47</x:v>
      </x:c>
      <x:c r="CT19" s="69">
        <x:v>1</x:v>
      </x:c>
      <x:c r="CU19" s="69">
        <x:v>9</x:v>
      </x:c>
      <x:c r="CV19" s="69">
        <x:v>3</x:v>
      </x:c>
      <x:c r="CW19" s="69"/>
      <x:c r="CX19" s="132"/>
      <x:c r="CY19" s="522" t="s">
        <x:v>2865</x:v>
      </x:c>
      <x:c r="CZ19" s="77">
        <x:v>13</x:v>
      </x:c>
      <x:c r="DA19" s="71">
        <x:v>3032.8699999999999</x:v>
      </x:c>
      <x:c r="DB19" s="69"/>
      <x:c r="DC19" s="71"/>
      <x:c r="DD19" s="94"/>
      <x:c r="DE19" s="72"/>
      <x:c r="DF19" s="94"/>
      <x:c r="DG19" s="106"/>
    </x:row>
    <x:row r="20" spans="1:111" s="20" customFormat="1" ht="30" customHeight="1">
      <x:c r="A20" s="522" t="s">
        <x:v>2100</x:v>
      </x:c>
      <x:c r="B20" s="70"/>
      <x:c r="C20" s="73"/>
      <x:c r="D20" s="70">
        <x:v>1</x:v>
      </x:c>
      <x:c r="E20" s="73">
        <x:v>1300</x:v>
      </x:c>
      <x:c r="F20" s="70">
        <x:v>3</x:v>
      </x:c>
      <x:c r="G20" s="73">
        <x:v>3</x:v>
      </x:c>
      <x:c r="H20" s="70"/>
      <x:c r="I20" s="73"/>
      <x:c r="J20" s="70">
        <x:v>4</x:v>
      </x:c>
      <x:c r="K20" s="70">
        <x:v>1</x:v>
      </x:c>
      <x:c r="L20" s="73">
        <x:v>20</x:v>
      </x:c>
      <x:c r="M20" s="70"/>
      <x:c r="N20" s="70"/>
      <x:c r="O20" s="70"/>
      <x:c r="P20" s="70"/>
      <x:c r="Q20" s="70"/>
      <x:c r="R20" s="73"/>
      <x:c r="S20" s="70">
        <x:v>6</x:v>
      </x:c>
      <x:c r="T20" s="73">
        <x:v>110</x:v>
      </x:c>
      <x:c r="U20" s="70"/>
      <x:c r="V20" s="73"/>
      <x:c r="W20" s="70"/>
      <x:c r="X20" s="70">
        <x:v>101</x:v>
      </x:c>
      <x:c r="Y20" s="70"/>
      <x:c r="Z20" s="70"/>
      <x:c r="AA20" s="70">
        <x:v>1</x:v>
      </x:c>
      <x:c r="AB20" s="70"/>
      <x:c r="AC20" s="70">
        <x:v>1</x:v>
      </x:c>
      <x:c r="AD20" s="70">
        <x:v>0</x:v>
      </x:c>
      <x:c r="AE20" s="70">
        <x:v>0</x:v>
      </x:c>
      <x:c r="AF20" s="70"/>
      <x:c r="AG20" s="70">
        <x:v>1</x:v>
      </x:c>
      <x:c r="AH20" s="70"/>
      <x:c r="AI20" s="70"/>
      <x:c r="AJ20" s="70">
        <x:v>2</x:v>
      </x:c>
      <x:c r="AK20" s="70">
        <x:v>4</x:v>
      </x:c>
      <x:c r="AL20" s="522" t="s">
        <x:v>2100</x:v>
      </x:c>
      <x:c r="AM20" s="69">
        <x:v>1</x:v>
      </x:c>
      <x:c r="AN20" s="71">
        <x:v>250</x:v>
      </x:c>
      <x:c r="AO20" s="69">
        <x:v>2</x:v>
      </x:c>
      <x:c r="AP20" s="69">
        <x:v>6</x:v>
      </x:c>
      <x:c r="AQ20" s="69"/>
      <x:c r="AR20" s="71"/>
      <x:c r="AS20" s="69"/>
      <x:c r="AT20" s="71"/>
      <x:c r="AU20" s="69"/>
      <x:c r="AV20" s="69"/>
      <x:c r="AW20" s="69"/>
      <x:c r="AX20" s="69">
        <x:v>1</x:v>
      </x:c>
      <x:c r="AY20" s="69"/>
      <x:c r="AZ20" s="69">
        <x:v>3</x:v>
      </x:c>
      <x:c r="BA20" s="71">
        <x:v>6</x:v>
      </x:c>
      <x:c r="BB20" s="69"/>
      <x:c r="BC20" s="69"/>
      <x:c r="BD20" s="69"/>
      <x:c r="BE20" s="69">
        <x:v>5</x:v>
      </x:c>
      <x:c r="BF20" s="69">
        <x:v>52</x:v>
      </x:c>
      <x:c r="BG20" s="69">
        <x:v>1</x:v>
      </x:c>
      <x:c r="BH20" s="69">
        <x:v>1</x:v>
      </x:c>
      <x:c r="BI20" s="69"/>
      <x:c r="BJ20" s="71"/>
      <x:c r="BK20" s="69"/>
      <x:c r="BL20" s="71"/>
      <x:c r="BM20" s="69"/>
      <x:c r="BN20" s="71"/>
      <x:c r="BO20" s="69"/>
      <x:c r="BP20" s="71"/>
      <x:c r="BQ20" s="69"/>
      <x:c r="BR20" s="69"/>
      <x:c r="BS20" s="69">
        <x:v>3</x:v>
      </x:c>
      <x:c r="BT20" s="69"/>
      <x:c r="BU20" s="69"/>
      <x:c r="BV20" s="522" t="s">
        <x:v>2100</x:v>
      </x:c>
      <x:c r="BW20" s="69"/>
      <x:c r="BX20" s="69"/>
      <x:c r="BY20" s="71"/>
      <x:c r="BZ20" s="69"/>
      <x:c r="CA20" s="71"/>
      <x:c r="CB20" s="69"/>
      <x:c r="CC20" s="71"/>
      <x:c r="CD20" s="69"/>
      <x:c r="CE20" s="69">
        <x:v>2</x:v>
      </x:c>
      <x:c r="CF20" s="71">
        <x:v>156</x:v>
      </x:c>
      <x:c r="CG20" s="69"/>
      <x:c r="CH20" s="69"/>
      <x:c r="CI20" s="69"/>
      <x:c r="CJ20" s="69">
        <x:v>2</x:v>
      </x:c>
      <x:c r="CK20" s="69">
        <x:v>1</x:v>
      </x:c>
      <x:c r="CL20" s="69"/>
      <x:c r="CM20" s="69"/>
      <x:c r="CN20" s="523"/>
      <x:c r="CO20" s="69">
        <x:v>1</x:v>
      </x:c>
      <x:c r="CP20" s="71">
        <x:v>132</x:v>
      </x:c>
      <x:c r="CQ20" s="69">
        <x:v>2</x:v>
      </x:c>
      <x:c r="CR20" s="71">
        <x:v>1892</x:v>
      </x:c>
      <x:c r="CS20" s="69">
        <x:v>64</x:v>
      </x:c>
      <x:c r="CT20" s="69">
        <x:v>9</x:v>
      </x:c>
      <x:c r="CU20" s="69">
        <x:v>7</x:v>
      </x:c>
      <x:c r="CV20" s="69">
        <x:v>4</x:v>
      </x:c>
      <x:c r="CW20" s="69">
        <x:v>1</x:v>
      </x:c>
      <x:c r="CX20" s="132">
        <x:v>6</x:v>
      </x:c>
      <x:c r="CY20" s="522" t="s">
        <x:v>2100</x:v>
      </x:c>
      <x:c r="CZ20" s="77">
        <x:v>6</x:v>
      </x:c>
      <x:c r="DA20" s="71">
        <x:v>389.26999999999998</x:v>
      </x:c>
      <x:c r="DB20" s="69">
        <x:f>SUM(DD20+DF20)</x:f>
        <x:v>7</x:v>
      </x:c>
      <x:c r="DC20" s="71">
        <x:f>SUM(DE20+DG20)</x:f>
        <x:v>593.29999999999995</x:v>
      </x:c>
      <x:c r="DD20" s="94"/>
      <x:c r="DE20" s="72"/>
      <x:c r="DF20" s="69">
        <x:v>7</x:v>
      </x:c>
      <x:c r="DG20" s="105">
        <x:v>593.29999999999995</x:v>
      </x:c>
    </x:row>
    <x:row r="21" spans="1:111" s="20" customFormat="1" ht="30" customHeight="1">
      <x:c r="A21" s="522" t="s">
        <x:v>2889</x:v>
      </x:c>
      <x:c r="B21" s="70">
        <x:v>1</x:v>
      </x:c>
      <x:c r="C21" s="73">
        <x:v>137.90000000000001</x:v>
      </x:c>
      <x:c r="D21" s="70"/>
      <x:c r="E21" s="73"/>
      <x:c r="F21" s="70">
        <x:v>4</x:v>
      </x:c>
      <x:c r="G21" s="73">
        <x:v>20</x:v>
      </x:c>
      <x:c r="H21" s="70"/>
      <x:c r="I21" s="73"/>
      <x:c r="J21" s="70">
        <x:v>5</x:v>
      </x:c>
      <x:c r="K21" s="70"/>
      <x:c r="L21" s="73"/>
      <x:c r="M21" s="70"/>
      <x:c r="N21" s="70">
        <x:v>1</x:v>
      </x:c>
      <x:c r="O21" s="70">
        <x:v>1</x:v>
      </x:c>
      <x:c r="P21" s="70">
        <x:v>1</x:v>
      </x:c>
      <x:c r="Q21" s="70"/>
      <x:c r="R21" s="73"/>
      <x:c r="S21" s="70">
        <x:v>3</x:v>
      </x:c>
      <x:c r="T21" s="73">
        <x:v>50</x:v>
      </x:c>
      <x:c r="U21" s="70"/>
      <x:c r="V21" s="73"/>
      <x:c r="W21" s="70"/>
      <x:c r="X21" s="70">
        <x:v>73</x:v>
      </x:c>
      <x:c r="Y21" s="70"/>
      <x:c r="Z21" s="70"/>
      <x:c r="AA21" s="70">
        <x:v>1</x:v>
      </x:c>
      <x:c r="AB21" s="70">
        <x:v>1</x:v>
      </x:c>
      <x:c r="AC21" s="70"/>
      <x:c r="AD21" s="70"/>
      <x:c r="AE21" s="70"/>
      <x:c r="AF21" s="70"/>
      <x:c r="AG21" s="70">
        <x:v>1</x:v>
      </x:c>
      <x:c r="AH21" s="70"/>
      <x:c r="AI21" s="70"/>
      <x:c r="AJ21" s="70">
        <x:v>1</x:v>
      </x:c>
      <x:c r="AK21" s="70">
        <x:v>2</x:v>
      </x:c>
      <x:c r="AL21" s="522" t="s">
        <x:v>2889</x:v>
      </x:c>
      <x:c r="AM21" s="69">
        <x:v>1</x:v>
      </x:c>
      <x:c r="AN21" s="71">
        <x:v>442</x:v>
      </x:c>
      <x:c r="AO21" s="69">
        <x:v>1</x:v>
      </x:c>
      <x:c r="AP21" s="69">
        <x:v>643</x:v>
      </x:c>
      <x:c r="AQ21" s="69"/>
      <x:c r="AR21" s="71"/>
      <x:c r="AS21" s="69"/>
      <x:c r="AT21" s="71"/>
      <x:c r="AU21" s="69"/>
      <x:c r="AV21" s="69"/>
      <x:c r="AW21" s="69"/>
      <x:c r="AX21" s="69"/>
      <x:c r="AY21" s="69"/>
      <x:c r="AZ21" s="69"/>
      <x:c r="BA21" s="71"/>
      <x:c r="BB21" s="69"/>
      <x:c r="BC21" s="69"/>
      <x:c r="BD21" s="69"/>
      <x:c r="BE21" s="69">
        <x:v>2</x:v>
      </x:c>
      <x:c r="BF21" s="69">
        <x:v>367</x:v>
      </x:c>
      <x:c r="BG21" s="69"/>
      <x:c r="BH21" s="69"/>
      <x:c r="BI21" s="69"/>
      <x:c r="BJ21" s="71"/>
      <x:c r="BK21" s="69"/>
      <x:c r="BL21" s="71"/>
      <x:c r="BM21" s="69"/>
      <x:c r="BN21" s="71"/>
      <x:c r="BO21" s="69"/>
      <x:c r="BP21" s="71"/>
      <x:c r="BQ21" s="69"/>
      <x:c r="BR21" s="69"/>
      <x:c r="BS21" s="69"/>
      <x:c r="BT21" s="69"/>
      <x:c r="BU21" s="69"/>
      <x:c r="BV21" s="522" t="s">
        <x:v>2889</x:v>
      </x:c>
      <x:c r="BW21" s="69"/>
      <x:c r="BX21" s="69"/>
      <x:c r="BY21" s="71"/>
      <x:c r="BZ21" s="69"/>
      <x:c r="CA21" s="71"/>
      <x:c r="CB21" s="69"/>
      <x:c r="CC21" s="71"/>
      <x:c r="CD21" s="69"/>
      <x:c r="CE21" s="69">
        <x:v>2</x:v>
      </x:c>
      <x:c r="CF21" s="71">
        <x:v>64.5</x:v>
      </x:c>
      <x:c r="CG21" s="69"/>
      <x:c r="CH21" s="69">
        <x:v>1</x:v>
      </x:c>
      <x:c r="CI21" s="69"/>
      <x:c r="CJ21" s="69">
        <x:v>4</x:v>
      </x:c>
      <x:c r="CK21" s="69"/>
      <x:c r="CL21" s="69"/>
      <x:c r="CM21" s="69"/>
      <x:c r="CN21" s="523"/>
      <x:c r="CO21" s="69">
        <x:v>1</x:v>
      </x:c>
      <x:c r="CP21" s="71">
        <x:v>15</x:v>
      </x:c>
      <x:c r="CQ21" s="69">
        <x:v>2</x:v>
      </x:c>
      <x:c r="CR21" s="71">
        <x:v>200</x:v>
      </x:c>
      <x:c r="CS21" s="69">
        <x:v>61</x:v>
      </x:c>
      <x:c r="CT21" s="69">
        <x:v>3</x:v>
      </x:c>
      <x:c r="CU21" s="69">
        <x:v>4</x:v>
      </x:c>
      <x:c r="CV21" s="69">
        <x:v>4</x:v>
      </x:c>
      <x:c r="CW21" s="69">
        <x:v>3</x:v>
      </x:c>
      <x:c r="CX21" s="132">
        <x:v>8</x:v>
      </x:c>
      <x:c r="CY21" s="522" t="s">
        <x:v>2889</x:v>
      </x:c>
      <x:c r="CZ21" s="93"/>
      <x:c r="DA21" s="72"/>
      <x:c r="DB21" s="69"/>
      <x:c r="DC21" s="71"/>
      <x:c r="DD21" s="94"/>
      <x:c r="DE21" s="72"/>
      <x:c r="DF21" s="69"/>
      <x:c r="DG21" s="105"/>
    </x:row>
    <x:row r="22" spans="1:111" s="20" customFormat="1" ht="30" customHeight="1">
      <x:c r="A22" s="522" t="s">
        <x:v>2268</x:v>
      </x:c>
      <x:c r="B22" s="70"/>
      <x:c r="C22" s="73"/>
      <x:c r="D22" s="70">
        <x:v>1</x:v>
      </x:c>
      <x:c r="E22" s="73">
        <x:v>1024</x:v>
      </x:c>
      <x:c r="F22" s="70"/>
      <x:c r="G22" s="73"/>
      <x:c r="H22" s="70"/>
      <x:c r="I22" s="73"/>
      <x:c r="J22" s="70"/>
      <x:c r="K22" s="70"/>
      <x:c r="L22" s="73"/>
      <x:c r="M22" s="70"/>
      <x:c r="N22" s="70"/>
      <x:c r="O22" s="70"/>
      <x:c r="P22" s="70"/>
      <x:c r="Q22" s="70"/>
      <x:c r="R22" s="73"/>
      <x:c r="S22" s="70">
        <x:v>1</x:v>
      </x:c>
      <x:c r="T22" s="73">
        <x:v>20</x:v>
      </x:c>
      <x:c r="U22" s="70"/>
      <x:c r="V22" s="73"/>
      <x:c r="W22" s="70"/>
      <x:c r="X22" s="70">
        <x:v>10</x:v>
      </x:c>
      <x:c r="Y22" s="70"/>
      <x:c r="Z22" s="70"/>
      <x:c r="AA22" s="70"/>
      <x:c r="AB22" s="70"/>
      <x:c r="AC22" s="70"/>
      <x:c r="AD22" s="70">
        <x:v>0</x:v>
      </x:c>
      <x:c r="AE22" s="70"/>
      <x:c r="AF22" s="70"/>
      <x:c r="AG22" s="70"/>
      <x:c r="AH22" s="70"/>
      <x:c r="AI22" s="70"/>
      <x:c r="AJ22" s="70">
        <x:v>0</x:v>
      </x:c>
      <x:c r="AK22" s="70">
        <x:v>0</x:v>
      </x:c>
      <x:c r="AL22" s="522" t="s">
        <x:v>2268</x:v>
      </x:c>
      <x:c r="AM22" s="531"/>
      <x:c r="AN22" s="71"/>
      <x:c r="AO22" s="531"/>
      <x:c r="AP22" s="531"/>
      <x:c r="AQ22" s="531"/>
      <x:c r="AR22" s="532"/>
      <x:c r="AS22" s="531"/>
      <x:c r="AT22" s="532"/>
      <x:c r="AU22" s="531"/>
      <x:c r="AV22" s="531"/>
      <x:c r="AW22" s="531"/>
      <x:c r="AX22" s="531"/>
      <x:c r="AY22" s="531"/>
      <x:c r="AZ22" s="531"/>
      <x:c r="BA22" s="532"/>
      <x:c r="BB22" s="531"/>
      <x:c r="BC22" s="531"/>
      <x:c r="BD22" s="523"/>
      <x:c r="BE22" s="69"/>
      <x:c r="BF22" s="531"/>
      <x:c r="BG22" s="531"/>
      <x:c r="BH22" s="531"/>
      <x:c r="BI22" s="531"/>
      <x:c r="BJ22" s="532"/>
      <x:c r="BK22" s="531"/>
      <x:c r="BL22" s="532"/>
      <x:c r="BM22" s="531"/>
      <x:c r="BN22" s="532"/>
      <x:c r="BO22" s="531"/>
      <x:c r="BP22" s="532"/>
      <x:c r="BQ22" s="531"/>
      <x:c r="BR22" s="531"/>
      <x:c r="BS22" s="531">
        <x:v>1</x:v>
      </x:c>
      <x:c r="BT22" s="531">
        <x:v>1</x:v>
      </x:c>
      <x:c r="BU22" s="531"/>
      <x:c r="BV22" s="522" t="s">
        <x:v>2268</x:v>
      </x:c>
      <x:c r="BW22" s="531"/>
      <x:c r="BX22" s="531"/>
      <x:c r="BY22" s="532"/>
      <x:c r="BZ22" s="531"/>
      <x:c r="CA22" s="71"/>
      <x:c r="CB22" s="531"/>
      <x:c r="CC22" s="71"/>
      <x:c r="CD22" s="531"/>
      <x:c r="CE22" s="531"/>
      <x:c r="CF22" s="532"/>
      <x:c r="CG22" s="531"/>
      <x:c r="CH22" s="523"/>
      <x:c r="CI22" s="531"/>
      <x:c r="CJ22" s="531"/>
      <x:c r="CK22" s="531"/>
      <x:c r="CL22" s="531"/>
      <x:c r="CM22" s="531"/>
      <x:c r="CN22" s="533"/>
      <x:c r="CO22" s="523"/>
      <x:c r="CP22" s="71"/>
      <x:c r="CQ22" s="531"/>
      <x:c r="CR22" s="532"/>
      <x:c r="CS22" s="531">
        <x:v>30</x:v>
      </x:c>
      <x:c r="CT22" s="531">
        <x:v>1</x:v>
      </x:c>
      <x:c r="CU22" s="531"/>
      <x:c r="CV22" s="531"/>
      <x:c r="CW22" s="531"/>
      <x:c r="CX22" s="534"/>
      <x:c r="CY22" s="522" t="s">
        <x:v>2268</x:v>
      </x:c>
      <x:c r="CZ22" s="535"/>
      <x:c r="DA22" s="532"/>
      <x:c r="DB22" s="531"/>
      <x:c r="DC22" s="532"/>
      <x:c r="DD22" s="531"/>
      <x:c r="DE22" s="532"/>
      <x:c r="DF22" s="531"/>
      <x:c r="DG22" s="536"/>
    </x:row>
    <x:row r="23" spans="1:111" s="20" customFormat="1" ht="30" customHeight="1">
      <x:c r="A23" s="522" t="s">
        <x:v>1884</x:v>
      </x:c>
      <x:c r="B23" s="70"/>
      <x:c r="C23" s="73"/>
      <x:c r="D23" s="70"/>
      <x:c r="E23" s="73"/>
      <x:c r="F23" s="70"/>
      <x:c r="G23" s="73"/>
      <x:c r="H23" s="70">
        <x:v>1</x:v>
      </x:c>
      <x:c r="I23" s="73">
        <x:v>4300</x:v>
      </x:c>
      <x:c r="J23" s="70"/>
      <x:c r="K23" s="70">
        <x:v>1</x:v>
      </x:c>
      <x:c r="L23" s="73">
        <x:v>33</x:v>
      </x:c>
      <x:c r="M23" s="70"/>
      <x:c r="N23" s="70"/>
      <x:c r="O23" s="70"/>
      <x:c r="P23" s="70"/>
      <x:c r="Q23" s="70"/>
      <x:c r="R23" s="73"/>
      <x:c r="S23" s="70">
        <x:v>1</x:v>
      </x:c>
      <x:c r="T23" s="73">
        <x:v>160</x:v>
      </x:c>
      <x:c r="U23" s="70"/>
      <x:c r="V23" s="73"/>
      <x:c r="W23" s="70"/>
      <x:c r="X23" s="70">
        <x:v>21</x:v>
      </x:c>
      <x:c r="Y23" s="70"/>
      <x:c r="Z23" s="70"/>
      <x:c r="AA23" s="70"/>
      <x:c r="AB23" s="70"/>
      <x:c r="AC23" s="70"/>
      <x:c r="AD23" s="70"/>
      <x:c r="AE23" s="70"/>
      <x:c r="AF23" s="70"/>
      <x:c r="AG23" s="70"/>
      <x:c r="AH23" s="70"/>
      <x:c r="AI23" s="70"/>
      <x:c r="AJ23" s="70"/>
      <x:c r="AK23" s="70"/>
      <x:c r="AL23" s="522" t="s">
        <x:v>1884</x:v>
      </x:c>
      <x:c r="AM23" s="69"/>
      <x:c r="AN23" s="71"/>
      <x:c r="AO23" s="69"/>
      <x:c r="AP23" s="69"/>
      <x:c r="AQ23" s="69"/>
      <x:c r="AR23" s="71"/>
      <x:c r="AS23" s="69"/>
      <x:c r="AT23" s="71"/>
      <x:c r="AU23" s="69"/>
      <x:c r="AV23" s="69"/>
      <x:c r="AW23" s="69"/>
      <x:c r="AX23" s="69"/>
      <x:c r="AY23" s="69"/>
      <x:c r="AZ23" s="69"/>
      <x:c r="BA23" s="71"/>
      <x:c r="BB23" s="69"/>
      <x:c r="BC23" s="69"/>
      <x:c r="BD23" s="69"/>
      <x:c r="BE23" s="69"/>
      <x:c r="BF23" s="69"/>
      <x:c r="BG23" s="69"/>
      <x:c r="BH23" s="69"/>
      <x:c r="BI23" s="69"/>
      <x:c r="BJ23" s="71"/>
      <x:c r="BK23" s="69"/>
      <x:c r="BL23" s="71"/>
      <x:c r="BM23" s="69"/>
      <x:c r="BN23" s="71"/>
      <x:c r="BO23" s="69"/>
      <x:c r="BP23" s="71"/>
      <x:c r="BQ23" s="69"/>
      <x:c r="BR23" s="69">
        <x:v>1</x:v>
      </x:c>
      <x:c r="BS23" s="69">
        <x:v>7</x:v>
      </x:c>
      <x:c r="BT23" s="69"/>
      <x:c r="BU23" s="69"/>
      <x:c r="BV23" s="522" t="s">
        <x:v>1884</x:v>
      </x:c>
      <x:c r="BW23" s="69"/>
      <x:c r="BX23" s="69"/>
      <x:c r="BY23" s="71"/>
      <x:c r="BZ23" s="69"/>
      <x:c r="CA23" s="71"/>
      <x:c r="CB23" s="69"/>
      <x:c r="CC23" s="71"/>
      <x:c r="CD23" s="69"/>
      <x:c r="CE23" s="69">
        <x:v>1</x:v>
      </x:c>
      <x:c r="CF23" s="71">
        <x:v>115.42</x:v>
      </x:c>
      <x:c r="CG23" s="69"/>
      <x:c r="CH23" s="69"/>
      <x:c r="CI23" s="69">
        <x:v>5</x:v>
      </x:c>
      <x:c r="CJ23" s="69">
        <x:v>1</x:v>
      </x:c>
      <x:c r="CK23" s="69"/>
      <x:c r="CL23" s="69"/>
      <x:c r="CM23" s="69"/>
      <x:c r="CN23" s="523"/>
      <x:c r="CO23" s="69">
        <x:v>1</x:v>
      </x:c>
      <x:c r="CP23" s="71">
        <x:v>80.329999999999998</x:v>
      </x:c>
      <x:c r="CQ23" s="69"/>
      <x:c r="CR23" s="71"/>
      <x:c r="CS23" s="69">
        <x:v>23</x:v>
      </x:c>
      <x:c r="CT23" s="69">
        <x:v>1</x:v>
      </x:c>
      <x:c r="CU23" s="69">
        <x:v>1</x:v>
      </x:c>
      <x:c r="CV23" s="69">
        <x:v>3</x:v>
      </x:c>
      <x:c r="CW23" s="69">
        <x:v>2</x:v>
      </x:c>
      <x:c r="CX23" s="132">
        <x:v>4</x:v>
      </x:c>
      <x:c r="CY23" s="522" t="s">
        <x:v>1884</x:v>
      </x:c>
      <x:c r="CZ23" s="77">
        <x:v>8</x:v>
      </x:c>
      <x:c r="DA23" s="71">
        <x:v>249.47</x:v>
      </x:c>
      <x:c r="DB23" s="69"/>
      <x:c r="DC23" s="71"/>
      <x:c r="DD23" s="94"/>
      <x:c r="DE23" s="72"/>
      <x:c r="DF23" s="94"/>
      <x:c r="DG23" s="106"/>
    </x:row>
    <x:row r="24" spans="1:111" s="20" customFormat="1" ht="30" customHeight="1">
      <x:c r="A24" s="522" t="s">
        <x:v>1843</x:v>
      </x:c>
      <x:c r="B24" s="70"/>
      <x:c r="C24" s="73"/>
      <x:c r="D24" s="70">
        <x:v>1</x:v>
      </x:c>
      <x:c r="E24" s="73">
        <x:v>100</x:v>
      </x:c>
      <x:c r="F24" s="70">
        <x:v>4</x:v>
      </x:c>
      <x:c r="G24" s="73">
        <x:v>1.6000000000000001</x:v>
      </x:c>
      <x:c r="H24" s="70"/>
      <x:c r="I24" s="73"/>
      <x:c r="J24" s="70">
        <x:v>7</x:v>
      </x:c>
      <x:c r="K24" s="70">
        <x:v>1</x:v>
      </x:c>
      <x:c r="L24" s="73">
        <x:v>75</x:v>
      </x:c>
      <x:c r="M24" s="70"/>
      <x:c r="N24" s="70"/>
      <x:c r="O24" s="70">
        <x:v>2</x:v>
      </x:c>
      <x:c r="P24" s="70">
        <x:v>2</x:v>
      </x:c>
      <x:c r="Q24" s="70"/>
      <x:c r="R24" s="73"/>
      <x:c r="S24" s="70">
        <x:v>1</x:v>
      </x:c>
      <x:c r="T24" s="73">
        <x:v>160</x:v>
      </x:c>
      <x:c r="U24" s="70"/>
      <x:c r="V24" s="73"/>
      <x:c r="W24" s="70"/>
      <x:c r="X24" s="70">
        <x:v>111</x:v>
      </x:c>
      <x:c r="Y24" s="70">
        <x:v>1</x:v>
      </x:c>
      <x:c r="Z24" s="70">
        <x:v>9</x:v>
      </x:c>
      <x:c r="AA24" s="70">
        <x:v>0</x:v>
      </x:c>
      <x:c r="AB24" s="70"/>
      <x:c r="AC24" s="70">
        <x:v>1</x:v>
      </x:c>
      <x:c r="AD24" s="70"/>
      <x:c r="AE24" s="70"/>
      <x:c r="AF24" s="70"/>
      <x:c r="AG24" s="70">
        <x:v>3</x:v>
      </x:c>
      <x:c r="AH24" s="70"/>
      <x:c r="AI24" s="70"/>
      <x:c r="AJ24" s="70">
        <x:v>1</x:v>
      </x:c>
      <x:c r="AK24" s="70">
        <x:v>1</x:v>
      </x:c>
      <x:c r="AL24" s="522" t="s">
        <x:v>1843</x:v>
      </x:c>
      <x:c r="AM24" s="69">
        <x:v>1</x:v>
      </x:c>
      <x:c r="AN24" s="71">
        <x:v>400</x:v>
      </x:c>
      <x:c r="AO24" s="69"/>
      <x:c r="AP24" s="69"/>
      <x:c r="AQ24" s="69"/>
      <x:c r="AR24" s="71"/>
      <x:c r="AS24" s="69"/>
      <x:c r="AT24" s="71"/>
      <x:c r="AU24" s="69"/>
      <x:c r="AV24" s="69"/>
      <x:c r="AW24" s="69"/>
      <x:c r="AX24" s="69">
        <x:v>1</x:v>
      </x:c>
      <x:c r="AY24" s="69"/>
      <x:c r="AZ24" s="69">
        <x:v>4</x:v>
      </x:c>
      <x:c r="BA24" s="71">
        <x:v>12</x:v>
      </x:c>
      <x:c r="BB24" s="69"/>
      <x:c r="BC24" s="69"/>
      <x:c r="BD24" s="69"/>
      <x:c r="BE24" s="69">
        <x:v>10</x:v>
      </x:c>
      <x:c r="BF24" s="69">
        <x:v>49</x:v>
      </x:c>
      <x:c r="BG24" s="69">
        <x:v>11</x:v>
      </x:c>
      <x:c r="BH24" s="69">
        <x:v>46</x:v>
      </x:c>
      <x:c r="BI24" s="69"/>
      <x:c r="BJ24" s="71"/>
      <x:c r="BK24" s="69"/>
      <x:c r="BL24" s="71"/>
      <x:c r="BM24" s="69"/>
      <x:c r="BN24" s="71"/>
      <x:c r="BO24" s="69"/>
      <x:c r="BP24" s="71"/>
      <x:c r="BQ24" s="69"/>
      <x:c r="BR24" s="69"/>
      <x:c r="BS24" s="69"/>
      <x:c r="BT24" s="69"/>
      <x:c r="BU24" s="69"/>
      <x:c r="BV24" s="522" t="s">
        <x:v>1843</x:v>
      </x:c>
      <x:c r="BW24" s="69"/>
      <x:c r="BX24" s="69"/>
      <x:c r="BY24" s="71"/>
      <x:c r="BZ24" s="69"/>
      <x:c r="CA24" s="71"/>
      <x:c r="CB24" s="69"/>
      <x:c r="CC24" s="71"/>
      <x:c r="CD24" s="69"/>
      <x:c r="CE24" s="69">
        <x:v>1</x:v>
      </x:c>
      <x:c r="CF24" s="71">
        <x:v>67.180000000000007</x:v>
      </x:c>
      <x:c r="CG24" s="69"/>
      <x:c r="CH24" s="69"/>
      <x:c r="CI24" s="69"/>
      <x:c r="CJ24" s="69">
        <x:v>5</x:v>
      </x:c>
      <x:c r="CK24" s="69"/>
      <x:c r="CL24" s="69"/>
      <x:c r="CM24" s="69"/>
      <x:c r="CN24" s="523"/>
      <x:c r="CO24" s="69">
        <x:v>1</x:v>
      </x:c>
      <x:c r="CP24" s="71">
        <x:v>68.25</x:v>
      </x:c>
      <x:c r="CQ24" s="69">
        <x:v>5</x:v>
      </x:c>
      <x:c r="CR24" s="71">
        <x:v>2430</x:v>
      </x:c>
      <x:c r="CS24" s="69">
        <x:v>62</x:v>
      </x:c>
      <x:c r="CT24" s="69">
        <x:v>1</x:v>
      </x:c>
      <x:c r="CU24" s="69">
        <x:v>3</x:v>
      </x:c>
      <x:c r="CV24" s="69">
        <x:v>1</x:v>
      </x:c>
      <x:c r="CW24" s="69">
        <x:v>2</x:v>
      </x:c>
      <x:c r="CX24" s="132">
        <x:v>10</x:v>
      </x:c>
      <x:c r="CY24" s="522" t="s">
        <x:v>1843</x:v>
      </x:c>
      <x:c r="CZ24" s="93"/>
      <x:c r="DA24" s="72"/>
      <x:c r="DB24" s="69">
        <x:v>24</x:v>
      </x:c>
      <x:c r="DC24" s="71">
        <x:v>1560.9000000000001</x:v>
      </x:c>
      <x:c r="DD24" s="69">
        <x:v>13</x:v>
      </x:c>
      <x:c r="DE24" s="71">
        <x:v>682.89999999999998</x:v>
      </x:c>
      <x:c r="DF24" s="69">
        <x:v>11</x:v>
      </x:c>
      <x:c r="DG24" s="105">
        <x:v>878</x:v>
      </x:c>
    </x:row>
    <x:row r="25" spans="1:111" s="20" customFormat="1" ht="30" customHeight="1">
      <x:c r="A25" s="522" t="s">
        <x:v>1831</x:v>
      </x:c>
      <x:c r="B25" s="70">
        <x:v>1</x:v>
      </x:c>
      <x:c r="C25" s="73">
        <x:v>400</x:v>
      </x:c>
      <x:c r="D25" s="70"/>
      <x:c r="E25" s="73"/>
      <x:c r="F25" s="70"/>
      <x:c r="G25" s="73"/>
      <x:c r="H25" s="70"/>
      <x:c r="I25" s="73"/>
      <x:c r="J25" s="70">
        <x:v>2</x:v>
      </x:c>
      <x:c r="K25" s="70"/>
      <x:c r="L25" s="73"/>
      <x:c r="M25" s="70"/>
      <x:c r="N25" s="70"/>
      <x:c r="O25" s="70"/>
      <x:c r="P25" s="70"/>
      <x:c r="Q25" s="70"/>
      <x:c r="R25" s="73"/>
      <x:c r="S25" s="70"/>
      <x:c r="T25" s="73"/>
      <x:c r="U25" s="70"/>
      <x:c r="V25" s="73"/>
      <x:c r="W25" s="70"/>
      <x:c r="X25" s="70">
        <x:v>8</x:v>
      </x:c>
      <x:c r="Y25" s="70"/>
      <x:c r="Z25" s="70"/>
      <x:c r="AA25" s="70"/>
      <x:c r="AB25" s="70"/>
      <x:c r="AC25" s="70"/>
      <x:c r="AD25" s="70"/>
      <x:c r="AE25" s="70"/>
      <x:c r="AF25" s="70"/>
      <x:c r="AG25" s="70"/>
      <x:c r="AH25" s="70"/>
      <x:c r="AI25" s="70"/>
      <x:c r="AJ25" s="70"/>
      <x:c r="AK25" s="70"/>
      <x:c r="AL25" s="522" t="s">
        <x:v>1831</x:v>
      </x:c>
      <x:c r="AM25" s="69"/>
      <x:c r="AN25" s="71"/>
      <x:c r="AO25" s="69"/>
      <x:c r="AP25" s="69"/>
      <x:c r="AQ25" s="69"/>
      <x:c r="AR25" s="71"/>
      <x:c r="AS25" s="69"/>
      <x:c r="AT25" s="71"/>
      <x:c r="AU25" s="69"/>
      <x:c r="AV25" s="69"/>
      <x:c r="AW25" s="69"/>
      <x:c r="AX25" s="69"/>
      <x:c r="AY25" s="69"/>
      <x:c r="AZ25" s="69"/>
      <x:c r="BA25" s="71"/>
      <x:c r="BB25" s="69"/>
      <x:c r="BC25" s="69"/>
      <x:c r="BD25" s="69"/>
      <x:c r="BE25" s="69"/>
      <x:c r="BF25" s="69"/>
      <x:c r="BG25" s="69"/>
      <x:c r="BH25" s="69"/>
      <x:c r="BI25" s="69"/>
      <x:c r="BJ25" s="71"/>
      <x:c r="BK25" s="69"/>
      <x:c r="BL25" s="71"/>
      <x:c r="BM25" s="69"/>
      <x:c r="BN25" s="71"/>
      <x:c r="BO25" s="69"/>
      <x:c r="BP25" s="71"/>
      <x:c r="BQ25" s="69"/>
      <x:c r="BR25" s="69"/>
      <x:c r="BS25" s="69"/>
      <x:c r="BT25" s="69"/>
      <x:c r="BU25" s="69"/>
      <x:c r="BV25" s="522" t="s">
        <x:v>1831</x:v>
      </x:c>
      <x:c r="BW25" s="69"/>
      <x:c r="BX25" s="69"/>
      <x:c r="BY25" s="71"/>
      <x:c r="BZ25" s="69"/>
      <x:c r="CA25" s="71"/>
      <x:c r="CB25" s="69"/>
      <x:c r="CC25" s="71"/>
      <x:c r="CD25" s="69"/>
      <x:c r="CE25" s="69"/>
      <x:c r="CF25" s="71"/>
      <x:c r="CG25" s="69"/>
      <x:c r="CH25" s="69"/>
      <x:c r="CI25" s="69"/>
      <x:c r="CJ25" s="69"/>
      <x:c r="CK25" s="69"/>
      <x:c r="CL25" s="69"/>
      <x:c r="CM25" s="69"/>
      <x:c r="CN25" s="523"/>
      <x:c r="CO25" s="69"/>
      <x:c r="CP25" s="71"/>
      <x:c r="CQ25" s="69">
        <x:v>1</x:v>
      </x:c>
      <x:c r="CR25" s="71">
        <x:v>178</x:v>
      </x:c>
      <x:c r="CS25" s="69">
        <x:v>10</x:v>
      </x:c>
      <x:c r="CT25" s="69"/>
      <x:c r="CU25" s="69"/>
      <x:c r="CV25" s="69">
        <x:v>1</x:v>
      </x:c>
      <x:c r="CW25" s="69"/>
      <x:c r="CX25" s="132"/>
      <x:c r="CY25" s="522" t="s">
        <x:v>1831</x:v>
      </x:c>
      <x:c r="CZ25" s="93"/>
      <x:c r="DA25" s="72"/>
      <x:c r="DB25" s="94"/>
      <x:c r="DC25" s="72"/>
      <x:c r="DD25" s="94"/>
      <x:c r="DE25" s="72"/>
      <x:c r="DF25" s="94"/>
      <x:c r="DG25" s="106"/>
    </x:row>
    <x:row r="26" spans="1:111" s="20" customFormat="1" ht="30" customHeight="1">
      <x:c r="A26" s="522" t="s">
        <x:v>1854</x:v>
      </x:c>
      <x:c r="B26" s="70">
        <x:v>1</x:v>
      </x:c>
      <x:c r="C26" s="73">
        <x:v>90</x:v>
      </x:c>
      <x:c r="D26" s="70">
        <x:v>1</x:v>
      </x:c>
      <x:c r="E26" s="73">
        <x:v>160</x:v>
      </x:c>
      <x:c r="F26" s="70"/>
      <x:c r="G26" s="73"/>
      <x:c r="H26" s="70"/>
      <x:c r="I26" s="73"/>
      <x:c r="J26" s="70">
        <x:v>1</x:v>
      </x:c>
      <x:c r="K26" s="70"/>
      <x:c r="L26" s="73"/>
      <x:c r="M26" s="70">
        <x:v>1</x:v>
      </x:c>
      <x:c r="N26" s="70"/>
      <x:c r="O26" s="70"/>
      <x:c r="P26" s="70"/>
      <x:c r="Q26" s="70"/>
      <x:c r="R26" s="73"/>
      <x:c r="S26" s="70"/>
      <x:c r="T26" s="73"/>
      <x:c r="U26" s="70"/>
      <x:c r="V26" s="73"/>
      <x:c r="W26" s="70"/>
      <x:c r="X26" s="70">
        <x:v>16</x:v>
      </x:c>
      <x:c r="Y26" s="70"/>
      <x:c r="Z26" s="70"/>
      <x:c r="AA26" s="70"/>
      <x:c r="AB26" s="70"/>
      <x:c r="AC26" s="70"/>
      <x:c r="AD26" s="70"/>
      <x:c r="AE26" s="70"/>
      <x:c r="AF26" s="70"/>
      <x:c r="AG26" s="70"/>
      <x:c r="AH26" s="70"/>
      <x:c r="AI26" s="70"/>
      <x:c r="AJ26" s="70"/>
      <x:c r="AK26" s="70"/>
      <x:c r="AL26" s="522" t="s">
        <x:v>1854</x:v>
      </x:c>
      <x:c r="AM26" s="69"/>
      <x:c r="AN26" s="71"/>
      <x:c r="AO26" s="69"/>
      <x:c r="AP26" s="69"/>
      <x:c r="AQ26" s="69"/>
      <x:c r="AR26" s="71"/>
      <x:c r="AS26" s="69"/>
      <x:c r="AT26" s="71"/>
      <x:c r="AU26" s="69"/>
      <x:c r="AV26" s="69"/>
      <x:c r="AW26" s="69"/>
      <x:c r="AX26" s="69"/>
      <x:c r="AY26" s="69"/>
      <x:c r="AZ26" s="69"/>
      <x:c r="BA26" s="71"/>
      <x:c r="BB26" s="69"/>
      <x:c r="BC26" s="69"/>
      <x:c r="BD26" s="69"/>
      <x:c r="BE26" s="69"/>
      <x:c r="BF26" s="69"/>
      <x:c r="BG26" s="69"/>
      <x:c r="BH26" s="69"/>
      <x:c r="BI26" s="69"/>
      <x:c r="BJ26" s="71"/>
      <x:c r="BK26" s="69"/>
      <x:c r="BL26" s="71"/>
      <x:c r="BM26" s="69"/>
      <x:c r="BN26" s="71"/>
      <x:c r="BO26" s="69"/>
      <x:c r="BP26" s="71"/>
      <x:c r="BQ26" s="69"/>
      <x:c r="BR26" s="69">
        <x:v>1</x:v>
      </x:c>
      <x:c r="BS26" s="69">
        <x:v>3</x:v>
      </x:c>
      <x:c r="BT26" s="69"/>
      <x:c r="BU26" s="69"/>
      <x:c r="BV26" s="522" t="s">
        <x:v>1854</x:v>
      </x:c>
      <x:c r="BW26" s="69"/>
      <x:c r="BX26" s="69"/>
      <x:c r="BY26" s="71"/>
      <x:c r="BZ26" s="69"/>
      <x:c r="CA26" s="71"/>
      <x:c r="CB26" s="69"/>
      <x:c r="CC26" s="71"/>
      <x:c r="CD26" s="69"/>
      <x:c r="CE26" s="69"/>
      <x:c r="CF26" s="71"/>
      <x:c r="CG26" s="69"/>
      <x:c r="CH26" s="69"/>
      <x:c r="CI26" s="69"/>
      <x:c r="CJ26" s="69"/>
      <x:c r="CK26" s="69"/>
      <x:c r="CL26" s="69"/>
      <x:c r="CM26" s="69"/>
      <x:c r="CN26" s="523"/>
      <x:c r="CO26" s="69"/>
      <x:c r="CP26" s="71"/>
      <x:c r="CQ26" s="69"/>
      <x:c r="CR26" s="71"/>
      <x:c r="CS26" s="69">
        <x:v>13</x:v>
      </x:c>
      <x:c r="CT26" s="69"/>
      <x:c r="CU26" s="69"/>
      <x:c r="CV26" s="69">
        <x:v>1</x:v>
      </x:c>
      <x:c r="CW26" s="69"/>
      <x:c r="CX26" s="132"/>
      <x:c r="CY26" s="522" t="s">
        <x:v>1854</x:v>
      </x:c>
      <x:c r="CZ26" s="93"/>
      <x:c r="DA26" s="72"/>
      <x:c r="DB26" s="69"/>
      <x:c r="DC26" s="71"/>
      <x:c r="DD26" s="94"/>
      <x:c r="DE26" s="72"/>
      <x:c r="DF26" s="94"/>
      <x:c r="DG26" s="106"/>
    </x:row>
    <x:row r="27" spans="1:111" s="20" customFormat="1" ht="30" customHeight="1">
      <x:c r="A27" s="522" t="s">
        <x:v>2960</x:v>
      </x:c>
      <x:c r="B27" s="70"/>
      <x:c r="C27" s="73"/>
      <x:c r="D27" s="70"/>
      <x:c r="E27" s="73"/>
      <x:c r="F27" s="70"/>
      <x:c r="G27" s="73"/>
      <x:c r="H27" s="70"/>
      <x:c r="I27" s="73"/>
      <x:c r="J27" s="70"/>
      <x:c r="K27" s="70"/>
      <x:c r="L27" s="73"/>
      <x:c r="M27" s="70"/>
      <x:c r="N27" s="70"/>
      <x:c r="O27" s="70"/>
      <x:c r="P27" s="70"/>
      <x:c r="Q27" s="70"/>
      <x:c r="R27" s="73"/>
      <x:c r="S27" s="70">
        <x:v>1</x:v>
      </x:c>
      <x:c r="T27" s="73">
        <x:v>25</x:v>
      </x:c>
      <x:c r="U27" s="70"/>
      <x:c r="V27" s="73"/>
      <x:c r="W27" s="70"/>
      <x:c r="X27" s="70">
        <x:v>12</x:v>
      </x:c>
      <x:c r="Y27" s="70"/>
      <x:c r="Z27" s="70"/>
      <x:c r="AA27" s="70"/>
      <x:c r="AB27" s="70"/>
      <x:c r="AC27" s="70"/>
      <x:c r="AD27" s="70"/>
      <x:c r="AE27" s="70"/>
      <x:c r="AF27" s="70"/>
      <x:c r="AG27" s="70">
        <x:v>1</x:v>
      </x:c>
      <x:c r="AH27" s="70"/>
      <x:c r="AI27" s="70"/>
      <x:c r="AJ27" s="70">
        <x:v>1</x:v>
      </x:c>
      <x:c r="AK27" s="70">
        <x:v>2</x:v>
      </x:c>
      <x:c r="AL27" s="522" t="s">
        <x:v>2960</x:v>
      </x:c>
      <x:c r="AM27" s="69"/>
      <x:c r="AN27" s="71"/>
      <x:c r="AO27" s="69"/>
      <x:c r="AP27" s="69"/>
      <x:c r="AQ27" s="69"/>
      <x:c r="AR27" s="71"/>
      <x:c r="AS27" s="69"/>
      <x:c r="AT27" s="71"/>
      <x:c r="AU27" s="69"/>
      <x:c r="AV27" s="69"/>
      <x:c r="AW27" s="69"/>
      <x:c r="AX27" s="69"/>
      <x:c r="AY27" s="69"/>
      <x:c r="AZ27" s="69"/>
      <x:c r="BA27" s="71"/>
      <x:c r="BB27" s="69"/>
      <x:c r="BC27" s="69"/>
      <x:c r="BD27" s="69"/>
      <x:c r="BE27" s="69"/>
      <x:c r="BF27" s="69">
        <x:v>3</x:v>
      </x:c>
      <x:c r="BG27" s="69"/>
      <x:c r="BH27" s="69"/>
      <x:c r="BI27" s="69"/>
      <x:c r="BJ27" s="71"/>
      <x:c r="BK27" s="69"/>
      <x:c r="BL27" s="71"/>
      <x:c r="BM27" s="69"/>
      <x:c r="BN27" s="71"/>
      <x:c r="BO27" s="69"/>
      <x:c r="BP27" s="71"/>
      <x:c r="BQ27" s="69"/>
      <x:c r="BR27" s="69"/>
      <x:c r="BS27" s="69"/>
      <x:c r="BT27" s="69"/>
      <x:c r="BU27" s="69"/>
      <x:c r="BV27" s="522" t="s">
        <x:v>2960</x:v>
      </x:c>
      <x:c r="BW27" s="69"/>
      <x:c r="BX27" s="69"/>
      <x:c r="BY27" s="71"/>
      <x:c r="BZ27" s="69"/>
      <x:c r="CA27" s="71"/>
      <x:c r="CB27" s="69"/>
      <x:c r="CC27" s="71"/>
      <x:c r="CD27" s="69"/>
      <x:c r="CE27" s="69"/>
      <x:c r="CF27" s="71"/>
      <x:c r="CG27" s="69"/>
      <x:c r="CH27" s="69"/>
      <x:c r="CI27" s="69"/>
      <x:c r="CJ27" s="69">
        <x:v>1</x:v>
      </x:c>
      <x:c r="CK27" s="69"/>
      <x:c r="CL27" s="69"/>
      <x:c r="CM27" s="69"/>
      <x:c r="CN27" s="523"/>
      <x:c r="CO27" s="69"/>
      <x:c r="CP27" s="71"/>
      <x:c r="CQ27" s="69">
        <x:v>1</x:v>
      </x:c>
      <x:c r="CR27" s="71">
        <x:v>53</x:v>
      </x:c>
      <x:c r="CS27" s="69">
        <x:v>12</x:v>
      </x:c>
      <x:c r="CT27" s="69">
        <x:v>1</x:v>
      </x:c>
      <x:c r="CU27" s="69">
        <x:v>4</x:v>
      </x:c>
      <x:c r="CV27" s="69">
        <x:v>1</x:v>
      </x:c>
      <x:c r="CW27" s="69"/>
      <x:c r="CX27" s="132"/>
      <x:c r="CY27" s="522" t="s">
        <x:v>2960</x:v>
      </x:c>
      <x:c r="CZ27" s="93"/>
      <x:c r="DA27" s="72"/>
      <x:c r="DB27" s="69"/>
      <x:c r="DC27" s="71"/>
      <x:c r="DD27" s="94"/>
      <x:c r="DE27" s="72"/>
      <x:c r="DF27" s="94"/>
      <x:c r="DG27" s="106"/>
    </x:row>
    <x:row r="28" spans="1:111" s="20" customFormat="1" ht="30" customHeight="1">
      <x:c r="A28" s="522" t="s">
        <x:v>2261</x:v>
      </x:c>
      <x:c r="B28" s="70"/>
      <x:c r="C28" s="73"/>
      <x:c r="D28" s="70"/>
      <x:c r="E28" s="73"/>
      <x:c r="F28" s="70"/>
      <x:c r="G28" s="73"/>
      <x:c r="H28" s="70"/>
      <x:c r="I28" s="73"/>
      <x:c r="J28" s="70"/>
      <x:c r="K28" s="70"/>
      <x:c r="L28" s="73"/>
      <x:c r="M28" s="70">
        <x:v>1</x:v>
      </x:c>
      <x:c r="N28" s="70"/>
      <x:c r="O28" s="70"/>
      <x:c r="P28" s="70"/>
      <x:c r="Q28" s="70"/>
      <x:c r="R28" s="73"/>
      <x:c r="S28" s="70">
        <x:v>1</x:v>
      </x:c>
      <x:c r="T28" s="73">
        <x:v>25</x:v>
      </x:c>
      <x:c r="U28" s="70"/>
      <x:c r="V28" s="73"/>
      <x:c r="W28" s="70"/>
      <x:c r="X28" s="70">
        <x:v>8</x:v>
      </x:c>
      <x:c r="Y28" s="70"/>
      <x:c r="Z28" s="70"/>
      <x:c r="AA28" s="70"/>
      <x:c r="AB28" s="70"/>
      <x:c r="AC28" s="70"/>
      <x:c r="AD28" s="70"/>
      <x:c r="AE28" s="70"/>
      <x:c r="AF28" s="70"/>
      <x:c r="AG28" s="70">
        <x:v>1</x:v>
      </x:c>
      <x:c r="AH28" s="70"/>
      <x:c r="AI28" s="70"/>
      <x:c r="AJ28" s="70"/>
      <x:c r="AK28" s="70"/>
      <x:c r="AL28" s="522" t="s">
        <x:v>2261</x:v>
      </x:c>
      <x:c r="AM28" s="69"/>
      <x:c r="AN28" s="71"/>
      <x:c r="AO28" s="69"/>
      <x:c r="AP28" s="69"/>
      <x:c r="AQ28" s="69"/>
      <x:c r="AR28" s="71"/>
      <x:c r="AS28" s="69"/>
      <x:c r="AT28" s="71"/>
      <x:c r="AU28" s="69"/>
      <x:c r="AV28" s="69"/>
      <x:c r="AW28" s="69"/>
      <x:c r="AX28" s="69"/>
      <x:c r="AY28" s="69"/>
      <x:c r="AZ28" s="69"/>
      <x:c r="BA28" s="71"/>
      <x:c r="BB28" s="69"/>
      <x:c r="BC28" s="69"/>
      <x:c r="BD28" s="69"/>
      <x:c r="BE28" s="69"/>
      <x:c r="BF28" s="69">
        <x:v>3</x:v>
      </x:c>
      <x:c r="BG28" s="69"/>
      <x:c r="BH28" s="69"/>
      <x:c r="BI28" s="69"/>
      <x:c r="BJ28" s="71"/>
      <x:c r="BK28" s="69"/>
      <x:c r="BL28" s="71"/>
      <x:c r="BM28" s="69"/>
      <x:c r="BN28" s="71"/>
      <x:c r="BO28" s="69"/>
      <x:c r="BP28" s="71"/>
      <x:c r="BQ28" s="69"/>
      <x:c r="BR28" s="69"/>
      <x:c r="BS28" s="69"/>
      <x:c r="BT28" s="69"/>
      <x:c r="BU28" s="69"/>
      <x:c r="BV28" s="522" t="s">
        <x:v>2261</x:v>
      </x:c>
      <x:c r="BW28" s="69"/>
      <x:c r="BX28" s="69"/>
      <x:c r="BY28" s="71"/>
      <x:c r="BZ28" s="69"/>
      <x:c r="CA28" s="71"/>
      <x:c r="CB28" s="69"/>
      <x:c r="CC28" s="71"/>
      <x:c r="CD28" s="69"/>
      <x:c r="CE28" s="69"/>
      <x:c r="CF28" s="71"/>
      <x:c r="CG28" s="69"/>
      <x:c r="CH28" s="69"/>
      <x:c r="CI28" s="69"/>
      <x:c r="CJ28" s="69">
        <x:v>1</x:v>
      </x:c>
      <x:c r="CK28" s="69"/>
      <x:c r="CL28" s="69"/>
      <x:c r="CM28" s="69"/>
      <x:c r="CN28" s="523"/>
      <x:c r="CO28" s="69"/>
      <x:c r="CP28" s="71"/>
      <x:c r="CQ28" s="69">
        <x:v>3</x:v>
      </x:c>
      <x:c r="CR28" s="71">
        <x:v>376</x:v>
      </x:c>
      <x:c r="CS28" s="69">
        <x:v>14</x:v>
      </x:c>
      <x:c r="CT28" s="69">
        <x:v>1</x:v>
      </x:c>
      <x:c r="CU28" s="69">
        <x:v>4</x:v>
      </x:c>
      <x:c r="CV28" s="69">
        <x:v>1</x:v>
      </x:c>
      <x:c r="CW28" s="69"/>
      <x:c r="CX28" s="132"/>
      <x:c r="CY28" s="522" t="s">
        <x:v>2261</x:v>
      </x:c>
      <x:c r="CZ28" s="93"/>
      <x:c r="DA28" s="72"/>
      <x:c r="DB28" s="69"/>
      <x:c r="DC28" s="71"/>
      <x:c r="DD28" s="94"/>
      <x:c r="DE28" s="72"/>
      <x:c r="DF28" s="94"/>
      <x:c r="DG28" s="106"/>
    </x:row>
    <x:row r="29" spans="1:111" s="20" customFormat="1" ht="30" customHeight="1">
      <x:c r="A29" s="522" t="s">
        <x:v>1855</x:v>
      </x:c>
      <x:c r="B29" s="70"/>
      <x:c r="C29" s="73"/>
      <x:c r="D29" s="70"/>
      <x:c r="E29" s="73"/>
      <x:c r="F29" s="70"/>
      <x:c r="G29" s="73"/>
      <x:c r="H29" s="70"/>
      <x:c r="I29" s="73"/>
      <x:c r="J29" s="70"/>
      <x:c r="K29" s="70"/>
      <x:c r="L29" s="73"/>
      <x:c r="M29" s="70"/>
      <x:c r="N29" s="70"/>
      <x:c r="O29" s="70"/>
      <x:c r="P29" s="70"/>
      <x:c r="Q29" s="70"/>
      <x:c r="R29" s="73"/>
      <x:c r="S29" s="70"/>
      <x:c r="T29" s="73"/>
      <x:c r="U29" s="70"/>
      <x:c r="V29" s="73"/>
      <x:c r="W29" s="70"/>
      <x:c r="X29" s="70">
        <x:v>19</x:v>
      </x:c>
      <x:c r="Y29" s="70"/>
      <x:c r="Z29" s="70"/>
      <x:c r="AA29" s="70"/>
      <x:c r="AB29" s="70"/>
      <x:c r="AC29" s="70"/>
      <x:c r="AD29" s="70">
        <x:v>1</x:v>
      </x:c>
      <x:c r="AE29" s="70"/>
      <x:c r="AF29" s="70"/>
      <x:c r="AG29" s="70"/>
      <x:c r="AH29" s="70"/>
      <x:c r="AI29" s="70"/>
      <x:c r="AJ29" s="70">
        <x:v>1</x:v>
      </x:c>
      <x:c r="AK29" s="70">
        <x:v>2</x:v>
      </x:c>
      <x:c r="AL29" s="522" t="s">
        <x:v>1855</x:v>
      </x:c>
      <x:c r="AM29" s="531"/>
      <x:c r="AN29" s="71"/>
      <x:c r="AO29" s="531"/>
      <x:c r="AP29" s="531"/>
      <x:c r="AQ29" s="531"/>
      <x:c r="AR29" s="532"/>
      <x:c r="AS29" s="531"/>
      <x:c r="AT29" s="532"/>
      <x:c r="AU29" s="531"/>
      <x:c r="AV29" s="531"/>
      <x:c r="AW29" s="531"/>
      <x:c r="AX29" s="531"/>
      <x:c r="AY29" s="531"/>
      <x:c r="AZ29" s="531"/>
      <x:c r="BA29" s="532"/>
      <x:c r="BB29" s="531"/>
      <x:c r="BC29" s="531"/>
      <x:c r="BD29" s="523"/>
      <x:c r="BE29" s="69">
        <x:v>1</x:v>
      </x:c>
      <x:c r="BF29" s="531">
        <x:v>6</x:v>
      </x:c>
      <x:c r="BG29" s="531"/>
      <x:c r="BH29" s="531"/>
      <x:c r="BI29" s="531"/>
      <x:c r="BJ29" s="532"/>
      <x:c r="BK29" s="531"/>
      <x:c r="BL29" s="532"/>
      <x:c r="BM29" s="531"/>
      <x:c r="BN29" s="532"/>
      <x:c r="BO29" s="531"/>
      <x:c r="BP29" s="532"/>
      <x:c r="BQ29" s="531"/>
      <x:c r="BR29" s="531"/>
      <x:c r="BS29" s="531">
        <x:v>2</x:v>
      </x:c>
      <x:c r="BT29" s="531"/>
      <x:c r="BU29" s="531"/>
      <x:c r="BV29" s="522" t="s">
        <x:v>1855</x:v>
      </x:c>
      <x:c r="BW29" s="531"/>
      <x:c r="BX29" s="531"/>
      <x:c r="BY29" s="532"/>
      <x:c r="BZ29" s="531"/>
      <x:c r="CA29" s="71"/>
      <x:c r="CB29" s="531"/>
      <x:c r="CC29" s="71"/>
      <x:c r="CD29" s="531"/>
      <x:c r="CE29" s="531"/>
      <x:c r="CF29" s="532"/>
      <x:c r="CG29" s="531"/>
      <x:c r="CH29" s="523"/>
      <x:c r="CI29" s="531"/>
      <x:c r="CJ29" s="531">
        <x:v>2</x:v>
      </x:c>
      <x:c r="CK29" s="531"/>
      <x:c r="CL29" s="531"/>
      <x:c r="CM29" s="531"/>
      <x:c r="CN29" s="533"/>
      <x:c r="CO29" s="523"/>
      <x:c r="CP29" s="71"/>
      <x:c r="CQ29" s="531">
        <x:v>3</x:v>
      </x:c>
      <x:c r="CR29" s="532">
        <x:v>418</x:v>
      </x:c>
      <x:c r="CS29" s="531">
        <x:v>16</x:v>
      </x:c>
      <x:c r="CT29" s="531"/>
      <x:c r="CU29" s="531"/>
      <x:c r="CV29" s="531">
        <x:v>1</x:v>
      </x:c>
      <x:c r="CW29" s="531"/>
      <x:c r="CX29" s="534"/>
      <x:c r="CY29" s="522" t="s">
        <x:v>1855</x:v>
      </x:c>
      <x:c r="CZ29" s="535"/>
      <x:c r="DA29" s="532"/>
      <x:c r="DB29" s="531"/>
      <x:c r="DC29" s="532"/>
      <x:c r="DD29" s="531"/>
      <x:c r="DE29" s="532"/>
      <x:c r="DF29" s="531"/>
      <x:c r="DG29" s="536"/>
    </x:row>
    <x:row r="30" spans="1:111" s="20" customFormat="1" ht="30" customHeight="1">
      <x:c r="A30" s="522" t="s">
        <x:v>126</x:v>
      </x:c>
      <x:c r="B30" s="70"/>
      <x:c r="C30" s="73"/>
      <x:c r="D30" s="70"/>
      <x:c r="E30" s="73"/>
      <x:c r="F30" s="70"/>
      <x:c r="G30" s="73"/>
      <x:c r="H30" s="70"/>
      <x:c r="I30" s="73"/>
      <x:c r="J30" s="70"/>
      <x:c r="K30" s="70"/>
      <x:c r="L30" s="73"/>
      <x:c r="M30" s="70"/>
      <x:c r="N30" s="70"/>
      <x:c r="O30" s="70"/>
      <x:c r="P30" s="70"/>
      <x:c r="Q30" s="537"/>
      <x:c r="R30" s="73"/>
      <x:c r="S30" s="70"/>
      <x:c r="T30" s="73"/>
      <x:c r="U30" s="70"/>
      <x:c r="V30" s="73"/>
      <x:c r="W30" s="70"/>
      <x:c r="X30" s="70">
        <x:v>11</x:v>
      </x:c>
      <x:c r="Y30" s="70"/>
      <x:c r="Z30" s="70"/>
      <x:c r="AA30" s="70"/>
      <x:c r="AB30" s="70"/>
      <x:c r="AC30" s="70"/>
      <x:c r="AD30" s="70"/>
      <x:c r="AE30" s="70"/>
      <x:c r="AF30" s="70"/>
      <x:c r="AG30" s="70"/>
      <x:c r="AH30" s="70"/>
      <x:c r="AI30" s="70"/>
      <x:c r="AJ30" s="70"/>
      <x:c r="AK30" s="70"/>
      <x:c r="AL30" s="522" t="s">
        <x:v>126</x:v>
      </x:c>
      <x:c r="AM30" s="531"/>
      <x:c r="AN30" s="71"/>
      <x:c r="AO30" s="531"/>
      <x:c r="AP30" s="531"/>
      <x:c r="AQ30" s="531"/>
      <x:c r="AR30" s="532"/>
      <x:c r="AS30" s="531"/>
      <x:c r="AT30" s="532"/>
      <x:c r="AU30" s="531"/>
      <x:c r="AV30" s="531"/>
      <x:c r="AW30" s="531"/>
      <x:c r="AX30" s="531"/>
      <x:c r="AY30" s="531"/>
      <x:c r="AZ30" s="531"/>
      <x:c r="BA30" s="532"/>
      <x:c r="BB30" s="531"/>
      <x:c r="BC30" s="531"/>
      <x:c r="BD30" s="523"/>
      <x:c r="BE30" s="69"/>
      <x:c r="BF30" s="531"/>
      <x:c r="BG30" s="531"/>
      <x:c r="BH30" s="531"/>
      <x:c r="BI30" s="531"/>
      <x:c r="BJ30" s="532"/>
      <x:c r="BK30" s="531"/>
      <x:c r="BL30" s="532"/>
      <x:c r="BM30" s="531"/>
      <x:c r="BN30" s="532"/>
      <x:c r="BO30" s="531"/>
      <x:c r="BP30" s="532"/>
      <x:c r="BQ30" s="531"/>
      <x:c r="BR30" s="531"/>
      <x:c r="BS30" s="531"/>
      <x:c r="BT30" s="531">
        <x:v>1</x:v>
      </x:c>
      <x:c r="BU30" s="531">
        <x:v>1</x:v>
      </x:c>
      <x:c r="BV30" s="522" t="s">
        <x:v>126</x:v>
      </x:c>
      <x:c r="BW30" s="531"/>
      <x:c r="BX30" s="531"/>
      <x:c r="BY30" s="532"/>
      <x:c r="BZ30" s="531"/>
      <x:c r="CA30" s="71"/>
      <x:c r="CB30" s="531"/>
      <x:c r="CC30" s="71"/>
      <x:c r="CD30" s="531"/>
      <x:c r="CE30" s="531"/>
      <x:c r="CF30" s="532"/>
      <x:c r="CG30" s="531"/>
      <x:c r="CH30" s="523"/>
      <x:c r="CI30" s="531"/>
      <x:c r="CJ30" s="531"/>
      <x:c r="CK30" s="531"/>
      <x:c r="CL30" s="531"/>
      <x:c r="CM30" s="531"/>
      <x:c r="CN30" s="533"/>
      <x:c r="CO30" s="523"/>
      <x:c r="CP30" s="71"/>
      <x:c r="CQ30" s="531"/>
      <x:c r="CR30" s="532"/>
      <x:c r="CS30" s="531"/>
      <x:c r="CT30" s="531">
        <x:v>2</x:v>
      </x:c>
      <x:c r="CU30" s="531"/>
      <x:c r="CV30" s="531"/>
      <x:c r="CW30" s="531"/>
      <x:c r="CX30" s="534"/>
      <x:c r="CY30" s="522" t="s">
        <x:v>126</x:v>
      </x:c>
      <x:c r="CZ30" s="535">
        <x:v>1</x:v>
      </x:c>
      <x:c r="DA30" s="532">
        <x:v>58.189999999999998</x:v>
      </x:c>
      <x:c r="DB30" s="531"/>
      <x:c r="DC30" s="532"/>
      <x:c r="DD30" s="531"/>
      <x:c r="DE30" s="532"/>
      <x:c r="DF30" s="531"/>
      <x:c r="DG30" s="536"/>
    </x:row>
    <x:row r="31" spans="1:111" s="20" customFormat="1" ht="30" customHeight="1">
      <x:c r="A31" s="522" t="s">
        <x:v>1870</x:v>
      </x:c>
      <x:c r="B31" s="70"/>
      <x:c r="C31" s="73"/>
      <x:c r="D31" s="70"/>
      <x:c r="E31" s="73"/>
      <x:c r="F31" s="70"/>
      <x:c r="G31" s="73"/>
      <x:c r="H31" s="70"/>
      <x:c r="I31" s="73"/>
      <x:c r="J31" s="70">
        <x:v>2</x:v>
      </x:c>
      <x:c r="K31" s="70"/>
      <x:c r="L31" s="73"/>
      <x:c r="M31" s="70"/>
      <x:c r="N31" s="70"/>
      <x:c r="O31" s="70"/>
      <x:c r="P31" s="70"/>
      <x:c r="Q31" s="70"/>
      <x:c r="R31" s="73"/>
      <x:c r="S31" s="70"/>
      <x:c r="T31" s="73"/>
      <x:c r="U31" s="70"/>
      <x:c r="V31" s="73"/>
      <x:c r="W31" s="70"/>
      <x:c r="X31" s="70">
        <x:v>107</x:v>
      </x:c>
      <x:c r="Y31" s="70"/>
      <x:c r="Z31" s="70"/>
      <x:c r="AA31" s="70"/>
      <x:c r="AB31" s="70"/>
      <x:c r="AC31" s="70">
        <x:v>1</x:v>
      </x:c>
      <x:c r="AD31" s="70"/>
      <x:c r="AE31" s="70"/>
      <x:c r="AF31" s="70"/>
      <x:c r="AG31" s="70">
        <x:v>1</x:v>
      </x:c>
      <x:c r="AH31" s="70"/>
      <x:c r="AI31" s="70"/>
      <x:c r="AJ31" s="70">
        <x:v>2</x:v>
      </x:c>
      <x:c r="AK31" s="70">
        <x:v>3</x:v>
      </x:c>
      <x:c r="AL31" s="522" t="s">
        <x:v>1870</x:v>
      </x:c>
      <x:c r="AM31" s="69">
        <x:v>1</x:v>
      </x:c>
      <x:c r="AN31" s="71">
        <x:v>200</x:v>
      </x:c>
      <x:c r="AO31" s="69"/>
      <x:c r="AP31" s="69"/>
      <x:c r="AQ31" s="69"/>
      <x:c r="AR31" s="71"/>
      <x:c r="AS31" s="69"/>
      <x:c r="AT31" s="71"/>
      <x:c r="AU31" s="69"/>
      <x:c r="AV31" s="69"/>
      <x:c r="AW31" s="69"/>
      <x:c r="AX31" s="69"/>
      <x:c r="AY31" s="69"/>
      <x:c r="AZ31" s="69"/>
      <x:c r="BA31" s="71"/>
      <x:c r="BB31" s="69"/>
      <x:c r="BC31" s="69"/>
      <x:c r="BD31" s="69"/>
      <x:c r="BE31" s="69"/>
      <x:c r="BF31" s="69"/>
      <x:c r="BG31" s="69">
        <x:v>2</x:v>
      </x:c>
      <x:c r="BH31" s="69">
        <x:v>4</x:v>
      </x:c>
      <x:c r="BI31" s="69"/>
      <x:c r="BJ31" s="71"/>
      <x:c r="BK31" s="69"/>
      <x:c r="BL31" s="71"/>
      <x:c r="BM31" s="69"/>
      <x:c r="BN31" s="71"/>
      <x:c r="BO31" s="69"/>
      <x:c r="BP31" s="71"/>
      <x:c r="BQ31" s="69"/>
      <x:c r="BR31" s="69"/>
      <x:c r="BS31" s="69"/>
      <x:c r="BT31" s="69"/>
      <x:c r="BU31" s="69"/>
      <x:c r="BV31" s="522" t="s">
        <x:v>1870</x:v>
      </x:c>
      <x:c r="BW31" s="69"/>
      <x:c r="BX31" s="69"/>
      <x:c r="BY31" s="71"/>
      <x:c r="BZ31" s="69"/>
      <x:c r="CA31" s="71"/>
      <x:c r="CB31" s="69"/>
      <x:c r="CC31" s="71"/>
      <x:c r="CD31" s="69"/>
      <x:c r="CE31" s="69">
        <x:v>1</x:v>
      </x:c>
      <x:c r="CF31" s="71">
        <x:v>12</x:v>
      </x:c>
      <x:c r="CG31" s="69"/>
      <x:c r="CH31" s="69"/>
      <x:c r="CI31" s="69"/>
      <x:c r="CJ31" s="69">
        <x:v>1</x:v>
      </x:c>
      <x:c r="CK31" s="69"/>
      <x:c r="CL31" s="69"/>
      <x:c r="CM31" s="69"/>
      <x:c r="CN31" s="523"/>
      <x:c r="CO31" s="69"/>
      <x:c r="CP31" s="71"/>
      <x:c r="CQ31" s="69"/>
      <x:c r="CR31" s="71"/>
      <x:c r="CS31" s="69">
        <x:v>35</x:v>
      </x:c>
      <x:c r="CT31" s="69">
        <x:v>1</x:v>
      </x:c>
      <x:c r="CU31" s="69"/>
      <x:c r="CV31" s="69"/>
      <x:c r="CW31" s="69"/>
      <x:c r="CX31" s="132"/>
      <x:c r="CY31" s="522" t="s">
        <x:v>1870</x:v>
      </x:c>
      <x:c r="CZ31" s="93"/>
      <x:c r="DA31" s="72"/>
      <x:c r="DB31" s="69">
        <x:f>SUM(DD31+DF31)</x:f>
        <x:v>1</x:v>
      </x:c>
      <x:c r="DC31" s="71">
        <x:f>SUM(DE31+DG31)</x:f>
        <x:v>904</x:v>
      </x:c>
      <x:c r="DD31" s="69">
        <x:v>1</x:v>
      </x:c>
      <x:c r="DE31" s="71">
        <x:v>904</x:v>
      </x:c>
      <x:c r="DF31" s="94"/>
      <x:c r="DG31" s="106"/>
    </x:row>
    <x:row r="32" spans="1:111" s="20" customFormat="1" ht="30" customHeight="1">
      <x:c r="A32" s="522" t="s">
        <x:v>2941</x:v>
      </x:c>
      <x:c r="B32" s="70">
        <x:v>6</x:v>
      </x:c>
      <x:c r="C32" s="73">
        <x:v>13200</x:v>
      </x:c>
      <x:c r="D32" s="70"/>
      <x:c r="E32" s="73"/>
      <x:c r="F32" s="70">
        <x:v>1</x:v>
      </x:c>
      <x:c r="G32" s="73">
        <x:v>0.5</x:v>
      </x:c>
      <x:c r="H32" s="70"/>
      <x:c r="I32" s="73"/>
      <x:c r="J32" s="70">
        <x:v>3</x:v>
      </x:c>
      <x:c r="K32" s="70"/>
      <x:c r="L32" s="73"/>
      <x:c r="M32" s="70"/>
      <x:c r="N32" s="70"/>
      <x:c r="O32" s="70"/>
      <x:c r="P32" s="70"/>
      <x:c r="Q32" s="70"/>
      <x:c r="R32" s="73"/>
      <x:c r="S32" s="70"/>
      <x:c r="T32" s="73"/>
      <x:c r="U32" s="70"/>
      <x:c r="V32" s="73"/>
      <x:c r="W32" s="70"/>
      <x:c r="X32" s="70">
        <x:v>80</x:v>
      </x:c>
      <x:c r="Y32" s="70"/>
      <x:c r="Z32" s="70"/>
      <x:c r="AA32" s="70"/>
      <x:c r="AB32" s="70"/>
      <x:c r="AC32" s="70"/>
      <x:c r="AD32" s="70"/>
      <x:c r="AE32" s="70"/>
      <x:c r="AF32" s="70"/>
      <x:c r="AG32" s="70"/>
      <x:c r="AH32" s="70"/>
      <x:c r="AI32" s="70"/>
      <x:c r="AJ32" s="70"/>
      <x:c r="AK32" s="70"/>
      <x:c r="AL32" s="522" t="s">
        <x:v>2941</x:v>
      </x:c>
      <x:c r="AM32" s="69"/>
      <x:c r="AN32" s="71"/>
      <x:c r="AO32" s="69"/>
      <x:c r="AP32" s="69"/>
      <x:c r="AQ32" s="69"/>
      <x:c r="AR32" s="71"/>
      <x:c r="AS32" s="69"/>
      <x:c r="AT32" s="71"/>
      <x:c r="AU32" s="69"/>
      <x:c r="AV32" s="69"/>
      <x:c r="AW32" s="69"/>
      <x:c r="AX32" s="69"/>
      <x:c r="AY32" s="69"/>
      <x:c r="AZ32" s="69"/>
      <x:c r="BA32" s="71"/>
      <x:c r="BB32" s="69"/>
      <x:c r="BC32" s="69"/>
      <x:c r="BD32" s="69"/>
      <x:c r="BE32" s="69"/>
      <x:c r="BF32" s="69"/>
      <x:c r="BG32" s="69"/>
      <x:c r="BH32" s="69"/>
      <x:c r="BI32" s="69"/>
      <x:c r="BJ32" s="71"/>
      <x:c r="BK32" s="69"/>
      <x:c r="BL32" s="71"/>
      <x:c r="BM32" s="69"/>
      <x:c r="BN32" s="71"/>
      <x:c r="BO32" s="69"/>
      <x:c r="BP32" s="71"/>
      <x:c r="BQ32" s="69"/>
      <x:c r="BR32" s="69"/>
      <x:c r="BS32" s="69"/>
      <x:c r="BT32" s="69"/>
      <x:c r="BU32" s="69"/>
      <x:c r="BV32" s="522" t="s">
        <x:v>2941</x:v>
      </x:c>
      <x:c r="BW32" s="69"/>
      <x:c r="BX32" s="69"/>
      <x:c r="BY32" s="71"/>
      <x:c r="BZ32" s="69"/>
      <x:c r="CA32" s="71"/>
      <x:c r="CB32" s="69"/>
      <x:c r="CC32" s="71"/>
      <x:c r="CD32" s="69"/>
      <x:c r="CE32" s="69">
        <x:v>6</x:v>
      </x:c>
      <x:c r="CF32" s="71">
        <x:v>228</x:v>
      </x:c>
      <x:c r="CG32" s="69"/>
      <x:c r="CH32" s="69"/>
      <x:c r="CI32" s="69">
        <x:v>4</x:v>
      </x:c>
      <x:c r="CJ32" s="69">
        <x:v>3</x:v>
      </x:c>
      <x:c r="CK32" s="69"/>
      <x:c r="CL32" s="69"/>
      <x:c r="CM32" s="69"/>
      <x:c r="CN32" s="523"/>
      <x:c r="CO32" s="69"/>
      <x:c r="CP32" s="71"/>
      <x:c r="CQ32" s="69">
        <x:v>1</x:v>
      </x:c>
      <x:c r="CR32" s="71">
        <x:v>2064</x:v>
      </x:c>
      <x:c r="CS32" s="69">
        <x:v>46</x:v>
      </x:c>
      <x:c r="CT32" s="69"/>
      <x:c r="CU32" s="69"/>
      <x:c r="CV32" s="69">
        <x:v>36</x:v>
      </x:c>
      <x:c r="CW32" s="69"/>
      <x:c r="CX32" s="132"/>
      <x:c r="CY32" s="522" t="s">
        <x:v>2941</x:v>
      </x:c>
      <x:c r="CZ32" s="77">
        <x:v>49</x:v>
      </x:c>
      <x:c r="DA32" s="71">
        <x:v>54500.300000000003</x:v>
      </x:c>
      <x:c r="DB32" s="69"/>
      <x:c r="DC32" s="71"/>
      <x:c r="DD32" s="94"/>
      <x:c r="DE32" s="72"/>
      <x:c r="DF32" s="94"/>
      <x:c r="DG32" s="106"/>
    </x:row>
    <x:row r="33" spans="1:111" s="470" customFormat="1" ht="30" customHeight="1">
      <x:c r="A33" s="522" t="s">
        <x:v>2917</x:v>
      </x:c>
      <x:c r="B33" s="70">
        <x:v>2</x:v>
      </x:c>
      <x:c r="C33" s="73">
        <x:v>2446</x:v>
      </x:c>
      <x:c r="D33" s="70">
        <x:v>1</x:v>
      </x:c>
      <x:c r="E33" s="73">
        <x:v>1300</x:v>
      </x:c>
      <x:c r="F33" s="70">
        <x:v>3</x:v>
      </x:c>
      <x:c r="G33" s="73">
        <x:v>3.2000000000000002</x:v>
      </x:c>
      <x:c r="H33" s="70"/>
      <x:c r="I33" s="73"/>
      <x:c r="J33" s="70"/>
      <x:c r="K33" s="70"/>
      <x:c r="L33" s="73"/>
      <x:c r="M33" s="70"/>
      <x:c r="N33" s="70"/>
      <x:c r="O33" s="70"/>
      <x:c r="P33" s="70"/>
      <x:c r="Q33" s="70"/>
      <x:c r="R33" s="73"/>
      <x:c r="S33" s="70"/>
      <x:c r="T33" s="73"/>
      <x:c r="U33" s="70"/>
      <x:c r="V33" s="73"/>
      <x:c r="W33" s="70"/>
      <x:c r="X33" s="70">
        <x:v>38</x:v>
      </x:c>
      <x:c r="Y33" s="70"/>
      <x:c r="Z33" s="70"/>
      <x:c r="AA33" s="70"/>
      <x:c r="AB33" s="70"/>
      <x:c r="AC33" s="70"/>
      <x:c r="AD33" s="70"/>
      <x:c r="AE33" s="70"/>
      <x:c r="AF33" s="70"/>
      <x:c r="AG33" s="70"/>
      <x:c r="AH33" s="70"/>
      <x:c r="AI33" s="70"/>
      <x:c r="AJ33" s="70"/>
      <x:c r="AK33" s="70"/>
      <x:c r="AL33" s="522" t="s">
        <x:v>2917</x:v>
      </x:c>
      <x:c r="AM33" s="69"/>
      <x:c r="AN33" s="71"/>
      <x:c r="AO33" s="69"/>
      <x:c r="AP33" s="69"/>
      <x:c r="AQ33" s="69"/>
      <x:c r="AR33" s="71"/>
      <x:c r="AS33" s="69"/>
      <x:c r="AT33" s="71"/>
      <x:c r="AU33" s="69"/>
      <x:c r="AV33" s="69"/>
      <x:c r="AW33" s="69"/>
      <x:c r="AX33" s="69"/>
      <x:c r="AY33" s="69"/>
      <x:c r="AZ33" s="69"/>
      <x:c r="BA33" s="71"/>
      <x:c r="BB33" s="69"/>
      <x:c r="BC33" s="69"/>
      <x:c r="BD33" s="69"/>
      <x:c r="BE33" s="69"/>
      <x:c r="BF33" s="69"/>
      <x:c r="BG33" s="69"/>
      <x:c r="BH33" s="69"/>
      <x:c r="BI33" s="69"/>
      <x:c r="BJ33" s="71"/>
      <x:c r="BK33" s="69"/>
      <x:c r="BL33" s="71"/>
      <x:c r="BM33" s="69"/>
      <x:c r="BN33" s="71"/>
      <x:c r="BO33" s="69"/>
      <x:c r="BP33" s="71"/>
      <x:c r="BQ33" s="69"/>
      <x:c r="BR33" s="69"/>
      <x:c r="BS33" s="69">
        <x:v>1</x:v>
      </x:c>
      <x:c r="BT33" s="69"/>
      <x:c r="BU33" s="69"/>
      <x:c r="BV33" s="522" t="s">
        <x:v>2917</x:v>
      </x:c>
      <x:c r="BW33" s="69"/>
      <x:c r="BX33" s="69"/>
      <x:c r="BY33" s="71"/>
      <x:c r="BZ33" s="69"/>
      <x:c r="CA33" s="71"/>
      <x:c r="CB33" s="69"/>
      <x:c r="CC33" s="71"/>
      <x:c r="CD33" s="69"/>
      <x:c r="CE33" s="69">
        <x:v>1</x:v>
      </x:c>
      <x:c r="CF33" s="71">
        <x:v>56</x:v>
      </x:c>
      <x:c r="CG33" s="69"/>
      <x:c r="CH33" s="69"/>
      <x:c r="CI33" s="69"/>
      <x:c r="CJ33" s="69">
        <x:v>1</x:v>
      </x:c>
      <x:c r="CK33" s="69"/>
      <x:c r="CL33" s="69"/>
      <x:c r="CM33" s="69"/>
      <x:c r="CN33" s="523"/>
      <x:c r="CO33" s="69"/>
      <x:c r="CP33" s="71"/>
      <x:c r="CQ33" s="69">
        <x:v>1</x:v>
      </x:c>
      <x:c r="CR33" s="71">
        <x:v>3800</x:v>
      </x:c>
      <x:c r="CS33" s="69">
        <x:v>16</x:v>
      </x:c>
      <x:c r="CT33" s="69"/>
      <x:c r="CU33" s="69"/>
      <x:c r="CV33" s="69"/>
      <x:c r="CW33" s="69"/>
      <x:c r="CX33" s="132"/>
      <x:c r="CY33" s="522" t="s">
        <x:v>2917</x:v>
      </x:c>
      <x:c r="CZ33" s="77">
        <x:v>88</x:v>
      </x:c>
      <x:c r="DA33" s="71">
        <x:v>13632.059999999999</x:v>
      </x:c>
      <x:c r="DB33" s="69"/>
      <x:c r="DC33" s="71"/>
      <x:c r="DD33" s="94"/>
      <x:c r="DE33" s="72"/>
      <x:c r="DF33" s="94"/>
      <x:c r="DG33" s="106"/>
    </x:row>
    <x:row r="34" spans="1:111" s="20" customFormat="1" ht="30" customHeight="1">
      <x:c r="A34" s="522" t="s">
        <x:v>2920</x:v>
      </x:c>
      <x:c r="B34" s="70"/>
      <x:c r="C34" s="73"/>
      <x:c r="D34" s="70"/>
      <x:c r="E34" s="73"/>
      <x:c r="F34" s="70">
        <x:v>1</x:v>
      </x:c>
      <x:c r="G34" s="73">
        <x:v>2</x:v>
      </x:c>
      <x:c r="H34" s="70"/>
      <x:c r="I34" s="73"/>
      <x:c r="J34" s="70"/>
      <x:c r="K34" s="70"/>
      <x:c r="L34" s="73"/>
      <x:c r="M34" s="70"/>
      <x:c r="N34" s="70"/>
      <x:c r="O34" s="70"/>
      <x:c r="P34" s="70"/>
      <x:c r="Q34" s="70"/>
      <x:c r="R34" s="73"/>
      <x:c r="S34" s="70"/>
      <x:c r="T34" s="73"/>
      <x:c r="U34" s="70"/>
      <x:c r="V34" s="73"/>
      <x:c r="W34" s="70"/>
      <x:c r="X34" s="70">
        <x:v>134</x:v>
      </x:c>
      <x:c r="Y34" s="70"/>
      <x:c r="Z34" s="70"/>
      <x:c r="AA34" s="70"/>
      <x:c r="AB34" s="70"/>
      <x:c r="AC34" s="70"/>
      <x:c r="AD34" s="70"/>
      <x:c r="AE34" s="70"/>
      <x:c r="AF34" s="70"/>
      <x:c r="AG34" s="70"/>
      <x:c r="AH34" s="70"/>
      <x:c r="AI34" s="70"/>
      <x:c r="AJ34" s="70"/>
      <x:c r="AK34" s="70"/>
      <x:c r="AL34" s="522" t="s">
        <x:v>2920</x:v>
      </x:c>
      <x:c r="AM34" s="69"/>
      <x:c r="AN34" s="71"/>
      <x:c r="AO34" s="69"/>
      <x:c r="AP34" s="69"/>
      <x:c r="AQ34" s="69"/>
      <x:c r="AR34" s="71"/>
      <x:c r="AS34" s="69"/>
      <x:c r="AT34" s="71"/>
      <x:c r="AU34" s="69"/>
      <x:c r="AV34" s="69"/>
      <x:c r="AW34" s="69"/>
      <x:c r="AX34" s="69"/>
      <x:c r="AY34" s="69"/>
      <x:c r="AZ34" s="69"/>
      <x:c r="BA34" s="71"/>
      <x:c r="BB34" s="69"/>
      <x:c r="BC34" s="69"/>
      <x:c r="BD34" s="69"/>
      <x:c r="BE34" s="69"/>
      <x:c r="BF34" s="69"/>
      <x:c r="BG34" s="69"/>
      <x:c r="BH34" s="69"/>
      <x:c r="BI34" s="69"/>
      <x:c r="BJ34" s="71"/>
      <x:c r="BK34" s="69"/>
      <x:c r="BL34" s="71"/>
      <x:c r="BM34" s="69"/>
      <x:c r="BN34" s="71"/>
      <x:c r="BO34" s="69"/>
      <x:c r="BP34" s="71"/>
      <x:c r="BQ34" s="69"/>
      <x:c r="BR34" s="69"/>
      <x:c r="BS34" s="69"/>
      <x:c r="BT34" s="69"/>
      <x:c r="BU34" s="69"/>
      <x:c r="BV34" s="522" t="s">
        <x:v>2920</x:v>
      </x:c>
      <x:c r="BW34" s="69"/>
      <x:c r="BX34" s="69"/>
      <x:c r="BY34" s="71"/>
      <x:c r="BZ34" s="69"/>
      <x:c r="CA34" s="71"/>
      <x:c r="CB34" s="69"/>
      <x:c r="CC34" s="71"/>
      <x:c r="CD34" s="69"/>
      <x:c r="CE34" s="69">
        <x:v>4</x:v>
      </x:c>
      <x:c r="CF34" s="71">
        <x:v>173.34999999999999</x:v>
      </x:c>
      <x:c r="CG34" s="69"/>
      <x:c r="CH34" s="69"/>
      <x:c r="CI34" s="69">
        <x:v>2</x:v>
      </x:c>
      <x:c r="CJ34" s="69">
        <x:v>3</x:v>
      </x:c>
      <x:c r="CK34" s="69"/>
      <x:c r="CL34" s="69"/>
      <x:c r="CM34" s="69"/>
      <x:c r="CN34" s="523"/>
      <x:c r="CO34" s="69">
        <x:v>1</x:v>
      </x:c>
      <x:c r="CP34" s="71">
        <x:v>30</x:v>
      </x:c>
      <x:c r="CQ34" s="69">
        <x:v>1</x:v>
      </x:c>
      <x:c r="CR34" s="71">
        <x:v>3800</x:v>
      </x:c>
      <x:c r="CS34" s="69">
        <x:v>87</x:v>
      </x:c>
      <x:c r="CT34" s="69">
        <x:v>1</x:v>
      </x:c>
      <x:c r="CU34" s="69">
        <x:v>8</x:v>
      </x:c>
      <x:c r="CV34" s="69"/>
      <x:c r="CW34" s="69"/>
      <x:c r="CX34" s="132"/>
      <x:c r="CY34" s="522" t="s">
        <x:v>2920</x:v>
      </x:c>
      <x:c r="CZ34" s="77">
        <x:v>23</x:v>
      </x:c>
      <x:c r="DA34" s="71">
        <x:v>2878.6500000000001</x:v>
      </x:c>
      <x:c r="DB34" s="69"/>
      <x:c r="DC34" s="71"/>
      <x:c r="DD34" s="94"/>
      <x:c r="DE34" s="72"/>
      <x:c r="DF34" s="94"/>
      <x:c r="DG34" s="106"/>
    </x:row>
    <x:row r="35" spans="1:111" s="20" customFormat="1" ht="30" customHeight="1">
      <x:c r="A35" s="522" t="s">
        <x:v>2893</x:v>
      </x:c>
      <x:c r="B35" s="70"/>
      <x:c r="C35" s="73"/>
      <x:c r="D35" s="70"/>
      <x:c r="E35" s="73"/>
      <x:c r="F35" s="70">
        <x:v>1</x:v>
      </x:c>
      <x:c r="G35" s="73">
        <x:v>3.5</x:v>
      </x:c>
      <x:c r="H35" s="70"/>
      <x:c r="I35" s="73"/>
      <x:c r="J35" s="70"/>
      <x:c r="K35" s="70"/>
      <x:c r="L35" s="73"/>
      <x:c r="M35" s="70"/>
      <x:c r="N35" s="70"/>
      <x:c r="O35" s="70"/>
      <x:c r="P35" s="70"/>
      <x:c r="Q35" s="70"/>
      <x:c r="R35" s="73"/>
      <x:c r="S35" s="70"/>
      <x:c r="T35" s="73"/>
      <x:c r="U35" s="70"/>
      <x:c r="V35" s="73"/>
      <x:c r="W35" s="70"/>
      <x:c r="X35" s="70">
        <x:v>30</x:v>
      </x:c>
      <x:c r="Y35" s="70"/>
      <x:c r="Z35" s="70"/>
      <x:c r="AA35" s="70"/>
      <x:c r="AB35" s="70"/>
      <x:c r="AC35" s="70"/>
      <x:c r="AD35" s="70"/>
      <x:c r="AE35" s="70"/>
      <x:c r="AF35" s="70"/>
      <x:c r="AG35" s="70"/>
      <x:c r="AH35" s="70"/>
      <x:c r="AI35" s="70"/>
      <x:c r="AJ35" s="70"/>
      <x:c r="AK35" s="70"/>
      <x:c r="AL35" s="522" t="s">
        <x:v>2893</x:v>
      </x:c>
      <x:c r="AM35" s="69"/>
      <x:c r="AN35" s="71"/>
      <x:c r="AO35" s="69"/>
      <x:c r="AP35" s="69"/>
      <x:c r="AQ35" s="69"/>
      <x:c r="AR35" s="71"/>
      <x:c r="AS35" s="69"/>
      <x:c r="AT35" s="71"/>
      <x:c r="AU35" s="69"/>
      <x:c r="AV35" s="69"/>
      <x:c r="AW35" s="69"/>
      <x:c r="AX35" s="69"/>
      <x:c r="AY35" s="69"/>
      <x:c r="AZ35" s="69"/>
      <x:c r="BA35" s="71"/>
      <x:c r="BB35" s="69"/>
      <x:c r="BC35" s="69"/>
      <x:c r="BD35" s="69"/>
      <x:c r="BE35" s="69"/>
      <x:c r="BF35" s="69"/>
      <x:c r="BG35" s="69"/>
      <x:c r="BH35" s="69"/>
      <x:c r="BI35" s="69"/>
      <x:c r="BJ35" s="71"/>
      <x:c r="BK35" s="69"/>
      <x:c r="BL35" s="71"/>
      <x:c r="BM35" s="69"/>
      <x:c r="BN35" s="71"/>
      <x:c r="BO35" s="69"/>
      <x:c r="BP35" s="71"/>
      <x:c r="BQ35" s="69"/>
      <x:c r="BR35" s="69"/>
      <x:c r="BS35" s="69"/>
      <x:c r="BT35" s="69"/>
      <x:c r="BU35" s="69"/>
      <x:c r="BV35" s="522" t="s">
        <x:v>2893</x:v>
      </x:c>
      <x:c r="BW35" s="69"/>
      <x:c r="BX35" s="69"/>
      <x:c r="BY35" s="71"/>
      <x:c r="BZ35" s="69"/>
      <x:c r="CA35" s="71"/>
      <x:c r="CB35" s="69"/>
      <x:c r="CC35" s="71"/>
      <x:c r="CD35" s="69"/>
      <x:c r="CE35" s="69">
        <x:v>2</x:v>
      </x:c>
      <x:c r="CF35" s="71">
        <x:v>31.550000000000001</x:v>
      </x:c>
      <x:c r="CG35" s="69"/>
      <x:c r="CH35" s="69"/>
      <x:c r="CI35" s="69">
        <x:v>6</x:v>
      </x:c>
      <x:c r="CJ35" s="69">
        <x:v>1</x:v>
      </x:c>
      <x:c r="CK35" s="69"/>
      <x:c r="CL35" s="69"/>
      <x:c r="CM35" s="69"/>
      <x:c r="CN35" s="523"/>
      <x:c r="CO35" s="69">
        <x:v>1</x:v>
      </x:c>
      <x:c r="CP35" s="71">
        <x:v>9.25</x:v>
      </x:c>
      <x:c r="CQ35" s="69">
        <x:v>1</x:v>
      </x:c>
      <x:c r="CR35" s="71">
        <x:v>1750</x:v>
      </x:c>
      <x:c r="CS35" s="69"/>
      <x:c r="CT35" s="69"/>
      <x:c r="CU35" s="69"/>
      <x:c r="CV35" s="69">
        <x:v>22</x:v>
      </x:c>
      <x:c r="CW35" s="69"/>
      <x:c r="CX35" s="132"/>
      <x:c r="CY35" s="522" t="s">
        <x:v>2893</x:v>
      </x:c>
      <x:c r="CZ35" s="77">
        <x:v>35</x:v>
      </x:c>
      <x:c r="DA35" s="71">
        <x:v>4011.4499999999998</x:v>
      </x:c>
      <x:c r="DB35" s="69"/>
      <x:c r="DC35" s="71"/>
      <x:c r="DD35" s="94"/>
      <x:c r="DE35" s="72"/>
      <x:c r="DF35" s="94"/>
      <x:c r="DG35" s="106"/>
    </x:row>
    <x:row r="36" spans="1:111" s="20" customFormat="1" ht="30" customHeight="1">
      <x:c r="A36" s="288" t="s">
        <x:v>677</x:v>
      </x:c>
      <x:c r="B36" s="70">
        <x:f>SUM(B37:B41)</x:f>
        <x:v>0</x:v>
      </x:c>
      <x:c r="C36" s="73">
        <x:f t="shared" ref="C36:BN36" si="28">SUM(C37:C41)</x:f>
        <x:v>0</x:v>
      </x:c>
      <x:c r="D36" s="70">
        <x:f t="shared" si="28"/>
        <x:v>0</x:v>
      </x:c>
      <x:c r="E36" s="73">
        <x:f t="shared" si="28"/>
        <x:v>0</x:v>
      </x:c>
      <x:c r="F36" s="70">
        <x:f t="shared" si="28"/>
        <x:v>0</x:v>
      </x:c>
      <x:c r="G36" s="73">
        <x:f t="shared" si="28"/>
        <x:v>0</x:v>
      </x:c>
      <x:c r="H36" s="70">
        <x:f t="shared" si="28"/>
        <x:v>0</x:v>
      </x:c>
      <x:c r="I36" s="73">
        <x:f t="shared" si="28"/>
        <x:v>0</x:v>
      </x:c>
      <x:c r="J36" s="70">
        <x:f t="shared" si="28"/>
        <x:v>0</x:v>
      </x:c>
      <x:c r="K36" s="70">
        <x:f t="shared" si="28"/>
        <x:v>0</x:v>
      </x:c>
      <x:c r="L36" s="73">
        <x:f t="shared" si="28"/>
        <x:v>0</x:v>
      </x:c>
      <x:c r="M36" s="70">
        <x:f t="shared" si="28"/>
        <x:v>0</x:v>
      </x:c>
      <x:c r="N36" s="70">
        <x:f t="shared" si="28"/>
        <x:v>0</x:v>
      </x:c>
      <x:c r="O36" s="70">
        <x:f t="shared" si="28"/>
        <x:v>0</x:v>
      </x:c>
      <x:c r="P36" s="70">
        <x:f t="shared" si="28"/>
        <x:v>0</x:v>
      </x:c>
      <x:c r="Q36" s="70">
        <x:f t="shared" si="28"/>
        <x:v>0</x:v>
      </x:c>
      <x:c r="R36" s="73">
        <x:f t="shared" si="28"/>
        <x:v>0</x:v>
      </x:c>
      <x:c r="S36" s="70">
        <x:f t="shared" si="28"/>
        <x:v>0</x:v>
      </x:c>
      <x:c r="T36" s="73">
        <x:f t="shared" si="28"/>
        <x:v>0</x:v>
      </x:c>
      <x:c r="U36" s="70">
        <x:f t="shared" si="28"/>
        <x:v>0</x:v>
      </x:c>
      <x:c r="V36" s="73">
        <x:f t="shared" si="28"/>
        <x:v>0</x:v>
      </x:c>
      <x:c r="W36" s="70">
        <x:f t="shared" si="28"/>
        <x:v>0</x:v>
      </x:c>
      <x:c r="X36" s="70">
        <x:f t="shared" si="28"/>
        <x:v>0</x:v>
      </x:c>
      <x:c r="Y36" s="70">
        <x:f t="shared" si="28"/>
        <x:v>0</x:v>
      </x:c>
      <x:c r="Z36" s="70">
        <x:f t="shared" si="28"/>
        <x:v>0</x:v>
      </x:c>
      <x:c r="AA36" s="70">
        <x:f t="shared" si="28"/>
        <x:v>0</x:v>
      </x:c>
      <x:c r="AB36" s="70">
        <x:f t="shared" si="28"/>
        <x:v>0</x:v>
      </x:c>
      <x:c r="AC36" s="70">
        <x:f t="shared" si="28"/>
        <x:v>0</x:v>
      </x:c>
      <x:c r="AD36" s="70">
        <x:f t="shared" si="28"/>
        <x:v>0</x:v>
      </x:c>
      <x:c r="AE36" s="70">
        <x:f t="shared" si="28"/>
        <x:v>0</x:v>
      </x:c>
      <x:c r="AF36" s="70">
        <x:f t="shared" si="28"/>
        <x:v>0</x:v>
      </x:c>
      <x:c r="AG36" s="70">
        <x:f t="shared" si="28"/>
        <x:v>0</x:v>
      </x:c>
      <x:c r="AH36" s="70">
        <x:f t="shared" si="28"/>
        <x:v>0</x:v>
      </x:c>
      <x:c r="AI36" s="70">
        <x:f t="shared" si="28"/>
        <x:v>0</x:v>
      </x:c>
      <x:c r="AJ36" s="70">
        <x:f t="shared" si="28"/>
        <x:v>0</x:v>
      </x:c>
      <x:c r="AK36" s="70">
        <x:f t="shared" si="28"/>
        <x:v>0</x:v>
      </x:c>
      <x:c r="AL36" s="288" t="s">
        <x:v>677</x:v>
      </x:c>
      <x:c r="AM36" s="69">
        <x:f t="shared" si="28"/>
        <x:v>0</x:v>
      </x:c>
      <x:c r="AN36" s="71">
        <x:f t="shared" si="28"/>
        <x:v>0</x:v>
      </x:c>
      <x:c r="AO36" s="69">
        <x:f t="shared" si="28"/>
        <x:v>0</x:v>
      </x:c>
      <x:c r="AP36" s="69">
        <x:f t="shared" si="28"/>
        <x:v>0</x:v>
      </x:c>
      <x:c r="AQ36" s="69">
        <x:f t="shared" si="28"/>
        <x:v>0</x:v>
      </x:c>
      <x:c r="AR36" s="71">
        <x:f t="shared" si="28"/>
        <x:v>0</x:v>
      </x:c>
      <x:c r="AS36" s="69">
        <x:f t="shared" si="28"/>
        <x:v>0</x:v>
      </x:c>
      <x:c r="AT36" s="71">
        <x:f t="shared" si="28"/>
        <x:v>0</x:v>
      </x:c>
      <x:c r="AU36" s="69">
        <x:f t="shared" si="28"/>
        <x:v>0</x:v>
      </x:c>
      <x:c r="AV36" s="69">
        <x:f t="shared" si="28"/>
        <x:v>0</x:v>
      </x:c>
      <x:c r="AW36" s="69">
        <x:f t="shared" si="28"/>
        <x:v>0</x:v>
      </x:c>
      <x:c r="AX36" s="69">
        <x:f t="shared" si="28"/>
        <x:v>0</x:v>
      </x:c>
      <x:c r="AY36" s="69">
        <x:f t="shared" si="28"/>
        <x:v>0</x:v>
      </x:c>
      <x:c r="AZ36" s="69">
        <x:f t="shared" si="28"/>
        <x:v>0</x:v>
      </x:c>
      <x:c r="BA36" s="71">
        <x:f t="shared" si="28"/>
        <x:v>0</x:v>
      </x:c>
      <x:c r="BB36" s="69">
        <x:f t="shared" si="28"/>
        <x:v>0</x:v>
      </x:c>
      <x:c r="BC36" s="69">
        <x:f t="shared" si="28"/>
        <x:v>0</x:v>
      </x:c>
      <x:c r="BD36" s="69">
        <x:f t="shared" si="28"/>
        <x:v>0</x:v>
      </x:c>
      <x:c r="BE36" s="69">
        <x:f t="shared" si="28"/>
        <x:v>0</x:v>
      </x:c>
      <x:c r="BF36" s="69">
        <x:f t="shared" si="28"/>
        <x:v>0</x:v>
      </x:c>
      <x:c r="BG36" s="69">
        <x:f t="shared" si="28"/>
        <x:v>0</x:v>
      </x:c>
      <x:c r="BH36" s="69">
        <x:f t="shared" si="28"/>
        <x:v>0</x:v>
      </x:c>
      <x:c r="BI36" s="69">
        <x:f t="shared" si="28"/>
        <x:v>0</x:v>
      </x:c>
      <x:c r="BJ36" s="71">
        <x:f t="shared" si="28"/>
        <x:v>0</x:v>
      </x:c>
      <x:c r="BK36" s="69">
        <x:f t="shared" si="28"/>
        <x:v>0</x:v>
      </x:c>
      <x:c r="BL36" s="71">
        <x:f t="shared" si="28"/>
        <x:v>0</x:v>
      </x:c>
      <x:c r="BM36" s="69">
        <x:f t="shared" si="28"/>
        <x:v>0</x:v>
      </x:c>
      <x:c r="BN36" s="71">
        <x:f t="shared" si="28"/>
        <x:v>0</x:v>
      </x:c>
      <x:c r="BO36" s="69">
        <x:f t="shared" ref="BO36:DG36" si="29">SUM(BO37:BO41)</x:f>
        <x:v>0</x:v>
      </x:c>
      <x:c r="BP36" s="71">
        <x:f t="shared" si="29"/>
        <x:v>0</x:v>
      </x:c>
      <x:c r="BQ36" s="69">
        <x:f t="shared" si="29"/>
        <x:v>0</x:v>
      </x:c>
      <x:c r="BR36" s="69">
        <x:f t="shared" si="29"/>
        <x:v>0</x:v>
      </x:c>
      <x:c r="BS36" s="69">
        <x:f t="shared" si="29"/>
        <x:v>0</x:v>
      </x:c>
      <x:c r="BT36" s="69">
        <x:f t="shared" si="29"/>
        <x:v>0</x:v>
      </x:c>
      <x:c r="BU36" s="69">
        <x:f t="shared" si="29"/>
        <x:v>0</x:v>
      </x:c>
      <x:c r="BV36" s="288" t="s">
        <x:v>677</x:v>
      </x:c>
      <x:c r="BW36" s="69">
        <x:f t="shared" si="29"/>
        <x:v>0</x:v>
      </x:c>
      <x:c r="BX36" s="69">
        <x:f t="shared" si="29"/>
        <x:v>0</x:v>
      </x:c>
      <x:c r="BY36" s="71">
        <x:f t="shared" si="29"/>
        <x:v>0</x:v>
      </x:c>
      <x:c r="BZ36" s="69">
        <x:f t="shared" si="29"/>
        <x:v>0</x:v>
      </x:c>
      <x:c r="CA36" s="71">
        <x:f t="shared" si="29"/>
        <x:v>0</x:v>
      </x:c>
      <x:c r="CB36" s="69">
        <x:f t="shared" si="29"/>
        <x:v>0</x:v>
      </x:c>
      <x:c r="CC36" s="71">
        <x:f t="shared" si="29"/>
        <x:v>0</x:v>
      </x:c>
      <x:c r="CD36" s="69">
        <x:f t="shared" si="29"/>
        <x:v>0</x:v>
      </x:c>
      <x:c r="CE36" s="69">
        <x:f t="shared" si="29"/>
        <x:v>0</x:v>
      </x:c>
      <x:c r="CF36" s="71">
        <x:f t="shared" si="29"/>
        <x:v>0</x:v>
      </x:c>
      <x:c r="CG36" s="69">
        <x:f t="shared" si="29"/>
        <x:v>0</x:v>
      </x:c>
      <x:c r="CH36" s="69">
        <x:f t="shared" si="29"/>
        <x:v>0</x:v>
      </x:c>
      <x:c r="CI36" s="69">
        <x:f t="shared" si="29"/>
        <x:v>0</x:v>
      </x:c>
      <x:c r="CJ36" s="69">
        <x:f t="shared" si="29"/>
        <x:v>0</x:v>
      </x:c>
      <x:c r="CK36" s="69">
        <x:f t="shared" si="29"/>
        <x:v>0</x:v>
      </x:c>
      <x:c r="CL36" s="69">
        <x:f t="shared" si="29"/>
        <x:v>0</x:v>
      </x:c>
      <x:c r="CM36" s="69">
        <x:f t="shared" si="29"/>
        <x:v>0</x:v>
      </x:c>
      <x:c r="CN36" s="69">
        <x:f t="shared" si="29"/>
        <x:v>0</x:v>
      </x:c>
      <x:c r="CO36" s="69">
        <x:f t="shared" si="29"/>
        <x:v>0</x:v>
      </x:c>
      <x:c r="CP36" s="71">
        <x:f t="shared" si="29"/>
        <x:v>0</x:v>
      </x:c>
      <x:c r="CQ36" s="69">
        <x:f t="shared" si="29"/>
        <x:v>0</x:v>
      </x:c>
      <x:c r="CR36" s="71">
        <x:f t="shared" si="29"/>
        <x:v>0</x:v>
      </x:c>
      <x:c r="CS36" s="69">
        <x:f t="shared" si="29"/>
        <x:v>0</x:v>
      </x:c>
      <x:c r="CT36" s="69">
        <x:f t="shared" si="29"/>
        <x:v>0</x:v>
      </x:c>
      <x:c r="CU36" s="69">
        <x:f t="shared" si="29"/>
        <x:v>0</x:v>
      </x:c>
      <x:c r="CV36" s="69">
        <x:f t="shared" si="29"/>
        <x:v>0</x:v>
      </x:c>
      <x:c r="CW36" s="69">
        <x:f t="shared" si="29"/>
        <x:v>0</x:v>
      </x:c>
      <x:c r="CX36" s="132">
        <x:f t="shared" si="29"/>
        <x:v>0</x:v>
      </x:c>
      <x:c r="CY36" s="288" t="s">
        <x:v>677</x:v>
      </x:c>
      <x:c r="CZ36" s="77">
        <x:f t="shared" si="29"/>
        <x:v>0</x:v>
      </x:c>
      <x:c r="DA36" s="71">
        <x:f t="shared" si="29"/>
        <x:v>0</x:v>
      </x:c>
      <x:c r="DB36" s="69">
        <x:f t="shared" si="29"/>
        <x:v>0</x:v>
      </x:c>
      <x:c r="DC36" s="71">
        <x:f t="shared" si="29"/>
        <x:v>0</x:v>
      </x:c>
      <x:c r="DD36" s="69">
        <x:f t="shared" si="29"/>
        <x:v>0</x:v>
      </x:c>
      <x:c r="DE36" s="71">
        <x:f t="shared" si="29"/>
        <x:v>0</x:v>
      </x:c>
      <x:c r="DF36" s="69">
        <x:f t="shared" si="29"/>
        <x:v>0</x:v>
      </x:c>
      <x:c r="DG36" s="105">
        <x:f t="shared" si="29"/>
        <x:v>0</x:v>
      </x:c>
    </x:row>
    <x:row r="37" spans="1:111" s="20" customFormat="1" ht="30" customHeight="1">
      <x:c r="A37" s="522" t="s">
        <x:v>1900</x:v>
      </x:c>
      <x:c r="B37" s="70"/>
      <x:c r="C37" s="73"/>
      <x:c r="D37" s="70"/>
      <x:c r="E37" s="73"/>
      <x:c r="F37" s="70"/>
      <x:c r="G37" s="73"/>
      <x:c r="H37" s="70"/>
      <x:c r="I37" s="73"/>
      <x:c r="J37" s="70"/>
      <x:c r="K37" s="70"/>
      <x:c r="L37" s="73"/>
      <x:c r="M37" s="70"/>
      <x:c r="N37" s="70"/>
      <x:c r="O37" s="70"/>
      <x:c r="P37" s="70"/>
      <x:c r="Q37" s="70"/>
      <x:c r="R37" s="73"/>
      <x:c r="S37" s="70"/>
      <x:c r="T37" s="73"/>
      <x:c r="U37" s="70"/>
      <x:c r="V37" s="73"/>
      <x:c r="W37" s="70"/>
      <x:c r="X37" s="70"/>
      <x:c r="Y37" s="70"/>
      <x:c r="Z37" s="70"/>
      <x:c r="AA37" s="70"/>
      <x:c r="AB37" s="70"/>
      <x:c r="AC37" s="70"/>
      <x:c r="AD37" s="70"/>
      <x:c r="AE37" s="70"/>
      <x:c r="AF37" s="70"/>
      <x:c r="AG37" s="70"/>
      <x:c r="AH37" s="70"/>
      <x:c r="AI37" s="70"/>
      <x:c r="AJ37" s="70"/>
      <x:c r="AK37" s="70"/>
      <x:c r="AL37" s="522" t="s">
        <x:v>1900</x:v>
      </x:c>
      <x:c r="AM37" s="69"/>
      <x:c r="AN37" s="71"/>
      <x:c r="AO37" s="69"/>
      <x:c r="AP37" s="69"/>
      <x:c r="AQ37" s="69"/>
      <x:c r="AR37" s="71"/>
      <x:c r="AS37" s="69"/>
      <x:c r="AT37" s="71"/>
      <x:c r="AU37" s="69"/>
      <x:c r="AV37" s="69"/>
      <x:c r="AW37" s="69"/>
      <x:c r="AX37" s="69"/>
      <x:c r="AY37" s="69"/>
      <x:c r="AZ37" s="69"/>
      <x:c r="BA37" s="71"/>
      <x:c r="BB37" s="69"/>
      <x:c r="BC37" s="69"/>
      <x:c r="BD37" s="69"/>
      <x:c r="BE37" s="69"/>
      <x:c r="BF37" s="69"/>
      <x:c r="BG37" s="69"/>
      <x:c r="BH37" s="69"/>
      <x:c r="BI37" s="69"/>
      <x:c r="BJ37" s="71"/>
      <x:c r="BK37" s="69"/>
      <x:c r="BL37" s="71"/>
      <x:c r="BM37" s="69"/>
      <x:c r="BN37" s="71"/>
      <x:c r="BO37" s="69"/>
      <x:c r="BP37" s="71"/>
      <x:c r="BQ37" s="69"/>
      <x:c r="BR37" s="69"/>
      <x:c r="BS37" s="69"/>
      <x:c r="BT37" s="69"/>
      <x:c r="BU37" s="69"/>
      <x:c r="BV37" s="522" t="s">
        <x:v>1900</x:v>
      </x:c>
      <x:c r="BW37" s="69"/>
      <x:c r="BX37" s="69"/>
      <x:c r="BY37" s="71"/>
      <x:c r="BZ37" s="69"/>
      <x:c r="CA37" s="71"/>
      <x:c r="CB37" s="69"/>
      <x:c r="CC37" s="71"/>
      <x:c r="CD37" s="69"/>
      <x:c r="CE37" s="69"/>
      <x:c r="CF37" s="71"/>
      <x:c r="CG37" s="69"/>
      <x:c r="CH37" s="69"/>
      <x:c r="CI37" s="69"/>
      <x:c r="CJ37" s="69"/>
      <x:c r="CK37" s="69"/>
      <x:c r="CL37" s="69"/>
      <x:c r="CM37" s="69"/>
      <x:c r="CN37" s="69"/>
      <x:c r="CO37" s="69"/>
      <x:c r="CP37" s="71"/>
      <x:c r="CQ37" s="69"/>
      <x:c r="CR37" s="71"/>
      <x:c r="CS37" s="69"/>
      <x:c r="CT37" s="69"/>
      <x:c r="CU37" s="69"/>
      <x:c r="CV37" s="69"/>
      <x:c r="CW37" s="69"/>
      <x:c r="CX37" s="132"/>
      <x:c r="CY37" s="522" t="s">
        <x:v>1900</x:v>
      </x:c>
      <x:c r="CZ37" s="77"/>
      <x:c r="DA37" s="71"/>
      <x:c r="DB37" s="69"/>
      <x:c r="DC37" s="71"/>
      <x:c r="DD37" s="69"/>
      <x:c r="DE37" s="71"/>
      <x:c r="DF37" s="69"/>
      <x:c r="DG37" s="105"/>
    </x:row>
    <x:row r="38" spans="1:111" s="20" customFormat="1" ht="30" customHeight="1">
      <x:c r="A38" s="522" t="s">
        <x:v>1897</x:v>
      </x:c>
      <x:c r="B38" s="70"/>
      <x:c r="C38" s="73"/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/>
      <x:c r="O38" s="70"/>
      <x:c r="P38" s="70"/>
      <x:c r="Q38" s="70"/>
      <x:c r="R38" s="73"/>
      <x:c r="S38" s="70"/>
      <x:c r="T38" s="73"/>
      <x:c r="U38" s="70"/>
      <x:c r="V38" s="73"/>
      <x:c r="W38" s="70"/>
      <x:c r="X38" s="70"/>
      <x:c r="Y38" s="70"/>
      <x:c r="Z38" s="70"/>
      <x:c r="AA38" s="70"/>
      <x:c r="AB38" s="70"/>
      <x:c r="AC38" s="70"/>
      <x:c r="AD38" s="70"/>
      <x:c r="AE38" s="70"/>
      <x:c r="AF38" s="70"/>
      <x:c r="AG38" s="70"/>
      <x:c r="AH38" s="70"/>
      <x:c r="AI38" s="70"/>
      <x:c r="AJ38" s="70"/>
      <x:c r="AK38" s="70"/>
      <x:c r="AL38" s="522" t="s">
        <x:v>1897</x:v>
      </x:c>
      <x:c r="AM38" s="531"/>
      <x:c r="AN38" s="71"/>
      <x:c r="AO38" s="531"/>
      <x:c r="AP38" s="531"/>
      <x:c r="AQ38" s="531"/>
      <x:c r="AR38" s="532"/>
      <x:c r="AS38" s="531"/>
      <x:c r="AT38" s="532"/>
      <x:c r="AU38" s="531"/>
      <x:c r="AV38" s="531"/>
      <x:c r="AW38" s="531"/>
      <x:c r="AX38" s="531"/>
      <x:c r="AY38" s="531"/>
      <x:c r="AZ38" s="531"/>
      <x:c r="BA38" s="532"/>
      <x:c r="BB38" s="531"/>
      <x:c r="BC38" s="531"/>
      <x:c r="BD38" s="531"/>
      <x:c r="BE38" s="69"/>
      <x:c r="BF38" s="531"/>
      <x:c r="BG38" s="531"/>
      <x:c r="BH38" s="531"/>
      <x:c r="BI38" s="531"/>
      <x:c r="BJ38" s="532"/>
      <x:c r="BK38" s="531"/>
      <x:c r="BL38" s="532"/>
      <x:c r="BM38" s="531"/>
      <x:c r="BN38" s="532"/>
      <x:c r="BO38" s="531"/>
      <x:c r="BP38" s="532"/>
      <x:c r="BQ38" s="531"/>
      <x:c r="BR38" s="531"/>
      <x:c r="BS38" s="531"/>
      <x:c r="BT38" s="531"/>
      <x:c r="BU38" s="531"/>
      <x:c r="BV38" s="522" t="s">
        <x:v>1897</x:v>
      </x:c>
      <x:c r="BW38" s="531"/>
      <x:c r="BX38" s="531"/>
      <x:c r="BY38" s="532"/>
      <x:c r="BZ38" s="531"/>
      <x:c r="CA38" s="71"/>
      <x:c r="CB38" s="531"/>
      <x:c r="CC38" s="71"/>
      <x:c r="CD38" s="531"/>
      <x:c r="CE38" s="531"/>
      <x:c r="CF38" s="532"/>
      <x:c r="CG38" s="531"/>
      <x:c r="CH38" s="531"/>
      <x:c r="CI38" s="531"/>
      <x:c r="CJ38" s="531"/>
      <x:c r="CK38" s="531"/>
      <x:c r="CL38" s="531"/>
      <x:c r="CM38" s="531"/>
      <x:c r="CN38" s="531"/>
      <x:c r="CO38" s="531"/>
      <x:c r="CP38" s="71"/>
      <x:c r="CQ38" s="531"/>
      <x:c r="CR38" s="532"/>
      <x:c r="CS38" s="531"/>
      <x:c r="CT38" s="531"/>
      <x:c r="CU38" s="531"/>
      <x:c r="CV38" s="531"/>
      <x:c r="CW38" s="531"/>
      <x:c r="CX38" s="534"/>
      <x:c r="CY38" s="522" t="s">
        <x:v>1897</x:v>
      </x:c>
      <x:c r="CZ38" s="535"/>
      <x:c r="DA38" s="532"/>
      <x:c r="DB38" s="531"/>
      <x:c r="DC38" s="532"/>
      <x:c r="DD38" s="531"/>
      <x:c r="DE38" s="532"/>
      <x:c r="DF38" s="531"/>
      <x:c r="DG38" s="536"/>
    </x:row>
    <x:row r="39" spans="1:111" s="20" customFormat="1" ht="30" customHeight="1">
      <x:c r="A39" s="522" t="s">
        <x:v>133</x:v>
      </x:c>
      <x:c r="B39" s="70"/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/>
      <x:c r="T39" s="73"/>
      <x:c r="U39" s="70"/>
      <x:c r="V39" s="73"/>
      <x:c r="W39" s="70"/>
      <x:c r="X39" s="70"/>
      <x:c r="Y39" s="70"/>
      <x:c r="Z39" s="70"/>
      <x:c r="AA39" s="70"/>
      <x:c r="AB39" s="70"/>
      <x:c r="AC39" s="70"/>
      <x:c r="AD39" s="70"/>
      <x:c r="AE39" s="70"/>
      <x:c r="AF39" s="70"/>
      <x:c r="AG39" s="70"/>
      <x:c r="AH39" s="70"/>
      <x:c r="AI39" s="70"/>
      <x:c r="AJ39" s="70"/>
      <x:c r="AK39" s="70"/>
      <x:c r="AL39" s="522" t="s">
        <x:v>133</x:v>
      </x:c>
      <x:c r="AM39" s="531"/>
      <x:c r="AN39" s="71"/>
      <x:c r="AO39" s="531"/>
      <x:c r="AP39" s="531"/>
      <x:c r="AQ39" s="531"/>
      <x:c r="AR39" s="532"/>
      <x:c r="AS39" s="531"/>
      <x:c r="AT39" s="532"/>
      <x:c r="AU39" s="531"/>
      <x:c r="AV39" s="531"/>
      <x:c r="AW39" s="531"/>
      <x:c r="AX39" s="531"/>
      <x:c r="AY39" s="531"/>
      <x:c r="AZ39" s="531"/>
      <x:c r="BA39" s="532"/>
      <x:c r="BB39" s="531"/>
      <x:c r="BC39" s="531"/>
      <x:c r="BD39" s="523"/>
      <x:c r="BE39" s="69"/>
      <x:c r="BF39" s="531"/>
      <x:c r="BG39" s="531"/>
      <x:c r="BH39" s="531"/>
      <x:c r="BI39" s="531"/>
      <x:c r="BJ39" s="532"/>
      <x:c r="BK39" s="531"/>
      <x:c r="BL39" s="532"/>
      <x:c r="BM39" s="531"/>
      <x:c r="BN39" s="532"/>
      <x:c r="BO39" s="531"/>
      <x:c r="BP39" s="532"/>
      <x:c r="BQ39" s="531"/>
      <x:c r="BR39" s="531"/>
      <x:c r="BS39" s="531"/>
      <x:c r="BT39" s="531"/>
      <x:c r="BU39" s="531"/>
      <x:c r="BV39" s="522" t="s">
        <x:v>133</x:v>
      </x:c>
      <x:c r="BW39" s="531"/>
      <x:c r="BX39" s="531"/>
      <x:c r="BY39" s="532"/>
      <x:c r="BZ39" s="531"/>
      <x:c r="CA39" s="71"/>
      <x:c r="CB39" s="531"/>
      <x:c r="CC39" s="71"/>
      <x:c r="CD39" s="531"/>
      <x:c r="CE39" s="531"/>
      <x:c r="CF39" s="532"/>
      <x:c r="CG39" s="531"/>
      <x:c r="CH39" s="523"/>
      <x:c r="CI39" s="531"/>
      <x:c r="CJ39" s="531"/>
      <x:c r="CK39" s="531"/>
      <x:c r="CL39" s="531"/>
      <x:c r="CM39" s="531"/>
      <x:c r="CN39" s="531"/>
      <x:c r="CO39" s="69"/>
      <x:c r="CP39" s="71"/>
      <x:c r="CQ39" s="531"/>
      <x:c r="CR39" s="532"/>
      <x:c r="CS39" s="531"/>
      <x:c r="CT39" s="531"/>
      <x:c r="CU39" s="531"/>
      <x:c r="CV39" s="531"/>
      <x:c r="CW39" s="531"/>
      <x:c r="CX39" s="534"/>
      <x:c r="CY39" s="522" t="s">
        <x:v>133</x:v>
      </x:c>
      <x:c r="CZ39" s="535"/>
      <x:c r="DA39" s="532"/>
      <x:c r="DB39" s="531"/>
      <x:c r="DC39" s="532"/>
      <x:c r="DD39" s="531"/>
      <x:c r="DE39" s="532"/>
      <x:c r="DF39" s="531"/>
      <x:c r="DG39" s="536"/>
    </x:row>
    <x:row r="40" spans="1:111" s="20" customFormat="1" ht="30" customHeight="1">
      <x:c r="A40" s="522" t="s">
        <x:v>1872</x:v>
      </x:c>
      <x:c r="B40" s="70"/>
      <x:c r="C40" s="73"/>
      <x:c r="D40" s="70"/>
      <x:c r="E40" s="73"/>
      <x:c r="F40" s="70"/>
      <x:c r="G40" s="73"/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/>
      <x:c r="T40" s="73"/>
      <x:c r="U40" s="70"/>
      <x:c r="V40" s="73"/>
      <x:c r="W40" s="70"/>
      <x:c r="X40" s="70"/>
      <x:c r="Y40" s="70"/>
      <x:c r="Z40" s="70"/>
      <x:c r="AA40" s="70"/>
      <x:c r="AB40" s="70"/>
      <x:c r="AC40" s="70"/>
      <x:c r="AD40" s="70"/>
      <x:c r="AE40" s="70"/>
      <x:c r="AF40" s="70"/>
      <x:c r="AG40" s="70"/>
      <x:c r="AH40" s="70"/>
      <x:c r="AI40" s="70"/>
      <x:c r="AJ40" s="70"/>
      <x:c r="AK40" s="70"/>
      <x:c r="AL40" s="522" t="s">
        <x:v>1872</x:v>
      </x:c>
      <x:c r="AM40" s="531"/>
      <x:c r="AN40" s="71"/>
      <x:c r="AO40" s="531"/>
      <x:c r="AP40" s="531"/>
      <x:c r="AQ40" s="531"/>
      <x:c r="AR40" s="532"/>
      <x:c r="AS40" s="531"/>
      <x:c r="AT40" s="532"/>
      <x:c r="AU40" s="531"/>
      <x:c r="AV40" s="531"/>
      <x:c r="AW40" s="531"/>
      <x:c r="AX40" s="531"/>
      <x:c r="AY40" s="531"/>
      <x:c r="AZ40" s="531"/>
      <x:c r="BA40" s="532"/>
      <x:c r="BB40" s="531"/>
      <x:c r="BC40" s="531"/>
      <x:c r="BD40" s="523"/>
      <x:c r="BE40" s="69"/>
      <x:c r="BF40" s="531"/>
      <x:c r="BG40" s="531"/>
      <x:c r="BH40" s="531"/>
      <x:c r="BI40" s="531"/>
      <x:c r="BJ40" s="532"/>
      <x:c r="BK40" s="531"/>
      <x:c r="BL40" s="532"/>
      <x:c r="BM40" s="531"/>
      <x:c r="BN40" s="532"/>
      <x:c r="BO40" s="531"/>
      <x:c r="BP40" s="532"/>
      <x:c r="BQ40" s="531"/>
      <x:c r="BR40" s="531"/>
      <x:c r="BS40" s="531"/>
      <x:c r="BT40" s="531"/>
      <x:c r="BU40" s="531"/>
      <x:c r="BV40" s="522" t="s">
        <x:v>1872</x:v>
      </x:c>
      <x:c r="BW40" s="531"/>
      <x:c r="BX40" s="531"/>
      <x:c r="BY40" s="532"/>
      <x:c r="BZ40" s="531"/>
      <x:c r="CA40" s="71"/>
      <x:c r="CB40" s="531"/>
      <x:c r="CC40" s="71"/>
      <x:c r="CD40" s="531"/>
      <x:c r="CE40" s="531"/>
      <x:c r="CF40" s="532"/>
      <x:c r="CG40" s="531"/>
      <x:c r="CH40" s="523"/>
      <x:c r="CI40" s="531"/>
      <x:c r="CJ40" s="531"/>
      <x:c r="CK40" s="531"/>
      <x:c r="CL40" s="531"/>
      <x:c r="CM40" s="531"/>
      <x:c r="CN40" s="531"/>
      <x:c r="CO40" s="69"/>
      <x:c r="CP40" s="71"/>
      <x:c r="CQ40" s="531"/>
      <x:c r="CR40" s="532"/>
      <x:c r="CS40" s="531"/>
      <x:c r="CT40" s="531"/>
      <x:c r="CU40" s="531"/>
      <x:c r="CV40" s="531"/>
      <x:c r="CW40" s="531"/>
      <x:c r="CX40" s="534"/>
      <x:c r="CY40" s="522" t="s">
        <x:v>1872</x:v>
      </x:c>
      <x:c r="CZ40" s="535"/>
      <x:c r="DA40" s="532"/>
      <x:c r="DB40" s="531"/>
      <x:c r="DC40" s="532"/>
      <x:c r="DD40" s="531"/>
      <x:c r="DE40" s="532"/>
      <x:c r="DF40" s="531"/>
      <x:c r="DG40" s="536"/>
    </x:row>
    <x:row r="41" spans="1:111" s="20" customFormat="1" ht="30" customHeight="1">
      <x:c r="A41" s="522" t="s">
        <x:v>1083</x:v>
      </x:c>
      <x:c r="B41" s="537"/>
      <x:c r="C41" s="73"/>
      <x:c r="D41" s="70"/>
      <x:c r="E41" s="73"/>
      <x:c r="F41" s="70"/>
      <x:c r="G41" s="73"/>
      <x:c r="H41" s="70"/>
      <x:c r="I41" s="73"/>
      <x:c r="J41" s="70"/>
      <x:c r="K41" s="70"/>
      <x:c r="L41" s="73"/>
      <x:c r="M41" s="70"/>
      <x:c r="N41" s="70"/>
      <x:c r="O41" s="70"/>
      <x:c r="P41" s="70"/>
      <x:c r="Q41" s="537"/>
      <x:c r="R41" s="73"/>
      <x:c r="S41" s="70"/>
      <x:c r="T41" s="73"/>
      <x:c r="U41" s="70"/>
      <x:c r="V41" s="73"/>
      <x:c r="W41" s="70"/>
      <x:c r="X41" s="70"/>
      <x:c r="Y41" s="70"/>
      <x:c r="Z41" s="70"/>
      <x:c r="AA41" s="70"/>
      <x:c r="AB41" s="70"/>
      <x:c r="AC41" s="70"/>
      <x:c r="AD41" s="70"/>
      <x:c r="AE41" s="70"/>
      <x:c r="AF41" s="70"/>
      <x:c r="AG41" s="70"/>
      <x:c r="AH41" s="70"/>
      <x:c r="AI41" s="70"/>
      <x:c r="AJ41" s="70"/>
      <x:c r="AK41" s="70"/>
      <x:c r="AL41" s="522" t="s">
        <x:v>1083</x:v>
      </x:c>
      <x:c r="AM41" s="531"/>
      <x:c r="AN41" s="71"/>
      <x:c r="AO41" s="531"/>
      <x:c r="AP41" s="531"/>
      <x:c r="AQ41" s="531"/>
      <x:c r="AR41" s="532"/>
      <x:c r="AS41" s="531"/>
      <x:c r="AT41" s="532"/>
      <x:c r="AU41" s="531"/>
      <x:c r="AV41" s="531"/>
      <x:c r="AW41" s="531"/>
      <x:c r="AX41" s="531"/>
      <x:c r="AY41" s="531"/>
      <x:c r="AZ41" s="531"/>
      <x:c r="BA41" s="532"/>
      <x:c r="BB41" s="531"/>
      <x:c r="BC41" s="531"/>
      <x:c r="BD41" s="523"/>
      <x:c r="BE41" s="69"/>
      <x:c r="BF41" s="531"/>
      <x:c r="BG41" s="531"/>
      <x:c r="BH41" s="531"/>
      <x:c r="BI41" s="531"/>
      <x:c r="BJ41" s="532"/>
      <x:c r="BK41" s="531"/>
      <x:c r="BL41" s="532"/>
      <x:c r="BM41" s="531"/>
      <x:c r="BN41" s="532"/>
      <x:c r="BO41" s="531"/>
      <x:c r="BP41" s="532"/>
      <x:c r="BQ41" s="531"/>
      <x:c r="BR41" s="531"/>
      <x:c r="BS41" s="531"/>
      <x:c r="BT41" s="531"/>
      <x:c r="BU41" s="531"/>
      <x:c r="BV41" s="522" t="s">
        <x:v>1083</x:v>
      </x:c>
      <x:c r="BW41" s="531"/>
      <x:c r="BX41" s="531"/>
      <x:c r="BY41" s="532"/>
      <x:c r="BZ41" s="531"/>
      <x:c r="CA41" s="71"/>
      <x:c r="CB41" s="531"/>
      <x:c r="CC41" s="71"/>
      <x:c r="CD41" s="531"/>
      <x:c r="CE41" s="531"/>
      <x:c r="CF41" s="532"/>
      <x:c r="CG41" s="531"/>
      <x:c r="CH41" s="523"/>
      <x:c r="CI41" s="531"/>
      <x:c r="CJ41" s="531"/>
      <x:c r="CK41" s="531"/>
      <x:c r="CL41" s="531"/>
      <x:c r="CM41" s="531"/>
      <x:c r="CN41" s="531"/>
      <x:c r="CO41" s="69"/>
      <x:c r="CP41" s="71"/>
      <x:c r="CQ41" s="531"/>
      <x:c r="CR41" s="532"/>
      <x:c r="CS41" s="531"/>
      <x:c r="CT41" s="531"/>
      <x:c r="CU41" s="531"/>
      <x:c r="CV41" s="531"/>
      <x:c r="CW41" s="531"/>
      <x:c r="CX41" s="534"/>
      <x:c r="CY41" s="522" t="s">
        <x:v>1083</x:v>
      </x:c>
      <x:c r="CZ41" s="535"/>
      <x:c r="DA41" s="532"/>
      <x:c r="DB41" s="531"/>
      <x:c r="DC41" s="532"/>
      <x:c r="DD41" s="531"/>
      <x:c r="DE41" s="532"/>
      <x:c r="DF41" s="531"/>
      <x:c r="DG41" s="536"/>
    </x:row>
    <x:row r="42" spans="1:111" s="20" customFormat="1" ht="30" customHeight="1">
      <x:c r="A42" s="288" t="s">
        <x:v>1359</x:v>
      </x:c>
      <x:c r="B42" s="70">
        <x:f>B43+B57</x:f>
        <x:v>0</x:v>
      </x:c>
      <x:c r="C42" s="73">
        <x:f t="shared" ref="C42:AK42" si="30">SUM(C43,C57)</x:f>
        <x:v>0</x:v>
      </x:c>
      <x:c r="D42" s="70">
        <x:f t="shared" si="30"/>
        <x:v>0</x:v>
      </x:c>
      <x:c r="E42" s="73">
        <x:f t="shared" si="30"/>
        <x:v>0</x:v>
      </x:c>
      <x:c r="F42" s="70">
        <x:f t="shared" si="30"/>
        <x:v>0</x:v>
      </x:c>
      <x:c r="G42" s="73">
        <x:f t="shared" si="30"/>
        <x:v>0</x:v>
      </x:c>
      <x:c r="H42" s="70">
        <x:f t="shared" si="30"/>
        <x:v>0</x:v>
      </x:c>
      <x:c r="I42" s="73">
        <x:f t="shared" si="30"/>
        <x:v>0</x:v>
      </x:c>
      <x:c r="J42" s="70">
        <x:f t="shared" si="30"/>
        <x:v>8</x:v>
      </x:c>
      <x:c r="K42" s="70">
        <x:f t="shared" si="30"/>
        <x:v>0</x:v>
      </x:c>
      <x:c r="L42" s="73">
        <x:f t="shared" si="30"/>
        <x:v>0</x:v>
      </x:c>
      <x:c r="M42" s="70">
        <x:f t="shared" si="30"/>
        <x:v>0</x:v>
      </x:c>
      <x:c r="N42" s="70">
        <x:f t="shared" si="30"/>
        <x:v>0</x:v>
      </x:c>
      <x:c r="O42" s="70">
        <x:f t="shared" si="30"/>
        <x:v>0</x:v>
      </x:c>
      <x:c r="P42" s="70">
        <x:f t="shared" si="30"/>
        <x:v>0</x:v>
      </x:c>
      <x:c r="Q42" s="70">
        <x:f t="shared" si="30"/>
        <x:v>0</x:v>
      </x:c>
      <x:c r="R42" s="73">
        <x:f t="shared" si="30"/>
        <x:v>0</x:v>
      </x:c>
      <x:c r="S42" s="70">
        <x:f t="shared" si="30"/>
        <x:v>0</x:v>
      </x:c>
      <x:c r="T42" s="73">
        <x:f t="shared" si="30"/>
        <x:v>0</x:v>
      </x:c>
      <x:c r="U42" s="70">
        <x:f t="shared" si="30"/>
        <x:v>1</x:v>
      </x:c>
      <x:c r="V42" s="73">
        <x:f t="shared" si="30"/>
        <x:v>100</x:v>
      </x:c>
      <x:c r="W42" s="70">
        <x:f t="shared" si="30"/>
        <x:v>0</x:v>
      </x:c>
      <x:c r="X42" s="70">
        <x:f t="shared" si="30"/>
        <x:v>100</x:v>
      </x:c>
      <x:c r="Y42" s="70">
        <x:f t="shared" si="30"/>
        <x:v>0</x:v>
      </x:c>
      <x:c r="Z42" s="70">
        <x:f t="shared" si="30"/>
        <x:v>0</x:v>
      </x:c>
      <x:c r="AA42" s="70">
        <x:f t="shared" si="30"/>
        <x:v>3</x:v>
      </x:c>
      <x:c r="AB42" s="70">
        <x:f t="shared" si="30"/>
        <x:v>1</x:v>
      </x:c>
      <x:c r="AC42" s="70">
        <x:f t="shared" si="30"/>
        <x:v>3</x:v>
      </x:c>
      <x:c r="AD42" s="70">
        <x:f t="shared" si="30"/>
        <x:v>0</x:v>
      </x:c>
      <x:c r="AE42" s="70">
        <x:f t="shared" si="30"/>
        <x:v>0</x:v>
      </x:c>
      <x:c r="AF42" s="70">
        <x:f t="shared" si="30"/>
        <x:v>0</x:v>
      </x:c>
      <x:c r="AG42" s="70">
        <x:f t="shared" si="30"/>
        <x:v>10</x:v>
      </x:c>
      <x:c r="AH42" s="70">
        <x:f t="shared" si="30"/>
        <x:v>0</x:v>
      </x:c>
      <x:c r="AI42" s="70">
        <x:f t="shared" si="30"/>
        <x:v>0</x:v>
      </x:c>
      <x:c r="AJ42" s="70">
        <x:f t="shared" si="30"/>
        <x:v>7</x:v>
      </x:c>
      <x:c r="AK42" s="70">
        <x:f t="shared" si="30"/>
        <x:v>10</x:v>
      </x:c>
      <x:c r="AL42" s="288" t="s">
        <x:v>1359</x:v>
      </x:c>
      <x:c r="AM42" s="69">
        <x:f t="shared" ref="AM42:BU42" si="31">SUM(AM43,AM57)</x:f>
        <x:v>0</x:v>
      </x:c>
      <x:c r="AN42" s="71">
        <x:f t="shared" si="31"/>
        <x:v>0</x:v>
      </x:c>
      <x:c r="AO42" s="69">
        <x:f t="shared" si="31"/>
        <x:v>0</x:v>
      </x:c>
      <x:c r="AP42" s="69">
        <x:f t="shared" si="31"/>
        <x:v>0</x:v>
      </x:c>
      <x:c r="AQ42" s="69">
        <x:f t="shared" si="31"/>
        <x:v>0</x:v>
      </x:c>
      <x:c r="AR42" s="71">
        <x:f t="shared" si="31"/>
        <x:v>0</x:v>
      </x:c>
      <x:c r="AS42" s="69">
        <x:f t="shared" si="31"/>
        <x:v>0</x:v>
      </x:c>
      <x:c r="AT42" s="71">
        <x:f t="shared" si="31"/>
        <x:v>0</x:v>
      </x:c>
      <x:c r="AU42" s="69">
        <x:f t="shared" si="31"/>
        <x:v>0</x:v>
      </x:c>
      <x:c r="AV42" s="69">
        <x:f t="shared" si="31"/>
        <x:v>0</x:v>
      </x:c>
      <x:c r="AW42" s="69">
        <x:f t="shared" si="31"/>
        <x:v>0</x:v>
      </x:c>
      <x:c r="AX42" s="69">
        <x:f t="shared" si="31"/>
        <x:v>1</x:v>
      </x:c>
      <x:c r="AY42" s="69">
        <x:f t="shared" si="31"/>
        <x:v>0</x:v>
      </x:c>
      <x:c r="AZ42" s="69">
        <x:f t="shared" si="31"/>
        <x:v>0</x:v>
      </x:c>
      <x:c r="BA42" s="71">
        <x:f t="shared" si="31"/>
        <x:v>0</x:v>
      </x:c>
      <x:c r="BB42" s="69">
        <x:f t="shared" si="31"/>
        <x:v>0</x:v>
      </x:c>
      <x:c r="BC42" s="69">
        <x:f t="shared" si="31"/>
        <x:v>0</x:v>
      </x:c>
      <x:c r="BD42" s="69">
        <x:f t="shared" si="31"/>
        <x:v>0</x:v>
      </x:c>
      <x:c r="BE42" s="69">
        <x:f t="shared" si="31"/>
        <x:v>0</x:v>
      </x:c>
      <x:c r="BF42" s="69">
        <x:f t="shared" si="31"/>
        <x:v>0</x:v>
      </x:c>
      <x:c r="BG42" s="69">
        <x:f t="shared" si="31"/>
        <x:v>15</x:v>
      </x:c>
      <x:c r="BH42" s="69">
        <x:f t="shared" si="31"/>
        <x:v>24</x:v>
      </x:c>
      <x:c r="BI42" s="69">
        <x:f t="shared" si="31"/>
        <x:v>0</x:v>
      </x:c>
      <x:c r="BJ42" s="71">
        <x:f t="shared" si="31"/>
        <x:v>0</x:v>
      </x:c>
      <x:c r="BK42" s="69">
        <x:f t="shared" si="31"/>
        <x:v>0</x:v>
      </x:c>
      <x:c r="BL42" s="71">
        <x:f t="shared" si="31"/>
        <x:v>0</x:v>
      </x:c>
      <x:c r="BM42" s="69">
        <x:f t="shared" si="31"/>
        <x:v>0</x:v>
      </x:c>
      <x:c r="BN42" s="71">
        <x:f t="shared" si="31"/>
        <x:v>0</x:v>
      </x:c>
      <x:c r="BO42" s="69">
        <x:f t="shared" si="31"/>
        <x:v>0</x:v>
      </x:c>
      <x:c r="BP42" s="71">
        <x:f t="shared" si="31"/>
        <x:v>0</x:v>
      </x:c>
      <x:c r="BQ42" s="69">
        <x:f t="shared" si="31"/>
        <x:v>0</x:v>
      </x:c>
      <x:c r="BR42" s="69">
        <x:f t="shared" si="31"/>
        <x:v>0</x:v>
      </x:c>
      <x:c r="BS42" s="69">
        <x:f t="shared" si="31"/>
        <x:v>0</x:v>
      </x:c>
      <x:c r="BT42" s="69">
        <x:f t="shared" si="31"/>
        <x:v>0</x:v>
      </x:c>
      <x:c r="BU42" s="69">
        <x:f t="shared" si="31"/>
        <x:v>0</x:v>
      </x:c>
      <x:c r="BV42" s="288" t="s">
        <x:v>1359</x:v>
      </x:c>
      <x:c r="BW42" s="69">
        <x:f t="shared" ref="BW42:CX42" si="32">SUM(BW43,BW57)</x:f>
        <x:v>0</x:v>
      </x:c>
      <x:c r="BX42" s="69">
        <x:f t="shared" si="32"/>
        <x:v>0</x:v>
      </x:c>
      <x:c r="BY42" s="71">
        <x:f t="shared" si="32"/>
        <x:v>0</x:v>
      </x:c>
      <x:c r="BZ42" s="69">
        <x:f t="shared" si="32"/>
        <x:v>0</x:v>
      </x:c>
      <x:c r="CA42" s="71">
        <x:f t="shared" si="32"/>
        <x:v>0</x:v>
      </x:c>
      <x:c r="CB42" s="69">
        <x:f t="shared" si="32"/>
        <x:v>0</x:v>
      </x:c>
      <x:c r="CC42" s="71">
        <x:f t="shared" si="32"/>
        <x:v>0</x:v>
      </x:c>
      <x:c r="CD42" s="69">
        <x:f t="shared" si="32"/>
        <x:v>0</x:v>
      </x:c>
      <x:c r="CE42" s="69">
        <x:f t="shared" si="32"/>
        <x:v>1</x:v>
      </x:c>
      <x:c r="CF42" s="71">
        <x:f t="shared" si="32"/>
        <x:v>31.109999999999999</x:v>
      </x:c>
      <x:c r="CG42" s="69">
        <x:f t="shared" si="32"/>
        <x:v>0</x:v>
      </x:c>
      <x:c r="CH42" s="69">
        <x:f t="shared" si="32"/>
        <x:v>2</x:v>
      </x:c>
      <x:c r="CI42" s="69">
        <x:f t="shared" si="32"/>
        <x:v>0</x:v>
      </x:c>
      <x:c r="CJ42" s="69">
        <x:f t="shared" si="32"/>
        <x:v>5</x:v>
      </x:c>
      <x:c r="CK42" s="69">
        <x:f t="shared" si="32"/>
        <x:v>0</x:v>
      </x:c>
      <x:c r="CL42" s="69">
        <x:f t="shared" si="32"/>
        <x:v>0</x:v>
      </x:c>
      <x:c r="CM42" s="69">
        <x:f t="shared" si="32"/>
        <x:v>0</x:v>
      </x:c>
      <x:c r="CN42" s="69">
        <x:f t="shared" si="32"/>
        <x:v>0</x:v>
      </x:c>
      <x:c r="CO42" s="69">
        <x:f t="shared" si="32"/>
        <x:v>0</x:v>
      </x:c>
      <x:c r="CP42" s="71">
        <x:f t="shared" si="32"/>
        <x:v>0</x:v>
      </x:c>
      <x:c r="CQ42" s="69">
        <x:f t="shared" si="32"/>
        <x:v>5</x:v>
      </x:c>
      <x:c r="CR42" s="71">
        <x:f t="shared" si="32"/>
        <x:v>619</x:v>
      </x:c>
      <x:c r="CS42" s="69">
        <x:f t="shared" si="32"/>
        <x:v>21</x:v>
      </x:c>
      <x:c r="CT42" s="69">
        <x:f t="shared" si="32"/>
        <x:v>1</x:v>
      </x:c>
      <x:c r="CU42" s="69">
        <x:f t="shared" si="32"/>
        <x:v>0</x:v>
      </x:c>
      <x:c r="CV42" s="69">
        <x:f t="shared" si="32"/>
        <x:v>9</x:v>
      </x:c>
      <x:c r="CW42" s="69">
        <x:f t="shared" si="32"/>
        <x:v>0</x:v>
      </x:c>
      <x:c r="CX42" s="132">
        <x:f t="shared" si="32"/>
        <x:v>0</x:v>
      </x:c>
      <x:c r="CY42" s="288" t="s">
        <x:v>1359</x:v>
      </x:c>
      <x:c r="CZ42" s="77">
        <x:f t="shared" ref="CZ42:DG42" si="33">CZ43+CZ57</x:f>
        <x:v>2</x:v>
      </x:c>
      <x:c r="DA42" s="71">
        <x:f t="shared" si="33"/>
        <x:v>106.84</x:v>
      </x:c>
      <x:c r="DB42" s="69">
        <x:f t="shared" si="33"/>
        <x:v>1</x:v>
      </x:c>
      <x:c r="DC42" s="71">
        <x:f t="shared" si="33"/>
        <x:v>33.060000000000002</x:v>
      </x:c>
      <x:c r="DD42" s="69">
        <x:f t="shared" si="33"/>
        <x:v>0</x:v>
      </x:c>
      <x:c r="DE42" s="71">
        <x:f t="shared" si="33"/>
        <x:v>0</x:v>
      </x:c>
      <x:c r="DF42" s="69">
        <x:f t="shared" si="33"/>
        <x:v>1</x:v>
      </x:c>
      <x:c r="DG42" s="105">
        <x:f t="shared" si="33"/>
        <x:v>33.060000000000002</x:v>
      </x:c>
    </x:row>
    <x:row r="43" spans="1:111" s="20" customFormat="1" ht="30" customHeight="1">
      <x:c r="A43" s="288" t="s">
        <x:v>675</x:v>
      </x:c>
      <x:c r="B43" s="70">
        <x:f>SUM(B44:B56)</x:f>
        <x:v>0</x:v>
      </x:c>
      <x:c r="C43" s="73">
        <x:f t="shared" ref="C43:Y43" si="34">SUM(C44:C56)</x:f>
        <x:v>0</x:v>
      </x:c>
      <x:c r="D43" s="70">
        <x:f t="shared" si="34"/>
        <x:v>0</x:v>
      </x:c>
      <x:c r="E43" s="73">
        <x:f t="shared" si="34"/>
        <x:v>0</x:v>
      </x:c>
      <x:c r="F43" s="70">
        <x:f t="shared" si="34"/>
        <x:v>0</x:v>
      </x:c>
      <x:c r="G43" s="73">
        <x:f t="shared" si="34"/>
        <x:v>0</x:v>
      </x:c>
      <x:c r="H43" s="70">
        <x:f t="shared" si="34"/>
        <x:v>0</x:v>
      </x:c>
      <x:c r="I43" s="73">
        <x:f t="shared" si="34"/>
        <x:v>0</x:v>
      </x:c>
      <x:c r="J43" s="70">
        <x:f t="shared" si="34"/>
        <x:v>8</x:v>
      </x:c>
      <x:c r="K43" s="70">
        <x:f t="shared" si="34"/>
        <x:v>0</x:v>
      </x:c>
      <x:c r="L43" s="73">
        <x:f t="shared" si="34"/>
        <x:v>0</x:v>
      </x:c>
      <x:c r="M43" s="70">
        <x:f t="shared" si="34"/>
        <x:v>0</x:v>
      </x:c>
      <x:c r="N43" s="70">
        <x:f t="shared" si="34"/>
        <x:v>0</x:v>
      </x:c>
      <x:c r="O43" s="70">
        <x:f t="shared" si="34"/>
        <x:v>0</x:v>
      </x:c>
      <x:c r="P43" s="70">
        <x:f t="shared" si="34"/>
        <x:v>0</x:v>
      </x:c>
      <x:c r="Q43" s="70">
        <x:f t="shared" si="34"/>
        <x:v>0</x:v>
      </x:c>
      <x:c r="R43" s="73">
        <x:f t="shared" si="34"/>
        <x:v>0</x:v>
      </x:c>
      <x:c r="S43" s="70">
        <x:f t="shared" si="34"/>
        <x:v>0</x:v>
      </x:c>
      <x:c r="T43" s="73">
        <x:f t="shared" si="34"/>
        <x:v>0</x:v>
      </x:c>
      <x:c r="U43" s="70">
        <x:f t="shared" si="34"/>
        <x:v>1</x:v>
      </x:c>
      <x:c r="V43" s="73">
        <x:f t="shared" si="34"/>
        <x:v>100</x:v>
      </x:c>
      <x:c r="W43" s="70">
        <x:f t="shared" si="34"/>
        <x:v>0</x:v>
      </x:c>
      <x:c r="X43" s="70">
        <x:f t="shared" si="34"/>
        <x:v>100</x:v>
      </x:c>
      <x:c r="Y43" s="70">
        <x:f t="shared" si="34"/>
        <x:v>0</x:v>
      </x:c>
      <x:c r="Z43" s="70">
        <x:f>SUM(Z44:Z56)</x:f>
        <x:v>0</x:v>
      </x:c>
      <x:c r="AA43" s="70">
        <x:f t="shared" ref="AA43:AK43" si="35">SUM(AA44:AA56)</x:f>
        <x:v>3</x:v>
      </x:c>
      <x:c r="AB43" s="70">
        <x:f t="shared" si="35"/>
        <x:v>1</x:v>
      </x:c>
      <x:c r="AC43" s="70">
        <x:f t="shared" si="35"/>
        <x:v>3</x:v>
      </x:c>
      <x:c r="AD43" s="70">
        <x:f t="shared" si="35"/>
        <x:v>0</x:v>
      </x:c>
      <x:c r="AE43" s="70">
        <x:f t="shared" si="35"/>
        <x:v>0</x:v>
      </x:c>
      <x:c r="AF43" s="70">
        <x:f t="shared" si="35"/>
        <x:v>0</x:v>
      </x:c>
      <x:c r="AG43" s="70">
        <x:f t="shared" si="35"/>
        <x:v>10</x:v>
      </x:c>
      <x:c r="AH43" s="70">
        <x:f t="shared" si="35"/>
        <x:v>0</x:v>
      </x:c>
      <x:c r="AI43" s="70">
        <x:f t="shared" si="35"/>
        <x:v>0</x:v>
      </x:c>
      <x:c r="AJ43" s="70">
        <x:f t="shared" si="35"/>
        <x:v>7</x:v>
      </x:c>
      <x:c r="AK43" s="70">
        <x:f t="shared" si="35"/>
        <x:v>10</x:v>
      </x:c>
      <x:c r="AL43" s="288" t="s">
        <x:v>675</x:v>
      </x:c>
      <x:c r="AM43" s="69">
        <x:f>SUM(AM44:AM56)</x:f>
        <x:v>0</x:v>
      </x:c>
      <x:c r="AN43" s="71">
        <x:f t="shared" ref="AN43:BU43" si="36">SUM(AN44:AN56)</x:f>
        <x:v>0</x:v>
      </x:c>
      <x:c r="AO43" s="69">
        <x:f t="shared" si="36"/>
        <x:v>0</x:v>
      </x:c>
      <x:c r="AP43" s="69">
        <x:f t="shared" si="36"/>
        <x:v>0</x:v>
      </x:c>
      <x:c r="AQ43" s="69">
        <x:f t="shared" si="36"/>
        <x:v>0</x:v>
      </x:c>
      <x:c r="AR43" s="71">
        <x:f t="shared" si="36"/>
        <x:v>0</x:v>
      </x:c>
      <x:c r="AS43" s="69">
        <x:f t="shared" si="36"/>
        <x:v>0</x:v>
      </x:c>
      <x:c r="AT43" s="71">
        <x:f t="shared" si="36"/>
        <x:v>0</x:v>
      </x:c>
      <x:c r="AU43" s="69">
        <x:f t="shared" si="36"/>
        <x:v>0</x:v>
      </x:c>
      <x:c r="AV43" s="69">
        <x:f t="shared" si="36"/>
        <x:v>0</x:v>
      </x:c>
      <x:c r="AW43" s="69">
        <x:f t="shared" si="36"/>
        <x:v>0</x:v>
      </x:c>
      <x:c r="AX43" s="69">
        <x:f t="shared" si="36"/>
        <x:v>1</x:v>
      </x:c>
      <x:c r="AY43" s="69">
        <x:f t="shared" si="36"/>
        <x:v>0</x:v>
      </x:c>
      <x:c r="AZ43" s="69">
        <x:f t="shared" si="36"/>
        <x:v>0</x:v>
      </x:c>
      <x:c r="BA43" s="71">
        <x:f t="shared" si="36"/>
        <x:v>0</x:v>
      </x:c>
      <x:c r="BB43" s="69">
        <x:f t="shared" si="36"/>
        <x:v>0</x:v>
      </x:c>
      <x:c r="BC43" s="69">
        <x:f t="shared" si="36"/>
        <x:v>0</x:v>
      </x:c>
      <x:c r="BD43" s="69">
        <x:f t="shared" si="36"/>
        <x:v>0</x:v>
      </x:c>
      <x:c r="BE43" s="69">
        <x:f t="shared" si="36"/>
        <x:v>0</x:v>
      </x:c>
      <x:c r="BF43" s="69">
        <x:f t="shared" si="36"/>
        <x:v>0</x:v>
      </x:c>
      <x:c r="BG43" s="69">
        <x:f t="shared" si="36"/>
        <x:v>15</x:v>
      </x:c>
      <x:c r="BH43" s="69">
        <x:f t="shared" si="36"/>
        <x:v>24</x:v>
      </x:c>
      <x:c r="BI43" s="69">
        <x:f t="shared" si="36"/>
        <x:v>0</x:v>
      </x:c>
      <x:c r="BJ43" s="71">
        <x:f t="shared" si="36"/>
        <x:v>0</x:v>
      </x:c>
      <x:c r="BK43" s="69">
        <x:f t="shared" si="36"/>
        <x:v>0</x:v>
      </x:c>
      <x:c r="BL43" s="71">
        <x:f t="shared" si="36"/>
        <x:v>0</x:v>
      </x:c>
      <x:c r="BM43" s="69">
        <x:f t="shared" si="36"/>
        <x:v>0</x:v>
      </x:c>
      <x:c r="BN43" s="71">
        <x:f t="shared" si="36"/>
        <x:v>0</x:v>
      </x:c>
      <x:c r="BO43" s="69">
        <x:f t="shared" si="36"/>
        <x:v>0</x:v>
      </x:c>
      <x:c r="BP43" s="71">
        <x:f t="shared" si="36"/>
        <x:v>0</x:v>
      </x:c>
      <x:c r="BQ43" s="69">
        <x:f t="shared" si="36"/>
        <x:v>0</x:v>
      </x:c>
      <x:c r="BR43" s="69">
        <x:f t="shared" si="36"/>
        <x:v>0</x:v>
      </x:c>
      <x:c r="BS43" s="69">
        <x:f t="shared" si="36"/>
        <x:v>0</x:v>
      </x:c>
      <x:c r="BT43" s="69">
        <x:f t="shared" si="36"/>
        <x:v>0</x:v>
      </x:c>
      <x:c r="BU43" s="69">
        <x:f t="shared" si="36"/>
        <x:v>0</x:v>
      </x:c>
      <x:c r="BV43" s="288" t="s">
        <x:v>675</x:v>
      </x:c>
      <x:c r="BW43" s="69">
        <x:f>SUM(BW44:BW56)</x:f>
        <x:v>0</x:v>
      </x:c>
      <x:c r="BX43" s="69">
        <x:f t="shared" ref="BX43:CX43" si="37">SUM(BX44:BX56)</x:f>
        <x:v>0</x:v>
      </x:c>
      <x:c r="BY43" s="71">
        <x:f t="shared" si="37"/>
        <x:v>0</x:v>
      </x:c>
      <x:c r="BZ43" s="69">
        <x:f t="shared" si="37"/>
        <x:v>0</x:v>
      </x:c>
      <x:c r="CA43" s="71">
        <x:f t="shared" si="37"/>
        <x:v>0</x:v>
      </x:c>
      <x:c r="CB43" s="69">
        <x:f t="shared" si="37"/>
        <x:v>0</x:v>
      </x:c>
      <x:c r="CC43" s="71">
        <x:f t="shared" si="37"/>
        <x:v>0</x:v>
      </x:c>
      <x:c r="CD43" s="69">
        <x:f t="shared" si="37"/>
        <x:v>0</x:v>
      </x:c>
      <x:c r="CE43" s="69">
        <x:f t="shared" si="37"/>
        <x:v>1</x:v>
      </x:c>
      <x:c r="CF43" s="71">
        <x:f t="shared" si="37"/>
        <x:v>31.109999999999999</x:v>
      </x:c>
      <x:c r="CG43" s="69">
        <x:f t="shared" si="37"/>
        <x:v>0</x:v>
      </x:c>
      <x:c r="CH43" s="69">
        <x:f t="shared" si="37"/>
        <x:v>2</x:v>
      </x:c>
      <x:c r="CI43" s="69">
        <x:f t="shared" si="37"/>
        <x:v>0</x:v>
      </x:c>
      <x:c r="CJ43" s="69">
        <x:f t="shared" si="37"/>
        <x:v>5</x:v>
      </x:c>
      <x:c r="CK43" s="69">
        <x:f t="shared" si="37"/>
        <x:v>0</x:v>
      </x:c>
      <x:c r="CL43" s="69">
        <x:f t="shared" si="37"/>
        <x:v>0</x:v>
      </x:c>
      <x:c r="CM43" s="69">
        <x:f t="shared" si="37"/>
        <x:v>0</x:v>
      </x:c>
      <x:c r="CN43" s="69">
        <x:f t="shared" si="37"/>
        <x:v>0</x:v>
      </x:c>
      <x:c r="CO43" s="69">
        <x:f t="shared" si="37"/>
        <x:v>0</x:v>
      </x:c>
      <x:c r="CP43" s="71">
        <x:f t="shared" si="37"/>
        <x:v>0</x:v>
      </x:c>
      <x:c r="CQ43" s="69">
        <x:f t="shared" si="37"/>
        <x:v>5</x:v>
      </x:c>
      <x:c r="CR43" s="71">
        <x:f t="shared" si="37"/>
        <x:v>619</x:v>
      </x:c>
      <x:c r="CS43" s="69">
        <x:f t="shared" si="37"/>
        <x:v>21</x:v>
      </x:c>
      <x:c r="CT43" s="69">
        <x:f t="shared" si="37"/>
        <x:v>1</x:v>
      </x:c>
      <x:c r="CU43" s="69">
        <x:f t="shared" si="37"/>
        <x:v>0</x:v>
      </x:c>
      <x:c r="CV43" s="69">
        <x:f t="shared" si="37"/>
        <x:v>9</x:v>
      </x:c>
      <x:c r="CW43" s="69">
        <x:f t="shared" si="37"/>
        <x:v>0</x:v>
      </x:c>
      <x:c r="CX43" s="69">
        <x:f t="shared" si="37"/>
        <x:v>0</x:v>
      </x:c>
      <x:c r="CY43" s="288" t="s">
        <x:v>675</x:v>
      </x:c>
      <x:c r="CZ43" s="77">
        <x:f>SUM(CZ44:CZ56)</x:f>
        <x:v>2</x:v>
      </x:c>
      <x:c r="DA43" s="71">
        <x:f>SUM(DA44:DA56)</x:f>
        <x:v>106.84</x:v>
      </x:c>
      <x:c r="DB43" s="69">
        <x:f t="shared" ref="DB43:DG43" si="38">SUM(DB44:DB55)</x:f>
        <x:v>0</x:v>
      </x:c>
      <x:c r="DC43" s="71">
        <x:f t="shared" si="38"/>
        <x:v>0</x:v>
      </x:c>
      <x:c r="DD43" s="69">
        <x:f t="shared" si="38"/>
        <x:v>0</x:v>
      </x:c>
      <x:c r="DE43" s="71">
        <x:f t="shared" si="38"/>
        <x:v>0</x:v>
      </x:c>
      <x:c r="DF43" s="69">
        <x:f t="shared" si="38"/>
        <x:v>0</x:v>
      </x:c>
      <x:c r="DG43" s="105">
        <x:f t="shared" si="38"/>
        <x:v>0</x:v>
      </x:c>
    </x:row>
    <x:row r="44" spans="1:111" s="20" customFormat="1" ht="30" customHeight="1">
      <x:c r="A44" s="522" t="s">
        <x:v>1893</x:v>
      </x:c>
      <x:c r="B44" s="70"/>
      <x:c r="C44" s="73"/>
      <x:c r="D44" s="70"/>
      <x:c r="E44" s="73"/>
      <x:c r="F44" s="70"/>
      <x:c r="G44" s="73"/>
      <x:c r="H44" s="70"/>
      <x:c r="I44" s="73"/>
      <x:c r="J44" s="70">
        <x:v>1</x:v>
      </x:c>
      <x:c r="K44" s="70"/>
      <x:c r="L44" s="73"/>
      <x:c r="M44" s="70"/>
      <x:c r="N44" s="70"/>
      <x:c r="O44" s="70"/>
      <x:c r="P44" s="70"/>
      <x:c r="Q44" s="70"/>
      <x:c r="R44" s="73"/>
      <x:c r="S44" s="70"/>
      <x:c r="T44" s="73"/>
      <x:c r="U44" s="70"/>
      <x:c r="V44" s="73"/>
      <x:c r="W44" s="70"/>
      <x:c r="X44" s="70">
        <x:v>7</x:v>
      </x:c>
      <x:c r="Y44" s="70"/>
      <x:c r="Z44" s="70"/>
      <x:c r="AA44" s="70">
        <x:v>1</x:v>
      </x:c>
      <x:c r="AB44" s="70"/>
      <x:c r="AC44" s="70"/>
      <x:c r="AD44" s="70"/>
      <x:c r="AE44" s="70"/>
      <x:c r="AF44" s="70"/>
      <x:c r="AG44" s="70">
        <x:v>2</x:v>
      </x:c>
      <x:c r="AH44" s="70"/>
      <x:c r="AI44" s="70"/>
      <x:c r="AJ44" s="70">
        <x:v>1</x:v>
      </x:c>
      <x:c r="AK44" s="70">
        <x:v>1</x:v>
      </x:c>
      <x:c r="AL44" s="522" t="s">
        <x:v>1893</x:v>
      </x:c>
      <x:c r="AM44" s="69"/>
      <x:c r="AN44" s="71"/>
      <x:c r="AO44" s="69"/>
      <x:c r="AP44" s="69"/>
      <x:c r="AQ44" s="69"/>
      <x:c r="AR44" s="71"/>
      <x:c r="AS44" s="69"/>
      <x:c r="AT44" s="71"/>
      <x:c r="AU44" s="69"/>
      <x:c r="AV44" s="69"/>
      <x:c r="AW44" s="69"/>
      <x:c r="AX44" s="69"/>
      <x:c r="AY44" s="69"/>
      <x:c r="AZ44" s="69"/>
      <x:c r="BA44" s="71"/>
      <x:c r="BB44" s="69"/>
      <x:c r="BC44" s="69"/>
      <x:c r="BD44" s="69"/>
      <x:c r="BE44" s="69"/>
      <x:c r="BF44" s="69"/>
      <x:c r="BG44" s="69">
        <x:v>1</x:v>
      </x:c>
      <x:c r="BH44" s="69">
        <x:v>6</x:v>
      </x:c>
      <x:c r="BI44" s="69"/>
      <x:c r="BJ44" s="71"/>
      <x:c r="BK44" s="69"/>
      <x:c r="BL44" s="71"/>
      <x:c r="BM44" s="69"/>
      <x:c r="BN44" s="71"/>
      <x:c r="BO44" s="69"/>
      <x:c r="BP44" s="71"/>
      <x:c r="BQ44" s="69"/>
      <x:c r="BR44" s="69"/>
      <x:c r="BS44" s="69"/>
      <x:c r="BT44" s="69"/>
      <x:c r="BU44" s="69"/>
      <x:c r="BV44" s="522" t="s">
        <x:v>1893</x:v>
      </x:c>
      <x:c r="BW44" s="69"/>
      <x:c r="BX44" s="69"/>
      <x:c r="BY44" s="71"/>
      <x:c r="BZ44" s="69"/>
      <x:c r="CA44" s="71"/>
      <x:c r="CB44" s="69"/>
      <x:c r="CC44" s="71"/>
      <x:c r="CD44" s="69"/>
      <x:c r="CE44" s="69"/>
      <x:c r="CF44" s="71"/>
      <x:c r="CG44" s="69"/>
      <x:c r="CH44" s="69">
        <x:v>1</x:v>
      </x:c>
      <x:c r="CI44" s="69"/>
      <x:c r="CJ44" s="69">
        <x:v>1</x:v>
      </x:c>
      <x:c r="CK44" s="69"/>
      <x:c r="CL44" s="69"/>
      <x:c r="CM44" s="69"/>
      <x:c r="CN44" s="69"/>
      <x:c r="CO44" s="69"/>
      <x:c r="CP44" s="71"/>
      <x:c r="CQ44" s="69">
        <x:v>1</x:v>
      </x:c>
      <x:c r="CR44" s="71">
        <x:v>240</x:v>
      </x:c>
      <x:c r="CS44" s="69">
        <x:v>2</x:v>
      </x:c>
      <x:c r="CT44" s="69"/>
      <x:c r="CU44" s="69"/>
      <x:c r="CV44" s="69">
        <x:v>2</x:v>
      </x:c>
      <x:c r="CW44" s="69"/>
      <x:c r="CX44" s="132"/>
      <x:c r="CY44" s="522" t="s">
        <x:v>1893</x:v>
      </x:c>
      <x:c r="CZ44" s="77">
        <x:v>1</x:v>
      </x:c>
      <x:c r="DA44" s="71">
        <x:v>13</x:v>
      </x:c>
      <x:c r="DB44" s="69"/>
      <x:c r="DC44" s="71"/>
      <x:c r="DD44" s="69"/>
      <x:c r="DE44" s="71"/>
      <x:c r="DF44" s="69"/>
      <x:c r="DG44" s="105"/>
    </x:row>
    <x:row r="45" spans="1:111" s="20" customFormat="1" ht="30" customHeight="1">
      <x:c r="A45" s="522" t="s">
        <x:v>125</x:v>
      </x:c>
      <x:c r="B45" s="70"/>
      <x:c r="C45" s="73"/>
      <x:c r="D45" s="70"/>
      <x:c r="E45" s="73"/>
      <x:c r="F45" s="70"/>
      <x:c r="G45" s="73"/>
      <x:c r="H45" s="70"/>
      <x:c r="I45" s="73"/>
      <x:c r="J45" s="70">
        <x:v>1</x:v>
      </x:c>
      <x:c r="K45" s="70"/>
      <x:c r="L45" s="73"/>
      <x:c r="M45" s="70"/>
      <x:c r="N45" s="70"/>
      <x:c r="O45" s="70"/>
      <x:c r="P45" s="70"/>
      <x:c r="Q45" s="70"/>
      <x:c r="R45" s="73"/>
      <x:c r="S45" s="70"/>
      <x:c r="T45" s="73"/>
      <x:c r="U45" s="70"/>
      <x:c r="V45" s="73"/>
      <x:c r="W45" s="70"/>
      <x:c r="X45" s="70">
        <x:v>6</x:v>
      </x:c>
      <x:c r="Y45" s="70"/>
      <x:c r="Z45" s="70"/>
      <x:c r="AA45" s="70"/>
      <x:c r="AB45" s="70"/>
      <x:c r="AC45" s="70"/>
      <x:c r="AD45" s="70"/>
      <x:c r="AE45" s="70"/>
      <x:c r="AF45" s="70"/>
      <x:c r="AG45" s="70">
        <x:v>1</x:v>
      </x:c>
      <x:c r="AH45" s="70"/>
      <x:c r="AI45" s="70"/>
      <x:c r="AJ45" s="70"/>
      <x:c r="AK45" s="70"/>
      <x:c r="AL45" s="522" t="s">
        <x:v>125</x:v>
      </x:c>
      <x:c r="AM45" s="69"/>
      <x:c r="AN45" s="71"/>
      <x:c r="AO45" s="69"/>
      <x:c r="AP45" s="69"/>
      <x:c r="AQ45" s="69"/>
      <x:c r="AR45" s="71"/>
      <x:c r="AS45" s="69"/>
      <x:c r="AT45" s="71"/>
      <x:c r="AU45" s="69"/>
      <x:c r="AV45" s="69"/>
      <x:c r="AW45" s="69"/>
      <x:c r="AX45" s="69"/>
      <x:c r="AY45" s="69"/>
      <x:c r="AZ45" s="69"/>
      <x:c r="BA45" s="71"/>
      <x:c r="BB45" s="69"/>
      <x:c r="BC45" s="69"/>
      <x:c r="BD45" s="69"/>
      <x:c r="BE45" s="69"/>
      <x:c r="BF45" s="69"/>
      <x:c r="BG45" s="69">
        <x:v>1</x:v>
      </x:c>
      <x:c r="BH45" s="69">
        <x:v>4</x:v>
      </x:c>
      <x:c r="BI45" s="69"/>
      <x:c r="BJ45" s="71"/>
      <x:c r="BK45" s="69"/>
      <x:c r="BL45" s="71"/>
      <x:c r="BM45" s="69"/>
      <x:c r="BN45" s="71"/>
      <x:c r="BO45" s="69"/>
      <x:c r="BP45" s="71"/>
      <x:c r="BQ45" s="69"/>
      <x:c r="BR45" s="69"/>
      <x:c r="BS45" s="69"/>
      <x:c r="BT45" s="69"/>
      <x:c r="BU45" s="69"/>
      <x:c r="BV45" s="522" t="s">
        <x:v>125</x:v>
      </x:c>
      <x:c r="BW45" s="69"/>
      <x:c r="BX45" s="69"/>
      <x:c r="BY45" s="71"/>
      <x:c r="BZ45" s="69"/>
      <x:c r="CA45" s="71"/>
      <x:c r="CB45" s="69"/>
      <x:c r="CC45" s="71"/>
      <x:c r="CD45" s="69"/>
      <x:c r="CE45" s="69"/>
      <x:c r="CF45" s="71"/>
      <x:c r="CG45" s="69"/>
      <x:c r="CH45" s="69"/>
      <x:c r="CI45" s="69"/>
      <x:c r="CJ45" s="69">
        <x:v>1</x:v>
      </x:c>
      <x:c r="CK45" s="69"/>
      <x:c r="CL45" s="69"/>
      <x:c r="CM45" s="69"/>
      <x:c r="CN45" s="69"/>
      <x:c r="CO45" s="69"/>
      <x:c r="CP45" s="71"/>
      <x:c r="CQ45" s="69">
        <x:v>1</x:v>
      </x:c>
      <x:c r="CR45" s="71">
        <x:v>250</x:v>
      </x:c>
      <x:c r="CS45" s="69">
        <x:v>2</x:v>
      </x:c>
      <x:c r="CT45" s="69"/>
      <x:c r="CU45" s="69"/>
      <x:c r="CV45" s="69">
        <x:v>2</x:v>
      </x:c>
      <x:c r="CW45" s="69"/>
      <x:c r="CX45" s="132"/>
      <x:c r="CY45" s="522" t="s">
        <x:v>125</x:v>
      </x:c>
      <x:c r="CZ45" s="77"/>
      <x:c r="DA45" s="71"/>
      <x:c r="DB45" s="69"/>
      <x:c r="DC45" s="71"/>
      <x:c r="DD45" s="69"/>
      <x:c r="DE45" s="71"/>
      <x:c r="DF45" s="69"/>
      <x:c r="DG45" s="105"/>
    </x:row>
    <x:row r="46" spans="1:111" s="20" customFormat="1" ht="30" customHeight="1">
      <x:c r="A46" s="522" t="s">
        <x:v>123</x:v>
      </x:c>
      <x:c r="B46" s="70"/>
      <x:c r="C46" s="73"/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>
        <x:v>4</x:v>
      </x:c>
      <x:c r="Y46" s="70"/>
      <x:c r="Z46" s="70"/>
      <x:c r="AA46" s="70">
        <x:v>1</x:v>
      </x:c>
      <x:c r="AB46" s="70"/>
      <x:c r="AC46" s="70"/>
      <x:c r="AD46" s="70"/>
      <x:c r="AE46" s="70"/>
      <x:c r="AF46" s="70"/>
      <x:c r="AG46" s="70">
        <x:v>1</x:v>
      </x:c>
      <x:c r="AH46" s="70"/>
      <x:c r="AI46" s="70"/>
      <x:c r="AJ46" s="70">
        <x:v>0</x:v>
      </x:c>
      <x:c r="AK46" s="70">
        <x:v>0</x:v>
      </x:c>
      <x:c r="AL46" s="522" t="s">
        <x:v>123</x:v>
      </x:c>
      <x:c r="AM46" s="69"/>
      <x:c r="AN46" s="71"/>
      <x:c r="AO46" s="69"/>
      <x:c r="AP46" s="69"/>
      <x:c r="AQ46" s="69"/>
      <x:c r="AR46" s="71"/>
      <x:c r="AS46" s="69"/>
      <x:c r="AT46" s="71"/>
      <x:c r="AU46" s="69"/>
      <x:c r="AV46" s="69"/>
      <x:c r="AW46" s="69"/>
      <x:c r="AX46" s="69">
        <x:v>1</x:v>
      </x:c>
      <x:c r="AY46" s="69"/>
      <x:c r="AZ46" s="69"/>
      <x:c r="BA46" s="71"/>
      <x:c r="BB46" s="69"/>
      <x:c r="BC46" s="69"/>
      <x:c r="BD46" s="69"/>
      <x:c r="BE46" s="69"/>
      <x:c r="BF46" s="69"/>
      <x:c r="BG46" s="69">
        <x:v>3</x:v>
      </x:c>
      <x:c r="BH46" s="69"/>
      <x:c r="BI46" s="69"/>
      <x:c r="BJ46" s="71"/>
      <x:c r="BK46" s="69"/>
      <x:c r="BL46" s="71"/>
      <x:c r="BM46" s="69"/>
      <x:c r="BN46" s="71"/>
      <x:c r="BO46" s="69"/>
      <x:c r="BP46" s="71"/>
      <x:c r="BQ46" s="69"/>
      <x:c r="BR46" s="69"/>
      <x:c r="BS46" s="69"/>
      <x:c r="BT46" s="69"/>
      <x:c r="BU46" s="69"/>
      <x:c r="BV46" s="522" t="s">
        <x:v>123</x:v>
      </x:c>
      <x:c r="BW46" s="69"/>
      <x:c r="BX46" s="69"/>
      <x:c r="BY46" s="71"/>
      <x:c r="BZ46" s="69"/>
      <x:c r="CA46" s="71"/>
      <x:c r="CB46" s="69"/>
      <x:c r="CC46" s="71"/>
      <x:c r="CD46" s="69"/>
      <x:c r="CE46" s="69"/>
      <x:c r="CF46" s="71"/>
      <x:c r="CG46" s="69"/>
      <x:c r="CH46" s="69"/>
      <x:c r="CI46" s="69"/>
      <x:c r="CJ46" s="69"/>
      <x:c r="CK46" s="69"/>
      <x:c r="CL46" s="69"/>
      <x:c r="CM46" s="69"/>
      <x:c r="CN46" s="69"/>
      <x:c r="CO46" s="69"/>
      <x:c r="CP46" s="71"/>
      <x:c r="CQ46" s="69">
        <x:v>1</x:v>
      </x:c>
      <x:c r="CR46" s="71">
        <x:v>48</x:v>
      </x:c>
      <x:c r="CS46" s="69">
        <x:v>3</x:v>
      </x:c>
      <x:c r="CT46" s="69"/>
      <x:c r="CU46" s="69"/>
      <x:c r="CV46" s="69">
        <x:v>2</x:v>
      </x:c>
      <x:c r="CW46" s="69"/>
      <x:c r="CX46" s="132"/>
      <x:c r="CY46" s="522" t="s">
        <x:v>123</x:v>
      </x:c>
      <x:c r="CZ46" s="77"/>
      <x:c r="DA46" s="71"/>
      <x:c r="DB46" s="69"/>
      <x:c r="DC46" s="71"/>
      <x:c r="DD46" s="69"/>
      <x:c r="DE46" s="71"/>
      <x:c r="DF46" s="69"/>
      <x:c r="DG46" s="105"/>
    </x:row>
    <x:row r="47" spans="1:111" s="20" customFormat="1" ht="30" customHeight="1">
      <x:c r="A47" s="522" t="s">
        <x:v>121</x:v>
      </x:c>
      <x:c r="B47" s="70"/>
      <x:c r="C47" s="73"/>
      <x:c r="D47" s="70"/>
      <x:c r="E47" s="73"/>
      <x:c r="F47" s="70"/>
      <x:c r="G47" s="73"/>
      <x:c r="H47" s="70"/>
      <x:c r="I47" s="73"/>
      <x:c r="J47" s="70"/>
      <x:c r="K47" s="70"/>
      <x:c r="L47" s="73"/>
      <x:c r="M47" s="70"/>
      <x:c r="N47" s="70"/>
      <x:c r="O47" s="70"/>
      <x:c r="P47" s="70"/>
      <x:c r="Q47" s="70"/>
      <x:c r="R47" s="73"/>
      <x:c r="S47" s="70"/>
      <x:c r="T47" s="73"/>
      <x:c r="U47" s="70"/>
      <x:c r="V47" s="73"/>
      <x:c r="W47" s="70"/>
      <x:c r="X47" s="70"/>
      <x:c r="Y47" s="70"/>
      <x:c r="Z47" s="70"/>
      <x:c r="AA47" s="70"/>
      <x:c r="AB47" s="70"/>
      <x:c r="AC47" s="70"/>
      <x:c r="AD47" s="70"/>
      <x:c r="AE47" s="70"/>
      <x:c r="AF47" s="70"/>
      <x:c r="AG47" s="70"/>
      <x:c r="AH47" s="70"/>
      <x:c r="AI47" s="70"/>
      <x:c r="AJ47" s="70"/>
      <x:c r="AK47" s="70"/>
      <x:c r="AL47" s="522" t="s">
        <x:v>121</x:v>
      </x:c>
      <x:c r="AM47" s="69"/>
      <x:c r="AN47" s="71"/>
      <x:c r="AO47" s="69"/>
      <x:c r="AP47" s="69"/>
      <x:c r="AQ47" s="69"/>
      <x:c r="AR47" s="71"/>
      <x:c r="AS47" s="69"/>
      <x:c r="AT47" s="71"/>
      <x:c r="AU47" s="69"/>
      <x:c r="AV47" s="69"/>
      <x:c r="AW47" s="69"/>
      <x:c r="AX47" s="69"/>
      <x:c r="AY47" s="69"/>
      <x:c r="AZ47" s="69"/>
      <x:c r="BA47" s="71"/>
      <x:c r="BB47" s="69"/>
      <x:c r="BC47" s="69"/>
      <x:c r="BD47" s="69"/>
      <x:c r="BE47" s="69"/>
      <x:c r="BF47" s="69"/>
      <x:c r="BG47" s="69"/>
      <x:c r="BH47" s="69"/>
      <x:c r="BI47" s="69"/>
      <x:c r="BJ47" s="71"/>
      <x:c r="BK47" s="69"/>
      <x:c r="BL47" s="71"/>
      <x:c r="BM47" s="69"/>
      <x:c r="BN47" s="71"/>
      <x:c r="BO47" s="69"/>
      <x:c r="BP47" s="71"/>
      <x:c r="BQ47" s="69"/>
      <x:c r="BR47" s="69"/>
      <x:c r="BS47" s="69"/>
      <x:c r="BT47" s="69"/>
      <x:c r="BU47" s="69"/>
      <x:c r="BV47" s="522" t="s">
        <x:v>121</x:v>
      </x:c>
      <x:c r="BW47" s="69"/>
      <x:c r="BX47" s="69"/>
      <x:c r="BY47" s="71"/>
      <x:c r="BZ47" s="69"/>
      <x:c r="CA47" s="71"/>
      <x:c r="CB47" s="69"/>
      <x:c r="CC47" s="71"/>
      <x:c r="CD47" s="69"/>
      <x:c r="CE47" s="69"/>
      <x:c r="CF47" s="71"/>
      <x:c r="CG47" s="69"/>
      <x:c r="CH47" s="69"/>
      <x:c r="CI47" s="69"/>
      <x:c r="CJ47" s="69"/>
      <x:c r="CK47" s="69"/>
      <x:c r="CL47" s="69"/>
      <x:c r="CM47" s="69"/>
      <x:c r="CN47" s="69"/>
      <x:c r="CO47" s="69"/>
      <x:c r="CP47" s="71"/>
      <x:c r="CQ47" s="69"/>
      <x:c r="CR47" s="71"/>
      <x:c r="CS47" s="69"/>
      <x:c r="CT47" s="69"/>
      <x:c r="CU47" s="69"/>
      <x:c r="CV47" s="69"/>
      <x:c r="CW47" s="69"/>
      <x:c r="CX47" s="132"/>
      <x:c r="CY47" s="522" t="s">
        <x:v>121</x:v>
      </x:c>
      <x:c r="CZ47" s="77"/>
      <x:c r="DA47" s="71"/>
      <x:c r="DB47" s="69"/>
      <x:c r="DC47" s="71"/>
      <x:c r="DD47" s="69"/>
      <x:c r="DE47" s="71"/>
      <x:c r="DF47" s="69"/>
      <x:c r="DG47" s="105"/>
    </x:row>
    <x:row r="48" spans="1:111" s="20" customFormat="1" ht="30" customHeight="1">
      <x:c r="A48" s="522" t="s">
        <x:v>140</x:v>
      </x:c>
      <x:c r="B48" s="70"/>
      <x:c r="C48" s="73"/>
      <x:c r="D48" s="70"/>
      <x:c r="E48" s="73"/>
      <x:c r="F48" s="70"/>
      <x:c r="G48" s="73"/>
      <x:c r="H48" s="70"/>
      <x:c r="I48" s="73"/>
      <x:c r="J48" s="70"/>
      <x:c r="K48" s="70"/>
      <x:c r="L48" s="73"/>
      <x:c r="M48" s="70"/>
      <x:c r="N48" s="70"/>
      <x:c r="O48" s="70"/>
      <x:c r="P48" s="70"/>
      <x:c r="Q48" s="70"/>
      <x:c r="R48" s="73"/>
      <x:c r="S48" s="70"/>
      <x:c r="T48" s="73"/>
      <x:c r="U48" s="70"/>
      <x:c r="V48" s="73"/>
      <x:c r="W48" s="70"/>
      <x:c r="X48" s="70"/>
      <x:c r="Y48" s="70"/>
      <x:c r="Z48" s="70"/>
      <x:c r="AA48" s="70"/>
      <x:c r="AB48" s="70"/>
      <x:c r="AC48" s="70"/>
      <x:c r="AD48" s="70"/>
      <x:c r="AE48" s="70"/>
      <x:c r="AF48" s="70"/>
      <x:c r="AG48" s="70"/>
      <x:c r="AH48" s="70"/>
      <x:c r="AI48" s="70"/>
      <x:c r="AJ48" s="70"/>
      <x:c r="AK48" s="70"/>
      <x:c r="AL48" s="522" t="s">
        <x:v>140</x:v>
      </x:c>
      <x:c r="AM48" s="69"/>
      <x:c r="AN48" s="71"/>
      <x:c r="AO48" s="69"/>
      <x:c r="AP48" s="69"/>
      <x:c r="AQ48" s="69"/>
      <x:c r="AR48" s="71"/>
      <x:c r="AS48" s="69"/>
      <x:c r="AT48" s="71"/>
      <x:c r="AU48" s="69"/>
      <x:c r="AV48" s="69"/>
      <x:c r="AW48" s="69"/>
      <x:c r="AX48" s="69"/>
      <x:c r="AY48" s="69"/>
      <x:c r="AZ48" s="69"/>
      <x:c r="BA48" s="71"/>
      <x:c r="BB48" s="69"/>
      <x:c r="BC48" s="69"/>
      <x:c r="BD48" s="69"/>
      <x:c r="BE48" s="69"/>
      <x:c r="BF48" s="69"/>
      <x:c r="BG48" s="69"/>
      <x:c r="BH48" s="69"/>
      <x:c r="BI48" s="69"/>
      <x:c r="BJ48" s="71"/>
      <x:c r="BK48" s="69"/>
      <x:c r="BL48" s="71"/>
      <x:c r="BM48" s="69"/>
      <x:c r="BN48" s="71"/>
      <x:c r="BO48" s="69"/>
      <x:c r="BP48" s="71"/>
      <x:c r="BQ48" s="69"/>
      <x:c r="BR48" s="69"/>
      <x:c r="BS48" s="69"/>
      <x:c r="BT48" s="69"/>
      <x:c r="BU48" s="69"/>
      <x:c r="BV48" s="522" t="s">
        <x:v>140</x:v>
      </x:c>
      <x:c r="BW48" s="69"/>
      <x:c r="BX48" s="69"/>
      <x:c r="BY48" s="71"/>
      <x:c r="BZ48" s="69"/>
      <x:c r="CA48" s="71"/>
      <x:c r="CB48" s="69"/>
      <x:c r="CC48" s="71"/>
      <x:c r="CD48" s="69"/>
      <x:c r="CE48" s="69"/>
      <x:c r="CF48" s="71"/>
      <x:c r="CG48" s="69"/>
      <x:c r="CH48" s="69"/>
      <x:c r="CI48" s="69"/>
      <x:c r="CJ48" s="69"/>
      <x:c r="CK48" s="69"/>
      <x:c r="CL48" s="69"/>
      <x:c r="CM48" s="69"/>
      <x:c r="CN48" s="69"/>
      <x:c r="CO48" s="69"/>
      <x:c r="CP48" s="71"/>
      <x:c r="CQ48" s="69"/>
      <x:c r="CR48" s="71"/>
      <x:c r="CS48" s="69"/>
      <x:c r="CT48" s="69"/>
      <x:c r="CU48" s="69"/>
      <x:c r="CV48" s="69"/>
      <x:c r="CW48" s="69"/>
      <x:c r="CX48" s="132"/>
      <x:c r="CY48" s="522" t="s">
        <x:v>140</x:v>
      </x:c>
      <x:c r="CZ48" s="77"/>
      <x:c r="DA48" s="71"/>
      <x:c r="DB48" s="69"/>
      <x:c r="DC48" s="71"/>
      <x:c r="DD48" s="69"/>
      <x:c r="DE48" s="71"/>
      <x:c r="DF48" s="69"/>
      <x:c r="DG48" s="105"/>
    </x:row>
    <x:row r="49" spans="1:111" s="20" customFormat="1" ht="30" customHeight="1">
      <x:c r="A49" s="522" t="s">
        <x:v>1842</x:v>
      </x:c>
      <x:c r="B49" s="70"/>
      <x:c r="C49" s="73"/>
      <x:c r="D49" s="70"/>
      <x:c r="E49" s="73"/>
      <x:c r="F49" s="70"/>
      <x:c r="G49" s="73"/>
      <x:c r="H49" s="70"/>
      <x:c r="I49" s="73"/>
      <x:c r="J49" s="70">
        <x:v>1</x:v>
      </x:c>
      <x:c r="K49" s="70"/>
      <x:c r="L49" s="73"/>
      <x:c r="M49" s="70"/>
      <x:c r="N49" s="70"/>
      <x:c r="O49" s="70"/>
      <x:c r="P49" s="70"/>
      <x:c r="Q49" s="70"/>
      <x:c r="R49" s="73"/>
      <x:c r="S49" s="70"/>
      <x:c r="T49" s="73"/>
      <x:c r="U49" s="70"/>
      <x:c r="V49" s="73"/>
      <x:c r="W49" s="70"/>
      <x:c r="X49" s="70">
        <x:v>3</x:v>
      </x:c>
      <x:c r="Y49" s="70"/>
      <x:c r="Z49" s="70"/>
      <x:c r="AA49" s="70"/>
      <x:c r="AB49" s="70"/>
      <x:c r="AC49" s="70">
        <x:v>1</x:v>
      </x:c>
      <x:c r="AD49" s="70"/>
      <x:c r="AE49" s="70"/>
      <x:c r="AF49" s="70"/>
      <x:c r="AG49" s="70">
        <x:v>1</x:v>
      </x:c>
      <x:c r="AH49" s="70"/>
      <x:c r="AI49" s="70"/>
      <x:c r="AJ49" s="70"/>
      <x:c r="AK49" s="70"/>
      <x:c r="AL49" s="522" t="s">
        <x:v>1842</x:v>
      </x:c>
      <x:c r="AM49" s="69"/>
      <x:c r="AN49" s="71"/>
      <x:c r="AO49" s="69"/>
      <x:c r="AP49" s="69"/>
      <x:c r="AQ49" s="69"/>
      <x:c r="AR49" s="71"/>
      <x:c r="AS49" s="69"/>
      <x:c r="AT49" s="71"/>
      <x:c r="AU49" s="69"/>
      <x:c r="AV49" s="69"/>
      <x:c r="AW49" s="69"/>
      <x:c r="AX49" s="69"/>
      <x:c r="AY49" s="69"/>
      <x:c r="AZ49" s="69"/>
      <x:c r="BA49" s="71"/>
      <x:c r="BB49" s="69"/>
      <x:c r="BC49" s="69"/>
      <x:c r="BD49" s="69"/>
      <x:c r="BE49" s="69"/>
      <x:c r="BF49" s="69"/>
      <x:c r="BG49" s="69"/>
      <x:c r="BH49" s="69"/>
      <x:c r="BI49" s="69"/>
      <x:c r="BJ49" s="71"/>
      <x:c r="BK49" s="69"/>
      <x:c r="BL49" s="71"/>
      <x:c r="BM49" s="69"/>
      <x:c r="BN49" s="71"/>
      <x:c r="BO49" s="69"/>
      <x:c r="BP49" s="71"/>
      <x:c r="BQ49" s="69"/>
      <x:c r="BR49" s="69"/>
      <x:c r="BS49" s="69"/>
      <x:c r="BT49" s="69"/>
      <x:c r="BU49" s="69"/>
      <x:c r="BV49" s="522" t="s">
        <x:v>1842</x:v>
      </x:c>
      <x:c r="BW49" s="69"/>
      <x:c r="BX49" s="69"/>
      <x:c r="BY49" s="71"/>
      <x:c r="BZ49" s="69"/>
      <x:c r="CA49" s="71"/>
      <x:c r="CB49" s="69"/>
      <x:c r="CC49" s="71"/>
      <x:c r="CD49" s="69"/>
      <x:c r="CE49" s="69"/>
      <x:c r="CF49" s="71"/>
      <x:c r="CG49" s="69"/>
      <x:c r="CH49" s="69"/>
      <x:c r="CI49" s="69"/>
      <x:c r="CJ49" s="69">
        <x:v>1</x:v>
      </x:c>
      <x:c r="CK49" s="69"/>
      <x:c r="CL49" s="69"/>
      <x:c r="CM49" s="69"/>
      <x:c r="CN49" s="69"/>
      <x:c r="CO49" s="69"/>
      <x:c r="CP49" s="71"/>
      <x:c r="CQ49" s="69">
        <x:v>1</x:v>
      </x:c>
      <x:c r="CR49" s="71">
        <x:v>21</x:v>
      </x:c>
      <x:c r="CS49" s="69">
        <x:v>6</x:v>
      </x:c>
      <x:c r="CT49" s="69">
        <x:v>1</x:v>
      </x:c>
      <x:c r="CU49" s="69"/>
      <x:c r="CV49" s="69"/>
      <x:c r="CW49" s="69"/>
      <x:c r="CX49" s="132"/>
      <x:c r="CY49" s="522" t="s">
        <x:v>1842</x:v>
      </x:c>
      <x:c r="CZ49" s="77"/>
      <x:c r="DA49" s="71"/>
      <x:c r="DB49" s="69"/>
      <x:c r="DC49" s="71"/>
      <x:c r="DD49" s="69"/>
      <x:c r="DE49" s="71"/>
      <x:c r="DF49" s="69"/>
      <x:c r="DG49" s="105"/>
    </x:row>
    <x:row r="50" spans="1:111" s="20" customFormat="1" ht="30" customHeight="1">
      <x:c r="A50" s="522" t="s">
        <x:v>1831</x:v>
      </x:c>
      <x:c r="B50" s="70"/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/>
      <x:c r="T50" s="73"/>
      <x:c r="U50" s="70"/>
      <x:c r="V50" s="73"/>
      <x:c r="W50" s="70"/>
      <x:c r="X50" s="70">
        <x:v>3</x:v>
      </x:c>
      <x:c r="Y50" s="70"/>
      <x:c r="Z50" s="70"/>
      <x:c r="AA50" s="70">
        <x:v>0</x:v>
      </x:c>
      <x:c r="AB50" s="70">
        <x:v>1</x:v>
      </x:c>
      <x:c r="AC50" s="70">
        <x:v>1</x:v>
      </x:c>
      <x:c r="AD50" s="70"/>
      <x:c r="AE50" s="70"/>
      <x:c r="AF50" s="70"/>
      <x:c r="AG50" s="70">
        <x:v>0</x:v>
      </x:c>
      <x:c r="AH50" s="70"/>
      <x:c r="AI50" s="70"/>
      <x:c r="AJ50" s="70">
        <x:v>1</x:v>
      </x:c>
      <x:c r="AK50" s="70">
        <x:v>2</x:v>
      </x:c>
      <x:c r="AL50" s="522" t="s">
        <x:v>1831</x:v>
      </x:c>
      <x:c r="AM50" s="69"/>
      <x:c r="AN50" s="71"/>
      <x:c r="AO50" s="69"/>
      <x:c r="AP50" s="69"/>
      <x:c r="AQ50" s="69"/>
      <x:c r="AR50" s="71"/>
      <x:c r="AS50" s="69"/>
      <x:c r="AT50" s="71"/>
      <x:c r="AU50" s="69"/>
      <x:c r="AV50" s="69"/>
      <x:c r="AW50" s="69"/>
      <x:c r="AX50" s="69"/>
      <x:c r="AY50" s="69"/>
      <x:c r="AZ50" s="69"/>
      <x:c r="BA50" s="71"/>
      <x:c r="BB50" s="69"/>
      <x:c r="BC50" s="69"/>
      <x:c r="BD50" s="69"/>
      <x:c r="BE50" s="69"/>
      <x:c r="BF50" s="69"/>
      <x:c r="BG50" s="69">
        <x:v>1</x:v>
      </x:c>
      <x:c r="BH50" s="69">
        <x:v>1</x:v>
      </x:c>
      <x:c r="BI50" s="69"/>
      <x:c r="BJ50" s="71"/>
      <x:c r="BK50" s="69"/>
      <x:c r="BL50" s="71"/>
      <x:c r="BM50" s="69"/>
      <x:c r="BN50" s="71"/>
      <x:c r="BO50" s="69"/>
      <x:c r="BP50" s="71"/>
      <x:c r="BQ50" s="69"/>
      <x:c r="BR50" s="69"/>
      <x:c r="BS50" s="69"/>
      <x:c r="BT50" s="69"/>
      <x:c r="BU50" s="69"/>
      <x:c r="BV50" s="522" t="s">
        <x:v>1831</x:v>
      </x:c>
      <x:c r="BW50" s="69"/>
      <x:c r="BX50" s="69"/>
      <x:c r="BY50" s="71"/>
      <x:c r="BZ50" s="69"/>
      <x:c r="CA50" s="71"/>
      <x:c r="CB50" s="69"/>
      <x:c r="CC50" s="71"/>
      <x:c r="CD50" s="69"/>
      <x:c r="CE50" s="69"/>
      <x:c r="CF50" s="71"/>
      <x:c r="CG50" s="69"/>
      <x:c r="CH50" s="69"/>
      <x:c r="CI50" s="69"/>
      <x:c r="CJ50" s="69">
        <x:v>1</x:v>
      </x:c>
      <x:c r="CK50" s="69"/>
      <x:c r="CL50" s="69"/>
      <x:c r="CM50" s="69"/>
      <x:c r="CN50" s="69"/>
      <x:c r="CO50" s="69"/>
      <x:c r="CP50" s="71"/>
      <x:c r="CQ50" s="69"/>
      <x:c r="CR50" s="71"/>
      <x:c r="CS50" s="69">
        <x:v>4</x:v>
      </x:c>
      <x:c r="CT50" s="69"/>
      <x:c r="CU50" s="69"/>
      <x:c r="CV50" s="69">
        <x:v>2</x:v>
      </x:c>
      <x:c r="CW50" s="69"/>
      <x:c r="CX50" s="132"/>
      <x:c r="CY50" s="522" t="s">
        <x:v>1831</x:v>
      </x:c>
      <x:c r="CZ50" s="77"/>
      <x:c r="DA50" s="71"/>
      <x:c r="DB50" s="69"/>
      <x:c r="DC50" s="71"/>
      <x:c r="DD50" s="69"/>
      <x:c r="DE50" s="71"/>
      <x:c r="DF50" s="69"/>
      <x:c r="DG50" s="105"/>
    </x:row>
    <x:row r="51" spans="1:111" s="20" customFormat="1" ht="30" customHeight="1">
      <x:c r="A51" s="522" t="s">
        <x:v>130</x:v>
      </x:c>
      <x:c r="B51" s="70"/>
      <x:c r="C51" s="73"/>
      <x:c r="D51" s="70"/>
      <x:c r="E51" s="73"/>
      <x:c r="F51" s="70"/>
      <x:c r="G51" s="73"/>
      <x:c r="H51" s="70"/>
      <x:c r="I51" s="73"/>
      <x:c r="J51" s="70">
        <x:v>2</x:v>
      </x:c>
      <x:c r="K51" s="70"/>
      <x:c r="L51" s="73"/>
      <x:c r="M51" s="70"/>
      <x:c r="N51" s="70"/>
      <x:c r="O51" s="70"/>
      <x:c r="P51" s="70"/>
      <x:c r="Q51" s="70"/>
      <x:c r="R51" s="73"/>
      <x:c r="S51" s="70"/>
      <x:c r="T51" s="73"/>
      <x:c r="U51" s="70">
        <x:v>1</x:v>
      </x:c>
      <x:c r="V51" s="73">
        <x:v>100</x:v>
      </x:c>
      <x:c r="W51" s="70"/>
      <x:c r="X51" s="70">
        <x:v>11</x:v>
      </x:c>
      <x:c r="Y51" s="70"/>
      <x:c r="Z51" s="70"/>
      <x:c r="AA51" s="70">
        <x:v>0</x:v>
      </x:c>
      <x:c r="AB51" s="70"/>
      <x:c r="AC51" s="70">
        <x:v>0</x:v>
      </x:c>
      <x:c r="AD51" s="70"/>
      <x:c r="AE51" s="70"/>
      <x:c r="AF51" s="70"/>
      <x:c r="AG51" s="70">
        <x:v>1</x:v>
      </x:c>
      <x:c r="AH51" s="70"/>
      <x:c r="AI51" s="70"/>
      <x:c r="AJ51" s="70">
        <x:v>1</x:v>
      </x:c>
      <x:c r="AK51" s="70">
        <x:v>1</x:v>
      </x:c>
      <x:c r="AL51" s="522" t="s">
        <x:v>130</x:v>
      </x:c>
      <x:c r="AM51" s="69"/>
      <x:c r="AN51" s="71"/>
      <x:c r="AO51" s="69"/>
      <x:c r="AP51" s="69"/>
      <x:c r="AQ51" s="69"/>
      <x:c r="AR51" s="71"/>
      <x:c r="AS51" s="69"/>
      <x:c r="AT51" s="71"/>
      <x:c r="AU51" s="69"/>
      <x:c r="AV51" s="69"/>
      <x:c r="AW51" s="69"/>
      <x:c r="AX51" s="69"/>
      <x:c r="AY51" s="69"/>
      <x:c r="AZ51" s="69"/>
      <x:c r="BA51" s="71"/>
      <x:c r="BB51" s="69"/>
      <x:c r="BC51" s="69"/>
      <x:c r="BD51" s="69"/>
      <x:c r="BE51" s="69"/>
      <x:c r="BF51" s="69"/>
      <x:c r="BG51" s="69">
        <x:v>1</x:v>
      </x:c>
      <x:c r="BH51" s="69">
        <x:v>5</x:v>
      </x:c>
      <x:c r="BI51" s="69"/>
      <x:c r="BJ51" s="71"/>
      <x:c r="BK51" s="69"/>
      <x:c r="BL51" s="71"/>
      <x:c r="BM51" s="69"/>
      <x:c r="BN51" s="71"/>
      <x:c r="BO51" s="69"/>
      <x:c r="BP51" s="71"/>
      <x:c r="BQ51" s="69"/>
      <x:c r="BR51" s="69"/>
      <x:c r="BS51" s="69"/>
      <x:c r="BT51" s="69"/>
      <x:c r="BU51" s="69"/>
      <x:c r="BV51" s="522" t="s">
        <x:v>130</x:v>
      </x:c>
      <x:c r="BW51" s="69"/>
      <x:c r="BX51" s="69"/>
      <x:c r="BY51" s="71"/>
      <x:c r="BZ51" s="69"/>
      <x:c r="CA51" s="71"/>
      <x:c r="CB51" s="69"/>
      <x:c r="CC51" s="71"/>
      <x:c r="CD51" s="69"/>
      <x:c r="CE51" s="69"/>
      <x:c r="CF51" s="71"/>
      <x:c r="CG51" s="69"/>
      <x:c r="CH51" s="69"/>
      <x:c r="CI51" s="69"/>
      <x:c r="CJ51" s="69">
        <x:v>1</x:v>
      </x:c>
      <x:c r="CK51" s="69"/>
      <x:c r="CL51" s="69"/>
      <x:c r="CM51" s="69"/>
      <x:c r="CN51" s="69"/>
      <x:c r="CO51" s="69"/>
      <x:c r="CP51" s="71"/>
      <x:c r="CQ51" s="69">
        <x:v>1</x:v>
      </x:c>
      <x:c r="CR51" s="71">
        <x:v>60</x:v>
      </x:c>
      <x:c r="CS51" s="69">
        <x:v>4</x:v>
      </x:c>
      <x:c r="CT51" s="69"/>
      <x:c r="CU51" s="69"/>
      <x:c r="CV51" s="69"/>
      <x:c r="CW51" s="69"/>
      <x:c r="CX51" s="132"/>
      <x:c r="CY51" s="522" t="s">
        <x:v>130</x:v>
      </x:c>
      <x:c r="CZ51" s="77">
        <x:v>1</x:v>
      </x:c>
      <x:c r="DA51" s="71">
        <x:v>93.840000000000003</x:v>
      </x:c>
      <x:c r="DB51" s="69"/>
      <x:c r="DC51" s="71"/>
      <x:c r="DD51" s="69"/>
      <x:c r="DE51" s="71"/>
      <x:c r="DF51" s="69"/>
      <x:c r="DG51" s="105"/>
    </x:row>
    <x:row r="52" spans="1:111" s="20" customFormat="1" ht="30" customHeight="1">
      <x:c r="A52" s="522" t="s">
        <x:v>183</x:v>
      </x:c>
      <x:c r="B52" s="70"/>
      <x:c r="C52" s="73"/>
      <x:c r="D52" s="70"/>
      <x:c r="E52" s="73"/>
      <x:c r="F52" s="70"/>
      <x:c r="G52" s="73"/>
      <x:c r="H52" s="70"/>
      <x:c r="I52" s="73"/>
      <x:c r="J52" s="70">
        <x:v>1</x:v>
      </x:c>
      <x:c r="K52" s="70"/>
      <x:c r="L52" s="73"/>
      <x:c r="M52" s="70"/>
      <x:c r="N52" s="70"/>
      <x:c r="O52" s="70"/>
      <x:c r="P52" s="70"/>
      <x:c r="Q52" s="70"/>
      <x:c r="R52" s="73"/>
      <x:c r="S52" s="70"/>
      <x:c r="T52" s="73"/>
      <x:c r="U52" s="70"/>
      <x:c r="V52" s="73"/>
      <x:c r="W52" s="70"/>
      <x:c r="X52" s="70">
        <x:v>40</x:v>
      </x:c>
      <x:c r="Y52" s="70"/>
      <x:c r="Z52" s="70"/>
      <x:c r="AA52" s="70"/>
      <x:c r="AB52" s="70"/>
      <x:c r="AC52" s="70"/>
      <x:c r="AD52" s="70"/>
      <x:c r="AE52" s="70"/>
      <x:c r="AF52" s="70"/>
      <x:c r="AG52" s="70"/>
      <x:c r="AH52" s="70"/>
      <x:c r="AI52" s="70"/>
      <x:c r="AJ52" s="70"/>
      <x:c r="AK52" s="70"/>
      <x:c r="AL52" s="522" t="s">
        <x:v>183</x:v>
      </x:c>
      <x:c r="AM52" s="69"/>
      <x:c r="AN52" s="71"/>
      <x:c r="AO52" s="69"/>
      <x:c r="AP52" s="69"/>
      <x:c r="AQ52" s="69"/>
      <x:c r="AR52" s="71"/>
      <x:c r="AS52" s="69"/>
      <x:c r="AT52" s="71"/>
      <x:c r="AU52" s="69"/>
      <x:c r="AV52" s="69"/>
      <x:c r="AW52" s="69"/>
      <x:c r="AX52" s="69"/>
      <x:c r="AY52" s="69"/>
      <x:c r="AZ52" s="69"/>
      <x:c r="BA52" s="71"/>
      <x:c r="BB52" s="69"/>
      <x:c r="BC52" s="69"/>
      <x:c r="BD52" s="69"/>
      <x:c r="BE52" s="69"/>
      <x:c r="BF52" s="69"/>
      <x:c r="BG52" s="69"/>
      <x:c r="BH52" s="69"/>
      <x:c r="BI52" s="69"/>
      <x:c r="BJ52" s="71"/>
      <x:c r="BK52" s="69"/>
      <x:c r="BL52" s="71"/>
      <x:c r="BM52" s="69"/>
      <x:c r="BN52" s="71"/>
      <x:c r="BO52" s="69"/>
      <x:c r="BP52" s="71"/>
      <x:c r="BQ52" s="69"/>
      <x:c r="BR52" s="69"/>
      <x:c r="BS52" s="69"/>
      <x:c r="BT52" s="69"/>
      <x:c r="BU52" s="69"/>
      <x:c r="BV52" s="522" t="s">
        <x:v>183</x:v>
      </x:c>
      <x:c r="BW52" s="69"/>
      <x:c r="BX52" s="69"/>
      <x:c r="BY52" s="71"/>
      <x:c r="BZ52" s="69"/>
      <x:c r="CA52" s="71"/>
      <x:c r="CB52" s="69"/>
      <x:c r="CC52" s="71"/>
      <x:c r="CD52" s="69"/>
      <x:c r="CE52" s="69"/>
      <x:c r="CF52" s="71"/>
      <x:c r="CG52" s="69"/>
      <x:c r="CH52" s="69"/>
      <x:c r="CI52" s="69"/>
      <x:c r="CJ52" s="69"/>
      <x:c r="CK52" s="69"/>
      <x:c r="CL52" s="69"/>
      <x:c r="CM52" s="69"/>
      <x:c r="CN52" s="69"/>
      <x:c r="CO52" s="69"/>
      <x:c r="CP52" s="71"/>
      <x:c r="CQ52" s="69"/>
      <x:c r="CR52" s="71"/>
      <x:c r="CS52" s="69"/>
      <x:c r="CT52" s="69"/>
      <x:c r="CU52" s="69"/>
      <x:c r="CV52" s="69">
        <x:v>1</x:v>
      </x:c>
      <x:c r="CW52" s="69"/>
      <x:c r="CX52" s="132"/>
      <x:c r="CY52" s="522" t="s">
        <x:v>183</x:v>
      </x:c>
      <x:c r="CZ52" s="77"/>
      <x:c r="DA52" s="71"/>
      <x:c r="DB52" s="69"/>
      <x:c r="DC52" s="71"/>
      <x:c r="DD52" s="69"/>
      <x:c r="DE52" s="71"/>
      <x:c r="DF52" s="69"/>
      <x:c r="DG52" s="105"/>
    </x:row>
    <x:row r="53" spans="1:111" s="20" customFormat="1" ht="30" customHeight="1">
      <x:c r="A53" s="522" t="s">
        <x:v>129</x:v>
      </x:c>
      <x:c r="B53" s="70"/>
      <x:c r="C53" s="73"/>
      <x:c r="D53" s="70"/>
      <x:c r="E53" s="73"/>
      <x:c r="F53" s="70"/>
      <x:c r="G53" s="73"/>
      <x:c r="H53" s="70"/>
      <x:c r="I53" s="73"/>
      <x:c r="J53" s="70">
        <x:v>2</x:v>
      </x:c>
      <x:c r="K53" s="70"/>
      <x:c r="L53" s="73"/>
      <x:c r="M53" s="70"/>
      <x:c r="N53" s="70"/>
      <x:c r="O53" s="70"/>
      <x:c r="P53" s="70"/>
      <x:c r="Q53" s="70"/>
      <x:c r="R53" s="73"/>
      <x:c r="S53" s="70"/>
      <x:c r="T53" s="73"/>
      <x:c r="U53" s="70"/>
      <x:c r="V53" s="73"/>
      <x:c r="W53" s="70"/>
      <x:c r="X53" s="70">
        <x:v>16</x:v>
      </x:c>
      <x:c r="Y53" s="70"/>
      <x:c r="Z53" s="70"/>
      <x:c r="AA53" s="70">
        <x:v>1</x:v>
      </x:c>
      <x:c r="AB53" s="70">
        <x:v>0</x:v>
      </x:c>
      <x:c r="AC53" s="70"/>
      <x:c r="AD53" s="70"/>
      <x:c r="AE53" s="70">
        <x:v>0</x:v>
      </x:c>
      <x:c r="AF53" s="70"/>
      <x:c r="AG53" s="70">
        <x:v>2</x:v>
      </x:c>
      <x:c r="AH53" s="70"/>
      <x:c r="AI53" s="70"/>
      <x:c r="AJ53" s="70">
        <x:v>1</x:v>
      </x:c>
      <x:c r="AK53" s="70">
        <x:v>3</x:v>
      </x:c>
      <x:c r="AL53" s="522" t="s">
        <x:v>129</x:v>
      </x:c>
      <x:c r="AM53" s="69"/>
      <x:c r="AN53" s="71"/>
      <x:c r="AO53" s="69"/>
      <x:c r="AP53" s="69"/>
      <x:c r="AQ53" s="69"/>
      <x:c r="AR53" s="71"/>
      <x:c r="AS53" s="69"/>
      <x:c r="AT53" s="71"/>
      <x:c r="AU53" s="69"/>
      <x:c r="AV53" s="69"/>
      <x:c r="AW53" s="69"/>
      <x:c r="AX53" s="69"/>
      <x:c r="AY53" s="69"/>
      <x:c r="AZ53" s="69"/>
      <x:c r="BA53" s="71"/>
      <x:c r="BB53" s="69"/>
      <x:c r="BC53" s="69"/>
      <x:c r="BD53" s="69"/>
      <x:c r="BE53" s="69"/>
      <x:c r="BF53" s="69"/>
      <x:c r="BG53" s="69">
        <x:v>2</x:v>
      </x:c>
      <x:c r="BH53" s="69">
        <x:v>2</x:v>
      </x:c>
      <x:c r="BI53" s="69"/>
      <x:c r="BJ53" s="71"/>
      <x:c r="BK53" s="69"/>
      <x:c r="BL53" s="71"/>
      <x:c r="BM53" s="69"/>
      <x:c r="BN53" s="71"/>
      <x:c r="BO53" s="69"/>
      <x:c r="BP53" s="71"/>
      <x:c r="BQ53" s="69"/>
      <x:c r="BR53" s="69"/>
      <x:c r="BS53" s="69"/>
      <x:c r="BT53" s="69"/>
      <x:c r="BU53" s="69"/>
      <x:c r="BV53" s="522" t="s">
        <x:v>129</x:v>
      </x:c>
      <x:c r="BW53" s="69"/>
      <x:c r="BX53" s="69"/>
      <x:c r="BY53" s="71"/>
      <x:c r="BZ53" s="69"/>
      <x:c r="CA53" s="71"/>
      <x:c r="CB53" s="69"/>
      <x:c r="CC53" s="71"/>
      <x:c r="CD53" s="69"/>
      <x:c r="CE53" s="69">
        <x:v>1</x:v>
      </x:c>
      <x:c r="CF53" s="71">
        <x:v>31.109999999999999</x:v>
      </x:c>
      <x:c r="CG53" s="69"/>
      <x:c r="CH53" s="69">
        <x:v>1</x:v>
      </x:c>
      <x:c r="CI53" s="69"/>
      <x:c r="CJ53" s="69"/>
      <x:c r="CK53" s="69"/>
      <x:c r="CL53" s="69"/>
      <x:c r="CM53" s="69"/>
      <x:c r="CN53" s="69"/>
      <x:c r="CO53" s="69"/>
      <x:c r="CP53" s="71"/>
      <x:c r="CQ53" s="69"/>
      <x:c r="CR53" s="71"/>
      <x:c r="CS53" s="69"/>
      <x:c r="CT53" s="69"/>
      <x:c r="CU53" s="69"/>
      <x:c r="CV53" s="69"/>
      <x:c r="CW53" s="69"/>
      <x:c r="CX53" s="132"/>
      <x:c r="CY53" s="522" t="s">
        <x:v>129</x:v>
      </x:c>
      <x:c r="CZ53" s="77"/>
      <x:c r="DA53" s="71"/>
      <x:c r="DB53" s="69"/>
      <x:c r="DC53" s="71"/>
      <x:c r="DD53" s="69"/>
      <x:c r="DE53" s="71"/>
      <x:c r="DF53" s="69"/>
      <x:c r="DG53" s="105"/>
    </x:row>
    <x:row r="54" spans="1:111" s="20" customFormat="1" ht="30" customHeight="1">
      <x:c r="A54" s="522" t="s">
        <x:v>151</x:v>
      </x:c>
      <x:c r="B54" s="70"/>
      <x:c r="C54" s="73"/>
      <x:c r="D54" s="70"/>
      <x:c r="E54" s="73"/>
      <x:c r="F54" s="70"/>
      <x:c r="G54" s="73"/>
      <x:c r="H54" s="70"/>
      <x:c r="I54" s="73"/>
      <x:c r="J54" s="70"/>
      <x:c r="K54" s="70"/>
      <x:c r="L54" s="73"/>
      <x:c r="M54" s="70"/>
      <x:c r="N54" s="70"/>
      <x:c r="O54" s="70"/>
      <x:c r="P54" s="70"/>
      <x:c r="Q54" s="70"/>
      <x:c r="R54" s="73"/>
      <x:c r="S54" s="70"/>
      <x:c r="T54" s="73"/>
      <x:c r="U54" s="70"/>
      <x:c r="V54" s="73"/>
      <x:c r="W54" s="70"/>
      <x:c r="X54" s="70">
        <x:v>5</x:v>
      </x:c>
      <x:c r="Y54" s="70"/>
      <x:c r="Z54" s="70"/>
      <x:c r="AA54" s="70"/>
      <x:c r="AB54" s="70"/>
      <x:c r="AC54" s="70">
        <x:v>1</x:v>
      </x:c>
      <x:c r="AD54" s="70"/>
      <x:c r="AE54" s="70"/>
      <x:c r="AF54" s="70"/>
      <x:c r="AG54" s="70">
        <x:v>1</x:v>
      </x:c>
      <x:c r="AH54" s="70"/>
      <x:c r="AI54" s="70"/>
      <x:c r="AJ54" s="70">
        <x:v>2</x:v>
      </x:c>
      <x:c r="AK54" s="70">
        <x:v>2</x:v>
      </x:c>
      <x:c r="AL54" s="522" t="s">
        <x:v>151</x:v>
      </x:c>
      <x:c r="AM54" s="69"/>
      <x:c r="AN54" s="71"/>
      <x:c r="AO54" s="69"/>
      <x:c r="AP54" s="69"/>
      <x:c r="AQ54" s="69"/>
      <x:c r="AR54" s="71"/>
      <x:c r="AS54" s="69"/>
      <x:c r="AT54" s="71"/>
      <x:c r="AU54" s="69"/>
      <x:c r="AV54" s="69"/>
      <x:c r="AW54" s="69"/>
      <x:c r="AX54" s="69"/>
      <x:c r="AY54" s="69"/>
      <x:c r="AZ54" s="69"/>
      <x:c r="BA54" s="71"/>
      <x:c r="BB54" s="69"/>
      <x:c r="BC54" s="69"/>
      <x:c r="BD54" s="69"/>
      <x:c r="BE54" s="69"/>
      <x:c r="BF54" s="69"/>
      <x:c r="BG54" s="69">
        <x:v>3</x:v>
      </x:c>
      <x:c r="BH54" s="69">
        <x:v>3</x:v>
      </x:c>
      <x:c r="BI54" s="69"/>
      <x:c r="BJ54" s="71"/>
      <x:c r="BK54" s="69"/>
      <x:c r="BL54" s="71"/>
      <x:c r="BM54" s="69"/>
      <x:c r="BN54" s="71"/>
      <x:c r="BO54" s="69"/>
      <x:c r="BP54" s="71"/>
      <x:c r="BQ54" s="69"/>
      <x:c r="BR54" s="69"/>
      <x:c r="BS54" s="69"/>
      <x:c r="BT54" s="69"/>
      <x:c r="BU54" s="69"/>
      <x:c r="BV54" s="522" t="s">
        <x:v>151</x:v>
      </x:c>
      <x:c r="BW54" s="69"/>
      <x:c r="BX54" s="69"/>
      <x:c r="BY54" s="71"/>
      <x:c r="BZ54" s="69"/>
      <x:c r="CA54" s="71"/>
      <x:c r="CB54" s="69"/>
      <x:c r="CC54" s="71"/>
      <x:c r="CD54" s="69"/>
      <x:c r="CE54" s="69"/>
      <x:c r="CF54" s="71"/>
      <x:c r="CG54" s="69"/>
      <x:c r="CH54" s="69"/>
      <x:c r="CI54" s="69"/>
      <x:c r="CJ54" s="69"/>
      <x:c r="CK54" s="69"/>
      <x:c r="CL54" s="69"/>
      <x:c r="CM54" s="69"/>
      <x:c r="CN54" s="69"/>
      <x:c r="CO54" s="69"/>
      <x:c r="CP54" s="71"/>
      <x:c r="CQ54" s="69"/>
      <x:c r="CR54" s="71"/>
      <x:c r="CS54" s="69"/>
      <x:c r="CT54" s="69"/>
      <x:c r="CU54" s="69"/>
      <x:c r="CV54" s="69"/>
      <x:c r="CW54" s="69"/>
      <x:c r="CX54" s="132"/>
      <x:c r="CY54" s="522" t="s">
        <x:v>151</x:v>
      </x:c>
      <x:c r="CZ54" s="77"/>
      <x:c r="DA54" s="71"/>
      <x:c r="DB54" s="69"/>
      <x:c r="DC54" s="71"/>
      <x:c r="DD54" s="69"/>
      <x:c r="DE54" s="71"/>
      <x:c r="DF54" s="69"/>
      <x:c r="DG54" s="105"/>
    </x:row>
    <x:row r="55" spans="1:111" s="20" customFormat="1" ht="30" customHeight="1">
      <x:c r="A55" s="522" t="s">
        <x:v>1872</x:v>
      </x:c>
      <x:c r="B55" s="70"/>
      <x:c r="C55" s="73"/>
      <x:c r="D55" s="70"/>
      <x:c r="E55" s="73"/>
      <x:c r="F55" s="70"/>
      <x:c r="G55" s="73"/>
      <x:c r="H55" s="70"/>
      <x:c r="I55" s="73"/>
      <x:c r="J55" s="70"/>
      <x:c r="K55" s="70"/>
      <x:c r="L55" s="73"/>
      <x:c r="M55" s="70"/>
      <x:c r="N55" s="70"/>
      <x:c r="O55" s="70"/>
      <x:c r="P55" s="70"/>
      <x:c r="Q55" s="70"/>
      <x:c r="R55" s="73"/>
      <x:c r="S55" s="70"/>
      <x:c r="T55" s="73"/>
      <x:c r="U55" s="70"/>
      <x:c r="V55" s="73"/>
      <x:c r="W55" s="70"/>
      <x:c r="X55" s="70">
        <x:v>5</x:v>
      </x:c>
      <x:c r="Y55" s="70"/>
      <x:c r="Z55" s="70"/>
      <x:c r="AA55" s="70"/>
      <x:c r="AB55" s="70"/>
      <x:c r="AC55" s="70">
        <x:v>0</x:v>
      </x:c>
      <x:c r="AD55" s="70"/>
      <x:c r="AE55" s="70"/>
      <x:c r="AF55" s="70"/>
      <x:c r="AG55" s="70">
        <x:v>1</x:v>
      </x:c>
      <x:c r="AH55" s="70"/>
      <x:c r="AI55" s="70"/>
      <x:c r="AJ55" s="70">
        <x:v>1</x:v>
      </x:c>
      <x:c r="AK55" s="70">
        <x:v>1</x:v>
      </x:c>
      <x:c r="AL55" s="522" t="s">
        <x:v>1872</x:v>
      </x:c>
      <x:c r="AM55" s="69"/>
      <x:c r="AN55" s="71"/>
      <x:c r="AO55" s="69"/>
      <x:c r="AP55" s="69"/>
      <x:c r="AQ55" s="69"/>
      <x:c r="AR55" s="71"/>
      <x:c r="AS55" s="69"/>
      <x:c r="AT55" s="71"/>
      <x:c r="AU55" s="69"/>
      <x:c r="AV55" s="69"/>
      <x:c r="AW55" s="69"/>
      <x:c r="AX55" s="69"/>
      <x:c r="AY55" s="69"/>
      <x:c r="AZ55" s="69"/>
      <x:c r="BA55" s="71"/>
      <x:c r="BB55" s="69"/>
      <x:c r="BC55" s="69"/>
      <x:c r="BD55" s="69"/>
      <x:c r="BE55" s="69"/>
      <x:c r="BF55" s="69"/>
      <x:c r="BG55" s="69">
        <x:v>3</x:v>
      </x:c>
      <x:c r="BH55" s="69">
        <x:v>3</x:v>
      </x:c>
      <x:c r="BI55" s="69"/>
      <x:c r="BJ55" s="71"/>
      <x:c r="BK55" s="69"/>
      <x:c r="BL55" s="71"/>
      <x:c r="BM55" s="69"/>
      <x:c r="BN55" s="71"/>
      <x:c r="BO55" s="69"/>
      <x:c r="BP55" s="71"/>
      <x:c r="BQ55" s="69"/>
      <x:c r="BR55" s="69"/>
      <x:c r="BS55" s="69"/>
      <x:c r="BT55" s="69"/>
      <x:c r="BU55" s="69"/>
      <x:c r="BV55" s="522" t="s">
        <x:v>1872</x:v>
      </x:c>
      <x:c r="BW55" s="69"/>
      <x:c r="BX55" s="69"/>
      <x:c r="BY55" s="71"/>
      <x:c r="BZ55" s="69"/>
      <x:c r="CA55" s="71"/>
      <x:c r="CB55" s="69"/>
      <x:c r="CC55" s="71"/>
      <x:c r="CD55" s="69"/>
      <x:c r="CE55" s="69"/>
      <x:c r="CF55" s="71"/>
      <x:c r="CG55" s="531"/>
      <x:c r="CH55" s="69"/>
      <x:c r="CI55" s="69"/>
      <x:c r="CJ55" s="69"/>
      <x:c r="CK55" s="69"/>
      <x:c r="CL55" s="69"/>
      <x:c r="CM55" s="69"/>
      <x:c r="CN55" s="523"/>
      <x:c r="CO55" s="69"/>
      <x:c r="CP55" s="71"/>
      <x:c r="CQ55" s="69"/>
      <x:c r="CR55" s="71"/>
      <x:c r="CS55" s="69"/>
      <x:c r="CT55" s="69"/>
      <x:c r="CU55" s="69"/>
      <x:c r="CV55" s="69"/>
      <x:c r="CW55" s="69"/>
      <x:c r="CX55" s="132"/>
      <x:c r="CY55" s="522" t="s">
        <x:v>1872</x:v>
      </x:c>
      <x:c r="CZ55" s="77"/>
      <x:c r="DA55" s="71"/>
      <x:c r="DB55" s="69"/>
      <x:c r="DC55" s="71"/>
      <x:c r="DD55" s="94"/>
      <x:c r="DE55" s="72"/>
      <x:c r="DF55" s="94"/>
      <x:c r="DG55" s="106"/>
    </x:row>
    <x:row r="56" spans="1:111" s="20" customFormat="1" ht="30" customHeight="1">
      <x:c r="A56" s="522" t="s">
        <x:v>116</x:v>
      </x:c>
      <x:c r="B56" s="70"/>
      <x:c r="C56" s="73"/>
      <x:c r="D56" s="70"/>
      <x:c r="E56" s="73"/>
      <x:c r="F56" s="70"/>
      <x:c r="G56" s="73"/>
      <x:c r="H56" s="70"/>
      <x:c r="I56" s="73"/>
      <x:c r="J56" s="70"/>
      <x:c r="K56" s="70"/>
      <x:c r="L56" s="73"/>
      <x:c r="M56" s="70"/>
      <x:c r="N56" s="70"/>
      <x:c r="O56" s="70"/>
      <x:c r="P56" s="70"/>
      <x:c r="Q56" s="70"/>
      <x:c r="R56" s="73"/>
      <x:c r="S56" s="70"/>
      <x:c r="T56" s="73"/>
      <x:c r="U56" s="70"/>
      <x:c r="V56" s="73"/>
      <x:c r="W56" s="70"/>
      <x:c r="X56" s="70"/>
      <x:c r="Y56" s="70"/>
      <x:c r="Z56" s="70"/>
      <x:c r="AA56" s="70"/>
      <x:c r="AB56" s="70"/>
      <x:c r="AC56" s="70"/>
      <x:c r="AD56" s="70"/>
      <x:c r="AE56" s="70"/>
      <x:c r="AF56" s="70"/>
      <x:c r="AG56" s="70"/>
      <x:c r="AH56" s="70"/>
      <x:c r="AI56" s="70"/>
      <x:c r="AJ56" s="70"/>
      <x:c r="AK56" s="70"/>
      <x:c r="AL56" s="522" t="s">
        <x:v>116</x:v>
      </x:c>
      <x:c r="AM56" s="69"/>
      <x:c r="AN56" s="71"/>
      <x:c r="AO56" s="69"/>
      <x:c r="AP56" s="69"/>
      <x:c r="AQ56" s="69"/>
      <x:c r="AR56" s="71"/>
      <x:c r="AS56" s="69"/>
      <x:c r="AT56" s="71"/>
      <x:c r="AU56" s="69"/>
      <x:c r="AV56" s="69"/>
      <x:c r="AW56" s="69"/>
      <x:c r="AX56" s="69"/>
      <x:c r="AY56" s="69"/>
      <x:c r="AZ56" s="69"/>
      <x:c r="BA56" s="71"/>
      <x:c r="BB56" s="69"/>
      <x:c r="BC56" s="69"/>
      <x:c r="BD56" s="69"/>
      <x:c r="BE56" s="69"/>
      <x:c r="BF56" s="69"/>
      <x:c r="BG56" s="69"/>
      <x:c r="BH56" s="69"/>
      <x:c r="BI56" s="69"/>
      <x:c r="BJ56" s="71"/>
      <x:c r="BK56" s="69"/>
      <x:c r="BL56" s="71"/>
      <x:c r="BM56" s="69"/>
      <x:c r="BN56" s="71"/>
      <x:c r="BO56" s="69"/>
      <x:c r="BP56" s="71"/>
      <x:c r="BQ56" s="69"/>
      <x:c r="BR56" s="69"/>
      <x:c r="BS56" s="69"/>
      <x:c r="BT56" s="69"/>
      <x:c r="BU56" s="69"/>
      <x:c r="BV56" s="522" t="s">
        <x:v>116</x:v>
      </x:c>
      <x:c r="BW56" s="69"/>
      <x:c r="BX56" s="69"/>
      <x:c r="BY56" s="71"/>
      <x:c r="BZ56" s="69"/>
      <x:c r="CA56" s="71"/>
      <x:c r="CB56" s="69"/>
      <x:c r="CC56" s="71"/>
      <x:c r="CD56" s="69"/>
      <x:c r="CE56" s="69"/>
      <x:c r="CF56" s="71"/>
      <x:c r="CG56" s="531"/>
      <x:c r="CH56" s="69"/>
      <x:c r="CI56" s="69"/>
      <x:c r="CJ56" s="69"/>
      <x:c r="CK56" s="69"/>
      <x:c r="CL56" s="69"/>
      <x:c r="CM56" s="69"/>
      <x:c r="CN56" s="523"/>
      <x:c r="CO56" s="69"/>
      <x:c r="CP56" s="71"/>
      <x:c r="CQ56" s="69"/>
      <x:c r="CR56" s="71"/>
      <x:c r="CS56" s="69"/>
      <x:c r="CT56" s="69"/>
      <x:c r="CU56" s="69"/>
      <x:c r="CV56" s="69"/>
      <x:c r="CW56" s="69"/>
      <x:c r="CX56" s="132"/>
      <x:c r="CY56" s="522" t="s">
        <x:v>116</x:v>
      </x:c>
      <x:c r="CZ56" s="93"/>
      <x:c r="DA56" s="72"/>
      <x:c r="DB56" s="69"/>
      <x:c r="DC56" s="71"/>
      <x:c r="DD56" s="94"/>
      <x:c r="DE56" s="72"/>
      <x:c r="DF56" s="94"/>
      <x:c r="DG56" s="106"/>
    </x:row>
    <x:row r="57" spans="1:111" s="20" customFormat="1" ht="30" customHeight="1">
      <x:c r="A57" s="288" t="s">
        <x:v>677</x:v>
      </x:c>
      <x:c r="B57" s="70">
        <x:f t="shared" ref="B57:AK57" si="39">SUM(B58:B64)</x:f>
        <x:v>0</x:v>
      </x:c>
      <x:c r="C57" s="73">
        <x:f t="shared" si="39"/>
        <x:v>0</x:v>
      </x:c>
      <x:c r="D57" s="70">
        <x:f t="shared" si="39"/>
        <x:v>0</x:v>
      </x:c>
      <x:c r="E57" s="73">
        <x:f t="shared" si="39"/>
        <x:v>0</x:v>
      </x:c>
      <x:c r="F57" s="70">
        <x:f t="shared" si="39"/>
        <x:v>0</x:v>
      </x:c>
      <x:c r="G57" s="73">
        <x:f t="shared" si="39"/>
        <x:v>0</x:v>
      </x:c>
      <x:c r="H57" s="70">
        <x:f t="shared" si="39"/>
        <x:v>0</x:v>
      </x:c>
      <x:c r="I57" s="73">
        <x:f t="shared" si="39"/>
        <x:v>0</x:v>
      </x:c>
      <x:c r="J57" s="70">
        <x:f t="shared" si="39"/>
        <x:v>0</x:v>
      </x:c>
      <x:c r="K57" s="70">
        <x:f t="shared" si="39"/>
        <x:v>0</x:v>
      </x:c>
      <x:c r="L57" s="73">
        <x:f t="shared" si="39"/>
        <x:v>0</x:v>
      </x:c>
      <x:c r="M57" s="70">
        <x:f t="shared" si="39"/>
        <x:v>0</x:v>
      </x:c>
      <x:c r="N57" s="70">
        <x:f t="shared" si="39"/>
        <x:v>0</x:v>
      </x:c>
      <x:c r="O57" s="70">
        <x:f t="shared" si="39"/>
        <x:v>0</x:v>
      </x:c>
      <x:c r="P57" s="70">
        <x:f t="shared" si="39"/>
        <x:v>0</x:v>
      </x:c>
      <x:c r="Q57" s="70">
        <x:f t="shared" si="39"/>
        <x:v>0</x:v>
      </x:c>
      <x:c r="R57" s="73">
        <x:f t="shared" si="39"/>
        <x:v>0</x:v>
      </x:c>
      <x:c r="S57" s="70">
        <x:f t="shared" si="39"/>
        <x:v>0</x:v>
      </x:c>
      <x:c r="T57" s="73">
        <x:f t="shared" si="39"/>
        <x:v>0</x:v>
      </x:c>
      <x:c r="U57" s="70">
        <x:f t="shared" si="39"/>
        <x:v>0</x:v>
      </x:c>
      <x:c r="V57" s="73">
        <x:f t="shared" si="39"/>
        <x:v>0</x:v>
      </x:c>
      <x:c r="W57" s="70">
        <x:f t="shared" si="39"/>
        <x:v>0</x:v>
      </x:c>
      <x:c r="X57" s="70">
        <x:f t="shared" si="39"/>
        <x:v>0</x:v>
      </x:c>
      <x:c r="Y57" s="70">
        <x:f t="shared" si="39"/>
        <x:v>0</x:v>
      </x:c>
      <x:c r="Z57" s="70">
        <x:f t="shared" si="39"/>
        <x:v>0</x:v>
      </x:c>
      <x:c r="AA57" s="70">
        <x:f t="shared" si="39"/>
        <x:v>0</x:v>
      </x:c>
      <x:c r="AB57" s="70">
        <x:f t="shared" si="39"/>
        <x:v>0</x:v>
      </x:c>
      <x:c r="AC57" s="70">
        <x:f t="shared" si="39"/>
        <x:v>0</x:v>
      </x:c>
      <x:c r="AD57" s="70">
        <x:f t="shared" si="39"/>
        <x:v>0</x:v>
      </x:c>
      <x:c r="AE57" s="70">
        <x:f t="shared" si="39"/>
        <x:v>0</x:v>
      </x:c>
      <x:c r="AF57" s="70">
        <x:f t="shared" si="39"/>
        <x:v>0</x:v>
      </x:c>
      <x:c r="AG57" s="70">
        <x:f t="shared" si="39"/>
        <x:v>0</x:v>
      </x:c>
      <x:c r="AH57" s="70">
        <x:f t="shared" si="39"/>
        <x:v>0</x:v>
      </x:c>
      <x:c r="AI57" s="70">
        <x:f t="shared" si="39"/>
        <x:v>0</x:v>
      </x:c>
      <x:c r="AJ57" s="70">
        <x:f t="shared" si="39"/>
        <x:v>0</x:v>
      </x:c>
      <x:c r="AK57" s="70">
        <x:f t="shared" si="39"/>
        <x:v>0</x:v>
      </x:c>
      <x:c r="AL57" s="288" t="s">
        <x:v>677</x:v>
      </x:c>
      <x:c r="AM57" s="69">
        <x:f t="shared" ref="AM57:BU57" si="40">SUM(AM58:AM64)</x:f>
        <x:v>0</x:v>
      </x:c>
      <x:c r="AN57" s="71">
        <x:f t="shared" si="40"/>
        <x:v>0</x:v>
      </x:c>
      <x:c r="AO57" s="69">
        <x:f t="shared" si="40"/>
        <x:v>0</x:v>
      </x:c>
      <x:c r="AP57" s="69">
        <x:f t="shared" si="40"/>
        <x:v>0</x:v>
      </x:c>
      <x:c r="AQ57" s="69">
        <x:f t="shared" si="40"/>
        <x:v>0</x:v>
      </x:c>
      <x:c r="AR57" s="71">
        <x:f t="shared" si="40"/>
        <x:v>0</x:v>
      </x:c>
      <x:c r="AS57" s="69">
        <x:f t="shared" si="40"/>
        <x:v>0</x:v>
      </x:c>
      <x:c r="AT57" s="71">
        <x:f t="shared" si="40"/>
        <x:v>0</x:v>
      </x:c>
      <x:c r="AU57" s="69">
        <x:f t="shared" si="40"/>
        <x:v>0</x:v>
      </x:c>
      <x:c r="AV57" s="69">
        <x:f t="shared" si="40"/>
        <x:v>0</x:v>
      </x:c>
      <x:c r="AW57" s="69">
        <x:f t="shared" si="40"/>
        <x:v>0</x:v>
      </x:c>
      <x:c r="AX57" s="69">
        <x:f t="shared" si="40"/>
        <x:v>0</x:v>
      </x:c>
      <x:c r="AY57" s="69">
        <x:f t="shared" si="40"/>
        <x:v>0</x:v>
      </x:c>
      <x:c r="AZ57" s="69">
        <x:f t="shared" si="40"/>
        <x:v>0</x:v>
      </x:c>
      <x:c r="BA57" s="71">
        <x:f t="shared" si="40"/>
        <x:v>0</x:v>
      </x:c>
      <x:c r="BB57" s="69">
        <x:f t="shared" si="40"/>
        <x:v>0</x:v>
      </x:c>
      <x:c r="BC57" s="69">
        <x:f t="shared" si="40"/>
        <x:v>0</x:v>
      </x:c>
      <x:c r="BD57" s="69">
        <x:f t="shared" si="40"/>
        <x:v>0</x:v>
      </x:c>
      <x:c r="BE57" s="69">
        <x:f t="shared" si="40"/>
        <x:v>0</x:v>
      </x:c>
      <x:c r="BF57" s="69">
        <x:f t="shared" si="40"/>
        <x:v>0</x:v>
      </x:c>
      <x:c r="BG57" s="69">
        <x:f t="shared" si="40"/>
        <x:v>0</x:v>
      </x:c>
      <x:c r="BH57" s="69">
        <x:f t="shared" si="40"/>
        <x:v>0</x:v>
      </x:c>
      <x:c r="BI57" s="69">
        <x:f t="shared" si="40"/>
        <x:v>0</x:v>
      </x:c>
      <x:c r="BJ57" s="71">
        <x:f t="shared" si="40"/>
        <x:v>0</x:v>
      </x:c>
      <x:c r="BK57" s="69">
        <x:f t="shared" si="40"/>
        <x:v>0</x:v>
      </x:c>
      <x:c r="BL57" s="71">
        <x:f t="shared" si="40"/>
        <x:v>0</x:v>
      </x:c>
      <x:c r="BM57" s="69">
        <x:f t="shared" si="40"/>
        <x:v>0</x:v>
      </x:c>
      <x:c r="BN57" s="71">
        <x:f t="shared" si="40"/>
        <x:v>0</x:v>
      </x:c>
      <x:c r="BO57" s="69">
        <x:f t="shared" si="40"/>
        <x:v>0</x:v>
      </x:c>
      <x:c r="BP57" s="71">
        <x:f t="shared" si="40"/>
        <x:v>0</x:v>
      </x:c>
      <x:c r="BQ57" s="69">
        <x:f t="shared" si="40"/>
        <x:v>0</x:v>
      </x:c>
      <x:c r="BR57" s="69">
        <x:f t="shared" si="40"/>
        <x:v>0</x:v>
      </x:c>
      <x:c r="BS57" s="69">
        <x:f t="shared" si="40"/>
        <x:v>0</x:v>
      </x:c>
      <x:c r="BT57" s="69">
        <x:f t="shared" si="40"/>
        <x:v>0</x:v>
      </x:c>
      <x:c r="BU57" s="69">
        <x:f t="shared" si="40"/>
        <x:v>0</x:v>
      </x:c>
      <x:c r="BV57" s="288" t="s">
        <x:v>677</x:v>
      </x:c>
      <x:c r="BW57" s="69">
        <x:f t="shared" ref="BW57:CX57" si="41">SUM(BW58:BW64)</x:f>
        <x:v>0</x:v>
      </x:c>
      <x:c r="BX57" s="69">
        <x:f t="shared" si="41"/>
        <x:v>0</x:v>
      </x:c>
      <x:c r="BY57" s="71">
        <x:f t="shared" si="41"/>
        <x:v>0</x:v>
      </x:c>
      <x:c r="BZ57" s="69">
        <x:f t="shared" si="41"/>
        <x:v>0</x:v>
      </x:c>
      <x:c r="CA57" s="71">
        <x:f t="shared" si="41"/>
        <x:v>0</x:v>
      </x:c>
      <x:c r="CB57" s="69">
        <x:f t="shared" si="41"/>
        <x:v>0</x:v>
      </x:c>
      <x:c r="CC57" s="71">
        <x:f t="shared" si="41"/>
        <x:v>0</x:v>
      </x:c>
      <x:c r="CD57" s="69">
        <x:f t="shared" si="41"/>
        <x:v>0</x:v>
      </x:c>
      <x:c r="CE57" s="69">
        <x:f t="shared" si="41"/>
        <x:v>0</x:v>
      </x:c>
      <x:c r="CF57" s="71">
        <x:f t="shared" si="41"/>
        <x:v>0</x:v>
      </x:c>
      <x:c r="CG57" s="69">
        <x:f t="shared" si="41"/>
        <x:v>0</x:v>
      </x:c>
      <x:c r="CH57" s="69">
        <x:f t="shared" si="41"/>
        <x:v>0</x:v>
      </x:c>
      <x:c r="CI57" s="69">
        <x:f t="shared" si="41"/>
        <x:v>0</x:v>
      </x:c>
      <x:c r="CJ57" s="69">
        <x:f t="shared" si="41"/>
        <x:v>0</x:v>
      </x:c>
      <x:c r="CK57" s="69">
        <x:f t="shared" si="41"/>
        <x:v>0</x:v>
      </x:c>
      <x:c r="CL57" s="69">
        <x:f t="shared" si="41"/>
        <x:v>0</x:v>
      </x:c>
      <x:c r="CM57" s="69">
        <x:f t="shared" si="41"/>
        <x:v>0</x:v>
      </x:c>
      <x:c r="CN57" s="69">
        <x:f t="shared" si="41"/>
        <x:v>0</x:v>
      </x:c>
      <x:c r="CO57" s="69">
        <x:f t="shared" si="41"/>
        <x:v>0</x:v>
      </x:c>
      <x:c r="CP57" s="71">
        <x:f t="shared" si="41"/>
        <x:v>0</x:v>
      </x:c>
      <x:c r="CQ57" s="69">
        <x:f t="shared" si="41"/>
        <x:v>0</x:v>
      </x:c>
      <x:c r="CR57" s="71">
        <x:f t="shared" si="41"/>
        <x:v>0</x:v>
      </x:c>
      <x:c r="CS57" s="69">
        <x:f t="shared" si="41"/>
        <x:v>0</x:v>
      </x:c>
      <x:c r="CT57" s="69">
        <x:f t="shared" si="41"/>
        <x:v>0</x:v>
      </x:c>
      <x:c r="CU57" s="69">
        <x:f t="shared" si="41"/>
        <x:v>0</x:v>
      </x:c>
      <x:c r="CV57" s="69">
        <x:f t="shared" si="41"/>
        <x:v>0</x:v>
      </x:c>
      <x:c r="CW57" s="69">
        <x:f t="shared" si="41"/>
        <x:v>0</x:v>
      </x:c>
      <x:c r="CX57" s="132">
        <x:f t="shared" si="41"/>
        <x:v>0</x:v>
      </x:c>
      <x:c r="CY57" s="288" t="s">
        <x:v>677</x:v>
      </x:c>
      <x:c r="CZ57" s="77">
        <x:f t="shared" ref="CZ57:DG57" si="42">SUM(CZ58:CZ64)</x:f>
        <x:v>0</x:v>
      </x:c>
      <x:c r="DA57" s="71">
        <x:f t="shared" si="42"/>
        <x:v>0</x:v>
      </x:c>
      <x:c r="DB57" s="69">
        <x:f t="shared" si="42"/>
        <x:v>1</x:v>
      </x:c>
      <x:c r="DC57" s="71">
        <x:f t="shared" si="42"/>
        <x:v>33.060000000000002</x:v>
      </x:c>
      <x:c r="DD57" s="69">
        <x:f t="shared" si="42"/>
        <x:v>0</x:v>
      </x:c>
      <x:c r="DE57" s="71">
        <x:f t="shared" si="42"/>
        <x:v>0</x:v>
      </x:c>
      <x:c r="DF57" s="69">
        <x:f t="shared" si="42"/>
        <x:v>1</x:v>
      </x:c>
      <x:c r="DG57" s="105">
        <x:f t="shared" si="42"/>
        <x:v>33.060000000000002</x:v>
      </x:c>
    </x:row>
    <x:row r="58" spans="1:111" s="20" customFormat="1" ht="30" customHeight="1">
      <x:c r="A58" s="522" t="s">
        <x:v>148</x:v>
      </x:c>
      <x:c r="B58" s="70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/>
      <x:c r="T58" s="73"/>
      <x:c r="U58" s="70"/>
      <x:c r="V58" s="73"/>
      <x:c r="W58" s="70"/>
      <x:c r="X58" s="70"/>
      <x:c r="Y58" s="70"/>
      <x:c r="Z58" s="70"/>
      <x:c r="AA58" s="70"/>
      <x:c r="AB58" s="70"/>
      <x:c r="AC58" s="70"/>
      <x:c r="AD58" s="70"/>
      <x:c r="AE58" s="70"/>
      <x:c r="AF58" s="70"/>
      <x:c r="AG58" s="70"/>
      <x:c r="AH58" s="70"/>
      <x:c r="AI58" s="70"/>
      <x:c r="AJ58" s="70"/>
      <x:c r="AK58" s="70"/>
      <x:c r="AL58" s="522" t="s">
        <x:v>148</x:v>
      </x:c>
      <x:c r="AM58" s="69"/>
      <x:c r="AN58" s="71"/>
      <x:c r="AO58" s="69"/>
      <x:c r="AP58" s="69"/>
      <x:c r="AQ58" s="69"/>
      <x:c r="AR58" s="71"/>
      <x:c r="AS58" s="69"/>
      <x:c r="AT58" s="71"/>
      <x:c r="AU58" s="69"/>
      <x:c r="AV58" s="69"/>
      <x:c r="AW58" s="69"/>
      <x:c r="AX58" s="69"/>
      <x:c r="AY58" s="69"/>
      <x:c r="AZ58" s="69"/>
      <x:c r="BA58" s="71"/>
      <x:c r="BB58" s="69"/>
      <x:c r="BC58" s="69"/>
      <x:c r="BD58" s="69"/>
      <x:c r="BE58" s="69"/>
      <x:c r="BF58" s="69"/>
      <x:c r="BG58" s="69"/>
      <x:c r="BH58" s="69"/>
      <x:c r="BI58" s="69"/>
      <x:c r="BJ58" s="71"/>
      <x:c r="BK58" s="69"/>
      <x:c r="BL58" s="71"/>
      <x:c r="BM58" s="69"/>
      <x:c r="BN58" s="71"/>
      <x:c r="BO58" s="69"/>
      <x:c r="BP58" s="71"/>
      <x:c r="BQ58" s="69"/>
      <x:c r="BR58" s="69"/>
      <x:c r="BS58" s="69"/>
      <x:c r="BT58" s="69"/>
      <x:c r="BU58" s="69"/>
      <x:c r="BV58" s="522" t="s">
        <x:v>148</x:v>
      </x:c>
      <x:c r="BW58" s="69"/>
      <x:c r="BX58" s="69"/>
      <x:c r="BY58" s="71"/>
      <x:c r="BZ58" s="69"/>
      <x:c r="CA58" s="71"/>
      <x:c r="CB58" s="69"/>
      <x:c r="CC58" s="71"/>
      <x:c r="CD58" s="69"/>
      <x:c r="CE58" s="69"/>
      <x:c r="CF58" s="71"/>
      <x:c r="CG58" s="531"/>
      <x:c r="CH58" s="69"/>
      <x:c r="CI58" s="69"/>
      <x:c r="CJ58" s="69"/>
      <x:c r="CK58" s="69"/>
      <x:c r="CL58" s="69"/>
      <x:c r="CM58" s="69"/>
      <x:c r="CN58" s="523"/>
      <x:c r="CO58" s="69"/>
      <x:c r="CP58" s="71"/>
      <x:c r="CQ58" s="69"/>
      <x:c r="CR58" s="71"/>
      <x:c r="CS58" s="69"/>
      <x:c r="CT58" s="69"/>
      <x:c r="CU58" s="69"/>
      <x:c r="CV58" s="69"/>
      <x:c r="CW58" s="69"/>
      <x:c r="CX58" s="132"/>
      <x:c r="CY58" s="522" t="s">
        <x:v>148</x:v>
      </x:c>
      <x:c r="CZ58" s="93"/>
      <x:c r="DA58" s="72"/>
      <x:c r="DB58" s="69">
        <x:v>1</x:v>
      </x:c>
      <x:c r="DC58" s="71">
        <x:f>SUM(DE58+DG58)</x:f>
        <x:v>33.060000000000002</x:v>
      </x:c>
      <x:c r="DD58" s="94"/>
      <x:c r="DE58" s="72"/>
      <x:c r="DF58" s="69">
        <x:v>1</x:v>
      </x:c>
      <x:c r="DG58" s="105">
        <x:v>33.060000000000002</x:v>
      </x:c>
    </x:row>
    <x:row r="59" spans="1:111" s="20" customFormat="1" ht="30" customHeight="1">
      <x:c r="A59" s="522" t="s">
        <x:v>1881</x:v>
      </x:c>
      <x:c r="B59" s="70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/>
      <x:c r="T59" s="73"/>
      <x:c r="U59" s="70"/>
      <x:c r="V59" s="73"/>
      <x:c r="W59" s="70"/>
      <x:c r="X59" s="70"/>
      <x:c r="Y59" s="70"/>
      <x:c r="Z59" s="70"/>
      <x:c r="AA59" s="70"/>
      <x:c r="AB59" s="70"/>
      <x:c r="AC59" s="70"/>
      <x:c r="AD59" s="70"/>
      <x:c r="AE59" s="70"/>
      <x:c r="AF59" s="70"/>
      <x:c r="AG59" s="70"/>
      <x:c r="AH59" s="70"/>
      <x:c r="AI59" s="70"/>
      <x:c r="AJ59" s="70"/>
      <x:c r="AK59" s="70"/>
      <x:c r="AL59" s="522" t="s">
        <x:v>1881</x:v>
      </x:c>
      <x:c r="AM59" s="69"/>
      <x:c r="AN59" s="71"/>
      <x:c r="AO59" s="69"/>
      <x:c r="AP59" s="69"/>
      <x:c r="AQ59" s="69"/>
      <x:c r="AR59" s="71"/>
      <x:c r="AS59" s="69"/>
      <x:c r="AT59" s="71"/>
      <x:c r="AU59" s="69"/>
      <x:c r="AV59" s="69"/>
      <x:c r="AW59" s="69"/>
      <x:c r="AX59" s="69"/>
      <x:c r="AY59" s="69"/>
      <x:c r="AZ59" s="69"/>
      <x:c r="BA59" s="71"/>
      <x:c r="BB59" s="69"/>
      <x:c r="BC59" s="69"/>
      <x:c r="BD59" s="69"/>
      <x:c r="BE59" s="69"/>
      <x:c r="BF59" s="69"/>
      <x:c r="BG59" s="69"/>
      <x:c r="BH59" s="69"/>
      <x:c r="BI59" s="69"/>
      <x:c r="BJ59" s="71"/>
      <x:c r="BK59" s="69"/>
      <x:c r="BL59" s="71"/>
      <x:c r="BM59" s="69"/>
      <x:c r="BN59" s="71"/>
      <x:c r="BO59" s="69"/>
      <x:c r="BP59" s="71"/>
      <x:c r="BQ59" s="69"/>
      <x:c r="BR59" s="69"/>
      <x:c r="BS59" s="69"/>
      <x:c r="BT59" s="69"/>
      <x:c r="BU59" s="69"/>
      <x:c r="BV59" s="522" t="s">
        <x:v>1881</x:v>
      </x:c>
      <x:c r="BW59" s="69"/>
      <x:c r="BX59" s="69"/>
      <x:c r="BY59" s="71"/>
      <x:c r="BZ59" s="69"/>
      <x:c r="CA59" s="71"/>
      <x:c r="CB59" s="69"/>
      <x:c r="CC59" s="71"/>
      <x:c r="CD59" s="69"/>
      <x:c r="CE59" s="69"/>
      <x:c r="CF59" s="71"/>
      <x:c r="CG59" s="531"/>
      <x:c r="CH59" s="69"/>
      <x:c r="CI59" s="69"/>
      <x:c r="CJ59" s="69"/>
      <x:c r="CK59" s="69"/>
      <x:c r="CL59" s="69"/>
      <x:c r="CM59" s="69"/>
      <x:c r="CN59" s="523"/>
      <x:c r="CO59" s="69"/>
      <x:c r="CP59" s="71"/>
      <x:c r="CQ59" s="69"/>
      <x:c r="CR59" s="71"/>
      <x:c r="CS59" s="69"/>
      <x:c r="CT59" s="69"/>
      <x:c r="CU59" s="69"/>
      <x:c r="CV59" s="69"/>
      <x:c r="CW59" s="69"/>
      <x:c r="CX59" s="132"/>
      <x:c r="CY59" s="522" t="s">
        <x:v>1881</x:v>
      </x:c>
      <x:c r="CZ59" s="93"/>
      <x:c r="DA59" s="72"/>
      <x:c r="DB59" s="69"/>
      <x:c r="DC59" s="71"/>
      <x:c r="DD59" s="94"/>
      <x:c r="DE59" s="72"/>
      <x:c r="DF59" s="94"/>
      <x:c r="DG59" s="106"/>
    </x:row>
    <x:row r="60" spans="1:111" s="20" customFormat="1" ht="30" customHeight="1">
      <x:c r="A60" s="522" t="s">
        <x:v>147</x:v>
      </x:c>
      <x:c r="B60" s="70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/>
      <x:c r="Y60" s="70"/>
      <x:c r="Z60" s="70"/>
      <x:c r="AA60" s="70"/>
      <x:c r="AB60" s="70"/>
      <x:c r="AC60" s="70"/>
      <x:c r="AD60" s="70"/>
      <x:c r="AE60" s="70"/>
      <x:c r="AF60" s="70"/>
      <x:c r="AG60" s="70"/>
      <x:c r="AH60" s="70"/>
      <x:c r="AI60" s="70"/>
      <x:c r="AJ60" s="70"/>
      <x:c r="AK60" s="70"/>
      <x:c r="AL60" s="522" t="s">
        <x:v>147</x:v>
      </x:c>
      <x:c r="AM60" s="69"/>
      <x:c r="AN60" s="71"/>
      <x:c r="AO60" s="69"/>
      <x:c r="AP60" s="69"/>
      <x:c r="AQ60" s="69"/>
      <x:c r="AR60" s="71"/>
      <x:c r="AS60" s="69"/>
      <x:c r="AT60" s="71"/>
      <x:c r="AU60" s="69"/>
      <x:c r="AV60" s="69"/>
      <x:c r="AW60" s="69"/>
      <x:c r="AX60" s="69"/>
      <x:c r="AY60" s="69"/>
      <x:c r="AZ60" s="69"/>
      <x:c r="BA60" s="71"/>
      <x:c r="BB60" s="69"/>
      <x:c r="BC60" s="69"/>
      <x:c r="BD60" s="69"/>
      <x:c r="BE60" s="69"/>
      <x:c r="BF60" s="69"/>
      <x:c r="BG60" s="69"/>
      <x:c r="BH60" s="69"/>
      <x:c r="BI60" s="69"/>
      <x:c r="BJ60" s="71"/>
      <x:c r="BK60" s="69"/>
      <x:c r="BL60" s="71"/>
      <x:c r="BM60" s="69"/>
      <x:c r="BN60" s="71"/>
      <x:c r="BO60" s="69"/>
      <x:c r="BP60" s="71"/>
      <x:c r="BQ60" s="69"/>
      <x:c r="BR60" s="69"/>
      <x:c r="BS60" s="69"/>
      <x:c r="BT60" s="69"/>
      <x:c r="BU60" s="69"/>
      <x:c r="BV60" s="522" t="s">
        <x:v>147</x:v>
      </x:c>
      <x:c r="BW60" s="69"/>
      <x:c r="BX60" s="69"/>
      <x:c r="BY60" s="71"/>
      <x:c r="BZ60" s="69"/>
      <x:c r="CA60" s="71"/>
      <x:c r="CB60" s="69"/>
      <x:c r="CC60" s="71"/>
      <x:c r="CD60" s="69"/>
      <x:c r="CE60" s="69"/>
      <x:c r="CF60" s="71"/>
      <x:c r="CG60" s="531"/>
      <x:c r="CH60" s="69"/>
      <x:c r="CI60" s="69"/>
      <x:c r="CJ60" s="69"/>
      <x:c r="CK60" s="69"/>
      <x:c r="CL60" s="69"/>
      <x:c r="CM60" s="69"/>
      <x:c r="CN60" s="523"/>
      <x:c r="CO60" s="69"/>
      <x:c r="CP60" s="71"/>
      <x:c r="CQ60" s="69"/>
      <x:c r="CR60" s="71"/>
      <x:c r="CS60" s="69"/>
      <x:c r="CT60" s="69"/>
      <x:c r="CU60" s="69"/>
      <x:c r="CV60" s="69"/>
      <x:c r="CW60" s="69"/>
      <x:c r="CX60" s="132"/>
      <x:c r="CY60" s="522" t="s">
        <x:v>147</x:v>
      </x:c>
      <x:c r="CZ60" s="93"/>
      <x:c r="DA60" s="72"/>
      <x:c r="DB60" s="69"/>
      <x:c r="DC60" s="71"/>
      <x:c r="DD60" s="94"/>
      <x:c r="DE60" s="72"/>
      <x:c r="DF60" s="94"/>
      <x:c r="DG60" s="106"/>
    </x:row>
    <x:row r="61" spans="1:111" s="20" customFormat="1" ht="30" customHeight="1">
      <x:c r="A61" s="522" t="s">
        <x:v>131</x:v>
      </x:c>
      <x:c r="B61" s="70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/>
      <x:c r="T61" s="73"/>
      <x:c r="U61" s="70"/>
      <x:c r="V61" s="73"/>
      <x:c r="W61" s="70"/>
      <x:c r="X61" s="70"/>
      <x:c r="Y61" s="70"/>
      <x:c r="Z61" s="70"/>
      <x:c r="AA61" s="70"/>
      <x:c r="AB61" s="70"/>
      <x:c r="AC61" s="70"/>
      <x:c r="AD61" s="70"/>
      <x:c r="AE61" s="70"/>
      <x:c r="AF61" s="70"/>
      <x:c r="AG61" s="70"/>
      <x:c r="AH61" s="70"/>
      <x:c r="AI61" s="70"/>
      <x:c r="AJ61" s="70"/>
      <x:c r="AK61" s="70"/>
      <x:c r="AL61" s="522" t="s">
        <x:v>131</x:v>
      </x:c>
      <x:c r="AM61" s="69"/>
      <x:c r="AN61" s="71"/>
      <x:c r="AO61" s="69"/>
      <x:c r="AP61" s="69"/>
      <x:c r="AQ61" s="69"/>
      <x:c r="AR61" s="71"/>
      <x:c r="AS61" s="69"/>
      <x:c r="AT61" s="71"/>
      <x:c r="AU61" s="69"/>
      <x:c r="AV61" s="69"/>
      <x:c r="AW61" s="69"/>
      <x:c r="AX61" s="69"/>
      <x:c r="AY61" s="69"/>
      <x:c r="AZ61" s="69"/>
      <x:c r="BA61" s="71"/>
      <x:c r="BB61" s="69"/>
      <x:c r="BC61" s="69"/>
      <x:c r="BD61" s="69"/>
      <x:c r="BE61" s="69"/>
      <x:c r="BF61" s="69"/>
      <x:c r="BG61" s="69"/>
      <x:c r="BH61" s="69"/>
      <x:c r="BI61" s="69"/>
      <x:c r="BJ61" s="71"/>
      <x:c r="BK61" s="69"/>
      <x:c r="BL61" s="71"/>
      <x:c r="BM61" s="69"/>
      <x:c r="BN61" s="71"/>
      <x:c r="BO61" s="69"/>
      <x:c r="BP61" s="71"/>
      <x:c r="BQ61" s="69"/>
      <x:c r="BR61" s="69"/>
      <x:c r="BS61" s="69"/>
      <x:c r="BT61" s="69"/>
      <x:c r="BU61" s="69"/>
      <x:c r="BV61" s="522" t="s">
        <x:v>131</x:v>
      </x:c>
      <x:c r="BW61" s="69"/>
      <x:c r="BX61" s="69"/>
      <x:c r="BY61" s="71"/>
      <x:c r="BZ61" s="69"/>
      <x:c r="CA61" s="71"/>
      <x:c r="CB61" s="69"/>
      <x:c r="CC61" s="71"/>
      <x:c r="CD61" s="69"/>
      <x:c r="CE61" s="69"/>
      <x:c r="CF61" s="71"/>
      <x:c r="CG61" s="531"/>
      <x:c r="CH61" s="69"/>
      <x:c r="CI61" s="69"/>
      <x:c r="CJ61" s="69"/>
      <x:c r="CK61" s="69"/>
      <x:c r="CL61" s="69"/>
      <x:c r="CM61" s="69"/>
      <x:c r="CN61" s="523"/>
      <x:c r="CO61" s="69"/>
      <x:c r="CP61" s="71"/>
      <x:c r="CQ61" s="69"/>
      <x:c r="CR61" s="71"/>
      <x:c r="CS61" s="69"/>
      <x:c r="CT61" s="69"/>
      <x:c r="CU61" s="69"/>
      <x:c r="CV61" s="69"/>
      <x:c r="CW61" s="69"/>
      <x:c r="CX61" s="132"/>
      <x:c r="CY61" s="522" t="s">
        <x:v>131</x:v>
      </x:c>
      <x:c r="CZ61" s="93"/>
      <x:c r="DA61" s="72"/>
      <x:c r="DB61" s="69"/>
      <x:c r="DC61" s="71"/>
      <x:c r="DD61" s="94"/>
      <x:c r="DE61" s="72"/>
      <x:c r="DF61" s="94"/>
      <x:c r="DG61" s="106"/>
    </x:row>
    <x:row r="62" spans="1:111" s="20" customFormat="1" ht="30" customHeight="1">
      <x:c r="A62" s="522" t="s">
        <x:v>150</x:v>
      </x:c>
      <x:c r="B62" s="70"/>
      <x:c r="C62" s="73"/>
      <x:c r="D62" s="70"/>
      <x:c r="E62" s="73"/>
      <x:c r="F62" s="70"/>
      <x:c r="G62" s="73"/>
      <x:c r="H62" s="70"/>
      <x:c r="I62" s="73"/>
      <x:c r="J62" s="70"/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/>
      <x:c r="Y62" s="70"/>
      <x:c r="Z62" s="70"/>
      <x:c r="AA62" s="70"/>
      <x:c r="AB62" s="70"/>
      <x:c r="AC62" s="70"/>
      <x:c r="AD62" s="70"/>
      <x:c r="AE62" s="70"/>
      <x:c r="AF62" s="70"/>
      <x:c r="AG62" s="70"/>
      <x:c r="AH62" s="70"/>
      <x:c r="AI62" s="70"/>
      <x:c r="AJ62" s="70"/>
      <x:c r="AK62" s="70"/>
      <x:c r="AL62" s="522" t="s">
        <x:v>150</x:v>
      </x:c>
      <x:c r="AM62" s="69"/>
      <x:c r="AN62" s="71"/>
      <x:c r="AO62" s="69"/>
      <x:c r="AP62" s="69"/>
      <x:c r="AQ62" s="69"/>
      <x:c r="AR62" s="71"/>
      <x:c r="AS62" s="69"/>
      <x:c r="AT62" s="71"/>
      <x:c r="AU62" s="69"/>
      <x:c r="AV62" s="69"/>
      <x:c r="AW62" s="69"/>
      <x:c r="AX62" s="69"/>
      <x:c r="AY62" s="69"/>
      <x:c r="AZ62" s="69"/>
      <x:c r="BA62" s="71"/>
      <x:c r="BB62" s="69"/>
      <x:c r="BC62" s="69"/>
      <x:c r="BD62" s="69"/>
      <x:c r="BE62" s="69"/>
      <x:c r="BF62" s="69"/>
      <x:c r="BG62" s="69"/>
      <x:c r="BH62" s="69"/>
      <x:c r="BI62" s="69"/>
      <x:c r="BJ62" s="71"/>
      <x:c r="BK62" s="69"/>
      <x:c r="BL62" s="71"/>
      <x:c r="BM62" s="69"/>
      <x:c r="BN62" s="71"/>
      <x:c r="BO62" s="69"/>
      <x:c r="BP62" s="71"/>
      <x:c r="BQ62" s="69"/>
      <x:c r="BR62" s="69"/>
      <x:c r="BS62" s="69"/>
      <x:c r="BT62" s="69"/>
      <x:c r="BU62" s="69"/>
      <x:c r="BV62" s="522" t="s">
        <x:v>150</x:v>
      </x:c>
      <x:c r="BW62" s="69"/>
      <x:c r="BX62" s="69"/>
      <x:c r="BY62" s="71"/>
      <x:c r="BZ62" s="69"/>
      <x:c r="CA62" s="71"/>
      <x:c r="CB62" s="69"/>
      <x:c r="CC62" s="71"/>
      <x:c r="CD62" s="69"/>
      <x:c r="CE62" s="69"/>
      <x:c r="CF62" s="71"/>
      <x:c r="CG62" s="531"/>
      <x:c r="CH62" s="69"/>
      <x:c r="CI62" s="69"/>
      <x:c r="CJ62" s="69"/>
      <x:c r="CK62" s="69"/>
      <x:c r="CL62" s="69"/>
      <x:c r="CM62" s="69"/>
      <x:c r="CN62" s="523"/>
      <x:c r="CO62" s="69"/>
      <x:c r="CP62" s="71"/>
      <x:c r="CQ62" s="69"/>
      <x:c r="CR62" s="71"/>
      <x:c r="CS62" s="69"/>
      <x:c r="CT62" s="69"/>
      <x:c r="CU62" s="69"/>
      <x:c r="CV62" s="69"/>
      <x:c r="CW62" s="69"/>
      <x:c r="CX62" s="132"/>
      <x:c r="CY62" s="522" t="s">
        <x:v>150</x:v>
      </x:c>
      <x:c r="CZ62" s="93"/>
      <x:c r="DA62" s="72"/>
      <x:c r="DB62" s="69"/>
      <x:c r="DC62" s="71"/>
      <x:c r="DD62" s="94"/>
      <x:c r="DE62" s="72"/>
      <x:c r="DF62" s="94"/>
      <x:c r="DG62" s="106"/>
    </x:row>
    <x:row r="63" spans="1:111" s="20" customFormat="1" ht="30" customHeight="1">
      <x:c r="A63" s="522" t="s">
        <x:v>139</x:v>
      </x:c>
      <x:c r="B63" s="70"/>
      <x:c r="C63" s="73"/>
      <x:c r="D63" s="70"/>
      <x:c r="E63" s="73"/>
      <x:c r="F63" s="70"/>
      <x:c r="G63" s="73"/>
      <x:c r="H63" s="70"/>
      <x:c r="I63" s="73"/>
      <x:c r="J63" s="70"/>
      <x:c r="K63" s="70"/>
      <x:c r="L63" s="73"/>
      <x:c r="M63" s="70"/>
      <x:c r="N63" s="70"/>
      <x:c r="O63" s="70"/>
      <x:c r="P63" s="70"/>
      <x:c r="Q63" s="70"/>
      <x:c r="R63" s="73"/>
      <x:c r="S63" s="70"/>
      <x:c r="T63" s="73"/>
      <x:c r="U63" s="70"/>
      <x:c r="V63" s="73"/>
      <x:c r="W63" s="70"/>
      <x:c r="X63" s="70"/>
      <x:c r="Y63" s="70"/>
      <x:c r="Z63" s="70"/>
      <x:c r="AA63" s="70"/>
      <x:c r="AB63" s="70"/>
      <x:c r="AC63" s="70"/>
      <x:c r="AD63" s="70"/>
      <x:c r="AE63" s="70"/>
      <x:c r="AF63" s="70"/>
      <x:c r="AG63" s="70"/>
      <x:c r="AH63" s="70"/>
      <x:c r="AI63" s="70"/>
      <x:c r="AJ63" s="70"/>
      <x:c r="AK63" s="70"/>
      <x:c r="AL63" s="522" t="s">
        <x:v>139</x:v>
      </x:c>
      <x:c r="AM63" s="69"/>
      <x:c r="AN63" s="71"/>
      <x:c r="AO63" s="69"/>
      <x:c r="AP63" s="69"/>
      <x:c r="AQ63" s="69"/>
      <x:c r="AR63" s="71"/>
      <x:c r="AS63" s="69"/>
      <x:c r="AT63" s="71"/>
      <x:c r="AU63" s="69"/>
      <x:c r="AV63" s="69"/>
      <x:c r="AW63" s="69"/>
      <x:c r="AX63" s="69"/>
      <x:c r="AY63" s="69"/>
      <x:c r="AZ63" s="69"/>
      <x:c r="BA63" s="71"/>
      <x:c r="BB63" s="69"/>
      <x:c r="BC63" s="69"/>
      <x:c r="BD63" s="69"/>
      <x:c r="BE63" s="69"/>
      <x:c r="BF63" s="69"/>
      <x:c r="BG63" s="69"/>
      <x:c r="BH63" s="69"/>
      <x:c r="BI63" s="69"/>
      <x:c r="BJ63" s="71"/>
      <x:c r="BK63" s="69"/>
      <x:c r="BL63" s="71"/>
      <x:c r="BM63" s="69"/>
      <x:c r="BN63" s="71"/>
      <x:c r="BO63" s="69"/>
      <x:c r="BP63" s="71"/>
      <x:c r="BQ63" s="69"/>
      <x:c r="BR63" s="69"/>
      <x:c r="BS63" s="69"/>
      <x:c r="BT63" s="69"/>
      <x:c r="BU63" s="69"/>
      <x:c r="BV63" s="522" t="s">
        <x:v>139</x:v>
      </x:c>
      <x:c r="BW63" s="69"/>
      <x:c r="BX63" s="69"/>
      <x:c r="BY63" s="71"/>
      <x:c r="BZ63" s="69"/>
      <x:c r="CA63" s="71"/>
      <x:c r="CB63" s="69"/>
      <x:c r="CC63" s="71"/>
      <x:c r="CD63" s="69"/>
      <x:c r="CE63" s="69"/>
      <x:c r="CF63" s="71"/>
      <x:c r="CG63" s="531"/>
      <x:c r="CH63" s="69"/>
      <x:c r="CI63" s="69"/>
      <x:c r="CJ63" s="69"/>
      <x:c r="CK63" s="69"/>
      <x:c r="CL63" s="69"/>
      <x:c r="CM63" s="69"/>
      <x:c r="CN63" s="523"/>
      <x:c r="CO63" s="69"/>
      <x:c r="CP63" s="71"/>
      <x:c r="CQ63" s="69"/>
      <x:c r="CR63" s="71"/>
      <x:c r="CS63" s="69"/>
      <x:c r="CT63" s="69"/>
      <x:c r="CU63" s="69"/>
      <x:c r="CV63" s="69"/>
      <x:c r="CW63" s="69"/>
      <x:c r="CX63" s="132"/>
      <x:c r="CY63" s="522" t="s">
        <x:v>139</x:v>
      </x:c>
      <x:c r="CZ63" s="93"/>
      <x:c r="DA63" s="72"/>
      <x:c r="DB63" s="69"/>
      <x:c r="DC63" s="71"/>
      <x:c r="DD63" s="94"/>
      <x:c r="DE63" s="72"/>
      <x:c r="DF63" s="94"/>
      <x:c r="DG63" s="106"/>
    </x:row>
    <x:row r="64" spans="1:111" s="20" customFormat="1" ht="30" customHeight="1">
      <x:c r="A64" s="522" t="s">
        <x:v>1886</x:v>
      </x:c>
      <x:c r="B64" s="70"/>
      <x:c r="C64" s="73"/>
      <x:c r="D64" s="70"/>
      <x:c r="E64" s="73"/>
      <x:c r="F64" s="70"/>
      <x:c r="G64" s="73"/>
      <x:c r="H64" s="70"/>
      <x:c r="I64" s="73"/>
      <x:c r="J64" s="70"/>
      <x:c r="K64" s="70"/>
      <x:c r="L64" s="73"/>
      <x:c r="M64" s="70"/>
      <x:c r="N64" s="70"/>
      <x:c r="O64" s="70"/>
      <x:c r="P64" s="70"/>
      <x:c r="Q64" s="70"/>
      <x:c r="R64" s="73"/>
      <x:c r="S64" s="70"/>
      <x:c r="T64" s="73"/>
      <x:c r="U64" s="70"/>
      <x:c r="V64" s="73"/>
      <x:c r="W64" s="70"/>
      <x:c r="X64" s="70"/>
      <x:c r="Y64" s="70"/>
      <x:c r="Z64" s="70"/>
      <x:c r="AA64" s="70"/>
      <x:c r="AB64" s="70"/>
      <x:c r="AC64" s="70"/>
      <x:c r="AD64" s="70"/>
      <x:c r="AE64" s="70"/>
      <x:c r="AF64" s="70"/>
      <x:c r="AG64" s="70"/>
      <x:c r="AH64" s="70"/>
      <x:c r="AI64" s="70"/>
      <x:c r="AJ64" s="70"/>
      <x:c r="AK64" s="70"/>
      <x:c r="AL64" s="522" t="s">
        <x:v>1886</x:v>
      </x:c>
      <x:c r="AM64" s="69"/>
      <x:c r="AN64" s="71"/>
      <x:c r="AO64" s="69"/>
      <x:c r="AP64" s="69"/>
      <x:c r="AQ64" s="69"/>
      <x:c r="AR64" s="71"/>
      <x:c r="AS64" s="69"/>
      <x:c r="AT64" s="71"/>
      <x:c r="AU64" s="69"/>
      <x:c r="AV64" s="69"/>
      <x:c r="AW64" s="69"/>
      <x:c r="AX64" s="69"/>
      <x:c r="AY64" s="69"/>
      <x:c r="AZ64" s="69"/>
      <x:c r="BA64" s="71"/>
      <x:c r="BB64" s="69"/>
      <x:c r="BC64" s="69"/>
      <x:c r="BD64" s="69"/>
      <x:c r="BE64" s="69"/>
      <x:c r="BF64" s="69"/>
      <x:c r="BG64" s="69"/>
      <x:c r="BH64" s="69"/>
      <x:c r="BI64" s="69"/>
      <x:c r="BJ64" s="71"/>
      <x:c r="BK64" s="69"/>
      <x:c r="BL64" s="71"/>
      <x:c r="BM64" s="69"/>
      <x:c r="BN64" s="71"/>
      <x:c r="BO64" s="69"/>
      <x:c r="BP64" s="71"/>
      <x:c r="BQ64" s="69"/>
      <x:c r="BR64" s="69"/>
      <x:c r="BS64" s="69"/>
      <x:c r="BT64" s="69"/>
      <x:c r="BU64" s="69"/>
      <x:c r="BV64" s="522" t="s">
        <x:v>1886</x:v>
      </x:c>
      <x:c r="BW64" s="69"/>
      <x:c r="BX64" s="69"/>
      <x:c r="BY64" s="71"/>
      <x:c r="BZ64" s="69"/>
      <x:c r="CA64" s="71"/>
      <x:c r="CB64" s="69"/>
      <x:c r="CC64" s="71"/>
      <x:c r="CD64" s="69"/>
      <x:c r="CE64" s="69"/>
      <x:c r="CF64" s="71"/>
      <x:c r="CG64" s="531"/>
      <x:c r="CH64" s="69"/>
      <x:c r="CI64" s="69"/>
      <x:c r="CJ64" s="69"/>
      <x:c r="CK64" s="69"/>
      <x:c r="CL64" s="69"/>
      <x:c r="CM64" s="69"/>
      <x:c r="CN64" s="523"/>
      <x:c r="CO64" s="69"/>
      <x:c r="CP64" s="71"/>
      <x:c r="CQ64" s="69"/>
      <x:c r="CR64" s="71"/>
      <x:c r="CS64" s="69"/>
      <x:c r="CT64" s="69"/>
      <x:c r="CU64" s="69"/>
      <x:c r="CV64" s="69"/>
      <x:c r="CW64" s="69"/>
      <x:c r="CX64" s="132"/>
      <x:c r="CY64" s="522" t="s">
        <x:v>1886</x:v>
      </x:c>
      <x:c r="CZ64" s="93"/>
      <x:c r="DA64" s="72"/>
      <x:c r="DB64" s="69"/>
      <x:c r="DC64" s="71"/>
      <x:c r="DD64" s="94"/>
      <x:c r="DE64" s="72"/>
      <x:c r="DF64" s="94"/>
      <x:c r="DG64" s="106"/>
    </x:row>
    <x:row r="65" spans="1:111" s="20" customFormat="1" ht="30" customHeight="1">
      <x:c r="A65" s="288" t="s">
        <x:v>2366</x:v>
      </x:c>
      <x:c r="B65" s="70">
        <x:f t="shared" ref="B65:AK65" si="43">B66+B76</x:f>
        <x:v>0</x:v>
      </x:c>
      <x:c r="C65" s="73">
        <x:f t="shared" si="43"/>
        <x:v>0</x:v>
      </x:c>
      <x:c r="D65" s="70">
        <x:f t="shared" si="43"/>
        <x:v>19</x:v>
      </x:c>
      <x:c r="E65" s="73">
        <x:f t="shared" si="43"/>
        <x:v>687.11000000000001</x:v>
      </x:c>
      <x:c r="F65" s="70">
        <x:f t="shared" si="43"/>
        <x:v>0</x:v>
      </x:c>
      <x:c r="G65" s="73">
        <x:f t="shared" si="43"/>
        <x:v>0</x:v>
      </x:c>
      <x:c r="H65" s="70">
        <x:f t="shared" si="43"/>
        <x:v>0</x:v>
      </x:c>
      <x:c r="I65" s="73">
        <x:f t="shared" si="43"/>
        <x:v>0</x:v>
      </x:c>
      <x:c r="J65" s="70">
        <x:f t="shared" si="43"/>
        <x:v>8</x:v>
      </x:c>
      <x:c r="K65" s="70">
        <x:f t="shared" si="43"/>
        <x:v>0</x:v>
      </x:c>
      <x:c r="L65" s="73">
        <x:f t="shared" si="43"/>
        <x:v>0</x:v>
      </x:c>
      <x:c r="M65" s="70">
        <x:f t="shared" si="43"/>
        <x:v>0</x:v>
      </x:c>
      <x:c r="N65" s="70">
        <x:f t="shared" si="43"/>
        <x:v>0</x:v>
      </x:c>
      <x:c r="O65" s="70">
        <x:f t="shared" si="43"/>
        <x:v>0</x:v>
      </x:c>
      <x:c r="P65" s="70">
        <x:f t="shared" si="43"/>
        <x:v>0</x:v>
      </x:c>
      <x:c r="Q65" s="70">
        <x:f t="shared" si="43"/>
        <x:v>0</x:v>
      </x:c>
      <x:c r="R65" s="73">
        <x:f t="shared" si="43"/>
        <x:v>0</x:v>
      </x:c>
      <x:c r="S65" s="70">
        <x:f t="shared" si="43"/>
        <x:v>0</x:v>
      </x:c>
      <x:c r="T65" s="73">
        <x:f t="shared" si="43"/>
        <x:v>0</x:v>
      </x:c>
      <x:c r="U65" s="70">
        <x:f t="shared" si="43"/>
        <x:v>0</x:v>
      </x:c>
      <x:c r="V65" s="73">
        <x:f t="shared" si="43"/>
        <x:v>0</x:v>
      </x:c>
      <x:c r="W65" s="70">
        <x:f t="shared" si="43"/>
        <x:v>0</x:v>
      </x:c>
      <x:c r="X65" s="70">
        <x:f t="shared" si="43"/>
        <x:v>35</x:v>
      </x:c>
      <x:c r="Y65" s="70">
        <x:f t="shared" si="43"/>
        <x:v>0</x:v>
      </x:c>
      <x:c r="Z65" s="70">
        <x:f t="shared" si="43"/>
        <x:v>0</x:v>
      </x:c>
      <x:c r="AA65" s="70">
        <x:f t="shared" si="43"/>
        <x:v>0</x:v>
      </x:c>
      <x:c r="AB65" s="70">
        <x:f t="shared" si="43"/>
        <x:v>0</x:v>
      </x:c>
      <x:c r="AC65" s="70">
        <x:f t="shared" si="43"/>
        <x:v>0</x:v>
      </x:c>
      <x:c r="AD65" s="70">
        <x:f t="shared" si="43"/>
        <x:v>0</x:v>
      </x:c>
      <x:c r="AE65" s="70">
        <x:f t="shared" si="43"/>
        <x:v>0</x:v>
      </x:c>
      <x:c r="AF65" s="70">
        <x:f t="shared" si="43"/>
        <x:v>0</x:v>
      </x:c>
      <x:c r="AG65" s="70">
        <x:f t="shared" si="43"/>
        <x:v>0</x:v>
      </x:c>
      <x:c r="AH65" s="70">
        <x:f t="shared" si="43"/>
        <x:v>0</x:v>
      </x:c>
      <x:c r="AI65" s="70">
        <x:f t="shared" si="43"/>
        <x:v>0</x:v>
      </x:c>
      <x:c r="AJ65" s="70">
        <x:f t="shared" si="43"/>
        <x:v>0</x:v>
      </x:c>
      <x:c r="AK65" s="70">
        <x:f t="shared" si="43"/>
        <x:v>0</x:v>
      </x:c>
      <x:c r="AL65" s="288" t="s">
        <x:v>2366</x:v>
      </x:c>
      <x:c r="AM65" s="69">
        <x:f t="shared" ref="AM65:BU65" si="44">AM66+AM76</x:f>
        <x:v>0</x:v>
      </x:c>
      <x:c r="AN65" s="71">
        <x:f t="shared" si="44"/>
        <x:v>0</x:v>
      </x:c>
      <x:c r="AO65" s="69">
        <x:f t="shared" si="44"/>
        <x:v>0</x:v>
      </x:c>
      <x:c r="AP65" s="69">
        <x:f t="shared" si="44"/>
        <x:v>0</x:v>
      </x:c>
      <x:c r="AQ65" s="69">
        <x:f t="shared" si="44"/>
        <x:v>0</x:v>
      </x:c>
      <x:c r="AR65" s="71">
        <x:f t="shared" si="44"/>
        <x:v>0</x:v>
      </x:c>
      <x:c r="AS65" s="69">
        <x:f t="shared" si="44"/>
        <x:v>0</x:v>
      </x:c>
      <x:c r="AT65" s="71">
        <x:f t="shared" si="44"/>
        <x:v>0</x:v>
      </x:c>
      <x:c r="AU65" s="69">
        <x:f t="shared" si="44"/>
        <x:v>0</x:v>
      </x:c>
      <x:c r="AV65" s="69">
        <x:f t="shared" si="44"/>
        <x:v>0</x:v>
      </x:c>
      <x:c r="AW65" s="69">
        <x:f t="shared" si="44"/>
        <x:v>0</x:v>
      </x:c>
      <x:c r="AX65" s="69">
        <x:f t="shared" si="44"/>
        <x:v>0</x:v>
      </x:c>
      <x:c r="AY65" s="69">
        <x:f t="shared" si="44"/>
        <x:v>0</x:v>
      </x:c>
      <x:c r="AZ65" s="69">
        <x:f t="shared" si="44"/>
        <x:v>0</x:v>
      </x:c>
      <x:c r="BA65" s="71">
        <x:f t="shared" si="44"/>
        <x:v>0</x:v>
      </x:c>
      <x:c r="BB65" s="69">
        <x:f t="shared" si="44"/>
        <x:v>0</x:v>
      </x:c>
      <x:c r="BC65" s="69">
        <x:f t="shared" si="44"/>
        <x:v>0</x:v>
      </x:c>
      <x:c r="BD65" s="69">
        <x:f t="shared" si="44"/>
        <x:v>0</x:v>
      </x:c>
      <x:c r="BE65" s="69">
        <x:f t="shared" si="44"/>
        <x:v>0</x:v>
      </x:c>
      <x:c r="BF65" s="69">
        <x:f t="shared" si="44"/>
        <x:v>0</x:v>
      </x:c>
      <x:c r="BG65" s="69">
        <x:f t="shared" si="44"/>
        <x:v>10</x:v>
      </x:c>
      <x:c r="BH65" s="69">
        <x:f t="shared" si="44"/>
        <x:v>10</x:v>
      </x:c>
      <x:c r="BI65" s="69">
        <x:f t="shared" si="44"/>
        <x:v>0</x:v>
      </x:c>
      <x:c r="BJ65" s="71">
        <x:f t="shared" si="44"/>
        <x:v>0</x:v>
      </x:c>
      <x:c r="BK65" s="69">
        <x:f t="shared" si="44"/>
        <x:v>0</x:v>
      </x:c>
      <x:c r="BL65" s="71">
        <x:f t="shared" si="44"/>
        <x:v>0</x:v>
      </x:c>
      <x:c r="BM65" s="69">
        <x:f t="shared" si="44"/>
        <x:v>0</x:v>
      </x:c>
      <x:c r="BN65" s="71">
        <x:f t="shared" si="44"/>
        <x:v>0</x:v>
      </x:c>
      <x:c r="BO65" s="69">
        <x:f t="shared" si="44"/>
        <x:v>0</x:v>
      </x:c>
      <x:c r="BP65" s="71">
        <x:f t="shared" si="44"/>
        <x:v>0</x:v>
      </x:c>
      <x:c r="BQ65" s="69">
        <x:f t="shared" si="44"/>
        <x:v>0</x:v>
      </x:c>
      <x:c r="BR65" s="69">
        <x:f t="shared" si="44"/>
        <x:v>0</x:v>
      </x:c>
      <x:c r="BS65" s="69">
        <x:f t="shared" si="44"/>
        <x:v>0</x:v>
      </x:c>
      <x:c r="BT65" s="69">
        <x:f t="shared" si="44"/>
        <x:v>1</x:v>
      </x:c>
      <x:c r="BU65" s="69">
        <x:f t="shared" si="44"/>
        <x:v>1</x:v>
      </x:c>
      <x:c r="BV65" s="288" t="s">
        <x:v>2366</x:v>
      </x:c>
      <x:c r="BW65" s="69">
        <x:f t="shared" ref="BW65:CX65" si="45">BW66+BW76</x:f>
        <x:v>0</x:v>
      </x:c>
      <x:c r="BX65" s="69">
        <x:f t="shared" si="45"/>
        <x:v>0</x:v>
      </x:c>
      <x:c r="BY65" s="71">
        <x:f t="shared" si="45"/>
        <x:v>0</x:v>
      </x:c>
      <x:c r="BZ65" s="69">
        <x:f t="shared" si="45"/>
        <x:v>0</x:v>
      </x:c>
      <x:c r="CA65" s="71">
        <x:f t="shared" si="45"/>
        <x:v>0</x:v>
      </x:c>
      <x:c r="CB65" s="69">
        <x:f t="shared" si="45"/>
        <x:v>0</x:v>
      </x:c>
      <x:c r="CC65" s="71">
        <x:f t="shared" si="45"/>
        <x:v>0</x:v>
      </x:c>
      <x:c r="CD65" s="69">
        <x:f t="shared" si="45"/>
        <x:v>0</x:v>
      </x:c>
      <x:c r="CE65" s="69">
        <x:f t="shared" si="45"/>
        <x:v>0</x:v>
      </x:c>
      <x:c r="CF65" s="71">
        <x:f t="shared" si="45"/>
        <x:v>0</x:v>
      </x:c>
      <x:c r="CG65" s="69">
        <x:f t="shared" si="45"/>
        <x:v>0</x:v>
      </x:c>
      <x:c r="CH65" s="69">
        <x:f t="shared" si="45"/>
        <x:v>0</x:v>
      </x:c>
      <x:c r="CI65" s="69">
        <x:f t="shared" si="45"/>
        <x:v>0</x:v>
      </x:c>
      <x:c r="CJ65" s="69">
        <x:f t="shared" si="45"/>
        <x:v>0</x:v>
      </x:c>
      <x:c r="CK65" s="69">
        <x:f t="shared" si="45"/>
        <x:v>0</x:v>
      </x:c>
      <x:c r="CL65" s="69">
        <x:f t="shared" si="45"/>
        <x:v>0</x:v>
      </x:c>
      <x:c r="CM65" s="69">
        <x:f t="shared" si="45"/>
        <x:v>0</x:v>
      </x:c>
      <x:c r="CN65" s="69">
        <x:f t="shared" si="45"/>
        <x:v>0</x:v>
      </x:c>
      <x:c r="CO65" s="69">
        <x:f t="shared" si="45"/>
        <x:v>0</x:v>
      </x:c>
      <x:c r="CP65" s="71">
        <x:f t="shared" si="45"/>
        <x:v>0</x:v>
      </x:c>
      <x:c r="CQ65" s="69">
        <x:f t="shared" si="45"/>
        <x:v>1</x:v>
      </x:c>
      <x:c r="CR65" s="71">
        <x:f t="shared" si="45"/>
        <x:v>50</x:v>
      </x:c>
      <x:c r="CS65" s="69">
        <x:f t="shared" si="45"/>
        <x:v>15</x:v>
      </x:c>
      <x:c r="CT65" s="69">
        <x:f t="shared" si="45"/>
        <x:v>3</x:v>
      </x:c>
      <x:c r="CU65" s="69">
        <x:f t="shared" si="45"/>
        <x:v>1</x:v>
      </x:c>
      <x:c r="CV65" s="69">
        <x:f t="shared" si="45"/>
        <x:v>0</x:v>
      </x:c>
      <x:c r="CW65" s="69">
        <x:f t="shared" si="45"/>
        <x:v>0</x:v>
      </x:c>
      <x:c r="CX65" s="132">
        <x:f t="shared" si="45"/>
        <x:v>0</x:v>
      </x:c>
      <x:c r="CY65" s="288" t="s">
        <x:v>2366</x:v>
      </x:c>
      <x:c r="CZ65" s="93">
        <x:f t="shared" ref="CZ65:DG65" si="46">CZ66+CZ76</x:f>
        <x:v>0</x:v>
      </x:c>
      <x:c r="DA65" s="72">
        <x:f t="shared" si="46"/>
        <x:v>0</x:v>
      </x:c>
      <x:c r="DB65" s="94">
        <x:f t="shared" si="46"/>
        <x:v>0</x:v>
      </x:c>
      <x:c r="DC65" s="72">
        <x:f t="shared" si="46"/>
        <x:v>0</x:v>
      </x:c>
      <x:c r="DD65" s="94">
        <x:f t="shared" si="46"/>
        <x:v>0</x:v>
      </x:c>
      <x:c r="DE65" s="72">
        <x:f t="shared" si="46"/>
        <x:v>0</x:v>
      </x:c>
      <x:c r="DF65" s="94">
        <x:f t="shared" si="46"/>
        <x:v>0</x:v>
      </x:c>
      <x:c r="DG65" s="106">
        <x:f t="shared" si="46"/>
        <x:v>0</x:v>
      </x:c>
    </x:row>
    <x:row r="66" spans="1:111" s="20" customFormat="1" ht="30" customHeight="1">
      <x:c r="A66" s="288" t="s">
        <x:v>675</x:v>
      </x:c>
      <x:c r="B66" s="70">
        <x:f t="shared" ref="B66:AK66" si="47">SUM(B67:B75)</x:f>
        <x:v>0</x:v>
      </x:c>
      <x:c r="C66" s="73">
        <x:f t="shared" si="47"/>
        <x:v>0</x:v>
      </x:c>
      <x:c r="D66" s="70">
        <x:f t="shared" si="47"/>
        <x:v>19</x:v>
      </x:c>
      <x:c r="E66" s="73">
        <x:f t="shared" si="47"/>
        <x:v>687.11000000000001</x:v>
      </x:c>
      <x:c r="F66" s="70">
        <x:f t="shared" si="47"/>
        <x:v>0</x:v>
      </x:c>
      <x:c r="G66" s="73">
        <x:f t="shared" si="47"/>
        <x:v>0</x:v>
      </x:c>
      <x:c r="H66" s="70">
        <x:f t="shared" si="47"/>
        <x:v>0</x:v>
      </x:c>
      <x:c r="I66" s="73">
        <x:f t="shared" si="47"/>
        <x:v>0</x:v>
      </x:c>
      <x:c r="J66" s="70">
        <x:f t="shared" si="47"/>
        <x:v>8</x:v>
      </x:c>
      <x:c r="K66" s="70">
        <x:f t="shared" si="47"/>
        <x:v>0</x:v>
      </x:c>
      <x:c r="L66" s="73">
        <x:f t="shared" si="47"/>
        <x:v>0</x:v>
      </x:c>
      <x:c r="M66" s="70">
        <x:f t="shared" si="47"/>
        <x:v>0</x:v>
      </x:c>
      <x:c r="N66" s="70">
        <x:f t="shared" si="47"/>
        <x:v>0</x:v>
      </x:c>
      <x:c r="O66" s="70">
        <x:f t="shared" si="47"/>
        <x:v>0</x:v>
      </x:c>
      <x:c r="P66" s="70">
        <x:f t="shared" si="47"/>
        <x:v>0</x:v>
      </x:c>
      <x:c r="Q66" s="70">
        <x:f t="shared" si="47"/>
        <x:v>0</x:v>
      </x:c>
      <x:c r="R66" s="73">
        <x:f t="shared" si="47"/>
        <x:v>0</x:v>
      </x:c>
      <x:c r="S66" s="70">
        <x:f t="shared" si="47"/>
        <x:v>0</x:v>
      </x:c>
      <x:c r="T66" s="73">
        <x:f t="shared" si="47"/>
        <x:v>0</x:v>
      </x:c>
      <x:c r="U66" s="70">
        <x:f t="shared" si="47"/>
        <x:v>0</x:v>
      </x:c>
      <x:c r="V66" s="73">
        <x:f t="shared" si="47"/>
        <x:v>0</x:v>
      </x:c>
      <x:c r="W66" s="70">
        <x:f t="shared" si="47"/>
        <x:v>0</x:v>
      </x:c>
      <x:c r="X66" s="70">
        <x:f t="shared" si="47"/>
        <x:v>35</x:v>
      </x:c>
      <x:c r="Y66" s="70">
        <x:f t="shared" si="47"/>
        <x:v>0</x:v>
      </x:c>
      <x:c r="Z66" s="70">
        <x:f t="shared" si="47"/>
        <x:v>0</x:v>
      </x:c>
      <x:c r="AA66" s="70">
        <x:f t="shared" si="47"/>
        <x:v>0</x:v>
      </x:c>
      <x:c r="AB66" s="70">
        <x:f t="shared" si="47"/>
        <x:v>0</x:v>
      </x:c>
      <x:c r="AC66" s="70">
        <x:f t="shared" si="47"/>
        <x:v>0</x:v>
      </x:c>
      <x:c r="AD66" s="70">
        <x:f t="shared" si="47"/>
        <x:v>0</x:v>
      </x:c>
      <x:c r="AE66" s="70">
        <x:f t="shared" si="47"/>
        <x:v>0</x:v>
      </x:c>
      <x:c r="AF66" s="70">
        <x:f t="shared" si="47"/>
        <x:v>0</x:v>
      </x:c>
      <x:c r="AG66" s="70">
        <x:f t="shared" si="47"/>
        <x:v>0</x:v>
      </x:c>
      <x:c r="AH66" s="70">
        <x:f t="shared" si="47"/>
        <x:v>0</x:v>
      </x:c>
      <x:c r="AI66" s="70">
        <x:f t="shared" si="47"/>
        <x:v>0</x:v>
      </x:c>
      <x:c r="AJ66" s="70">
        <x:f t="shared" si="47"/>
        <x:v>0</x:v>
      </x:c>
      <x:c r="AK66" s="70">
        <x:f t="shared" si="47"/>
        <x:v>0</x:v>
      </x:c>
      <x:c r="AL66" s="288" t="s">
        <x:v>675</x:v>
      </x:c>
      <x:c r="AM66" s="69">
        <x:f t="shared" ref="AM66:BU66" si="48">SUM(AM67:AM75)</x:f>
        <x:v>0</x:v>
      </x:c>
      <x:c r="AN66" s="71">
        <x:f t="shared" si="48"/>
        <x:v>0</x:v>
      </x:c>
      <x:c r="AO66" s="69">
        <x:f t="shared" si="48"/>
        <x:v>0</x:v>
      </x:c>
      <x:c r="AP66" s="69">
        <x:f t="shared" si="48"/>
        <x:v>0</x:v>
      </x:c>
      <x:c r="AQ66" s="69">
        <x:f t="shared" si="48"/>
        <x:v>0</x:v>
      </x:c>
      <x:c r="AR66" s="71">
        <x:f t="shared" si="48"/>
        <x:v>0</x:v>
      </x:c>
      <x:c r="AS66" s="69">
        <x:f t="shared" si="48"/>
        <x:v>0</x:v>
      </x:c>
      <x:c r="AT66" s="71">
        <x:f t="shared" si="48"/>
        <x:v>0</x:v>
      </x:c>
      <x:c r="AU66" s="69">
        <x:f t="shared" si="48"/>
        <x:v>0</x:v>
      </x:c>
      <x:c r="AV66" s="69">
        <x:f t="shared" si="48"/>
        <x:v>0</x:v>
      </x:c>
      <x:c r="AW66" s="69">
        <x:f t="shared" si="48"/>
        <x:v>0</x:v>
      </x:c>
      <x:c r="AX66" s="69">
        <x:f t="shared" si="48"/>
        <x:v>0</x:v>
      </x:c>
      <x:c r="AY66" s="69">
        <x:f t="shared" si="48"/>
        <x:v>0</x:v>
      </x:c>
      <x:c r="AZ66" s="69">
        <x:f t="shared" si="48"/>
        <x:v>0</x:v>
      </x:c>
      <x:c r="BA66" s="71">
        <x:f t="shared" si="48"/>
        <x:v>0</x:v>
      </x:c>
      <x:c r="BB66" s="69">
        <x:f t="shared" si="48"/>
        <x:v>0</x:v>
      </x:c>
      <x:c r="BC66" s="69">
        <x:f t="shared" si="48"/>
        <x:v>0</x:v>
      </x:c>
      <x:c r="BD66" s="69">
        <x:f t="shared" si="48"/>
        <x:v>0</x:v>
      </x:c>
      <x:c r="BE66" s="69">
        <x:f t="shared" si="48"/>
        <x:v>0</x:v>
      </x:c>
      <x:c r="BF66" s="69">
        <x:f t="shared" si="48"/>
        <x:v>0</x:v>
      </x:c>
      <x:c r="BG66" s="69">
        <x:f t="shared" si="48"/>
        <x:v>10</x:v>
      </x:c>
      <x:c r="BH66" s="69">
        <x:f t="shared" si="48"/>
        <x:v>10</x:v>
      </x:c>
      <x:c r="BI66" s="69">
        <x:f t="shared" si="48"/>
        <x:v>0</x:v>
      </x:c>
      <x:c r="BJ66" s="71">
        <x:f t="shared" si="48"/>
        <x:v>0</x:v>
      </x:c>
      <x:c r="BK66" s="69">
        <x:f t="shared" si="48"/>
        <x:v>0</x:v>
      </x:c>
      <x:c r="BL66" s="71">
        <x:f t="shared" si="48"/>
        <x:v>0</x:v>
      </x:c>
      <x:c r="BM66" s="69">
        <x:f t="shared" si="48"/>
        <x:v>0</x:v>
      </x:c>
      <x:c r="BN66" s="71">
        <x:f t="shared" si="48"/>
        <x:v>0</x:v>
      </x:c>
      <x:c r="BO66" s="69">
        <x:f t="shared" si="48"/>
        <x:v>0</x:v>
      </x:c>
      <x:c r="BP66" s="71">
        <x:f t="shared" si="48"/>
        <x:v>0</x:v>
      </x:c>
      <x:c r="BQ66" s="69">
        <x:f t="shared" si="48"/>
        <x:v>0</x:v>
      </x:c>
      <x:c r="BR66" s="69">
        <x:f t="shared" si="48"/>
        <x:v>0</x:v>
      </x:c>
      <x:c r="BS66" s="69">
        <x:f t="shared" si="48"/>
        <x:v>0</x:v>
      </x:c>
      <x:c r="BT66" s="69">
        <x:f t="shared" si="48"/>
        <x:v>1</x:v>
      </x:c>
      <x:c r="BU66" s="69">
        <x:f t="shared" si="48"/>
        <x:v>1</x:v>
      </x:c>
      <x:c r="BV66" s="288" t="s">
        <x:v>675</x:v>
      </x:c>
      <x:c r="BW66" s="69">
        <x:f t="shared" ref="BW66:CX66" si="49">SUM(BW67:BW75)</x:f>
        <x:v>0</x:v>
      </x:c>
      <x:c r="BX66" s="69">
        <x:f t="shared" si="49"/>
        <x:v>0</x:v>
      </x:c>
      <x:c r="BY66" s="71">
        <x:f t="shared" si="49"/>
        <x:v>0</x:v>
      </x:c>
      <x:c r="BZ66" s="69">
        <x:f t="shared" si="49"/>
        <x:v>0</x:v>
      </x:c>
      <x:c r="CA66" s="71">
        <x:f t="shared" si="49"/>
        <x:v>0</x:v>
      </x:c>
      <x:c r="CB66" s="69">
        <x:f t="shared" si="49"/>
        <x:v>0</x:v>
      </x:c>
      <x:c r="CC66" s="71">
        <x:f t="shared" si="49"/>
        <x:v>0</x:v>
      </x:c>
      <x:c r="CD66" s="69">
        <x:f t="shared" si="49"/>
        <x:v>0</x:v>
      </x:c>
      <x:c r="CE66" s="69">
        <x:f t="shared" si="49"/>
        <x:v>0</x:v>
      </x:c>
      <x:c r="CF66" s="71">
        <x:f t="shared" si="49"/>
        <x:v>0</x:v>
      </x:c>
      <x:c r="CG66" s="69">
        <x:f t="shared" si="49"/>
        <x:v>0</x:v>
      </x:c>
      <x:c r="CH66" s="69">
        <x:f t="shared" si="49"/>
        <x:v>0</x:v>
      </x:c>
      <x:c r="CI66" s="69">
        <x:f t="shared" si="49"/>
        <x:v>0</x:v>
      </x:c>
      <x:c r="CJ66" s="69">
        <x:f t="shared" si="49"/>
        <x:v>0</x:v>
      </x:c>
      <x:c r="CK66" s="69">
        <x:f t="shared" si="49"/>
        <x:v>0</x:v>
      </x:c>
      <x:c r="CL66" s="69">
        <x:f t="shared" si="49"/>
        <x:v>0</x:v>
      </x:c>
      <x:c r="CM66" s="69">
        <x:f t="shared" si="49"/>
        <x:v>0</x:v>
      </x:c>
      <x:c r="CN66" s="69">
        <x:f t="shared" si="49"/>
        <x:v>0</x:v>
      </x:c>
      <x:c r="CO66" s="69">
        <x:f t="shared" si="49"/>
        <x:v>0</x:v>
      </x:c>
      <x:c r="CP66" s="71">
        <x:f t="shared" si="49"/>
        <x:v>0</x:v>
      </x:c>
      <x:c r="CQ66" s="69">
        <x:f t="shared" si="49"/>
        <x:v>1</x:v>
      </x:c>
      <x:c r="CR66" s="71">
        <x:f t="shared" si="49"/>
        <x:v>50</x:v>
      </x:c>
      <x:c r="CS66" s="69">
        <x:f t="shared" si="49"/>
        <x:v>15</x:v>
      </x:c>
      <x:c r="CT66" s="69">
        <x:f t="shared" si="49"/>
        <x:v>3</x:v>
      </x:c>
      <x:c r="CU66" s="69">
        <x:f t="shared" si="49"/>
        <x:v>1</x:v>
      </x:c>
      <x:c r="CV66" s="69">
        <x:f t="shared" si="49"/>
        <x:v>0</x:v>
      </x:c>
      <x:c r="CW66" s="69">
        <x:f t="shared" si="49"/>
        <x:v>0</x:v>
      </x:c>
      <x:c r="CX66" s="132">
        <x:f t="shared" si="49"/>
        <x:v>0</x:v>
      </x:c>
      <x:c r="CY66" s="288" t="s">
        <x:v>675</x:v>
      </x:c>
      <x:c r="CZ66" s="77">
        <x:f t="shared" ref="CZ66:DG66" si="50">SUM(CZ67:CZ75)</x:f>
        <x:v>0</x:v>
      </x:c>
      <x:c r="DA66" s="71">
        <x:f t="shared" si="50"/>
        <x:v>0</x:v>
      </x:c>
      <x:c r="DB66" s="69">
        <x:f t="shared" si="50"/>
        <x:v>0</x:v>
      </x:c>
      <x:c r="DC66" s="71">
        <x:f t="shared" si="50"/>
        <x:v>0</x:v>
      </x:c>
      <x:c r="DD66" s="69">
        <x:f t="shared" si="50"/>
        <x:v>0</x:v>
      </x:c>
      <x:c r="DE66" s="71">
        <x:f t="shared" si="50"/>
        <x:v>0</x:v>
      </x:c>
      <x:c r="DF66" s="69">
        <x:f t="shared" si="50"/>
        <x:v>0</x:v>
      </x:c>
      <x:c r="DG66" s="105">
        <x:f t="shared" si="50"/>
        <x:v>0</x:v>
      </x:c>
    </x:row>
    <x:row r="67" spans="1:111" s="20" customFormat="1" ht="30" customHeight="1">
      <x:c r="A67" s="522" t="s">
        <x:v>122</x:v>
      </x:c>
      <x:c r="B67" s="70"/>
      <x:c r="C67" s="73"/>
      <x:c r="D67" s="70"/>
      <x:c r="E67" s="73"/>
      <x:c r="F67" s="70"/>
      <x:c r="G67" s="73"/>
      <x:c r="H67" s="70"/>
      <x:c r="I67" s="73"/>
      <x:c r="J67" s="70"/>
      <x:c r="K67" s="70"/>
      <x:c r="L67" s="73"/>
      <x:c r="M67" s="70"/>
      <x:c r="N67" s="70"/>
      <x:c r="O67" s="70"/>
      <x:c r="P67" s="70"/>
      <x:c r="Q67" s="70"/>
      <x:c r="R67" s="73"/>
      <x:c r="S67" s="70"/>
      <x:c r="T67" s="73"/>
      <x:c r="U67" s="70"/>
      <x:c r="V67" s="73"/>
      <x:c r="W67" s="70"/>
      <x:c r="X67" s="70">
        <x:v>3</x:v>
      </x:c>
      <x:c r="Y67" s="70"/>
      <x:c r="Z67" s="70"/>
      <x:c r="AA67" s="70"/>
      <x:c r="AB67" s="70"/>
      <x:c r="AC67" s="70"/>
      <x:c r="AD67" s="70"/>
      <x:c r="AE67" s="70"/>
      <x:c r="AF67" s="70"/>
      <x:c r="AG67" s="70"/>
      <x:c r="AH67" s="70"/>
      <x:c r="AI67" s="70"/>
      <x:c r="AJ67" s="70">
        <x:v>0</x:v>
      </x:c>
      <x:c r="AK67" s="70">
        <x:v>0</x:v>
      </x:c>
      <x:c r="AL67" s="522" t="s">
        <x:v>122</x:v>
      </x:c>
      <x:c r="AM67" s="69"/>
      <x:c r="AN67" s="71"/>
      <x:c r="AO67" s="69"/>
      <x:c r="AP67" s="69"/>
      <x:c r="AQ67" s="69"/>
      <x:c r="AR67" s="71"/>
      <x:c r="AS67" s="69"/>
      <x:c r="AT67" s="71"/>
      <x:c r="AU67" s="69"/>
      <x:c r="AV67" s="69"/>
      <x:c r="AW67" s="69"/>
      <x:c r="AX67" s="69"/>
      <x:c r="AY67" s="69"/>
      <x:c r="AZ67" s="69"/>
      <x:c r="BA67" s="71"/>
      <x:c r="BB67" s="69"/>
      <x:c r="BC67" s="69"/>
      <x:c r="BD67" s="69"/>
      <x:c r="BE67" s="69"/>
      <x:c r="BF67" s="69"/>
      <x:c r="BG67" s="69">
        <x:v>4</x:v>
      </x:c>
      <x:c r="BH67" s="69">
        <x:v>4</x:v>
      </x:c>
      <x:c r="BI67" s="69"/>
      <x:c r="BJ67" s="71"/>
      <x:c r="BK67" s="69"/>
      <x:c r="BL67" s="71"/>
      <x:c r="BM67" s="69"/>
      <x:c r="BN67" s="71"/>
      <x:c r="BO67" s="69"/>
      <x:c r="BP67" s="71"/>
      <x:c r="BQ67" s="69"/>
      <x:c r="BR67" s="69"/>
      <x:c r="BS67" s="69"/>
      <x:c r="BT67" s="69">
        <x:v>1</x:v>
      </x:c>
      <x:c r="BU67" s="69">
        <x:v>1</x:v>
      </x:c>
      <x:c r="BV67" s="522" t="s">
        <x:v>122</x:v>
      </x:c>
      <x:c r="BW67" s="69"/>
      <x:c r="BX67" s="69"/>
      <x:c r="BY67" s="71"/>
      <x:c r="BZ67" s="69"/>
      <x:c r="CA67" s="71"/>
      <x:c r="CB67" s="69"/>
      <x:c r="CC67" s="71"/>
      <x:c r="CD67" s="69"/>
      <x:c r="CE67" s="69"/>
      <x:c r="CF67" s="71"/>
      <x:c r="CG67" s="531"/>
      <x:c r="CH67" s="69"/>
      <x:c r="CI67" s="69"/>
      <x:c r="CJ67" s="69"/>
      <x:c r="CK67" s="69"/>
      <x:c r="CL67" s="69"/>
      <x:c r="CM67" s="69"/>
      <x:c r="CN67" s="523"/>
      <x:c r="CO67" s="69"/>
      <x:c r="CP67" s="71"/>
      <x:c r="CQ67" s="69">
        <x:v>1</x:v>
      </x:c>
      <x:c r="CR67" s="71">
        <x:v>50</x:v>
      </x:c>
      <x:c r="CS67" s="69"/>
      <x:c r="CT67" s="69"/>
      <x:c r="CU67" s="69">
        <x:v>1</x:v>
      </x:c>
      <x:c r="CV67" s="69"/>
      <x:c r="CW67" s="69"/>
      <x:c r="CX67" s="132"/>
      <x:c r="CY67" s="522" t="s">
        <x:v>122</x:v>
      </x:c>
      <x:c r="CZ67" s="77"/>
      <x:c r="DA67" s="71"/>
      <x:c r="DB67" s="69"/>
      <x:c r="DC67" s="71"/>
      <x:c r="DD67" s="94"/>
      <x:c r="DE67" s="72"/>
      <x:c r="DF67" s="94"/>
      <x:c r="DG67" s="106"/>
    </x:row>
    <x:row r="68" spans="1:111" s="20" customFormat="1" ht="30" customHeight="1">
      <x:c r="A68" s="522" t="s">
        <x:v>141</x:v>
      </x:c>
      <x:c r="B68" s="70"/>
      <x:c r="C68" s="73"/>
      <x:c r="D68" s="70">
        <x:v>5</x:v>
      </x:c>
      <x:c r="E68" s="73">
        <x:v>132</x:v>
      </x:c>
      <x:c r="F68" s="70"/>
      <x:c r="G68" s="73"/>
      <x:c r="H68" s="70"/>
      <x:c r="I68" s="73"/>
      <x:c r="J68" s="70">
        <x:v>3</x:v>
      </x:c>
      <x:c r="K68" s="70"/>
      <x:c r="L68" s="73"/>
      <x:c r="M68" s="70"/>
      <x:c r="N68" s="70"/>
      <x:c r="O68" s="70"/>
      <x:c r="P68" s="70"/>
      <x:c r="Q68" s="70"/>
      <x:c r="R68" s="73"/>
      <x:c r="S68" s="70"/>
      <x:c r="T68" s="73"/>
      <x:c r="U68" s="70"/>
      <x:c r="V68" s="73"/>
      <x:c r="W68" s="70"/>
      <x:c r="X68" s="70">
        <x:v>6</x:v>
      </x:c>
      <x:c r="Y68" s="70"/>
      <x:c r="Z68" s="70"/>
      <x:c r="AA68" s="70"/>
      <x:c r="AB68" s="70"/>
      <x:c r="AC68" s="70"/>
      <x:c r="AD68" s="70"/>
      <x:c r="AE68" s="70"/>
      <x:c r="AF68" s="70"/>
      <x:c r="AG68" s="70"/>
      <x:c r="AH68" s="70"/>
      <x:c r="AI68" s="70"/>
      <x:c r="AJ68" s="70"/>
      <x:c r="AK68" s="70"/>
      <x:c r="AL68" s="522" t="s">
        <x:v>141</x:v>
      </x:c>
      <x:c r="AM68" s="69"/>
      <x:c r="AN68" s="71"/>
      <x:c r="AO68" s="69"/>
      <x:c r="AP68" s="69"/>
      <x:c r="AQ68" s="69"/>
      <x:c r="AR68" s="71"/>
      <x:c r="AS68" s="69"/>
      <x:c r="AT68" s="71"/>
      <x:c r="AU68" s="69"/>
      <x:c r="AV68" s="69"/>
      <x:c r="AW68" s="69"/>
      <x:c r="AX68" s="69"/>
      <x:c r="AY68" s="69"/>
      <x:c r="AZ68" s="69"/>
      <x:c r="BA68" s="71"/>
      <x:c r="BB68" s="69"/>
      <x:c r="BC68" s="69"/>
      <x:c r="BD68" s="69"/>
      <x:c r="BE68" s="69"/>
      <x:c r="BF68" s="69"/>
      <x:c r="BG68" s="69">
        <x:v>2</x:v>
      </x:c>
      <x:c r="BH68" s="69">
        <x:v>2</x:v>
      </x:c>
      <x:c r="BI68" s="69"/>
      <x:c r="BJ68" s="71"/>
      <x:c r="BK68" s="69"/>
      <x:c r="BL68" s="71"/>
      <x:c r="BM68" s="69"/>
      <x:c r="BN68" s="71"/>
      <x:c r="BO68" s="69"/>
      <x:c r="BP68" s="71"/>
      <x:c r="BQ68" s="69"/>
      <x:c r="BR68" s="69"/>
      <x:c r="BS68" s="69"/>
      <x:c r="BT68" s="69"/>
      <x:c r="BU68" s="69"/>
      <x:c r="BV68" s="522" t="s">
        <x:v>141</x:v>
      </x:c>
      <x:c r="BW68" s="69"/>
      <x:c r="BX68" s="69"/>
      <x:c r="BY68" s="71"/>
      <x:c r="BZ68" s="69"/>
      <x:c r="CA68" s="71"/>
      <x:c r="CB68" s="69"/>
      <x:c r="CC68" s="71"/>
      <x:c r="CD68" s="69"/>
      <x:c r="CE68" s="69"/>
      <x:c r="CF68" s="71"/>
      <x:c r="CG68" s="531"/>
      <x:c r="CH68" s="69"/>
      <x:c r="CI68" s="69"/>
      <x:c r="CJ68" s="69"/>
      <x:c r="CK68" s="69"/>
      <x:c r="CL68" s="69"/>
      <x:c r="CM68" s="69"/>
      <x:c r="CN68" s="69"/>
      <x:c r="CO68" s="69"/>
      <x:c r="CP68" s="71"/>
      <x:c r="CQ68" s="69"/>
      <x:c r="CR68" s="71"/>
      <x:c r="CS68" s="69"/>
      <x:c r="CT68" s="69"/>
      <x:c r="CU68" s="69"/>
      <x:c r="CV68" s="69"/>
      <x:c r="CW68" s="69"/>
      <x:c r="CX68" s="132"/>
      <x:c r="CY68" s="522" t="s">
        <x:v>141</x:v>
      </x:c>
      <x:c r="CZ68" s="93"/>
      <x:c r="DA68" s="72"/>
      <x:c r="DB68" s="69"/>
      <x:c r="DC68" s="71"/>
      <x:c r="DD68" s="94"/>
      <x:c r="DE68" s="72"/>
      <x:c r="DF68" s="94"/>
      <x:c r="DG68" s="106"/>
    </x:row>
    <x:row r="69" spans="1:111" s="20" customFormat="1" ht="30" customHeight="1">
      <x:c r="A69" s="522" t="s">
        <x:v>445</x:v>
      </x:c>
      <x:c r="B69" s="70"/>
      <x:c r="C69" s="73"/>
      <x:c r="D69" s="70">
        <x:v>1</x:v>
      </x:c>
      <x:c r="E69" s="73">
        <x:v>61.5</x:v>
      </x:c>
      <x:c r="F69" s="70"/>
      <x:c r="G69" s="73"/>
      <x:c r="H69" s="70"/>
      <x:c r="I69" s="73"/>
      <x:c r="J69" s="70"/>
      <x:c r="K69" s="70"/>
      <x:c r="L69" s="73"/>
      <x:c r="M69" s="70"/>
      <x:c r="N69" s="70"/>
      <x:c r="O69" s="70"/>
      <x:c r="P69" s="70"/>
      <x:c r="Q69" s="70"/>
      <x:c r="R69" s="73"/>
      <x:c r="S69" s="70"/>
      <x:c r="T69" s="73"/>
      <x:c r="U69" s="70"/>
      <x:c r="V69" s="73"/>
      <x:c r="W69" s="70"/>
      <x:c r="X69" s="70"/>
      <x:c r="Y69" s="70"/>
      <x:c r="Z69" s="70"/>
      <x:c r="AA69" s="70"/>
      <x:c r="AB69" s="70"/>
      <x:c r="AC69" s="70"/>
      <x:c r="AD69" s="70"/>
      <x:c r="AE69" s="70"/>
      <x:c r="AF69" s="70"/>
      <x:c r="AG69" s="70"/>
      <x:c r="AH69" s="70"/>
      <x:c r="AI69" s="70"/>
      <x:c r="AJ69" s="70"/>
      <x:c r="AK69" s="70"/>
      <x:c r="AL69" s="522" t="s">
        <x:v>445</x:v>
      </x:c>
      <x:c r="AM69" s="69"/>
      <x:c r="AN69" s="71"/>
      <x:c r="AO69" s="69"/>
      <x:c r="AP69" s="69"/>
      <x:c r="AQ69" s="69"/>
      <x:c r="AR69" s="71"/>
      <x:c r="AS69" s="69"/>
      <x:c r="AT69" s="71"/>
      <x:c r="AU69" s="69"/>
      <x:c r="AV69" s="69"/>
      <x:c r="AW69" s="69"/>
      <x:c r="AX69" s="69"/>
      <x:c r="AY69" s="69"/>
      <x:c r="AZ69" s="69"/>
      <x:c r="BA69" s="71"/>
      <x:c r="BB69" s="69"/>
      <x:c r="BC69" s="69"/>
      <x:c r="BD69" s="69"/>
      <x:c r="BE69" s="69"/>
      <x:c r="BF69" s="69"/>
      <x:c r="BG69" s="69"/>
      <x:c r="BH69" s="69"/>
      <x:c r="BI69" s="69"/>
      <x:c r="BJ69" s="71"/>
      <x:c r="BK69" s="69"/>
      <x:c r="BL69" s="71"/>
      <x:c r="BM69" s="69"/>
      <x:c r="BN69" s="71"/>
      <x:c r="BO69" s="69"/>
      <x:c r="BP69" s="71"/>
      <x:c r="BQ69" s="69"/>
      <x:c r="BR69" s="69"/>
      <x:c r="BS69" s="69"/>
      <x:c r="BT69" s="69"/>
      <x:c r="BU69" s="69"/>
      <x:c r="BV69" s="522" t="s">
        <x:v>445</x:v>
      </x:c>
      <x:c r="BW69" s="69"/>
      <x:c r="BX69" s="69"/>
      <x:c r="BY69" s="71"/>
      <x:c r="BZ69" s="69"/>
      <x:c r="CA69" s="71"/>
      <x:c r="CB69" s="69"/>
      <x:c r="CC69" s="71"/>
      <x:c r="CD69" s="69"/>
      <x:c r="CE69" s="69"/>
      <x:c r="CF69" s="71"/>
      <x:c r="CG69" s="531"/>
      <x:c r="CH69" s="69"/>
      <x:c r="CI69" s="69"/>
      <x:c r="CJ69" s="69"/>
      <x:c r="CK69" s="69"/>
      <x:c r="CL69" s="69"/>
      <x:c r="CM69" s="69"/>
      <x:c r="CN69" s="523"/>
      <x:c r="CO69" s="69"/>
      <x:c r="CP69" s="71"/>
      <x:c r="CQ69" s="69"/>
      <x:c r="CR69" s="71"/>
      <x:c r="CS69" s="69">
        <x:v>2</x:v>
      </x:c>
      <x:c r="CT69" s="69"/>
      <x:c r="CU69" s="69"/>
      <x:c r="CV69" s="69"/>
      <x:c r="CW69" s="69"/>
      <x:c r="CX69" s="132"/>
      <x:c r="CY69" s="522" t="s">
        <x:v>445</x:v>
      </x:c>
      <x:c r="CZ69" s="77"/>
      <x:c r="DA69" s="71"/>
      <x:c r="DB69" s="69"/>
      <x:c r="DC69" s="71"/>
      <x:c r="DD69" s="94"/>
      <x:c r="DE69" s="72"/>
      <x:c r="DF69" s="94"/>
      <x:c r="DG69" s="106"/>
    </x:row>
    <x:row r="70" spans="1:111" s="20" customFormat="1" ht="30" customHeight="1">
      <x:c r="A70" s="522" t="s">
        <x:v>439</x:v>
      </x:c>
      <x:c r="B70" s="70"/>
      <x:c r="C70" s="73"/>
      <x:c r="D70" s="70">
        <x:v>6</x:v>
      </x:c>
      <x:c r="E70" s="73">
        <x:v>256.61000000000001</x:v>
      </x:c>
      <x:c r="F70" s="70"/>
      <x:c r="G70" s="73"/>
      <x:c r="H70" s="70"/>
      <x:c r="I70" s="73"/>
      <x:c r="J70" s="70">
        <x:v>1</x:v>
      </x:c>
      <x:c r="K70" s="70"/>
      <x:c r="L70" s="73"/>
      <x:c r="M70" s="70"/>
      <x:c r="N70" s="70"/>
      <x:c r="O70" s="70"/>
      <x:c r="P70" s="70"/>
      <x:c r="Q70" s="70"/>
      <x:c r="R70" s="73"/>
      <x:c r="S70" s="70"/>
      <x:c r="T70" s="73"/>
      <x:c r="U70" s="70"/>
      <x:c r="V70" s="73"/>
      <x:c r="W70" s="70"/>
      <x:c r="X70" s="70">
        <x:v>9</x:v>
      </x:c>
      <x:c r="Y70" s="70"/>
      <x:c r="Z70" s="70"/>
      <x:c r="AA70" s="70"/>
      <x:c r="AB70" s="70"/>
      <x:c r="AC70" s="70"/>
      <x:c r="AD70" s="70"/>
      <x:c r="AE70" s="70"/>
      <x:c r="AF70" s="70"/>
      <x:c r="AG70" s="70"/>
      <x:c r="AH70" s="70"/>
      <x:c r="AI70" s="70"/>
      <x:c r="AJ70" s="70"/>
      <x:c r="AK70" s="70"/>
      <x:c r="AL70" s="522" t="s">
        <x:v>439</x:v>
      </x:c>
      <x:c r="AM70" s="69"/>
      <x:c r="AN70" s="71"/>
      <x:c r="AO70" s="69"/>
      <x:c r="AP70" s="69"/>
      <x:c r="AQ70" s="69"/>
      <x:c r="AR70" s="71"/>
      <x:c r="AS70" s="69"/>
      <x:c r="AT70" s="71"/>
      <x:c r="AU70" s="69"/>
      <x:c r="AV70" s="69"/>
      <x:c r="AW70" s="69"/>
      <x:c r="AX70" s="69"/>
      <x:c r="AY70" s="69"/>
      <x:c r="AZ70" s="69"/>
      <x:c r="BA70" s="71"/>
      <x:c r="BB70" s="69"/>
      <x:c r="BC70" s="69"/>
      <x:c r="BD70" s="69"/>
      <x:c r="BE70" s="69"/>
      <x:c r="BF70" s="69"/>
      <x:c r="BG70" s="69"/>
      <x:c r="BH70" s="69"/>
      <x:c r="BI70" s="69"/>
      <x:c r="BJ70" s="71"/>
      <x:c r="BK70" s="69"/>
      <x:c r="BL70" s="71"/>
      <x:c r="BM70" s="69"/>
      <x:c r="BN70" s="71"/>
      <x:c r="BO70" s="69"/>
      <x:c r="BP70" s="71"/>
      <x:c r="BQ70" s="69"/>
      <x:c r="BR70" s="69"/>
      <x:c r="BS70" s="69"/>
      <x:c r="BT70" s="69"/>
      <x:c r="BU70" s="69"/>
      <x:c r="BV70" s="522" t="s">
        <x:v>439</x:v>
      </x:c>
      <x:c r="BW70" s="69"/>
      <x:c r="BX70" s="69"/>
      <x:c r="BY70" s="71"/>
      <x:c r="BZ70" s="69"/>
      <x:c r="CA70" s="71"/>
      <x:c r="CB70" s="69"/>
      <x:c r="CC70" s="71"/>
      <x:c r="CD70" s="69"/>
      <x:c r="CE70" s="69"/>
      <x:c r="CF70" s="71"/>
      <x:c r="CG70" s="531"/>
      <x:c r="CH70" s="69"/>
      <x:c r="CI70" s="69"/>
      <x:c r="CJ70" s="69"/>
      <x:c r="CK70" s="69"/>
      <x:c r="CL70" s="69"/>
      <x:c r="CM70" s="69"/>
      <x:c r="CN70" s="523"/>
      <x:c r="CO70" s="69"/>
      <x:c r="CP70" s="71"/>
      <x:c r="CQ70" s="69"/>
      <x:c r="CR70" s="71"/>
      <x:c r="CS70" s="69"/>
      <x:c r="CT70" s="69"/>
      <x:c r="CU70" s="69"/>
      <x:c r="CV70" s="69"/>
      <x:c r="CW70" s="69"/>
      <x:c r="CX70" s="132"/>
      <x:c r="CY70" s="522" t="s">
        <x:v>439</x:v>
      </x:c>
      <x:c r="CZ70" s="77"/>
      <x:c r="DA70" s="71"/>
      <x:c r="DB70" s="69"/>
      <x:c r="DC70" s="71"/>
      <x:c r="DD70" s="94"/>
      <x:c r="DE70" s="72"/>
      <x:c r="DF70" s="94"/>
      <x:c r="DG70" s="106"/>
    </x:row>
    <x:row r="71" spans="1:111" s="20" customFormat="1" ht="30" customHeight="1">
      <x:c r="A71" s="522" t="s">
        <x:v>444</x:v>
      </x:c>
      <x:c r="B71" s="70"/>
      <x:c r="C71" s="73"/>
      <x:c r="D71" s="70">
        <x:v>1</x:v>
      </x:c>
      <x:c r="E71" s="73">
        <x:v>64.5</x:v>
      </x:c>
      <x:c r="F71" s="70"/>
      <x:c r="G71" s="73"/>
      <x:c r="H71" s="70"/>
      <x:c r="I71" s="73"/>
      <x:c r="J71" s="70"/>
      <x:c r="K71" s="70"/>
      <x:c r="L71" s="73"/>
      <x:c r="M71" s="70"/>
      <x:c r="N71" s="70"/>
      <x:c r="O71" s="70"/>
      <x:c r="P71" s="70"/>
      <x:c r="Q71" s="70"/>
      <x:c r="R71" s="73"/>
      <x:c r="S71" s="70"/>
      <x:c r="T71" s="73"/>
      <x:c r="U71" s="70"/>
      <x:c r="V71" s="73"/>
      <x:c r="W71" s="70"/>
      <x:c r="X71" s="70"/>
      <x:c r="Y71" s="70"/>
      <x:c r="Z71" s="70"/>
      <x:c r="AA71" s="70"/>
      <x:c r="AB71" s="70"/>
      <x:c r="AC71" s="70"/>
      <x:c r="AD71" s="70"/>
      <x:c r="AE71" s="70"/>
      <x:c r="AF71" s="70"/>
      <x:c r="AG71" s="70"/>
      <x:c r="AH71" s="70"/>
      <x:c r="AI71" s="70"/>
      <x:c r="AJ71" s="70"/>
      <x:c r="AK71" s="70"/>
      <x:c r="AL71" s="522" t="s">
        <x:v>444</x:v>
      </x:c>
      <x:c r="AM71" s="69"/>
      <x:c r="AN71" s="71"/>
      <x:c r="AO71" s="69"/>
      <x:c r="AP71" s="69"/>
      <x:c r="AQ71" s="69"/>
      <x:c r="AR71" s="71"/>
      <x:c r="AS71" s="69"/>
      <x:c r="AT71" s="71"/>
      <x:c r="AU71" s="69"/>
      <x:c r="AV71" s="69"/>
      <x:c r="AW71" s="69"/>
      <x:c r="AX71" s="69"/>
      <x:c r="AY71" s="69"/>
      <x:c r="AZ71" s="69"/>
      <x:c r="BA71" s="71"/>
      <x:c r="BB71" s="69"/>
      <x:c r="BC71" s="69"/>
      <x:c r="BD71" s="69"/>
      <x:c r="BE71" s="69"/>
      <x:c r="BF71" s="69"/>
      <x:c r="BG71" s="69"/>
      <x:c r="BH71" s="69"/>
      <x:c r="BI71" s="69"/>
      <x:c r="BJ71" s="71"/>
      <x:c r="BK71" s="69"/>
      <x:c r="BL71" s="71"/>
      <x:c r="BM71" s="69"/>
      <x:c r="BN71" s="71"/>
      <x:c r="BO71" s="69"/>
      <x:c r="BP71" s="71"/>
      <x:c r="BQ71" s="69"/>
      <x:c r="BR71" s="69"/>
      <x:c r="BS71" s="69"/>
      <x:c r="BT71" s="69"/>
      <x:c r="BU71" s="69"/>
      <x:c r="BV71" s="522" t="s">
        <x:v>444</x:v>
      </x:c>
      <x:c r="BW71" s="69"/>
      <x:c r="BX71" s="69"/>
      <x:c r="BY71" s="71"/>
      <x:c r="BZ71" s="69"/>
      <x:c r="CA71" s="71"/>
      <x:c r="CB71" s="69"/>
      <x:c r="CC71" s="71"/>
      <x:c r="CD71" s="69"/>
      <x:c r="CE71" s="69"/>
      <x:c r="CF71" s="71"/>
      <x:c r="CG71" s="531"/>
      <x:c r="CH71" s="69"/>
      <x:c r="CI71" s="69"/>
      <x:c r="CJ71" s="69"/>
      <x:c r="CK71" s="69"/>
      <x:c r="CL71" s="69"/>
      <x:c r="CM71" s="69"/>
      <x:c r="CN71" s="523"/>
      <x:c r="CO71" s="69"/>
      <x:c r="CP71" s="71"/>
      <x:c r="CQ71" s="69"/>
      <x:c r="CR71" s="71"/>
      <x:c r="CS71" s="69"/>
      <x:c r="CT71" s="69"/>
      <x:c r="CU71" s="69"/>
      <x:c r="CV71" s="69"/>
      <x:c r="CW71" s="69"/>
      <x:c r="CX71" s="132"/>
      <x:c r="CY71" s="522" t="s">
        <x:v>444</x:v>
      </x:c>
      <x:c r="CZ71" s="77"/>
      <x:c r="DA71" s="71"/>
      <x:c r="DB71" s="69"/>
      <x:c r="DC71" s="71"/>
      <x:c r="DD71" s="94"/>
      <x:c r="DE71" s="72"/>
      <x:c r="DF71" s="94"/>
      <x:c r="DG71" s="106"/>
    </x:row>
    <x:row r="72" spans="1:111" s="20" customFormat="1" ht="30" customHeight="1">
      <x:c r="A72" s="522" t="s">
        <x:v>1848</x:v>
      </x:c>
      <x:c r="B72" s="70"/>
      <x:c r="C72" s="73"/>
      <x:c r="D72" s="70"/>
      <x:c r="E72" s="73"/>
      <x:c r="F72" s="70"/>
      <x:c r="G72" s="73"/>
      <x:c r="H72" s="70"/>
      <x:c r="I72" s="73"/>
      <x:c r="J72" s="70">
        <x:v>3</x:v>
      </x:c>
      <x:c r="K72" s="70"/>
      <x:c r="L72" s="73"/>
      <x:c r="M72" s="70"/>
      <x:c r="N72" s="70"/>
      <x:c r="O72" s="70"/>
      <x:c r="P72" s="70"/>
      <x:c r="Q72" s="70"/>
      <x:c r="R72" s="73"/>
      <x:c r="S72" s="70"/>
      <x:c r="T72" s="73"/>
      <x:c r="U72" s="70"/>
      <x:c r="V72" s="73"/>
      <x:c r="W72" s="70"/>
      <x:c r="X72" s="70">
        <x:v>9</x:v>
      </x:c>
      <x:c r="Y72" s="70"/>
      <x:c r="Z72" s="70"/>
      <x:c r="AA72" s="70"/>
      <x:c r="AB72" s="70"/>
      <x:c r="AC72" s="70"/>
      <x:c r="AD72" s="70"/>
      <x:c r="AE72" s="70"/>
      <x:c r="AF72" s="70"/>
      <x:c r="AG72" s="70"/>
      <x:c r="AH72" s="70"/>
      <x:c r="AI72" s="70"/>
      <x:c r="AJ72" s="70"/>
      <x:c r="AK72" s="70"/>
      <x:c r="AL72" s="522" t="s">
        <x:v>1848</x:v>
      </x:c>
      <x:c r="AM72" s="69"/>
      <x:c r="AN72" s="71"/>
      <x:c r="AO72" s="69"/>
      <x:c r="AP72" s="69"/>
      <x:c r="AQ72" s="69"/>
      <x:c r="AR72" s="71"/>
      <x:c r="AS72" s="69"/>
      <x:c r="AT72" s="71"/>
      <x:c r="AU72" s="69"/>
      <x:c r="AV72" s="69"/>
      <x:c r="AW72" s="69"/>
      <x:c r="AX72" s="69"/>
      <x:c r="AY72" s="69"/>
      <x:c r="AZ72" s="69"/>
      <x:c r="BA72" s="71"/>
      <x:c r="BB72" s="69"/>
      <x:c r="BC72" s="69"/>
      <x:c r="BD72" s="69"/>
      <x:c r="BE72" s="69"/>
      <x:c r="BF72" s="69"/>
      <x:c r="BG72" s="69"/>
      <x:c r="BH72" s="69"/>
      <x:c r="BI72" s="69"/>
      <x:c r="BJ72" s="71"/>
      <x:c r="BK72" s="69"/>
      <x:c r="BL72" s="71"/>
      <x:c r="BM72" s="69"/>
      <x:c r="BN72" s="71"/>
      <x:c r="BO72" s="69"/>
      <x:c r="BP72" s="71"/>
      <x:c r="BQ72" s="69"/>
      <x:c r="BR72" s="69"/>
      <x:c r="BS72" s="69"/>
      <x:c r="BT72" s="69"/>
      <x:c r="BU72" s="69"/>
      <x:c r="BV72" s="522" t="s">
        <x:v>1848</x:v>
      </x:c>
      <x:c r="BW72" s="69"/>
      <x:c r="BX72" s="69"/>
      <x:c r="BY72" s="71"/>
      <x:c r="BZ72" s="69"/>
      <x:c r="CA72" s="71"/>
      <x:c r="CB72" s="69"/>
      <x:c r="CC72" s="71"/>
      <x:c r="CD72" s="69"/>
      <x:c r="CE72" s="69"/>
      <x:c r="CF72" s="71"/>
      <x:c r="CG72" s="531"/>
      <x:c r="CH72" s="69"/>
      <x:c r="CI72" s="69"/>
      <x:c r="CJ72" s="69"/>
      <x:c r="CK72" s="69"/>
      <x:c r="CL72" s="69"/>
      <x:c r="CM72" s="69"/>
      <x:c r="CN72" s="523"/>
      <x:c r="CO72" s="69"/>
      <x:c r="CP72" s="71"/>
      <x:c r="CQ72" s="69"/>
      <x:c r="CR72" s="71"/>
      <x:c r="CS72" s="69">
        <x:v>13</x:v>
      </x:c>
      <x:c r="CT72" s="69"/>
      <x:c r="CU72" s="69"/>
      <x:c r="CV72" s="69"/>
      <x:c r="CW72" s="69"/>
      <x:c r="CX72" s="132"/>
      <x:c r="CY72" s="522" t="s">
        <x:v>1848</x:v>
      </x:c>
      <x:c r="CZ72" s="93"/>
      <x:c r="DA72" s="72"/>
      <x:c r="DB72" s="69"/>
      <x:c r="DC72" s="71"/>
      <x:c r="DD72" s="94"/>
      <x:c r="DE72" s="72"/>
      <x:c r="DF72" s="94"/>
      <x:c r="DG72" s="106"/>
    </x:row>
    <x:row r="73" spans="1:111" s="20" customFormat="1" ht="30" customHeight="1">
      <x:c r="A73" s="522" t="s">
        <x:v>137</x:v>
      </x:c>
      <x:c r="B73" s="70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/>
      <x:c r="T73" s="73"/>
      <x:c r="U73" s="70"/>
      <x:c r="V73" s="73"/>
      <x:c r="W73" s="70"/>
      <x:c r="X73" s="70"/>
      <x:c r="Y73" s="70"/>
      <x:c r="Z73" s="70"/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522" t="s">
        <x:v>137</x:v>
      </x:c>
      <x:c r="AM73" s="69"/>
      <x:c r="AN73" s="71"/>
      <x:c r="AO73" s="69"/>
      <x:c r="AP73" s="69"/>
      <x:c r="AQ73" s="69"/>
      <x:c r="AR73" s="71"/>
      <x:c r="AS73" s="69"/>
      <x:c r="AT73" s="71"/>
      <x:c r="AU73" s="69"/>
      <x:c r="AV73" s="69"/>
      <x:c r="AW73" s="69"/>
      <x:c r="AX73" s="69"/>
      <x:c r="AY73" s="69"/>
      <x:c r="AZ73" s="69"/>
      <x:c r="BA73" s="71"/>
      <x:c r="BB73" s="69"/>
      <x:c r="BC73" s="69"/>
      <x:c r="BD73" s="69"/>
      <x:c r="BE73" s="69"/>
      <x:c r="BF73" s="69"/>
      <x:c r="BG73" s="69"/>
      <x:c r="BH73" s="69"/>
      <x:c r="BI73" s="69"/>
      <x:c r="BJ73" s="71"/>
      <x:c r="BK73" s="69"/>
      <x:c r="BL73" s="71"/>
      <x:c r="BM73" s="69"/>
      <x:c r="BN73" s="71"/>
      <x:c r="BO73" s="69"/>
      <x:c r="BP73" s="71"/>
      <x:c r="BQ73" s="69"/>
      <x:c r="BR73" s="69"/>
      <x:c r="BS73" s="69"/>
      <x:c r="BT73" s="69"/>
      <x:c r="BU73" s="69"/>
      <x:c r="BV73" s="522" t="s">
        <x:v>137</x:v>
      </x:c>
      <x:c r="BW73" s="69"/>
      <x:c r="BX73" s="69"/>
      <x:c r="BY73" s="71"/>
      <x:c r="BZ73" s="69"/>
      <x:c r="CA73" s="71"/>
      <x:c r="CB73" s="69"/>
      <x:c r="CC73" s="71"/>
      <x:c r="CD73" s="69"/>
      <x:c r="CE73" s="69"/>
      <x:c r="CF73" s="71"/>
      <x:c r="CG73" s="531"/>
      <x:c r="CH73" s="69"/>
      <x:c r="CI73" s="69"/>
      <x:c r="CJ73" s="69"/>
      <x:c r="CK73" s="69"/>
      <x:c r="CL73" s="69"/>
      <x:c r="CM73" s="69"/>
      <x:c r="CN73" s="523"/>
      <x:c r="CO73" s="69"/>
      <x:c r="CP73" s="71"/>
      <x:c r="CQ73" s="69"/>
      <x:c r="CR73" s="71"/>
      <x:c r="CS73" s="69"/>
      <x:c r="CT73" s="69">
        <x:v>1</x:v>
      </x:c>
      <x:c r="CU73" s="69"/>
      <x:c r="CV73" s="69"/>
      <x:c r="CW73" s="69"/>
      <x:c r="CX73" s="132"/>
      <x:c r="CY73" s="522" t="s">
        <x:v>137</x:v>
      </x:c>
      <x:c r="CZ73" s="93"/>
      <x:c r="DA73" s="72"/>
      <x:c r="DB73" s="69"/>
      <x:c r="DC73" s="71"/>
      <x:c r="DD73" s="94"/>
      <x:c r="DE73" s="72"/>
      <x:c r="DF73" s="94"/>
      <x:c r="DG73" s="106"/>
    </x:row>
    <x:row r="74" spans="1:111" s="20" customFormat="1" ht="30" customHeight="1">
      <x:c r="A74" s="522" t="s">
        <x:v>124</x:v>
      </x:c>
      <x:c r="B74" s="70"/>
      <x:c r="C74" s="73"/>
      <x:c r="D74" s="70">
        <x:v>6</x:v>
      </x:c>
      <x:c r="E74" s="73">
        <x:v>172.5</x:v>
      </x:c>
      <x:c r="F74" s="70"/>
      <x:c r="G74" s="73"/>
      <x:c r="H74" s="70"/>
      <x:c r="I74" s="73"/>
      <x:c r="J74" s="70"/>
      <x:c r="K74" s="70"/>
      <x:c r="L74" s="73"/>
      <x:c r="M74" s="70"/>
      <x:c r="N74" s="70"/>
      <x:c r="O74" s="70"/>
      <x:c r="P74" s="70"/>
      <x:c r="Q74" s="70"/>
      <x:c r="R74" s="73"/>
      <x:c r="S74" s="70"/>
      <x:c r="T74" s="73"/>
      <x:c r="U74" s="70"/>
      <x:c r="V74" s="73"/>
      <x:c r="W74" s="70"/>
      <x:c r="X74" s="70">
        <x:v>4</x:v>
      </x:c>
      <x:c r="Y74" s="70"/>
      <x:c r="Z74" s="70"/>
      <x:c r="AA74" s="70"/>
      <x:c r="AB74" s="70"/>
      <x:c r="AC74" s="70"/>
      <x:c r="AD74" s="70"/>
      <x:c r="AE74" s="70"/>
      <x:c r="AF74" s="70"/>
      <x:c r="AG74" s="70"/>
      <x:c r="AH74" s="70"/>
      <x:c r="AI74" s="70"/>
      <x:c r="AJ74" s="70"/>
      <x:c r="AK74" s="70"/>
      <x:c r="AL74" s="522" t="s">
        <x:v>124</x:v>
      </x:c>
      <x:c r="AM74" s="69"/>
      <x:c r="AN74" s="71"/>
      <x:c r="AO74" s="69"/>
      <x:c r="AP74" s="69"/>
      <x:c r="AQ74" s="69"/>
      <x:c r="AR74" s="71"/>
      <x:c r="AS74" s="69"/>
      <x:c r="AT74" s="71"/>
      <x:c r="AU74" s="69"/>
      <x:c r="AV74" s="69"/>
      <x:c r="AW74" s="69"/>
      <x:c r="AX74" s="69"/>
      <x:c r="AY74" s="69"/>
      <x:c r="AZ74" s="69"/>
      <x:c r="BA74" s="71"/>
      <x:c r="BB74" s="69"/>
      <x:c r="BC74" s="69"/>
      <x:c r="BD74" s="69"/>
      <x:c r="BE74" s="69"/>
      <x:c r="BF74" s="69"/>
      <x:c r="BG74" s="69">
        <x:v>4</x:v>
      </x:c>
      <x:c r="BH74" s="69">
        <x:v>4</x:v>
      </x:c>
      <x:c r="BI74" s="69"/>
      <x:c r="BJ74" s="71"/>
      <x:c r="BK74" s="69"/>
      <x:c r="BL74" s="71"/>
      <x:c r="BM74" s="69"/>
      <x:c r="BN74" s="71"/>
      <x:c r="BO74" s="69"/>
      <x:c r="BP74" s="71"/>
      <x:c r="BQ74" s="69"/>
      <x:c r="BR74" s="69"/>
      <x:c r="BS74" s="69"/>
      <x:c r="BT74" s="69"/>
      <x:c r="BU74" s="69"/>
      <x:c r="BV74" s="522" t="s">
        <x:v>124</x:v>
      </x:c>
      <x:c r="BW74" s="69"/>
      <x:c r="BX74" s="69"/>
      <x:c r="BY74" s="71"/>
      <x:c r="BZ74" s="69"/>
      <x:c r="CA74" s="71"/>
      <x:c r="CB74" s="69"/>
      <x:c r="CC74" s="71"/>
      <x:c r="CD74" s="69"/>
      <x:c r="CE74" s="69"/>
      <x:c r="CF74" s="71"/>
      <x:c r="CG74" s="531"/>
      <x:c r="CH74" s="69"/>
      <x:c r="CI74" s="69"/>
      <x:c r="CJ74" s="69"/>
      <x:c r="CK74" s="69"/>
      <x:c r="CL74" s="69"/>
      <x:c r="CM74" s="69"/>
      <x:c r="CN74" s="523"/>
      <x:c r="CO74" s="69"/>
      <x:c r="CP74" s="71"/>
      <x:c r="CQ74" s="69"/>
      <x:c r="CR74" s="71"/>
      <x:c r="CS74" s="69"/>
      <x:c r="CT74" s="69"/>
      <x:c r="CU74" s="69"/>
      <x:c r="CV74" s="69"/>
      <x:c r="CW74" s="69"/>
      <x:c r="CX74" s="132"/>
      <x:c r="CY74" s="522" t="s">
        <x:v>124</x:v>
      </x:c>
      <x:c r="CZ74" s="77"/>
      <x:c r="DA74" s="71"/>
      <x:c r="DB74" s="69"/>
      <x:c r="DC74" s="71"/>
      <x:c r="DD74" s="94"/>
      <x:c r="DE74" s="72"/>
      <x:c r="DF74" s="94"/>
      <x:c r="DG74" s="106"/>
    </x:row>
    <x:row r="75" spans="1:111" s="20" customFormat="1" ht="30" customHeight="1">
      <x:c r="A75" s="522" t="s">
        <x:v>142</x:v>
      </x:c>
      <x:c r="B75" s="70"/>
      <x:c r="C75" s="73"/>
      <x:c r="D75" s="70"/>
      <x:c r="E75" s="73"/>
      <x:c r="F75" s="70"/>
      <x:c r="G75" s="73"/>
      <x:c r="H75" s="70"/>
      <x:c r="I75" s="73"/>
      <x:c r="J75" s="70">
        <x:v>1</x:v>
      </x:c>
      <x:c r="K75" s="70"/>
      <x:c r="L75" s="73"/>
      <x:c r="M75" s="70"/>
      <x:c r="N75" s="70"/>
      <x:c r="O75" s="70"/>
      <x:c r="P75" s="70"/>
      <x:c r="Q75" s="70"/>
      <x:c r="R75" s="73"/>
      <x:c r="S75" s="70"/>
      <x:c r="T75" s="73"/>
      <x:c r="U75" s="70"/>
      <x:c r="V75" s="73"/>
      <x:c r="W75" s="70"/>
      <x:c r="X75" s="70">
        <x:v>4</x:v>
      </x:c>
      <x:c r="Y75" s="70"/>
      <x:c r="Z75" s="70"/>
      <x:c r="AA75" s="70"/>
      <x:c r="AB75" s="70"/>
      <x:c r="AC75" s="70"/>
      <x:c r="AD75" s="70"/>
      <x:c r="AE75" s="70"/>
      <x:c r="AF75" s="70"/>
      <x:c r="AG75" s="70"/>
      <x:c r="AH75" s="70"/>
      <x:c r="AI75" s="70"/>
      <x:c r="AJ75" s="70"/>
      <x:c r="AK75" s="70"/>
      <x:c r="AL75" s="522" t="s">
        <x:v>142</x:v>
      </x:c>
      <x:c r="AM75" s="69"/>
      <x:c r="AN75" s="71"/>
      <x:c r="AO75" s="69"/>
      <x:c r="AP75" s="69"/>
      <x:c r="AQ75" s="69"/>
      <x:c r="AR75" s="71"/>
      <x:c r="AS75" s="69"/>
      <x:c r="AT75" s="71"/>
      <x:c r="AU75" s="69"/>
      <x:c r="AV75" s="69"/>
      <x:c r="AW75" s="69"/>
      <x:c r="AX75" s="69"/>
      <x:c r="AY75" s="69"/>
      <x:c r="AZ75" s="69"/>
      <x:c r="BA75" s="71"/>
      <x:c r="BB75" s="69"/>
      <x:c r="BC75" s="69"/>
      <x:c r="BD75" s="69"/>
      <x:c r="BE75" s="69"/>
      <x:c r="BF75" s="69"/>
      <x:c r="BG75" s="69"/>
      <x:c r="BH75" s="69"/>
      <x:c r="BI75" s="69"/>
      <x:c r="BJ75" s="71"/>
      <x:c r="BK75" s="69"/>
      <x:c r="BL75" s="71"/>
      <x:c r="BM75" s="69"/>
      <x:c r="BN75" s="71"/>
      <x:c r="BO75" s="69"/>
      <x:c r="BP75" s="71"/>
      <x:c r="BQ75" s="69"/>
      <x:c r="BR75" s="69"/>
      <x:c r="BS75" s="69"/>
      <x:c r="BT75" s="69"/>
      <x:c r="BU75" s="69"/>
      <x:c r="BV75" s="522" t="s">
        <x:v>142</x:v>
      </x:c>
      <x:c r="BW75" s="69"/>
      <x:c r="BX75" s="69"/>
      <x:c r="BY75" s="71"/>
      <x:c r="BZ75" s="69"/>
      <x:c r="CA75" s="71"/>
      <x:c r="CB75" s="69"/>
      <x:c r="CC75" s="71"/>
      <x:c r="CD75" s="69"/>
      <x:c r="CE75" s="69"/>
      <x:c r="CF75" s="71"/>
      <x:c r="CG75" s="531"/>
      <x:c r="CH75" s="69"/>
      <x:c r="CI75" s="69"/>
      <x:c r="CJ75" s="69"/>
      <x:c r="CK75" s="69"/>
      <x:c r="CL75" s="69"/>
      <x:c r="CM75" s="69"/>
      <x:c r="CN75" s="523"/>
      <x:c r="CO75" s="69"/>
      <x:c r="CP75" s="71"/>
      <x:c r="CQ75" s="69"/>
      <x:c r="CR75" s="71"/>
      <x:c r="CS75" s="69"/>
      <x:c r="CT75" s="69">
        <x:v>2</x:v>
      </x:c>
      <x:c r="CU75" s="69"/>
      <x:c r="CV75" s="69"/>
      <x:c r="CW75" s="69"/>
      <x:c r="CX75" s="132"/>
      <x:c r="CY75" s="522" t="s">
        <x:v>142</x:v>
      </x:c>
      <x:c r="CZ75" s="93"/>
      <x:c r="DA75" s="72"/>
      <x:c r="DB75" s="69"/>
      <x:c r="DC75" s="71"/>
      <x:c r="DD75" s="94"/>
      <x:c r="DE75" s="72"/>
      <x:c r="DF75" s="94"/>
      <x:c r="DG75" s="106"/>
    </x:row>
    <x:row r="76" spans="1:111" s="20" customFormat="1" ht="30" customHeight="1">
      <x:c r="A76" s="288" t="s">
        <x:v>677</x:v>
      </x:c>
      <x:c r="B76" s="70">
        <x:f t="shared" ref="B76:AK76" si="51">SUM(B77:B83)</x:f>
        <x:v>0</x:v>
      </x:c>
      <x:c r="C76" s="73">
        <x:f t="shared" si="51"/>
        <x:v>0</x:v>
      </x:c>
      <x:c r="D76" s="70">
        <x:f t="shared" si="51"/>
        <x:v>0</x:v>
      </x:c>
      <x:c r="E76" s="73">
        <x:f t="shared" si="51"/>
        <x:v>0</x:v>
      </x:c>
      <x:c r="F76" s="70">
        <x:f t="shared" si="51"/>
        <x:v>0</x:v>
      </x:c>
      <x:c r="G76" s="73">
        <x:f t="shared" si="51"/>
        <x:v>0</x:v>
      </x:c>
      <x:c r="H76" s="70">
        <x:f t="shared" si="51"/>
        <x:v>0</x:v>
      </x:c>
      <x:c r="I76" s="73">
        <x:f t="shared" si="51"/>
        <x:v>0</x:v>
      </x:c>
      <x:c r="J76" s="70">
        <x:f t="shared" si="51"/>
        <x:v>0</x:v>
      </x:c>
      <x:c r="K76" s="70">
        <x:f t="shared" si="51"/>
        <x:v>0</x:v>
      </x:c>
      <x:c r="L76" s="73">
        <x:f t="shared" si="51"/>
        <x:v>0</x:v>
      </x:c>
      <x:c r="M76" s="70">
        <x:f t="shared" si="51"/>
        <x:v>0</x:v>
      </x:c>
      <x:c r="N76" s="70">
        <x:f t="shared" si="51"/>
        <x:v>0</x:v>
      </x:c>
      <x:c r="O76" s="70">
        <x:f t="shared" si="51"/>
        <x:v>0</x:v>
      </x:c>
      <x:c r="P76" s="70">
        <x:f t="shared" si="51"/>
        <x:v>0</x:v>
      </x:c>
      <x:c r="Q76" s="70">
        <x:f t="shared" si="51"/>
        <x:v>0</x:v>
      </x:c>
      <x:c r="R76" s="73">
        <x:f t="shared" si="51"/>
        <x:v>0</x:v>
      </x:c>
      <x:c r="S76" s="70">
        <x:f t="shared" si="51"/>
        <x:v>0</x:v>
      </x:c>
      <x:c r="T76" s="73">
        <x:f t="shared" si="51"/>
        <x:v>0</x:v>
      </x:c>
      <x:c r="U76" s="70">
        <x:f t="shared" si="51"/>
        <x:v>0</x:v>
      </x:c>
      <x:c r="V76" s="73">
        <x:f t="shared" si="51"/>
        <x:v>0</x:v>
      </x:c>
      <x:c r="W76" s="70">
        <x:f t="shared" si="51"/>
        <x:v>0</x:v>
      </x:c>
      <x:c r="X76" s="70">
        <x:f t="shared" si="51"/>
        <x:v>0</x:v>
      </x:c>
      <x:c r="Y76" s="70">
        <x:f t="shared" si="51"/>
        <x:v>0</x:v>
      </x:c>
      <x:c r="Z76" s="70">
        <x:f t="shared" si="51"/>
        <x:v>0</x:v>
      </x:c>
      <x:c r="AA76" s="70">
        <x:f t="shared" si="51"/>
        <x:v>0</x:v>
      </x:c>
      <x:c r="AB76" s="70">
        <x:f t="shared" si="51"/>
        <x:v>0</x:v>
      </x:c>
      <x:c r="AC76" s="70">
        <x:f t="shared" si="51"/>
        <x:v>0</x:v>
      </x:c>
      <x:c r="AD76" s="70">
        <x:f t="shared" si="51"/>
        <x:v>0</x:v>
      </x:c>
      <x:c r="AE76" s="70">
        <x:f t="shared" si="51"/>
        <x:v>0</x:v>
      </x:c>
      <x:c r="AF76" s="70">
        <x:f t="shared" si="51"/>
        <x:v>0</x:v>
      </x:c>
      <x:c r="AG76" s="70">
        <x:f t="shared" si="51"/>
        <x:v>0</x:v>
      </x:c>
      <x:c r="AH76" s="70">
        <x:f t="shared" si="51"/>
        <x:v>0</x:v>
      </x:c>
      <x:c r="AI76" s="70">
        <x:f t="shared" si="51"/>
        <x:v>0</x:v>
      </x:c>
      <x:c r="AJ76" s="70">
        <x:f t="shared" si="51"/>
        <x:v>0</x:v>
      </x:c>
      <x:c r="AK76" s="70">
        <x:f t="shared" si="51"/>
        <x:v>0</x:v>
      </x:c>
      <x:c r="AL76" s="288" t="s">
        <x:v>677</x:v>
      </x:c>
      <x:c r="AM76" s="69">
        <x:f t="shared" ref="AM76:BU76" si="52">SUM(AM77:AM83)</x:f>
        <x:v>0</x:v>
      </x:c>
      <x:c r="AN76" s="71">
        <x:f t="shared" si="52"/>
        <x:v>0</x:v>
      </x:c>
      <x:c r="AO76" s="69">
        <x:f t="shared" si="52"/>
        <x:v>0</x:v>
      </x:c>
      <x:c r="AP76" s="69">
        <x:f t="shared" si="52"/>
        <x:v>0</x:v>
      </x:c>
      <x:c r="AQ76" s="69">
        <x:f t="shared" si="52"/>
        <x:v>0</x:v>
      </x:c>
      <x:c r="AR76" s="71">
        <x:f t="shared" si="52"/>
        <x:v>0</x:v>
      </x:c>
      <x:c r="AS76" s="69">
        <x:f t="shared" si="52"/>
        <x:v>0</x:v>
      </x:c>
      <x:c r="AT76" s="71">
        <x:f t="shared" si="52"/>
        <x:v>0</x:v>
      </x:c>
      <x:c r="AU76" s="69">
        <x:f t="shared" si="52"/>
        <x:v>0</x:v>
      </x:c>
      <x:c r="AV76" s="69">
        <x:f t="shared" si="52"/>
        <x:v>0</x:v>
      </x:c>
      <x:c r="AW76" s="69">
        <x:f t="shared" si="52"/>
        <x:v>0</x:v>
      </x:c>
      <x:c r="AX76" s="69">
        <x:f t="shared" si="52"/>
        <x:v>0</x:v>
      </x:c>
      <x:c r="AY76" s="69">
        <x:f t="shared" si="52"/>
        <x:v>0</x:v>
      </x:c>
      <x:c r="AZ76" s="69">
        <x:f t="shared" si="52"/>
        <x:v>0</x:v>
      </x:c>
      <x:c r="BA76" s="71">
        <x:f t="shared" si="52"/>
        <x:v>0</x:v>
      </x:c>
      <x:c r="BB76" s="69">
        <x:f t="shared" si="52"/>
        <x:v>0</x:v>
      </x:c>
      <x:c r="BC76" s="69">
        <x:f t="shared" si="52"/>
        <x:v>0</x:v>
      </x:c>
      <x:c r="BD76" s="69">
        <x:f t="shared" si="52"/>
        <x:v>0</x:v>
      </x:c>
      <x:c r="BE76" s="69">
        <x:f t="shared" si="52"/>
        <x:v>0</x:v>
      </x:c>
      <x:c r="BF76" s="69">
        <x:f t="shared" si="52"/>
        <x:v>0</x:v>
      </x:c>
      <x:c r="BG76" s="69">
        <x:f t="shared" si="52"/>
        <x:v>0</x:v>
      </x:c>
      <x:c r="BH76" s="69">
        <x:f t="shared" si="52"/>
        <x:v>0</x:v>
      </x:c>
      <x:c r="BI76" s="69">
        <x:f t="shared" si="52"/>
        <x:v>0</x:v>
      </x:c>
      <x:c r="BJ76" s="71">
        <x:f t="shared" si="52"/>
        <x:v>0</x:v>
      </x:c>
      <x:c r="BK76" s="69">
        <x:f t="shared" si="52"/>
        <x:v>0</x:v>
      </x:c>
      <x:c r="BL76" s="71">
        <x:f t="shared" si="52"/>
        <x:v>0</x:v>
      </x:c>
      <x:c r="BM76" s="69">
        <x:f t="shared" si="52"/>
        <x:v>0</x:v>
      </x:c>
      <x:c r="BN76" s="71">
        <x:f t="shared" si="52"/>
        <x:v>0</x:v>
      </x:c>
      <x:c r="BO76" s="69">
        <x:f t="shared" si="52"/>
        <x:v>0</x:v>
      </x:c>
      <x:c r="BP76" s="71">
        <x:f t="shared" si="52"/>
        <x:v>0</x:v>
      </x:c>
      <x:c r="BQ76" s="69">
        <x:f t="shared" si="52"/>
        <x:v>0</x:v>
      </x:c>
      <x:c r="BR76" s="69">
        <x:f t="shared" si="52"/>
        <x:v>0</x:v>
      </x:c>
      <x:c r="BS76" s="69">
        <x:f t="shared" si="52"/>
        <x:v>0</x:v>
      </x:c>
      <x:c r="BT76" s="69">
        <x:f t="shared" si="52"/>
        <x:v>0</x:v>
      </x:c>
      <x:c r="BU76" s="69">
        <x:f t="shared" si="52"/>
        <x:v>0</x:v>
      </x:c>
      <x:c r="BV76" s="288" t="s">
        <x:v>677</x:v>
      </x:c>
      <x:c r="BW76" s="69">
        <x:f t="shared" ref="BW76:CX76" si="53">SUM(BW77:BW83)</x:f>
        <x:v>0</x:v>
      </x:c>
      <x:c r="BX76" s="69">
        <x:f t="shared" si="53"/>
        <x:v>0</x:v>
      </x:c>
      <x:c r="BY76" s="71">
        <x:f t="shared" si="53"/>
        <x:v>0</x:v>
      </x:c>
      <x:c r="BZ76" s="69">
        <x:f t="shared" si="53"/>
        <x:v>0</x:v>
      </x:c>
      <x:c r="CA76" s="71">
        <x:f t="shared" si="53"/>
        <x:v>0</x:v>
      </x:c>
      <x:c r="CB76" s="69">
        <x:f t="shared" si="53"/>
        <x:v>0</x:v>
      </x:c>
      <x:c r="CC76" s="71">
        <x:f t="shared" si="53"/>
        <x:v>0</x:v>
      </x:c>
      <x:c r="CD76" s="69">
        <x:f t="shared" si="53"/>
        <x:v>0</x:v>
      </x:c>
      <x:c r="CE76" s="69">
        <x:f t="shared" si="53"/>
        <x:v>0</x:v>
      </x:c>
      <x:c r="CF76" s="71">
        <x:f t="shared" si="53"/>
        <x:v>0</x:v>
      </x:c>
      <x:c r="CG76" s="69">
        <x:f t="shared" si="53"/>
        <x:v>0</x:v>
      </x:c>
      <x:c r="CH76" s="69">
        <x:f t="shared" si="53"/>
        <x:v>0</x:v>
      </x:c>
      <x:c r="CI76" s="69">
        <x:f t="shared" si="53"/>
        <x:v>0</x:v>
      </x:c>
      <x:c r="CJ76" s="69">
        <x:f t="shared" si="53"/>
        <x:v>0</x:v>
      </x:c>
      <x:c r="CK76" s="69">
        <x:f t="shared" si="53"/>
        <x:v>0</x:v>
      </x:c>
      <x:c r="CL76" s="69">
        <x:f t="shared" si="53"/>
        <x:v>0</x:v>
      </x:c>
      <x:c r="CM76" s="69">
        <x:f t="shared" si="53"/>
        <x:v>0</x:v>
      </x:c>
      <x:c r="CN76" s="69">
        <x:f t="shared" si="53"/>
        <x:v>0</x:v>
      </x:c>
      <x:c r="CO76" s="69">
        <x:f t="shared" si="53"/>
        <x:v>0</x:v>
      </x:c>
      <x:c r="CP76" s="71">
        <x:f t="shared" si="53"/>
        <x:v>0</x:v>
      </x:c>
      <x:c r="CQ76" s="69">
        <x:f t="shared" si="53"/>
        <x:v>0</x:v>
      </x:c>
      <x:c r="CR76" s="71">
        <x:f t="shared" si="53"/>
        <x:v>0</x:v>
      </x:c>
      <x:c r="CS76" s="69">
        <x:f t="shared" si="53"/>
        <x:v>0</x:v>
      </x:c>
      <x:c r="CT76" s="69">
        <x:f t="shared" si="53"/>
        <x:v>0</x:v>
      </x:c>
      <x:c r="CU76" s="69">
        <x:f t="shared" si="53"/>
        <x:v>0</x:v>
      </x:c>
      <x:c r="CV76" s="69">
        <x:f t="shared" si="53"/>
        <x:v>0</x:v>
      </x:c>
      <x:c r="CW76" s="69">
        <x:f t="shared" si="53"/>
        <x:v>0</x:v>
      </x:c>
      <x:c r="CX76" s="132">
        <x:f t="shared" si="53"/>
        <x:v>0</x:v>
      </x:c>
      <x:c r="CY76" s="288" t="s">
        <x:v>677</x:v>
      </x:c>
      <x:c r="CZ76" s="93">
        <x:f t="shared" ref="CZ76:DG76" si="54">SUM(CZ77:CZ83)</x:f>
        <x:v>0</x:v>
      </x:c>
      <x:c r="DA76" s="72">
        <x:f t="shared" si="54"/>
        <x:v>0</x:v>
      </x:c>
      <x:c r="DB76" s="72">
        <x:f t="shared" si="54"/>
        <x:v>0</x:v>
      </x:c>
      <x:c r="DC76" s="72">
        <x:f t="shared" si="54"/>
        <x:v>0</x:v>
      </x:c>
      <x:c r="DD76" s="72">
        <x:f t="shared" si="54"/>
        <x:v>0</x:v>
      </x:c>
      <x:c r="DE76" s="72">
        <x:f t="shared" si="54"/>
        <x:v>0</x:v>
      </x:c>
      <x:c r="DF76" s="72">
        <x:f t="shared" si="54"/>
        <x:v>0</x:v>
      </x:c>
      <x:c r="DG76" s="106">
        <x:f t="shared" si="54"/>
        <x:v>0</x:v>
      </x:c>
    </x:row>
    <x:row r="77" spans="1:111" s="20" customFormat="1" ht="30" customHeight="1">
      <x:c r="A77" s="522" t="s">
        <x:v>169</x:v>
      </x:c>
      <x:c r="B77" s="70"/>
      <x:c r="C77" s="73"/>
      <x:c r="D77" s="70"/>
      <x:c r="E77" s="73"/>
      <x:c r="F77" s="70"/>
      <x:c r="G77" s="73"/>
      <x:c r="H77" s="70"/>
      <x:c r="I77" s="73"/>
      <x:c r="J77" s="70"/>
      <x:c r="K77" s="70"/>
      <x:c r="L77" s="73"/>
      <x:c r="M77" s="70"/>
      <x:c r="N77" s="70"/>
      <x:c r="O77" s="70"/>
      <x:c r="P77" s="70"/>
      <x:c r="Q77" s="70"/>
      <x:c r="R77" s="73"/>
      <x:c r="S77" s="70"/>
      <x:c r="T77" s="73"/>
      <x:c r="U77" s="70"/>
      <x:c r="V77" s="73"/>
      <x:c r="W77" s="70"/>
      <x:c r="X77" s="70"/>
      <x:c r="Y77" s="70"/>
      <x:c r="Z77" s="70"/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522" t="s">
        <x:v>169</x:v>
      </x:c>
      <x:c r="AM77" s="69"/>
      <x:c r="AN77" s="71"/>
      <x:c r="AO77" s="69"/>
      <x:c r="AP77" s="69"/>
      <x:c r="AQ77" s="69"/>
      <x:c r="AR77" s="71"/>
      <x:c r="AS77" s="69"/>
      <x:c r="AT77" s="71"/>
      <x:c r="AU77" s="69"/>
      <x:c r="AV77" s="69"/>
      <x:c r="AW77" s="69"/>
      <x:c r="AX77" s="69"/>
      <x:c r="AY77" s="69"/>
      <x:c r="AZ77" s="69"/>
      <x:c r="BA77" s="71"/>
      <x:c r="BB77" s="69"/>
      <x:c r="BC77" s="69"/>
      <x:c r="BD77" s="69"/>
      <x:c r="BE77" s="69"/>
      <x:c r="BF77" s="69"/>
      <x:c r="BG77" s="69"/>
      <x:c r="BH77" s="69"/>
      <x:c r="BI77" s="69"/>
      <x:c r="BJ77" s="71"/>
      <x:c r="BK77" s="69"/>
      <x:c r="BL77" s="71"/>
      <x:c r="BM77" s="69"/>
      <x:c r="BN77" s="71"/>
      <x:c r="BO77" s="69"/>
      <x:c r="BP77" s="71"/>
      <x:c r="BQ77" s="69"/>
      <x:c r="BR77" s="69"/>
      <x:c r="BS77" s="69"/>
      <x:c r="BT77" s="69"/>
      <x:c r="BU77" s="69"/>
      <x:c r="BV77" s="522" t="s">
        <x:v>169</x:v>
      </x:c>
      <x:c r="BW77" s="69"/>
      <x:c r="BX77" s="69"/>
      <x:c r="BY77" s="71"/>
      <x:c r="BZ77" s="69"/>
      <x:c r="CA77" s="71"/>
      <x:c r="CB77" s="69"/>
      <x:c r="CC77" s="71"/>
      <x:c r="CD77" s="69"/>
      <x:c r="CE77" s="69"/>
      <x:c r="CF77" s="71"/>
      <x:c r="CG77" s="531"/>
      <x:c r="CH77" s="69"/>
      <x:c r="CI77" s="69"/>
      <x:c r="CJ77" s="69"/>
      <x:c r="CK77" s="69"/>
      <x:c r="CL77" s="69"/>
      <x:c r="CM77" s="69"/>
      <x:c r="CN77" s="69"/>
      <x:c r="CO77" s="69"/>
      <x:c r="CP77" s="71"/>
      <x:c r="CQ77" s="69"/>
      <x:c r="CR77" s="71"/>
      <x:c r="CS77" s="69"/>
      <x:c r="CT77" s="69"/>
      <x:c r="CU77" s="69"/>
      <x:c r="CV77" s="69"/>
      <x:c r="CW77" s="69"/>
      <x:c r="CX77" s="132"/>
      <x:c r="CY77" s="522" t="s">
        <x:v>169</x:v>
      </x:c>
      <x:c r="CZ77" s="93"/>
      <x:c r="DA77" s="72"/>
      <x:c r="DB77" s="69"/>
      <x:c r="DC77" s="71"/>
      <x:c r="DD77" s="94"/>
      <x:c r="DE77" s="72"/>
      <x:c r="DF77" s="94"/>
      <x:c r="DG77" s="106"/>
    </x:row>
    <x:row r="78" spans="1:111" s="20" customFormat="1" ht="30" customHeight="1">
      <x:c r="A78" s="522" t="s">
        <x:v>127</x:v>
      </x:c>
      <x:c r="B78" s="70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/>
      <x:c r="Y78" s="70"/>
      <x:c r="Z78" s="70"/>
      <x:c r="AA78" s="70"/>
      <x:c r="AB78" s="70"/>
      <x:c r="AC78" s="70"/>
      <x:c r="AD78" s="70"/>
      <x:c r="AE78" s="70"/>
      <x:c r="AF78" s="70"/>
      <x:c r="AG78" s="70"/>
      <x:c r="AH78" s="70"/>
      <x:c r="AI78" s="70"/>
      <x:c r="AJ78" s="70"/>
      <x:c r="AK78" s="70"/>
      <x:c r="AL78" s="522" t="s">
        <x:v>127</x:v>
      </x:c>
      <x:c r="AM78" s="69"/>
      <x:c r="AN78" s="71"/>
      <x:c r="AO78" s="69"/>
      <x:c r="AP78" s="69"/>
      <x:c r="AQ78" s="69"/>
      <x:c r="AR78" s="71"/>
      <x:c r="AS78" s="69"/>
      <x:c r="AT78" s="71"/>
      <x:c r="AU78" s="69"/>
      <x:c r="AV78" s="69"/>
      <x:c r="AW78" s="69"/>
      <x:c r="AX78" s="69"/>
      <x:c r="AY78" s="69"/>
      <x:c r="AZ78" s="69"/>
      <x:c r="BA78" s="71"/>
      <x:c r="BB78" s="69"/>
      <x:c r="BC78" s="69"/>
      <x:c r="BD78" s="69"/>
      <x:c r="BE78" s="69"/>
      <x:c r="BF78" s="69"/>
      <x:c r="BG78" s="69"/>
      <x:c r="BH78" s="69"/>
      <x:c r="BI78" s="69"/>
      <x:c r="BJ78" s="71"/>
      <x:c r="BK78" s="69"/>
      <x:c r="BL78" s="71"/>
      <x:c r="BM78" s="69"/>
      <x:c r="BN78" s="71"/>
      <x:c r="BO78" s="69"/>
      <x:c r="BP78" s="71"/>
      <x:c r="BQ78" s="69"/>
      <x:c r="BR78" s="69"/>
      <x:c r="BS78" s="69"/>
      <x:c r="BT78" s="69"/>
      <x:c r="BU78" s="69"/>
      <x:c r="BV78" s="522" t="s">
        <x:v>127</x:v>
      </x:c>
      <x:c r="BW78" s="69"/>
      <x:c r="BX78" s="69"/>
      <x:c r="BY78" s="71"/>
      <x:c r="BZ78" s="69"/>
      <x:c r="CA78" s="71"/>
      <x:c r="CB78" s="69"/>
      <x:c r="CC78" s="71"/>
      <x:c r="CD78" s="69"/>
      <x:c r="CE78" s="69"/>
      <x:c r="CF78" s="71"/>
      <x:c r="CG78" s="531"/>
      <x:c r="CH78" s="69"/>
      <x:c r="CI78" s="69"/>
      <x:c r="CJ78" s="69"/>
      <x:c r="CK78" s="69"/>
      <x:c r="CL78" s="69"/>
      <x:c r="CM78" s="69"/>
      <x:c r="CN78" s="523"/>
      <x:c r="CO78" s="69"/>
      <x:c r="CP78" s="71"/>
      <x:c r="CQ78" s="69"/>
      <x:c r="CR78" s="71"/>
      <x:c r="CS78" s="69"/>
      <x:c r="CT78" s="69"/>
      <x:c r="CU78" s="69"/>
      <x:c r="CV78" s="69"/>
      <x:c r="CW78" s="69"/>
      <x:c r="CX78" s="132"/>
      <x:c r="CY78" s="522" t="s">
        <x:v>127</x:v>
      </x:c>
      <x:c r="CZ78" s="93"/>
      <x:c r="DA78" s="72"/>
      <x:c r="DB78" s="69"/>
      <x:c r="DC78" s="71"/>
      <x:c r="DD78" s="94"/>
      <x:c r="DE78" s="72"/>
      <x:c r="DF78" s="94"/>
      <x:c r="DG78" s="106"/>
    </x:row>
    <x:row r="79" spans="1:111" s="20" customFormat="1" ht="30" customHeight="1">
      <x:c r="A79" s="522" t="s">
        <x:v>1860</x:v>
      </x:c>
      <x:c r="B79" s="70"/>
      <x:c r="C79" s="73"/>
      <x:c r="D79" s="70"/>
      <x:c r="E79" s="73"/>
      <x:c r="F79" s="70"/>
      <x:c r="G79" s="73"/>
      <x:c r="H79" s="70"/>
      <x:c r="I79" s="73"/>
      <x:c r="J79" s="70"/>
      <x:c r="K79" s="70"/>
      <x:c r="L79" s="73"/>
      <x:c r="M79" s="70"/>
      <x:c r="N79" s="70"/>
      <x:c r="O79" s="70"/>
      <x:c r="P79" s="70"/>
      <x:c r="Q79" s="70"/>
      <x:c r="R79" s="73"/>
      <x:c r="S79" s="70"/>
      <x:c r="T79" s="73"/>
      <x:c r="U79" s="70"/>
      <x:c r="V79" s="73"/>
      <x:c r="W79" s="70"/>
      <x:c r="X79" s="70"/>
      <x:c r="Y79" s="70"/>
      <x:c r="Z79" s="70"/>
      <x:c r="AA79" s="70"/>
      <x:c r="AB79" s="70"/>
      <x:c r="AC79" s="70"/>
      <x:c r="AD79" s="70"/>
      <x:c r="AE79" s="70"/>
      <x:c r="AF79" s="70"/>
      <x:c r="AG79" s="70"/>
      <x:c r="AH79" s="70"/>
      <x:c r="AI79" s="70"/>
      <x:c r="AJ79" s="70"/>
      <x:c r="AK79" s="70"/>
      <x:c r="AL79" s="522" t="s">
        <x:v>1860</x:v>
      </x:c>
      <x:c r="AM79" s="69"/>
      <x:c r="AN79" s="71"/>
      <x:c r="AO79" s="69"/>
      <x:c r="AP79" s="69"/>
      <x:c r="AQ79" s="69"/>
      <x:c r="AR79" s="71"/>
      <x:c r="AS79" s="69"/>
      <x:c r="AT79" s="71"/>
      <x:c r="AU79" s="69"/>
      <x:c r="AV79" s="69"/>
      <x:c r="AW79" s="69"/>
      <x:c r="AX79" s="69"/>
      <x:c r="AY79" s="69"/>
      <x:c r="AZ79" s="69"/>
      <x:c r="BA79" s="71"/>
      <x:c r="BB79" s="69"/>
      <x:c r="BC79" s="69"/>
      <x:c r="BD79" s="69"/>
      <x:c r="BE79" s="69"/>
      <x:c r="BF79" s="69"/>
      <x:c r="BG79" s="69"/>
      <x:c r="BH79" s="69"/>
      <x:c r="BI79" s="69"/>
      <x:c r="BJ79" s="71"/>
      <x:c r="BK79" s="69"/>
      <x:c r="BL79" s="71"/>
      <x:c r="BM79" s="69"/>
      <x:c r="BN79" s="71"/>
      <x:c r="BO79" s="69"/>
      <x:c r="BP79" s="71"/>
      <x:c r="BQ79" s="69"/>
      <x:c r="BR79" s="69"/>
      <x:c r="BS79" s="69"/>
      <x:c r="BT79" s="69"/>
      <x:c r="BU79" s="69"/>
      <x:c r="BV79" s="522" t="s">
        <x:v>1860</x:v>
      </x:c>
      <x:c r="BW79" s="69"/>
      <x:c r="BX79" s="69"/>
      <x:c r="BY79" s="71"/>
      <x:c r="BZ79" s="69"/>
      <x:c r="CA79" s="71"/>
      <x:c r="CB79" s="69"/>
      <x:c r="CC79" s="71"/>
      <x:c r="CD79" s="69"/>
      <x:c r="CE79" s="69"/>
      <x:c r="CF79" s="71"/>
      <x:c r="CG79" s="531"/>
      <x:c r="CH79" s="69"/>
      <x:c r="CI79" s="69"/>
      <x:c r="CJ79" s="69"/>
      <x:c r="CK79" s="69"/>
      <x:c r="CL79" s="69"/>
      <x:c r="CM79" s="69"/>
      <x:c r="CN79" s="523"/>
      <x:c r="CO79" s="69"/>
      <x:c r="CP79" s="71"/>
      <x:c r="CQ79" s="69"/>
      <x:c r="CR79" s="71"/>
      <x:c r="CS79" s="69"/>
      <x:c r="CT79" s="69"/>
      <x:c r="CU79" s="69"/>
      <x:c r="CV79" s="69"/>
      <x:c r="CW79" s="69"/>
      <x:c r="CX79" s="132"/>
      <x:c r="CY79" s="522" t="s">
        <x:v>1860</x:v>
      </x:c>
      <x:c r="CZ79" s="93"/>
      <x:c r="DA79" s="72"/>
      <x:c r="DB79" s="69"/>
      <x:c r="DC79" s="71"/>
      <x:c r="DD79" s="94"/>
      <x:c r="DE79" s="72"/>
      <x:c r="DF79" s="94"/>
      <x:c r="DG79" s="106"/>
    </x:row>
    <x:row r="80" spans="1:111" s="20" customFormat="1" ht="30" customHeight="1">
      <x:c r="A80" s="522" t="s">
        <x:v>135</x:v>
      </x:c>
      <x:c r="B80" s="70"/>
      <x:c r="C80" s="73"/>
      <x:c r="D80" s="70"/>
      <x:c r="E80" s="73"/>
      <x:c r="F80" s="70"/>
      <x:c r="G80" s="73"/>
      <x:c r="H80" s="70"/>
      <x:c r="I80" s="73"/>
      <x:c r="J80" s="70"/>
      <x:c r="K80" s="70"/>
      <x:c r="L80" s="73"/>
      <x:c r="M80" s="70"/>
      <x:c r="N80" s="70"/>
      <x:c r="O80" s="70"/>
      <x:c r="P80" s="70"/>
      <x:c r="Q80" s="70"/>
      <x:c r="R80" s="73"/>
      <x:c r="S80" s="70"/>
      <x:c r="T80" s="73"/>
      <x:c r="U80" s="70"/>
      <x:c r="V80" s="73"/>
      <x:c r="W80" s="70"/>
      <x:c r="X80" s="70"/>
      <x:c r="Y80" s="70"/>
      <x:c r="Z80" s="70"/>
      <x:c r="AA80" s="70"/>
      <x:c r="AB80" s="70"/>
      <x:c r="AC80" s="70"/>
      <x:c r="AD80" s="70"/>
      <x:c r="AE80" s="70"/>
      <x:c r="AF80" s="70"/>
      <x:c r="AG80" s="70"/>
      <x:c r="AH80" s="70"/>
      <x:c r="AI80" s="70"/>
      <x:c r="AJ80" s="70"/>
      <x:c r="AK80" s="70"/>
      <x:c r="AL80" s="522" t="s">
        <x:v>135</x:v>
      </x:c>
      <x:c r="AM80" s="69"/>
      <x:c r="AN80" s="71"/>
      <x:c r="AO80" s="69"/>
      <x:c r="AP80" s="69"/>
      <x:c r="AQ80" s="69"/>
      <x:c r="AR80" s="71"/>
      <x:c r="AS80" s="69"/>
      <x:c r="AT80" s="71"/>
      <x:c r="AU80" s="69"/>
      <x:c r="AV80" s="69"/>
      <x:c r="AW80" s="69"/>
      <x:c r="AX80" s="69"/>
      <x:c r="AY80" s="69"/>
      <x:c r="AZ80" s="69"/>
      <x:c r="BA80" s="71"/>
      <x:c r="BB80" s="69"/>
      <x:c r="BC80" s="69"/>
      <x:c r="BD80" s="69"/>
      <x:c r="BE80" s="69"/>
      <x:c r="BF80" s="69"/>
      <x:c r="BG80" s="69"/>
      <x:c r="BH80" s="69"/>
      <x:c r="BI80" s="69"/>
      <x:c r="BJ80" s="71"/>
      <x:c r="BK80" s="69"/>
      <x:c r="BL80" s="71"/>
      <x:c r="BM80" s="69"/>
      <x:c r="BN80" s="71"/>
      <x:c r="BO80" s="69"/>
      <x:c r="BP80" s="71"/>
      <x:c r="BQ80" s="69"/>
      <x:c r="BR80" s="69"/>
      <x:c r="BS80" s="69"/>
      <x:c r="BT80" s="69"/>
      <x:c r="BU80" s="69"/>
      <x:c r="BV80" s="522" t="s">
        <x:v>135</x:v>
      </x:c>
      <x:c r="BW80" s="69"/>
      <x:c r="BX80" s="69"/>
      <x:c r="BY80" s="71"/>
      <x:c r="BZ80" s="69"/>
      <x:c r="CA80" s="71"/>
      <x:c r="CB80" s="69"/>
      <x:c r="CC80" s="71"/>
      <x:c r="CD80" s="69"/>
      <x:c r="CE80" s="69"/>
      <x:c r="CF80" s="71"/>
      <x:c r="CG80" s="531"/>
      <x:c r="CH80" s="69"/>
      <x:c r="CI80" s="69"/>
      <x:c r="CJ80" s="69"/>
      <x:c r="CK80" s="69"/>
      <x:c r="CL80" s="69"/>
      <x:c r="CM80" s="69"/>
      <x:c r="CN80" s="523"/>
      <x:c r="CO80" s="69"/>
      <x:c r="CP80" s="71"/>
      <x:c r="CQ80" s="69"/>
      <x:c r="CR80" s="71"/>
      <x:c r="CS80" s="69"/>
      <x:c r="CT80" s="69"/>
      <x:c r="CU80" s="69"/>
      <x:c r="CV80" s="69"/>
      <x:c r="CW80" s="69"/>
      <x:c r="CX80" s="132"/>
      <x:c r="CY80" s="522" t="s">
        <x:v>135</x:v>
      </x:c>
      <x:c r="CZ80" s="93"/>
      <x:c r="DA80" s="72"/>
      <x:c r="DB80" s="69"/>
      <x:c r="DC80" s="71"/>
      <x:c r="DD80" s="94"/>
      <x:c r="DE80" s="72"/>
      <x:c r="DF80" s="94"/>
      <x:c r="DG80" s="106"/>
    </x:row>
    <x:row r="81" spans="1:111" s="20" customFormat="1" ht="30" customHeight="1">
      <x:c r="A81" s="522" t="s">
        <x:v>134</x:v>
      </x:c>
      <x:c r="B81" s="70"/>
      <x:c r="C81" s="73"/>
      <x:c r="D81" s="70"/>
      <x:c r="E81" s="73"/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/>
      <x:c r="T81" s="73"/>
      <x:c r="U81" s="70"/>
      <x:c r="V81" s="73"/>
      <x:c r="W81" s="70"/>
      <x:c r="X81" s="70"/>
      <x:c r="Y81" s="70"/>
      <x:c r="Z81" s="70"/>
      <x:c r="AA81" s="70"/>
      <x:c r="AB81" s="70"/>
      <x:c r="AC81" s="70"/>
      <x:c r="AD81" s="70"/>
      <x:c r="AE81" s="70"/>
      <x:c r="AF81" s="70"/>
      <x:c r="AG81" s="70"/>
      <x:c r="AH81" s="70"/>
      <x:c r="AI81" s="70"/>
      <x:c r="AJ81" s="70"/>
      <x:c r="AK81" s="70"/>
      <x:c r="AL81" s="522" t="s">
        <x:v>134</x:v>
      </x:c>
      <x:c r="AM81" s="69"/>
      <x:c r="AN81" s="71"/>
      <x:c r="AO81" s="69"/>
      <x:c r="AP81" s="69"/>
      <x:c r="AQ81" s="69"/>
      <x:c r="AR81" s="71"/>
      <x:c r="AS81" s="69"/>
      <x:c r="AT81" s="71"/>
      <x:c r="AU81" s="69"/>
      <x:c r="AV81" s="69"/>
      <x:c r="AW81" s="69"/>
      <x:c r="AX81" s="69"/>
      <x:c r="AY81" s="69"/>
      <x:c r="AZ81" s="69"/>
      <x:c r="BA81" s="71"/>
      <x:c r="BB81" s="69"/>
      <x:c r="BC81" s="69"/>
      <x:c r="BD81" s="69"/>
      <x:c r="BE81" s="69"/>
      <x:c r="BF81" s="69"/>
      <x:c r="BG81" s="69"/>
      <x:c r="BH81" s="69"/>
      <x:c r="BI81" s="69"/>
      <x:c r="BJ81" s="71"/>
      <x:c r="BK81" s="69"/>
      <x:c r="BL81" s="71"/>
      <x:c r="BM81" s="69"/>
      <x:c r="BN81" s="71"/>
      <x:c r="BO81" s="69"/>
      <x:c r="BP81" s="71"/>
      <x:c r="BQ81" s="69"/>
      <x:c r="BR81" s="69"/>
      <x:c r="BS81" s="69"/>
      <x:c r="BT81" s="69"/>
      <x:c r="BU81" s="69"/>
      <x:c r="BV81" s="522" t="s">
        <x:v>134</x:v>
      </x:c>
      <x:c r="BW81" s="69"/>
      <x:c r="BX81" s="69"/>
      <x:c r="BY81" s="71"/>
      <x:c r="BZ81" s="69"/>
      <x:c r="CA81" s="71"/>
      <x:c r="CB81" s="69"/>
      <x:c r="CC81" s="71"/>
      <x:c r="CD81" s="69"/>
      <x:c r="CE81" s="69"/>
      <x:c r="CF81" s="71"/>
      <x:c r="CG81" s="531"/>
      <x:c r="CH81" s="69"/>
      <x:c r="CI81" s="69"/>
      <x:c r="CJ81" s="69"/>
      <x:c r="CK81" s="69"/>
      <x:c r="CL81" s="69"/>
      <x:c r="CM81" s="69"/>
      <x:c r="CN81" s="69"/>
      <x:c r="CO81" s="69"/>
      <x:c r="CP81" s="71"/>
      <x:c r="CQ81" s="69"/>
      <x:c r="CR81" s="71"/>
      <x:c r="CS81" s="69"/>
      <x:c r="CT81" s="69"/>
      <x:c r="CU81" s="69"/>
      <x:c r="CV81" s="69"/>
      <x:c r="CW81" s="69"/>
      <x:c r="CX81" s="132"/>
      <x:c r="CY81" s="522" t="s">
        <x:v>134</x:v>
      </x:c>
      <x:c r="CZ81" s="93"/>
      <x:c r="DA81" s="72"/>
      <x:c r="DB81" s="69"/>
      <x:c r="DC81" s="71"/>
      <x:c r="DD81" s="94"/>
      <x:c r="DE81" s="72"/>
      <x:c r="DF81" s="94"/>
      <x:c r="DG81" s="106"/>
    </x:row>
    <x:row r="82" spans="1:111" s="20" customFormat="1" ht="30" customHeight="1">
      <x:c r="A82" s="522" t="s">
        <x:v>1859</x:v>
      </x:c>
      <x:c r="B82" s="70"/>
      <x:c r="C82" s="73"/>
      <x:c r="D82" s="70"/>
      <x:c r="E82" s="73"/>
      <x:c r="F82" s="70"/>
      <x:c r="G82" s="73"/>
      <x:c r="H82" s="70"/>
      <x:c r="I82" s="73"/>
      <x:c r="J82" s="70"/>
      <x:c r="K82" s="70"/>
      <x:c r="L82" s="73"/>
      <x:c r="M82" s="70"/>
      <x:c r="N82" s="70"/>
      <x:c r="O82" s="70"/>
      <x:c r="P82" s="70"/>
      <x:c r="Q82" s="70"/>
      <x:c r="R82" s="73"/>
      <x:c r="S82" s="70"/>
      <x:c r="T82" s="73"/>
      <x:c r="U82" s="70"/>
      <x:c r="V82" s="73"/>
      <x:c r="W82" s="70"/>
      <x:c r="X82" s="70"/>
      <x:c r="Y82" s="70"/>
      <x:c r="Z82" s="70"/>
      <x:c r="AA82" s="70"/>
      <x:c r="AB82" s="70"/>
      <x:c r="AC82" s="70"/>
      <x:c r="AD82" s="70"/>
      <x:c r="AE82" s="70"/>
      <x:c r="AF82" s="70"/>
      <x:c r="AG82" s="70"/>
      <x:c r="AH82" s="70"/>
      <x:c r="AI82" s="70"/>
      <x:c r="AJ82" s="70"/>
      <x:c r="AK82" s="70"/>
      <x:c r="AL82" s="522" t="s">
        <x:v>1859</x:v>
      </x:c>
      <x:c r="AM82" s="69"/>
      <x:c r="AN82" s="71"/>
      <x:c r="AO82" s="69"/>
      <x:c r="AP82" s="69"/>
      <x:c r="AQ82" s="69"/>
      <x:c r="AR82" s="71"/>
      <x:c r="AS82" s="69"/>
      <x:c r="AT82" s="71"/>
      <x:c r="AU82" s="69"/>
      <x:c r="AV82" s="69"/>
      <x:c r="AW82" s="69"/>
      <x:c r="AX82" s="69"/>
      <x:c r="AY82" s="69"/>
      <x:c r="AZ82" s="69"/>
      <x:c r="BA82" s="71"/>
      <x:c r="BB82" s="69"/>
      <x:c r="BC82" s="69"/>
      <x:c r="BD82" s="69"/>
      <x:c r="BE82" s="69"/>
      <x:c r="BF82" s="69"/>
      <x:c r="BG82" s="69"/>
      <x:c r="BH82" s="69"/>
      <x:c r="BI82" s="69"/>
      <x:c r="BJ82" s="71"/>
      <x:c r="BK82" s="69"/>
      <x:c r="BL82" s="71"/>
      <x:c r="BM82" s="69"/>
      <x:c r="BN82" s="71"/>
      <x:c r="BO82" s="69"/>
      <x:c r="BP82" s="71"/>
      <x:c r="BQ82" s="69"/>
      <x:c r="BR82" s="69"/>
      <x:c r="BS82" s="69"/>
      <x:c r="BT82" s="69"/>
      <x:c r="BU82" s="69"/>
      <x:c r="BV82" s="522" t="s">
        <x:v>1859</x:v>
      </x:c>
      <x:c r="BW82" s="69"/>
      <x:c r="BX82" s="69"/>
      <x:c r="BY82" s="71"/>
      <x:c r="BZ82" s="69"/>
      <x:c r="CA82" s="71"/>
      <x:c r="CB82" s="69"/>
      <x:c r="CC82" s="71"/>
      <x:c r="CD82" s="69"/>
      <x:c r="CE82" s="69"/>
      <x:c r="CF82" s="71"/>
      <x:c r="CG82" s="531"/>
      <x:c r="CH82" s="69"/>
      <x:c r="CI82" s="69"/>
      <x:c r="CJ82" s="69"/>
      <x:c r="CK82" s="69"/>
      <x:c r="CL82" s="69"/>
      <x:c r="CM82" s="69"/>
      <x:c r="CN82" s="523"/>
      <x:c r="CO82" s="69"/>
      <x:c r="CP82" s="71"/>
      <x:c r="CQ82" s="69"/>
      <x:c r="CR82" s="71"/>
      <x:c r="CS82" s="69"/>
      <x:c r="CT82" s="69"/>
      <x:c r="CU82" s="69"/>
      <x:c r="CV82" s="69"/>
      <x:c r="CW82" s="69"/>
      <x:c r="CX82" s="132"/>
      <x:c r="CY82" s="522" t="s">
        <x:v>1859</x:v>
      </x:c>
      <x:c r="CZ82" s="93"/>
      <x:c r="DA82" s="72"/>
      <x:c r="DB82" s="69"/>
      <x:c r="DC82" s="71"/>
      <x:c r="DD82" s="94"/>
      <x:c r="DE82" s="72"/>
      <x:c r="DF82" s="94"/>
      <x:c r="DG82" s="106"/>
    </x:row>
    <x:row r="83" spans="1:111" s="20" customFormat="1" ht="30" customHeight="1">
      <x:c r="A83" s="522" t="s">
        <x:v>149</x:v>
      </x:c>
      <x:c r="B83" s="70"/>
      <x:c r="C83" s="73"/>
      <x:c r="D83" s="70"/>
      <x:c r="E83" s="73"/>
      <x:c r="F83" s="70"/>
      <x:c r="G83" s="73"/>
      <x:c r="H83" s="70"/>
      <x:c r="I83" s="73"/>
      <x:c r="J83" s="70"/>
      <x:c r="K83" s="70"/>
      <x:c r="L83" s="73"/>
      <x:c r="M83" s="70"/>
      <x:c r="N83" s="70"/>
      <x:c r="O83" s="70"/>
      <x:c r="P83" s="70"/>
      <x:c r="Q83" s="70"/>
      <x:c r="R83" s="73"/>
      <x:c r="S83" s="70"/>
      <x:c r="T83" s="73"/>
      <x:c r="U83" s="70"/>
      <x:c r="V83" s="73"/>
      <x:c r="W83" s="70"/>
      <x:c r="X83" s="70"/>
      <x:c r="Y83" s="70"/>
      <x:c r="Z83" s="70"/>
      <x:c r="AA83" s="70"/>
      <x:c r="AB83" s="70"/>
      <x:c r="AC83" s="70"/>
      <x:c r="AD83" s="70"/>
      <x:c r="AE83" s="70"/>
      <x:c r="AF83" s="70"/>
      <x:c r="AG83" s="70"/>
      <x:c r="AH83" s="70"/>
      <x:c r="AI83" s="70"/>
      <x:c r="AJ83" s="70"/>
      <x:c r="AK83" s="70"/>
      <x:c r="AL83" s="522" t="s">
        <x:v>149</x:v>
      </x:c>
      <x:c r="AM83" s="69"/>
      <x:c r="AN83" s="71"/>
      <x:c r="AO83" s="69"/>
      <x:c r="AP83" s="69"/>
      <x:c r="AQ83" s="69"/>
      <x:c r="AR83" s="71"/>
      <x:c r="AS83" s="69"/>
      <x:c r="AT83" s="71"/>
      <x:c r="AU83" s="69"/>
      <x:c r="AV83" s="69"/>
      <x:c r="AW83" s="69"/>
      <x:c r="AX83" s="69"/>
      <x:c r="AY83" s="69"/>
      <x:c r="AZ83" s="69"/>
      <x:c r="BA83" s="71"/>
      <x:c r="BB83" s="69"/>
      <x:c r="BC83" s="69"/>
      <x:c r="BD83" s="69"/>
      <x:c r="BE83" s="69"/>
      <x:c r="BF83" s="69"/>
      <x:c r="BG83" s="69"/>
      <x:c r="BH83" s="69"/>
      <x:c r="BI83" s="69"/>
      <x:c r="BJ83" s="71"/>
      <x:c r="BK83" s="69"/>
      <x:c r="BL83" s="71"/>
      <x:c r="BM83" s="69"/>
      <x:c r="BN83" s="71"/>
      <x:c r="BO83" s="69"/>
      <x:c r="BP83" s="71"/>
      <x:c r="BQ83" s="69"/>
      <x:c r="BR83" s="69"/>
      <x:c r="BS83" s="69"/>
      <x:c r="BT83" s="69"/>
      <x:c r="BU83" s="69"/>
      <x:c r="BV83" s="522" t="s">
        <x:v>149</x:v>
      </x:c>
      <x:c r="BW83" s="69"/>
      <x:c r="BX83" s="69"/>
      <x:c r="BY83" s="71"/>
      <x:c r="BZ83" s="69"/>
      <x:c r="CA83" s="71"/>
      <x:c r="CB83" s="69"/>
      <x:c r="CC83" s="71"/>
      <x:c r="CD83" s="69"/>
      <x:c r="CE83" s="69"/>
      <x:c r="CF83" s="71"/>
      <x:c r="CG83" s="531"/>
      <x:c r="CH83" s="69"/>
      <x:c r="CI83" s="69"/>
      <x:c r="CJ83" s="69"/>
      <x:c r="CK83" s="69"/>
      <x:c r="CL83" s="69"/>
      <x:c r="CM83" s="69"/>
      <x:c r="CN83" s="69"/>
      <x:c r="CO83" s="69"/>
      <x:c r="CP83" s="71"/>
      <x:c r="CQ83" s="69"/>
      <x:c r="CR83" s="71"/>
      <x:c r="CS83" s="69"/>
      <x:c r="CT83" s="69"/>
      <x:c r="CU83" s="69"/>
      <x:c r="CV83" s="69"/>
      <x:c r="CW83" s="69"/>
      <x:c r="CX83" s="132"/>
      <x:c r="CY83" s="522" t="s">
        <x:v>149</x:v>
      </x:c>
      <x:c r="CZ83" s="93"/>
      <x:c r="DA83" s="72"/>
      <x:c r="DB83" s="69"/>
      <x:c r="DC83" s="71"/>
      <x:c r="DD83" s="94"/>
      <x:c r="DE83" s="72"/>
      <x:c r="DF83" s="94"/>
      <x:c r="DG83" s="106"/>
    </x:row>
    <x:row r="84" spans="1:111" s="20" customFormat="1" ht="30" customHeight="1">
      <x:c r="A84" s="288" t="s">
        <x:v>893</x:v>
      </x:c>
      <x:c r="B84" s="70">
        <x:f>B85+B90</x:f>
        <x:v>0</x:v>
      </x:c>
      <x:c r="C84" s="73">
        <x:f t="shared" ref="C84:AK84" si="55">C85+C90</x:f>
        <x:v>0</x:v>
      </x:c>
      <x:c r="D84" s="70">
        <x:f t="shared" si="55"/>
        <x:v>0</x:v>
      </x:c>
      <x:c r="E84" s="73">
        <x:f t="shared" si="55"/>
        <x:v>0</x:v>
      </x:c>
      <x:c r="F84" s="70">
        <x:f t="shared" si="55"/>
        <x:v>0</x:v>
      </x:c>
      <x:c r="G84" s="73">
        <x:f t="shared" si="55"/>
        <x:v>0</x:v>
      </x:c>
      <x:c r="H84" s="70">
        <x:f t="shared" si="55"/>
        <x:v>0</x:v>
      </x:c>
      <x:c r="I84" s="73">
        <x:f t="shared" si="55"/>
        <x:v>0</x:v>
      </x:c>
      <x:c r="J84" s="70">
        <x:f t="shared" si="55"/>
        <x:v>1</x:v>
      </x:c>
      <x:c r="K84" s="70">
        <x:f t="shared" si="55"/>
        <x:v>0</x:v>
      </x:c>
      <x:c r="L84" s="73">
        <x:f t="shared" si="55"/>
        <x:v>0</x:v>
      </x:c>
      <x:c r="M84" s="70">
        <x:f t="shared" si="55"/>
        <x:v>0</x:v>
      </x:c>
      <x:c r="N84" s="70">
        <x:f t="shared" si="55"/>
        <x:v>0</x:v>
      </x:c>
      <x:c r="O84" s="70">
        <x:f t="shared" si="55"/>
        <x:v>0</x:v>
      </x:c>
      <x:c r="P84" s="70">
        <x:f t="shared" si="55"/>
        <x:v>0</x:v>
      </x:c>
      <x:c r="Q84" s="70">
        <x:f t="shared" si="55"/>
        <x:v>0</x:v>
      </x:c>
      <x:c r="R84" s="73">
        <x:f t="shared" si="55"/>
        <x:v>0</x:v>
      </x:c>
      <x:c r="S84" s="70">
        <x:f t="shared" si="55"/>
        <x:v>0</x:v>
      </x:c>
      <x:c r="T84" s="73">
        <x:f t="shared" si="55"/>
        <x:v>0</x:v>
      </x:c>
      <x:c r="U84" s="70">
        <x:f t="shared" si="55"/>
        <x:v>0</x:v>
      </x:c>
      <x:c r="V84" s="73">
        <x:f t="shared" si="55"/>
        <x:v>0</x:v>
      </x:c>
      <x:c r="W84" s="70">
        <x:f t="shared" si="55"/>
        <x:v>0</x:v>
      </x:c>
      <x:c r="X84" s="70">
        <x:f t="shared" si="55"/>
        <x:v>145</x:v>
      </x:c>
      <x:c r="Y84" s="70">
        <x:f t="shared" si="55"/>
        <x:v>0</x:v>
      </x:c>
      <x:c r="Z84" s="70">
        <x:f t="shared" si="55"/>
        <x:v>0</x:v>
      </x:c>
      <x:c r="AA84" s="70">
        <x:f t="shared" si="55"/>
        <x:v>0</x:v>
      </x:c>
      <x:c r="AB84" s="70">
        <x:f t="shared" si="55"/>
        <x:v>0</x:v>
      </x:c>
      <x:c r="AC84" s="70">
        <x:f t="shared" si="55"/>
        <x:v>0</x:v>
      </x:c>
      <x:c r="AD84" s="70">
        <x:f t="shared" si="55"/>
        <x:v>0</x:v>
      </x:c>
      <x:c r="AE84" s="70">
        <x:f t="shared" si="55"/>
        <x:v>0</x:v>
      </x:c>
      <x:c r="AF84" s="70">
        <x:f t="shared" si="55"/>
        <x:v>0</x:v>
      </x:c>
      <x:c r="AG84" s="70">
        <x:f t="shared" si="55"/>
        <x:v>1</x:v>
      </x:c>
      <x:c r="AH84" s="70">
        <x:f t="shared" si="55"/>
        <x:v>0</x:v>
      </x:c>
      <x:c r="AI84" s="70">
        <x:f t="shared" si="55"/>
        <x:v>0</x:v>
      </x:c>
      <x:c r="AJ84" s="70">
        <x:f t="shared" si="55"/>
        <x:v>2</x:v>
      </x:c>
      <x:c r="AK84" s="70">
        <x:f t="shared" si="55"/>
        <x:v>4</x:v>
      </x:c>
      <x:c r="AL84" s="288" t="s">
        <x:v>893</x:v>
      </x:c>
      <x:c r="AM84" s="69">
        <x:f>AM85+AM90</x:f>
        <x:v>1</x:v>
      </x:c>
      <x:c r="AN84" s="71">
        <x:f t="shared" ref="AN84:BU84" si="56">AN85+AN90</x:f>
        <x:v>8073</x:v>
      </x:c>
      <x:c r="AO84" s="69">
        <x:f t="shared" si="56"/>
        <x:v>0</x:v>
      </x:c>
      <x:c r="AP84" s="69">
        <x:f t="shared" si="56"/>
        <x:v>0</x:v>
      </x:c>
      <x:c r="AQ84" s="69">
        <x:f t="shared" si="56"/>
        <x:v>0</x:v>
      </x:c>
      <x:c r="AR84" s="71">
        <x:f t="shared" si="56"/>
        <x:v>0</x:v>
      </x:c>
      <x:c r="AS84" s="69">
        <x:f t="shared" si="56"/>
        <x:v>0</x:v>
      </x:c>
      <x:c r="AT84" s="71">
        <x:f t="shared" si="56"/>
        <x:v>0</x:v>
      </x:c>
      <x:c r="AU84" s="69">
        <x:f t="shared" si="56"/>
        <x:v>0</x:v>
      </x:c>
      <x:c r="AV84" s="69">
        <x:f t="shared" si="56"/>
        <x:v>0</x:v>
      </x:c>
      <x:c r="AW84" s="69">
        <x:f t="shared" si="56"/>
        <x:v>0</x:v>
      </x:c>
      <x:c r="AX84" s="69">
        <x:f t="shared" si="56"/>
        <x:v>0</x:v>
      </x:c>
      <x:c r="AY84" s="69">
        <x:f t="shared" si="56"/>
        <x:v>0</x:v>
      </x:c>
      <x:c r="AZ84" s="69">
        <x:f t="shared" si="56"/>
        <x:v>0</x:v>
      </x:c>
      <x:c r="BA84" s="71">
        <x:f t="shared" si="56"/>
        <x:v>0</x:v>
      </x:c>
      <x:c r="BB84" s="69">
        <x:f t="shared" si="56"/>
        <x:v>0</x:v>
      </x:c>
      <x:c r="BC84" s="69">
        <x:f t="shared" si="56"/>
        <x:v>0</x:v>
      </x:c>
      <x:c r="BD84" s="69">
        <x:f t="shared" si="56"/>
        <x:v>0</x:v>
      </x:c>
      <x:c r="BE84" s="69">
        <x:f t="shared" si="56"/>
        <x:v>1</x:v>
      </x:c>
      <x:c r="BF84" s="69">
        <x:f t="shared" si="56"/>
        <x:v>6</x:v>
      </x:c>
      <x:c r="BG84" s="69">
        <x:f t="shared" si="56"/>
        <x:v>0</x:v>
      </x:c>
      <x:c r="BH84" s="69">
        <x:f t="shared" si="56"/>
        <x:v>0</x:v>
      </x:c>
      <x:c r="BI84" s="69">
        <x:f t="shared" si="56"/>
        <x:v>0</x:v>
      </x:c>
      <x:c r="BJ84" s="71">
        <x:f t="shared" si="56"/>
        <x:v>0</x:v>
      </x:c>
      <x:c r="BK84" s="69">
        <x:f t="shared" si="56"/>
        <x:v>0</x:v>
      </x:c>
      <x:c r="BL84" s="71">
        <x:f t="shared" si="56"/>
        <x:v>0</x:v>
      </x:c>
      <x:c r="BM84" s="69">
        <x:f t="shared" si="56"/>
        <x:v>0</x:v>
      </x:c>
      <x:c r="BN84" s="71">
        <x:f t="shared" si="56"/>
        <x:v>0</x:v>
      </x:c>
      <x:c r="BO84" s="69">
        <x:f t="shared" si="56"/>
        <x:v>0</x:v>
      </x:c>
      <x:c r="BP84" s="71">
        <x:f t="shared" si="56"/>
        <x:v>0</x:v>
      </x:c>
      <x:c r="BQ84" s="69">
        <x:f t="shared" si="56"/>
        <x:v>1</x:v>
      </x:c>
      <x:c r="BR84" s="69">
        <x:f t="shared" si="56"/>
        <x:v>1</x:v>
      </x:c>
      <x:c r="BS84" s="69">
        <x:f t="shared" si="56"/>
        <x:v>4</x:v>
      </x:c>
      <x:c r="BT84" s="69">
        <x:f t="shared" si="56"/>
        <x:v>0</x:v>
      </x:c>
      <x:c r="BU84" s="69">
        <x:f t="shared" si="56"/>
        <x:v>0</x:v>
      </x:c>
      <x:c r="BV84" s="288" t="s">
        <x:v>893</x:v>
      </x:c>
      <x:c r="BW84" s="69">
        <x:f>BW85+BW90</x:f>
        <x:v>0</x:v>
      </x:c>
      <x:c r="BX84" s="69">
        <x:f t="shared" ref="BX84:CX84" si="57">BX85+BX90</x:f>
        <x:v>0</x:v>
      </x:c>
      <x:c r="BY84" s="71">
        <x:f t="shared" si="57"/>
        <x:v>0</x:v>
      </x:c>
      <x:c r="BZ84" s="69">
        <x:f t="shared" si="57"/>
        <x:v>0</x:v>
      </x:c>
      <x:c r="CA84" s="71">
        <x:f t="shared" si="57"/>
        <x:v>0</x:v>
      </x:c>
      <x:c r="CB84" s="69">
        <x:f t="shared" si="57"/>
        <x:v>0</x:v>
      </x:c>
      <x:c r="CC84" s="71">
        <x:f t="shared" si="57"/>
        <x:v>0</x:v>
      </x:c>
      <x:c r="CD84" s="69">
        <x:f t="shared" si="57"/>
        <x:v>1</x:v>
      </x:c>
      <x:c r="CE84" s="69">
        <x:f t="shared" si="57"/>
        <x:v>4</x:v>
      </x:c>
      <x:c r="CF84" s="71">
        <x:f t="shared" si="57"/>
        <x:v>194.93000000000001</x:v>
      </x:c>
      <x:c r="CG84" s="69">
        <x:f t="shared" si="57"/>
        <x:v>0</x:v>
      </x:c>
      <x:c r="CH84" s="69">
        <x:f t="shared" si="57"/>
        <x:v>2</x:v>
      </x:c>
      <x:c r="CI84" s="69">
        <x:f t="shared" si="57"/>
        <x:v>0</x:v>
      </x:c>
      <x:c r="CJ84" s="69">
        <x:f t="shared" si="57"/>
        <x:v>3</x:v>
      </x:c>
      <x:c r="CK84" s="69">
        <x:f t="shared" si="57"/>
        <x:v>0</x:v>
      </x:c>
      <x:c r="CL84" s="69">
        <x:f t="shared" si="57"/>
        <x:v>0</x:v>
      </x:c>
      <x:c r="CM84" s="69">
        <x:f t="shared" si="57"/>
        <x:v>0</x:v>
      </x:c>
      <x:c r="CN84" s="69">
        <x:f t="shared" si="57"/>
        <x:v>0</x:v>
      </x:c>
      <x:c r="CO84" s="69">
        <x:f t="shared" si="57"/>
        <x:v>2</x:v>
      </x:c>
      <x:c r="CP84" s="71">
        <x:f t="shared" si="57"/>
        <x:v>27.800000000000001</x:v>
      </x:c>
      <x:c r="CQ84" s="69">
        <x:f t="shared" si="57"/>
        <x:v>2</x:v>
      </x:c>
      <x:c r="CR84" s="71">
        <x:f t="shared" si="57"/>
        <x:v>500</x:v>
      </x:c>
      <x:c r="CS84" s="69">
        <x:f t="shared" si="57"/>
        <x:v>123</x:v>
      </x:c>
      <x:c r="CT84" s="69">
        <x:f t="shared" si="57"/>
        <x:v>10</x:v>
      </x:c>
      <x:c r="CU84" s="69">
        <x:f t="shared" si="57"/>
        <x:v>0</x:v>
      </x:c>
      <x:c r="CV84" s="69">
        <x:f t="shared" si="57"/>
        <x:v>4</x:v>
      </x:c>
      <x:c r="CW84" s="69">
        <x:f t="shared" si="57"/>
        <x:v>0</x:v>
      </x:c>
      <x:c r="CX84" s="132">
        <x:f t="shared" si="57"/>
        <x:v>0</x:v>
      </x:c>
      <x:c r="CY84" s="288" t="s">
        <x:v>893</x:v>
      </x:c>
      <x:c r="CZ84" s="77">
        <x:f>CZ85+CZ90</x:f>
        <x:v>15</x:v>
      </x:c>
      <x:c r="DA84" s="71">
        <x:f t="shared" ref="DA84:DG84" si="58">DA85+DA90</x:f>
        <x:v>6088.21</x:v>
      </x:c>
      <x:c r="DB84" s="69">
        <x:f t="shared" si="58"/>
        <x:v>0</x:v>
      </x:c>
      <x:c r="DC84" s="71">
        <x:f t="shared" si="58"/>
        <x:v>0</x:v>
      </x:c>
      <x:c r="DD84" s="69">
        <x:f t="shared" si="58"/>
        <x:v>0</x:v>
      </x:c>
      <x:c r="DE84" s="71">
        <x:f t="shared" si="58"/>
        <x:v>0</x:v>
      </x:c>
      <x:c r="DF84" s="69">
        <x:f t="shared" si="58"/>
        <x:v>0</x:v>
      </x:c>
      <x:c r="DG84" s="105">
        <x:f t="shared" si="58"/>
        <x:v>0</x:v>
      </x:c>
    </x:row>
    <x:row r="85" spans="1:111" s="20" customFormat="1" ht="30" customHeight="1">
      <x:c r="A85" s="288" t="s">
        <x:v>1342</x:v>
      </x:c>
      <x:c r="B85" s="70">
        <x:f>B86+B89+B87+B88</x:f>
        <x:v>0</x:v>
      </x:c>
      <x:c r="C85" s="73">
        <x:f t="shared" ref="C85:BN85" si="59">C86+C89+C87+C88</x:f>
        <x:v>0</x:v>
      </x:c>
      <x:c r="D85" s="70">
        <x:f t="shared" si="59"/>
        <x:v>0</x:v>
      </x:c>
      <x:c r="E85" s="73">
        <x:f t="shared" si="59"/>
        <x:v>0</x:v>
      </x:c>
      <x:c r="F85" s="70">
        <x:f t="shared" si="59"/>
        <x:v>0</x:v>
      </x:c>
      <x:c r="G85" s="73">
        <x:f t="shared" si="59"/>
        <x:v>0</x:v>
      </x:c>
      <x:c r="H85" s="70">
        <x:f t="shared" si="59"/>
        <x:v>0</x:v>
      </x:c>
      <x:c r="I85" s="73">
        <x:f t="shared" si="59"/>
        <x:v>0</x:v>
      </x:c>
      <x:c r="J85" s="70">
        <x:f t="shared" si="59"/>
        <x:v>0</x:v>
      </x:c>
      <x:c r="K85" s="70">
        <x:f t="shared" si="59"/>
        <x:v>0</x:v>
      </x:c>
      <x:c r="L85" s="73">
        <x:f t="shared" si="59"/>
        <x:v>0</x:v>
      </x:c>
      <x:c r="M85" s="70">
        <x:f t="shared" si="59"/>
        <x:v>0</x:v>
      </x:c>
      <x:c r="N85" s="70">
        <x:f t="shared" si="59"/>
        <x:v>0</x:v>
      </x:c>
      <x:c r="O85" s="70">
        <x:f t="shared" si="59"/>
        <x:v>0</x:v>
      </x:c>
      <x:c r="P85" s="70">
        <x:f t="shared" si="59"/>
        <x:v>0</x:v>
      </x:c>
      <x:c r="Q85" s="70">
        <x:f t="shared" si="59"/>
        <x:v>0</x:v>
      </x:c>
      <x:c r="R85" s="73">
        <x:f t="shared" si="59"/>
        <x:v>0</x:v>
      </x:c>
      <x:c r="S85" s="70">
        <x:f t="shared" si="59"/>
        <x:v>0</x:v>
      </x:c>
      <x:c r="T85" s="73">
        <x:f t="shared" si="59"/>
        <x:v>0</x:v>
      </x:c>
      <x:c r="U85" s="70">
        <x:f t="shared" si="59"/>
        <x:v>0</x:v>
      </x:c>
      <x:c r="V85" s="73">
        <x:f t="shared" si="59"/>
        <x:v>0</x:v>
      </x:c>
      <x:c r="W85" s="70">
        <x:f t="shared" si="59"/>
        <x:v>0</x:v>
      </x:c>
      <x:c r="X85" s="70">
        <x:f t="shared" si="59"/>
        <x:v>127</x:v>
      </x:c>
      <x:c r="Y85" s="70">
        <x:f t="shared" si="59"/>
        <x:v>0</x:v>
      </x:c>
      <x:c r="Z85" s="70">
        <x:f t="shared" si="59"/>
        <x:v>0</x:v>
      </x:c>
      <x:c r="AA85" s="70">
        <x:f t="shared" si="59"/>
        <x:v>0</x:v>
      </x:c>
      <x:c r="AB85" s="70">
        <x:f t="shared" si="59"/>
        <x:v>0</x:v>
      </x:c>
      <x:c r="AC85" s="70">
        <x:f t="shared" si="59"/>
        <x:v>0</x:v>
      </x:c>
      <x:c r="AD85" s="70">
        <x:f t="shared" si="59"/>
        <x:v>0</x:v>
      </x:c>
      <x:c r="AE85" s="70">
        <x:f t="shared" si="59"/>
        <x:v>0</x:v>
      </x:c>
      <x:c r="AF85" s="70">
        <x:f t="shared" si="59"/>
        <x:v>0</x:v>
      </x:c>
      <x:c r="AG85" s="70">
        <x:f t="shared" si="59"/>
        <x:v>0</x:v>
      </x:c>
      <x:c r="AH85" s="70">
        <x:f t="shared" si="59"/>
        <x:v>0</x:v>
      </x:c>
      <x:c r="AI85" s="70">
        <x:f t="shared" si="59"/>
        <x:v>0</x:v>
      </x:c>
      <x:c r="AJ85" s="70">
        <x:f t="shared" si="59"/>
        <x:v>0</x:v>
      </x:c>
      <x:c r="AK85" s="70">
        <x:f t="shared" si="59"/>
        <x:v>0</x:v>
      </x:c>
      <x:c r="AL85" s="288" t="s">
        <x:v>1342</x:v>
      </x:c>
      <x:c r="AM85" s="69">
        <x:f t="shared" si="59"/>
        <x:v>1</x:v>
      </x:c>
      <x:c r="AN85" s="71">
        <x:f t="shared" si="59"/>
        <x:v>8073</x:v>
      </x:c>
      <x:c r="AO85" s="69">
        <x:f t="shared" si="59"/>
        <x:v>0</x:v>
      </x:c>
      <x:c r="AP85" s="69">
        <x:f t="shared" si="59"/>
        <x:v>0</x:v>
      </x:c>
      <x:c r="AQ85" s="69">
        <x:f t="shared" si="59"/>
        <x:v>0</x:v>
      </x:c>
      <x:c r="AR85" s="71">
        <x:f t="shared" si="59"/>
        <x:v>0</x:v>
      </x:c>
      <x:c r="AS85" s="69">
        <x:f t="shared" si="59"/>
        <x:v>0</x:v>
      </x:c>
      <x:c r="AT85" s="71">
        <x:f t="shared" si="59"/>
        <x:v>0</x:v>
      </x:c>
      <x:c r="AU85" s="69">
        <x:f t="shared" si="59"/>
        <x:v>0</x:v>
      </x:c>
      <x:c r="AV85" s="69">
        <x:f t="shared" si="59"/>
        <x:v>0</x:v>
      </x:c>
      <x:c r="AW85" s="69">
        <x:f t="shared" si="59"/>
        <x:v>0</x:v>
      </x:c>
      <x:c r="AX85" s="69">
        <x:f t="shared" si="59"/>
        <x:v>0</x:v>
      </x:c>
      <x:c r="AY85" s="69">
        <x:f t="shared" si="59"/>
        <x:v>0</x:v>
      </x:c>
      <x:c r="AZ85" s="69">
        <x:f t="shared" si="59"/>
        <x:v>0</x:v>
      </x:c>
      <x:c r="BA85" s="71">
        <x:f t="shared" si="59"/>
        <x:v>0</x:v>
      </x:c>
      <x:c r="BB85" s="69">
        <x:f t="shared" si="59"/>
        <x:v>0</x:v>
      </x:c>
      <x:c r="BC85" s="69">
        <x:f t="shared" si="59"/>
        <x:v>0</x:v>
      </x:c>
      <x:c r="BD85" s="69">
        <x:f t="shared" si="59"/>
        <x:v>0</x:v>
      </x:c>
      <x:c r="BE85" s="69">
        <x:f t="shared" si="59"/>
        <x:v>1</x:v>
      </x:c>
      <x:c r="BF85" s="69">
        <x:f t="shared" si="59"/>
        <x:v>6</x:v>
      </x:c>
      <x:c r="BG85" s="69">
        <x:f t="shared" si="59"/>
        <x:v>0</x:v>
      </x:c>
      <x:c r="BH85" s="69">
        <x:f t="shared" si="59"/>
        <x:v>0</x:v>
      </x:c>
      <x:c r="BI85" s="69">
        <x:f t="shared" si="59"/>
        <x:v>0</x:v>
      </x:c>
      <x:c r="BJ85" s="71">
        <x:f t="shared" si="59"/>
        <x:v>0</x:v>
      </x:c>
      <x:c r="BK85" s="69">
        <x:f t="shared" si="59"/>
        <x:v>0</x:v>
      </x:c>
      <x:c r="BL85" s="71">
        <x:f t="shared" si="59"/>
        <x:v>0</x:v>
      </x:c>
      <x:c r="BM85" s="69">
        <x:f t="shared" si="59"/>
        <x:v>0</x:v>
      </x:c>
      <x:c r="BN85" s="71">
        <x:f t="shared" si="59"/>
        <x:v>0</x:v>
      </x:c>
      <x:c r="BO85" s="69">
        <x:f t="shared" ref="BO85:DG85" si="60">BO86+BO89+BO87+BO88</x:f>
        <x:v>0</x:v>
      </x:c>
      <x:c r="BP85" s="71">
        <x:f t="shared" si="60"/>
        <x:v>0</x:v>
      </x:c>
      <x:c r="BQ85" s="69">
        <x:f t="shared" si="60"/>
        <x:v>0</x:v>
      </x:c>
      <x:c r="BR85" s="69">
        <x:f t="shared" si="60"/>
        <x:v>0</x:v>
      </x:c>
      <x:c r="BS85" s="69">
        <x:f t="shared" si="60"/>
        <x:v>2</x:v>
      </x:c>
      <x:c r="BT85" s="69">
        <x:f t="shared" si="60"/>
        <x:v>0</x:v>
      </x:c>
      <x:c r="BU85" s="69">
        <x:f t="shared" si="60"/>
        <x:v>0</x:v>
      </x:c>
      <x:c r="BV85" s="288" t="s">
        <x:v>1342</x:v>
      </x:c>
      <x:c r="BW85" s="69">
        <x:f t="shared" si="60"/>
        <x:v>0</x:v>
      </x:c>
      <x:c r="BX85" s="69">
        <x:f t="shared" si="60"/>
        <x:v>0</x:v>
      </x:c>
      <x:c r="BY85" s="71">
        <x:f t="shared" si="60"/>
        <x:v>0</x:v>
      </x:c>
      <x:c r="BZ85" s="69">
        <x:f t="shared" si="60"/>
        <x:v>0</x:v>
      </x:c>
      <x:c r="CA85" s="71">
        <x:f t="shared" si="60"/>
        <x:v>0</x:v>
      </x:c>
      <x:c r="CB85" s="69">
        <x:f t="shared" si="60"/>
        <x:v>0</x:v>
      </x:c>
      <x:c r="CC85" s="71">
        <x:f t="shared" si="60"/>
        <x:v>0</x:v>
      </x:c>
      <x:c r="CD85" s="69">
        <x:f t="shared" si="60"/>
        <x:v>1</x:v>
      </x:c>
      <x:c r="CE85" s="69">
        <x:f t="shared" si="60"/>
        <x:v>2</x:v>
      </x:c>
      <x:c r="CF85" s="71">
        <x:f t="shared" si="60"/>
        <x:v>64.120000000000005</x:v>
      </x:c>
      <x:c r="CG85" s="69">
        <x:f t="shared" si="60"/>
        <x:v>0</x:v>
      </x:c>
      <x:c r="CH85" s="69">
        <x:f t="shared" si="60"/>
        <x:v>2</x:v>
      </x:c>
      <x:c r="CI85" s="69">
        <x:f t="shared" si="60"/>
        <x:v>0</x:v>
      </x:c>
      <x:c r="CJ85" s="69">
        <x:f t="shared" si="60"/>
        <x:v>3</x:v>
      </x:c>
      <x:c r="CK85" s="69">
        <x:f t="shared" si="60"/>
        <x:v>0</x:v>
      </x:c>
      <x:c r="CL85" s="69">
        <x:f t="shared" si="60"/>
        <x:v>0</x:v>
      </x:c>
      <x:c r="CM85" s="69">
        <x:f t="shared" si="60"/>
        <x:v>0</x:v>
      </x:c>
      <x:c r="CN85" s="69">
        <x:f t="shared" si="60"/>
        <x:v>0</x:v>
      </x:c>
      <x:c r="CO85" s="69">
        <x:f t="shared" si="60"/>
        <x:v>2</x:v>
      </x:c>
      <x:c r="CP85" s="71">
        <x:f t="shared" si="60"/>
        <x:v>27.800000000000001</x:v>
      </x:c>
      <x:c r="CQ85" s="69">
        <x:f t="shared" si="60"/>
        <x:v>2</x:v>
      </x:c>
      <x:c r="CR85" s="71">
        <x:f t="shared" si="60"/>
        <x:v>500</x:v>
      </x:c>
      <x:c r="CS85" s="69">
        <x:f t="shared" si="60"/>
        <x:v>63</x:v>
      </x:c>
      <x:c r="CT85" s="69">
        <x:f t="shared" si="60"/>
        <x:v>2</x:v>
      </x:c>
      <x:c r="CU85" s="69">
        <x:f t="shared" si="60"/>
        <x:v>0</x:v>
      </x:c>
      <x:c r="CV85" s="69">
        <x:f t="shared" si="60"/>
        <x:v>4</x:v>
      </x:c>
      <x:c r="CW85" s="69">
        <x:f t="shared" si="60"/>
        <x:v>0</x:v>
      </x:c>
      <x:c r="CX85" s="132">
        <x:f t="shared" si="60"/>
        <x:v>0</x:v>
      </x:c>
      <x:c r="CY85" s="288" t="s">
        <x:v>1342</x:v>
      </x:c>
      <x:c r="CZ85" s="77">
        <x:f t="shared" si="60"/>
        <x:v>15</x:v>
      </x:c>
      <x:c r="DA85" s="71">
        <x:f t="shared" si="60"/>
        <x:v>6088.21</x:v>
      </x:c>
      <x:c r="DB85" s="69">
        <x:f t="shared" si="60"/>
        <x:v>0</x:v>
      </x:c>
      <x:c r="DC85" s="71">
        <x:f t="shared" si="60"/>
        <x:v>0</x:v>
      </x:c>
      <x:c r="DD85" s="69">
        <x:f t="shared" si="60"/>
        <x:v>0</x:v>
      </x:c>
      <x:c r="DE85" s="71">
        <x:f t="shared" si="60"/>
        <x:v>0</x:v>
      </x:c>
      <x:c r="DF85" s="69">
        <x:f t="shared" si="60"/>
        <x:v>0</x:v>
      </x:c>
      <x:c r="DG85" s="105">
        <x:f t="shared" si="60"/>
        <x:v>0</x:v>
      </x:c>
    </x:row>
    <x:row r="86" spans="1:111" s="20" customFormat="1" ht="30" customHeight="1">
      <x:c r="A86" s="522" t="s">
        <x:v>2422</x:v>
      </x:c>
      <x:c r="B86" s="70"/>
      <x:c r="C86" s="73"/>
      <x:c r="D86" s="70"/>
      <x:c r="E86" s="73"/>
      <x:c r="F86" s="70"/>
      <x:c r="G86" s="73"/>
      <x:c r="H86" s="70"/>
      <x:c r="I86" s="73"/>
      <x:c r="J86" s="70"/>
      <x:c r="K86" s="70"/>
      <x:c r="L86" s="73"/>
      <x:c r="M86" s="70"/>
      <x:c r="N86" s="70"/>
      <x:c r="O86" s="70"/>
      <x:c r="P86" s="70"/>
      <x:c r="Q86" s="70"/>
      <x:c r="R86" s="73"/>
      <x:c r="S86" s="70"/>
      <x:c r="T86" s="73"/>
      <x:c r="U86" s="70"/>
      <x:c r="V86" s="73"/>
      <x:c r="W86" s="70"/>
      <x:c r="X86" s="70">
        <x:v>105</x:v>
      </x:c>
      <x:c r="Y86" s="70"/>
      <x:c r="Z86" s="70"/>
      <x:c r="AA86" s="70"/>
      <x:c r="AB86" s="70"/>
      <x:c r="AC86" s="70"/>
      <x:c r="AD86" s="70"/>
      <x:c r="AE86" s="70"/>
      <x:c r="AF86" s="70"/>
      <x:c r="AG86" s="70"/>
      <x:c r="AH86" s="70"/>
      <x:c r="AI86" s="70"/>
      <x:c r="AJ86" s="70"/>
      <x:c r="AK86" s="70"/>
      <x:c r="AL86" s="522" t="s">
        <x:v>2422</x:v>
      </x:c>
      <x:c r="AM86" s="69">
        <x:v>1</x:v>
      </x:c>
      <x:c r="AN86" s="71">
        <x:v>8073</x:v>
      </x:c>
      <x:c r="AO86" s="69"/>
      <x:c r="AP86" s="69"/>
      <x:c r="AQ86" s="69"/>
      <x:c r="AR86" s="71"/>
      <x:c r="AS86" s="69"/>
      <x:c r="AT86" s="71"/>
      <x:c r="AU86" s="69"/>
      <x:c r="AV86" s="69"/>
      <x:c r="AW86" s="69"/>
      <x:c r="AX86" s="69"/>
      <x:c r="AY86" s="69"/>
      <x:c r="AZ86" s="69"/>
      <x:c r="BA86" s="71"/>
      <x:c r="BB86" s="69"/>
      <x:c r="BC86" s="69"/>
      <x:c r="BD86" s="69"/>
      <x:c r="BE86" s="69">
        <x:v>1</x:v>
      </x:c>
      <x:c r="BF86" s="69">
        <x:v>6</x:v>
      </x:c>
      <x:c r="BG86" s="69"/>
      <x:c r="BH86" s="69"/>
      <x:c r="BI86" s="69"/>
      <x:c r="BJ86" s="71"/>
      <x:c r="BK86" s="69"/>
      <x:c r="BL86" s="71"/>
      <x:c r="BM86" s="69"/>
      <x:c r="BN86" s="71"/>
      <x:c r="BO86" s="69"/>
      <x:c r="BP86" s="71"/>
      <x:c r="BQ86" s="69"/>
      <x:c r="BR86" s="69"/>
      <x:c r="BS86" s="69"/>
      <x:c r="BT86" s="69"/>
      <x:c r="BU86" s="69"/>
      <x:c r="BV86" s="522" t="s">
        <x:v>2422</x:v>
      </x:c>
      <x:c r="BW86" s="69"/>
      <x:c r="BX86" s="69"/>
      <x:c r="BY86" s="71"/>
      <x:c r="BZ86" s="69"/>
      <x:c r="CA86" s="71"/>
      <x:c r="CB86" s="69"/>
      <x:c r="CC86" s="71"/>
      <x:c r="CD86" s="69">
        <x:v>1</x:v>
      </x:c>
      <x:c r="CE86" s="69">
        <x:v>1</x:v>
      </x:c>
      <x:c r="CF86" s="71">
        <x:v>15.119999999999999</x:v>
      </x:c>
      <x:c r="CG86" s="69"/>
      <x:c r="CH86" s="69">
        <x:v>2</x:v>
      </x:c>
      <x:c r="CI86" s="69"/>
      <x:c r="CJ86" s="69">
        <x:v>1</x:v>
      </x:c>
      <x:c r="CK86" s="69"/>
      <x:c r="CL86" s="69"/>
      <x:c r="CM86" s="69"/>
      <x:c r="CN86" s="69"/>
      <x:c r="CO86" s="69">
        <x:v>1</x:v>
      </x:c>
      <x:c r="CP86" s="71"/>
      <x:c r="CQ86" s="69"/>
      <x:c r="CR86" s="71"/>
      <x:c r="CS86" s="69">
        <x:v>48</x:v>
      </x:c>
      <x:c r="CT86" s="69">
        <x:v>1</x:v>
      </x:c>
      <x:c r="CU86" s="69"/>
      <x:c r="CV86" s="69"/>
      <x:c r="CW86" s="69"/>
      <x:c r="CX86" s="132"/>
      <x:c r="CY86" s="522" t="s">
        <x:v>2422</x:v>
      </x:c>
      <x:c r="CZ86" s="77">
        <x:v>8</x:v>
      </x:c>
      <x:c r="DA86" s="71">
        <x:v>5422.8100000000004</x:v>
      </x:c>
      <x:c r="DB86" s="69"/>
      <x:c r="DC86" s="71"/>
      <x:c r="DD86" s="94"/>
      <x:c r="DE86" s="72"/>
      <x:c r="DF86" s="94"/>
      <x:c r="DG86" s="106"/>
    </x:row>
    <x:row r="87" spans="1:111" s="20" customFormat="1" ht="30" customHeight="1">
      <x:c r="A87" s="522" t="s">
        <x:v>1883</x:v>
      </x:c>
      <x:c r="B87" s="70"/>
      <x:c r="C87" s="73"/>
      <x:c r="D87" s="70"/>
      <x:c r="E87" s="73"/>
      <x:c r="F87" s="70"/>
      <x:c r="G87" s="73"/>
      <x:c r="H87" s="70"/>
      <x:c r="I87" s="73"/>
      <x:c r="J87" s="70"/>
      <x:c r="K87" s="70"/>
      <x:c r="L87" s="73"/>
      <x:c r="M87" s="70"/>
      <x:c r="N87" s="70"/>
      <x:c r="O87" s="70"/>
      <x:c r="P87" s="70"/>
      <x:c r="Q87" s="70"/>
      <x:c r="R87" s="73"/>
      <x:c r="S87" s="70"/>
      <x:c r="T87" s="73"/>
      <x:c r="U87" s="70"/>
      <x:c r="V87" s="73"/>
      <x:c r="W87" s="70"/>
      <x:c r="X87" s="70">
        <x:v>11</x:v>
      </x:c>
      <x:c r="Y87" s="70"/>
      <x:c r="Z87" s="70"/>
      <x:c r="AA87" s="70"/>
      <x:c r="AB87" s="70"/>
      <x:c r="AC87" s="70"/>
      <x:c r="AD87" s="70"/>
      <x:c r="AE87" s="70"/>
      <x:c r="AF87" s="70"/>
      <x:c r="AG87" s="70"/>
      <x:c r="AH87" s="70"/>
      <x:c r="AI87" s="70"/>
      <x:c r="AJ87" s="70"/>
      <x:c r="AK87" s="70"/>
      <x:c r="AL87" s="522" t="s">
        <x:v>1883</x:v>
      </x:c>
      <x:c r="AM87" s="69"/>
      <x:c r="AN87" s="71"/>
      <x:c r="AO87" s="69"/>
      <x:c r="AP87" s="69"/>
      <x:c r="AQ87" s="69"/>
      <x:c r="AR87" s="71"/>
      <x:c r="AS87" s="69"/>
      <x:c r="AT87" s="71"/>
      <x:c r="AU87" s="69"/>
      <x:c r="AV87" s="69"/>
      <x:c r="AW87" s="69"/>
      <x:c r="AX87" s="69"/>
      <x:c r="AY87" s="69"/>
      <x:c r="AZ87" s="69"/>
      <x:c r="BA87" s="71"/>
      <x:c r="BB87" s="69"/>
      <x:c r="BC87" s="69"/>
      <x:c r="BD87" s="69"/>
      <x:c r="BE87" s="69"/>
      <x:c r="BF87" s="69"/>
      <x:c r="BG87" s="69"/>
      <x:c r="BH87" s="69"/>
      <x:c r="BI87" s="69"/>
      <x:c r="BJ87" s="71"/>
      <x:c r="BK87" s="69"/>
      <x:c r="BL87" s="71"/>
      <x:c r="BM87" s="69"/>
      <x:c r="BN87" s="71"/>
      <x:c r="BO87" s="69"/>
      <x:c r="BP87" s="71"/>
      <x:c r="BQ87" s="69"/>
      <x:c r="BR87" s="69"/>
      <x:c r="BS87" s="69">
        <x:v>2</x:v>
      </x:c>
      <x:c r="BT87" s="69"/>
      <x:c r="BU87" s="69"/>
      <x:c r="BV87" s="522" t="s">
        <x:v>1883</x:v>
      </x:c>
      <x:c r="BW87" s="69"/>
      <x:c r="BX87" s="69"/>
      <x:c r="BY87" s="71"/>
      <x:c r="BZ87" s="69"/>
      <x:c r="CA87" s="71"/>
      <x:c r="CB87" s="69"/>
      <x:c r="CC87" s="71"/>
      <x:c r="CD87" s="69"/>
      <x:c r="CE87" s="69">
        <x:v>1</x:v>
      </x:c>
      <x:c r="CF87" s="71">
        <x:v>49</x:v>
      </x:c>
      <x:c r="CG87" s="69"/>
      <x:c r="CH87" s="69"/>
      <x:c r="CI87" s="69"/>
      <x:c r="CJ87" s="69">
        <x:v>2</x:v>
      </x:c>
      <x:c r="CK87" s="69"/>
      <x:c r="CL87" s="69"/>
      <x:c r="CM87" s="69"/>
      <x:c r="CN87" s="69"/>
      <x:c r="CO87" s="69">
        <x:v>1</x:v>
      </x:c>
      <x:c r="CP87" s="71">
        <x:v>27.800000000000001</x:v>
      </x:c>
      <x:c r="CQ87" s="69">
        <x:v>2</x:v>
      </x:c>
      <x:c r="CR87" s="71">
        <x:v>500</x:v>
      </x:c>
      <x:c r="CS87" s="69">
        <x:v>15</x:v>
      </x:c>
      <x:c r="CT87" s="69">
        <x:v>1</x:v>
      </x:c>
      <x:c r="CU87" s="69"/>
      <x:c r="CV87" s="69">
        <x:v>4</x:v>
      </x:c>
      <x:c r="CW87" s="69"/>
      <x:c r="CX87" s="132"/>
      <x:c r="CY87" s="522" t="s">
        <x:v>1883</x:v>
      </x:c>
      <x:c r="CZ87" s="77">
        <x:v>7</x:v>
      </x:c>
      <x:c r="DA87" s="71">
        <x:v>665.39999999999998</x:v>
      </x:c>
      <x:c r="DB87" s="69"/>
      <x:c r="DC87" s="71"/>
      <x:c r="DD87" s="94"/>
      <x:c r="DE87" s="72"/>
      <x:c r="DF87" s="94"/>
      <x:c r="DG87" s="106"/>
    </x:row>
    <x:row r="88" spans="1:111" s="20" customFormat="1" ht="30" customHeight="1">
      <x:c r="A88" s="522" t="s">
        <x:v>136</x:v>
      </x:c>
      <x:c r="B88" s="70"/>
      <x:c r="C88" s="73"/>
      <x:c r="D88" s="70"/>
      <x:c r="E88" s="73"/>
      <x:c r="F88" s="70"/>
      <x:c r="G88" s="73"/>
      <x:c r="H88" s="70"/>
      <x:c r="I88" s="73"/>
      <x:c r="J88" s="70"/>
      <x:c r="K88" s="70"/>
      <x:c r="L88" s="73"/>
      <x:c r="M88" s="70"/>
      <x:c r="N88" s="70"/>
      <x:c r="O88" s="70"/>
      <x:c r="P88" s="70"/>
      <x:c r="Q88" s="70"/>
      <x:c r="R88" s="73"/>
      <x:c r="S88" s="70"/>
      <x:c r="T88" s="73"/>
      <x:c r="U88" s="70"/>
      <x:c r="V88" s="73"/>
      <x:c r="W88" s="70"/>
      <x:c r="X88" s="70">
        <x:v>7</x:v>
      </x:c>
      <x:c r="Y88" s="70"/>
      <x:c r="Z88" s="70"/>
      <x:c r="AA88" s="70"/>
      <x:c r="AB88" s="70"/>
      <x:c r="AC88" s="70"/>
      <x:c r="AD88" s="70"/>
      <x:c r="AE88" s="70"/>
      <x:c r="AF88" s="70"/>
      <x:c r="AG88" s="70"/>
      <x:c r="AH88" s="70"/>
      <x:c r="AI88" s="70"/>
      <x:c r="AJ88" s="70"/>
      <x:c r="AK88" s="70"/>
      <x:c r="AL88" s="522" t="s">
        <x:v>136</x:v>
      </x:c>
      <x:c r="AM88" s="69"/>
      <x:c r="AN88" s="71"/>
      <x:c r="AO88" s="69"/>
      <x:c r="AP88" s="69"/>
      <x:c r="AQ88" s="69"/>
      <x:c r="AR88" s="71"/>
      <x:c r="AS88" s="69"/>
      <x:c r="AT88" s="71"/>
      <x:c r="AU88" s="69"/>
      <x:c r="AV88" s="69"/>
      <x:c r="AW88" s="69"/>
      <x:c r="AX88" s="69"/>
      <x:c r="AY88" s="69"/>
      <x:c r="AZ88" s="69"/>
      <x:c r="BA88" s="71"/>
      <x:c r="BB88" s="69"/>
      <x:c r="BC88" s="69"/>
      <x:c r="BD88" s="69"/>
      <x:c r="BE88" s="69"/>
      <x:c r="BF88" s="69"/>
      <x:c r="BG88" s="69"/>
      <x:c r="BH88" s="69"/>
      <x:c r="BI88" s="69"/>
      <x:c r="BJ88" s="71"/>
      <x:c r="BK88" s="69"/>
      <x:c r="BL88" s="71"/>
      <x:c r="BM88" s="69"/>
      <x:c r="BN88" s="71"/>
      <x:c r="BO88" s="69"/>
      <x:c r="BP88" s="71"/>
      <x:c r="BQ88" s="69"/>
      <x:c r="BR88" s="69"/>
      <x:c r="BS88" s="69"/>
      <x:c r="BT88" s="69"/>
      <x:c r="BU88" s="69"/>
      <x:c r="BV88" s="522" t="s">
        <x:v>136</x:v>
      </x:c>
      <x:c r="BW88" s="69"/>
      <x:c r="BX88" s="69"/>
      <x:c r="BY88" s="71"/>
      <x:c r="BZ88" s="69"/>
      <x:c r="CA88" s="71"/>
      <x:c r="CB88" s="69"/>
      <x:c r="CC88" s="71"/>
      <x:c r="CD88" s="69"/>
      <x:c r="CE88" s="69"/>
      <x:c r="CF88" s="71"/>
      <x:c r="CG88" s="69"/>
      <x:c r="CH88" s="69"/>
      <x:c r="CI88" s="69"/>
      <x:c r="CJ88" s="69"/>
      <x:c r="CK88" s="69"/>
      <x:c r="CL88" s="69"/>
      <x:c r="CM88" s="69"/>
      <x:c r="CN88" s="69"/>
      <x:c r="CO88" s="69"/>
      <x:c r="CP88" s="71"/>
      <x:c r="CQ88" s="69"/>
      <x:c r="CR88" s="71"/>
      <x:c r="CS88" s="69"/>
      <x:c r="CT88" s="69"/>
      <x:c r="CU88" s="69"/>
      <x:c r="CV88" s="69"/>
      <x:c r="CW88" s="69"/>
      <x:c r="CX88" s="132"/>
      <x:c r="CY88" s="522" t="s">
        <x:v>136</x:v>
      </x:c>
      <x:c r="CZ88" s="77"/>
      <x:c r="DA88" s="71"/>
      <x:c r="DB88" s="69"/>
      <x:c r="DC88" s="71"/>
      <x:c r="DD88" s="94"/>
      <x:c r="DE88" s="72"/>
      <x:c r="DF88" s="94"/>
      <x:c r="DG88" s="106"/>
    </x:row>
    <x:row r="89" spans="1:111" s="20" customFormat="1" ht="30" customHeight="1">
      <x:c r="A89" s="522" t="s">
        <x:v>132</x:v>
      </x:c>
      <x:c r="B89" s="70"/>
      <x:c r="C89" s="73"/>
      <x:c r="D89" s="70"/>
      <x:c r="E89" s="73"/>
      <x:c r="F89" s="70"/>
      <x:c r="G89" s="73"/>
      <x:c r="H89" s="70"/>
      <x:c r="I89" s="73"/>
      <x:c r="J89" s="70"/>
      <x:c r="K89" s="70"/>
      <x:c r="L89" s="73"/>
      <x:c r="M89" s="70"/>
      <x:c r="N89" s="70"/>
      <x:c r="O89" s="70"/>
      <x:c r="P89" s="70"/>
      <x:c r="Q89" s="70"/>
      <x:c r="R89" s="73"/>
      <x:c r="S89" s="70"/>
      <x:c r="T89" s="73"/>
      <x:c r="U89" s="70"/>
      <x:c r="V89" s="73"/>
      <x:c r="W89" s="70"/>
      <x:c r="X89" s="70">
        <x:v>4</x:v>
      </x:c>
      <x:c r="Y89" s="70"/>
      <x:c r="Z89" s="70"/>
      <x:c r="AA89" s="70"/>
      <x:c r="AB89" s="70"/>
      <x:c r="AC89" s="70"/>
      <x:c r="AD89" s="70"/>
      <x:c r="AE89" s="70"/>
      <x:c r="AF89" s="70"/>
      <x:c r="AG89" s="70"/>
      <x:c r="AH89" s="70"/>
      <x:c r="AI89" s="70"/>
      <x:c r="AJ89" s="70"/>
      <x:c r="AK89" s="70"/>
      <x:c r="AL89" s="522" t="s">
        <x:v>132</x:v>
      </x:c>
      <x:c r="AM89" s="69"/>
      <x:c r="AN89" s="71"/>
      <x:c r="AO89" s="69"/>
      <x:c r="AP89" s="69"/>
      <x:c r="AQ89" s="69"/>
      <x:c r="AR89" s="71"/>
      <x:c r="AS89" s="69"/>
      <x:c r="AT89" s="71"/>
      <x:c r="AU89" s="69"/>
      <x:c r="AV89" s="69"/>
      <x:c r="AW89" s="69"/>
      <x:c r="AX89" s="69"/>
      <x:c r="AY89" s="69"/>
      <x:c r="AZ89" s="69"/>
      <x:c r="BA89" s="71"/>
      <x:c r="BB89" s="69"/>
      <x:c r="BC89" s="69"/>
      <x:c r="BD89" s="69"/>
      <x:c r="BE89" s="69"/>
      <x:c r="BF89" s="69"/>
      <x:c r="BG89" s="69"/>
      <x:c r="BH89" s="69"/>
      <x:c r="BI89" s="69"/>
      <x:c r="BJ89" s="71"/>
      <x:c r="BK89" s="69"/>
      <x:c r="BL89" s="71"/>
      <x:c r="BM89" s="69"/>
      <x:c r="BN89" s="71"/>
      <x:c r="BO89" s="69"/>
      <x:c r="BP89" s="71"/>
      <x:c r="BQ89" s="69"/>
      <x:c r="BR89" s="69"/>
      <x:c r="BS89" s="69"/>
      <x:c r="BT89" s="69"/>
      <x:c r="BU89" s="69"/>
      <x:c r="BV89" s="522" t="s">
        <x:v>132</x:v>
      </x:c>
      <x:c r="BW89" s="69"/>
      <x:c r="BX89" s="69"/>
      <x:c r="BY89" s="71"/>
      <x:c r="BZ89" s="69"/>
      <x:c r="CA89" s="71"/>
      <x:c r="CB89" s="69"/>
      <x:c r="CC89" s="71"/>
      <x:c r="CD89" s="69"/>
      <x:c r="CE89" s="69"/>
      <x:c r="CF89" s="71"/>
      <x:c r="CG89" s="69"/>
      <x:c r="CH89" s="69"/>
      <x:c r="CI89" s="69"/>
      <x:c r="CJ89" s="69"/>
      <x:c r="CK89" s="69"/>
      <x:c r="CL89" s="69"/>
      <x:c r="CM89" s="69"/>
      <x:c r="CN89" s="69"/>
      <x:c r="CO89" s="69"/>
      <x:c r="CP89" s="71"/>
      <x:c r="CQ89" s="69"/>
      <x:c r="CR89" s="71"/>
      <x:c r="CS89" s="69"/>
      <x:c r="CT89" s="69"/>
      <x:c r="CU89" s="69"/>
      <x:c r="CV89" s="69"/>
      <x:c r="CW89" s="69"/>
      <x:c r="CX89" s="132"/>
      <x:c r="CY89" s="522" t="s">
        <x:v>132</x:v>
      </x:c>
      <x:c r="CZ89" s="77"/>
      <x:c r="DA89" s="71"/>
      <x:c r="DB89" s="69"/>
      <x:c r="DC89" s="71"/>
      <x:c r="DD89" s="94"/>
      <x:c r="DE89" s="72"/>
      <x:c r="DF89" s="94"/>
      <x:c r="DG89" s="106"/>
    </x:row>
    <x:row r="90" spans="1:111" s="20" customFormat="1" ht="30" customHeight="1">
      <x:c r="A90" s="288" t="s">
        <x:v>70</x:v>
      </x:c>
      <x:c r="B90" s="70">
        <x:f>B91+B93</x:f>
        <x:v>0</x:v>
      </x:c>
      <x:c r="C90" s="73">
        <x:f t="shared" ref="C90:AK90" si="61">C91+C93</x:f>
        <x:v>0</x:v>
      </x:c>
      <x:c r="D90" s="70">
        <x:f t="shared" si="61"/>
        <x:v>0</x:v>
      </x:c>
      <x:c r="E90" s="73">
        <x:f t="shared" si="61"/>
        <x:v>0</x:v>
      </x:c>
      <x:c r="F90" s="70">
        <x:f t="shared" si="61"/>
        <x:v>0</x:v>
      </x:c>
      <x:c r="G90" s="73">
        <x:f t="shared" si="61"/>
        <x:v>0</x:v>
      </x:c>
      <x:c r="H90" s="70">
        <x:f t="shared" si="61"/>
        <x:v>0</x:v>
      </x:c>
      <x:c r="I90" s="73">
        <x:f t="shared" si="61"/>
        <x:v>0</x:v>
      </x:c>
      <x:c r="J90" s="70">
        <x:f t="shared" si="61"/>
        <x:v>1</x:v>
      </x:c>
      <x:c r="K90" s="70">
        <x:f t="shared" si="61"/>
        <x:v>0</x:v>
      </x:c>
      <x:c r="L90" s="73">
        <x:f t="shared" si="61"/>
        <x:v>0</x:v>
      </x:c>
      <x:c r="M90" s="70">
        <x:f t="shared" si="61"/>
        <x:v>0</x:v>
      </x:c>
      <x:c r="N90" s="70">
        <x:f t="shared" si="61"/>
        <x:v>0</x:v>
      </x:c>
      <x:c r="O90" s="70">
        <x:f t="shared" si="61"/>
        <x:v>0</x:v>
      </x:c>
      <x:c r="P90" s="70">
        <x:f t="shared" si="61"/>
        <x:v>0</x:v>
      </x:c>
      <x:c r="Q90" s="70">
        <x:f t="shared" si="61"/>
        <x:v>0</x:v>
      </x:c>
      <x:c r="R90" s="73">
        <x:f t="shared" si="61"/>
        <x:v>0</x:v>
      </x:c>
      <x:c r="S90" s="70">
        <x:f t="shared" si="61"/>
        <x:v>0</x:v>
      </x:c>
      <x:c r="T90" s="73">
        <x:f t="shared" si="61"/>
        <x:v>0</x:v>
      </x:c>
      <x:c r="U90" s="70">
        <x:f t="shared" si="61"/>
        <x:v>0</x:v>
      </x:c>
      <x:c r="V90" s="73">
        <x:f t="shared" si="61"/>
        <x:v>0</x:v>
      </x:c>
      <x:c r="W90" s="70">
        <x:f t="shared" si="61"/>
        <x:v>0</x:v>
      </x:c>
      <x:c r="X90" s="70">
        <x:f t="shared" si="61"/>
        <x:v>18</x:v>
      </x:c>
      <x:c r="Y90" s="70">
        <x:f t="shared" si="61"/>
        <x:v>0</x:v>
      </x:c>
      <x:c r="Z90" s="70">
        <x:f t="shared" si="61"/>
        <x:v>0</x:v>
      </x:c>
      <x:c r="AA90" s="70">
        <x:f t="shared" si="61"/>
        <x:v>0</x:v>
      </x:c>
      <x:c r="AB90" s="70">
        <x:f t="shared" si="61"/>
        <x:v>0</x:v>
      </x:c>
      <x:c r="AC90" s="70">
        <x:f t="shared" si="61"/>
        <x:v>0</x:v>
      </x:c>
      <x:c r="AD90" s="70">
        <x:f t="shared" si="61"/>
        <x:v>0</x:v>
      </x:c>
      <x:c r="AE90" s="70">
        <x:f t="shared" si="61"/>
        <x:v>0</x:v>
      </x:c>
      <x:c r="AF90" s="70">
        <x:f t="shared" si="61"/>
        <x:v>0</x:v>
      </x:c>
      <x:c r="AG90" s="70">
        <x:f t="shared" si="61"/>
        <x:v>1</x:v>
      </x:c>
      <x:c r="AH90" s="70">
        <x:f t="shared" si="61"/>
        <x:v>0</x:v>
      </x:c>
      <x:c r="AI90" s="70">
        <x:f t="shared" si="61"/>
        <x:v>0</x:v>
      </x:c>
      <x:c r="AJ90" s="70">
        <x:f t="shared" si="61"/>
        <x:v>2</x:v>
      </x:c>
      <x:c r="AK90" s="70">
        <x:f t="shared" si="61"/>
        <x:v>4</x:v>
      </x:c>
      <x:c r="AL90" s="288" t="s">
        <x:v>70</x:v>
      </x:c>
      <x:c r="AM90" s="69">
        <x:f>AM91+AM93</x:f>
        <x:v>0</x:v>
      </x:c>
      <x:c r="AN90" s="71">
        <x:f t="shared" ref="AN90:BU90" si="62">AN91+AN93</x:f>
        <x:v>0</x:v>
      </x:c>
      <x:c r="AO90" s="69">
        <x:f t="shared" si="62"/>
        <x:v>0</x:v>
      </x:c>
      <x:c r="AP90" s="69">
        <x:f t="shared" si="62"/>
        <x:v>0</x:v>
      </x:c>
      <x:c r="AQ90" s="69">
        <x:f t="shared" si="62"/>
        <x:v>0</x:v>
      </x:c>
      <x:c r="AR90" s="71">
        <x:f t="shared" si="62"/>
        <x:v>0</x:v>
      </x:c>
      <x:c r="AS90" s="69">
        <x:f t="shared" si="62"/>
        <x:v>0</x:v>
      </x:c>
      <x:c r="AT90" s="71">
        <x:f t="shared" si="62"/>
        <x:v>0</x:v>
      </x:c>
      <x:c r="AU90" s="69">
        <x:f t="shared" si="62"/>
        <x:v>0</x:v>
      </x:c>
      <x:c r="AV90" s="69">
        <x:f t="shared" si="62"/>
        <x:v>0</x:v>
      </x:c>
      <x:c r="AW90" s="69">
        <x:f t="shared" si="62"/>
        <x:v>0</x:v>
      </x:c>
      <x:c r="AX90" s="69">
        <x:f t="shared" si="62"/>
        <x:v>0</x:v>
      </x:c>
      <x:c r="AY90" s="69">
        <x:f t="shared" si="62"/>
        <x:v>0</x:v>
      </x:c>
      <x:c r="AZ90" s="69">
        <x:f t="shared" si="62"/>
        <x:v>0</x:v>
      </x:c>
      <x:c r="BA90" s="71">
        <x:f t="shared" si="62"/>
        <x:v>0</x:v>
      </x:c>
      <x:c r="BB90" s="69">
        <x:f t="shared" si="62"/>
        <x:v>0</x:v>
      </x:c>
      <x:c r="BC90" s="69">
        <x:f t="shared" si="62"/>
        <x:v>0</x:v>
      </x:c>
      <x:c r="BD90" s="69">
        <x:f t="shared" si="62"/>
        <x:v>0</x:v>
      </x:c>
      <x:c r="BE90" s="69">
        <x:f t="shared" si="62"/>
        <x:v>0</x:v>
      </x:c>
      <x:c r="BF90" s="69">
        <x:f t="shared" si="62"/>
        <x:v>0</x:v>
      </x:c>
      <x:c r="BG90" s="69">
        <x:f t="shared" si="62"/>
        <x:v>0</x:v>
      </x:c>
      <x:c r="BH90" s="69">
        <x:f t="shared" si="62"/>
        <x:v>0</x:v>
      </x:c>
      <x:c r="BI90" s="69">
        <x:f t="shared" si="62"/>
        <x:v>0</x:v>
      </x:c>
      <x:c r="BJ90" s="71">
        <x:f t="shared" si="62"/>
        <x:v>0</x:v>
      </x:c>
      <x:c r="BK90" s="69">
        <x:f t="shared" si="62"/>
        <x:v>0</x:v>
      </x:c>
      <x:c r="BL90" s="71">
        <x:f t="shared" si="62"/>
        <x:v>0</x:v>
      </x:c>
      <x:c r="BM90" s="69">
        <x:f t="shared" si="62"/>
        <x:v>0</x:v>
      </x:c>
      <x:c r="BN90" s="71">
        <x:f t="shared" si="62"/>
        <x:v>0</x:v>
      </x:c>
      <x:c r="BO90" s="69">
        <x:f t="shared" si="62"/>
        <x:v>0</x:v>
      </x:c>
      <x:c r="BP90" s="71">
        <x:f t="shared" si="62"/>
        <x:v>0</x:v>
      </x:c>
      <x:c r="BQ90" s="69">
        <x:f t="shared" si="62"/>
        <x:v>1</x:v>
      </x:c>
      <x:c r="BR90" s="69">
        <x:f t="shared" si="62"/>
        <x:v>1</x:v>
      </x:c>
      <x:c r="BS90" s="69">
        <x:f t="shared" si="62"/>
        <x:v>2</x:v>
      </x:c>
      <x:c r="BT90" s="69">
        <x:f t="shared" si="62"/>
        <x:v>0</x:v>
      </x:c>
      <x:c r="BU90" s="69">
        <x:f t="shared" si="62"/>
        <x:v>0</x:v>
      </x:c>
      <x:c r="BV90" s="288" t="s">
        <x:v>70</x:v>
      </x:c>
      <x:c r="BW90" s="69">
        <x:f>BW91+BW93</x:f>
        <x:v>0</x:v>
      </x:c>
      <x:c r="BX90" s="69">
        <x:f t="shared" ref="BX90:CX90" si="63">BX91+BX93</x:f>
        <x:v>0</x:v>
      </x:c>
      <x:c r="BY90" s="71">
        <x:f t="shared" si="63"/>
        <x:v>0</x:v>
      </x:c>
      <x:c r="BZ90" s="69">
        <x:f t="shared" si="63"/>
        <x:v>0</x:v>
      </x:c>
      <x:c r="CA90" s="71">
        <x:f t="shared" si="63"/>
        <x:v>0</x:v>
      </x:c>
      <x:c r="CB90" s="69">
        <x:f t="shared" si="63"/>
        <x:v>0</x:v>
      </x:c>
      <x:c r="CC90" s="71">
        <x:f t="shared" si="63"/>
        <x:v>0</x:v>
      </x:c>
      <x:c r="CD90" s="69">
        <x:f t="shared" si="63"/>
        <x:v>0</x:v>
      </x:c>
      <x:c r="CE90" s="69">
        <x:f t="shared" si="63"/>
        <x:v>2</x:v>
      </x:c>
      <x:c r="CF90" s="71">
        <x:f t="shared" si="63"/>
        <x:v>130.81</x:v>
      </x:c>
      <x:c r="CG90" s="69">
        <x:f t="shared" si="63"/>
        <x:v>0</x:v>
      </x:c>
      <x:c r="CH90" s="69">
        <x:f t="shared" si="63"/>
        <x:v>0</x:v>
      </x:c>
      <x:c r="CI90" s="69">
        <x:f t="shared" si="63"/>
        <x:v>0</x:v>
      </x:c>
      <x:c r="CJ90" s="69">
        <x:f t="shared" si="63"/>
        <x:v>0</x:v>
      </x:c>
      <x:c r="CK90" s="69">
        <x:f t="shared" si="63"/>
        <x:v>0</x:v>
      </x:c>
      <x:c r="CL90" s="69">
        <x:f t="shared" si="63"/>
        <x:v>0</x:v>
      </x:c>
      <x:c r="CM90" s="69">
        <x:f t="shared" si="63"/>
        <x:v>0</x:v>
      </x:c>
      <x:c r="CN90" s="69">
        <x:f t="shared" si="63"/>
        <x:v>0</x:v>
      </x:c>
      <x:c r="CO90" s="69">
        <x:f t="shared" si="63"/>
        <x:v>0</x:v>
      </x:c>
      <x:c r="CP90" s="71">
        <x:f t="shared" si="63"/>
        <x:v>0</x:v>
      </x:c>
      <x:c r="CQ90" s="69">
        <x:f t="shared" si="63"/>
        <x:v>0</x:v>
      </x:c>
      <x:c r="CR90" s="71">
        <x:f t="shared" si="63"/>
        <x:v>0</x:v>
      </x:c>
      <x:c r="CS90" s="69">
        <x:f t="shared" si="63"/>
        <x:v>60</x:v>
      </x:c>
      <x:c r="CT90" s="69">
        <x:f t="shared" si="63"/>
        <x:v>8</x:v>
      </x:c>
      <x:c r="CU90" s="69">
        <x:f t="shared" si="63"/>
        <x:v>0</x:v>
      </x:c>
      <x:c r="CV90" s="69">
        <x:f t="shared" si="63"/>
        <x:v>0</x:v>
      </x:c>
      <x:c r="CW90" s="69">
        <x:f t="shared" si="63"/>
        <x:v>0</x:v>
      </x:c>
      <x:c r="CX90" s="132">
        <x:f t="shared" si="63"/>
        <x:v>0</x:v>
      </x:c>
      <x:c r="CY90" s="288" t="s">
        <x:v>70</x:v>
      </x:c>
      <x:c r="CZ90" s="77">
        <x:f>CZ91+CZ93</x:f>
        <x:v>0</x:v>
      </x:c>
      <x:c r="DA90" s="71">
        <x:f t="shared" ref="DA90:DG90" si="64">DA91+DA93</x:f>
        <x:v>0</x:v>
      </x:c>
      <x:c r="DB90" s="69">
        <x:f t="shared" si="64"/>
        <x:v>0</x:v>
      </x:c>
      <x:c r="DC90" s="71">
        <x:f t="shared" si="64"/>
        <x:v>0</x:v>
      </x:c>
      <x:c r="DD90" s="69">
        <x:f t="shared" si="64"/>
        <x:v>0</x:v>
      </x:c>
      <x:c r="DE90" s="71">
        <x:f t="shared" si="64"/>
        <x:v>0</x:v>
      </x:c>
      <x:c r="DF90" s="69">
        <x:f t="shared" si="64"/>
        <x:v>0</x:v>
      </x:c>
      <x:c r="DG90" s="105">
        <x:f t="shared" si="64"/>
        <x:v>0</x:v>
      </x:c>
    </x:row>
    <x:row r="91" spans="1:111" s="20" customFormat="1" ht="30" customHeight="1">
      <x:c r="A91" s="288" t="s">
        <x:v>675</x:v>
      </x:c>
      <x:c r="B91" s="70">
        <x:f t="shared" ref="B91:AK91" si="65">SUM(B92)</x:f>
        <x:v>0</x:v>
      </x:c>
      <x:c r="C91" s="73">
        <x:f t="shared" si="65"/>
        <x:v>0</x:v>
      </x:c>
      <x:c r="D91" s="70">
        <x:f t="shared" si="65"/>
        <x:v>0</x:v>
      </x:c>
      <x:c r="E91" s="73">
        <x:f t="shared" si="65"/>
        <x:v>0</x:v>
      </x:c>
      <x:c r="F91" s="70">
        <x:f t="shared" si="65"/>
        <x:v>0</x:v>
      </x:c>
      <x:c r="G91" s="73">
        <x:f t="shared" si="65"/>
        <x:v>0</x:v>
      </x:c>
      <x:c r="H91" s="70">
        <x:f t="shared" si="65"/>
        <x:v>0</x:v>
      </x:c>
      <x:c r="I91" s="73">
        <x:f t="shared" si="65"/>
        <x:v>0</x:v>
      </x:c>
      <x:c r="J91" s="70">
        <x:f t="shared" si="65"/>
        <x:v>1</x:v>
      </x:c>
      <x:c r="K91" s="70">
        <x:f t="shared" si="65"/>
        <x:v>0</x:v>
      </x:c>
      <x:c r="L91" s="73">
        <x:f t="shared" si="65"/>
        <x:v>0</x:v>
      </x:c>
      <x:c r="M91" s="70">
        <x:f t="shared" si="65"/>
        <x:v>0</x:v>
      </x:c>
      <x:c r="N91" s="70">
        <x:f t="shared" si="65"/>
        <x:v>0</x:v>
      </x:c>
      <x:c r="O91" s="70">
        <x:f t="shared" si="65"/>
        <x:v>0</x:v>
      </x:c>
      <x:c r="P91" s="70">
        <x:f t="shared" si="65"/>
        <x:v>0</x:v>
      </x:c>
      <x:c r="Q91" s="70">
        <x:f t="shared" si="65"/>
        <x:v>0</x:v>
      </x:c>
      <x:c r="R91" s="73">
        <x:f t="shared" si="65"/>
        <x:v>0</x:v>
      </x:c>
      <x:c r="S91" s="70">
        <x:f t="shared" si="65"/>
        <x:v>0</x:v>
      </x:c>
      <x:c r="T91" s="73">
        <x:f t="shared" si="65"/>
        <x:v>0</x:v>
      </x:c>
      <x:c r="U91" s="70">
        <x:f t="shared" si="65"/>
        <x:v>0</x:v>
      </x:c>
      <x:c r="V91" s="73">
        <x:f t="shared" si="65"/>
        <x:v>0</x:v>
      </x:c>
      <x:c r="W91" s="70">
        <x:f t="shared" si="65"/>
        <x:v>0</x:v>
      </x:c>
      <x:c r="X91" s="70">
        <x:f t="shared" si="65"/>
        <x:v>18</x:v>
      </x:c>
      <x:c r="Y91" s="70">
        <x:f t="shared" si="65"/>
        <x:v>0</x:v>
      </x:c>
      <x:c r="Z91" s="70">
        <x:f t="shared" si="65"/>
        <x:v>0</x:v>
      </x:c>
      <x:c r="AA91" s="70">
        <x:f t="shared" si="65"/>
        <x:v>0</x:v>
      </x:c>
      <x:c r="AB91" s="70">
        <x:f t="shared" si="65"/>
        <x:v>0</x:v>
      </x:c>
      <x:c r="AC91" s="70">
        <x:f t="shared" si="65"/>
        <x:v>0</x:v>
      </x:c>
      <x:c r="AD91" s="70">
        <x:f t="shared" si="65"/>
        <x:v>0</x:v>
      </x:c>
      <x:c r="AE91" s="70">
        <x:f t="shared" si="65"/>
        <x:v>0</x:v>
      </x:c>
      <x:c r="AF91" s="70">
        <x:f t="shared" si="65"/>
        <x:v>0</x:v>
      </x:c>
      <x:c r="AG91" s="70">
        <x:f t="shared" si="65"/>
        <x:v>1</x:v>
      </x:c>
      <x:c r="AH91" s="70">
        <x:f t="shared" si="65"/>
        <x:v>0</x:v>
      </x:c>
      <x:c r="AI91" s="70">
        <x:f t="shared" si="65"/>
        <x:v>0</x:v>
      </x:c>
      <x:c r="AJ91" s="70">
        <x:f t="shared" si="65"/>
        <x:v>2</x:v>
      </x:c>
      <x:c r="AK91" s="70">
        <x:f t="shared" si="65"/>
        <x:v>4</x:v>
      </x:c>
      <x:c r="AL91" s="288" t="s">
        <x:v>675</x:v>
      </x:c>
      <x:c r="AM91" s="69">
        <x:f t="shared" ref="AM91:BU91" si="66">SUM(AM92)</x:f>
        <x:v>0</x:v>
      </x:c>
      <x:c r="AN91" s="71">
        <x:f t="shared" si="66"/>
        <x:v>0</x:v>
      </x:c>
      <x:c r="AO91" s="69">
        <x:f t="shared" si="66"/>
        <x:v>0</x:v>
      </x:c>
      <x:c r="AP91" s="69">
        <x:f t="shared" si="66"/>
        <x:v>0</x:v>
      </x:c>
      <x:c r="AQ91" s="69">
        <x:f t="shared" si="66"/>
        <x:v>0</x:v>
      </x:c>
      <x:c r="AR91" s="71">
        <x:f t="shared" si="66"/>
        <x:v>0</x:v>
      </x:c>
      <x:c r="AS91" s="69">
        <x:f t="shared" si="66"/>
        <x:v>0</x:v>
      </x:c>
      <x:c r="AT91" s="71">
        <x:f t="shared" si="66"/>
        <x:v>0</x:v>
      </x:c>
      <x:c r="AU91" s="69">
        <x:f t="shared" si="66"/>
        <x:v>0</x:v>
      </x:c>
      <x:c r="AV91" s="69">
        <x:f t="shared" si="66"/>
        <x:v>0</x:v>
      </x:c>
      <x:c r="AW91" s="69">
        <x:f t="shared" si="66"/>
        <x:v>0</x:v>
      </x:c>
      <x:c r="AX91" s="69">
        <x:f t="shared" si="66"/>
        <x:v>0</x:v>
      </x:c>
      <x:c r="AY91" s="69">
        <x:f t="shared" si="66"/>
        <x:v>0</x:v>
      </x:c>
      <x:c r="AZ91" s="69">
        <x:f t="shared" si="66"/>
        <x:v>0</x:v>
      </x:c>
      <x:c r="BA91" s="71">
        <x:f t="shared" si="66"/>
        <x:v>0</x:v>
      </x:c>
      <x:c r="BB91" s="69">
        <x:f t="shared" si="66"/>
        <x:v>0</x:v>
      </x:c>
      <x:c r="BC91" s="69">
        <x:f t="shared" si="66"/>
        <x:v>0</x:v>
      </x:c>
      <x:c r="BD91" s="69">
        <x:f t="shared" si="66"/>
        <x:v>0</x:v>
      </x:c>
      <x:c r="BE91" s="69">
        <x:f t="shared" si="66"/>
        <x:v>0</x:v>
      </x:c>
      <x:c r="BF91" s="69">
        <x:f t="shared" si="66"/>
        <x:v>0</x:v>
      </x:c>
      <x:c r="BG91" s="69">
        <x:f t="shared" si="66"/>
        <x:v>0</x:v>
      </x:c>
      <x:c r="BH91" s="69">
        <x:f t="shared" si="66"/>
        <x:v>0</x:v>
      </x:c>
      <x:c r="BI91" s="69">
        <x:f t="shared" si="66"/>
        <x:v>0</x:v>
      </x:c>
      <x:c r="BJ91" s="71">
        <x:f t="shared" si="66"/>
        <x:v>0</x:v>
      </x:c>
      <x:c r="BK91" s="69">
        <x:f t="shared" si="66"/>
        <x:v>0</x:v>
      </x:c>
      <x:c r="BL91" s="71">
        <x:f t="shared" si="66"/>
        <x:v>0</x:v>
      </x:c>
      <x:c r="BM91" s="69">
        <x:f t="shared" si="66"/>
        <x:v>0</x:v>
      </x:c>
      <x:c r="BN91" s="71">
        <x:f t="shared" si="66"/>
        <x:v>0</x:v>
      </x:c>
      <x:c r="BO91" s="69">
        <x:f t="shared" si="66"/>
        <x:v>0</x:v>
      </x:c>
      <x:c r="BP91" s="71">
        <x:f t="shared" si="66"/>
        <x:v>0</x:v>
      </x:c>
      <x:c r="BQ91" s="69">
        <x:f t="shared" si="66"/>
        <x:v>1</x:v>
      </x:c>
      <x:c r="BR91" s="69">
        <x:f t="shared" si="66"/>
        <x:v>1</x:v>
      </x:c>
      <x:c r="BS91" s="69">
        <x:f t="shared" si="66"/>
        <x:v>2</x:v>
      </x:c>
      <x:c r="BT91" s="69">
        <x:f t="shared" si="66"/>
        <x:v>0</x:v>
      </x:c>
      <x:c r="BU91" s="69">
        <x:f t="shared" si="66"/>
        <x:v>0</x:v>
      </x:c>
      <x:c r="BV91" s="288" t="s">
        <x:v>675</x:v>
      </x:c>
      <x:c r="BW91" s="69">
        <x:f t="shared" ref="BW91:CX91" si="67">SUM(BW92)</x:f>
        <x:v>0</x:v>
      </x:c>
      <x:c r="BX91" s="69">
        <x:f t="shared" si="67"/>
        <x:v>0</x:v>
      </x:c>
      <x:c r="BY91" s="71">
        <x:f t="shared" si="67"/>
        <x:v>0</x:v>
      </x:c>
      <x:c r="BZ91" s="69">
        <x:f t="shared" si="67"/>
        <x:v>0</x:v>
      </x:c>
      <x:c r="CA91" s="71">
        <x:f t="shared" si="67"/>
        <x:v>0</x:v>
      </x:c>
      <x:c r="CB91" s="69">
        <x:f t="shared" si="67"/>
        <x:v>0</x:v>
      </x:c>
      <x:c r="CC91" s="71">
        <x:f t="shared" si="67"/>
        <x:v>0</x:v>
      </x:c>
      <x:c r="CD91" s="69">
        <x:f t="shared" si="67"/>
        <x:v>0</x:v>
      </x:c>
      <x:c r="CE91" s="69">
        <x:f t="shared" si="67"/>
        <x:v>2</x:v>
      </x:c>
      <x:c r="CF91" s="71">
        <x:f t="shared" si="67"/>
        <x:v>130.81</x:v>
      </x:c>
      <x:c r="CG91" s="69">
        <x:f t="shared" si="67"/>
        <x:v>0</x:v>
      </x:c>
      <x:c r="CH91" s="69">
        <x:f t="shared" si="67"/>
        <x:v>0</x:v>
      </x:c>
      <x:c r="CI91" s="69">
        <x:f t="shared" si="67"/>
        <x:v>0</x:v>
      </x:c>
      <x:c r="CJ91" s="69">
        <x:f t="shared" si="67"/>
        <x:v>0</x:v>
      </x:c>
      <x:c r="CK91" s="69">
        <x:f t="shared" si="67"/>
        <x:v>0</x:v>
      </x:c>
      <x:c r="CL91" s="69">
        <x:f t="shared" si="67"/>
        <x:v>0</x:v>
      </x:c>
      <x:c r="CM91" s="69">
        <x:f t="shared" si="67"/>
        <x:v>0</x:v>
      </x:c>
      <x:c r="CN91" s="69">
        <x:f t="shared" si="67"/>
        <x:v>0</x:v>
      </x:c>
      <x:c r="CO91" s="69">
        <x:f t="shared" si="67"/>
        <x:v>0</x:v>
      </x:c>
      <x:c r="CP91" s="71">
        <x:f t="shared" si="67"/>
        <x:v>0</x:v>
      </x:c>
      <x:c r="CQ91" s="69">
        <x:f t="shared" si="67"/>
        <x:v>0</x:v>
      </x:c>
      <x:c r="CR91" s="71">
        <x:f t="shared" si="67"/>
        <x:v>0</x:v>
      </x:c>
      <x:c r="CS91" s="69">
        <x:f t="shared" si="67"/>
        <x:v>60</x:v>
      </x:c>
      <x:c r="CT91" s="69">
        <x:f t="shared" si="67"/>
        <x:v>8</x:v>
      </x:c>
      <x:c r="CU91" s="69">
        <x:f t="shared" si="67"/>
        <x:v>0</x:v>
      </x:c>
      <x:c r="CV91" s="69">
        <x:f t="shared" si="67"/>
        <x:v>0</x:v>
      </x:c>
      <x:c r="CW91" s="69">
        <x:f t="shared" si="67"/>
        <x:v>0</x:v>
      </x:c>
      <x:c r="CX91" s="132">
        <x:f t="shared" si="67"/>
        <x:v>0</x:v>
      </x:c>
      <x:c r="CY91" s="288" t="s">
        <x:v>675</x:v>
      </x:c>
      <x:c r="CZ91" s="77">
        <x:f t="shared" ref="CZ91:DG91" si="68">SUM(CZ92)</x:f>
        <x:v>0</x:v>
      </x:c>
      <x:c r="DA91" s="71">
        <x:f t="shared" si="68"/>
        <x:v>0</x:v>
      </x:c>
      <x:c r="DB91" s="69">
        <x:f t="shared" si="68"/>
        <x:v>0</x:v>
      </x:c>
      <x:c r="DC91" s="71">
        <x:f t="shared" si="68"/>
        <x:v>0</x:v>
      </x:c>
      <x:c r="DD91" s="69">
        <x:f t="shared" si="68"/>
        <x:v>0</x:v>
      </x:c>
      <x:c r="DE91" s="71">
        <x:f t="shared" si="68"/>
        <x:v>0</x:v>
      </x:c>
      <x:c r="DF91" s="69">
        <x:f t="shared" si="68"/>
        <x:v>0</x:v>
      </x:c>
      <x:c r="DG91" s="105">
        <x:f t="shared" si="68"/>
        <x:v>0</x:v>
      </x:c>
    </x:row>
    <x:row r="92" spans="1:111" s="20" customFormat="1" ht="30" customHeight="1">
      <x:c r="A92" s="522" t="s">
        <x:v>66</x:v>
      </x:c>
      <x:c r="B92" s="70"/>
      <x:c r="C92" s="73"/>
      <x:c r="D92" s="70"/>
      <x:c r="E92" s="73"/>
      <x:c r="F92" s="70"/>
      <x:c r="G92" s="73"/>
      <x:c r="H92" s="70"/>
      <x:c r="I92" s="73"/>
      <x:c r="J92" s="70">
        <x:v>1</x:v>
      </x:c>
      <x:c r="K92" s="70"/>
      <x:c r="L92" s="73"/>
      <x:c r="M92" s="70"/>
      <x:c r="N92" s="70"/>
      <x:c r="O92" s="70"/>
      <x:c r="P92" s="70"/>
      <x:c r="Q92" s="70"/>
      <x:c r="R92" s="73"/>
      <x:c r="S92" s="70"/>
      <x:c r="T92" s="73"/>
      <x:c r="U92" s="70"/>
      <x:c r="V92" s="73"/>
      <x:c r="W92" s="70"/>
      <x:c r="X92" s="70">
        <x:v>18</x:v>
      </x:c>
      <x:c r="Y92" s="70"/>
      <x:c r="Z92" s="70"/>
      <x:c r="AA92" s="70"/>
      <x:c r="AB92" s="70"/>
      <x:c r="AC92" s="70"/>
      <x:c r="AD92" s="70"/>
      <x:c r="AE92" s="70"/>
      <x:c r="AF92" s="70"/>
      <x:c r="AG92" s="70">
        <x:v>1</x:v>
      </x:c>
      <x:c r="AH92" s="70"/>
      <x:c r="AI92" s="70"/>
      <x:c r="AJ92" s="70">
        <x:v>2</x:v>
      </x:c>
      <x:c r="AK92" s="70">
        <x:v>4</x:v>
      </x:c>
      <x:c r="AL92" s="522" t="s">
        <x:v>66</x:v>
      </x:c>
      <x:c r="AM92" s="69"/>
      <x:c r="AN92" s="71"/>
      <x:c r="AO92" s="69"/>
      <x:c r="AP92" s="69"/>
      <x:c r="AQ92" s="69"/>
      <x:c r="AR92" s="71"/>
      <x:c r="AS92" s="69"/>
      <x:c r="AT92" s="71"/>
      <x:c r="AU92" s="69"/>
      <x:c r="AV92" s="69"/>
      <x:c r="AW92" s="69"/>
      <x:c r="AX92" s="69">
        <x:v>0</x:v>
      </x:c>
      <x:c r="AY92" s="69"/>
      <x:c r="AZ92" s="69"/>
      <x:c r="BA92" s="71"/>
      <x:c r="BB92" s="69"/>
      <x:c r="BC92" s="69"/>
      <x:c r="BD92" s="69"/>
      <x:c r="BE92" s="69"/>
      <x:c r="BF92" s="69"/>
      <x:c r="BG92" s="69"/>
      <x:c r="BH92" s="69"/>
      <x:c r="BI92" s="69"/>
      <x:c r="BJ92" s="71"/>
      <x:c r="BK92" s="69"/>
      <x:c r="BL92" s="71"/>
      <x:c r="BM92" s="69"/>
      <x:c r="BN92" s="71"/>
      <x:c r="BO92" s="69"/>
      <x:c r="BP92" s="71"/>
      <x:c r="BQ92" s="69">
        <x:v>1</x:v>
      </x:c>
      <x:c r="BR92" s="69">
        <x:v>1</x:v>
      </x:c>
      <x:c r="BS92" s="69">
        <x:v>2</x:v>
      </x:c>
      <x:c r="BT92" s="69"/>
      <x:c r="BU92" s="69"/>
      <x:c r="BV92" s="522" t="s">
        <x:v>66</x:v>
      </x:c>
      <x:c r="BW92" s="69"/>
      <x:c r="BX92" s="69"/>
      <x:c r="BY92" s="71"/>
      <x:c r="BZ92" s="69"/>
      <x:c r="CA92" s="71"/>
      <x:c r="CB92" s="69"/>
      <x:c r="CC92" s="71"/>
      <x:c r="CD92" s="69"/>
      <x:c r="CE92" s="69">
        <x:v>2</x:v>
      </x:c>
      <x:c r="CF92" s="71">
        <x:v>130.81</x:v>
      </x:c>
      <x:c r="CG92" s="69"/>
      <x:c r="CH92" s="69"/>
      <x:c r="CI92" s="69"/>
      <x:c r="CJ92" s="69"/>
      <x:c r="CK92" s="69"/>
      <x:c r="CL92" s="69"/>
      <x:c r="CM92" s="69"/>
      <x:c r="CN92" s="69"/>
      <x:c r="CO92" s="69"/>
      <x:c r="CP92" s="71"/>
      <x:c r="CQ92" s="69"/>
      <x:c r="CR92" s="71"/>
      <x:c r="CS92" s="69">
        <x:v>60</x:v>
      </x:c>
      <x:c r="CT92" s="69">
        <x:v>8</x:v>
      </x:c>
      <x:c r="CU92" s="69"/>
      <x:c r="CV92" s="69"/>
      <x:c r="CW92" s="69"/>
      <x:c r="CX92" s="132"/>
      <x:c r="CY92" s="522" t="s">
        <x:v>66</x:v>
      </x:c>
      <x:c r="CZ92" s="77"/>
      <x:c r="DA92" s="71"/>
      <x:c r="DB92" s="69"/>
      <x:c r="DC92" s="71"/>
      <x:c r="DD92" s="94"/>
      <x:c r="DE92" s="72"/>
      <x:c r="DF92" s="94"/>
      <x:c r="DG92" s="106"/>
    </x:row>
    <x:row r="93" spans="1:111" s="20" customFormat="1" ht="30" customHeight="1">
      <x:c r="A93" s="288" t="s">
        <x:v>677</x:v>
      </x:c>
      <x:c r="B93" s="70">
        <x:f>B94</x:f>
        <x:v>0</x:v>
      </x:c>
      <x:c r="C93" s="73">
        <x:f t="shared" ref="C93:AK93" si="69">C94</x:f>
        <x:v>0</x:v>
      </x:c>
      <x:c r="D93" s="70">
        <x:f t="shared" si="69"/>
        <x:v>0</x:v>
      </x:c>
      <x:c r="E93" s="73">
        <x:f t="shared" si="69"/>
        <x:v>0</x:v>
      </x:c>
      <x:c r="F93" s="70">
        <x:f t="shared" si="69"/>
        <x:v>0</x:v>
      </x:c>
      <x:c r="G93" s="73">
        <x:f t="shared" si="69"/>
        <x:v>0</x:v>
      </x:c>
      <x:c r="H93" s="70">
        <x:f t="shared" si="69"/>
        <x:v>0</x:v>
      </x:c>
      <x:c r="I93" s="73">
        <x:f t="shared" si="69"/>
        <x:v>0</x:v>
      </x:c>
      <x:c r="J93" s="70">
        <x:f t="shared" si="69"/>
        <x:v>0</x:v>
      </x:c>
      <x:c r="K93" s="70">
        <x:f t="shared" si="69"/>
        <x:v>0</x:v>
      </x:c>
      <x:c r="L93" s="73">
        <x:f t="shared" si="69"/>
        <x:v>0</x:v>
      </x:c>
      <x:c r="M93" s="70">
        <x:f t="shared" si="69"/>
        <x:v>0</x:v>
      </x:c>
      <x:c r="N93" s="70">
        <x:f t="shared" si="69"/>
        <x:v>0</x:v>
      </x:c>
      <x:c r="O93" s="70">
        <x:f t="shared" si="69"/>
        <x:v>0</x:v>
      </x:c>
      <x:c r="P93" s="70">
        <x:f t="shared" si="69"/>
        <x:v>0</x:v>
      </x:c>
      <x:c r="Q93" s="70">
        <x:f t="shared" si="69"/>
        <x:v>0</x:v>
      </x:c>
      <x:c r="R93" s="73">
        <x:f t="shared" si="69"/>
        <x:v>0</x:v>
      </x:c>
      <x:c r="S93" s="70">
        <x:f t="shared" si="69"/>
        <x:v>0</x:v>
      </x:c>
      <x:c r="T93" s="73">
        <x:f t="shared" si="69"/>
        <x:v>0</x:v>
      </x:c>
      <x:c r="U93" s="70">
        <x:f t="shared" si="69"/>
        <x:v>0</x:v>
      </x:c>
      <x:c r="V93" s="73">
        <x:f t="shared" si="69"/>
        <x:v>0</x:v>
      </x:c>
      <x:c r="W93" s="70">
        <x:f t="shared" si="69"/>
        <x:v>0</x:v>
      </x:c>
      <x:c r="X93" s="70">
        <x:f t="shared" si="69"/>
        <x:v>0</x:v>
      </x:c>
      <x:c r="Y93" s="70">
        <x:f t="shared" si="69"/>
        <x:v>0</x:v>
      </x:c>
      <x:c r="Z93" s="70">
        <x:f t="shared" si="69"/>
        <x:v>0</x:v>
      </x:c>
      <x:c r="AA93" s="70">
        <x:f t="shared" si="69"/>
        <x:v>0</x:v>
      </x:c>
      <x:c r="AB93" s="70">
        <x:f t="shared" si="69"/>
        <x:v>0</x:v>
      </x:c>
      <x:c r="AC93" s="70">
        <x:f t="shared" si="69"/>
        <x:v>0</x:v>
      </x:c>
      <x:c r="AD93" s="70">
        <x:f t="shared" si="69"/>
        <x:v>0</x:v>
      </x:c>
      <x:c r="AE93" s="70">
        <x:f t="shared" si="69"/>
        <x:v>0</x:v>
      </x:c>
      <x:c r="AF93" s="70">
        <x:f t="shared" si="69"/>
        <x:v>0</x:v>
      </x:c>
      <x:c r="AG93" s="70">
        <x:f t="shared" si="69"/>
        <x:v>0</x:v>
      </x:c>
      <x:c r="AH93" s="70">
        <x:f t="shared" si="69"/>
        <x:v>0</x:v>
      </x:c>
      <x:c r="AI93" s="70">
        <x:f t="shared" si="69"/>
        <x:v>0</x:v>
      </x:c>
      <x:c r="AJ93" s="70">
        <x:f t="shared" si="69"/>
        <x:v>0</x:v>
      </x:c>
      <x:c r="AK93" s="70">
        <x:f t="shared" si="69"/>
        <x:v>0</x:v>
      </x:c>
      <x:c r="AL93" s="288" t="s">
        <x:v>677</x:v>
      </x:c>
      <x:c r="AM93" s="69">
        <x:f t="shared" ref="AM93:BU93" si="70">AM94</x:f>
        <x:v>0</x:v>
      </x:c>
      <x:c r="AN93" s="71">
        <x:f t="shared" si="70"/>
        <x:v>0</x:v>
      </x:c>
      <x:c r="AO93" s="69">
        <x:f t="shared" si="70"/>
        <x:v>0</x:v>
      </x:c>
      <x:c r="AP93" s="69">
        <x:f t="shared" si="70"/>
        <x:v>0</x:v>
      </x:c>
      <x:c r="AQ93" s="69">
        <x:f t="shared" si="70"/>
        <x:v>0</x:v>
      </x:c>
      <x:c r="AR93" s="71">
        <x:f t="shared" si="70"/>
        <x:v>0</x:v>
      </x:c>
      <x:c r="AS93" s="69">
        <x:f t="shared" si="70"/>
        <x:v>0</x:v>
      </x:c>
      <x:c r="AT93" s="71">
        <x:f t="shared" si="70"/>
        <x:v>0</x:v>
      </x:c>
      <x:c r="AU93" s="69">
        <x:f t="shared" si="70"/>
        <x:v>0</x:v>
      </x:c>
      <x:c r="AV93" s="69">
        <x:f t="shared" si="70"/>
        <x:v>0</x:v>
      </x:c>
      <x:c r="AW93" s="69">
        <x:f t="shared" si="70"/>
        <x:v>0</x:v>
      </x:c>
      <x:c r="AX93" s="69">
        <x:f t="shared" si="70"/>
        <x:v>0</x:v>
      </x:c>
      <x:c r="AY93" s="69">
        <x:f t="shared" si="70"/>
        <x:v>0</x:v>
      </x:c>
      <x:c r="AZ93" s="69">
        <x:f t="shared" si="70"/>
        <x:v>0</x:v>
      </x:c>
      <x:c r="BA93" s="71">
        <x:f t="shared" si="70"/>
        <x:v>0</x:v>
      </x:c>
      <x:c r="BB93" s="69">
        <x:f t="shared" si="70"/>
        <x:v>0</x:v>
      </x:c>
      <x:c r="BC93" s="69">
        <x:f t="shared" si="70"/>
        <x:v>0</x:v>
      </x:c>
      <x:c r="BD93" s="69">
        <x:f t="shared" si="70"/>
        <x:v>0</x:v>
      </x:c>
      <x:c r="BE93" s="69">
        <x:f t="shared" si="70"/>
        <x:v>0</x:v>
      </x:c>
      <x:c r="BF93" s="69">
        <x:f t="shared" si="70"/>
        <x:v>0</x:v>
      </x:c>
      <x:c r="BG93" s="69">
        <x:f t="shared" si="70"/>
        <x:v>0</x:v>
      </x:c>
      <x:c r="BH93" s="69">
        <x:f t="shared" si="70"/>
        <x:v>0</x:v>
      </x:c>
      <x:c r="BI93" s="69">
        <x:f t="shared" si="70"/>
        <x:v>0</x:v>
      </x:c>
      <x:c r="BJ93" s="71">
        <x:f t="shared" si="70"/>
        <x:v>0</x:v>
      </x:c>
      <x:c r="BK93" s="69">
        <x:f t="shared" si="70"/>
        <x:v>0</x:v>
      </x:c>
      <x:c r="BL93" s="71">
        <x:f t="shared" si="70"/>
        <x:v>0</x:v>
      </x:c>
      <x:c r="BM93" s="69">
        <x:f t="shared" si="70"/>
        <x:v>0</x:v>
      </x:c>
      <x:c r="BN93" s="71">
        <x:f t="shared" si="70"/>
        <x:v>0</x:v>
      </x:c>
      <x:c r="BO93" s="69">
        <x:f t="shared" si="70"/>
        <x:v>0</x:v>
      </x:c>
      <x:c r="BP93" s="71">
        <x:f t="shared" si="70"/>
        <x:v>0</x:v>
      </x:c>
      <x:c r="BQ93" s="69">
        <x:f t="shared" si="70"/>
        <x:v>0</x:v>
      </x:c>
      <x:c r="BR93" s="69">
        <x:f t="shared" si="70"/>
        <x:v>0</x:v>
      </x:c>
      <x:c r="BS93" s="69">
        <x:f t="shared" si="70"/>
        <x:v>0</x:v>
      </x:c>
      <x:c r="BT93" s="69">
        <x:f t="shared" si="70"/>
        <x:v>0</x:v>
      </x:c>
      <x:c r="BU93" s="69">
        <x:f t="shared" si="70"/>
        <x:v>0</x:v>
      </x:c>
      <x:c r="BV93" s="288" t="s">
        <x:v>677</x:v>
      </x:c>
      <x:c r="BW93" s="69">
        <x:f t="shared" ref="BW93:CX93" si="71">BW94</x:f>
        <x:v>0</x:v>
      </x:c>
      <x:c r="BX93" s="69">
        <x:f t="shared" si="71"/>
        <x:v>0</x:v>
      </x:c>
      <x:c r="BY93" s="71">
        <x:f t="shared" si="71"/>
        <x:v>0</x:v>
      </x:c>
      <x:c r="BZ93" s="69">
        <x:f t="shared" si="71"/>
        <x:v>0</x:v>
      </x:c>
      <x:c r="CA93" s="71">
        <x:f t="shared" si="71"/>
        <x:v>0</x:v>
      </x:c>
      <x:c r="CB93" s="69">
        <x:f t="shared" si="71"/>
        <x:v>0</x:v>
      </x:c>
      <x:c r="CC93" s="71">
        <x:f t="shared" si="71"/>
        <x:v>0</x:v>
      </x:c>
      <x:c r="CD93" s="69">
        <x:f t="shared" si="71"/>
        <x:v>0</x:v>
      </x:c>
      <x:c r="CE93" s="69">
        <x:f t="shared" si="71"/>
        <x:v>0</x:v>
      </x:c>
      <x:c r="CF93" s="71">
        <x:f t="shared" si="71"/>
        <x:v>0</x:v>
      </x:c>
      <x:c r="CG93" s="69">
        <x:f t="shared" si="71"/>
        <x:v>0</x:v>
      </x:c>
      <x:c r="CH93" s="69">
        <x:f t="shared" si="71"/>
        <x:v>0</x:v>
      </x:c>
      <x:c r="CI93" s="69">
        <x:f t="shared" si="71"/>
        <x:v>0</x:v>
      </x:c>
      <x:c r="CJ93" s="69">
        <x:f t="shared" si="71"/>
        <x:v>0</x:v>
      </x:c>
      <x:c r="CK93" s="69">
        <x:f t="shared" si="71"/>
        <x:v>0</x:v>
      </x:c>
      <x:c r="CL93" s="69">
        <x:f t="shared" si="71"/>
        <x:v>0</x:v>
      </x:c>
      <x:c r="CM93" s="69">
        <x:f t="shared" si="71"/>
        <x:v>0</x:v>
      </x:c>
      <x:c r="CN93" s="69">
        <x:f t="shared" si="71"/>
        <x:v>0</x:v>
      </x:c>
      <x:c r="CO93" s="69">
        <x:f t="shared" si="71"/>
        <x:v>0</x:v>
      </x:c>
      <x:c r="CP93" s="71">
        <x:f t="shared" si="71"/>
        <x:v>0</x:v>
      </x:c>
      <x:c r="CQ93" s="69">
        <x:f t="shared" si="71"/>
        <x:v>0</x:v>
      </x:c>
      <x:c r="CR93" s="71">
        <x:f t="shared" si="71"/>
        <x:v>0</x:v>
      </x:c>
      <x:c r="CS93" s="69">
        <x:f t="shared" si="71"/>
        <x:v>0</x:v>
      </x:c>
      <x:c r="CT93" s="69">
        <x:f t="shared" si="71"/>
        <x:v>0</x:v>
      </x:c>
      <x:c r="CU93" s="69">
        <x:f t="shared" si="71"/>
        <x:v>0</x:v>
      </x:c>
      <x:c r="CV93" s="69">
        <x:f t="shared" si="71"/>
        <x:v>0</x:v>
      </x:c>
      <x:c r="CW93" s="69">
        <x:f t="shared" si="71"/>
        <x:v>0</x:v>
      </x:c>
      <x:c r="CX93" s="132">
        <x:f t="shared" si="71"/>
        <x:v>0</x:v>
      </x:c>
      <x:c r="CY93" s="288" t="s">
        <x:v>677</x:v>
      </x:c>
      <x:c r="CZ93" s="77">
        <x:f t="shared" ref="CZ93:DG93" si="72">CZ94</x:f>
        <x:v>0</x:v>
      </x:c>
      <x:c r="DA93" s="71">
        <x:f t="shared" si="72"/>
        <x:v>0</x:v>
      </x:c>
      <x:c r="DB93" s="69">
        <x:f t="shared" si="72"/>
        <x:v>0</x:v>
      </x:c>
      <x:c r="DC93" s="71">
        <x:f t="shared" si="72"/>
        <x:v>0</x:v>
      </x:c>
      <x:c r="DD93" s="69">
        <x:f t="shared" si="72"/>
        <x:v>0</x:v>
      </x:c>
      <x:c r="DE93" s="71">
        <x:f t="shared" si="72"/>
        <x:v>0</x:v>
      </x:c>
      <x:c r="DF93" s="69">
        <x:f t="shared" si="72"/>
        <x:v>0</x:v>
      </x:c>
      <x:c r="DG93" s="105">
        <x:f t="shared" si="72"/>
        <x:v>0</x:v>
      </x:c>
    </x:row>
    <x:row r="94" spans="1:111" s="20" customFormat="1" ht="30" customHeight="1">
      <x:c r="A94" s="524" t="s">
        <x:v>1546</x:v>
      </x:c>
      <x:c r="B94" s="479"/>
      <x:c r="C94" s="478"/>
      <x:c r="D94" s="479"/>
      <x:c r="E94" s="478"/>
      <x:c r="F94" s="479"/>
      <x:c r="G94" s="478"/>
      <x:c r="H94" s="479"/>
      <x:c r="I94" s="478"/>
      <x:c r="J94" s="479"/>
      <x:c r="K94" s="479"/>
      <x:c r="L94" s="478"/>
      <x:c r="M94" s="479"/>
      <x:c r="N94" s="479"/>
      <x:c r="O94" s="479"/>
      <x:c r="P94" s="479"/>
      <x:c r="Q94" s="479"/>
      <x:c r="R94" s="478"/>
      <x:c r="S94" s="479"/>
      <x:c r="T94" s="478"/>
      <x:c r="U94" s="479"/>
      <x:c r="V94" s="478"/>
      <x:c r="W94" s="479"/>
      <x:c r="X94" s="479"/>
      <x:c r="Y94" s="479"/>
      <x:c r="Z94" s="479"/>
      <x:c r="AA94" s="479"/>
      <x:c r="AB94" s="479"/>
      <x:c r="AC94" s="479"/>
      <x:c r="AD94" s="479"/>
      <x:c r="AE94" s="479"/>
      <x:c r="AF94" s="479"/>
      <x:c r="AG94" s="479"/>
      <x:c r="AH94" s="479"/>
      <x:c r="AI94" s="479"/>
      <x:c r="AJ94" s="479"/>
      <x:c r="AK94" s="479"/>
      <x:c r="AL94" s="524" t="s">
        <x:v>1546</x:v>
      </x:c>
      <x:c r="AM94" s="519"/>
      <x:c r="AN94" s="518"/>
      <x:c r="AO94" s="519"/>
      <x:c r="AP94" s="519"/>
      <x:c r="AQ94" s="519"/>
      <x:c r="AR94" s="518"/>
      <x:c r="AS94" s="519"/>
      <x:c r="AT94" s="518"/>
      <x:c r="AU94" s="519"/>
      <x:c r="AV94" s="519"/>
      <x:c r="AW94" s="519"/>
      <x:c r="AX94" s="519"/>
      <x:c r="AY94" s="519"/>
      <x:c r="AZ94" s="519"/>
      <x:c r="BA94" s="518"/>
      <x:c r="BB94" s="519"/>
      <x:c r="BC94" s="519"/>
      <x:c r="BD94" s="519"/>
      <x:c r="BE94" s="519"/>
      <x:c r="BF94" s="519"/>
      <x:c r="BG94" s="519"/>
      <x:c r="BH94" s="519"/>
      <x:c r="BI94" s="519"/>
      <x:c r="BJ94" s="518"/>
      <x:c r="BK94" s="519"/>
      <x:c r="BL94" s="518"/>
      <x:c r="BM94" s="519"/>
      <x:c r="BN94" s="518"/>
      <x:c r="BO94" s="519"/>
      <x:c r="BP94" s="518"/>
      <x:c r="BQ94" s="519"/>
      <x:c r="BR94" s="519"/>
      <x:c r="BS94" s="519"/>
      <x:c r="BT94" s="519"/>
      <x:c r="BU94" s="519"/>
      <x:c r="BV94" s="524" t="s">
        <x:v>1546</x:v>
      </x:c>
      <x:c r="BW94" s="519"/>
      <x:c r="BX94" s="519"/>
      <x:c r="BY94" s="518"/>
      <x:c r="BZ94" s="519"/>
      <x:c r="CA94" s="518"/>
      <x:c r="CB94" s="519"/>
      <x:c r="CC94" s="518"/>
      <x:c r="CD94" s="519"/>
      <x:c r="CE94" s="519"/>
      <x:c r="CF94" s="518"/>
      <x:c r="CG94" s="538"/>
      <x:c r="CH94" s="519"/>
      <x:c r="CI94" s="519"/>
      <x:c r="CJ94" s="519"/>
      <x:c r="CK94" s="519"/>
      <x:c r="CL94" s="519"/>
      <x:c r="CM94" s="519"/>
      <x:c r="CN94" s="519"/>
      <x:c r="CO94" s="519"/>
      <x:c r="CP94" s="518"/>
      <x:c r="CQ94" s="519"/>
      <x:c r="CR94" s="518"/>
      <x:c r="CS94" s="519"/>
      <x:c r="CT94" s="519"/>
      <x:c r="CU94" s="519"/>
      <x:c r="CV94" s="519"/>
      <x:c r="CW94" s="519"/>
      <x:c r="CX94" s="527"/>
      <x:c r="CY94" s="524" t="s">
        <x:v>1546</x:v>
      </x:c>
      <x:c r="CZ94" s="539"/>
      <x:c r="DA94" s="529"/>
      <x:c r="DB94" s="519"/>
      <x:c r="DC94" s="518"/>
      <x:c r="DD94" s="528"/>
      <x:c r="DE94" s="529"/>
      <x:c r="DF94" s="528"/>
      <x:c r="DG94" s="540"/>
    </x:row>
    <x:row r="95" spans="1:111" s="20" customFormat="1" ht="30" customHeight="1">
      <x:c r="A95" s="134" t="s">
        <x:v>2403</x:v>
      </x:c>
      <x:c r="B95" s="348">
        <x:f t="shared" ref="B95:AK95" si="73">B96+B102+B106</x:f>
        <x:v>3</x:v>
      </x:c>
      <x:c r="C95" s="347">
        <x:f t="shared" si="73"/>
        <x:v>36176.300000000003</x:v>
      </x:c>
      <x:c r="D95" s="348">
        <x:f t="shared" si="73"/>
        <x:v>1</x:v>
      </x:c>
      <x:c r="E95" s="347">
        <x:f t="shared" si="73"/>
        <x:v>7445</x:v>
      </x:c>
      <x:c r="F95" s="348">
        <x:f t="shared" si="73"/>
        <x:v>1</x:v>
      </x:c>
      <x:c r="G95" s="347">
        <x:f t="shared" si="73"/>
        <x:v>0.5</x:v>
      </x:c>
      <x:c r="H95" s="348">
        <x:f t="shared" si="73"/>
        <x:v>9</x:v>
      </x:c>
      <x:c r="I95" s="347">
        <x:f t="shared" si="73"/>
        <x:v>820</x:v>
      </x:c>
      <x:c r="J95" s="348">
        <x:f t="shared" si="73"/>
        <x:v>10</x:v>
      </x:c>
      <x:c r="K95" s="348">
        <x:f t="shared" si="73"/>
        <x:v>0</x:v>
      </x:c>
      <x:c r="L95" s="347">
        <x:f t="shared" si="73"/>
        <x:v>0</x:v>
      </x:c>
      <x:c r="M95" s="348">
        <x:f t="shared" si="73"/>
        <x:v>2</x:v>
      </x:c>
      <x:c r="N95" s="348">
        <x:f t="shared" si="73"/>
        <x:v>3</x:v>
      </x:c>
      <x:c r="O95" s="348">
        <x:f t="shared" si="73"/>
        <x:v>2</x:v>
      </x:c>
      <x:c r="P95" s="348">
        <x:f t="shared" si="73"/>
        <x:v>2</x:v>
      </x:c>
      <x:c r="Q95" s="348">
        <x:f t="shared" si="73"/>
        <x:v>0</x:v>
      </x:c>
      <x:c r="R95" s="347">
        <x:f t="shared" si="73"/>
        <x:v>0</x:v>
      </x:c>
      <x:c r="S95" s="348">
        <x:f t="shared" si="73"/>
        <x:v>13</x:v>
      </x:c>
      <x:c r="T95" s="347">
        <x:f t="shared" si="73"/>
        <x:v>240</x:v>
      </x:c>
      <x:c r="U95" s="348">
        <x:f t="shared" si="73"/>
        <x:v>0</x:v>
      </x:c>
      <x:c r="V95" s="347">
        <x:f t="shared" si="73"/>
        <x:v>0</x:v>
      </x:c>
      <x:c r="W95" s="348">
        <x:f t="shared" si="73"/>
        <x:v>2</x:v>
      </x:c>
      <x:c r="X95" s="348">
        <x:f t="shared" si="73"/>
        <x:v>47</x:v>
      </x:c>
      <x:c r="Y95" s="348">
        <x:f t="shared" si="73"/>
        <x:v>14</x:v>
      </x:c>
      <x:c r="Z95" s="348">
        <x:f t="shared" si="73"/>
        <x:v>82</x:v>
      </x:c>
      <x:c r="AA95" s="348">
        <x:f t="shared" si="73"/>
        <x:v>0</x:v>
      </x:c>
      <x:c r="AB95" s="348">
        <x:f t="shared" si="73"/>
        <x:v>0</x:v>
      </x:c>
      <x:c r="AC95" s="348">
        <x:f t="shared" si="73"/>
        <x:v>1</x:v>
      </x:c>
      <x:c r="AD95" s="348">
        <x:f t="shared" si="73"/>
        <x:v>0</x:v>
      </x:c>
      <x:c r="AE95" s="348">
        <x:f t="shared" si="73"/>
        <x:v>1</x:v>
      </x:c>
      <x:c r="AF95" s="348">
        <x:f t="shared" si="73"/>
        <x:v>0</x:v>
      </x:c>
      <x:c r="AG95" s="348">
        <x:f t="shared" si="73"/>
        <x:v>2</x:v>
      </x:c>
      <x:c r="AH95" s="348">
        <x:f t="shared" si="73"/>
        <x:v>0</x:v>
      </x:c>
      <x:c r="AI95" s="348">
        <x:f t="shared" si="73"/>
        <x:v>0</x:v>
      </x:c>
      <x:c r="AJ95" s="348">
        <x:f t="shared" si="73"/>
        <x:v>1</x:v>
      </x:c>
      <x:c r="AK95" s="348">
        <x:f t="shared" si="73"/>
        <x:v>2</x:v>
      </x:c>
      <x:c r="AL95" s="134" t="s">
        <x:v>2403</x:v>
      </x:c>
      <x:c r="AM95" s="291">
        <x:f t="shared" ref="AM95:BU95" si="74">AM96+AM102+AM106</x:f>
        <x:v>0</x:v>
      </x:c>
      <x:c r="AN95" s="290">
        <x:f t="shared" si="74"/>
        <x:v>0</x:v>
      </x:c>
      <x:c r="AO95" s="291">
        <x:f t="shared" si="74"/>
        <x:v>0</x:v>
      </x:c>
      <x:c r="AP95" s="291">
        <x:f t="shared" si="74"/>
        <x:v>0</x:v>
      </x:c>
      <x:c r="AQ95" s="291">
        <x:f t="shared" si="74"/>
        <x:v>0</x:v>
      </x:c>
      <x:c r="AR95" s="290">
        <x:f t="shared" si="74"/>
        <x:v>0</x:v>
      </x:c>
      <x:c r="AS95" s="291">
        <x:f t="shared" si="74"/>
        <x:v>0</x:v>
      </x:c>
      <x:c r="AT95" s="290">
        <x:f t="shared" si="74"/>
        <x:v>0</x:v>
      </x:c>
      <x:c r="AU95" s="291">
        <x:f t="shared" si="74"/>
        <x:v>0</x:v>
      </x:c>
      <x:c r="AV95" s="291">
        <x:f t="shared" si="74"/>
        <x:v>0</x:v>
      </x:c>
      <x:c r="AW95" s="291">
        <x:f t="shared" si="74"/>
        <x:v>0</x:v>
      </x:c>
      <x:c r="AX95" s="291">
        <x:f t="shared" si="74"/>
        <x:v>0</x:v>
      </x:c>
      <x:c r="AY95" s="291">
        <x:f t="shared" si="74"/>
        <x:v>0</x:v>
      </x:c>
      <x:c r="AZ95" s="291">
        <x:f t="shared" si="74"/>
        <x:v>0</x:v>
      </x:c>
      <x:c r="BA95" s="290">
        <x:f t="shared" si="74"/>
        <x:v>0</x:v>
      </x:c>
      <x:c r="BB95" s="291">
        <x:f t="shared" si="74"/>
        <x:v>0</x:v>
      </x:c>
      <x:c r="BC95" s="291">
        <x:f t="shared" si="74"/>
        <x:v>0</x:v>
      </x:c>
      <x:c r="BD95" s="291">
        <x:f t="shared" si="74"/>
        <x:v>0</x:v>
      </x:c>
      <x:c r="BE95" s="291">
        <x:f t="shared" si="74"/>
        <x:v>4</x:v>
      </x:c>
      <x:c r="BF95" s="291">
        <x:f t="shared" si="74"/>
        <x:v>15</x:v>
      </x:c>
      <x:c r="BG95" s="291">
        <x:f t="shared" si="74"/>
        <x:v>7</x:v>
      </x:c>
      <x:c r="BH95" s="291">
        <x:f t="shared" si="74"/>
        <x:v>21.329113924050631</x:v>
      </x:c>
      <x:c r="BI95" s="291">
        <x:f t="shared" si="74"/>
        <x:v>0</x:v>
      </x:c>
      <x:c r="BJ95" s="290">
        <x:f t="shared" si="74"/>
        <x:v>0</x:v>
      </x:c>
      <x:c r="BK95" s="291">
        <x:f t="shared" si="74"/>
        <x:v>0</x:v>
      </x:c>
      <x:c r="BL95" s="290">
        <x:f t="shared" si="74"/>
        <x:v>0</x:v>
      </x:c>
      <x:c r="BM95" s="291">
        <x:f t="shared" si="74"/>
        <x:v>0</x:v>
      </x:c>
      <x:c r="BN95" s="290">
        <x:f t="shared" si="74"/>
        <x:v>0</x:v>
      </x:c>
      <x:c r="BO95" s="291">
        <x:f t="shared" si="74"/>
        <x:v>0</x:v>
      </x:c>
      <x:c r="BP95" s="290">
        <x:f t="shared" si="74"/>
        <x:v>0</x:v>
      </x:c>
      <x:c r="BQ95" s="291">
        <x:f t="shared" si="74"/>
        <x:v>0</x:v>
      </x:c>
      <x:c r="BR95" s="291">
        <x:f t="shared" si="74"/>
        <x:v>3</x:v>
      </x:c>
      <x:c r="BS95" s="291">
        <x:f t="shared" si="74"/>
        <x:v>1</x:v>
      </x:c>
      <x:c r="BT95" s="291">
        <x:f t="shared" si="74"/>
        <x:v>0</x:v>
      </x:c>
      <x:c r="BU95" s="291">
        <x:f t="shared" si="74"/>
        <x:v>0</x:v>
      </x:c>
      <x:c r="BV95" s="134" t="s">
        <x:v>2403</x:v>
      </x:c>
      <x:c r="BW95" s="291">
        <x:f t="shared" ref="BW95:CX95" si="75">BW96+BW102+BW106</x:f>
        <x:v>0</x:v>
      </x:c>
      <x:c r="BX95" s="291">
        <x:f t="shared" si="75"/>
        <x:v>0</x:v>
      </x:c>
      <x:c r="BY95" s="290">
        <x:f t="shared" si="75"/>
        <x:v>0</x:v>
      </x:c>
      <x:c r="BZ95" s="291">
        <x:f t="shared" si="75"/>
        <x:v>0</x:v>
      </x:c>
      <x:c r="CA95" s="290">
        <x:f t="shared" si="75"/>
        <x:v>0</x:v>
      </x:c>
      <x:c r="CB95" s="291">
        <x:f t="shared" si="75"/>
        <x:v>0</x:v>
      </x:c>
      <x:c r="CC95" s="290">
        <x:f t="shared" si="75"/>
        <x:v>0</x:v>
      </x:c>
      <x:c r="CD95" s="291">
        <x:f t="shared" si="75"/>
        <x:v>0</x:v>
      </x:c>
      <x:c r="CE95" s="291">
        <x:f t="shared" si="75"/>
        <x:v>4</x:v>
      </x:c>
      <x:c r="CF95" s="290">
        <x:f t="shared" si="75"/>
        <x:v>221.90000000000001</x:v>
      </x:c>
      <x:c r="CG95" s="291">
        <x:f t="shared" si="75"/>
        <x:v>0</x:v>
      </x:c>
      <x:c r="CH95" s="291">
        <x:f t="shared" si="75"/>
        <x:v>0</x:v>
      </x:c>
      <x:c r="CI95" s="291">
        <x:f t="shared" si="75"/>
        <x:v>1</x:v>
      </x:c>
      <x:c r="CJ95" s="291">
        <x:f t="shared" si="75"/>
        <x:v>3</x:v>
      </x:c>
      <x:c r="CK95" s="291">
        <x:f t="shared" si="75"/>
        <x:v>0</x:v>
      </x:c>
      <x:c r="CL95" s="291">
        <x:f t="shared" si="75"/>
        <x:v>0</x:v>
      </x:c>
      <x:c r="CM95" s="291">
        <x:f t="shared" si="75"/>
        <x:v>0</x:v>
      </x:c>
      <x:c r="CN95" s="291">
        <x:f t="shared" si="75"/>
        <x:v>0</x:v>
      </x:c>
      <x:c r="CO95" s="291">
        <x:f t="shared" si="75"/>
        <x:v>1</x:v>
      </x:c>
      <x:c r="CP95" s="290">
        <x:f t="shared" si="75"/>
        <x:v>106.18000000000001</x:v>
      </x:c>
      <x:c r="CQ95" s="291">
        <x:f t="shared" si="75"/>
        <x:v>1</x:v>
      </x:c>
      <x:c r="CR95" s="290">
        <x:f t="shared" si="75"/>
        <x:v>140</x:v>
      </x:c>
      <x:c r="CS95" s="291">
        <x:f t="shared" si="75"/>
        <x:v>112</x:v>
      </x:c>
      <x:c r="CT95" s="291">
        <x:f t="shared" si="75"/>
        <x:v>0</x:v>
      </x:c>
      <x:c r="CU95" s="291">
        <x:f t="shared" si="75"/>
        <x:v>0</x:v>
      </x:c>
      <x:c r="CV95" s="291">
        <x:f t="shared" si="75"/>
        <x:v>2</x:v>
      </x:c>
      <x:c r="CW95" s="291">
        <x:f t="shared" si="75"/>
        <x:v>0</x:v>
      </x:c>
      <x:c r="CX95" s="418">
        <x:f t="shared" si="75"/>
        <x:v>0</x:v>
      </x:c>
      <x:c r="CY95" s="134" t="s">
        <x:v>2403</x:v>
      </x:c>
      <x:c r="CZ95" s="289">
        <x:f t="shared" ref="CZ95:DG95" si="76">CZ96+CZ102+CZ106</x:f>
        <x:v>1</x:v>
      </x:c>
      <x:c r="DA95" s="290">
        <x:f t="shared" si="76"/>
        <x:v>229.5</x:v>
      </x:c>
      <x:c r="DB95" s="291">
        <x:f t="shared" si="76"/>
        <x:v>0</x:v>
      </x:c>
      <x:c r="DC95" s="290">
        <x:f t="shared" si="76"/>
        <x:v>0</x:v>
      </x:c>
      <x:c r="DD95" s="291">
        <x:f t="shared" si="76"/>
        <x:v>0</x:v>
      </x:c>
      <x:c r="DE95" s="290">
        <x:f t="shared" si="76"/>
        <x:v>0</x:v>
      </x:c>
      <x:c r="DF95" s="291">
        <x:f t="shared" si="76"/>
        <x:v>0</x:v>
      </x:c>
      <x:c r="DG95" s="292">
        <x:f t="shared" si="76"/>
        <x:v>0</x:v>
      </x:c>
    </x:row>
    <x:row r="96" spans="1:111" s="20" customFormat="1" ht="30" customHeight="1">
      <x:c r="A96" s="287" t="s">
        <x:v>1065</x:v>
      </x:c>
      <x:c r="B96" s="81">
        <x:f t="shared" ref="B96:AK96" si="77">SUM(B97:B101)</x:f>
        <x:v>0</x:v>
      </x:c>
      <x:c r="C96" s="82">
        <x:f t="shared" si="77"/>
        <x:v>0</x:v>
      </x:c>
      <x:c r="D96" s="81">
        <x:f t="shared" si="77"/>
        <x:v>0</x:v>
      </x:c>
      <x:c r="E96" s="82">
        <x:f t="shared" si="77"/>
        <x:v>0</x:v>
      </x:c>
      <x:c r="F96" s="81">
        <x:f t="shared" si="77"/>
        <x:v>0</x:v>
      </x:c>
      <x:c r="G96" s="82">
        <x:f t="shared" si="77"/>
        <x:v>0</x:v>
      </x:c>
      <x:c r="H96" s="81">
        <x:f t="shared" si="77"/>
        <x:v>0</x:v>
      </x:c>
      <x:c r="I96" s="82">
        <x:f t="shared" si="77"/>
        <x:v>0</x:v>
      </x:c>
      <x:c r="J96" s="81">
        <x:f t="shared" si="77"/>
        <x:v>0</x:v>
      </x:c>
      <x:c r="K96" s="81">
        <x:f t="shared" si="77"/>
        <x:v>0</x:v>
      </x:c>
      <x:c r="L96" s="82">
        <x:f t="shared" si="77"/>
        <x:v>0</x:v>
      </x:c>
      <x:c r="M96" s="81">
        <x:f t="shared" si="77"/>
        <x:v>0</x:v>
      </x:c>
      <x:c r="N96" s="81">
        <x:f t="shared" si="77"/>
        <x:v>1</x:v>
      </x:c>
      <x:c r="O96" s="81">
        <x:f t="shared" si="77"/>
        <x:v>2</x:v>
      </x:c>
      <x:c r="P96" s="81">
        <x:f t="shared" si="77"/>
        <x:v>2</x:v>
      </x:c>
      <x:c r="Q96" s="81">
        <x:f t="shared" si="77"/>
        <x:v>0</x:v>
      </x:c>
      <x:c r="R96" s="82">
        <x:f t="shared" si="77"/>
        <x:v>0</x:v>
      </x:c>
      <x:c r="S96" s="81">
        <x:f t="shared" si="77"/>
        <x:v>2</x:v>
      </x:c>
      <x:c r="T96" s="82">
        <x:f t="shared" si="77"/>
        <x:v>40</x:v>
      </x:c>
      <x:c r="U96" s="81">
        <x:f t="shared" si="77"/>
        <x:v>0</x:v>
      </x:c>
      <x:c r="V96" s="82">
        <x:f t="shared" si="77"/>
        <x:v>0</x:v>
      </x:c>
      <x:c r="W96" s="81">
        <x:f t="shared" si="77"/>
        <x:v>1</x:v>
      </x:c>
      <x:c r="X96" s="81">
        <x:f t="shared" si="77"/>
        <x:v>10</x:v>
      </x:c>
      <x:c r="Y96" s="81">
        <x:f t="shared" si="77"/>
        <x:v>2</x:v>
      </x:c>
      <x:c r="Z96" s="81">
        <x:f t="shared" si="77"/>
        <x:v>5</x:v>
      </x:c>
      <x:c r="AA96" s="81">
        <x:f t="shared" si="77"/>
        <x:v>0</x:v>
      </x:c>
      <x:c r="AB96" s="81">
        <x:f t="shared" si="77"/>
        <x:v>0</x:v>
      </x:c>
      <x:c r="AC96" s="81">
        <x:f t="shared" si="77"/>
        <x:v>0</x:v>
      </x:c>
      <x:c r="AD96" s="81">
        <x:f t="shared" si="77"/>
        <x:v>0</x:v>
      </x:c>
      <x:c r="AE96" s="81">
        <x:f t="shared" si="77"/>
        <x:v>0</x:v>
      </x:c>
      <x:c r="AF96" s="81">
        <x:f t="shared" si="77"/>
        <x:v>0</x:v>
      </x:c>
      <x:c r="AG96" s="81">
        <x:f t="shared" si="77"/>
        <x:v>0</x:v>
      </x:c>
      <x:c r="AH96" s="81">
        <x:f t="shared" si="77"/>
        <x:v>0</x:v>
      </x:c>
      <x:c r="AI96" s="81">
        <x:f t="shared" si="77"/>
        <x:v>0</x:v>
      </x:c>
      <x:c r="AJ96" s="81">
        <x:f t="shared" si="77"/>
        <x:v>0</x:v>
      </x:c>
      <x:c r="AK96" s="81">
        <x:f t="shared" si="77"/>
        <x:v>0</x:v>
      </x:c>
      <x:c r="AL96" s="287" t="s">
        <x:v>1065</x:v>
      </x:c>
      <x:c r="AM96" s="80">
        <x:f t="shared" ref="AM96:BU96" si="78">SUM(AM97:AM101)</x:f>
        <x:v>0</x:v>
      </x:c>
      <x:c r="AN96" s="79">
        <x:f t="shared" si="78"/>
        <x:v>0</x:v>
      </x:c>
      <x:c r="AO96" s="80">
        <x:f t="shared" si="78"/>
        <x:v>0</x:v>
      </x:c>
      <x:c r="AP96" s="80">
        <x:f t="shared" si="78"/>
        <x:v>0</x:v>
      </x:c>
      <x:c r="AQ96" s="80">
        <x:f t="shared" si="78"/>
        <x:v>0</x:v>
      </x:c>
      <x:c r="AR96" s="79">
        <x:f t="shared" si="78"/>
        <x:v>0</x:v>
      </x:c>
      <x:c r="AS96" s="80">
        <x:f t="shared" si="78"/>
        <x:v>0</x:v>
      </x:c>
      <x:c r="AT96" s="79">
        <x:f t="shared" si="78"/>
        <x:v>0</x:v>
      </x:c>
      <x:c r="AU96" s="80">
        <x:f t="shared" si="78"/>
        <x:v>0</x:v>
      </x:c>
      <x:c r="AV96" s="80">
        <x:f t="shared" si="78"/>
        <x:v>0</x:v>
      </x:c>
      <x:c r="AW96" s="80">
        <x:f t="shared" si="78"/>
        <x:v>0</x:v>
      </x:c>
      <x:c r="AX96" s="80">
        <x:f t="shared" si="78"/>
        <x:v>0</x:v>
      </x:c>
      <x:c r="AY96" s="80">
        <x:f t="shared" si="78"/>
        <x:v>0</x:v>
      </x:c>
      <x:c r="AZ96" s="80">
        <x:f t="shared" si="78"/>
        <x:v>0</x:v>
      </x:c>
      <x:c r="BA96" s="79">
        <x:f t="shared" si="78"/>
        <x:v>0</x:v>
      </x:c>
      <x:c r="BB96" s="80">
        <x:f t="shared" si="78"/>
        <x:v>0</x:v>
      </x:c>
      <x:c r="BC96" s="80">
        <x:f t="shared" si="78"/>
        <x:v>0</x:v>
      </x:c>
      <x:c r="BD96" s="80">
        <x:f t="shared" si="78"/>
        <x:v>0</x:v>
      </x:c>
      <x:c r="BE96" s="80">
        <x:f t="shared" si="78"/>
        <x:v>0</x:v>
      </x:c>
      <x:c r="BF96" s="80">
        <x:f t="shared" si="78"/>
        <x:v>0</x:v>
      </x:c>
      <x:c r="BG96" s="80">
        <x:f t="shared" si="78"/>
        <x:v>2</x:v>
      </x:c>
      <x:c r="BH96" s="80">
        <x:f t="shared" si="78"/>
        <x:v>3</x:v>
      </x:c>
      <x:c r="BI96" s="80">
        <x:f t="shared" si="78"/>
        <x:v>0</x:v>
      </x:c>
      <x:c r="BJ96" s="79">
        <x:f t="shared" si="78"/>
        <x:v>0</x:v>
      </x:c>
      <x:c r="BK96" s="80">
        <x:f t="shared" si="78"/>
        <x:v>0</x:v>
      </x:c>
      <x:c r="BL96" s="79">
        <x:f t="shared" si="78"/>
        <x:v>0</x:v>
      </x:c>
      <x:c r="BM96" s="80">
        <x:f t="shared" si="78"/>
        <x:v>0</x:v>
      </x:c>
      <x:c r="BN96" s="79">
        <x:f t="shared" si="78"/>
        <x:v>0</x:v>
      </x:c>
      <x:c r="BO96" s="80">
        <x:f t="shared" si="78"/>
        <x:v>0</x:v>
      </x:c>
      <x:c r="BP96" s="79">
        <x:f t="shared" si="78"/>
        <x:v>0</x:v>
      </x:c>
      <x:c r="BQ96" s="80">
        <x:f t="shared" si="78"/>
        <x:v>0</x:v>
      </x:c>
      <x:c r="BR96" s="80">
        <x:f t="shared" si="78"/>
        <x:v>0</x:v>
      </x:c>
      <x:c r="BS96" s="80">
        <x:f t="shared" si="78"/>
        <x:v>0</x:v>
      </x:c>
      <x:c r="BT96" s="80">
        <x:f t="shared" si="78"/>
        <x:v>0</x:v>
      </x:c>
      <x:c r="BU96" s="80">
        <x:f t="shared" si="78"/>
        <x:v>0</x:v>
      </x:c>
      <x:c r="BV96" s="287" t="s">
        <x:v>1065</x:v>
      </x:c>
      <x:c r="BW96" s="80">
        <x:f t="shared" ref="BW96:CX96" si="79">SUM(BW97:BW101)</x:f>
        <x:v>0</x:v>
      </x:c>
      <x:c r="BX96" s="80">
        <x:f t="shared" si="79"/>
        <x:v>0</x:v>
      </x:c>
      <x:c r="BY96" s="79">
        <x:f t="shared" si="79"/>
        <x:v>0</x:v>
      </x:c>
      <x:c r="BZ96" s="80">
        <x:f t="shared" si="79"/>
        <x:v>0</x:v>
      </x:c>
      <x:c r="CA96" s="79">
        <x:f t="shared" si="79"/>
        <x:v>0</x:v>
      </x:c>
      <x:c r="CB96" s="80">
        <x:f t="shared" si="79"/>
        <x:v>0</x:v>
      </x:c>
      <x:c r="CC96" s="79">
        <x:f t="shared" si="79"/>
        <x:v>0</x:v>
      </x:c>
      <x:c r="CD96" s="80">
        <x:f t="shared" si="79"/>
        <x:v>0</x:v>
      </x:c>
      <x:c r="CE96" s="80">
        <x:f t="shared" si="79"/>
        <x:v>0</x:v>
      </x:c>
      <x:c r="CF96" s="79">
        <x:f t="shared" si="79"/>
        <x:v>0</x:v>
      </x:c>
      <x:c r="CG96" s="80">
        <x:f t="shared" si="79"/>
        <x:v>0</x:v>
      </x:c>
      <x:c r="CH96" s="80">
        <x:f t="shared" si="79"/>
        <x:v>0</x:v>
      </x:c>
      <x:c r="CI96" s="80">
        <x:f t="shared" si="79"/>
        <x:v>0</x:v>
      </x:c>
      <x:c r="CJ96" s="80">
        <x:f t="shared" si="79"/>
        <x:v>1</x:v>
      </x:c>
      <x:c r="CK96" s="80">
        <x:f t="shared" si="79"/>
        <x:v>0</x:v>
      </x:c>
      <x:c r="CL96" s="80">
        <x:f t="shared" si="79"/>
        <x:v>0</x:v>
      </x:c>
      <x:c r="CM96" s="80">
        <x:f t="shared" si="79"/>
        <x:v>0</x:v>
      </x:c>
      <x:c r="CN96" s="80">
        <x:f t="shared" si="79"/>
        <x:v>0</x:v>
      </x:c>
      <x:c r="CO96" s="80">
        <x:f t="shared" si="79"/>
        <x:v>0</x:v>
      </x:c>
      <x:c r="CP96" s="79">
        <x:f t="shared" si="79"/>
        <x:v>0</x:v>
      </x:c>
      <x:c r="CQ96" s="80">
        <x:f t="shared" si="79"/>
        <x:v>0</x:v>
      </x:c>
      <x:c r="CR96" s="79">
        <x:f t="shared" si="79"/>
        <x:v>0</x:v>
      </x:c>
      <x:c r="CS96" s="80">
        <x:f t="shared" si="79"/>
        <x:v>2</x:v>
      </x:c>
      <x:c r="CT96" s="80">
        <x:f t="shared" si="79"/>
        <x:v>0</x:v>
      </x:c>
      <x:c r="CU96" s="80">
        <x:f t="shared" si="79"/>
        <x:v>0</x:v>
      </x:c>
      <x:c r="CV96" s="80">
        <x:f t="shared" si="79"/>
        <x:v>0</x:v>
      </x:c>
      <x:c r="CW96" s="80">
        <x:f t="shared" si="79"/>
        <x:v>0</x:v>
      </x:c>
      <x:c r="CX96" s="131">
        <x:f t="shared" si="79"/>
        <x:v>0</x:v>
      </x:c>
      <x:c r="CY96" s="287" t="s">
        <x:v>1065</x:v>
      </x:c>
      <x:c r="CZ96" s="78">
        <x:f t="shared" ref="CZ96:DG96" si="80">SUM(CZ97:CZ101)</x:f>
        <x:v>0</x:v>
      </x:c>
      <x:c r="DA96" s="79">
        <x:f t="shared" si="80"/>
        <x:v>0</x:v>
      </x:c>
      <x:c r="DB96" s="80">
        <x:f t="shared" si="80"/>
        <x:v>0</x:v>
      </x:c>
      <x:c r="DC96" s="79">
        <x:f t="shared" si="80"/>
        <x:v>0</x:v>
      </x:c>
      <x:c r="DD96" s="80">
        <x:f t="shared" si="80"/>
        <x:v>0</x:v>
      </x:c>
      <x:c r="DE96" s="79">
        <x:f t="shared" si="80"/>
        <x:v>0</x:v>
      </x:c>
      <x:c r="DF96" s="80">
        <x:f t="shared" si="80"/>
        <x:v>0</x:v>
      </x:c>
      <x:c r="DG96" s="108">
        <x:f t="shared" si="80"/>
        <x:v>0</x:v>
      </x:c>
    </x:row>
    <x:row r="97" spans="1:111" s="20" customFormat="1" ht="30" customHeight="1">
      <x:c r="A97" s="522" t="s">
        <x:v>2224</x:v>
      </x:c>
      <x:c r="B97" s="70"/>
      <x:c r="C97" s="73"/>
      <x:c r="D97" s="70"/>
      <x:c r="E97" s="73"/>
      <x:c r="F97" s="70"/>
      <x:c r="G97" s="73"/>
      <x:c r="H97" s="70"/>
      <x:c r="I97" s="73"/>
      <x:c r="J97" s="70"/>
      <x:c r="K97" s="70"/>
      <x:c r="L97" s="73"/>
      <x:c r="M97" s="70"/>
      <x:c r="N97" s="70"/>
      <x:c r="O97" s="70">
        <x:v>2</x:v>
      </x:c>
      <x:c r="P97" s="70">
        <x:v>2</x:v>
      </x:c>
      <x:c r="Q97" s="70"/>
      <x:c r="R97" s="73"/>
      <x:c r="S97" s="70">
        <x:v>1</x:v>
      </x:c>
      <x:c r="T97" s="73">
        <x:v>20</x:v>
      </x:c>
      <x:c r="U97" s="70"/>
      <x:c r="V97" s="73"/>
      <x:c r="W97" s="70"/>
      <x:c r="X97" s="70">
        <x:v>1</x:v>
      </x:c>
      <x:c r="Y97" s="70"/>
      <x:c r="Z97" s="70"/>
      <x:c r="AA97" s="70"/>
      <x:c r="AB97" s="70"/>
      <x:c r="AC97" s="70"/>
      <x:c r="AD97" s="70"/>
      <x:c r="AE97" s="70"/>
      <x:c r="AF97" s="70"/>
      <x:c r="AG97" s="70">
        <x:v>0</x:v>
      </x:c>
      <x:c r="AH97" s="70"/>
      <x:c r="AI97" s="70"/>
      <x:c r="AJ97" s="70"/>
      <x:c r="AK97" s="70"/>
      <x:c r="AL97" s="522" t="s">
        <x:v>2224</x:v>
      </x:c>
      <x:c r="AM97" s="69"/>
      <x:c r="AN97" s="71"/>
      <x:c r="AO97" s="69"/>
      <x:c r="AP97" s="69"/>
      <x:c r="AQ97" s="69"/>
      <x:c r="AR97" s="71"/>
      <x:c r="AS97" s="69"/>
      <x:c r="AT97" s="71"/>
      <x:c r="AU97" s="69"/>
      <x:c r="AV97" s="69"/>
      <x:c r="AW97" s="69"/>
      <x:c r="AX97" s="69"/>
      <x:c r="AY97" s="69"/>
      <x:c r="AZ97" s="69"/>
      <x:c r="BA97" s="71"/>
      <x:c r="BB97" s="69"/>
      <x:c r="BC97" s="69"/>
      <x:c r="BD97" s="69"/>
      <x:c r="BE97" s="69"/>
      <x:c r="BF97" s="69"/>
      <x:c r="BG97" s="69">
        <x:v>1</x:v>
      </x:c>
      <x:c r="BH97" s="69">
        <x:v>2</x:v>
      </x:c>
      <x:c r="BI97" s="69"/>
      <x:c r="BJ97" s="71"/>
      <x:c r="BK97" s="69"/>
      <x:c r="BL97" s="71"/>
      <x:c r="BM97" s="69"/>
      <x:c r="BN97" s="71"/>
      <x:c r="BO97" s="69"/>
      <x:c r="BP97" s="71"/>
      <x:c r="BQ97" s="69"/>
      <x:c r="BR97" s="69"/>
      <x:c r="BS97" s="69"/>
      <x:c r="BT97" s="69"/>
      <x:c r="BU97" s="69"/>
      <x:c r="BV97" s="522" t="s">
        <x:v>2224</x:v>
      </x:c>
      <x:c r="BW97" s="69"/>
      <x:c r="BX97" s="69"/>
      <x:c r="BY97" s="71"/>
      <x:c r="BZ97" s="69"/>
      <x:c r="CA97" s="71"/>
      <x:c r="CB97" s="69"/>
      <x:c r="CC97" s="71"/>
      <x:c r="CD97" s="69"/>
      <x:c r="CE97" s="69"/>
      <x:c r="CF97" s="71"/>
      <x:c r="CG97" s="531"/>
      <x:c r="CH97" s="69"/>
      <x:c r="CI97" s="69"/>
      <x:c r="CJ97" s="69">
        <x:v>1</x:v>
      </x:c>
      <x:c r="CK97" s="69"/>
      <x:c r="CL97" s="69"/>
      <x:c r="CM97" s="69"/>
      <x:c r="CN97" s="69"/>
      <x:c r="CO97" s="69"/>
      <x:c r="CP97" s="71"/>
      <x:c r="CQ97" s="69"/>
      <x:c r="CR97" s="71"/>
      <x:c r="CS97" s="69"/>
      <x:c r="CT97" s="69"/>
      <x:c r="CU97" s="69"/>
      <x:c r="CV97" s="69"/>
      <x:c r="CW97" s="69"/>
      <x:c r="CX97" s="132"/>
      <x:c r="CY97" s="522" t="s">
        <x:v>2224</x:v>
      </x:c>
      <x:c r="CZ97" s="77"/>
      <x:c r="DA97" s="71"/>
      <x:c r="DB97" s="69"/>
      <x:c r="DC97" s="71"/>
      <x:c r="DD97" s="69"/>
      <x:c r="DE97" s="71"/>
      <x:c r="DF97" s="69"/>
      <x:c r="DG97" s="105"/>
    </x:row>
    <x:row r="98" spans="1:111" s="20" customFormat="1" ht="30" customHeight="1">
      <x:c r="A98" s="522" t="s">
        <x:v>2500</x:v>
      </x:c>
      <x:c r="B98" s="70"/>
      <x:c r="C98" s="73"/>
      <x:c r="D98" s="70"/>
      <x:c r="E98" s="73"/>
      <x:c r="F98" s="70"/>
      <x:c r="G98" s="73"/>
      <x:c r="H98" s="70"/>
      <x:c r="I98" s="73"/>
      <x:c r="J98" s="70"/>
      <x:c r="K98" s="70"/>
      <x:c r="L98" s="73"/>
      <x:c r="M98" s="70"/>
      <x:c r="N98" s="70"/>
      <x:c r="O98" s="70"/>
      <x:c r="P98" s="70"/>
      <x:c r="Q98" s="70"/>
      <x:c r="R98" s="73"/>
      <x:c r="S98" s="70">
        <x:v>1</x:v>
      </x:c>
      <x:c r="T98" s="73">
        <x:v>20</x:v>
      </x:c>
      <x:c r="U98" s="70"/>
      <x:c r="V98" s="73"/>
      <x:c r="W98" s="70"/>
      <x:c r="X98" s="70"/>
      <x:c r="Y98" s="70">
        <x:v>1</x:v>
      </x:c>
      <x:c r="Z98" s="70">
        <x:v>2</x:v>
      </x:c>
      <x:c r="AA98" s="70"/>
      <x:c r="AB98" s="70"/>
      <x:c r="AC98" s="70" t="s">
        <x:v>554</x:v>
      </x:c>
      <x:c r="AD98" s="70"/>
      <x:c r="AE98" s="70"/>
      <x:c r="AF98" s="70"/>
      <x:c r="AG98" s="70"/>
      <x:c r="AH98" s="70"/>
      <x:c r="AI98" s="70"/>
      <x:c r="AJ98" s="70"/>
      <x:c r="AK98" s="70"/>
      <x:c r="AL98" s="522" t="s">
        <x:v>2500</x:v>
      </x:c>
      <x:c r="AM98" s="69"/>
      <x:c r="AN98" s="71"/>
      <x:c r="AO98" s="69"/>
      <x:c r="AP98" s="69"/>
      <x:c r="AQ98" s="69"/>
      <x:c r="AR98" s="71"/>
      <x:c r="AS98" s="69"/>
      <x:c r="AT98" s="71"/>
      <x:c r="AU98" s="69"/>
      <x:c r="AV98" s="69"/>
      <x:c r="AW98" s="69"/>
      <x:c r="AX98" s="69"/>
      <x:c r="AY98" s="69"/>
      <x:c r="AZ98" s="69"/>
      <x:c r="BA98" s="71"/>
      <x:c r="BB98" s="69"/>
      <x:c r="BC98" s="69"/>
      <x:c r="BD98" s="69"/>
      <x:c r="BE98" s="69"/>
      <x:c r="BF98" s="69"/>
      <x:c r="BG98" s="69"/>
      <x:c r="BH98" s="69"/>
      <x:c r="BI98" s="69"/>
      <x:c r="BJ98" s="71"/>
      <x:c r="BK98" s="69"/>
      <x:c r="BL98" s="71"/>
      <x:c r="BM98" s="69"/>
      <x:c r="BN98" s="71"/>
      <x:c r="BO98" s="69"/>
      <x:c r="BP98" s="71"/>
      <x:c r="BQ98" s="69"/>
      <x:c r="BR98" s="69"/>
      <x:c r="BS98" s="69"/>
      <x:c r="BT98" s="69"/>
      <x:c r="BU98" s="69"/>
      <x:c r="BV98" s="522" t="s">
        <x:v>2500</x:v>
      </x:c>
      <x:c r="BW98" s="69"/>
      <x:c r="BX98" s="69"/>
      <x:c r="BY98" s="71"/>
      <x:c r="BZ98" s="69"/>
      <x:c r="CA98" s="71"/>
      <x:c r="CB98" s="69"/>
      <x:c r="CC98" s="71"/>
      <x:c r="CD98" s="69"/>
      <x:c r="CE98" s="69"/>
      <x:c r="CF98" s="71"/>
      <x:c r="CG98" s="531"/>
      <x:c r="CH98" s="69"/>
      <x:c r="CI98" s="69"/>
      <x:c r="CJ98" s="69"/>
      <x:c r="CK98" s="69"/>
      <x:c r="CL98" s="69"/>
      <x:c r="CM98" s="69"/>
      <x:c r="CN98" s="523"/>
      <x:c r="CO98" s="69"/>
      <x:c r="CP98" s="71"/>
      <x:c r="CQ98" s="69"/>
      <x:c r="CR98" s="71"/>
      <x:c r="CS98" s="69"/>
      <x:c r="CT98" s="69"/>
      <x:c r="CU98" s="69"/>
      <x:c r="CV98" s="69"/>
      <x:c r="CW98" s="69"/>
      <x:c r="CX98" s="132"/>
      <x:c r="CY98" s="522" t="s">
        <x:v>2500</x:v>
      </x:c>
      <x:c r="CZ98" s="77"/>
      <x:c r="DA98" s="71"/>
      <x:c r="DB98" s="69"/>
      <x:c r="DC98" s="71"/>
      <x:c r="DD98" s="69"/>
      <x:c r="DE98" s="71"/>
      <x:c r="DF98" s="69"/>
      <x:c r="DG98" s="105"/>
    </x:row>
    <x:row r="99" spans="1:111" s="20" customFormat="1" ht="30" customHeight="1">
      <x:c r="A99" s="522" t="s">
        <x:v>2267</x:v>
      </x:c>
      <x:c r="B99" s="70"/>
      <x:c r="C99" s="73"/>
      <x:c r="D99" s="70"/>
      <x:c r="E99" s="73"/>
      <x:c r="F99" s="70"/>
      <x:c r="G99" s="73"/>
      <x:c r="H99" s="70"/>
      <x:c r="I99" s="73"/>
      <x:c r="J99" s="70"/>
      <x:c r="K99" s="70"/>
      <x:c r="L99" s="73"/>
      <x:c r="M99" s="70"/>
      <x:c r="N99" s="70"/>
      <x:c r="O99" s="70"/>
      <x:c r="P99" s="70"/>
      <x:c r="Q99" s="70"/>
      <x:c r="R99" s="73"/>
      <x:c r="S99" s="70"/>
      <x:c r="T99" s="73"/>
      <x:c r="U99" s="70"/>
      <x:c r="V99" s="73"/>
      <x:c r="W99" s="70"/>
      <x:c r="X99" s="70"/>
      <x:c r="Y99" s="70">
        <x:v>1</x:v>
      </x:c>
      <x:c r="Z99" s="70">
        <x:v>3</x:v>
      </x:c>
      <x:c r="AA99" s="70"/>
      <x:c r="AB99" s="70"/>
      <x:c r="AC99" s="70"/>
      <x:c r="AD99" s="70"/>
      <x:c r="AE99" s="70"/>
      <x:c r="AF99" s="70"/>
      <x:c r="AG99" s="70"/>
      <x:c r="AH99" s="70"/>
      <x:c r="AI99" s="70"/>
      <x:c r="AJ99" s="70"/>
      <x:c r="AK99" s="70"/>
      <x:c r="AL99" s="522" t="s">
        <x:v>2267</x:v>
      </x:c>
      <x:c r="AM99" s="69"/>
      <x:c r="AN99" s="71"/>
      <x:c r="AO99" s="69"/>
      <x:c r="AP99" s="69"/>
      <x:c r="AQ99" s="69"/>
      <x:c r="AR99" s="71"/>
      <x:c r="AS99" s="69"/>
      <x:c r="AT99" s="71"/>
      <x:c r="AU99" s="69"/>
      <x:c r="AV99" s="69"/>
      <x:c r="AW99" s="69"/>
      <x:c r="AX99" s="69"/>
      <x:c r="AY99" s="69"/>
      <x:c r="AZ99" s="69"/>
      <x:c r="BA99" s="71"/>
      <x:c r="BB99" s="69"/>
      <x:c r="BC99" s="69"/>
      <x:c r="BD99" s="69"/>
      <x:c r="BE99" s="69"/>
      <x:c r="BF99" s="69"/>
      <x:c r="BG99" s="69">
        <x:v>1</x:v>
      </x:c>
      <x:c r="BH99" s="69">
        <x:v>1</x:v>
      </x:c>
      <x:c r="BI99" s="69"/>
      <x:c r="BJ99" s="71"/>
      <x:c r="BK99" s="69"/>
      <x:c r="BL99" s="71"/>
      <x:c r="BM99" s="69"/>
      <x:c r="BN99" s="71"/>
      <x:c r="BO99" s="69"/>
      <x:c r="BP99" s="71"/>
      <x:c r="BQ99" s="69"/>
      <x:c r="BR99" s="69"/>
      <x:c r="BS99" s="69"/>
      <x:c r="BT99" s="69"/>
      <x:c r="BU99" s="69"/>
      <x:c r="BV99" s="522" t="s">
        <x:v>2267</x:v>
      </x:c>
      <x:c r="BW99" s="69"/>
      <x:c r="BX99" s="69"/>
      <x:c r="BY99" s="71"/>
      <x:c r="BZ99" s="69"/>
      <x:c r="CA99" s="71"/>
      <x:c r="CB99" s="69"/>
      <x:c r="CC99" s="71"/>
      <x:c r="CD99" s="69"/>
      <x:c r="CE99" s="69"/>
      <x:c r="CF99" s="71"/>
      <x:c r="CG99" s="531"/>
      <x:c r="CH99" s="69"/>
      <x:c r="CI99" s="69"/>
      <x:c r="CJ99" s="69"/>
      <x:c r="CK99" s="69"/>
      <x:c r="CL99" s="69"/>
      <x:c r="CM99" s="69"/>
      <x:c r="CN99" s="523"/>
      <x:c r="CO99" s="69"/>
      <x:c r="CP99" s="71"/>
      <x:c r="CQ99" s="69"/>
      <x:c r="CR99" s="71"/>
      <x:c r="CS99" s="69"/>
      <x:c r="CT99" s="69"/>
      <x:c r="CU99" s="69"/>
      <x:c r="CV99" s="69"/>
      <x:c r="CW99" s="69"/>
      <x:c r="CX99" s="132"/>
      <x:c r="CY99" s="522" t="s">
        <x:v>2267</x:v>
      </x:c>
      <x:c r="CZ99" s="77"/>
      <x:c r="DA99" s="71"/>
      <x:c r="DB99" s="69"/>
      <x:c r="DC99" s="71"/>
      <x:c r="DD99" s="69"/>
      <x:c r="DE99" s="71"/>
      <x:c r="DF99" s="69"/>
      <x:c r="DG99" s="105"/>
    </x:row>
    <x:row r="100" spans="1:111" s="20" customFormat="1" ht="30" customHeight="1">
      <x:c r="A100" s="522" t="s">
        <x:v>2494</x:v>
      </x:c>
      <x:c r="B100" s="70"/>
      <x:c r="C100" s="73"/>
      <x:c r="D100" s="70"/>
      <x:c r="E100" s="73"/>
      <x:c r="F100" s="70"/>
      <x:c r="G100" s="73"/>
      <x:c r="H100" s="70"/>
      <x:c r="I100" s="73"/>
      <x:c r="J100" s="70"/>
      <x:c r="K100" s="70"/>
      <x:c r="L100" s="73"/>
      <x:c r="M100" s="70"/>
      <x:c r="N100" s="70"/>
      <x:c r="O100" s="70"/>
      <x:c r="P100" s="70"/>
      <x:c r="Q100" s="70"/>
      <x:c r="R100" s="73"/>
      <x:c r="S100" s="70"/>
      <x:c r="T100" s="73"/>
      <x:c r="U100" s="70"/>
      <x:c r="V100" s="73"/>
      <x:c r="W100" s="70">
        <x:v>1</x:v>
      </x:c>
      <x:c r="X100" s="70">
        <x:v>9</x:v>
      </x:c>
      <x:c r="Y100" s="70"/>
      <x:c r="Z100" s="70"/>
      <x:c r="AA100" s="70"/>
      <x:c r="AB100" s="70"/>
      <x:c r="AC100" s="70"/>
      <x:c r="AD100" s="70"/>
      <x:c r="AE100" s="70"/>
      <x:c r="AF100" s="70"/>
      <x:c r="AG100" s="70"/>
      <x:c r="AH100" s="70"/>
      <x:c r="AI100" s="70"/>
      <x:c r="AJ100" s="70"/>
      <x:c r="AK100" s="70"/>
      <x:c r="AL100" s="522" t="s">
        <x:v>2494</x:v>
      </x:c>
      <x:c r="AM100" s="69"/>
      <x:c r="AN100" s="71"/>
      <x:c r="AO100" s="69"/>
      <x:c r="AP100" s="69"/>
      <x:c r="AQ100" s="69"/>
      <x:c r="AR100" s="71"/>
      <x:c r="AS100" s="69"/>
      <x:c r="AT100" s="71"/>
      <x:c r="AU100" s="69"/>
      <x:c r="AV100" s="69"/>
      <x:c r="AW100" s="69"/>
      <x:c r="AX100" s="69"/>
      <x:c r="AY100" s="69"/>
      <x:c r="AZ100" s="69"/>
      <x:c r="BA100" s="71"/>
      <x:c r="BB100" s="69"/>
      <x:c r="BC100" s="69"/>
      <x:c r="BD100" s="69"/>
      <x:c r="BE100" s="69"/>
      <x:c r="BF100" s="69"/>
      <x:c r="BG100" s="69"/>
      <x:c r="BH100" s="69"/>
      <x:c r="BI100" s="69"/>
      <x:c r="BJ100" s="71"/>
      <x:c r="BK100" s="69"/>
      <x:c r="BL100" s="71"/>
      <x:c r="BM100" s="69"/>
      <x:c r="BN100" s="71"/>
      <x:c r="BO100" s="69"/>
      <x:c r="BP100" s="71"/>
      <x:c r="BQ100" s="69"/>
      <x:c r="BR100" s="69"/>
      <x:c r="BS100" s="69"/>
      <x:c r="BT100" s="69"/>
      <x:c r="BU100" s="69"/>
      <x:c r="BV100" s="522" t="s">
        <x:v>2494</x:v>
      </x:c>
      <x:c r="BW100" s="69"/>
      <x:c r="BX100" s="69"/>
      <x:c r="BY100" s="71"/>
      <x:c r="BZ100" s="69"/>
      <x:c r="CA100" s="71"/>
      <x:c r="CB100" s="69"/>
      <x:c r="CC100" s="71"/>
      <x:c r="CD100" s="69"/>
      <x:c r="CE100" s="69"/>
      <x:c r="CF100" s="71"/>
      <x:c r="CG100" s="531"/>
      <x:c r="CH100" s="69"/>
      <x:c r="CI100" s="69"/>
      <x:c r="CJ100" s="69"/>
      <x:c r="CK100" s="69"/>
      <x:c r="CL100" s="69"/>
      <x:c r="CM100" s="69"/>
      <x:c r="CN100" s="69"/>
      <x:c r="CO100" s="69"/>
      <x:c r="CP100" s="71"/>
      <x:c r="CQ100" s="69"/>
      <x:c r="CR100" s="71"/>
      <x:c r="CS100" s="69"/>
      <x:c r="CT100" s="69"/>
      <x:c r="CU100" s="69"/>
      <x:c r="CV100" s="69"/>
      <x:c r="CW100" s="69"/>
      <x:c r="CX100" s="132"/>
      <x:c r="CY100" s="522" t="s">
        <x:v>2494</x:v>
      </x:c>
      <x:c r="CZ100" s="77"/>
      <x:c r="DA100" s="71"/>
      <x:c r="DB100" s="69"/>
      <x:c r="DC100" s="71"/>
      <x:c r="DD100" s="69"/>
      <x:c r="DE100" s="71"/>
      <x:c r="DF100" s="69"/>
      <x:c r="DG100" s="105"/>
    </x:row>
    <x:row r="101" spans="1:111" s="20" customFormat="1" ht="30" customHeight="1">
      <x:c r="A101" s="522" t="s">
        <x:v>2515</x:v>
      </x:c>
      <x:c r="B101" s="70"/>
      <x:c r="C101" s="73"/>
      <x:c r="D101" s="70"/>
      <x:c r="E101" s="73"/>
      <x:c r="F101" s="70"/>
      <x:c r="G101" s="73"/>
      <x:c r="H101" s="70"/>
      <x:c r="I101" s="73"/>
      <x:c r="J101" s="70"/>
      <x:c r="K101" s="70"/>
      <x:c r="L101" s="73"/>
      <x:c r="M101" s="70"/>
      <x:c r="N101" s="70">
        <x:v>1</x:v>
      </x:c>
      <x:c r="O101" s="70">
        <x:v>0</x:v>
      </x:c>
      <x:c r="P101" s="70"/>
      <x:c r="Q101" s="70"/>
      <x:c r="R101" s="73"/>
      <x:c r="S101" s="70"/>
      <x:c r="T101" s="73"/>
      <x:c r="U101" s="70"/>
      <x:c r="V101" s="73"/>
      <x:c r="W101" s="70"/>
      <x:c r="X101" s="70"/>
      <x:c r="Y101" s="70"/>
      <x:c r="Z101" s="70"/>
      <x:c r="AA101" s="70"/>
      <x:c r="AB101" s="70"/>
      <x:c r="AC101" s="70"/>
      <x:c r="AD101" s="70"/>
      <x:c r="AE101" s="70"/>
      <x:c r="AF101" s="70"/>
      <x:c r="AG101" s="70"/>
      <x:c r="AH101" s="70"/>
      <x:c r="AI101" s="70"/>
      <x:c r="AJ101" s="70"/>
      <x:c r="AK101" s="70"/>
      <x:c r="AL101" s="522" t="s">
        <x:v>2515</x:v>
      </x:c>
      <x:c r="AM101" s="69"/>
      <x:c r="AN101" s="71"/>
      <x:c r="AO101" s="69"/>
      <x:c r="AP101" s="69"/>
      <x:c r="AQ101" s="69"/>
      <x:c r="AR101" s="71"/>
      <x:c r="AS101" s="69"/>
      <x:c r="AT101" s="71"/>
      <x:c r="AU101" s="69"/>
      <x:c r="AV101" s="69"/>
      <x:c r="AW101" s="69"/>
      <x:c r="AX101" s="69"/>
      <x:c r="AY101" s="69"/>
      <x:c r="AZ101" s="69"/>
      <x:c r="BA101" s="71"/>
      <x:c r="BB101" s="69"/>
      <x:c r="BC101" s="69"/>
      <x:c r="BD101" s="69"/>
      <x:c r="BE101" s="69"/>
      <x:c r="BF101" s="69"/>
      <x:c r="BG101" s="69"/>
      <x:c r="BH101" s="69"/>
      <x:c r="BI101" s="69"/>
      <x:c r="BJ101" s="71"/>
      <x:c r="BK101" s="69"/>
      <x:c r="BL101" s="71"/>
      <x:c r="BM101" s="69"/>
      <x:c r="BN101" s="71"/>
      <x:c r="BO101" s="69"/>
      <x:c r="BP101" s="71"/>
      <x:c r="BQ101" s="69"/>
      <x:c r="BR101" s="69"/>
      <x:c r="BS101" s="69"/>
      <x:c r="BT101" s="69"/>
      <x:c r="BU101" s="69">
        <x:v>0</x:v>
      </x:c>
      <x:c r="BV101" s="522" t="s">
        <x:v>2515</x:v>
      </x:c>
      <x:c r="BW101" s="69"/>
      <x:c r="BX101" s="69"/>
      <x:c r="BY101" s="71"/>
      <x:c r="BZ101" s="69"/>
      <x:c r="CA101" s="71"/>
      <x:c r="CB101" s="69"/>
      <x:c r="CC101" s="71"/>
      <x:c r="CD101" s="69"/>
      <x:c r="CE101" s="69">
        <x:v>0</x:v>
      </x:c>
      <x:c r="CF101" s="71"/>
      <x:c r="CG101" s="531"/>
      <x:c r="CH101" s="69"/>
      <x:c r="CI101" s="69"/>
      <x:c r="CJ101" s="69"/>
      <x:c r="CK101" s="69"/>
      <x:c r="CL101" s="69"/>
      <x:c r="CM101" s="69"/>
      <x:c r="CN101" s="69"/>
      <x:c r="CO101" s="69"/>
      <x:c r="CP101" s="71"/>
      <x:c r="CQ101" s="69"/>
      <x:c r="CR101" s="71"/>
      <x:c r="CS101" s="69">
        <x:v>2</x:v>
      </x:c>
      <x:c r="CT101" s="69"/>
      <x:c r="CU101" s="69"/>
      <x:c r="CV101" s="69"/>
      <x:c r="CW101" s="69"/>
      <x:c r="CX101" s="132"/>
      <x:c r="CY101" s="522" t="s">
        <x:v>2515</x:v>
      </x:c>
      <x:c r="CZ101" s="77"/>
      <x:c r="DA101" s="71"/>
      <x:c r="DB101" s="69"/>
      <x:c r="DC101" s="71"/>
      <x:c r="DD101" s="69"/>
      <x:c r="DE101" s="71"/>
      <x:c r="DF101" s="69"/>
      <x:c r="DG101" s="105"/>
    </x:row>
    <x:row r="102" spans="1:111" s="20" customFormat="1" ht="30" customHeight="1">
      <x:c r="A102" s="288" t="s">
        <x:v>1604</x:v>
      </x:c>
      <x:c r="B102" s="70">
        <x:f t="shared" ref="B102:AK102" si="81">SUM(B103:B105)</x:f>
        <x:v>2</x:v>
      </x:c>
      <x:c r="C102" s="73">
        <x:f t="shared" si="81"/>
        <x:v>36176.300000000003</x:v>
      </x:c>
      <x:c r="D102" s="70">
        <x:f t="shared" si="81"/>
        <x:v>1</x:v>
      </x:c>
      <x:c r="E102" s="73">
        <x:f t="shared" si="81"/>
        <x:v>7445</x:v>
      </x:c>
      <x:c r="F102" s="70">
        <x:f t="shared" si="81"/>
        <x:v>1</x:v>
      </x:c>
      <x:c r="G102" s="73">
        <x:f t="shared" si="81"/>
        <x:v>0.5</x:v>
      </x:c>
      <x:c r="H102" s="70">
        <x:f t="shared" si="81"/>
        <x:v>8</x:v>
      </x:c>
      <x:c r="I102" s="73">
        <x:f t="shared" si="81"/>
        <x:v>800</x:v>
      </x:c>
      <x:c r="J102" s="70">
        <x:f t="shared" si="81"/>
        <x:v>1</x:v>
      </x:c>
      <x:c r="K102" s="70">
        <x:f t="shared" si="81"/>
        <x:v>0</x:v>
      </x:c>
      <x:c r="L102" s="73">
        <x:f t="shared" si="81"/>
        <x:v>0</x:v>
      </x:c>
      <x:c r="M102" s="70">
        <x:f t="shared" si="81"/>
        <x:v>2</x:v>
      </x:c>
      <x:c r="N102" s="70">
        <x:f t="shared" si="81"/>
        <x:v>2</x:v>
      </x:c>
      <x:c r="O102" s="70">
        <x:f t="shared" si="81"/>
        <x:v>0</x:v>
      </x:c>
      <x:c r="P102" s="70">
        <x:f t="shared" si="81"/>
        <x:v>0</x:v>
      </x:c>
      <x:c r="Q102" s="70">
        <x:f t="shared" si="81"/>
        <x:v>0</x:v>
      </x:c>
      <x:c r="R102" s="73">
        <x:f t="shared" si="81"/>
        <x:v>0</x:v>
      </x:c>
      <x:c r="S102" s="70">
        <x:f t="shared" si="81"/>
        <x:v>3</x:v>
      </x:c>
      <x:c r="T102" s="73">
        <x:f t="shared" si="81"/>
        <x:v>40</x:v>
      </x:c>
      <x:c r="U102" s="70">
        <x:f t="shared" si="81"/>
        <x:v>0</x:v>
      </x:c>
      <x:c r="V102" s="73">
        <x:f t="shared" si="81"/>
        <x:v>0</x:v>
      </x:c>
      <x:c r="W102" s="70">
        <x:f t="shared" si="81"/>
        <x:v>0</x:v>
      </x:c>
      <x:c r="X102" s="70">
        <x:f t="shared" si="81"/>
        <x:v>18</x:v>
      </x:c>
      <x:c r="Y102" s="70">
        <x:f t="shared" si="81"/>
        <x:v>0</x:v>
      </x:c>
      <x:c r="Z102" s="70">
        <x:f t="shared" si="81"/>
        <x:v>0</x:v>
      </x:c>
      <x:c r="AA102" s="70">
        <x:f t="shared" si="81"/>
        <x:v>0</x:v>
      </x:c>
      <x:c r="AB102" s="70">
        <x:f t="shared" si="81"/>
        <x:v>0</x:v>
      </x:c>
      <x:c r="AC102" s="70">
        <x:f t="shared" si="81"/>
        <x:v>0</x:v>
      </x:c>
      <x:c r="AD102" s="70">
        <x:f t="shared" si="81"/>
        <x:v>0</x:v>
      </x:c>
      <x:c r="AE102" s="70">
        <x:f t="shared" si="81"/>
        <x:v>0</x:v>
      </x:c>
      <x:c r="AF102" s="70">
        <x:f t="shared" si="81"/>
        <x:v>0</x:v>
      </x:c>
      <x:c r="AG102" s="70">
        <x:f t="shared" si="81"/>
        <x:v>0</x:v>
      </x:c>
      <x:c r="AH102" s="70">
        <x:f t="shared" si="81"/>
        <x:v>0</x:v>
      </x:c>
      <x:c r="AI102" s="70">
        <x:f t="shared" si="81"/>
        <x:v>0</x:v>
      </x:c>
      <x:c r="AJ102" s="70">
        <x:f t="shared" si="81"/>
        <x:v>0</x:v>
      </x:c>
      <x:c r="AK102" s="70">
        <x:f t="shared" si="81"/>
        <x:v>0</x:v>
      </x:c>
      <x:c r="AL102" s="288" t="s">
        <x:v>1604</x:v>
      </x:c>
      <x:c r="AM102" s="69">
        <x:f t="shared" ref="AM102:BP102" si="82">SUM(AM103:AM105)</x:f>
        <x:v>0</x:v>
      </x:c>
      <x:c r="AN102" s="71">
        <x:f t="shared" si="82"/>
        <x:v>0</x:v>
      </x:c>
      <x:c r="AO102" s="69">
        <x:f t="shared" si="82"/>
        <x:v>0</x:v>
      </x:c>
      <x:c r="AP102" s="69">
        <x:f t="shared" si="82"/>
        <x:v>0</x:v>
      </x:c>
      <x:c r="AQ102" s="69">
        <x:f t="shared" si="82"/>
        <x:v>0</x:v>
      </x:c>
      <x:c r="AR102" s="71">
        <x:f t="shared" si="82"/>
        <x:v>0</x:v>
      </x:c>
      <x:c r="AS102" s="69">
        <x:f t="shared" si="82"/>
        <x:v>0</x:v>
      </x:c>
      <x:c r="AT102" s="71">
        <x:f t="shared" si="82"/>
        <x:v>0</x:v>
      </x:c>
      <x:c r="AU102" s="69">
        <x:f t="shared" si="82"/>
        <x:v>0</x:v>
      </x:c>
      <x:c r="AV102" s="69">
        <x:f t="shared" si="82"/>
        <x:v>0</x:v>
      </x:c>
      <x:c r="AW102" s="69">
        <x:f t="shared" si="82"/>
        <x:v>0</x:v>
      </x:c>
      <x:c r="AX102" s="69">
        <x:f t="shared" si="82"/>
        <x:v>0</x:v>
      </x:c>
      <x:c r="AY102" s="69">
        <x:f t="shared" si="82"/>
        <x:v>0</x:v>
      </x:c>
      <x:c r="AZ102" s="69">
        <x:f t="shared" si="82"/>
        <x:v>0</x:v>
      </x:c>
      <x:c r="BA102" s="71">
        <x:f t="shared" si="82"/>
        <x:v>0</x:v>
      </x:c>
      <x:c r="BB102" s="69">
        <x:f t="shared" si="82"/>
        <x:v>0</x:v>
      </x:c>
      <x:c r="BC102" s="69">
        <x:f t="shared" si="82"/>
        <x:v>0</x:v>
      </x:c>
      <x:c r="BD102" s="69">
        <x:f t="shared" si="82"/>
        <x:v>0</x:v>
      </x:c>
      <x:c r="BE102" s="69">
        <x:f t="shared" si="82"/>
        <x:v>1</x:v>
      </x:c>
      <x:c r="BF102" s="69">
        <x:f t="shared" si="82"/>
        <x:v>10</x:v>
      </x:c>
      <x:c r="BG102" s="69">
        <x:f t="shared" si="82"/>
        <x:v>0</x:v>
      </x:c>
      <x:c r="BH102" s="69">
        <x:f t="shared" si="82"/>
        <x:v>0</x:v>
      </x:c>
      <x:c r="BI102" s="69">
        <x:f t="shared" si="82"/>
        <x:v>0</x:v>
      </x:c>
      <x:c r="BJ102" s="71">
        <x:f t="shared" si="82"/>
        <x:v>0</x:v>
      </x:c>
      <x:c r="BK102" s="69">
        <x:f t="shared" si="82"/>
        <x:v>0</x:v>
      </x:c>
      <x:c r="BL102" s="71">
        <x:f t="shared" si="82"/>
        <x:v>0</x:v>
      </x:c>
      <x:c r="BM102" s="69">
        <x:f t="shared" si="82"/>
        <x:v>0</x:v>
      </x:c>
      <x:c r="BN102" s="71">
        <x:f t="shared" si="82"/>
        <x:v>0</x:v>
      </x:c>
      <x:c r="BO102" s="69">
        <x:f t="shared" si="82"/>
        <x:v>0</x:v>
      </x:c>
      <x:c r="BP102" s="71">
        <x:f t="shared" si="82"/>
        <x:v>0</x:v>
      </x:c>
      <x:c r="BQ102" s="69">
        <x:v>0</x:v>
      </x:c>
      <x:c r="BR102" s="69">
        <x:f>SUM(BR103:BR105)</x:f>
        <x:v>3</x:v>
      </x:c>
      <x:c r="BS102" s="69">
        <x:f>SUM(BS103:BS105)</x:f>
        <x:v>1</x:v>
      </x:c>
      <x:c r="BT102" s="69">
        <x:f>SUM(BT103:BT105)</x:f>
        <x:v>0</x:v>
      </x:c>
      <x:c r="BU102" s="69">
        <x:f>SUM(BU103:BU105)</x:f>
        <x:v>0</x:v>
      </x:c>
      <x:c r="BV102" s="288" t="s">
        <x:v>1604</x:v>
      </x:c>
      <x:c r="BW102" s="69">
        <x:f t="shared" ref="BW102:CF102" si="83">SUM(BW103:BW105)</x:f>
        <x:v>0</x:v>
      </x:c>
      <x:c r="BX102" s="69">
        <x:f t="shared" si="83"/>
        <x:v>0</x:v>
      </x:c>
      <x:c r="BY102" s="71">
        <x:f t="shared" si="83"/>
        <x:v>0</x:v>
      </x:c>
      <x:c r="BZ102" s="69">
        <x:f t="shared" si="83"/>
        <x:v>0</x:v>
      </x:c>
      <x:c r="CA102" s="71">
        <x:f t="shared" si="83"/>
        <x:v>0</x:v>
      </x:c>
      <x:c r="CB102" s="69">
        <x:f t="shared" si="83"/>
        <x:v>0</x:v>
      </x:c>
      <x:c r="CC102" s="71">
        <x:f t="shared" si="83"/>
        <x:v>0</x:v>
      </x:c>
      <x:c r="CD102" s="69">
        <x:f t="shared" si="83"/>
        <x:v>0</x:v>
      </x:c>
      <x:c r="CE102" s="69">
        <x:f t="shared" si="83"/>
        <x:v>3</x:v>
      </x:c>
      <x:c r="CF102" s="71">
        <x:f t="shared" si="83"/>
        <x:v>177.90000000000001</x:v>
      </x:c>
      <x:c r="CG102" s="94"/>
      <x:c r="CH102" s="69">
        <x:f t="shared" ref="CH102:CX102" si="84">SUM(CH103:CH105)</x:f>
        <x:v>0</x:v>
      </x:c>
      <x:c r="CI102" s="69">
        <x:f t="shared" si="84"/>
        <x:v>1</x:v>
      </x:c>
      <x:c r="CJ102" s="69">
        <x:f t="shared" si="84"/>
        <x:v>1</x:v>
      </x:c>
      <x:c r="CK102" s="69">
        <x:f t="shared" si="84"/>
        <x:v>0</x:v>
      </x:c>
      <x:c r="CL102" s="69">
        <x:f t="shared" si="84"/>
        <x:v>0</x:v>
      </x:c>
      <x:c r="CM102" s="69">
        <x:f t="shared" si="84"/>
        <x:v>0</x:v>
      </x:c>
      <x:c r="CN102" s="69">
        <x:f t="shared" si="84"/>
        <x:v>0</x:v>
      </x:c>
      <x:c r="CO102" s="69">
        <x:f t="shared" si="84"/>
        <x:v>1</x:v>
      </x:c>
      <x:c r="CP102" s="71">
        <x:f t="shared" si="84"/>
        <x:v>106.18000000000001</x:v>
      </x:c>
      <x:c r="CQ102" s="69">
        <x:f t="shared" si="84"/>
        <x:v>1</x:v>
      </x:c>
      <x:c r="CR102" s="71">
        <x:f t="shared" si="84"/>
        <x:v>140</x:v>
      </x:c>
      <x:c r="CS102" s="69">
        <x:f t="shared" si="84"/>
        <x:v>110</x:v>
      </x:c>
      <x:c r="CT102" s="69">
        <x:f t="shared" si="84"/>
        <x:v>0</x:v>
      </x:c>
      <x:c r="CU102" s="69">
        <x:f t="shared" si="84"/>
        <x:v>0</x:v>
      </x:c>
      <x:c r="CV102" s="69">
        <x:f t="shared" si="84"/>
        <x:v>2</x:v>
      </x:c>
      <x:c r="CW102" s="69">
        <x:f t="shared" si="84"/>
        <x:v>0</x:v>
      </x:c>
      <x:c r="CX102" s="132">
        <x:f t="shared" si="84"/>
        <x:v>0</x:v>
      </x:c>
      <x:c r="CY102" s="288" t="s">
        <x:v>1604</x:v>
      </x:c>
      <x:c r="CZ102" s="77">
        <x:f t="shared" ref="CZ102:DG102" si="85">SUM(CZ103:CZ105)</x:f>
        <x:v>0</x:v>
      </x:c>
      <x:c r="DA102" s="71">
        <x:f t="shared" si="85"/>
        <x:v>0</x:v>
      </x:c>
      <x:c r="DB102" s="69">
        <x:f t="shared" si="85"/>
        <x:v>0</x:v>
      </x:c>
      <x:c r="DC102" s="71">
        <x:f t="shared" si="85"/>
        <x:v>0</x:v>
      </x:c>
      <x:c r="DD102" s="69">
        <x:f t="shared" si="85"/>
        <x:v>0</x:v>
      </x:c>
      <x:c r="DE102" s="71">
        <x:f t="shared" si="85"/>
        <x:v>0</x:v>
      </x:c>
      <x:c r="DF102" s="69">
        <x:f t="shared" si="85"/>
        <x:v>0</x:v>
      </x:c>
      <x:c r="DG102" s="105">
        <x:f t="shared" si="85"/>
        <x:v>0</x:v>
      </x:c>
    </x:row>
    <x:row r="103" spans="1:111" s="20" customFormat="1" ht="30" customHeight="1">
      <x:c r="A103" s="522" t="s">
        <x:v>1374</x:v>
      </x:c>
      <x:c r="B103" s="70">
        <x:v>1</x:v>
      </x:c>
      <x:c r="C103" s="73">
        <x:v>34600</x:v>
      </x:c>
      <x:c r="D103" s="70">
        <x:v>1</x:v>
      </x:c>
      <x:c r="E103" s="73">
        <x:v>7445</x:v>
      </x:c>
      <x:c r="F103" s="70"/>
      <x:c r="G103" s="73"/>
      <x:c r="H103" s="70"/>
      <x:c r="I103" s="73"/>
      <x:c r="J103" s="70">
        <x:v>1</x:v>
      </x:c>
      <x:c r="K103" s="70"/>
      <x:c r="L103" s="73"/>
      <x:c r="M103" s="70"/>
      <x:c r="N103" s="70"/>
      <x:c r="O103" s="70"/>
      <x:c r="P103" s="70"/>
      <x:c r="Q103" s="70"/>
      <x:c r="R103" s="73"/>
      <x:c r="S103" s="70"/>
      <x:c r="T103" s="73"/>
      <x:c r="U103" s="70"/>
      <x:c r="V103" s="73"/>
      <x:c r="W103" s="70"/>
      <x:c r="X103" s="70"/>
      <x:c r="Y103" s="70"/>
      <x:c r="Z103" s="70"/>
      <x:c r="AA103" s="70"/>
      <x:c r="AB103" s="70"/>
      <x:c r="AC103" s="70"/>
      <x:c r="AD103" s="70"/>
      <x:c r="AE103" s="70"/>
      <x:c r="AF103" s="70"/>
      <x:c r="AG103" s="70"/>
      <x:c r="AH103" s="70"/>
      <x:c r="AI103" s="70"/>
      <x:c r="AJ103" s="70"/>
      <x:c r="AK103" s="70"/>
      <x:c r="AL103" s="522" t="s">
        <x:v>1374</x:v>
      </x:c>
      <x:c r="AM103" s="69"/>
      <x:c r="AN103" s="71"/>
      <x:c r="AO103" s="69"/>
      <x:c r="AP103" s="69"/>
      <x:c r="AQ103" s="69"/>
      <x:c r="AR103" s="71"/>
      <x:c r="AS103" s="69"/>
      <x:c r="AT103" s="71"/>
      <x:c r="AU103" s="69"/>
      <x:c r="AV103" s="69"/>
      <x:c r="AW103" s="69"/>
      <x:c r="AX103" s="69"/>
      <x:c r="AY103" s="69"/>
      <x:c r="AZ103" s="69"/>
      <x:c r="BA103" s="71"/>
      <x:c r="BB103" s="69"/>
      <x:c r="BC103" s="69"/>
      <x:c r="BD103" s="69"/>
      <x:c r="BE103" s="69"/>
      <x:c r="BF103" s="69"/>
      <x:c r="BG103" s="69"/>
      <x:c r="BH103" s="69"/>
      <x:c r="BI103" s="69"/>
      <x:c r="BJ103" s="71"/>
      <x:c r="BK103" s="69"/>
      <x:c r="BL103" s="71"/>
      <x:c r="BM103" s="69"/>
      <x:c r="BN103" s="71"/>
      <x:c r="BO103" s="69"/>
      <x:c r="BP103" s="71"/>
      <x:c r="BQ103" s="69"/>
      <x:c r="BR103" s="69">
        <x:v>2</x:v>
      </x:c>
      <x:c r="BS103" s="69">
        <x:v>1</x:v>
      </x:c>
      <x:c r="BT103" s="69"/>
      <x:c r="BU103" s="69"/>
      <x:c r="BV103" s="522" t="s">
        <x:v>1374</x:v>
      </x:c>
      <x:c r="BW103" s="69"/>
      <x:c r="BX103" s="69"/>
      <x:c r="BY103" s="71"/>
      <x:c r="BZ103" s="69"/>
      <x:c r="CA103" s="71"/>
      <x:c r="CB103" s="69"/>
      <x:c r="CC103" s="71"/>
      <x:c r="CD103" s="69"/>
      <x:c r="CE103" s="69">
        <x:v>1</x:v>
      </x:c>
      <x:c r="CF103" s="71">
        <x:v>64.5</x:v>
      </x:c>
      <x:c r="CG103" s="531"/>
      <x:c r="CH103" s="69"/>
      <x:c r="CI103" s="69"/>
      <x:c r="CJ103" s="69"/>
      <x:c r="CK103" s="69"/>
      <x:c r="CL103" s="69"/>
      <x:c r="CM103" s="69"/>
      <x:c r="CN103" s="69"/>
      <x:c r="CO103" s="69">
        <x:v>1</x:v>
      </x:c>
      <x:c r="CP103" s="71">
        <x:v>106.18000000000001</x:v>
      </x:c>
      <x:c r="CQ103" s="69"/>
      <x:c r="CR103" s="71"/>
      <x:c r="CS103" s="69">
        <x:v>83</x:v>
      </x:c>
      <x:c r="CT103" s="69"/>
      <x:c r="CU103" s="69"/>
      <x:c r="CV103" s="69"/>
      <x:c r="CW103" s="69"/>
      <x:c r="CX103" s="132"/>
      <x:c r="CY103" s="522" t="s">
        <x:v>1374</x:v>
      </x:c>
      <x:c r="CZ103" s="77"/>
      <x:c r="DA103" s="71"/>
      <x:c r="DB103" s="69"/>
      <x:c r="DC103" s="71"/>
      <x:c r="DD103" s="69"/>
      <x:c r="DE103" s="71"/>
      <x:c r="DF103" s="69"/>
      <x:c r="DG103" s="105"/>
    </x:row>
    <x:row r="104" spans="1:111" s="20" customFormat="1" ht="30" customHeight="1">
      <x:c r="A104" s="522" t="s">
        <x:v>1214</x:v>
      </x:c>
      <x:c r="B104" s="70"/>
      <x:c r="C104" s="73"/>
      <x:c r="D104" s="70"/>
      <x:c r="E104" s="73"/>
      <x:c r="F104" s="70">
        <x:v>1</x:v>
      </x:c>
      <x:c r="G104" s="73">
        <x:v>0.5</x:v>
      </x:c>
      <x:c r="H104" s="70">
        <x:v>8</x:v>
      </x:c>
      <x:c r="I104" s="73">
        <x:v>800</x:v>
      </x:c>
      <x:c r="J104" s="70"/>
      <x:c r="K104" s="70"/>
      <x:c r="L104" s="73"/>
      <x:c r="M104" s="70">
        <x:v>1</x:v>
      </x:c>
      <x:c r="N104" s="70">
        <x:v>2</x:v>
      </x:c>
      <x:c r="O104" s="70"/>
      <x:c r="P104" s="70"/>
      <x:c r="Q104" s="70"/>
      <x:c r="R104" s="73"/>
      <x:c r="S104" s="70">
        <x:v>3</x:v>
      </x:c>
      <x:c r="T104" s="73">
        <x:v>40</x:v>
      </x:c>
      <x:c r="U104" s="70"/>
      <x:c r="V104" s="73"/>
      <x:c r="W104" s="70"/>
      <x:c r="X104" s="70">
        <x:v>18</x:v>
      </x:c>
      <x:c r="Y104" s="70"/>
      <x:c r="Z104" s="70"/>
      <x:c r="AA104" s="70"/>
      <x:c r="AB104" s="70"/>
      <x:c r="AC104" s="70"/>
      <x:c r="AD104" s="70"/>
      <x:c r="AE104" s="70"/>
      <x:c r="AF104" s="70"/>
      <x:c r="AG104" s="70"/>
      <x:c r="AH104" s="70"/>
      <x:c r="AI104" s="70"/>
      <x:c r="AJ104" s="70"/>
      <x:c r="AK104" s="70"/>
      <x:c r="AL104" s="522" t="s">
        <x:v>1214</x:v>
      </x:c>
      <x:c r="AM104" s="69"/>
      <x:c r="AN104" s="71"/>
      <x:c r="AO104" s="69"/>
      <x:c r="AP104" s="69"/>
      <x:c r="AQ104" s="69"/>
      <x:c r="AR104" s="71"/>
      <x:c r="AS104" s="69"/>
      <x:c r="AT104" s="71"/>
      <x:c r="AU104" s="69"/>
      <x:c r="AV104" s="69"/>
      <x:c r="AW104" s="69"/>
      <x:c r="AX104" s="69"/>
      <x:c r="AY104" s="69"/>
      <x:c r="AZ104" s="69"/>
      <x:c r="BA104" s="71"/>
      <x:c r="BB104" s="69"/>
      <x:c r="BC104" s="69"/>
      <x:c r="BD104" s="69"/>
      <x:c r="BE104" s="69">
        <x:v>1</x:v>
      </x:c>
      <x:c r="BF104" s="69">
        <x:v>10</x:v>
      </x:c>
      <x:c r="BG104" s="69"/>
      <x:c r="BH104" s="69"/>
      <x:c r="BI104" s="69"/>
      <x:c r="BJ104" s="71"/>
      <x:c r="BK104" s="69"/>
      <x:c r="BL104" s="71"/>
      <x:c r="BM104" s="69"/>
      <x:c r="BN104" s="71"/>
      <x:c r="BO104" s="69"/>
      <x:c r="BP104" s="71"/>
      <x:c r="BQ104" s="69"/>
      <x:c r="BR104" s="69"/>
      <x:c r="BS104" s="69"/>
      <x:c r="BT104" s="69"/>
      <x:c r="BU104" s="69"/>
      <x:c r="BV104" s="522" t="s">
        <x:v>1214</x:v>
      </x:c>
      <x:c r="BW104" s="69"/>
      <x:c r="BX104" s="69"/>
      <x:c r="BY104" s="71"/>
      <x:c r="BZ104" s="69"/>
      <x:c r="CA104" s="71"/>
      <x:c r="CB104" s="69"/>
      <x:c r="CC104" s="71"/>
      <x:c r="CD104" s="69"/>
      <x:c r="CE104" s="69">
        <x:v>1</x:v>
      </x:c>
      <x:c r="CF104" s="71">
        <x:v>56.700000000000003</x:v>
      </x:c>
      <x:c r="CG104" s="531"/>
      <x:c r="CH104" s="69">
        <x:v>0</x:v>
      </x:c>
      <x:c r="CI104" s="69">
        <x:v>1</x:v>
      </x:c>
      <x:c r="CJ104" s="69">
        <x:v>1</x:v>
      </x:c>
      <x:c r="CK104" s="69"/>
      <x:c r="CL104" s="69"/>
      <x:c r="CM104" s="69"/>
      <x:c r="CN104" s="523"/>
      <x:c r="CO104" s="69">
        <x:v>0</x:v>
      </x:c>
      <x:c r="CP104" s="71">
        <x:v>0</x:v>
      </x:c>
      <x:c r="CQ104" s="69">
        <x:v>1</x:v>
      </x:c>
      <x:c r="CR104" s="71">
        <x:v>140</x:v>
      </x:c>
      <x:c r="CS104" s="69">
        <x:v>12</x:v>
      </x:c>
      <x:c r="CT104" s="69"/>
      <x:c r="CU104" s="69"/>
      <x:c r="CV104" s="69">
        <x:v>2</x:v>
      </x:c>
      <x:c r="CW104" s="69"/>
      <x:c r="CX104" s="132"/>
      <x:c r="CY104" s="522" t="s">
        <x:v>1214</x:v>
      </x:c>
      <x:c r="CZ104" s="77"/>
      <x:c r="DA104" s="71"/>
      <x:c r="DB104" s="69"/>
      <x:c r="DC104" s="71"/>
      <x:c r="DD104" s="69"/>
      <x:c r="DE104" s="71"/>
      <x:c r="DF104" s="69"/>
      <x:c r="DG104" s="105"/>
    </x:row>
    <x:row r="105" spans="1:111" s="20" customFormat="1" ht="30" customHeight="1">
      <x:c r="A105" s="522" t="s">
        <x:v>2378</x:v>
      </x:c>
      <x:c r="B105" s="70">
        <x:v>1</x:v>
      </x:c>
      <x:c r="C105" s="73">
        <x:v>1576.3</x:v>
      </x:c>
      <x:c r="D105" s="70"/>
      <x:c r="E105" s="73"/>
      <x:c r="F105" s="70"/>
      <x:c r="G105" s="73"/>
      <x:c r="H105" s="70"/>
      <x:c r="I105" s="73"/>
      <x:c r="J105" s="70"/>
      <x:c r="K105" s="70"/>
      <x:c r="L105" s="73"/>
      <x:c r="M105" s="70">
        <x:v>1</x:v>
      </x:c>
      <x:c r="N105" s="70"/>
      <x:c r="O105" s="70"/>
      <x:c r="P105" s="70"/>
      <x:c r="Q105" s="70"/>
      <x:c r="R105" s="73"/>
      <x:c r="S105" s="70"/>
      <x:c r="T105" s="73"/>
      <x:c r="U105" s="70"/>
      <x:c r="V105" s="73"/>
      <x:c r="W105" s="70"/>
      <x:c r="X105" s="70"/>
      <x:c r="Y105" s="70"/>
      <x:c r="Z105" s="70"/>
      <x:c r="AA105" s="70"/>
      <x:c r="AB105" s="70"/>
      <x:c r="AC105" s="70"/>
      <x:c r="AD105" s="70"/>
      <x:c r="AE105" s="70"/>
      <x:c r="AF105" s="70"/>
      <x:c r="AG105" s="70"/>
      <x:c r="AH105" s="70"/>
      <x:c r="AI105" s="70"/>
      <x:c r="AJ105" s="70"/>
      <x:c r="AK105" s="70"/>
      <x:c r="AL105" s="522" t="s">
        <x:v>2378</x:v>
      </x:c>
      <x:c r="AM105" s="69"/>
      <x:c r="AN105" s="71"/>
      <x:c r="AO105" s="69"/>
      <x:c r="AP105" s="69"/>
      <x:c r="AQ105" s="69"/>
      <x:c r="AR105" s="71"/>
      <x:c r="AS105" s="69"/>
      <x:c r="AT105" s="71"/>
      <x:c r="AU105" s="69"/>
      <x:c r="AV105" s="69"/>
      <x:c r="AW105" s="69"/>
      <x:c r="AX105" s="69"/>
      <x:c r="AY105" s="69"/>
      <x:c r="AZ105" s="69"/>
      <x:c r="BA105" s="71"/>
      <x:c r="BB105" s="69"/>
      <x:c r="BC105" s="69"/>
      <x:c r="BD105" s="69"/>
      <x:c r="BE105" s="69"/>
      <x:c r="BF105" s="69"/>
      <x:c r="BG105" s="69"/>
      <x:c r="BH105" s="69"/>
      <x:c r="BI105" s="69"/>
      <x:c r="BJ105" s="71"/>
      <x:c r="BK105" s="69"/>
      <x:c r="BL105" s="71"/>
      <x:c r="BM105" s="69"/>
      <x:c r="BN105" s="71"/>
      <x:c r="BO105" s="69"/>
      <x:c r="BP105" s="71"/>
      <x:c r="BQ105" s="69"/>
      <x:c r="BR105" s="69">
        <x:v>1</x:v>
      </x:c>
      <x:c r="BS105" s="69"/>
      <x:c r="BT105" s="69"/>
      <x:c r="BU105" s="69"/>
      <x:c r="BV105" s="522" t="s">
        <x:v>2378</x:v>
      </x:c>
      <x:c r="BW105" s="69"/>
      <x:c r="BX105" s="69"/>
      <x:c r="BY105" s="71"/>
      <x:c r="BZ105" s="69"/>
      <x:c r="CA105" s="71"/>
      <x:c r="CB105" s="69"/>
      <x:c r="CC105" s="71"/>
      <x:c r="CD105" s="69"/>
      <x:c r="CE105" s="69">
        <x:v>1</x:v>
      </x:c>
      <x:c r="CF105" s="71">
        <x:v>56.700000000000003</x:v>
      </x:c>
      <x:c r="CG105" s="531"/>
      <x:c r="CH105" s="69"/>
      <x:c r="CI105" s="69"/>
      <x:c r="CJ105" s="69"/>
      <x:c r="CK105" s="69"/>
      <x:c r="CL105" s="69"/>
      <x:c r="CM105" s="69"/>
      <x:c r="CN105" s="69"/>
      <x:c r="CO105" s="69"/>
      <x:c r="CP105" s="71"/>
      <x:c r="CQ105" s="69"/>
      <x:c r="CR105" s="71"/>
      <x:c r="CS105" s="69">
        <x:v>15</x:v>
      </x:c>
      <x:c r="CT105" s="69"/>
      <x:c r="CU105" s="69"/>
      <x:c r="CV105" s="69"/>
      <x:c r="CW105" s="69"/>
      <x:c r="CX105" s="132"/>
      <x:c r="CY105" s="522" t="s">
        <x:v>2378</x:v>
      </x:c>
      <x:c r="CZ105" s="77"/>
      <x:c r="DA105" s="71"/>
      <x:c r="DB105" s="69"/>
      <x:c r="DC105" s="71"/>
      <x:c r="DD105" s="69"/>
      <x:c r="DE105" s="71"/>
      <x:c r="DF105" s="69"/>
      <x:c r="DG105" s="105"/>
    </x:row>
    <x:row r="106" spans="1:111" s="20" customFormat="1" ht="30" customHeight="1">
      <x:c r="A106" s="288" t="s">
        <x:v>1541</x:v>
      </x:c>
      <x:c r="B106" s="70">
        <x:f t="shared" ref="B106:AK106" si="86">SUM(B107:B130)</x:f>
        <x:v>1</x:v>
      </x:c>
      <x:c r="C106" s="73">
        <x:f t="shared" si="86"/>
        <x:v>0</x:v>
      </x:c>
      <x:c r="D106" s="70">
        <x:f t="shared" si="86"/>
        <x:v>0</x:v>
      </x:c>
      <x:c r="E106" s="73">
        <x:f t="shared" si="86"/>
        <x:v>0</x:v>
      </x:c>
      <x:c r="F106" s="70">
        <x:f t="shared" si="86"/>
        <x:v>0</x:v>
      </x:c>
      <x:c r="G106" s="73">
        <x:f t="shared" si="86"/>
        <x:v>0</x:v>
      </x:c>
      <x:c r="H106" s="70">
        <x:f t="shared" si="86"/>
        <x:v>1</x:v>
      </x:c>
      <x:c r="I106" s="73">
        <x:f t="shared" si="86"/>
        <x:v>20</x:v>
      </x:c>
      <x:c r="J106" s="70">
        <x:f t="shared" si="86"/>
        <x:v>9</x:v>
      </x:c>
      <x:c r="K106" s="70">
        <x:f t="shared" si="86"/>
        <x:v>0</x:v>
      </x:c>
      <x:c r="L106" s="73">
        <x:f t="shared" si="86"/>
        <x:v>0</x:v>
      </x:c>
      <x:c r="M106" s="70">
        <x:f t="shared" si="86"/>
        <x:v>0</x:v>
      </x:c>
      <x:c r="N106" s="70">
        <x:f t="shared" si="86"/>
        <x:v>0</x:v>
      </x:c>
      <x:c r="O106" s="70">
        <x:f t="shared" si="86"/>
        <x:v>0</x:v>
      </x:c>
      <x:c r="P106" s="70">
        <x:f t="shared" si="86"/>
        <x:v>0</x:v>
      </x:c>
      <x:c r="Q106" s="70">
        <x:f t="shared" si="86"/>
        <x:v>0</x:v>
      </x:c>
      <x:c r="R106" s="73">
        <x:f t="shared" si="86"/>
        <x:v>0</x:v>
      </x:c>
      <x:c r="S106" s="70">
        <x:f t="shared" si="86"/>
        <x:v>8</x:v>
      </x:c>
      <x:c r="T106" s="73">
        <x:f t="shared" si="86"/>
        <x:v>160</x:v>
      </x:c>
      <x:c r="U106" s="70">
        <x:f t="shared" si="86"/>
        <x:v>0</x:v>
      </x:c>
      <x:c r="V106" s="73">
        <x:f t="shared" si="86"/>
        <x:v>0</x:v>
      </x:c>
      <x:c r="W106" s="70">
        <x:f t="shared" si="86"/>
        <x:v>1</x:v>
      </x:c>
      <x:c r="X106" s="70">
        <x:f t="shared" si="86"/>
        <x:v>19</x:v>
      </x:c>
      <x:c r="Y106" s="70">
        <x:f t="shared" si="86"/>
        <x:v>12</x:v>
      </x:c>
      <x:c r="Z106" s="70">
        <x:f t="shared" si="86"/>
        <x:v>77</x:v>
      </x:c>
      <x:c r="AA106" s="70">
        <x:f t="shared" si="86"/>
        <x:v>0</x:v>
      </x:c>
      <x:c r="AB106" s="70">
        <x:f t="shared" si="86"/>
        <x:v>0</x:v>
      </x:c>
      <x:c r="AC106" s="70">
        <x:f t="shared" si="86"/>
        <x:v>1</x:v>
      </x:c>
      <x:c r="AD106" s="70">
        <x:f t="shared" si="86"/>
        <x:v>0</x:v>
      </x:c>
      <x:c r="AE106" s="70">
        <x:f t="shared" si="86"/>
        <x:v>1</x:v>
      </x:c>
      <x:c r="AF106" s="70">
        <x:f t="shared" si="86"/>
        <x:v>0</x:v>
      </x:c>
      <x:c r="AG106" s="70">
        <x:f t="shared" si="86"/>
        <x:v>2</x:v>
      </x:c>
      <x:c r="AH106" s="70">
        <x:f t="shared" si="86"/>
        <x:v>0</x:v>
      </x:c>
      <x:c r="AI106" s="70">
        <x:f t="shared" si="86"/>
        <x:v>0</x:v>
      </x:c>
      <x:c r="AJ106" s="70">
        <x:f t="shared" si="86"/>
        <x:v>1</x:v>
      </x:c>
      <x:c r="AK106" s="70">
        <x:f t="shared" si="86"/>
        <x:v>2</x:v>
      </x:c>
      <x:c r="AL106" s="288" t="s">
        <x:v>1541</x:v>
      </x:c>
      <x:c r="AM106" s="69">
        <x:f t="shared" ref="AM106:BU106" si="87">SUM(AM107:AM130)</x:f>
        <x:v>0</x:v>
      </x:c>
      <x:c r="AN106" s="71">
        <x:f t="shared" si="87"/>
        <x:v>0</x:v>
      </x:c>
      <x:c r="AO106" s="69">
        <x:f t="shared" si="87"/>
        <x:v>0</x:v>
      </x:c>
      <x:c r="AP106" s="69">
        <x:f t="shared" si="87"/>
        <x:v>0</x:v>
      </x:c>
      <x:c r="AQ106" s="69">
        <x:f t="shared" si="87"/>
        <x:v>0</x:v>
      </x:c>
      <x:c r="AR106" s="71">
        <x:f t="shared" si="87"/>
        <x:v>0</x:v>
      </x:c>
      <x:c r="AS106" s="69">
        <x:f t="shared" si="87"/>
        <x:v>0</x:v>
      </x:c>
      <x:c r="AT106" s="71">
        <x:f t="shared" si="87"/>
        <x:v>0</x:v>
      </x:c>
      <x:c r="AU106" s="69">
        <x:f t="shared" si="87"/>
        <x:v>0</x:v>
      </x:c>
      <x:c r="AV106" s="69">
        <x:f t="shared" si="87"/>
        <x:v>0</x:v>
      </x:c>
      <x:c r="AW106" s="69">
        <x:f t="shared" si="87"/>
        <x:v>0</x:v>
      </x:c>
      <x:c r="AX106" s="69">
        <x:f t="shared" si="87"/>
        <x:v>0</x:v>
      </x:c>
      <x:c r="AY106" s="69">
        <x:f t="shared" si="87"/>
        <x:v>0</x:v>
      </x:c>
      <x:c r="AZ106" s="69">
        <x:f t="shared" si="87"/>
        <x:v>0</x:v>
      </x:c>
      <x:c r="BA106" s="71">
        <x:f t="shared" si="87"/>
        <x:v>0</x:v>
      </x:c>
      <x:c r="BB106" s="69">
        <x:f t="shared" si="87"/>
        <x:v>0</x:v>
      </x:c>
      <x:c r="BC106" s="69">
        <x:f t="shared" si="87"/>
        <x:v>0</x:v>
      </x:c>
      <x:c r="BD106" s="69">
        <x:f t="shared" si="87"/>
        <x:v>0</x:v>
      </x:c>
      <x:c r="BE106" s="69">
        <x:f t="shared" si="87"/>
        <x:v>3</x:v>
      </x:c>
      <x:c r="BF106" s="69">
        <x:f t="shared" si="87"/>
        <x:v>5</x:v>
      </x:c>
      <x:c r="BG106" s="69">
        <x:f t="shared" si="87"/>
        <x:v>5</x:v>
      </x:c>
      <x:c r="BH106" s="69">
        <x:f t="shared" si="87"/>
        <x:v>18.329113924050631</x:v>
      </x:c>
      <x:c r="BI106" s="69">
        <x:f t="shared" si="87"/>
        <x:v>0</x:v>
      </x:c>
      <x:c r="BJ106" s="71">
        <x:f t="shared" si="87"/>
        <x:v>0</x:v>
      </x:c>
      <x:c r="BK106" s="69">
        <x:f t="shared" si="87"/>
        <x:v>0</x:v>
      </x:c>
      <x:c r="BL106" s="71">
        <x:f t="shared" si="87"/>
        <x:v>0</x:v>
      </x:c>
      <x:c r="BM106" s="69">
        <x:f t="shared" si="87"/>
        <x:v>0</x:v>
      </x:c>
      <x:c r="BN106" s="71">
        <x:f t="shared" si="87"/>
        <x:v>0</x:v>
      </x:c>
      <x:c r="BO106" s="69">
        <x:f t="shared" si="87"/>
        <x:v>0</x:v>
      </x:c>
      <x:c r="BP106" s="71">
        <x:f t="shared" si="87"/>
        <x:v>0</x:v>
      </x:c>
      <x:c r="BQ106" s="69">
        <x:f t="shared" si="87"/>
        <x:v>0</x:v>
      </x:c>
      <x:c r="BR106" s="69">
        <x:f t="shared" si="87"/>
        <x:v>0</x:v>
      </x:c>
      <x:c r="BS106" s="69">
        <x:f t="shared" si="87"/>
        <x:v>0</x:v>
      </x:c>
      <x:c r="BT106" s="69">
        <x:f t="shared" si="87"/>
        <x:v>0</x:v>
      </x:c>
      <x:c r="BU106" s="69">
        <x:f t="shared" si="87"/>
        <x:v>0</x:v>
      </x:c>
      <x:c r="BV106" s="288" t="s">
        <x:v>1541</x:v>
      </x:c>
      <x:c r="BW106" s="69">
        <x:f t="shared" ref="BW106:CX106" si="88">SUM(BW107:BW130)</x:f>
        <x:v>0</x:v>
      </x:c>
      <x:c r="BX106" s="69">
        <x:f t="shared" si="88"/>
        <x:v>0</x:v>
      </x:c>
      <x:c r="BY106" s="71">
        <x:f t="shared" si="88"/>
        <x:v>0</x:v>
      </x:c>
      <x:c r="BZ106" s="69">
        <x:f t="shared" si="88"/>
        <x:v>0</x:v>
      </x:c>
      <x:c r="CA106" s="71">
        <x:f t="shared" si="88"/>
        <x:v>0</x:v>
      </x:c>
      <x:c r="CB106" s="69">
        <x:f t="shared" si="88"/>
        <x:v>0</x:v>
      </x:c>
      <x:c r="CC106" s="71">
        <x:f t="shared" si="88"/>
        <x:v>0</x:v>
      </x:c>
      <x:c r="CD106" s="69">
        <x:f t="shared" si="88"/>
        <x:v>0</x:v>
      </x:c>
      <x:c r="CE106" s="69">
        <x:f t="shared" si="88"/>
        <x:v>1</x:v>
      </x:c>
      <x:c r="CF106" s="71">
        <x:f t="shared" si="88"/>
        <x:v>44</x:v>
      </x:c>
      <x:c r="CG106" s="69">
        <x:f t="shared" si="88"/>
        <x:v>0</x:v>
      </x:c>
      <x:c r="CH106" s="69">
        <x:f t="shared" si="88"/>
        <x:v>0</x:v>
      </x:c>
      <x:c r="CI106" s="69">
        <x:f t="shared" si="88"/>
        <x:v>0</x:v>
      </x:c>
      <x:c r="CJ106" s="69">
        <x:f t="shared" si="88"/>
        <x:v>1</x:v>
      </x:c>
      <x:c r="CK106" s="69">
        <x:f t="shared" si="88"/>
        <x:v>0</x:v>
      </x:c>
      <x:c r="CL106" s="69">
        <x:f t="shared" si="88"/>
        <x:v>0</x:v>
      </x:c>
      <x:c r="CM106" s="69">
        <x:f t="shared" si="88"/>
        <x:v>0</x:v>
      </x:c>
      <x:c r="CN106" s="69">
        <x:f t="shared" si="88"/>
        <x:v>0</x:v>
      </x:c>
      <x:c r="CO106" s="69">
        <x:f t="shared" si="88"/>
        <x:v>0</x:v>
      </x:c>
      <x:c r="CP106" s="71">
        <x:f t="shared" si="88"/>
        <x:v>0</x:v>
      </x:c>
      <x:c r="CQ106" s="69">
        <x:f t="shared" si="88"/>
        <x:v>0</x:v>
      </x:c>
      <x:c r="CR106" s="71">
        <x:f t="shared" si="88"/>
        <x:v>0</x:v>
      </x:c>
      <x:c r="CS106" s="69">
        <x:f t="shared" si="88"/>
        <x:v>0</x:v>
      </x:c>
      <x:c r="CT106" s="69">
        <x:f t="shared" si="88"/>
        <x:v>0</x:v>
      </x:c>
      <x:c r="CU106" s="69">
        <x:f t="shared" si="88"/>
        <x:v>0</x:v>
      </x:c>
      <x:c r="CV106" s="69">
        <x:f t="shared" si="88"/>
        <x:v>0</x:v>
      </x:c>
      <x:c r="CW106" s="69">
        <x:f t="shared" si="88"/>
        <x:v>0</x:v>
      </x:c>
      <x:c r="CX106" s="132">
        <x:f t="shared" si="88"/>
        <x:v>0</x:v>
      </x:c>
      <x:c r="CY106" s="288" t="s">
        <x:v>1541</x:v>
      </x:c>
      <x:c r="CZ106" s="77">
        <x:f t="shared" ref="CZ106:DG106" si="89">SUM(CZ107:CZ130)</x:f>
        <x:v>1</x:v>
      </x:c>
      <x:c r="DA106" s="71">
        <x:f t="shared" si="89"/>
        <x:v>229.5</x:v>
      </x:c>
      <x:c r="DB106" s="69">
        <x:f t="shared" si="89"/>
        <x:v>0</x:v>
      </x:c>
      <x:c r="DC106" s="71">
        <x:f t="shared" si="89"/>
        <x:v>0</x:v>
      </x:c>
      <x:c r="DD106" s="69">
        <x:f t="shared" si="89"/>
        <x:v>0</x:v>
      </x:c>
      <x:c r="DE106" s="71">
        <x:f t="shared" si="89"/>
        <x:v>0</x:v>
      </x:c>
      <x:c r="DF106" s="69">
        <x:f t="shared" si="89"/>
        <x:v>0</x:v>
      </x:c>
      <x:c r="DG106" s="105">
        <x:f t="shared" si="89"/>
        <x:v>0</x:v>
      </x:c>
    </x:row>
    <x:row r="107" spans="1:111" s="20" customFormat="1" ht="30" customHeight="1">
      <x:c r="A107" s="541" t="s">
        <x:v>1877</x:v>
      </x:c>
      <x:c r="B107" s="112"/>
      <x:c r="C107" s="73"/>
      <x:c r="D107" s="70"/>
      <x:c r="E107" s="73"/>
      <x:c r="F107" s="70"/>
      <x:c r="G107" s="73"/>
      <x:c r="H107" s="542"/>
      <x:c r="I107" s="73"/>
      <x:c r="J107" s="70"/>
      <x:c r="K107" s="70"/>
      <x:c r="L107" s="73"/>
      <x:c r="M107" s="112"/>
      <x:c r="N107" s="112"/>
      <x:c r="O107" s="112"/>
      <x:c r="P107" s="112"/>
      <x:c r="Q107" s="112"/>
      <x:c r="R107" s="162"/>
      <x:c r="S107" s="112"/>
      <x:c r="T107" s="73"/>
      <x:c r="U107" s="112"/>
      <x:c r="V107" s="73"/>
      <x:c r="W107" s="112"/>
      <x:c r="X107" s="112"/>
      <x:c r="Y107" s="112"/>
      <x:c r="Z107" s="112"/>
      <x:c r="AA107" s="112"/>
      <x:c r="AB107" s="112"/>
      <x:c r="AC107" s="112">
        <x:v>1</x:v>
      </x:c>
      <x:c r="AD107" s="112"/>
      <x:c r="AE107" s="112">
        <x:v>1</x:v>
      </x:c>
      <x:c r="AF107" s="112"/>
      <x:c r="AG107" s="112">
        <x:v>1</x:v>
      </x:c>
      <x:c r="AH107" s="112"/>
      <x:c r="AI107" s="112"/>
      <x:c r="AJ107" s="112"/>
      <x:c r="AK107" s="112"/>
      <x:c r="AL107" s="541" t="s">
        <x:v>1877</x:v>
      </x:c>
      <x:c r="AM107" s="102"/>
      <x:c r="AN107" s="71"/>
      <x:c r="AO107" s="102"/>
      <x:c r="AP107" s="102"/>
      <x:c r="AQ107" s="102"/>
      <x:c r="AR107" s="129"/>
      <x:c r="AS107" s="102"/>
      <x:c r="AT107" s="129"/>
      <x:c r="AU107" s="102"/>
      <x:c r="AV107" s="102"/>
      <x:c r="AW107" s="102"/>
      <x:c r="AX107" s="102"/>
      <x:c r="AY107" s="102"/>
      <x:c r="AZ107" s="102"/>
      <x:c r="BA107" s="129"/>
      <x:c r="BB107" s="102"/>
      <x:c r="BC107" s="102"/>
      <x:c r="BD107" s="102"/>
      <x:c r="BE107" s="102"/>
      <x:c r="BF107" s="102"/>
      <x:c r="BG107" s="102"/>
      <x:c r="BH107" s="102"/>
      <x:c r="BI107" s="102"/>
      <x:c r="BJ107" s="129"/>
      <x:c r="BK107" s="102"/>
      <x:c r="BL107" s="129"/>
      <x:c r="BM107" s="102"/>
      <x:c r="BN107" s="129"/>
      <x:c r="BO107" s="102"/>
      <x:c r="BP107" s="129"/>
      <x:c r="BQ107" s="102"/>
      <x:c r="BR107" s="102"/>
      <x:c r="BS107" s="102"/>
      <x:c r="BT107" s="102"/>
      <x:c r="BU107" s="102"/>
      <x:c r="BV107" s="541" t="s">
        <x:v>1877</x:v>
      </x:c>
      <x:c r="BW107" s="102"/>
      <x:c r="BX107" s="102"/>
      <x:c r="BY107" s="129"/>
      <x:c r="BZ107" s="102"/>
      <x:c r="CA107" s="71"/>
      <x:c r="CB107" s="102"/>
      <x:c r="CC107" s="71"/>
      <x:c r="CD107" s="102"/>
      <x:c r="CE107" s="102">
        <x:v>1</x:v>
      </x:c>
      <x:c r="CF107" s="129">
        <x:v>44</x:v>
      </x:c>
      <x:c r="CG107" s="102"/>
      <x:c r="CH107" s="102"/>
      <x:c r="CI107" s="102"/>
      <x:c r="CJ107" s="102">
        <x:v>1</x:v>
      </x:c>
      <x:c r="CK107" s="102"/>
      <x:c r="CL107" s="102"/>
      <x:c r="CM107" s="102"/>
      <x:c r="CN107" s="102"/>
      <x:c r="CO107" s="102"/>
      <x:c r="CP107" s="71"/>
      <x:c r="CQ107" s="102"/>
      <x:c r="CR107" s="129"/>
      <x:c r="CS107" s="102"/>
      <x:c r="CT107" s="102"/>
      <x:c r="CU107" s="102"/>
      <x:c r="CV107" s="102"/>
      <x:c r="CW107" s="102"/>
      <x:c r="CX107" s="543"/>
      <x:c r="CY107" s="541" t="s">
        <x:v>1877</x:v>
      </x:c>
      <x:c r="CZ107" s="95"/>
      <x:c r="DA107" s="129"/>
      <x:c r="DB107" s="102"/>
      <x:c r="DC107" s="129"/>
      <x:c r="DD107" s="102"/>
      <x:c r="DE107" s="129"/>
      <x:c r="DF107" s="102"/>
      <x:c r="DG107" s="544"/>
    </x:row>
    <x:row r="108" spans="1:111" s="20" customFormat="1" ht="30" customHeight="1">
      <x:c r="A108" s="522" t="s">
        <x:v>1423</x:v>
      </x:c>
      <x:c r="B108" s="70"/>
      <x:c r="C108" s="73"/>
      <x:c r="D108" s="70"/>
      <x:c r="E108" s="73"/>
      <x:c r="F108" s="70"/>
      <x:c r="G108" s="73"/>
      <x:c r="H108" s="70"/>
      <x:c r="I108" s="73"/>
      <x:c r="J108" s="70">
        <x:v>1</x:v>
      </x:c>
      <x:c r="K108" s="70"/>
      <x:c r="L108" s="73"/>
      <x:c r="M108" s="70"/>
      <x:c r="N108" s="70"/>
      <x:c r="O108" s="70"/>
      <x:c r="P108" s="70"/>
      <x:c r="Q108" s="70"/>
      <x:c r="R108" s="73"/>
      <x:c r="S108" s="70"/>
      <x:c r="T108" s="73"/>
      <x:c r="U108" s="70"/>
      <x:c r="V108" s="73"/>
      <x:c r="W108" s="70"/>
      <x:c r="X108" s="70"/>
      <x:c r="Y108" s="70">
        <x:v>2</x:v>
      </x:c>
      <x:c r="Z108" s="70">
        <x:v>9</x:v>
      </x:c>
      <x:c r="AA108" s="70"/>
      <x:c r="AB108" s="70"/>
      <x:c r="AC108" s="70"/>
      <x:c r="AD108" s="70"/>
      <x:c r="AE108" s="70"/>
      <x:c r="AF108" s="70"/>
      <x:c r="AG108" s="70"/>
      <x:c r="AH108" s="70"/>
      <x:c r="AI108" s="70"/>
      <x:c r="AJ108" s="70"/>
      <x:c r="AK108" s="70"/>
      <x:c r="AL108" s="522" t="s">
        <x:v>1423</x:v>
      </x:c>
      <x:c r="AM108" s="69"/>
      <x:c r="AN108" s="71"/>
      <x:c r="AO108" s="69"/>
      <x:c r="AP108" s="69"/>
      <x:c r="AQ108" s="69"/>
      <x:c r="AR108" s="71"/>
      <x:c r="AS108" s="69"/>
      <x:c r="AT108" s="71"/>
      <x:c r="AU108" s="69"/>
      <x:c r="AV108" s="69"/>
      <x:c r="AW108" s="69"/>
      <x:c r="AX108" s="69"/>
      <x:c r="AY108" s="69"/>
      <x:c r="AZ108" s="69"/>
      <x:c r="BA108" s="71"/>
      <x:c r="BB108" s="69"/>
      <x:c r="BC108" s="69"/>
      <x:c r="BD108" s="69"/>
      <x:c r="BE108" s="69"/>
      <x:c r="BF108" s="69"/>
      <x:c r="BG108" s="69"/>
      <x:c r="BH108" s="69"/>
      <x:c r="BI108" s="69"/>
      <x:c r="BJ108" s="71"/>
      <x:c r="BK108" s="69"/>
      <x:c r="BL108" s="71"/>
      <x:c r="BM108" s="69"/>
      <x:c r="BN108" s="71"/>
      <x:c r="BO108" s="69"/>
      <x:c r="BP108" s="71"/>
      <x:c r="BQ108" s="69"/>
      <x:c r="BR108" s="69"/>
      <x:c r="BS108" s="69"/>
      <x:c r="BT108" s="69"/>
      <x:c r="BU108" s="69"/>
      <x:c r="BV108" s="522" t="s">
        <x:v>1423</x:v>
      </x:c>
      <x:c r="BW108" s="69"/>
      <x:c r="BX108" s="69"/>
      <x:c r="BY108" s="71"/>
      <x:c r="BZ108" s="69"/>
      <x:c r="CA108" s="71"/>
      <x:c r="CB108" s="69"/>
      <x:c r="CC108" s="71"/>
      <x:c r="CD108" s="69"/>
      <x:c r="CE108" s="69"/>
      <x:c r="CF108" s="71"/>
      <x:c r="CG108" s="69"/>
      <x:c r="CH108" s="69"/>
      <x:c r="CI108" s="69"/>
      <x:c r="CJ108" s="69"/>
      <x:c r="CK108" s="69"/>
      <x:c r="CL108" s="69"/>
      <x:c r="CM108" s="69"/>
      <x:c r="CN108" s="69"/>
      <x:c r="CO108" s="69"/>
      <x:c r="CP108" s="71"/>
      <x:c r="CQ108" s="69"/>
      <x:c r="CR108" s="71"/>
      <x:c r="CS108" s="69"/>
      <x:c r="CT108" s="69"/>
      <x:c r="CU108" s="69"/>
      <x:c r="CV108" s="69"/>
      <x:c r="CW108" s="69"/>
      <x:c r="CX108" s="132"/>
      <x:c r="CY108" s="522" t="s">
        <x:v>1423</x:v>
      </x:c>
      <x:c r="CZ108" s="77"/>
      <x:c r="DA108" s="71"/>
      <x:c r="DB108" s="69"/>
      <x:c r="DC108" s="71"/>
      <x:c r="DD108" s="69"/>
      <x:c r="DE108" s="71"/>
      <x:c r="DF108" s="69"/>
      <x:c r="DG108" s="105"/>
    </x:row>
    <x:row r="109" spans="1:111" s="20" customFormat="1" ht="30" customHeight="1">
      <x:c r="A109" s="522" t="s">
        <x:v>1274</x:v>
      </x:c>
      <x:c r="B109" s="70"/>
      <x:c r="C109" s="73"/>
      <x:c r="D109" s="70"/>
      <x:c r="E109" s="73"/>
      <x:c r="F109" s="70"/>
      <x:c r="G109" s="73"/>
      <x:c r="H109" s="70"/>
      <x:c r="I109" s="73"/>
      <x:c r="J109" s="70"/>
      <x:c r="K109" s="70"/>
      <x:c r="L109" s="73"/>
      <x:c r="M109" s="70"/>
      <x:c r="N109" s="70"/>
      <x:c r="O109" s="70"/>
      <x:c r="P109" s="70"/>
      <x:c r="Q109" s="70"/>
      <x:c r="R109" s="73"/>
      <x:c r="S109" s="70">
        <x:v>1</x:v>
      </x:c>
      <x:c r="T109" s="73">
        <x:v>20</x:v>
      </x:c>
      <x:c r="U109" s="70"/>
      <x:c r="V109" s="73"/>
      <x:c r="W109" s="70"/>
      <x:c r="X109" s="70"/>
      <x:c r="Y109" s="70">
        <x:v>1</x:v>
      </x:c>
      <x:c r="Z109" s="70">
        <x:v>2</x:v>
      </x:c>
      <x:c r="AA109" s="70"/>
      <x:c r="AB109" s="70"/>
      <x:c r="AC109" s="70"/>
      <x:c r="AD109" s="70"/>
      <x:c r="AE109" s="70"/>
      <x:c r="AF109" s="70"/>
      <x:c r="AG109" s="70"/>
      <x:c r="AH109" s="70"/>
      <x:c r="AI109" s="70"/>
      <x:c r="AJ109" s="70"/>
      <x:c r="AK109" s="70"/>
      <x:c r="AL109" s="522" t="s">
        <x:v>1274</x:v>
      </x:c>
      <x:c r="AM109" s="69"/>
      <x:c r="AN109" s="71"/>
      <x:c r="AO109" s="69"/>
      <x:c r="AP109" s="69"/>
      <x:c r="AQ109" s="69"/>
      <x:c r="AR109" s="71"/>
      <x:c r="AS109" s="69"/>
      <x:c r="AT109" s="71"/>
      <x:c r="AU109" s="69"/>
      <x:c r="AV109" s="69"/>
      <x:c r="AW109" s="69"/>
      <x:c r="AX109" s="69"/>
      <x:c r="AY109" s="69"/>
      <x:c r="AZ109" s="69"/>
      <x:c r="BA109" s="71"/>
      <x:c r="BB109" s="69"/>
      <x:c r="BC109" s="69"/>
      <x:c r="BD109" s="69"/>
      <x:c r="BE109" s="69"/>
      <x:c r="BF109" s="69"/>
      <x:c r="BG109" s="69">
        <x:v>2</x:v>
      </x:c>
      <x:c r="BH109" s="69">
        <x:v>3</x:v>
      </x:c>
      <x:c r="BI109" s="69"/>
      <x:c r="BJ109" s="71"/>
      <x:c r="BK109" s="69"/>
      <x:c r="BL109" s="71"/>
      <x:c r="BM109" s="69"/>
      <x:c r="BN109" s="71"/>
      <x:c r="BO109" s="69"/>
      <x:c r="BP109" s="71"/>
      <x:c r="BQ109" s="69"/>
      <x:c r="BR109" s="69"/>
      <x:c r="BS109" s="69"/>
      <x:c r="BT109" s="69"/>
      <x:c r="BU109" s="69"/>
      <x:c r="BV109" s="522" t="s">
        <x:v>1274</x:v>
      </x:c>
      <x:c r="BW109" s="69"/>
      <x:c r="BX109" s="69"/>
      <x:c r="BY109" s="71"/>
      <x:c r="BZ109" s="69"/>
      <x:c r="CA109" s="71"/>
      <x:c r="CB109" s="69"/>
      <x:c r="CC109" s="71"/>
      <x:c r="CD109" s="69"/>
      <x:c r="CE109" s="69"/>
      <x:c r="CF109" s="71"/>
      <x:c r="CG109" s="69"/>
      <x:c r="CH109" s="69"/>
      <x:c r="CI109" s="69"/>
      <x:c r="CJ109" s="69"/>
      <x:c r="CK109" s="69"/>
      <x:c r="CL109" s="69"/>
      <x:c r="CM109" s="69"/>
      <x:c r="CN109" s="523"/>
      <x:c r="CO109" s="69"/>
      <x:c r="CP109" s="71"/>
      <x:c r="CQ109" s="69"/>
      <x:c r="CR109" s="71"/>
      <x:c r="CS109" s="69"/>
      <x:c r="CT109" s="69"/>
      <x:c r="CU109" s="69"/>
      <x:c r="CV109" s="69"/>
      <x:c r="CW109" s="69"/>
      <x:c r="CX109" s="132"/>
      <x:c r="CY109" s="522" t="s">
        <x:v>1274</x:v>
      </x:c>
      <x:c r="CZ109" s="77"/>
      <x:c r="DA109" s="71"/>
      <x:c r="DB109" s="69"/>
      <x:c r="DC109" s="71"/>
      <x:c r="DD109" s="69"/>
      <x:c r="DE109" s="71"/>
      <x:c r="DF109" s="69"/>
      <x:c r="DG109" s="105"/>
    </x:row>
    <x:row r="110" spans="1:111" s="20" customFormat="1" ht="30" customHeight="1">
      <x:c r="A110" s="522" t="s">
        <x:v>1297</x:v>
      </x:c>
      <x:c r="B110" s="70"/>
      <x:c r="C110" s="73"/>
      <x:c r="D110" s="70"/>
      <x:c r="E110" s="73"/>
      <x:c r="F110" s="70"/>
      <x:c r="G110" s="73"/>
      <x:c r="H110" s="70"/>
      <x:c r="I110" s="73"/>
      <x:c r="J110" s="70"/>
      <x:c r="K110" s="70"/>
      <x:c r="L110" s="73"/>
      <x:c r="M110" s="70"/>
      <x:c r="N110" s="70"/>
      <x:c r="O110" s="70"/>
      <x:c r="P110" s="70"/>
      <x:c r="Q110" s="70"/>
      <x:c r="R110" s="73"/>
      <x:c r="S110" s="70">
        <x:v>1</x:v>
      </x:c>
      <x:c r="T110" s="73">
        <x:v>20</x:v>
      </x:c>
      <x:c r="U110" s="70"/>
      <x:c r="V110" s="73"/>
      <x:c r="W110" s="70"/>
      <x:c r="X110" s="70"/>
      <x:c r="Y110" s="70">
        <x:v>1</x:v>
      </x:c>
      <x:c r="Z110" s="70">
        <x:v>6</x:v>
      </x:c>
      <x:c r="AA110" s="70"/>
      <x:c r="AB110" s="70"/>
      <x:c r="AC110" s="70"/>
      <x:c r="AD110" s="70"/>
      <x:c r="AE110" s="70"/>
      <x:c r="AF110" s="70"/>
      <x:c r="AG110" s="70"/>
      <x:c r="AH110" s="70"/>
      <x:c r="AI110" s="70"/>
      <x:c r="AJ110" s="70"/>
      <x:c r="AK110" s="70"/>
      <x:c r="AL110" s="522" t="s">
        <x:v>1297</x:v>
      </x:c>
      <x:c r="AM110" s="69"/>
      <x:c r="AN110" s="71"/>
      <x:c r="AO110" s="69"/>
      <x:c r="AP110" s="69"/>
      <x:c r="AQ110" s="69"/>
      <x:c r="AR110" s="71"/>
      <x:c r="AS110" s="69"/>
      <x:c r="AT110" s="71"/>
      <x:c r="AU110" s="69"/>
      <x:c r="AV110" s="69"/>
      <x:c r="AW110" s="69"/>
      <x:c r="AX110" s="69"/>
      <x:c r="AY110" s="69"/>
      <x:c r="AZ110" s="69"/>
      <x:c r="BA110" s="71"/>
      <x:c r="BB110" s="69"/>
      <x:c r="BC110" s="69"/>
      <x:c r="BD110" s="69"/>
      <x:c r="BE110" s="69"/>
      <x:c r="BF110" s="69"/>
      <x:c r="BG110" s="69"/>
      <x:c r="BH110" s="69"/>
      <x:c r="BI110" s="69"/>
      <x:c r="BJ110" s="71"/>
      <x:c r="BK110" s="69"/>
      <x:c r="BL110" s="71"/>
      <x:c r="BM110" s="69"/>
      <x:c r="BN110" s="71"/>
      <x:c r="BO110" s="69"/>
      <x:c r="BP110" s="71"/>
      <x:c r="BQ110" s="69"/>
      <x:c r="BR110" s="69"/>
      <x:c r="BS110" s="69"/>
      <x:c r="BT110" s="69"/>
      <x:c r="BU110" s="69"/>
      <x:c r="BV110" s="522" t="s">
        <x:v>1297</x:v>
      </x:c>
      <x:c r="BW110" s="69"/>
      <x:c r="BX110" s="69"/>
      <x:c r="BY110" s="71"/>
      <x:c r="BZ110" s="69"/>
      <x:c r="CA110" s="71"/>
      <x:c r="CB110" s="69"/>
      <x:c r="CC110" s="71"/>
      <x:c r="CD110" s="69"/>
      <x:c r="CE110" s="69"/>
      <x:c r="CF110" s="71"/>
      <x:c r="CG110" s="69"/>
      <x:c r="CH110" s="69"/>
      <x:c r="CI110" s="69"/>
      <x:c r="CJ110" s="69"/>
      <x:c r="CK110" s="69"/>
      <x:c r="CL110" s="69"/>
      <x:c r="CM110" s="69"/>
      <x:c r="CN110" s="523"/>
      <x:c r="CO110" s="69"/>
      <x:c r="CP110" s="71"/>
      <x:c r="CQ110" s="69"/>
      <x:c r="CR110" s="71"/>
      <x:c r="CS110" s="69"/>
      <x:c r="CT110" s="69"/>
      <x:c r="CU110" s="69"/>
      <x:c r="CV110" s="69"/>
      <x:c r="CW110" s="69"/>
      <x:c r="CX110" s="132"/>
      <x:c r="CY110" s="522" t="s">
        <x:v>1297</x:v>
      </x:c>
      <x:c r="CZ110" s="77"/>
      <x:c r="DA110" s="71"/>
      <x:c r="DB110" s="69"/>
      <x:c r="DC110" s="71"/>
      <x:c r="DD110" s="69"/>
      <x:c r="DE110" s="71"/>
      <x:c r="DF110" s="69"/>
      <x:c r="DG110" s="105"/>
    </x:row>
    <x:row r="111" spans="1:111" s="20" customFormat="1" ht="30" customHeight="1">
      <x:c r="A111" s="522" t="s">
        <x:v>2735</x:v>
      </x:c>
      <x:c r="B111" s="70"/>
      <x:c r="C111" s="73"/>
      <x:c r="D111" s="70"/>
      <x:c r="E111" s="73"/>
      <x:c r="F111" s="70"/>
      <x:c r="G111" s="73"/>
      <x:c r="H111" s="70"/>
      <x:c r="I111" s="73"/>
      <x:c r="J111" s="70">
        <x:v>1</x:v>
      </x:c>
      <x:c r="K111" s="70"/>
      <x:c r="L111" s="73"/>
      <x:c r="M111" s="70"/>
      <x:c r="N111" s="70"/>
      <x:c r="O111" s="70"/>
      <x:c r="P111" s="70"/>
      <x:c r="Q111" s="70"/>
      <x:c r="R111" s="73"/>
      <x:c r="S111" s="70"/>
      <x:c r="T111" s="73"/>
      <x:c r="U111" s="70"/>
      <x:c r="V111" s="73"/>
      <x:c r="W111" s="70"/>
      <x:c r="X111" s="70"/>
      <x:c r="Y111" s="70">
        <x:v>1</x:v>
      </x:c>
      <x:c r="Z111" s="70">
        <x:v>4</x:v>
      </x:c>
      <x:c r="AA111" s="70"/>
      <x:c r="AB111" s="70"/>
      <x:c r="AC111" s="70"/>
      <x:c r="AD111" s="70"/>
      <x:c r="AE111" s="70"/>
      <x:c r="AF111" s="70"/>
      <x:c r="AG111" s="70"/>
      <x:c r="AH111" s="70"/>
      <x:c r="AI111" s="70"/>
      <x:c r="AJ111" s="70"/>
      <x:c r="AK111" s="70"/>
      <x:c r="AL111" s="522" t="s">
        <x:v>2735</x:v>
      </x:c>
      <x:c r="AM111" s="69"/>
      <x:c r="AN111" s="71"/>
      <x:c r="AO111" s="69"/>
      <x:c r="AP111" s="69"/>
      <x:c r="AQ111" s="69"/>
      <x:c r="AR111" s="71"/>
      <x:c r="AS111" s="69"/>
      <x:c r="AT111" s="71"/>
      <x:c r="AU111" s="69"/>
      <x:c r="AV111" s="69"/>
      <x:c r="AW111" s="69"/>
      <x:c r="AX111" s="69"/>
      <x:c r="AY111" s="69"/>
      <x:c r="AZ111" s="69"/>
      <x:c r="BA111" s="71"/>
      <x:c r="BB111" s="69"/>
      <x:c r="BC111" s="69"/>
      <x:c r="BD111" s="69"/>
      <x:c r="BE111" s="69"/>
      <x:c r="BF111" s="69"/>
      <x:c r="BG111" s="69"/>
      <x:c r="BH111" s="69"/>
      <x:c r="BI111" s="69"/>
      <x:c r="BJ111" s="71"/>
      <x:c r="BK111" s="69"/>
      <x:c r="BL111" s="71"/>
      <x:c r="BM111" s="69"/>
      <x:c r="BN111" s="71"/>
      <x:c r="BO111" s="69"/>
      <x:c r="BP111" s="71"/>
      <x:c r="BQ111" s="69"/>
      <x:c r="BR111" s="69"/>
      <x:c r="BS111" s="69"/>
      <x:c r="BT111" s="69"/>
      <x:c r="BU111" s="69"/>
      <x:c r="BV111" s="522" t="s">
        <x:v>2735</x:v>
      </x:c>
      <x:c r="BW111" s="69"/>
      <x:c r="BX111" s="69"/>
      <x:c r="BY111" s="71"/>
      <x:c r="BZ111" s="69"/>
      <x:c r="CA111" s="71"/>
      <x:c r="CB111" s="69"/>
      <x:c r="CC111" s="71"/>
      <x:c r="CD111" s="69"/>
      <x:c r="CE111" s="69"/>
      <x:c r="CF111" s="71"/>
      <x:c r="CG111" s="69"/>
      <x:c r="CH111" s="69"/>
      <x:c r="CI111" s="69"/>
      <x:c r="CJ111" s="69"/>
      <x:c r="CK111" s="69"/>
      <x:c r="CL111" s="69"/>
      <x:c r="CM111" s="69"/>
      <x:c r="CN111" s="523"/>
      <x:c r="CO111" s="69"/>
      <x:c r="CP111" s="71"/>
      <x:c r="CQ111" s="69"/>
      <x:c r="CR111" s="71"/>
      <x:c r="CS111" s="69"/>
      <x:c r="CT111" s="69"/>
      <x:c r="CU111" s="69"/>
      <x:c r="CV111" s="69"/>
      <x:c r="CW111" s="69"/>
      <x:c r="CX111" s="132"/>
      <x:c r="CY111" s="522" t="s">
        <x:v>2735</x:v>
      </x:c>
      <x:c r="CZ111" s="77"/>
      <x:c r="DA111" s="71"/>
      <x:c r="DB111" s="69"/>
      <x:c r="DC111" s="71"/>
      <x:c r="DD111" s="69"/>
      <x:c r="DE111" s="71"/>
      <x:c r="DF111" s="69"/>
      <x:c r="DG111" s="105"/>
    </x:row>
    <x:row r="112" spans="1:111" s="20" customFormat="1" ht="30" customHeight="1">
      <x:c r="A112" s="522" t="s">
        <x:v>2370</x:v>
      </x:c>
      <x:c r="B112" s="70"/>
      <x:c r="C112" s="73"/>
      <x:c r="D112" s="70"/>
      <x:c r="E112" s="73"/>
      <x:c r="F112" s="70"/>
      <x:c r="G112" s="73"/>
      <x:c r="H112" s="70"/>
      <x:c r="I112" s="73"/>
      <x:c r="J112" s="70"/>
      <x:c r="K112" s="70"/>
      <x:c r="L112" s="73"/>
      <x:c r="M112" s="70"/>
      <x:c r="N112" s="70"/>
      <x:c r="O112" s="70"/>
      <x:c r="P112" s="70"/>
      <x:c r="Q112" s="70"/>
      <x:c r="R112" s="73"/>
      <x:c r="S112" s="70"/>
      <x:c r="T112" s="73"/>
      <x:c r="U112" s="70"/>
      <x:c r="V112" s="73"/>
      <x:c r="W112" s="70"/>
      <x:c r="X112" s="70">
        <x:v>2</x:v>
      </x:c>
      <x:c r="Y112" s="70"/>
      <x:c r="Z112" s="70"/>
      <x:c r="AA112" s="70"/>
      <x:c r="AB112" s="70"/>
      <x:c r="AC112" s="70"/>
      <x:c r="AD112" s="70"/>
      <x:c r="AE112" s="70"/>
      <x:c r="AF112" s="70"/>
      <x:c r="AG112" s="70"/>
      <x:c r="AH112" s="70"/>
      <x:c r="AI112" s="70"/>
      <x:c r="AJ112" s="70"/>
      <x:c r="AK112" s="70"/>
      <x:c r="AL112" s="522" t="s">
        <x:v>2370</x:v>
      </x:c>
      <x:c r="AM112" s="69"/>
      <x:c r="AN112" s="71"/>
      <x:c r="AO112" s="69"/>
      <x:c r="AP112" s="69"/>
      <x:c r="AQ112" s="69"/>
      <x:c r="AR112" s="71"/>
      <x:c r="AS112" s="69"/>
      <x:c r="AT112" s="71"/>
      <x:c r="AU112" s="69"/>
      <x:c r="AV112" s="69"/>
      <x:c r="AW112" s="69"/>
      <x:c r="AX112" s="69"/>
      <x:c r="AY112" s="69"/>
      <x:c r="AZ112" s="69"/>
      <x:c r="BA112" s="71"/>
      <x:c r="BB112" s="69"/>
      <x:c r="BC112" s="69"/>
      <x:c r="BD112" s="69"/>
      <x:c r="BE112" s="69"/>
      <x:c r="BF112" s="69"/>
      <x:c r="BG112" s="69"/>
      <x:c r="BH112" s="69"/>
      <x:c r="BI112" s="69"/>
      <x:c r="BJ112" s="71"/>
      <x:c r="BK112" s="69"/>
      <x:c r="BL112" s="71"/>
      <x:c r="BM112" s="69"/>
      <x:c r="BN112" s="71"/>
      <x:c r="BO112" s="69"/>
      <x:c r="BP112" s="71"/>
      <x:c r="BQ112" s="69"/>
      <x:c r="BR112" s="69"/>
      <x:c r="BS112" s="69"/>
      <x:c r="BT112" s="69"/>
      <x:c r="BU112" s="69"/>
      <x:c r="BV112" s="522" t="s">
        <x:v>2370</x:v>
      </x:c>
      <x:c r="BW112" s="69"/>
      <x:c r="BX112" s="69"/>
      <x:c r="BY112" s="71"/>
      <x:c r="BZ112" s="69"/>
      <x:c r="CA112" s="71"/>
      <x:c r="CB112" s="69"/>
      <x:c r="CC112" s="71"/>
      <x:c r="CD112" s="69"/>
      <x:c r="CE112" s="69"/>
      <x:c r="CF112" s="71"/>
      <x:c r="CG112" s="69"/>
      <x:c r="CH112" s="69"/>
      <x:c r="CI112" s="69"/>
      <x:c r="CJ112" s="69"/>
      <x:c r="CK112" s="69"/>
      <x:c r="CL112" s="69"/>
      <x:c r="CM112" s="69"/>
      <x:c r="CN112" s="69"/>
      <x:c r="CO112" s="69"/>
      <x:c r="CP112" s="71"/>
      <x:c r="CQ112" s="69"/>
      <x:c r="CR112" s="71"/>
      <x:c r="CS112" s="69"/>
      <x:c r="CT112" s="69"/>
      <x:c r="CU112" s="69"/>
      <x:c r="CV112" s="69"/>
      <x:c r="CW112" s="69"/>
      <x:c r="CX112" s="132"/>
      <x:c r="CY112" s="522" t="s">
        <x:v>2370</x:v>
      </x:c>
      <x:c r="CZ112" s="77"/>
      <x:c r="DA112" s="71"/>
      <x:c r="DB112" s="69"/>
      <x:c r="DC112" s="71"/>
      <x:c r="DD112" s="69"/>
      <x:c r="DE112" s="71"/>
      <x:c r="DF112" s="69"/>
      <x:c r="DG112" s="105"/>
    </x:row>
    <x:row r="113" spans="1:111" s="20" customFormat="1" ht="30" customHeight="1">
      <x:c r="A113" s="522" t="s">
        <x:v>2387</x:v>
      </x:c>
      <x:c r="B113" s="70"/>
      <x:c r="C113" s="73"/>
      <x:c r="D113" s="70"/>
      <x:c r="E113" s="73"/>
      <x:c r="F113" s="70"/>
      <x:c r="G113" s="73"/>
      <x:c r="H113" s="70"/>
      <x:c r="I113" s="73"/>
      <x:c r="J113" s="70"/>
      <x:c r="K113" s="70"/>
      <x:c r="L113" s="73"/>
      <x:c r="M113" s="70"/>
      <x:c r="N113" s="70"/>
      <x:c r="O113" s="70"/>
      <x:c r="P113" s="70"/>
      <x:c r="Q113" s="70"/>
      <x:c r="R113" s="73"/>
      <x:c r="S113" s="70"/>
      <x:c r="T113" s="73"/>
      <x:c r="U113" s="70"/>
      <x:c r="V113" s="73"/>
      <x:c r="W113" s="70"/>
      <x:c r="X113" s="70">
        <x:v>2</x:v>
      </x:c>
      <x:c r="Y113" s="70"/>
      <x:c r="Z113" s="70"/>
      <x:c r="AA113" s="70"/>
      <x:c r="AB113" s="70"/>
      <x:c r="AC113" s="70"/>
      <x:c r="AD113" s="70"/>
      <x:c r="AE113" s="70"/>
      <x:c r="AF113" s="70"/>
      <x:c r="AG113" s="70"/>
      <x:c r="AH113" s="70"/>
      <x:c r="AI113" s="70"/>
      <x:c r="AJ113" s="70">
        <x:v>0</x:v>
      </x:c>
      <x:c r="AK113" s="70">
        <x:v>0</x:v>
      </x:c>
      <x:c r="AL113" s="522" t="s">
        <x:v>2387</x:v>
      </x:c>
      <x:c r="AM113" s="69"/>
      <x:c r="AN113" s="71"/>
      <x:c r="AO113" s="69"/>
      <x:c r="AP113" s="69"/>
      <x:c r="AQ113" s="69"/>
      <x:c r="AR113" s="71"/>
      <x:c r="AS113" s="69"/>
      <x:c r="AT113" s="71"/>
      <x:c r="AU113" s="69"/>
      <x:c r="AV113" s="69"/>
      <x:c r="AW113" s="69"/>
      <x:c r="AX113" s="69"/>
      <x:c r="AY113" s="69"/>
      <x:c r="AZ113" s="69"/>
      <x:c r="BA113" s="71"/>
      <x:c r="BB113" s="69"/>
      <x:c r="BC113" s="69"/>
      <x:c r="BD113" s="69"/>
      <x:c r="BE113" s="69"/>
      <x:c r="BF113" s="69"/>
      <x:c r="BG113" s="69">
        <x:v>2</x:v>
      </x:c>
      <x:c r="BH113" s="69">
        <x:v>2</x:v>
      </x:c>
      <x:c r="BI113" s="69"/>
      <x:c r="BJ113" s="71"/>
      <x:c r="BK113" s="69"/>
      <x:c r="BL113" s="71"/>
      <x:c r="BM113" s="69"/>
      <x:c r="BN113" s="71"/>
      <x:c r="BO113" s="69"/>
      <x:c r="BP113" s="71"/>
      <x:c r="BQ113" s="69"/>
      <x:c r="BR113" s="69"/>
      <x:c r="BS113" s="69"/>
      <x:c r="BT113" s="69"/>
      <x:c r="BU113" s="69"/>
      <x:c r="BV113" s="522" t="s">
        <x:v>2387</x:v>
      </x:c>
      <x:c r="BW113" s="69"/>
      <x:c r="BX113" s="69"/>
      <x:c r="BY113" s="71"/>
      <x:c r="BZ113" s="69"/>
      <x:c r="CA113" s="71"/>
      <x:c r="CB113" s="69"/>
      <x:c r="CC113" s="71"/>
      <x:c r="CD113" s="69"/>
      <x:c r="CE113" s="69"/>
      <x:c r="CF113" s="71"/>
      <x:c r="CG113" s="69"/>
      <x:c r="CH113" s="69"/>
      <x:c r="CI113" s="69"/>
      <x:c r="CJ113" s="69"/>
      <x:c r="CK113" s="69"/>
      <x:c r="CL113" s="69"/>
      <x:c r="CM113" s="69"/>
      <x:c r="CN113" s="523"/>
      <x:c r="CO113" s="69"/>
      <x:c r="CP113" s="71"/>
      <x:c r="CQ113" s="69"/>
      <x:c r="CR113" s="71"/>
      <x:c r="CS113" s="69"/>
      <x:c r="CT113" s="69"/>
      <x:c r="CU113" s="69"/>
      <x:c r="CV113" s="69"/>
      <x:c r="CW113" s="69"/>
      <x:c r="CX113" s="132"/>
      <x:c r="CY113" s="522" t="s">
        <x:v>2387</x:v>
      </x:c>
      <x:c r="CZ113" s="77"/>
      <x:c r="DA113" s="71"/>
      <x:c r="DB113" s="69"/>
      <x:c r="DC113" s="71"/>
      <x:c r="DD113" s="69"/>
      <x:c r="DE113" s="71"/>
      <x:c r="DF113" s="69"/>
      <x:c r="DG113" s="105"/>
    </x:row>
    <x:row r="114" spans="1:111" s="20" customFormat="1" ht="30" customHeight="1">
      <x:c r="A114" s="522" t="s">
        <x:v>1106</x:v>
      </x:c>
      <x:c r="B114" s="70"/>
      <x:c r="C114" s="73"/>
      <x:c r="D114" s="70"/>
      <x:c r="E114" s="73"/>
      <x:c r="F114" s="70"/>
      <x:c r="G114" s="73"/>
      <x:c r="H114" s="70"/>
      <x:c r="I114" s="73"/>
      <x:c r="J114" s="70">
        <x:v>2</x:v>
      </x:c>
      <x:c r="K114" s="70"/>
      <x:c r="L114" s="73"/>
      <x:c r="M114" s="70"/>
      <x:c r="N114" s="70"/>
      <x:c r="O114" s="70"/>
      <x:c r="P114" s="70"/>
      <x:c r="Q114" s="70"/>
      <x:c r="R114" s="73"/>
      <x:c r="S114" s="70">
        <x:v>2</x:v>
      </x:c>
      <x:c r="T114" s="73">
        <x:v>40</x:v>
      </x:c>
      <x:c r="U114" s="70"/>
      <x:c r="V114" s="73"/>
      <x:c r="W114" s="70"/>
      <x:c r="X114" s="70"/>
      <x:c r="Y114" s="70">
        <x:v>2</x:v>
      </x:c>
      <x:c r="Z114" s="70">
        <x:v>26</x:v>
      </x:c>
      <x:c r="AA114" s="70"/>
      <x:c r="AB114" s="70"/>
      <x:c r="AC114" s="70"/>
      <x:c r="AD114" s="70"/>
      <x:c r="AE114" s="70"/>
      <x:c r="AF114" s="70"/>
      <x:c r="AG114" s="70"/>
      <x:c r="AH114" s="70"/>
      <x:c r="AI114" s="70"/>
      <x:c r="AJ114" s="70"/>
      <x:c r="AK114" s="70"/>
      <x:c r="AL114" s="522" t="s">
        <x:v>1106</x:v>
      </x:c>
      <x:c r="AM114" s="69"/>
      <x:c r="AN114" s="71"/>
      <x:c r="AO114" s="69"/>
      <x:c r="AP114" s="69"/>
      <x:c r="AQ114" s="69"/>
      <x:c r="AR114" s="71"/>
      <x:c r="AS114" s="69"/>
      <x:c r="AT114" s="71"/>
      <x:c r="AU114" s="69"/>
      <x:c r="AV114" s="69"/>
      <x:c r="AW114" s="69"/>
      <x:c r="AX114" s="69"/>
      <x:c r="AY114" s="69"/>
      <x:c r="AZ114" s="69"/>
      <x:c r="BA114" s="71"/>
      <x:c r="BB114" s="69"/>
      <x:c r="BC114" s="69"/>
      <x:c r="BD114" s="69"/>
      <x:c r="BE114" s="69"/>
      <x:c r="BF114" s="69"/>
      <x:c r="BG114" s="69">
        <x:v>1</x:v>
      </x:c>
      <x:c r="BH114" s="69">
        <x:v>10</x:v>
      </x:c>
      <x:c r="BI114" s="69"/>
      <x:c r="BJ114" s="71"/>
      <x:c r="BK114" s="69"/>
      <x:c r="BL114" s="71"/>
      <x:c r="BM114" s="69"/>
      <x:c r="BN114" s="71"/>
      <x:c r="BO114" s="69"/>
      <x:c r="BP114" s="71"/>
      <x:c r="BQ114" s="69"/>
      <x:c r="BR114" s="69"/>
      <x:c r="BS114" s="69"/>
      <x:c r="BT114" s="69"/>
      <x:c r="BU114" s="69"/>
      <x:c r="BV114" s="522" t="s">
        <x:v>1106</x:v>
      </x:c>
      <x:c r="BW114" s="69"/>
      <x:c r="BX114" s="69"/>
      <x:c r="BY114" s="71"/>
      <x:c r="BZ114" s="69"/>
      <x:c r="CA114" s="71"/>
      <x:c r="CB114" s="69"/>
      <x:c r="CC114" s="71"/>
      <x:c r="CD114" s="69"/>
      <x:c r="CE114" s="69"/>
      <x:c r="CF114" s="71"/>
      <x:c r="CG114" s="69"/>
      <x:c r="CH114" s="69"/>
      <x:c r="CI114" s="69"/>
      <x:c r="CJ114" s="69"/>
      <x:c r="CK114" s="69"/>
      <x:c r="CL114" s="69"/>
      <x:c r="CM114" s="69"/>
      <x:c r="CN114" s="523"/>
      <x:c r="CO114" s="69"/>
      <x:c r="CP114" s="71"/>
      <x:c r="CQ114" s="69"/>
      <x:c r="CR114" s="71"/>
      <x:c r="CS114" s="69"/>
      <x:c r="CT114" s="69"/>
      <x:c r="CU114" s="69"/>
      <x:c r="CV114" s="69"/>
      <x:c r="CW114" s="69"/>
      <x:c r="CX114" s="132"/>
      <x:c r="CY114" s="522" t="s">
        <x:v>1106</x:v>
      </x:c>
      <x:c r="CZ114" s="77"/>
      <x:c r="DA114" s="71"/>
      <x:c r="DB114" s="69"/>
      <x:c r="DC114" s="71"/>
      <x:c r="DD114" s="69"/>
      <x:c r="DE114" s="71"/>
      <x:c r="DF114" s="69"/>
      <x:c r="DG114" s="105"/>
    </x:row>
    <x:row r="115" spans="1:111" s="20" customFormat="1" ht="30" customHeight="1">
      <x:c r="A115" s="522" t="s">
        <x:v>1406</x:v>
      </x:c>
      <x:c r="B115" s="70"/>
      <x:c r="C115" s="73"/>
      <x:c r="D115" s="70"/>
      <x:c r="E115" s="73"/>
      <x:c r="F115" s="70"/>
      <x:c r="G115" s="73"/>
      <x:c r="H115" s="70"/>
      <x:c r="I115" s="73"/>
      <x:c r="J115" s="70">
        <x:v>1</x:v>
      </x:c>
      <x:c r="K115" s="70"/>
      <x:c r="L115" s="73"/>
      <x:c r="M115" s="70"/>
      <x:c r="N115" s="70"/>
      <x:c r="O115" s="70"/>
      <x:c r="P115" s="70"/>
      <x:c r="Q115" s="70"/>
      <x:c r="R115" s="73"/>
      <x:c r="S115" s="70"/>
      <x:c r="T115" s="73"/>
      <x:c r="U115" s="70"/>
      <x:c r="V115" s="73"/>
      <x:c r="W115" s="70"/>
      <x:c r="X115" s="70"/>
      <x:c r="Y115" s="70">
        <x:v>1</x:v>
      </x:c>
      <x:c r="Z115" s="70">
        <x:v>1</x:v>
      </x:c>
      <x:c r="AA115" s="70"/>
      <x:c r="AB115" s="70"/>
      <x:c r="AC115" s="70"/>
      <x:c r="AD115" s="70"/>
      <x:c r="AE115" s="70"/>
      <x:c r="AF115" s="70"/>
      <x:c r="AG115" s="70"/>
      <x:c r="AH115" s="70"/>
      <x:c r="AI115" s="70"/>
      <x:c r="AJ115" s="70"/>
      <x:c r="AK115" s="70"/>
      <x:c r="AL115" s="522" t="s">
        <x:v>1406</x:v>
      </x:c>
      <x:c r="AM115" s="69"/>
      <x:c r="AN115" s="71"/>
      <x:c r="AO115" s="69"/>
      <x:c r="AP115" s="69"/>
      <x:c r="AQ115" s="69"/>
      <x:c r="AR115" s="71"/>
      <x:c r="AS115" s="69"/>
      <x:c r="AT115" s="71"/>
      <x:c r="AU115" s="69"/>
      <x:c r="AV115" s="69"/>
      <x:c r="AW115" s="69"/>
      <x:c r="AX115" s="69"/>
      <x:c r="AY115" s="69"/>
      <x:c r="AZ115" s="69"/>
      <x:c r="BA115" s="71"/>
      <x:c r="BB115" s="69"/>
      <x:c r="BC115" s="69"/>
      <x:c r="BD115" s="69"/>
      <x:c r="BE115" s="69"/>
      <x:c r="BF115" s="69"/>
      <x:c r="BG115" s="69"/>
      <x:c r="BH115" s="69"/>
      <x:c r="BI115" s="69"/>
      <x:c r="BJ115" s="71"/>
      <x:c r="BK115" s="69"/>
      <x:c r="BL115" s="71"/>
      <x:c r="BM115" s="69"/>
      <x:c r="BN115" s="71"/>
      <x:c r="BO115" s="69"/>
      <x:c r="BP115" s="71"/>
      <x:c r="BQ115" s="69"/>
      <x:c r="BR115" s="69"/>
      <x:c r="BS115" s="69"/>
      <x:c r="BT115" s="69"/>
      <x:c r="BU115" s="69"/>
      <x:c r="BV115" s="522" t="s">
        <x:v>1406</x:v>
      </x:c>
      <x:c r="BW115" s="69"/>
      <x:c r="BX115" s="69"/>
      <x:c r="BY115" s="71"/>
      <x:c r="BZ115" s="69"/>
      <x:c r="CA115" s="71"/>
      <x:c r="CB115" s="69"/>
      <x:c r="CC115" s="71"/>
      <x:c r="CD115" s="69"/>
      <x:c r="CE115" s="69"/>
      <x:c r="CF115" s="71"/>
      <x:c r="CG115" s="69"/>
      <x:c r="CH115" s="69"/>
      <x:c r="CI115" s="69"/>
      <x:c r="CJ115" s="69"/>
      <x:c r="CK115" s="69"/>
      <x:c r="CL115" s="69"/>
      <x:c r="CM115" s="69"/>
      <x:c r="CN115" s="523"/>
      <x:c r="CO115" s="69"/>
      <x:c r="CP115" s="71"/>
      <x:c r="CQ115" s="69"/>
      <x:c r="CR115" s="71"/>
      <x:c r="CS115" s="69"/>
      <x:c r="CT115" s="69"/>
      <x:c r="CU115" s="69"/>
      <x:c r="CV115" s="69"/>
      <x:c r="CW115" s="69"/>
      <x:c r="CX115" s="132"/>
      <x:c r="CY115" s="522" t="s">
        <x:v>1406</x:v>
      </x:c>
      <x:c r="CZ115" s="77"/>
      <x:c r="DA115" s="71"/>
      <x:c r="DB115" s="69"/>
      <x:c r="DC115" s="71"/>
      <x:c r="DD115" s="69"/>
      <x:c r="DE115" s="71"/>
      <x:c r="DF115" s="69"/>
      <x:c r="DG115" s="105"/>
    </x:row>
    <x:row r="116" spans="1:111" s="20" customFormat="1" ht="30" customHeight="1">
      <x:c r="A116" s="522" t="s">
        <x:v>2398</x:v>
      </x:c>
      <x:c r="B116" s="70"/>
      <x:c r="C116" s="73"/>
      <x:c r="D116" s="70"/>
      <x:c r="E116" s="73"/>
      <x:c r="F116" s="70"/>
      <x:c r="G116" s="73"/>
      <x:c r="H116" s="70"/>
      <x:c r="I116" s="73"/>
      <x:c r="J116" s="70"/>
      <x:c r="K116" s="70"/>
      <x:c r="L116" s="73"/>
      <x:c r="M116" s="70"/>
      <x:c r="N116" s="70"/>
      <x:c r="O116" s="70"/>
      <x:c r="P116" s="70"/>
      <x:c r="Q116" s="70"/>
      <x:c r="R116" s="73"/>
      <x:c r="S116" s="70">
        <x:v>1</x:v>
      </x:c>
      <x:c r="T116" s="73">
        <x:v>20</x:v>
      </x:c>
      <x:c r="U116" s="70"/>
      <x:c r="V116" s="73"/>
      <x:c r="W116" s="70"/>
      <x:c r="X116" s="70"/>
      <x:c r="Y116" s="70"/>
      <x:c r="Z116" s="70"/>
      <x:c r="AA116" s="70"/>
      <x:c r="AB116" s="70"/>
      <x:c r="AC116" s="70"/>
      <x:c r="AD116" s="70"/>
      <x:c r="AE116" s="70"/>
      <x:c r="AF116" s="70"/>
      <x:c r="AG116" s="70"/>
      <x:c r="AH116" s="70"/>
      <x:c r="AI116" s="70"/>
      <x:c r="AJ116" s="70"/>
      <x:c r="AK116" s="70"/>
      <x:c r="AL116" s="522" t="s">
        <x:v>2398</x:v>
      </x:c>
      <x:c r="AM116" s="69"/>
      <x:c r="AN116" s="71"/>
      <x:c r="AO116" s="69"/>
      <x:c r="AP116" s="69"/>
      <x:c r="AQ116" s="69"/>
      <x:c r="AR116" s="71"/>
      <x:c r="AS116" s="69"/>
      <x:c r="AT116" s="71"/>
      <x:c r="AU116" s="69"/>
      <x:c r="AV116" s="69"/>
      <x:c r="AW116" s="69"/>
      <x:c r="AX116" s="69"/>
      <x:c r="AY116" s="69"/>
      <x:c r="AZ116" s="69"/>
      <x:c r="BA116" s="71"/>
      <x:c r="BB116" s="69"/>
      <x:c r="BC116" s="69"/>
      <x:c r="BD116" s="69"/>
      <x:c r="BE116" s="69"/>
      <x:c r="BF116" s="69"/>
      <x:c r="BG116" s="69"/>
      <x:c r="BH116" s="69"/>
      <x:c r="BI116" s="69"/>
      <x:c r="BJ116" s="71"/>
      <x:c r="BK116" s="69"/>
      <x:c r="BL116" s="71"/>
      <x:c r="BM116" s="69"/>
      <x:c r="BN116" s="71"/>
      <x:c r="BO116" s="69"/>
      <x:c r="BP116" s="71"/>
      <x:c r="BQ116" s="69"/>
      <x:c r="BR116" s="69"/>
      <x:c r="BS116" s="69"/>
      <x:c r="BT116" s="69"/>
      <x:c r="BU116" s="69"/>
      <x:c r="BV116" s="522" t="s">
        <x:v>2398</x:v>
      </x:c>
      <x:c r="BW116" s="69"/>
      <x:c r="BX116" s="69"/>
      <x:c r="BY116" s="71"/>
      <x:c r="BZ116" s="69"/>
      <x:c r="CA116" s="71"/>
      <x:c r="CB116" s="69"/>
      <x:c r="CC116" s="71"/>
      <x:c r="CD116" s="69"/>
      <x:c r="CE116" s="69"/>
      <x:c r="CF116" s="71"/>
      <x:c r="CG116" s="69"/>
      <x:c r="CH116" s="69"/>
      <x:c r="CI116" s="69"/>
      <x:c r="CJ116" s="69"/>
      <x:c r="CK116" s="69"/>
      <x:c r="CL116" s="69"/>
      <x:c r="CM116" s="69"/>
      <x:c r="CN116" s="523"/>
      <x:c r="CO116" s="69"/>
      <x:c r="CP116" s="71"/>
      <x:c r="CQ116" s="69"/>
      <x:c r="CR116" s="71"/>
      <x:c r="CS116" s="69"/>
      <x:c r="CT116" s="69"/>
      <x:c r="CU116" s="69"/>
      <x:c r="CV116" s="69"/>
      <x:c r="CW116" s="69"/>
      <x:c r="CX116" s="132"/>
      <x:c r="CY116" s="522" t="s">
        <x:v>2398</x:v>
      </x:c>
      <x:c r="CZ116" s="77"/>
      <x:c r="DA116" s="71"/>
      <x:c r="DB116" s="69"/>
      <x:c r="DC116" s="71"/>
      <x:c r="DD116" s="69"/>
      <x:c r="DE116" s="71"/>
      <x:c r="DF116" s="69"/>
      <x:c r="DG116" s="105"/>
    </x:row>
    <x:row r="117" spans="1:111" s="20" customFormat="1" ht="30" customHeight="1">
      <x:c r="A117" s="522" t="s">
        <x:v>2761</x:v>
      </x:c>
      <x:c r="B117" s="70"/>
      <x:c r="C117" s="73"/>
      <x:c r="D117" s="70"/>
      <x:c r="E117" s="73"/>
      <x:c r="F117" s="70"/>
      <x:c r="G117" s="73"/>
      <x:c r="H117" s="70"/>
      <x:c r="I117" s="73"/>
      <x:c r="J117" s="70"/>
      <x:c r="K117" s="70"/>
      <x:c r="L117" s="73"/>
      <x:c r="M117" s="70"/>
      <x:c r="N117" s="70"/>
      <x:c r="O117" s="70"/>
      <x:c r="P117" s="70"/>
      <x:c r="Q117" s="70"/>
      <x:c r="R117" s="73"/>
      <x:c r="S117" s="70">
        <x:v>1</x:v>
      </x:c>
      <x:c r="T117" s="73">
        <x:v>20</x:v>
      </x:c>
      <x:c r="U117" s="70"/>
      <x:c r="V117" s="73"/>
      <x:c r="W117" s="70"/>
      <x:c r="X117" s="70"/>
      <x:c r="Y117" s="70"/>
      <x:c r="Z117" s="70"/>
      <x:c r="AA117" s="70"/>
      <x:c r="AB117" s="70"/>
      <x:c r="AC117" s="70"/>
      <x:c r="AD117" s="70"/>
      <x:c r="AE117" s="70"/>
      <x:c r="AF117" s="70"/>
      <x:c r="AG117" s="70"/>
      <x:c r="AH117" s="70"/>
      <x:c r="AI117" s="70"/>
      <x:c r="AJ117" s="70"/>
      <x:c r="AK117" s="70"/>
      <x:c r="AL117" s="522" t="s">
        <x:v>2761</x:v>
      </x:c>
      <x:c r="AM117" s="69"/>
      <x:c r="AN117" s="71"/>
      <x:c r="AO117" s="69"/>
      <x:c r="AP117" s="69"/>
      <x:c r="AQ117" s="69"/>
      <x:c r="AR117" s="71"/>
      <x:c r="AS117" s="69"/>
      <x:c r="AT117" s="71"/>
      <x:c r="AU117" s="69"/>
      <x:c r="AV117" s="69"/>
      <x:c r="AW117" s="69"/>
      <x:c r="AX117" s="69"/>
      <x:c r="AY117" s="69"/>
      <x:c r="AZ117" s="69"/>
      <x:c r="BA117" s="71"/>
      <x:c r="BB117" s="69"/>
      <x:c r="BC117" s="69"/>
      <x:c r="BD117" s="69"/>
      <x:c r="BE117" s="69"/>
      <x:c r="BF117" s="69"/>
      <x:c r="BG117" s="69"/>
      <x:c r="BH117" s="69"/>
      <x:c r="BI117" s="69"/>
      <x:c r="BJ117" s="71"/>
      <x:c r="BK117" s="69"/>
      <x:c r="BL117" s="71"/>
      <x:c r="BM117" s="69"/>
      <x:c r="BN117" s="71"/>
      <x:c r="BO117" s="69"/>
      <x:c r="BP117" s="71"/>
      <x:c r="BQ117" s="69"/>
      <x:c r="BR117" s="69"/>
      <x:c r="BS117" s="69"/>
      <x:c r="BT117" s="69"/>
      <x:c r="BU117" s="69"/>
      <x:c r="BV117" s="522" t="s">
        <x:v>2761</x:v>
      </x:c>
      <x:c r="BW117" s="69"/>
      <x:c r="BX117" s="69"/>
      <x:c r="BY117" s="71"/>
      <x:c r="BZ117" s="69"/>
      <x:c r="CA117" s="71"/>
      <x:c r="CB117" s="69"/>
      <x:c r="CC117" s="71"/>
      <x:c r="CD117" s="69"/>
      <x:c r="CE117" s="69"/>
      <x:c r="CF117" s="71"/>
      <x:c r="CG117" s="69"/>
      <x:c r="CH117" s="69"/>
      <x:c r="CI117" s="69"/>
      <x:c r="CJ117" s="69"/>
      <x:c r="CK117" s="69"/>
      <x:c r="CL117" s="69"/>
      <x:c r="CM117" s="69"/>
      <x:c r="CN117" s="523"/>
      <x:c r="CO117" s="69"/>
      <x:c r="CP117" s="71"/>
      <x:c r="CQ117" s="69"/>
      <x:c r="CR117" s="71"/>
      <x:c r="CS117" s="69"/>
      <x:c r="CT117" s="69"/>
      <x:c r="CU117" s="69"/>
      <x:c r="CV117" s="69"/>
      <x:c r="CW117" s="69"/>
      <x:c r="CX117" s="132"/>
      <x:c r="CY117" s="522" t="s">
        <x:v>2761</x:v>
      </x:c>
      <x:c r="CZ117" s="77"/>
      <x:c r="DA117" s="71"/>
      <x:c r="DB117" s="69"/>
      <x:c r="DC117" s="71"/>
      <x:c r="DD117" s="69"/>
      <x:c r="DE117" s="71"/>
      <x:c r="DF117" s="69"/>
      <x:c r="DG117" s="105"/>
    </x:row>
    <x:row r="118" spans="1:111" s="20" customFormat="1" ht="30" customHeight="1">
      <x:c r="A118" s="522" t="s">
        <x:v>1282</x:v>
      </x:c>
      <x:c r="B118" s="70"/>
      <x:c r="C118" s="73"/>
      <x:c r="D118" s="70"/>
      <x:c r="E118" s="73"/>
      <x:c r="F118" s="70"/>
      <x:c r="G118" s="73"/>
      <x:c r="H118" s="70"/>
      <x:c r="I118" s="73"/>
      <x:c r="J118" s="70"/>
      <x:c r="K118" s="70"/>
      <x:c r="L118" s="73"/>
      <x:c r="M118" s="70"/>
      <x:c r="N118" s="70"/>
      <x:c r="O118" s="70"/>
      <x:c r="P118" s="70"/>
      <x:c r="Q118" s="70"/>
      <x:c r="R118" s="73"/>
      <x:c r="S118" s="70"/>
      <x:c r="T118" s="73"/>
      <x:c r="U118" s="70"/>
      <x:c r="V118" s="73"/>
      <x:c r="W118" s="70"/>
      <x:c r="X118" s="70"/>
      <x:c r="Y118" s="70">
        <x:v>1</x:v>
      </x:c>
      <x:c r="Z118" s="70">
        <x:v>9</x:v>
      </x:c>
      <x:c r="AA118" s="70"/>
      <x:c r="AB118" s="70"/>
      <x:c r="AC118" s="70"/>
      <x:c r="AD118" s="70"/>
      <x:c r="AE118" s="70"/>
      <x:c r="AF118" s="70"/>
      <x:c r="AG118" s="70"/>
      <x:c r="AH118" s="70"/>
      <x:c r="AI118" s="70"/>
      <x:c r="AJ118" s="70"/>
      <x:c r="AK118" s="70"/>
      <x:c r="AL118" s="522" t="s">
        <x:v>1282</x:v>
      </x:c>
      <x:c r="AM118" s="69"/>
      <x:c r="AN118" s="71"/>
      <x:c r="AO118" s="69"/>
      <x:c r="AP118" s="69"/>
      <x:c r="AQ118" s="69"/>
      <x:c r="AR118" s="71"/>
      <x:c r="AS118" s="69"/>
      <x:c r="AT118" s="71"/>
      <x:c r="AU118" s="69"/>
      <x:c r="AV118" s="69"/>
      <x:c r="AW118" s="69"/>
      <x:c r="AX118" s="69"/>
      <x:c r="AY118" s="69"/>
      <x:c r="AZ118" s="69"/>
      <x:c r="BA118" s="71"/>
      <x:c r="BB118" s="69"/>
      <x:c r="BC118" s="69"/>
      <x:c r="BD118" s="69"/>
      <x:c r="BE118" s="69"/>
      <x:c r="BF118" s="69"/>
      <x:c r="BG118" s="69"/>
      <x:c r="BH118" s="69"/>
      <x:c r="BI118" s="69"/>
      <x:c r="BJ118" s="71"/>
      <x:c r="BK118" s="69"/>
      <x:c r="BL118" s="71"/>
      <x:c r="BM118" s="69"/>
      <x:c r="BN118" s="71"/>
      <x:c r="BO118" s="69"/>
      <x:c r="BP118" s="71"/>
      <x:c r="BQ118" s="69"/>
      <x:c r="BR118" s="69"/>
      <x:c r="BS118" s="69"/>
      <x:c r="BT118" s="69"/>
      <x:c r="BU118" s="69"/>
      <x:c r="BV118" s="522" t="s">
        <x:v>1282</x:v>
      </x:c>
      <x:c r="BW118" s="69"/>
      <x:c r="BX118" s="69"/>
      <x:c r="BY118" s="71"/>
      <x:c r="BZ118" s="69"/>
      <x:c r="CA118" s="71"/>
      <x:c r="CB118" s="69"/>
      <x:c r="CC118" s="71"/>
      <x:c r="CD118" s="69"/>
      <x:c r="CE118" s="69"/>
      <x:c r="CF118" s="71"/>
      <x:c r="CG118" s="69"/>
      <x:c r="CH118" s="69"/>
      <x:c r="CI118" s="69"/>
      <x:c r="CJ118" s="69"/>
      <x:c r="CK118" s="69"/>
      <x:c r="CL118" s="69"/>
      <x:c r="CM118" s="69"/>
      <x:c r="CN118" s="523"/>
      <x:c r="CO118" s="69"/>
      <x:c r="CP118" s="71"/>
      <x:c r="CQ118" s="69"/>
      <x:c r="CR118" s="71"/>
      <x:c r="CS118" s="69"/>
      <x:c r="CT118" s="69"/>
      <x:c r="CU118" s="69"/>
      <x:c r="CV118" s="69"/>
      <x:c r="CW118" s="69"/>
      <x:c r="CX118" s="132"/>
      <x:c r="CY118" s="522" t="s">
        <x:v>1282</x:v>
      </x:c>
      <x:c r="CZ118" s="77"/>
      <x:c r="DA118" s="71"/>
      <x:c r="DB118" s="69"/>
      <x:c r="DC118" s="71"/>
      <x:c r="DD118" s="69"/>
      <x:c r="DE118" s="71"/>
      <x:c r="DF118" s="69"/>
      <x:c r="DG118" s="105"/>
    </x:row>
    <x:row r="119" spans="1:111" s="20" customFormat="1" ht="30" customHeight="1">
      <x:c r="A119" s="522" t="s">
        <x:v>1296</x:v>
      </x:c>
      <x:c r="B119" s="70"/>
      <x:c r="C119" s="73"/>
      <x:c r="D119" s="70"/>
      <x:c r="E119" s="73"/>
      <x:c r="F119" s="70"/>
      <x:c r="G119" s="73"/>
      <x:c r="H119" s="70"/>
      <x:c r="I119" s="73"/>
      <x:c r="J119" s="70"/>
      <x:c r="K119" s="70"/>
      <x:c r="L119" s="73"/>
      <x:c r="M119" s="70"/>
      <x:c r="N119" s="70"/>
      <x:c r="O119" s="70"/>
      <x:c r="P119" s="70"/>
      <x:c r="Q119" s="70"/>
      <x:c r="R119" s="73"/>
      <x:c r="S119" s="70"/>
      <x:c r="T119" s="73"/>
      <x:c r="U119" s="70"/>
      <x:c r="V119" s="73"/>
      <x:c r="W119" s="70"/>
      <x:c r="X119" s="70"/>
      <x:c r="Y119" s="70">
        <x:v>1</x:v>
      </x:c>
      <x:c r="Z119" s="70">
        <x:v>10</x:v>
      </x:c>
      <x:c r="AA119" s="70"/>
      <x:c r="AB119" s="70"/>
      <x:c r="AC119" s="70"/>
      <x:c r="AD119" s="70"/>
      <x:c r="AE119" s="70"/>
      <x:c r="AF119" s="70"/>
      <x:c r="AG119" s="70"/>
      <x:c r="AH119" s="70"/>
      <x:c r="AI119" s="70"/>
      <x:c r="AJ119" s="70"/>
      <x:c r="AK119" s="70"/>
      <x:c r="AL119" s="522" t="s">
        <x:v>1296</x:v>
      </x:c>
      <x:c r="AM119" s="69"/>
      <x:c r="AN119" s="71"/>
      <x:c r="AO119" s="69"/>
      <x:c r="AP119" s="69"/>
      <x:c r="AQ119" s="69"/>
      <x:c r="AR119" s="71"/>
      <x:c r="AS119" s="69"/>
      <x:c r="AT119" s="71"/>
      <x:c r="AU119" s="69"/>
      <x:c r="AV119" s="69"/>
      <x:c r="AW119" s="69"/>
      <x:c r="AX119" s="69"/>
      <x:c r="AY119" s="69"/>
      <x:c r="AZ119" s="69"/>
      <x:c r="BA119" s="71"/>
      <x:c r="BB119" s="69"/>
      <x:c r="BC119" s="69"/>
      <x:c r="BD119" s="69"/>
      <x:c r="BE119" s="69"/>
      <x:c r="BF119" s="69"/>
      <x:c r="BG119" s="69"/>
      <x:c r="BH119" s="69"/>
      <x:c r="BI119" s="69"/>
      <x:c r="BJ119" s="71"/>
      <x:c r="BK119" s="69"/>
      <x:c r="BL119" s="71"/>
      <x:c r="BM119" s="69"/>
      <x:c r="BN119" s="71"/>
      <x:c r="BO119" s="69"/>
      <x:c r="BP119" s="71"/>
      <x:c r="BQ119" s="69"/>
      <x:c r="BR119" s="69"/>
      <x:c r="BS119" s="69"/>
      <x:c r="BT119" s="69"/>
      <x:c r="BU119" s="69"/>
      <x:c r="BV119" s="522" t="s">
        <x:v>1296</x:v>
      </x:c>
      <x:c r="BW119" s="69"/>
      <x:c r="BX119" s="69"/>
      <x:c r="BY119" s="71"/>
      <x:c r="BZ119" s="69"/>
      <x:c r="CA119" s="71"/>
      <x:c r="CB119" s="69"/>
      <x:c r="CC119" s="71"/>
      <x:c r="CD119" s="69"/>
      <x:c r="CE119" s="69"/>
      <x:c r="CF119" s="71"/>
      <x:c r="CG119" s="69"/>
      <x:c r="CH119" s="69"/>
      <x:c r="CI119" s="69"/>
      <x:c r="CJ119" s="69"/>
      <x:c r="CK119" s="69"/>
      <x:c r="CL119" s="69"/>
      <x:c r="CM119" s="69"/>
      <x:c r="CN119" s="523"/>
      <x:c r="CO119" s="69"/>
      <x:c r="CP119" s="71"/>
      <x:c r="CQ119" s="69"/>
      <x:c r="CR119" s="71"/>
      <x:c r="CS119" s="69"/>
      <x:c r="CT119" s="69"/>
      <x:c r="CU119" s="69"/>
      <x:c r="CV119" s="69"/>
      <x:c r="CW119" s="69"/>
      <x:c r="CX119" s="132"/>
      <x:c r="CY119" s="522" t="s">
        <x:v>1296</x:v>
      </x:c>
      <x:c r="CZ119" s="77"/>
      <x:c r="DA119" s="71"/>
      <x:c r="DB119" s="69"/>
      <x:c r="DC119" s="71"/>
      <x:c r="DD119" s="69"/>
      <x:c r="DE119" s="71"/>
      <x:c r="DF119" s="69"/>
      <x:c r="DG119" s="105"/>
    </x:row>
    <x:row r="120" spans="1:111" s="470" customFormat="1" ht="30" customHeight="1">
      <x:c r="A120" s="522" t="s">
        <x:v>75</x:v>
      </x:c>
      <x:c r="B120" s="70"/>
      <x:c r="C120" s="73"/>
      <x:c r="D120" s="70"/>
      <x:c r="E120" s="73"/>
      <x:c r="F120" s="70"/>
      <x:c r="G120" s="73"/>
      <x:c r="H120" s="70">
        <x:v>1</x:v>
      </x:c>
      <x:c r="I120" s="73">
        <x:v>20</x:v>
      </x:c>
      <x:c r="J120" s="70"/>
      <x:c r="K120" s="70"/>
      <x:c r="L120" s="73"/>
      <x:c r="M120" s="70"/>
      <x:c r="N120" s="70"/>
      <x:c r="O120" s="70"/>
      <x:c r="P120" s="70"/>
      <x:c r="Q120" s="70"/>
      <x:c r="R120" s="73"/>
      <x:c r="S120" s="70">
        <x:v>1</x:v>
      </x:c>
      <x:c r="T120" s="73">
        <x:v>20</x:v>
      </x:c>
      <x:c r="U120" s="70"/>
      <x:c r="V120" s="73"/>
      <x:c r="W120" s="70"/>
      <x:c r="X120" s="70"/>
      <x:c r="Y120" s="70"/>
      <x:c r="Z120" s="70"/>
      <x:c r="AA120" s="70"/>
      <x:c r="AB120" s="70"/>
      <x:c r="AC120" s="70"/>
      <x:c r="AD120" s="70"/>
      <x:c r="AE120" s="70"/>
      <x:c r="AF120" s="70"/>
      <x:c r="AG120" s="70"/>
      <x:c r="AH120" s="70"/>
      <x:c r="AI120" s="70"/>
      <x:c r="AJ120" s="70"/>
      <x:c r="AK120" s="70"/>
      <x:c r="AL120" s="522" t="s">
        <x:v>75</x:v>
      </x:c>
      <x:c r="AM120" s="69"/>
      <x:c r="AN120" s="71"/>
      <x:c r="AO120" s="69"/>
      <x:c r="AP120" s="69"/>
      <x:c r="AQ120" s="69"/>
      <x:c r="AR120" s="71"/>
      <x:c r="AS120" s="69"/>
      <x:c r="AT120" s="71"/>
      <x:c r="AU120" s="69"/>
      <x:c r="AV120" s="69"/>
      <x:c r="AW120" s="69"/>
      <x:c r="AX120" s="69"/>
      <x:c r="AY120" s="69"/>
      <x:c r="AZ120" s="69"/>
      <x:c r="BA120" s="71"/>
      <x:c r="BB120" s="69"/>
      <x:c r="BC120" s="69"/>
      <x:c r="BD120" s="69"/>
      <x:c r="BE120" s="69"/>
      <x:c r="BF120" s="69"/>
      <x:c r="BG120" s="69"/>
      <x:c r="BH120" s="69"/>
      <x:c r="BI120" s="69"/>
      <x:c r="BJ120" s="71"/>
      <x:c r="BK120" s="69"/>
      <x:c r="BL120" s="71"/>
      <x:c r="BM120" s="69"/>
      <x:c r="BN120" s="71"/>
      <x:c r="BO120" s="69"/>
      <x:c r="BP120" s="71"/>
      <x:c r="BQ120" s="69"/>
      <x:c r="BR120" s="69"/>
      <x:c r="BS120" s="69"/>
      <x:c r="BT120" s="69"/>
      <x:c r="BU120" s="69"/>
      <x:c r="BV120" s="522" t="s">
        <x:v>75</x:v>
      </x:c>
      <x:c r="BW120" s="69"/>
      <x:c r="BX120" s="69"/>
      <x:c r="BY120" s="71"/>
      <x:c r="BZ120" s="69"/>
      <x:c r="CA120" s="71"/>
      <x:c r="CB120" s="69"/>
      <x:c r="CC120" s="71"/>
      <x:c r="CD120" s="69"/>
      <x:c r="CE120" s="69"/>
      <x:c r="CF120" s="71"/>
      <x:c r="CG120" s="69"/>
      <x:c r="CH120" s="69"/>
      <x:c r="CI120" s="69"/>
      <x:c r="CJ120" s="69"/>
      <x:c r="CK120" s="69"/>
      <x:c r="CL120" s="69"/>
      <x:c r="CM120" s="69"/>
      <x:c r="CN120" s="523"/>
      <x:c r="CO120" s="69"/>
      <x:c r="CP120" s="71"/>
      <x:c r="CQ120" s="69"/>
      <x:c r="CR120" s="71"/>
      <x:c r="CS120" s="69"/>
      <x:c r="CT120" s="69"/>
      <x:c r="CU120" s="69"/>
      <x:c r="CV120" s="69"/>
      <x:c r="CW120" s="69"/>
      <x:c r="CX120" s="132"/>
      <x:c r="CY120" s="522" t="s">
        <x:v>75</x:v>
      </x:c>
      <x:c r="CZ120" s="77"/>
      <x:c r="DA120" s="71"/>
      <x:c r="DB120" s="69"/>
      <x:c r="DC120" s="71"/>
      <x:c r="DD120" s="69"/>
      <x:c r="DE120" s="71"/>
      <x:c r="DF120" s="69"/>
      <x:c r="DG120" s="105"/>
    </x:row>
    <x:row r="121" spans="1:111" s="20" customFormat="1" ht="30" customHeight="1">
      <x:c r="A121" s="522" t="s">
        <x:v>1109</x:v>
      </x:c>
      <x:c r="B121" s="70"/>
      <x:c r="C121" s="73"/>
      <x:c r="D121" s="70"/>
      <x:c r="E121" s="73"/>
      <x:c r="F121" s="70"/>
      <x:c r="G121" s="73"/>
      <x:c r="H121" s="70"/>
      <x:c r="I121" s="73"/>
      <x:c r="J121" s="70"/>
      <x:c r="K121" s="70"/>
      <x:c r="L121" s="73"/>
      <x:c r="M121" s="70"/>
      <x:c r="N121" s="70"/>
      <x:c r="O121" s="70"/>
      <x:c r="P121" s="70"/>
      <x:c r="Q121" s="70"/>
      <x:c r="R121" s="73"/>
      <x:c r="S121" s="70"/>
      <x:c r="T121" s="73"/>
      <x:c r="U121" s="70"/>
      <x:c r="V121" s="73"/>
      <x:c r="W121" s="70"/>
      <x:c r="X121" s="70"/>
      <x:c r="Y121" s="70"/>
      <x:c r="Z121" s="70"/>
      <x:c r="AA121" s="70"/>
      <x:c r="AB121" s="70"/>
      <x:c r="AC121" s="70"/>
      <x:c r="AD121" s="70"/>
      <x:c r="AE121" s="70"/>
      <x:c r="AF121" s="70"/>
      <x:c r="AG121" s="70"/>
      <x:c r="AH121" s="70"/>
      <x:c r="AI121" s="70"/>
      <x:c r="AJ121" s="70"/>
      <x:c r="AK121" s="70"/>
      <x:c r="AL121" s="522" t="s">
        <x:v>1109</x:v>
      </x:c>
      <x:c r="AM121" s="531"/>
      <x:c r="AN121" s="71"/>
      <x:c r="AO121" s="531"/>
      <x:c r="AP121" s="531"/>
      <x:c r="AQ121" s="531"/>
      <x:c r="AR121" s="532"/>
      <x:c r="AS121" s="531"/>
      <x:c r="AT121" s="532"/>
      <x:c r="AU121" s="531"/>
      <x:c r="AV121" s="531"/>
      <x:c r="AW121" s="531"/>
      <x:c r="AX121" s="531"/>
      <x:c r="AY121" s="531"/>
      <x:c r="AZ121" s="531"/>
      <x:c r="BA121" s="532"/>
      <x:c r="BB121" s="531"/>
      <x:c r="BC121" s="531"/>
      <x:c r="BD121" s="531"/>
      <x:c r="BE121" s="69"/>
      <x:c r="BF121" s="531"/>
      <x:c r="BG121" s="531"/>
      <x:c r="BH121" s="531"/>
      <x:c r="BI121" s="531"/>
      <x:c r="BJ121" s="532"/>
      <x:c r="BK121" s="531"/>
      <x:c r="BL121" s="532"/>
      <x:c r="BM121" s="531"/>
      <x:c r="BN121" s="532"/>
      <x:c r="BO121" s="531"/>
      <x:c r="BP121" s="532"/>
      <x:c r="BQ121" s="531"/>
      <x:c r="BR121" s="531"/>
      <x:c r="BS121" s="531"/>
      <x:c r="BT121" s="531"/>
      <x:c r="BU121" s="531"/>
      <x:c r="BV121" s="522" t="s">
        <x:v>1109</x:v>
      </x:c>
      <x:c r="BW121" s="531"/>
      <x:c r="BX121" s="531"/>
      <x:c r="BY121" s="532"/>
      <x:c r="BZ121" s="531"/>
      <x:c r="CA121" s="71"/>
      <x:c r="CB121" s="531"/>
      <x:c r="CC121" s="71"/>
      <x:c r="CD121" s="531"/>
      <x:c r="CE121" s="531"/>
      <x:c r="CF121" s="532"/>
      <x:c r="CG121" s="531"/>
      <x:c r="CH121" s="531"/>
      <x:c r="CI121" s="531"/>
      <x:c r="CJ121" s="531"/>
      <x:c r="CK121" s="531"/>
      <x:c r="CL121" s="531"/>
      <x:c r="CM121" s="531"/>
      <x:c r="CN121" s="531"/>
      <x:c r="CO121" s="531"/>
      <x:c r="CP121" s="71"/>
      <x:c r="CQ121" s="531"/>
      <x:c r="CR121" s="532"/>
      <x:c r="CS121" s="531"/>
      <x:c r="CT121" s="531"/>
      <x:c r="CU121" s="531"/>
      <x:c r="CV121" s="531"/>
      <x:c r="CW121" s="531"/>
      <x:c r="CX121" s="534"/>
      <x:c r="CY121" s="522" t="s">
        <x:v>1109</x:v>
      </x:c>
      <x:c r="CZ121" s="77"/>
      <x:c r="DA121" s="71"/>
      <x:c r="DB121" s="69"/>
      <x:c r="DC121" s="71"/>
      <x:c r="DD121" s="69"/>
      <x:c r="DE121" s="71"/>
      <x:c r="DF121" s="69"/>
      <x:c r="DG121" s="105"/>
    </x:row>
    <x:row r="122" spans="1:111" s="20" customFormat="1" ht="30" customHeight="1">
      <x:c r="A122" s="545" t="s">
        <x:v>1479</x:v>
      </x:c>
      <x:c r="B122" s="70"/>
      <x:c r="C122" s="73"/>
      <x:c r="D122" s="70"/>
      <x:c r="E122" s="73"/>
      <x:c r="F122" s="70"/>
      <x:c r="G122" s="73"/>
      <x:c r="H122" s="70"/>
      <x:c r="I122" s="73"/>
      <x:c r="J122" s="70"/>
      <x:c r="K122" s="70"/>
      <x:c r="L122" s="73"/>
      <x:c r="M122" s="70"/>
      <x:c r="N122" s="70"/>
      <x:c r="O122" s="70"/>
      <x:c r="P122" s="70"/>
      <x:c r="Q122" s="70"/>
      <x:c r="R122" s="73"/>
      <x:c r="S122" s="70">
        <x:v>1</x:v>
      </x:c>
      <x:c r="T122" s="73">
        <x:v>20</x:v>
      </x:c>
      <x:c r="U122" s="70"/>
      <x:c r="V122" s="73"/>
      <x:c r="W122" s="70"/>
      <x:c r="X122" s="70"/>
      <x:c r="Y122" s="70"/>
      <x:c r="Z122" s="70"/>
      <x:c r="AA122" s="70"/>
      <x:c r="AB122" s="70"/>
      <x:c r="AC122" s="70"/>
      <x:c r="AD122" s="70"/>
      <x:c r="AE122" s="70"/>
      <x:c r="AF122" s="70"/>
      <x:c r="AG122" s="70"/>
      <x:c r="AH122" s="70"/>
      <x:c r="AI122" s="70"/>
      <x:c r="AJ122" s="70"/>
      <x:c r="AK122" s="70"/>
      <x:c r="AL122" s="545" t="s">
        <x:v>1479</x:v>
      </x:c>
      <x:c r="AM122" s="69"/>
      <x:c r="AN122" s="71"/>
      <x:c r="AO122" s="69"/>
      <x:c r="AP122" s="69"/>
      <x:c r="AQ122" s="69"/>
      <x:c r="AR122" s="71"/>
      <x:c r="AS122" s="69"/>
      <x:c r="AT122" s="71"/>
      <x:c r="AU122" s="69"/>
      <x:c r="AV122" s="69"/>
      <x:c r="AW122" s="69"/>
      <x:c r="AX122" s="69"/>
      <x:c r="AY122" s="69"/>
      <x:c r="AZ122" s="69"/>
      <x:c r="BA122" s="71"/>
      <x:c r="BB122" s="69"/>
      <x:c r="BC122" s="69"/>
      <x:c r="BD122" s="69"/>
      <x:c r="BE122" s="69"/>
      <x:c r="BF122" s="69"/>
      <x:c r="BG122" s="69"/>
      <x:c r="BH122" s="69"/>
      <x:c r="BI122" s="69"/>
      <x:c r="BJ122" s="71"/>
      <x:c r="BK122" s="69"/>
      <x:c r="BL122" s="71"/>
      <x:c r="BM122" s="69"/>
      <x:c r="BN122" s="71"/>
      <x:c r="BO122" s="69"/>
      <x:c r="BP122" s="71"/>
      <x:c r="BQ122" s="69"/>
      <x:c r="BR122" s="69"/>
      <x:c r="BS122" s="69"/>
      <x:c r="BT122" s="69"/>
      <x:c r="BU122" s="69"/>
      <x:c r="BV122" s="545" t="s">
        <x:v>1479</x:v>
      </x:c>
      <x:c r="BW122" s="69"/>
      <x:c r="BX122" s="69"/>
      <x:c r="BY122" s="532"/>
      <x:c r="BZ122" s="531"/>
      <x:c r="CA122" s="71"/>
      <x:c r="CB122" s="69"/>
      <x:c r="CC122" s="71"/>
      <x:c r="CD122" s="69"/>
      <x:c r="CE122" s="69"/>
      <x:c r="CF122" s="71"/>
      <x:c r="CG122" s="69"/>
      <x:c r="CH122" s="69"/>
      <x:c r="CI122" s="69"/>
      <x:c r="CJ122" s="69"/>
      <x:c r="CK122" s="69"/>
      <x:c r="CL122" s="69"/>
      <x:c r="CM122" s="69"/>
      <x:c r="CN122" s="69"/>
      <x:c r="CO122" s="69"/>
      <x:c r="CP122" s="71"/>
      <x:c r="CQ122" s="69"/>
      <x:c r="CR122" s="71"/>
      <x:c r="CS122" s="69"/>
      <x:c r="CT122" s="69"/>
      <x:c r="CU122" s="69"/>
      <x:c r="CV122" s="69"/>
      <x:c r="CW122" s="69"/>
      <x:c r="CX122" s="132"/>
      <x:c r="CY122" s="545" t="s">
        <x:v>1479</x:v>
      </x:c>
      <x:c r="CZ122" s="77"/>
      <x:c r="DA122" s="71"/>
      <x:c r="DB122" s="69"/>
      <x:c r="DC122" s="71"/>
      <x:c r="DD122" s="69"/>
      <x:c r="DE122" s="71"/>
      <x:c r="DF122" s="69"/>
      <x:c r="DG122" s="105"/>
    </x:row>
    <x:row r="123" spans="1:111" s="20" customFormat="1" ht="30" customHeight="1">
      <x:c r="A123" s="545" t="s">
        <x:v>1079</x:v>
      </x:c>
      <x:c r="B123" s="70"/>
      <x:c r="C123" s="73"/>
      <x:c r="D123" s="70"/>
      <x:c r="E123" s="73"/>
      <x:c r="F123" s="70"/>
      <x:c r="G123" s="73"/>
      <x:c r="H123" s="70"/>
      <x:c r="I123" s="73"/>
      <x:c r="J123" s="70"/>
      <x:c r="K123" s="70"/>
      <x:c r="L123" s="73"/>
      <x:c r="M123" s="70"/>
      <x:c r="N123" s="70"/>
      <x:c r="O123" s="70"/>
      <x:c r="P123" s="70"/>
      <x:c r="Q123" s="70"/>
      <x:c r="R123" s="73"/>
      <x:c r="S123" s="70"/>
      <x:c r="T123" s="73"/>
      <x:c r="U123" s="70"/>
      <x:c r="V123" s="73"/>
      <x:c r="W123" s="70"/>
      <x:c r="X123" s="70"/>
      <x:c r="Y123" s="70"/>
      <x:c r="Z123" s="70"/>
      <x:c r="AA123" s="70"/>
      <x:c r="AB123" s="70"/>
      <x:c r="AC123" s="70"/>
      <x:c r="AD123" s="70"/>
      <x:c r="AE123" s="70"/>
      <x:c r="AF123" s="70"/>
      <x:c r="AG123" s="70"/>
      <x:c r="AH123" s="70"/>
      <x:c r="AI123" s="70"/>
      <x:c r="AJ123" s="70"/>
      <x:c r="AK123" s="70"/>
      <x:c r="AL123" s="545" t="s">
        <x:v>1079</x:v>
      </x:c>
      <x:c r="AM123" s="69"/>
      <x:c r="AN123" s="71"/>
      <x:c r="AO123" s="69"/>
      <x:c r="AP123" s="69"/>
      <x:c r="AQ123" s="69"/>
      <x:c r="AR123" s="71"/>
      <x:c r="AS123" s="69"/>
      <x:c r="AT123" s="71"/>
      <x:c r="AU123" s="69"/>
      <x:c r="AV123" s="69"/>
      <x:c r="AW123" s="69"/>
      <x:c r="AX123" s="69"/>
      <x:c r="AY123" s="69"/>
      <x:c r="AZ123" s="69"/>
      <x:c r="BA123" s="71"/>
      <x:c r="BB123" s="69"/>
      <x:c r="BC123" s="69"/>
      <x:c r="BD123" s="69"/>
      <x:c r="BE123" s="69"/>
      <x:c r="BF123" s="69"/>
      <x:c r="BG123" s="69"/>
      <x:c r="BH123" s="69"/>
      <x:c r="BI123" s="69"/>
      <x:c r="BJ123" s="71"/>
      <x:c r="BK123" s="69"/>
      <x:c r="BL123" s="71"/>
      <x:c r="BM123" s="69"/>
      <x:c r="BN123" s="71"/>
      <x:c r="BO123" s="69"/>
      <x:c r="BP123" s="71"/>
      <x:c r="BQ123" s="69"/>
      <x:c r="BR123" s="69"/>
      <x:c r="BS123" s="69"/>
      <x:c r="BT123" s="69"/>
      <x:c r="BU123" s="69"/>
      <x:c r="BV123" s="545" t="s">
        <x:v>1079</x:v>
      </x:c>
      <x:c r="BW123" s="69"/>
      <x:c r="BX123" s="69"/>
      <x:c r="BY123" s="71"/>
      <x:c r="BZ123" s="69"/>
      <x:c r="CA123" s="71"/>
      <x:c r="CB123" s="69"/>
      <x:c r="CC123" s="71"/>
      <x:c r="CD123" s="69"/>
      <x:c r="CE123" s="69"/>
      <x:c r="CF123" s="71"/>
      <x:c r="CG123" s="69"/>
      <x:c r="CH123" s="69"/>
      <x:c r="CI123" s="69"/>
      <x:c r="CJ123" s="69"/>
      <x:c r="CK123" s="69"/>
      <x:c r="CL123" s="69"/>
      <x:c r="CM123" s="69"/>
      <x:c r="CN123" s="69"/>
      <x:c r="CO123" s="69"/>
      <x:c r="CP123" s="71"/>
      <x:c r="CQ123" s="69"/>
      <x:c r="CR123" s="71"/>
      <x:c r="CS123" s="69"/>
      <x:c r="CT123" s="69"/>
      <x:c r="CU123" s="69"/>
      <x:c r="CV123" s="69"/>
      <x:c r="CW123" s="69"/>
      <x:c r="CX123" s="132"/>
      <x:c r="CY123" s="545" t="s">
        <x:v>1079</x:v>
      </x:c>
      <x:c r="CZ123" s="77"/>
      <x:c r="DA123" s="71"/>
      <x:c r="DB123" s="69"/>
      <x:c r="DC123" s="71"/>
      <x:c r="DD123" s="69"/>
      <x:c r="DE123" s="71"/>
      <x:c r="DF123" s="69"/>
      <x:c r="DG123" s="105"/>
    </x:row>
    <x:row r="124" spans="1:111" s="20" customFormat="1" ht="30" customHeight="1">
      <x:c r="A124" s="546" t="s">
        <x:v>2276</x:v>
      </x:c>
      <x:c r="B124" s="70"/>
      <x:c r="C124" s="73"/>
      <x:c r="D124" s="70"/>
      <x:c r="E124" s="73"/>
      <x:c r="F124" s="70"/>
      <x:c r="G124" s="73"/>
      <x:c r="H124" s="70"/>
      <x:c r="I124" s="73"/>
      <x:c r="J124" s="70">
        <x:v>1</x:v>
      </x:c>
      <x:c r="K124" s="70"/>
      <x:c r="L124" s="73"/>
      <x:c r="M124" s="70"/>
      <x:c r="N124" s="70"/>
      <x:c r="O124" s="70"/>
      <x:c r="P124" s="70"/>
      <x:c r="Q124" s="70"/>
      <x:c r="R124" s="73"/>
      <x:c r="S124" s="70"/>
      <x:c r="T124" s="73"/>
      <x:c r="U124" s="70"/>
      <x:c r="V124" s="73"/>
      <x:c r="W124" s="70"/>
      <x:c r="X124" s="70">
        <x:v>2</x:v>
      </x:c>
      <x:c r="Y124" s="70"/>
      <x:c r="Z124" s="70"/>
      <x:c r="AA124" s="70"/>
      <x:c r="AB124" s="70"/>
      <x:c r="AC124" s="70"/>
      <x:c r="AD124" s="70"/>
      <x:c r="AE124" s="70"/>
      <x:c r="AF124" s="70"/>
      <x:c r="AG124" s="70"/>
      <x:c r="AH124" s="70"/>
      <x:c r="AI124" s="70"/>
      <x:c r="AJ124" s="70"/>
      <x:c r="AK124" s="70"/>
      <x:c r="AL124" s="546" t="s">
        <x:v>2276</x:v>
      </x:c>
      <x:c r="AM124" s="69"/>
      <x:c r="AN124" s="71"/>
      <x:c r="AO124" s="69"/>
      <x:c r="AP124" s="69"/>
      <x:c r="AQ124" s="69"/>
      <x:c r="AR124" s="71"/>
      <x:c r="AS124" s="69"/>
      <x:c r="AT124" s="71"/>
      <x:c r="AU124" s="69"/>
      <x:c r="AV124" s="69"/>
      <x:c r="AW124" s="69"/>
      <x:c r="AX124" s="69"/>
      <x:c r="AY124" s="69"/>
      <x:c r="AZ124" s="69"/>
      <x:c r="BA124" s="71"/>
      <x:c r="BB124" s="69"/>
      <x:c r="BC124" s="69"/>
      <x:c r="BD124" s="69"/>
      <x:c r="BE124" s="69">
        <x:v>1</x:v>
      </x:c>
      <x:c r="BF124" s="69">
        <x:v>1</x:v>
      </x:c>
      <x:c r="BG124" s="69"/>
      <x:c r="BH124" s="69"/>
      <x:c r="BI124" s="69"/>
      <x:c r="BJ124" s="71"/>
      <x:c r="BK124" s="69"/>
      <x:c r="BL124" s="71"/>
      <x:c r="BM124" s="69"/>
      <x:c r="BN124" s="71"/>
      <x:c r="BO124" s="69"/>
      <x:c r="BP124" s="71"/>
      <x:c r="BQ124" s="69"/>
      <x:c r="BR124" s="69"/>
      <x:c r="BS124" s="69"/>
      <x:c r="BT124" s="69"/>
      <x:c r="BU124" s="69"/>
      <x:c r="BV124" s="546" t="s">
        <x:v>2276</x:v>
      </x:c>
      <x:c r="BW124" s="69"/>
      <x:c r="BX124" s="69"/>
      <x:c r="BY124" s="71"/>
      <x:c r="BZ124" s="69"/>
      <x:c r="CA124" s="71"/>
      <x:c r="CB124" s="69"/>
      <x:c r="CC124" s="71"/>
      <x:c r="CD124" s="69"/>
      <x:c r="CE124" s="69"/>
      <x:c r="CF124" s="71"/>
      <x:c r="CG124" s="69"/>
      <x:c r="CH124" s="69"/>
      <x:c r="CI124" s="69"/>
      <x:c r="CJ124" s="69"/>
      <x:c r="CK124" s="69"/>
      <x:c r="CL124" s="69"/>
      <x:c r="CM124" s="69"/>
      <x:c r="CN124" s="69"/>
      <x:c r="CO124" s="69"/>
      <x:c r="CP124" s="71"/>
      <x:c r="CQ124" s="69"/>
      <x:c r="CR124" s="71"/>
      <x:c r="CS124" s="69"/>
      <x:c r="CT124" s="69"/>
      <x:c r="CU124" s="69"/>
      <x:c r="CV124" s="69"/>
      <x:c r="CW124" s="69"/>
      <x:c r="CX124" s="132"/>
      <x:c r="CY124" s="546" t="s">
        <x:v>2276</x:v>
      </x:c>
      <x:c r="CZ124" s="77"/>
      <x:c r="DA124" s="71"/>
      <x:c r="DB124" s="69"/>
      <x:c r="DC124" s="71"/>
      <x:c r="DD124" s="69"/>
      <x:c r="DE124" s="71"/>
      <x:c r="DF124" s="69"/>
      <x:c r="DG124" s="105"/>
    </x:row>
    <x:row r="125" spans="1:111" s="20" customFormat="1" ht="30" customHeight="1">
      <x:c r="A125" s="546" t="s">
        <x:v>2519</x:v>
      </x:c>
      <x:c r="B125" s="70"/>
      <x:c r="C125" s="73"/>
      <x:c r="D125" s="70"/>
      <x:c r="E125" s="73"/>
      <x:c r="F125" s="70"/>
      <x:c r="G125" s="73"/>
      <x:c r="H125" s="70"/>
      <x:c r="I125" s="73"/>
      <x:c r="J125" s="70">
        <x:v>1</x:v>
      </x:c>
      <x:c r="K125" s="70"/>
      <x:c r="L125" s="73"/>
      <x:c r="M125" s="70"/>
      <x:c r="N125" s="70"/>
      <x:c r="O125" s="70"/>
      <x:c r="P125" s="70"/>
      <x:c r="Q125" s="70"/>
      <x:c r="R125" s="73"/>
      <x:c r="S125" s="70"/>
      <x:c r="T125" s="73"/>
      <x:c r="U125" s="70"/>
      <x:c r="V125" s="73"/>
      <x:c r="W125" s="70">
        <x:v>1</x:v>
      </x:c>
      <x:c r="X125" s="70">
        <x:v>2</x:v>
      </x:c>
      <x:c r="Y125" s="70"/>
      <x:c r="Z125" s="70"/>
      <x:c r="AA125" s="70"/>
      <x:c r="AB125" s="70"/>
      <x:c r="AC125" s="70"/>
      <x:c r="AD125" s="70"/>
      <x:c r="AE125" s="70"/>
      <x:c r="AF125" s="70"/>
      <x:c r="AG125" s="70"/>
      <x:c r="AH125" s="70"/>
      <x:c r="AI125" s="70"/>
      <x:c r="AJ125" s="70"/>
      <x:c r="AK125" s="70"/>
      <x:c r="AL125" s="546" t="s">
        <x:v>2519</x:v>
      </x:c>
      <x:c r="AM125" s="69"/>
      <x:c r="AN125" s="71"/>
      <x:c r="AO125" s="69"/>
      <x:c r="AP125" s="69"/>
      <x:c r="AQ125" s="69"/>
      <x:c r="AR125" s="71"/>
      <x:c r="AS125" s="69"/>
      <x:c r="AT125" s="71"/>
      <x:c r="AU125" s="69"/>
      <x:c r="AV125" s="69"/>
      <x:c r="AW125" s="69"/>
      <x:c r="AX125" s="69"/>
      <x:c r="AY125" s="69"/>
      <x:c r="AZ125" s="69"/>
      <x:c r="BA125" s="71"/>
      <x:c r="BB125" s="69"/>
      <x:c r="BC125" s="69"/>
      <x:c r="BD125" s="69"/>
      <x:c r="BE125" s="69"/>
      <x:c r="BF125" s="69"/>
      <x:c r="BG125" s="69"/>
      <x:c r="BH125" s="69"/>
      <x:c r="BI125" s="69"/>
      <x:c r="BJ125" s="71"/>
      <x:c r="BK125" s="69"/>
      <x:c r="BL125" s="71"/>
      <x:c r="BM125" s="69"/>
      <x:c r="BN125" s="71"/>
      <x:c r="BO125" s="69"/>
      <x:c r="BP125" s="71"/>
      <x:c r="BQ125" s="69"/>
      <x:c r="BR125" s="69"/>
      <x:c r="BS125" s="69"/>
      <x:c r="BT125" s="69"/>
      <x:c r="BU125" s="69"/>
      <x:c r="BV125" s="546" t="s">
        <x:v>2519</x:v>
      </x:c>
      <x:c r="BW125" s="69"/>
      <x:c r="BX125" s="69"/>
      <x:c r="BY125" s="71"/>
      <x:c r="BZ125" s="69"/>
      <x:c r="CA125" s="71"/>
      <x:c r="CB125" s="69"/>
      <x:c r="CC125" s="71"/>
      <x:c r="CD125" s="69"/>
      <x:c r="CE125" s="69"/>
      <x:c r="CF125" s="71"/>
      <x:c r="CG125" s="69"/>
      <x:c r="CH125" s="69"/>
      <x:c r="CI125" s="69"/>
      <x:c r="CJ125" s="69"/>
      <x:c r="CK125" s="69"/>
      <x:c r="CL125" s="69"/>
      <x:c r="CM125" s="69"/>
      <x:c r="CN125" s="523"/>
      <x:c r="CO125" s="69"/>
      <x:c r="CP125" s="71"/>
      <x:c r="CQ125" s="69"/>
      <x:c r="CR125" s="71"/>
      <x:c r="CS125" s="69"/>
      <x:c r="CT125" s="69"/>
      <x:c r="CU125" s="69"/>
      <x:c r="CV125" s="69"/>
      <x:c r="CW125" s="69"/>
      <x:c r="CX125" s="132"/>
      <x:c r="CY125" s="546" t="s">
        <x:v>2519</x:v>
      </x:c>
      <x:c r="CZ125" s="77"/>
      <x:c r="DA125" s="71"/>
      <x:c r="DB125" s="69"/>
      <x:c r="DC125" s="71"/>
      <x:c r="DD125" s="69"/>
      <x:c r="DE125" s="71"/>
      <x:c r="DF125" s="69"/>
      <x:c r="DG125" s="105"/>
    </x:row>
    <x:row r="126" spans="1:111" s="20" customFormat="1" ht="30" customHeight="1">
      <x:c r="A126" s="546" t="s">
        <x:v>128</x:v>
      </x:c>
      <x:c r="B126" s="70"/>
      <x:c r="C126" s="73"/>
      <x:c r="D126" s="70"/>
      <x:c r="E126" s="73"/>
      <x:c r="F126" s="70"/>
      <x:c r="G126" s="73"/>
      <x:c r="H126" s="70"/>
      <x:c r="I126" s="73"/>
      <x:c r="J126" s="70"/>
      <x:c r="K126" s="70"/>
      <x:c r="L126" s="73"/>
      <x:c r="M126" s="70"/>
      <x:c r="N126" s="70"/>
      <x:c r="O126" s="70"/>
      <x:c r="P126" s="70"/>
      <x:c r="Q126" s="70"/>
      <x:c r="R126" s="73"/>
      <x:c r="S126" s="70"/>
      <x:c r="T126" s="73"/>
      <x:c r="U126" s="70"/>
      <x:c r="V126" s="73"/>
      <x:c r="W126" s="70"/>
      <x:c r="X126" s="70"/>
      <x:c r="Y126" s="70">
        <x:v>1</x:v>
      </x:c>
      <x:c r="Z126" s="70">
        <x:v>9</x:v>
      </x:c>
      <x:c r="AA126" s="70"/>
      <x:c r="AB126" s="70"/>
      <x:c r="AC126" s="70"/>
      <x:c r="AD126" s="70"/>
      <x:c r="AE126" s="70"/>
      <x:c r="AF126" s="70"/>
      <x:c r="AG126" s="70"/>
      <x:c r="AH126" s="70"/>
      <x:c r="AI126" s="70"/>
      <x:c r="AJ126" s="70"/>
      <x:c r="AK126" s="70"/>
      <x:c r="AL126" s="546" t="s">
        <x:v>128</x:v>
      </x:c>
      <x:c r="AM126" s="69"/>
      <x:c r="AN126" s="71"/>
      <x:c r="AO126" s="69"/>
      <x:c r="AP126" s="69"/>
      <x:c r="AQ126" s="69"/>
      <x:c r="AR126" s="71"/>
      <x:c r="AS126" s="69"/>
      <x:c r="AT126" s="71"/>
      <x:c r="AU126" s="69"/>
      <x:c r="AV126" s="69"/>
      <x:c r="AW126" s="69"/>
      <x:c r="AX126" s="69"/>
      <x:c r="AY126" s="69"/>
      <x:c r="AZ126" s="69"/>
      <x:c r="BA126" s="71"/>
      <x:c r="BB126" s="69"/>
      <x:c r="BC126" s="69"/>
      <x:c r="BD126" s="69"/>
      <x:c r="BE126" s="69"/>
      <x:c r="BF126" s="69"/>
      <x:c r="BG126" s="69"/>
      <x:c r="BH126" s="69"/>
      <x:c r="BI126" s="69"/>
      <x:c r="BJ126" s="71"/>
      <x:c r="BK126" s="69"/>
      <x:c r="BL126" s="71"/>
      <x:c r="BM126" s="69"/>
      <x:c r="BN126" s="71"/>
      <x:c r="BO126" s="69"/>
      <x:c r="BP126" s="71"/>
      <x:c r="BQ126" s="69"/>
      <x:c r="BR126" s="69"/>
      <x:c r="BS126" s="69"/>
      <x:c r="BT126" s="69"/>
      <x:c r="BU126" s="69"/>
      <x:c r="BV126" s="546" t="s">
        <x:v>128</x:v>
      </x:c>
      <x:c r="BW126" s="69"/>
      <x:c r="BX126" s="69"/>
      <x:c r="BY126" s="71"/>
      <x:c r="BZ126" s="69"/>
      <x:c r="CA126" s="71"/>
      <x:c r="CB126" s="69"/>
      <x:c r="CC126" s="71"/>
      <x:c r="CD126" s="69"/>
      <x:c r="CE126" s="69"/>
      <x:c r="CF126" s="71"/>
      <x:c r="CG126" s="69"/>
      <x:c r="CH126" s="69"/>
      <x:c r="CI126" s="69"/>
      <x:c r="CJ126" s="69"/>
      <x:c r="CK126" s="69"/>
      <x:c r="CL126" s="69"/>
      <x:c r="CM126" s="69"/>
      <x:c r="CN126" s="523"/>
      <x:c r="CO126" s="69"/>
      <x:c r="CP126" s="71"/>
      <x:c r="CQ126" s="69"/>
      <x:c r="CR126" s="71"/>
      <x:c r="CS126" s="69"/>
      <x:c r="CT126" s="69"/>
      <x:c r="CU126" s="69"/>
      <x:c r="CV126" s="69"/>
      <x:c r="CW126" s="69"/>
      <x:c r="CX126" s="132"/>
      <x:c r="CY126" s="546" t="s">
        <x:v>128</x:v>
      </x:c>
      <x:c r="CZ126" s="77"/>
      <x:c r="DA126" s="71"/>
      <x:c r="DB126" s="69"/>
      <x:c r="DC126" s="71"/>
      <x:c r="DD126" s="69"/>
      <x:c r="DE126" s="71"/>
      <x:c r="DF126" s="69"/>
      <x:c r="DG126" s="105"/>
    </x:row>
    <x:row r="127" spans="1:111" s="20" customFormat="1" ht="30" customHeight="1">
      <x:c r="A127" s="546" t="s">
        <x:v>153</x:v>
      </x:c>
      <x:c r="B127" s="70"/>
      <x:c r="C127" s="73"/>
      <x:c r="D127" s="70"/>
      <x:c r="E127" s="73"/>
      <x:c r="F127" s="70"/>
      <x:c r="G127" s="73"/>
      <x:c r="H127" s="70"/>
      <x:c r="I127" s="73"/>
      <x:c r="J127" s="70"/>
      <x:c r="K127" s="70"/>
      <x:c r="L127" s="73"/>
      <x:c r="M127" s="70"/>
      <x:c r="N127" s="70"/>
      <x:c r="O127" s="70"/>
      <x:c r="P127" s="70"/>
      <x:c r="Q127" s="70"/>
      <x:c r="R127" s="73"/>
      <x:c r="S127" s="70"/>
      <x:c r="T127" s="73"/>
      <x:c r="U127" s="70"/>
      <x:c r="V127" s="73"/>
      <x:c r="W127" s="70"/>
      <x:c r="X127" s="70">
        <x:v>5</x:v>
      </x:c>
      <x:c r="Y127" s="70">
        <x:v>1</x:v>
      </x:c>
      <x:c r="Z127" s="70">
        <x:v>1</x:v>
      </x:c>
      <x:c r="AA127" s="70"/>
      <x:c r="AB127" s="70"/>
      <x:c r="AC127" s="70"/>
      <x:c r="AD127" s="70"/>
      <x:c r="AE127" s="70"/>
      <x:c r="AF127" s="70"/>
      <x:c r="AG127" s="70"/>
      <x:c r="AH127" s="70"/>
      <x:c r="AI127" s="70"/>
      <x:c r="AJ127" s="70"/>
      <x:c r="AK127" s="70"/>
      <x:c r="AL127" s="546" t="s">
        <x:v>153</x:v>
      </x:c>
      <x:c r="AM127" s="69"/>
      <x:c r="AN127" s="71"/>
      <x:c r="AO127" s="69"/>
      <x:c r="AP127" s="69"/>
      <x:c r="AQ127" s="69"/>
      <x:c r="AR127" s="71"/>
      <x:c r="AS127" s="69"/>
      <x:c r="AT127" s="71"/>
      <x:c r="AU127" s="69"/>
      <x:c r="AV127" s="69"/>
      <x:c r="AW127" s="69"/>
      <x:c r="AX127" s="69"/>
      <x:c r="AY127" s="69"/>
      <x:c r="AZ127" s="69"/>
      <x:c r="BA127" s="71"/>
      <x:c r="BB127" s="69"/>
      <x:c r="BC127" s="69"/>
      <x:c r="BD127" s="69"/>
      <x:c r="BE127" s="69"/>
      <x:c r="BF127" s="69"/>
      <x:c r="BG127" s="69"/>
      <x:c r="BH127" s="69">
        <x:v>3.3291139240506298</x:v>
      </x:c>
      <x:c r="BI127" s="69"/>
      <x:c r="BJ127" s="71"/>
      <x:c r="BK127" s="69"/>
      <x:c r="BL127" s="71"/>
      <x:c r="BM127" s="69"/>
      <x:c r="BN127" s="71"/>
      <x:c r="BO127" s="69"/>
      <x:c r="BP127" s="71"/>
      <x:c r="BQ127" s="69"/>
      <x:c r="BR127" s="69"/>
      <x:c r="BS127" s="69"/>
      <x:c r="BT127" s="69"/>
      <x:c r="BU127" s="69"/>
      <x:c r="BV127" s="546" t="s">
        <x:v>153</x:v>
      </x:c>
      <x:c r="BW127" s="69"/>
      <x:c r="BX127" s="69"/>
      <x:c r="BY127" s="71"/>
      <x:c r="BZ127" s="69"/>
      <x:c r="CA127" s="71"/>
      <x:c r="CB127" s="69"/>
      <x:c r="CC127" s="71"/>
      <x:c r="CD127" s="69"/>
      <x:c r="CE127" s="69"/>
      <x:c r="CF127" s="71"/>
      <x:c r="CG127" s="69"/>
      <x:c r="CH127" s="69"/>
      <x:c r="CI127" s="69"/>
      <x:c r="CJ127" s="69"/>
      <x:c r="CK127" s="69"/>
      <x:c r="CL127" s="69"/>
      <x:c r="CM127" s="69"/>
      <x:c r="CN127" s="523"/>
      <x:c r="CO127" s="69"/>
      <x:c r="CP127" s="71"/>
      <x:c r="CQ127" s="69"/>
      <x:c r="CR127" s="71"/>
      <x:c r="CS127" s="69"/>
      <x:c r="CT127" s="69"/>
      <x:c r="CU127" s="69"/>
      <x:c r="CV127" s="69"/>
      <x:c r="CW127" s="69"/>
      <x:c r="CX127" s="132"/>
      <x:c r="CY127" s="546" t="s">
        <x:v>153</x:v>
      </x:c>
      <x:c r="CZ127" s="77"/>
      <x:c r="DA127" s="71"/>
      <x:c r="DB127" s="69"/>
      <x:c r="DC127" s="71"/>
      <x:c r="DD127" s="69"/>
      <x:c r="DE127" s="71"/>
      <x:c r="DF127" s="69"/>
      <x:c r="DG127" s="105"/>
    </x:row>
    <x:row r="128" spans="1:111" s="20" customFormat="1" ht="30" customHeight="1">
      <x:c r="A128" s="541" t="s">
        <x:v>2511</x:v>
      </x:c>
      <x:c r="B128" s="112"/>
      <x:c r="C128" s="73"/>
      <x:c r="D128" s="70"/>
      <x:c r="E128" s="73"/>
      <x:c r="F128" s="70"/>
      <x:c r="G128" s="73"/>
      <x:c r="H128" s="542"/>
      <x:c r="I128" s="73"/>
      <x:c r="J128" s="70">
        <x:v>1</x:v>
      </x:c>
      <x:c r="K128" s="70"/>
      <x:c r="L128" s="73"/>
      <x:c r="M128" s="112"/>
      <x:c r="N128" s="112"/>
      <x:c r="O128" s="112"/>
      <x:c r="P128" s="112"/>
      <x:c r="Q128" s="112"/>
      <x:c r="R128" s="162"/>
      <x:c r="S128" s="112"/>
      <x:c r="T128" s="73"/>
      <x:c r="U128" s="112"/>
      <x:c r="V128" s="73"/>
      <x:c r="W128" s="112"/>
      <x:c r="X128" s="112">
        <x:v>2</x:v>
      </x:c>
      <x:c r="Y128" s="112"/>
      <x:c r="Z128" s="112"/>
      <x:c r="AA128" s="112"/>
      <x:c r="AB128" s="112"/>
      <x:c r="AC128" s="112"/>
      <x:c r="AD128" s="112"/>
      <x:c r="AE128" s="112"/>
      <x:c r="AF128" s="112"/>
      <x:c r="AG128" s="112">
        <x:v>1</x:v>
      </x:c>
      <x:c r="AH128" s="112"/>
      <x:c r="AI128" s="112"/>
      <x:c r="AJ128" s="112">
        <x:v>1</x:v>
      </x:c>
      <x:c r="AK128" s="112">
        <x:v>2</x:v>
      </x:c>
      <x:c r="AL128" s="541" t="s">
        <x:v>2511</x:v>
      </x:c>
      <x:c r="AM128" s="102"/>
      <x:c r="AN128" s="71"/>
      <x:c r="AO128" s="102"/>
      <x:c r="AP128" s="102"/>
      <x:c r="AQ128" s="102"/>
      <x:c r="AR128" s="129"/>
      <x:c r="AS128" s="102"/>
      <x:c r="AT128" s="129"/>
      <x:c r="AU128" s="102"/>
      <x:c r="AV128" s="102"/>
      <x:c r="AW128" s="102"/>
      <x:c r="AX128" s="102"/>
      <x:c r="AY128" s="102"/>
      <x:c r="AZ128" s="102"/>
      <x:c r="BA128" s="129"/>
      <x:c r="BB128" s="102"/>
      <x:c r="BC128" s="102"/>
      <x:c r="BD128" s="102"/>
      <x:c r="BE128" s="102">
        <x:v>1</x:v>
      </x:c>
      <x:c r="BF128" s="102">
        <x:v>2</x:v>
      </x:c>
      <x:c r="BG128" s="102"/>
      <x:c r="BH128" s="102"/>
      <x:c r="BI128" s="102"/>
      <x:c r="BJ128" s="129"/>
      <x:c r="BK128" s="102"/>
      <x:c r="BL128" s="129"/>
      <x:c r="BM128" s="102"/>
      <x:c r="BN128" s="129"/>
      <x:c r="BO128" s="102"/>
      <x:c r="BP128" s="129"/>
      <x:c r="BQ128" s="102"/>
      <x:c r="BR128" s="102"/>
      <x:c r="BS128" s="102"/>
      <x:c r="BT128" s="102"/>
      <x:c r="BU128" s="102"/>
      <x:c r="BV128" s="541" t="s">
        <x:v>2511</x:v>
      </x:c>
      <x:c r="BW128" s="102"/>
      <x:c r="BX128" s="102"/>
      <x:c r="BY128" s="129"/>
      <x:c r="BZ128" s="102"/>
      <x:c r="CA128" s="71"/>
      <x:c r="CB128" s="102"/>
      <x:c r="CC128" s="71"/>
      <x:c r="CD128" s="102"/>
      <x:c r="CE128" s="102"/>
      <x:c r="CF128" s="129"/>
      <x:c r="CG128" s="102"/>
      <x:c r="CH128" s="102"/>
      <x:c r="CI128" s="102"/>
      <x:c r="CJ128" s="102"/>
      <x:c r="CK128" s="102"/>
      <x:c r="CL128" s="102"/>
      <x:c r="CM128" s="102"/>
      <x:c r="CN128" s="102"/>
      <x:c r="CO128" s="102"/>
      <x:c r="CP128" s="71"/>
      <x:c r="CQ128" s="102"/>
      <x:c r="CR128" s="129"/>
      <x:c r="CS128" s="102"/>
      <x:c r="CT128" s="102"/>
      <x:c r="CU128" s="102"/>
      <x:c r="CV128" s="102"/>
      <x:c r="CW128" s="102"/>
      <x:c r="CX128" s="543"/>
      <x:c r="CY128" s="541" t="s">
        <x:v>2511</x:v>
      </x:c>
      <x:c r="CZ128" s="95"/>
      <x:c r="DA128" s="129"/>
      <x:c r="DB128" s="102"/>
      <x:c r="DC128" s="129"/>
      <x:c r="DD128" s="102"/>
      <x:c r="DE128" s="129"/>
      <x:c r="DF128" s="102"/>
      <x:c r="DG128" s="544"/>
    </x:row>
    <x:row r="129" spans="1:111" s="20" customFormat="1" ht="30" customHeight="1">
      <x:c r="A129" s="541" t="s">
        <x:v>1734</x:v>
      </x:c>
      <x:c r="B129" s="112"/>
      <x:c r="C129" s="73"/>
      <x:c r="D129" s="70"/>
      <x:c r="E129" s="73"/>
      <x:c r="F129" s="70"/>
      <x:c r="G129" s="73"/>
      <x:c r="H129" s="542"/>
      <x:c r="I129" s="73"/>
      <x:c r="J129" s="70">
        <x:v>1</x:v>
      </x:c>
      <x:c r="K129" s="70"/>
      <x:c r="L129" s="73"/>
      <x:c r="M129" s="112"/>
      <x:c r="N129" s="112"/>
      <x:c r="O129" s="112"/>
      <x:c r="P129" s="112"/>
      <x:c r="Q129" s="112"/>
      <x:c r="R129" s="162"/>
      <x:c r="S129" s="112"/>
      <x:c r="T129" s="73"/>
      <x:c r="U129" s="112"/>
      <x:c r="V129" s="73"/>
      <x:c r="W129" s="112"/>
      <x:c r="X129" s="112">
        <x:v>2</x:v>
      </x:c>
      <x:c r="Y129" s="112"/>
      <x:c r="Z129" s="112"/>
      <x:c r="AA129" s="112"/>
      <x:c r="AB129" s="112"/>
      <x:c r="AC129" s="112"/>
      <x:c r="AD129" s="112"/>
      <x:c r="AE129" s="112"/>
      <x:c r="AF129" s="112"/>
      <x:c r="AG129" s="112"/>
      <x:c r="AH129" s="112"/>
      <x:c r="AI129" s="112"/>
      <x:c r="AJ129" s="112"/>
      <x:c r="AK129" s="112"/>
      <x:c r="AL129" s="541" t="s">
        <x:v>1734</x:v>
      </x:c>
      <x:c r="AM129" s="102"/>
      <x:c r="AN129" s="71"/>
      <x:c r="AO129" s="102"/>
      <x:c r="AP129" s="102"/>
      <x:c r="AQ129" s="102"/>
      <x:c r="AR129" s="129"/>
      <x:c r="AS129" s="102"/>
      <x:c r="AT129" s="129"/>
      <x:c r="AU129" s="102"/>
      <x:c r="AV129" s="102"/>
      <x:c r="AW129" s="102"/>
      <x:c r="AX129" s="102"/>
      <x:c r="AY129" s="102"/>
      <x:c r="AZ129" s="102"/>
      <x:c r="BA129" s="129"/>
      <x:c r="BB129" s="102"/>
      <x:c r="BC129" s="102"/>
      <x:c r="BD129" s="102"/>
      <x:c r="BE129" s="102"/>
      <x:c r="BF129" s="102"/>
      <x:c r="BG129" s="102"/>
      <x:c r="BH129" s="102"/>
      <x:c r="BI129" s="102"/>
      <x:c r="BJ129" s="129"/>
      <x:c r="BK129" s="102"/>
      <x:c r="BL129" s="129"/>
      <x:c r="BM129" s="102"/>
      <x:c r="BN129" s="129"/>
      <x:c r="BO129" s="102"/>
      <x:c r="BP129" s="129"/>
      <x:c r="BQ129" s="102"/>
      <x:c r="BR129" s="102"/>
      <x:c r="BS129" s="102"/>
      <x:c r="BT129" s="102"/>
      <x:c r="BU129" s="102"/>
      <x:c r="BV129" s="541" t="s">
        <x:v>1734</x:v>
      </x:c>
      <x:c r="BW129" s="102"/>
      <x:c r="BX129" s="102"/>
      <x:c r="BY129" s="129"/>
      <x:c r="BZ129" s="102"/>
      <x:c r="CA129" s="71"/>
      <x:c r="CB129" s="102"/>
      <x:c r="CC129" s="71"/>
      <x:c r="CD129" s="102"/>
      <x:c r="CE129" s="102"/>
      <x:c r="CF129" s="129"/>
      <x:c r="CG129" s="102"/>
      <x:c r="CH129" s="102"/>
      <x:c r="CI129" s="102"/>
      <x:c r="CJ129" s="102"/>
      <x:c r="CK129" s="102"/>
      <x:c r="CL129" s="102"/>
      <x:c r="CM129" s="102"/>
      <x:c r="CN129" s="102"/>
      <x:c r="CO129" s="102"/>
      <x:c r="CP129" s="71"/>
      <x:c r="CQ129" s="102"/>
      <x:c r="CR129" s="129"/>
      <x:c r="CS129" s="102"/>
      <x:c r="CT129" s="102"/>
      <x:c r="CU129" s="102"/>
      <x:c r="CV129" s="102"/>
      <x:c r="CW129" s="102"/>
      <x:c r="CX129" s="543"/>
      <x:c r="CY129" s="541" t="s">
        <x:v>1734</x:v>
      </x:c>
      <x:c r="CZ129" s="95"/>
      <x:c r="DA129" s="129"/>
      <x:c r="DB129" s="102"/>
      <x:c r="DC129" s="129"/>
      <x:c r="DD129" s="102"/>
      <x:c r="DE129" s="129"/>
      <x:c r="DF129" s="102"/>
      <x:c r="DG129" s="544"/>
    </x:row>
    <x:row r="130" spans="1:111" ht="30" customHeight="1">
      <x:c r="A130" s="547" t="s">
        <x:v>2528</x:v>
      </x:c>
      <x:c r="B130" s="548">
        <x:v>1</x:v>
      </x:c>
      <x:c r="C130" s="508"/>
      <x:c r="D130" s="509"/>
      <x:c r="E130" s="508"/>
      <x:c r="F130" s="509"/>
      <x:c r="G130" s="508"/>
      <x:c r="H130" s="549"/>
      <x:c r="I130" s="508"/>
      <x:c r="J130" s="509"/>
      <x:c r="K130" s="509"/>
      <x:c r="L130" s="508"/>
      <x:c r="M130" s="550"/>
      <x:c r="N130" s="550"/>
      <x:c r="O130" s="550"/>
      <x:c r="P130" s="548"/>
      <x:c r="Q130" s="548"/>
      <x:c r="R130" s="903"/>
      <x:c r="S130" s="550"/>
      <x:c r="T130" s="508"/>
      <x:c r="U130" s="550"/>
      <x:c r="V130" s="508"/>
      <x:c r="W130" s="550"/>
      <x:c r="X130" s="548">
        <x:v>2</x:v>
      </x:c>
      <x:c r="Y130" s="550"/>
      <x:c r="Z130" s="548"/>
      <x:c r="AA130" s="548"/>
      <x:c r="AB130" s="550"/>
      <x:c r="AC130" s="550"/>
      <x:c r="AD130" s="550"/>
      <x:c r="AE130" s="550"/>
      <x:c r="AF130" s="550"/>
      <x:c r="AG130" s="550"/>
      <x:c r="AH130" s="550"/>
      <x:c r="AI130" s="550"/>
      <x:c r="AJ130" s="550"/>
      <x:c r="AK130" s="548"/>
      <x:c r="AL130" s="547" t="s">
        <x:v>2528</x:v>
      </x:c>
      <x:c r="AM130" s="551"/>
      <x:c r="AN130" s="552"/>
      <x:c r="AO130" s="553"/>
      <x:c r="AP130" s="553"/>
      <x:c r="AQ130" s="553"/>
      <x:c r="AR130" s="904"/>
      <x:c r="AS130" s="553"/>
      <x:c r="AT130" s="904"/>
      <x:c r="AU130" s="553"/>
      <x:c r="AV130" s="553"/>
      <x:c r="AW130" s="553"/>
      <x:c r="AX130" s="553"/>
      <x:c r="AY130" s="553"/>
      <x:c r="AZ130" s="553"/>
      <x:c r="BA130" s="904"/>
      <x:c r="BB130" s="553"/>
      <x:c r="BC130" s="551"/>
      <x:c r="BD130" s="551"/>
      <x:c r="BE130" s="551">
        <x:v>1</x:v>
      </x:c>
      <x:c r="BF130" s="551">
        <x:v>2</x:v>
      </x:c>
      <x:c r="BG130" s="553"/>
      <x:c r="BH130" s="551"/>
      <x:c r="BI130" s="551"/>
      <x:c r="BJ130" s="904"/>
      <x:c r="BK130" s="553"/>
      <x:c r="BL130" s="904"/>
      <x:c r="BM130" s="553"/>
      <x:c r="BN130" s="904"/>
      <x:c r="BO130" s="553"/>
      <x:c r="BP130" s="904"/>
      <x:c r="BQ130" s="553"/>
      <x:c r="BR130" s="553"/>
      <x:c r="BS130" s="553"/>
      <x:c r="BT130" s="553"/>
      <x:c r="BU130" s="551"/>
      <x:c r="BV130" s="547" t="s">
        <x:v>2528</x:v>
      </x:c>
      <x:c r="BW130" s="551"/>
      <x:c r="BX130" s="553"/>
      <x:c r="BY130" s="904"/>
      <x:c r="BZ130" s="553"/>
      <x:c r="CA130" s="552"/>
      <x:c r="CB130" s="553"/>
      <x:c r="CC130" s="552"/>
      <x:c r="CD130" s="553"/>
      <x:c r="CE130" s="553"/>
      <x:c r="CF130" s="554"/>
      <x:c r="CG130" s="551"/>
      <x:c r="CH130" s="551"/>
      <x:c r="CI130" s="553"/>
      <x:c r="CJ130" s="553"/>
      <x:c r="CK130" s="553"/>
      <x:c r="CL130" s="553"/>
      <x:c r="CM130" s="553"/>
      <x:c r="CN130" s="551"/>
      <x:c r="CO130" s="551"/>
      <x:c r="CP130" s="552"/>
      <x:c r="CQ130" s="553"/>
      <x:c r="CR130" s="904"/>
      <x:c r="CS130" s="553"/>
      <x:c r="CT130" s="553"/>
      <x:c r="CU130" s="553"/>
      <x:c r="CV130" s="553"/>
      <x:c r="CW130" s="553"/>
      <x:c r="CX130" s="555"/>
      <x:c r="CY130" s="547" t="s">
        <x:v>2528</x:v>
      </x:c>
      <x:c r="CZ130" s="556">
        <x:v>1</x:v>
      </x:c>
      <x:c r="DA130" s="552">
        <x:v>229.5</x:v>
      </x:c>
      <x:c r="DB130" s="553"/>
      <x:c r="DC130" s="554"/>
      <x:c r="DD130" s="553"/>
      <x:c r="DE130" s="554"/>
      <x:c r="DF130" s="553"/>
      <x:c r="DG130" s="557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59041666984558105" bottom="0.59041666984558105" header="0.51138889789581299" footer="0.51138889789581299"/>
  <x:pageSetup paperSize="9" scale="30" firstPageNumber="1" fitToWidth="21" fitToHeight="21" orientation="portrait" usePrinterDefaults="1" blackAndWhite="0" draft="0" useFirstPageNumber="0" horizontalDpi="600" verticalDpi="300" copies="1"/>
  <x:rowBreaks count="3" manualBreakCount="3">
    <x:brk id="40" min="0" max="1048575" man="1" pt="0"/>
    <x:brk id="79" min="0" max="1048575" man="1" pt="0"/>
    <x:brk id="115" min="0" max="1048575" man="1" pt="0"/>
  </x:rowBreaks>
  <x:colBreaks count="5" manualBreakCount="5">
    <x:brk id="16" min="0" max="16383" man="1" pt="0"/>
    <x:brk id="73" min="0" max="16383" man="1" pt="0"/>
    <x:brk id="85" min="0" max="16383" man="1" pt="0"/>
    <x:brk id="102" min="0" max="16383" man="1" pt="0"/>
    <x:brk id="111" min="0" max="16383" man="1" pt="0"/>
  </x:colBreaks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DG153"/>
  <x:sheetViews>
    <x:sheetView view="pageBreakPreview" topLeftCell="A1" zoomScaleNormal="100" zoomScaleSheetLayoutView="100" workbookViewId="0">
      <x:pane xSplit="1" ySplit="6" topLeftCell="CC49" activePane="bottomRight" state="frozen"/>
      <x:selection pane="bottomRight" activeCell="DG1" activeCellId="5" sqref="CP1:CP1048576 CR1:CR1048576 DA1:DA1048576 DC1:DC1048576 DE1:DE1048576 DG1:DG1048576"/>
    </x:sheetView>
  </x:sheetViews>
  <x:sheetFormatPr defaultColWidth="8.88671875" defaultRowHeight="16.399999999999999"/>
  <x:cols>
    <x:col min="1" max="1" width="16.44140625" style="138" customWidth="1"/>
    <x:col min="2" max="2" width="4.109375" style="26" customWidth="1"/>
    <x:col min="3" max="3" width="8.5546875" style="28" bestFit="1" customWidth="1"/>
    <x:col min="4" max="4" width="3" style="26" customWidth="1"/>
    <x:col min="5" max="5" width="7.109375" style="28" customWidth="1"/>
    <x:col min="6" max="6" width="3" style="26" customWidth="1"/>
    <x:col min="7" max="7" width="6" style="28" customWidth="1"/>
    <x:col min="8" max="8" width="3.21875" style="26" customWidth="1"/>
    <x:col min="9" max="9" width="5.33203125" style="28" customWidth="1"/>
    <x:col min="10" max="10" width="4.21875" style="26" customWidth="1"/>
    <x:col min="11" max="11" width="3.6640625" style="26" customWidth="1"/>
    <x:col min="12" max="12" width="4.44140625" style="28" customWidth="1"/>
    <x:col min="13" max="13" width="3.77734375" style="26" customWidth="1"/>
    <x:col min="14" max="14" width="4.33203125" style="26" customWidth="1"/>
    <x:col min="15" max="15" width="4.21875" style="26" customWidth="1"/>
    <x:col min="16" max="16" width="3.6640625" style="26" customWidth="1"/>
    <x:col min="17" max="17" width="3.44140625" style="26" customWidth="1"/>
    <x:col min="18" max="18" width="4" style="28" customWidth="1"/>
    <x:col min="19" max="19" width="3" style="26" customWidth="1"/>
    <x:col min="20" max="20" width="6.21875" style="28" bestFit="1" customWidth="1"/>
    <x:col min="21" max="21" width="3" style="26" customWidth="1"/>
    <x:col min="22" max="22" width="6" style="28" customWidth="1"/>
    <x:col min="23" max="23" width="3.33203125" style="26" customWidth="1"/>
    <x:col min="24" max="24" width="4.6640625" style="26" customWidth="1"/>
    <x:col min="25" max="26" width="3" style="26" customWidth="1"/>
    <x:col min="27" max="29" width="3.33203125" style="26" customWidth="1"/>
    <x:col min="30" max="30" width="2.5546875" style="26" customWidth="1"/>
    <x:col min="31" max="31" width="2.88671875" style="26" customWidth="1"/>
    <x:col min="32" max="33" width="3.33203125" style="26" customWidth="1"/>
    <x:col min="34" max="35" width="2.5546875" style="26" customWidth="1"/>
    <x:col min="36" max="37" width="3" style="26" customWidth="1"/>
    <x:col min="38" max="38" width="15.21875" style="26" customWidth="1"/>
    <x:col min="39" max="39" width="4" style="26" customWidth="1"/>
    <x:col min="40" max="40" width="3.6640625" style="28" customWidth="1"/>
    <x:col min="41" max="41" width="3.21875" style="26" customWidth="1"/>
    <x:col min="42" max="42" width="4.109375" style="26" customWidth="1"/>
    <x:col min="43" max="43" width="4.109375" style="26" bestFit="1" customWidth="1"/>
    <x:col min="44" max="44" width="7.33203125" style="28" bestFit="1" customWidth="1"/>
    <x:col min="45" max="45" width="4.109375" style="26" bestFit="1" customWidth="1"/>
    <x:col min="46" max="46" width="4.6640625" style="28" customWidth="1"/>
    <x:col min="47" max="47" width="3.6640625" style="26" customWidth="1"/>
    <x:col min="48" max="48" width="3.44140625" style="26" customWidth="1"/>
    <x:col min="49" max="49" width="3.77734375" style="26" customWidth="1"/>
    <x:col min="50" max="50" width="3.33203125" style="26" customWidth="1"/>
    <x:col min="51" max="52" width="3.77734375" style="26" customWidth="1"/>
    <x:col min="53" max="53" width="3.6640625" style="28" customWidth="1"/>
    <x:col min="54" max="54" width="3.44140625" style="26" customWidth="1"/>
    <x:col min="55" max="55" width="3.5546875" style="26" customWidth="1"/>
    <x:col min="56" max="56" width="3.109375" style="26" customWidth="1"/>
    <x:col min="57" max="57" width="3.6640625" style="26" customWidth="1"/>
    <x:col min="58" max="58" width="4.33203125" style="26" customWidth="1"/>
    <x:col min="59" max="59" width="2.77734375" style="26" customWidth="1"/>
    <x:col min="60" max="60" width="2.6640625" style="26" customWidth="1"/>
    <x:col min="61" max="61" width="3" style="26" customWidth="1"/>
    <x:col min="62" max="62" width="7.33203125" style="28" customWidth="1"/>
    <x:col min="63" max="63" width="3.21875" style="26" customWidth="1"/>
    <x:col min="64" max="64" width="7.21875" style="28" customWidth="1"/>
    <x:col min="65" max="65" width="2.77734375" style="26" customWidth="1"/>
    <x:col min="66" max="66" width="7.88671875" style="28" customWidth="1"/>
    <x:col min="67" max="67" width="3.109375" style="26" customWidth="1"/>
    <x:col min="68" max="68" width="7.109375" style="28" customWidth="1"/>
    <x:col min="69" max="69" width="3.88671875" style="26" customWidth="1"/>
    <x:col min="70" max="70" width="3" style="26" customWidth="1"/>
    <x:col min="71" max="71" width="3.77734375" style="26" customWidth="1"/>
    <x:col min="72" max="72" width="2.77734375" style="26" customWidth="1"/>
    <x:col min="73" max="73" width="2.88671875" style="26" customWidth="1"/>
    <x:col min="74" max="74" width="17.21875" style="26" customWidth="1"/>
    <x:col min="75" max="75" width="4.44140625" style="26" customWidth="1"/>
    <x:col min="76" max="76" width="6.6640625" style="26" customWidth="1"/>
    <x:col min="77" max="77" width="7.21875" style="28" customWidth="1"/>
    <x:col min="78" max="78" width="3.88671875" style="26" customWidth="1"/>
    <x:col min="79" max="79" width="9.44140625" style="28" bestFit="1" customWidth="1"/>
    <x:col min="80" max="80" width="4.44140625" style="26" customWidth="1"/>
    <x:col min="81" max="81" width="9.44140625" style="28" bestFit="1" customWidth="1"/>
    <x:col min="82" max="82" width="5.21875" style="26" customWidth="1"/>
    <x:col min="83" max="83" width="4.21875" style="26" customWidth="1"/>
    <x:col min="84" max="84" width="9.44140625" style="28" bestFit="1" customWidth="1"/>
    <x:col min="85" max="85" width="4.88671875" style="26" customWidth="1"/>
    <x:col min="86" max="86" width="4.6640625" style="26" customWidth="1"/>
    <x:col min="87" max="90" width="3.88671875" style="26" customWidth="1"/>
    <x:col min="91" max="93" width="3.33203125" style="26" customWidth="1"/>
    <x:col min="94" max="94" width="9.44140625" style="28" bestFit="1" customWidth="1"/>
    <x:col min="95" max="95" width="3.33203125" style="26" customWidth="1"/>
    <x:col min="96" max="96" width="7.109375" style="28" bestFit="1" customWidth="1"/>
    <x:col min="97" max="97" width="4.33203125" style="26" bestFit="1" customWidth="1"/>
    <x:col min="98" max="99" width="4.44140625" style="26" customWidth="1"/>
    <x:col min="100" max="100" width="3.33203125" style="26" customWidth="1"/>
    <x:col min="101" max="102" width="3.88671875" style="26" customWidth="1"/>
    <x:col min="103" max="103" width="16.5546875" style="26" customWidth="1"/>
    <x:col min="104" max="104" width="5.77734375" style="26" customWidth="1"/>
    <x:col min="105" max="105" width="9.44140625" style="28" customWidth="1"/>
    <x:col min="106" max="106" width="5.33203125" style="26" customWidth="1"/>
    <x:col min="107" max="107" width="8.88671875" style="28" customWidth="1"/>
    <x:col min="108" max="108" width="4.21875" style="26" customWidth="1"/>
    <x:col min="109" max="109" width="9" style="28" customWidth="1"/>
    <x:col min="110" max="110" width="4.109375" style="26" customWidth="1"/>
    <x:col min="111" max="111" width="10.88671875" style="28" customWidth="1"/>
    <x:col min="112" max="16384" width="8.88671875" style="25"/>
  </x:cols>
  <x:sheetData>
    <x:row r="1" spans="1:111" s="12" customFormat="1" ht="18" customHeight="1">
      <x:c r="A1" s="273" t="s">
        <x:v>1495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18" customHeight="1">
      <x:c r="A2" s="273" t="s">
        <x:v>2821</x:v>
      </x:c>
      <x:c r="C2" s="137"/>
      <x:c r="E2" s="137"/>
      <x:c r="G2" s="84"/>
      <x:c r="I2" s="137"/>
      <x:c r="J2" s="85"/>
      <x:c r="L2" s="137"/>
      <x:c r="R2" s="137"/>
      <x:c r="T2" s="137"/>
      <x:c r="V2" s="137"/>
      <x:c r="AL2" s="83" t="s">
        <x:v>2970</x:v>
      </x:c>
      <x:c r="AN2" s="137"/>
      <x:c r="AR2" s="137"/>
      <x:c r="AT2" s="137"/>
      <x:c r="BA2" s="137"/>
      <x:c r="BJ2" s="137"/>
      <x:c r="BL2" s="137"/>
      <x:c r="BN2" s="137"/>
      <x:c r="BP2" s="137"/>
      <x:c r="BV2" s="83" t="s">
        <x:v>2986</x:v>
      </x:c>
      <x:c r="BY2" s="137"/>
      <x:c r="CA2" s="137"/>
      <x:c r="CC2" s="137"/>
      <x:c r="CF2" s="84"/>
      <x:c r="CP2" s="137"/>
      <x:c r="CR2" s="137"/>
      <x:c r="CY2" s="83" t="s">
        <x:v>2310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7" customFormat="1" ht="30" customHeight="1">
      <x:c r="A3" s="946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4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4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4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7" customFormat="1" ht="30" customHeight="1">
      <x:c r="A4" s="947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4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4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4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7" customFormat="1" ht="30" customHeight="1">
      <x:c r="A5" s="948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48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48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48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1" customFormat="1" ht="30" customHeight="1">
      <x:c r="A6" s="142" t="s">
        <x:v>1074</x:v>
      </x:c>
      <x:c r="B6" s="348">
        <x:f t="shared" ref="B6:AK6" si="0">B7+B9+B85</x:f>
        <x:v>33</x:v>
      </x:c>
      <x:c r="C6" s="347">
        <x:f t="shared" si="0"/>
        <x:v>14858.48</x:v>
      </x:c>
      <x:c r="D6" s="348">
        <x:f t="shared" si="0"/>
        <x:v>27</x:v>
      </x:c>
      <x:c r="E6" s="347">
        <x:f t="shared" si="0"/>
        <x:v>4126.3999999999996</x:v>
      </x:c>
      <x:c r="F6" s="348">
        <x:f t="shared" si="0"/>
        <x:v>21</x:v>
      </x:c>
      <x:c r="G6" s="347">
        <x:f t="shared" si="0"/>
        <x:v>15.569999999999999</x:v>
      </x:c>
      <x:c r="H6" s="348">
        <x:f t="shared" si="0"/>
        <x:v>0</x:v>
      </x:c>
      <x:c r="I6" s="347">
        <x:f t="shared" si="0"/>
        <x:v>0</x:v>
      </x:c>
      <x:c r="J6" s="348">
        <x:f t="shared" si="0"/>
        <x:v>18</x:v>
      </x:c>
      <x:c r="K6" s="348">
        <x:f t="shared" si="0"/>
        <x:v>2</x:v>
      </x:c>
      <x:c r="L6" s="347">
        <x:f t="shared" si="0"/>
        <x:v>94</x:v>
      </x:c>
      <x:c r="M6" s="348">
        <x:f t="shared" si="0"/>
        <x:v>6</x:v>
      </x:c>
      <x:c r="N6" s="348">
        <x:f t="shared" si="0"/>
        <x:v>1</x:v>
      </x:c>
      <x:c r="O6" s="348">
        <x:f t="shared" si="0"/>
        <x:v>1</x:v>
      </x:c>
      <x:c r="P6" s="348">
        <x:f t="shared" si="0"/>
        <x:v>12</x:v>
      </x:c>
      <x:c r="Q6" s="348">
        <x:f t="shared" si="0"/>
        <x:v>0</x:v>
      </x:c>
      <x:c r="R6" s="347">
        <x:f t="shared" si="0"/>
        <x:v>0</x:v>
      </x:c>
      <x:c r="S6" s="348">
        <x:f t="shared" si="0"/>
        <x:v>31</x:v>
      </x:c>
      <x:c r="T6" s="347">
        <x:f t="shared" si="0"/>
        <x:v>327.67000000000002</x:v>
      </x:c>
      <x:c r="U6" s="348">
        <x:f t="shared" si="0"/>
        <x:v>2</x:v>
      </x:c>
      <x:c r="V6" s="347">
        <x:f t="shared" si="0"/>
        <x:v>406</x:v>
      </x:c>
      <x:c r="W6" s="348">
        <x:f t="shared" si="0"/>
        <x:v>0</x:v>
      </x:c>
      <x:c r="X6" s="348">
        <x:f t="shared" si="0"/>
        <x:v>505</x:v>
      </x:c>
      <x:c r="Y6" s="348">
        <x:f t="shared" si="0"/>
        <x:v>4</x:v>
      </x:c>
      <x:c r="Z6" s="348">
        <x:f t="shared" si="0"/>
        <x:v>13</x:v>
      </x:c>
      <x:c r="AA6" s="348">
        <x:f t="shared" si="0"/>
        <x:v>11</x:v>
      </x:c>
      <x:c r="AB6" s="348">
        <x:f t="shared" si="0"/>
        <x:v>2</x:v>
      </x:c>
      <x:c r="AC6" s="348">
        <x:f t="shared" si="0"/>
        <x:v>2</x:v>
      </x:c>
      <x:c r="AD6" s="348">
        <x:f t="shared" si="0"/>
        <x:v>10</x:v>
      </x:c>
      <x:c r="AE6" s="348">
        <x:f t="shared" si="0"/>
        <x:v>2</x:v>
      </x:c>
      <x:c r="AF6" s="348">
        <x:f t="shared" si="0"/>
        <x:v>1</x:v>
      </x:c>
      <x:c r="AG6" s="348">
        <x:f t="shared" si="0"/>
        <x:v>17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15</x:v>
      </x:c>
      <x:c r="AK6" s="348">
        <x:f t="shared" si="0"/>
        <x:v>30</x:v>
      </x:c>
      <x:c r="AL6" s="142" t="s">
        <x:v>1074</x:v>
      </x:c>
      <x:c r="AM6" s="348">
        <x:f t="shared" ref="AM6:BU6" si="1">AM7+AM9+AM85</x:f>
        <x:v>0</x:v>
      </x:c>
      <x:c r="AN6" s="347">
        <x:f t="shared" si="1"/>
        <x:v>0</x:v>
      </x:c>
      <x:c r="AO6" s="348">
        <x:f t="shared" si="1"/>
        <x:v>1</x:v>
      </x:c>
      <x:c r="AP6" s="348">
        <x:f t="shared" si="1"/>
        <x:v>2</x:v>
      </x:c>
      <x:c r="AQ6" s="348">
        <x:f t="shared" si="1"/>
        <x:v>0</x:v>
      </x:c>
      <x:c r="AR6" s="347">
        <x:f t="shared" si="1"/>
        <x:v>0</x:v>
      </x:c>
      <x:c r="AS6" s="348">
        <x:f t="shared" si="1"/>
        <x:v>0</x:v>
      </x:c>
      <x:c r="AT6" s="347">
        <x:f t="shared" si="1"/>
        <x:v>0</x:v>
      </x:c>
      <x:c r="AU6" s="348">
        <x:f t="shared" si="1"/>
        <x:v>0</x:v>
      </x:c>
      <x:c r="AV6" s="348">
        <x:f t="shared" si="1"/>
        <x:v>0</x:v>
      </x:c>
      <x:c r="AW6" s="348">
        <x:f t="shared" si="1"/>
        <x:v>1</x:v>
      </x:c>
      <x:c r="AX6" s="348">
        <x:f t="shared" si="1"/>
        <x:v>0</x:v>
      </x:c>
      <x:c r="AY6" s="348">
        <x:f t="shared" si="1"/>
        <x:v>0</x:v>
      </x:c>
      <x:c r="AZ6" s="348">
        <x:f t="shared" si="1"/>
        <x:v>3</x:v>
      </x:c>
      <x:c r="BA6" s="347">
        <x:f t="shared" si="1"/>
        <x:v>10</x:v>
      </x:c>
      <x:c r="BB6" s="348">
        <x:f t="shared" si="1"/>
        <x:v>0</x:v>
      </x:c>
      <x:c r="BC6" s="348">
        <x:f t="shared" si="1"/>
        <x:v>0</x:v>
      </x:c>
      <x:c r="BD6" s="348">
        <x:f t="shared" si="1"/>
        <x:v>2</x:v>
      </x:c>
      <x:c r="BE6" s="348">
        <x:f t="shared" si="1"/>
        <x:v>62</x:v>
      </x:c>
      <x:c r="BF6" s="348">
        <x:f t="shared" si="1"/>
        <x:v>205</x:v>
      </x:c>
      <x:c r="BG6" s="348">
        <x:f t="shared" si="1"/>
        <x:v>0</x:v>
      </x:c>
      <x:c r="BH6" s="348">
        <x:f t="shared" si="1"/>
        <x:v>0</x:v>
      </x:c>
      <x:c r="BI6" s="348">
        <x:f t="shared" si="1"/>
        <x:v>0</x:v>
      </x:c>
      <x:c r="BJ6" s="347">
        <x:f t="shared" si="1"/>
        <x:v>0</x:v>
      </x:c>
      <x:c r="BK6" s="348">
        <x:f t="shared" si="1"/>
        <x:v>0</x:v>
      </x:c>
      <x:c r="BL6" s="347">
        <x:f t="shared" si="1"/>
        <x:v>0</x:v>
      </x:c>
      <x:c r="BM6" s="348">
        <x:f t="shared" si="1"/>
        <x:v>2</x:v>
      </x:c>
      <x:c r="BN6" s="347">
        <x:f t="shared" si="1"/>
        <x:v>2211.4000000000001</x:v>
      </x:c>
      <x:c r="BO6" s="348">
        <x:f t="shared" si="1"/>
        <x:v>1</x:v>
      </x:c>
      <x:c r="BP6" s="347">
        <x:f t="shared" si="1"/>
        <x:v>659</x:v>
      </x:c>
      <x:c r="BQ6" s="348">
        <x:f t="shared" si="1"/>
        <x:v>1</x:v>
      </x:c>
      <x:c r="BR6" s="348">
        <x:f t="shared" si="1"/>
        <x:v>2</x:v>
      </x:c>
      <x:c r="BS6" s="348">
        <x:f t="shared" si="1"/>
        <x:v>3</x:v>
      </x:c>
      <x:c r="BT6" s="348">
        <x:f t="shared" si="1"/>
        <x:v>2</x:v>
      </x:c>
      <x:c r="BU6" s="348">
        <x:f t="shared" si="1"/>
        <x:v>2</x:v>
      </x:c>
      <x:c r="BV6" s="142" t="s">
        <x:v>1074</x:v>
      </x:c>
      <x:c r="BW6" s="348">
        <x:f t="shared" ref="BW6:CX6" si="2">BW7+BW9+BW85</x:f>
        <x:v>6</x:v>
      </x:c>
      <x:c r="BX6" s="348">
        <x:f t="shared" si="2"/>
        <x:v>1769</x:v>
      </x:c>
      <x:c r="BY6" s="347">
        <x:f t="shared" si="2"/>
        <x:v>26970.5</x:v>
      </x:c>
      <x:c r="BZ6" s="348">
        <x:f t="shared" si="2"/>
        <x:v>0</x:v>
      </x:c>
      <x:c r="CA6" s="347">
        <x:f t="shared" si="2"/>
        <x:v>0</x:v>
      </x:c>
      <x:c r="CB6" s="348">
        <x:f t="shared" si="2"/>
        <x:v>0</x:v>
      </x:c>
      <x:c r="CC6" s="347">
        <x:f t="shared" si="2"/>
        <x:v>0</x:v>
      </x:c>
      <x:c r="CD6" s="348">
        <x:f t="shared" si="2"/>
        <x:v>0</x:v>
      </x:c>
      <x:c r="CE6" s="348">
        <x:f t="shared" si="2"/>
        <x:v>10</x:v>
      </x:c>
      <x:c r="CF6" s="347">
        <x:f t="shared" si="2"/>
        <x:v>339.39999999999998</x:v>
      </x:c>
      <x:c r="CG6" s="348">
        <x:f t="shared" si="2"/>
        <x:v>0</x:v>
      </x:c>
      <x:c r="CH6" s="348">
        <x:f t="shared" si="2"/>
        <x:v>1</x:v>
      </x:c>
      <x:c r="CI6" s="348">
        <x:f t="shared" si="2"/>
        <x:v>4</x:v>
      </x:c>
      <x:c r="CJ6" s="348">
        <x:f t="shared" si="2"/>
        <x:v>26</x:v>
      </x:c>
      <x:c r="CK6" s="348">
        <x:f t="shared" si="2"/>
        <x:v>0</x:v>
      </x:c>
      <x:c r="CL6" s="348">
        <x:f t="shared" si="2"/>
        <x:v>2</x:v>
      </x:c>
      <x:c r="CM6" s="348">
        <x:f t="shared" si="2"/>
        <x:v>0</x:v>
      </x:c>
      <x:c r="CN6" s="348">
        <x:f t="shared" si="2"/>
        <x:v>0</x:v>
      </x:c>
      <x:c r="CO6" s="348">
        <x:f t="shared" si="2"/>
        <x:v>6</x:v>
      </x:c>
      <x:c r="CP6" s="347">
        <x:f t="shared" si="2"/>
        <x:v>157.44</x:v>
      </x:c>
      <x:c r="CQ6" s="348">
        <x:f t="shared" si="2"/>
        <x:v>14</x:v>
      </x:c>
      <x:c r="CR6" s="347">
        <x:f t="shared" si="2"/>
        <x:v>2229</x:v>
      </x:c>
      <x:c r="CS6" s="348">
        <x:f t="shared" si="2"/>
        <x:v>448</x:v>
      </x:c>
      <x:c r="CT6" s="348">
        <x:f t="shared" si="2"/>
        <x:v>16</x:v>
      </x:c>
      <x:c r="CU6" s="348">
        <x:f t="shared" si="2"/>
        <x:v>22</x:v>
      </x:c>
      <x:c r="CV6" s="348">
        <x:f t="shared" si="2"/>
        <x:v>10</x:v>
      </x:c>
      <x:c r="CW6" s="348">
        <x:f t="shared" si="2"/>
        <x:v>8</x:v>
      </x:c>
      <x:c r="CX6" s="348">
        <x:f t="shared" si="2"/>
        <x:v>56</x:v>
      </x:c>
      <x:c r="CY6" s="142" t="s">
        <x:v>1074</x:v>
      </x:c>
      <x:c r="CZ6" s="348">
        <x:f t="shared" ref="CZ6:DG6" si="3">CZ7+CZ9+CZ85</x:f>
        <x:v>15</x:v>
      </x:c>
      <x:c r="DA6" s="347">
        <x:f t="shared" si="3"/>
        <x:v>21599.119999999999</x:v>
      </x:c>
      <x:c r="DB6" s="348">
        <x:f t="shared" si="3"/>
        <x:v>0</x:v>
      </x:c>
      <x:c r="DC6" s="347">
        <x:f t="shared" si="3"/>
        <x:v>0</x:v>
      </x:c>
      <x:c r="DD6" s="348">
        <x:f t="shared" si="3"/>
        <x:v>0</x:v>
      </x:c>
      <x:c r="DE6" s="347">
        <x:f t="shared" si="3"/>
        <x:v>0</x:v>
      </x:c>
      <x:c r="DF6" s="348">
        <x:f t="shared" si="3"/>
        <x:v>0</x:v>
      </x:c>
      <x:c r="DG6" s="349">
        <x:f t="shared" si="3"/>
        <x:v>0</x:v>
      </x:c>
    </x:row>
    <x:row r="7" spans="1:111" s="11" customFormat="1" ht="30" customHeight="1">
      <x:c r="A7" s="143" t="s">
        <x:v>2955</x:v>
      </x:c>
      <x:c r="B7" s="359">
        <x:f>B8</x:f>
        <x:v>0</x:v>
      </x:c>
      <x:c r="C7" s="360">
        <x:f t="shared" ref="C7:BN7" si="4">C8</x:f>
        <x:v>0</x:v>
      </x:c>
      <x:c r="D7" s="361">
        <x:f t="shared" si="4"/>
        <x:v>0</x:v>
      </x:c>
      <x:c r="E7" s="360">
        <x:f t="shared" si="4"/>
        <x:v>0</x:v>
      </x:c>
      <x:c r="F7" s="361">
        <x:f t="shared" si="4"/>
        <x:v>0</x:v>
      </x:c>
      <x:c r="G7" s="360">
        <x:f t="shared" si="4"/>
        <x:v>0</x:v>
      </x:c>
      <x:c r="H7" s="361">
        <x:f t="shared" si="4"/>
        <x:v>0</x:v>
      </x:c>
      <x:c r="I7" s="360">
        <x:f t="shared" si="4"/>
        <x:v>0</x:v>
      </x:c>
      <x:c r="J7" s="361">
        <x:f t="shared" si="4"/>
        <x:v>0</x:v>
      </x:c>
      <x:c r="K7" s="361">
        <x:f t="shared" si="4"/>
        <x:v>0</x:v>
      </x:c>
      <x:c r="L7" s="360">
        <x:f t="shared" si="4"/>
        <x:v>0</x:v>
      </x:c>
      <x:c r="M7" s="361">
        <x:f t="shared" si="4"/>
        <x:v>0</x:v>
      </x:c>
      <x:c r="N7" s="361">
        <x:f t="shared" si="4"/>
        <x:v>0</x:v>
      </x:c>
      <x:c r="O7" s="361">
        <x:f t="shared" si="4"/>
        <x:v>0</x:v>
      </x:c>
      <x:c r="P7" s="361">
        <x:f t="shared" si="4"/>
        <x:v>0</x:v>
      </x:c>
      <x:c r="Q7" s="361">
        <x:f t="shared" si="4"/>
        <x:v>0</x:v>
      </x:c>
      <x:c r="R7" s="360">
        <x:f t="shared" si="4"/>
        <x:v>0</x:v>
      </x:c>
      <x:c r="S7" s="361">
        <x:f t="shared" si="4"/>
        <x:v>0</x:v>
      </x:c>
      <x:c r="T7" s="360">
        <x:f t="shared" si="4"/>
        <x:v>0</x:v>
      </x:c>
      <x:c r="U7" s="361">
        <x:f t="shared" si="4"/>
        <x:v>0</x:v>
      </x:c>
      <x:c r="V7" s="360">
        <x:f t="shared" si="4"/>
        <x:v>0</x:v>
      </x:c>
      <x:c r="W7" s="361">
        <x:f t="shared" si="4"/>
        <x:v>0</x:v>
      </x:c>
      <x:c r="X7" s="361">
        <x:f t="shared" si="4"/>
        <x:v>0</x:v>
      </x:c>
      <x:c r="Y7" s="361">
        <x:f t="shared" si="4"/>
        <x:v>0</x:v>
      </x:c>
      <x:c r="Z7" s="361">
        <x:f t="shared" si="4"/>
        <x:v>0</x:v>
      </x:c>
      <x:c r="AA7" s="361">
        <x:f t="shared" si="4"/>
        <x:v>0</x:v>
      </x:c>
      <x:c r="AB7" s="361">
        <x:f t="shared" si="4"/>
        <x:v>0</x:v>
      </x:c>
      <x:c r="AC7" s="361">
        <x:f t="shared" si="4"/>
        <x:v>0</x:v>
      </x:c>
      <x:c r="AD7" s="361">
        <x:f t="shared" si="4"/>
        <x:v>0</x:v>
      </x:c>
      <x:c r="AE7" s="361">
        <x:f t="shared" si="4"/>
        <x:v>0</x:v>
      </x:c>
      <x:c r="AF7" s="361">
        <x:f t="shared" si="4"/>
        <x:v>0</x:v>
      </x:c>
      <x:c r="AG7" s="361">
        <x:f t="shared" si="4"/>
        <x:v>0</x:v>
      </x:c>
      <x:c r="AH7" s="361">
        <x:f t="shared" si="4"/>
        <x:v>0</x:v>
      </x:c>
      <x:c r="AI7" s="361">
        <x:f t="shared" si="4"/>
        <x:v>0</x:v>
      </x:c>
      <x:c r="AJ7" s="361">
        <x:f t="shared" si="4"/>
        <x:v>0</x:v>
      </x:c>
      <x:c r="AK7" s="361">
        <x:f t="shared" si="4"/>
        <x:v>0</x:v>
      </x:c>
      <x:c r="AL7" s="143" t="s">
        <x:v>2955</x:v>
      </x:c>
      <x:c r="AM7" s="361">
        <x:f t="shared" si="4"/>
        <x:v>0</x:v>
      </x:c>
      <x:c r="AN7" s="360">
        <x:f t="shared" si="4"/>
        <x:v>0</x:v>
      </x:c>
      <x:c r="AO7" s="361">
        <x:f t="shared" si="4"/>
        <x:v>0</x:v>
      </x:c>
      <x:c r="AP7" s="361">
        <x:f t="shared" si="4"/>
        <x:v>0</x:v>
      </x:c>
      <x:c r="AQ7" s="361">
        <x:f t="shared" si="4"/>
        <x:v>0</x:v>
      </x:c>
      <x:c r="AR7" s="360">
        <x:f t="shared" si="4"/>
        <x:v>0</x:v>
      </x:c>
      <x:c r="AS7" s="361">
        <x:f t="shared" si="4"/>
        <x:v>0</x:v>
      </x:c>
      <x:c r="AT7" s="360">
        <x:f t="shared" si="4"/>
        <x:v>0</x:v>
      </x:c>
      <x:c r="AU7" s="361">
        <x:f t="shared" si="4"/>
        <x:v>0</x:v>
      </x:c>
      <x:c r="AV7" s="361">
        <x:f t="shared" si="4"/>
        <x:v>0</x:v>
      </x:c>
      <x:c r="AW7" s="361">
        <x:f t="shared" si="4"/>
        <x:v>0</x:v>
      </x:c>
      <x:c r="AX7" s="361">
        <x:f t="shared" si="4"/>
        <x:v>0</x:v>
      </x:c>
      <x:c r="AY7" s="361">
        <x:f t="shared" si="4"/>
        <x:v>0</x:v>
      </x:c>
      <x:c r="AZ7" s="361">
        <x:f t="shared" si="4"/>
        <x:v>0</x:v>
      </x:c>
      <x:c r="BA7" s="360">
        <x:f t="shared" si="4"/>
        <x:v>0</x:v>
      </x:c>
      <x:c r="BB7" s="361">
        <x:f t="shared" si="4"/>
        <x:v>0</x:v>
      </x:c>
      <x:c r="BC7" s="361">
        <x:f t="shared" si="4"/>
        <x:v>0</x:v>
      </x:c>
      <x:c r="BD7" s="361">
        <x:f t="shared" si="4"/>
        <x:v>0</x:v>
      </x:c>
      <x:c r="BE7" s="361">
        <x:f t="shared" si="4"/>
        <x:v>0</x:v>
      </x:c>
      <x:c r="BF7" s="361">
        <x:f t="shared" si="4"/>
        <x:v>0</x:v>
      </x:c>
      <x:c r="BG7" s="361">
        <x:f t="shared" si="4"/>
        <x:v>0</x:v>
      </x:c>
      <x:c r="BH7" s="361">
        <x:f t="shared" si="4"/>
        <x:v>0</x:v>
      </x:c>
      <x:c r="BI7" s="361">
        <x:f t="shared" si="4"/>
        <x:v>0</x:v>
      </x:c>
      <x:c r="BJ7" s="360">
        <x:f t="shared" si="4"/>
        <x:v>0</x:v>
      </x:c>
      <x:c r="BK7" s="361">
        <x:f t="shared" si="4"/>
        <x:v>0</x:v>
      </x:c>
      <x:c r="BL7" s="360">
        <x:f t="shared" si="4"/>
        <x:v>0</x:v>
      </x:c>
      <x:c r="BM7" s="361">
        <x:f t="shared" si="4"/>
        <x:v>0</x:v>
      </x:c>
      <x:c r="BN7" s="360">
        <x:f t="shared" si="4"/>
        <x:v>0</x:v>
      </x:c>
      <x:c r="BO7" s="361">
        <x:f t="shared" ref="BO7:DG7" si="5">BO8</x:f>
        <x:v>0</x:v>
      </x:c>
      <x:c r="BP7" s="360">
        <x:f t="shared" si="5"/>
        <x:v>0</x:v>
      </x:c>
      <x:c r="BQ7" s="361">
        <x:f t="shared" si="5"/>
        <x:v>0</x:v>
      </x:c>
      <x:c r="BR7" s="361">
        <x:f t="shared" si="5"/>
        <x:v>0</x:v>
      </x:c>
      <x:c r="BS7" s="361">
        <x:f t="shared" si="5"/>
        <x:v>0</x:v>
      </x:c>
      <x:c r="BT7" s="361">
        <x:f t="shared" si="5"/>
        <x:v>0</x:v>
      </x:c>
      <x:c r="BU7" s="361">
        <x:f t="shared" si="5"/>
        <x:v>0</x:v>
      </x:c>
      <x:c r="BV7" s="143" t="s">
        <x:v>2955</x:v>
      </x:c>
      <x:c r="BW7" s="361">
        <x:f t="shared" si="5"/>
        <x:v>0</x:v>
      </x:c>
      <x:c r="BX7" s="361">
        <x:f t="shared" si="5"/>
        <x:v>0</x:v>
      </x:c>
      <x:c r="BY7" s="360">
        <x:f t="shared" si="5"/>
        <x:v>0</x:v>
      </x:c>
      <x:c r="BZ7" s="361">
        <x:f t="shared" si="5"/>
        <x:v>0</x:v>
      </x:c>
      <x:c r="CA7" s="360">
        <x:f t="shared" si="5"/>
        <x:v>0</x:v>
      </x:c>
      <x:c r="CB7" s="361">
        <x:f t="shared" si="5"/>
        <x:v>0</x:v>
      </x:c>
      <x:c r="CC7" s="360">
        <x:f t="shared" si="5"/>
        <x:v>0</x:v>
      </x:c>
      <x:c r="CD7" s="361">
        <x:f t="shared" si="5"/>
        <x:v>0</x:v>
      </x:c>
      <x:c r="CE7" s="361">
        <x:f t="shared" si="5"/>
        <x:v>0</x:v>
      </x:c>
      <x:c r="CF7" s="360">
        <x:f t="shared" si="5"/>
        <x:v>0</x:v>
      </x:c>
      <x:c r="CG7" s="361">
        <x:f t="shared" si="5"/>
        <x:v>0</x:v>
      </x:c>
      <x:c r="CH7" s="361">
        <x:f t="shared" si="5"/>
        <x:v>0</x:v>
      </x:c>
      <x:c r="CI7" s="361">
        <x:f t="shared" si="5"/>
        <x:v>0</x:v>
      </x:c>
      <x:c r="CJ7" s="361">
        <x:f t="shared" si="5"/>
        <x:v>0</x:v>
      </x:c>
      <x:c r="CK7" s="361">
        <x:f t="shared" si="5"/>
        <x:v>0</x:v>
      </x:c>
      <x:c r="CL7" s="361">
        <x:f t="shared" si="5"/>
        <x:v>0</x:v>
      </x:c>
      <x:c r="CM7" s="361">
        <x:f t="shared" si="5"/>
        <x:v>0</x:v>
      </x:c>
      <x:c r="CN7" s="361">
        <x:f t="shared" si="5"/>
        <x:v>0</x:v>
      </x:c>
      <x:c r="CO7" s="361">
        <x:f t="shared" si="5"/>
        <x:v>0</x:v>
      </x:c>
      <x:c r="CP7" s="360">
        <x:f t="shared" si="5"/>
        <x:v>0</x:v>
      </x:c>
      <x:c r="CQ7" s="361">
        <x:f t="shared" si="5"/>
        <x:v>0</x:v>
      </x:c>
      <x:c r="CR7" s="360">
        <x:f t="shared" si="5"/>
        <x:v>0</x:v>
      </x:c>
      <x:c r="CS7" s="361">
        <x:f t="shared" si="5"/>
        <x:v>0</x:v>
      </x:c>
      <x:c r="CT7" s="361">
        <x:f t="shared" si="5"/>
        <x:v>0</x:v>
      </x:c>
      <x:c r="CU7" s="361">
        <x:f t="shared" si="5"/>
        <x:v>0</x:v>
      </x:c>
      <x:c r="CV7" s="361">
        <x:f t="shared" si="5"/>
        <x:v>0</x:v>
      </x:c>
      <x:c r="CW7" s="361">
        <x:f t="shared" si="5"/>
        <x:v>0</x:v>
      </x:c>
      <x:c r="CX7" s="361">
        <x:f t="shared" si="5"/>
        <x:v>0</x:v>
      </x:c>
      <x:c r="CY7" s="143" t="s">
        <x:v>2955</x:v>
      </x:c>
      <x:c r="CZ7" s="361">
        <x:f t="shared" si="5"/>
        <x:v>0</x:v>
      </x:c>
      <x:c r="DA7" s="360">
        <x:f t="shared" si="5"/>
        <x:v>0</x:v>
      </x:c>
      <x:c r="DB7" s="361">
        <x:f t="shared" si="5"/>
        <x:v>0</x:v>
      </x:c>
      <x:c r="DC7" s="360">
        <x:f t="shared" si="5"/>
        <x:v>0</x:v>
      </x:c>
      <x:c r="DD7" s="361">
        <x:f t="shared" si="5"/>
        <x:v>0</x:v>
      </x:c>
      <x:c r="DE7" s="360">
        <x:f t="shared" si="5"/>
        <x:v>0</x:v>
      </x:c>
      <x:c r="DF7" s="361">
        <x:f t="shared" si="5"/>
        <x:v>0</x:v>
      </x:c>
      <x:c r="DG7" s="362">
        <x:f t="shared" si="5"/>
        <x:v>0</x:v>
      </x:c>
    </x:row>
    <x:row r="8" spans="1:111" s="11" customFormat="1" ht="30" customHeight="1">
      <x:c r="A8" s="558" t="s">
        <x:v>182</x:v>
      </x:c>
      <x:c r="B8" s="559"/>
      <x:c r="C8" s="560"/>
      <x:c r="D8" s="561"/>
      <x:c r="E8" s="560"/>
      <x:c r="F8" s="561"/>
      <x:c r="G8" s="560"/>
      <x:c r="H8" s="561"/>
      <x:c r="I8" s="560"/>
      <x:c r="J8" s="561"/>
      <x:c r="K8" s="561"/>
      <x:c r="L8" s="560"/>
      <x:c r="M8" s="561"/>
      <x:c r="N8" s="561"/>
      <x:c r="O8" s="561"/>
      <x:c r="P8" s="561"/>
      <x:c r="Q8" s="561"/>
      <x:c r="R8" s="560"/>
      <x:c r="S8" s="561"/>
      <x:c r="T8" s="560"/>
      <x:c r="U8" s="561"/>
      <x:c r="V8" s="560"/>
      <x:c r="W8" s="561"/>
      <x:c r="X8" s="561"/>
      <x:c r="Y8" s="561"/>
      <x:c r="Z8" s="561"/>
      <x:c r="AA8" s="561"/>
      <x:c r="AB8" s="561"/>
      <x:c r="AC8" s="561"/>
      <x:c r="AD8" s="561"/>
      <x:c r="AE8" s="561"/>
      <x:c r="AF8" s="561"/>
      <x:c r="AG8" s="561"/>
      <x:c r="AH8" s="561"/>
      <x:c r="AI8" s="561"/>
      <x:c r="AJ8" s="561"/>
      <x:c r="AK8" s="561"/>
      <x:c r="AL8" s="558" t="s">
        <x:v>182</x:v>
      </x:c>
      <x:c r="AM8" s="561"/>
      <x:c r="AN8" s="560"/>
      <x:c r="AO8" s="561"/>
      <x:c r="AP8" s="561"/>
      <x:c r="AQ8" s="561"/>
      <x:c r="AR8" s="560"/>
      <x:c r="AS8" s="561"/>
      <x:c r="AT8" s="560"/>
      <x:c r="AU8" s="561"/>
      <x:c r="AV8" s="561"/>
      <x:c r="AW8" s="561"/>
      <x:c r="AX8" s="561"/>
      <x:c r="AY8" s="561"/>
      <x:c r="AZ8" s="561"/>
      <x:c r="BA8" s="560"/>
      <x:c r="BB8" s="561"/>
      <x:c r="BC8" s="561"/>
      <x:c r="BD8" s="561"/>
      <x:c r="BE8" s="561"/>
      <x:c r="BF8" s="561"/>
      <x:c r="BG8" s="561"/>
      <x:c r="BH8" s="561"/>
      <x:c r="BI8" s="561"/>
      <x:c r="BJ8" s="560"/>
      <x:c r="BK8" s="561"/>
      <x:c r="BL8" s="560"/>
      <x:c r="BM8" s="561"/>
      <x:c r="BN8" s="560"/>
      <x:c r="BO8" s="561"/>
      <x:c r="BP8" s="560"/>
      <x:c r="BQ8" s="561"/>
      <x:c r="BR8" s="561"/>
      <x:c r="BS8" s="561"/>
      <x:c r="BT8" s="561"/>
      <x:c r="BU8" s="561"/>
      <x:c r="BV8" s="558" t="s">
        <x:v>182</x:v>
      </x:c>
      <x:c r="BW8" s="561"/>
      <x:c r="BX8" s="561"/>
      <x:c r="BY8" s="560"/>
      <x:c r="BZ8" s="561"/>
      <x:c r="CA8" s="560"/>
      <x:c r="CB8" s="561"/>
      <x:c r="CC8" s="560"/>
      <x:c r="CD8" s="561"/>
      <x:c r="CE8" s="561"/>
      <x:c r="CF8" s="560"/>
      <x:c r="CG8" s="561"/>
      <x:c r="CH8" s="561"/>
      <x:c r="CI8" s="561"/>
      <x:c r="CJ8" s="561"/>
      <x:c r="CK8" s="561"/>
      <x:c r="CL8" s="561"/>
      <x:c r="CM8" s="561"/>
      <x:c r="CN8" s="561"/>
      <x:c r="CO8" s="561"/>
      <x:c r="CP8" s="560"/>
      <x:c r="CQ8" s="561"/>
      <x:c r="CR8" s="560"/>
      <x:c r="CS8" s="561"/>
      <x:c r="CT8" s="561"/>
      <x:c r="CU8" s="561"/>
      <x:c r="CV8" s="561"/>
      <x:c r="CW8" s="561"/>
      <x:c r="CX8" s="561"/>
      <x:c r="CY8" s="558" t="s">
        <x:v>182</x:v>
      </x:c>
      <x:c r="CZ8" s="561"/>
      <x:c r="DA8" s="560"/>
      <x:c r="DB8" s="561"/>
      <x:c r="DC8" s="560"/>
      <x:c r="DD8" s="561"/>
      <x:c r="DE8" s="560"/>
      <x:c r="DF8" s="561"/>
      <x:c r="DG8" s="562"/>
    </x:row>
    <x:row r="9" spans="1:111" s="11" customFormat="1" ht="30" customHeight="1">
      <x:c r="A9" s="144" t="s">
        <x:v>2069</x:v>
      </x:c>
      <x:c r="B9" s="346">
        <x:f t="shared" ref="B9:AK9" si="6">SUM(B10,B67)</x:f>
        <x:v>32</x:v>
      </x:c>
      <x:c r="C9" s="347">
        <x:f t="shared" si="6"/>
        <x:v>14701.48</x:v>
      </x:c>
      <x:c r="D9" s="348">
        <x:f t="shared" si="6"/>
        <x:v>27</x:v>
      </x:c>
      <x:c r="E9" s="347">
        <x:f t="shared" si="6"/>
        <x:v>4126.3999999999996</x:v>
      </x:c>
      <x:c r="F9" s="348">
        <x:f t="shared" si="6"/>
        <x:v>21</x:v>
      </x:c>
      <x:c r="G9" s="347">
        <x:f t="shared" si="6"/>
        <x:v>15.569999999999999</x:v>
      </x:c>
      <x:c r="H9" s="348">
        <x:f t="shared" si="6"/>
        <x:v>0</x:v>
      </x:c>
      <x:c r="I9" s="347">
        <x:f t="shared" si="6"/>
        <x:v>0</x:v>
      </x:c>
      <x:c r="J9" s="348">
        <x:f t="shared" si="6"/>
        <x:v>18</x:v>
      </x:c>
      <x:c r="K9" s="348">
        <x:f t="shared" si="6"/>
        <x:v>2</x:v>
      </x:c>
      <x:c r="L9" s="347">
        <x:f t="shared" si="6"/>
        <x:v>94</x:v>
      </x:c>
      <x:c r="M9" s="348">
        <x:f t="shared" si="6"/>
        <x:v>6</x:v>
      </x:c>
      <x:c r="N9" s="348">
        <x:f t="shared" si="6"/>
        <x:v>1</x:v>
      </x:c>
      <x:c r="O9" s="348">
        <x:f t="shared" si="6"/>
        <x:v>1</x:v>
      </x:c>
      <x:c r="P9" s="348">
        <x:f t="shared" si="6"/>
        <x:v>12</x:v>
      </x:c>
      <x:c r="Q9" s="348">
        <x:f t="shared" si="6"/>
        <x:v>0</x:v>
      </x:c>
      <x:c r="R9" s="347">
        <x:f t="shared" si="6"/>
        <x:v>0</x:v>
      </x:c>
      <x:c r="S9" s="348">
        <x:f t="shared" si="6"/>
        <x:v>21</x:v>
      </x:c>
      <x:c r="T9" s="347">
        <x:f t="shared" si="6"/>
        <x:v>327.67000000000002</x:v>
      </x:c>
      <x:c r="U9" s="348">
        <x:f t="shared" si="6"/>
        <x:v>2</x:v>
      </x:c>
      <x:c r="V9" s="347">
        <x:f t="shared" si="6"/>
        <x:v>406</x:v>
      </x:c>
      <x:c r="W9" s="348">
        <x:f t="shared" si="6"/>
        <x:v>0</x:v>
      </x:c>
      <x:c r="X9" s="348">
        <x:f t="shared" si="6"/>
        <x:v>447</x:v>
      </x:c>
      <x:c r="Y9" s="348">
        <x:f t="shared" si="6"/>
        <x:v>4</x:v>
      </x:c>
      <x:c r="Z9" s="348">
        <x:f t="shared" si="6"/>
        <x:v>13</x:v>
      </x:c>
      <x:c r="AA9" s="348">
        <x:f t="shared" si="6"/>
        <x:v>8</x:v>
      </x:c>
      <x:c r="AB9" s="348">
        <x:f t="shared" si="6"/>
        <x:v>2</x:v>
      </x:c>
      <x:c r="AC9" s="348">
        <x:f t="shared" si="6"/>
        <x:v>2</x:v>
      </x:c>
      <x:c r="AD9" s="348">
        <x:f t="shared" si="6"/>
        <x:v>10</x:v>
      </x:c>
      <x:c r="AE9" s="348">
        <x:f t="shared" si="6"/>
        <x:v>2</x:v>
      </x:c>
      <x:c r="AF9" s="348">
        <x:f t="shared" si="6"/>
        <x:v>1</x:v>
      </x:c>
      <x:c r="AG9" s="348">
        <x:f t="shared" si="6"/>
        <x:v>11</x:v>
      </x:c>
      <x:c r="AH9" s="348">
        <x:f t="shared" si="6"/>
        <x:v>0</x:v>
      </x:c>
      <x:c r="AI9" s="348">
        <x:f t="shared" si="6"/>
        <x:v>0</x:v>
      </x:c>
      <x:c r="AJ9" s="348">
        <x:f t="shared" si="6"/>
        <x:v>12</x:v>
      </x:c>
      <x:c r="AK9" s="348">
        <x:f t="shared" si="6"/>
        <x:v>24</x:v>
      </x:c>
      <x:c r="AL9" s="144" t="s">
        <x:v>2069</x:v>
      </x:c>
      <x:c r="AM9" s="348">
        <x:f t="shared" ref="AM9:BU9" si="7">SUM(AM10,AM67)</x:f>
        <x:v>0</x:v>
      </x:c>
      <x:c r="AN9" s="347">
        <x:f t="shared" si="7"/>
        <x:v>0</x:v>
      </x:c>
      <x:c r="AO9" s="348">
        <x:f t="shared" si="7"/>
        <x:v>1</x:v>
      </x:c>
      <x:c r="AP9" s="348">
        <x:f t="shared" si="7"/>
        <x:v>2</x:v>
      </x:c>
      <x:c r="AQ9" s="348">
        <x:f t="shared" si="7"/>
        <x:v>0</x:v>
      </x:c>
      <x:c r="AR9" s="347">
        <x:f t="shared" si="7"/>
        <x:v>0</x:v>
      </x:c>
      <x:c r="AS9" s="348">
        <x:f t="shared" si="7"/>
        <x:v>0</x:v>
      </x:c>
      <x:c r="AT9" s="347">
        <x:f t="shared" si="7"/>
        <x:v>0</x:v>
      </x:c>
      <x:c r="AU9" s="348">
        <x:f t="shared" si="7"/>
        <x:v>0</x:v>
      </x:c>
      <x:c r="AV9" s="348">
        <x:f t="shared" si="7"/>
        <x:v>0</x:v>
      </x:c>
      <x:c r="AW9" s="348">
        <x:f t="shared" si="7"/>
        <x:v>1</x:v>
      </x:c>
      <x:c r="AX9" s="348">
        <x:f t="shared" si="7"/>
        <x:v>0</x:v>
      </x:c>
      <x:c r="AY9" s="348">
        <x:f t="shared" si="7"/>
        <x:v>0</x:v>
      </x:c>
      <x:c r="AZ9" s="348">
        <x:f t="shared" si="7"/>
        <x:v>3</x:v>
      </x:c>
      <x:c r="BA9" s="347">
        <x:f t="shared" si="7"/>
        <x:v>10</x:v>
      </x:c>
      <x:c r="BB9" s="348">
        <x:f t="shared" si="7"/>
        <x:v>0</x:v>
      </x:c>
      <x:c r="BC9" s="348">
        <x:f t="shared" si="7"/>
        <x:v>0</x:v>
      </x:c>
      <x:c r="BD9" s="348">
        <x:f t="shared" si="7"/>
        <x:v>2</x:v>
      </x:c>
      <x:c r="BE9" s="348">
        <x:f t="shared" si="7"/>
        <x:v>26</x:v>
      </x:c>
      <x:c r="BF9" s="348">
        <x:f t="shared" si="7"/>
        <x:v>169</x:v>
      </x:c>
      <x:c r="BG9" s="348">
        <x:f t="shared" si="7"/>
        <x:v>0</x:v>
      </x:c>
      <x:c r="BH9" s="348">
        <x:f t="shared" si="7"/>
        <x:v>0</x:v>
      </x:c>
      <x:c r="BI9" s="348">
        <x:f t="shared" si="7"/>
        <x:v>0</x:v>
      </x:c>
      <x:c r="BJ9" s="347">
        <x:f t="shared" si="7"/>
        <x:v>0</x:v>
      </x:c>
      <x:c r="BK9" s="348">
        <x:f t="shared" si="7"/>
        <x:v>0</x:v>
      </x:c>
      <x:c r="BL9" s="347">
        <x:f t="shared" si="7"/>
        <x:v>0</x:v>
      </x:c>
      <x:c r="BM9" s="348">
        <x:f t="shared" si="7"/>
        <x:v>2</x:v>
      </x:c>
      <x:c r="BN9" s="347">
        <x:f t="shared" si="7"/>
        <x:v>2211.4000000000001</x:v>
      </x:c>
      <x:c r="BO9" s="348">
        <x:f t="shared" si="7"/>
        <x:v>1</x:v>
      </x:c>
      <x:c r="BP9" s="347">
        <x:f t="shared" si="7"/>
        <x:v>659</x:v>
      </x:c>
      <x:c r="BQ9" s="348">
        <x:f t="shared" si="7"/>
        <x:v>1</x:v>
      </x:c>
      <x:c r="BR9" s="348">
        <x:f t="shared" si="7"/>
        <x:v>2</x:v>
      </x:c>
      <x:c r="BS9" s="348">
        <x:f t="shared" si="7"/>
        <x:v>3</x:v>
      </x:c>
      <x:c r="BT9" s="348">
        <x:f t="shared" si="7"/>
        <x:v>2</x:v>
      </x:c>
      <x:c r="BU9" s="348">
        <x:f t="shared" si="7"/>
        <x:v>2</x:v>
      </x:c>
      <x:c r="BV9" s="144" t="s">
        <x:v>2069</x:v>
      </x:c>
      <x:c r="BW9" s="348">
        <x:f t="shared" ref="BW9:CX9" si="8">SUM(BW10,BW67)</x:f>
        <x:v>6</x:v>
      </x:c>
      <x:c r="BX9" s="348">
        <x:f t="shared" si="8"/>
        <x:v>1769</x:v>
      </x:c>
      <x:c r="BY9" s="347">
        <x:f t="shared" si="8"/>
        <x:v>26970.5</x:v>
      </x:c>
      <x:c r="BZ9" s="348">
        <x:f t="shared" si="8"/>
        <x:v>0</x:v>
      </x:c>
      <x:c r="CA9" s="347">
        <x:f t="shared" si="8"/>
        <x:v>0</x:v>
      </x:c>
      <x:c r="CB9" s="348">
        <x:f t="shared" si="8"/>
        <x:v>0</x:v>
      </x:c>
      <x:c r="CC9" s="347">
        <x:f t="shared" si="8"/>
        <x:v>0</x:v>
      </x:c>
      <x:c r="CD9" s="348">
        <x:f t="shared" si="8"/>
        <x:v>0</x:v>
      </x:c>
      <x:c r="CE9" s="348">
        <x:f t="shared" si="8"/>
        <x:v>9</x:v>
      </x:c>
      <x:c r="CF9" s="347">
        <x:f t="shared" si="8"/>
        <x:v>318.39999999999998</x:v>
      </x:c>
      <x:c r="CG9" s="348">
        <x:f t="shared" si="8"/>
        <x:v>0</x:v>
      </x:c>
      <x:c r="CH9" s="348">
        <x:f t="shared" si="8"/>
        <x:v>1</x:v>
      </x:c>
      <x:c r="CI9" s="348">
        <x:f t="shared" si="8"/>
        <x:v>4</x:v>
      </x:c>
      <x:c r="CJ9" s="348">
        <x:f t="shared" si="8"/>
        <x:v>20</x:v>
      </x:c>
      <x:c r="CK9" s="348">
        <x:f t="shared" si="8"/>
        <x:v>0</x:v>
      </x:c>
      <x:c r="CL9" s="348">
        <x:f t="shared" si="8"/>
        <x:v>2</x:v>
      </x:c>
      <x:c r="CM9" s="348">
        <x:f t="shared" si="8"/>
        <x:v>0</x:v>
      </x:c>
      <x:c r="CN9" s="348">
        <x:f t="shared" si="8"/>
        <x:v>0</x:v>
      </x:c>
      <x:c r="CO9" s="348">
        <x:f t="shared" si="8"/>
        <x:v>6</x:v>
      </x:c>
      <x:c r="CP9" s="347">
        <x:f t="shared" si="8"/>
        <x:v>157.44</x:v>
      </x:c>
      <x:c r="CQ9" s="348">
        <x:f t="shared" si="8"/>
        <x:v>13</x:v>
      </x:c>
      <x:c r="CR9" s="347">
        <x:f t="shared" si="8"/>
        <x:v>2187</x:v>
      </x:c>
      <x:c r="CS9" s="348">
        <x:f t="shared" si="8"/>
        <x:v>399</x:v>
      </x:c>
      <x:c r="CT9" s="348">
        <x:f t="shared" si="8"/>
        <x:v>16</x:v>
      </x:c>
      <x:c r="CU9" s="348">
        <x:f t="shared" si="8"/>
        <x:v>15</x:v>
      </x:c>
      <x:c r="CV9" s="348">
        <x:f t="shared" si="8"/>
        <x:v>10</x:v>
      </x:c>
      <x:c r="CW9" s="348">
        <x:f t="shared" si="8"/>
        <x:v>8</x:v>
      </x:c>
      <x:c r="CX9" s="348">
        <x:f t="shared" si="8"/>
        <x:v>56</x:v>
      </x:c>
      <x:c r="CY9" s="144" t="s">
        <x:v>2069</x:v>
      </x:c>
      <x:c r="CZ9" s="348">
        <x:f t="shared" ref="CZ9:DG9" si="9">SUM(CZ10,CZ67)</x:f>
        <x:v>15</x:v>
      </x:c>
      <x:c r="DA9" s="347">
        <x:f t="shared" si="9"/>
        <x:v>21599.119999999999</x:v>
      </x:c>
      <x:c r="DB9" s="348">
        <x:f t="shared" si="9"/>
        <x:v>0</x:v>
      </x:c>
      <x:c r="DC9" s="347">
        <x:f t="shared" si="9"/>
        <x:v>0</x:v>
      </x:c>
      <x:c r="DD9" s="348">
        <x:f t="shared" si="9"/>
        <x:v>0</x:v>
      </x:c>
      <x:c r="DE9" s="347">
        <x:f t="shared" si="9"/>
        <x:v>0</x:v>
      </x:c>
      <x:c r="DF9" s="348">
        <x:f t="shared" si="9"/>
        <x:v>0</x:v>
      </x:c>
      <x:c r="DG9" s="349">
        <x:f t="shared" si="9"/>
        <x:v>0</x:v>
      </x:c>
    </x:row>
    <x:row r="10" spans="1:111" s="11" customFormat="1" ht="30" customHeight="1">
      <x:c r="A10" s="368" t="s">
        <x:v>1611</x:v>
      </x:c>
      <x:c r="B10" s="113">
        <x:f t="shared" ref="B10:AK10" si="10">B11+B16+B35</x:f>
        <x:v>25</x:v>
      </x:c>
      <x:c r="C10" s="82">
        <x:f t="shared" si="10"/>
        <x:v>12354.48</x:v>
      </x:c>
      <x:c r="D10" s="81">
        <x:f t="shared" si="10"/>
        <x:v>13</x:v>
      </x:c>
      <x:c r="E10" s="82">
        <x:f t="shared" si="10"/>
        <x:v>2830.4000000000001</x:v>
      </x:c>
      <x:c r="F10" s="81">
        <x:f t="shared" si="10"/>
        <x:v>18</x:v>
      </x:c>
      <x:c r="G10" s="82">
        <x:f t="shared" si="10"/>
        <x:v>14.569999999999999</x:v>
      </x:c>
      <x:c r="H10" s="81">
        <x:f t="shared" si="10"/>
        <x:v>0</x:v>
      </x:c>
      <x:c r="I10" s="82">
        <x:f t="shared" si="10"/>
        <x:v>0</x:v>
      </x:c>
      <x:c r="J10" s="81">
        <x:f t="shared" si="10"/>
        <x:v>15</x:v>
      </x:c>
      <x:c r="K10" s="81">
        <x:f t="shared" si="10"/>
        <x:v>2</x:v>
      </x:c>
      <x:c r="L10" s="82">
        <x:f t="shared" si="10"/>
        <x:v>94</x:v>
      </x:c>
      <x:c r="M10" s="81">
        <x:f t="shared" si="10"/>
        <x:v>6</x:v>
      </x:c>
      <x:c r="N10" s="81">
        <x:f t="shared" si="10"/>
        <x:v>1</x:v>
      </x:c>
      <x:c r="O10" s="81">
        <x:f t="shared" si="10"/>
        <x:v>0</x:v>
      </x:c>
      <x:c r="P10" s="81">
        <x:f t="shared" si="10"/>
        <x:v>0</x:v>
      </x:c>
      <x:c r="Q10" s="81">
        <x:f t="shared" si="10"/>
        <x:v>0</x:v>
      </x:c>
      <x:c r="R10" s="82">
        <x:f t="shared" si="10"/>
        <x:v>0</x:v>
      </x:c>
      <x:c r="S10" s="81">
        <x:f t="shared" si="10"/>
        <x:v>17</x:v>
      </x:c>
      <x:c r="T10" s="82">
        <x:f t="shared" si="10"/>
        <x:v>279.06999999999999</x:v>
      </x:c>
      <x:c r="U10" s="81">
        <x:f t="shared" si="10"/>
        <x:v>1</x:v>
      </x:c>
      <x:c r="V10" s="82">
        <x:f t="shared" si="10"/>
        <x:v>195</x:v>
      </x:c>
      <x:c r="W10" s="81">
        <x:f t="shared" si="10"/>
        <x:v>0</x:v>
      </x:c>
      <x:c r="X10" s="81">
        <x:f t="shared" si="10"/>
        <x:v>364</x:v>
      </x:c>
      <x:c r="Y10" s="81">
        <x:f t="shared" si="10"/>
        <x:v>4</x:v>
      </x:c>
      <x:c r="Z10" s="81">
        <x:f t="shared" si="10"/>
        <x:v>13</x:v>
      </x:c>
      <x:c r="AA10" s="81">
        <x:f t="shared" si="10"/>
        <x:v>7</x:v>
      </x:c>
      <x:c r="AB10" s="81">
        <x:f t="shared" si="10"/>
        <x:v>2</x:v>
      </x:c>
      <x:c r="AC10" s="81">
        <x:f t="shared" si="10"/>
        <x:v>2</x:v>
      </x:c>
      <x:c r="AD10" s="81">
        <x:f t="shared" si="10"/>
        <x:v>10</x:v>
      </x:c>
      <x:c r="AE10" s="81">
        <x:f t="shared" si="10"/>
        <x:v>1</x:v>
      </x:c>
      <x:c r="AF10" s="81">
        <x:f t="shared" si="10"/>
        <x:v>1</x:v>
      </x:c>
      <x:c r="AG10" s="81">
        <x:f t="shared" si="10"/>
        <x:v>10</x:v>
      </x:c>
      <x:c r="AH10" s="81">
        <x:f t="shared" si="10"/>
        <x:v>0</x:v>
      </x:c>
      <x:c r="AI10" s="81">
        <x:f t="shared" si="10"/>
        <x:v>0</x:v>
      </x:c>
      <x:c r="AJ10" s="81">
        <x:f t="shared" si="10"/>
        <x:v>11</x:v>
      </x:c>
      <x:c r="AK10" s="81">
        <x:f t="shared" si="10"/>
        <x:v>23</x:v>
      </x:c>
      <x:c r="AL10" s="368" t="s">
        <x:v>1611</x:v>
      </x:c>
      <x:c r="AM10" s="81">
        <x:f t="shared" ref="AM10:BU10" si="11">AM11+AM16+AM35</x:f>
        <x:v>0</x:v>
      </x:c>
      <x:c r="AN10" s="82">
        <x:f t="shared" si="11"/>
        <x:v>0</x:v>
      </x:c>
      <x:c r="AO10" s="81">
        <x:f t="shared" si="11"/>
        <x:v>0</x:v>
      </x:c>
      <x:c r="AP10" s="81">
        <x:f t="shared" si="11"/>
        <x:v>0</x:v>
      </x:c>
      <x:c r="AQ10" s="81">
        <x:f t="shared" si="11"/>
        <x:v>0</x:v>
      </x:c>
      <x:c r="AR10" s="82">
        <x:f t="shared" si="11"/>
        <x:v>0</x:v>
      </x:c>
      <x:c r="AS10" s="81">
        <x:f t="shared" si="11"/>
        <x:v>0</x:v>
      </x:c>
      <x:c r="AT10" s="82">
        <x:f t="shared" si="11"/>
        <x:v>0</x:v>
      </x:c>
      <x:c r="AU10" s="81">
        <x:f t="shared" si="11"/>
        <x:v>0</x:v>
      </x:c>
      <x:c r="AV10" s="81">
        <x:f t="shared" si="11"/>
        <x:v>0</x:v>
      </x:c>
      <x:c r="AW10" s="81">
        <x:f t="shared" si="11"/>
        <x:v>0</x:v>
      </x:c>
      <x:c r="AX10" s="81">
        <x:f t="shared" si="11"/>
        <x:v>0</x:v>
      </x:c>
      <x:c r="AY10" s="81">
        <x:f t="shared" si="11"/>
        <x:v>0</x:v>
      </x:c>
      <x:c r="AZ10" s="81">
        <x:f t="shared" si="11"/>
        <x:v>2</x:v>
      </x:c>
      <x:c r="BA10" s="82">
        <x:f t="shared" si="11"/>
        <x:v>7</x:v>
      </x:c>
      <x:c r="BB10" s="81">
        <x:f t="shared" si="11"/>
        <x:v>0</x:v>
      </x:c>
      <x:c r="BC10" s="81">
        <x:f t="shared" si="11"/>
        <x:v>0</x:v>
      </x:c>
      <x:c r="BD10" s="81">
        <x:f t="shared" si="11"/>
        <x:v>1</x:v>
      </x:c>
      <x:c r="BE10" s="81">
        <x:f t="shared" si="11"/>
        <x:v>25</x:v>
      </x:c>
      <x:c r="BF10" s="81">
        <x:f t="shared" si="11"/>
        <x:v>163</x:v>
      </x:c>
      <x:c r="BG10" s="81">
        <x:f t="shared" si="11"/>
        <x:v>0</x:v>
      </x:c>
      <x:c r="BH10" s="81">
        <x:f t="shared" si="11"/>
        <x:v>0</x:v>
      </x:c>
      <x:c r="BI10" s="81">
        <x:f t="shared" si="11"/>
        <x:v>0</x:v>
      </x:c>
      <x:c r="BJ10" s="82">
        <x:f t="shared" si="11"/>
        <x:v>0</x:v>
      </x:c>
      <x:c r="BK10" s="81">
        <x:f t="shared" si="11"/>
        <x:v>0</x:v>
      </x:c>
      <x:c r="BL10" s="82">
        <x:f t="shared" si="11"/>
        <x:v>0</x:v>
      </x:c>
      <x:c r="BM10" s="81">
        <x:f t="shared" si="11"/>
        <x:v>0</x:v>
      </x:c>
      <x:c r="BN10" s="82">
        <x:f t="shared" si="11"/>
        <x:v>0</x:v>
      </x:c>
      <x:c r="BO10" s="81">
        <x:f t="shared" si="11"/>
        <x:v>1</x:v>
      </x:c>
      <x:c r="BP10" s="82">
        <x:f t="shared" si="11"/>
        <x:v>659</x:v>
      </x:c>
      <x:c r="BQ10" s="81">
        <x:f t="shared" si="11"/>
        <x:v>1</x:v>
      </x:c>
      <x:c r="BR10" s="81">
        <x:f t="shared" si="11"/>
        <x:v>1</x:v>
      </x:c>
      <x:c r="BS10" s="81">
        <x:f t="shared" si="11"/>
        <x:v>1</x:v>
      </x:c>
      <x:c r="BT10" s="81">
        <x:f t="shared" si="11"/>
        <x:v>0</x:v>
      </x:c>
      <x:c r="BU10" s="81">
        <x:f t="shared" si="11"/>
        <x:v>0</x:v>
      </x:c>
      <x:c r="BV10" s="368" t="s">
        <x:v>1611</x:v>
      </x:c>
      <x:c r="BW10" s="81">
        <x:f t="shared" ref="BW10:CX10" si="12">BW11+BW16+BW35</x:f>
        <x:v>5</x:v>
      </x:c>
      <x:c r="BX10" s="81">
        <x:f t="shared" si="12"/>
        <x:v>1572</x:v>
      </x:c>
      <x:c r="BY10" s="82">
        <x:f t="shared" si="12"/>
        <x:v>22570.5</x:v>
      </x:c>
      <x:c r="BZ10" s="81">
        <x:f t="shared" si="12"/>
        <x:v>0</x:v>
      </x:c>
      <x:c r="CA10" s="82">
        <x:f t="shared" si="12"/>
        <x:v>0</x:v>
      </x:c>
      <x:c r="CB10" s="81">
        <x:f t="shared" si="12"/>
        <x:v>0</x:v>
      </x:c>
      <x:c r="CC10" s="82">
        <x:f t="shared" si="12"/>
        <x:v>0</x:v>
      </x:c>
      <x:c r="CD10" s="81">
        <x:f t="shared" si="12"/>
        <x:v>0</x:v>
      </x:c>
      <x:c r="CE10" s="81">
        <x:f t="shared" si="12"/>
        <x:v>8</x:v>
      </x:c>
      <x:c r="CF10" s="82">
        <x:f t="shared" si="12"/>
        <x:v>297.39999999999998</x:v>
      </x:c>
      <x:c r="CG10" s="81">
        <x:f t="shared" si="12"/>
        <x:v>0</x:v>
      </x:c>
      <x:c r="CH10" s="81">
        <x:f t="shared" si="12"/>
        <x:v>0</x:v>
      </x:c>
      <x:c r="CI10" s="81">
        <x:f t="shared" si="12"/>
        <x:v>4</x:v>
      </x:c>
      <x:c r="CJ10" s="81">
        <x:f t="shared" si="12"/>
        <x:v>17</x:v>
      </x:c>
      <x:c r="CK10" s="81">
        <x:f t="shared" si="12"/>
        <x:v>0</x:v>
      </x:c>
      <x:c r="CL10" s="81">
        <x:f t="shared" si="12"/>
        <x:v>2</x:v>
      </x:c>
      <x:c r="CM10" s="81">
        <x:f t="shared" si="12"/>
        <x:v>0</x:v>
      </x:c>
      <x:c r="CN10" s="81">
        <x:f t="shared" si="12"/>
        <x:v>0</x:v>
      </x:c>
      <x:c r="CO10" s="81">
        <x:f t="shared" si="12"/>
        <x:v>4</x:v>
      </x:c>
      <x:c r="CP10" s="82">
        <x:f t="shared" si="12"/>
        <x:v>76.439999999999998</x:v>
      </x:c>
      <x:c r="CQ10" s="81">
        <x:f t="shared" si="12"/>
        <x:v>11</x:v>
      </x:c>
      <x:c r="CR10" s="82">
        <x:f t="shared" si="12"/>
        <x:v>1268</x:v>
      </x:c>
      <x:c r="CS10" s="81">
        <x:f t="shared" si="12"/>
        <x:v>305</x:v>
      </x:c>
      <x:c r="CT10" s="81">
        <x:f t="shared" si="12"/>
        <x:v>16</x:v>
      </x:c>
      <x:c r="CU10" s="81">
        <x:f t="shared" si="12"/>
        <x:v>14</x:v>
      </x:c>
      <x:c r="CV10" s="81">
        <x:f t="shared" si="12"/>
        <x:v>10</x:v>
      </x:c>
      <x:c r="CW10" s="81">
        <x:f t="shared" si="12"/>
        <x:v>8</x:v>
      </x:c>
      <x:c r="CX10" s="81">
        <x:f t="shared" si="12"/>
        <x:v>56</x:v>
      </x:c>
      <x:c r="CY10" s="368" t="s">
        <x:v>1611</x:v>
      </x:c>
      <x:c r="CZ10" s="81">
        <x:f t="shared" ref="CZ10:DG10" si="13">CZ11+CZ16+CZ35</x:f>
        <x:v>9</x:v>
      </x:c>
      <x:c r="DA10" s="82">
        <x:f t="shared" si="13"/>
        <x:v>19270.719999999998</x:v>
      </x:c>
      <x:c r="DB10" s="81">
        <x:f t="shared" si="13"/>
        <x:v>0</x:v>
      </x:c>
      <x:c r="DC10" s="82">
        <x:f t="shared" si="13"/>
        <x:v>0</x:v>
      </x:c>
      <x:c r="DD10" s="81">
        <x:f t="shared" si="13"/>
        <x:v>0</x:v>
      </x:c>
      <x:c r="DE10" s="82">
        <x:f t="shared" si="13"/>
        <x:v>0</x:v>
      </x:c>
      <x:c r="DF10" s="81">
        <x:f t="shared" si="13"/>
        <x:v>0</x:v>
      </x:c>
      <x:c r="DG10" s="109">
        <x:f t="shared" si="13"/>
        <x:v>0</x:v>
      </x:c>
    </x:row>
    <x:row r="11" spans="1:111" s="11" customFormat="1" ht="30" customHeight="1">
      <x:c r="A11" s="370" t="s">
        <x:v>906</x:v>
      </x:c>
      <x:c r="B11" s="114">
        <x:f>SUM(B12)</x:f>
        <x:v>7</x:v>
      </x:c>
      <x:c r="C11" s="73">
        <x:f t="shared" ref="C11:BN11" si="14">SUM(C12)</x:f>
        <x:v>3447.46</x:v>
      </x:c>
      <x:c r="D11" s="70">
        <x:f t="shared" si="14"/>
        <x:v>9</x:v>
      </x:c>
      <x:c r="E11" s="73">
        <x:f t="shared" si="14"/>
        <x:v>2469.4000000000001</x:v>
      </x:c>
      <x:c r="F11" s="70">
        <x:f t="shared" si="14"/>
        <x:v>16</x:v>
      </x:c>
      <x:c r="G11" s="73">
        <x:f t="shared" si="14"/>
        <x:v>14.369999999999999</x:v>
      </x:c>
      <x:c r="H11" s="70">
        <x:f t="shared" si="14"/>
        <x:v>0</x:v>
      </x:c>
      <x:c r="I11" s="73">
        <x:f t="shared" si="14"/>
        <x:v>0</x:v>
      </x:c>
      <x:c r="J11" s="70">
        <x:f t="shared" si="14"/>
        <x:v>3</x:v>
      </x:c>
      <x:c r="K11" s="70">
        <x:f t="shared" si="14"/>
        <x:v>2</x:v>
      </x:c>
      <x:c r="L11" s="73">
        <x:f t="shared" si="14"/>
        <x:v>94</x:v>
      </x:c>
      <x:c r="M11" s="70">
        <x:f t="shared" si="14"/>
        <x:v>1</x:v>
      </x:c>
      <x:c r="N11" s="70">
        <x:f t="shared" si="14"/>
        <x:v>0</x:v>
      </x:c>
      <x:c r="O11" s="70">
        <x:f t="shared" si="14"/>
        <x:v>0</x:v>
      </x:c>
      <x:c r="P11" s="70">
        <x:f t="shared" si="14"/>
        <x:v>0</x:v>
      </x:c>
      <x:c r="Q11" s="70">
        <x:f t="shared" si="14"/>
        <x:v>0</x:v>
      </x:c>
      <x:c r="R11" s="73">
        <x:f t="shared" si="14"/>
        <x:v>0</x:v>
      </x:c>
      <x:c r="S11" s="70">
        <x:f t="shared" si="14"/>
        <x:v>12</x:v>
      </x:c>
      <x:c r="T11" s="73">
        <x:f t="shared" si="14"/>
        <x:v>180</x:v>
      </x:c>
      <x:c r="U11" s="70">
        <x:f t="shared" si="14"/>
        <x:v>0</x:v>
      </x:c>
      <x:c r="V11" s="73">
        <x:f t="shared" si="14"/>
        <x:v>0</x:v>
      </x:c>
      <x:c r="W11" s="70">
        <x:f t="shared" si="14"/>
        <x:v>0</x:v>
      </x:c>
      <x:c r="X11" s="70">
        <x:f t="shared" si="14"/>
        <x:v>181</x:v>
      </x:c>
      <x:c r="Y11" s="70">
        <x:f t="shared" si="14"/>
        <x:v>0</x:v>
      </x:c>
      <x:c r="Z11" s="70">
        <x:f t="shared" si="14"/>
        <x:v>0</x:v>
      </x:c>
      <x:c r="AA11" s="70">
        <x:f t="shared" si="14"/>
        <x:v>0</x:v>
      </x:c>
      <x:c r="AB11" s="70">
        <x:f t="shared" si="14"/>
        <x:v>0</x:v>
      </x:c>
      <x:c r="AC11" s="70">
        <x:f t="shared" si="14"/>
        <x:v>0</x:v>
      </x:c>
      <x:c r="AD11" s="70">
        <x:f t="shared" si="14"/>
        <x:v>0</x:v>
      </x:c>
      <x:c r="AE11" s="70">
        <x:f t="shared" si="14"/>
        <x:v>0</x:v>
      </x:c>
      <x:c r="AF11" s="70">
        <x:f t="shared" si="14"/>
        <x:v>0</x:v>
      </x:c>
      <x:c r="AG11" s="70">
        <x:f t="shared" si="14"/>
        <x:v>1</x:v>
      </x:c>
      <x:c r="AH11" s="70">
        <x:f t="shared" si="14"/>
        <x:v>0</x:v>
      </x:c>
      <x:c r="AI11" s="70">
        <x:f t="shared" si="14"/>
        <x:v>0</x:v>
      </x:c>
      <x:c r="AJ11" s="70">
        <x:f t="shared" si="14"/>
        <x:v>1</x:v>
      </x:c>
      <x:c r="AK11" s="70">
        <x:f t="shared" si="14"/>
        <x:v>2</x:v>
      </x:c>
      <x:c r="AL11" s="370" t="s">
        <x:v>906</x:v>
      </x:c>
      <x:c r="AM11" s="70">
        <x:f t="shared" si="14"/>
        <x:v>0</x:v>
      </x:c>
      <x:c r="AN11" s="73">
        <x:f t="shared" si="14"/>
        <x:v>0</x:v>
      </x:c>
      <x:c r="AO11" s="70">
        <x:f t="shared" si="14"/>
        <x:v>0</x:v>
      </x:c>
      <x:c r="AP11" s="70">
        <x:f t="shared" si="14"/>
        <x:v>0</x:v>
      </x:c>
      <x:c r="AQ11" s="70">
        <x:f t="shared" si="14"/>
        <x:v>0</x:v>
      </x:c>
      <x:c r="AR11" s="73">
        <x:f t="shared" si="14"/>
        <x:v>0</x:v>
      </x:c>
      <x:c r="AS11" s="70">
        <x:f t="shared" si="14"/>
        <x:v>0</x:v>
      </x:c>
      <x:c r="AT11" s="73">
        <x:f t="shared" si="14"/>
        <x:v>0</x:v>
      </x:c>
      <x:c r="AU11" s="70">
        <x:f t="shared" si="14"/>
        <x:v>0</x:v>
      </x:c>
      <x:c r="AV11" s="70">
        <x:f t="shared" si="14"/>
        <x:v>0</x:v>
      </x:c>
      <x:c r="AW11" s="70">
        <x:f t="shared" si="14"/>
        <x:v>0</x:v>
      </x:c>
      <x:c r="AX11" s="70">
        <x:f t="shared" si="14"/>
        <x:v>0</x:v>
      </x:c>
      <x:c r="AY11" s="70">
        <x:f t="shared" si="14"/>
        <x:v>0</x:v>
      </x:c>
      <x:c r="AZ11" s="70">
        <x:f t="shared" si="14"/>
        <x:v>2</x:v>
      </x:c>
      <x:c r="BA11" s="73">
        <x:f t="shared" si="14"/>
        <x:v>7</x:v>
      </x:c>
      <x:c r="BB11" s="70">
        <x:f t="shared" si="14"/>
        <x:v>0</x:v>
      </x:c>
      <x:c r="BC11" s="70">
        <x:f t="shared" si="14"/>
        <x:v>0</x:v>
      </x:c>
      <x:c r="BD11" s="70">
        <x:f t="shared" si="14"/>
        <x:v>0</x:v>
      </x:c>
      <x:c r="BE11" s="70">
        <x:f t="shared" si="14"/>
        <x:v>12</x:v>
      </x:c>
      <x:c r="BF11" s="70">
        <x:f t="shared" si="14"/>
        <x:v>111</x:v>
      </x:c>
      <x:c r="BG11" s="70">
        <x:f t="shared" si="14"/>
        <x:v>0</x:v>
      </x:c>
      <x:c r="BH11" s="70">
        <x:f t="shared" si="14"/>
        <x:v>0</x:v>
      </x:c>
      <x:c r="BI11" s="70">
        <x:f t="shared" si="14"/>
        <x:v>0</x:v>
      </x:c>
      <x:c r="BJ11" s="73">
        <x:f t="shared" si="14"/>
        <x:v>0</x:v>
      </x:c>
      <x:c r="BK11" s="70">
        <x:f t="shared" si="14"/>
        <x:v>0</x:v>
      </x:c>
      <x:c r="BL11" s="73">
        <x:f t="shared" si="14"/>
        <x:v>0</x:v>
      </x:c>
      <x:c r="BM11" s="70">
        <x:f t="shared" si="14"/>
        <x:v>0</x:v>
      </x:c>
      <x:c r="BN11" s="73">
        <x:f t="shared" si="14"/>
        <x:v>0</x:v>
      </x:c>
      <x:c r="BO11" s="70">
        <x:f t="shared" ref="BO11:BU11" si="15">SUM(BO12)</x:f>
        <x:v>1</x:v>
      </x:c>
      <x:c r="BP11" s="73">
        <x:f t="shared" si="15"/>
        <x:v>659</x:v>
      </x:c>
      <x:c r="BQ11" s="70">
        <x:f t="shared" si="15"/>
        <x:v>1</x:v>
      </x:c>
      <x:c r="BR11" s="70">
        <x:f t="shared" si="15"/>
        <x:v>1</x:v>
      </x:c>
      <x:c r="BS11" s="70">
        <x:f t="shared" si="15"/>
        <x:v>1</x:v>
      </x:c>
      <x:c r="BT11" s="70">
        <x:f t="shared" si="15"/>
        <x:v>0</x:v>
      </x:c>
      <x:c r="BU11" s="70">
        <x:f t="shared" si="15"/>
        <x:v>0</x:v>
      </x:c>
      <x:c r="BV11" s="370" t="s">
        <x:v>906</x:v>
      </x:c>
      <x:c r="BW11" s="70">
        <x:f t="shared" ref="BW11:CX11" si="16">SUM(BW12)</x:f>
        <x:v>1</x:v>
      </x:c>
      <x:c r="BX11" s="70">
        <x:f t="shared" si="16"/>
        <x:v>924</x:v>
      </x:c>
      <x:c r="BY11" s="73">
        <x:f t="shared" si="16"/>
        <x:v>16731.799999999999</x:v>
      </x:c>
      <x:c r="BZ11" s="70">
        <x:f t="shared" si="16"/>
        <x:v>0</x:v>
      </x:c>
      <x:c r="CA11" s="73">
        <x:f t="shared" si="16"/>
        <x:v>0</x:v>
      </x:c>
      <x:c r="CB11" s="70">
        <x:f t="shared" si="16"/>
        <x:v>0</x:v>
      </x:c>
      <x:c r="CC11" s="73">
        <x:f t="shared" si="16"/>
        <x:v>0</x:v>
      </x:c>
      <x:c r="CD11" s="70">
        <x:f t="shared" si="16"/>
        <x:v>0</x:v>
      </x:c>
      <x:c r="CE11" s="70">
        <x:f t="shared" si="16"/>
        <x:v>4</x:v>
      </x:c>
      <x:c r="CF11" s="73">
        <x:f t="shared" si="16"/>
        <x:v>158</x:v>
      </x:c>
      <x:c r="CG11" s="70">
        <x:f t="shared" si="16"/>
        <x:v>0</x:v>
      </x:c>
      <x:c r="CH11" s="70">
        <x:f t="shared" si="16"/>
        <x:v>0</x:v>
      </x:c>
      <x:c r="CI11" s="70">
        <x:f t="shared" si="16"/>
        <x:v>0</x:v>
      </x:c>
      <x:c r="CJ11" s="70">
        <x:f t="shared" si="16"/>
        <x:v>3</x:v>
      </x:c>
      <x:c r="CK11" s="70">
        <x:f t="shared" si="16"/>
        <x:v>0</x:v>
      </x:c>
      <x:c r="CL11" s="70">
        <x:f t="shared" si="16"/>
        <x:v>1</x:v>
      </x:c>
      <x:c r="CM11" s="70">
        <x:f t="shared" si="16"/>
        <x:v>0</x:v>
      </x:c>
      <x:c r="CN11" s="70">
        <x:f t="shared" si="16"/>
        <x:v>0</x:v>
      </x:c>
      <x:c r="CO11" s="70">
        <x:f t="shared" si="16"/>
        <x:v>2</x:v>
      </x:c>
      <x:c r="CP11" s="73">
        <x:f t="shared" si="16"/>
        <x:v>34</x:v>
      </x:c>
      <x:c r="CQ11" s="70">
        <x:f t="shared" si="16"/>
        <x:v>3</x:v>
      </x:c>
      <x:c r="CR11" s="73">
        <x:f t="shared" si="16"/>
        <x:v>766</x:v>
      </x:c>
      <x:c r="CS11" s="70">
        <x:f t="shared" si="16"/>
        <x:v>154</x:v>
      </x:c>
      <x:c r="CT11" s="70">
        <x:f t="shared" si="16"/>
        <x:v>5</x:v>
      </x:c>
      <x:c r="CU11" s="70">
        <x:f t="shared" si="16"/>
        <x:v>4</x:v>
      </x:c>
      <x:c r="CV11" s="70">
        <x:f t="shared" si="16"/>
        <x:v>3</x:v>
      </x:c>
      <x:c r="CW11" s="70">
        <x:f t="shared" si="16"/>
        <x:v>1</x:v>
      </x:c>
      <x:c r="CX11" s="70">
        <x:f t="shared" si="16"/>
        <x:v>2</x:v>
      </x:c>
      <x:c r="CY11" s="370" t="s">
        <x:v>906</x:v>
      </x:c>
      <x:c r="CZ11" s="70">
        <x:f>SUM(CZ12)</x:f>
        <x:v>4</x:v>
      </x:c>
      <x:c r="DA11" s="73">
        <x:f t="shared" ref="DA11:DG11" si="17">SUM(DA12)</x:f>
        <x:v>1718.0899999999999</x:v>
      </x:c>
      <x:c r="DB11" s="70">
        <x:f t="shared" si="17"/>
        <x:v>0</x:v>
      </x:c>
      <x:c r="DC11" s="73">
        <x:f t="shared" si="17"/>
        <x:v>0</x:v>
      </x:c>
      <x:c r="DD11" s="70">
        <x:f t="shared" si="17"/>
        <x:v>0</x:v>
      </x:c>
      <x:c r="DE11" s="73">
        <x:f t="shared" si="17"/>
        <x:v>0</x:v>
      </x:c>
      <x:c r="DF11" s="70">
        <x:f t="shared" si="17"/>
        <x:v>0</x:v>
      </x:c>
      <x:c r="DG11" s="104">
        <x:f t="shared" si="17"/>
        <x:v>0</x:v>
      </x:c>
    </x:row>
    <x:row r="12" spans="1:111" s="11" customFormat="1" ht="30" customHeight="1">
      <x:c r="A12" s="370" t="s">
        <x:v>675</x:v>
      </x:c>
      <x:c r="B12" s="114">
        <x:f t="shared" ref="B12:AK12" si="18">SUM(B13:B15)</x:f>
        <x:v>7</x:v>
      </x:c>
      <x:c r="C12" s="73">
        <x:f t="shared" si="18"/>
        <x:v>3447.46</x:v>
      </x:c>
      <x:c r="D12" s="70">
        <x:f t="shared" si="18"/>
        <x:v>9</x:v>
      </x:c>
      <x:c r="E12" s="73">
        <x:f t="shared" si="18"/>
        <x:v>2469.4000000000001</x:v>
      </x:c>
      <x:c r="F12" s="70">
        <x:f t="shared" si="18"/>
        <x:v>16</x:v>
      </x:c>
      <x:c r="G12" s="73">
        <x:f t="shared" si="18"/>
        <x:v>14.369999999999999</x:v>
      </x:c>
      <x:c r="H12" s="70">
        <x:f t="shared" si="18"/>
        <x:v>0</x:v>
      </x:c>
      <x:c r="I12" s="73">
        <x:f t="shared" si="18"/>
        <x:v>0</x:v>
      </x:c>
      <x:c r="J12" s="70">
        <x:f t="shared" si="18"/>
        <x:v>3</x:v>
      </x:c>
      <x:c r="K12" s="70">
        <x:f t="shared" si="18"/>
        <x:v>2</x:v>
      </x:c>
      <x:c r="L12" s="73">
        <x:f t="shared" si="18"/>
        <x:v>94</x:v>
      </x:c>
      <x:c r="M12" s="70">
        <x:f t="shared" si="18"/>
        <x:v>1</x:v>
      </x:c>
      <x:c r="N12" s="70">
        <x:f t="shared" si="18"/>
        <x:v>0</x:v>
      </x:c>
      <x:c r="O12" s="70">
        <x:f t="shared" si="18"/>
        <x:v>0</x:v>
      </x:c>
      <x:c r="P12" s="70">
        <x:f t="shared" si="18"/>
        <x:v>0</x:v>
      </x:c>
      <x:c r="Q12" s="70">
        <x:f t="shared" si="18"/>
        <x:v>0</x:v>
      </x:c>
      <x:c r="R12" s="73">
        <x:f t="shared" si="18"/>
        <x:v>0</x:v>
      </x:c>
      <x:c r="S12" s="70">
        <x:f t="shared" si="18"/>
        <x:v>12</x:v>
      </x:c>
      <x:c r="T12" s="73">
        <x:f t="shared" si="18"/>
        <x:v>180</x:v>
      </x:c>
      <x:c r="U12" s="70">
        <x:f t="shared" si="18"/>
        <x:v>0</x:v>
      </x:c>
      <x:c r="V12" s="73">
        <x:f t="shared" si="18"/>
        <x:v>0</x:v>
      </x:c>
      <x:c r="W12" s="70">
        <x:f t="shared" si="18"/>
        <x:v>0</x:v>
      </x:c>
      <x:c r="X12" s="70">
        <x:f t="shared" si="18"/>
        <x:v>181</x:v>
      </x:c>
      <x:c r="Y12" s="70">
        <x:f t="shared" si="18"/>
        <x:v>0</x:v>
      </x:c>
      <x:c r="Z12" s="70">
        <x:f t="shared" si="18"/>
        <x:v>0</x:v>
      </x:c>
      <x:c r="AA12" s="70">
        <x:f t="shared" si="18"/>
        <x:v>0</x:v>
      </x:c>
      <x:c r="AB12" s="70">
        <x:f t="shared" si="18"/>
        <x:v>0</x:v>
      </x:c>
      <x:c r="AC12" s="70">
        <x:f t="shared" si="18"/>
        <x:v>0</x:v>
      </x:c>
      <x:c r="AD12" s="70">
        <x:f t="shared" si="18"/>
        <x:v>0</x:v>
      </x:c>
      <x:c r="AE12" s="70">
        <x:f t="shared" si="18"/>
        <x:v>0</x:v>
      </x:c>
      <x:c r="AF12" s="70">
        <x:f t="shared" si="18"/>
        <x:v>0</x:v>
      </x:c>
      <x:c r="AG12" s="70">
        <x:f t="shared" si="18"/>
        <x:v>1</x:v>
      </x:c>
      <x:c r="AH12" s="70">
        <x:f t="shared" si="18"/>
        <x:v>0</x:v>
      </x:c>
      <x:c r="AI12" s="70">
        <x:f t="shared" si="18"/>
        <x:v>0</x:v>
      </x:c>
      <x:c r="AJ12" s="70">
        <x:f t="shared" si="18"/>
        <x:v>1</x:v>
      </x:c>
      <x:c r="AK12" s="70">
        <x:f t="shared" si="18"/>
        <x:v>2</x:v>
      </x:c>
      <x:c r="AL12" s="370" t="s">
        <x:v>675</x:v>
      </x:c>
      <x:c r="AM12" s="70">
        <x:f t="shared" ref="AM12:BU12" si="19">SUM(AM13:AM15)</x:f>
        <x:v>0</x:v>
      </x:c>
      <x:c r="AN12" s="73">
        <x:f t="shared" si="19"/>
        <x:v>0</x:v>
      </x:c>
      <x:c r="AO12" s="70">
        <x:f t="shared" si="19"/>
        <x:v>0</x:v>
      </x:c>
      <x:c r="AP12" s="70">
        <x:f t="shared" si="19"/>
        <x:v>0</x:v>
      </x:c>
      <x:c r="AQ12" s="70">
        <x:f t="shared" si="19"/>
        <x:v>0</x:v>
      </x:c>
      <x:c r="AR12" s="73">
        <x:f t="shared" si="19"/>
        <x:v>0</x:v>
      </x:c>
      <x:c r="AS12" s="70">
        <x:f t="shared" si="19"/>
        <x:v>0</x:v>
      </x:c>
      <x:c r="AT12" s="73">
        <x:f t="shared" si="19"/>
        <x:v>0</x:v>
      </x:c>
      <x:c r="AU12" s="70">
        <x:f t="shared" si="19"/>
        <x:v>0</x:v>
      </x:c>
      <x:c r="AV12" s="70">
        <x:f t="shared" si="19"/>
        <x:v>0</x:v>
      </x:c>
      <x:c r="AW12" s="70">
        <x:f t="shared" si="19"/>
        <x:v>0</x:v>
      </x:c>
      <x:c r="AX12" s="70">
        <x:f t="shared" si="19"/>
        <x:v>0</x:v>
      </x:c>
      <x:c r="AY12" s="70">
        <x:f t="shared" si="19"/>
        <x:v>0</x:v>
      </x:c>
      <x:c r="AZ12" s="70">
        <x:f t="shared" si="19"/>
        <x:v>2</x:v>
      </x:c>
      <x:c r="BA12" s="73">
        <x:f t="shared" si="19"/>
        <x:v>7</x:v>
      </x:c>
      <x:c r="BB12" s="70">
        <x:f t="shared" si="19"/>
        <x:v>0</x:v>
      </x:c>
      <x:c r="BC12" s="70">
        <x:f t="shared" si="19"/>
        <x:v>0</x:v>
      </x:c>
      <x:c r="BD12" s="70">
        <x:f t="shared" si="19"/>
        <x:v>0</x:v>
      </x:c>
      <x:c r="BE12" s="70">
        <x:f t="shared" si="19"/>
        <x:v>12</x:v>
      </x:c>
      <x:c r="BF12" s="70">
        <x:f t="shared" si="19"/>
        <x:v>111</x:v>
      </x:c>
      <x:c r="BG12" s="70">
        <x:f t="shared" si="19"/>
        <x:v>0</x:v>
      </x:c>
      <x:c r="BH12" s="70">
        <x:f t="shared" si="19"/>
        <x:v>0</x:v>
      </x:c>
      <x:c r="BI12" s="70">
        <x:f t="shared" si="19"/>
        <x:v>0</x:v>
      </x:c>
      <x:c r="BJ12" s="73">
        <x:f t="shared" si="19"/>
        <x:v>0</x:v>
      </x:c>
      <x:c r="BK12" s="70">
        <x:f t="shared" si="19"/>
        <x:v>0</x:v>
      </x:c>
      <x:c r="BL12" s="73">
        <x:f t="shared" si="19"/>
        <x:v>0</x:v>
      </x:c>
      <x:c r="BM12" s="70">
        <x:f t="shared" si="19"/>
        <x:v>0</x:v>
      </x:c>
      <x:c r="BN12" s="73">
        <x:f t="shared" si="19"/>
        <x:v>0</x:v>
      </x:c>
      <x:c r="BO12" s="70">
        <x:f t="shared" si="19"/>
        <x:v>1</x:v>
      </x:c>
      <x:c r="BP12" s="73">
        <x:f t="shared" si="19"/>
        <x:v>659</x:v>
      </x:c>
      <x:c r="BQ12" s="70">
        <x:f t="shared" si="19"/>
        <x:v>1</x:v>
      </x:c>
      <x:c r="BR12" s="70">
        <x:f t="shared" si="19"/>
        <x:v>1</x:v>
      </x:c>
      <x:c r="BS12" s="70">
        <x:f t="shared" si="19"/>
        <x:v>1</x:v>
      </x:c>
      <x:c r="BT12" s="70">
        <x:f t="shared" si="19"/>
        <x:v>0</x:v>
      </x:c>
      <x:c r="BU12" s="70">
        <x:f t="shared" si="19"/>
        <x:v>0</x:v>
      </x:c>
      <x:c r="BV12" s="370" t="s">
        <x:v>675</x:v>
      </x:c>
      <x:c r="BW12" s="70">
        <x:f t="shared" ref="BW12:CX12" si="20">SUM(BW13:BW15)</x:f>
        <x:v>1</x:v>
      </x:c>
      <x:c r="BX12" s="70">
        <x:f t="shared" si="20"/>
        <x:v>924</x:v>
      </x:c>
      <x:c r="BY12" s="73">
        <x:f t="shared" si="20"/>
        <x:v>16731.799999999999</x:v>
      </x:c>
      <x:c r="BZ12" s="70">
        <x:f t="shared" si="20"/>
        <x:v>0</x:v>
      </x:c>
      <x:c r="CA12" s="73">
        <x:f t="shared" si="20"/>
        <x:v>0</x:v>
      </x:c>
      <x:c r="CB12" s="70">
        <x:f t="shared" si="20"/>
        <x:v>0</x:v>
      </x:c>
      <x:c r="CC12" s="73">
        <x:f t="shared" si="20"/>
        <x:v>0</x:v>
      </x:c>
      <x:c r="CD12" s="70">
        <x:f t="shared" si="20"/>
        <x:v>0</x:v>
      </x:c>
      <x:c r="CE12" s="70">
        <x:f t="shared" si="20"/>
        <x:v>4</x:v>
      </x:c>
      <x:c r="CF12" s="73">
        <x:f t="shared" si="20"/>
        <x:v>158</x:v>
      </x:c>
      <x:c r="CG12" s="70">
        <x:f t="shared" si="20"/>
        <x:v>0</x:v>
      </x:c>
      <x:c r="CH12" s="70">
        <x:f t="shared" si="20"/>
        <x:v>0</x:v>
      </x:c>
      <x:c r="CI12" s="70">
        <x:f t="shared" si="20"/>
        <x:v>0</x:v>
      </x:c>
      <x:c r="CJ12" s="70">
        <x:f t="shared" si="20"/>
        <x:v>3</x:v>
      </x:c>
      <x:c r="CK12" s="70">
        <x:f t="shared" si="20"/>
        <x:v>0</x:v>
      </x:c>
      <x:c r="CL12" s="70">
        <x:f t="shared" si="20"/>
        <x:v>1</x:v>
      </x:c>
      <x:c r="CM12" s="70">
        <x:f t="shared" si="20"/>
        <x:v>0</x:v>
      </x:c>
      <x:c r="CN12" s="70">
        <x:f t="shared" si="20"/>
        <x:v>0</x:v>
      </x:c>
      <x:c r="CO12" s="70">
        <x:f t="shared" si="20"/>
        <x:v>2</x:v>
      </x:c>
      <x:c r="CP12" s="73">
        <x:f t="shared" si="20"/>
        <x:v>34</x:v>
      </x:c>
      <x:c r="CQ12" s="70">
        <x:f t="shared" si="20"/>
        <x:v>3</x:v>
      </x:c>
      <x:c r="CR12" s="73">
        <x:f t="shared" si="20"/>
        <x:v>766</x:v>
      </x:c>
      <x:c r="CS12" s="70">
        <x:f t="shared" si="20"/>
        <x:v>154</x:v>
      </x:c>
      <x:c r="CT12" s="70">
        <x:f t="shared" si="20"/>
        <x:v>5</x:v>
      </x:c>
      <x:c r="CU12" s="70">
        <x:f t="shared" si="20"/>
        <x:v>4</x:v>
      </x:c>
      <x:c r="CV12" s="70">
        <x:f t="shared" si="20"/>
        <x:v>3</x:v>
      </x:c>
      <x:c r="CW12" s="70">
        <x:f t="shared" si="20"/>
        <x:v>1</x:v>
      </x:c>
      <x:c r="CX12" s="70">
        <x:f t="shared" si="20"/>
        <x:v>2</x:v>
      </x:c>
      <x:c r="CY12" s="370" t="s">
        <x:v>675</x:v>
      </x:c>
      <x:c r="CZ12" s="70">
        <x:f t="shared" ref="CZ12:DG12" si="21">SUM(CZ13:CZ15)</x:f>
        <x:v>4</x:v>
      </x:c>
      <x:c r="DA12" s="73">
        <x:f t="shared" si="21"/>
        <x:v>1718.0899999999999</x:v>
      </x:c>
      <x:c r="DB12" s="70">
        <x:f t="shared" si="21"/>
        <x:v>0</x:v>
      </x:c>
      <x:c r="DC12" s="73">
        <x:f t="shared" si="21"/>
        <x:v>0</x:v>
      </x:c>
      <x:c r="DD12" s="70">
        <x:f t="shared" si="21"/>
        <x:v>0</x:v>
      </x:c>
      <x:c r="DE12" s="73">
        <x:f t="shared" si="21"/>
        <x:v>0</x:v>
      </x:c>
      <x:c r="DF12" s="70">
        <x:f t="shared" si="21"/>
        <x:v>0</x:v>
      </x:c>
      <x:c r="DG12" s="104">
        <x:f t="shared" si="21"/>
        <x:v>0</x:v>
      </x:c>
    </x:row>
    <x:row r="13" spans="1:111" s="11" customFormat="1" ht="30" customHeight="1">
      <x:c r="A13" s="485" t="s">
        <x:v>65</x:v>
      </x:c>
      <x:c r="B13" s="114"/>
      <x:c r="C13" s="73"/>
      <x:c r="D13" s="70">
        <x:v>1</x:v>
      </x:c>
      <x:c r="E13" s="73">
        <x:v>1300</x:v>
      </x:c>
      <x:c r="F13" s="70">
        <x:v>2</x:v>
      </x:c>
      <x:c r="G13" s="73">
        <x:v>7</x:v>
      </x:c>
      <x:c r="H13" s="70"/>
      <x:c r="I13" s="73"/>
      <x:c r="J13" s="70"/>
      <x:c r="K13" s="70"/>
      <x:c r="L13" s="73"/>
      <x:c r="M13" s="70"/>
      <x:c r="N13" s="70"/>
      <x:c r="O13" s="70"/>
      <x:c r="P13" s="70"/>
      <x:c r="Q13" s="70"/>
      <x:c r="R13" s="73"/>
      <x:c r="S13" s="70">
        <x:v>2</x:v>
      </x:c>
      <x:c r="T13" s="73">
        <x:v>20</x:v>
      </x:c>
      <x:c r="U13" s="70"/>
      <x:c r="V13" s="73"/>
      <x:c r="W13" s="70"/>
      <x:c r="X13" s="70">
        <x:v>33</x:v>
      </x:c>
      <x:c r="Y13" s="70"/>
      <x:c r="Z13" s="563"/>
      <x:c r="AA13" s="70"/>
      <x:c r="AB13" s="70"/>
      <x:c r="AC13" s="70"/>
      <x:c r="AD13" s="70"/>
      <x:c r="AE13" s="70"/>
      <x:c r="AF13" s="70"/>
      <x:c r="AG13" s="70">
        <x:v>1</x:v>
      </x:c>
      <x:c r="AH13" s="70"/>
      <x:c r="AI13" s="70"/>
      <x:c r="AJ13" s="70">
        <x:v>1</x:v>
      </x:c>
      <x:c r="AK13" s="70">
        <x:v>2</x:v>
      </x:c>
      <x:c r="AL13" s="485" t="s">
        <x:v>65</x:v>
      </x:c>
      <x:c r="AM13" s="70"/>
      <x:c r="AN13" s="73"/>
      <x:c r="AO13" s="70"/>
      <x:c r="AP13" s="70"/>
      <x:c r="AQ13" s="70"/>
      <x:c r="AR13" s="73"/>
      <x:c r="AS13" s="70"/>
      <x:c r="AT13" s="73"/>
      <x:c r="AU13" s="70"/>
      <x:c r="AV13" s="70"/>
      <x:c r="AW13" s="70"/>
      <x:c r="AX13" s="70"/>
      <x:c r="AY13" s="70"/>
      <x:c r="AZ13" s="70"/>
      <x:c r="BA13" s="73"/>
      <x:c r="BB13" s="70"/>
      <x:c r="BC13" s="70"/>
      <x:c r="BD13" s="70"/>
      <x:c r="BE13" s="70">
        <x:v>2</x:v>
      </x:c>
      <x:c r="BF13" s="70">
        <x:v>22</x:v>
      </x:c>
      <x:c r="BG13" s="70"/>
      <x:c r="BH13" s="563"/>
      <x:c r="BI13" s="70"/>
      <x:c r="BJ13" s="73"/>
      <x:c r="BK13" s="70"/>
      <x:c r="BL13" s="73"/>
      <x:c r="BM13" s="70"/>
      <x:c r="BN13" s="73"/>
      <x:c r="BO13" s="70"/>
      <x:c r="BP13" s="73"/>
      <x:c r="BQ13" s="70"/>
      <x:c r="BR13" s="70"/>
      <x:c r="BS13" s="70"/>
      <x:c r="BT13" s="70"/>
      <x:c r="BU13" s="70"/>
      <x:c r="BV13" s="485" t="s">
        <x:v>65</x:v>
      </x:c>
      <x:c r="BW13" s="70"/>
      <x:c r="BX13" s="70"/>
      <x:c r="BY13" s="73"/>
      <x:c r="BZ13" s="70"/>
      <x:c r="CA13" s="73"/>
      <x:c r="CB13" s="70"/>
      <x:c r="CC13" s="73"/>
      <x:c r="CD13" s="70"/>
      <x:c r="CE13" s="70">
        <x:v>1</x:v>
      </x:c>
      <x:c r="CF13" s="73">
        <x:v>27</x:v>
      </x:c>
      <x:c r="CG13" s="70"/>
      <x:c r="CH13" s="70"/>
      <x:c r="CI13" s="70"/>
      <x:c r="CJ13" s="70">
        <x:v>1</x:v>
      </x:c>
      <x:c r="CK13" s="70"/>
      <x:c r="CL13" s="70"/>
      <x:c r="CM13" s="70"/>
      <x:c r="CN13" s="563"/>
      <x:c r="CO13" s="70">
        <x:v>1</x:v>
      </x:c>
      <x:c r="CP13" s="73">
        <x:v>4</x:v>
      </x:c>
      <x:c r="CQ13" s="70">
        <x:v>1</x:v>
      </x:c>
      <x:c r="CR13" s="73">
        <x:v>99</x:v>
      </x:c>
      <x:c r="CS13" s="70">
        <x:v>36</x:v>
      </x:c>
      <x:c r="CT13" s="70"/>
      <x:c r="CU13" s="70">
        <x:v>1</x:v>
      </x:c>
      <x:c r="CV13" s="70"/>
      <x:c r="CW13" s="70">
        <x:v>1</x:v>
      </x:c>
      <x:c r="CX13" s="70">
        <x:v>2</x:v>
      </x:c>
      <x:c r="CY13" s="485" t="s">
        <x:v>65</x:v>
      </x:c>
      <x:c r="CZ13" s="70">
        <x:v>1</x:v>
      </x:c>
      <x:c r="DA13" s="73">
        <x:v>639</x:v>
      </x:c>
      <x:c r="DB13" s="70"/>
      <x:c r="DC13" s="73"/>
      <x:c r="DD13" s="70"/>
      <x:c r="DE13" s="73"/>
      <x:c r="DF13" s="70"/>
      <x:c r="DG13" s="104"/>
    </x:row>
    <x:row r="14" spans="1:111" s="11" customFormat="1" ht="30" customHeight="1">
      <x:c r="A14" s="485" t="s">
        <x:v>2085</x:v>
      </x:c>
      <x:c r="B14" s="114">
        <x:v>5</x:v>
      </x:c>
      <x:c r="C14" s="73">
        <x:v>542</x:v>
      </x:c>
      <x:c r="D14" s="70">
        <x:v>2</x:v>
      </x:c>
      <x:c r="E14" s="73">
        <x:v>542</x:v>
      </x:c>
      <x:c r="F14" s="70">
        <x:v>2</x:v>
      </x:c>
      <x:c r="G14" s="73">
        <x:v>7</x:v>
      </x:c>
      <x:c r="H14" s="70"/>
      <x:c r="I14" s="73"/>
      <x:c r="J14" s="70">
        <x:v>3</x:v>
      </x:c>
      <x:c r="K14" s="70">
        <x:v>2</x:v>
      </x:c>
      <x:c r="L14" s="73">
        <x:v>94</x:v>
      </x:c>
      <x:c r="M14" s="70"/>
      <x:c r="N14" s="70"/>
      <x:c r="O14" s="70"/>
      <x:c r="P14" s="70"/>
      <x:c r="Q14" s="70"/>
      <x:c r="R14" s="73"/>
      <x:c r="S14" s="70">
        <x:v>10</x:v>
      </x:c>
      <x:c r="T14" s="73">
        <x:v>160</x:v>
      </x:c>
      <x:c r="U14" s="70"/>
      <x:c r="V14" s="73"/>
      <x:c r="W14" s="70"/>
      <x:c r="X14" s="70">
        <x:v>112</x:v>
      </x:c>
      <x:c r="Y14" s="70"/>
      <x:c r="Z14" s="563"/>
      <x:c r="AA14" s="70"/>
      <x:c r="AB14" s="70"/>
      <x:c r="AC14" s="70"/>
      <x:c r="AD14" s="70"/>
      <x:c r="AE14" s="70"/>
      <x:c r="AF14" s="70"/>
      <x:c r="AG14" s="70"/>
      <x:c r="AH14" s="70"/>
      <x:c r="AI14" s="70"/>
      <x:c r="AJ14" s="70"/>
      <x:c r="AK14" s="70"/>
      <x:c r="AL14" s="485" t="s">
        <x:v>2085</x:v>
      </x:c>
      <x:c r="AM14" s="70"/>
      <x:c r="AN14" s="73"/>
      <x:c r="AO14" s="70"/>
      <x:c r="AP14" s="70"/>
      <x:c r="AQ14" s="70"/>
      <x:c r="AR14" s="73"/>
      <x:c r="AS14" s="70"/>
      <x:c r="AT14" s="73"/>
      <x:c r="AU14" s="70"/>
      <x:c r="AV14" s="70"/>
      <x:c r="AW14" s="70"/>
      <x:c r="AX14" s="70"/>
      <x:c r="AY14" s="70"/>
      <x:c r="AZ14" s="70">
        <x:v>2</x:v>
      </x:c>
      <x:c r="BA14" s="73">
        <x:v>7</x:v>
      </x:c>
      <x:c r="BB14" s="70"/>
      <x:c r="BC14" s="70"/>
      <x:c r="BD14" s="70"/>
      <x:c r="BE14" s="70">
        <x:v>9</x:v>
      </x:c>
      <x:c r="BF14" s="70">
        <x:v>80</x:v>
      </x:c>
      <x:c r="BG14" s="70"/>
      <x:c r="BH14" s="563"/>
      <x:c r="BI14" s="70"/>
      <x:c r="BJ14" s="73"/>
      <x:c r="BK14" s="70"/>
      <x:c r="BL14" s="73"/>
      <x:c r="BM14" s="70"/>
      <x:c r="BN14" s="73"/>
      <x:c r="BO14" s="70">
        <x:v>1</x:v>
      </x:c>
      <x:c r="BP14" s="73">
        <x:v>659</x:v>
      </x:c>
      <x:c r="BQ14" s="70"/>
      <x:c r="BR14" s="70"/>
      <x:c r="BS14" s="70"/>
      <x:c r="BT14" s="70"/>
      <x:c r="BU14" s="70"/>
      <x:c r="BV14" s="485" t="s">
        <x:v>2085</x:v>
      </x:c>
      <x:c r="BW14" s="70"/>
      <x:c r="BX14" s="70"/>
      <x:c r="BY14" s="73"/>
      <x:c r="BZ14" s="70"/>
      <x:c r="CA14" s="73"/>
      <x:c r="CB14" s="70"/>
      <x:c r="CC14" s="73"/>
      <x:c r="CD14" s="70"/>
      <x:c r="CE14" s="70">
        <x:v>2</x:v>
      </x:c>
      <x:c r="CF14" s="73">
        <x:v>110</x:v>
      </x:c>
      <x:c r="CG14" s="70"/>
      <x:c r="CH14" s="70"/>
      <x:c r="CI14" s="70"/>
      <x:c r="CJ14" s="70">
        <x:v>1</x:v>
      </x:c>
      <x:c r="CK14" s="70"/>
      <x:c r="CL14" s="70">
        <x:v>1</x:v>
      </x:c>
      <x:c r="CM14" s="70"/>
      <x:c r="CN14" s="563"/>
      <x:c r="CO14" s="70">
        <x:v>1</x:v>
      </x:c>
      <x:c r="CP14" s="73">
        <x:v>30</x:v>
      </x:c>
      <x:c r="CQ14" s="70">
        <x:v>1</x:v>
      </x:c>
      <x:c r="CR14" s="73">
        <x:v>567</x:v>
      </x:c>
      <x:c r="CS14" s="70">
        <x:v>64</x:v>
      </x:c>
      <x:c r="CT14" s="70">
        <x:v>3</x:v>
      </x:c>
      <x:c r="CU14" s="70"/>
      <x:c r="CV14" s="70"/>
      <x:c r="CW14" s="70"/>
      <x:c r="CX14" s="70"/>
      <x:c r="CY14" s="485" t="s">
        <x:v>2085</x:v>
      </x:c>
      <x:c r="CZ14" s="70">
        <x:v>3</x:v>
      </x:c>
      <x:c r="DA14" s="73">
        <x:v>1079.0899999999999</x:v>
      </x:c>
      <x:c r="DB14" s="70"/>
      <x:c r="DC14" s="73"/>
      <x:c r="DD14" s="70"/>
      <x:c r="DE14" s="73"/>
      <x:c r="DF14" s="70"/>
      <x:c r="DG14" s="104"/>
    </x:row>
    <x:row r="15" spans="1:111" s="11" customFormat="1" ht="30" customHeight="1">
      <x:c r="A15" s="485" t="s">
        <x:v>2305</x:v>
      </x:c>
      <x:c r="B15" s="114">
        <x:v>2</x:v>
      </x:c>
      <x:c r="C15" s="73">
        <x:v>2905.46</x:v>
      </x:c>
      <x:c r="D15" s="70">
        <x:v>6</x:v>
      </x:c>
      <x:c r="E15" s="73">
        <x:v>627.39999999999998</x:v>
      </x:c>
      <x:c r="F15" s="70">
        <x:v>12</x:v>
      </x:c>
      <x:c r="G15" s="73">
        <x:v>0.37</x:v>
      </x:c>
      <x:c r="H15" s="70"/>
      <x:c r="I15" s="73"/>
      <x:c r="J15" s="70"/>
      <x:c r="K15" s="70"/>
      <x:c r="L15" s="73"/>
      <x:c r="M15" s="70">
        <x:v>1</x:v>
      </x:c>
      <x:c r="N15" s="70"/>
      <x:c r="O15" s="70"/>
      <x:c r="P15" s="70"/>
      <x:c r="Q15" s="70"/>
      <x:c r="R15" s="73"/>
      <x:c r="S15" s="70"/>
      <x:c r="T15" s="73"/>
      <x:c r="U15" s="70"/>
      <x:c r="V15" s="73"/>
      <x:c r="W15" s="70"/>
      <x:c r="X15" s="70">
        <x:v>36</x:v>
      </x:c>
      <x:c r="Y15" s="70"/>
      <x:c r="Z15" s="70"/>
      <x:c r="AA15" s="70"/>
      <x:c r="AB15" s="70"/>
      <x:c r="AC15" s="70"/>
      <x:c r="AD15" s="70"/>
      <x:c r="AE15" s="70"/>
      <x:c r="AF15" s="70"/>
      <x:c r="AG15" s="70"/>
      <x:c r="AH15" s="70"/>
      <x:c r="AI15" s="70"/>
      <x:c r="AJ15" s="70"/>
      <x:c r="AK15" s="70"/>
      <x:c r="AL15" s="485" t="s">
        <x:v>2305</x:v>
      </x:c>
      <x:c r="AM15" s="70"/>
      <x:c r="AN15" s="73"/>
      <x:c r="AO15" s="70"/>
      <x:c r="AP15" s="70"/>
      <x:c r="AQ15" s="70"/>
      <x:c r="AR15" s="73"/>
      <x:c r="AS15" s="70"/>
      <x:c r="AT15" s="73"/>
      <x:c r="AU15" s="70"/>
      <x:c r="AV15" s="70"/>
      <x:c r="AW15" s="70"/>
      <x:c r="AX15" s="70"/>
      <x:c r="AY15" s="70"/>
      <x:c r="AZ15" s="70"/>
      <x:c r="BA15" s="73"/>
      <x:c r="BB15" s="70"/>
      <x:c r="BC15" s="70"/>
      <x:c r="BD15" s="70"/>
      <x:c r="BE15" s="70">
        <x:v>1</x:v>
      </x:c>
      <x:c r="BF15" s="70">
        <x:v>9</x:v>
      </x:c>
      <x:c r="BG15" s="70"/>
      <x:c r="BH15" s="70"/>
      <x:c r="BI15" s="70"/>
      <x:c r="BJ15" s="73"/>
      <x:c r="BK15" s="70"/>
      <x:c r="BL15" s="73"/>
      <x:c r="BM15" s="70"/>
      <x:c r="BN15" s="73"/>
      <x:c r="BO15" s="70"/>
      <x:c r="BP15" s="73"/>
      <x:c r="BQ15" s="70">
        <x:v>1</x:v>
      </x:c>
      <x:c r="BR15" s="70">
        <x:v>1</x:v>
      </x:c>
      <x:c r="BS15" s="70">
        <x:v>1</x:v>
      </x:c>
      <x:c r="BT15" s="70"/>
      <x:c r="BU15" s="70"/>
      <x:c r="BV15" s="485" t="s">
        <x:v>2305</x:v>
      </x:c>
      <x:c r="BW15" s="70">
        <x:v>1</x:v>
      </x:c>
      <x:c r="BX15" s="70">
        <x:v>924</x:v>
      </x:c>
      <x:c r="BY15" s="73">
        <x:v>16731.799999999999</x:v>
      </x:c>
      <x:c r="BZ15" s="70"/>
      <x:c r="CA15" s="73"/>
      <x:c r="CB15" s="70"/>
      <x:c r="CC15" s="73"/>
      <x:c r="CD15" s="70"/>
      <x:c r="CE15" s="70">
        <x:v>1</x:v>
      </x:c>
      <x:c r="CF15" s="73">
        <x:v>21</x:v>
      </x:c>
      <x:c r="CG15" s="70"/>
      <x:c r="CH15" s="70"/>
      <x:c r="CI15" s="70"/>
      <x:c r="CJ15" s="70">
        <x:v>1</x:v>
      </x:c>
      <x:c r="CK15" s="70"/>
      <x:c r="CL15" s="70"/>
      <x:c r="CM15" s="70"/>
      <x:c r="CN15" s="70"/>
      <x:c r="CO15" s="70"/>
      <x:c r="CP15" s="73"/>
      <x:c r="CQ15" s="70">
        <x:v>1</x:v>
      </x:c>
      <x:c r="CR15" s="73">
        <x:v>100</x:v>
      </x:c>
      <x:c r="CS15" s="70">
        <x:v>54</x:v>
      </x:c>
      <x:c r="CT15" s="70">
        <x:v>2</x:v>
      </x:c>
      <x:c r="CU15" s="70">
        <x:v>3</x:v>
      </x:c>
      <x:c r="CV15" s="70">
        <x:v>3</x:v>
      </x:c>
      <x:c r="CW15" s="70"/>
      <x:c r="CX15" s="70"/>
      <x:c r="CY15" s="485" t="s">
        <x:v>2305</x:v>
      </x:c>
      <x:c r="CZ15" s="70"/>
      <x:c r="DA15" s="73"/>
      <x:c r="DB15" s="70"/>
      <x:c r="DC15" s="73"/>
      <x:c r="DD15" s="70"/>
      <x:c r="DE15" s="73"/>
      <x:c r="DF15" s="70"/>
      <x:c r="DG15" s="104"/>
    </x:row>
    <x:row r="16" spans="1:111" s="11" customFormat="1" ht="30" customHeight="1">
      <x:c r="A16" s="370" t="s">
        <x:v>1359</x:v>
      </x:c>
      <x:c r="B16" s="114">
        <x:f t="shared" ref="B16:AK16" si="22">SUM(B17,B30)</x:f>
        <x:v>9</x:v>
      </x:c>
      <x:c r="C16" s="73">
        <x:f t="shared" si="22"/>
        <x:v>2594.52</x:v>
      </x:c>
      <x:c r="D16" s="70">
        <x:f t="shared" si="22"/>
        <x:v>0</x:v>
      </x:c>
      <x:c r="E16" s="73">
        <x:f t="shared" si="22"/>
        <x:v>0</x:v>
      </x:c>
      <x:c r="F16" s="70">
        <x:f t="shared" si="22"/>
        <x:v>2</x:v>
      </x:c>
      <x:c r="G16" s="73">
        <x:f t="shared" si="22"/>
        <x:v>0.20000000000000001</x:v>
      </x:c>
      <x:c r="H16" s="70">
        <x:f t="shared" si="22"/>
        <x:v>0</x:v>
      </x:c>
      <x:c r="I16" s="73">
        <x:f t="shared" si="22"/>
        <x:v>0</x:v>
      </x:c>
      <x:c r="J16" s="70">
        <x:f t="shared" si="22"/>
        <x:v>12</x:v>
      </x:c>
      <x:c r="K16" s="70">
        <x:f t="shared" si="22"/>
        <x:v>0</x:v>
      </x:c>
      <x:c r="L16" s="73">
        <x:f t="shared" si="22"/>
        <x:v>0</x:v>
      </x:c>
      <x:c r="M16" s="70">
        <x:f t="shared" si="22"/>
        <x:v>5</x:v>
      </x:c>
      <x:c r="N16" s="70">
        <x:f t="shared" si="22"/>
        <x:v>1</x:v>
      </x:c>
      <x:c r="O16" s="70">
        <x:f t="shared" si="22"/>
        <x:v>0</x:v>
      </x:c>
      <x:c r="P16" s="70">
        <x:f t="shared" si="22"/>
        <x:v>0</x:v>
      </x:c>
      <x:c r="Q16" s="70">
        <x:f t="shared" si="22"/>
        <x:v>0</x:v>
      </x:c>
      <x:c r="R16" s="73">
        <x:f t="shared" si="22"/>
        <x:v>0</x:v>
      </x:c>
      <x:c r="S16" s="70">
        <x:f t="shared" si="22"/>
        <x:v>2</x:v>
      </x:c>
      <x:c r="T16" s="73">
        <x:f t="shared" si="22"/>
        <x:v>42.719999999999999</x:v>
      </x:c>
      <x:c r="U16" s="70">
        <x:f t="shared" si="22"/>
        <x:v>1</x:v>
      </x:c>
      <x:c r="V16" s="73">
        <x:f t="shared" si="22"/>
        <x:v>195</x:v>
      </x:c>
      <x:c r="W16" s="70">
        <x:f t="shared" si="22"/>
        <x:v>0</x:v>
      </x:c>
      <x:c r="X16" s="70">
        <x:f t="shared" si="22"/>
        <x:v>118</x:v>
      </x:c>
      <x:c r="Y16" s="70">
        <x:f t="shared" si="22"/>
        <x:v>3</x:v>
      </x:c>
      <x:c r="Z16" s="70">
        <x:f t="shared" si="22"/>
        <x:v>5</x:v>
      </x:c>
      <x:c r="AA16" s="70">
        <x:f t="shared" si="22"/>
        <x:v>7</x:v>
      </x:c>
      <x:c r="AB16" s="70">
        <x:f t="shared" si="22"/>
        <x:v>2</x:v>
      </x:c>
      <x:c r="AC16" s="70">
        <x:f t="shared" si="22"/>
        <x:v>2</x:v>
      </x:c>
      <x:c r="AD16" s="70">
        <x:f t="shared" si="22"/>
        <x:v>10</x:v>
      </x:c>
      <x:c r="AE16" s="70">
        <x:f t="shared" si="22"/>
        <x:v>1</x:v>
      </x:c>
      <x:c r="AF16" s="70">
        <x:f t="shared" si="22"/>
        <x:v>0</x:v>
      </x:c>
      <x:c r="AG16" s="70">
        <x:f t="shared" si="22"/>
        <x:v>9</x:v>
      </x:c>
      <x:c r="AH16" s="70">
        <x:f t="shared" si="22"/>
        <x:v>0</x:v>
      </x:c>
      <x:c r="AI16" s="70">
        <x:f t="shared" si="22"/>
        <x:v>0</x:v>
      </x:c>
      <x:c r="AJ16" s="70">
        <x:f t="shared" si="22"/>
        <x:v>8</x:v>
      </x:c>
      <x:c r="AK16" s="70">
        <x:f t="shared" si="22"/>
        <x:v>19</x:v>
      </x:c>
      <x:c r="AL16" s="370" t="s">
        <x:v>1359</x:v>
      </x:c>
      <x:c r="AM16" s="70">
        <x:f t="shared" ref="AM16:BU16" si="23">SUM(AM17,AM30)</x:f>
        <x:v>0</x:v>
      </x:c>
      <x:c r="AN16" s="73">
        <x:f t="shared" si="23"/>
        <x:v>0</x:v>
      </x:c>
      <x:c r="AO16" s="70">
        <x:f t="shared" si="23"/>
        <x:v>0</x:v>
      </x:c>
      <x:c r="AP16" s="70">
        <x:f t="shared" si="23"/>
        <x:v>0</x:v>
      </x:c>
      <x:c r="AQ16" s="70">
        <x:f t="shared" si="23"/>
        <x:v>0</x:v>
      </x:c>
      <x:c r="AR16" s="73">
        <x:f t="shared" si="23"/>
        <x:v>0</x:v>
      </x:c>
      <x:c r="AS16" s="70">
        <x:f t="shared" si="23"/>
        <x:v>0</x:v>
      </x:c>
      <x:c r="AT16" s="73">
        <x:f t="shared" si="23"/>
        <x:v>0</x:v>
      </x:c>
      <x:c r="AU16" s="70">
        <x:f t="shared" si="23"/>
        <x:v>0</x:v>
      </x:c>
      <x:c r="AV16" s="70">
        <x:f t="shared" si="23"/>
        <x:v>0</x:v>
      </x:c>
      <x:c r="AW16" s="70">
        <x:f t="shared" si="23"/>
        <x:v>0</x:v>
      </x:c>
      <x:c r="AX16" s="70">
        <x:f t="shared" si="23"/>
        <x:v>0</x:v>
      </x:c>
      <x:c r="AY16" s="70">
        <x:f t="shared" si="23"/>
        <x:v>0</x:v>
      </x:c>
      <x:c r="AZ16" s="70">
        <x:f t="shared" si="23"/>
        <x:v>0</x:v>
      </x:c>
      <x:c r="BA16" s="73">
        <x:f t="shared" si="23"/>
        <x:v>0</x:v>
      </x:c>
      <x:c r="BB16" s="70">
        <x:f t="shared" si="23"/>
        <x:v>0</x:v>
      </x:c>
      <x:c r="BC16" s="70">
        <x:f t="shared" si="23"/>
        <x:v>0</x:v>
      </x:c>
      <x:c r="BD16" s="70">
        <x:f t="shared" si="23"/>
        <x:v>1</x:v>
      </x:c>
      <x:c r="BE16" s="70">
        <x:f t="shared" si="23"/>
        <x:v>11</x:v>
      </x:c>
      <x:c r="BF16" s="70">
        <x:f t="shared" si="23"/>
        <x:v>48</x:v>
      </x:c>
      <x:c r="BG16" s="70">
        <x:f t="shared" si="23"/>
        <x:v>0</x:v>
      </x:c>
      <x:c r="BH16" s="70">
        <x:f t="shared" si="23"/>
        <x:v>0</x:v>
      </x:c>
      <x:c r="BI16" s="70">
        <x:f t="shared" si="23"/>
        <x:v>0</x:v>
      </x:c>
      <x:c r="BJ16" s="73">
        <x:f t="shared" si="23"/>
        <x:v>0</x:v>
      </x:c>
      <x:c r="BK16" s="70">
        <x:f t="shared" si="23"/>
        <x:v>0</x:v>
      </x:c>
      <x:c r="BL16" s="73">
        <x:f t="shared" si="23"/>
        <x:v>0</x:v>
      </x:c>
      <x:c r="BM16" s="70">
        <x:f t="shared" si="23"/>
        <x:v>0</x:v>
      </x:c>
      <x:c r="BN16" s="73">
        <x:f t="shared" si="23"/>
        <x:v>0</x:v>
      </x:c>
      <x:c r="BO16" s="70">
        <x:f t="shared" si="23"/>
        <x:v>0</x:v>
      </x:c>
      <x:c r="BP16" s="73">
        <x:f t="shared" si="23"/>
        <x:v>0</x:v>
      </x:c>
      <x:c r="BQ16" s="70">
        <x:f t="shared" si="23"/>
        <x:v>0</x:v>
      </x:c>
      <x:c r="BR16" s="70">
        <x:f t="shared" si="23"/>
        <x:v>0</x:v>
      </x:c>
      <x:c r="BS16" s="70">
        <x:f t="shared" si="23"/>
        <x:v>0</x:v>
      </x:c>
      <x:c r="BT16" s="70">
        <x:f t="shared" si="23"/>
        <x:v>0</x:v>
      </x:c>
      <x:c r="BU16" s="70">
        <x:f t="shared" si="23"/>
        <x:v>0</x:v>
      </x:c>
      <x:c r="BV16" s="370" t="s">
        <x:v>1359</x:v>
      </x:c>
      <x:c r="BW16" s="70">
        <x:f t="shared" ref="BW16:CX16" si="24">SUM(BW17,BW30)</x:f>
        <x:v>3</x:v>
      </x:c>
      <x:c r="BX16" s="70">
        <x:f t="shared" si="24"/>
        <x:v>640</x:v>
      </x:c>
      <x:c r="BY16" s="73">
        <x:f t="shared" si="24"/>
        <x:v>5694.6999999999998</x:v>
      </x:c>
      <x:c r="BZ16" s="70">
        <x:f t="shared" si="24"/>
        <x:v>0</x:v>
      </x:c>
      <x:c r="CA16" s="73">
        <x:f t="shared" si="24"/>
        <x:v>0</x:v>
      </x:c>
      <x:c r="CB16" s="70">
        <x:f t="shared" si="24"/>
        <x:v>0</x:v>
      </x:c>
      <x:c r="CC16" s="73">
        <x:f t="shared" si="24"/>
        <x:v>0</x:v>
      </x:c>
      <x:c r="CD16" s="70">
        <x:f t="shared" si="24"/>
        <x:v>0</x:v>
      </x:c>
      <x:c r="CE16" s="70">
        <x:f t="shared" si="24"/>
        <x:v>4</x:v>
      </x:c>
      <x:c r="CF16" s="73">
        <x:f t="shared" si="24"/>
        <x:v>139.40000000000001</x:v>
      </x:c>
      <x:c r="CG16" s="70">
        <x:f t="shared" si="24"/>
        <x:v>0</x:v>
      </x:c>
      <x:c r="CH16" s="70">
        <x:f t="shared" si="24"/>
        <x:v>0</x:v>
      </x:c>
      <x:c r="CI16" s="70">
        <x:f t="shared" si="24"/>
        <x:v>4</x:v>
      </x:c>
      <x:c r="CJ16" s="70">
        <x:f t="shared" si="24"/>
        <x:v>11</x:v>
      </x:c>
      <x:c r="CK16" s="70">
        <x:f t="shared" si="24"/>
        <x:v>0</x:v>
      </x:c>
      <x:c r="CL16" s="70">
        <x:f t="shared" si="24"/>
        <x:v>0</x:v>
      </x:c>
      <x:c r="CM16" s="70">
        <x:f t="shared" si="24"/>
        <x:v>0</x:v>
      </x:c>
      <x:c r="CN16" s="70">
        <x:f t="shared" si="24"/>
        <x:v>0</x:v>
      </x:c>
      <x:c r="CO16" s="70">
        <x:f t="shared" si="24"/>
        <x:v>2</x:v>
      </x:c>
      <x:c r="CP16" s="73">
        <x:f t="shared" si="24"/>
        <x:v>42.439999999999998</x:v>
      </x:c>
      <x:c r="CQ16" s="70">
        <x:f t="shared" si="24"/>
        <x:v>7</x:v>
      </x:c>
      <x:c r="CR16" s="73">
        <x:f t="shared" si="24"/>
        <x:v>390</x:v>
      </x:c>
      <x:c r="CS16" s="70">
        <x:f t="shared" si="24"/>
        <x:v>126</x:v>
      </x:c>
      <x:c r="CT16" s="70">
        <x:f t="shared" si="24"/>
        <x:v>10</x:v>
      </x:c>
      <x:c r="CU16" s="70">
        <x:f t="shared" si="24"/>
        <x:v>7</x:v>
      </x:c>
      <x:c r="CV16" s="70">
        <x:f t="shared" si="24"/>
        <x:v>3</x:v>
      </x:c>
      <x:c r="CW16" s="70">
        <x:f t="shared" si="24"/>
        <x:v>6</x:v>
      </x:c>
      <x:c r="CX16" s="70">
        <x:f t="shared" si="24"/>
        <x:v>50</x:v>
      </x:c>
      <x:c r="CY16" s="370" t="s">
        <x:v>1359</x:v>
      </x:c>
      <x:c r="CZ16" s="70">
        <x:f t="shared" ref="CZ16:DG16" si="25">SUM(CZ17,CZ30)</x:f>
        <x:v>5</x:v>
      </x:c>
      <x:c r="DA16" s="73">
        <x:f t="shared" si="25"/>
        <x:v>17552.629999999997</x:v>
      </x:c>
      <x:c r="DB16" s="70">
        <x:f t="shared" si="25"/>
        <x:v>0</x:v>
      </x:c>
      <x:c r="DC16" s="73">
        <x:f t="shared" si="25"/>
        <x:v>0</x:v>
      </x:c>
      <x:c r="DD16" s="70">
        <x:f t="shared" si="25"/>
        <x:v>0</x:v>
      </x:c>
      <x:c r="DE16" s="73">
        <x:f t="shared" si="25"/>
        <x:v>0</x:v>
      </x:c>
      <x:c r="DF16" s="70">
        <x:f t="shared" si="25"/>
        <x:v>0</x:v>
      </x:c>
      <x:c r="DG16" s="104">
        <x:f t="shared" si="25"/>
        <x:v>0</x:v>
      </x:c>
    </x:row>
    <x:row r="17" spans="1:111" s="11" customFormat="1" ht="30" customHeight="1">
      <x:c r="A17" s="370" t="s">
        <x:v>675</x:v>
      </x:c>
      <x:c r="B17" s="114">
        <x:f>SUM(B18:B29)</x:f>
        <x:v>9</x:v>
      </x:c>
      <x:c r="C17" s="73">
        <x:f t="shared" ref="C17:BN17" si="26">SUM(C18:C29)</x:f>
        <x:v>2594.52</x:v>
      </x:c>
      <x:c r="D17" s="70">
        <x:f t="shared" si="26"/>
        <x:v>0</x:v>
      </x:c>
      <x:c r="E17" s="73">
        <x:f t="shared" si="26"/>
        <x:v>0</x:v>
      </x:c>
      <x:c r="F17" s="70">
        <x:f t="shared" si="26"/>
        <x:v>2</x:v>
      </x:c>
      <x:c r="G17" s="73">
        <x:f t="shared" si="26"/>
        <x:v>0.20000000000000001</x:v>
      </x:c>
      <x:c r="H17" s="70">
        <x:f t="shared" si="26"/>
        <x:v>0</x:v>
      </x:c>
      <x:c r="I17" s="73">
        <x:f t="shared" si="26"/>
        <x:v>0</x:v>
      </x:c>
      <x:c r="J17" s="70">
        <x:f t="shared" si="26"/>
        <x:v>12</x:v>
      </x:c>
      <x:c r="K17" s="70">
        <x:f t="shared" si="26"/>
        <x:v>0</x:v>
      </x:c>
      <x:c r="L17" s="73">
        <x:f t="shared" si="26"/>
        <x:v>0</x:v>
      </x:c>
      <x:c r="M17" s="70">
        <x:f t="shared" si="26"/>
        <x:v>5</x:v>
      </x:c>
      <x:c r="N17" s="70">
        <x:f t="shared" si="26"/>
        <x:v>1</x:v>
      </x:c>
      <x:c r="O17" s="70">
        <x:f t="shared" si="26"/>
        <x:v>0</x:v>
      </x:c>
      <x:c r="P17" s="70">
        <x:f t="shared" si="26"/>
        <x:v>0</x:v>
      </x:c>
      <x:c r="Q17" s="70">
        <x:f t="shared" si="26"/>
        <x:v>0</x:v>
      </x:c>
      <x:c r="R17" s="73">
        <x:f t="shared" si="26"/>
        <x:v>0</x:v>
      </x:c>
      <x:c r="S17" s="70">
        <x:f t="shared" si="26"/>
        <x:v>2</x:v>
      </x:c>
      <x:c r="T17" s="73">
        <x:f t="shared" si="26"/>
        <x:v>42.719999999999999</x:v>
      </x:c>
      <x:c r="U17" s="70">
        <x:f t="shared" si="26"/>
        <x:v>1</x:v>
      </x:c>
      <x:c r="V17" s="73">
        <x:f t="shared" si="26"/>
        <x:v>195</x:v>
      </x:c>
      <x:c r="W17" s="70">
        <x:f t="shared" si="26"/>
        <x:v>0</x:v>
      </x:c>
      <x:c r="X17" s="70">
        <x:f t="shared" si="26"/>
        <x:v>118</x:v>
      </x:c>
      <x:c r="Y17" s="70">
        <x:f t="shared" si="26"/>
        <x:v>3</x:v>
      </x:c>
      <x:c r="Z17" s="70">
        <x:f t="shared" si="26"/>
        <x:v>5</x:v>
      </x:c>
      <x:c r="AA17" s="70">
        <x:f t="shared" si="26"/>
        <x:v>7</x:v>
      </x:c>
      <x:c r="AB17" s="70">
        <x:f t="shared" si="26"/>
        <x:v>2</x:v>
      </x:c>
      <x:c r="AC17" s="70">
        <x:f t="shared" si="26"/>
        <x:v>2</x:v>
      </x:c>
      <x:c r="AD17" s="70">
        <x:f t="shared" si="26"/>
        <x:v>10</x:v>
      </x:c>
      <x:c r="AE17" s="70">
        <x:f t="shared" si="26"/>
        <x:v>1</x:v>
      </x:c>
      <x:c r="AF17" s="70">
        <x:f t="shared" si="26"/>
        <x:v>0</x:v>
      </x:c>
      <x:c r="AG17" s="70">
        <x:f t="shared" si="26"/>
        <x:v>9</x:v>
      </x:c>
      <x:c r="AH17" s="70">
        <x:f t="shared" si="26"/>
        <x:v>0</x:v>
      </x:c>
      <x:c r="AI17" s="70">
        <x:f t="shared" si="26"/>
        <x:v>0</x:v>
      </x:c>
      <x:c r="AJ17" s="70">
        <x:f t="shared" si="26"/>
        <x:v>8</x:v>
      </x:c>
      <x:c r="AK17" s="70">
        <x:f t="shared" si="26"/>
        <x:v>19</x:v>
      </x:c>
      <x:c r="AL17" s="370" t="s">
        <x:v>675</x:v>
      </x:c>
      <x:c r="AM17" s="70">
        <x:f t="shared" si="26"/>
        <x:v>0</x:v>
      </x:c>
      <x:c r="AN17" s="73">
        <x:f t="shared" si="26"/>
        <x:v>0</x:v>
      </x:c>
      <x:c r="AO17" s="70">
        <x:f t="shared" si="26"/>
        <x:v>0</x:v>
      </x:c>
      <x:c r="AP17" s="70">
        <x:f t="shared" si="26"/>
        <x:v>0</x:v>
      </x:c>
      <x:c r="AQ17" s="70">
        <x:f t="shared" si="26"/>
        <x:v>0</x:v>
      </x:c>
      <x:c r="AR17" s="73">
        <x:f t="shared" si="26"/>
        <x:v>0</x:v>
      </x:c>
      <x:c r="AS17" s="70">
        <x:f t="shared" si="26"/>
        <x:v>0</x:v>
      </x:c>
      <x:c r="AT17" s="73">
        <x:f t="shared" si="26"/>
        <x:v>0</x:v>
      </x:c>
      <x:c r="AU17" s="70">
        <x:f t="shared" si="26"/>
        <x:v>0</x:v>
      </x:c>
      <x:c r="AV17" s="70">
        <x:f t="shared" si="26"/>
        <x:v>0</x:v>
      </x:c>
      <x:c r="AW17" s="70">
        <x:f t="shared" si="26"/>
        <x:v>0</x:v>
      </x:c>
      <x:c r="AX17" s="70">
        <x:f t="shared" si="26"/>
        <x:v>0</x:v>
      </x:c>
      <x:c r="AY17" s="70">
        <x:f t="shared" si="26"/>
        <x:v>0</x:v>
      </x:c>
      <x:c r="AZ17" s="70">
        <x:f t="shared" si="26"/>
        <x:v>0</x:v>
      </x:c>
      <x:c r="BA17" s="73">
        <x:f t="shared" si="26"/>
        <x:v>0</x:v>
      </x:c>
      <x:c r="BB17" s="70">
        <x:f t="shared" si="26"/>
        <x:v>0</x:v>
      </x:c>
      <x:c r="BC17" s="70">
        <x:f t="shared" si="26"/>
        <x:v>0</x:v>
      </x:c>
      <x:c r="BD17" s="70">
        <x:f t="shared" si="26"/>
        <x:v>1</x:v>
      </x:c>
      <x:c r="BE17" s="70">
        <x:f t="shared" si="26"/>
        <x:v>11</x:v>
      </x:c>
      <x:c r="BF17" s="70">
        <x:f t="shared" si="26"/>
        <x:v>48</x:v>
      </x:c>
      <x:c r="BG17" s="70">
        <x:f t="shared" si="26"/>
        <x:v>0</x:v>
      </x:c>
      <x:c r="BH17" s="70">
        <x:f t="shared" si="26"/>
        <x:v>0</x:v>
      </x:c>
      <x:c r="BI17" s="70">
        <x:f t="shared" si="26"/>
        <x:v>0</x:v>
      </x:c>
      <x:c r="BJ17" s="73">
        <x:f t="shared" si="26"/>
        <x:v>0</x:v>
      </x:c>
      <x:c r="BK17" s="70">
        <x:f t="shared" si="26"/>
        <x:v>0</x:v>
      </x:c>
      <x:c r="BL17" s="73">
        <x:f t="shared" si="26"/>
        <x:v>0</x:v>
      </x:c>
      <x:c r="BM17" s="70">
        <x:f t="shared" si="26"/>
        <x:v>0</x:v>
      </x:c>
      <x:c r="BN17" s="73">
        <x:f t="shared" si="26"/>
        <x:v>0</x:v>
      </x:c>
      <x:c r="BO17" s="70">
        <x:f t="shared" ref="BO17:BU17" si="27">SUM(BO18:BO29)</x:f>
        <x:v>0</x:v>
      </x:c>
      <x:c r="BP17" s="73">
        <x:f t="shared" si="27"/>
        <x:v>0</x:v>
      </x:c>
      <x:c r="BQ17" s="70">
        <x:f t="shared" si="27"/>
        <x:v>0</x:v>
      </x:c>
      <x:c r="BR17" s="70">
        <x:f t="shared" si="27"/>
        <x:v>0</x:v>
      </x:c>
      <x:c r="BS17" s="70">
        <x:f t="shared" si="27"/>
        <x:v>0</x:v>
      </x:c>
      <x:c r="BT17" s="70">
        <x:f t="shared" si="27"/>
        <x:v>0</x:v>
      </x:c>
      <x:c r="BU17" s="70">
        <x:f t="shared" si="27"/>
        <x:v>0</x:v>
      </x:c>
      <x:c r="BV17" s="370" t="s">
        <x:v>675</x:v>
      </x:c>
      <x:c r="BW17" s="70">
        <x:f t="shared" ref="BW17:CX17" si="28">SUM(BW18:BW29)</x:f>
        <x:v>3</x:v>
      </x:c>
      <x:c r="BX17" s="70">
        <x:f t="shared" si="28"/>
        <x:v>640</x:v>
      </x:c>
      <x:c r="BY17" s="73">
        <x:f t="shared" si="28"/>
        <x:v>5694.6999999999998</x:v>
      </x:c>
      <x:c r="BZ17" s="70">
        <x:f t="shared" si="28"/>
        <x:v>0</x:v>
      </x:c>
      <x:c r="CA17" s="73">
        <x:f t="shared" si="28"/>
        <x:v>0</x:v>
      </x:c>
      <x:c r="CB17" s="70">
        <x:f t="shared" si="28"/>
        <x:v>0</x:v>
      </x:c>
      <x:c r="CC17" s="73">
        <x:f t="shared" si="28"/>
        <x:v>0</x:v>
      </x:c>
      <x:c r="CD17" s="70">
        <x:f t="shared" si="28"/>
        <x:v>0</x:v>
      </x:c>
      <x:c r="CE17" s="70">
        <x:f t="shared" si="28"/>
        <x:v>4</x:v>
      </x:c>
      <x:c r="CF17" s="73">
        <x:f t="shared" si="28"/>
        <x:v>139.40000000000001</x:v>
      </x:c>
      <x:c r="CG17" s="70">
        <x:f t="shared" si="28"/>
        <x:v>0</x:v>
      </x:c>
      <x:c r="CH17" s="70">
        <x:f t="shared" si="28"/>
        <x:v>0</x:v>
      </x:c>
      <x:c r="CI17" s="70">
        <x:f t="shared" si="28"/>
        <x:v>4</x:v>
      </x:c>
      <x:c r="CJ17" s="70">
        <x:f t="shared" si="28"/>
        <x:v>11</x:v>
      </x:c>
      <x:c r="CK17" s="70">
        <x:f t="shared" si="28"/>
        <x:v>0</x:v>
      </x:c>
      <x:c r="CL17" s="70">
        <x:f t="shared" si="28"/>
        <x:v>0</x:v>
      </x:c>
      <x:c r="CM17" s="70">
        <x:f t="shared" si="28"/>
        <x:v>0</x:v>
      </x:c>
      <x:c r="CN17" s="70">
        <x:f t="shared" si="28"/>
        <x:v>0</x:v>
      </x:c>
      <x:c r="CO17" s="70">
        <x:f t="shared" si="28"/>
        <x:v>2</x:v>
      </x:c>
      <x:c r="CP17" s="73">
        <x:f t="shared" si="28"/>
        <x:v>42.439999999999998</x:v>
      </x:c>
      <x:c r="CQ17" s="70">
        <x:f t="shared" si="28"/>
        <x:v>7</x:v>
      </x:c>
      <x:c r="CR17" s="73">
        <x:f t="shared" si="28"/>
        <x:v>390</x:v>
      </x:c>
      <x:c r="CS17" s="70">
        <x:f t="shared" si="28"/>
        <x:v>126</x:v>
      </x:c>
      <x:c r="CT17" s="70">
        <x:f t="shared" si="28"/>
        <x:v>10</x:v>
      </x:c>
      <x:c r="CU17" s="70">
        <x:f t="shared" si="28"/>
        <x:v>7</x:v>
      </x:c>
      <x:c r="CV17" s="70">
        <x:f t="shared" si="28"/>
        <x:v>3</x:v>
      </x:c>
      <x:c r="CW17" s="70">
        <x:f t="shared" si="28"/>
        <x:v>6</x:v>
      </x:c>
      <x:c r="CX17" s="70">
        <x:f t="shared" si="28"/>
        <x:v>50</x:v>
      </x:c>
      <x:c r="CY17" s="370" t="s">
        <x:v>675</x:v>
      </x:c>
      <x:c r="CZ17" s="70">
        <x:f t="shared" ref="CZ17:DG17" si="29">SUM(CZ18:CZ29)</x:f>
        <x:v>5</x:v>
      </x:c>
      <x:c r="DA17" s="73">
        <x:f t="shared" si="29"/>
        <x:v>17552.629999999997</x:v>
      </x:c>
      <x:c r="DB17" s="70">
        <x:f t="shared" si="29"/>
        <x:v>0</x:v>
      </x:c>
      <x:c r="DC17" s="73">
        <x:f t="shared" si="29"/>
        <x:v>0</x:v>
      </x:c>
      <x:c r="DD17" s="70">
        <x:f t="shared" si="29"/>
        <x:v>0</x:v>
      </x:c>
      <x:c r="DE17" s="73">
        <x:f t="shared" si="29"/>
        <x:v>0</x:v>
      </x:c>
      <x:c r="DF17" s="70">
        <x:f t="shared" si="29"/>
        <x:v>0</x:v>
      </x:c>
      <x:c r="DG17" s="104">
        <x:f t="shared" si="29"/>
        <x:v>0</x:v>
      </x:c>
    </x:row>
    <x:row r="18" spans="1:111" s="11" customFormat="1" ht="30" customHeight="1">
      <x:c r="A18" s="485" t="s">
        <x:v>1290</x:v>
      </x:c>
      <x:c r="B18" s="114">
        <x:v>3</x:v>
      </x:c>
      <x:c r="C18" s="73">
        <x:v>791.29999999999995</x:v>
      </x:c>
      <x:c r="D18" s="70"/>
      <x:c r="E18" s="73"/>
      <x:c r="F18" s="70"/>
      <x:c r="G18" s="73"/>
      <x:c r="H18" s="70"/>
      <x:c r="I18" s="73"/>
      <x:c r="J18" s="70">
        <x:v>1</x:v>
      </x:c>
      <x:c r="K18" s="70"/>
      <x:c r="L18" s="73"/>
      <x:c r="M18" s="70"/>
      <x:c r="N18" s="70">
        <x:v>1</x:v>
      </x:c>
      <x:c r="O18" s="70"/>
      <x:c r="P18" s="70"/>
      <x:c r="Q18" s="70"/>
      <x:c r="R18" s="73"/>
      <x:c r="S18" s="70"/>
      <x:c r="T18" s="73"/>
      <x:c r="U18" s="70">
        <x:v>1</x:v>
      </x:c>
      <x:c r="V18" s="73">
        <x:v>195</x:v>
      </x:c>
      <x:c r="W18" s="70"/>
      <x:c r="X18" s="70">
        <x:v>18</x:v>
      </x:c>
      <x:c r="Y18" s="70"/>
      <x:c r="Z18" s="563"/>
      <x:c r="AA18" s="70">
        <x:v>1</x:v>
      </x:c>
      <x:c r="AB18" s="70"/>
      <x:c r="AC18" s="70"/>
      <x:c r="AD18" s="70"/>
      <x:c r="AE18" s="70"/>
      <x:c r="AF18" s="70"/>
      <x:c r="AG18" s="70">
        <x:v>1</x:v>
      </x:c>
      <x:c r="AH18" s="70"/>
      <x:c r="AI18" s="70"/>
      <x:c r="AJ18" s="70"/>
      <x:c r="AK18" s="70"/>
      <x:c r="AL18" s="485" t="s">
        <x:v>1290</x:v>
      </x:c>
      <x:c r="AM18" s="70"/>
      <x:c r="AN18" s="73"/>
      <x:c r="AO18" s="70"/>
      <x:c r="AP18" s="70"/>
      <x:c r="AQ18" s="70"/>
      <x:c r="AR18" s="73"/>
      <x:c r="AS18" s="70"/>
      <x:c r="AT18" s="73"/>
      <x:c r="AU18" s="70"/>
      <x:c r="AV18" s="70"/>
      <x:c r="AW18" s="70"/>
      <x:c r="AX18" s="70"/>
      <x:c r="AY18" s="70"/>
      <x:c r="AZ18" s="70"/>
      <x:c r="BA18" s="73"/>
      <x:c r="BB18" s="70"/>
      <x:c r="BC18" s="70"/>
      <x:c r="BD18" s="70"/>
      <x:c r="BE18" s="70">
        <x:v>1</x:v>
      </x:c>
      <x:c r="BF18" s="70">
        <x:v>5</x:v>
      </x:c>
      <x:c r="BG18" s="70"/>
      <x:c r="BH18" s="563"/>
      <x:c r="BI18" s="70"/>
      <x:c r="BJ18" s="73"/>
      <x:c r="BK18" s="70"/>
      <x:c r="BL18" s="73"/>
      <x:c r="BM18" s="70"/>
      <x:c r="BN18" s="73"/>
      <x:c r="BO18" s="70"/>
      <x:c r="BP18" s="73"/>
      <x:c r="BQ18" s="70"/>
      <x:c r="BR18" s="70"/>
      <x:c r="BS18" s="70"/>
      <x:c r="BT18" s="70"/>
      <x:c r="BU18" s="70"/>
      <x:c r="BV18" s="485" t="s">
        <x:v>1290</x:v>
      </x:c>
      <x:c r="BW18" s="70">
        <x:v>1</x:v>
      </x:c>
      <x:c r="BX18" s="70">
        <x:v>502</x:v>
      </x:c>
      <x:c r="BY18" s="73">
        <x:v>3907.4000000000001</x:v>
      </x:c>
      <x:c r="BZ18" s="70"/>
      <x:c r="CA18" s="73"/>
      <x:c r="CB18" s="70"/>
      <x:c r="CC18" s="73"/>
      <x:c r="CD18" s="70"/>
      <x:c r="CE18" s="70">
        <x:v>1</x:v>
      </x:c>
      <x:c r="CF18" s="73">
        <x:v>20</x:v>
      </x:c>
      <x:c r="CG18" s="70"/>
      <x:c r="CH18" s="70"/>
      <x:c r="CI18" s="70">
        <x:v>4</x:v>
      </x:c>
      <x:c r="CJ18" s="70">
        <x:v>2</x:v>
      </x:c>
      <x:c r="CK18" s="70"/>
      <x:c r="CL18" s="70"/>
      <x:c r="CM18" s="70"/>
      <x:c r="CN18" s="563"/>
      <x:c r="CO18" s="70">
        <x:v>1</x:v>
      </x:c>
      <x:c r="CP18" s="73">
        <x:v>25</x:v>
      </x:c>
      <x:c r="CQ18" s="70">
        <x:v>1</x:v>
      </x:c>
      <x:c r="CR18" s="73">
        <x:v>90</x:v>
      </x:c>
      <x:c r="CS18" s="70">
        <x:v>15</x:v>
      </x:c>
      <x:c r="CT18" s="70">
        <x:v>1</x:v>
      </x:c>
      <x:c r="CU18" s="70"/>
      <x:c r="CV18" s="70"/>
      <x:c r="CW18" s="70">
        <x:v>1</x:v>
      </x:c>
      <x:c r="CX18" s="70">
        <x:v>20</x:v>
      </x:c>
      <x:c r="CY18" s="485" t="s">
        <x:v>1290</x:v>
      </x:c>
      <x:c r="CZ18" s="70">
        <x:v>1</x:v>
      </x:c>
      <x:c r="DA18" s="73">
        <x:v>17428.009999999998</x:v>
      </x:c>
      <x:c r="DB18" s="70"/>
      <x:c r="DC18" s="73"/>
      <x:c r="DD18" s="70"/>
      <x:c r="DE18" s="73"/>
      <x:c r="DF18" s="70"/>
      <x:c r="DG18" s="104"/>
    </x:row>
    <x:row r="19" spans="1:111" s="11" customFormat="1" ht="30" customHeight="1">
      <x:c r="A19" s="485" t="s">
        <x:v>1271</x:v>
      </x:c>
      <x:c r="B19" s="114">
        <x:v>1</x:v>
      </x:c>
      <x:c r="C19" s="73">
        <x:v>30</x:v>
      </x:c>
      <x:c r="D19" s="70"/>
      <x:c r="E19" s="73"/>
      <x:c r="F19" s="70"/>
      <x:c r="G19" s="73"/>
      <x:c r="H19" s="70"/>
      <x:c r="I19" s="73"/>
      <x:c r="J19" s="70">
        <x:v>1</x:v>
      </x:c>
      <x:c r="K19" s="70"/>
      <x:c r="L19" s="73"/>
      <x:c r="M19" s="70"/>
      <x:c r="N19" s="70"/>
      <x:c r="O19" s="70"/>
      <x:c r="P19" s="70"/>
      <x:c r="Q19" s="70"/>
      <x:c r="R19" s="73"/>
      <x:c r="S19" s="70"/>
      <x:c r="T19" s="73"/>
      <x:c r="U19" s="70"/>
      <x:c r="V19" s="73"/>
      <x:c r="W19" s="70"/>
      <x:c r="X19" s="70">
        <x:v>4</x:v>
      </x:c>
      <x:c r="Y19" s="70"/>
      <x:c r="Z19" s="70">
        <x:v>1</x:v>
      </x:c>
      <x:c r="AA19" s="70"/>
      <x:c r="AB19" s="70"/>
      <x:c r="AC19" s="70"/>
      <x:c r="AD19" s="70"/>
      <x:c r="AE19" s="70"/>
      <x:c r="AF19" s="70"/>
      <x:c r="AG19" s="70">
        <x:v>1</x:v>
      </x:c>
      <x:c r="AH19" s="70"/>
      <x:c r="AI19" s="70"/>
      <x:c r="AJ19" s="70"/>
      <x:c r="AK19" s="70"/>
      <x:c r="AL19" s="485" t="s">
        <x:v>1271</x:v>
      </x:c>
      <x:c r="AM19" s="70"/>
      <x:c r="AN19" s="73"/>
      <x:c r="AO19" s="70"/>
      <x:c r="AP19" s="70"/>
      <x:c r="AQ19" s="70"/>
      <x:c r="AR19" s="73"/>
      <x:c r="AS19" s="70"/>
      <x:c r="AT19" s="73"/>
      <x:c r="AU19" s="70"/>
      <x:c r="AV19" s="70"/>
      <x:c r="AW19" s="70"/>
      <x:c r="AX19" s="70"/>
      <x:c r="AY19" s="70"/>
      <x:c r="AZ19" s="70"/>
      <x:c r="BA19" s="73"/>
      <x:c r="BB19" s="70"/>
      <x:c r="BC19" s="70"/>
      <x:c r="BD19" s="70"/>
      <x:c r="BE19" s="70">
        <x:v>1</x:v>
      </x:c>
      <x:c r="BF19" s="70">
        <x:v>3</x:v>
      </x:c>
      <x:c r="BG19" s="70"/>
      <x:c r="BH19" s="563"/>
      <x:c r="BI19" s="70"/>
      <x:c r="BJ19" s="73"/>
      <x:c r="BK19" s="70"/>
      <x:c r="BL19" s="73"/>
      <x:c r="BM19" s="70"/>
      <x:c r="BN19" s="73"/>
      <x:c r="BO19" s="70"/>
      <x:c r="BP19" s="73"/>
      <x:c r="BQ19" s="70"/>
      <x:c r="BR19" s="70"/>
      <x:c r="BS19" s="70"/>
      <x:c r="BT19" s="70"/>
      <x:c r="BU19" s="70"/>
      <x:c r="BV19" s="485" t="s">
        <x:v>1271</x:v>
      </x:c>
      <x:c r="BW19" s="70"/>
      <x:c r="BX19" s="70"/>
      <x:c r="BY19" s="73"/>
      <x:c r="BZ19" s="70"/>
      <x:c r="CA19" s="73"/>
      <x:c r="CB19" s="70"/>
      <x:c r="CC19" s="73"/>
      <x:c r="CD19" s="70"/>
      <x:c r="CE19" s="70"/>
      <x:c r="CF19" s="73"/>
      <x:c r="CG19" s="70"/>
      <x:c r="CH19" s="70"/>
      <x:c r="CI19" s="70"/>
      <x:c r="CJ19" s="70"/>
      <x:c r="CK19" s="70"/>
      <x:c r="CL19" s="70"/>
      <x:c r="CM19" s="70"/>
      <x:c r="CN19" s="563"/>
      <x:c r="CO19" s="70"/>
      <x:c r="CP19" s="73"/>
      <x:c r="CQ19" s="70"/>
      <x:c r="CR19" s="73"/>
      <x:c r="CS19" s="70">
        <x:v>6</x:v>
      </x:c>
      <x:c r="CT19" s="70">
        <x:v>1</x:v>
      </x:c>
      <x:c r="CU19" s="70"/>
      <x:c r="CV19" s="70"/>
      <x:c r="CW19" s="70"/>
      <x:c r="CX19" s="70"/>
      <x:c r="CY19" s="485" t="s">
        <x:v>1271</x:v>
      </x:c>
      <x:c r="CZ19" s="70"/>
      <x:c r="DA19" s="73"/>
      <x:c r="DB19" s="70"/>
      <x:c r="DC19" s="73"/>
      <x:c r="DD19" s="70"/>
      <x:c r="DE19" s="73"/>
      <x:c r="DF19" s="70"/>
      <x:c r="DG19" s="104"/>
    </x:row>
    <x:row r="20" spans="1:111" s="11" customFormat="1" ht="30" customHeight="1">
      <x:c r="A20" s="485" t="s">
        <x:v>1121</x:v>
      </x:c>
      <x:c r="B20" s="114"/>
      <x:c r="C20" s="73"/>
      <x:c r="D20" s="70"/>
      <x:c r="E20" s="73"/>
      <x:c r="F20" s="70"/>
      <x:c r="G20" s="73"/>
      <x:c r="H20" s="70"/>
      <x:c r="I20" s="73"/>
      <x:c r="J20" s="70">
        <x:v>1</x:v>
      </x:c>
      <x:c r="K20" s="70"/>
      <x:c r="L20" s="73"/>
      <x:c r="M20" s="70"/>
      <x:c r="N20" s="70"/>
      <x:c r="O20" s="70"/>
      <x:c r="P20" s="70"/>
      <x:c r="Q20" s="70"/>
      <x:c r="R20" s="73"/>
      <x:c r="S20" s="70"/>
      <x:c r="T20" s="73"/>
      <x:c r="U20" s="70"/>
      <x:c r="V20" s="73"/>
      <x:c r="W20" s="70"/>
      <x:c r="X20" s="70">
        <x:v>1</x:v>
      </x:c>
      <x:c r="Y20" s="70"/>
      <x:c r="Z20" s="70">
        <x:v>1</x:v>
      </x:c>
      <x:c r="AA20" s="70">
        <x:v>1</x:v>
      </x:c>
      <x:c r="AB20" s="70"/>
      <x:c r="AC20" s="70"/>
      <x:c r="AD20" s="70">
        <x:v>1</x:v>
      </x:c>
      <x:c r="AE20" s="70">
        <x:v>1</x:v>
      </x:c>
      <x:c r="AF20" s="70"/>
      <x:c r="AG20" s="70">
        <x:v>1</x:v>
      </x:c>
      <x:c r="AH20" s="70"/>
      <x:c r="AI20" s="70"/>
      <x:c r="AJ20" s="70">
        <x:v>2</x:v>
      </x:c>
      <x:c r="AK20" s="70">
        <x:v>3</x:v>
      </x:c>
      <x:c r="AL20" s="485" t="s">
        <x:v>1121</x:v>
      </x:c>
      <x:c r="AM20" s="70"/>
      <x:c r="AN20" s="73"/>
      <x:c r="AO20" s="70"/>
      <x:c r="AP20" s="70"/>
      <x:c r="AQ20" s="70"/>
      <x:c r="AR20" s="73"/>
      <x:c r="AS20" s="70"/>
      <x:c r="AT20" s="73"/>
      <x:c r="AU20" s="70"/>
      <x:c r="AV20" s="70"/>
      <x:c r="AW20" s="70"/>
      <x:c r="AX20" s="70"/>
      <x:c r="AY20" s="70"/>
      <x:c r="AZ20" s="70"/>
      <x:c r="BA20" s="73"/>
      <x:c r="BB20" s="70"/>
      <x:c r="BC20" s="70"/>
      <x:c r="BD20" s="70"/>
      <x:c r="BE20" s="70">
        <x:v>1</x:v>
      </x:c>
      <x:c r="BF20" s="70">
        <x:v>5</x:v>
      </x:c>
      <x:c r="BG20" s="70"/>
      <x:c r="BH20" s="563"/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/>
      <x:c r="BT20" s="70"/>
      <x:c r="BU20" s="70"/>
      <x:c r="BV20" s="485" t="s">
        <x:v>1121</x:v>
      </x:c>
      <x:c r="BW20" s="70">
        <x:v>1</x:v>
      </x:c>
      <x:c r="BX20" s="70">
        <x:v>114</x:v>
      </x:c>
      <x:c r="BY20" s="73">
        <x:v>1288.3</x:v>
      </x:c>
      <x:c r="BZ20" s="70"/>
      <x:c r="CA20" s="73"/>
      <x:c r="CB20" s="70"/>
      <x:c r="CC20" s="73"/>
      <x:c r="CD20" s="70"/>
      <x:c r="CE20" s="70">
        <x:v>1</x:v>
      </x:c>
      <x:c r="CF20" s="73">
        <x:v>33.600000000000001</x:v>
      </x:c>
      <x:c r="CG20" s="70"/>
      <x:c r="CH20" s="70"/>
      <x:c r="CI20" s="70"/>
      <x:c r="CJ20" s="70"/>
      <x:c r="CK20" s="70"/>
      <x:c r="CL20" s="70"/>
      <x:c r="CM20" s="70"/>
      <x:c r="CN20" s="563"/>
      <x:c r="CO20" s="70"/>
      <x:c r="CP20" s="73"/>
      <x:c r="CQ20" s="70">
        <x:v>1</x:v>
      </x:c>
      <x:c r="CR20" s="73">
        <x:v>20</x:v>
      </x:c>
      <x:c r="CS20" s="70">
        <x:v>4</x:v>
      </x:c>
      <x:c r="CT20" s="70">
        <x:v>1</x:v>
      </x:c>
      <x:c r="CU20" s="70">
        <x:v>1</x:v>
      </x:c>
      <x:c r="CV20" s="70"/>
      <x:c r="CW20" s="70">
        <x:v>1</x:v>
      </x:c>
      <x:c r="CX20" s="70">
        <x:v>8</x:v>
      </x:c>
      <x:c r="CY20" s="485" t="s">
        <x:v>1121</x:v>
      </x:c>
      <x:c r="CZ20" s="70">
        <x:v>1</x:v>
      </x:c>
      <x:c r="DA20" s="73">
        <x:v>33.060000000000002</x:v>
      </x:c>
      <x:c r="DB20" s="70"/>
      <x:c r="DC20" s="73"/>
      <x:c r="DD20" s="70"/>
      <x:c r="DE20" s="73"/>
      <x:c r="DF20" s="70"/>
      <x:c r="DG20" s="104"/>
    </x:row>
    <x:row r="21" spans="1:111" s="11" customFormat="1" ht="30" customHeight="1">
      <x:c r="A21" s="485" t="s">
        <x:v>47</x:v>
      </x:c>
      <x:c r="B21" s="114">
        <x:v>1</x:v>
      </x:c>
      <x:c r="C21" s="73">
        <x:v>256.80000000000001</x:v>
      </x:c>
      <x:c r="D21" s="70"/>
      <x:c r="E21" s="73"/>
      <x:c r="F21" s="70">
        <x:v>1</x:v>
      </x:c>
      <x:c r="G21" s="73">
        <x:v>0.10000000000000001</x:v>
      </x:c>
      <x:c r="H21" s="70"/>
      <x:c r="I21" s="73"/>
      <x:c r="J21" s="70">
        <x:v>1</x:v>
      </x:c>
      <x:c r="K21" s="70"/>
      <x:c r="L21" s="73"/>
      <x:c r="M21" s="70">
        <x:v>1</x:v>
      </x:c>
      <x:c r="N21" s="70"/>
      <x:c r="O21" s="70"/>
      <x:c r="P21" s="70"/>
      <x:c r="Q21" s="70"/>
      <x:c r="R21" s="73"/>
      <x:c r="S21" s="70"/>
      <x:c r="T21" s="73"/>
      <x:c r="U21" s="70"/>
      <x:c r="V21" s="73"/>
      <x:c r="W21" s="70"/>
      <x:c r="X21" s="70">
        <x:v>22</x:v>
      </x:c>
      <x:c r="Y21" s="70"/>
      <x:c r="Z21" s="563"/>
      <x:c r="AA21" s="70"/>
      <x:c r="AB21" s="70"/>
      <x:c r="AC21" s="70"/>
      <x:c r="AD21" s="70"/>
      <x:c r="AE21" s="70"/>
      <x:c r="AF21" s="70"/>
      <x:c r="AG21" s="70"/>
      <x:c r="AH21" s="70"/>
      <x:c r="AI21" s="70"/>
      <x:c r="AJ21" s="70"/>
      <x:c r="AK21" s="70"/>
      <x:c r="AL21" s="485" t="s">
        <x:v>47</x:v>
      </x:c>
      <x:c r="AM21" s="70"/>
      <x:c r="AN21" s="73"/>
      <x:c r="AO21" s="70"/>
      <x:c r="AP21" s="70"/>
      <x:c r="AQ21" s="70"/>
      <x:c r="AR21" s="73"/>
      <x:c r="AS21" s="70"/>
      <x:c r="AT21" s="73"/>
      <x:c r="AU21" s="70"/>
      <x:c r="AV21" s="70"/>
      <x:c r="AW21" s="70"/>
      <x:c r="AX21" s="70"/>
      <x:c r="AY21" s="70"/>
      <x:c r="AZ21" s="70"/>
      <x:c r="BA21" s="73"/>
      <x:c r="BB21" s="70"/>
      <x:c r="BC21" s="70"/>
      <x:c r="BD21" s="70"/>
      <x:c r="BE21" s="70">
        <x:v>1</x:v>
      </x:c>
      <x:c r="BF21" s="70">
        <x:v>2</x:v>
      </x:c>
      <x:c r="BG21" s="70"/>
      <x:c r="BH21" s="563"/>
      <x:c r="BI21" s="70"/>
      <x:c r="BJ21" s="73"/>
      <x:c r="BK21" s="70"/>
      <x:c r="BL21" s="73"/>
      <x:c r="BM21" s="70"/>
      <x:c r="BN21" s="73"/>
      <x:c r="BO21" s="70"/>
      <x:c r="BP21" s="73"/>
      <x:c r="BQ21" s="70"/>
      <x:c r="BR21" s="70"/>
      <x:c r="BS21" s="70"/>
      <x:c r="BT21" s="70"/>
      <x:c r="BU21" s="70"/>
      <x:c r="BV21" s="485" t="s">
        <x:v>47</x:v>
      </x:c>
      <x:c r="BW21" s="70"/>
      <x:c r="BX21" s="70"/>
      <x:c r="BY21" s="73"/>
      <x:c r="BZ21" s="70"/>
      <x:c r="CA21" s="73"/>
      <x:c r="CB21" s="70"/>
      <x:c r="CC21" s="73"/>
      <x:c r="CD21" s="70"/>
      <x:c r="CE21" s="70"/>
      <x:c r="CF21" s="73"/>
      <x:c r="CG21" s="70"/>
      <x:c r="CH21" s="70"/>
      <x:c r="CI21" s="70"/>
      <x:c r="CJ21" s="70">
        <x:v>2</x:v>
      </x:c>
      <x:c r="CK21" s="70"/>
      <x:c r="CL21" s="70"/>
      <x:c r="CM21" s="70"/>
      <x:c r="CN21" s="563"/>
      <x:c r="CO21" s="70">
        <x:v>1</x:v>
      </x:c>
      <x:c r="CP21" s="73">
        <x:v>17.440000000000001</x:v>
      </x:c>
      <x:c r="CQ21" s="70">
        <x:v>1</x:v>
      </x:c>
      <x:c r="CR21" s="73">
        <x:v>12</x:v>
      </x:c>
      <x:c r="CS21" s="70">
        <x:v>15</x:v>
      </x:c>
      <x:c r="CT21" s="70">
        <x:v>1</x:v>
      </x:c>
      <x:c r="CU21" s="70"/>
      <x:c r="CV21" s="70"/>
      <x:c r="CW21" s="70">
        <x:v>1</x:v>
      </x:c>
      <x:c r="CX21" s="70">
        <x:v>13</x:v>
      </x:c>
      <x:c r="CY21" s="485" t="s">
        <x:v>47</x:v>
      </x:c>
      <x:c r="CZ21" s="70">
        <x:v>1</x:v>
      </x:c>
      <x:c r="DA21" s="73">
        <x:v>5.7599999999999998</x:v>
      </x:c>
      <x:c r="DB21" s="70"/>
      <x:c r="DC21" s="73"/>
      <x:c r="DD21" s="70"/>
      <x:c r="DE21" s="73"/>
      <x:c r="DF21" s="70"/>
      <x:c r="DG21" s="104"/>
    </x:row>
    <x:row r="22" spans="1:111" s="11" customFormat="1" ht="30" customHeight="1">
      <x:c r="A22" s="485" t="s">
        <x:v>209</x:v>
      </x:c>
      <x:c r="B22" s="114"/>
      <x:c r="C22" s="73"/>
      <x:c r="D22" s="70"/>
      <x:c r="E22" s="73"/>
      <x:c r="F22" s="70"/>
      <x:c r="G22" s="73"/>
      <x:c r="H22" s="70"/>
      <x:c r="I22" s="73"/>
      <x:c r="J22" s="70">
        <x:v>3</x:v>
      </x:c>
      <x:c r="K22" s="70"/>
      <x:c r="L22" s="73"/>
      <x:c r="M22" s="70"/>
      <x:c r="N22" s="70"/>
      <x:c r="O22" s="70"/>
      <x:c r="P22" s="70"/>
      <x:c r="Q22" s="70"/>
      <x:c r="R22" s="73"/>
      <x:c r="S22" s="70"/>
      <x:c r="T22" s="73"/>
      <x:c r="U22" s="70"/>
      <x:c r="V22" s="73"/>
      <x:c r="W22" s="70"/>
      <x:c r="X22" s="70">
        <x:v>16</x:v>
      </x:c>
      <x:c r="Y22" s="70"/>
      <x:c r="Z22" s="563"/>
      <x:c r="AA22" s="70">
        <x:v>1</x:v>
      </x:c>
      <x:c r="AB22" s="70"/>
      <x:c r="AC22" s="70">
        <x:v>1</x:v>
      </x:c>
      <x:c r="AD22" s="70"/>
      <x:c r="AE22" s="70"/>
      <x:c r="AF22" s="70"/>
      <x:c r="AG22" s="70">
        <x:v>1</x:v>
      </x:c>
      <x:c r="AH22" s="70"/>
      <x:c r="AI22" s="70"/>
      <x:c r="AJ22" s="70"/>
      <x:c r="AK22" s="70">
        <x:v>3</x:v>
      </x:c>
      <x:c r="AL22" s="485" t="s">
        <x:v>209</x:v>
      </x:c>
      <x:c r="AM22" s="70"/>
      <x:c r="AN22" s="73"/>
      <x:c r="AO22" s="70"/>
      <x:c r="AP22" s="70"/>
      <x:c r="AQ22" s="70"/>
      <x:c r="AR22" s="73"/>
      <x:c r="AS22" s="70"/>
      <x:c r="AT22" s="73"/>
      <x:c r="AU22" s="70"/>
      <x:c r="AV22" s="70"/>
      <x:c r="AW22" s="70"/>
      <x:c r="AX22" s="70"/>
      <x:c r="AY22" s="70"/>
      <x:c r="AZ22" s="70"/>
      <x:c r="BA22" s="73"/>
      <x:c r="BB22" s="70"/>
      <x:c r="BC22" s="70"/>
      <x:c r="BD22" s="70">
        <x:v>1</x:v>
      </x:c>
      <x:c r="BE22" s="70">
        <x:v>1</x:v>
      </x:c>
      <x:c r="BF22" s="70">
        <x:v>4</x:v>
      </x:c>
      <x:c r="BG22" s="70"/>
      <x:c r="BH22" s="563"/>
      <x:c r="BI22" s="70"/>
      <x:c r="BJ22" s="73"/>
      <x:c r="BK22" s="70"/>
      <x:c r="BL22" s="73"/>
      <x:c r="BM22" s="70"/>
      <x:c r="BN22" s="73"/>
      <x:c r="BO22" s="70"/>
      <x:c r="BP22" s="73"/>
      <x:c r="BQ22" s="70"/>
      <x:c r="BR22" s="70"/>
      <x:c r="BS22" s="70"/>
      <x:c r="BT22" s="70"/>
      <x:c r="BU22" s="70"/>
      <x:c r="BV22" s="485" t="s">
        <x:v>209</x:v>
      </x:c>
      <x:c r="BW22" s="70"/>
      <x:c r="BX22" s="70"/>
      <x:c r="BY22" s="73"/>
      <x:c r="BZ22" s="70"/>
      <x:c r="CA22" s="73"/>
      <x:c r="CB22" s="70"/>
      <x:c r="CC22" s="73"/>
      <x:c r="CD22" s="70"/>
      <x:c r="CE22" s="70">
        <x:v>1</x:v>
      </x:c>
      <x:c r="CF22" s="73">
        <x:v>30.600000000000001</x:v>
      </x:c>
      <x:c r="CG22" s="70"/>
      <x:c r="CH22" s="70"/>
      <x:c r="CI22" s="70"/>
      <x:c r="CJ22" s="70">
        <x:v>1</x:v>
      </x:c>
      <x:c r="CK22" s="70"/>
      <x:c r="CL22" s="70"/>
      <x:c r="CM22" s="70"/>
      <x:c r="CN22" s="563"/>
      <x:c r="CO22" s="70"/>
      <x:c r="CP22" s="73"/>
      <x:c r="CQ22" s="70"/>
      <x:c r="CR22" s="73"/>
      <x:c r="CS22" s="70">
        <x:v>8</x:v>
      </x:c>
      <x:c r="CT22" s="70">
        <x:v>1</x:v>
      </x:c>
      <x:c r="CU22" s="70"/>
      <x:c r="CV22" s="70">
        <x:v>3</x:v>
      </x:c>
      <x:c r="CW22" s="70"/>
      <x:c r="CX22" s="70"/>
      <x:c r="CY22" s="485" t="s">
        <x:v>209</x:v>
      </x:c>
      <x:c r="CZ22" s="70">
        <x:v>1</x:v>
      </x:c>
      <x:c r="DA22" s="73">
        <x:v>30.600000000000001</x:v>
      </x:c>
      <x:c r="DB22" s="70"/>
      <x:c r="DC22" s="73"/>
      <x:c r="DD22" s="70"/>
      <x:c r="DE22" s="73"/>
      <x:c r="DF22" s="70"/>
      <x:c r="DG22" s="104"/>
    </x:row>
    <x:row r="23" spans="1:111" s="11" customFormat="1" ht="30" customHeight="1">
      <x:c r="A23" s="485" t="s">
        <x:v>1161</x:v>
      </x:c>
      <x:c r="B23" s="114"/>
      <x:c r="C23" s="73"/>
      <x:c r="D23" s="70"/>
      <x:c r="E23" s="73"/>
      <x:c r="F23" s="70"/>
      <x:c r="G23" s="73"/>
      <x:c r="H23" s="70"/>
      <x:c r="I23" s="73"/>
      <x:c r="J23" s="70">
        <x:v>1</x:v>
      </x:c>
      <x:c r="K23" s="70"/>
      <x:c r="L23" s="73"/>
      <x:c r="M23" s="70"/>
      <x:c r="N23" s="70"/>
      <x:c r="O23" s="70"/>
      <x:c r="P23" s="70"/>
      <x:c r="Q23" s="70"/>
      <x:c r="R23" s="73"/>
      <x:c r="S23" s="70"/>
      <x:c r="T23" s="73"/>
      <x:c r="U23" s="70"/>
      <x:c r="V23" s="73"/>
      <x:c r="W23" s="70"/>
      <x:c r="X23" s="70"/>
      <x:c r="Y23" s="70"/>
      <x:c r="Z23" s="563"/>
      <x:c r="AA23" s="70">
        <x:v>1</x:v>
      </x:c>
      <x:c r="AB23" s="70"/>
      <x:c r="AC23" s="70">
        <x:v>1</x:v>
      </x:c>
      <x:c r="AD23" s="70">
        <x:v>1</x:v>
      </x:c>
      <x:c r="AE23" s="70"/>
      <x:c r="AF23" s="70"/>
      <x:c r="AG23" s="70">
        <x:v>1</x:v>
      </x:c>
      <x:c r="AH23" s="70"/>
      <x:c r="AI23" s="70"/>
      <x:c r="AJ23" s="70">
        <x:v>1</x:v>
      </x:c>
      <x:c r="AK23" s="70">
        <x:v>3</x:v>
      </x:c>
      <x:c r="AL23" s="485" t="s">
        <x:v>1161</x:v>
      </x:c>
      <x:c r="AM23" s="70"/>
      <x:c r="AN23" s="73"/>
      <x:c r="AO23" s="70"/>
      <x:c r="AP23" s="70"/>
      <x:c r="AQ23" s="70"/>
      <x:c r="AR23" s="73"/>
      <x:c r="AS23" s="70"/>
      <x:c r="AT23" s="73"/>
      <x:c r="AU23" s="70"/>
      <x:c r="AV23" s="70"/>
      <x:c r="AW23" s="70"/>
      <x:c r="AX23" s="70"/>
      <x:c r="AY23" s="70"/>
      <x:c r="AZ23" s="70"/>
      <x:c r="BA23" s="73"/>
      <x:c r="BB23" s="70"/>
      <x:c r="BC23" s="70"/>
      <x:c r="BD23" s="70"/>
      <x:c r="BE23" s="70">
        <x:v>1</x:v>
      </x:c>
      <x:c r="BF23" s="70">
        <x:v>6</x:v>
      </x:c>
      <x:c r="BG23" s="70"/>
      <x:c r="BH23" s="563"/>
      <x:c r="BI23" s="70"/>
      <x:c r="BJ23" s="73"/>
      <x:c r="BK23" s="70"/>
      <x:c r="BL23" s="73"/>
      <x:c r="BM23" s="70"/>
      <x:c r="BN23" s="73"/>
      <x:c r="BO23" s="70"/>
      <x:c r="BP23" s="73"/>
      <x:c r="BQ23" s="70"/>
      <x:c r="BR23" s="70"/>
      <x:c r="BS23" s="70"/>
      <x:c r="BT23" s="70"/>
      <x:c r="BU23" s="70"/>
      <x:c r="BV23" s="485" t="s">
        <x:v>1161</x:v>
      </x:c>
      <x:c r="BW23" s="70">
        <x:v>1</x:v>
      </x:c>
      <x:c r="BX23" s="70">
        <x:v>24</x:v>
      </x:c>
      <x:c r="BY23" s="73">
        <x:v>499</x:v>
      </x:c>
      <x:c r="BZ23" s="70"/>
      <x:c r="CA23" s="73"/>
      <x:c r="CB23" s="70"/>
      <x:c r="CC23" s="73"/>
      <x:c r="CD23" s="70"/>
      <x:c r="CE23" s="70"/>
      <x:c r="CF23" s="73"/>
      <x:c r="CG23" s="70"/>
      <x:c r="CH23" s="70"/>
      <x:c r="CI23" s="70"/>
      <x:c r="CJ23" s="70">
        <x:v>1</x:v>
      </x:c>
      <x:c r="CK23" s="70"/>
      <x:c r="CL23" s="70"/>
      <x:c r="CM23" s="70"/>
      <x:c r="CN23" s="563"/>
      <x:c r="CO23" s="70"/>
      <x:c r="CP23" s="73"/>
      <x:c r="CQ23" s="70">
        <x:v>1</x:v>
      </x:c>
      <x:c r="CR23" s="73">
        <x:v>30</x:v>
      </x:c>
      <x:c r="CS23" s="70">
        <x:v>6</x:v>
      </x:c>
      <x:c r="CT23" s="70">
        <x:v>1</x:v>
      </x:c>
      <x:c r="CU23" s="70"/>
      <x:c r="CV23" s="70"/>
      <x:c r="CW23" s="70">
        <x:v>2</x:v>
      </x:c>
      <x:c r="CX23" s="70">
        <x:v>3</x:v>
      </x:c>
      <x:c r="CY23" s="485" t="s">
        <x:v>1161</x:v>
      </x:c>
      <x:c r="CZ23" s="70"/>
      <x:c r="DA23" s="73"/>
      <x:c r="DB23" s="70"/>
      <x:c r="DC23" s="73"/>
      <x:c r="DD23" s="70"/>
      <x:c r="DE23" s="73"/>
      <x:c r="DF23" s="70"/>
      <x:c r="DG23" s="104"/>
    </x:row>
    <x:row r="24" spans="1:111" s="11" customFormat="1" ht="30" customHeight="1">
      <x:c r="A24" s="485" t="s">
        <x:v>1084</x:v>
      </x:c>
      <x:c r="B24" s="114">
        <x:v>1</x:v>
      </x:c>
      <x:c r="C24" s="73">
        <x:v>424</x:v>
      </x:c>
      <x:c r="D24" s="70"/>
      <x:c r="E24" s="73"/>
      <x:c r="F24" s="70"/>
      <x:c r="G24" s="73"/>
      <x:c r="H24" s="70"/>
      <x:c r="I24" s="73"/>
      <x:c r="J24" s="70">
        <x:v>3</x:v>
      </x:c>
      <x:c r="K24" s="70"/>
      <x:c r="L24" s="73"/>
      <x:c r="M24" s="70">
        <x:v>1</x:v>
      </x:c>
      <x:c r="N24" s="70"/>
      <x:c r="O24" s="70"/>
      <x:c r="P24" s="70"/>
      <x:c r="Q24" s="70"/>
      <x:c r="R24" s="73"/>
      <x:c r="S24" s="70">
        <x:v>1</x:v>
      </x:c>
      <x:c r="T24" s="73">
        <x:v>17.719999999999999</x:v>
      </x:c>
      <x:c r="U24" s="70"/>
      <x:c r="V24" s="73"/>
      <x:c r="W24" s="70"/>
      <x:c r="X24" s="70">
        <x:v>27</x:v>
      </x:c>
      <x:c r="Y24" s="70">
        <x:v>3</x:v>
      </x:c>
      <x:c r="Z24" s="70">
        <x:v>3</x:v>
      </x:c>
      <x:c r="AA24" s="70">
        <x:v>1</x:v>
      </x:c>
      <x:c r="AB24" s="70"/>
      <x:c r="AC24" s="70"/>
      <x:c r="AD24" s="70">
        <x:v>3</x:v>
      </x:c>
      <x:c r="AE24" s="70"/>
      <x:c r="AF24" s="70"/>
      <x:c r="AG24" s="70">
        <x:v>1</x:v>
      </x:c>
      <x:c r="AH24" s="70"/>
      <x:c r="AI24" s="70"/>
      <x:c r="AJ24" s="70">
        <x:v>1</x:v>
      </x:c>
      <x:c r="AK24" s="70">
        <x:v>3</x:v>
      </x:c>
      <x:c r="AL24" s="485" t="s">
        <x:v>1084</x:v>
      </x:c>
      <x:c r="AM24" s="70"/>
      <x:c r="AN24" s="73"/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/>
      <x:c r="AY24" s="70"/>
      <x:c r="AZ24" s="70"/>
      <x:c r="BA24" s="73"/>
      <x:c r="BB24" s="70"/>
      <x:c r="BC24" s="70"/>
      <x:c r="BD24" s="70"/>
      <x:c r="BE24" s="70">
        <x:v>1</x:v>
      </x:c>
      <x:c r="BF24" s="70">
        <x:v>12</x:v>
      </x:c>
      <x:c r="BG24" s="70"/>
      <x:c r="BH24" s="563"/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/>
      <x:c r="BU24" s="70"/>
      <x:c r="BV24" s="485" t="s">
        <x:v>1084</x:v>
      </x:c>
      <x:c r="BW24" s="70"/>
      <x:c r="BX24" s="70"/>
      <x:c r="BY24" s="73"/>
      <x:c r="BZ24" s="70"/>
      <x:c r="CA24" s="73"/>
      <x:c r="CB24" s="70"/>
      <x:c r="CC24" s="73"/>
      <x:c r="CD24" s="70"/>
      <x:c r="CE24" s="70">
        <x:v>1</x:v>
      </x:c>
      <x:c r="CF24" s="73">
        <x:v>55.200000000000003</x:v>
      </x:c>
      <x:c r="CG24" s="70"/>
      <x:c r="CH24" s="70"/>
      <x:c r="CI24" s="70"/>
      <x:c r="CJ24" s="70">
        <x:v>3</x:v>
      </x:c>
      <x:c r="CK24" s="70"/>
      <x:c r="CL24" s="70"/>
      <x:c r="CM24" s="70"/>
      <x:c r="CN24" s="563"/>
      <x:c r="CO24" s="70"/>
      <x:c r="CP24" s="73"/>
      <x:c r="CQ24" s="70">
        <x:v>1</x:v>
      </x:c>
      <x:c r="CR24" s="73">
        <x:v>175</x:v>
      </x:c>
      <x:c r="CS24" s="70">
        <x:v>15</x:v>
      </x:c>
      <x:c r="CT24" s="70">
        <x:v>1</x:v>
      </x:c>
      <x:c r="CU24" s="70">
        <x:v>3</x:v>
      </x:c>
      <x:c r="CV24" s="70"/>
      <x:c r="CW24" s="70">
        <x:v>1</x:v>
      </x:c>
      <x:c r="CX24" s="70">
        <x:v>6</x:v>
      </x:c>
      <x:c r="CY24" s="485" t="s">
        <x:v>1084</x:v>
      </x:c>
      <x:c r="CZ24" s="70">
        <x:v>1</x:v>
      </x:c>
      <x:c r="DA24" s="73">
        <x:v>55.200000000000003</x:v>
      </x:c>
      <x:c r="DB24" s="70"/>
      <x:c r="DC24" s="73"/>
      <x:c r="DD24" s="70"/>
      <x:c r="DE24" s="73"/>
      <x:c r="DF24" s="70"/>
      <x:c r="DG24" s="104"/>
    </x:row>
    <x:row r="25" spans="1:111" s="11" customFormat="1" ht="30" customHeight="1">
      <x:c r="A25" s="485" t="s">
        <x:v>847</x:v>
      </x:c>
      <x:c r="B25" s="114"/>
      <x:c r="C25" s="73"/>
      <x:c r="D25" s="70"/>
      <x:c r="E25" s="73"/>
      <x:c r="F25" s="70"/>
      <x:c r="G25" s="73"/>
      <x:c r="H25" s="70"/>
      <x:c r="I25" s="73"/>
      <x:c r="J25" s="70"/>
      <x:c r="K25" s="70"/>
      <x:c r="L25" s="73"/>
      <x:c r="M25" s="70"/>
      <x:c r="N25" s="70"/>
      <x:c r="O25" s="70"/>
      <x:c r="P25" s="70"/>
      <x:c r="Q25" s="70"/>
      <x:c r="R25" s="73"/>
      <x:c r="S25" s="70">
        <x:v>1</x:v>
      </x:c>
      <x:c r="T25" s="73">
        <x:v>25</x:v>
      </x:c>
      <x:c r="U25" s="70"/>
      <x:c r="V25" s="73"/>
      <x:c r="W25" s="564"/>
      <x:c r="X25" s="70"/>
      <x:c r="Y25" s="70"/>
      <x:c r="Z25" s="563"/>
      <x:c r="AA25" s="70"/>
      <x:c r="AB25" s="70"/>
      <x:c r="AC25" s="70"/>
      <x:c r="AD25" s="70"/>
      <x:c r="AE25" s="70"/>
      <x:c r="AF25" s="70"/>
      <x:c r="AG25" s="70">
        <x:v>1</x:v>
      </x:c>
      <x:c r="AH25" s="70"/>
      <x:c r="AI25" s="70"/>
      <x:c r="AJ25" s="70"/>
      <x:c r="AK25" s="70"/>
      <x:c r="AL25" s="485" t="s">
        <x:v>847</x:v>
      </x:c>
      <x:c r="AM25" s="70"/>
      <x:c r="AN25" s="73"/>
      <x:c r="AO25" s="70"/>
      <x:c r="AP25" s="70"/>
      <x:c r="AQ25" s="70"/>
      <x:c r="AR25" s="73"/>
      <x:c r="AS25" s="70"/>
      <x:c r="AT25" s="73"/>
      <x:c r="AU25" s="70"/>
      <x:c r="AV25" s="70"/>
      <x:c r="AW25" s="70"/>
      <x:c r="AX25" s="70"/>
      <x:c r="AY25" s="70"/>
      <x:c r="AZ25" s="70"/>
      <x:c r="BA25" s="73"/>
      <x:c r="BB25" s="70"/>
      <x:c r="BC25" s="70"/>
      <x:c r="BD25" s="70"/>
      <x:c r="BE25" s="70">
        <x:v>1</x:v>
      </x:c>
      <x:c r="BF25" s="70">
        <x:v>2</x:v>
      </x:c>
      <x:c r="BG25" s="70"/>
      <x:c r="BH25" s="563"/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/>
      <x:c r="BU25" s="70"/>
      <x:c r="BV25" s="485" t="s">
        <x:v>847</x:v>
      </x:c>
      <x:c r="BW25" s="70"/>
      <x:c r="BX25" s="70"/>
      <x:c r="BY25" s="73"/>
      <x:c r="BZ25" s="70"/>
      <x:c r="CA25" s="73"/>
      <x:c r="CB25" s="70"/>
      <x:c r="CC25" s="73"/>
      <x:c r="CD25" s="70"/>
      <x:c r="CE25" s="70"/>
      <x:c r="CF25" s="73"/>
      <x:c r="CG25" s="70"/>
      <x:c r="CH25" s="70"/>
      <x:c r="CI25" s="70"/>
      <x:c r="CJ25" s="70">
        <x:v>1</x:v>
      </x:c>
      <x:c r="CK25" s="70"/>
      <x:c r="CL25" s="70"/>
      <x:c r="CM25" s="70"/>
      <x:c r="CN25" s="563"/>
      <x:c r="CO25" s="70"/>
      <x:c r="CP25" s="73"/>
      <x:c r="CQ25" s="70">
        <x:v>1</x:v>
      </x:c>
      <x:c r="CR25" s="73">
        <x:v>34</x:v>
      </x:c>
      <x:c r="CS25" s="70">
        <x:v>3</x:v>
      </x:c>
      <x:c r="CT25" s="70">
        <x:v>1</x:v>
      </x:c>
      <x:c r="CU25" s="70"/>
      <x:c r="CV25" s="70"/>
      <x:c r="CW25" s="70"/>
      <x:c r="CX25" s="70"/>
      <x:c r="CY25" s="485" t="s">
        <x:v>847</x:v>
      </x:c>
      <x:c r="CZ25" s="70"/>
      <x:c r="DA25" s="73"/>
      <x:c r="DB25" s="70"/>
      <x:c r="DC25" s="73"/>
      <x:c r="DD25" s="70"/>
      <x:c r="DE25" s="73"/>
      <x:c r="DF25" s="70"/>
      <x:c r="DG25" s="104"/>
    </x:row>
    <x:row r="26" spans="1:111" s="11" customFormat="1" ht="30" customHeight="1">
      <x:c r="A26" s="485" t="s">
        <x:v>1122</x:v>
      </x:c>
      <x:c r="B26" s="114">
        <x:v>1</x:v>
      </x:c>
      <x:c r="C26" s="73">
        <x:v>386.42000000000002</x:v>
      </x:c>
      <x:c r="D26" s="70"/>
      <x:c r="E26" s="73"/>
      <x:c r="F26" s="70">
        <x:v>1</x:v>
      </x:c>
      <x:c r="G26" s="73">
        <x:v>0.10000000000000001</x:v>
      </x:c>
      <x:c r="H26" s="70"/>
      <x:c r="I26" s="73"/>
      <x:c r="J26" s="70"/>
      <x:c r="K26" s="70"/>
      <x:c r="L26" s="73"/>
      <x:c r="M26" s="70">
        <x:v>1</x:v>
      </x:c>
      <x:c r="N26" s="70"/>
      <x:c r="O26" s="70"/>
      <x:c r="P26" s="70"/>
      <x:c r="Q26" s="70"/>
      <x:c r="R26" s="73"/>
      <x:c r="S26" s="70"/>
      <x:c r="T26" s="73"/>
      <x:c r="U26" s="70"/>
      <x:c r="V26" s="73"/>
      <x:c r="W26" s="70"/>
      <x:c r="X26" s="70">
        <x:v>9</x:v>
      </x:c>
      <x:c r="Y26" s="70"/>
      <x:c r="Z26" s="563"/>
      <x:c r="AA26" s="70"/>
      <x:c r="AB26" s="70"/>
      <x:c r="AC26" s="70"/>
      <x:c r="AD26" s="70"/>
      <x:c r="AE26" s="70"/>
      <x:c r="AF26" s="70"/>
      <x:c r="AG26" s="70"/>
      <x:c r="AH26" s="70"/>
      <x:c r="AI26" s="70"/>
      <x:c r="AJ26" s="70"/>
      <x:c r="AK26" s="70"/>
      <x:c r="AL26" s="485" t="s">
        <x:v>1122</x:v>
      </x:c>
      <x:c r="AM26" s="70"/>
      <x:c r="AN26" s="73"/>
      <x:c r="AO26" s="70"/>
      <x:c r="AP26" s="70"/>
      <x:c r="AQ26" s="70"/>
      <x:c r="AR26" s="73"/>
      <x:c r="AS26" s="70"/>
      <x:c r="AT26" s="73"/>
      <x:c r="AU26" s="70"/>
      <x:c r="AV26" s="70"/>
      <x:c r="AW26" s="70"/>
      <x:c r="AX26" s="70"/>
      <x:c r="AY26" s="70"/>
      <x:c r="AZ26" s="70"/>
      <x:c r="BA26" s="73"/>
      <x:c r="BB26" s="70"/>
      <x:c r="BC26" s="70"/>
      <x:c r="BD26" s="70"/>
      <x:c r="BE26" s="70"/>
      <x:c r="BF26" s="70"/>
      <x:c r="BG26" s="70"/>
      <x:c r="BH26" s="563"/>
      <x:c r="BI26" s="70"/>
      <x:c r="BJ26" s="73"/>
      <x:c r="BK26" s="70"/>
      <x:c r="BL26" s="73"/>
      <x:c r="BM26" s="70"/>
      <x:c r="BN26" s="73"/>
      <x:c r="BO26" s="70"/>
      <x:c r="BP26" s="73"/>
      <x:c r="BQ26" s="70"/>
      <x:c r="BR26" s="70"/>
      <x:c r="BS26" s="70"/>
      <x:c r="BT26" s="70"/>
      <x:c r="BU26" s="70"/>
      <x:c r="BV26" s="485" t="s">
        <x:v>1122</x:v>
      </x:c>
      <x:c r="BW26" s="70"/>
      <x:c r="BX26" s="70"/>
      <x:c r="BY26" s="73"/>
      <x:c r="BZ26" s="70"/>
      <x:c r="CA26" s="73"/>
      <x:c r="CB26" s="70"/>
      <x:c r="CC26" s="73"/>
      <x:c r="CD26" s="70"/>
      <x:c r="CE26" s="70"/>
      <x:c r="CF26" s="73"/>
      <x:c r="CG26" s="70"/>
      <x:c r="CH26" s="70"/>
      <x:c r="CI26" s="70"/>
      <x:c r="CJ26" s="70"/>
      <x:c r="CK26" s="70"/>
      <x:c r="CL26" s="70"/>
      <x:c r="CM26" s="70"/>
      <x:c r="CN26" s="563"/>
      <x:c r="CO26" s="70"/>
      <x:c r="CP26" s="73"/>
      <x:c r="CQ26" s="70">
        <x:v>1</x:v>
      </x:c>
      <x:c r="CR26" s="73">
        <x:v>29</x:v>
      </x:c>
      <x:c r="CS26" s="70">
        <x:v>8</x:v>
      </x:c>
      <x:c r="CT26" s="70"/>
      <x:c r="CU26" s="70"/>
      <x:c r="CV26" s="70"/>
      <x:c r="CW26" s="70"/>
      <x:c r="CX26" s="70"/>
      <x:c r="CY26" s="485" t="s">
        <x:v>1122</x:v>
      </x:c>
      <x:c r="CZ26" s="70"/>
      <x:c r="DA26" s="73"/>
      <x:c r="DB26" s="70"/>
      <x:c r="DC26" s="73"/>
      <x:c r="DD26" s="70"/>
      <x:c r="DE26" s="73"/>
      <x:c r="DF26" s="70"/>
      <x:c r="DG26" s="104"/>
    </x:row>
    <x:row r="27" spans="1:111" s="11" customFormat="1" ht="30" customHeight="1">
      <x:c r="A27" s="485" t="s">
        <x:v>207</x:v>
      </x:c>
      <x:c r="B27" s="114">
        <x:v>1</x:v>
      </x:c>
      <x:c r="C27" s="73">
        <x:v>601</x:v>
      </x:c>
      <x:c r="D27" s="70"/>
      <x:c r="E27" s="73"/>
      <x:c r="F27" s="70" t="s">
        <x:v>500</x:v>
      </x:c>
      <x:c r="G27" s="73"/>
      <x:c r="H27" s="70"/>
      <x:c r="I27" s="73"/>
      <x:c r="J27" s="70"/>
      <x:c r="K27" s="70"/>
      <x:c r="L27" s="73"/>
      <x:c r="M27" s="70">
        <x:v>1</x:v>
      </x:c>
      <x:c r="N27" s="70"/>
      <x:c r="O27" s="70"/>
      <x:c r="P27" s="70"/>
      <x:c r="Q27" s="70"/>
      <x:c r="R27" s="73"/>
      <x:c r="S27" s="70"/>
      <x:c r="T27" s="73"/>
      <x:c r="U27" s="70"/>
      <x:c r="V27" s="73"/>
      <x:c r="W27" s="70"/>
      <x:c r="X27" s="70">
        <x:v>4</x:v>
      </x:c>
      <x:c r="Y27" s="70"/>
      <x:c r="Z27" s="563"/>
      <x:c r="AA27" s="70">
        <x:v>1</x:v>
      </x:c>
      <x:c r="AB27" s="70"/>
      <x:c r="AC27" s="70"/>
      <x:c r="AD27" s="70">
        <x:v>2</x:v>
      </x:c>
      <x:c r="AE27" s="70"/>
      <x:c r="AF27" s="70"/>
      <x:c r="AG27" s="70">
        <x:v>1</x:v>
      </x:c>
      <x:c r="AH27" s="70"/>
      <x:c r="AI27" s="70"/>
      <x:c r="AJ27" s="70"/>
      <x:c r="AK27" s="70"/>
      <x:c r="AL27" s="485" t="s">
        <x:v>207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>
        <x:v>1</x:v>
      </x:c>
      <x:c r="BF27" s="70">
        <x:v>3</x:v>
      </x:c>
      <x:c r="BG27" s="70"/>
      <x:c r="BH27" s="563"/>
      <x:c r="BI27" s="70"/>
      <x:c r="BJ27" s="73"/>
      <x:c r="BK27" s="70"/>
      <x:c r="BL27" s="73"/>
      <x:c r="BM27" s="70"/>
      <x:c r="BN27" s="73"/>
      <x:c r="BO27" s="70"/>
      <x:c r="BP27" s="73"/>
      <x:c r="BQ27" s="70"/>
      <x:c r="BR27" s="70"/>
      <x:c r="BS27" s="70"/>
      <x:c r="BT27" s="70"/>
      <x:c r="BU27" s="70"/>
      <x:c r="BV27" s="485" t="s">
        <x:v>207</x:v>
      </x:c>
      <x:c r="BW27" s="70"/>
      <x:c r="BX27" s="70"/>
      <x:c r="BY27" s="73"/>
      <x:c r="BZ27" s="70"/>
      <x:c r="CA27" s="73"/>
      <x:c r="CB27" s="70"/>
      <x:c r="CC27" s="73"/>
      <x:c r="CD27" s="70"/>
      <x:c r="CE27" s="70"/>
      <x:c r="CF27" s="73"/>
      <x:c r="CG27" s="70"/>
      <x:c r="CH27" s="70"/>
      <x:c r="CI27" s="70"/>
      <x:c r="CJ27" s="70"/>
      <x:c r="CK27" s="70"/>
      <x:c r="CL27" s="70"/>
      <x:c r="CM27" s="70"/>
      <x:c r="CN27" s="563"/>
      <x:c r="CO27" s="70"/>
      <x:c r="CP27" s="73"/>
      <x:c r="CQ27" s="70"/>
      <x:c r="CR27" s="73"/>
      <x:c r="CS27" s="70">
        <x:v>3</x:v>
      </x:c>
      <x:c r="CT27" s="70">
        <x:v>1</x:v>
      </x:c>
      <x:c r="CU27" s="70"/>
      <x:c r="CV27" s="70"/>
      <x:c r="CW27" s="70"/>
      <x:c r="CX27" s="70"/>
      <x:c r="CY27" s="485" t="s">
        <x:v>207</x:v>
      </x:c>
      <x:c r="CZ27" s="70"/>
      <x:c r="DA27" s="73"/>
      <x:c r="DB27" s="70"/>
      <x:c r="DC27" s="73"/>
      <x:c r="DD27" s="70"/>
      <x:c r="DE27" s="73"/>
      <x:c r="DF27" s="70"/>
      <x:c r="DG27" s="104"/>
    </x:row>
    <x:row r="28" spans="1:111" s="11" customFormat="1" ht="30" customHeight="1">
      <x:c r="A28" s="485" t="s">
        <x:v>192</x:v>
      </x:c>
      <x:c r="B28" s="114"/>
      <x:c r="C28" s="73"/>
      <x:c r="D28" s="70"/>
      <x:c r="E28" s="73"/>
      <x:c r="F28" s="70"/>
      <x:c r="G28" s="73"/>
      <x:c r="H28" s="70"/>
      <x:c r="I28" s="73"/>
      <x:c r="J28" s="70">
        <x:v>1</x:v>
      </x:c>
      <x:c r="K28" s="70"/>
      <x:c r="L28" s="73"/>
      <x:c r="M28" s="70">
        <x:v>1</x:v>
      </x:c>
      <x:c r="N28" s="70"/>
      <x:c r="O28" s="70"/>
      <x:c r="P28" s="70"/>
      <x:c r="Q28" s="70"/>
      <x:c r="R28" s="73"/>
      <x:c r="S28" s="70"/>
      <x:c r="T28" s="73"/>
      <x:c r="U28" s="70"/>
      <x:c r="V28" s="73"/>
      <x:c r="W28" s="70"/>
      <x:c r="X28" s="70">
        <x:v>5</x:v>
      </x:c>
      <x:c r="Y28" s="70"/>
      <x:c r="Z28" s="563"/>
      <x:c r="AA28" s="70"/>
      <x:c r="AB28" s="70">
        <x:v>2</x:v>
      </x:c>
      <x:c r="AC28" s="70"/>
      <x:c r="AD28" s="70">
        <x:v>2</x:v>
      </x:c>
      <x:c r="AE28" s="70"/>
      <x:c r="AF28" s="70"/>
      <x:c r="AG28" s="70"/>
      <x:c r="AH28" s="70"/>
      <x:c r="AI28" s="70"/>
      <x:c r="AJ28" s="70">
        <x:v>3</x:v>
      </x:c>
      <x:c r="AK28" s="70">
        <x:v>5</x:v>
      </x:c>
      <x:c r="AL28" s="485" t="s">
        <x:v>192</x:v>
      </x:c>
      <x:c r="AM28" s="70"/>
      <x:c r="AN28" s="73"/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>
        <x:v>1</x:v>
      </x:c>
      <x:c r="BF28" s="70">
        <x:v>5</x:v>
      </x:c>
      <x:c r="BG28" s="70"/>
      <x:c r="BH28" s="563"/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/>
      <x:c r="BT28" s="70"/>
      <x:c r="BU28" s="70"/>
      <x:c r="BV28" s="485" t="s">
        <x:v>192</x:v>
      </x:c>
      <x:c r="BW28" s="70"/>
      <x:c r="BX28" s="70"/>
      <x:c r="BY28" s="73"/>
      <x:c r="BZ28" s="70"/>
      <x:c r="CA28" s="73"/>
      <x:c r="CB28" s="70"/>
      <x:c r="CC28" s="73"/>
      <x:c r="CD28" s="70"/>
      <x:c r="CE28" s="70"/>
      <x:c r="CF28" s="73"/>
      <x:c r="CG28" s="70"/>
      <x:c r="CH28" s="70"/>
      <x:c r="CI28" s="70"/>
      <x:c r="CJ28" s="70"/>
      <x:c r="CK28" s="70"/>
      <x:c r="CL28" s="70"/>
      <x:c r="CM28" s="70"/>
      <x:c r="CN28" s="563"/>
      <x:c r="CO28" s="70"/>
      <x:c r="CP28" s="73"/>
      <x:c r="CQ28" s="70"/>
      <x:c r="CR28" s="73"/>
      <x:c r="CS28" s="70">
        <x:v>6</x:v>
      </x:c>
      <x:c r="CT28" s="70">
        <x:v>1</x:v>
      </x:c>
      <x:c r="CU28" s="70"/>
      <x:c r="CV28" s="70"/>
      <x:c r="CW28" s="70"/>
      <x:c r="CX28" s="70"/>
      <x:c r="CY28" s="485" t="s">
        <x:v>192</x:v>
      </x:c>
      <x:c r="CZ28" s="70"/>
      <x:c r="DA28" s="73"/>
      <x:c r="DB28" s="70"/>
      <x:c r="DC28" s="73"/>
      <x:c r="DD28" s="70"/>
      <x:c r="DE28" s="73"/>
      <x:c r="DF28" s="70"/>
      <x:c r="DG28" s="104"/>
    </x:row>
    <x:row r="29" spans="1:111" s="11" customFormat="1" ht="30" customHeight="1">
      <x:c r="A29" s="485" t="s">
        <x:v>118</x:v>
      </x:c>
      <x:c r="B29" s="114">
        <x:v>1</x:v>
      </x:c>
      <x:c r="C29" s="73">
        <x:v>105</x:v>
      </x:c>
      <x:c r="D29" s="70"/>
      <x:c r="E29" s="73"/>
      <x:c r="F29" s="70"/>
      <x:c r="G29" s="73"/>
      <x:c r="H29" s="70"/>
      <x:c r="I29" s="73"/>
      <x:c r="J29" s="70"/>
      <x:c r="K29" s="70"/>
      <x:c r="L29" s="73"/>
      <x:c r="M29" s="70"/>
      <x:c r="N29" s="70"/>
      <x:c r="O29" s="70"/>
      <x:c r="P29" s="70"/>
      <x:c r="Q29" s="70"/>
      <x:c r="R29" s="73"/>
      <x:c r="S29" s="70"/>
      <x:c r="T29" s="73"/>
      <x:c r="U29" s="70"/>
      <x:c r="V29" s="73"/>
      <x:c r="W29" s="70"/>
      <x:c r="X29" s="70">
        <x:v>12</x:v>
      </x:c>
      <x:c r="Y29" s="70"/>
      <x:c r="Z29" s="563"/>
      <x:c r="AA29" s="70">
        <x:v>1</x:v>
      </x:c>
      <x:c r="AB29" s="70"/>
      <x:c r="AC29" s="70"/>
      <x:c r="AD29" s="70">
        <x:v>1</x:v>
      </x:c>
      <x:c r="AE29" s="70"/>
      <x:c r="AF29" s="70"/>
      <x:c r="AG29" s="70">
        <x:v>1</x:v>
      </x:c>
      <x:c r="AH29" s="70"/>
      <x:c r="AI29" s="70"/>
      <x:c r="AJ29" s="70">
        <x:v>1</x:v>
      </x:c>
      <x:c r="AK29" s="70">
        <x:v>2</x:v>
      </x:c>
      <x:c r="AL29" s="485" t="s">
        <x:v>118</x:v>
      </x:c>
      <x:c r="AM29" s="70"/>
      <x:c r="AN29" s="73"/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>
        <x:v>1</x:v>
      </x:c>
      <x:c r="BF29" s="70">
        <x:v>1</x:v>
      </x:c>
      <x:c r="BG29" s="70"/>
      <x:c r="BH29" s="563"/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485" t="s">
        <x:v>118</x:v>
      </x:c>
      <x:c r="BW29" s="70"/>
      <x:c r="BX29" s="70"/>
      <x:c r="BY29" s="73"/>
      <x:c r="BZ29" s="70"/>
      <x:c r="CA29" s="73"/>
      <x:c r="CB29" s="70"/>
      <x:c r="CC29" s="73"/>
      <x:c r="CD29" s="70"/>
      <x:c r="CE29" s="70"/>
      <x:c r="CF29" s="73"/>
      <x:c r="CG29" s="70"/>
      <x:c r="CH29" s="70"/>
      <x:c r="CI29" s="70"/>
      <x:c r="CJ29" s="70">
        <x:v>1</x:v>
      </x:c>
      <x:c r="CK29" s="70"/>
      <x:c r="CL29" s="70"/>
      <x:c r="CM29" s="70"/>
      <x:c r="CN29" s="563"/>
      <x:c r="CO29" s="70"/>
      <x:c r="CP29" s="73"/>
      <x:c r="CQ29" s="70"/>
      <x:c r="CR29" s="73"/>
      <x:c r="CS29" s="70">
        <x:v>37</x:v>
      </x:c>
      <x:c r="CT29" s="70"/>
      <x:c r="CU29" s="70">
        <x:v>3</x:v>
      </x:c>
      <x:c r="CV29" s="70"/>
      <x:c r="CW29" s="70"/>
      <x:c r="CX29" s="70"/>
      <x:c r="CY29" s="485" t="s">
        <x:v>118</x:v>
      </x:c>
      <x:c r="CZ29" s="70"/>
      <x:c r="DA29" s="73"/>
      <x:c r="DB29" s="70"/>
      <x:c r="DC29" s="73"/>
      <x:c r="DD29" s="70"/>
      <x:c r="DE29" s="73"/>
      <x:c r="DF29" s="70"/>
      <x:c r="DG29" s="104"/>
    </x:row>
    <x:row r="30" spans="1:111" s="11" customFormat="1" ht="30" customHeight="1">
      <x:c r="A30" s="370" t="s">
        <x:v>677</x:v>
      </x:c>
      <x:c r="B30" s="114">
        <x:f t="shared" ref="B30:AK30" si="30">SUM(B31:B34)</x:f>
        <x:v>0</x:v>
      </x:c>
      <x:c r="C30" s="73">
        <x:f t="shared" si="30"/>
        <x:v>0</x:v>
      </x:c>
      <x:c r="D30" s="70">
        <x:f t="shared" si="30"/>
        <x:v>0</x:v>
      </x:c>
      <x:c r="E30" s="73">
        <x:f t="shared" si="30"/>
        <x:v>0</x:v>
      </x:c>
      <x:c r="F30" s="70">
        <x:f t="shared" si="30"/>
        <x:v>0</x:v>
      </x:c>
      <x:c r="G30" s="73">
        <x:f t="shared" si="30"/>
        <x:v>0</x:v>
      </x:c>
      <x:c r="H30" s="70">
        <x:f t="shared" si="30"/>
        <x:v>0</x:v>
      </x:c>
      <x:c r="I30" s="73">
        <x:f t="shared" si="30"/>
        <x:v>0</x:v>
      </x:c>
      <x:c r="J30" s="70">
        <x:f t="shared" si="30"/>
        <x:v>0</x:v>
      </x:c>
      <x:c r="K30" s="70">
        <x:f t="shared" si="30"/>
        <x:v>0</x:v>
      </x:c>
      <x:c r="L30" s="73">
        <x:f t="shared" si="30"/>
        <x:v>0</x:v>
      </x:c>
      <x:c r="M30" s="70">
        <x:f t="shared" si="30"/>
        <x:v>0</x:v>
      </x:c>
      <x:c r="N30" s="70">
        <x:f t="shared" si="30"/>
        <x:v>0</x:v>
      </x:c>
      <x:c r="O30" s="70">
        <x:f t="shared" si="30"/>
        <x:v>0</x:v>
      </x:c>
      <x:c r="P30" s="70">
        <x:f t="shared" si="30"/>
        <x:v>0</x:v>
      </x:c>
      <x:c r="Q30" s="70">
        <x:f t="shared" si="30"/>
        <x:v>0</x:v>
      </x:c>
      <x:c r="R30" s="73">
        <x:f t="shared" si="30"/>
        <x:v>0</x:v>
      </x:c>
      <x:c r="S30" s="70">
        <x:f t="shared" si="30"/>
        <x:v>0</x:v>
      </x:c>
      <x:c r="T30" s="73">
        <x:f t="shared" si="30"/>
        <x:v>0</x:v>
      </x:c>
      <x:c r="U30" s="70">
        <x:f t="shared" si="30"/>
        <x:v>0</x:v>
      </x:c>
      <x:c r="V30" s="73">
        <x:f t="shared" si="30"/>
        <x:v>0</x:v>
      </x:c>
      <x:c r="W30" s="70">
        <x:f t="shared" si="30"/>
        <x:v>0</x:v>
      </x:c>
      <x:c r="X30" s="70">
        <x:f t="shared" si="30"/>
        <x:v>0</x:v>
      </x:c>
      <x:c r="Y30" s="70">
        <x:f t="shared" si="30"/>
        <x:v>0</x:v>
      </x:c>
      <x:c r="Z30" s="70">
        <x:f t="shared" si="30"/>
        <x:v>0</x:v>
      </x:c>
      <x:c r="AA30" s="70">
        <x:f t="shared" si="30"/>
        <x:v>0</x:v>
      </x:c>
      <x:c r="AB30" s="70">
        <x:f t="shared" si="30"/>
        <x:v>0</x:v>
      </x:c>
      <x:c r="AC30" s="70">
        <x:f t="shared" si="30"/>
        <x:v>0</x:v>
      </x:c>
      <x:c r="AD30" s="70">
        <x:f t="shared" si="30"/>
        <x:v>0</x:v>
      </x:c>
      <x:c r="AE30" s="70">
        <x:f t="shared" si="30"/>
        <x:v>0</x:v>
      </x:c>
      <x:c r="AF30" s="70">
        <x:f t="shared" si="30"/>
        <x:v>0</x:v>
      </x:c>
      <x:c r="AG30" s="70">
        <x:f t="shared" si="30"/>
        <x:v>0</x:v>
      </x:c>
      <x:c r="AH30" s="70">
        <x:f t="shared" si="30"/>
        <x:v>0</x:v>
      </x:c>
      <x:c r="AI30" s="70">
        <x:f t="shared" si="30"/>
        <x:v>0</x:v>
      </x:c>
      <x:c r="AJ30" s="70">
        <x:f t="shared" si="30"/>
        <x:v>0</x:v>
      </x:c>
      <x:c r="AK30" s="70">
        <x:f t="shared" si="30"/>
        <x:v>0</x:v>
      </x:c>
      <x:c r="AL30" s="370" t="s">
        <x:v>677</x:v>
      </x:c>
      <x:c r="AM30" s="70">
        <x:f t="shared" ref="AM30:BU30" si="31">SUM(AM31:AM34)</x:f>
        <x:v>0</x:v>
      </x:c>
      <x:c r="AN30" s="73">
        <x:f t="shared" si="31"/>
        <x:v>0</x:v>
      </x:c>
      <x:c r="AO30" s="70">
        <x:f t="shared" si="31"/>
        <x:v>0</x:v>
      </x:c>
      <x:c r="AP30" s="70">
        <x:f t="shared" si="31"/>
        <x:v>0</x:v>
      </x:c>
      <x:c r="AQ30" s="70">
        <x:f t="shared" si="31"/>
        <x:v>0</x:v>
      </x:c>
      <x:c r="AR30" s="73">
        <x:f t="shared" si="31"/>
        <x:v>0</x:v>
      </x:c>
      <x:c r="AS30" s="70">
        <x:f t="shared" si="31"/>
        <x:v>0</x:v>
      </x:c>
      <x:c r="AT30" s="73">
        <x:f t="shared" si="31"/>
        <x:v>0</x:v>
      </x:c>
      <x:c r="AU30" s="70">
        <x:f t="shared" si="31"/>
        <x:v>0</x:v>
      </x:c>
      <x:c r="AV30" s="70">
        <x:f t="shared" si="31"/>
        <x:v>0</x:v>
      </x:c>
      <x:c r="AW30" s="70">
        <x:f t="shared" si="31"/>
        <x:v>0</x:v>
      </x:c>
      <x:c r="AX30" s="70">
        <x:f t="shared" si="31"/>
        <x:v>0</x:v>
      </x:c>
      <x:c r="AY30" s="70">
        <x:f t="shared" si="31"/>
        <x:v>0</x:v>
      </x:c>
      <x:c r="AZ30" s="70">
        <x:f t="shared" si="31"/>
        <x:v>0</x:v>
      </x:c>
      <x:c r="BA30" s="73">
        <x:f t="shared" si="31"/>
        <x:v>0</x:v>
      </x:c>
      <x:c r="BB30" s="70">
        <x:f t="shared" si="31"/>
        <x:v>0</x:v>
      </x:c>
      <x:c r="BC30" s="70">
        <x:f t="shared" si="31"/>
        <x:v>0</x:v>
      </x:c>
      <x:c r="BD30" s="70">
        <x:f t="shared" si="31"/>
        <x:v>0</x:v>
      </x:c>
      <x:c r="BE30" s="70">
        <x:f t="shared" si="31"/>
        <x:v>0</x:v>
      </x:c>
      <x:c r="BF30" s="70">
        <x:f t="shared" si="31"/>
        <x:v>0</x:v>
      </x:c>
      <x:c r="BG30" s="70">
        <x:f t="shared" si="31"/>
        <x:v>0</x:v>
      </x:c>
      <x:c r="BH30" s="70">
        <x:f t="shared" si="31"/>
        <x:v>0</x:v>
      </x:c>
      <x:c r="BI30" s="70">
        <x:f t="shared" si="31"/>
        <x:v>0</x:v>
      </x:c>
      <x:c r="BJ30" s="73">
        <x:f t="shared" si="31"/>
        <x:v>0</x:v>
      </x:c>
      <x:c r="BK30" s="70">
        <x:f t="shared" si="31"/>
        <x:v>0</x:v>
      </x:c>
      <x:c r="BL30" s="73">
        <x:f t="shared" si="31"/>
        <x:v>0</x:v>
      </x:c>
      <x:c r="BM30" s="70">
        <x:f t="shared" si="31"/>
        <x:v>0</x:v>
      </x:c>
      <x:c r="BN30" s="73">
        <x:f t="shared" si="31"/>
        <x:v>0</x:v>
      </x:c>
      <x:c r="BO30" s="70">
        <x:f t="shared" si="31"/>
        <x:v>0</x:v>
      </x:c>
      <x:c r="BP30" s="73">
        <x:f t="shared" si="31"/>
        <x:v>0</x:v>
      </x:c>
      <x:c r="BQ30" s="70">
        <x:f t="shared" si="31"/>
        <x:v>0</x:v>
      </x:c>
      <x:c r="BR30" s="70">
        <x:f t="shared" si="31"/>
        <x:v>0</x:v>
      </x:c>
      <x:c r="BS30" s="70">
        <x:f t="shared" si="31"/>
        <x:v>0</x:v>
      </x:c>
      <x:c r="BT30" s="70">
        <x:f t="shared" si="31"/>
        <x:v>0</x:v>
      </x:c>
      <x:c r="BU30" s="70">
        <x:f t="shared" si="31"/>
        <x:v>0</x:v>
      </x:c>
      <x:c r="BV30" s="370" t="s">
        <x:v>677</x:v>
      </x:c>
      <x:c r="BW30" s="70">
        <x:f t="shared" ref="BW30:CX30" si="32">SUM(BW31:BW34)</x:f>
        <x:v>0</x:v>
      </x:c>
      <x:c r="BX30" s="70">
        <x:f t="shared" si="32"/>
        <x:v>0</x:v>
      </x:c>
      <x:c r="BY30" s="73">
        <x:f t="shared" si="32"/>
        <x:v>0</x:v>
      </x:c>
      <x:c r="BZ30" s="70">
        <x:f t="shared" si="32"/>
        <x:v>0</x:v>
      </x:c>
      <x:c r="CA30" s="73">
        <x:f t="shared" si="32"/>
        <x:v>0</x:v>
      </x:c>
      <x:c r="CB30" s="70">
        <x:f t="shared" si="32"/>
        <x:v>0</x:v>
      </x:c>
      <x:c r="CC30" s="73">
        <x:f t="shared" si="32"/>
        <x:v>0</x:v>
      </x:c>
      <x:c r="CD30" s="70">
        <x:f t="shared" si="32"/>
        <x:v>0</x:v>
      </x:c>
      <x:c r="CE30" s="70">
        <x:f t="shared" si="32"/>
        <x:v>0</x:v>
      </x:c>
      <x:c r="CF30" s="73">
        <x:f t="shared" si="32"/>
        <x:v>0</x:v>
      </x:c>
      <x:c r="CG30" s="70">
        <x:f t="shared" si="32"/>
        <x:v>0</x:v>
      </x:c>
      <x:c r="CH30" s="70">
        <x:f t="shared" si="32"/>
        <x:v>0</x:v>
      </x:c>
      <x:c r="CI30" s="70">
        <x:f t="shared" si="32"/>
        <x:v>0</x:v>
      </x:c>
      <x:c r="CJ30" s="70">
        <x:f t="shared" si="32"/>
        <x:v>0</x:v>
      </x:c>
      <x:c r="CK30" s="70">
        <x:f t="shared" si="32"/>
        <x:v>0</x:v>
      </x:c>
      <x:c r="CL30" s="70">
        <x:f t="shared" si="32"/>
        <x:v>0</x:v>
      </x:c>
      <x:c r="CM30" s="70">
        <x:f t="shared" si="32"/>
        <x:v>0</x:v>
      </x:c>
      <x:c r="CN30" s="70">
        <x:f t="shared" si="32"/>
        <x:v>0</x:v>
      </x:c>
      <x:c r="CO30" s="70">
        <x:f t="shared" si="32"/>
        <x:v>0</x:v>
      </x:c>
      <x:c r="CP30" s="73">
        <x:f t="shared" si="32"/>
        <x:v>0</x:v>
      </x:c>
      <x:c r="CQ30" s="70">
        <x:f t="shared" si="32"/>
        <x:v>0</x:v>
      </x:c>
      <x:c r="CR30" s="73">
        <x:f t="shared" si="32"/>
        <x:v>0</x:v>
      </x:c>
      <x:c r="CS30" s="70">
        <x:f t="shared" si="32"/>
        <x:v>0</x:v>
      </x:c>
      <x:c r="CT30" s="70">
        <x:f t="shared" si="32"/>
        <x:v>0</x:v>
      </x:c>
      <x:c r="CU30" s="70">
        <x:f t="shared" si="32"/>
        <x:v>0</x:v>
      </x:c>
      <x:c r="CV30" s="70">
        <x:f t="shared" si="32"/>
        <x:v>0</x:v>
      </x:c>
      <x:c r="CW30" s="70">
        <x:f t="shared" si="32"/>
        <x:v>0</x:v>
      </x:c>
      <x:c r="CX30" s="70">
        <x:f t="shared" si="32"/>
        <x:v>0</x:v>
      </x:c>
      <x:c r="CY30" s="370" t="s">
        <x:v>677</x:v>
      </x:c>
      <x:c r="CZ30" s="70">
        <x:f t="shared" ref="CZ30:DG30" si="33">SUM(CZ31:CZ34)</x:f>
        <x:v>0</x:v>
      </x:c>
      <x:c r="DA30" s="73">
        <x:f t="shared" si="33"/>
        <x:v>0</x:v>
      </x:c>
      <x:c r="DB30" s="70">
        <x:f t="shared" si="33"/>
        <x:v>0</x:v>
      </x:c>
      <x:c r="DC30" s="73">
        <x:f t="shared" si="33"/>
        <x:v>0</x:v>
      </x:c>
      <x:c r="DD30" s="70">
        <x:f t="shared" si="33"/>
        <x:v>0</x:v>
      </x:c>
      <x:c r="DE30" s="73">
        <x:f t="shared" si="33"/>
        <x:v>0</x:v>
      </x:c>
      <x:c r="DF30" s="70">
        <x:f t="shared" si="33"/>
        <x:v>0</x:v>
      </x:c>
      <x:c r="DG30" s="104">
        <x:f t="shared" si="33"/>
        <x:v>0</x:v>
      </x:c>
    </x:row>
    <x:row r="31" spans="1:111" s="11" customFormat="1" ht="30" customHeight="1">
      <x:c r="A31" s="485" t="s">
        <x:v>1078</x:v>
      </x:c>
      <x:c r="B31" s="114"/>
      <x:c r="C31" s="73"/>
      <x:c r="D31" s="70"/>
      <x:c r="E31" s="73"/>
      <x:c r="F31" s="70"/>
      <x:c r="G31" s="73"/>
      <x:c r="H31" s="70"/>
      <x:c r="I31" s="73"/>
      <x:c r="J31" s="70"/>
      <x:c r="K31" s="70"/>
      <x:c r="L31" s="73"/>
      <x:c r="M31" s="70"/>
      <x:c r="N31" s="70"/>
      <x:c r="O31" s="70"/>
      <x:c r="P31" s="70"/>
      <x:c r="Q31" s="70"/>
      <x:c r="R31" s="73"/>
      <x:c r="S31" s="70"/>
      <x:c r="T31" s="73"/>
      <x:c r="U31" s="70"/>
      <x:c r="V31" s="73"/>
      <x:c r="W31" s="70"/>
      <x:c r="X31" s="70"/>
      <x:c r="Y31" s="70"/>
      <x:c r="Z31" s="563"/>
      <x:c r="AA31" s="70"/>
      <x:c r="AB31" s="70"/>
      <x:c r="AC31" s="70"/>
      <x:c r="AD31" s="70"/>
      <x:c r="AE31" s="70"/>
      <x:c r="AF31" s="70"/>
      <x:c r="AG31" s="70"/>
      <x:c r="AH31" s="70"/>
      <x:c r="AI31" s="70"/>
      <x:c r="AJ31" s="70"/>
      <x:c r="AK31" s="70"/>
      <x:c r="AL31" s="485" t="s">
        <x:v>1078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/>
      <x:c r="BA31" s="73"/>
      <x:c r="BB31" s="70"/>
      <x:c r="BC31" s="70"/>
      <x:c r="BD31" s="70"/>
      <x:c r="BE31" s="70"/>
      <x:c r="BF31" s="70"/>
      <x:c r="BG31" s="70"/>
      <x:c r="BH31" s="563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485" t="s">
        <x:v>1078</x:v>
      </x:c>
      <x:c r="BW31" s="70"/>
      <x:c r="BX31" s="70"/>
      <x:c r="BY31" s="73"/>
      <x:c r="BZ31" s="70"/>
      <x:c r="CA31" s="73"/>
      <x:c r="CB31" s="70"/>
      <x:c r="CC31" s="73"/>
      <x:c r="CD31" s="70"/>
      <x:c r="CE31" s="70"/>
      <x:c r="CF31" s="73"/>
      <x:c r="CG31" s="70"/>
      <x:c r="CH31" s="70"/>
      <x:c r="CI31" s="70"/>
      <x:c r="CJ31" s="70"/>
      <x:c r="CK31" s="70"/>
      <x:c r="CL31" s="70"/>
      <x:c r="CM31" s="70"/>
      <x:c r="CN31" s="563"/>
      <x:c r="CO31" s="70"/>
      <x:c r="CP31" s="73"/>
      <x:c r="CQ31" s="70"/>
      <x:c r="CR31" s="73"/>
      <x:c r="CS31" s="70"/>
      <x:c r="CT31" s="70"/>
      <x:c r="CU31" s="70"/>
      <x:c r="CV31" s="70"/>
      <x:c r="CW31" s="70"/>
      <x:c r="CX31" s="70"/>
      <x:c r="CY31" s="485" t="s">
        <x:v>1078</x:v>
      </x:c>
      <x:c r="CZ31" s="70"/>
      <x:c r="DA31" s="73"/>
      <x:c r="DB31" s="70"/>
      <x:c r="DC31" s="73"/>
      <x:c r="DD31" s="70"/>
      <x:c r="DE31" s="73"/>
      <x:c r="DF31" s="70"/>
      <x:c r="DG31" s="104"/>
    </x:row>
    <x:row r="32" spans="1:111" s="11" customFormat="1" ht="30" customHeight="1">
      <x:c r="A32" s="485" t="s">
        <x:v>1113</x:v>
      </x:c>
      <x:c r="B32" s="114"/>
      <x:c r="C32" s="73"/>
      <x:c r="D32" s="70"/>
      <x:c r="E32" s="73"/>
      <x:c r="F32" s="70"/>
      <x:c r="G32" s="73"/>
      <x:c r="H32" s="70"/>
      <x:c r="I32" s="73"/>
      <x:c r="J32" s="70"/>
      <x:c r="K32" s="70"/>
      <x:c r="L32" s="73"/>
      <x:c r="M32" s="70"/>
      <x:c r="N32" s="70"/>
      <x:c r="O32" s="70"/>
      <x:c r="P32" s="70"/>
      <x:c r="Q32" s="70"/>
      <x:c r="R32" s="73"/>
      <x:c r="S32" s="70"/>
      <x:c r="T32" s="73"/>
      <x:c r="U32" s="70"/>
      <x:c r="V32" s="73"/>
      <x:c r="W32" s="70"/>
      <x:c r="X32" s="70"/>
      <x:c r="Y32" s="70"/>
      <x:c r="Z32" s="563"/>
      <x:c r="AA32" s="70"/>
      <x:c r="AB32" s="70"/>
      <x:c r="AC32" s="70"/>
      <x:c r="AD32" s="70"/>
      <x:c r="AE32" s="70"/>
      <x:c r="AF32" s="70"/>
      <x:c r="AG32" s="70"/>
      <x:c r="AH32" s="70"/>
      <x:c r="AI32" s="70"/>
      <x:c r="AJ32" s="70"/>
      <x:c r="AK32" s="70"/>
      <x:c r="AL32" s="485" t="s">
        <x:v>1113</x:v>
      </x:c>
      <x:c r="AM32" s="70"/>
      <x:c r="AN32" s="73"/>
      <x:c r="AO32" s="70"/>
      <x:c r="AP32" s="70"/>
      <x:c r="AQ32" s="70"/>
      <x:c r="AR32" s="73"/>
      <x:c r="AS32" s="70"/>
      <x:c r="AT32" s="73"/>
      <x:c r="AU32" s="70"/>
      <x:c r="AV32" s="70"/>
      <x:c r="AW32" s="70"/>
      <x:c r="AX32" s="70"/>
      <x:c r="AY32" s="70"/>
      <x:c r="AZ32" s="70"/>
      <x:c r="BA32" s="73"/>
      <x:c r="BB32" s="70"/>
      <x:c r="BC32" s="70"/>
      <x:c r="BD32" s="70"/>
      <x:c r="BE32" s="70"/>
      <x:c r="BF32" s="70"/>
      <x:c r="BG32" s="70"/>
      <x:c r="BH32" s="563"/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485" t="s">
        <x:v>1113</x:v>
      </x:c>
      <x:c r="BW32" s="70"/>
      <x:c r="BX32" s="70"/>
      <x:c r="BY32" s="73"/>
      <x:c r="BZ32" s="70"/>
      <x:c r="CA32" s="73"/>
      <x:c r="CB32" s="70"/>
      <x:c r="CC32" s="73"/>
      <x:c r="CD32" s="70"/>
      <x:c r="CE32" s="70"/>
      <x:c r="CF32" s="73"/>
      <x:c r="CG32" s="70"/>
      <x:c r="CH32" s="70"/>
      <x:c r="CI32" s="70"/>
      <x:c r="CJ32" s="70"/>
      <x:c r="CK32" s="70"/>
      <x:c r="CL32" s="70"/>
      <x:c r="CM32" s="70"/>
      <x:c r="CN32" s="563"/>
      <x:c r="CO32" s="70"/>
      <x:c r="CP32" s="73"/>
      <x:c r="CQ32" s="70"/>
      <x:c r="CR32" s="73"/>
      <x:c r="CS32" s="70"/>
      <x:c r="CT32" s="70"/>
      <x:c r="CU32" s="70"/>
      <x:c r="CV32" s="70"/>
      <x:c r="CW32" s="70"/>
      <x:c r="CX32" s="70"/>
      <x:c r="CY32" s="485" t="s">
        <x:v>1113</x:v>
      </x:c>
      <x:c r="CZ32" s="70"/>
      <x:c r="DA32" s="73"/>
      <x:c r="DB32" s="70"/>
      <x:c r="DC32" s="73"/>
      <x:c r="DD32" s="70"/>
      <x:c r="DE32" s="73"/>
      <x:c r="DF32" s="70"/>
      <x:c r="DG32" s="104"/>
    </x:row>
    <x:row r="33" spans="1:111" s="11" customFormat="1" ht="30" customHeight="1">
      <x:c r="A33" s="485" t="s">
        <x:v>1289</x:v>
      </x:c>
      <x:c r="B33" s="114"/>
      <x:c r="C33" s="73"/>
      <x:c r="D33" s="70"/>
      <x:c r="E33" s="73"/>
      <x:c r="F33" s="70"/>
      <x:c r="G33" s="73"/>
      <x:c r="H33" s="70"/>
      <x:c r="I33" s="73"/>
      <x:c r="J33" s="70"/>
      <x:c r="K33" s="70"/>
      <x:c r="L33" s="73"/>
      <x:c r="M33" s="70"/>
      <x:c r="N33" s="70"/>
      <x:c r="O33" s="70"/>
      <x:c r="P33" s="70"/>
      <x:c r="Q33" s="70"/>
      <x:c r="R33" s="73"/>
      <x:c r="S33" s="70"/>
      <x:c r="T33" s="73"/>
      <x:c r="U33" s="70"/>
      <x:c r="V33" s="73"/>
      <x:c r="W33" s="70"/>
      <x:c r="X33" s="70"/>
      <x:c r="Y33" s="70"/>
      <x:c r="Z33" s="563"/>
      <x:c r="AA33" s="70"/>
      <x:c r="AB33" s="70"/>
      <x:c r="AC33" s="70"/>
      <x:c r="AD33" s="70"/>
      <x:c r="AE33" s="70"/>
      <x:c r="AF33" s="70"/>
      <x:c r="AG33" s="70"/>
      <x:c r="AH33" s="70"/>
      <x:c r="AI33" s="70"/>
      <x:c r="AJ33" s="70"/>
      <x:c r="AK33" s="70"/>
      <x:c r="AL33" s="485" t="s">
        <x:v>1289</x:v>
      </x:c>
      <x:c r="AM33" s="70"/>
      <x:c r="AN33" s="73"/>
      <x:c r="AO33" s="70"/>
      <x:c r="AP33" s="70"/>
      <x:c r="AQ33" s="70"/>
      <x:c r="AR33" s="73"/>
      <x:c r="AS33" s="70"/>
      <x:c r="AT33" s="73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/>
      <x:c r="BE33" s="70"/>
      <x:c r="BF33" s="70"/>
      <x:c r="BG33" s="70"/>
      <x:c r="BH33" s="563"/>
      <x:c r="BI33" s="70"/>
      <x:c r="BJ33" s="73"/>
      <x:c r="BK33" s="70"/>
      <x:c r="BL33" s="73"/>
      <x:c r="BM33" s="70"/>
      <x:c r="BN33" s="73"/>
      <x:c r="BO33" s="70"/>
      <x:c r="BP33" s="73"/>
      <x:c r="BQ33" s="70"/>
      <x:c r="BR33" s="70"/>
      <x:c r="BS33" s="70"/>
      <x:c r="BT33" s="70"/>
      <x:c r="BU33" s="70"/>
      <x:c r="BV33" s="485" t="s">
        <x:v>1289</x:v>
      </x:c>
      <x:c r="BW33" s="70"/>
      <x:c r="BX33" s="70"/>
      <x:c r="BY33" s="73"/>
      <x:c r="BZ33" s="70"/>
      <x:c r="CA33" s="73"/>
      <x:c r="CB33" s="70"/>
      <x:c r="CC33" s="73"/>
      <x:c r="CD33" s="70"/>
      <x:c r="CE33" s="70"/>
      <x:c r="CF33" s="73"/>
      <x:c r="CG33" s="70"/>
      <x:c r="CH33" s="70"/>
      <x:c r="CI33" s="70"/>
      <x:c r="CJ33" s="70"/>
      <x:c r="CK33" s="70"/>
      <x:c r="CL33" s="70"/>
      <x:c r="CM33" s="70"/>
      <x:c r="CN33" s="563"/>
      <x:c r="CO33" s="70"/>
      <x:c r="CP33" s="73"/>
      <x:c r="CQ33" s="70"/>
      <x:c r="CR33" s="73"/>
      <x:c r="CS33" s="70"/>
      <x:c r="CT33" s="70"/>
      <x:c r="CU33" s="70"/>
      <x:c r="CV33" s="70"/>
      <x:c r="CW33" s="70"/>
      <x:c r="CX33" s="70"/>
      <x:c r="CY33" s="485" t="s">
        <x:v>1289</x:v>
      </x:c>
      <x:c r="CZ33" s="70"/>
      <x:c r="DA33" s="73"/>
      <x:c r="DB33" s="70" t="s">
        <x:v>509</x:v>
      </x:c>
      <x:c r="DC33" s="73"/>
      <x:c r="DD33" s="70"/>
      <x:c r="DE33" s="73"/>
      <x:c r="DF33" s="70"/>
      <x:c r="DG33" s="104"/>
    </x:row>
    <x:row r="34" spans="1:111" s="11" customFormat="1" ht="30" customHeight="1">
      <x:c r="A34" s="485" t="s">
        <x:v>2853</x:v>
      </x:c>
      <x:c r="B34" s="114"/>
      <x:c r="C34" s="73"/>
      <x:c r="D34" s="70"/>
      <x:c r="E34" s="73"/>
      <x:c r="F34" s="70"/>
      <x:c r="G34" s="73"/>
      <x:c r="H34" s="70"/>
      <x:c r="I34" s="73"/>
      <x:c r="J34" s="70"/>
      <x:c r="K34" s="70"/>
      <x:c r="L34" s="73"/>
      <x:c r="M34" s="70"/>
      <x:c r="N34" s="70"/>
      <x:c r="O34" s="70"/>
      <x:c r="P34" s="70"/>
      <x:c r="Q34" s="70"/>
      <x:c r="R34" s="73"/>
      <x:c r="S34" s="70"/>
      <x:c r="T34" s="73"/>
      <x:c r="U34" s="70"/>
      <x:c r="V34" s="73"/>
      <x:c r="W34" s="70"/>
      <x:c r="X34" s="70"/>
      <x:c r="Y34" s="70"/>
      <x:c r="Z34" s="70"/>
      <x:c r="AA34" s="70"/>
      <x:c r="AB34" s="70"/>
      <x:c r="AC34" s="70"/>
      <x:c r="AD34" s="70"/>
      <x:c r="AE34" s="70"/>
      <x:c r="AF34" s="70"/>
      <x:c r="AG34" s="70"/>
      <x:c r="AH34" s="70"/>
      <x:c r="AI34" s="70"/>
      <x:c r="AJ34" s="70"/>
      <x:c r="AK34" s="70"/>
      <x:c r="AL34" s="485" t="s">
        <x:v>2853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/>
      <x:c r="BF34" s="70"/>
      <x:c r="BG34" s="70"/>
      <x:c r="BH34" s="70"/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485" t="s">
        <x:v>2853</x:v>
      </x:c>
      <x:c r="BW34" s="70"/>
      <x:c r="BX34" s="70"/>
      <x:c r="BY34" s="73"/>
      <x:c r="BZ34" s="70"/>
      <x:c r="CA34" s="73"/>
      <x:c r="CB34" s="70"/>
      <x:c r="CC34" s="73"/>
      <x:c r="CD34" s="70"/>
      <x:c r="CE34" s="70"/>
      <x:c r="CF34" s="73"/>
      <x:c r="CG34" s="70"/>
      <x:c r="CH34" s="70"/>
      <x:c r="CI34" s="70"/>
      <x:c r="CJ34" s="70"/>
      <x:c r="CK34" s="70"/>
      <x:c r="CL34" s="70"/>
      <x:c r="CM34" s="70"/>
      <x:c r="CN34" s="70"/>
      <x:c r="CO34" s="70"/>
      <x:c r="CP34" s="73"/>
      <x:c r="CQ34" s="70"/>
      <x:c r="CR34" s="73"/>
      <x:c r="CS34" s="70"/>
      <x:c r="CT34" s="70"/>
      <x:c r="CU34" s="70"/>
      <x:c r="CV34" s="70"/>
      <x:c r="CW34" s="70"/>
      <x:c r="CX34" s="70"/>
      <x:c r="CY34" s="485" t="s">
        <x:v>2853</x:v>
      </x:c>
      <x:c r="CZ34" s="70"/>
      <x:c r="DA34" s="73"/>
      <x:c r="DB34" s="70"/>
      <x:c r="DC34" s="73"/>
      <x:c r="DD34" s="70"/>
      <x:c r="DE34" s="73"/>
      <x:c r="DF34" s="70"/>
      <x:c r="DG34" s="104"/>
    </x:row>
    <x:row r="35" spans="1:111" s="11" customFormat="1" ht="30" customHeight="1">
      <x:c r="A35" s="370" t="s">
        <x:v>1140</x:v>
      </x:c>
      <x:c r="B35" s="114">
        <x:f>SUM(B36,B52)</x:f>
        <x:v>9</x:v>
      </x:c>
      <x:c r="C35" s="73">
        <x:f t="shared" ref="C35:BN35" si="34">SUM(C36,C52)</x:f>
        <x:v>6312.5</x:v>
      </x:c>
      <x:c r="D35" s="70">
        <x:f t="shared" si="34"/>
        <x:v>4</x:v>
      </x:c>
      <x:c r="E35" s="73">
        <x:f t="shared" si="34"/>
        <x:v>361</x:v>
      </x:c>
      <x:c r="F35" s="70">
        <x:f t="shared" si="34"/>
        <x:v>0</x:v>
      </x:c>
      <x:c r="G35" s="73">
        <x:f t="shared" si="34"/>
        <x:v>0</x:v>
      </x:c>
      <x:c r="H35" s="70">
        <x:f t="shared" si="34"/>
        <x:v>0</x:v>
      </x:c>
      <x:c r="I35" s="73">
        <x:f t="shared" si="34"/>
        <x:v>0</x:v>
      </x:c>
      <x:c r="J35" s="70">
        <x:f t="shared" si="34"/>
        <x:v>0</x:v>
      </x:c>
      <x:c r="K35" s="70">
        <x:f t="shared" si="34"/>
        <x:v>0</x:v>
      </x:c>
      <x:c r="L35" s="73">
        <x:f t="shared" si="34"/>
        <x:v>0</x:v>
      </x:c>
      <x:c r="M35" s="70">
        <x:f t="shared" si="34"/>
        <x:v>0</x:v>
      </x:c>
      <x:c r="N35" s="70">
        <x:f t="shared" si="34"/>
        <x:v>0</x:v>
      </x:c>
      <x:c r="O35" s="70">
        <x:f t="shared" si="34"/>
        <x:v>0</x:v>
      </x:c>
      <x:c r="P35" s="70">
        <x:f t="shared" si="34"/>
        <x:v>0</x:v>
      </x:c>
      <x:c r="Q35" s="70">
        <x:f t="shared" si="34"/>
        <x:v>0</x:v>
      </x:c>
      <x:c r="R35" s="73">
        <x:f t="shared" si="34"/>
        <x:v>0</x:v>
      </x:c>
      <x:c r="S35" s="70">
        <x:f t="shared" si="34"/>
        <x:v>3</x:v>
      </x:c>
      <x:c r="T35" s="73">
        <x:f t="shared" si="34"/>
        <x:v>56.350000000000001</x:v>
      </x:c>
      <x:c r="U35" s="70">
        <x:f t="shared" si="34"/>
        <x:v>0</x:v>
      </x:c>
      <x:c r="V35" s="73">
        <x:f t="shared" si="34"/>
        <x:v>0</x:v>
      </x:c>
      <x:c r="W35" s="70">
        <x:f t="shared" si="34"/>
        <x:v>0</x:v>
      </x:c>
      <x:c r="X35" s="70">
        <x:f t="shared" si="34"/>
        <x:v>65</x:v>
      </x:c>
      <x:c r="Y35" s="70">
        <x:f t="shared" si="34"/>
        <x:v>1</x:v>
      </x:c>
      <x:c r="Z35" s="70">
        <x:f t="shared" si="34"/>
        <x:v>8</x:v>
      </x:c>
      <x:c r="AA35" s="70">
        <x:f t="shared" si="34"/>
        <x:v>0</x:v>
      </x:c>
      <x:c r="AB35" s="70">
        <x:f t="shared" si="34"/>
        <x:v>0</x:v>
      </x:c>
      <x:c r="AC35" s="70">
        <x:f t="shared" si="34"/>
        <x:v>0</x:v>
      </x:c>
      <x:c r="AD35" s="70">
        <x:f t="shared" si="34"/>
        <x:v>0</x:v>
      </x:c>
      <x:c r="AE35" s="70">
        <x:f t="shared" si="34"/>
        <x:v>0</x:v>
      </x:c>
      <x:c r="AF35" s="70">
        <x:f t="shared" si="34"/>
        <x:v>1</x:v>
      </x:c>
      <x:c r="AG35" s="70">
        <x:f t="shared" si="34"/>
        <x:v>0</x:v>
      </x:c>
      <x:c r="AH35" s="70">
        <x:f t="shared" si="34"/>
        <x:v>0</x:v>
      </x:c>
      <x:c r="AI35" s="70">
        <x:f t="shared" si="34"/>
        <x:v>0</x:v>
      </x:c>
      <x:c r="AJ35" s="70">
        <x:f t="shared" si="34"/>
        <x:v>2</x:v>
      </x:c>
      <x:c r="AK35" s="70">
        <x:f t="shared" si="34"/>
        <x:v>2</x:v>
      </x:c>
      <x:c r="AL35" s="370" t="s">
        <x:v>1140</x:v>
      </x:c>
      <x:c r="AM35" s="70">
        <x:f t="shared" si="34"/>
        <x:v>0</x:v>
      </x:c>
      <x:c r="AN35" s="73">
        <x:f t="shared" si="34"/>
        <x:v>0</x:v>
      </x:c>
      <x:c r="AO35" s="70">
        <x:f t="shared" si="34"/>
        <x:v>0</x:v>
      </x:c>
      <x:c r="AP35" s="70">
        <x:f t="shared" si="34"/>
        <x:v>0</x:v>
      </x:c>
      <x:c r="AQ35" s="70">
        <x:f t="shared" si="34"/>
        <x:v>0</x:v>
      </x:c>
      <x:c r="AR35" s="73">
        <x:f t="shared" si="34"/>
        <x:v>0</x:v>
      </x:c>
      <x:c r="AS35" s="70">
        <x:f t="shared" si="34"/>
        <x:v>0</x:v>
      </x:c>
      <x:c r="AT35" s="73">
        <x:f t="shared" si="34"/>
        <x:v>0</x:v>
      </x:c>
      <x:c r="AU35" s="70">
        <x:f t="shared" si="34"/>
        <x:v>0</x:v>
      </x:c>
      <x:c r="AV35" s="70">
        <x:f t="shared" si="34"/>
        <x:v>0</x:v>
      </x:c>
      <x:c r="AW35" s="70">
        <x:f t="shared" si="34"/>
        <x:v>0</x:v>
      </x:c>
      <x:c r="AX35" s="70">
        <x:f t="shared" si="34"/>
        <x:v>0</x:v>
      </x:c>
      <x:c r="AY35" s="70">
        <x:f t="shared" si="34"/>
        <x:v>0</x:v>
      </x:c>
      <x:c r="AZ35" s="70">
        <x:f t="shared" si="34"/>
        <x:v>0</x:v>
      </x:c>
      <x:c r="BA35" s="73">
        <x:f t="shared" si="34"/>
        <x:v>0</x:v>
      </x:c>
      <x:c r="BB35" s="70">
        <x:f t="shared" si="34"/>
        <x:v>0</x:v>
      </x:c>
      <x:c r="BC35" s="70">
        <x:f t="shared" si="34"/>
        <x:v>0</x:v>
      </x:c>
      <x:c r="BD35" s="70">
        <x:f t="shared" si="34"/>
        <x:v>0</x:v>
      </x:c>
      <x:c r="BE35" s="70">
        <x:f t="shared" si="34"/>
        <x:v>2</x:v>
      </x:c>
      <x:c r="BF35" s="70">
        <x:f t="shared" si="34"/>
        <x:v>4</x:v>
      </x:c>
      <x:c r="BG35" s="70">
        <x:f t="shared" si="34"/>
        <x:v>0</x:v>
      </x:c>
      <x:c r="BH35" s="70">
        <x:f t="shared" si="34"/>
        <x:v>0</x:v>
      </x:c>
      <x:c r="BI35" s="70">
        <x:f t="shared" si="34"/>
        <x:v>0</x:v>
      </x:c>
      <x:c r="BJ35" s="73">
        <x:f t="shared" si="34"/>
        <x:v>0</x:v>
      </x:c>
      <x:c r="BK35" s="70">
        <x:f t="shared" si="34"/>
        <x:v>0</x:v>
      </x:c>
      <x:c r="BL35" s="73">
        <x:f t="shared" si="34"/>
        <x:v>0</x:v>
      </x:c>
      <x:c r="BM35" s="70">
        <x:f t="shared" si="34"/>
        <x:v>0</x:v>
      </x:c>
      <x:c r="BN35" s="73">
        <x:f t="shared" si="34"/>
        <x:v>0</x:v>
      </x:c>
      <x:c r="BO35" s="70">
        <x:f t="shared" ref="BO35:DG35" si="35">SUM(BO36,BO52)</x:f>
        <x:v>0</x:v>
      </x:c>
      <x:c r="BP35" s="73">
        <x:f t="shared" si="35"/>
        <x:v>0</x:v>
      </x:c>
      <x:c r="BQ35" s="70">
        <x:f t="shared" si="35"/>
        <x:v>0</x:v>
      </x:c>
      <x:c r="BR35" s="70">
        <x:f t="shared" si="35"/>
        <x:v>0</x:v>
      </x:c>
      <x:c r="BS35" s="70">
        <x:f t="shared" si="35"/>
        <x:v>0</x:v>
      </x:c>
      <x:c r="BT35" s="70">
        <x:f t="shared" si="35"/>
        <x:v>0</x:v>
      </x:c>
      <x:c r="BU35" s="70">
        <x:f t="shared" si="35"/>
        <x:v>0</x:v>
      </x:c>
      <x:c r="BV35" s="370" t="s">
        <x:v>1140</x:v>
      </x:c>
      <x:c r="BW35" s="70">
        <x:f t="shared" si="35"/>
        <x:v>1</x:v>
      </x:c>
      <x:c r="BX35" s="70">
        <x:f t="shared" si="35"/>
        <x:v>8</x:v>
      </x:c>
      <x:c r="BY35" s="73">
        <x:f t="shared" si="35"/>
        <x:v>144</x:v>
      </x:c>
      <x:c r="BZ35" s="70">
        <x:f t="shared" si="35"/>
        <x:v>0</x:v>
      </x:c>
      <x:c r="CA35" s="73">
        <x:f t="shared" si="35"/>
        <x:v>0</x:v>
      </x:c>
      <x:c r="CB35" s="70">
        <x:f t="shared" si="35"/>
        <x:v>0</x:v>
      </x:c>
      <x:c r="CC35" s="73">
        <x:f t="shared" si="35"/>
        <x:v>0</x:v>
      </x:c>
      <x:c r="CD35" s="70">
        <x:f t="shared" si="35"/>
        <x:v>0</x:v>
      </x:c>
      <x:c r="CE35" s="70">
        <x:f t="shared" si="35"/>
        <x:v>0</x:v>
      </x:c>
      <x:c r="CF35" s="73">
        <x:f t="shared" si="35"/>
        <x:v>0</x:v>
      </x:c>
      <x:c r="CG35" s="70">
        <x:f t="shared" si="35"/>
        <x:v>0</x:v>
      </x:c>
      <x:c r="CH35" s="70">
        <x:f t="shared" si="35"/>
        <x:v>0</x:v>
      </x:c>
      <x:c r="CI35" s="70">
        <x:f t="shared" si="35"/>
        <x:v>0</x:v>
      </x:c>
      <x:c r="CJ35" s="70">
        <x:f t="shared" si="35"/>
        <x:v>3</x:v>
      </x:c>
      <x:c r="CK35" s="70">
        <x:f t="shared" si="35"/>
        <x:v>0</x:v>
      </x:c>
      <x:c r="CL35" s="70">
        <x:f t="shared" si="35"/>
        <x:v>1</x:v>
      </x:c>
      <x:c r="CM35" s="70">
        <x:f t="shared" si="35"/>
        <x:v>0</x:v>
      </x:c>
      <x:c r="CN35" s="70">
        <x:f t="shared" si="35"/>
        <x:v>0</x:v>
      </x:c>
      <x:c r="CO35" s="70">
        <x:f t="shared" si="35"/>
        <x:v>0</x:v>
      </x:c>
      <x:c r="CP35" s="73">
        <x:f t="shared" si="35"/>
        <x:v>0</x:v>
      </x:c>
      <x:c r="CQ35" s="70">
        <x:f t="shared" si="35"/>
        <x:v>1</x:v>
      </x:c>
      <x:c r="CR35" s="73">
        <x:f t="shared" si="35"/>
        <x:v>112</x:v>
      </x:c>
      <x:c r="CS35" s="70">
        <x:f t="shared" si="35"/>
        <x:v>25</x:v>
      </x:c>
      <x:c r="CT35" s="70">
        <x:f t="shared" si="35"/>
        <x:v>1</x:v>
      </x:c>
      <x:c r="CU35" s="70">
        <x:f t="shared" si="35"/>
        <x:v>3</x:v>
      </x:c>
      <x:c r="CV35" s="70">
        <x:f t="shared" si="35"/>
        <x:v>4</x:v>
      </x:c>
      <x:c r="CW35" s="70">
        <x:f t="shared" si="35"/>
        <x:v>1</x:v>
      </x:c>
      <x:c r="CX35" s="70">
        <x:f t="shared" si="35"/>
        <x:v>4</x:v>
      </x:c>
      <x:c r="CY35" s="370" t="s">
        <x:v>1140</x:v>
      </x:c>
      <x:c r="CZ35" s="70">
        <x:f t="shared" si="35"/>
        <x:v>0</x:v>
      </x:c>
      <x:c r="DA35" s="73">
        <x:f t="shared" si="35"/>
        <x:v>0</x:v>
      </x:c>
      <x:c r="DB35" s="70">
        <x:f t="shared" si="35"/>
        <x:v>0</x:v>
      </x:c>
      <x:c r="DC35" s="73">
        <x:f t="shared" si="35"/>
        <x:v>0</x:v>
      </x:c>
      <x:c r="DD35" s="70">
        <x:f t="shared" si="35"/>
        <x:v>0</x:v>
      </x:c>
      <x:c r="DE35" s="73">
        <x:f t="shared" si="35"/>
        <x:v>0</x:v>
      </x:c>
      <x:c r="DF35" s="70">
        <x:f t="shared" si="35"/>
        <x:v>0</x:v>
      </x:c>
      <x:c r="DG35" s="104">
        <x:f t="shared" si="35"/>
        <x:v>0</x:v>
      </x:c>
    </x:row>
    <x:row r="36" spans="1:111" s="11" customFormat="1" ht="30" customHeight="1">
      <x:c r="A36" s="370" t="s">
        <x:v>675</x:v>
      </x:c>
      <x:c r="B36" s="114">
        <x:f>SUM(B37:B51)</x:f>
        <x:v>9</x:v>
      </x:c>
      <x:c r="C36" s="73">
        <x:f t="shared" ref="C36:AI36" si="36">SUM(C37:C51)</x:f>
        <x:v>6312.5</x:v>
      </x:c>
      <x:c r="D36" s="70">
        <x:f t="shared" si="36"/>
        <x:v>4</x:v>
      </x:c>
      <x:c r="E36" s="73">
        <x:f t="shared" si="36"/>
        <x:v>361</x:v>
      </x:c>
      <x:c r="F36" s="70">
        <x:f t="shared" si="36"/>
        <x:v>0</x:v>
      </x:c>
      <x:c r="G36" s="73">
        <x:f t="shared" si="36"/>
        <x:v>0</x:v>
      </x:c>
      <x:c r="H36" s="70">
        <x:f t="shared" si="36"/>
        <x:v>0</x:v>
      </x:c>
      <x:c r="I36" s="73">
        <x:f t="shared" si="36"/>
        <x:v>0</x:v>
      </x:c>
      <x:c r="J36" s="70">
        <x:f t="shared" si="36"/>
        <x:v>0</x:v>
      </x:c>
      <x:c r="K36" s="70">
        <x:f t="shared" si="36"/>
        <x:v>0</x:v>
      </x:c>
      <x:c r="L36" s="73">
        <x:f t="shared" si="36"/>
        <x:v>0</x:v>
      </x:c>
      <x:c r="M36" s="70">
        <x:f t="shared" si="36"/>
        <x:v>0</x:v>
      </x:c>
      <x:c r="N36" s="70">
        <x:f t="shared" si="36"/>
        <x:v>0</x:v>
      </x:c>
      <x:c r="O36" s="70">
        <x:f t="shared" si="36"/>
        <x:v>0</x:v>
      </x:c>
      <x:c r="P36" s="70">
        <x:f t="shared" si="36"/>
        <x:v>0</x:v>
      </x:c>
      <x:c r="Q36" s="70">
        <x:f t="shared" si="36"/>
        <x:v>0</x:v>
      </x:c>
      <x:c r="R36" s="73">
        <x:f t="shared" si="36"/>
        <x:v>0</x:v>
      </x:c>
      <x:c r="S36" s="70">
        <x:f t="shared" si="36"/>
        <x:v>3</x:v>
      </x:c>
      <x:c r="T36" s="73">
        <x:f t="shared" si="36"/>
        <x:v>56.350000000000001</x:v>
      </x:c>
      <x:c r="U36" s="70">
        <x:f t="shared" si="36"/>
        <x:v>0</x:v>
      </x:c>
      <x:c r="V36" s="73">
        <x:f t="shared" si="36"/>
        <x:v>0</x:v>
      </x:c>
      <x:c r="W36" s="70">
        <x:f t="shared" si="36"/>
        <x:v>0</x:v>
      </x:c>
      <x:c r="X36" s="70">
        <x:f t="shared" si="36"/>
        <x:v>65</x:v>
      </x:c>
      <x:c r="Y36" s="70">
        <x:f t="shared" si="36"/>
        <x:v>1</x:v>
      </x:c>
      <x:c r="Z36" s="70">
        <x:f t="shared" si="36"/>
        <x:v>8</x:v>
      </x:c>
      <x:c r="AA36" s="70">
        <x:f t="shared" si="36"/>
        <x:v>0</x:v>
      </x:c>
      <x:c r="AB36" s="70">
        <x:f t="shared" si="36"/>
        <x:v>0</x:v>
      </x:c>
      <x:c r="AC36" s="70">
        <x:f t="shared" si="36"/>
        <x:v>0</x:v>
      </x:c>
      <x:c r="AD36" s="70">
        <x:f t="shared" si="36"/>
        <x:v>0</x:v>
      </x:c>
      <x:c r="AE36" s="70">
        <x:f t="shared" si="36"/>
        <x:v>0</x:v>
      </x:c>
      <x:c r="AF36" s="70">
        <x:f t="shared" si="36"/>
        <x:v>1</x:v>
      </x:c>
      <x:c r="AG36" s="70">
        <x:f t="shared" si="36"/>
        <x:v>0</x:v>
      </x:c>
      <x:c r="AH36" s="70">
        <x:f t="shared" si="36"/>
        <x:v>0</x:v>
      </x:c>
      <x:c r="AI36" s="70">
        <x:f t="shared" si="36"/>
        <x:v>0</x:v>
      </x:c>
      <x:c r="AJ36" s="70">
        <x:f>SUM(AJ37:AJ51)</x:f>
        <x:v>2</x:v>
      </x:c>
      <x:c r="AK36" s="70">
        <x:f>SUM(AK37:AK51)</x:f>
        <x:v>2</x:v>
      </x:c>
      <x:c r="AL36" s="370" t="s">
        <x:v>675</x:v>
      </x:c>
      <x:c r="AM36" s="70">
        <x:f t="shared" ref="AM36:BU36" si="37">SUM(AM37:AM53)</x:f>
        <x:v>0</x:v>
      </x:c>
      <x:c r="AN36" s="73">
        <x:f t="shared" si="37"/>
        <x:v>0</x:v>
      </x:c>
      <x:c r="AO36" s="70">
        <x:f t="shared" si="37"/>
        <x:v>0</x:v>
      </x:c>
      <x:c r="AP36" s="70">
        <x:f t="shared" si="37"/>
        <x:v>0</x:v>
      </x:c>
      <x:c r="AQ36" s="70">
        <x:f t="shared" si="37"/>
        <x:v>0</x:v>
      </x:c>
      <x:c r="AR36" s="73">
        <x:f t="shared" si="37"/>
        <x:v>0</x:v>
      </x:c>
      <x:c r="AS36" s="70">
        <x:f t="shared" si="37"/>
        <x:v>0</x:v>
      </x:c>
      <x:c r="AT36" s="73">
        <x:f t="shared" si="37"/>
        <x:v>0</x:v>
      </x:c>
      <x:c r="AU36" s="70">
        <x:f t="shared" si="37"/>
        <x:v>0</x:v>
      </x:c>
      <x:c r="AV36" s="70">
        <x:f t="shared" si="37"/>
        <x:v>0</x:v>
      </x:c>
      <x:c r="AW36" s="70">
        <x:f t="shared" si="37"/>
        <x:v>0</x:v>
      </x:c>
      <x:c r="AX36" s="70">
        <x:f t="shared" si="37"/>
        <x:v>0</x:v>
      </x:c>
      <x:c r="AY36" s="70">
        <x:f t="shared" si="37"/>
        <x:v>0</x:v>
      </x:c>
      <x:c r="AZ36" s="70">
        <x:f t="shared" si="37"/>
        <x:v>0</x:v>
      </x:c>
      <x:c r="BA36" s="73">
        <x:f t="shared" si="37"/>
        <x:v>0</x:v>
      </x:c>
      <x:c r="BB36" s="70">
        <x:f t="shared" si="37"/>
        <x:v>0</x:v>
      </x:c>
      <x:c r="BC36" s="70">
        <x:f t="shared" si="37"/>
        <x:v>0</x:v>
      </x:c>
      <x:c r="BD36" s="70">
        <x:f t="shared" si="37"/>
        <x:v>0</x:v>
      </x:c>
      <x:c r="BE36" s="70">
        <x:f t="shared" si="37"/>
        <x:v>2</x:v>
      </x:c>
      <x:c r="BF36" s="70">
        <x:f t="shared" si="37"/>
        <x:v>4</x:v>
      </x:c>
      <x:c r="BG36" s="70">
        <x:f t="shared" si="37"/>
        <x:v>0</x:v>
      </x:c>
      <x:c r="BH36" s="70">
        <x:f t="shared" si="37"/>
        <x:v>0</x:v>
      </x:c>
      <x:c r="BI36" s="70">
        <x:f t="shared" si="37"/>
        <x:v>0</x:v>
      </x:c>
      <x:c r="BJ36" s="73">
        <x:f t="shared" si="37"/>
        <x:v>0</x:v>
      </x:c>
      <x:c r="BK36" s="70">
        <x:f t="shared" si="37"/>
        <x:v>0</x:v>
      </x:c>
      <x:c r="BL36" s="73">
        <x:f t="shared" si="37"/>
        <x:v>0</x:v>
      </x:c>
      <x:c r="BM36" s="70">
        <x:f t="shared" si="37"/>
        <x:v>0</x:v>
      </x:c>
      <x:c r="BN36" s="73">
        <x:f t="shared" si="37"/>
        <x:v>0</x:v>
      </x:c>
      <x:c r="BO36" s="70">
        <x:f t="shared" si="37"/>
        <x:v>0</x:v>
      </x:c>
      <x:c r="BP36" s="73">
        <x:f t="shared" si="37"/>
        <x:v>0</x:v>
      </x:c>
      <x:c r="BQ36" s="70">
        <x:f t="shared" si="37"/>
        <x:v>0</x:v>
      </x:c>
      <x:c r="BR36" s="70">
        <x:f t="shared" si="37"/>
        <x:v>0</x:v>
      </x:c>
      <x:c r="BS36" s="70">
        <x:f t="shared" si="37"/>
        <x:v>0</x:v>
      </x:c>
      <x:c r="BT36" s="70">
        <x:f t="shared" si="37"/>
        <x:v>0</x:v>
      </x:c>
      <x:c r="BU36" s="70">
        <x:f t="shared" si="37"/>
        <x:v>0</x:v>
      </x:c>
      <x:c r="BV36" s="370" t="s">
        <x:v>675</x:v>
      </x:c>
      <x:c r="BW36" s="70">
        <x:f t="shared" ref="BW36:CN36" si="38">SUM(BW37:BW53)</x:f>
        <x:v>1</x:v>
      </x:c>
      <x:c r="BX36" s="70">
        <x:f t="shared" si="38"/>
        <x:v>8</x:v>
      </x:c>
      <x:c r="BY36" s="73">
        <x:f t="shared" si="38"/>
        <x:v>144</x:v>
      </x:c>
      <x:c r="BZ36" s="70">
        <x:f t="shared" si="38"/>
        <x:v>0</x:v>
      </x:c>
      <x:c r="CA36" s="73">
        <x:f t="shared" si="38"/>
        <x:v>0</x:v>
      </x:c>
      <x:c r="CB36" s="70">
        <x:f t="shared" si="38"/>
        <x:v>0</x:v>
      </x:c>
      <x:c r="CC36" s="73">
        <x:f t="shared" si="38"/>
        <x:v>0</x:v>
      </x:c>
      <x:c r="CD36" s="70">
        <x:f t="shared" si="38"/>
        <x:v>0</x:v>
      </x:c>
      <x:c r="CE36" s="70">
        <x:f t="shared" si="38"/>
        <x:v>0</x:v>
      </x:c>
      <x:c r="CF36" s="73">
        <x:f t="shared" si="38"/>
        <x:v>0</x:v>
      </x:c>
      <x:c r="CG36" s="70">
        <x:f t="shared" si="38"/>
        <x:v>0</x:v>
      </x:c>
      <x:c r="CH36" s="70">
        <x:f t="shared" si="38"/>
        <x:v>0</x:v>
      </x:c>
      <x:c r="CI36" s="70">
        <x:f t="shared" si="38"/>
        <x:v>0</x:v>
      </x:c>
      <x:c r="CJ36" s="70">
        <x:f t="shared" si="38"/>
        <x:v>3</x:v>
      </x:c>
      <x:c r="CK36" s="70">
        <x:f t="shared" si="38"/>
        <x:v>0</x:v>
      </x:c>
      <x:c r="CL36" s="70">
        <x:f t="shared" si="38"/>
        <x:v>1</x:v>
      </x:c>
      <x:c r="CM36" s="70">
        <x:f t="shared" si="38"/>
        <x:v>0</x:v>
      </x:c>
      <x:c r="CN36" s="70">
        <x:f t="shared" si="38"/>
        <x:v>0</x:v>
      </x:c>
      <x:c r="CO36" s="70">
        <x:f>SUM(CO37:CO51)</x:f>
        <x:v>0</x:v>
      </x:c>
      <x:c r="CP36" s="73">
        <x:f t="shared" ref="CP36:CX36" si="39">SUM(CP37:CP51)</x:f>
        <x:v>0</x:v>
      </x:c>
      <x:c r="CQ36" s="70">
        <x:f t="shared" si="39"/>
        <x:v>1</x:v>
      </x:c>
      <x:c r="CR36" s="73">
        <x:f t="shared" si="39"/>
        <x:v>112</x:v>
      </x:c>
      <x:c r="CS36" s="70">
        <x:f t="shared" si="39"/>
        <x:v>25</x:v>
      </x:c>
      <x:c r="CT36" s="70">
        <x:f t="shared" si="39"/>
        <x:v>1</x:v>
      </x:c>
      <x:c r="CU36" s="70">
        <x:f t="shared" si="39"/>
        <x:v>3</x:v>
      </x:c>
      <x:c r="CV36" s="70">
        <x:f t="shared" si="39"/>
        <x:v>4</x:v>
      </x:c>
      <x:c r="CW36" s="70">
        <x:f t="shared" si="39"/>
        <x:v>1</x:v>
      </x:c>
      <x:c r="CX36" s="70">
        <x:f t="shared" si="39"/>
        <x:v>4</x:v>
      </x:c>
      <x:c r="CY36" s="370" t="s">
        <x:v>675</x:v>
      </x:c>
      <x:c r="CZ36" s="70">
        <x:f t="shared" ref="CZ36:DG36" si="40">SUM(CZ37:CZ53)</x:f>
        <x:v>0</x:v>
      </x:c>
      <x:c r="DA36" s="73">
        <x:f t="shared" si="40"/>
        <x:v>0</x:v>
      </x:c>
      <x:c r="DB36" s="70">
        <x:f t="shared" si="40"/>
        <x:v>0</x:v>
      </x:c>
      <x:c r="DC36" s="73">
        <x:f t="shared" si="40"/>
        <x:v>0</x:v>
      </x:c>
      <x:c r="DD36" s="70">
        <x:f t="shared" si="40"/>
        <x:v>0</x:v>
      </x:c>
      <x:c r="DE36" s="73">
        <x:f t="shared" si="40"/>
        <x:v>0</x:v>
      </x:c>
      <x:c r="DF36" s="70">
        <x:f t="shared" si="40"/>
        <x:v>0</x:v>
      </x:c>
      <x:c r="DG36" s="104">
        <x:f t="shared" si="40"/>
        <x:v>0</x:v>
      </x:c>
    </x:row>
    <x:row r="37" spans="1:111" s="11" customFormat="1" ht="30" customHeight="1">
      <x:c r="A37" s="565" t="s">
        <x:v>2410</x:v>
      </x:c>
      <x:c r="B37" s="114"/>
      <x:c r="C37" s="73"/>
      <x:c r="D37" s="70">
        <x:v>1</x:v>
      </x:c>
      <x:c r="E37" s="73">
        <x:v>37</x:v>
      </x:c>
      <x:c r="F37" s="70"/>
      <x:c r="G37" s="73"/>
      <x:c r="H37" s="70"/>
      <x:c r="I37" s="73"/>
      <x:c r="J37" s="70"/>
      <x:c r="K37" s="70"/>
      <x:c r="L37" s="73"/>
      <x:c r="M37" s="70"/>
      <x:c r="N37" s="70"/>
      <x:c r="O37" s="70"/>
      <x:c r="P37" s="70"/>
      <x:c r="Q37" s="70"/>
      <x:c r="R37" s="73"/>
      <x:c r="S37" s="70"/>
      <x:c r="T37" s="73"/>
      <x:c r="U37" s="70"/>
      <x:c r="V37" s="73"/>
      <x:c r="W37" s="70"/>
      <x:c r="X37" s="70">
        <x:v>7</x:v>
      </x:c>
      <x:c r="Y37" s="70"/>
      <x:c r="Z37" s="563"/>
      <x:c r="AA37" s="70"/>
      <x:c r="AB37" s="70"/>
      <x:c r="AC37" s="70"/>
      <x:c r="AD37" s="70"/>
      <x:c r="AE37" s="70"/>
      <x:c r="AF37" s="70"/>
      <x:c r="AG37" s="70"/>
      <x:c r="AH37" s="70"/>
      <x:c r="AI37" s="70"/>
      <x:c r="AJ37" s="70"/>
      <x:c r="AK37" s="70"/>
      <x:c r="AL37" s="565" t="s">
        <x:v>2410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/>
      <x:c r="BF37" s="70"/>
      <x:c r="BG37" s="70"/>
      <x:c r="BH37" s="563"/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565" t="s">
        <x:v>2410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70"/>
      <x:c r="CI37" s="70"/>
      <x:c r="CJ37" s="70"/>
      <x:c r="CK37" s="70"/>
      <x:c r="CL37" s="70"/>
      <x:c r="CM37" s="70"/>
      <x:c r="CN37" s="563"/>
      <x:c r="CO37" s="70"/>
      <x:c r="CP37" s="73"/>
      <x:c r="CQ37" s="70"/>
      <x:c r="CR37" s="73"/>
      <x:c r="CS37" s="70">
        <x:v>2</x:v>
      </x:c>
      <x:c r="CT37" s="70"/>
      <x:c r="CU37" s="70"/>
      <x:c r="CV37" s="70"/>
      <x:c r="CW37" s="70"/>
      <x:c r="CX37" s="70"/>
      <x:c r="CY37" s="565" t="s">
        <x:v>2410</x:v>
      </x:c>
      <x:c r="CZ37" s="70"/>
      <x:c r="DA37" s="73"/>
      <x:c r="DB37" s="70"/>
      <x:c r="DC37" s="73"/>
      <x:c r="DD37" s="70"/>
      <x:c r="DE37" s="73"/>
      <x:c r="DF37" s="70"/>
      <x:c r="DG37" s="104"/>
    </x:row>
    <x:row r="38" spans="1:111" s="11" customFormat="1" ht="30" customHeight="1">
      <x:c r="A38" s="565" t="s">
        <x:v>2389</x:v>
      </x:c>
      <x:c r="B38" s="114">
        <x:v>1</x:v>
      </x:c>
      <x:c r="C38" s="73">
        <x:v>28</x:v>
      </x:c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/>
      <x:c r="O38" s="70"/>
      <x:c r="P38" s="70"/>
      <x:c r="Q38" s="70"/>
      <x:c r="R38" s="73"/>
      <x:c r="S38" s="70"/>
      <x:c r="T38" s="73"/>
      <x:c r="U38" s="70"/>
      <x:c r="V38" s="73"/>
      <x:c r="W38" s="70"/>
      <x:c r="X38" s="70">
        <x:v>8</x:v>
      </x:c>
      <x:c r="Y38" s="70"/>
      <x:c r="Z38" s="563"/>
      <x:c r="AA38" s="70"/>
      <x:c r="AB38" s="70"/>
      <x:c r="AC38" s="70"/>
      <x:c r="AD38" s="70"/>
      <x:c r="AE38" s="70"/>
      <x:c r="AF38" s="70"/>
      <x:c r="AG38" s="70"/>
      <x:c r="AH38" s="70"/>
      <x:c r="AI38" s="70"/>
      <x:c r="AJ38" s="70"/>
      <x:c r="AK38" s="70"/>
      <x:c r="AL38" s="565" t="s">
        <x:v>2389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/>
      <x:c r="BF38" s="70"/>
      <x:c r="BG38" s="70"/>
      <x:c r="BH38" s="563"/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565" t="s">
        <x:v>2389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70"/>
      <x:c r="CI38" s="70"/>
      <x:c r="CJ38" s="70"/>
      <x:c r="CK38" s="70"/>
      <x:c r="CL38" s="70"/>
      <x:c r="CM38" s="70"/>
      <x:c r="CN38" s="563"/>
      <x:c r="CO38" s="70"/>
      <x:c r="CP38" s="73"/>
      <x:c r="CQ38" s="70"/>
      <x:c r="CR38" s="73"/>
      <x:c r="CS38" s="70">
        <x:v>2</x:v>
      </x:c>
      <x:c r="CT38" s="70"/>
      <x:c r="CU38" s="70"/>
      <x:c r="CV38" s="70"/>
      <x:c r="CW38" s="70"/>
      <x:c r="CX38" s="70"/>
      <x:c r="CY38" s="565" t="s">
        <x:v>2389</x:v>
      </x:c>
      <x:c r="CZ38" s="70"/>
      <x:c r="DA38" s="73"/>
      <x:c r="DB38" s="70"/>
      <x:c r="DC38" s="73"/>
      <x:c r="DD38" s="70"/>
      <x:c r="DE38" s="73"/>
      <x:c r="DF38" s="70"/>
      <x:c r="DG38" s="104"/>
    </x:row>
    <x:row r="39" spans="1:111" s="11" customFormat="1" ht="30" customHeight="1">
      <x:c r="A39" s="565" t="s">
        <x:v>2411</x:v>
      </x:c>
      <x:c r="B39" s="114"/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/>
      <x:c r="T39" s="73"/>
      <x:c r="U39" s="70"/>
      <x:c r="V39" s="73"/>
      <x:c r="W39" s="70"/>
      <x:c r="X39" s="70">
        <x:v>5</x:v>
      </x:c>
      <x:c r="Y39" s="70"/>
      <x:c r="Z39" s="563"/>
      <x:c r="AA39" s="70"/>
      <x:c r="AB39" s="70"/>
      <x:c r="AC39" s="70"/>
      <x:c r="AD39" s="70"/>
      <x:c r="AE39" s="70"/>
      <x:c r="AF39" s="70"/>
      <x:c r="AG39" s="70"/>
      <x:c r="AH39" s="70"/>
      <x:c r="AI39" s="70"/>
      <x:c r="AJ39" s="70"/>
      <x:c r="AK39" s="70"/>
      <x:c r="AL39" s="565" t="s">
        <x:v>2411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/>
      <x:c r="BF39" s="70"/>
      <x:c r="BG39" s="70"/>
      <x:c r="BH39" s="563"/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565" t="s">
        <x:v>2411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70"/>
      <x:c r="CI39" s="70"/>
      <x:c r="CJ39" s="70"/>
      <x:c r="CK39" s="70"/>
      <x:c r="CL39" s="70"/>
      <x:c r="CM39" s="70"/>
      <x:c r="CN39" s="563"/>
      <x:c r="CO39" s="70"/>
      <x:c r="CP39" s="73"/>
      <x:c r="CQ39" s="70"/>
      <x:c r="CR39" s="73"/>
      <x:c r="CS39" s="70"/>
      <x:c r="CT39" s="70">
        <x:v>1</x:v>
      </x:c>
      <x:c r="CU39" s="70">
        <x:v>1</x:v>
      </x:c>
      <x:c r="CV39" s="70">
        <x:v>1</x:v>
      </x:c>
      <x:c r="CW39" s="70"/>
      <x:c r="CX39" s="70"/>
      <x:c r="CY39" s="565" t="s">
        <x:v>2411</x:v>
      </x:c>
      <x:c r="CZ39" s="70"/>
      <x:c r="DA39" s="73"/>
      <x:c r="DB39" s="70"/>
      <x:c r="DC39" s="73"/>
      <x:c r="DD39" s="70"/>
      <x:c r="DE39" s="73"/>
      <x:c r="DF39" s="70"/>
      <x:c r="DG39" s="104"/>
    </x:row>
    <x:row r="40" spans="1:111" s="11" customFormat="1" ht="30" customHeight="1">
      <x:c r="A40" s="565" t="s">
        <x:v>1174</x:v>
      </x:c>
      <x:c r="B40" s="114"/>
      <x:c r="C40" s="73"/>
      <x:c r="D40" s="70">
        <x:v>1</x:v>
      </x:c>
      <x:c r="E40" s="73">
        <x:v>18</x:v>
      </x:c>
      <x:c r="F40" s="70"/>
      <x:c r="G40" s="73"/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/>
      <x:c r="T40" s="73"/>
      <x:c r="U40" s="70"/>
      <x:c r="V40" s="73"/>
      <x:c r="W40" s="70"/>
      <x:c r="X40" s="70">
        <x:v>2</x:v>
      </x:c>
      <x:c r="Y40" s="70"/>
      <x:c r="Z40" s="563"/>
      <x:c r="AA40" s="70"/>
      <x:c r="AB40" s="70"/>
      <x:c r="AC40" s="70"/>
      <x:c r="AD40" s="70"/>
      <x:c r="AE40" s="70"/>
      <x:c r="AF40" s="70"/>
      <x:c r="AG40" s="70"/>
      <x:c r="AH40" s="70"/>
      <x:c r="AI40" s="70"/>
      <x:c r="AJ40" s="70"/>
      <x:c r="AK40" s="70"/>
      <x:c r="AL40" s="565" t="s">
        <x:v>1174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/>
      <x:c r="BF40" s="70"/>
      <x:c r="BG40" s="70"/>
      <x:c r="BH40" s="563"/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565" t="s">
        <x:v>1174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/>
      <x:c r="CK40" s="70"/>
      <x:c r="CL40" s="70"/>
      <x:c r="CM40" s="70"/>
      <x:c r="CN40" s="563"/>
      <x:c r="CO40" s="70"/>
      <x:c r="CP40" s="73"/>
      <x:c r="CQ40" s="70"/>
      <x:c r="CR40" s="73"/>
      <x:c r="CS40" s="70"/>
      <x:c r="CT40" s="70"/>
      <x:c r="CU40" s="70"/>
      <x:c r="CV40" s="70"/>
      <x:c r="CW40" s="70"/>
      <x:c r="CX40" s="70"/>
      <x:c r="CY40" s="565" t="s">
        <x:v>1174</x:v>
      </x:c>
      <x:c r="CZ40" s="70"/>
      <x:c r="DA40" s="73"/>
      <x:c r="DB40" s="70"/>
      <x:c r="DC40" s="73"/>
      <x:c r="DD40" s="70"/>
      <x:c r="DE40" s="73"/>
      <x:c r="DF40" s="70"/>
      <x:c r="DG40" s="104"/>
    </x:row>
    <x:row r="41" spans="1:111" s="11" customFormat="1" ht="30" customHeight="1">
      <x:c r="A41" s="485" t="s">
        <x:v>2437</x:v>
      </x:c>
      <x:c r="B41" s="114">
        <x:v>1</x:v>
      </x:c>
      <x:c r="C41" s="73">
        <x:v>162</x:v>
      </x:c>
      <x:c r="D41" s="70">
        <x:v>1</x:v>
      </x:c>
      <x:c r="E41" s="73">
        <x:v>38</x:v>
      </x:c>
      <x:c r="F41" s="70"/>
      <x:c r="G41" s="73"/>
      <x:c r="H41" s="70"/>
      <x:c r="I41" s="73"/>
      <x:c r="J41" s="70"/>
      <x:c r="K41" s="70"/>
      <x:c r="L41" s="73"/>
      <x:c r="M41" s="70"/>
      <x:c r="N41" s="70"/>
      <x:c r="O41" s="70"/>
      <x:c r="P41" s="70"/>
      <x:c r="Q41" s="70"/>
      <x:c r="R41" s="73"/>
      <x:c r="S41" s="70"/>
      <x:c r="T41" s="73"/>
      <x:c r="U41" s="70"/>
      <x:c r="V41" s="73"/>
      <x:c r="W41" s="70"/>
      <x:c r="X41" s="70"/>
      <x:c r="Y41" s="70"/>
      <x:c r="Z41" s="563"/>
      <x:c r="AA41" s="70"/>
      <x:c r="AB41" s="70"/>
      <x:c r="AC41" s="70"/>
      <x:c r="AD41" s="70"/>
      <x:c r="AE41" s="70"/>
      <x:c r="AF41" s="70"/>
      <x:c r="AG41" s="70"/>
      <x:c r="AH41" s="70"/>
      <x:c r="AI41" s="70"/>
      <x:c r="AJ41" s="70"/>
      <x:c r="AK41" s="70"/>
      <x:c r="AL41" s="485" t="s">
        <x:v>2437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/>
      <x:c r="BF41" s="70"/>
      <x:c r="BG41" s="70"/>
      <x:c r="BH41" s="563"/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485" t="s">
        <x:v>2437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70"/>
      <x:c r="CI41" s="70"/>
      <x:c r="CJ41" s="70"/>
      <x:c r="CK41" s="70"/>
      <x:c r="CL41" s="70">
        <x:v>1</x:v>
      </x:c>
      <x:c r="CM41" s="70"/>
      <x:c r="CN41" s="563"/>
      <x:c r="CO41" s="70"/>
      <x:c r="CP41" s="73"/>
      <x:c r="CQ41" s="70"/>
      <x:c r="CR41" s="73"/>
      <x:c r="CS41" s="70">
        <x:v>8</x:v>
      </x:c>
      <x:c r="CT41" s="70"/>
      <x:c r="CU41" s="70"/>
      <x:c r="CV41" s="70"/>
      <x:c r="CW41" s="70"/>
      <x:c r="CX41" s="70"/>
      <x:c r="CY41" s="485" t="s">
        <x:v>2437</x:v>
      </x:c>
      <x:c r="CZ41" s="70"/>
      <x:c r="DA41" s="73"/>
      <x:c r="DB41" s="70"/>
      <x:c r="DC41" s="73"/>
      <x:c r="DD41" s="70"/>
      <x:c r="DE41" s="73"/>
      <x:c r="DF41" s="70"/>
      <x:c r="DG41" s="104"/>
    </x:row>
    <x:row r="42" spans="1:111" s="11" customFormat="1" ht="30" customHeight="1">
      <x:c r="A42" s="485" t="s">
        <x:v>193</x:v>
      </x:c>
      <x:c r="B42" s="114"/>
      <x:c r="C42" s="73"/>
      <x:c r="D42" s="70"/>
      <x:c r="E42" s="73"/>
      <x:c r="F42" s="70"/>
      <x:c r="G42" s="73"/>
      <x:c r="H42" s="70"/>
      <x:c r="I42" s="73"/>
      <x:c r="J42" s="70"/>
      <x:c r="K42" s="70"/>
      <x:c r="L42" s="73"/>
      <x:c r="M42" s="70"/>
      <x:c r="N42" s="70"/>
      <x:c r="O42" s="70"/>
      <x:c r="P42" s="70"/>
      <x:c r="Q42" s="70"/>
      <x:c r="R42" s="73"/>
      <x:c r="S42" s="70">
        <x:v>1</x:v>
      </x:c>
      <x:c r="T42" s="73">
        <x:v>20.25</x:v>
      </x:c>
      <x:c r="U42" s="70"/>
      <x:c r="V42" s="73"/>
      <x:c r="W42" s="70"/>
      <x:c r="X42" s="70">
        <x:v>8</x:v>
      </x:c>
      <x:c r="Y42" s="70"/>
      <x:c r="Z42" s="563"/>
      <x:c r="AA42" s="70"/>
      <x:c r="AB42" s="70"/>
      <x:c r="AC42" s="70"/>
      <x:c r="AD42" s="70"/>
      <x:c r="AE42" s="70"/>
      <x:c r="AF42" s="70"/>
      <x:c r="AG42" s="70"/>
      <x:c r="AH42" s="70"/>
      <x:c r="AI42" s="70"/>
      <x:c r="AJ42" s="70"/>
      <x:c r="AK42" s="70"/>
      <x:c r="AL42" s="485" t="s">
        <x:v>193</x:v>
      </x:c>
      <x:c r="AM42" s="70"/>
      <x:c r="AN42" s="73"/>
      <x:c r="AO42" s="70"/>
      <x:c r="AP42" s="70"/>
      <x:c r="AQ42" s="70"/>
      <x:c r="AR42" s="73"/>
      <x:c r="AS42" s="70"/>
      <x:c r="AT42" s="73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70"/>
      <x:c r="BE42" s="70">
        <x:v>1</x:v>
      </x:c>
      <x:c r="BF42" s="70">
        <x:v>2</x:v>
      </x:c>
      <x:c r="BG42" s="70"/>
      <x:c r="BH42" s="563"/>
      <x:c r="BI42" s="70"/>
      <x:c r="BJ42" s="73"/>
      <x:c r="BK42" s="70"/>
      <x:c r="BL42" s="73"/>
      <x:c r="BM42" s="70"/>
      <x:c r="BN42" s="73"/>
      <x:c r="BO42" s="70"/>
      <x:c r="BP42" s="73"/>
      <x:c r="BQ42" s="70"/>
      <x:c r="BR42" s="70"/>
      <x:c r="BS42" s="70"/>
      <x:c r="BT42" s="70"/>
      <x:c r="BU42" s="70"/>
      <x:c r="BV42" s="485" t="s">
        <x:v>193</x:v>
      </x:c>
      <x:c r="BW42" s="70"/>
      <x:c r="BX42" s="70"/>
      <x:c r="BY42" s="73"/>
      <x:c r="BZ42" s="70"/>
      <x:c r="CA42" s="73"/>
      <x:c r="CB42" s="70"/>
      <x:c r="CC42" s="73"/>
      <x:c r="CD42" s="70"/>
      <x:c r="CE42" s="70"/>
      <x:c r="CF42" s="73"/>
      <x:c r="CG42" s="70"/>
      <x:c r="CH42" s="70"/>
      <x:c r="CI42" s="70"/>
      <x:c r="CJ42" s="70">
        <x:v>1</x:v>
      </x:c>
      <x:c r="CK42" s="70"/>
      <x:c r="CL42" s="70"/>
      <x:c r="CM42" s="70"/>
      <x:c r="CN42" s="563"/>
      <x:c r="CO42" s="70"/>
      <x:c r="CP42" s="73"/>
      <x:c r="CQ42" s="70">
        <x:v>1</x:v>
      </x:c>
      <x:c r="CR42" s="73">
        <x:v>112</x:v>
      </x:c>
      <x:c r="CS42" s="70">
        <x:v>3</x:v>
      </x:c>
      <x:c r="CT42" s="70"/>
      <x:c r="CU42" s="70"/>
      <x:c r="CV42" s="70"/>
      <x:c r="CW42" s="70">
        <x:v>1</x:v>
      </x:c>
      <x:c r="CX42" s="70">
        <x:v>4</x:v>
      </x:c>
      <x:c r="CY42" s="485" t="s">
        <x:v>193</x:v>
      </x:c>
      <x:c r="CZ42" s="70"/>
      <x:c r="DA42" s="73"/>
      <x:c r="DB42" s="70"/>
      <x:c r="DC42" s="73"/>
      <x:c r="DD42" s="70"/>
      <x:c r="DE42" s="73"/>
      <x:c r="DF42" s="70"/>
      <x:c r="DG42" s="104"/>
    </x:row>
    <x:row r="43" spans="1:111" s="11" customFormat="1" ht="30" customHeight="1">
      <x:c r="A43" s="485" t="s">
        <x:v>1198</x:v>
      </x:c>
      <x:c r="B43" s="114"/>
      <x:c r="C43" s="73"/>
      <x:c r="D43" s="70"/>
      <x:c r="E43" s="73"/>
      <x:c r="F43" s="70"/>
      <x:c r="G43" s="73"/>
      <x:c r="H43" s="70"/>
      <x:c r="I43" s="73"/>
      <x:c r="J43" s="70"/>
      <x:c r="K43" s="70"/>
      <x:c r="L43" s="73"/>
      <x:c r="M43" s="70"/>
      <x:c r="N43" s="70"/>
      <x:c r="O43" s="70"/>
      <x:c r="P43" s="70"/>
      <x:c r="Q43" s="70"/>
      <x:c r="R43" s="73"/>
      <x:c r="S43" s="70"/>
      <x:c r="T43" s="73"/>
      <x:c r="U43" s="70"/>
      <x:c r="V43" s="73"/>
      <x:c r="W43" s="70"/>
      <x:c r="X43" s="70">
        <x:v>10</x:v>
      </x:c>
      <x:c r="Y43" s="70"/>
      <x:c r="Z43" s="563"/>
      <x:c r="AA43" s="70"/>
      <x:c r="AB43" s="70"/>
      <x:c r="AC43" s="70"/>
      <x:c r="AD43" s="70"/>
      <x:c r="AE43" s="70"/>
      <x:c r="AF43" s="70"/>
      <x:c r="AG43" s="70"/>
      <x:c r="AH43" s="70"/>
      <x:c r="AI43" s="70"/>
      <x:c r="AJ43" s="70"/>
      <x:c r="AK43" s="70"/>
      <x:c r="AL43" s="485" t="s">
        <x:v>1198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/>
      <x:c r="BF43" s="70"/>
      <x:c r="BG43" s="70"/>
      <x:c r="BH43" s="563"/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485" t="s">
        <x:v>1198</x:v>
      </x:c>
      <x:c r="BW43" s="70">
        <x:v>1</x:v>
      </x:c>
      <x:c r="BX43" s="70">
        <x:v>8</x:v>
      </x:c>
      <x:c r="BY43" s="73">
        <x:v>144</x:v>
      </x:c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>
        <x:v>1</x:v>
      </x:c>
      <x:c r="CK43" s="70"/>
      <x:c r="CL43" s="70"/>
      <x:c r="CM43" s="70"/>
      <x:c r="CN43" s="563"/>
      <x:c r="CO43" s="70"/>
      <x:c r="CP43" s="73"/>
      <x:c r="CQ43" s="70"/>
      <x:c r="CR43" s="73"/>
      <x:c r="CS43" s="70"/>
      <x:c r="CT43" s="70"/>
      <x:c r="CU43" s="70"/>
      <x:c r="CV43" s="70"/>
      <x:c r="CW43" s="70"/>
      <x:c r="CX43" s="70"/>
      <x:c r="CY43" s="485" t="s">
        <x:v>1198</x:v>
      </x:c>
      <x:c r="CZ43" s="70"/>
      <x:c r="DA43" s="73"/>
      <x:c r="DB43" s="70"/>
      <x:c r="DC43" s="73"/>
      <x:c r="DD43" s="70"/>
      <x:c r="DE43" s="73"/>
      <x:c r="DF43" s="70"/>
      <x:c r="DG43" s="104"/>
    </x:row>
    <x:row r="44" spans="1:111" s="11" customFormat="1" ht="30" customHeight="1">
      <x:c r="A44" s="485" t="s">
        <x:v>2407</x:v>
      </x:c>
      <x:c r="B44" s="114">
        <x:v>1</x:v>
      </x:c>
      <x:c r="C44" s="73">
        <x:v>351</x:v>
      </x:c>
      <x:c r="D44" s="70">
        <x:v>1</x:v>
      </x:c>
      <x:c r="E44" s="73">
        <x:v>268</x:v>
      </x:c>
      <x:c r="F44" s="70"/>
      <x:c r="G44" s="73"/>
      <x:c r="H44" s="70"/>
      <x:c r="I44" s="73"/>
      <x:c r="J44" s="70"/>
      <x:c r="K44" s="70"/>
      <x:c r="L44" s="73"/>
      <x:c r="M44" s="70"/>
      <x:c r="N44" s="70"/>
      <x:c r="O44" s="70"/>
      <x:c r="P44" s="70"/>
      <x:c r="Q44" s="70"/>
      <x:c r="R44" s="73"/>
      <x:c r="S44" s="70"/>
      <x:c r="T44" s="73"/>
      <x:c r="U44" s="70"/>
      <x:c r="V44" s="73"/>
      <x:c r="W44" s="70"/>
      <x:c r="X44" s="70"/>
      <x:c r="Y44" s="70">
        <x:v>1</x:v>
      </x:c>
      <x:c r="Z44" s="70">
        <x:v>8</x:v>
      </x:c>
      <x:c r="AA44" s="70"/>
      <x:c r="AB44" s="70"/>
      <x:c r="AC44" s="70"/>
      <x:c r="AD44" s="70"/>
      <x:c r="AE44" s="70"/>
      <x:c r="AF44" s="70">
        <x:v>1</x:v>
      </x:c>
      <x:c r="AG44" s="70"/>
      <x:c r="AH44" s="70"/>
      <x:c r="AI44" s="70"/>
      <x:c r="AJ44" s="70"/>
      <x:c r="AK44" s="70"/>
      <x:c r="AL44" s="485" t="s">
        <x:v>2407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/>
      <x:c r="BF44" s="70"/>
      <x:c r="BG44" s="70"/>
      <x:c r="BH44" s="563"/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485" t="s">
        <x:v>2407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70"/>
      <x:c r="CI44" s="70"/>
      <x:c r="CJ44" s="70"/>
      <x:c r="CK44" s="70"/>
      <x:c r="CL44" s="70"/>
      <x:c r="CM44" s="70"/>
      <x:c r="CN44" s="563"/>
      <x:c r="CO44" s="70"/>
      <x:c r="CP44" s="73"/>
      <x:c r="CQ44" s="70"/>
      <x:c r="CR44" s="73"/>
      <x:c r="CS44" s="70">
        <x:v>8</x:v>
      </x:c>
      <x:c r="CT44" s="70"/>
      <x:c r="CU44" s="70"/>
      <x:c r="CV44" s="70"/>
      <x:c r="CW44" s="70"/>
      <x:c r="CX44" s="70"/>
      <x:c r="CY44" s="485" t="s">
        <x:v>2407</x:v>
      </x:c>
      <x:c r="CZ44" s="70"/>
      <x:c r="DA44" s="73"/>
      <x:c r="DB44" s="70"/>
      <x:c r="DC44" s="73"/>
      <x:c r="DD44" s="70"/>
      <x:c r="DE44" s="73"/>
      <x:c r="DF44" s="70"/>
      <x:c r="DG44" s="104"/>
    </x:row>
    <x:row r="45" spans="1:111" s="11" customFormat="1" ht="30" customHeight="1">
      <x:c r="A45" s="485" t="s">
        <x:v>1087</x:v>
      </x:c>
      <x:c r="B45" s="114"/>
      <x:c r="C45" s="73"/>
      <x:c r="D45" s="70"/>
      <x:c r="E45" s="73"/>
      <x:c r="F45" s="70"/>
      <x:c r="G45" s="73"/>
      <x:c r="H45" s="70"/>
      <x:c r="I45" s="73"/>
      <x:c r="J45" s="70"/>
      <x:c r="K45" s="70"/>
      <x:c r="L45" s="73"/>
      <x:c r="M45" s="70"/>
      <x:c r="N45" s="70"/>
      <x:c r="O45" s="70"/>
      <x:c r="P45" s="70"/>
      <x:c r="Q45" s="70"/>
      <x:c r="R45" s="73"/>
      <x:c r="S45" s="70"/>
      <x:c r="T45" s="73"/>
      <x:c r="U45" s="70"/>
      <x:c r="V45" s="73"/>
      <x:c r="W45" s="70"/>
      <x:c r="X45" s="70">
        <x:v>4</x:v>
      </x:c>
      <x:c r="Y45" s="70"/>
      <x:c r="Z45" s="563"/>
      <x:c r="AA45" s="70"/>
      <x:c r="AB45" s="70"/>
      <x:c r="AC45" s="70"/>
      <x:c r="AD45" s="70"/>
      <x:c r="AE45" s="70"/>
      <x:c r="AF45" s="70"/>
      <x:c r="AG45" s="70"/>
      <x:c r="AH45" s="70"/>
      <x:c r="AI45" s="70"/>
      <x:c r="AJ45" s="70">
        <x:v>2</x:v>
      </x:c>
      <x:c r="AK45" s="70">
        <x:v>2</x:v>
      </x:c>
      <x:c r="AL45" s="485" t="s">
        <x:v>1087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70"/>
      <x:c r="BE45" s="70">
        <x:v>1</x:v>
      </x:c>
      <x:c r="BF45" s="70">
        <x:v>2</x:v>
      </x:c>
      <x:c r="BG45" s="70"/>
      <x:c r="BH45" s="563"/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485" t="s">
        <x:v>1087</x:v>
      </x:c>
      <x:c r="BW45" s="70"/>
      <x:c r="BX45" s="70"/>
      <x:c r="BY45" s="73"/>
      <x:c r="BZ45" s="70"/>
      <x:c r="CA45" s="73"/>
      <x:c r="CB45" s="70"/>
      <x:c r="CC45" s="73"/>
      <x:c r="CD45" s="70"/>
      <x:c r="CE45" s="70"/>
      <x:c r="CF45" s="73"/>
      <x:c r="CG45" s="70"/>
      <x:c r="CH45" s="70"/>
      <x:c r="CI45" s="70"/>
      <x:c r="CJ45" s="70"/>
      <x:c r="CK45" s="70"/>
      <x:c r="CL45" s="70"/>
      <x:c r="CM45" s="70"/>
      <x:c r="CN45" s="563"/>
      <x:c r="CO45" s="70"/>
      <x:c r="CP45" s="73"/>
      <x:c r="CQ45" s="70"/>
      <x:c r="CR45" s="73"/>
      <x:c r="CS45" s="70"/>
      <x:c r="CT45" s="70"/>
      <x:c r="CU45" s="70"/>
      <x:c r="CV45" s="70"/>
      <x:c r="CW45" s="70"/>
      <x:c r="CX45" s="70"/>
      <x:c r="CY45" s="485" t="s">
        <x:v>1087</x:v>
      </x:c>
      <x:c r="CZ45" s="70"/>
      <x:c r="DA45" s="73"/>
      <x:c r="DB45" s="70"/>
      <x:c r="DC45" s="73"/>
      <x:c r="DD45" s="70"/>
      <x:c r="DE45" s="73"/>
      <x:c r="DF45" s="70"/>
      <x:c r="DG45" s="104"/>
    </x:row>
    <x:row r="46" spans="1:111" s="11" customFormat="1" ht="30" customHeight="1">
      <x:c r="A46" s="565" t="s">
        <x:v>2420</x:v>
      </x:c>
      <x:c r="B46" s="114">
        <x:v>1</x:v>
      </x:c>
      <x:c r="C46" s="73">
        <x:v>1198</x:v>
      </x:c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>
        <x:v>2</x:v>
      </x:c>
      <x:c r="Y46" s="70"/>
      <x:c r="Z46" s="563"/>
      <x:c r="AA46" s="70"/>
      <x:c r="AB46" s="70"/>
      <x:c r="AC46" s="70"/>
      <x:c r="AD46" s="70"/>
      <x:c r="AE46" s="70"/>
      <x:c r="AF46" s="70"/>
      <x:c r="AG46" s="70"/>
      <x:c r="AH46" s="70"/>
      <x:c r="AI46" s="70"/>
      <x:c r="AJ46" s="70"/>
      <x:c r="AK46" s="70"/>
      <x:c r="AL46" s="565" t="s">
        <x:v>2420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/>
      <x:c r="BH46" s="563"/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565" t="s">
        <x:v>2420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70"/>
      <x:c r="CI46" s="70"/>
      <x:c r="CJ46" s="70"/>
      <x:c r="CK46" s="70"/>
      <x:c r="CL46" s="70"/>
      <x:c r="CM46" s="70"/>
      <x:c r="CN46" s="563"/>
      <x:c r="CO46" s="70"/>
      <x:c r="CP46" s="73"/>
      <x:c r="CQ46" s="70"/>
      <x:c r="CR46" s="73"/>
      <x:c r="CS46" s="70"/>
      <x:c r="CT46" s="70"/>
      <x:c r="CU46" s="70"/>
      <x:c r="CV46" s="70"/>
      <x:c r="CW46" s="70"/>
      <x:c r="CX46" s="70"/>
      <x:c r="CY46" s="565" t="s">
        <x:v>2420</x:v>
      </x:c>
      <x:c r="CZ46" s="70"/>
      <x:c r="DA46" s="73"/>
      <x:c r="DB46" s="70"/>
      <x:c r="DC46" s="73"/>
      <x:c r="DD46" s="70"/>
      <x:c r="DE46" s="73"/>
      <x:c r="DF46" s="70"/>
      <x:c r="DG46" s="104"/>
    </x:row>
    <x:row r="47" spans="1:111" s="11" customFormat="1" ht="30" customHeight="1">
      <x:c r="A47" s="546" t="s">
        <x:v>866</x:v>
      </x:c>
      <x:c r="B47" s="114">
        <x:v>1</x:v>
      </x:c>
      <x:c r="C47" s="73">
        <x:v>3395</x:v>
      </x:c>
      <x:c r="D47" s="70"/>
      <x:c r="E47" s="73"/>
      <x:c r="F47" s="70"/>
      <x:c r="G47" s="73"/>
      <x:c r="H47" s="70"/>
      <x:c r="I47" s="73"/>
      <x:c r="J47" s="70"/>
      <x:c r="K47" s="70"/>
      <x:c r="L47" s="73"/>
      <x:c r="M47" s="70"/>
      <x:c r="N47" s="70"/>
      <x:c r="O47" s="70"/>
      <x:c r="P47" s="70"/>
      <x:c r="Q47" s="70"/>
      <x:c r="R47" s="73"/>
      <x:c r="S47" s="70"/>
      <x:c r="T47" s="73"/>
      <x:c r="U47" s="70"/>
      <x:c r="V47" s="73"/>
      <x:c r="W47" s="70"/>
      <x:c r="X47" s="70">
        <x:v>2</x:v>
      </x:c>
      <x:c r="Y47" s="70"/>
      <x:c r="Z47" s="563"/>
      <x:c r="AA47" s="70"/>
      <x:c r="AB47" s="70"/>
      <x:c r="AC47" s="70"/>
      <x:c r="AD47" s="70"/>
      <x:c r="AE47" s="70"/>
      <x:c r="AF47" s="70"/>
      <x:c r="AG47" s="70"/>
      <x:c r="AH47" s="70"/>
      <x:c r="AI47" s="70"/>
      <x:c r="AJ47" s="70"/>
      <x:c r="AK47" s="70"/>
      <x:c r="AL47" s="546" t="s">
        <x:v>866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/>
      <x:c r="BF47" s="70"/>
      <x:c r="BG47" s="70"/>
      <x:c r="BH47" s="563"/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546" t="s">
        <x:v>866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/>
      <x:c r="CK47" s="70"/>
      <x:c r="CL47" s="70"/>
      <x:c r="CM47" s="70"/>
      <x:c r="CN47" s="563"/>
      <x:c r="CO47" s="70"/>
      <x:c r="CP47" s="73"/>
      <x:c r="CQ47" s="70"/>
      <x:c r="CR47" s="73"/>
      <x:c r="CS47" s="70"/>
      <x:c r="CT47" s="70"/>
      <x:c r="CU47" s="70"/>
      <x:c r="CV47" s="70"/>
      <x:c r="CW47" s="70"/>
      <x:c r="CX47" s="70"/>
      <x:c r="CY47" s="546" t="s">
        <x:v>866</x:v>
      </x:c>
      <x:c r="CZ47" s="70"/>
      <x:c r="DA47" s="73"/>
      <x:c r="DB47" s="70"/>
      <x:c r="DC47" s="73"/>
      <x:c r="DD47" s="70"/>
      <x:c r="DE47" s="73"/>
      <x:c r="DF47" s="70"/>
      <x:c r="DG47" s="104"/>
    </x:row>
    <x:row r="48" spans="1:111" s="11" customFormat="1" ht="30" customHeight="1">
      <x:c r="A48" s="546" t="s">
        <x:v>850</x:v>
      </x:c>
      <x:c r="B48" s="114">
        <x:v>1</x:v>
      </x:c>
      <x:c r="C48" s="73">
        <x:v>427</x:v>
      </x:c>
      <x:c r="D48" s="70"/>
      <x:c r="E48" s="73"/>
      <x:c r="F48" s="70"/>
      <x:c r="G48" s="73"/>
      <x:c r="H48" s="70"/>
      <x:c r="I48" s="73"/>
      <x:c r="J48" s="70"/>
      <x:c r="K48" s="70"/>
      <x:c r="L48" s="73"/>
      <x:c r="M48" s="70"/>
      <x:c r="N48" s="70"/>
      <x:c r="O48" s="70"/>
      <x:c r="P48" s="70"/>
      <x:c r="Q48" s="70"/>
      <x:c r="R48" s="73"/>
      <x:c r="S48" s="70">
        <x:v>1</x:v>
      </x:c>
      <x:c r="T48" s="73">
        <x:v>25</x:v>
      </x:c>
      <x:c r="U48" s="70"/>
      <x:c r="V48" s="73"/>
      <x:c r="W48" s="70"/>
      <x:c r="X48" s="70">
        <x:v>4</x:v>
      </x:c>
      <x:c r="Y48" s="70"/>
      <x:c r="Z48" s="563"/>
      <x:c r="AA48" s="70"/>
      <x:c r="AB48" s="70"/>
      <x:c r="AC48" s="70"/>
      <x:c r="AD48" s="70"/>
      <x:c r="AE48" s="70"/>
      <x:c r="AF48" s="70"/>
      <x:c r="AG48" s="70"/>
      <x:c r="AH48" s="70"/>
      <x:c r="AI48" s="70"/>
      <x:c r="AJ48" s="70"/>
      <x:c r="AK48" s="70"/>
      <x:c r="AL48" s="546" t="s">
        <x:v>850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/>
      <x:c r="BF48" s="70"/>
      <x:c r="BG48" s="70"/>
      <x:c r="BH48" s="563"/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546" t="s">
        <x:v>850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70"/>
      <x:c r="CI48" s="70"/>
      <x:c r="CJ48" s="70"/>
      <x:c r="CK48" s="70"/>
      <x:c r="CL48" s="70"/>
      <x:c r="CM48" s="70"/>
      <x:c r="CN48" s="563"/>
      <x:c r="CO48" s="70"/>
      <x:c r="CP48" s="73"/>
      <x:c r="CQ48" s="70"/>
      <x:c r="CR48" s="73"/>
      <x:c r="CS48" s="70"/>
      <x:c r="CT48" s="70"/>
      <x:c r="CU48" s="70">
        <x:v>1</x:v>
      </x:c>
      <x:c r="CV48" s="70">
        <x:v>1</x:v>
      </x:c>
      <x:c r="CW48" s="70"/>
      <x:c r="CX48" s="70"/>
      <x:c r="CY48" s="546" t="s">
        <x:v>850</x:v>
      </x:c>
      <x:c r="CZ48" s="70"/>
      <x:c r="DA48" s="73"/>
      <x:c r="DB48" s="70"/>
      <x:c r="DC48" s="73"/>
      <x:c r="DD48" s="70"/>
      <x:c r="DE48" s="73"/>
      <x:c r="DF48" s="70"/>
      <x:c r="DG48" s="104"/>
    </x:row>
    <x:row r="49" spans="1:111" s="11" customFormat="1" ht="30" customHeight="1">
      <x:c r="A49" s="546" t="s">
        <x:v>2301</x:v>
      </x:c>
      <x:c r="B49" s="114">
        <x:v>1</x:v>
      </x:c>
      <x:c r="C49" s="73">
        <x:v>277</x:v>
      </x:c>
      <x:c r="D49" s="70"/>
      <x:c r="E49" s="73"/>
      <x:c r="F49" s="70"/>
      <x:c r="G49" s="73"/>
      <x:c r="H49" s="70"/>
      <x:c r="I49" s="73"/>
      <x:c r="J49" s="70"/>
      <x:c r="K49" s="70"/>
      <x:c r="L49" s="73"/>
      <x:c r="M49" s="70"/>
      <x:c r="N49" s="70"/>
      <x:c r="O49" s="70"/>
      <x:c r="P49" s="70"/>
      <x:c r="Q49" s="70"/>
      <x:c r="R49" s="73"/>
      <x:c r="S49" s="70">
        <x:v>1</x:v>
      </x:c>
      <x:c r="T49" s="73">
        <x:v>11.1</x:v>
      </x:c>
      <x:c r="U49" s="70"/>
      <x:c r="V49" s="73"/>
      <x:c r="W49" s="70"/>
      <x:c r="X49" s="70">
        <x:v>4</x:v>
      </x:c>
      <x:c r="Y49" s="70"/>
      <x:c r="Z49" s="70"/>
      <x:c r="AA49" s="70"/>
      <x:c r="AB49" s="70"/>
      <x:c r="AC49" s="70"/>
      <x:c r="AD49" s="70"/>
      <x:c r="AE49" s="70"/>
      <x:c r="AF49" s="70"/>
      <x:c r="AG49" s="70"/>
      <x:c r="AH49" s="70"/>
      <x:c r="AI49" s="70"/>
      <x:c r="AJ49" s="70"/>
      <x:c r="AK49" s="70"/>
      <x:c r="AL49" s="546" t="s">
        <x:v>2301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/>
      <x:c r="BF49" s="70"/>
      <x:c r="BG49" s="70"/>
      <x:c r="BH49" s="70"/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546" t="s">
        <x:v>2301</x:v>
      </x:c>
      <x:c r="BW49" s="70"/>
      <x:c r="BX49" s="70"/>
      <x:c r="BY49" s="73"/>
      <x:c r="BZ49" s="70"/>
      <x:c r="CA49" s="73"/>
      <x:c r="CB49" s="70"/>
      <x:c r="CC49" s="73"/>
      <x:c r="CD49" s="70"/>
      <x:c r="CE49" s="70"/>
      <x:c r="CF49" s="73"/>
      <x:c r="CG49" s="70"/>
      <x:c r="CH49" s="70"/>
      <x:c r="CI49" s="70"/>
      <x:c r="CJ49" s="70"/>
      <x:c r="CK49" s="70"/>
      <x:c r="CL49" s="70"/>
      <x:c r="CM49" s="70"/>
      <x:c r="CN49" s="70"/>
      <x:c r="CO49" s="70"/>
      <x:c r="CP49" s="73"/>
      <x:c r="CQ49" s="70"/>
      <x:c r="CR49" s="73"/>
      <x:c r="CS49" s="70"/>
      <x:c r="CT49" s="70"/>
      <x:c r="CU49" s="70"/>
      <x:c r="CV49" s="70">
        <x:v>1</x:v>
      </x:c>
      <x:c r="CW49" s="70"/>
      <x:c r="CX49" s="70"/>
      <x:c r="CY49" s="546" t="s">
        <x:v>2301</x:v>
      </x:c>
      <x:c r="CZ49" s="70"/>
      <x:c r="DA49" s="73"/>
      <x:c r="DB49" s="70"/>
      <x:c r="DC49" s="73"/>
      <x:c r="DD49" s="70"/>
      <x:c r="DE49" s="73"/>
      <x:c r="DF49" s="70"/>
      <x:c r="DG49" s="104"/>
    </x:row>
    <x:row r="50" spans="1:111" s="11" customFormat="1" ht="30" customHeight="1">
      <x:c r="A50" s="546" t="s">
        <x:v>2326</x:v>
      </x:c>
      <x:c r="B50" s="114">
        <x:v>1</x:v>
      </x:c>
      <x:c r="C50" s="73">
        <x:v>77</x:v>
      </x:c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/>
      <x:c r="T50" s="73"/>
      <x:c r="U50" s="70"/>
      <x:c r="V50" s="73"/>
      <x:c r="W50" s="70"/>
      <x:c r="X50" s="70"/>
      <x:c r="Y50" s="70"/>
      <x:c r="Z50" s="70"/>
      <x:c r="AA50" s="70"/>
      <x:c r="AB50" s="70"/>
      <x:c r="AC50" s="70"/>
      <x:c r="AD50" s="70"/>
      <x:c r="AE50" s="70"/>
      <x:c r="AF50" s="70"/>
      <x:c r="AG50" s="70"/>
      <x:c r="AH50" s="70"/>
      <x:c r="AI50" s="70"/>
      <x:c r="AJ50" s="70"/>
      <x:c r="AK50" s="70"/>
      <x:c r="AL50" s="546" t="s">
        <x:v>2326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/>
      <x:c r="BF50" s="70"/>
      <x:c r="BG50" s="70"/>
      <x:c r="BH50" s="70"/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546" t="s">
        <x:v>2326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/>
      <x:c r="CK50" s="70"/>
      <x:c r="CL50" s="70"/>
      <x:c r="CM50" s="70"/>
      <x:c r="CN50" s="70"/>
      <x:c r="CO50" s="70"/>
      <x:c r="CP50" s="73"/>
      <x:c r="CQ50" s="70"/>
      <x:c r="CR50" s="73"/>
      <x:c r="CS50" s="70"/>
      <x:c r="CT50" s="70"/>
      <x:c r="CU50" s="70"/>
      <x:c r="CV50" s="70"/>
      <x:c r="CW50" s="70"/>
      <x:c r="CX50" s="70"/>
      <x:c r="CY50" s="546" t="s">
        <x:v>2326</x:v>
      </x:c>
      <x:c r="CZ50" s="70"/>
      <x:c r="DA50" s="73"/>
      <x:c r="DB50" s="70"/>
      <x:c r="DC50" s="73"/>
      <x:c r="DD50" s="70"/>
      <x:c r="DE50" s="73"/>
      <x:c r="DF50" s="70"/>
      <x:c r="DG50" s="104"/>
    </x:row>
    <x:row r="51" spans="1:111" s="11" customFormat="1" ht="30" customHeight="1">
      <x:c r="A51" s="546" t="s">
        <x:v>190</x:v>
      </x:c>
      <x:c r="B51" s="114">
        <x:v>1</x:v>
      </x:c>
      <x:c r="C51" s="73">
        <x:v>397.5</x:v>
      </x:c>
      <x:c r="D51" s="70"/>
      <x:c r="E51" s="73"/>
      <x:c r="F51" s="70"/>
      <x:c r="G51" s="73"/>
      <x:c r="H51" s="70"/>
      <x:c r="I51" s="73"/>
      <x:c r="J51" s="70"/>
      <x:c r="K51" s="70"/>
      <x:c r="L51" s="73"/>
      <x:c r="M51" s="70"/>
      <x:c r="N51" s="70"/>
      <x:c r="O51" s="70"/>
      <x:c r="P51" s="70"/>
      <x:c r="Q51" s="70"/>
      <x:c r="R51" s="73"/>
      <x:c r="S51" s="70"/>
      <x:c r="T51" s="73"/>
      <x:c r="U51" s="70"/>
      <x:c r="V51" s="73"/>
      <x:c r="W51" s="70"/>
      <x:c r="X51" s="70">
        <x:v>9</x:v>
      </x:c>
      <x:c r="Y51" s="70"/>
      <x:c r="Z51" s="70"/>
      <x:c r="AA51" s="70"/>
      <x:c r="AB51" s="70"/>
      <x:c r="AC51" s="70"/>
      <x:c r="AD51" s="70"/>
      <x:c r="AE51" s="70"/>
      <x:c r="AF51" s="70"/>
      <x:c r="AG51" s="70"/>
      <x:c r="AH51" s="70"/>
      <x:c r="AI51" s="70"/>
      <x:c r="AJ51" s="70"/>
      <x:c r="AK51" s="70"/>
      <x:c r="AL51" s="546" t="s">
        <x:v>190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/>
      <x:c r="BF51" s="70"/>
      <x:c r="BG51" s="70"/>
      <x:c r="BH51" s="70"/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546" t="s">
        <x:v>190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>
        <x:v>1</x:v>
      </x:c>
      <x:c r="CK51" s="70"/>
      <x:c r="CL51" s="70"/>
      <x:c r="CM51" s="70"/>
      <x:c r="CN51" s="70"/>
      <x:c r="CO51" s="70"/>
      <x:c r="CP51" s="73"/>
      <x:c r="CQ51" s="70"/>
      <x:c r="CR51" s="73"/>
      <x:c r="CS51" s="70">
        <x:v>2</x:v>
      </x:c>
      <x:c r="CT51" s="70"/>
      <x:c r="CU51" s="70">
        <x:v>1</x:v>
      </x:c>
      <x:c r="CV51" s="70">
        <x:v>1</x:v>
      </x:c>
      <x:c r="CW51" s="70"/>
      <x:c r="CX51" s="70"/>
      <x:c r="CY51" s="546" t="s">
        <x:v>190</x:v>
      </x:c>
      <x:c r="CZ51" s="70"/>
      <x:c r="DA51" s="73"/>
      <x:c r="DB51" s="70"/>
      <x:c r="DC51" s="73"/>
      <x:c r="DD51" s="70"/>
      <x:c r="DE51" s="73"/>
      <x:c r="DF51" s="70"/>
      <x:c r="DG51" s="104"/>
    </x:row>
    <x:row r="52" spans="1:111" s="11" customFormat="1" ht="30" customHeight="1">
      <x:c r="A52" s="370" t="s">
        <x:v>677</x:v>
      </x:c>
      <x:c r="B52" s="114">
        <x:f t="shared" ref="B52:BM52" si="41">SUM(B53:B66)</x:f>
        <x:v>0</x:v>
      </x:c>
      <x:c r="C52" s="73">
        <x:f t="shared" si="41"/>
        <x:v>0</x:v>
      </x:c>
      <x:c r="D52" s="70">
        <x:f t="shared" si="41"/>
        <x:v>0</x:v>
      </x:c>
      <x:c r="E52" s="73">
        <x:f t="shared" si="41"/>
        <x:v>0</x:v>
      </x:c>
      <x:c r="F52" s="70">
        <x:f t="shared" si="41"/>
        <x:v>0</x:v>
      </x:c>
      <x:c r="G52" s="73">
        <x:f t="shared" si="41"/>
        <x:v>0</x:v>
      </x:c>
      <x:c r="H52" s="70">
        <x:f t="shared" si="41"/>
        <x:v>0</x:v>
      </x:c>
      <x:c r="I52" s="73">
        <x:f t="shared" si="41"/>
        <x:v>0</x:v>
      </x:c>
      <x:c r="J52" s="70">
        <x:f t="shared" si="41"/>
        <x:v>0</x:v>
      </x:c>
      <x:c r="K52" s="70">
        <x:f t="shared" si="41"/>
        <x:v>0</x:v>
      </x:c>
      <x:c r="L52" s="73">
        <x:f t="shared" si="41"/>
        <x:v>0</x:v>
      </x:c>
      <x:c r="M52" s="70">
        <x:f t="shared" si="41"/>
        <x:v>0</x:v>
      </x:c>
      <x:c r="N52" s="70">
        <x:f t="shared" si="41"/>
        <x:v>0</x:v>
      </x:c>
      <x:c r="O52" s="70">
        <x:f t="shared" si="41"/>
        <x:v>0</x:v>
      </x:c>
      <x:c r="P52" s="70">
        <x:f t="shared" si="41"/>
        <x:v>0</x:v>
      </x:c>
      <x:c r="Q52" s="70">
        <x:f t="shared" si="41"/>
        <x:v>0</x:v>
      </x:c>
      <x:c r="R52" s="73">
        <x:f t="shared" si="41"/>
        <x:v>0</x:v>
      </x:c>
      <x:c r="S52" s="70">
        <x:f t="shared" si="41"/>
        <x:v>0</x:v>
      </x:c>
      <x:c r="T52" s="73">
        <x:f t="shared" si="41"/>
        <x:v>0</x:v>
      </x:c>
      <x:c r="U52" s="70">
        <x:f t="shared" si="41"/>
        <x:v>0</x:v>
      </x:c>
      <x:c r="V52" s="73">
        <x:f t="shared" si="41"/>
        <x:v>0</x:v>
      </x:c>
      <x:c r="W52" s="70">
        <x:f t="shared" si="41"/>
        <x:v>0</x:v>
      </x:c>
      <x:c r="X52" s="70">
        <x:f t="shared" si="41"/>
        <x:v>0</x:v>
      </x:c>
      <x:c r="Y52" s="70">
        <x:f t="shared" si="41"/>
        <x:v>0</x:v>
      </x:c>
      <x:c r="Z52" s="70">
        <x:f t="shared" si="41"/>
        <x:v>0</x:v>
      </x:c>
      <x:c r="AA52" s="70">
        <x:f t="shared" si="41"/>
        <x:v>0</x:v>
      </x:c>
      <x:c r="AB52" s="70">
        <x:f t="shared" si="41"/>
        <x:v>0</x:v>
      </x:c>
      <x:c r="AC52" s="70">
        <x:f t="shared" si="41"/>
        <x:v>0</x:v>
      </x:c>
      <x:c r="AD52" s="70">
        <x:f t="shared" si="41"/>
        <x:v>0</x:v>
      </x:c>
      <x:c r="AE52" s="70">
        <x:f t="shared" si="41"/>
        <x:v>0</x:v>
      </x:c>
      <x:c r="AF52" s="70">
        <x:f t="shared" si="41"/>
        <x:v>0</x:v>
      </x:c>
      <x:c r="AG52" s="70">
        <x:f t="shared" si="41"/>
        <x:v>0</x:v>
      </x:c>
      <x:c r="AH52" s="70">
        <x:f t="shared" si="41"/>
        <x:v>0</x:v>
      </x:c>
      <x:c r="AI52" s="70">
        <x:f t="shared" si="41"/>
        <x:v>0</x:v>
      </x:c>
      <x:c r="AJ52" s="70">
        <x:f t="shared" si="41"/>
        <x:v>0</x:v>
      </x:c>
      <x:c r="AK52" s="70">
        <x:f t="shared" si="41"/>
        <x:v>0</x:v>
      </x:c>
      <x:c r="AL52" s="370" t="s">
        <x:v>677</x:v>
      </x:c>
      <x:c r="AM52" s="70">
        <x:f t="shared" si="41"/>
        <x:v>0</x:v>
      </x:c>
      <x:c r="AN52" s="73">
        <x:f t="shared" si="41"/>
        <x:v>0</x:v>
      </x:c>
      <x:c r="AO52" s="70">
        <x:f t="shared" si="41"/>
        <x:v>0</x:v>
      </x:c>
      <x:c r="AP52" s="70">
        <x:f t="shared" si="41"/>
        <x:v>0</x:v>
      </x:c>
      <x:c r="AQ52" s="70">
        <x:f t="shared" si="41"/>
        <x:v>0</x:v>
      </x:c>
      <x:c r="AR52" s="73">
        <x:f t="shared" si="41"/>
        <x:v>0</x:v>
      </x:c>
      <x:c r="AS52" s="70">
        <x:f t="shared" si="41"/>
        <x:v>0</x:v>
      </x:c>
      <x:c r="AT52" s="73">
        <x:f t="shared" si="41"/>
        <x:v>0</x:v>
      </x:c>
      <x:c r="AU52" s="70">
        <x:f t="shared" si="41"/>
        <x:v>0</x:v>
      </x:c>
      <x:c r="AV52" s="70">
        <x:f t="shared" si="41"/>
        <x:v>0</x:v>
      </x:c>
      <x:c r="AW52" s="70">
        <x:f t="shared" si="41"/>
        <x:v>0</x:v>
      </x:c>
      <x:c r="AX52" s="70">
        <x:f t="shared" si="41"/>
        <x:v>0</x:v>
      </x:c>
      <x:c r="AY52" s="70">
        <x:f t="shared" si="41"/>
        <x:v>0</x:v>
      </x:c>
      <x:c r="AZ52" s="70">
        <x:f t="shared" si="41"/>
        <x:v>0</x:v>
      </x:c>
      <x:c r="BA52" s="73">
        <x:f t="shared" si="41"/>
        <x:v>0</x:v>
      </x:c>
      <x:c r="BB52" s="70">
        <x:f t="shared" si="41"/>
        <x:v>0</x:v>
      </x:c>
      <x:c r="BC52" s="70">
        <x:f t="shared" si="41"/>
        <x:v>0</x:v>
      </x:c>
      <x:c r="BD52" s="70">
        <x:f t="shared" si="41"/>
        <x:v>0</x:v>
      </x:c>
      <x:c r="BE52" s="70">
        <x:f t="shared" si="41"/>
        <x:v>0</x:v>
      </x:c>
      <x:c r="BF52" s="70">
        <x:f t="shared" si="41"/>
        <x:v>0</x:v>
      </x:c>
      <x:c r="BG52" s="70">
        <x:f t="shared" si="41"/>
        <x:v>0</x:v>
      </x:c>
      <x:c r="BH52" s="70">
        <x:f t="shared" si="41"/>
        <x:v>0</x:v>
      </x:c>
      <x:c r="BI52" s="70">
        <x:f t="shared" si="41"/>
        <x:v>0</x:v>
      </x:c>
      <x:c r="BJ52" s="73">
        <x:f t="shared" si="41"/>
        <x:v>0</x:v>
      </x:c>
      <x:c r="BK52" s="70">
        <x:f t="shared" si="41"/>
        <x:v>0</x:v>
      </x:c>
      <x:c r="BL52" s="73">
        <x:f t="shared" si="41"/>
        <x:v>0</x:v>
      </x:c>
      <x:c r="BM52" s="70">
        <x:f t="shared" si="41"/>
        <x:v>0</x:v>
      </x:c>
      <x:c r="BN52" s="73">
        <x:f t="shared" ref="BN52:DG52" si="42">SUM(BN53:BN66)</x:f>
        <x:v>0</x:v>
      </x:c>
      <x:c r="BO52" s="70">
        <x:f t="shared" si="42"/>
        <x:v>0</x:v>
      </x:c>
      <x:c r="BP52" s="73">
        <x:f t="shared" si="42"/>
        <x:v>0</x:v>
      </x:c>
      <x:c r="BQ52" s="70">
        <x:f t="shared" si="42"/>
        <x:v>0</x:v>
      </x:c>
      <x:c r="BR52" s="70">
        <x:f t="shared" si="42"/>
        <x:v>0</x:v>
      </x:c>
      <x:c r="BS52" s="70">
        <x:f t="shared" si="42"/>
        <x:v>0</x:v>
      </x:c>
      <x:c r="BT52" s="70">
        <x:f t="shared" si="42"/>
        <x:v>0</x:v>
      </x:c>
      <x:c r="BU52" s="70">
        <x:f t="shared" si="42"/>
        <x:v>0</x:v>
      </x:c>
      <x:c r="BV52" s="370" t="s">
        <x:v>677</x:v>
      </x:c>
      <x:c r="BW52" s="70">
        <x:f t="shared" si="42"/>
        <x:v>0</x:v>
      </x:c>
      <x:c r="BX52" s="70">
        <x:f t="shared" si="42"/>
        <x:v>0</x:v>
      </x:c>
      <x:c r="BY52" s="73">
        <x:f t="shared" si="42"/>
        <x:v>0</x:v>
      </x:c>
      <x:c r="BZ52" s="70">
        <x:f t="shared" si="42"/>
        <x:v>0</x:v>
      </x:c>
      <x:c r="CA52" s="73">
        <x:f t="shared" si="42"/>
        <x:v>0</x:v>
      </x:c>
      <x:c r="CB52" s="70">
        <x:f t="shared" si="42"/>
        <x:v>0</x:v>
      </x:c>
      <x:c r="CC52" s="73">
        <x:f t="shared" si="42"/>
        <x:v>0</x:v>
      </x:c>
      <x:c r="CD52" s="70">
        <x:f t="shared" si="42"/>
        <x:v>0</x:v>
      </x:c>
      <x:c r="CE52" s="70">
        <x:f t="shared" si="42"/>
        <x:v>0</x:v>
      </x:c>
      <x:c r="CF52" s="73">
        <x:f t="shared" si="42"/>
        <x:v>0</x:v>
      </x:c>
      <x:c r="CG52" s="70">
        <x:f t="shared" si="42"/>
        <x:v>0</x:v>
      </x:c>
      <x:c r="CH52" s="70">
        <x:f t="shared" si="42"/>
        <x:v>0</x:v>
      </x:c>
      <x:c r="CI52" s="70">
        <x:f t="shared" si="42"/>
        <x:v>0</x:v>
      </x:c>
      <x:c r="CJ52" s="70">
        <x:f t="shared" si="42"/>
        <x:v>0</x:v>
      </x:c>
      <x:c r="CK52" s="70">
        <x:f t="shared" si="42"/>
        <x:v>0</x:v>
      </x:c>
      <x:c r="CL52" s="70">
        <x:f t="shared" si="42"/>
        <x:v>0</x:v>
      </x:c>
      <x:c r="CM52" s="70">
        <x:f t="shared" si="42"/>
        <x:v>0</x:v>
      </x:c>
      <x:c r="CN52" s="70">
        <x:f t="shared" si="42"/>
        <x:v>0</x:v>
      </x:c>
      <x:c r="CO52" s="70">
        <x:f t="shared" si="42"/>
        <x:v>0</x:v>
      </x:c>
      <x:c r="CP52" s="73">
        <x:f t="shared" si="42"/>
        <x:v>0</x:v>
      </x:c>
      <x:c r="CQ52" s="70">
        <x:f t="shared" si="42"/>
        <x:v>0</x:v>
      </x:c>
      <x:c r="CR52" s="73">
        <x:f t="shared" si="42"/>
        <x:v>0</x:v>
      </x:c>
      <x:c r="CS52" s="70">
        <x:f t="shared" si="42"/>
        <x:v>0</x:v>
      </x:c>
      <x:c r="CT52" s="70">
        <x:f t="shared" si="42"/>
        <x:v>0</x:v>
      </x:c>
      <x:c r="CU52" s="70">
        <x:f t="shared" si="42"/>
        <x:v>0</x:v>
      </x:c>
      <x:c r="CV52" s="70">
        <x:f t="shared" si="42"/>
        <x:v>0</x:v>
      </x:c>
      <x:c r="CW52" s="70">
        <x:f t="shared" si="42"/>
        <x:v>0</x:v>
      </x:c>
      <x:c r="CX52" s="70">
        <x:f t="shared" si="42"/>
        <x:v>0</x:v>
      </x:c>
      <x:c r="CY52" s="370" t="s">
        <x:v>677</x:v>
      </x:c>
      <x:c r="CZ52" s="70">
        <x:f t="shared" si="42"/>
        <x:v>0</x:v>
      </x:c>
      <x:c r="DA52" s="73">
        <x:f t="shared" si="42"/>
        <x:v>0</x:v>
      </x:c>
      <x:c r="DB52" s="70">
        <x:f t="shared" si="42"/>
        <x:v>0</x:v>
      </x:c>
      <x:c r="DC52" s="73">
        <x:f t="shared" si="42"/>
        <x:v>0</x:v>
      </x:c>
      <x:c r="DD52" s="70">
        <x:f t="shared" si="42"/>
        <x:v>0</x:v>
      </x:c>
      <x:c r="DE52" s="73">
        <x:f t="shared" si="42"/>
        <x:v>0</x:v>
      </x:c>
      <x:c r="DF52" s="70">
        <x:f t="shared" si="42"/>
        <x:v>0</x:v>
      </x:c>
      <x:c r="DG52" s="73">
        <x:f t="shared" si="42"/>
        <x:v>0</x:v>
      </x:c>
    </x:row>
    <x:row r="53" spans="1:111" s="11" customFormat="1" ht="30" customHeight="1">
      <x:c r="A53" s="485" t="s">
        <x:v>1115</x:v>
      </x:c>
      <x:c r="B53" s="114"/>
      <x:c r="C53" s="73"/>
      <x:c r="D53" s="70"/>
      <x:c r="E53" s="73"/>
      <x:c r="F53" s="70"/>
      <x:c r="G53" s="73"/>
      <x:c r="H53" s="70"/>
      <x:c r="I53" s="73"/>
      <x:c r="J53" s="70"/>
      <x:c r="K53" s="70"/>
      <x:c r="L53" s="73"/>
      <x:c r="M53" s="70"/>
      <x:c r="N53" s="70"/>
      <x:c r="O53" s="70"/>
      <x:c r="P53" s="70"/>
      <x:c r="Q53" s="70"/>
      <x:c r="R53" s="73"/>
      <x:c r="S53" s="70"/>
      <x:c r="T53" s="73"/>
      <x:c r="U53" s="70"/>
      <x:c r="V53" s="73"/>
      <x:c r="W53" s="70"/>
      <x:c r="X53" s="70"/>
      <x:c r="Y53" s="70"/>
      <x:c r="Z53" s="563"/>
      <x:c r="AA53" s="70"/>
      <x:c r="AB53" s="70"/>
      <x:c r="AC53" s="70"/>
      <x:c r="AD53" s="70"/>
      <x:c r="AE53" s="70"/>
      <x:c r="AF53" s="70"/>
      <x:c r="AG53" s="70"/>
      <x:c r="AH53" s="70"/>
      <x:c r="AI53" s="70"/>
      <x:c r="AJ53" s="70"/>
      <x:c r="AK53" s="70"/>
      <x:c r="AL53" s="485" t="s">
        <x:v>1115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/>
      <x:c r="BF53" s="70"/>
      <x:c r="BG53" s="70"/>
      <x:c r="BH53" s="563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485" t="s">
        <x:v>1115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70"/>
      <x:c r="CI53" s="70"/>
      <x:c r="CJ53" s="70"/>
      <x:c r="CK53" s="70"/>
      <x:c r="CL53" s="70"/>
      <x:c r="CM53" s="70"/>
      <x:c r="CN53" s="563"/>
      <x:c r="CO53" s="70"/>
      <x:c r="CP53" s="73"/>
      <x:c r="CQ53" s="70"/>
      <x:c r="CR53" s="73"/>
      <x:c r="CS53" s="70"/>
      <x:c r="CT53" s="70"/>
      <x:c r="CU53" s="70"/>
      <x:c r="CV53" s="70"/>
      <x:c r="CW53" s="70"/>
      <x:c r="CX53" s="70"/>
      <x:c r="CY53" s="485" t="s">
        <x:v>1115</x:v>
      </x:c>
      <x:c r="CZ53" s="70"/>
      <x:c r="DA53" s="73"/>
      <x:c r="DB53" s="70"/>
      <x:c r="DC53" s="73"/>
      <x:c r="DD53" s="70"/>
      <x:c r="DE53" s="73"/>
      <x:c r="DF53" s="70"/>
      <x:c r="DG53" s="104"/>
    </x:row>
    <x:row r="54" spans="1:111" s="11" customFormat="1" ht="30" customHeight="1">
      <x:c r="A54" s="566" t="s">
        <x:v>853</x:v>
      </x:c>
      <x:c r="B54" s="114"/>
      <x:c r="C54" s="73"/>
      <x:c r="D54" s="70"/>
      <x:c r="E54" s="73"/>
      <x:c r="F54" s="70"/>
      <x:c r="G54" s="73"/>
      <x:c r="H54" s="70"/>
      <x:c r="I54" s="73"/>
      <x:c r="J54" s="70"/>
      <x:c r="K54" s="70"/>
      <x:c r="L54" s="73"/>
      <x:c r="M54" s="70"/>
      <x:c r="N54" s="70"/>
      <x:c r="O54" s="70"/>
      <x:c r="P54" s="70"/>
      <x:c r="Q54" s="70"/>
      <x:c r="R54" s="73"/>
      <x:c r="S54" s="70"/>
      <x:c r="T54" s="73"/>
      <x:c r="U54" s="70"/>
      <x:c r="V54" s="73"/>
      <x:c r="W54" s="70"/>
      <x:c r="X54" s="70"/>
      <x:c r="Y54" s="70"/>
      <x:c r="Z54" s="563"/>
      <x:c r="AA54" s="70"/>
      <x:c r="AB54" s="70"/>
      <x:c r="AC54" s="70"/>
      <x:c r="AD54" s="70"/>
      <x:c r="AE54" s="70"/>
      <x:c r="AF54" s="70"/>
      <x:c r="AG54" s="70"/>
      <x:c r="AH54" s="70"/>
      <x:c r="AI54" s="70"/>
      <x:c r="AJ54" s="70"/>
      <x:c r="AK54" s="70"/>
      <x:c r="AL54" s="566" t="s">
        <x:v>853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/>
      <x:c r="BF54" s="70"/>
      <x:c r="BG54" s="70"/>
      <x:c r="BH54" s="563"/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566" t="s">
        <x:v>853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/>
      <x:c r="CK54" s="70"/>
      <x:c r="CL54" s="70"/>
      <x:c r="CM54" s="70"/>
      <x:c r="CN54" s="563"/>
      <x:c r="CO54" s="70"/>
      <x:c r="CP54" s="73"/>
      <x:c r="CQ54" s="70"/>
      <x:c r="CR54" s="73"/>
      <x:c r="CS54" s="70"/>
      <x:c r="CT54" s="70"/>
      <x:c r="CU54" s="70"/>
      <x:c r="CV54" s="70"/>
      <x:c r="CW54" s="70"/>
      <x:c r="CX54" s="70"/>
      <x:c r="CY54" s="566" t="s">
        <x:v>853</x:v>
      </x:c>
      <x:c r="CZ54" s="70"/>
      <x:c r="DA54" s="73"/>
      <x:c r="DB54" s="70"/>
      <x:c r="DC54" s="73"/>
      <x:c r="DD54" s="70"/>
      <x:c r="DE54" s="73"/>
      <x:c r="DF54" s="70"/>
      <x:c r="DG54" s="104"/>
    </x:row>
    <x:row r="55" spans="1:111" s="11" customFormat="1" ht="30" customHeight="1">
      <x:c r="A55" s="566" t="s">
        <x:v>889</x:v>
      </x:c>
      <x:c r="B55" s="114"/>
      <x:c r="C55" s="73"/>
      <x:c r="D55" s="70"/>
      <x:c r="E55" s="73"/>
      <x:c r="F55" s="70"/>
      <x:c r="G55" s="73"/>
      <x:c r="H55" s="70"/>
      <x:c r="I55" s="73"/>
      <x:c r="J55" s="70"/>
      <x:c r="K55" s="70"/>
      <x:c r="L55" s="73"/>
      <x:c r="M55" s="70"/>
      <x:c r="N55" s="70"/>
      <x:c r="O55" s="70"/>
      <x:c r="P55" s="70"/>
      <x:c r="Q55" s="70"/>
      <x:c r="R55" s="73"/>
      <x:c r="S55" s="70"/>
      <x:c r="T55" s="73"/>
      <x:c r="U55" s="70"/>
      <x:c r="V55" s="73"/>
      <x:c r="W55" s="70"/>
      <x:c r="X55" s="70"/>
      <x:c r="Y55" s="70"/>
      <x:c r="Z55" s="563"/>
      <x:c r="AA55" s="70"/>
      <x:c r="AB55" s="70"/>
      <x:c r="AC55" s="70"/>
      <x:c r="AD55" s="70"/>
      <x:c r="AE55" s="70"/>
      <x:c r="AF55" s="70"/>
      <x:c r="AG55" s="70"/>
      <x:c r="AH55" s="70"/>
      <x:c r="AI55" s="70"/>
      <x:c r="AJ55" s="70"/>
      <x:c r="AK55" s="70"/>
      <x:c r="AL55" s="566" t="s">
        <x:v>889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/>
      <x:c r="BF55" s="70"/>
      <x:c r="BG55" s="70"/>
      <x:c r="BH55" s="563"/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566" t="s">
        <x:v>889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/>
      <x:c r="CK55" s="70"/>
      <x:c r="CL55" s="70"/>
      <x:c r="CM55" s="70"/>
      <x:c r="CN55" s="563"/>
      <x:c r="CO55" s="70"/>
      <x:c r="CP55" s="73"/>
      <x:c r="CQ55" s="70"/>
      <x:c r="CR55" s="73"/>
      <x:c r="CS55" s="70"/>
      <x:c r="CT55" s="70"/>
      <x:c r="CU55" s="70"/>
      <x:c r="CV55" s="70"/>
      <x:c r="CW55" s="70"/>
      <x:c r="CX55" s="70"/>
      <x:c r="CY55" s="566" t="s">
        <x:v>889</x:v>
      </x:c>
      <x:c r="CZ55" s="70"/>
      <x:c r="DA55" s="73"/>
      <x:c r="DB55" s="70"/>
      <x:c r="DC55" s="73"/>
      <x:c r="DD55" s="70"/>
      <x:c r="DE55" s="73"/>
      <x:c r="DF55" s="70"/>
      <x:c r="DG55" s="104"/>
    </x:row>
    <x:row r="56" spans="1:111" s="11" customFormat="1" ht="30" customHeight="1">
      <x:c r="A56" s="565" t="s">
        <x:v>2390</x:v>
      </x:c>
      <x:c r="B56" s="114"/>
      <x:c r="C56" s="73"/>
      <x:c r="D56" s="70"/>
      <x:c r="E56" s="73"/>
      <x:c r="F56" s="70"/>
      <x:c r="G56" s="73"/>
      <x:c r="H56" s="70"/>
      <x:c r="I56" s="73"/>
      <x:c r="J56" s="70"/>
      <x:c r="K56" s="70"/>
      <x:c r="L56" s="73"/>
      <x:c r="M56" s="70"/>
      <x:c r="N56" s="70"/>
      <x:c r="O56" s="70"/>
      <x:c r="P56" s="70"/>
      <x:c r="Q56" s="70"/>
      <x:c r="R56" s="73"/>
      <x:c r="S56" s="70"/>
      <x:c r="T56" s="73"/>
      <x:c r="U56" s="70"/>
      <x:c r="V56" s="73"/>
      <x:c r="W56" s="70"/>
      <x:c r="X56" s="70"/>
      <x:c r="Y56" s="70"/>
      <x:c r="Z56" s="70"/>
      <x:c r="AA56" s="70"/>
      <x:c r="AB56" s="70"/>
      <x:c r="AC56" s="70"/>
      <x:c r="AD56" s="70"/>
      <x:c r="AE56" s="70"/>
      <x:c r="AF56" s="70"/>
      <x:c r="AG56" s="70"/>
      <x:c r="AH56" s="70"/>
      <x:c r="AI56" s="70"/>
      <x:c r="AJ56" s="70"/>
      <x:c r="AK56" s="70"/>
      <x:c r="AL56" s="565" t="s">
        <x:v>2390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/>
      <x:c r="BF56" s="70"/>
      <x:c r="BG56" s="70"/>
      <x:c r="BH56" s="70"/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565" t="s">
        <x:v>2390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70"/>
      <x:c r="CI56" s="70"/>
      <x:c r="CJ56" s="70"/>
      <x:c r="CK56" s="70"/>
      <x:c r="CL56" s="70"/>
      <x:c r="CM56" s="70"/>
      <x:c r="CN56" s="70"/>
      <x:c r="CO56" s="70"/>
      <x:c r="CP56" s="73"/>
      <x:c r="CQ56" s="70"/>
      <x:c r="CR56" s="73"/>
      <x:c r="CS56" s="70"/>
      <x:c r="CT56" s="70"/>
      <x:c r="CU56" s="70"/>
      <x:c r="CV56" s="70"/>
      <x:c r="CW56" s="70"/>
      <x:c r="CX56" s="70"/>
      <x:c r="CY56" s="565" t="s">
        <x:v>2390</x:v>
      </x:c>
      <x:c r="CZ56" s="70"/>
      <x:c r="DA56" s="73"/>
      <x:c r="DB56" s="70"/>
      <x:c r="DC56" s="73"/>
      <x:c r="DD56" s="70"/>
      <x:c r="DE56" s="73"/>
      <x:c r="DF56" s="70"/>
      <x:c r="DG56" s="104"/>
    </x:row>
    <x:row r="57" spans="1:111" s="11" customFormat="1" ht="30" customHeight="1">
      <x:c r="A57" s="565" t="s">
        <x:v>2424</x:v>
      </x:c>
      <x:c r="B57" s="114"/>
      <x:c r="C57" s="73"/>
      <x:c r="D57" s="70"/>
      <x:c r="E57" s="73"/>
      <x:c r="F57" s="70"/>
      <x:c r="G57" s="73"/>
      <x:c r="H57" s="70"/>
      <x:c r="I57" s="73"/>
      <x:c r="J57" s="70"/>
      <x:c r="K57" s="70"/>
      <x:c r="L57" s="73"/>
      <x:c r="M57" s="70"/>
      <x:c r="N57" s="70"/>
      <x:c r="O57" s="70"/>
      <x:c r="P57" s="70"/>
      <x:c r="Q57" s="70"/>
      <x:c r="R57" s="73"/>
      <x:c r="S57" s="70"/>
      <x:c r="T57" s="73"/>
      <x:c r="U57" s="70"/>
      <x:c r="V57" s="73"/>
      <x:c r="W57" s="70"/>
      <x:c r="X57" s="70"/>
      <x:c r="Y57" s="70"/>
      <x:c r="Z57" s="563"/>
      <x:c r="AA57" s="70"/>
      <x:c r="AB57" s="70"/>
      <x:c r="AC57" s="70"/>
      <x:c r="AD57" s="70"/>
      <x:c r="AE57" s="70"/>
      <x:c r="AF57" s="70"/>
      <x:c r="AG57" s="70"/>
      <x:c r="AH57" s="70"/>
      <x:c r="AI57" s="70"/>
      <x:c r="AJ57" s="70"/>
      <x:c r="AK57" s="70"/>
      <x:c r="AL57" s="565" t="s">
        <x:v>2424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70"/>
      <x:c r="BE57" s="70"/>
      <x:c r="BF57" s="70"/>
      <x:c r="BG57" s="70"/>
      <x:c r="BH57" s="563"/>
      <x:c r="BI57" s="70"/>
      <x:c r="BJ57" s="73"/>
      <x:c r="BK57" s="70"/>
      <x:c r="BL57" s="73"/>
      <x:c r="BM57" s="70"/>
      <x:c r="BN57" s="73"/>
      <x:c r="BO57" s="70"/>
      <x:c r="BP57" s="73"/>
      <x:c r="BQ57" s="70"/>
      <x:c r="BR57" s="70"/>
      <x:c r="BS57" s="70"/>
      <x:c r="BT57" s="70"/>
      <x:c r="BU57" s="70"/>
      <x:c r="BV57" s="565" t="s">
        <x:v>2424</x:v>
      </x:c>
      <x:c r="BW57" s="70"/>
      <x:c r="BX57" s="70"/>
      <x:c r="BY57" s="73"/>
      <x:c r="BZ57" s="70"/>
      <x:c r="CA57" s="73"/>
      <x:c r="CB57" s="70"/>
      <x:c r="CC57" s="73"/>
      <x:c r="CD57" s="70"/>
      <x:c r="CE57" s="70"/>
      <x:c r="CF57" s="73"/>
      <x:c r="CG57" s="70"/>
      <x:c r="CH57" s="70"/>
      <x:c r="CI57" s="70"/>
      <x:c r="CJ57" s="70"/>
      <x:c r="CK57" s="70"/>
      <x:c r="CL57" s="70"/>
      <x:c r="CM57" s="70"/>
      <x:c r="CN57" s="563"/>
      <x:c r="CO57" s="70"/>
      <x:c r="CP57" s="73"/>
      <x:c r="CQ57" s="70"/>
      <x:c r="CR57" s="73"/>
      <x:c r="CS57" s="70"/>
      <x:c r="CT57" s="70"/>
      <x:c r="CU57" s="70"/>
      <x:c r="CV57" s="70"/>
      <x:c r="CW57" s="70"/>
      <x:c r="CX57" s="70"/>
      <x:c r="CY57" s="565" t="s">
        <x:v>2424</x:v>
      </x:c>
      <x:c r="CZ57" s="70"/>
      <x:c r="DA57" s="73"/>
      <x:c r="DB57" s="70"/>
      <x:c r="DC57" s="73"/>
      <x:c r="DD57" s="70"/>
      <x:c r="DE57" s="73"/>
      <x:c r="DF57" s="70"/>
      <x:c r="DG57" s="104"/>
    </x:row>
    <x:row r="58" spans="1:111" s="11" customFormat="1" ht="30" customHeight="1">
      <x:c r="A58" s="565" t="s">
        <x:v>2762</x:v>
      </x:c>
      <x:c r="B58" s="114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/>
      <x:c r="T58" s="73"/>
      <x:c r="U58" s="70"/>
      <x:c r="V58" s="73"/>
      <x:c r="W58" s="70"/>
      <x:c r="X58" s="70"/>
      <x:c r="Y58" s="70"/>
      <x:c r="Z58" s="563"/>
      <x:c r="AA58" s="70"/>
      <x:c r="AB58" s="70"/>
      <x:c r="AC58" s="70"/>
      <x:c r="AD58" s="70"/>
      <x:c r="AE58" s="70"/>
      <x:c r="AF58" s="70"/>
      <x:c r="AG58" s="70"/>
      <x:c r="AH58" s="70"/>
      <x:c r="AI58" s="70"/>
      <x:c r="AJ58" s="70"/>
      <x:c r="AK58" s="70"/>
      <x:c r="AL58" s="565" t="s">
        <x:v>2762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/>
      <x:c r="BF58" s="70"/>
      <x:c r="BG58" s="70"/>
      <x:c r="BH58" s="563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565" t="s">
        <x:v>2762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70"/>
      <x:c r="CK58" s="70"/>
      <x:c r="CL58" s="70"/>
      <x:c r="CM58" s="70"/>
      <x:c r="CN58" s="563"/>
      <x:c r="CO58" s="70"/>
      <x:c r="CP58" s="73"/>
      <x:c r="CQ58" s="70"/>
      <x:c r="CR58" s="73"/>
      <x:c r="CS58" s="70"/>
      <x:c r="CT58" s="70"/>
      <x:c r="CU58" s="70"/>
      <x:c r="CV58" s="70"/>
      <x:c r="CW58" s="70"/>
      <x:c r="CX58" s="70"/>
      <x:c r="CY58" s="565" t="s">
        <x:v>2762</x:v>
      </x:c>
      <x:c r="CZ58" s="70"/>
      <x:c r="DA58" s="73"/>
      <x:c r="DB58" s="70"/>
      <x:c r="DC58" s="73"/>
      <x:c r="DD58" s="70"/>
      <x:c r="DE58" s="73"/>
      <x:c r="DF58" s="70"/>
      <x:c r="DG58" s="104"/>
    </x:row>
    <x:row r="59" spans="1:111" s="11" customFormat="1" ht="30" customHeight="1">
      <x:c r="A59" s="565" t="s">
        <x:v>2368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/>
      <x:c r="T59" s="73"/>
      <x:c r="U59" s="70"/>
      <x:c r="V59" s="73"/>
      <x:c r="W59" s="70"/>
      <x:c r="X59" s="70"/>
      <x:c r="Y59" s="70"/>
      <x:c r="Z59" s="563"/>
      <x:c r="AA59" s="70"/>
      <x:c r="AB59" s="70"/>
      <x:c r="AC59" s="70"/>
      <x:c r="AD59" s="70"/>
      <x:c r="AE59" s="70"/>
      <x:c r="AF59" s="70"/>
      <x:c r="AG59" s="70"/>
      <x:c r="AH59" s="70"/>
      <x:c r="AI59" s="70"/>
      <x:c r="AJ59" s="70"/>
      <x:c r="AK59" s="70"/>
      <x:c r="AL59" s="565" t="s">
        <x:v>2368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/>
      <x:c r="BF59" s="70"/>
      <x:c r="BG59" s="70"/>
      <x:c r="BH59" s="563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565" t="s">
        <x:v>2368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/>
      <x:c r="CK59" s="70"/>
      <x:c r="CL59" s="70"/>
      <x:c r="CM59" s="70"/>
      <x:c r="CN59" s="563"/>
      <x:c r="CO59" s="70"/>
      <x:c r="CP59" s="73"/>
      <x:c r="CQ59" s="70"/>
      <x:c r="CR59" s="73"/>
      <x:c r="CS59" s="70"/>
      <x:c r="CT59" s="70"/>
      <x:c r="CU59" s="70"/>
      <x:c r="CV59" s="70"/>
      <x:c r="CW59" s="70"/>
      <x:c r="CX59" s="70"/>
      <x:c r="CY59" s="565" t="s">
        <x:v>2368</x:v>
      </x:c>
      <x:c r="CZ59" s="70"/>
      <x:c r="DA59" s="73"/>
      <x:c r="DB59" s="70"/>
      <x:c r="DC59" s="73"/>
      <x:c r="DD59" s="70"/>
      <x:c r="DE59" s="73"/>
      <x:c r="DF59" s="70"/>
      <x:c r="DG59" s="104"/>
    </x:row>
    <x:row r="60" spans="1:111" s="11" customFormat="1" ht="30" customHeight="1">
      <x:c r="A60" s="565" t="s">
        <x:v>2785</x:v>
      </x:c>
      <x:c r="B60" s="114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/>
      <x:c r="Y60" s="70"/>
      <x:c r="Z60" s="563"/>
      <x:c r="AA60" s="70"/>
      <x:c r="AB60" s="70"/>
      <x:c r="AC60" s="70"/>
      <x:c r="AD60" s="70"/>
      <x:c r="AE60" s="70"/>
      <x:c r="AF60" s="70"/>
      <x:c r="AG60" s="70"/>
      <x:c r="AH60" s="70"/>
      <x:c r="AI60" s="70"/>
      <x:c r="AJ60" s="70"/>
      <x:c r="AK60" s="70"/>
      <x:c r="AL60" s="565" t="s">
        <x:v>2785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/>
      <x:c r="BF60" s="70"/>
      <x:c r="BG60" s="70"/>
      <x:c r="BH60" s="563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565" t="s">
        <x:v>2785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/>
      <x:c r="CK60" s="70"/>
      <x:c r="CL60" s="70"/>
      <x:c r="CM60" s="70"/>
      <x:c r="CN60" s="563"/>
      <x:c r="CO60" s="70"/>
      <x:c r="CP60" s="73"/>
      <x:c r="CQ60" s="70"/>
      <x:c r="CR60" s="73"/>
      <x:c r="CS60" s="70"/>
      <x:c r="CT60" s="70"/>
      <x:c r="CU60" s="70"/>
      <x:c r="CV60" s="70"/>
      <x:c r="CW60" s="70"/>
      <x:c r="CX60" s="70"/>
      <x:c r="CY60" s="565" t="s">
        <x:v>2785</x:v>
      </x:c>
      <x:c r="CZ60" s="70"/>
      <x:c r="DA60" s="73"/>
      <x:c r="DB60" s="70"/>
      <x:c r="DC60" s="73"/>
      <x:c r="DD60" s="70"/>
      <x:c r="DE60" s="73"/>
      <x:c r="DF60" s="70"/>
      <x:c r="DG60" s="104"/>
    </x:row>
    <x:row r="61" spans="1:111" s="11" customFormat="1" ht="30" customHeight="1">
      <x:c r="A61" s="565" t="s">
        <x:v>2380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/>
      <x:c r="T61" s="73"/>
      <x:c r="U61" s="70"/>
      <x:c r="V61" s="73"/>
      <x:c r="W61" s="70"/>
      <x:c r="X61" s="70"/>
      <x:c r="Y61" s="70"/>
      <x:c r="Z61" s="563"/>
      <x:c r="AA61" s="70"/>
      <x:c r="AB61" s="70"/>
      <x:c r="AC61" s="70"/>
      <x:c r="AD61" s="70"/>
      <x:c r="AE61" s="70"/>
      <x:c r="AF61" s="70"/>
      <x:c r="AG61" s="70"/>
      <x:c r="AH61" s="70"/>
      <x:c r="AI61" s="70"/>
      <x:c r="AJ61" s="70"/>
      <x:c r="AK61" s="70"/>
      <x:c r="AL61" s="565" t="s">
        <x:v>2380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/>
      <x:c r="BF61" s="70"/>
      <x:c r="BG61" s="70"/>
      <x:c r="BH61" s="563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565" t="s">
        <x:v>2380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563"/>
      <x:c r="CO61" s="70"/>
      <x:c r="CP61" s="73"/>
      <x:c r="CQ61" s="70"/>
      <x:c r="CR61" s="73"/>
      <x:c r="CS61" s="70"/>
      <x:c r="CT61" s="70"/>
      <x:c r="CU61" s="70"/>
      <x:c r="CV61" s="70"/>
      <x:c r="CW61" s="70"/>
      <x:c r="CX61" s="70"/>
      <x:c r="CY61" s="565" t="s">
        <x:v>2380</x:v>
      </x:c>
      <x:c r="CZ61" s="70"/>
      <x:c r="DA61" s="73"/>
      <x:c r="DB61" s="70"/>
      <x:c r="DC61" s="73"/>
      <x:c r="DD61" s="70"/>
      <x:c r="DE61" s="73"/>
      <x:c r="DF61" s="70"/>
      <x:c r="DG61" s="104"/>
    </x:row>
    <x:row r="62" spans="1:111" s="11" customFormat="1" ht="30" customHeight="1">
      <x:c r="A62" s="565" t="s">
        <x:v>2781</x:v>
      </x:c>
      <x:c r="B62" s="114"/>
      <x:c r="C62" s="73"/>
      <x:c r="D62" s="70"/>
      <x:c r="E62" s="73"/>
      <x:c r="F62" s="70"/>
      <x:c r="G62" s="73"/>
      <x:c r="H62" s="70"/>
      <x:c r="I62" s="73"/>
      <x:c r="J62" s="70"/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/>
      <x:c r="Y62" s="70"/>
      <x:c r="Z62" s="563"/>
      <x:c r="AA62" s="70"/>
      <x:c r="AB62" s="70"/>
      <x:c r="AC62" s="70"/>
      <x:c r="AD62" s="70"/>
      <x:c r="AE62" s="70"/>
      <x:c r="AF62" s="70"/>
      <x:c r="AG62" s="70"/>
      <x:c r="AH62" s="70"/>
      <x:c r="AI62" s="70"/>
      <x:c r="AJ62" s="70"/>
      <x:c r="AK62" s="70"/>
      <x:c r="AL62" s="565" t="s">
        <x:v>2781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/>
      <x:c r="BF62" s="70"/>
      <x:c r="BG62" s="70"/>
      <x:c r="BH62" s="563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565" t="s">
        <x:v>2781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/>
      <x:c r="CK62" s="70"/>
      <x:c r="CL62" s="70"/>
      <x:c r="CM62" s="70"/>
      <x:c r="CN62" s="563"/>
      <x:c r="CO62" s="70"/>
      <x:c r="CP62" s="73"/>
      <x:c r="CQ62" s="70"/>
      <x:c r="CR62" s="73"/>
      <x:c r="CS62" s="70"/>
      <x:c r="CT62" s="70"/>
      <x:c r="CU62" s="70"/>
      <x:c r="CV62" s="70"/>
      <x:c r="CW62" s="70"/>
      <x:c r="CX62" s="70"/>
      <x:c r="CY62" s="565" t="s">
        <x:v>2781</x:v>
      </x:c>
      <x:c r="CZ62" s="70"/>
      <x:c r="DA62" s="73"/>
      <x:c r="DB62" s="70"/>
      <x:c r="DC62" s="73"/>
      <x:c r="DD62" s="70"/>
      <x:c r="DE62" s="73"/>
      <x:c r="DF62" s="70"/>
      <x:c r="DG62" s="104"/>
    </x:row>
    <x:row r="63" spans="1:111" s="11" customFormat="1" ht="30" customHeight="1">
      <x:c r="A63" s="565" t="s">
        <x:v>2412</x:v>
      </x:c>
      <x:c r="B63" s="114"/>
      <x:c r="C63" s="73"/>
      <x:c r="D63" s="70"/>
      <x:c r="E63" s="73"/>
      <x:c r="F63" s="70"/>
      <x:c r="G63" s="73"/>
      <x:c r="H63" s="70"/>
      <x:c r="I63" s="73"/>
      <x:c r="J63" s="70"/>
      <x:c r="K63" s="70"/>
      <x:c r="L63" s="73"/>
      <x:c r="M63" s="70"/>
      <x:c r="N63" s="70"/>
      <x:c r="O63" s="70"/>
      <x:c r="P63" s="70"/>
      <x:c r="Q63" s="70"/>
      <x:c r="R63" s="73"/>
      <x:c r="S63" s="70"/>
      <x:c r="T63" s="73"/>
      <x:c r="U63" s="70"/>
      <x:c r="V63" s="73"/>
      <x:c r="W63" s="70"/>
      <x:c r="X63" s="70"/>
      <x:c r="Y63" s="70"/>
      <x:c r="Z63" s="563"/>
      <x:c r="AA63" s="70"/>
      <x:c r="AB63" s="70"/>
      <x:c r="AC63" s="70"/>
      <x:c r="AD63" s="70"/>
      <x:c r="AE63" s="70"/>
      <x:c r="AF63" s="70"/>
      <x:c r="AG63" s="70"/>
      <x:c r="AH63" s="70"/>
      <x:c r="AI63" s="70"/>
      <x:c r="AJ63" s="70"/>
      <x:c r="AK63" s="70"/>
      <x:c r="AL63" s="565" t="s">
        <x:v>2412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70"/>
      <x:c r="BE63" s="70"/>
      <x:c r="BF63" s="70"/>
      <x:c r="BG63" s="70"/>
      <x:c r="BH63" s="563"/>
      <x:c r="BI63" s="70"/>
      <x:c r="BJ63" s="73"/>
      <x:c r="BK63" s="70"/>
      <x:c r="BL63" s="73"/>
      <x:c r="BM63" s="70"/>
      <x:c r="BN63" s="73"/>
      <x:c r="BO63" s="70"/>
      <x:c r="BP63" s="73"/>
      <x:c r="BQ63" s="70"/>
      <x:c r="BR63" s="70"/>
      <x:c r="BS63" s="70"/>
      <x:c r="BT63" s="70"/>
      <x:c r="BU63" s="70"/>
      <x:c r="BV63" s="565" t="s">
        <x:v>2412</x:v>
      </x:c>
      <x:c r="BW63" s="70"/>
      <x:c r="BX63" s="70"/>
      <x:c r="BY63" s="73"/>
      <x:c r="BZ63" s="70"/>
      <x:c r="CA63" s="73"/>
      <x:c r="CB63" s="70"/>
      <x:c r="CC63" s="73"/>
      <x:c r="CD63" s="70"/>
      <x:c r="CE63" s="70"/>
      <x:c r="CF63" s="73"/>
      <x:c r="CG63" s="70"/>
      <x:c r="CH63" s="70"/>
      <x:c r="CI63" s="70"/>
      <x:c r="CJ63" s="70"/>
      <x:c r="CK63" s="70"/>
      <x:c r="CL63" s="70"/>
      <x:c r="CM63" s="70"/>
      <x:c r="CN63" s="563"/>
      <x:c r="CO63" s="70"/>
      <x:c r="CP63" s="73"/>
      <x:c r="CQ63" s="70"/>
      <x:c r="CR63" s="73"/>
      <x:c r="CS63" s="70"/>
      <x:c r="CT63" s="70"/>
      <x:c r="CU63" s="70"/>
      <x:c r="CV63" s="70"/>
      <x:c r="CW63" s="70"/>
      <x:c r="CX63" s="70"/>
      <x:c r="CY63" s="565" t="s">
        <x:v>2412</x:v>
      </x:c>
      <x:c r="CZ63" s="70"/>
      <x:c r="DA63" s="73"/>
      <x:c r="DB63" s="70"/>
      <x:c r="DC63" s="73"/>
      <x:c r="DD63" s="70"/>
      <x:c r="DE63" s="73"/>
      <x:c r="DF63" s="70"/>
      <x:c r="DG63" s="104"/>
    </x:row>
    <x:row r="64" spans="1:111" s="11" customFormat="1" ht="30" customHeight="1">
      <x:c r="A64" s="546" t="s">
        <x:v>528</x:v>
      </x:c>
      <x:c r="B64" s="114"/>
      <x:c r="C64" s="73"/>
      <x:c r="D64" s="70"/>
      <x:c r="E64" s="73"/>
      <x:c r="F64" s="70"/>
      <x:c r="G64" s="73"/>
      <x:c r="H64" s="70"/>
      <x:c r="I64" s="73"/>
      <x:c r="J64" s="70"/>
      <x:c r="K64" s="70"/>
      <x:c r="L64" s="73"/>
      <x:c r="M64" s="70"/>
      <x:c r="N64" s="70"/>
      <x:c r="O64" s="70"/>
      <x:c r="P64" s="70"/>
      <x:c r="Q64" s="70"/>
      <x:c r="R64" s="73"/>
      <x:c r="S64" s="70"/>
      <x:c r="T64" s="73"/>
      <x:c r="U64" s="70"/>
      <x:c r="V64" s="73"/>
      <x:c r="W64" s="70"/>
      <x:c r="X64" s="70"/>
      <x:c r="Y64" s="70"/>
      <x:c r="Z64" s="70"/>
      <x:c r="AA64" s="70"/>
      <x:c r="AB64" s="70"/>
      <x:c r="AC64" s="70"/>
      <x:c r="AD64" s="70"/>
      <x:c r="AE64" s="70"/>
      <x:c r="AF64" s="70"/>
      <x:c r="AG64" s="70"/>
      <x:c r="AH64" s="70"/>
      <x:c r="AI64" s="70"/>
      <x:c r="AJ64" s="70"/>
      <x:c r="AK64" s="70"/>
      <x:c r="AL64" s="546" t="s">
        <x:v>528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70"/>
      <x:c r="BE64" s="70"/>
      <x:c r="BF64" s="70"/>
      <x:c r="BG64" s="70"/>
      <x:c r="BH64" s="70"/>
      <x:c r="BI64" s="70"/>
      <x:c r="BJ64" s="73"/>
      <x:c r="BK64" s="70"/>
      <x:c r="BL64" s="73"/>
      <x:c r="BM64" s="70"/>
      <x:c r="BN64" s="73"/>
      <x:c r="BO64" s="70"/>
      <x:c r="BP64" s="73"/>
      <x:c r="BQ64" s="70"/>
      <x:c r="BR64" s="70"/>
      <x:c r="BS64" s="70"/>
      <x:c r="BT64" s="70"/>
      <x:c r="BU64" s="70"/>
      <x:c r="BV64" s="546" t="s">
        <x:v>528</x:v>
      </x:c>
      <x:c r="BW64" s="70"/>
      <x:c r="BX64" s="70"/>
      <x:c r="BY64" s="73"/>
      <x:c r="BZ64" s="70"/>
      <x:c r="CA64" s="73"/>
      <x:c r="CB64" s="70"/>
      <x:c r="CC64" s="73"/>
      <x:c r="CD64" s="70"/>
      <x:c r="CE64" s="70"/>
      <x:c r="CF64" s="73"/>
      <x:c r="CG64" s="70"/>
      <x:c r="CH64" s="70"/>
      <x:c r="CI64" s="70"/>
      <x:c r="CJ64" s="70"/>
      <x:c r="CK64" s="70"/>
      <x:c r="CL64" s="70"/>
      <x:c r="CM64" s="70"/>
      <x:c r="CN64" s="70"/>
      <x:c r="CO64" s="70"/>
      <x:c r="CP64" s="73"/>
      <x:c r="CQ64" s="70"/>
      <x:c r="CR64" s="73"/>
      <x:c r="CS64" s="70"/>
      <x:c r="CT64" s="70"/>
      <x:c r="CU64" s="70"/>
      <x:c r="CV64" s="70"/>
      <x:c r="CW64" s="70"/>
      <x:c r="CX64" s="70"/>
      <x:c r="CY64" s="546" t="s">
        <x:v>528</x:v>
      </x:c>
      <x:c r="CZ64" s="70"/>
      <x:c r="DA64" s="73"/>
      <x:c r="DB64" s="70"/>
      <x:c r="DC64" s="73"/>
      <x:c r="DD64" s="70"/>
      <x:c r="DE64" s="73"/>
      <x:c r="DF64" s="70"/>
      <x:c r="DG64" s="104"/>
    </x:row>
    <x:row r="65" spans="1:111" s="11" customFormat="1" ht="30" customHeight="1">
      <x:c r="A65" s="546" t="s">
        <x:v>518</x:v>
      </x:c>
      <x:c r="B65" s="114"/>
      <x:c r="C65" s="73"/>
      <x:c r="D65" s="70"/>
      <x:c r="E65" s="73"/>
      <x:c r="F65" s="70"/>
      <x:c r="G65" s="73"/>
      <x:c r="H65" s="70"/>
      <x:c r="I65" s="73"/>
      <x:c r="J65" s="70"/>
      <x:c r="K65" s="70"/>
      <x:c r="L65" s="73"/>
      <x:c r="M65" s="70"/>
      <x:c r="N65" s="70"/>
      <x:c r="O65" s="70"/>
      <x:c r="P65" s="70"/>
      <x:c r="Q65" s="70"/>
      <x:c r="R65" s="73"/>
      <x:c r="S65" s="70"/>
      <x:c r="T65" s="73"/>
      <x:c r="U65" s="70"/>
      <x:c r="V65" s="73"/>
      <x:c r="W65" s="70"/>
      <x:c r="X65" s="70"/>
      <x:c r="Y65" s="70"/>
      <x:c r="Z65" s="70"/>
      <x:c r="AA65" s="70"/>
      <x:c r="AB65" s="70"/>
      <x:c r="AC65" s="70"/>
      <x:c r="AD65" s="70"/>
      <x:c r="AE65" s="70"/>
      <x:c r="AF65" s="70"/>
      <x:c r="AG65" s="70"/>
      <x:c r="AH65" s="70"/>
      <x:c r="AI65" s="70"/>
      <x:c r="AJ65" s="70"/>
      <x:c r="AK65" s="70"/>
      <x:c r="AL65" s="546" t="s">
        <x:v>518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/>
      <x:c r="BF65" s="70"/>
      <x:c r="BG65" s="70"/>
      <x:c r="BH65" s="70"/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546" t="s">
        <x:v>518</x:v>
      </x:c>
      <x:c r="BW65" s="70"/>
      <x:c r="BX65" s="70"/>
      <x:c r="BY65" s="73"/>
      <x:c r="BZ65" s="70"/>
      <x:c r="CA65" s="73"/>
      <x:c r="CB65" s="70"/>
      <x:c r="CC65" s="73"/>
      <x:c r="CD65" s="70"/>
      <x:c r="CE65" s="70"/>
      <x:c r="CF65" s="73"/>
      <x:c r="CG65" s="70"/>
      <x:c r="CH65" s="70"/>
      <x:c r="CI65" s="70"/>
      <x:c r="CJ65" s="70"/>
      <x:c r="CK65" s="70"/>
      <x:c r="CL65" s="70"/>
      <x:c r="CM65" s="70"/>
      <x:c r="CN65" s="70"/>
      <x:c r="CO65" s="70"/>
      <x:c r="CP65" s="73"/>
      <x:c r="CQ65" s="70"/>
      <x:c r="CR65" s="73"/>
      <x:c r="CS65" s="70"/>
      <x:c r="CT65" s="70"/>
      <x:c r="CU65" s="70"/>
      <x:c r="CV65" s="70"/>
      <x:c r="CW65" s="70"/>
      <x:c r="CX65" s="70"/>
      <x:c r="CY65" s="546" t="s">
        <x:v>518</x:v>
      </x:c>
      <x:c r="CZ65" s="70"/>
      <x:c r="DA65" s="73"/>
      <x:c r="DB65" s="70"/>
      <x:c r="DC65" s="73"/>
      <x:c r="DD65" s="70"/>
      <x:c r="DE65" s="73"/>
      <x:c r="DF65" s="70"/>
      <x:c r="DG65" s="104"/>
    </x:row>
    <x:row r="66" spans="1:111" s="11" customFormat="1" ht="30" customHeight="1">
      <x:c r="A66" s="565" t="s">
        <x:v>164</x:v>
      </x:c>
      <x:c r="B66" s="114"/>
      <x:c r="C66" s="73"/>
      <x:c r="D66" s="70"/>
      <x:c r="E66" s="73"/>
      <x:c r="F66" s="70"/>
      <x:c r="G66" s="73"/>
      <x:c r="H66" s="70"/>
      <x:c r="I66" s="73"/>
      <x:c r="J66" s="70"/>
      <x:c r="K66" s="70"/>
      <x:c r="L66" s="73"/>
      <x:c r="M66" s="70"/>
      <x:c r="N66" s="70"/>
      <x:c r="O66" s="70"/>
      <x:c r="P66" s="70"/>
      <x:c r="Q66" s="70"/>
      <x:c r="R66" s="73"/>
      <x:c r="S66" s="70"/>
      <x:c r="T66" s="73"/>
      <x:c r="U66" s="70"/>
      <x:c r="V66" s="73"/>
      <x:c r="W66" s="70"/>
      <x:c r="X66" s="70"/>
      <x:c r="Y66" s="70"/>
      <x:c r="Z66" s="70"/>
      <x:c r="AA66" s="70"/>
      <x:c r="AB66" s="70"/>
      <x:c r="AC66" s="70"/>
      <x:c r="AD66" s="70"/>
      <x:c r="AE66" s="70"/>
      <x:c r="AF66" s="70"/>
      <x:c r="AG66" s="70"/>
      <x:c r="AH66" s="70"/>
      <x:c r="AI66" s="70"/>
      <x:c r="AJ66" s="70"/>
      <x:c r="AK66" s="70"/>
      <x:c r="AL66" s="565" t="s">
        <x:v>164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/>
      <x:c r="BF66" s="70"/>
      <x:c r="BG66" s="70"/>
      <x:c r="BH66" s="70"/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565" t="s">
        <x:v>164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70"/>
      <x:c r="CI66" s="70"/>
      <x:c r="CJ66" s="70"/>
      <x:c r="CK66" s="70"/>
      <x:c r="CL66" s="70"/>
      <x:c r="CM66" s="70"/>
      <x:c r="CN66" s="70"/>
      <x:c r="CO66" s="70"/>
      <x:c r="CP66" s="73"/>
      <x:c r="CQ66" s="70"/>
      <x:c r="CR66" s="73"/>
      <x:c r="CS66" s="70"/>
      <x:c r="CT66" s="70"/>
      <x:c r="CU66" s="70"/>
      <x:c r="CV66" s="70"/>
      <x:c r="CW66" s="70"/>
      <x:c r="CX66" s="70"/>
      <x:c r="CY66" s="565" t="s">
        <x:v>164</x:v>
      </x:c>
      <x:c r="CZ66" s="70"/>
      <x:c r="DA66" s="73"/>
      <x:c r="DB66" s="70"/>
      <x:c r="DC66" s="73"/>
      <x:c r="DD66" s="70"/>
      <x:c r="DE66" s="73"/>
      <x:c r="DF66" s="70"/>
      <x:c r="DG66" s="104"/>
    </x:row>
    <x:row r="67" spans="1:111" s="11" customFormat="1" ht="30" customHeight="1">
      <x:c r="A67" s="370" t="s">
        <x:v>893</x:v>
      </x:c>
      <x:c r="B67" s="114">
        <x:f>B68+B79+B71</x:f>
        <x:v>7</x:v>
      </x:c>
      <x:c r="C67" s="73">
        <x:f t="shared" ref="C67:BN67" si="43">C68+C79+C71</x:f>
        <x:v>2347</x:v>
      </x:c>
      <x:c r="D67" s="70">
        <x:f t="shared" si="43"/>
        <x:v>14</x:v>
      </x:c>
      <x:c r="E67" s="73">
        <x:f t="shared" si="43"/>
        <x:v>1296</x:v>
      </x:c>
      <x:c r="F67" s="70">
        <x:f t="shared" si="43"/>
        <x:v>3</x:v>
      </x:c>
      <x:c r="G67" s="73">
        <x:f t="shared" si="43"/>
        <x:v>1</x:v>
      </x:c>
      <x:c r="H67" s="70">
        <x:f t="shared" si="43"/>
        <x:v>0</x:v>
      </x:c>
      <x:c r="I67" s="73">
        <x:f t="shared" si="43"/>
        <x:v>0</x:v>
      </x:c>
      <x:c r="J67" s="70">
        <x:f t="shared" si="43"/>
        <x:v>3</x:v>
      </x:c>
      <x:c r="K67" s="70">
        <x:f t="shared" si="43"/>
        <x:v>0</x:v>
      </x:c>
      <x:c r="L67" s="73">
        <x:f t="shared" si="43"/>
        <x:v>0</x:v>
      </x:c>
      <x:c r="M67" s="70">
        <x:f t="shared" si="43"/>
        <x:v>0</x:v>
      </x:c>
      <x:c r="N67" s="70">
        <x:f t="shared" si="43"/>
        <x:v>0</x:v>
      </x:c>
      <x:c r="O67" s="70">
        <x:f t="shared" si="43"/>
        <x:v>1</x:v>
      </x:c>
      <x:c r="P67" s="70">
        <x:f t="shared" si="43"/>
        <x:v>12</x:v>
      </x:c>
      <x:c r="Q67" s="70">
        <x:f t="shared" si="43"/>
        <x:v>0</x:v>
      </x:c>
      <x:c r="R67" s="73">
        <x:f t="shared" si="43"/>
        <x:v>0</x:v>
      </x:c>
      <x:c r="S67" s="70">
        <x:f t="shared" si="43"/>
        <x:v>4</x:v>
      </x:c>
      <x:c r="T67" s="73">
        <x:f t="shared" si="43"/>
        <x:v>48.600000000000001</x:v>
      </x:c>
      <x:c r="U67" s="70">
        <x:f t="shared" si="43"/>
        <x:v>1</x:v>
      </x:c>
      <x:c r="V67" s="73">
        <x:f t="shared" si="43"/>
        <x:v>211</x:v>
      </x:c>
      <x:c r="W67" s="70">
        <x:f t="shared" si="43"/>
        <x:v>0</x:v>
      </x:c>
      <x:c r="X67" s="70">
        <x:f t="shared" si="43"/>
        <x:v>83</x:v>
      </x:c>
      <x:c r="Y67" s="70">
        <x:f t="shared" si="43"/>
        <x:v>0</x:v>
      </x:c>
      <x:c r="Z67" s="70">
        <x:f t="shared" si="43"/>
        <x:v>0</x:v>
      </x:c>
      <x:c r="AA67" s="70">
        <x:f t="shared" si="43"/>
        <x:v>1</x:v>
      </x:c>
      <x:c r="AB67" s="70">
        <x:f t="shared" si="43"/>
        <x:v>0</x:v>
      </x:c>
      <x:c r="AC67" s="70">
        <x:f t="shared" si="43"/>
        <x:v>0</x:v>
      </x:c>
      <x:c r="AD67" s="70">
        <x:f t="shared" si="43"/>
        <x:v>0</x:v>
      </x:c>
      <x:c r="AE67" s="70">
        <x:f t="shared" si="43"/>
        <x:v>1</x:v>
      </x:c>
      <x:c r="AF67" s="70">
        <x:f t="shared" si="43"/>
        <x:v>0</x:v>
      </x:c>
      <x:c r="AG67" s="70">
        <x:f t="shared" si="43"/>
        <x:v>1</x:v>
      </x:c>
      <x:c r="AH67" s="70">
        <x:f t="shared" si="43"/>
        <x:v>0</x:v>
      </x:c>
      <x:c r="AI67" s="70">
        <x:f t="shared" si="43"/>
        <x:v>0</x:v>
      </x:c>
      <x:c r="AJ67" s="70">
        <x:f t="shared" si="43"/>
        <x:v>1</x:v>
      </x:c>
      <x:c r="AK67" s="70">
        <x:f t="shared" si="43"/>
        <x:v>1</x:v>
      </x:c>
      <x:c r="AL67" s="370" t="s">
        <x:v>893</x:v>
      </x:c>
      <x:c r="AM67" s="70">
        <x:f t="shared" si="43"/>
        <x:v>0</x:v>
      </x:c>
      <x:c r="AN67" s="73">
        <x:f t="shared" si="43"/>
        <x:v>0</x:v>
      </x:c>
      <x:c r="AO67" s="70">
        <x:f t="shared" si="43"/>
        <x:v>1</x:v>
      </x:c>
      <x:c r="AP67" s="70">
        <x:f t="shared" si="43"/>
        <x:v>2</x:v>
      </x:c>
      <x:c r="AQ67" s="70">
        <x:f t="shared" si="43"/>
        <x:v>0</x:v>
      </x:c>
      <x:c r="AR67" s="73">
        <x:f t="shared" si="43"/>
        <x:v>0</x:v>
      </x:c>
      <x:c r="AS67" s="70">
        <x:f t="shared" si="43"/>
        <x:v>0</x:v>
      </x:c>
      <x:c r="AT67" s="73">
        <x:f t="shared" si="43"/>
        <x:v>0</x:v>
      </x:c>
      <x:c r="AU67" s="70">
        <x:f t="shared" si="43"/>
        <x:v>0</x:v>
      </x:c>
      <x:c r="AV67" s="70">
        <x:f t="shared" si="43"/>
        <x:v>0</x:v>
      </x:c>
      <x:c r="AW67" s="70">
        <x:f t="shared" si="43"/>
        <x:v>1</x:v>
      </x:c>
      <x:c r="AX67" s="70">
        <x:f t="shared" si="43"/>
        <x:v>0</x:v>
      </x:c>
      <x:c r="AY67" s="70">
        <x:f t="shared" si="43"/>
        <x:v>0</x:v>
      </x:c>
      <x:c r="AZ67" s="70">
        <x:f t="shared" si="43"/>
        <x:v>1</x:v>
      </x:c>
      <x:c r="BA67" s="73">
        <x:f t="shared" si="43"/>
        <x:v>3</x:v>
      </x:c>
      <x:c r="BB67" s="70">
        <x:f t="shared" si="43"/>
        <x:v>0</x:v>
      </x:c>
      <x:c r="BC67" s="70">
        <x:f t="shared" si="43"/>
        <x:v>0</x:v>
      </x:c>
      <x:c r="BD67" s="70">
        <x:f t="shared" si="43"/>
        <x:v>1</x:v>
      </x:c>
      <x:c r="BE67" s="70">
        <x:f t="shared" si="43"/>
        <x:v>1</x:v>
      </x:c>
      <x:c r="BF67" s="70">
        <x:f t="shared" si="43"/>
        <x:v>6</x:v>
      </x:c>
      <x:c r="BG67" s="70">
        <x:f t="shared" si="43"/>
        <x:v>0</x:v>
      </x:c>
      <x:c r="BH67" s="70">
        <x:f t="shared" si="43"/>
        <x:v>0</x:v>
      </x:c>
      <x:c r="BI67" s="70">
        <x:f t="shared" si="43"/>
        <x:v>0</x:v>
      </x:c>
      <x:c r="BJ67" s="73">
        <x:f t="shared" si="43"/>
        <x:v>0</x:v>
      </x:c>
      <x:c r="BK67" s="70">
        <x:f t="shared" si="43"/>
        <x:v>0</x:v>
      </x:c>
      <x:c r="BL67" s="73">
        <x:f t="shared" si="43"/>
        <x:v>0</x:v>
      </x:c>
      <x:c r="BM67" s="70">
        <x:f t="shared" si="43"/>
        <x:v>2</x:v>
      </x:c>
      <x:c r="BN67" s="73">
        <x:f t="shared" si="43"/>
        <x:v>2211.4000000000001</x:v>
      </x:c>
      <x:c r="BO67" s="70">
        <x:f t="shared" ref="BO67:BU67" si="44">BO68+BO79+BO71</x:f>
        <x:v>0</x:v>
      </x:c>
      <x:c r="BP67" s="73">
        <x:f t="shared" si="44"/>
        <x:v>0</x:v>
      </x:c>
      <x:c r="BQ67" s="70">
        <x:f t="shared" si="44"/>
        <x:v>0</x:v>
      </x:c>
      <x:c r="BR67" s="70">
        <x:f t="shared" si="44"/>
        <x:v>1</x:v>
      </x:c>
      <x:c r="BS67" s="70">
        <x:f t="shared" si="44"/>
        <x:v>2</x:v>
      </x:c>
      <x:c r="BT67" s="70">
        <x:f t="shared" si="44"/>
        <x:v>2</x:v>
      </x:c>
      <x:c r="BU67" s="70">
        <x:f t="shared" si="44"/>
        <x:v>2</x:v>
      </x:c>
      <x:c r="BV67" s="370" t="s">
        <x:v>893</x:v>
      </x:c>
      <x:c r="BW67" s="70">
        <x:f t="shared" ref="BW67:CX67" si="45">BW68+BW79+BW71</x:f>
        <x:v>1</x:v>
      </x:c>
      <x:c r="BX67" s="70">
        <x:f t="shared" si="45"/>
        <x:v>197</x:v>
      </x:c>
      <x:c r="BY67" s="73">
        <x:f t="shared" si="45"/>
        <x:v>4400</x:v>
      </x:c>
      <x:c r="BZ67" s="70">
        <x:f t="shared" si="45"/>
        <x:v>0</x:v>
      </x:c>
      <x:c r="CA67" s="73">
        <x:f t="shared" si="45"/>
        <x:v>0</x:v>
      </x:c>
      <x:c r="CB67" s="70">
        <x:f t="shared" si="45"/>
        <x:v>0</x:v>
      </x:c>
      <x:c r="CC67" s="73">
        <x:f t="shared" si="45"/>
        <x:v>0</x:v>
      </x:c>
      <x:c r="CD67" s="70">
        <x:f t="shared" si="45"/>
        <x:v>0</x:v>
      </x:c>
      <x:c r="CE67" s="70">
        <x:f t="shared" si="45"/>
        <x:v>1</x:v>
      </x:c>
      <x:c r="CF67" s="73">
        <x:f t="shared" si="45"/>
        <x:v>21</x:v>
      </x:c>
      <x:c r="CG67" s="70">
        <x:f t="shared" si="45"/>
        <x:v>0</x:v>
      </x:c>
      <x:c r="CH67" s="70">
        <x:f t="shared" si="45"/>
        <x:v>1</x:v>
      </x:c>
      <x:c r="CI67" s="70">
        <x:f t="shared" si="45"/>
        <x:v>0</x:v>
      </x:c>
      <x:c r="CJ67" s="70">
        <x:f t="shared" si="45"/>
        <x:v>3</x:v>
      </x:c>
      <x:c r="CK67" s="70">
        <x:f t="shared" si="45"/>
        <x:v>0</x:v>
      </x:c>
      <x:c r="CL67" s="70">
        <x:f t="shared" si="45"/>
        <x:v>0</x:v>
      </x:c>
      <x:c r="CM67" s="70">
        <x:f t="shared" si="45"/>
        <x:v>0</x:v>
      </x:c>
      <x:c r="CN67" s="70">
        <x:f t="shared" si="45"/>
        <x:v>0</x:v>
      </x:c>
      <x:c r="CO67" s="70">
        <x:f t="shared" si="45"/>
        <x:v>2</x:v>
      </x:c>
      <x:c r="CP67" s="73">
        <x:f t="shared" si="45"/>
        <x:v>81</x:v>
      </x:c>
      <x:c r="CQ67" s="70">
        <x:f t="shared" si="45"/>
        <x:v>2</x:v>
      </x:c>
      <x:c r="CR67" s="73">
        <x:f t="shared" si="45"/>
        <x:v>919</x:v>
      </x:c>
      <x:c r="CS67" s="70">
        <x:f t="shared" si="45"/>
        <x:v>94</x:v>
      </x:c>
      <x:c r="CT67" s="70">
        <x:f t="shared" si="45"/>
        <x:v>0</x:v>
      </x:c>
      <x:c r="CU67" s="70">
        <x:f t="shared" si="45"/>
        <x:v>1</x:v>
      </x:c>
      <x:c r="CV67" s="70">
        <x:f t="shared" si="45"/>
        <x:v>0</x:v>
      </x:c>
      <x:c r="CW67" s="70">
        <x:f t="shared" si="45"/>
        <x:v>0</x:v>
      </x:c>
      <x:c r="CX67" s="70">
        <x:f t="shared" si="45"/>
        <x:v>0</x:v>
      </x:c>
      <x:c r="CY67" s="370" t="s">
        <x:v>893</x:v>
      </x:c>
      <x:c r="CZ67" s="70">
        <x:f t="shared" ref="CZ67:DG67" si="46">CZ68+CZ79+CZ71</x:f>
        <x:v>6</x:v>
      </x:c>
      <x:c r="DA67" s="73">
        <x:f t="shared" si="46"/>
        <x:v>2328.4000000000001</x:v>
      </x:c>
      <x:c r="DB67" s="70">
        <x:f t="shared" si="46"/>
        <x:v>0</x:v>
      </x:c>
      <x:c r="DC67" s="73">
        <x:f t="shared" si="46"/>
        <x:v>0</x:v>
      </x:c>
      <x:c r="DD67" s="70">
        <x:f t="shared" si="46"/>
        <x:v>0</x:v>
      </x:c>
      <x:c r="DE67" s="73">
        <x:f t="shared" si="46"/>
        <x:v>0</x:v>
      </x:c>
      <x:c r="DF67" s="70">
        <x:f t="shared" si="46"/>
        <x:v>0</x:v>
      </x:c>
      <x:c r="DG67" s="104">
        <x:f t="shared" si="46"/>
        <x:v>0</x:v>
      </x:c>
    </x:row>
    <x:row r="68" spans="1:111" s="11" customFormat="1" ht="30" customHeight="1">
      <x:c r="A68" s="370" t="s">
        <x:v>831</x:v>
      </x:c>
      <x:c r="B68" s="114">
        <x:f>SUM(B69)</x:f>
        <x:v>2</x:v>
      </x:c>
      <x:c r="C68" s="73">
        <x:f t="shared" ref="C68:BN69" si="47">SUM(C69)</x:f>
        <x:v>1444</x:v>
      </x:c>
      <x:c r="D68" s="70">
        <x:f t="shared" si="47"/>
        <x:v>0</x:v>
      </x:c>
      <x:c r="E68" s="73">
        <x:f t="shared" si="47"/>
        <x:v>0</x:v>
      </x:c>
      <x:c r="F68" s="70">
        <x:f t="shared" si="47"/>
        <x:v>2</x:v>
      </x:c>
      <x:c r="G68" s="73">
        <x:f t="shared" si="47"/>
        <x:v>0.59999999999999998</x:v>
      </x:c>
      <x:c r="H68" s="70">
        <x:f t="shared" si="47"/>
        <x:v>0</x:v>
      </x:c>
      <x:c r="I68" s="73">
        <x:f t="shared" si="47"/>
        <x:v>0</x:v>
      </x:c>
      <x:c r="J68" s="70">
        <x:f t="shared" si="47"/>
        <x:v>3</x:v>
      </x:c>
      <x:c r="K68" s="70">
        <x:f t="shared" si="47"/>
        <x:v>0</x:v>
      </x:c>
      <x:c r="L68" s="73">
        <x:f t="shared" si="47"/>
        <x:v>0</x:v>
      </x:c>
      <x:c r="M68" s="70">
        <x:f t="shared" si="47"/>
        <x:v>0</x:v>
      </x:c>
      <x:c r="N68" s="70">
        <x:f t="shared" si="47"/>
        <x:v>0</x:v>
      </x:c>
      <x:c r="O68" s="70">
        <x:f t="shared" si="47"/>
        <x:v>1</x:v>
      </x:c>
      <x:c r="P68" s="70">
        <x:f t="shared" si="47"/>
        <x:v>12</x:v>
      </x:c>
      <x:c r="Q68" s="70">
        <x:f t="shared" si="47"/>
        <x:v>0</x:v>
      </x:c>
      <x:c r="R68" s="73">
        <x:f t="shared" si="47"/>
        <x:v>0</x:v>
      </x:c>
      <x:c r="S68" s="70">
        <x:f t="shared" si="47"/>
        <x:v>3</x:v>
      </x:c>
      <x:c r="T68" s="73">
        <x:f t="shared" si="47"/>
        <x:v>25</x:v>
      </x:c>
      <x:c r="U68" s="70">
        <x:f t="shared" si="47"/>
        <x:v>1</x:v>
      </x:c>
      <x:c r="V68" s="73">
        <x:f t="shared" si="47"/>
        <x:v>211</x:v>
      </x:c>
      <x:c r="W68" s="70">
        <x:f t="shared" si="47"/>
        <x:v>0</x:v>
      </x:c>
      <x:c r="X68" s="70">
        <x:f t="shared" si="47"/>
        <x:v>57</x:v>
      </x:c>
      <x:c r="Y68" s="70">
        <x:f t="shared" si="47"/>
        <x:v>0</x:v>
      </x:c>
      <x:c r="Z68" s="70">
        <x:f t="shared" si="47"/>
        <x:v>0</x:v>
      </x:c>
      <x:c r="AA68" s="70">
        <x:f t="shared" si="47"/>
        <x:v>1</x:v>
      </x:c>
      <x:c r="AB68" s="70">
        <x:f t="shared" si="47"/>
        <x:v>0</x:v>
      </x:c>
      <x:c r="AC68" s="70">
        <x:f t="shared" si="47"/>
        <x:v>0</x:v>
      </x:c>
      <x:c r="AD68" s="70">
        <x:f t="shared" si="47"/>
        <x:v>0</x:v>
      </x:c>
      <x:c r="AE68" s="70">
        <x:f t="shared" si="47"/>
        <x:v>1</x:v>
      </x:c>
      <x:c r="AF68" s="70">
        <x:f t="shared" si="47"/>
        <x:v>0</x:v>
      </x:c>
      <x:c r="AG68" s="70">
        <x:f t="shared" si="47"/>
        <x:v>1</x:v>
      </x:c>
      <x:c r="AH68" s="70">
        <x:f t="shared" si="47"/>
        <x:v>0</x:v>
      </x:c>
      <x:c r="AI68" s="70">
        <x:f t="shared" si="47"/>
        <x:v>0</x:v>
      </x:c>
      <x:c r="AJ68" s="70">
        <x:f t="shared" si="47"/>
        <x:v>1</x:v>
      </x:c>
      <x:c r="AK68" s="70">
        <x:f t="shared" si="47"/>
        <x:v>1</x:v>
      </x:c>
      <x:c r="AL68" s="370" t="s">
        <x:v>831</x:v>
      </x:c>
      <x:c r="AM68" s="70">
        <x:f t="shared" si="47"/>
        <x:v>0</x:v>
      </x:c>
      <x:c r="AN68" s="73">
        <x:f t="shared" si="47"/>
        <x:v>0</x:v>
      </x:c>
      <x:c r="AO68" s="70">
        <x:f t="shared" si="47"/>
        <x:v>1</x:v>
      </x:c>
      <x:c r="AP68" s="70">
        <x:f t="shared" si="47"/>
        <x:v>2</x:v>
      </x:c>
      <x:c r="AQ68" s="70">
        <x:f t="shared" si="47"/>
        <x:v>0</x:v>
      </x:c>
      <x:c r="AR68" s="73">
        <x:f t="shared" si="47"/>
        <x:v>0</x:v>
      </x:c>
      <x:c r="AS68" s="70">
        <x:f t="shared" si="47"/>
        <x:v>0</x:v>
      </x:c>
      <x:c r="AT68" s="73">
        <x:f t="shared" si="47"/>
        <x:v>0</x:v>
      </x:c>
      <x:c r="AU68" s="70">
        <x:f t="shared" si="47"/>
        <x:v>0</x:v>
      </x:c>
      <x:c r="AV68" s="70">
        <x:f t="shared" si="47"/>
        <x:v>0</x:v>
      </x:c>
      <x:c r="AW68" s="70">
        <x:f t="shared" si="47"/>
        <x:v>1</x:v>
      </x:c>
      <x:c r="AX68" s="70">
        <x:f t="shared" si="47"/>
        <x:v>0</x:v>
      </x:c>
      <x:c r="AY68" s="70">
        <x:f t="shared" si="47"/>
        <x:v>0</x:v>
      </x:c>
      <x:c r="AZ68" s="70">
        <x:f t="shared" si="47"/>
        <x:v>1</x:v>
      </x:c>
      <x:c r="BA68" s="73">
        <x:f t="shared" si="47"/>
        <x:v>3</x:v>
      </x:c>
      <x:c r="BB68" s="70">
        <x:f t="shared" si="47"/>
        <x:v>0</x:v>
      </x:c>
      <x:c r="BC68" s="70">
        <x:f t="shared" si="47"/>
        <x:v>0</x:v>
      </x:c>
      <x:c r="BD68" s="70">
        <x:f t="shared" si="47"/>
        <x:v>1</x:v>
      </x:c>
      <x:c r="BE68" s="70">
        <x:f t="shared" si="47"/>
        <x:v>1</x:v>
      </x:c>
      <x:c r="BF68" s="70">
        <x:f t="shared" si="47"/>
        <x:v>6</x:v>
      </x:c>
      <x:c r="BG68" s="70">
        <x:f t="shared" si="47"/>
        <x:v>0</x:v>
      </x:c>
      <x:c r="BH68" s="70">
        <x:f t="shared" si="47"/>
        <x:v>0</x:v>
      </x:c>
      <x:c r="BI68" s="70">
        <x:f t="shared" si="47"/>
        <x:v>0</x:v>
      </x:c>
      <x:c r="BJ68" s="73">
        <x:f t="shared" si="47"/>
        <x:v>0</x:v>
      </x:c>
      <x:c r="BK68" s="70">
        <x:f t="shared" si="47"/>
        <x:v>0</x:v>
      </x:c>
      <x:c r="BL68" s="73">
        <x:f t="shared" si="47"/>
        <x:v>0</x:v>
      </x:c>
      <x:c r="BM68" s="70">
        <x:f t="shared" si="47"/>
        <x:v>2</x:v>
      </x:c>
      <x:c r="BN68" s="73">
        <x:f t="shared" si="47"/>
        <x:v>2211.4000000000001</x:v>
      </x:c>
      <x:c r="BO68" s="70">
        <x:f t="shared" ref="BO68:BW69" si="48">SUM(BO69)</x:f>
        <x:v>0</x:v>
      </x:c>
      <x:c r="BP68" s="73">
        <x:f t="shared" si="48"/>
        <x:v>0</x:v>
      </x:c>
      <x:c r="BQ68" s="70">
        <x:f t="shared" si="48"/>
        <x:v>0</x:v>
      </x:c>
      <x:c r="BR68" s="70">
        <x:f t="shared" si="48"/>
        <x:v>1</x:v>
      </x:c>
      <x:c r="BS68" s="70">
        <x:f t="shared" si="48"/>
        <x:v>1</x:v>
      </x:c>
      <x:c r="BT68" s="70">
        <x:f t="shared" si="48"/>
        <x:v>0</x:v>
      </x:c>
      <x:c r="BU68" s="70">
        <x:f t="shared" si="48"/>
        <x:v>0</x:v>
      </x:c>
      <x:c r="BV68" s="370" t="s">
        <x:v>831</x:v>
      </x:c>
      <x:c r="BW68" s="70">
        <x:f t="shared" ref="BW68:CX69" si="49">SUM(BW69)</x:f>
        <x:v>1</x:v>
      </x:c>
      <x:c r="BX68" s="70">
        <x:f t="shared" si="49"/>
        <x:v>197</x:v>
      </x:c>
      <x:c r="BY68" s="73">
        <x:f t="shared" si="49"/>
        <x:v>4400</x:v>
      </x:c>
      <x:c r="BZ68" s="70">
        <x:f t="shared" si="49"/>
        <x:v>0</x:v>
      </x:c>
      <x:c r="CA68" s="73">
        <x:f t="shared" si="49"/>
        <x:v>0</x:v>
      </x:c>
      <x:c r="CB68" s="70">
        <x:f t="shared" si="49"/>
        <x:v>0</x:v>
      </x:c>
      <x:c r="CC68" s="73">
        <x:f t="shared" si="49"/>
        <x:v>0</x:v>
      </x:c>
      <x:c r="CD68" s="70">
        <x:f t="shared" si="49"/>
        <x:v>0</x:v>
      </x:c>
      <x:c r="CE68" s="70">
        <x:f t="shared" si="49"/>
        <x:v>0</x:v>
      </x:c>
      <x:c r="CF68" s="73">
        <x:f t="shared" si="49"/>
        <x:v>0</x:v>
      </x:c>
      <x:c r="CG68" s="70">
        <x:f t="shared" si="49"/>
        <x:v>0</x:v>
      </x:c>
      <x:c r="CH68" s="70">
        <x:f t="shared" si="49"/>
        <x:v>1</x:v>
      </x:c>
      <x:c r="CI68" s="70">
        <x:f t="shared" si="49"/>
        <x:v>0</x:v>
      </x:c>
      <x:c r="CJ68" s="70">
        <x:f t="shared" si="49"/>
        <x:v>2</x:v>
      </x:c>
      <x:c r="CK68" s="70">
        <x:f t="shared" si="49"/>
        <x:v>0</x:v>
      </x:c>
      <x:c r="CL68" s="70">
        <x:f t="shared" si="49"/>
        <x:v>0</x:v>
      </x:c>
      <x:c r="CM68" s="70">
        <x:f t="shared" si="49"/>
        <x:v>0</x:v>
      </x:c>
      <x:c r="CN68" s="70">
        <x:f t="shared" si="49"/>
        <x:v>0</x:v>
      </x:c>
      <x:c r="CO68" s="70">
        <x:f t="shared" si="49"/>
        <x:v>1</x:v>
      </x:c>
      <x:c r="CP68" s="73">
        <x:f t="shared" si="49"/>
        <x:v>72</x:v>
      </x:c>
      <x:c r="CQ68" s="70">
        <x:f t="shared" si="49"/>
        <x:v>1</x:v>
      </x:c>
      <x:c r="CR68" s="73">
        <x:f t="shared" si="49"/>
        <x:v>859</x:v>
      </x:c>
      <x:c r="CS68" s="70">
        <x:f t="shared" si="49"/>
        <x:v>63</x:v>
      </x:c>
      <x:c r="CT68" s="70">
        <x:f t="shared" si="49"/>
        <x:v>0</x:v>
      </x:c>
      <x:c r="CU68" s="70">
        <x:f t="shared" si="49"/>
        <x:v>1</x:v>
      </x:c>
      <x:c r="CV68" s="70">
        <x:f t="shared" si="49"/>
        <x:v>0</x:v>
      </x:c>
      <x:c r="CW68" s="70">
        <x:f t="shared" si="49"/>
        <x:v>0</x:v>
      </x:c>
      <x:c r="CX68" s="70">
        <x:f t="shared" si="49"/>
        <x:v>0</x:v>
      </x:c>
      <x:c r="CY68" s="370" t="s">
        <x:v>831</x:v>
      </x:c>
      <x:c r="CZ68" s="70">
        <x:f t="shared" ref="CZ68:DG69" si="50">SUM(CZ69)</x:f>
        <x:v>4</x:v>
      </x:c>
      <x:c r="DA68" s="73">
        <x:f t="shared" si="50"/>
        <x:v>2276.4000000000001</x:v>
      </x:c>
      <x:c r="DB68" s="70">
        <x:f t="shared" si="50"/>
        <x:v>0</x:v>
      </x:c>
      <x:c r="DC68" s="73">
        <x:f t="shared" si="50"/>
        <x:v>0</x:v>
      </x:c>
      <x:c r="DD68" s="70">
        <x:f t="shared" si="50"/>
        <x:v>0</x:v>
      </x:c>
      <x:c r="DE68" s="73">
        <x:f t="shared" si="50"/>
        <x:v>0</x:v>
      </x:c>
      <x:c r="DF68" s="70">
        <x:f t="shared" si="50"/>
        <x:v>0</x:v>
      </x:c>
      <x:c r="DG68" s="104">
        <x:f t="shared" si="50"/>
        <x:v>0</x:v>
      </x:c>
    </x:row>
    <x:row r="69" spans="1:111" s="11" customFormat="1" ht="30" customHeight="1">
      <x:c r="A69" s="370" t="s">
        <x:v>675</x:v>
      </x:c>
      <x:c r="B69" s="114">
        <x:f t="shared" ref="B69:BM69" si="51">SUM(B70)</x:f>
        <x:v>2</x:v>
      </x:c>
      <x:c r="C69" s="73">
        <x:f t="shared" si="51"/>
        <x:v>1444</x:v>
      </x:c>
      <x:c r="D69" s="70">
        <x:f t="shared" si="51"/>
        <x:v>0</x:v>
      </x:c>
      <x:c r="E69" s="73">
        <x:f t="shared" si="51"/>
        <x:v>0</x:v>
      </x:c>
      <x:c r="F69" s="70">
        <x:f t="shared" si="51"/>
        <x:v>2</x:v>
      </x:c>
      <x:c r="G69" s="73">
        <x:f t="shared" si="51"/>
        <x:v>0.59999999999999998</x:v>
      </x:c>
      <x:c r="H69" s="70">
        <x:f t="shared" si="51"/>
        <x:v>0</x:v>
      </x:c>
      <x:c r="I69" s="73">
        <x:f t="shared" si="51"/>
        <x:v>0</x:v>
      </x:c>
      <x:c r="J69" s="70">
        <x:f t="shared" si="51"/>
        <x:v>3</x:v>
      </x:c>
      <x:c r="K69" s="70">
        <x:f t="shared" si="51"/>
        <x:v>0</x:v>
      </x:c>
      <x:c r="L69" s="73">
        <x:f t="shared" si="51"/>
        <x:v>0</x:v>
      </x:c>
      <x:c r="M69" s="70">
        <x:f t="shared" si="51"/>
        <x:v>0</x:v>
      </x:c>
      <x:c r="N69" s="70">
        <x:f t="shared" si="51"/>
        <x:v>0</x:v>
      </x:c>
      <x:c r="O69" s="70">
        <x:f t="shared" si="51"/>
        <x:v>1</x:v>
      </x:c>
      <x:c r="P69" s="70">
        <x:f t="shared" si="51"/>
        <x:v>12</x:v>
      </x:c>
      <x:c r="Q69" s="70">
        <x:f t="shared" si="51"/>
        <x:v>0</x:v>
      </x:c>
      <x:c r="R69" s="73">
        <x:f t="shared" si="51"/>
        <x:v>0</x:v>
      </x:c>
      <x:c r="S69" s="70">
        <x:f t="shared" si="51"/>
        <x:v>3</x:v>
      </x:c>
      <x:c r="T69" s="73">
        <x:f t="shared" si="51"/>
        <x:v>25</x:v>
      </x:c>
      <x:c r="U69" s="70">
        <x:f t="shared" si="51"/>
        <x:v>1</x:v>
      </x:c>
      <x:c r="V69" s="73">
        <x:f t="shared" si="51"/>
        <x:v>211</x:v>
      </x:c>
      <x:c r="W69" s="70">
        <x:f t="shared" si="51"/>
        <x:v>0</x:v>
      </x:c>
      <x:c r="X69" s="70">
        <x:f t="shared" si="51"/>
        <x:v>57</x:v>
      </x:c>
      <x:c r="Y69" s="70">
        <x:f t="shared" si="51"/>
        <x:v>0</x:v>
      </x:c>
      <x:c r="Z69" s="70">
        <x:f t="shared" si="51"/>
        <x:v>0</x:v>
      </x:c>
      <x:c r="AA69" s="70">
        <x:f t="shared" si="51"/>
        <x:v>1</x:v>
      </x:c>
      <x:c r="AB69" s="70">
        <x:f t="shared" si="51"/>
        <x:v>0</x:v>
      </x:c>
      <x:c r="AC69" s="70">
        <x:f t="shared" si="51"/>
        <x:v>0</x:v>
      </x:c>
      <x:c r="AD69" s="70">
        <x:f t="shared" si="51"/>
        <x:v>0</x:v>
      </x:c>
      <x:c r="AE69" s="70">
        <x:f t="shared" si="51"/>
        <x:v>1</x:v>
      </x:c>
      <x:c r="AF69" s="70">
        <x:f t="shared" si="51"/>
        <x:v>0</x:v>
      </x:c>
      <x:c r="AG69" s="70">
        <x:f t="shared" si="51"/>
        <x:v>1</x:v>
      </x:c>
      <x:c r="AH69" s="70">
        <x:f t="shared" si="51"/>
        <x:v>0</x:v>
      </x:c>
      <x:c r="AI69" s="70">
        <x:f t="shared" si="51"/>
        <x:v>0</x:v>
      </x:c>
      <x:c r="AJ69" s="70">
        <x:f t="shared" si="51"/>
        <x:v>1</x:v>
      </x:c>
      <x:c r="AK69" s="70">
        <x:f t="shared" si="51"/>
        <x:v>1</x:v>
      </x:c>
      <x:c r="AL69" s="370" t="s">
        <x:v>675</x:v>
      </x:c>
      <x:c r="AM69" s="70">
        <x:f t="shared" si="51"/>
        <x:v>0</x:v>
      </x:c>
      <x:c r="AN69" s="73">
        <x:f t="shared" si="51"/>
        <x:v>0</x:v>
      </x:c>
      <x:c r="AO69" s="70">
        <x:f t="shared" si="51"/>
        <x:v>1</x:v>
      </x:c>
      <x:c r="AP69" s="70">
        <x:f t="shared" si="51"/>
        <x:v>2</x:v>
      </x:c>
      <x:c r="AQ69" s="70">
        <x:f t="shared" si="51"/>
        <x:v>0</x:v>
      </x:c>
      <x:c r="AR69" s="73">
        <x:f t="shared" si="51"/>
        <x:v>0</x:v>
      </x:c>
      <x:c r="AS69" s="70">
        <x:f t="shared" si="51"/>
        <x:v>0</x:v>
      </x:c>
      <x:c r="AT69" s="73">
        <x:f t="shared" si="51"/>
        <x:v>0</x:v>
      </x:c>
      <x:c r="AU69" s="70">
        <x:f t="shared" si="51"/>
        <x:v>0</x:v>
      </x:c>
      <x:c r="AV69" s="70">
        <x:f t="shared" si="51"/>
        <x:v>0</x:v>
      </x:c>
      <x:c r="AW69" s="70">
        <x:f t="shared" si="51"/>
        <x:v>1</x:v>
      </x:c>
      <x:c r="AX69" s="70">
        <x:f t="shared" si="51"/>
        <x:v>0</x:v>
      </x:c>
      <x:c r="AY69" s="70">
        <x:f t="shared" si="51"/>
        <x:v>0</x:v>
      </x:c>
      <x:c r="AZ69" s="70">
        <x:f t="shared" si="51"/>
        <x:v>1</x:v>
      </x:c>
      <x:c r="BA69" s="73">
        <x:f t="shared" si="51"/>
        <x:v>3</x:v>
      </x:c>
      <x:c r="BB69" s="70">
        <x:f t="shared" si="51"/>
        <x:v>0</x:v>
      </x:c>
      <x:c r="BC69" s="70">
        <x:f t="shared" si="51"/>
        <x:v>0</x:v>
      </x:c>
      <x:c r="BD69" s="70">
        <x:f t="shared" si="51"/>
        <x:v>1</x:v>
      </x:c>
      <x:c r="BE69" s="70">
        <x:f t="shared" si="51"/>
        <x:v>1</x:v>
      </x:c>
      <x:c r="BF69" s="70">
        <x:f t="shared" si="51"/>
        <x:v>6</x:v>
      </x:c>
      <x:c r="BG69" s="70">
        <x:f t="shared" si="51"/>
        <x:v>0</x:v>
      </x:c>
      <x:c r="BH69" s="70">
        <x:f t="shared" si="51"/>
        <x:v>0</x:v>
      </x:c>
      <x:c r="BI69" s="70">
        <x:f t="shared" si="51"/>
        <x:v>0</x:v>
      </x:c>
      <x:c r="BJ69" s="73">
        <x:f t="shared" si="51"/>
        <x:v>0</x:v>
      </x:c>
      <x:c r="BK69" s="70">
        <x:f t="shared" si="51"/>
        <x:v>0</x:v>
      </x:c>
      <x:c r="BL69" s="73">
        <x:f t="shared" si="51"/>
        <x:v>0</x:v>
      </x:c>
      <x:c r="BM69" s="70">
        <x:f t="shared" si="51"/>
        <x:v>2</x:v>
      </x:c>
      <x:c r="BN69" s="73">
        <x:f t="shared" si="47"/>
        <x:v>2211.4000000000001</x:v>
      </x:c>
      <x:c r="BO69" s="70">
        <x:f t="shared" si="48"/>
        <x:v>0</x:v>
      </x:c>
      <x:c r="BP69" s="73">
        <x:f t="shared" si="48"/>
        <x:v>0</x:v>
      </x:c>
      <x:c r="BQ69" s="70">
        <x:f t="shared" si="48"/>
        <x:v>0</x:v>
      </x:c>
      <x:c r="BR69" s="70">
        <x:f t="shared" si="48"/>
        <x:v>1</x:v>
      </x:c>
      <x:c r="BS69" s="70">
        <x:f t="shared" si="48"/>
        <x:v>1</x:v>
      </x:c>
      <x:c r="BT69" s="70">
        <x:f t="shared" si="48"/>
        <x:v>0</x:v>
      </x:c>
      <x:c r="BU69" s="70">
        <x:f t="shared" si="48"/>
        <x:v>0</x:v>
      </x:c>
      <x:c r="BV69" s="370" t="s">
        <x:v>675</x:v>
      </x:c>
      <x:c r="BW69" s="70">
        <x:f t="shared" si="48"/>
        <x:v>1</x:v>
      </x:c>
      <x:c r="BX69" s="70">
        <x:f t="shared" si="49"/>
        <x:v>197</x:v>
      </x:c>
      <x:c r="BY69" s="73">
        <x:f t="shared" si="49"/>
        <x:v>4400</x:v>
      </x:c>
      <x:c r="BZ69" s="70">
        <x:f t="shared" si="49"/>
        <x:v>0</x:v>
      </x:c>
      <x:c r="CA69" s="73">
        <x:f t="shared" si="49"/>
        <x:v>0</x:v>
      </x:c>
      <x:c r="CB69" s="70">
        <x:f t="shared" si="49"/>
        <x:v>0</x:v>
      </x:c>
      <x:c r="CC69" s="73">
        <x:f t="shared" si="49"/>
        <x:v>0</x:v>
      </x:c>
      <x:c r="CD69" s="70">
        <x:f t="shared" si="49"/>
        <x:v>0</x:v>
      </x:c>
      <x:c r="CE69" s="70">
        <x:f t="shared" si="49"/>
        <x:v>0</x:v>
      </x:c>
      <x:c r="CF69" s="73">
        <x:f t="shared" si="49"/>
        <x:v>0</x:v>
      </x:c>
      <x:c r="CG69" s="70">
        <x:f t="shared" si="49"/>
        <x:v>0</x:v>
      </x:c>
      <x:c r="CH69" s="70">
        <x:f t="shared" si="49"/>
        <x:v>1</x:v>
      </x:c>
      <x:c r="CI69" s="70">
        <x:f t="shared" si="49"/>
        <x:v>0</x:v>
      </x:c>
      <x:c r="CJ69" s="70">
        <x:f t="shared" si="49"/>
        <x:v>2</x:v>
      </x:c>
      <x:c r="CK69" s="70">
        <x:f t="shared" si="49"/>
        <x:v>0</x:v>
      </x:c>
      <x:c r="CL69" s="70">
        <x:f t="shared" si="49"/>
        <x:v>0</x:v>
      </x:c>
      <x:c r="CM69" s="70">
        <x:f t="shared" si="49"/>
        <x:v>0</x:v>
      </x:c>
      <x:c r="CN69" s="70">
        <x:f t="shared" si="49"/>
        <x:v>0</x:v>
      </x:c>
      <x:c r="CO69" s="70">
        <x:f t="shared" si="49"/>
        <x:v>1</x:v>
      </x:c>
      <x:c r="CP69" s="73">
        <x:f t="shared" si="49"/>
        <x:v>72</x:v>
      </x:c>
      <x:c r="CQ69" s="70">
        <x:f t="shared" si="49"/>
        <x:v>1</x:v>
      </x:c>
      <x:c r="CR69" s="73">
        <x:f t="shared" si="49"/>
        <x:v>859</x:v>
      </x:c>
      <x:c r="CS69" s="70">
        <x:f t="shared" si="49"/>
        <x:v>63</x:v>
      </x:c>
      <x:c r="CT69" s="70">
        <x:f t="shared" si="49"/>
        <x:v>0</x:v>
      </x:c>
      <x:c r="CU69" s="70">
        <x:f t="shared" si="49"/>
        <x:v>1</x:v>
      </x:c>
      <x:c r="CV69" s="70">
        <x:f t="shared" si="49"/>
        <x:v>0</x:v>
      </x:c>
      <x:c r="CW69" s="70">
        <x:f t="shared" si="49"/>
        <x:v>0</x:v>
      </x:c>
      <x:c r="CX69" s="70">
        <x:f t="shared" si="49"/>
        <x:v>0</x:v>
      </x:c>
      <x:c r="CY69" s="370" t="s">
        <x:v>675</x:v>
      </x:c>
      <x:c r="CZ69" s="70">
        <x:f t="shared" si="50"/>
        <x:v>4</x:v>
      </x:c>
      <x:c r="DA69" s="73">
        <x:f t="shared" si="50"/>
        <x:v>2276.4000000000001</x:v>
      </x:c>
      <x:c r="DB69" s="70">
        <x:f t="shared" si="50"/>
        <x:v>0</x:v>
      </x:c>
      <x:c r="DC69" s="73">
        <x:f t="shared" si="50"/>
        <x:v>0</x:v>
      </x:c>
      <x:c r="DD69" s="70">
        <x:f t="shared" si="50"/>
        <x:v>0</x:v>
      </x:c>
      <x:c r="DE69" s="73">
        <x:f t="shared" si="50"/>
        <x:v>0</x:v>
      </x:c>
      <x:c r="DF69" s="70">
        <x:f t="shared" si="50"/>
        <x:v>0</x:v>
      </x:c>
      <x:c r="DG69" s="104">
        <x:f t="shared" si="50"/>
        <x:v>0</x:v>
      </x:c>
    </x:row>
    <x:row r="70" spans="1:111" s="11" customFormat="1" ht="30" customHeight="1">
      <x:c r="A70" s="485" t="s">
        <x:v>1098</x:v>
      </x:c>
      <x:c r="B70" s="114">
        <x:v>2</x:v>
      </x:c>
      <x:c r="C70" s="73">
        <x:v>1444</x:v>
      </x:c>
      <x:c r="D70" s="70"/>
      <x:c r="E70" s="73"/>
      <x:c r="F70" s="70">
        <x:v>2</x:v>
      </x:c>
      <x:c r="G70" s="73">
        <x:v>0.59999999999999998</x:v>
      </x:c>
      <x:c r="H70" s="70"/>
      <x:c r="I70" s="73"/>
      <x:c r="J70" s="70">
        <x:v>3</x:v>
      </x:c>
      <x:c r="K70" s="70"/>
      <x:c r="L70" s="73"/>
      <x:c r="M70" s="70"/>
      <x:c r="N70" s="70"/>
      <x:c r="O70" s="70">
        <x:v>1</x:v>
      </x:c>
      <x:c r="P70" s="70">
        <x:v>12</x:v>
      </x:c>
      <x:c r="Q70" s="70"/>
      <x:c r="R70" s="73"/>
      <x:c r="S70" s="70">
        <x:v>3</x:v>
      </x:c>
      <x:c r="T70" s="73">
        <x:v>25</x:v>
      </x:c>
      <x:c r="U70" s="70">
        <x:v>1</x:v>
      </x:c>
      <x:c r="V70" s="73">
        <x:v>211</x:v>
      </x:c>
      <x:c r="W70" s="70"/>
      <x:c r="X70" s="70">
        <x:v>57</x:v>
      </x:c>
      <x:c r="Y70" s="70"/>
      <x:c r="Z70" s="70"/>
      <x:c r="AA70" s="70">
        <x:v>1</x:v>
      </x:c>
      <x:c r="AB70" s="70"/>
      <x:c r="AC70" s="70"/>
      <x:c r="AD70" s="70"/>
      <x:c r="AE70" s="70">
        <x:v>1</x:v>
      </x:c>
      <x:c r="AF70" s="70"/>
      <x:c r="AG70" s="70">
        <x:v>1</x:v>
      </x:c>
      <x:c r="AH70" s="70"/>
      <x:c r="AI70" s="70"/>
      <x:c r="AJ70" s="70">
        <x:v>1</x:v>
      </x:c>
      <x:c r="AK70" s="70">
        <x:v>1</x:v>
      </x:c>
      <x:c r="AL70" s="485" t="s">
        <x:v>1098</x:v>
      </x:c>
      <x:c r="AM70" s="70"/>
      <x:c r="AN70" s="73"/>
      <x:c r="AO70" s="70">
        <x:v>1</x:v>
      </x:c>
      <x:c r="AP70" s="70">
        <x:v>2</x:v>
      </x:c>
      <x:c r="AQ70" s="70"/>
      <x:c r="AR70" s="73"/>
      <x:c r="AS70" s="70"/>
      <x:c r="AT70" s="73"/>
      <x:c r="AU70" s="70"/>
      <x:c r="AV70" s="70"/>
      <x:c r="AW70" s="70">
        <x:v>1</x:v>
      </x:c>
      <x:c r="AX70" s="70"/>
      <x:c r="AY70" s="70"/>
      <x:c r="AZ70" s="70">
        <x:v>1</x:v>
      </x:c>
      <x:c r="BA70" s="73">
        <x:v>3</x:v>
      </x:c>
      <x:c r="BB70" s="70"/>
      <x:c r="BC70" s="70"/>
      <x:c r="BD70" s="70">
        <x:v>1</x:v>
      </x:c>
      <x:c r="BE70" s="70">
        <x:v>1</x:v>
      </x:c>
      <x:c r="BF70" s="70">
        <x:v>6</x:v>
      </x:c>
      <x:c r="BG70" s="70"/>
      <x:c r="BH70" s="70"/>
      <x:c r="BI70" s="70"/>
      <x:c r="BJ70" s="73"/>
      <x:c r="BK70" s="70"/>
      <x:c r="BL70" s="73"/>
      <x:c r="BM70" s="70">
        <x:v>2</x:v>
      </x:c>
      <x:c r="BN70" s="73">
        <x:v>2211.4000000000001</x:v>
      </x:c>
      <x:c r="BO70" s="70"/>
      <x:c r="BP70" s="73"/>
      <x:c r="BQ70" s="70"/>
      <x:c r="BR70" s="70">
        <x:v>1</x:v>
      </x:c>
      <x:c r="BS70" s="70">
        <x:v>1</x:v>
      </x:c>
      <x:c r="BT70" s="70"/>
      <x:c r="BU70" s="70"/>
      <x:c r="BV70" s="485" t="s">
        <x:v>1098</x:v>
      </x:c>
      <x:c r="BW70" s="70">
        <x:v>1</x:v>
      </x:c>
      <x:c r="BX70" s="70">
        <x:v>197</x:v>
      </x:c>
      <x:c r="BY70" s="73">
        <x:v>4400</x:v>
      </x:c>
      <x:c r="BZ70" s="70"/>
      <x:c r="CA70" s="73"/>
      <x:c r="CB70" s="70"/>
      <x:c r="CC70" s="73"/>
      <x:c r="CD70" s="70"/>
      <x:c r="CE70" s="70"/>
      <x:c r="CF70" s="73"/>
      <x:c r="CG70" s="70"/>
      <x:c r="CH70" s="70">
        <x:v>1</x:v>
      </x:c>
      <x:c r="CI70" s="70"/>
      <x:c r="CJ70" s="70">
        <x:v>2</x:v>
      </x:c>
      <x:c r="CK70" s="70"/>
      <x:c r="CL70" s="70"/>
      <x:c r="CM70" s="70"/>
      <x:c r="CN70" s="70"/>
      <x:c r="CO70" s="70">
        <x:v>1</x:v>
      </x:c>
      <x:c r="CP70" s="73">
        <x:v>72</x:v>
      </x:c>
      <x:c r="CQ70" s="70">
        <x:v>1</x:v>
      </x:c>
      <x:c r="CR70" s="73">
        <x:v>859</x:v>
      </x:c>
      <x:c r="CS70" s="70">
        <x:v>63</x:v>
      </x:c>
      <x:c r="CT70" s="70"/>
      <x:c r="CU70" s="70">
        <x:v>1</x:v>
      </x:c>
      <x:c r="CV70" s="70"/>
      <x:c r="CW70" s="70"/>
      <x:c r="CX70" s="70"/>
      <x:c r="CY70" s="485" t="s">
        <x:v>1098</x:v>
      </x:c>
      <x:c r="CZ70" s="70">
        <x:v>4</x:v>
      </x:c>
      <x:c r="DA70" s="73">
        <x:v>2276.4000000000001</x:v>
      </x:c>
      <x:c r="DB70" s="70"/>
      <x:c r="DC70" s="73"/>
      <x:c r="DD70" s="70"/>
      <x:c r="DE70" s="73"/>
      <x:c r="DF70" s="70"/>
      <x:c r="DG70" s="104"/>
    </x:row>
    <x:row r="71" spans="1:111" s="11" customFormat="1" ht="30" customHeight="1">
      <x:c r="A71" s="370" t="s">
        <x:v>1342</x:v>
      </x:c>
      <x:c r="B71" s="114">
        <x:f>SUM(B72,B76)</x:f>
        <x:v>5</x:v>
      </x:c>
      <x:c r="C71" s="73">
        <x:f t="shared" ref="C71:BN71" si="52">SUM(C72,C76)</x:f>
        <x:v>903</x:v>
      </x:c>
      <x:c r="D71" s="70">
        <x:f t="shared" si="52"/>
        <x:v>14</x:v>
      </x:c>
      <x:c r="E71" s="73">
        <x:f t="shared" si="52"/>
        <x:v>1296</x:v>
      </x:c>
      <x:c r="F71" s="70">
        <x:f t="shared" si="52"/>
        <x:v>1</x:v>
      </x:c>
      <x:c r="G71" s="73">
        <x:f t="shared" si="52"/>
        <x:v>0.40000000000000002</x:v>
      </x:c>
      <x:c r="H71" s="70">
        <x:f t="shared" si="52"/>
        <x:v>0</x:v>
      </x:c>
      <x:c r="I71" s="73">
        <x:f t="shared" si="52"/>
        <x:v>0</x:v>
      </x:c>
      <x:c r="J71" s="70">
        <x:f t="shared" si="52"/>
        <x:v>0</x:v>
      </x:c>
      <x:c r="K71" s="70">
        <x:f t="shared" si="52"/>
        <x:v>0</x:v>
      </x:c>
      <x:c r="L71" s="73">
        <x:f t="shared" si="52"/>
        <x:v>0</x:v>
      </x:c>
      <x:c r="M71" s="70">
        <x:f t="shared" si="52"/>
        <x:v>0</x:v>
      </x:c>
      <x:c r="N71" s="70">
        <x:f t="shared" si="52"/>
        <x:v>0</x:v>
      </x:c>
      <x:c r="O71" s="70">
        <x:f t="shared" si="52"/>
        <x:v>0</x:v>
      </x:c>
      <x:c r="P71" s="70">
        <x:f t="shared" si="52"/>
        <x:v>0</x:v>
      </x:c>
      <x:c r="Q71" s="70">
        <x:f t="shared" si="52"/>
        <x:v>0</x:v>
      </x:c>
      <x:c r="R71" s="73">
        <x:f t="shared" si="52"/>
        <x:v>0</x:v>
      </x:c>
      <x:c r="S71" s="70">
        <x:f t="shared" si="52"/>
        <x:v>1</x:v>
      </x:c>
      <x:c r="T71" s="73">
        <x:f t="shared" si="52"/>
        <x:v>23.600000000000001</x:v>
      </x:c>
      <x:c r="U71" s="70">
        <x:f t="shared" si="52"/>
        <x:v>0</x:v>
      </x:c>
      <x:c r="V71" s="73">
        <x:f t="shared" si="52"/>
        <x:v>0</x:v>
      </x:c>
      <x:c r="W71" s="70">
        <x:f t="shared" si="52"/>
        <x:v>0</x:v>
      </x:c>
      <x:c r="X71" s="70">
        <x:f t="shared" si="52"/>
        <x:v>26</x:v>
      </x:c>
      <x:c r="Y71" s="70">
        <x:f t="shared" si="52"/>
        <x:v>0</x:v>
      </x:c>
      <x:c r="Z71" s="70">
        <x:f t="shared" si="52"/>
        <x:v>0</x:v>
      </x:c>
      <x:c r="AA71" s="70">
        <x:f t="shared" si="52"/>
        <x:v>0</x:v>
      </x:c>
      <x:c r="AB71" s="70">
        <x:f t="shared" si="52"/>
        <x:v>0</x:v>
      </x:c>
      <x:c r="AC71" s="70">
        <x:f t="shared" si="52"/>
        <x:v>0</x:v>
      </x:c>
      <x:c r="AD71" s="70">
        <x:f t="shared" si="52"/>
        <x:v>0</x:v>
      </x:c>
      <x:c r="AE71" s="70">
        <x:f t="shared" si="52"/>
        <x:v>0</x:v>
      </x:c>
      <x:c r="AF71" s="70">
        <x:f t="shared" si="52"/>
        <x:v>0</x:v>
      </x:c>
      <x:c r="AG71" s="70">
        <x:f t="shared" si="52"/>
        <x:v>0</x:v>
      </x:c>
      <x:c r="AH71" s="70">
        <x:f t="shared" si="52"/>
        <x:v>0</x:v>
      </x:c>
      <x:c r="AI71" s="70">
        <x:f t="shared" si="52"/>
        <x:v>0</x:v>
      </x:c>
      <x:c r="AJ71" s="70">
        <x:f t="shared" si="52"/>
        <x:v>0</x:v>
      </x:c>
      <x:c r="AK71" s="70">
        <x:f t="shared" si="52"/>
        <x:v>0</x:v>
      </x:c>
      <x:c r="AL71" s="370" t="s">
        <x:v>1342</x:v>
      </x:c>
      <x:c r="AM71" s="70">
        <x:f t="shared" si="52"/>
        <x:v>0</x:v>
      </x:c>
      <x:c r="AN71" s="73">
        <x:f t="shared" si="52"/>
        <x:v>0</x:v>
      </x:c>
      <x:c r="AO71" s="70">
        <x:f t="shared" si="52"/>
        <x:v>0</x:v>
      </x:c>
      <x:c r="AP71" s="70">
        <x:f t="shared" si="52"/>
        <x:v>0</x:v>
      </x:c>
      <x:c r="AQ71" s="70">
        <x:f t="shared" si="52"/>
        <x:v>0</x:v>
      </x:c>
      <x:c r="AR71" s="73">
        <x:f t="shared" si="52"/>
        <x:v>0</x:v>
      </x:c>
      <x:c r="AS71" s="70">
        <x:f t="shared" si="52"/>
        <x:v>0</x:v>
      </x:c>
      <x:c r="AT71" s="73">
        <x:f t="shared" si="52"/>
        <x:v>0</x:v>
      </x:c>
      <x:c r="AU71" s="70">
        <x:f t="shared" si="52"/>
        <x:v>0</x:v>
      </x:c>
      <x:c r="AV71" s="70">
        <x:f t="shared" si="52"/>
        <x:v>0</x:v>
      </x:c>
      <x:c r="AW71" s="70">
        <x:f t="shared" si="52"/>
        <x:v>0</x:v>
      </x:c>
      <x:c r="AX71" s="70">
        <x:f t="shared" si="52"/>
        <x:v>0</x:v>
      </x:c>
      <x:c r="AY71" s="70">
        <x:f t="shared" si="52"/>
        <x:v>0</x:v>
      </x:c>
      <x:c r="AZ71" s="70">
        <x:f t="shared" si="52"/>
        <x:v>0</x:v>
      </x:c>
      <x:c r="BA71" s="73">
        <x:f t="shared" si="52"/>
        <x:v>0</x:v>
      </x:c>
      <x:c r="BB71" s="70">
        <x:f t="shared" si="52"/>
        <x:v>0</x:v>
      </x:c>
      <x:c r="BC71" s="70">
        <x:f t="shared" si="52"/>
        <x:v>0</x:v>
      </x:c>
      <x:c r="BD71" s="70">
        <x:f t="shared" si="52"/>
        <x:v>0</x:v>
      </x:c>
      <x:c r="BE71" s="70">
        <x:f t="shared" si="52"/>
        <x:v>0</x:v>
      </x:c>
      <x:c r="BF71" s="70">
        <x:f t="shared" si="52"/>
        <x:v>0</x:v>
      </x:c>
      <x:c r="BG71" s="70">
        <x:f t="shared" si="52"/>
        <x:v>0</x:v>
      </x:c>
      <x:c r="BH71" s="70">
        <x:f t="shared" si="52"/>
        <x:v>0</x:v>
      </x:c>
      <x:c r="BI71" s="70">
        <x:f t="shared" si="52"/>
        <x:v>0</x:v>
      </x:c>
      <x:c r="BJ71" s="73">
        <x:f t="shared" si="52"/>
        <x:v>0</x:v>
      </x:c>
      <x:c r="BK71" s="70">
        <x:f t="shared" si="52"/>
        <x:v>0</x:v>
      </x:c>
      <x:c r="BL71" s="73">
        <x:f t="shared" si="52"/>
        <x:v>0</x:v>
      </x:c>
      <x:c r="BM71" s="70">
        <x:f t="shared" si="52"/>
        <x:v>0</x:v>
      </x:c>
      <x:c r="BN71" s="73">
        <x:f t="shared" si="52"/>
        <x:v>0</x:v>
      </x:c>
      <x:c r="BO71" s="70">
        <x:f t="shared" ref="BO71:BU71" si="53">SUM(BO72,BO76)</x:f>
        <x:v>0</x:v>
      </x:c>
      <x:c r="BP71" s="73">
        <x:f t="shared" si="53"/>
        <x:v>0</x:v>
      </x:c>
      <x:c r="BQ71" s="70">
        <x:f t="shared" si="53"/>
        <x:v>0</x:v>
      </x:c>
      <x:c r="BR71" s="70">
        <x:f t="shared" si="53"/>
        <x:v>0</x:v>
      </x:c>
      <x:c r="BS71" s="70">
        <x:f t="shared" si="53"/>
        <x:v>1</x:v>
      </x:c>
      <x:c r="BT71" s="70">
        <x:f t="shared" si="53"/>
        <x:v>2</x:v>
      </x:c>
      <x:c r="BU71" s="70">
        <x:f t="shared" si="53"/>
        <x:v>2</x:v>
      </x:c>
      <x:c r="BV71" s="370" t="s">
        <x:v>1342</x:v>
      </x:c>
      <x:c r="BW71" s="70">
        <x:f>SUM(BW72,BW76)</x:f>
        <x:v>0</x:v>
      </x:c>
      <x:c r="BX71" s="70">
        <x:f t="shared" ref="BX71:CX71" si="54">SUM(BX72,BX76)</x:f>
        <x:v>0</x:v>
      </x:c>
      <x:c r="BY71" s="73">
        <x:f t="shared" si="54"/>
        <x:v>0</x:v>
      </x:c>
      <x:c r="BZ71" s="70">
        <x:f t="shared" si="54"/>
        <x:v>0</x:v>
      </x:c>
      <x:c r="CA71" s="73">
        <x:f t="shared" si="54"/>
        <x:v>0</x:v>
      </x:c>
      <x:c r="CB71" s="70">
        <x:f t="shared" si="54"/>
        <x:v>0</x:v>
      </x:c>
      <x:c r="CC71" s="73">
        <x:f t="shared" si="54"/>
        <x:v>0</x:v>
      </x:c>
      <x:c r="CD71" s="70">
        <x:f t="shared" si="54"/>
        <x:v>0</x:v>
      </x:c>
      <x:c r="CE71" s="70">
        <x:f t="shared" si="54"/>
        <x:v>1</x:v>
      </x:c>
      <x:c r="CF71" s="73">
        <x:f t="shared" si="54"/>
        <x:v>21</x:v>
      </x:c>
      <x:c r="CG71" s="70">
        <x:f t="shared" si="54"/>
        <x:v>0</x:v>
      </x:c>
      <x:c r="CH71" s="70">
        <x:f t="shared" si="54"/>
        <x:v>0</x:v>
      </x:c>
      <x:c r="CI71" s="70">
        <x:f t="shared" si="54"/>
        <x:v>0</x:v>
      </x:c>
      <x:c r="CJ71" s="70">
        <x:f t="shared" si="54"/>
        <x:v>1</x:v>
      </x:c>
      <x:c r="CK71" s="70">
        <x:f t="shared" si="54"/>
        <x:v>0</x:v>
      </x:c>
      <x:c r="CL71" s="70">
        <x:f t="shared" si="54"/>
        <x:v>0</x:v>
      </x:c>
      <x:c r="CM71" s="70">
        <x:f t="shared" si="54"/>
        <x:v>0</x:v>
      </x:c>
      <x:c r="CN71" s="70">
        <x:f t="shared" si="54"/>
        <x:v>0</x:v>
      </x:c>
      <x:c r="CO71" s="70">
        <x:f t="shared" si="54"/>
        <x:v>1</x:v>
      </x:c>
      <x:c r="CP71" s="73">
        <x:f t="shared" si="54"/>
        <x:v>9</x:v>
      </x:c>
      <x:c r="CQ71" s="70">
        <x:f t="shared" si="54"/>
        <x:v>1</x:v>
      </x:c>
      <x:c r="CR71" s="73">
        <x:f t="shared" si="54"/>
        <x:v>60</x:v>
      </x:c>
      <x:c r="CS71" s="70">
        <x:f t="shared" si="54"/>
        <x:v>24</x:v>
      </x:c>
      <x:c r="CT71" s="70">
        <x:f t="shared" si="54"/>
        <x:v>0</x:v>
      </x:c>
      <x:c r="CU71" s="70">
        <x:f t="shared" si="54"/>
        <x:v>0</x:v>
      </x:c>
      <x:c r="CV71" s="70">
        <x:f t="shared" si="54"/>
        <x:v>0</x:v>
      </x:c>
      <x:c r="CW71" s="70">
        <x:f t="shared" si="54"/>
        <x:v>0</x:v>
      </x:c>
      <x:c r="CX71" s="70">
        <x:f t="shared" si="54"/>
        <x:v>0</x:v>
      </x:c>
      <x:c r="CY71" s="370" t="s">
        <x:v>1342</x:v>
      </x:c>
      <x:c r="CZ71" s="70">
        <x:f t="shared" ref="CZ71:DG71" si="55">SUM(CZ72,CZ76)</x:f>
        <x:v>2</x:v>
      </x:c>
      <x:c r="DA71" s="73">
        <x:f t="shared" si="55"/>
        <x:v>52</x:v>
      </x:c>
      <x:c r="DB71" s="70">
        <x:f t="shared" si="55"/>
        <x:v>0</x:v>
      </x:c>
      <x:c r="DC71" s="73">
        <x:f t="shared" si="55"/>
        <x:v>0</x:v>
      </x:c>
      <x:c r="DD71" s="70">
        <x:f t="shared" si="55"/>
        <x:v>0</x:v>
      </x:c>
      <x:c r="DE71" s="73">
        <x:f t="shared" si="55"/>
        <x:v>0</x:v>
      </x:c>
      <x:c r="DF71" s="70">
        <x:f t="shared" si="55"/>
        <x:v>0</x:v>
      </x:c>
      <x:c r="DG71" s="104">
        <x:f t="shared" si="55"/>
        <x:v>0</x:v>
      </x:c>
    </x:row>
    <x:row r="72" spans="1:111" s="11" customFormat="1" ht="30" customHeight="1">
      <x:c r="A72" s="370" t="s">
        <x:v>675</x:v>
      </x:c>
      <x:c r="B72" s="114">
        <x:f>SUM(B73:B75)</x:f>
        <x:v>5</x:v>
      </x:c>
      <x:c r="C72" s="73">
        <x:f t="shared" ref="C72:BN72" si="56">SUM(C73:C75)</x:f>
        <x:v>903</x:v>
      </x:c>
      <x:c r="D72" s="70">
        <x:f t="shared" si="56"/>
        <x:v>14</x:v>
      </x:c>
      <x:c r="E72" s="73">
        <x:f t="shared" si="56"/>
        <x:v>1296</x:v>
      </x:c>
      <x:c r="F72" s="70">
        <x:f t="shared" si="56"/>
        <x:v>1</x:v>
      </x:c>
      <x:c r="G72" s="73">
        <x:f t="shared" si="56"/>
        <x:v>0.40000000000000002</x:v>
      </x:c>
      <x:c r="H72" s="70">
        <x:f t="shared" si="56"/>
        <x:v>0</x:v>
      </x:c>
      <x:c r="I72" s="73">
        <x:f t="shared" si="56"/>
        <x:v>0</x:v>
      </x:c>
      <x:c r="J72" s="70">
        <x:f t="shared" si="56"/>
        <x:v>0</x:v>
      </x:c>
      <x:c r="K72" s="70">
        <x:f t="shared" si="56"/>
        <x:v>0</x:v>
      </x:c>
      <x:c r="L72" s="73">
        <x:f t="shared" si="56"/>
        <x:v>0</x:v>
      </x:c>
      <x:c r="M72" s="70">
        <x:f t="shared" si="56"/>
        <x:v>0</x:v>
      </x:c>
      <x:c r="N72" s="70">
        <x:f t="shared" si="56"/>
        <x:v>0</x:v>
      </x:c>
      <x:c r="O72" s="70">
        <x:f t="shared" si="56"/>
        <x:v>0</x:v>
      </x:c>
      <x:c r="P72" s="70">
        <x:f t="shared" si="56"/>
        <x:v>0</x:v>
      </x:c>
      <x:c r="Q72" s="70">
        <x:f t="shared" si="56"/>
        <x:v>0</x:v>
      </x:c>
      <x:c r="R72" s="73">
        <x:f t="shared" si="56"/>
        <x:v>0</x:v>
      </x:c>
      <x:c r="S72" s="70">
        <x:f t="shared" si="56"/>
        <x:v>1</x:v>
      </x:c>
      <x:c r="T72" s="73">
        <x:f t="shared" si="56"/>
        <x:v>23.600000000000001</x:v>
      </x:c>
      <x:c r="U72" s="70">
        <x:f t="shared" si="56"/>
        <x:v>0</x:v>
      </x:c>
      <x:c r="V72" s="73">
        <x:f t="shared" si="56"/>
        <x:v>0</x:v>
      </x:c>
      <x:c r="W72" s="70">
        <x:f t="shared" si="56"/>
        <x:v>0</x:v>
      </x:c>
      <x:c r="X72" s="70">
        <x:f t="shared" si="56"/>
        <x:v>26</x:v>
      </x:c>
      <x:c r="Y72" s="70">
        <x:f t="shared" si="56"/>
        <x:v>0</x:v>
      </x:c>
      <x:c r="Z72" s="70">
        <x:f t="shared" si="56"/>
        <x:v>0</x:v>
      </x:c>
      <x:c r="AA72" s="70">
        <x:f t="shared" si="56"/>
        <x:v>0</x:v>
      </x:c>
      <x:c r="AB72" s="70">
        <x:f t="shared" si="56"/>
        <x:v>0</x:v>
      </x:c>
      <x:c r="AC72" s="70">
        <x:f t="shared" si="56"/>
        <x:v>0</x:v>
      </x:c>
      <x:c r="AD72" s="70">
        <x:f t="shared" si="56"/>
        <x:v>0</x:v>
      </x:c>
      <x:c r="AE72" s="70">
        <x:f t="shared" si="56"/>
        <x:v>0</x:v>
      </x:c>
      <x:c r="AF72" s="70">
        <x:f t="shared" si="56"/>
        <x:v>0</x:v>
      </x:c>
      <x:c r="AG72" s="70">
        <x:f t="shared" si="56"/>
        <x:v>0</x:v>
      </x:c>
      <x:c r="AH72" s="70">
        <x:f t="shared" si="56"/>
        <x:v>0</x:v>
      </x:c>
      <x:c r="AI72" s="70">
        <x:f t="shared" si="56"/>
        <x:v>0</x:v>
      </x:c>
      <x:c r="AJ72" s="70">
        <x:f t="shared" si="56"/>
        <x:v>0</x:v>
      </x:c>
      <x:c r="AK72" s="70">
        <x:f t="shared" si="56"/>
        <x:v>0</x:v>
      </x:c>
      <x:c r="AL72" s="370" t="s">
        <x:v>675</x:v>
      </x:c>
      <x:c r="AM72" s="70">
        <x:f t="shared" si="56"/>
        <x:v>0</x:v>
      </x:c>
      <x:c r="AN72" s="73">
        <x:f t="shared" si="56"/>
        <x:v>0</x:v>
      </x:c>
      <x:c r="AO72" s="70">
        <x:f t="shared" si="56"/>
        <x:v>0</x:v>
      </x:c>
      <x:c r="AP72" s="70">
        <x:f t="shared" si="56"/>
        <x:v>0</x:v>
      </x:c>
      <x:c r="AQ72" s="70">
        <x:f t="shared" si="56"/>
        <x:v>0</x:v>
      </x:c>
      <x:c r="AR72" s="73">
        <x:f t="shared" si="56"/>
        <x:v>0</x:v>
      </x:c>
      <x:c r="AS72" s="70">
        <x:f t="shared" si="56"/>
        <x:v>0</x:v>
      </x:c>
      <x:c r="AT72" s="73">
        <x:f t="shared" si="56"/>
        <x:v>0</x:v>
      </x:c>
      <x:c r="AU72" s="70">
        <x:f t="shared" si="56"/>
        <x:v>0</x:v>
      </x:c>
      <x:c r="AV72" s="70">
        <x:f t="shared" si="56"/>
        <x:v>0</x:v>
      </x:c>
      <x:c r="AW72" s="70">
        <x:f t="shared" si="56"/>
        <x:v>0</x:v>
      </x:c>
      <x:c r="AX72" s="70">
        <x:f t="shared" si="56"/>
        <x:v>0</x:v>
      </x:c>
      <x:c r="AY72" s="70">
        <x:f t="shared" si="56"/>
        <x:v>0</x:v>
      </x:c>
      <x:c r="AZ72" s="70">
        <x:f t="shared" si="56"/>
        <x:v>0</x:v>
      </x:c>
      <x:c r="BA72" s="73">
        <x:f t="shared" si="56"/>
        <x:v>0</x:v>
      </x:c>
      <x:c r="BB72" s="70">
        <x:f t="shared" si="56"/>
        <x:v>0</x:v>
      </x:c>
      <x:c r="BC72" s="70">
        <x:f t="shared" si="56"/>
        <x:v>0</x:v>
      </x:c>
      <x:c r="BD72" s="70">
        <x:f t="shared" si="56"/>
        <x:v>0</x:v>
      </x:c>
      <x:c r="BE72" s="70">
        <x:f t="shared" si="56"/>
        <x:v>0</x:v>
      </x:c>
      <x:c r="BF72" s="70">
        <x:f t="shared" si="56"/>
        <x:v>0</x:v>
      </x:c>
      <x:c r="BG72" s="70">
        <x:f t="shared" si="56"/>
        <x:v>0</x:v>
      </x:c>
      <x:c r="BH72" s="70">
        <x:f t="shared" si="56"/>
        <x:v>0</x:v>
      </x:c>
      <x:c r="BI72" s="70">
        <x:f t="shared" si="56"/>
        <x:v>0</x:v>
      </x:c>
      <x:c r="BJ72" s="73">
        <x:f t="shared" si="56"/>
        <x:v>0</x:v>
      </x:c>
      <x:c r="BK72" s="70">
        <x:f t="shared" si="56"/>
        <x:v>0</x:v>
      </x:c>
      <x:c r="BL72" s="73">
        <x:f t="shared" si="56"/>
        <x:v>0</x:v>
      </x:c>
      <x:c r="BM72" s="70">
        <x:f t="shared" si="56"/>
        <x:v>0</x:v>
      </x:c>
      <x:c r="BN72" s="73">
        <x:f t="shared" si="56"/>
        <x:v>0</x:v>
      </x:c>
      <x:c r="BO72" s="70">
        <x:f t="shared" ref="BO72:BU72" si="57">SUM(BO73:BO75)</x:f>
        <x:v>0</x:v>
      </x:c>
      <x:c r="BP72" s="73">
        <x:f t="shared" si="57"/>
        <x:v>0</x:v>
      </x:c>
      <x:c r="BQ72" s="70">
        <x:f t="shared" si="57"/>
        <x:v>0</x:v>
      </x:c>
      <x:c r="BR72" s="70">
        <x:f t="shared" si="57"/>
        <x:v>0</x:v>
      </x:c>
      <x:c r="BS72" s="70">
        <x:f t="shared" si="57"/>
        <x:v>1</x:v>
      </x:c>
      <x:c r="BT72" s="70">
        <x:f t="shared" si="57"/>
        <x:v>2</x:v>
      </x:c>
      <x:c r="BU72" s="70">
        <x:f t="shared" si="57"/>
        <x:v>2</x:v>
      </x:c>
      <x:c r="BV72" s="370" t="s">
        <x:v>675</x:v>
      </x:c>
      <x:c r="BW72" s="70">
        <x:f>SUM(BW73:BW75)</x:f>
        <x:v>0</x:v>
      </x:c>
      <x:c r="BX72" s="70">
        <x:f t="shared" ref="BX72:CX72" si="58">SUM(BX73:BX75)</x:f>
        <x:v>0</x:v>
      </x:c>
      <x:c r="BY72" s="73">
        <x:f t="shared" si="58"/>
        <x:v>0</x:v>
      </x:c>
      <x:c r="BZ72" s="70">
        <x:f t="shared" si="58"/>
        <x:v>0</x:v>
      </x:c>
      <x:c r="CA72" s="73">
        <x:f t="shared" si="58"/>
        <x:v>0</x:v>
      </x:c>
      <x:c r="CB72" s="70">
        <x:f t="shared" si="58"/>
        <x:v>0</x:v>
      </x:c>
      <x:c r="CC72" s="73">
        <x:f t="shared" si="58"/>
        <x:v>0</x:v>
      </x:c>
      <x:c r="CD72" s="70">
        <x:f t="shared" si="58"/>
        <x:v>0</x:v>
      </x:c>
      <x:c r="CE72" s="70">
        <x:f t="shared" si="58"/>
        <x:v>1</x:v>
      </x:c>
      <x:c r="CF72" s="73">
        <x:f t="shared" si="58"/>
        <x:v>21</x:v>
      </x:c>
      <x:c r="CG72" s="70">
        <x:f t="shared" si="58"/>
        <x:v>0</x:v>
      </x:c>
      <x:c r="CH72" s="70">
        <x:f t="shared" si="58"/>
        <x:v>0</x:v>
      </x:c>
      <x:c r="CI72" s="70">
        <x:f t="shared" si="58"/>
        <x:v>0</x:v>
      </x:c>
      <x:c r="CJ72" s="70">
        <x:f t="shared" si="58"/>
        <x:v>1</x:v>
      </x:c>
      <x:c r="CK72" s="70">
        <x:f t="shared" si="58"/>
        <x:v>0</x:v>
      </x:c>
      <x:c r="CL72" s="70">
        <x:f t="shared" si="58"/>
        <x:v>0</x:v>
      </x:c>
      <x:c r="CM72" s="70">
        <x:f t="shared" si="58"/>
        <x:v>0</x:v>
      </x:c>
      <x:c r="CN72" s="70">
        <x:f t="shared" si="58"/>
        <x:v>0</x:v>
      </x:c>
      <x:c r="CO72" s="70">
        <x:f t="shared" si="58"/>
        <x:v>1</x:v>
      </x:c>
      <x:c r="CP72" s="73">
        <x:f t="shared" si="58"/>
        <x:v>9</x:v>
      </x:c>
      <x:c r="CQ72" s="70">
        <x:f t="shared" si="58"/>
        <x:v>1</x:v>
      </x:c>
      <x:c r="CR72" s="73">
        <x:f t="shared" si="58"/>
        <x:v>60</x:v>
      </x:c>
      <x:c r="CS72" s="70">
        <x:f t="shared" si="58"/>
        <x:v>24</x:v>
      </x:c>
      <x:c r="CT72" s="70">
        <x:f t="shared" si="58"/>
        <x:v>0</x:v>
      </x:c>
      <x:c r="CU72" s="70">
        <x:f t="shared" si="58"/>
        <x:v>0</x:v>
      </x:c>
      <x:c r="CV72" s="70">
        <x:f t="shared" si="58"/>
        <x:v>0</x:v>
      </x:c>
      <x:c r="CW72" s="70">
        <x:f t="shared" si="58"/>
        <x:v>0</x:v>
      </x:c>
      <x:c r="CX72" s="70">
        <x:f t="shared" si="58"/>
        <x:v>0</x:v>
      </x:c>
      <x:c r="CY72" s="370" t="s">
        <x:v>675</x:v>
      </x:c>
      <x:c r="CZ72" s="70">
        <x:f t="shared" ref="CZ72:DG72" si="59">SUM(CZ73:CZ75)</x:f>
        <x:v>2</x:v>
      </x:c>
      <x:c r="DA72" s="73">
        <x:f t="shared" si="59"/>
        <x:v>52</x:v>
      </x:c>
      <x:c r="DB72" s="70">
        <x:f t="shared" si="59"/>
        <x:v>0</x:v>
      </x:c>
      <x:c r="DC72" s="73">
        <x:f t="shared" si="59"/>
        <x:v>0</x:v>
      </x:c>
      <x:c r="DD72" s="70">
        <x:f t="shared" si="59"/>
        <x:v>0</x:v>
      </x:c>
      <x:c r="DE72" s="73">
        <x:f t="shared" si="59"/>
        <x:v>0</x:v>
      </x:c>
      <x:c r="DF72" s="70">
        <x:f t="shared" si="59"/>
        <x:v>0</x:v>
      </x:c>
      <x:c r="DG72" s="104">
        <x:f t="shared" si="59"/>
        <x:v>0</x:v>
      </x:c>
    </x:row>
    <x:row r="73" spans="1:111" s="11" customFormat="1" ht="30" customHeight="1">
      <x:c r="A73" s="485" t="s">
        <x:v>200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/>
      <x:c r="T73" s="73"/>
      <x:c r="U73" s="70"/>
      <x:c r="V73" s="73"/>
      <x:c r="W73" s="70"/>
      <x:c r="X73" s="70"/>
      <x:c r="Y73" s="70"/>
      <x:c r="Z73" s="70"/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485" t="s">
        <x:v>200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485" t="s">
        <x:v>200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/>
      <x:c r="CK73" s="70"/>
      <x:c r="CL73" s="70"/>
      <x:c r="CM73" s="70"/>
      <x:c r="CN73" s="70"/>
      <x:c r="CO73" s="70"/>
      <x:c r="CP73" s="73"/>
      <x:c r="CQ73" s="70"/>
      <x:c r="CR73" s="73"/>
      <x:c r="CS73" s="70"/>
      <x:c r="CT73" s="70"/>
      <x:c r="CU73" s="70"/>
      <x:c r="CV73" s="70"/>
      <x:c r="CW73" s="70"/>
      <x:c r="CX73" s="70"/>
      <x:c r="CY73" s="485" t="s">
        <x:v>200</x:v>
      </x:c>
      <x:c r="CZ73" s="70"/>
      <x:c r="DA73" s="73"/>
      <x:c r="DB73" s="70"/>
      <x:c r="DC73" s="73"/>
      <x:c r="DD73" s="70"/>
      <x:c r="DE73" s="73"/>
      <x:c r="DF73" s="70"/>
      <x:c r="DG73" s="104"/>
    </x:row>
    <x:row r="74" spans="1:111" s="11" customFormat="1" ht="30" customHeight="1">
      <x:c r="A74" s="485" t="s">
        <x:v>1166</x:v>
      </x:c>
      <x:c r="B74" s="114">
        <x:v>4</x:v>
      </x:c>
      <x:c r="C74" s="73"/>
      <x:c r="D74" s="70">
        <x:v>14</x:v>
      </x:c>
      <x:c r="E74" s="73">
        <x:v>1296</x:v>
      </x:c>
      <x:c r="F74" s="70">
        <x:v>1</x:v>
      </x:c>
      <x:c r="G74" s="73">
        <x:v>0.40000000000000002</x:v>
      </x:c>
      <x:c r="H74" s="70"/>
      <x:c r="I74" s="73"/>
      <x:c r="J74" s="70"/>
      <x:c r="K74" s="70"/>
      <x:c r="L74" s="73"/>
      <x:c r="M74" s="70"/>
      <x:c r="N74" s="70"/>
      <x:c r="O74" s="70"/>
      <x:c r="P74" s="70"/>
      <x:c r="Q74" s="70"/>
      <x:c r="R74" s="73"/>
      <x:c r="S74" s="70">
        <x:v>1</x:v>
      </x:c>
      <x:c r="T74" s="73">
        <x:v>23.600000000000001</x:v>
      </x:c>
      <x:c r="U74" s="70"/>
      <x:c r="V74" s="73"/>
      <x:c r="W74" s="70"/>
      <x:c r="X74" s="70">
        <x:v>26</x:v>
      </x:c>
      <x:c r="Y74" s="70"/>
      <x:c r="Z74" s="563"/>
      <x:c r="AA74" s="70"/>
      <x:c r="AB74" s="70"/>
      <x:c r="AC74" s="70"/>
      <x:c r="AD74" s="70"/>
      <x:c r="AE74" s="70"/>
      <x:c r="AF74" s="70"/>
      <x:c r="AG74" s="70"/>
      <x:c r="AH74" s="70"/>
      <x:c r="AI74" s="70"/>
      <x:c r="AJ74" s="70"/>
      <x:c r="AK74" s="70"/>
      <x:c r="AL74" s="485" t="s">
        <x:v>1166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/>
      <x:c r="BF74" s="70"/>
      <x:c r="BG74" s="70"/>
      <x:c r="BH74" s="563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>
        <x:v>1</x:v>
      </x:c>
      <x:c r="BT74" s="70">
        <x:v>1</x:v>
      </x:c>
      <x:c r="BU74" s="70">
        <x:v>1</x:v>
      </x:c>
      <x:c r="BV74" s="485" t="s">
        <x:v>1166</x:v>
      </x:c>
      <x:c r="BW74" s="70"/>
      <x:c r="BX74" s="70"/>
      <x:c r="BY74" s="73"/>
      <x:c r="BZ74" s="70"/>
      <x:c r="CA74" s="73"/>
      <x:c r="CB74" s="70"/>
      <x:c r="CC74" s="73"/>
      <x:c r="CD74" s="70"/>
      <x:c r="CE74" s="70">
        <x:v>1</x:v>
      </x:c>
      <x:c r="CF74" s="73">
        <x:v>21</x:v>
      </x:c>
      <x:c r="CG74" s="70"/>
      <x:c r="CH74" s="70"/>
      <x:c r="CI74" s="70"/>
      <x:c r="CJ74" s="70">
        <x:v>1</x:v>
      </x:c>
      <x:c r="CK74" s="70"/>
      <x:c r="CL74" s="70"/>
      <x:c r="CM74" s="70"/>
      <x:c r="CN74" s="563"/>
      <x:c r="CO74" s="70">
        <x:v>1</x:v>
      </x:c>
      <x:c r="CP74" s="73">
        <x:v>9</x:v>
      </x:c>
      <x:c r="CQ74" s="70">
        <x:v>1</x:v>
      </x:c>
      <x:c r="CR74" s="73">
        <x:v>60</x:v>
      </x:c>
      <x:c r="CS74" s="70">
        <x:v>19</x:v>
      </x:c>
      <x:c r="CT74" s="70"/>
      <x:c r="CU74" s="70"/>
      <x:c r="CV74" s="70"/>
      <x:c r="CW74" s="70"/>
      <x:c r="CX74" s="70"/>
      <x:c r="CY74" s="485" t="s">
        <x:v>1166</x:v>
      </x:c>
      <x:c r="CZ74" s="70">
        <x:v>2</x:v>
      </x:c>
      <x:c r="DA74" s="73">
        <x:v>52</x:v>
      </x:c>
      <x:c r="DB74" s="70"/>
      <x:c r="DC74" s="73"/>
      <x:c r="DD74" s="70"/>
      <x:c r="DE74" s="73"/>
      <x:c r="DF74" s="70"/>
      <x:c r="DG74" s="104"/>
    </x:row>
    <x:row r="75" spans="1:111" s="11" customFormat="1" ht="30" customHeight="1">
      <x:c r="A75" s="485" t="s">
        <x:v>2441</x:v>
      </x:c>
      <x:c r="B75" s="114">
        <x:v>1</x:v>
      </x:c>
      <x:c r="C75" s="73">
        <x:v>903</x:v>
      </x:c>
      <x:c r="D75" s="70"/>
      <x:c r="E75" s="73"/>
      <x:c r="F75" s="70"/>
      <x:c r="G75" s="73"/>
      <x:c r="H75" s="70"/>
      <x:c r="I75" s="73"/>
      <x:c r="J75" s="70"/>
      <x:c r="K75" s="70"/>
      <x:c r="L75" s="73"/>
      <x:c r="M75" s="70"/>
      <x:c r="N75" s="70"/>
      <x:c r="O75" s="70"/>
      <x:c r="P75" s="70"/>
      <x:c r="Q75" s="70"/>
      <x:c r="R75" s="73"/>
      <x:c r="S75" s="70"/>
      <x:c r="T75" s="73"/>
      <x:c r="U75" s="70"/>
      <x:c r="V75" s="73"/>
      <x:c r="W75" s="70"/>
      <x:c r="X75" s="70"/>
      <x:c r="Y75" s="70"/>
      <x:c r="Z75" s="70"/>
      <x:c r="AA75" s="70"/>
      <x:c r="AB75" s="70"/>
      <x:c r="AC75" s="70"/>
      <x:c r="AD75" s="70"/>
      <x:c r="AE75" s="70"/>
      <x:c r="AF75" s="70"/>
      <x:c r="AG75" s="70"/>
      <x:c r="AH75" s="70"/>
      <x:c r="AI75" s="70"/>
      <x:c r="AJ75" s="70"/>
      <x:c r="AK75" s="70"/>
      <x:c r="AL75" s="485" t="s">
        <x:v>2441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/>
      <x:c r="BF75" s="70"/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>
        <x:v>1</x:v>
      </x:c>
      <x:c r="BU75" s="70">
        <x:v>1</x:v>
      </x:c>
      <x:c r="BV75" s="485" t="s">
        <x:v>2441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/>
      <x:c r="CR75" s="73"/>
      <x:c r="CS75" s="70">
        <x:v>5</x:v>
      </x:c>
      <x:c r="CT75" s="70"/>
      <x:c r="CU75" s="70"/>
      <x:c r="CV75" s="70"/>
      <x:c r="CW75" s="70"/>
      <x:c r="CX75" s="70"/>
      <x:c r="CY75" s="485" t="s">
        <x:v>2441</x:v>
      </x:c>
      <x:c r="CZ75" s="70"/>
      <x:c r="DA75" s="73"/>
      <x:c r="DB75" s="70"/>
      <x:c r="DC75" s="73"/>
      <x:c r="DD75" s="70"/>
      <x:c r="DE75" s="73"/>
      <x:c r="DF75" s="70"/>
      <x:c r="DG75" s="104"/>
    </x:row>
    <x:row r="76" spans="1:111" s="11" customFormat="1" ht="30" customHeight="1">
      <x:c r="A76" s="370" t="s">
        <x:v>677</x:v>
      </x:c>
      <x:c r="B76" s="114">
        <x:f t="shared" ref="B76:BM76" si="60">SUM(B77:B78)</x:f>
        <x:v>0</x:v>
      </x:c>
      <x:c r="C76" s="73">
        <x:f t="shared" si="60"/>
        <x:v>0</x:v>
      </x:c>
      <x:c r="D76" s="70">
        <x:f t="shared" si="60"/>
        <x:v>0</x:v>
      </x:c>
      <x:c r="E76" s="73">
        <x:f t="shared" si="60"/>
        <x:v>0</x:v>
      </x:c>
      <x:c r="F76" s="70">
        <x:f t="shared" si="60"/>
        <x:v>0</x:v>
      </x:c>
      <x:c r="G76" s="73">
        <x:f t="shared" si="60"/>
        <x:v>0</x:v>
      </x:c>
      <x:c r="H76" s="70">
        <x:f t="shared" si="60"/>
        <x:v>0</x:v>
      </x:c>
      <x:c r="I76" s="73">
        <x:f t="shared" si="60"/>
        <x:v>0</x:v>
      </x:c>
      <x:c r="J76" s="70">
        <x:f t="shared" si="60"/>
        <x:v>0</x:v>
      </x:c>
      <x:c r="K76" s="70">
        <x:f t="shared" si="60"/>
        <x:v>0</x:v>
      </x:c>
      <x:c r="L76" s="73">
        <x:f t="shared" si="60"/>
        <x:v>0</x:v>
      </x:c>
      <x:c r="M76" s="70">
        <x:f t="shared" si="60"/>
        <x:v>0</x:v>
      </x:c>
      <x:c r="N76" s="70">
        <x:f t="shared" si="60"/>
        <x:v>0</x:v>
      </x:c>
      <x:c r="O76" s="70">
        <x:f t="shared" si="60"/>
        <x:v>0</x:v>
      </x:c>
      <x:c r="P76" s="70">
        <x:f t="shared" si="60"/>
        <x:v>0</x:v>
      </x:c>
      <x:c r="Q76" s="70">
        <x:f t="shared" si="60"/>
        <x:v>0</x:v>
      </x:c>
      <x:c r="R76" s="73">
        <x:f t="shared" si="60"/>
        <x:v>0</x:v>
      </x:c>
      <x:c r="S76" s="70">
        <x:f t="shared" si="60"/>
        <x:v>0</x:v>
      </x:c>
      <x:c r="T76" s="73">
        <x:f t="shared" si="60"/>
        <x:v>0</x:v>
      </x:c>
      <x:c r="U76" s="70">
        <x:f t="shared" si="60"/>
        <x:v>0</x:v>
      </x:c>
      <x:c r="V76" s="73">
        <x:f t="shared" si="60"/>
        <x:v>0</x:v>
      </x:c>
      <x:c r="W76" s="70">
        <x:f t="shared" si="60"/>
        <x:v>0</x:v>
      </x:c>
      <x:c r="X76" s="70">
        <x:f t="shared" si="60"/>
        <x:v>0</x:v>
      </x:c>
      <x:c r="Y76" s="70">
        <x:f t="shared" si="60"/>
        <x:v>0</x:v>
      </x:c>
      <x:c r="Z76" s="70">
        <x:f t="shared" si="60"/>
        <x:v>0</x:v>
      </x:c>
      <x:c r="AA76" s="70">
        <x:f t="shared" si="60"/>
        <x:v>0</x:v>
      </x:c>
      <x:c r="AB76" s="70">
        <x:f t="shared" si="60"/>
        <x:v>0</x:v>
      </x:c>
      <x:c r="AC76" s="70">
        <x:f t="shared" si="60"/>
        <x:v>0</x:v>
      </x:c>
      <x:c r="AD76" s="70">
        <x:f t="shared" si="60"/>
        <x:v>0</x:v>
      </x:c>
      <x:c r="AE76" s="70">
        <x:f t="shared" si="60"/>
        <x:v>0</x:v>
      </x:c>
      <x:c r="AF76" s="70">
        <x:f t="shared" si="60"/>
        <x:v>0</x:v>
      </x:c>
      <x:c r="AG76" s="70">
        <x:f t="shared" si="60"/>
        <x:v>0</x:v>
      </x:c>
      <x:c r="AH76" s="70">
        <x:f t="shared" si="60"/>
        <x:v>0</x:v>
      </x:c>
      <x:c r="AI76" s="70">
        <x:f t="shared" si="60"/>
        <x:v>0</x:v>
      </x:c>
      <x:c r="AJ76" s="70">
        <x:f t="shared" si="60"/>
        <x:v>0</x:v>
      </x:c>
      <x:c r="AK76" s="70">
        <x:f t="shared" si="60"/>
        <x:v>0</x:v>
      </x:c>
      <x:c r="AL76" s="370" t="s">
        <x:v>677</x:v>
      </x:c>
      <x:c r="AM76" s="70">
        <x:f t="shared" si="60"/>
        <x:v>0</x:v>
      </x:c>
      <x:c r="AN76" s="73">
        <x:f t="shared" si="60"/>
        <x:v>0</x:v>
      </x:c>
      <x:c r="AO76" s="70">
        <x:f t="shared" si="60"/>
        <x:v>0</x:v>
      </x:c>
      <x:c r="AP76" s="70">
        <x:f t="shared" si="60"/>
        <x:v>0</x:v>
      </x:c>
      <x:c r="AQ76" s="70">
        <x:f t="shared" si="60"/>
        <x:v>0</x:v>
      </x:c>
      <x:c r="AR76" s="73">
        <x:f t="shared" si="60"/>
        <x:v>0</x:v>
      </x:c>
      <x:c r="AS76" s="70">
        <x:f t="shared" si="60"/>
        <x:v>0</x:v>
      </x:c>
      <x:c r="AT76" s="73">
        <x:f t="shared" si="60"/>
        <x:v>0</x:v>
      </x:c>
      <x:c r="AU76" s="70">
        <x:f t="shared" si="60"/>
        <x:v>0</x:v>
      </x:c>
      <x:c r="AV76" s="70">
        <x:f t="shared" si="60"/>
        <x:v>0</x:v>
      </x:c>
      <x:c r="AW76" s="70">
        <x:f t="shared" si="60"/>
        <x:v>0</x:v>
      </x:c>
      <x:c r="AX76" s="70">
        <x:f t="shared" si="60"/>
        <x:v>0</x:v>
      </x:c>
      <x:c r="AY76" s="70">
        <x:f t="shared" si="60"/>
        <x:v>0</x:v>
      </x:c>
      <x:c r="AZ76" s="70">
        <x:f t="shared" si="60"/>
        <x:v>0</x:v>
      </x:c>
      <x:c r="BA76" s="73">
        <x:f t="shared" si="60"/>
        <x:v>0</x:v>
      </x:c>
      <x:c r="BB76" s="70">
        <x:f t="shared" si="60"/>
        <x:v>0</x:v>
      </x:c>
      <x:c r="BC76" s="70">
        <x:f t="shared" si="60"/>
        <x:v>0</x:v>
      </x:c>
      <x:c r="BD76" s="70">
        <x:f t="shared" si="60"/>
        <x:v>0</x:v>
      </x:c>
      <x:c r="BE76" s="70">
        <x:f t="shared" si="60"/>
        <x:v>0</x:v>
      </x:c>
      <x:c r="BF76" s="70">
        <x:f t="shared" si="60"/>
        <x:v>0</x:v>
      </x:c>
      <x:c r="BG76" s="70">
        <x:f t="shared" si="60"/>
        <x:v>0</x:v>
      </x:c>
      <x:c r="BH76" s="70">
        <x:f t="shared" si="60"/>
        <x:v>0</x:v>
      </x:c>
      <x:c r="BI76" s="70">
        <x:f t="shared" si="60"/>
        <x:v>0</x:v>
      </x:c>
      <x:c r="BJ76" s="73">
        <x:f t="shared" si="60"/>
        <x:v>0</x:v>
      </x:c>
      <x:c r="BK76" s="70">
        <x:f t="shared" si="60"/>
        <x:v>0</x:v>
      </x:c>
      <x:c r="BL76" s="73">
        <x:f t="shared" si="60"/>
        <x:v>0</x:v>
      </x:c>
      <x:c r="BM76" s="70">
        <x:f t="shared" si="60"/>
        <x:v>0</x:v>
      </x:c>
      <x:c r="BN76" s="73">
        <x:f t="shared" ref="BN76:CX76" si="61">SUM(BN77:BN78)</x:f>
        <x:v>0</x:v>
      </x:c>
      <x:c r="BO76" s="70">
        <x:f t="shared" si="61"/>
        <x:v>0</x:v>
      </x:c>
      <x:c r="BP76" s="73">
        <x:f t="shared" si="61"/>
        <x:v>0</x:v>
      </x:c>
      <x:c r="BQ76" s="70">
        <x:f t="shared" si="61"/>
        <x:v>0</x:v>
      </x:c>
      <x:c r="BR76" s="70">
        <x:f t="shared" si="61"/>
        <x:v>0</x:v>
      </x:c>
      <x:c r="BS76" s="70">
        <x:f t="shared" si="61"/>
        <x:v>0</x:v>
      </x:c>
      <x:c r="BT76" s="70">
        <x:f t="shared" si="61"/>
        <x:v>0</x:v>
      </x:c>
      <x:c r="BU76" s="70">
        <x:f t="shared" si="61"/>
        <x:v>0</x:v>
      </x:c>
      <x:c r="BV76" s="370" t="s">
        <x:v>677</x:v>
      </x:c>
      <x:c r="BW76" s="70">
        <x:f t="shared" si="61"/>
        <x:v>0</x:v>
      </x:c>
      <x:c r="BX76" s="70">
        <x:f t="shared" si="61"/>
        <x:v>0</x:v>
      </x:c>
      <x:c r="BY76" s="73">
        <x:f t="shared" si="61"/>
        <x:v>0</x:v>
      </x:c>
      <x:c r="BZ76" s="70">
        <x:f t="shared" si="61"/>
        <x:v>0</x:v>
      </x:c>
      <x:c r="CA76" s="73">
        <x:f t="shared" si="61"/>
        <x:v>0</x:v>
      </x:c>
      <x:c r="CB76" s="70">
        <x:f t="shared" si="61"/>
        <x:v>0</x:v>
      </x:c>
      <x:c r="CC76" s="73">
        <x:f t="shared" si="61"/>
        <x:v>0</x:v>
      </x:c>
      <x:c r="CD76" s="70">
        <x:f t="shared" si="61"/>
        <x:v>0</x:v>
      </x:c>
      <x:c r="CE76" s="70">
        <x:f t="shared" si="61"/>
        <x:v>0</x:v>
      </x:c>
      <x:c r="CF76" s="73">
        <x:f t="shared" si="61"/>
        <x:v>0</x:v>
      </x:c>
      <x:c r="CG76" s="70">
        <x:f t="shared" si="61"/>
        <x:v>0</x:v>
      </x:c>
      <x:c r="CH76" s="70">
        <x:f t="shared" si="61"/>
        <x:v>0</x:v>
      </x:c>
      <x:c r="CI76" s="70">
        <x:f t="shared" si="61"/>
        <x:v>0</x:v>
      </x:c>
      <x:c r="CJ76" s="70">
        <x:f t="shared" si="61"/>
        <x:v>0</x:v>
      </x:c>
      <x:c r="CK76" s="70">
        <x:f t="shared" si="61"/>
        <x:v>0</x:v>
      </x:c>
      <x:c r="CL76" s="70">
        <x:f t="shared" si="61"/>
        <x:v>0</x:v>
      </x:c>
      <x:c r="CM76" s="70">
        <x:f t="shared" si="61"/>
        <x:v>0</x:v>
      </x:c>
      <x:c r="CN76" s="70">
        <x:f t="shared" si="61"/>
        <x:v>0</x:v>
      </x:c>
      <x:c r="CO76" s="70">
        <x:f t="shared" si="61"/>
        <x:v>0</x:v>
      </x:c>
      <x:c r="CP76" s="73">
        <x:f t="shared" si="61"/>
        <x:v>0</x:v>
      </x:c>
      <x:c r="CQ76" s="70">
        <x:f t="shared" si="61"/>
        <x:v>0</x:v>
      </x:c>
      <x:c r="CR76" s="73">
        <x:f t="shared" si="61"/>
        <x:v>0</x:v>
      </x:c>
      <x:c r="CS76" s="70">
        <x:f t="shared" si="61"/>
        <x:v>0</x:v>
      </x:c>
      <x:c r="CT76" s="70">
        <x:f t="shared" si="61"/>
        <x:v>0</x:v>
      </x:c>
      <x:c r="CU76" s="70">
        <x:f t="shared" si="61"/>
        <x:v>0</x:v>
      </x:c>
      <x:c r="CV76" s="70">
        <x:f t="shared" si="61"/>
        <x:v>0</x:v>
      </x:c>
      <x:c r="CW76" s="70">
        <x:f t="shared" si="61"/>
        <x:v>0</x:v>
      </x:c>
      <x:c r="CX76" s="70">
        <x:f t="shared" si="61"/>
        <x:v>0</x:v>
      </x:c>
      <x:c r="CY76" s="370" t="s">
        <x:v>677</x:v>
      </x:c>
      <x:c r="CZ76" s="70">
        <x:f t="shared" ref="CZ76:DG76" si="62">SUM(CZ77:CZ77)</x:f>
        <x:v>0</x:v>
      </x:c>
      <x:c r="DA76" s="73">
        <x:f t="shared" si="62"/>
        <x:v>0</x:v>
      </x:c>
      <x:c r="DB76" s="70">
        <x:f t="shared" si="62"/>
        <x:v>0</x:v>
      </x:c>
      <x:c r="DC76" s="73">
        <x:f t="shared" si="62"/>
        <x:v>0</x:v>
      </x:c>
      <x:c r="DD76" s="70">
        <x:f t="shared" si="62"/>
        <x:v>0</x:v>
      </x:c>
      <x:c r="DE76" s="73">
        <x:f t="shared" si="62"/>
        <x:v>0</x:v>
      </x:c>
      <x:c r="DF76" s="70">
        <x:f t="shared" si="62"/>
        <x:v>0</x:v>
      </x:c>
      <x:c r="DG76" s="104">
        <x:f t="shared" si="62"/>
        <x:v>0</x:v>
      </x:c>
    </x:row>
    <x:row r="77" spans="1:111" s="11" customFormat="1" ht="30" customHeight="1">
      <x:c r="A77" s="485" t="s">
        <x:v>886</x:v>
      </x:c>
      <x:c r="B77" s="114"/>
      <x:c r="C77" s="73"/>
      <x:c r="D77" s="70"/>
      <x:c r="E77" s="73"/>
      <x:c r="F77" s="70"/>
      <x:c r="G77" s="73"/>
      <x:c r="H77" s="70"/>
      <x:c r="I77" s="73"/>
      <x:c r="J77" s="70"/>
      <x:c r="K77" s="70"/>
      <x:c r="L77" s="73"/>
      <x:c r="M77" s="70"/>
      <x:c r="N77" s="70"/>
      <x:c r="O77" s="70"/>
      <x:c r="P77" s="70"/>
      <x:c r="Q77" s="70"/>
      <x:c r="R77" s="73"/>
      <x:c r="S77" s="70"/>
      <x:c r="T77" s="73"/>
      <x:c r="U77" s="70"/>
      <x:c r="V77" s="73"/>
      <x:c r="W77" s="70"/>
      <x:c r="X77" s="70"/>
      <x:c r="Y77" s="70"/>
      <x:c r="Z77" s="70"/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485" t="s">
        <x:v>886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/>
      <x:c r="BF77" s="70"/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485" t="s">
        <x:v>886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70"/>
      <x:c r="CI77" s="70"/>
      <x:c r="CJ77" s="70"/>
      <x:c r="CK77" s="70"/>
      <x:c r="CL77" s="70"/>
      <x:c r="CM77" s="70"/>
      <x:c r="CN77" s="70"/>
      <x:c r="CO77" s="70"/>
      <x:c r="CP77" s="73"/>
      <x:c r="CQ77" s="70"/>
      <x:c r="CR77" s="73"/>
      <x:c r="CS77" s="70"/>
      <x:c r="CT77" s="70"/>
      <x:c r="CU77" s="70"/>
      <x:c r="CV77" s="70"/>
      <x:c r="CW77" s="70"/>
      <x:c r="CX77" s="70"/>
      <x:c r="CY77" s="485" t="s">
        <x:v>886</x:v>
      </x:c>
      <x:c r="CZ77" s="70"/>
      <x:c r="DA77" s="73"/>
      <x:c r="DB77" s="70"/>
      <x:c r="DC77" s="73"/>
      <x:c r="DD77" s="70"/>
      <x:c r="DE77" s="73"/>
      <x:c r="DF77" s="70"/>
      <x:c r="DG77" s="104"/>
    </x:row>
    <x:row r="78" spans="1:111" s="11" customFormat="1" ht="30" customHeight="1">
      <x:c r="A78" s="485" t="s">
        <x:v>870</x:v>
      </x:c>
      <x:c r="B78" s="114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/>
      <x:c r="Y78" s="70"/>
      <x:c r="Z78" s="70"/>
      <x:c r="AA78" s="70"/>
      <x:c r="AB78" s="70"/>
      <x:c r="AC78" s="70"/>
      <x:c r="AD78" s="70"/>
      <x:c r="AE78" s="70"/>
      <x:c r="AF78" s="70"/>
      <x:c r="AG78" s="70"/>
      <x:c r="AH78" s="70"/>
      <x:c r="AI78" s="70"/>
      <x:c r="AJ78" s="70"/>
      <x:c r="AK78" s="70"/>
      <x:c r="AL78" s="485" t="s">
        <x:v>870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/>
      <x:c r="BF78" s="70"/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485" t="s">
        <x:v>870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70"/>
      <x:c r="CO78" s="70"/>
      <x:c r="CP78" s="73"/>
      <x:c r="CQ78" s="70"/>
      <x:c r="CR78" s="73"/>
      <x:c r="CS78" s="70"/>
      <x:c r="CT78" s="70"/>
      <x:c r="CU78" s="70"/>
      <x:c r="CV78" s="70"/>
      <x:c r="CW78" s="70"/>
      <x:c r="CX78" s="70"/>
      <x:c r="CY78" s="485" t="s">
        <x:v>870</x:v>
      </x:c>
      <x:c r="CZ78" s="70"/>
      <x:c r="DA78" s="73"/>
      <x:c r="DB78" s="70"/>
      <x:c r="DC78" s="73"/>
      <x:c r="DD78" s="70"/>
      <x:c r="DE78" s="73"/>
      <x:c r="DF78" s="70"/>
      <x:c r="DG78" s="104"/>
    </x:row>
    <x:row r="79" spans="1:111" s="11" customFormat="1" ht="30" customHeight="1">
      <x:c r="A79" s="370" t="s">
        <x:v>70</x:v>
      </x:c>
      <x:c r="B79" s="114">
        <x:f t="shared" ref="B79:AK79" si="63">SUM(B83,B80)</x:f>
        <x:v>0</x:v>
      </x:c>
      <x:c r="C79" s="73">
        <x:f t="shared" si="63"/>
        <x:v>0</x:v>
      </x:c>
      <x:c r="D79" s="70">
        <x:f t="shared" si="63"/>
        <x:v>0</x:v>
      </x:c>
      <x:c r="E79" s="73">
        <x:f t="shared" si="63"/>
        <x:v>0</x:v>
      </x:c>
      <x:c r="F79" s="70">
        <x:f t="shared" si="63"/>
        <x:v>0</x:v>
      </x:c>
      <x:c r="G79" s="73">
        <x:f t="shared" si="63"/>
        <x:v>0</x:v>
      </x:c>
      <x:c r="H79" s="70">
        <x:f t="shared" si="63"/>
        <x:v>0</x:v>
      </x:c>
      <x:c r="I79" s="73">
        <x:f t="shared" si="63"/>
        <x:v>0</x:v>
      </x:c>
      <x:c r="J79" s="70">
        <x:f t="shared" si="63"/>
        <x:v>0</x:v>
      </x:c>
      <x:c r="K79" s="70">
        <x:f t="shared" si="63"/>
        <x:v>0</x:v>
      </x:c>
      <x:c r="L79" s="73">
        <x:f t="shared" si="63"/>
        <x:v>0</x:v>
      </x:c>
      <x:c r="M79" s="70">
        <x:f t="shared" si="63"/>
        <x:v>0</x:v>
      </x:c>
      <x:c r="N79" s="70">
        <x:f t="shared" si="63"/>
        <x:v>0</x:v>
      </x:c>
      <x:c r="O79" s="70">
        <x:f t="shared" si="63"/>
        <x:v>0</x:v>
      </x:c>
      <x:c r="P79" s="70">
        <x:f t="shared" si="63"/>
        <x:v>0</x:v>
      </x:c>
      <x:c r="Q79" s="70">
        <x:f t="shared" si="63"/>
        <x:v>0</x:v>
      </x:c>
      <x:c r="R79" s="73">
        <x:f t="shared" si="63"/>
        <x:v>0</x:v>
      </x:c>
      <x:c r="S79" s="70">
        <x:f t="shared" si="63"/>
        <x:v>0</x:v>
      </x:c>
      <x:c r="T79" s="73">
        <x:f t="shared" si="63"/>
        <x:v>0</x:v>
      </x:c>
      <x:c r="U79" s="70">
        <x:f t="shared" si="63"/>
        <x:v>0</x:v>
      </x:c>
      <x:c r="V79" s="73">
        <x:f t="shared" si="63"/>
        <x:v>0</x:v>
      </x:c>
      <x:c r="W79" s="70">
        <x:f t="shared" si="63"/>
        <x:v>0</x:v>
      </x:c>
      <x:c r="X79" s="70">
        <x:f t="shared" si="63"/>
        <x:v>0</x:v>
      </x:c>
      <x:c r="Y79" s="70">
        <x:f t="shared" si="63"/>
        <x:v>0</x:v>
      </x:c>
      <x:c r="Z79" s="70">
        <x:f t="shared" si="63"/>
        <x:v>0</x:v>
      </x:c>
      <x:c r="AA79" s="70">
        <x:f t="shared" si="63"/>
        <x:v>0</x:v>
      </x:c>
      <x:c r="AB79" s="70">
        <x:f t="shared" si="63"/>
        <x:v>0</x:v>
      </x:c>
      <x:c r="AC79" s="70">
        <x:f t="shared" si="63"/>
        <x:v>0</x:v>
      </x:c>
      <x:c r="AD79" s="70">
        <x:f t="shared" si="63"/>
        <x:v>0</x:v>
      </x:c>
      <x:c r="AE79" s="70">
        <x:f t="shared" si="63"/>
        <x:v>0</x:v>
      </x:c>
      <x:c r="AF79" s="70">
        <x:f t="shared" si="63"/>
        <x:v>0</x:v>
      </x:c>
      <x:c r="AG79" s="70">
        <x:f t="shared" si="63"/>
        <x:v>0</x:v>
      </x:c>
      <x:c r="AH79" s="70">
        <x:f t="shared" si="63"/>
        <x:v>0</x:v>
      </x:c>
      <x:c r="AI79" s="70">
        <x:f t="shared" si="63"/>
        <x:v>0</x:v>
      </x:c>
      <x:c r="AJ79" s="70">
        <x:f t="shared" si="63"/>
        <x:v>0</x:v>
      </x:c>
      <x:c r="AK79" s="70">
        <x:f t="shared" si="63"/>
        <x:v>0</x:v>
      </x:c>
      <x:c r="AL79" s="370" t="s">
        <x:v>70</x:v>
      </x:c>
      <x:c r="AM79" s="70">
        <x:f t="shared" ref="AM79:BU79" si="64">SUM(AM83,AM80)</x:f>
        <x:v>0</x:v>
      </x:c>
      <x:c r="AN79" s="73">
        <x:f t="shared" si="64"/>
        <x:v>0</x:v>
      </x:c>
      <x:c r="AO79" s="70">
        <x:f t="shared" si="64"/>
        <x:v>0</x:v>
      </x:c>
      <x:c r="AP79" s="70">
        <x:f t="shared" si="64"/>
        <x:v>0</x:v>
      </x:c>
      <x:c r="AQ79" s="70">
        <x:f t="shared" si="64"/>
        <x:v>0</x:v>
      </x:c>
      <x:c r="AR79" s="73">
        <x:f t="shared" si="64"/>
        <x:v>0</x:v>
      </x:c>
      <x:c r="AS79" s="70">
        <x:f t="shared" si="64"/>
        <x:v>0</x:v>
      </x:c>
      <x:c r="AT79" s="73">
        <x:f t="shared" si="64"/>
        <x:v>0</x:v>
      </x:c>
      <x:c r="AU79" s="70">
        <x:f t="shared" si="64"/>
        <x:v>0</x:v>
      </x:c>
      <x:c r="AV79" s="70">
        <x:f t="shared" si="64"/>
        <x:v>0</x:v>
      </x:c>
      <x:c r="AW79" s="70">
        <x:f t="shared" si="64"/>
        <x:v>0</x:v>
      </x:c>
      <x:c r="AX79" s="70">
        <x:f t="shared" si="64"/>
        <x:v>0</x:v>
      </x:c>
      <x:c r="AY79" s="70">
        <x:f t="shared" si="64"/>
        <x:v>0</x:v>
      </x:c>
      <x:c r="AZ79" s="70">
        <x:f t="shared" si="64"/>
        <x:v>0</x:v>
      </x:c>
      <x:c r="BA79" s="73">
        <x:f t="shared" si="64"/>
        <x:v>0</x:v>
      </x:c>
      <x:c r="BB79" s="70">
        <x:f t="shared" si="64"/>
        <x:v>0</x:v>
      </x:c>
      <x:c r="BC79" s="70">
        <x:f t="shared" si="64"/>
        <x:v>0</x:v>
      </x:c>
      <x:c r="BD79" s="70">
        <x:f t="shared" si="64"/>
        <x:v>0</x:v>
      </x:c>
      <x:c r="BE79" s="70">
        <x:f t="shared" si="64"/>
        <x:v>0</x:v>
      </x:c>
      <x:c r="BF79" s="70">
        <x:f t="shared" si="64"/>
        <x:v>0</x:v>
      </x:c>
      <x:c r="BG79" s="70">
        <x:f t="shared" si="64"/>
        <x:v>0</x:v>
      </x:c>
      <x:c r="BH79" s="70">
        <x:f t="shared" si="64"/>
        <x:v>0</x:v>
      </x:c>
      <x:c r="BI79" s="70">
        <x:f t="shared" si="64"/>
        <x:v>0</x:v>
      </x:c>
      <x:c r="BJ79" s="73">
        <x:f t="shared" si="64"/>
        <x:v>0</x:v>
      </x:c>
      <x:c r="BK79" s="70">
        <x:f t="shared" si="64"/>
        <x:v>0</x:v>
      </x:c>
      <x:c r="BL79" s="73">
        <x:f t="shared" si="64"/>
        <x:v>0</x:v>
      </x:c>
      <x:c r="BM79" s="70">
        <x:f t="shared" si="64"/>
        <x:v>0</x:v>
      </x:c>
      <x:c r="BN79" s="73">
        <x:f t="shared" si="64"/>
        <x:v>0</x:v>
      </x:c>
      <x:c r="BO79" s="70">
        <x:f t="shared" si="64"/>
        <x:v>0</x:v>
      </x:c>
      <x:c r="BP79" s="73">
        <x:f t="shared" si="64"/>
        <x:v>0</x:v>
      </x:c>
      <x:c r="BQ79" s="70">
        <x:f t="shared" si="64"/>
        <x:v>0</x:v>
      </x:c>
      <x:c r="BR79" s="70">
        <x:f t="shared" si="64"/>
        <x:v>0</x:v>
      </x:c>
      <x:c r="BS79" s="70">
        <x:f t="shared" si="64"/>
        <x:v>0</x:v>
      </x:c>
      <x:c r="BT79" s="70">
        <x:f t="shared" si="64"/>
        <x:v>0</x:v>
      </x:c>
      <x:c r="BU79" s="70">
        <x:f t="shared" si="64"/>
        <x:v>0</x:v>
      </x:c>
      <x:c r="BV79" s="370" t="s">
        <x:v>70</x:v>
      </x:c>
      <x:c r="BW79" s="70">
        <x:f t="shared" ref="BW79:CX79" si="65">SUM(BW83,BW80)</x:f>
        <x:v>0</x:v>
      </x:c>
      <x:c r="BX79" s="70">
        <x:f t="shared" si="65"/>
        <x:v>0</x:v>
      </x:c>
      <x:c r="BY79" s="73">
        <x:f t="shared" si="65"/>
        <x:v>0</x:v>
      </x:c>
      <x:c r="BZ79" s="70">
        <x:f t="shared" si="65"/>
        <x:v>0</x:v>
      </x:c>
      <x:c r="CA79" s="73">
        <x:f t="shared" si="65"/>
        <x:v>0</x:v>
      </x:c>
      <x:c r="CB79" s="70">
        <x:f t="shared" si="65"/>
        <x:v>0</x:v>
      </x:c>
      <x:c r="CC79" s="73">
        <x:f t="shared" si="65"/>
        <x:v>0</x:v>
      </x:c>
      <x:c r="CD79" s="70">
        <x:f t="shared" si="65"/>
        <x:v>0</x:v>
      </x:c>
      <x:c r="CE79" s="70">
        <x:f t="shared" si="65"/>
        <x:v>0</x:v>
      </x:c>
      <x:c r="CF79" s="73">
        <x:f t="shared" si="65"/>
        <x:v>0</x:v>
      </x:c>
      <x:c r="CG79" s="70">
        <x:f t="shared" si="65"/>
        <x:v>0</x:v>
      </x:c>
      <x:c r="CH79" s="70">
        <x:f t="shared" si="65"/>
        <x:v>0</x:v>
      </x:c>
      <x:c r="CI79" s="70">
        <x:f t="shared" si="65"/>
        <x:v>0</x:v>
      </x:c>
      <x:c r="CJ79" s="70">
        <x:f t="shared" si="65"/>
        <x:v>0</x:v>
      </x:c>
      <x:c r="CK79" s="70">
        <x:f t="shared" si="65"/>
        <x:v>0</x:v>
      </x:c>
      <x:c r="CL79" s="70">
        <x:f t="shared" si="65"/>
        <x:v>0</x:v>
      </x:c>
      <x:c r="CM79" s="70">
        <x:f t="shared" si="65"/>
        <x:v>0</x:v>
      </x:c>
      <x:c r="CN79" s="70">
        <x:f t="shared" si="65"/>
        <x:v>0</x:v>
      </x:c>
      <x:c r="CO79" s="70">
        <x:f t="shared" si="65"/>
        <x:v>0</x:v>
      </x:c>
      <x:c r="CP79" s="73">
        <x:f t="shared" si="65"/>
        <x:v>0</x:v>
      </x:c>
      <x:c r="CQ79" s="70">
        <x:f t="shared" si="65"/>
        <x:v>0</x:v>
      </x:c>
      <x:c r="CR79" s="73">
        <x:f t="shared" si="65"/>
        <x:v>0</x:v>
      </x:c>
      <x:c r="CS79" s="70">
        <x:f t="shared" si="65"/>
        <x:v>7</x:v>
      </x:c>
      <x:c r="CT79" s="70">
        <x:f t="shared" si="65"/>
        <x:v>0</x:v>
      </x:c>
      <x:c r="CU79" s="70">
        <x:f t="shared" si="65"/>
        <x:v>0</x:v>
      </x:c>
      <x:c r="CV79" s="70">
        <x:f t="shared" si="65"/>
        <x:v>0</x:v>
      </x:c>
      <x:c r="CW79" s="70">
        <x:f t="shared" si="65"/>
        <x:v>0</x:v>
      </x:c>
      <x:c r="CX79" s="70">
        <x:f t="shared" si="65"/>
        <x:v>0</x:v>
      </x:c>
      <x:c r="CY79" s="370" t="s">
        <x:v>70</x:v>
      </x:c>
      <x:c r="CZ79" s="70">
        <x:f t="shared" ref="CZ79:DG79" si="66">SUM(CZ83,CZ80)</x:f>
        <x:v>0</x:v>
      </x:c>
      <x:c r="DA79" s="73">
        <x:f t="shared" si="66"/>
        <x:v>0</x:v>
      </x:c>
      <x:c r="DB79" s="70">
        <x:f t="shared" si="66"/>
        <x:v>0</x:v>
      </x:c>
      <x:c r="DC79" s="73">
        <x:f t="shared" si="66"/>
        <x:v>0</x:v>
      </x:c>
      <x:c r="DD79" s="70">
        <x:f t="shared" si="66"/>
        <x:v>0</x:v>
      </x:c>
      <x:c r="DE79" s="73">
        <x:f t="shared" si="66"/>
        <x:v>0</x:v>
      </x:c>
      <x:c r="DF79" s="70">
        <x:f t="shared" si="66"/>
        <x:v>0</x:v>
      </x:c>
      <x:c r="DG79" s="104">
        <x:f t="shared" si="66"/>
        <x:v>0</x:v>
      </x:c>
    </x:row>
    <x:row r="80" spans="1:111" ht="30" customHeight="1">
      <x:c r="A80" s="370" t="s">
        <x:v>675</x:v>
      </x:c>
      <x:c r="B80" s="114">
        <x:f>SUM(B81:B82)</x:f>
        <x:v>0</x:v>
      </x:c>
      <x:c r="C80" s="73">
        <x:f t="shared" ref="C80:BN80" si="67">SUM(C81:C82)</x:f>
        <x:v>0</x:v>
      </x:c>
      <x:c r="D80" s="70">
        <x:f t="shared" si="67"/>
        <x:v>0</x:v>
      </x:c>
      <x:c r="E80" s="73">
        <x:f t="shared" si="67"/>
        <x:v>0</x:v>
      </x:c>
      <x:c r="F80" s="70">
        <x:f t="shared" si="67"/>
        <x:v>0</x:v>
      </x:c>
      <x:c r="G80" s="73">
        <x:f t="shared" si="67"/>
        <x:v>0</x:v>
      </x:c>
      <x:c r="H80" s="70">
        <x:f t="shared" si="67"/>
        <x:v>0</x:v>
      </x:c>
      <x:c r="I80" s="73">
        <x:f t="shared" si="67"/>
        <x:v>0</x:v>
      </x:c>
      <x:c r="J80" s="70">
        <x:f t="shared" si="67"/>
        <x:v>0</x:v>
      </x:c>
      <x:c r="K80" s="70">
        <x:f t="shared" si="67"/>
        <x:v>0</x:v>
      </x:c>
      <x:c r="L80" s="73">
        <x:f t="shared" si="67"/>
        <x:v>0</x:v>
      </x:c>
      <x:c r="M80" s="70">
        <x:f t="shared" si="67"/>
        <x:v>0</x:v>
      </x:c>
      <x:c r="N80" s="70">
        <x:f t="shared" si="67"/>
        <x:v>0</x:v>
      </x:c>
      <x:c r="O80" s="70">
        <x:f t="shared" si="67"/>
        <x:v>0</x:v>
      </x:c>
      <x:c r="P80" s="70">
        <x:f t="shared" si="67"/>
        <x:v>0</x:v>
      </x:c>
      <x:c r="Q80" s="70">
        <x:f t="shared" si="67"/>
        <x:v>0</x:v>
      </x:c>
      <x:c r="R80" s="73">
        <x:f t="shared" si="67"/>
        <x:v>0</x:v>
      </x:c>
      <x:c r="S80" s="70">
        <x:f t="shared" si="67"/>
        <x:v>0</x:v>
      </x:c>
      <x:c r="T80" s="73">
        <x:f t="shared" si="67"/>
        <x:v>0</x:v>
      </x:c>
      <x:c r="U80" s="70">
        <x:f t="shared" si="67"/>
        <x:v>0</x:v>
      </x:c>
      <x:c r="V80" s="73">
        <x:f t="shared" si="67"/>
        <x:v>0</x:v>
      </x:c>
      <x:c r="W80" s="70">
        <x:f t="shared" si="67"/>
        <x:v>0</x:v>
      </x:c>
      <x:c r="X80" s="70">
        <x:f t="shared" si="67"/>
        <x:v>0</x:v>
      </x:c>
      <x:c r="Y80" s="70">
        <x:f t="shared" si="67"/>
        <x:v>0</x:v>
      </x:c>
      <x:c r="Z80" s="70">
        <x:f t="shared" si="67"/>
        <x:v>0</x:v>
      </x:c>
      <x:c r="AA80" s="70">
        <x:f t="shared" si="67"/>
        <x:v>0</x:v>
      </x:c>
      <x:c r="AB80" s="70">
        <x:f t="shared" si="67"/>
        <x:v>0</x:v>
      </x:c>
      <x:c r="AC80" s="70">
        <x:f t="shared" si="67"/>
        <x:v>0</x:v>
      </x:c>
      <x:c r="AD80" s="70">
        <x:f t="shared" si="67"/>
        <x:v>0</x:v>
      </x:c>
      <x:c r="AE80" s="70">
        <x:f t="shared" si="67"/>
        <x:v>0</x:v>
      </x:c>
      <x:c r="AF80" s="70">
        <x:f t="shared" si="67"/>
        <x:v>0</x:v>
      </x:c>
      <x:c r="AG80" s="70">
        <x:f t="shared" si="67"/>
        <x:v>0</x:v>
      </x:c>
      <x:c r="AH80" s="70">
        <x:f t="shared" si="67"/>
        <x:v>0</x:v>
      </x:c>
      <x:c r="AI80" s="70">
        <x:f t="shared" si="67"/>
        <x:v>0</x:v>
      </x:c>
      <x:c r="AJ80" s="70">
        <x:f t="shared" si="67"/>
        <x:v>0</x:v>
      </x:c>
      <x:c r="AK80" s="70">
        <x:f t="shared" si="67"/>
        <x:v>0</x:v>
      </x:c>
      <x:c r="AL80" s="370" t="s">
        <x:v>675</x:v>
      </x:c>
      <x:c r="AM80" s="70">
        <x:f t="shared" si="67"/>
        <x:v>0</x:v>
      </x:c>
      <x:c r="AN80" s="73">
        <x:f t="shared" si="67"/>
        <x:v>0</x:v>
      </x:c>
      <x:c r="AO80" s="70">
        <x:f t="shared" si="67"/>
        <x:v>0</x:v>
      </x:c>
      <x:c r="AP80" s="70">
        <x:f t="shared" si="67"/>
        <x:v>0</x:v>
      </x:c>
      <x:c r="AQ80" s="70">
        <x:f t="shared" si="67"/>
        <x:v>0</x:v>
      </x:c>
      <x:c r="AR80" s="73">
        <x:f t="shared" si="67"/>
        <x:v>0</x:v>
      </x:c>
      <x:c r="AS80" s="70">
        <x:f t="shared" si="67"/>
        <x:v>0</x:v>
      </x:c>
      <x:c r="AT80" s="73">
        <x:f t="shared" si="67"/>
        <x:v>0</x:v>
      </x:c>
      <x:c r="AU80" s="70">
        <x:f t="shared" si="67"/>
        <x:v>0</x:v>
      </x:c>
      <x:c r="AV80" s="70">
        <x:f t="shared" si="67"/>
        <x:v>0</x:v>
      </x:c>
      <x:c r="AW80" s="70">
        <x:f t="shared" si="67"/>
        <x:v>0</x:v>
      </x:c>
      <x:c r="AX80" s="70">
        <x:f t="shared" si="67"/>
        <x:v>0</x:v>
      </x:c>
      <x:c r="AY80" s="70">
        <x:f t="shared" si="67"/>
        <x:v>0</x:v>
      </x:c>
      <x:c r="AZ80" s="70">
        <x:f t="shared" si="67"/>
        <x:v>0</x:v>
      </x:c>
      <x:c r="BA80" s="73">
        <x:f t="shared" si="67"/>
        <x:v>0</x:v>
      </x:c>
      <x:c r="BB80" s="70">
        <x:f t="shared" si="67"/>
        <x:v>0</x:v>
      </x:c>
      <x:c r="BC80" s="70">
        <x:f t="shared" si="67"/>
        <x:v>0</x:v>
      </x:c>
      <x:c r="BD80" s="70">
        <x:f t="shared" si="67"/>
        <x:v>0</x:v>
      </x:c>
      <x:c r="BE80" s="70">
        <x:f t="shared" si="67"/>
        <x:v>0</x:v>
      </x:c>
      <x:c r="BF80" s="70">
        <x:f t="shared" si="67"/>
        <x:v>0</x:v>
      </x:c>
      <x:c r="BG80" s="70">
        <x:f t="shared" si="67"/>
        <x:v>0</x:v>
      </x:c>
      <x:c r="BH80" s="70">
        <x:f t="shared" si="67"/>
        <x:v>0</x:v>
      </x:c>
      <x:c r="BI80" s="70">
        <x:f t="shared" si="67"/>
        <x:v>0</x:v>
      </x:c>
      <x:c r="BJ80" s="73">
        <x:f t="shared" si="67"/>
        <x:v>0</x:v>
      </x:c>
      <x:c r="BK80" s="70">
        <x:f t="shared" si="67"/>
        <x:v>0</x:v>
      </x:c>
      <x:c r="BL80" s="73">
        <x:f t="shared" si="67"/>
        <x:v>0</x:v>
      </x:c>
      <x:c r="BM80" s="70">
        <x:f t="shared" si="67"/>
        <x:v>0</x:v>
      </x:c>
      <x:c r="BN80" s="73">
        <x:f t="shared" si="67"/>
        <x:v>0</x:v>
      </x:c>
      <x:c r="BO80" s="70">
        <x:f t="shared" ref="BO80:DG80" si="68">SUM(BO81:BO82)</x:f>
        <x:v>0</x:v>
      </x:c>
      <x:c r="BP80" s="73">
        <x:f t="shared" si="68"/>
        <x:v>0</x:v>
      </x:c>
      <x:c r="BQ80" s="70">
        <x:f t="shared" si="68"/>
        <x:v>0</x:v>
      </x:c>
      <x:c r="BR80" s="70">
        <x:f t="shared" si="68"/>
        <x:v>0</x:v>
      </x:c>
      <x:c r="BS80" s="70">
        <x:f t="shared" si="68"/>
        <x:v>0</x:v>
      </x:c>
      <x:c r="BT80" s="70">
        <x:f t="shared" si="68"/>
        <x:v>0</x:v>
      </x:c>
      <x:c r="BU80" s="70">
        <x:f t="shared" si="68"/>
        <x:v>0</x:v>
      </x:c>
      <x:c r="BV80" s="370" t="s">
        <x:v>675</x:v>
      </x:c>
      <x:c r="BW80" s="70">
        <x:f t="shared" si="68"/>
        <x:v>0</x:v>
      </x:c>
      <x:c r="BX80" s="70">
        <x:f t="shared" si="68"/>
        <x:v>0</x:v>
      </x:c>
      <x:c r="BY80" s="73">
        <x:f t="shared" si="68"/>
        <x:v>0</x:v>
      </x:c>
      <x:c r="BZ80" s="70">
        <x:f t="shared" si="68"/>
        <x:v>0</x:v>
      </x:c>
      <x:c r="CA80" s="73">
        <x:f t="shared" si="68"/>
        <x:v>0</x:v>
      </x:c>
      <x:c r="CB80" s="70">
        <x:f t="shared" si="68"/>
        <x:v>0</x:v>
      </x:c>
      <x:c r="CC80" s="73">
        <x:f t="shared" si="68"/>
        <x:v>0</x:v>
      </x:c>
      <x:c r="CD80" s="70">
        <x:f t="shared" si="68"/>
        <x:v>0</x:v>
      </x:c>
      <x:c r="CE80" s="70">
        <x:f t="shared" si="68"/>
        <x:v>0</x:v>
      </x:c>
      <x:c r="CF80" s="73">
        <x:f t="shared" si="68"/>
        <x:v>0</x:v>
      </x:c>
      <x:c r="CG80" s="70">
        <x:f t="shared" si="68"/>
        <x:v>0</x:v>
      </x:c>
      <x:c r="CH80" s="70">
        <x:f t="shared" si="68"/>
        <x:v>0</x:v>
      </x:c>
      <x:c r="CI80" s="70">
        <x:f t="shared" si="68"/>
        <x:v>0</x:v>
      </x:c>
      <x:c r="CJ80" s="70">
        <x:f t="shared" si="68"/>
        <x:v>0</x:v>
      </x:c>
      <x:c r="CK80" s="70">
        <x:f t="shared" si="68"/>
        <x:v>0</x:v>
      </x:c>
      <x:c r="CL80" s="70">
        <x:f t="shared" si="68"/>
        <x:v>0</x:v>
      </x:c>
      <x:c r="CM80" s="70">
        <x:f t="shared" si="68"/>
        <x:v>0</x:v>
      </x:c>
      <x:c r="CN80" s="70">
        <x:f t="shared" si="68"/>
        <x:v>0</x:v>
      </x:c>
      <x:c r="CO80" s="70">
        <x:f t="shared" si="68"/>
        <x:v>0</x:v>
      </x:c>
      <x:c r="CP80" s="73">
        <x:f t="shared" si="68"/>
        <x:v>0</x:v>
      </x:c>
      <x:c r="CQ80" s="70">
        <x:f t="shared" si="68"/>
        <x:v>0</x:v>
      </x:c>
      <x:c r="CR80" s="73">
        <x:f t="shared" si="68"/>
        <x:v>0</x:v>
      </x:c>
      <x:c r="CS80" s="70">
        <x:f t="shared" si="68"/>
        <x:v>7</x:v>
      </x:c>
      <x:c r="CT80" s="70">
        <x:f t="shared" si="68"/>
        <x:v>0</x:v>
      </x:c>
      <x:c r="CU80" s="70">
        <x:f t="shared" si="68"/>
        <x:v>0</x:v>
      </x:c>
      <x:c r="CV80" s="70">
        <x:f t="shared" si="68"/>
        <x:v>0</x:v>
      </x:c>
      <x:c r="CW80" s="70">
        <x:f t="shared" si="68"/>
        <x:v>0</x:v>
      </x:c>
      <x:c r="CX80" s="70">
        <x:f t="shared" si="68"/>
        <x:v>0</x:v>
      </x:c>
      <x:c r="CY80" s="370" t="s">
        <x:v>675</x:v>
      </x:c>
      <x:c r="CZ80" s="70">
        <x:f t="shared" si="68"/>
        <x:v>0</x:v>
      </x:c>
      <x:c r="DA80" s="73">
        <x:f t="shared" si="68"/>
        <x:v>0</x:v>
      </x:c>
      <x:c r="DB80" s="70">
        <x:f t="shared" si="68"/>
        <x:v>0</x:v>
      </x:c>
      <x:c r="DC80" s="73">
        <x:f t="shared" si="68"/>
        <x:v>0</x:v>
      </x:c>
      <x:c r="DD80" s="70">
        <x:f t="shared" si="68"/>
        <x:v>0</x:v>
      </x:c>
      <x:c r="DE80" s="73">
        <x:f t="shared" si="68"/>
        <x:v>0</x:v>
      </x:c>
      <x:c r="DF80" s="70">
        <x:f t="shared" si="68"/>
        <x:v>0</x:v>
      </x:c>
      <x:c r="DG80" s="104">
        <x:f t="shared" si="68"/>
        <x:v>0</x:v>
      </x:c>
    </x:row>
    <x:row r="81" spans="1:111" ht="30" customHeight="1">
      <x:c r="A81" s="485" t="s">
        <x:v>865</x:v>
      </x:c>
      <x:c r="B81" s="114"/>
      <x:c r="C81" s="73"/>
      <x:c r="D81" s="70"/>
      <x:c r="E81" s="73"/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/>
      <x:c r="T81" s="73"/>
      <x:c r="U81" s="70"/>
      <x:c r="V81" s="73"/>
      <x:c r="W81" s="70"/>
      <x:c r="X81" s="70"/>
      <x:c r="Y81" s="70"/>
      <x:c r="Z81" s="563"/>
      <x:c r="AA81" s="70"/>
      <x:c r="AB81" s="70"/>
      <x:c r="AC81" s="70"/>
      <x:c r="AD81" s="70"/>
      <x:c r="AE81" s="70"/>
      <x:c r="AF81" s="70"/>
      <x:c r="AG81" s="70"/>
      <x:c r="AH81" s="70"/>
      <x:c r="AI81" s="70"/>
      <x:c r="AJ81" s="70"/>
      <x:c r="AK81" s="70"/>
      <x:c r="AL81" s="485" t="s">
        <x:v>865</x:v>
      </x:c>
      <x:c r="AM81" s="70"/>
      <x:c r="AN81" s="73"/>
      <x:c r="AO81" s="70"/>
      <x:c r="AP81" s="70"/>
      <x:c r="AQ81" s="70"/>
      <x:c r="AR81" s="73"/>
      <x:c r="AS81" s="70"/>
      <x:c r="AT81" s="73"/>
      <x:c r="AU81" s="70"/>
      <x:c r="AV81" s="70"/>
      <x:c r="AW81" s="70"/>
      <x:c r="AX81" s="70"/>
      <x:c r="AY81" s="70"/>
      <x:c r="AZ81" s="70"/>
      <x:c r="BA81" s="73"/>
      <x:c r="BB81" s="70"/>
      <x:c r="BC81" s="70"/>
      <x:c r="BD81" s="70"/>
      <x:c r="BE81" s="70"/>
      <x:c r="BF81" s="70"/>
      <x:c r="BG81" s="70"/>
      <x:c r="BH81" s="563"/>
      <x:c r="BI81" s="70"/>
      <x:c r="BJ81" s="73"/>
      <x:c r="BK81" s="70"/>
      <x:c r="BL81" s="73"/>
      <x:c r="BM81" s="70"/>
      <x:c r="BN81" s="73"/>
      <x:c r="BO81" s="70"/>
      <x:c r="BP81" s="73"/>
      <x:c r="BQ81" s="70"/>
      <x:c r="BR81" s="70"/>
      <x:c r="BS81" s="70"/>
      <x:c r="BT81" s="70"/>
      <x:c r="BU81" s="70"/>
      <x:c r="BV81" s="485" t="s">
        <x:v>865</x:v>
      </x:c>
      <x:c r="BW81" s="70"/>
      <x:c r="BX81" s="70"/>
      <x:c r="BY81" s="73"/>
      <x:c r="BZ81" s="70"/>
      <x:c r="CA81" s="73"/>
      <x:c r="CB81" s="70"/>
      <x:c r="CC81" s="73"/>
      <x:c r="CD81" s="70"/>
      <x:c r="CE81" s="70"/>
      <x:c r="CF81" s="73"/>
      <x:c r="CG81" s="70"/>
      <x:c r="CH81" s="70"/>
      <x:c r="CI81" s="70"/>
      <x:c r="CJ81" s="70"/>
      <x:c r="CK81" s="70"/>
      <x:c r="CL81" s="70"/>
      <x:c r="CM81" s="70"/>
      <x:c r="CN81" s="563"/>
      <x:c r="CO81" s="70"/>
      <x:c r="CP81" s="73"/>
      <x:c r="CQ81" s="70"/>
      <x:c r="CR81" s="73"/>
      <x:c r="CS81" s="70"/>
      <x:c r="CT81" s="70"/>
      <x:c r="CU81" s="70"/>
      <x:c r="CV81" s="70"/>
      <x:c r="CW81" s="70"/>
      <x:c r="CX81" s="70"/>
      <x:c r="CY81" s="485" t="s">
        <x:v>865</x:v>
      </x:c>
      <x:c r="CZ81" s="70"/>
      <x:c r="DA81" s="73"/>
      <x:c r="DB81" s="70"/>
      <x:c r="DC81" s="73"/>
      <x:c r="DD81" s="70"/>
      <x:c r="DE81" s="73"/>
      <x:c r="DF81" s="70"/>
      <x:c r="DG81" s="104"/>
    </x:row>
    <x:row r="82" spans="1:111" ht="30" customHeight="1">
      <x:c r="A82" s="485" t="s">
        <x:v>1536</x:v>
      </x:c>
      <x:c r="B82" s="114"/>
      <x:c r="C82" s="73"/>
      <x:c r="D82" s="70"/>
      <x:c r="E82" s="73"/>
      <x:c r="F82" s="70"/>
      <x:c r="G82" s="73"/>
      <x:c r="H82" s="70"/>
      <x:c r="I82" s="73"/>
      <x:c r="J82" s="70"/>
      <x:c r="K82" s="70"/>
      <x:c r="L82" s="73"/>
      <x:c r="M82" s="70"/>
      <x:c r="N82" s="70"/>
      <x:c r="O82" s="70"/>
      <x:c r="P82" s="70"/>
      <x:c r="Q82" s="70"/>
      <x:c r="R82" s="73"/>
      <x:c r="S82" s="70"/>
      <x:c r="T82" s="73"/>
      <x:c r="U82" s="70"/>
      <x:c r="V82" s="73"/>
      <x:c r="W82" s="70"/>
      <x:c r="X82" s="70"/>
      <x:c r="Y82" s="70"/>
      <x:c r="Z82" s="70"/>
      <x:c r="AA82" s="70"/>
      <x:c r="AB82" s="70"/>
      <x:c r="AC82" s="70"/>
      <x:c r="AD82" s="70"/>
      <x:c r="AE82" s="70"/>
      <x:c r="AF82" s="70"/>
      <x:c r="AG82" s="70"/>
      <x:c r="AH82" s="70"/>
      <x:c r="AI82" s="70"/>
      <x:c r="AJ82" s="70"/>
      <x:c r="AK82" s="70"/>
      <x:c r="AL82" s="485" t="s">
        <x:v>1536</x:v>
      </x:c>
      <x:c r="AM82" s="70"/>
      <x:c r="AN82" s="73"/>
      <x:c r="AO82" s="70"/>
      <x:c r="AP82" s="70"/>
      <x:c r="AQ82" s="70"/>
      <x:c r="AR82" s="73"/>
      <x:c r="AS82" s="70"/>
      <x:c r="AT82" s="73"/>
      <x:c r="AU82" s="70"/>
      <x:c r="AV82" s="70"/>
      <x:c r="AW82" s="70"/>
      <x:c r="AX82" s="70"/>
      <x:c r="AY82" s="70"/>
      <x:c r="AZ82" s="70"/>
      <x:c r="BA82" s="73"/>
      <x:c r="BB82" s="70"/>
      <x:c r="BC82" s="70"/>
      <x:c r="BD82" s="70"/>
      <x:c r="BE82" s="70"/>
      <x:c r="BF82" s="70"/>
      <x:c r="BG82" s="70"/>
      <x:c r="BH82" s="70"/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/>
      <x:c r="BS82" s="70"/>
      <x:c r="BT82" s="70"/>
      <x:c r="BU82" s="70"/>
      <x:c r="BV82" s="485" t="s">
        <x:v>1536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70"/>
      <x:c r="CI82" s="70"/>
      <x:c r="CJ82" s="70"/>
      <x:c r="CK82" s="70"/>
      <x:c r="CL82" s="70"/>
      <x:c r="CM82" s="70"/>
      <x:c r="CN82" s="70"/>
      <x:c r="CO82" s="70"/>
      <x:c r="CP82" s="73"/>
      <x:c r="CQ82" s="70"/>
      <x:c r="CR82" s="73"/>
      <x:c r="CS82" s="70">
        <x:v>7</x:v>
      </x:c>
      <x:c r="CT82" s="70"/>
      <x:c r="CU82" s="70"/>
      <x:c r="CV82" s="70"/>
      <x:c r="CW82" s="70"/>
      <x:c r="CX82" s="70"/>
      <x:c r="CY82" s="485" t="s">
        <x:v>1536</x:v>
      </x:c>
      <x:c r="CZ82" s="70"/>
      <x:c r="DA82" s="73"/>
      <x:c r="DB82" s="70"/>
      <x:c r="DC82" s="73"/>
      <x:c r="DD82" s="70"/>
      <x:c r="DE82" s="73"/>
      <x:c r="DF82" s="70"/>
      <x:c r="DG82" s="104"/>
    </x:row>
    <x:row r="83" spans="1:111" ht="30" customHeight="1">
      <x:c r="A83" s="370" t="s">
        <x:v>677</x:v>
      </x:c>
      <x:c r="B83" s="114">
        <x:f t="shared" ref="B83:AK83" si="69">SUM(B84:B84)</x:f>
        <x:v>0</x:v>
      </x:c>
      <x:c r="C83" s="73">
        <x:f t="shared" si="69"/>
        <x:v>0</x:v>
      </x:c>
      <x:c r="D83" s="70">
        <x:f t="shared" si="69"/>
        <x:v>0</x:v>
      </x:c>
      <x:c r="E83" s="73">
        <x:f t="shared" si="69"/>
        <x:v>0</x:v>
      </x:c>
      <x:c r="F83" s="70">
        <x:f t="shared" si="69"/>
        <x:v>0</x:v>
      </x:c>
      <x:c r="G83" s="73">
        <x:f t="shared" si="69"/>
        <x:v>0</x:v>
      </x:c>
      <x:c r="H83" s="70">
        <x:f t="shared" si="69"/>
        <x:v>0</x:v>
      </x:c>
      <x:c r="I83" s="73">
        <x:f t="shared" si="69"/>
        <x:v>0</x:v>
      </x:c>
      <x:c r="J83" s="70">
        <x:f t="shared" si="69"/>
        <x:v>0</x:v>
      </x:c>
      <x:c r="K83" s="70">
        <x:f t="shared" si="69"/>
        <x:v>0</x:v>
      </x:c>
      <x:c r="L83" s="73">
        <x:f t="shared" si="69"/>
        <x:v>0</x:v>
      </x:c>
      <x:c r="M83" s="70">
        <x:f t="shared" si="69"/>
        <x:v>0</x:v>
      </x:c>
      <x:c r="N83" s="70">
        <x:f t="shared" si="69"/>
        <x:v>0</x:v>
      </x:c>
      <x:c r="O83" s="70">
        <x:f t="shared" si="69"/>
        <x:v>0</x:v>
      </x:c>
      <x:c r="P83" s="70">
        <x:f t="shared" si="69"/>
        <x:v>0</x:v>
      </x:c>
      <x:c r="Q83" s="70">
        <x:f t="shared" si="69"/>
        <x:v>0</x:v>
      </x:c>
      <x:c r="R83" s="73">
        <x:f t="shared" si="69"/>
        <x:v>0</x:v>
      </x:c>
      <x:c r="S83" s="70">
        <x:f t="shared" si="69"/>
        <x:v>0</x:v>
      </x:c>
      <x:c r="T83" s="73">
        <x:f t="shared" si="69"/>
        <x:v>0</x:v>
      </x:c>
      <x:c r="U83" s="70">
        <x:f t="shared" si="69"/>
        <x:v>0</x:v>
      </x:c>
      <x:c r="V83" s="73">
        <x:f t="shared" si="69"/>
        <x:v>0</x:v>
      </x:c>
      <x:c r="W83" s="70">
        <x:f t="shared" si="69"/>
        <x:v>0</x:v>
      </x:c>
      <x:c r="X83" s="70">
        <x:f t="shared" si="69"/>
        <x:v>0</x:v>
      </x:c>
      <x:c r="Y83" s="70">
        <x:f t="shared" si="69"/>
        <x:v>0</x:v>
      </x:c>
      <x:c r="Z83" s="70">
        <x:f t="shared" si="69"/>
        <x:v>0</x:v>
      </x:c>
      <x:c r="AA83" s="70">
        <x:f t="shared" si="69"/>
        <x:v>0</x:v>
      </x:c>
      <x:c r="AB83" s="70">
        <x:f t="shared" si="69"/>
        <x:v>0</x:v>
      </x:c>
      <x:c r="AC83" s="70">
        <x:f t="shared" si="69"/>
        <x:v>0</x:v>
      </x:c>
      <x:c r="AD83" s="70">
        <x:f t="shared" si="69"/>
        <x:v>0</x:v>
      </x:c>
      <x:c r="AE83" s="70">
        <x:f t="shared" si="69"/>
        <x:v>0</x:v>
      </x:c>
      <x:c r="AF83" s="70">
        <x:f t="shared" si="69"/>
        <x:v>0</x:v>
      </x:c>
      <x:c r="AG83" s="70">
        <x:f t="shared" si="69"/>
        <x:v>0</x:v>
      </x:c>
      <x:c r="AH83" s="70">
        <x:f t="shared" si="69"/>
        <x:v>0</x:v>
      </x:c>
      <x:c r="AI83" s="70">
        <x:f t="shared" si="69"/>
        <x:v>0</x:v>
      </x:c>
      <x:c r="AJ83" s="70">
        <x:f t="shared" si="69"/>
        <x:v>0</x:v>
      </x:c>
      <x:c r="AK83" s="70">
        <x:f t="shared" si="69"/>
        <x:v>0</x:v>
      </x:c>
      <x:c r="AL83" s="370" t="s">
        <x:v>677</x:v>
      </x:c>
      <x:c r="AM83" s="70">
        <x:f t="shared" ref="AM83:BU83" si="70">SUM(AM84:AM84)</x:f>
        <x:v>0</x:v>
      </x:c>
      <x:c r="AN83" s="73">
        <x:f t="shared" si="70"/>
        <x:v>0</x:v>
      </x:c>
      <x:c r="AO83" s="70">
        <x:f t="shared" si="70"/>
        <x:v>0</x:v>
      </x:c>
      <x:c r="AP83" s="70">
        <x:f t="shared" si="70"/>
        <x:v>0</x:v>
      </x:c>
      <x:c r="AQ83" s="70">
        <x:f t="shared" si="70"/>
        <x:v>0</x:v>
      </x:c>
      <x:c r="AR83" s="73">
        <x:f t="shared" si="70"/>
        <x:v>0</x:v>
      </x:c>
      <x:c r="AS83" s="70">
        <x:f t="shared" si="70"/>
        <x:v>0</x:v>
      </x:c>
      <x:c r="AT83" s="73">
        <x:f t="shared" si="70"/>
        <x:v>0</x:v>
      </x:c>
      <x:c r="AU83" s="70">
        <x:f t="shared" si="70"/>
        <x:v>0</x:v>
      </x:c>
      <x:c r="AV83" s="70">
        <x:f t="shared" si="70"/>
        <x:v>0</x:v>
      </x:c>
      <x:c r="AW83" s="70">
        <x:f t="shared" si="70"/>
        <x:v>0</x:v>
      </x:c>
      <x:c r="AX83" s="70">
        <x:f t="shared" si="70"/>
        <x:v>0</x:v>
      </x:c>
      <x:c r="AY83" s="70">
        <x:f t="shared" si="70"/>
        <x:v>0</x:v>
      </x:c>
      <x:c r="AZ83" s="70">
        <x:f t="shared" si="70"/>
        <x:v>0</x:v>
      </x:c>
      <x:c r="BA83" s="73">
        <x:f t="shared" si="70"/>
        <x:v>0</x:v>
      </x:c>
      <x:c r="BB83" s="70">
        <x:f t="shared" si="70"/>
        <x:v>0</x:v>
      </x:c>
      <x:c r="BC83" s="70">
        <x:f t="shared" si="70"/>
        <x:v>0</x:v>
      </x:c>
      <x:c r="BD83" s="70">
        <x:f t="shared" si="70"/>
        <x:v>0</x:v>
      </x:c>
      <x:c r="BE83" s="70">
        <x:f t="shared" si="70"/>
        <x:v>0</x:v>
      </x:c>
      <x:c r="BF83" s="70">
        <x:f t="shared" si="70"/>
        <x:v>0</x:v>
      </x:c>
      <x:c r="BG83" s="70">
        <x:f t="shared" si="70"/>
        <x:v>0</x:v>
      </x:c>
      <x:c r="BH83" s="70">
        <x:f t="shared" si="70"/>
        <x:v>0</x:v>
      </x:c>
      <x:c r="BI83" s="70">
        <x:f t="shared" si="70"/>
        <x:v>0</x:v>
      </x:c>
      <x:c r="BJ83" s="73">
        <x:f t="shared" si="70"/>
        <x:v>0</x:v>
      </x:c>
      <x:c r="BK83" s="70">
        <x:f t="shared" si="70"/>
        <x:v>0</x:v>
      </x:c>
      <x:c r="BL83" s="73">
        <x:f t="shared" si="70"/>
        <x:v>0</x:v>
      </x:c>
      <x:c r="BM83" s="70">
        <x:f t="shared" si="70"/>
        <x:v>0</x:v>
      </x:c>
      <x:c r="BN83" s="73">
        <x:f t="shared" si="70"/>
        <x:v>0</x:v>
      </x:c>
      <x:c r="BO83" s="70">
        <x:f t="shared" si="70"/>
        <x:v>0</x:v>
      </x:c>
      <x:c r="BP83" s="73">
        <x:f t="shared" si="70"/>
        <x:v>0</x:v>
      </x:c>
      <x:c r="BQ83" s="70">
        <x:f t="shared" si="70"/>
        <x:v>0</x:v>
      </x:c>
      <x:c r="BR83" s="70">
        <x:f t="shared" si="70"/>
        <x:v>0</x:v>
      </x:c>
      <x:c r="BS83" s="70">
        <x:f t="shared" si="70"/>
        <x:v>0</x:v>
      </x:c>
      <x:c r="BT83" s="70">
        <x:f t="shared" si="70"/>
        <x:v>0</x:v>
      </x:c>
      <x:c r="BU83" s="70">
        <x:f t="shared" si="70"/>
        <x:v>0</x:v>
      </x:c>
      <x:c r="BV83" s="370" t="s">
        <x:v>677</x:v>
      </x:c>
      <x:c r="BW83" s="70">
        <x:f t="shared" ref="BW83:CX83" si="71">SUM(BW84:BW84)</x:f>
        <x:v>0</x:v>
      </x:c>
      <x:c r="BX83" s="70">
        <x:f t="shared" si="71"/>
        <x:v>0</x:v>
      </x:c>
      <x:c r="BY83" s="73">
        <x:f t="shared" si="71"/>
        <x:v>0</x:v>
      </x:c>
      <x:c r="BZ83" s="70">
        <x:f t="shared" si="71"/>
        <x:v>0</x:v>
      </x:c>
      <x:c r="CA83" s="73">
        <x:f t="shared" si="71"/>
        <x:v>0</x:v>
      </x:c>
      <x:c r="CB83" s="70">
        <x:f t="shared" si="71"/>
        <x:v>0</x:v>
      </x:c>
      <x:c r="CC83" s="73">
        <x:f t="shared" si="71"/>
        <x:v>0</x:v>
      </x:c>
      <x:c r="CD83" s="70">
        <x:f t="shared" si="71"/>
        <x:v>0</x:v>
      </x:c>
      <x:c r="CE83" s="70">
        <x:f t="shared" si="71"/>
        <x:v>0</x:v>
      </x:c>
      <x:c r="CF83" s="73">
        <x:f t="shared" si="71"/>
        <x:v>0</x:v>
      </x:c>
      <x:c r="CG83" s="70">
        <x:f t="shared" si="71"/>
        <x:v>0</x:v>
      </x:c>
      <x:c r="CH83" s="70">
        <x:f t="shared" si="71"/>
        <x:v>0</x:v>
      </x:c>
      <x:c r="CI83" s="70">
        <x:f t="shared" si="71"/>
        <x:v>0</x:v>
      </x:c>
      <x:c r="CJ83" s="70">
        <x:f t="shared" si="71"/>
        <x:v>0</x:v>
      </x:c>
      <x:c r="CK83" s="70">
        <x:f t="shared" si="71"/>
        <x:v>0</x:v>
      </x:c>
      <x:c r="CL83" s="70">
        <x:f t="shared" si="71"/>
        <x:v>0</x:v>
      </x:c>
      <x:c r="CM83" s="70">
        <x:f t="shared" si="71"/>
        <x:v>0</x:v>
      </x:c>
      <x:c r="CN83" s="70">
        <x:f t="shared" si="71"/>
        <x:v>0</x:v>
      </x:c>
      <x:c r="CO83" s="70">
        <x:f t="shared" si="71"/>
        <x:v>0</x:v>
      </x:c>
      <x:c r="CP83" s="73">
        <x:f t="shared" si="71"/>
        <x:v>0</x:v>
      </x:c>
      <x:c r="CQ83" s="70">
        <x:f t="shared" si="71"/>
        <x:v>0</x:v>
      </x:c>
      <x:c r="CR83" s="73">
        <x:f t="shared" si="71"/>
        <x:v>0</x:v>
      </x:c>
      <x:c r="CS83" s="70">
        <x:f t="shared" si="71"/>
        <x:v>0</x:v>
      </x:c>
      <x:c r="CT83" s="70">
        <x:f t="shared" si="71"/>
        <x:v>0</x:v>
      </x:c>
      <x:c r="CU83" s="70">
        <x:f t="shared" si="71"/>
        <x:v>0</x:v>
      </x:c>
      <x:c r="CV83" s="70">
        <x:f t="shared" si="71"/>
        <x:v>0</x:v>
      </x:c>
      <x:c r="CW83" s="70">
        <x:f t="shared" si="71"/>
        <x:v>0</x:v>
      </x:c>
      <x:c r="CX83" s="70">
        <x:f t="shared" si="71"/>
        <x:v>0</x:v>
      </x:c>
      <x:c r="CY83" s="370" t="s">
        <x:v>677</x:v>
      </x:c>
      <x:c r="CZ83" s="70">
        <x:f>CZ84</x:f>
        <x:v>0</x:v>
      </x:c>
      <x:c r="DA83" s="73">
        <x:f t="shared" ref="DA83:DG83" si="72">DA84</x:f>
        <x:v>0</x:v>
      </x:c>
      <x:c r="DB83" s="70">
        <x:f t="shared" si="72"/>
        <x:v>0</x:v>
      </x:c>
      <x:c r="DC83" s="73">
        <x:f t="shared" si="72"/>
        <x:v>0</x:v>
      </x:c>
      <x:c r="DD83" s="70">
        <x:f t="shared" si="72"/>
        <x:v>0</x:v>
      </x:c>
      <x:c r="DE83" s="73">
        <x:f t="shared" si="72"/>
        <x:v>0</x:v>
      </x:c>
      <x:c r="DF83" s="70">
        <x:f t="shared" si="72"/>
        <x:v>0</x:v>
      </x:c>
      <x:c r="DG83" s="73">
        <x:f t="shared" si="72"/>
        <x:v>0</x:v>
      </x:c>
    </x:row>
    <x:row r="84" spans="1:111" ht="30" customHeight="1">
      <x:c r="A84" s="516" t="s">
        <x:v>2319</x:v>
      </x:c>
      <x:c r="B84" s="477"/>
      <x:c r="C84" s="478"/>
      <x:c r="D84" s="479"/>
      <x:c r="E84" s="478"/>
      <x:c r="F84" s="479"/>
      <x:c r="G84" s="478"/>
      <x:c r="H84" s="479"/>
      <x:c r="I84" s="478"/>
      <x:c r="J84" s="479"/>
      <x:c r="K84" s="479"/>
      <x:c r="L84" s="478"/>
      <x:c r="M84" s="479"/>
      <x:c r="N84" s="479"/>
      <x:c r="O84" s="479"/>
      <x:c r="P84" s="479"/>
      <x:c r="Q84" s="479"/>
      <x:c r="R84" s="478"/>
      <x:c r="S84" s="479"/>
      <x:c r="T84" s="478"/>
      <x:c r="U84" s="479"/>
      <x:c r="V84" s="478"/>
      <x:c r="W84" s="479"/>
      <x:c r="X84" s="479"/>
      <x:c r="Y84" s="479"/>
      <x:c r="Z84" s="479"/>
      <x:c r="AA84" s="479"/>
      <x:c r="AB84" s="479"/>
      <x:c r="AC84" s="479"/>
      <x:c r="AD84" s="479"/>
      <x:c r="AE84" s="479"/>
      <x:c r="AF84" s="479"/>
      <x:c r="AG84" s="479"/>
      <x:c r="AH84" s="479"/>
      <x:c r="AI84" s="479"/>
      <x:c r="AJ84" s="479"/>
      <x:c r="AK84" s="479"/>
      <x:c r="AL84" s="516" t="s">
        <x:v>2319</x:v>
      </x:c>
      <x:c r="AM84" s="479"/>
      <x:c r="AN84" s="478"/>
      <x:c r="AO84" s="479"/>
      <x:c r="AP84" s="479"/>
      <x:c r="AQ84" s="479"/>
      <x:c r="AR84" s="478"/>
      <x:c r="AS84" s="479"/>
      <x:c r="AT84" s="478"/>
      <x:c r="AU84" s="479"/>
      <x:c r="AV84" s="479"/>
      <x:c r="AW84" s="479"/>
      <x:c r="AX84" s="479"/>
      <x:c r="AY84" s="479"/>
      <x:c r="AZ84" s="479"/>
      <x:c r="BA84" s="478"/>
      <x:c r="BB84" s="479"/>
      <x:c r="BC84" s="479"/>
      <x:c r="BD84" s="479"/>
      <x:c r="BE84" s="479"/>
      <x:c r="BF84" s="479"/>
      <x:c r="BG84" s="479"/>
      <x:c r="BH84" s="479"/>
      <x:c r="BI84" s="479"/>
      <x:c r="BJ84" s="478"/>
      <x:c r="BK84" s="479"/>
      <x:c r="BL84" s="478"/>
      <x:c r="BM84" s="479"/>
      <x:c r="BN84" s="478"/>
      <x:c r="BO84" s="479"/>
      <x:c r="BP84" s="478"/>
      <x:c r="BQ84" s="479"/>
      <x:c r="BR84" s="479"/>
      <x:c r="BS84" s="479"/>
      <x:c r="BT84" s="479"/>
      <x:c r="BU84" s="479"/>
      <x:c r="BV84" s="516" t="s">
        <x:v>2319</x:v>
      </x:c>
      <x:c r="BW84" s="479"/>
      <x:c r="BX84" s="479"/>
      <x:c r="BY84" s="478"/>
      <x:c r="BZ84" s="479"/>
      <x:c r="CA84" s="478"/>
      <x:c r="CB84" s="479"/>
      <x:c r="CC84" s="478"/>
      <x:c r="CD84" s="479"/>
      <x:c r="CE84" s="479"/>
      <x:c r="CF84" s="478"/>
      <x:c r="CG84" s="479"/>
      <x:c r="CH84" s="479"/>
      <x:c r="CI84" s="479"/>
      <x:c r="CJ84" s="479"/>
      <x:c r="CK84" s="479"/>
      <x:c r="CL84" s="479"/>
      <x:c r="CM84" s="479"/>
      <x:c r="CN84" s="479"/>
      <x:c r="CO84" s="479"/>
      <x:c r="CP84" s="478"/>
      <x:c r="CQ84" s="479"/>
      <x:c r="CR84" s="478"/>
      <x:c r="CS84" s="479"/>
      <x:c r="CT84" s="479"/>
      <x:c r="CU84" s="479"/>
      <x:c r="CV84" s="479"/>
      <x:c r="CW84" s="479"/>
      <x:c r="CX84" s="479"/>
      <x:c r="CY84" s="516" t="s">
        <x:v>2319</x:v>
      </x:c>
      <x:c r="CZ84" s="479"/>
      <x:c r="DA84" s="478"/>
      <x:c r="DB84" s="479"/>
      <x:c r="DC84" s="478"/>
      <x:c r="DD84" s="479"/>
      <x:c r="DE84" s="478"/>
      <x:c r="DF84" s="479"/>
      <x:c r="DG84" s="500"/>
    </x:row>
    <x:row r="85" spans="1:111" ht="30" customHeight="1">
      <x:c r="A85" s="142" t="s">
        <x:v>2403</x:v>
      </x:c>
      <x:c r="B85" s="346">
        <x:f t="shared" ref="B85:BM85" si="73">SUM(B86)</x:f>
        <x:v>1</x:v>
      </x:c>
      <x:c r="C85" s="347">
        <x:f t="shared" si="73"/>
        <x:v>157</x:v>
      </x:c>
      <x:c r="D85" s="348">
        <x:f t="shared" si="73"/>
        <x:v>0</x:v>
      </x:c>
      <x:c r="E85" s="347">
        <x:f t="shared" si="73"/>
        <x:v>0</x:v>
      </x:c>
      <x:c r="F85" s="348">
        <x:f t="shared" si="73"/>
        <x:v>0</x:v>
      </x:c>
      <x:c r="G85" s="347">
        <x:f t="shared" si="73"/>
        <x:v>0</x:v>
      </x:c>
      <x:c r="H85" s="348">
        <x:f t="shared" si="73"/>
        <x:v>0</x:v>
      </x:c>
      <x:c r="I85" s="347">
        <x:f t="shared" si="73"/>
        <x:v>0</x:v>
      </x:c>
      <x:c r="J85" s="348">
        <x:f t="shared" si="73"/>
        <x:v>0</x:v>
      </x:c>
      <x:c r="K85" s="348">
        <x:f t="shared" si="73"/>
        <x:v>0</x:v>
      </x:c>
      <x:c r="L85" s="347">
        <x:f t="shared" si="73"/>
        <x:v>0</x:v>
      </x:c>
      <x:c r="M85" s="348">
        <x:f t="shared" si="73"/>
        <x:v>0</x:v>
      </x:c>
      <x:c r="N85" s="348">
        <x:f t="shared" si="73"/>
        <x:v>0</x:v>
      </x:c>
      <x:c r="O85" s="348">
        <x:f t="shared" si="73"/>
        <x:v>0</x:v>
      </x:c>
      <x:c r="P85" s="348">
        <x:f t="shared" si="73"/>
        <x:v>0</x:v>
      </x:c>
      <x:c r="Q85" s="348">
        <x:f t="shared" si="73"/>
        <x:v>0</x:v>
      </x:c>
      <x:c r="R85" s="347">
        <x:f t="shared" si="73"/>
        <x:v>0</x:v>
      </x:c>
      <x:c r="S85" s="348">
        <x:f t="shared" si="73"/>
        <x:v>10</x:v>
      </x:c>
      <x:c r="T85" s="347">
        <x:f t="shared" si="73"/>
        <x:v>0</x:v>
      </x:c>
      <x:c r="U85" s="348">
        <x:f t="shared" si="73"/>
        <x:v>0</x:v>
      </x:c>
      <x:c r="V85" s="347">
        <x:f t="shared" si="73"/>
        <x:v>0</x:v>
      </x:c>
      <x:c r="W85" s="348">
        <x:f t="shared" si="73"/>
        <x:v>0</x:v>
      </x:c>
      <x:c r="X85" s="348">
        <x:f t="shared" si="73"/>
        <x:v>58</x:v>
      </x:c>
      <x:c r="Y85" s="348">
        <x:f t="shared" si="73"/>
        <x:v>0</x:v>
      </x:c>
      <x:c r="Z85" s="348">
        <x:f t="shared" si="73"/>
        <x:v>0</x:v>
      </x:c>
      <x:c r="AA85" s="348">
        <x:f t="shared" si="73"/>
        <x:v>3</x:v>
      </x:c>
      <x:c r="AB85" s="348">
        <x:f t="shared" si="73"/>
        <x:v>0</x:v>
      </x:c>
      <x:c r="AC85" s="348">
        <x:f t="shared" si="73"/>
        <x:v>0</x:v>
      </x:c>
      <x:c r="AD85" s="348">
        <x:f t="shared" si="73"/>
        <x:v>0</x:v>
      </x:c>
      <x:c r="AE85" s="348">
        <x:f t="shared" si="73"/>
        <x:v>0</x:v>
      </x:c>
      <x:c r="AF85" s="348">
        <x:f t="shared" si="73"/>
        <x:v>0</x:v>
      </x:c>
      <x:c r="AG85" s="348">
        <x:f t="shared" si="73"/>
        <x:v>6</x:v>
      </x:c>
      <x:c r="AH85" s="348">
        <x:f t="shared" si="73"/>
        <x:v>0</x:v>
      </x:c>
      <x:c r="AI85" s="348">
        <x:f t="shared" si="73"/>
        <x:v>0</x:v>
      </x:c>
      <x:c r="AJ85" s="348">
        <x:f t="shared" si="73"/>
        <x:v>3</x:v>
      </x:c>
      <x:c r="AK85" s="348">
        <x:f t="shared" si="73"/>
        <x:v>6</x:v>
      </x:c>
      <x:c r="AL85" s="142" t="s">
        <x:v>2403</x:v>
      </x:c>
      <x:c r="AM85" s="348">
        <x:f t="shared" si="73"/>
        <x:v>0</x:v>
      </x:c>
      <x:c r="AN85" s="347">
        <x:f t="shared" si="73"/>
        <x:v>0</x:v>
      </x:c>
      <x:c r="AO85" s="348">
        <x:f t="shared" si="73"/>
        <x:v>0</x:v>
      </x:c>
      <x:c r="AP85" s="348">
        <x:f t="shared" si="73"/>
        <x:v>0</x:v>
      </x:c>
      <x:c r="AQ85" s="348">
        <x:f t="shared" si="73"/>
        <x:v>0</x:v>
      </x:c>
      <x:c r="AR85" s="347">
        <x:f t="shared" si="73"/>
        <x:v>0</x:v>
      </x:c>
      <x:c r="AS85" s="348">
        <x:f t="shared" si="73"/>
        <x:v>0</x:v>
      </x:c>
      <x:c r="AT85" s="347">
        <x:f t="shared" si="73"/>
        <x:v>0</x:v>
      </x:c>
      <x:c r="AU85" s="348">
        <x:f t="shared" si="73"/>
        <x:v>0</x:v>
      </x:c>
      <x:c r="AV85" s="348">
        <x:f t="shared" si="73"/>
        <x:v>0</x:v>
      </x:c>
      <x:c r="AW85" s="348">
        <x:f t="shared" si="73"/>
        <x:v>0</x:v>
      </x:c>
      <x:c r="AX85" s="348">
        <x:f t="shared" si="73"/>
        <x:v>0</x:v>
      </x:c>
      <x:c r="AY85" s="348">
        <x:f t="shared" si="73"/>
        <x:v>0</x:v>
      </x:c>
      <x:c r="AZ85" s="348">
        <x:f t="shared" si="73"/>
        <x:v>0</x:v>
      </x:c>
      <x:c r="BA85" s="347">
        <x:f t="shared" si="73"/>
        <x:v>0</x:v>
      </x:c>
      <x:c r="BB85" s="348">
        <x:f t="shared" si="73"/>
        <x:v>0</x:v>
      </x:c>
      <x:c r="BC85" s="348">
        <x:f t="shared" si="73"/>
        <x:v>0</x:v>
      </x:c>
      <x:c r="BD85" s="348">
        <x:f t="shared" si="73"/>
        <x:v>0</x:v>
      </x:c>
      <x:c r="BE85" s="348">
        <x:f t="shared" si="73"/>
        <x:v>36</x:v>
      </x:c>
      <x:c r="BF85" s="348">
        <x:f t="shared" si="73"/>
        <x:v>36</x:v>
      </x:c>
      <x:c r="BG85" s="348">
        <x:f t="shared" si="73"/>
        <x:v>0</x:v>
      </x:c>
      <x:c r="BH85" s="348">
        <x:f t="shared" si="73"/>
        <x:v>0</x:v>
      </x:c>
      <x:c r="BI85" s="348">
        <x:f t="shared" si="73"/>
        <x:v>0</x:v>
      </x:c>
      <x:c r="BJ85" s="347">
        <x:f t="shared" si="73"/>
        <x:v>0</x:v>
      </x:c>
      <x:c r="BK85" s="348">
        <x:f t="shared" si="73"/>
        <x:v>0</x:v>
      </x:c>
      <x:c r="BL85" s="347">
        <x:f t="shared" si="73"/>
        <x:v>0</x:v>
      </x:c>
      <x:c r="BM85" s="348">
        <x:f t="shared" si="73"/>
        <x:v>0</x:v>
      </x:c>
      <x:c r="BN85" s="347">
        <x:f t="shared" ref="BN85:CX85" si="74">SUM(BN86)</x:f>
        <x:v>0</x:v>
      </x:c>
      <x:c r="BO85" s="348">
        <x:f t="shared" si="74"/>
        <x:v>0</x:v>
      </x:c>
      <x:c r="BP85" s="347">
        <x:f t="shared" si="74"/>
        <x:v>0</x:v>
      </x:c>
      <x:c r="BQ85" s="348">
        <x:f t="shared" si="74"/>
        <x:v>0</x:v>
      </x:c>
      <x:c r="BR85" s="348">
        <x:f t="shared" si="74"/>
        <x:v>0</x:v>
      </x:c>
      <x:c r="BS85" s="348">
        <x:f t="shared" si="74"/>
        <x:v>0</x:v>
      </x:c>
      <x:c r="BT85" s="348">
        <x:f t="shared" si="74"/>
        <x:v>0</x:v>
      </x:c>
      <x:c r="BU85" s="348">
        <x:f t="shared" si="74"/>
        <x:v>0</x:v>
      </x:c>
      <x:c r="BV85" s="142" t="s">
        <x:v>2403</x:v>
      </x:c>
      <x:c r="BW85" s="348">
        <x:f t="shared" si="74"/>
        <x:v>0</x:v>
      </x:c>
      <x:c r="BX85" s="348">
        <x:f t="shared" si="74"/>
        <x:v>0</x:v>
      </x:c>
      <x:c r="BY85" s="347">
        <x:f t="shared" si="74"/>
        <x:v>0</x:v>
      </x:c>
      <x:c r="BZ85" s="348">
        <x:f t="shared" si="74"/>
        <x:v>0</x:v>
      </x:c>
      <x:c r="CA85" s="347">
        <x:f t="shared" si="74"/>
        <x:v>0</x:v>
      </x:c>
      <x:c r="CB85" s="348">
        <x:f t="shared" si="74"/>
        <x:v>0</x:v>
      </x:c>
      <x:c r="CC85" s="347">
        <x:f t="shared" si="74"/>
        <x:v>0</x:v>
      </x:c>
      <x:c r="CD85" s="348">
        <x:f t="shared" si="74"/>
        <x:v>0</x:v>
      </x:c>
      <x:c r="CE85" s="348">
        <x:f t="shared" si="74"/>
        <x:v>1</x:v>
      </x:c>
      <x:c r="CF85" s="347">
        <x:f t="shared" si="74"/>
        <x:v>21</x:v>
      </x:c>
      <x:c r="CG85" s="348">
        <x:f t="shared" si="74"/>
        <x:v>0</x:v>
      </x:c>
      <x:c r="CH85" s="348">
        <x:f t="shared" si="74"/>
        <x:v>0</x:v>
      </x:c>
      <x:c r="CI85" s="348">
        <x:f t="shared" si="74"/>
        <x:v>0</x:v>
      </x:c>
      <x:c r="CJ85" s="348">
        <x:f t="shared" si="74"/>
        <x:v>6</x:v>
      </x:c>
      <x:c r="CK85" s="348">
        <x:f t="shared" si="74"/>
        <x:v>0</x:v>
      </x:c>
      <x:c r="CL85" s="348">
        <x:f t="shared" si="74"/>
        <x:v>0</x:v>
      </x:c>
      <x:c r="CM85" s="348">
        <x:f t="shared" si="74"/>
        <x:v>0</x:v>
      </x:c>
      <x:c r="CN85" s="348">
        <x:f t="shared" si="74"/>
        <x:v>0</x:v>
      </x:c>
      <x:c r="CO85" s="348">
        <x:f t="shared" si="74"/>
        <x:v>0</x:v>
      </x:c>
      <x:c r="CP85" s="347">
        <x:f t="shared" si="74"/>
        <x:v>0</x:v>
      </x:c>
      <x:c r="CQ85" s="348">
        <x:f t="shared" si="74"/>
        <x:v>1</x:v>
      </x:c>
      <x:c r="CR85" s="347">
        <x:f t="shared" si="74"/>
        <x:v>42</x:v>
      </x:c>
      <x:c r="CS85" s="348">
        <x:f t="shared" si="74"/>
        <x:v>49</x:v>
      </x:c>
      <x:c r="CT85" s="348">
        <x:f t="shared" si="74"/>
        <x:v>0</x:v>
      </x:c>
      <x:c r="CU85" s="348">
        <x:f t="shared" si="74"/>
        <x:v>7</x:v>
      </x:c>
      <x:c r="CV85" s="348">
        <x:f t="shared" si="74"/>
        <x:v>0</x:v>
      </x:c>
      <x:c r="CW85" s="348">
        <x:f t="shared" si="74"/>
        <x:v>0</x:v>
      </x:c>
      <x:c r="CX85" s="348">
        <x:f t="shared" si="74"/>
        <x:v>0</x:v>
      </x:c>
      <x:c r="CY85" s="142" t="s">
        <x:v>2403</x:v>
      </x:c>
      <x:c r="CZ85" s="348">
        <x:f t="shared" ref="CZ85:DG85" si="75">SUM(CZ86)</x:f>
        <x:v>0</x:v>
      </x:c>
      <x:c r="DA85" s="347">
        <x:f t="shared" si="75"/>
        <x:v>0</x:v>
      </x:c>
      <x:c r="DB85" s="348">
        <x:f t="shared" si="75"/>
        <x:v>0</x:v>
      </x:c>
      <x:c r="DC85" s="347">
        <x:f t="shared" si="75"/>
        <x:v>0</x:v>
      </x:c>
      <x:c r="DD85" s="348">
        <x:f t="shared" si="75"/>
        <x:v>0</x:v>
      </x:c>
      <x:c r="DE85" s="347">
        <x:f t="shared" si="75"/>
        <x:v>0</x:v>
      </x:c>
      <x:c r="DF85" s="348">
        <x:f t="shared" si="75"/>
        <x:v>0</x:v>
      </x:c>
      <x:c r="DG85" s="349">
        <x:f t="shared" si="75"/>
        <x:v>0</x:v>
      </x:c>
    </x:row>
    <x:row r="86" spans="1:111" ht="30" customHeight="1">
      <x:c r="A86" s="368" t="s">
        <x:v>1065</x:v>
      </x:c>
      <x:c r="B86" s="113">
        <x:f t="shared" ref="B86:AK86" si="76">SUM(B87:B95)</x:f>
        <x:v>1</x:v>
      </x:c>
      <x:c r="C86" s="82">
        <x:f t="shared" si="76"/>
        <x:v>157</x:v>
      </x:c>
      <x:c r="D86" s="81">
        <x:f t="shared" si="76"/>
        <x:v>0</x:v>
      </x:c>
      <x:c r="E86" s="82">
        <x:f t="shared" si="76"/>
        <x:v>0</x:v>
      </x:c>
      <x:c r="F86" s="81">
        <x:f t="shared" si="76"/>
        <x:v>0</x:v>
      </x:c>
      <x:c r="G86" s="82">
        <x:f t="shared" si="76"/>
        <x:v>0</x:v>
      </x:c>
      <x:c r="H86" s="81">
        <x:f t="shared" si="76"/>
        <x:v>0</x:v>
      </x:c>
      <x:c r="I86" s="82">
        <x:f t="shared" si="76"/>
        <x:v>0</x:v>
      </x:c>
      <x:c r="J86" s="81">
        <x:f t="shared" si="76"/>
        <x:v>0</x:v>
      </x:c>
      <x:c r="K86" s="81">
        <x:f t="shared" si="76"/>
        <x:v>0</x:v>
      </x:c>
      <x:c r="L86" s="82">
        <x:f t="shared" si="76"/>
        <x:v>0</x:v>
      </x:c>
      <x:c r="M86" s="81">
        <x:f t="shared" si="76"/>
        <x:v>0</x:v>
      </x:c>
      <x:c r="N86" s="81">
        <x:f t="shared" si="76"/>
        <x:v>0</x:v>
      </x:c>
      <x:c r="O86" s="81">
        <x:f t="shared" si="76"/>
        <x:v>0</x:v>
      </x:c>
      <x:c r="P86" s="81">
        <x:f t="shared" si="76"/>
        <x:v>0</x:v>
      </x:c>
      <x:c r="Q86" s="81">
        <x:f t="shared" si="76"/>
        <x:v>0</x:v>
      </x:c>
      <x:c r="R86" s="82">
        <x:f t="shared" si="76"/>
        <x:v>0</x:v>
      </x:c>
      <x:c r="S86" s="81">
        <x:f t="shared" si="76"/>
        <x:v>10</x:v>
      </x:c>
      <x:c r="T86" s="82">
        <x:f t="shared" si="76"/>
        <x:v>0</x:v>
      </x:c>
      <x:c r="U86" s="81">
        <x:f t="shared" si="76"/>
        <x:v>0</x:v>
      </x:c>
      <x:c r="V86" s="82">
        <x:f t="shared" si="76"/>
        <x:v>0</x:v>
      </x:c>
      <x:c r="W86" s="81">
        <x:f t="shared" si="76"/>
        <x:v>0</x:v>
      </x:c>
      <x:c r="X86" s="81">
        <x:f t="shared" si="76"/>
        <x:v>58</x:v>
      </x:c>
      <x:c r="Y86" s="81">
        <x:f t="shared" si="76"/>
        <x:v>0</x:v>
      </x:c>
      <x:c r="Z86" s="81">
        <x:f t="shared" si="76"/>
        <x:v>0</x:v>
      </x:c>
      <x:c r="AA86" s="81">
        <x:f t="shared" si="76"/>
        <x:v>3</x:v>
      </x:c>
      <x:c r="AB86" s="81">
        <x:f t="shared" si="76"/>
        <x:v>0</x:v>
      </x:c>
      <x:c r="AC86" s="81">
        <x:f t="shared" si="76"/>
        <x:v>0</x:v>
      </x:c>
      <x:c r="AD86" s="81">
        <x:f t="shared" si="76"/>
        <x:v>0</x:v>
      </x:c>
      <x:c r="AE86" s="81">
        <x:f t="shared" si="76"/>
        <x:v>0</x:v>
      </x:c>
      <x:c r="AF86" s="81">
        <x:f t="shared" si="76"/>
        <x:v>0</x:v>
      </x:c>
      <x:c r="AG86" s="81">
        <x:f t="shared" si="76"/>
        <x:v>6</x:v>
      </x:c>
      <x:c r="AH86" s="81">
        <x:f t="shared" si="76"/>
        <x:v>0</x:v>
      </x:c>
      <x:c r="AI86" s="81">
        <x:f t="shared" si="76"/>
        <x:v>0</x:v>
      </x:c>
      <x:c r="AJ86" s="81">
        <x:f t="shared" si="76"/>
        <x:v>3</x:v>
      </x:c>
      <x:c r="AK86" s="81">
        <x:f t="shared" si="76"/>
        <x:v>6</x:v>
      </x:c>
      <x:c r="AL86" s="368" t="s">
        <x:v>1065</x:v>
      </x:c>
      <x:c r="AM86" s="81">
        <x:f t="shared" ref="AM86:BU86" si="77">SUM(AM87:AM95)</x:f>
        <x:v>0</x:v>
      </x:c>
      <x:c r="AN86" s="82">
        <x:f t="shared" si="77"/>
        <x:v>0</x:v>
      </x:c>
      <x:c r="AO86" s="81">
        <x:f t="shared" si="77"/>
        <x:v>0</x:v>
      </x:c>
      <x:c r="AP86" s="81">
        <x:f t="shared" si="77"/>
        <x:v>0</x:v>
      </x:c>
      <x:c r="AQ86" s="81">
        <x:f t="shared" si="77"/>
        <x:v>0</x:v>
      </x:c>
      <x:c r="AR86" s="82">
        <x:f t="shared" si="77"/>
        <x:v>0</x:v>
      </x:c>
      <x:c r="AS86" s="81">
        <x:f t="shared" si="77"/>
        <x:v>0</x:v>
      </x:c>
      <x:c r="AT86" s="82">
        <x:f t="shared" si="77"/>
        <x:v>0</x:v>
      </x:c>
      <x:c r="AU86" s="81">
        <x:f t="shared" si="77"/>
        <x:v>0</x:v>
      </x:c>
      <x:c r="AV86" s="81">
        <x:f t="shared" si="77"/>
        <x:v>0</x:v>
      </x:c>
      <x:c r="AW86" s="81">
        <x:f t="shared" si="77"/>
        <x:v>0</x:v>
      </x:c>
      <x:c r="AX86" s="81">
        <x:f t="shared" si="77"/>
        <x:v>0</x:v>
      </x:c>
      <x:c r="AY86" s="81">
        <x:f t="shared" si="77"/>
        <x:v>0</x:v>
      </x:c>
      <x:c r="AZ86" s="81">
        <x:f t="shared" si="77"/>
        <x:v>0</x:v>
      </x:c>
      <x:c r="BA86" s="82">
        <x:f t="shared" si="77"/>
        <x:v>0</x:v>
      </x:c>
      <x:c r="BB86" s="81">
        <x:f t="shared" si="77"/>
        <x:v>0</x:v>
      </x:c>
      <x:c r="BC86" s="81">
        <x:f t="shared" si="77"/>
        <x:v>0</x:v>
      </x:c>
      <x:c r="BD86" s="81">
        <x:f t="shared" si="77"/>
        <x:v>0</x:v>
      </x:c>
      <x:c r="BE86" s="81">
        <x:f t="shared" si="77"/>
        <x:v>36</x:v>
      </x:c>
      <x:c r="BF86" s="81">
        <x:f t="shared" si="77"/>
        <x:v>36</x:v>
      </x:c>
      <x:c r="BG86" s="81">
        <x:f t="shared" si="77"/>
        <x:v>0</x:v>
      </x:c>
      <x:c r="BH86" s="81">
        <x:f t="shared" si="77"/>
        <x:v>0</x:v>
      </x:c>
      <x:c r="BI86" s="81">
        <x:f t="shared" si="77"/>
        <x:v>0</x:v>
      </x:c>
      <x:c r="BJ86" s="82">
        <x:f t="shared" si="77"/>
        <x:v>0</x:v>
      </x:c>
      <x:c r="BK86" s="81">
        <x:f t="shared" si="77"/>
        <x:v>0</x:v>
      </x:c>
      <x:c r="BL86" s="82">
        <x:f t="shared" si="77"/>
        <x:v>0</x:v>
      </x:c>
      <x:c r="BM86" s="81">
        <x:f t="shared" si="77"/>
        <x:v>0</x:v>
      </x:c>
      <x:c r="BN86" s="82">
        <x:f t="shared" si="77"/>
        <x:v>0</x:v>
      </x:c>
      <x:c r="BO86" s="81">
        <x:f t="shared" si="77"/>
        <x:v>0</x:v>
      </x:c>
      <x:c r="BP86" s="82">
        <x:f t="shared" si="77"/>
        <x:v>0</x:v>
      </x:c>
      <x:c r="BQ86" s="81">
        <x:f t="shared" si="77"/>
        <x:v>0</x:v>
      </x:c>
      <x:c r="BR86" s="81">
        <x:f t="shared" si="77"/>
        <x:v>0</x:v>
      </x:c>
      <x:c r="BS86" s="81">
        <x:f t="shared" si="77"/>
        <x:v>0</x:v>
      </x:c>
      <x:c r="BT86" s="81">
        <x:f t="shared" si="77"/>
        <x:v>0</x:v>
      </x:c>
      <x:c r="BU86" s="81">
        <x:f t="shared" si="77"/>
        <x:v>0</x:v>
      </x:c>
      <x:c r="BV86" s="368" t="s">
        <x:v>1065</x:v>
      </x:c>
      <x:c r="BW86" s="81">
        <x:f t="shared" ref="BW86:CX86" si="78">SUM(BW87:BW95)</x:f>
        <x:v>0</x:v>
      </x:c>
      <x:c r="BX86" s="81">
        <x:f t="shared" si="78"/>
        <x:v>0</x:v>
      </x:c>
      <x:c r="BY86" s="82">
        <x:f t="shared" si="78"/>
        <x:v>0</x:v>
      </x:c>
      <x:c r="BZ86" s="81">
        <x:f t="shared" si="78"/>
        <x:v>0</x:v>
      </x:c>
      <x:c r="CA86" s="82">
        <x:f t="shared" si="78"/>
        <x:v>0</x:v>
      </x:c>
      <x:c r="CB86" s="81">
        <x:f t="shared" si="78"/>
        <x:v>0</x:v>
      </x:c>
      <x:c r="CC86" s="82">
        <x:f t="shared" si="78"/>
        <x:v>0</x:v>
      </x:c>
      <x:c r="CD86" s="81">
        <x:f t="shared" si="78"/>
        <x:v>0</x:v>
      </x:c>
      <x:c r="CE86" s="81">
        <x:f t="shared" si="78"/>
        <x:v>1</x:v>
      </x:c>
      <x:c r="CF86" s="82">
        <x:f t="shared" si="78"/>
        <x:v>21</x:v>
      </x:c>
      <x:c r="CG86" s="81">
        <x:f t="shared" si="78"/>
        <x:v>0</x:v>
      </x:c>
      <x:c r="CH86" s="81">
        <x:f t="shared" si="78"/>
        <x:v>0</x:v>
      </x:c>
      <x:c r="CI86" s="81">
        <x:f t="shared" si="78"/>
        <x:v>0</x:v>
      </x:c>
      <x:c r="CJ86" s="81">
        <x:f t="shared" si="78"/>
        <x:v>6</x:v>
      </x:c>
      <x:c r="CK86" s="81">
        <x:f t="shared" si="78"/>
        <x:v>0</x:v>
      </x:c>
      <x:c r="CL86" s="81">
        <x:f t="shared" si="78"/>
        <x:v>0</x:v>
      </x:c>
      <x:c r="CM86" s="81">
        <x:f t="shared" si="78"/>
        <x:v>0</x:v>
      </x:c>
      <x:c r="CN86" s="81">
        <x:f t="shared" si="78"/>
        <x:v>0</x:v>
      </x:c>
      <x:c r="CO86" s="81">
        <x:f t="shared" si="78"/>
        <x:v>0</x:v>
      </x:c>
      <x:c r="CP86" s="82">
        <x:f t="shared" si="78"/>
        <x:v>0</x:v>
      </x:c>
      <x:c r="CQ86" s="81">
        <x:f t="shared" si="78"/>
        <x:v>1</x:v>
      </x:c>
      <x:c r="CR86" s="82">
        <x:f t="shared" si="78"/>
        <x:v>42</x:v>
      </x:c>
      <x:c r="CS86" s="81">
        <x:f t="shared" si="78"/>
        <x:v>49</x:v>
      </x:c>
      <x:c r="CT86" s="81">
        <x:f t="shared" si="78"/>
        <x:v>0</x:v>
      </x:c>
      <x:c r="CU86" s="81">
        <x:f t="shared" si="78"/>
        <x:v>7</x:v>
      </x:c>
      <x:c r="CV86" s="81">
        <x:f t="shared" si="78"/>
        <x:v>0</x:v>
      </x:c>
      <x:c r="CW86" s="81">
        <x:f t="shared" si="78"/>
        <x:v>0</x:v>
      </x:c>
      <x:c r="CX86" s="81">
        <x:f t="shared" si="78"/>
        <x:v>0</x:v>
      </x:c>
      <x:c r="CY86" s="368" t="s">
        <x:v>1065</x:v>
      </x:c>
      <x:c r="CZ86" s="81">
        <x:f t="shared" ref="CZ86:DG86" si="79">SUM(CZ87:CZ95)</x:f>
        <x:v>0</x:v>
      </x:c>
      <x:c r="DA86" s="82">
        <x:f t="shared" si="79"/>
        <x:v>0</x:v>
      </x:c>
      <x:c r="DB86" s="81">
        <x:f t="shared" si="79"/>
        <x:v>0</x:v>
      </x:c>
      <x:c r="DC86" s="82">
        <x:f t="shared" si="79"/>
        <x:v>0</x:v>
      </x:c>
      <x:c r="DD86" s="81">
        <x:f t="shared" si="79"/>
        <x:v>0</x:v>
      </x:c>
      <x:c r="DE86" s="82">
        <x:f t="shared" si="79"/>
        <x:v>0</x:v>
      </x:c>
      <x:c r="DF86" s="81">
        <x:f t="shared" si="79"/>
        <x:v>0</x:v>
      </x:c>
      <x:c r="DG86" s="109">
        <x:f t="shared" si="79"/>
        <x:v>0</x:v>
      </x:c>
    </x:row>
    <x:row r="87" spans="1:111" ht="30" customHeight="1">
      <x:c r="A87" s="485" t="s">
        <x:v>1610</x:v>
      </x:c>
      <x:c r="B87" s="114"/>
      <x:c r="C87" s="73"/>
      <x:c r="D87" s="70"/>
      <x:c r="E87" s="73"/>
      <x:c r="F87" s="70"/>
      <x:c r="G87" s="73"/>
      <x:c r="H87" s="70"/>
      <x:c r="I87" s="73"/>
      <x:c r="J87" s="70"/>
      <x:c r="K87" s="70"/>
      <x:c r="L87" s="73"/>
      <x:c r="M87" s="70"/>
      <x:c r="N87" s="70"/>
      <x:c r="O87" s="70"/>
      <x:c r="P87" s="70"/>
      <x:c r="Q87" s="70"/>
      <x:c r="R87" s="73"/>
      <x:c r="S87" s="70">
        <x:v>2</x:v>
      </x:c>
      <x:c r="T87" s="73"/>
      <x:c r="U87" s="70"/>
      <x:c r="V87" s="73"/>
      <x:c r="W87" s="70"/>
      <x:c r="X87" s="70">
        <x:v>7</x:v>
      </x:c>
      <x:c r="Y87" s="70"/>
      <x:c r="Z87" s="70"/>
      <x:c r="AA87" s="70"/>
      <x:c r="AB87" s="70"/>
      <x:c r="AC87" s="70"/>
      <x:c r="AD87" s="70"/>
      <x:c r="AE87" s="70"/>
      <x:c r="AF87" s="70"/>
      <x:c r="AG87" s="70">
        <x:v>1</x:v>
      </x:c>
      <x:c r="AH87" s="70"/>
      <x:c r="AI87" s="70"/>
      <x:c r="AJ87" s="70">
        <x:v>1</x:v>
      </x:c>
      <x:c r="AK87" s="70">
        <x:v>2</x:v>
      </x:c>
      <x:c r="AL87" s="485" t="s">
        <x:v>1610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>
        <x:v>6</x:v>
      </x:c>
      <x:c r="BF87" s="70">
        <x:v>6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485" t="s">
        <x:v>1610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>
        <x:v>1</x:v>
      </x:c>
      <x:c r="CK87" s="70"/>
      <x:c r="CL87" s="70"/>
      <x:c r="CM87" s="70"/>
      <x:c r="CN87" s="70"/>
      <x:c r="CO87" s="70"/>
      <x:c r="CP87" s="73"/>
      <x:c r="CQ87" s="70">
        <x:v>1</x:v>
      </x:c>
      <x:c r="CR87" s="73">
        <x:v>42</x:v>
      </x:c>
      <x:c r="CS87" s="70">
        <x:v>11</x:v>
      </x:c>
      <x:c r="CT87" s="70"/>
      <x:c r="CU87" s="70">
        <x:v>1</x:v>
      </x:c>
      <x:c r="CV87" s="70"/>
      <x:c r="CW87" s="70"/>
      <x:c r="CX87" s="70"/>
      <x:c r="CY87" s="485" t="s">
        <x:v>1610</x:v>
      </x:c>
      <x:c r="CZ87" s="70"/>
      <x:c r="DA87" s="73"/>
      <x:c r="DB87" s="70"/>
      <x:c r="DC87" s="73"/>
      <x:c r="DD87" s="70"/>
      <x:c r="DE87" s="73"/>
      <x:c r="DF87" s="70"/>
      <x:c r="DG87" s="104"/>
    </x:row>
    <x:row r="88" spans="1:111" ht="30" customHeight="1">
      <x:c r="A88" s="485" t="s">
        <x:v>1625</x:v>
      </x:c>
      <x:c r="B88" s="114">
        <x:v>1</x:v>
      </x:c>
      <x:c r="C88" s="73">
        <x:v>157</x:v>
      </x:c>
      <x:c r="D88" s="70"/>
      <x:c r="E88" s="73"/>
      <x:c r="F88" s="70"/>
      <x:c r="G88" s="73"/>
      <x:c r="H88" s="70"/>
      <x:c r="I88" s="73"/>
      <x:c r="J88" s="70"/>
      <x:c r="K88" s="70"/>
      <x:c r="L88" s="73"/>
      <x:c r="M88" s="70"/>
      <x:c r="N88" s="70"/>
      <x:c r="O88" s="70"/>
      <x:c r="P88" s="70"/>
      <x:c r="Q88" s="70"/>
      <x:c r="R88" s="73"/>
      <x:c r="S88" s="70">
        <x:v>1</x:v>
      </x:c>
      <x:c r="T88" s="73"/>
      <x:c r="U88" s="70"/>
      <x:c r="V88" s="73"/>
      <x:c r="W88" s="70"/>
      <x:c r="X88" s="70">
        <x:v>4</x:v>
      </x:c>
      <x:c r="Y88" s="70"/>
      <x:c r="Z88" s="563"/>
      <x:c r="AA88" s="70">
        <x:v>1</x:v>
      </x:c>
      <x:c r="AB88" s="70"/>
      <x:c r="AC88" s="70"/>
      <x:c r="AD88" s="70"/>
      <x:c r="AE88" s="70"/>
      <x:c r="AF88" s="70"/>
      <x:c r="AG88" s="70">
        <x:v>1</x:v>
      </x:c>
      <x:c r="AH88" s="70"/>
      <x:c r="AI88" s="70"/>
      <x:c r="AJ88" s="70"/>
      <x:c r="AK88" s="70"/>
      <x:c r="AL88" s="485" t="s">
        <x:v>1625</x:v>
      </x:c>
      <x:c r="AM88" s="70"/>
      <x:c r="AN88" s="73"/>
      <x:c r="AO88" s="70"/>
      <x:c r="AP88" s="70"/>
      <x:c r="AQ88" s="70"/>
      <x:c r="AR88" s="73"/>
      <x:c r="AS88" s="70"/>
      <x:c r="AT88" s="73"/>
      <x:c r="AU88" s="70"/>
      <x:c r="AV88" s="70"/>
      <x:c r="AW88" s="70"/>
      <x:c r="AX88" s="70"/>
      <x:c r="AY88" s="70"/>
      <x:c r="AZ88" s="70"/>
      <x:c r="BA88" s="73"/>
      <x:c r="BB88" s="70"/>
      <x:c r="BC88" s="70"/>
      <x:c r="BD88" s="70"/>
      <x:c r="BE88" s="70">
        <x:v>5</x:v>
      </x:c>
      <x:c r="BF88" s="70">
        <x:v>5</x:v>
      </x:c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485" t="s">
        <x:v>1625</x:v>
      </x:c>
      <x:c r="BW88" s="70"/>
      <x:c r="BX88" s="70"/>
      <x:c r="BY88" s="73"/>
      <x:c r="BZ88" s="70"/>
      <x:c r="CA88" s="73"/>
      <x:c r="CB88" s="70"/>
      <x:c r="CC88" s="73"/>
      <x:c r="CD88" s="70"/>
      <x:c r="CE88" s="70"/>
      <x:c r="CF88" s="73"/>
      <x:c r="CG88" s="70"/>
      <x:c r="CH88" s="70"/>
      <x:c r="CI88" s="70"/>
      <x:c r="CJ88" s="70">
        <x:v>1</x:v>
      </x:c>
      <x:c r="CK88" s="70"/>
      <x:c r="CL88" s="70"/>
      <x:c r="CM88" s="70"/>
      <x:c r="CN88" s="563"/>
      <x:c r="CO88" s="70"/>
      <x:c r="CP88" s="73"/>
      <x:c r="CQ88" s="70"/>
      <x:c r="CR88" s="73"/>
      <x:c r="CS88" s="70">
        <x:v>6</x:v>
      </x:c>
      <x:c r="CT88" s="70"/>
      <x:c r="CU88" s="70">
        <x:v>1</x:v>
      </x:c>
      <x:c r="CV88" s="70"/>
      <x:c r="CW88" s="70"/>
      <x:c r="CX88" s="70"/>
      <x:c r="CY88" s="485" t="s">
        <x:v>1625</x:v>
      </x:c>
      <x:c r="CZ88" s="70"/>
      <x:c r="DA88" s="73"/>
      <x:c r="DB88" s="70"/>
      <x:c r="DC88" s="73"/>
      <x:c r="DD88" s="70"/>
      <x:c r="DE88" s="73"/>
      <x:c r="DF88" s="70"/>
      <x:c r="DG88" s="104"/>
    </x:row>
    <x:row r="89" spans="1:111" ht="30" customHeight="1">
      <x:c r="A89" s="485" t="s">
        <x:v>1112</x:v>
      </x:c>
      <x:c r="B89" s="114"/>
      <x:c r="C89" s="567"/>
      <x:c r="D89" s="568"/>
      <x:c r="E89" s="567"/>
      <x:c r="F89" s="568"/>
      <x:c r="G89" s="73"/>
      <x:c r="H89" s="70"/>
      <x:c r="I89" s="567"/>
      <x:c r="J89" s="568"/>
      <x:c r="K89" s="568"/>
      <x:c r="L89" s="567"/>
      <x:c r="M89" s="568"/>
      <x:c r="N89" s="568"/>
      <x:c r="O89" s="568"/>
      <x:c r="P89" s="70"/>
      <x:c r="Q89" s="70"/>
      <x:c r="R89" s="567"/>
      <x:c r="S89" s="70">
        <x:v>1</x:v>
      </x:c>
      <x:c r="T89" s="567"/>
      <x:c r="U89" s="568"/>
      <x:c r="V89" s="567"/>
      <x:c r="W89" s="568"/>
      <x:c r="X89" s="568"/>
      <x:c r="Y89" s="568"/>
      <x:c r="Z89" s="70"/>
      <x:c r="AA89" s="70"/>
      <x:c r="AB89" s="568"/>
      <x:c r="AC89" s="568"/>
      <x:c r="AD89" s="568"/>
      <x:c r="AE89" s="568"/>
      <x:c r="AF89" s="568"/>
      <x:c r="AG89" s="568"/>
      <x:c r="AH89" s="568"/>
      <x:c r="AI89" s="568"/>
      <x:c r="AJ89" s="568"/>
      <x:c r="AK89" s="70"/>
      <x:c r="AL89" s="485" t="s">
        <x:v>1112</x:v>
      </x:c>
      <x:c r="AM89" s="70"/>
      <x:c r="AN89" s="567"/>
      <x:c r="AO89" s="568"/>
      <x:c r="AP89" s="568"/>
      <x:c r="AQ89" s="568"/>
      <x:c r="AR89" s="567"/>
      <x:c r="AS89" s="568"/>
      <x:c r="AT89" s="567"/>
      <x:c r="AU89" s="568"/>
      <x:c r="AV89" s="568"/>
      <x:c r="AW89" s="568"/>
      <x:c r="AX89" s="568"/>
      <x:c r="AY89" s="568"/>
      <x:c r="AZ89" s="568"/>
      <x:c r="BA89" s="567"/>
      <x:c r="BB89" s="568"/>
      <x:c r="BC89" s="70"/>
      <x:c r="BD89" s="70"/>
      <x:c r="BE89" s="568"/>
      <x:c r="BF89" s="568"/>
      <x:c r="BG89" s="568"/>
      <x:c r="BH89" s="70"/>
      <x:c r="BI89" s="70"/>
      <x:c r="BJ89" s="567"/>
      <x:c r="BK89" s="568"/>
      <x:c r="BL89" s="567"/>
      <x:c r="BM89" s="568"/>
      <x:c r="BN89" s="567"/>
      <x:c r="BO89" s="568"/>
      <x:c r="BP89" s="567"/>
      <x:c r="BQ89" s="568"/>
      <x:c r="BR89" s="568"/>
      <x:c r="BS89" s="568"/>
      <x:c r="BT89" s="568"/>
      <x:c r="BU89" s="70"/>
      <x:c r="BV89" s="485" t="s">
        <x:v>1112</x:v>
      </x:c>
      <x:c r="BW89" s="70"/>
      <x:c r="BX89" s="568"/>
      <x:c r="BY89" s="567"/>
      <x:c r="BZ89" s="568"/>
      <x:c r="CA89" s="567"/>
      <x:c r="CB89" s="568"/>
      <x:c r="CC89" s="567"/>
      <x:c r="CD89" s="568"/>
      <x:c r="CE89" s="568"/>
      <x:c r="CF89" s="73"/>
      <x:c r="CG89" s="70"/>
      <x:c r="CH89" s="70"/>
      <x:c r="CI89" s="568"/>
      <x:c r="CJ89" s="568"/>
      <x:c r="CK89" s="568"/>
      <x:c r="CL89" s="568"/>
      <x:c r="CM89" s="568"/>
      <x:c r="CN89" s="70"/>
      <x:c r="CO89" s="70"/>
      <x:c r="CP89" s="567"/>
      <x:c r="CQ89" s="568"/>
      <x:c r="CR89" s="567"/>
      <x:c r="CS89" s="70">
        <x:v>3</x:v>
      </x:c>
      <x:c r="CT89" s="568"/>
      <x:c r="CU89" s="568"/>
      <x:c r="CV89" s="568"/>
      <x:c r="CW89" s="568"/>
      <x:c r="CX89" s="70"/>
      <x:c r="CY89" s="485" t="s">
        <x:v>1112</x:v>
      </x:c>
      <x:c r="CZ89" s="70"/>
      <x:c r="DA89" s="73"/>
      <x:c r="DB89" s="70"/>
      <x:c r="DC89" s="73"/>
      <x:c r="DD89" s="70"/>
      <x:c r="DE89" s="73"/>
      <x:c r="DF89" s="70"/>
      <x:c r="DG89" s="104"/>
    </x:row>
    <x:row r="90" spans="1:111" ht="30" customHeight="1">
      <x:c r="A90" s="485" t="s">
        <x:v>1158</x:v>
      </x:c>
      <x:c r="B90" s="114"/>
      <x:c r="C90" s="567"/>
      <x:c r="D90" s="568"/>
      <x:c r="E90" s="567"/>
      <x:c r="F90" s="568"/>
      <x:c r="G90" s="73"/>
      <x:c r="H90" s="70"/>
      <x:c r="I90" s="567"/>
      <x:c r="J90" s="568"/>
      <x:c r="K90" s="568"/>
      <x:c r="L90" s="567"/>
      <x:c r="M90" s="568"/>
      <x:c r="N90" s="568"/>
      <x:c r="O90" s="568"/>
      <x:c r="P90" s="70"/>
      <x:c r="Q90" s="70"/>
      <x:c r="R90" s="567"/>
      <x:c r="S90" s="568"/>
      <x:c r="T90" s="567"/>
      <x:c r="U90" s="568"/>
      <x:c r="V90" s="567"/>
      <x:c r="W90" s="568"/>
      <x:c r="X90" s="70">
        <x:v>3</x:v>
      </x:c>
      <x:c r="Y90" s="568"/>
      <x:c r="Z90" s="70"/>
      <x:c r="AA90" s="70">
        <x:v>1</x:v>
      </x:c>
      <x:c r="AB90" s="568"/>
      <x:c r="AC90" s="568"/>
      <x:c r="AD90" s="568"/>
      <x:c r="AE90" s="568"/>
      <x:c r="AF90" s="568"/>
      <x:c r="AG90" s="70">
        <x:v>1</x:v>
      </x:c>
      <x:c r="AH90" s="568"/>
      <x:c r="AI90" s="568"/>
      <x:c r="AJ90" s="70">
        <x:v>1</x:v>
      </x:c>
      <x:c r="AK90" s="70">
        <x:v>2</x:v>
      </x:c>
      <x:c r="AL90" s="485" t="s">
        <x:v>1158</x:v>
      </x:c>
      <x:c r="AM90" s="70"/>
      <x:c r="AN90" s="567"/>
      <x:c r="AO90" s="568"/>
      <x:c r="AP90" s="568"/>
      <x:c r="AQ90" s="568"/>
      <x:c r="AR90" s="567"/>
      <x:c r="AS90" s="568"/>
      <x:c r="AT90" s="567"/>
      <x:c r="AU90" s="568"/>
      <x:c r="AV90" s="568"/>
      <x:c r="AW90" s="568"/>
      <x:c r="AX90" s="568"/>
      <x:c r="AY90" s="568"/>
      <x:c r="AZ90" s="568"/>
      <x:c r="BA90" s="567"/>
      <x:c r="BB90" s="568"/>
      <x:c r="BC90" s="70"/>
      <x:c r="BD90" s="70"/>
      <x:c r="BE90" s="70">
        <x:v>1</x:v>
      </x:c>
      <x:c r="BF90" s="70">
        <x:v>1</x:v>
      </x:c>
      <x:c r="BG90" s="568"/>
      <x:c r="BH90" s="70"/>
      <x:c r="BI90" s="70"/>
      <x:c r="BJ90" s="567"/>
      <x:c r="BK90" s="568"/>
      <x:c r="BL90" s="567"/>
      <x:c r="BM90" s="568"/>
      <x:c r="BN90" s="567"/>
      <x:c r="BO90" s="568"/>
      <x:c r="BP90" s="567"/>
      <x:c r="BQ90" s="568"/>
      <x:c r="BR90" s="568"/>
      <x:c r="BS90" s="568"/>
      <x:c r="BT90" s="568"/>
      <x:c r="BU90" s="70"/>
      <x:c r="BV90" s="485" t="s">
        <x:v>1158</x:v>
      </x:c>
      <x:c r="BW90" s="70"/>
      <x:c r="BX90" s="568"/>
      <x:c r="BY90" s="567"/>
      <x:c r="BZ90" s="568"/>
      <x:c r="CA90" s="567"/>
      <x:c r="CB90" s="568"/>
      <x:c r="CC90" s="567"/>
      <x:c r="CD90" s="568"/>
      <x:c r="CE90" s="568"/>
      <x:c r="CF90" s="73"/>
      <x:c r="CG90" s="70"/>
      <x:c r="CH90" s="70"/>
      <x:c r="CI90" s="568"/>
      <x:c r="CJ90" s="70">
        <x:v>1</x:v>
      </x:c>
      <x:c r="CK90" s="568"/>
      <x:c r="CL90" s="568"/>
      <x:c r="CM90" s="568"/>
      <x:c r="CN90" s="70"/>
      <x:c r="CO90" s="70"/>
      <x:c r="CP90" s="567"/>
      <x:c r="CQ90" s="568"/>
      <x:c r="CR90" s="567"/>
      <x:c r="CS90" s="70">
        <x:v>2</x:v>
      </x:c>
      <x:c r="CT90" s="568"/>
      <x:c r="CU90" s="568"/>
      <x:c r="CV90" s="568"/>
      <x:c r="CW90" s="568"/>
      <x:c r="CX90" s="70"/>
      <x:c r="CY90" s="485" t="s">
        <x:v>1158</x:v>
      </x:c>
      <x:c r="CZ90" s="70"/>
      <x:c r="DA90" s="73"/>
      <x:c r="DB90" s="70"/>
      <x:c r="DC90" s="73"/>
      <x:c r="DD90" s="70"/>
      <x:c r="DE90" s="73"/>
      <x:c r="DF90" s="70"/>
      <x:c r="DG90" s="104"/>
    </x:row>
    <x:row r="91" spans="1:111" ht="30" customHeight="1">
      <x:c r="A91" s="485" t="s">
        <x:v>1605</x:v>
      </x:c>
      <x:c r="B91" s="114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>
        <x:v>2</x:v>
      </x:c>
      <x:c r="T91" s="73"/>
      <x:c r="U91" s="70"/>
      <x:c r="V91" s="73"/>
      <x:c r="W91" s="70"/>
      <x:c r="X91" s="70">
        <x:v>4</x:v>
      </x:c>
      <x:c r="Y91" s="70"/>
      <x:c r="Z91" s="70"/>
      <x:c r="AA91" s="70"/>
      <x:c r="AB91" s="70"/>
      <x:c r="AC91" s="70"/>
      <x:c r="AD91" s="70"/>
      <x:c r="AE91" s="70"/>
      <x:c r="AF91" s="70"/>
      <x:c r="AG91" s="70"/>
      <x:c r="AH91" s="70"/>
      <x:c r="AI91" s="70"/>
      <x:c r="AJ91" s="70"/>
      <x:c r="AK91" s="70"/>
      <x:c r="AL91" s="485" t="s">
        <x:v>1605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>
        <x:v>8</x:v>
      </x:c>
      <x:c r="BF91" s="70">
        <x:v>8</x:v>
      </x:c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485" t="s">
        <x:v>1605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>
        <x:v>1</x:v>
      </x:c>
      <x:c r="CK91" s="70"/>
      <x:c r="CL91" s="70"/>
      <x:c r="CM91" s="70"/>
      <x:c r="CN91" s="70"/>
      <x:c r="CO91" s="70"/>
      <x:c r="CP91" s="73"/>
      <x:c r="CQ91" s="70"/>
      <x:c r="CR91" s="73"/>
      <x:c r="CS91" s="70">
        <x:v>8</x:v>
      </x:c>
      <x:c r="CT91" s="70"/>
      <x:c r="CU91" s="70">
        <x:v>1</x:v>
      </x:c>
      <x:c r="CV91" s="70"/>
      <x:c r="CW91" s="70"/>
      <x:c r="CX91" s="70"/>
      <x:c r="CY91" s="485" t="s">
        <x:v>1605</x:v>
      </x:c>
      <x:c r="CZ91" s="70"/>
      <x:c r="DA91" s="73"/>
      <x:c r="DB91" s="70"/>
      <x:c r="DC91" s="73"/>
      <x:c r="DD91" s="70"/>
      <x:c r="DE91" s="73"/>
      <x:c r="DF91" s="70"/>
      <x:c r="DG91" s="104"/>
    </x:row>
    <x:row r="92" spans="1:111" ht="30" customHeight="1">
      <x:c r="A92" s="485" t="s">
        <x:v>2724</x:v>
      </x:c>
      <x:c r="B92" s="114"/>
      <x:c r="C92" s="73"/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/>
      <x:c r="T92" s="73"/>
      <x:c r="U92" s="70"/>
      <x:c r="V92" s="73"/>
      <x:c r="W92" s="70"/>
      <x:c r="X92" s="70">
        <x:v>3</x:v>
      </x:c>
      <x:c r="Y92" s="70"/>
      <x:c r="Z92" s="70"/>
      <x:c r="AA92" s="70">
        <x:v>1</x:v>
      </x:c>
      <x:c r="AB92" s="70"/>
      <x:c r="AC92" s="70"/>
      <x:c r="AD92" s="70"/>
      <x:c r="AE92" s="70"/>
      <x:c r="AF92" s="70"/>
      <x:c r="AG92" s="70">
        <x:v>1</x:v>
      </x:c>
      <x:c r="AH92" s="70"/>
      <x:c r="AI92" s="70"/>
      <x:c r="AJ92" s="70"/>
      <x:c r="AK92" s="70"/>
      <x:c r="AL92" s="485" t="s">
        <x:v>2724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>
        <x:v>3</x:v>
      </x:c>
      <x:c r="BF92" s="70">
        <x:v>3</x:v>
      </x:c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485" t="s">
        <x:v>2724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>
        <x:v>1</x:v>
      </x:c>
      <x:c r="CK92" s="70"/>
      <x:c r="CL92" s="70"/>
      <x:c r="CM92" s="70"/>
      <x:c r="CN92" s="70"/>
      <x:c r="CO92" s="70"/>
      <x:c r="CP92" s="73"/>
      <x:c r="CQ92" s="70"/>
      <x:c r="CR92" s="73"/>
      <x:c r="CS92" s="70">
        <x:v>4</x:v>
      </x:c>
      <x:c r="CT92" s="70"/>
      <x:c r="CU92" s="70">
        <x:v>1</x:v>
      </x:c>
      <x:c r="CV92" s="70"/>
      <x:c r="CW92" s="70"/>
      <x:c r="CX92" s="70"/>
      <x:c r="CY92" s="485" t="s">
        <x:v>2724</x:v>
      </x:c>
      <x:c r="CZ92" s="70"/>
      <x:c r="DA92" s="73"/>
      <x:c r="DB92" s="70"/>
      <x:c r="DC92" s="73"/>
      <x:c r="DD92" s="70"/>
      <x:c r="DE92" s="73"/>
      <x:c r="DF92" s="70"/>
      <x:c r="DG92" s="104"/>
    </x:row>
    <x:row r="93" spans="1:111" ht="30" customHeight="1">
      <x:c r="A93" s="485" t="s">
        <x:v>2421</x:v>
      </x:c>
      <x:c r="B93" s="569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/>
      <x:c r="N93" s="70"/>
      <x:c r="O93" s="70"/>
      <x:c r="P93" s="70"/>
      <x:c r="Q93" s="70"/>
      <x:c r="R93" s="73"/>
      <x:c r="S93" s="70">
        <x:v>1</x:v>
      </x:c>
      <x:c r="T93" s="73"/>
      <x:c r="U93" s="70"/>
      <x:c r="V93" s="73"/>
      <x:c r="W93" s="70"/>
      <x:c r="X93" s="70">
        <x:v>5</x:v>
      </x:c>
      <x:c r="Y93" s="70"/>
      <x:c r="Z93" s="70"/>
      <x:c r="AA93" s="70"/>
      <x:c r="AB93" s="70"/>
      <x:c r="AC93" s="70"/>
      <x:c r="AD93" s="70"/>
      <x:c r="AE93" s="70"/>
      <x:c r="AF93" s="70"/>
      <x:c r="AG93" s="70">
        <x:v>1</x:v>
      </x:c>
      <x:c r="AH93" s="70"/>
      <x:c r="AI93" s="70"/>
      <x:c r="AJ93" s="70">
        <x:v>1</x:v>
      </x:c>
      <x:c r="AK93" s="70">
        <x:v>2</x:v>
      </x:c>
      <x:c r="AL93" s="485" t="s">
        <x:v>2421</x:v>
      </x:c>
      <x:c r="AM93" s="568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>
        <x:v>4</x:v>
      </x:c>
      <x:c r="BF93" s="70">
        <x:v>4</x:v>
      </x:c>
      <x:c r="BG93" s="70"/>
      <x:c r="BH93" s="70"/>
      <x:c r="BI93" s="568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485" t="s">
        <x:v>2421</x:v>
      </x:c>
      <x:c r="BW93" s="568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/>
      <x:c r="CR93" s="73"/>
      <x:c r="CS93" s="70">
        <x:v>3</x:v>
      </x:c>
      <x:c r="CT93" s="70"/>
      <x:c r="CU93" s="70">
        <x:v>1</x:v>
      </x:c>
      <x:c r="CV93" s="70"/>
      <x:c r="CW93" s="70"/>
      <x:c r="CX93" s="564"/>
      <x:c r="CY93" s="485" t="s">
        <x:v>2421</x:v>
      </x:c>
      <x:c r="CZ93" s="564"/>
      <x:c r="DA93" s="570"/>
      <x:c r="DB93" s="564"/>
      <x:c r="DC93" s="570"/>
      <x:c r="DD93" s="564"/>
      <x:c r="DE93" s="570"/>
      <x:c r="DF93" s="564"/>
      <x:c r="DG93" s="571"/>
    </x:row>
    <x:row r="94" spans="1:111" ht="30" customHeight="1">
      <x:c r="A94" s="485" t="s">
        <x:v>1147</x:v>
      </x:c>
      <x:c r="B94" s="114"/>
      <x:c r="C94" s="73"/>
      <x:c r="D94" s="70"/>
      <x:c r="E94" s="73"/>
      <x:c r="F94" s="70"/>
      <x:c r="G94" s="73"/>
      <x:c r="H94" s="70"/>
      <x:c r="I94" s="73"/>
      <x:c r="J94" s="70"/>
      <x:c r="K94" s="70"/>
      <x:c r="L94" s="73"/>
      <x:c r="M94" s="70"/>
      <x:c r="N94" s="70"/>
      <x:c r="O94" s="70"/>
      <x:c r="P94" s="70"/>
      <x:c r="Q94" s="70"/>
      <x:c r="R94" s="73"/>
      <x:c r="S94" s="70">
        <x:v>2</x:v>
      </x:c>
      <x:c r="T94" s="73"/>
      <x:c r="U94" s="70"/>
      <x:c r="V94" s="73"/>
      <x:c r="W94" s="70"/>
      <x:c r="X94" s="70">
        <x:v>10</x:v>
      </x:c>
      <x:c r="Y94" s="70"/>
      <x:c r="Z94" s="70"/>
      <x:c r="AA94" s="70"/>
      <x:c r="AB94" s="70"/>
      <x:c r="AC94" s="70"/>
      <x:c r="AD94" s="70"/>
      <x:c r="AE94" s="70"/>
      <x:c r="AF94" s="70"/>
      <x:c r="AG94" s="70"/>
      <x:c r="AH94" s="70"/>
      <x:c r="AI94" s="70"/>
      <x:c r="AJ94" s="70"/>
      <x:c r="AK94" s="70"/>
      <x:c r="AL94" s="485" t="s">
        <x:v>1147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>
        <x:v>5</x:v>
      </x:c>
      <x:c r="BF94" s="70">
        <x:v>5</x:v>
      </x:c>
      <x:c r="BG94" s="70"/>
      <x:c r="BH94" s="70"/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485" t="s">
        <x:v>1147</x:v>
      </x:c>
      <x:c r="BW94" s="70"/>
      <x:c r="BX94" s="70"/>
      <x:c r="BY94" s="73"/>
      <x:c r="BZ94" s="70"/>
      <x:c r="CA94" s="73"/>
      <x:c r="CB94" s="70"/>
      <x:c r="CC94" s="73"/>
      <x:c r="CD94" s="70"/>
      <x:c r="CE94" s="70">
        <x:v>1</x:v>
      </x:c>
      <x:c r="CF94" s="73">
        <x:v>21</x:v>
      </x:c>
      <x:c r="CG94" s="70"/>
      <x:c r="CH94" s="70"/>
      <x:c r="CI94" s="70"/>
      <x:c r="CJ94" s="70"/>
      <x:c r="CK94" s="70"/>
      <x:c r="CL94" s="70"/>
      <x:c r="CM94" s="70"/>
      <x:c r="CN94" s="70"/>
      <x:c r="CO94" s="70"/>
      <x:c r="CP94" s="73"/>
      <x:c r="CQ94" s="70"/>
      <x:c r="CR94" s="73"/>
      <x:c r="CS94" s="70">
        <x:v>4</x:v>
      </x:c>
      <x:c r="CT94" s="70"/>
      <x:c r="CU94" s="70">
        <x:v>1</x:v>
      </x:c>
      <x:c r="CV94" s="70"/>
      <x:c r="CW94" s="70"/>
      <x:c r="CX94" s="564"/>
      <x:c r="CY94" s="485" t="s">
        <x:v>1147</x:v>
      </x:c>
      <x:c r="CZ94" s="564"/>
      <x:c r="DA94" s="570"/>
      <x:c r="DB94" s="564"/>
      <x:c r="DC94" s="570"/>
      <x:c r="DD94" s="564"/>
      <x:c r="DE94" s="570"/>
      <x:c r="DF94" s="564"/>
      <x:c r="DG94" s="571"/>
    </x:row>
    <x:row r="95" spans="1:111" ht="30" customHeight="1">
      <x:c r="A95" s="572" t="s">
        <x:v>1568</x:v>
      </x:c>
      <x:c r="B95" s="507"/>
      <x:c r="C95" s="508"/>
      <x:c r="D95" s="509"/>
      <x:c r="E95" s="508"/>
      <x:c r="F95" s="509"/>
      <x:c r="G95" s="508"/>
      <x:c r="H95" s="509"/>
      <x:c r="I95" s="508"/>
      <x:c r="J95" s="509"/>
      <x:c r="K95" s="509"/>
      <x:c r="L95" s="508"/>
      <x:c r="M95" s="509"/>
      <x:c r="N95" s="509"/>
      <x:c r="O95" s="509"/>
      <x:c r="P95" s="509"/>
      <x:c r="Q95" s="509"/>
      <x:c r="R95" s="508"/>
      <x:c r="S95" s="509">
        <x:v>1</x:v>
      </x:c>
      <x:c r="T95" s="508"/>
      <x:c r="U95" s="509"/>
      <x:c r="V95" s="508"/>
      <x:c r="W95" s="509"/>
      <x:c r="X95" s="509">
        <x:v>22</x:v>
      </x:c>
      <x:c r="Y95" s="509"/>
      <x:c r="Z95" s="509"/>
      <x:c r="AA95" s="509"/>
      <x:c r="AB95" s="509"/>
      <x:c r="AC95" s="509">
        <x:v>0</x:v>
      </x:c>
      <x:c r="AD95" s="509"/>
      <x:c r="AE95" s="509"/>
      <x:c r="AF95" s="509"/>
      <x:c r="AG95" s="509">
        <x:v>1</x:v>
      </x:c>
      <x:c r="AH95" s="509"/>
      <x:c r="AI95" s="509"/>
      <x:c r="AJ95" s="509">
        <x:v>0</x:v>
      </x:c>
      <x:c r="AK95" s="509">
        <x:v>0</x:v>
      </x:c>
      <x:c r="AL95" s="572" t="s">
        <x:v>1568</x:v>
      </x:c>
      <x:c r="AM95" s="509"/>
      <x:c r="AN95" s="508"/>
      <x:c r="AO95" s="509"/>
      <x:c r="AP95" s="509"/>
      <x:c r="AQ95" s="509"/>
      <x:c r="AR95" s="508"/>
      <x:c r="AS95" s="509"/>
      <x:c r="AT95" s="508"/>
      <x:c r="AU95" s="509"/>
      <x:c r="AV95" s="509"/>
      <x:c r="AW95" s="509"/>
      <x:c r="AX95" s="509"/>
      <x:c r="AY95" s="509"/>
      <x:c r="AZ95" s="509"/>
      <x:c r="BA95" s="508"/>
      <x:c r="BB95" s="509"/>
      <x:c r="BC95" s="509"/>
      <x:c r="BD95" s="509"/>
      <x:c r="BE95" s="509">
        <x:v>4</x:v>
      </x:c>
      <x:c r="BF95" s="509">
        <x:v>4</x:v>
      </x:c>
      <x:c r="BG95" s="509"/>
      <x:c r="BH95" s="509"/>
      <x:c r="BI95" s="509"/>
      <x:c r="BJ95" s="508"/>
      <x:c r="BK95" s="509"/>
      <x:c r="BL95" s="508"/>
      <x:c r="BM95" s="509"/>
      <x:c r="BN95" s="508"/>
      <x:c r="BO95" s="509"/>
      <x:c r="BP95" s="508"/>
      <x:c r="BQ95" s="509"/>
      <x:c r="BR95" s="509"/>
      <x:c r="BS95" s="509"/>
      <x:c r="BT95" s="509"/>
      <x:c r="BU95" s="509"/>
      <x:c r="BV95" s="572" t="s">
        <x:v>1568</x:v>
      </x:c>
      <x:c r="BW95" s="509"/>
      <x:c r="BX95" s="509"/>
      <x:c r="BY95" s="508"/>
      <x:c r="BZ95" s="509"/>
      <x:c r="CA95" s="508"/>
      <x:c r="CB95" s="509"/>
      <x:c r="CC95" s="508"/>
      <x:c r="CD95" s="509"/>
      <x:c r="CE95" s="509"/>
      <x:c r="CF95" s="508"/>
      <x:c r="CG95" s="509"/>
      <x:c r="CH95" s="509"/>
      <x:c r="CI95" s="509"/>
      <x:c r="CJ95" s="509">
        <x:v>1</x:v>
      </x:c>
      <x:c r="CK95" s="509"/>
      <x:c r="CL95" s="509"/>
      <x:c r="CM95" s="509"/>
      <x:c r="CN95" s="509"/>
      <x:c r="CO95" s="509"/>
      <x:c r="CP95" s="508"/>
      <x:c r="CQ95" s="509"/>
      <x:c r="CR95" s="508"/>
      <x:c r="CS95" s="509">
        <x:v>8</x:v>
      </x:c>
      <x:c r="CT95" s="509"/>
      <x:c r="CU95" s="509">
        <x:v>1</x:v>
      </x:c>
      <x:c r="CV95" s="509"/>
      <x:c r="CW95" s="509"/>
      <x:c r="CX95" s="573"/>
      <x:c r="CY95" s="572" t="s">
        <x:v>1568</x:v>
      </x:c>
      <x:c r="CZ95" s="573"/>
      <x:c r="DA95" s="574"/>
      <x:c r="DB95" s="573"/>
      <x:c r="DC95" s="574"/>
      <x:c r="DD95" s="573"/>
      <x:c r="DE95" s="574"/>
      <x:c r="DF95" s="573"/>
      <x:c r="DG95" s="575"/>
    </x:row>
    <x:row r="96" spans="1:103" ht="18" customHeight="1">
      <x:c r="A96" s="27"/>
      <x:c r="B96" s="23"/>
      <x:c r="C96" s="24"/>
      <x:c r="D96" s="23"/>
      <x:c r="E96" s="24"/>
      <x:c r="F96" s="23"/>
      <x:c r="G96" s="24"/>
      <x:c r="H96" s="23"/>
      <x:c r="I96" s="24"/>
      <x:c r="J96" s="23"/>
      <x:c r="K96" s="23"/>
      <x:c r="L96" s="24"/>
      <x:c r="M96" s="23"/>
      <x:c r="N96" s="23"/>
      <x:c r="O96" s="23"/>
      <x:c r="P96" s="23"/>
      <x:c r="Q96" s="23"/>
      <x:c r="R96" s="24"/>
      <x:c r="S96" s="23"/>
      <x:c r="T96" s="24"/>
      <x:c r="U96" s="23"/>
      <x:c r="V96" s="24"/>
      <x:c r="W96" s="23"/>
      <x:c r="X96" s="23"/>
      <x:c r="Y96" s="23"/>
      <x:c r="Z96" s="23"/>
      <x:c r="AA96" s="23"/>
      <x:c r="AB96" s="23"/>
      <x:c r="AC96" s="23"/>
      <x:c r="AD96" s="23"/>
      <x:c r="AE96" s="23"/>
      <x:c r="AF96" s="23"/>
      <x:c r="AG96" s="23"/>
      <x:c r="AH96" s="23"/>
      <x:c r="AI96" s="23"/>
      <x:c r="AJ96" s="23"/>
      <x:c r="AK96" s="23"/>
      <x:c r="AL96" s="23"/>
      <x:c r="AM96" s="23"/>
      <x:c r="AN96" s="24"/>
      <x:c r="AO96" s="23"/>
      <x:c r="AP96" s="23"/>
      <x:c r="AQ96" s="23"/>
      <x:c r="AR96" s="24"/>
      <x:c r="AS96" s="23"/>
      <x:c r="AT96" s="24"/>
      <x:c r="AU96" s="23"/>
      <x:c r="AV96" s="23"/>
      <x:c r="AW96" s="23"/>
      <x:c r="AX96" s="23"/>
      <x:c r="AY96" s="23"/>
      <x:c r="AZ96" s="23"/>
      <x:c r="BA96" s="24"/>
      <x:c r="BB96" s="23"/>
      <x:c r="BC96" s="23"/>
      <x:c r="BD96" s="23"/>
      <x:c r="BE96" s="23"/>
      <x:c r="BF96" s="23"/>
      <x:c r="BG96" s="23"/>
      <x:c r="BH96" s="23"/>
      <x:c r="BI96" s="23"/>
      <x:c r="BJ96" s="24"/>
      <x:c r="BK96" s="23"/>
      <x:c r="BL96" s="24"/>
      <x:c r="BM96" s="23"/>
      <x:c r="BN96" s="24"/>
      <x:c r="BO96" s="23"/>
      <x:c r="BP96" s="24"/>
      <x:c r="BQ96" s="23"/>
      <x:c r="BR96" s="23"/>
      <x:c r="BS96" s="23"/>
      <x:c r="BT96" s="23"/>
      <x:c r="BV96" s="23"/>
      <x:c r="BW96" s="23"/>
      <x:c r="BX96" s="23"/>
      <x:c r="BY96" s="24"/>
      <x:c r="BZ96" s="23"/>
      <x:c r="CA96" s="24"/>
      <x:c r="CB96" s="23"/>
      <x:c r="CC96" s="24"/>
      <x:c r="CD96" s="23"/>
      <x:c r="CE96" s="23"/>
      <x:c r="CF96" s="24"/>
      <x:c r="CG96" s="23"/>
      <x:c r="CH96" s="23"/>
      <x:c r="CI96" s="23"/>
      <x:c r="CJ96" s="23"/>
      <x:c r="CK96" s="23"/>
      <x:c r="CL96" s="23"/>
      <x:c r="CM96" s="23"/>
      <x:c r="CN96" s="23"/>
      <x:c r="CO96" s="23"/>
      <x:c r="CP96" s="24"/>
      <x:c r="CQ96" s="23"/>
      <x:c r="CR96" s="24"/>
      <x:c r="CS96" s="23"/>
      <x:c r="CT96" s="23"/>
      <x:c r="CU96" s="23"/>
      <x:c r="CV96" s="23"/>
      <x:c r="CW96" s="23"/>
      <x:c r="CY96" s="23"/>
    </x:row>
    <x:row r="97" spans="1:103" ht="18" customHeight="1">
      <x:c r="A97" s="27"/>
      <x:c r="B97" s="23"/>
      <x:c r="C97" s="24"/>
      <x:c r="D97" s="23"/>
      <x:c r="E97" s="24"/>
      <x:c r="F97" s="23"/>
      <x:c r="G97" s="24"/>
      <x:c r="H97" s="23"/>
      <x:c r="I97" s="24"/>
      <x:c r="J97" s="23"/>
      <x:c r="K97" s="23"/>
      <x:c r="L97" s="24"/>
      <x:c r="M97" s="23"/>
      <x:c r="N97" s="23"/>
      <x:c r="O97" s="23"/>
      <x:c r="P97" s="23"/>
      <x:c r="Q97" s="23"/>
      <x:c r="R97" s="24"/>
      <x:c r="S97" s="23"/>
      <x:c r="T97" s="24"/>
      <x:c r="U97" s="23"/>
      <x:c r="V97" s="24"/>
      <x:c r="W97" s="23"/>
      <x:c r="X97" s="23"/>
      <x:c r="Y97" s="23"/>
      <x:c r="Z97" s="23"/>
      <x:c r="AA97" s="23"/>
      <x:c r="AB97" s="23"/>
      <x:c r="AC97" s="23"/>
      <x:c r="AD97" s="23"/>
      <x:c r="AE97" s="23"/>
      <x:c r="AF97" s="23"/>
      <x:c r="AG97" s="23"/>
      <x:c r="AH97" s="23"/>
      <x:c r="AI97" s="23"/>
      <x:c r="AJ97" s="23"/>
      <x:c r="AK97" s="23"/>
      <x:c r="AL97" s="23"/>
      <x:c r="AM97" s="23"/>
      <x:c r="AN97" s="24"/>
      <x:c r="AO97" s="23"/>
      <x:c r="AP97" s="23"/>
      <x:c r="AQ97" s="23"/>
      <x:c r="AR97" s="24"/>
      <x:c r="AS97" s="23"/>
      <x:c r="AT97" s="24"/>
      <x:c r="AU97" s="23"/>
      <x:c r="AV97" s="23"/>
      <x:c r="AW97" s="23"/>
      <x:c r="AX97" s="23"/>
      <x:c r="AY97" s="23"/>
      <x:c r="AZ97" s="23"/>
      <x:c r="BA97" s="24"/>
      <x:c r="BB97" s="23"/>
      <x:c r="BC97" s="23"/>
      <x:c r="BD97" s="23"/>
      <x:c r="BE97" s="23"/>
      <x:c r="BF97" s="23"/>
      <x:c r="BG97" s="23"/>
      <x:c r="BH97" s="23"/>
      <x:c r="BI97" s="23"/>
      <x:c r="BJ97" s="24"/>
      <x:c r="BK97" s="23"/>
      <x:c r="BL97" s="24"/>
      <x:c r="BM97" s="23"/>
      <x:c r="BN97" s="24"/>
      <x:c r="BO97" s="23"/>
      <x:c r="BP97" s="24"/>
      <x:c r="BQ97" s="23"/>
      <x:c r="BR97" s="23"/>
      <x:c r="BS97" s="23"/>
      <x:c r="BT97" s="23"/>
      <x:c r="BV97" s="23"/>
      <x:c r="BW97" s="23"/>
      <x:c r="BX97" s="23"/>
      <x:c r="BY97" s="24"/>
      <x:c r="BZ97" s="23"/>
      <x:c r="CA97" s="24"/>
      <x:c r="CB97" s="23"/>
      <x:c r="CC97" s="24"/>
      <x:c r="CD97" s="23"/>
      <x:c r="CE97" s="23"/>
      <x:c r="CF97" s="24"/>
      <x:c r="CG97" s="23"/>
      <x:c r="CH97" s="23"/>
      <x:c r="CI97" s="23"/>
      <x:c r="CJ97" s="23"/>
      <x:c r="CK97" s="23"/>
      <x:c r="CL97" s="23"/>
      <x:c r="CM97" s="23"/>
      <x:c r="CN97" s="23"/>
      <x:c r="CO97" s="23"/>
      <x:c r="CP97" s="24"/>
      <x:c r="CQ97" s="23"/>
      <x:c r="CR97" s="24"/>
      <x:c r="CS97" s="23"/>
      <x:c r="CT97" s="23"/>
      <x:c r="CU97" s="23"/>
      <x:c r="CV97" s="23"/>
      <x:c r="CW97" s="23"/>
      <x:c r="CY97" s="23"/>
    </x:row>
    <x:row r="98" spans="1:103" ht="18" customHeight="1">
      <x:c r="A98" s="27"/>
      <x:c r="B98" s="23"/>
      <x:c r="C98" s="24"/>
      <x:c r="D98" s="23"/>
      <x:c r="E98" s="24"/>
      <x:c r="F98" s="23"/>
      <x:c r="G98" s="24"/>
      <x:c r="H98" s="23"/>
      <x:c r="I98" s="24"/>
      <x:c r="J98" s="23"/>
      <x:c r="K98" s="23"/>
      <x:c r="L98" s="24"/>
      <x:c r="M98" s="23"/>
      <x:c r="N98" s="23"/>
      <x:c r="O98" s="23"/>
      <x:c r="P98" s="23"/>
      <x:c r="Q98" s="23"/>
      <x:c r="R98" s="24"/>
      <x:c r="S98" s="23"/>
      <x:c r="T98" s="24"/>
      <x:c r="U98" s="23"/>
      <x:c r="V98" s="24"/>
      <x:c r="W98" s="23"/>
      <x:c r="X98" s="23"/>
      <x:c r="Y98" s="23"/>
      <x:c r="Z98" s="23"/>
      <x:c r="AA98" s="23"/>
      <x:c r="AB98" s="23"/>
      <x:c r="AC98" s="23"/>
      <x:c r="AD98" s="23"/>
      <x:c r="AE98" s="23"/>
      <x:c r="AF98" s="23"/>
      <x:c r="AG98" s="23"/>
      <x:c r="AH98" s="23"/>
      <x:c r="AI98" s="23"/>
      <x:c r="AJ98" s="23"/>
      <x:c r="AK98" s="23"/>
      <x:c r="AL98" s="23"/>
      <x:c r="AM98" s="23"/>
      <x:c r="AN98" s="24"/>
      <x:c r="AO98" s="23"/>
      <x:c r="AP98" s="23"/>
      <x:c r="AQ98" s="23"/>
      <x:c r="AR98" s="24"/>
      <x:c r="AS98" s="23"/>
      <x:c r="AT98" s="24"/>
      <x:c r="AU98" s="23"/>
      <x:c r="AV98" s="23"/>
      <x:c r="AW98" s="23"/>
      <x:c r="AX98" s="23"/>
      <x:c r="AY98" s="23"/>
      <x:c r="AZ98" s="23"/>
      <x:c r="BA98" s="24"/>
      <x:c r="BB98" s="23"/>
      <x:c r="BC98" s="23"/>
      <x:c r="BD98" s="23"/>
      <x:c r="BE98" s="23"/>
      <x:c r="BF98" s="23"/>
      <x:c r="BG98" s="23"/>
      <x:c r="BH98" s="23"/>
      <x:c r="BI98" s="23"/>
      <x:c r="BJ98" s="24"/>
      <x:c r="BK98" s="23"/>
      <x:c r="BL98" s="24"/>
      <x:c r="BM98" s="23"/>
      <x:c r="BN98" s="24"/>
      <x:c r="BO98" s="23"/>
      <x:c r="BP98" s="24"/>
      <x:c r="BQ98" s="23"/>
      <x:c r="BR98" s="23"/>
      <x:c r="BS98" s="23"/>
      <x:c r="BT98" s="23"/>
      <x:c r="BV98" s="23"/>
      <x:c r="BW98" s="23"/>
      <x:c r="BX98" s="23"/>
      <x:c r="BY98" s="24"/>
      <x:c r="BZ98" s="23"/>
      <x:c r="CA98" s="24"/>
      <x:c r="CB98" s="23"/>
      <x:c r="CC98" s="24"/>
      <x:c r="CD98" s="23"/>
      <x:c r="CE98" s="23"/>
      <x:c r="CF98" s="24"/>
      <x:c r="CG98" s="23"/>
      <x:c r="CH98" s="23"/>
      <x:c r="CI98" s="23"/>
      <x:c r="CJ98" s="23"/>
      <x:c r="CK98" s="23"/>
      <x:c r="CL98" s="23"/>
      <x:c r="CM98" s="23"/>
      <x:c r="CN98" s="23"/>
      <x:c r="CO98" s="23"/>
      <x:c r="CP98" s="24"/>
      <x:c r="CQ98" s="23"/>
      <x:c r="CR98" s="24"/>
      <x:c r="CS98" s="23"/>
      <x:c r="CT98" s="23"/>
      <x:c r="CU98" s="23"/>
      <x:c r="CV98" s="23"/>
      <x:c r="CW98" s="23"/>
      <x:c r="CY98" s="23"/>
    </x:row>
    <x:row r="99" spans="1:103" ht="18" customHeight="1">
      <x:c r="A99" s="27"/>
      <x:c r="B99" s="23"/>
      <x:c r="C99" s="24"/>
      <x:c r="D99" s="23"/>
      <x:c r="E99" s="24"/>
      <x:c r="F99" s="23"/>
      <x:c r="G99" s="24"/>
      <x:c r="H99" s="23"/>
      <x:c r="I99" s="24"/>
      <x:c r="J99" s="23"/>
      <x:c r="K99" s="23"/>
      <x:c r="L99" s="24"/>
      <x:c r="M99" s="23"/>
      <x:c r="N99" s="23"/>
      <x:c r="O99" s="23"/>
      <x:c r="P99" s="23"/>
      <x:c r="Q99" s="23"/>
      <x:c r="R99" s="24"/>
      <x:c r="S99" s="23"/>
      <x:c r="T99" s="24"/>
      <x:c r="U99" s="23"/>
      <x:c r="V99" s="24"/>
      <x:c r="W99" s="23"/>
      <x:c r="X99" s="23"/>
      <x:c r="Y99" s="23"/>
      <x:c r="Z99" s="23"/>
      <x:c r="AA99" s="23"/>
      <x:c r="AB99" s="23"/>
      <x:c r="AC99" s="23"/>
      <x:c r="AD99" s="23"/>
      <x:c r="AE99" s="23"/>
      <x:c r="AF99" s="23"/>
      <x:c r="AG99" s="23"/>
      <x:c r="AH99" s="23"/>
      <x:c r="AI99" s="23"/>
      <x:c r="AJ99" s="23"/>
      <x:c r="AK99" s="23"/>
      <x:c r="AL99" s="23"/>
      <x:c r="AM99" s="23"/>
      <x:c r="AN99" s="24"/>
      <x:c r="AO99" s="23"/>
      <x:c r="AP99" s="23"/>
      <x:c r="AQ99" s="23"/>
      <x:c r="AR99" s="24"/>
      <x:c r="AS99" s="23"/>
      <x:c r="AT99" s="24"/>
      <x:c r="AU99" s="23"/>
      <x:c r="AV99" s="23"/>
      <x:c r="AW99" s="23"/>
      <x:c r="AX99" s="23"/>
      <x:c r="AY99" s="23"/>
      <x:c r="AZ99" s="23"/>
      <x:c r="BA99" s="24"/>
      <x:c r="BB99" s="23"/>
      <x:c r="BC99" s="23"/>
      <x:c r="BD99" s="23"/>
      <x:c r="BE99" s="23"/>
      <x:c r="BF99" s="23"/>
      <x:c r="BG99" s="23"/>
      <x:c r="BH99" s="23"/>
      <x:c r="BI99" s="23"/>
      <x:c r="BJ99" s="24"/>
      <x:c r="BK99" s="23"/>
      <x:c r="BL99" s="24"/>
      <x:c r="BM99" s="23"/>
      <x:c r="BN99" s="24"/>
      <x:c r="BO99" s="23"/>
      <x:c r="BP99" s="24"/>
      <x:c r="BQ99" s="23"/>
      <x:c r="BR99" s="23"/>
      <x:c r="BS99" s="23"/>
      <x:c r="BT99" s="23"/>
      <x:c r="BV99" s="23"/>
      <x:c r="BW99" s="23"/>
      <x:c r="BX99" s="23"/>
      <x:c r="BY99" s="24"/>
      <x:c r="BZ99" s="23"/>
      <x:c r="CA99" s="24"/>
      <x:c r="CB99" s="23"/>
      <x:c r="CC99" s="24"/>
      <x:c r="CD99" s="23"/>
      <x:c r="CE99" s="23"/>
      <x:c r="CF99" s="24"/>
      <x:c r="CG99" s="23"/>
      <x:c r="CH99" s="23"/>
      <x:c r="CI99" s="23"/>
      <x:c r="CJ99" s="23"/>
      <x:c r="CK99" s="23"/>
      <x:c r="CL99" s="23"/>
      <x:c r="CM99" s="23"/>
      <x:c r="CN99" s="23"/>
      <x:c r="CO99" s="23"/>
      <x:c r="CP99" s="24"/>
      <x:c r="CQ99" s="23"/>
      <x:c r="CR99" s="24"/>
      <x:c r="CS99" s="23"/>
      <x:c r="CT99" s="23"/>
      <x:c r="CU99" s="23"/>
      <x:c r="CV99" s="23"/>
      <x:c r="CW99" s="23"/>
      <x:c r="CY99" s="23"/>
    </x:row>
    <x:row r="100" spans="1:103" ht="18" customHeight="1">
      <x:c r="A100" s="27"/>
      <x:c r="B100" s="23"/>
      <x:c r="C100" s="24"/>
      <x:c r="D100" s="23"/>
      <x:c r="E100" s="24"/>
      <x:c r="F100" s="23"/>
      <x:c r="G100" s="24"/>
      <x:c r="H100" s="23"/>
      <x:c r="I100" s="24"/>
      <x:c r="J100" s="23"/>
      <x:c r="K100" s="23"/>
      <x:c r="L100" s="24"/>
      <x:c r="M100" s="23"/>
      <x:c r="N100" s="23"/>
      <x:c r="O100" s="23"/>
      <x:c r="P100" s="23"/>
      <x:c r="Q100" s="23"/>
      <x:c r="R100" s="24"/>
      <x:c r="S100" s="23"/>
      <x:c r="T100" s="24"/>
      <x:c r="U100" s="23"/>
      <x:c r="V100" s="24"/>
      <x:c r="W100" s="23"/>
      <x:c r="X100" s="23"/>
      <x:c r="Y100" s="23"/>
      <x:c r="Z100" s="23"/>
      <x:c r="AA100" s="23"/>
      <x:c r="AB100" s="23"/>
      <x:c r="AC100" s="23"/>
      <x:c r="AD100" s="23"/>
      <x:c r="AE100" s="23"/>
      <x:c r="AF100" s="23"/>
      <x:c r="AG100" s="23"/>
      <x:c r="AH100" s="23"/>
      <x:c r="AI100" s="23"/>
      <x:c r="AJ100" s="23"/>
      <x:c r="AK100" s="23"/>
      <x:c r="AL100" s="23"/>
      <x:c r="AM100" s="23"/>
      <x:c r="AN100" s="24"/>
      <x:c r="AO100" s="23"/>
      <x:c r="AP100" s="23"/>
      <x:c r="AQ100" s="23"/>
      <x:c r="AR100" s="24"/>
      <x:c r="AS100" s="23"/>
      <x:c r="AT100" s="24"/>
      <x:c r="AU100" s="23"/>
      <x:c r="AV100" s="23"/>
      <x:c r="AW100" s="23"/>
      <x:c r="AX100" s="23"/>
      <x:c r="AY100" s="23"/>
      <x:c r="AZ100" s="23"/>
      <x:c r="BA100" s="24"/>
      <x:c r="BB100" s="23"/>
      <x:c r="BC100" s="23"/>
      <x:c r="BD100" s="23"/>
      <x:c r="BE100" s="23"/>
      <x:c r="BF100" s="23"/>
      <x:c r="BG100" s="23"/>
      <x:c r="BH100" s="23"/>
      <x:c r="BI100" s="23"/>
      <x:c r="BJ100" s="24"/>
      <x:c r="BK100" s="23"/>
      <x:c r="BL100" s="24"/>
      <x:c r="BM100" s="23"/>
      <x:c r="BN100" s="24"/>
      <x:c r="BO100" s="23"/>
      <x:c r="BP100" s="24"/>
      <x:c r="BQ100" s="23"/>
      <x:c r="BR100" s="23"/>
      <x:c r="BS100" s="23"/>
      <x:c r="BT100" s="23"/>
      <x:c r="BV100" s="23"/>
      <x:c r="BW100" s="23"/>
      <x:c r="BX100" s="23"/>
      <x:c r="BY100" s="24"/>
      <x:c r="BZ100" s="23"/>
      <x:c r="CA100" s="24"/>
      <x:c r="CB100" s="23"/>
      <x:c r="CC100" s="24"/>
      <x:c r="CD100" s="23"/>
      <x:c r="CE100" s="23"/>
      <x:c r="CF100" s="24"/>
      <x:c r="CG100" s="23"/>
      <x:c r="CH100" s="23"/>
      <x:c r="CI100" s="23"/>
      <x:c r="CJ100" s="23"/>
      <x:c r="CK100" s="23"/>
      <x:c r="CL100" s="23"/>
      <x:c r="CM100" s="23"/>
      <x:c r="CN100" s="23"/>
      <x:c r="CO100" s="23"/>
      <x:c r="CP100" s="24"/>
      <x:c r="CQ100" s="23"/>
      <x:c r="CR100" s="24"/>
      <x:c r="CS100" s="23"/>
      <x:c r="CT100" s="23"/>
      <x:c r="CU100" s="23"/>
      <x:c r="CV100" s="23"/>
      <x:c r="CW100" s="23"/>
      <x:c r="CY100" s="23"/>
    </x:row>
    <x:row r="101" spans="1:103" ht="18" customHeight="1">
      <x:c r="A101" s="27"/>
      <x:c r="B101" s="23"/>
      <x:c r="C101" s="24"/>
      <x:c r="D101" s="23"/>
      <x:c r="E101" s="24"/>
      <x:c r="F101" s="23"/>
      <x:c r="G101" s="24"/>
      <x:c r="H101" s="23"/>
      <x:c r="I101" s="24"/>
      <x:c r="J101" s="23"/>
      <x:c r="K101" s="23"/>
      <x:c r="L101" s="24"/>
      <x:c r="M101" s="23"/>
      <x:c r="N101" s="23"/>
      <x:c r="O101" s="23"/>
      <x:c r="P101" s="23"/>
      <x:c r="Q101" s="23"/>
      <x:c r="R101" s="24"/>
      <x:c r="S101" s="23"/>
      <x:c r="T101" s="24"/>
      <x:c r="U101" s="23"/>
      <x:c r="V101" s="24"/>
      <x:c r="W101" s="23"/>
      <x:c r="X101" s="23"/>
      <x:c r="Y101" s="23"/>
      <x:c r="Z101" s="23"/>
      <x:c r="AA101" s="23"/>
      <x:c r="AB101" s="23"/>
      <x:c r="AC101" s="23"/>
      <x:c r="AD101" s="23"/>
      <x:c r="AE101" s="23"/>
      <x:c r="AF101" s="23"/>
      <x:c r="AG101" s="23"/>
      <x:c r="AH101" s="23"/>
      <x:c r="AI101" s="23"/>
      <x:c r="AJ101" s="23"/>
      <x:c r="AK101" s="23"/>
      <x:c r="AL101" s="23"/>
      <x:c r="AM101" s="23"/>
      <x:c r="AN101" s="24"/>
      <x:c r="AO101" s="23"/>
      <x:c r="AP101" s="23"/>
      <x:c r="AQ101" s="23"/>
      <x:c r="AR101" s="24"/>
      <x:c r="AS101" s="23"/>
      <x:c r="AT101" s="24"/>
      <x:c r="AU101" s="23"/>
      <x:c r="AV101" s="23"/>
      <x:c r="AW101" s="23"/>
      <x:c r="AX101" s="23"/>
      <x:c r="AY101" s="23"/>
      <x:c r="AZ101" s="23"/>
      <x:c r="BA101" s="24"/>
      <x:c r="BB101" s="23"/>
      <x:c r="BC101" s="23"/>
      <x:c r="BD101" s="23"/>
      <x:c r="BE101" s="23"/>
      <x:c r="BF101" s="23"/>
      <x:c r="BG101" s="23"/>
      <x:c r="BH101" s="23"/>
      <x:c r="BI101" s="23"/>
      <x:c r="BJ101" s="24"/>
      <x:c r="BK101" s="23"/>
      <x:c r="BL101" s="24"/>
      <x:c r="BM101" s="23"/>
      <x:c r="BN101" s="24"/>
      <x:c r="BO101" s="23"/>
      <x:c r="BP101" s="24"/>
      <x:c r="BQ101" s="23"/>
      <x:c r="BR101" s="23"/>
      <x:c r="BS101" s="23"/>
      <x:c r="BT101" s="23"/>
      <x:c r="BV101" s="23"/>
      <x:c r="BW101" s="23"/>
      <x:c r="BX101" s="23"/>
      <x:c r="BY101" s="24"/>
      <x:c r="BZ101" s="23"/>
      <x:c r="CA101" s="24"/>
      <x:c r="CB101" s="23"/>
      <x:c r="CC101" s="24"/>
      <x:c r="CD101" s="23"/>
      <x:c r="CE101" s="23"/>
      <x:c r="CF101" s="24"/>
      <x:c r="CG101" s="23"/>
      <x:c r="CH101" s="23"/>
      <x:c r="CI101" s="23"/>
      <x:c r="CJ101" s="23"/>
      <x:c r="CK101" s="23"/>
      <x:c r="CL101" s="23"/>
      <x:c r="CM101" s="23"/>
      <x:c r="CN101" s="23"/>
      <x:c r="CO101" s="23"/>
      <x:c r="CP101" s="24"/>
      <x:c r="CQ101" s="23"/>
      <x:c r="CR101" s="24"/>
      <x:c r="CS101" s="23"/>
      <x:c r="CT101" s="23"/>
      <x:c r="CU101" s="23"/>
      <x:c r="CV101" s="23"/>
      <x:c r="CW101" s="23"/>
      <x:c r="CY101" s="23"/>
    </x:row>
    <x:row r="102" spans="1:103" ht="18" customHeight="1">
      <x:c r="A102" s="27"/>
      <x:c r="B102" s="23"/>
      <x:c r="C102" s="24"/>
      <x:c r="D102" s="23"/>
      <x:c r="E102" s="24"/>
      <x:c r="F102" s="23"/>
      <x:c r="G102" s="24"/>
      <x:c r="H102" s="23"/>
      <x:c r="I102" s="24"/>
      <x:c r="J102" s="23"/>
      <x:c r="K102" s="23"/>
      <x:c r="L102" s="24"/>
      <x:c r="M102" s="23"/>
      <x:c r="N102" s="23"/>
      <x:c r="O102" s="23"/>
      <x:c r="P102" s="23"/>
      <x:c r="Q102" s="23"/>
      <x:c r="R102" s="24"/>
      <x:c r="S102" s="23"/>
      <x:c r="T102" s="24"/>
      <x:c r="U102" s="23"/>
      <x:c r="V102" s="24"/>
      <x:c r="W102" s="23"/>
      <x:c r="X102" s="23"/>
      <x:c r="Y102" s="23"/>
      <x:c r="Z102" s="23"/>
      <x:c r="AA102" s="23"/>
      <x:c r="AB102" s="23"/>
      <x:c r="AC102" s="23"/>
      <x:c r="AD102" s="23"/>
      <x:c r="AE102" s="23"/>
      <x:c r="AF102" s="23"/>
      <x:c r="AG102" s="23"/>
      <x:c r="AH102" s="23"/>
      <x:c r="AI102" s="23"/>
      <x:c r="AJ102" s="23"/>
      <x:c r="AK102" s="23"/>
      <x:c r="AL102" s="23"/>
      <x:c r="AM102" s="23"/>
      <x:c r="AN102" s="24"/>
      <x:c r="AO102" s="23"/>
      <x:c r="AP102" s="23"/>
      <x:c r="AQ102" s="23"/>
      <x:c r="AR102" s="24"/>
      <x:c r="AS102" s="23"/>
      <x:c r="AT102" s="24"/>
      <x:c r="AU102" s="23"/>
      <x:c r="AV102" s="23"/>
      <x:c r="AW102" s="23"/>
      <x:c r="AX102" s="23"/>
      <x:c r="AY102" s="23"/>
      <x:c r="AZ102" s="23"/>
      <x:c r="BA102" s="24"/>
      <x:c r="BB102" s="23"/>
      <x:c r="BC102" s="23"/>
      <x:c r="BD102" s="23"/>
      <x:c r="BE102" s="23"/>
      <x:c r="BF102" s="23"/>
      <x:c r="BG102" s="23"/>
      <x:c r="BH102" s="23"/>
      <x:c r="BI102" s="23"/>
      <x:c r="BJ102" s="24"/>
      <x:c r="BK102" s="23"/>
      <x:c r="BL102" s="24"/>
      <x:c r="BM102" s="23"/>
      <x:c r="BN102" s="24"/>
      <x:c r="BO102" s="23"/>
      <x:c r="BP102" s="24"/>
      <x:c r="BQ102" s="23"/>
      <x:c r="BR102" s="23"/>
      <x:c r="BS102" s="23"/>
      <x:c r="BT102" s="23"/>
      <x:c r="BV102" s="23"/>
      <x:c r="BW102" s="23"/>
      <x:c r="BX102" s="23"/>
      <x:c r="BY102" s="24"/>
      <x:c r="BZ102" s="23"/>
      <x:c r="CA102" s="24"/>
      <x:c r="CB102" s="23"/>
      <x:c r="CC102" s="24"/>
      <x:c r="CD102" s="23"/>
      <x:c r="CE102" s="23"/>
      <x:c r="CF102" s="24"/>
      <x:c r="CG102" s="23"/>
      <x:c r="CH102" s="23"/>
      <x:c r="CI102" s="23"/>
      <x:c r="CJ102" s="23"/>
      <x:c r="CK102" s="23"/>
      <x:c r="CL102" s="23"/>
      <x:c r="CM102" s="23"/>
      <x:c r="CN102" s="23"/>
      <x:c r="CO102" s="23"/>
      <x:c r="CP102" s="24"/>
      <x:c r="CQ102" s="23"/>
      <x:c r="CR102" s="24"/>
      <x:c r="CS102" s="23"/>
      <x:c r="CT102" s="23"/>
      <x:c r="CU102" s="23"/>
      <x:c r="CV102" s="23"/>
      <x:c r="CW102" s="23"/>
      <x:c r="CY102" s="23"/>
    </x:row>
    <x:row r="103" spans="1:103" ht="18" customHeight="1">
      <x:c r="A103" s="27"/>
      <x:c r="B103" s="23"/>
      <x:c r="C103" s="24"/>
      <x:c r="D103" s="23"/>
      <x:c r="E103" s="24"/>
      <x:c r="F103" s="23"/>
      <x:c r="G103" s="24"/>
      <x:c r="H103" s="23"/>
      <x:c r="I103" s="24"/>
      <x:c r="J103" s="23"/>
      <x:c r="K103" s="23"/>
      <x:c r="L103" s="24"/>
      <x:c r="M103" s="23"/>
      <x:c r="N103" s="23"/>
      <x:c r="O103" s="23"/>
      <x:c r="P103" s="23"/>
      <x:c r="Q103" s="23"/>
      <x:c r="R103" s="24"/>
      <x:c r="S103" s="23"/>
      <x:c r="T103" s="24"/>
      <x:c r="U103" s="23"/>
      <x:c r="V103" s="24"/>
      <x:c r="W103" s="23"/>
      <x:c r="X103" s="23"/>
      <x:c r="Y103" s="23"/>
      <x:c r="Z103" s="23"/>
      <x:c r="AA103" s="23"/>
      <x:c r="AB103" s="23"/>
      <x:c r="AC103" s="23"/>
      <x:c r="AD103" s="23"/>
      <x:c r="AE103" s="23"/>
      <x:c r="AF103" s="23"/>
      <x:c r="AG103" s="23"/>
      <x:c r="AH103" s="23"/>
      <x:c r="AI103" s="23"/>
      <x:c r="AJ103" s="23"/>
      <x:c r="AK103" s="23"/>
      <x:c r="AL103" s="23"/>
      <x:c r="AM103" s="23"/>
      <x:c r="AN103" s="24"/>
      <x:c r="AO103" s="23"/>
      <x:c r="AP103" s="23"/>
      <x:c r="AQ103" s="23"/>
      <x:c r="AR103" s="24"/>
      <x:c r="AS103" s="23"/>
      <x:c r="AT103" s="24"/>
      <x:c r="AU103" s="23"/>
      <x:c r="AV103" s="23"/>
      <x:c r="AW103" s="23"/>
      <x:c r="AX103" s="23"/>
      <x:c r="AY103" s="23"/>
      <x:c r="AZ103" s="23"/>
      <x:c r="BA103" s="24"/>
      <x:c r="BB103" s="23"/>
      <x:c r="BC103" s="23"/>
      <x:c r="BD103" s="23"/>
      <x:c r="BE103" s="23"/>
      <x:c r="BF103" s="23"/>
      <x:c r="BG103" s="23"/>
      <x:c r="BH103" s="23"/>
      <x:c r="BI103" s="23"/>
      <x:c r="BJ103" s="24"/>
      <x:c r="BK103" s="23"/>
      <x:c r="BL103" s="24"/>
      <x:c r="BM103" s="23"/>
      <x:c r="BN103" s="24"/>
      <x:c r="BO103" s="23"/>
      <x:c r="BP103" s="24"/>
      <x:c r="BQ103" s="23"/>
      <x:c r="BR103" s="23"/>
      <x:c r="BS103" s="23"/>
      <x:c r="BT103" s="23"/>
      <x:c r="BV103" s="23"/>
      <x:c r="BW103" s="23"/>
      <x:c r="BX103" s="23"/>
      <x:c r="BY103" s="24"/>
      <x:c r="BZ103" s="23"/>
      <x:c r="CA103" s="24"/>
      <x:c r="CB103" s="23"/>
      <x:c r="CC103" s="24"/>
      <x:c r="CD103" s="23"/>
      <x:c r="CE103" s="23"/>
      <x:c r="CF103" s="24"/>
      <x:c r="CG103" s="23"/>
      <x:c r="CH103" s="23"/>
      <x:c r="CI103" s="23"/>
      <x:c r="CJ103" s="23"/>
      <x:c r="CK103" s="23"/>
      <x:c r="CL103" s="23"/>
      <x:c r="CM103" s="23"/>
      <x:c r="CN103" s="23"/>
      <x:c r="CO103" s="23"/>
      <x:c r="CP103" s="24"/>
      <x:c r="CQ103" s="23"/>
      <x:c r="CR103" s="24"/>
      <x:c r="CS103" s="23"/>
      <x:c r="CT103" s="23"/>
      <x:c r="CU103" s="23"/>
      <x:c r="CV103" s="23"/>
      <x:c r="CW103" s="23"/>
      <x:c r="CY103" s="23"/>
    </x:row>
    <x:row r="104" spans="1:103" ht="18" customHeight="1">
      <x:c r="A104" s="27"/>
      <x:c r="B104" s="23"/>
      <x:c r="C104" s="24"/>
      <x:c r="D104" s="23"/>
      <x:c r="E104" s="24"/>
      <x:c r="F104" s="23"/>
      <x:c r="G104" s="24"/>
      <x:c r="H104" s="23"/>
      <x:c r="I104" s="24"/>
      <x:c r="J104" s="23"/>
      <x:c r="K104" s="23"/>
      <x:c r="L104" s="24"/>
      <x:c r="M104" s="23"/>
      <x:c r="N104" s="23"/>
      <x:c r="O104" s="23"/>
      <x:c r="P104" s="23"/>
      <x:c r="Q104" s="23"/>
      <x:c r="R104" s="24"/>
      <x:c r="S104" s="23"/>
      <x:c r="T104" s="24"/>
      <x:c r="U104" s="23"/>
      <x:c r="V104" s="24"/>
      <x:c r="W104" s="23"/>
      <x:c r="X104" s="23"/>
      <x:c r="Y104" s="23"/>
      <x:c r="Z104" s="23"/>
      <x:c r="AA104" s="23"/>
      <x:c r="AB104" s="23"/>
      <x:c r="AC104" s="23"/>
      <x:c r="AD104" s="23"/>
      <x:c r="AE104" s="23"/>
      <x:c r="AF104" s="23"/>
      <x:c r="AG104" s="23"/>
      <x:c r="AH104" s="23"/>
      <x:c r="AI104" s="23"/>
      <x:c r="AJ104" s="23"/>
      <x:c r="AK104" s="23"/>
      <x:c r="AL104" s="23"/>
      <x:c r="AM104" s="23"/>
      <x:c r="AN104" s="24"/>
      <x:c r="AO104" s="23"/>
      <x:c r="AP104" s="23"/>
      <x:c r="AQ104" s="23"/>
      <x:c r="AR104" s="24"/>
      <x:c r="AS104" s="23"/>
      <x:c r="AT104" s="24"/>
      <x:c r="AU104" s="23"/>
      <x:c r="AV104" s="23"/>
      <x:c r="AW104" s="23"/>
      <x:c r="AX104" s="23"/>
      <x:c r="AY104" s="23"/>
      <x:c r="AZ104" s="23"/>
      <x:c r="BA104" s="24"/>
      <x:c r="BB104" s="23"/>
      <x:c r="BC104" s="23"/>
      <x:c r="BD104" s="23"/>
      <x:c r="BE104" s="23"/>
      <x:c r="BF104" s="23"/>
      <x:c r="BG104" s="23"/>
      <x:c r="BH104" s="23"/>
      <x:c r="BI104" s="23"/>
      <x:c r="BJ104" s="24"/>
      <x:c r="BK104" s="23"/>
      <x:c r="BL104" s="24"/>
      <x:c r="BM104" s="23"/>
      <x:c r="BN104" s="24"/>
      <x:c r="BO104" s="23"/>
      <x:c r="BP104" s="24"/>
      <x:c r="BQ104" s="23"/>
      <x:c r="BR104" s="23"/>
      <x:c r="BS104" s="23"/>
      <x:c r="BT104" s="23"/>
      <x:c r="BV104" s="23"/>
      <x:c r="BW104" s="23"/>
      <x:c r="BX104" s="23"/>
      <x:c r="BY104" s="24"/>
      <x:c r="BZ104" s="23"/>
      <x:c r="CA104" s="24"/>
      <x:c r="CB104" s="23"/>
      <x:c r="CC104" s="24"/>
      <x:c r="CD104" s="23"/>
      <x:c r="CE104" s="23"/>
      <x:c r="CF104" s="24"/>
      <x:c r="CG104" s="23"/>
      <x:c r="CH104" s="23"/>
      <x:c r="CI104" s="23"/>
      <x:c r="CJ104" s="23"/>
      <x:c r="CK104" s="23"/>
      <x:c r="CL104" s="23"/>
      <x:c r="CM104" s="23"/>
      <x:c r="CN104" s="23"/>
      <x:c r="CO104" s="23"/>
      <x:c r="CP104" s="24"/>
      <x:c r="CQ104" s="23"/>
      <x:c r="CR104" s="24"/>
      <x:c r="CS104" s="23"/>
      <x:c r="CT104" s="23"/>
      <x:c r="CU104" s="23"/>
      <x:c r="CV104" s="23"/>
      <x:c r="CW104" s="23"/>
      <x:c r="CY104" s="23"/>
    </x:row>
    <x:row r="105" spans="1:103" ht="18" customHeight="1">
      <x:c r="A105" s="27"/>
      <x:c r="B105" s="23"/>
      <x:c r="C105" s="24"/>
      <x:c r="D105" s="23"/>
      <x:c r="E105" s="24"/>
      <x:c r="F105" s="23"/>
      <x:c r="G105" s="24"/>
      <x:c r="H105" s="23"/>
      <x:c r="I105" s="24"/>
      <x:c r="J105" s="23"/>
      <x:c r="K105" s="23"/>
      <x:c r="L105" s="24"/>
      <x:c r="M105" s="23"/>
      <x:c r="N105" s="23"/>
      <x:c r="O105" s="23"/>
      <x:c r="P105" s="23"/>
      <x:c r="Q105" s="23"/>
      <x:c r="R105" s="24"/>
      <x:c r="S105" s="23"/>
      <x:c r="T105" s="24"/>
      <x:c r="U105" s="23"/>
      <x:c r="V105" s="24"/>
      <x:c r="W105" s="23"/>
      <x:c r="X105" s="23"/>
      <x:c r="Y105" s="23"/>
      <x:c r="Z105" s="23"/>
      <x:c r="AA105" s="23"/>
      <x:c r="AB105" s="23"/>
      <x:c r="AC105" s="23"/>
      <x:c r="AD105" s="23"/>
      <x:c r="AE105" s="23"/>
      <x:c r="AF105" s="23"/>
      <x:c r="AG105" s="23"/>
      <x:c r="AH105" s="23"/>
      <x:c r="AI105" s="23"/>
      <x:c r="AJ105" s="23"/>
      <x:c r="AK105" s="23"/>
      <x:c r="AL105" s="23"/>
      <x:c r="AM105" s="23"/>
      <x:c r="AN105" s="24"/>
      <x:c r="AO105" s="23"/>
      <x:c r="AP105" s="23"/>
      <x:c r="AQ105" s="23"/>
      <x:c r="AR105" s="24"/>
      <x:c r="AS105" s="23"/>
      <x:c r="AT105" s="24"/>
      <x:c r="AU105" s="23"/>
      <x:c r="AV105" s="23"/>
      <x:c r="AW105" s="23"/>
      <x:c r="AX105" s="23"/>
      <x:c r="AY105" s="23"/>
      <x:c r="AZ105" s="23"/>
      <x:c r="BA105" s="24"/>
      <x:c r="BB105" s="23"/>
      <x:c r="BC105" s="23"/>
      <x:c r="BD105" s="23"/>
      <x:c r="BE105" s="23"/>
      <x:c r="BF105" s="23"/>
      <x:c r="BG105" s="23"/>
      <x:c r="BH105" s="23"/>
      <x:c r="BI105" s="23"/>
      <x:c r="BJ105" s="24"/>
      <x:c r="BK105" s="23"/>
      <x:c r="BL105" s="24"/>
      <x:c r="BM105" s="23"/>
      <x:c r="BN105" s="24"/>
      <x:c r="BO105" s="23"/>
      <x:c r="BP105" s="24"/>
      <x:c r="BQ105" s="23"/>
      <x:c r="BR105" s="23"/>
      <x:c r="BS105" s="23"/>
      <x:c r="BT105" s="23"/>
      <x:c r="BV105" s="23"/>
      <x:c r="BW105" s="23"/>
      <x:c r="BX105" s="23"/>
      <x:c r="BY105" s="24"/>
      <x:c r="BZ105" s="23"/>
      <x:c r="CA105" s="24"/>
      <x:c r="CB105" s="23"/>
      <x:c r="CC105" s="24"/>
      <x:c r="CD105" s="23"/>
      <x:c r="CE105" s="23"/>
      <x:c r="CF105" s="24"/>
      <x:c r="CG105" s="23"/>
      <x:c r="CH105" s="23"/>
      <x:c r="CI105" s="23"/>
      <x:c r="CJ105" s="23"/>
      <x:c r="CK105" s="23"/>
      <x:c r="CL105" s="23"/>
      <x:c r="CM105" s="23"/>
      <x:c r="CN105" s="23"/>
      <x:c r="CO105" s="23"/>
      <x:c r="CP105" s="24"/>
      <x:c r="CQ105" s="23"/>
      <x:c r="CR105" s="24"/>
      <x:c r="CS105" s="23"/>
      <x:c r="CT105" s="23"/>
      <x:c r="CU105" s="23"/>
      <x:c r="CV105" s="23"/>
      <x:c r="CW105" s="23"/>
      <x:c r="CY105" s="23"/>
    </x:row>
    <x:row r="106" spans="1:103" ht="18" customHeight="1">
      <x:c r="A106" s="27"/>
      <x:c r="B106" s="23"/>
      <x:c r="C106" s="24"/>
      <x:c r="D106" s="23"/>
      <x:c r="E106" s="24"/>
      <x:c r="F106" s="23"/>
      <x:c r="G106" s="24"/>
      <x:c r="H106" s="23"/>
      <x:c r="I106" s="24"/>
      <x:c r="J106" s="23"/>
      <x:c r="K106" s="23"/>
      <x:c r="L106" s="24"/>
      <x:c r="M106" s="23"/>
      <x:c r="N106" s="23"/>
      <x:c r="O106" s="23"/>
      <x:c r="P106" s="23"/>
      <x:c r="Q106" s="23"/>
      <x:c r="R106" s="24"/>
      <x:c r="S106" s="23"/>
      <x:c r="T106" s="24"/>
      <x:c r="U106" s="23"/>
      <x:c r="V106" s="24"/>
      <x:c r="W106" s="23"/>
      <x:c r="X106" s="23"/>
      <x:c r="Y106" s="23"/>
      <x:c r="Z106" s="23"/>
      <x:c r="AA106" s="23"/>
      <x:c r="AB106" s="23"/>
      <x:c r="AC106" s="23"/>
      <x:c r="AD106" s="23"/>
      <x:c r="AE106" s="23"/>
      <x:c r="AF106" s="23"/>
      <x:c r="AG106" s="23"/>
      <x:c r="AH106" s="23"/>
      <x:c r="AI106" s="23"/>
      <x:c r="AJ106" s="23"/>
      <x:c r="AK106" s="23"/>
      <x:c r="AL106" s="23"/>
      <x:c r="AM106" s="23"/>
      <x:c r="AN106" s="24"/>
      <x:c r="AO106" s="23"/>
      <x:c r="AP106" s="23"/>
      <x:c r="AQ106" s="23"/>
      <x:c r="AR106" s="24"/>
      <x:c r="AS106" s="23"/>
      <x:c r="AT106" s="24"/>
      <x:c r="AU106" s="23"/>
      <x:c r="AV106" s="23"/>
      <x:c r="AW106" s="23"/>
      <x:c r="AX106" s="23"/>
      <x:c r="AY106" s="23"/>
      <x:c r="AZ106" s="23"/>
      <x:c r="BA106" s="24"/>
      <x:c r="BB106" s="23"/>
      <x:c r="BC106" s="23"/>
      <x:c r="BD106" s="23"/>
      <x:c r="BE106" s="23"/>
      <x:c r="BF106" s="23"/>
      <x:c r="BG106" s="23"/>
      <x:c r="BH106" s="23"/>
      <x:c r="BI106" s="23"/>
      <x:c r="BJ106" s="24"/>
      <x:c r="BK106" s="23"/>
      <x:c r="BL106" s="24"/>
      <x:c r="BM106" s="23"/>
      <x:c r="BN106" s="24"/>
      <x:c r="BO106" s="23"/>
      <x:c r="BP106" s="24"/>
      <x:c r="BQ106" s="23"/>
      <x:c r="BR106" s="23"/>
      <x:c r="BS106" s="23"/>
      <x:c r="BT106" s="23"/>
      <x:c r="BV106" s="23"/>
      <x:c r="BW106" s="23"/>
      <x:c r="BX106" s="23"/>
      <x:c r="BY106" s="24"/>
      <x:c r="BZ106" s="23"/>
      <x:c r="CA106" s="24"/>
      <x:c r="CB106" s="23"/>
      <x:c r="CC106" s="24"/>
      <x:c r="CD106" s="23"/>
      <x:c r="CE106" s="23"/>
      <x:c r="CF106" s="24"/>
      <x:c r="CG106" s="23"/>
      <x:c r="CH106" s="23"/>
      <x:c r="CI106" s="23"/>
      <x:c r="CJ106" s="23"/>
      <x:c r="CK106" s="23"/>
      <x:c r="CL106" s="23"/>
      <x:c r="CM106" s="23"/>
      <x:c r="CN106" s="23"/>
      <x:c r="CO106" s="23"/>
      <x:c r="CP106" s="24"/>
      <x:c r="CQ106" s="23"/>
      <x:c r="CR106" s="24"/>
      <x:c r="CS106" s="23"/>
      <x:c r="CT106" s="23"/>
      <x:c r="CU106" s="23"/>
      <x:c r="CV106" s="23"/>
      <x:c r="CW106" s="23"/>
      <x:c r="CY106" s="23"/>
    </x:row>
    <x:row r="107" spans="1:103" ht="18" customHeight="1">
      <x:c r="A107" s="27"/>
      <x:c r="B107" s="23"/>
      <x:c r="C107" s="24"/>
      <x:c r="D107" s="23"/>
      <x:c r="E107" s="24"/>
      <x:c r="F107" s="23"/>
      <x:c r="G107" s="24"/>
      <x:c r="H107" s="23"/>
      <x:c r="I107" s="24"/>
      <x:c r="J107" s="23"/>
      <x:c r="K107" s="23"/>
      <x:c r="L107" s="24"/>
      <x:c r="M107" s="23"/>
      <x:c r="N107" s="23"/>
      <x:c r="O107" s="23"/>
      <x:c r="P107" s="23"/>
      <x:c r="Q107" s="23"/>
      <x:c r="R107" s="24"/>
      <x:c r="S107" s="23"/>
      <x:c r="T107" s="24"/>
      <x:c r="U107" s="23"/>
      <x:c r="V107" s="24"/>
      <x:c r="W107" s="23"/>
      <x:c r="X107" s="23"/>
      <x:c r="Y107" s="23"/>
      <x:c r="Z107" s="23"/>
      <x:c r="AA107" s="23"/>
      <x:c r="AB107" s="23"/>
      <x:c r="AC107" s="23"/>
      <x:c r="AD107" s="23"/>
      <x:c r="AE107" s="23"/>
      <x:c r="AF107" s="23"/>
      <x:c r="AG107" s="23"/>
      <x:c r="AH107" s="23"/>
      <x:c r="AI107" s="23"/>
      <x:c r="AJ107" s="23"/>
      <x:c r="AK107" s="23"/>
      <x:c r="AL107" s="23"/>
      <x:c r="AM107" s="23"/>
      <x:c r="AN107" s="24"/>
      <x:c r="AO107" s="23"/>
      <x:c r="AP107" s="23"/>
      <x:c r="AQ107" s="23"/>
      <x:c r="AR107" s="24"/>
      <x:c r="AS107" s="23"/>
      <x:c r="AT107" s="24"/>
      <x:c r="AU107" s="23"/>
      <x:c r="AV107" s="23"/>
      <x:c r="AW107" s="23"/>
      <x:c r="AX107" s="23"/>
      <x:c r="AY107" s="23"/>
      <x:c r="AZ107" s="23"/>
      <x:c r="BA107" s="24"/>
      <x:c r="BB107" s="23"/>
      <x:c r="BC107" s="23"/>
      <x:c r="BD107" s="23"/>
      <x:c r="BE107" s="23"/>
      <x:c r="BF107" s="23"/>
      <x:c r="BG107" s="23"/>
      <x:c r="BH107" s="23"/>
      <x:c r="BI107" s="23"/>
      <x:c r="BJ107" s="24"/>
      <x:c r="BK107" s="23"/>
      <x:c r="BL107" s="24"/>
      <x:c r="BM107" s="23"/>
      <x:c r="BN107" s="24"/>
      <x:c r="BO107" s="23"/>
      <x:c r="BP107" s="24"/>
      <x:c r="BQ107" s="23"/>
      <x:c r="BR107" s="23"/>
      <x:c r="BS107" s="23"/>
      <x:c r="BT107" s="23"/>
      <x:c r="BV107" s="23"/>
      <x:c r="BW107" s="23"/>
      <x:c r="BX107" s="23"/>
      <x:c r="BY107" s="24"/>
      <x:c r="BZ107" s="23"/>
      <x:c r="CA107" s="24"/>
      <x:c r="CB107" s="23"/>
      <x:c r="CC107" s="24"/>
      <x:c r="CD107" s="23"/>
      <x:c r="CE107" s="23"/>
      <x:c r="CF107" s="24"/>
      <x:c r="CG107" s="23"/>
      <x:c r="CH107" s="23"/>
      <x:c r="CI107" s="23"/>
      <x:c r="CJ107" s="23"/>
      <x:c r="CK107" s="23"/>
      <x:c r="CL107" s="23"/>
      <x:c r="CM107" s="23"/>
      <x:c r="CN107" s="23"/>
      <x:c r="CO107" s="23"/>
      <x:c r="CP107" s="24"/>
      <x:c r="CQ107" s="23"/>
      <x:c r="CR107" s="24"/>
      <x:c r="CS107" s="23"/>
      <x:c r="CT107" s="23"/>
      <x:c r="CU107" s="23"/>
      <x:c r="CV107" s="23"/>
      <x:c r="CW107" s="23"/>
      <x:c r="CY107" s="23"/>
    </x:row>
    <x:row r="108" spans="1:103" ht="18" customHeight="1">
      <x:c r="A108" s="27"/>
      <x:c r="B108" s="23"/>
      <x:c r="C108" s="24"/>
      <x:c r="D108" s="23"/>
      <x:c r="E108" s="24"/>
      <x:c r="F108" s="23"/>
      <x:c r="G108" s="24"/>
      <x:c r="H108" s="23"/>
      <x:c r="I108" s="24"/>
      <x:c r="J108" s="23"/>
      <x:c r="K108" s="23"/>
      <x:c r="L108" s="24"/>
      <x:c r="M108" s="23"/>
      <x:c r="N108" s="23"/>
      <x:c r="O108" s="23"/>
      <x:c r="P108" s="23"/>
      <x:c r="Q108" s="23"/>
      <x:c r="R108" s="24"/>
      <x:c r="S108" s="23"/>
      <x:c r="T108" s="24"/>
      <x:c r="U108" s="23"/>
      <x:c r="V108" s="24"/>
      <x:c r="W108" s="23"/>
      <x:c r="X108" s="23"/>
      <x:c r="Y108" s="23"/>
      <x:c r="Z108" s="23"/>
      <x:c r="AA108" s="23"/>
      <x:c r="AB108" s="23"/>
      <x:c r="AC108" s="23"/>
      <x:c r="AD108" s="23"/>
      <x:c r="AE108" s="23"/>
      <x:c r="AF108" s="23"/>
      <x:c r="AG108" s="23"/>
      <x:c r="AH108" s="23"/>
      <x:c r="AI108" s="23"/>
      <x:c r="AJ108" s="23"/>
      <x:c r="AK108" s="23"/>
      <x:c r="AL108" s="23"/>
      <x:c r="AM108" s="23"/>
      <x:c r="AN108" s="24"/>
      <x:c r="AO108" s="23"/>
      <x:c r="AP108" s="23"/>
      <x:c r="AQ108" s="23"/>
      <x:c r="AR108" s="24"/>
      <x:c r="AS108" s="23"/>
      <x:c r="AT108" s="24"/>
      <x:c r="AU108" s="23"/>
      <x:c r="AV108" s="23"/>
      <x:c r="AW108" s="23"/>
      <x:c r="AX108" s="23"/>
      <x:c r="AY108" s="23"/>
      <x:c r="AZ108" s="23"/>
      <x:c r="BA108" s="24"/>
      <x:c r="BB108" s="23"/>
      <x:c r="BC108" s="23"/>
      <x:c r="BD108" s="23"/>
      <x:c r="BE108" s="23"/>
      <x:c r="BF108" s="23"/>
      <x:c r="BG108" s="23"/>
      <x:c r="BH108" s="23"/>
      <x:c r="BI108" s="23"/>
      <x:c r="BJ108" s="24"/>
      <x:c r="BK108" s="23"/>
      <x:c r="BL108" s="24"/>
      <x:c r="BM108" s="23"/>
      <x:c r="BN108" s="24"/>
      <x:c r="BO108" s="23"/>
      <x:c r="BP108" s="24"/>
      <x:c r="BQ108" s="23"/>
      <x:c r="BR108" s="23"/>
      <x:c r="BS108" s="23"/>
      <x:c r="BT108" s="23"/>
      <x:c r="BV108" s="23"/>
      <x:c r="BW108" s="23"/>
      <x:c r="BX108" s="23"/>
      <x:c r="BY108" s="24"/>
      <x:c r="BZ108" s="23"/>
      <x:c r="CA108" s="24"/>
      <x:c r="CB108" s="23"/>
      <x:c r="CC108" s="24"/>
      <x:c r="CD108" s="23"/>
      <x:c r="CE108" s="23"/>
      <x:c r="CF108" s="24"/>
      <x:c r="CG108" s="23"/>
      <x:c r="CH108" s="23"/>
      <x:c r="CI108" s="23"/>
      <x:c r="CJ108" s="23"/>
      <x:c r="CK108" s="23"/>
      <x:c r="CL108" s="23"/>
      <x:c r="CM108" s="23"/>
      <x:c r="CN108" s="23"/>
      <x:c r="CO108" s="23"/>
      <x:c r="CP108" s="24"/>
      <x:c r="CQ108" s="23"/>
      <x:c r="CR108" s="24"/>
      <x:c r="CS108" s="23"/>
      <x:c r="CT108" s="23"/>
      <x:c r="CU108" s="23"/>
      <x:c r="CV108" s="23"/>
      <x:c r="CW108" s="23"/>
      <x:c r="CY108" s="23"/>
    </x:row>
    <x:row r="109" spans="1:103" ht="18" customHeight="1">
      <x:c r="A109" s="27"/>
      <x:c r="B109" s="23"/>
      <x:c r="C109" s="24"/>
      <x:c r="D109" s="23"/>
      <x:c r="E109" s="24"/>
      <x:c r="F109" s="23"/>
      <x:c r="G109" s="24"/>
      <x:c r="H109" s="23"/>
      <x:c r="I109" s="24"/>
      <x:c r="J109" s="23"/>
      <x:c r="K109" s="23"/>
      <x:c r="L109" s="24"/>
      <x:c r="M109" s="23"/>
      <x:c r="N109" s="23"/>
      <x:c r="O109" s="23"/>
      <x:c r="P109" s="23"/>
      <x:c r="Q109" s="23"/>
      <x:c r="R109" s="24"/>
      <x:c r="S109" s="23"/>
      <x:c r="T109" s="24"/>
      <x:c r="U109" s="23"/>
      <x:c r="V109" s="24"/>
      <x:c r="W109" s="23"/>
      <x:c r="X109" s="23"/>
      <x:c r="Y109" s="23"/>
      <x:c r="Z109" s="23"/>
      <x:c r="AA109" s="23"/>
      <x:c r="AB109" s="23"/>
      <x:c r="AC109" s="23"/>
      <x:c r="AD109" s="23"/>
      <x:c r="AE109" s="23"/>
      <x:c r="AF109" s="23"/>
      <x:c r="AG109" s="23"/>
      <x:c r="AH109" s="23"/>
      <x:c r="AI109" s="23"/>
      <x:c r="AJ109" s="23"/>
      <x:c r="AK109" s="23"/>
      <x:c r="AL109" s="23"/>
      <x:c r="AM109" s="23"/>
      <x:c r="AN109" s="24"/>
      <x:c r="AO109" s="23"/>
      <x:c r="AP109" s="23"/>
      <x:c r="AQ109" s="23"/>
      <x:c r="AR109" s="24"/>
      <x:c r="AS109" s="23"/>
      <x:c r="AT109" s="24"/>
      <x:c r="AU109" s="23"/>
      <x:c r="AV109" s="23"/>
      <x:c r="AW109" s="23"/>
      <x:c r="AX109" s="23"/>
      <x:c r="AY109" s="23"/>
      <x:c r="AZ109" s="23"/>
      <x:c r="BA109" s="24"/>
      <x:c r="BB109" s="23"/>
      <x:c r="BC109" s="23"/>
      <x:c r="BD109" s="23"/>
      <x:c r="BE109" s="23"/>
      <x:c r="BF109" s="23"/>
      <x:c r="BG109" s="23"/>
      <x:c r="BH109" s="23"/>
      <x:c r="BI109" s="23"/>
      <x:c r="BJ109" s="24"/>
      <x:c r="BK109" s="23"/>
      <x:c r="BL109" s="24"/>
      <x:c r="BM109" s="23"/>
      <x:c r="BN109" s="24"/>
      <x:c r="BO109" s="23"/>
      <x:c r="BP109" s="24"/>
      <x:c r="BQ109" s="23"/>
      <x:c r="BR109" s="23"/>
      <x:c r="BS109" s="23"/>
      <x:c r="BT109" s="23"/>
      <x:c r="BV109" s="23"/>
      <x:c r="BW109" s="23"/>
      <x:c r="BX109" s="23"/>
      <x:c r="BY109" s="24"/>
      <x:c r="BZ109" s="23"/>
      <x:c r="CA109" s="24"/>
      <x:c r="CB109" s="23"/>
      <x:c r="CC109" s="24"/>
      <x:c r="CD109" s="23"/>
      <x:c r="CE109" s="23"/>
      <x:c r="CF109" s="24"/>
      <x:c r="CG109" s="23"/>
      <x:c r="CH109" s="23"/>
      <x:c r="CI109" s="23"/>
      <x:c r="CJ109" s="23"/>
      <x:c r="CK109" s="23"/>
      <x:c r="CL109" s="23"/>
      <x:c r="CM109" s="23"/>
      <x:c r="CN109" s="23"/>
      <x:c r="CO109" s="23"/>
      <x:c r="CP109" s="24"/>
      <x:c r="CQ109" s="23"/>
      <x:c r="CR109" s="24"/>
      <x:c r="CS109" s="23"/>
      <x:c r="CT109" s="23"/>
      <x:c r="CU109" s="23"/>
      <x:c r="CV109" s="23"/>
      <x:c r="CW109" s="23"/>
      <x:c r="CY109" s="23"/>
    </x:row>
    <x:row r="110" spans="1:103" ht="18" customHeight="1">
      <x:c r="A110" s="27"/>
      <x:c r="B110" s="23"/>
      <x:c r="C110" s="24"/>
      <x:c r="D110" s="23"/>
      <x:c r="E110" s="24"/>
      <x:c r="F110" s="23"/>
      <x:c r="G110" s="24"/>
      <x:c r="H110" s="23"/>
      <x:c r="I110" s="24"/>
      <x:c r="J110" s="23"/>
      <x:c r="K110" s="23"/>
      <x:c r="L110" s="24"/>
      <x:c r="M110" s="23"/>
      <x:c r="N110" s="23"/>
      <x:c r="O110" s="23"/>
      <x:c r="P110" s="23"/>
      <x:c r="Q110" s="23"/>
      <x:c r="R110" s="24"/>
      <x:c r="S110" s="23"/>
      <x:c r="T110" s="24"/>
      <x:c r="U110" s="23"/>
      <x:c r="V110" s="24"/>
      <x:c r="W110" s="23"/>
      <x:c r="X110" s="23"/>
      <x:c r="Y110" s="23"/>
      <x:c r="Z110" s="23"/>
      <x:c r="AA110" s="23"/>
      <x:c r="AB110" s="23"/>
      <x:c r="AC110" s="23"/>
      <x:c r="AD110" s="23"/>
      <x:c r="AE110" s="23"/>
      <x:c r="AF110" s="23"/>
      <x:c r="AG110" s="23"/>
      <x:c r="AH110" s="23"/>
      <x:c r="AI110" s="23"/>
      <x:c r="AJ110" s="23"/>
      <x:c r="AK110" s="23"/>
      <x:c r="AL110" s="23"/>
      <x:c r="AM110" s="23"/>
      <x:c r="AN110" s="24"/>
      <x:c r="AO110" s="23"/>
      <x:c r="AP110" s="23"/>
      <x:c r="AQ110" s="23"/>
      <x:c r="AR110" s="24"/>
      <x:c r="AS110" s="23"/>
      <x:c r="AT110" s="24"/>
      <x:c r="AU110" s="23"/>
      <x:c r="AV110" s="23"/>
      <x:c r="AW110" s="23"/>
      <x:c r="AX110" s="23"/>
      <x:c r="AY110" s="23"/>
      <x:c r="AZ110" s="23"/>
      <x:c r="BA110" s="24"/>
      <x:c r="BB110" s="23"/>
      <x:c r="BC110" s="23"/>
      <x:c r="BD110" s="23"/>
      <x:c r="BE110" s="23"/>
      <x:c r="BF110" s="23"/>
      <x:c r="BG110" s="23"/>
      <x:c r="BH110" s="23"/>
      <x:c r="BI110" s="23"/>
      <x:c r="BJ110" s="24"/>
      <x:c r="BK110" s="23"/>
      <x:c r="BL110" s="24"/>
      <x:c r="BM110" s="23"/>
      <x:c r="BN110" s="24"/>
      <x:c r="BO110" s="23"/>
      <x:c r="BP110" s="24"/>
      <x:c r="BQ110" s="23"/>
      <x:c r="BR110" s="23"/>
      <x:c r="BS110" s="23"/>
      <x:c r="BT110" s="23"/>
      <x:c r="BV110" s="23"/>
      <x:c r="BW110" s="23"/>
      <x:c r="BX110" s="23"/>
      <x:c r="BY110" s="24"/>
      <x:c r="BZ110" s="23"/>
      <x:c r="CA110" s="24"/>
      <x:c r="CB110" s="23"/>
      <x:c r="CC110" s="24"/>
      <x:c r="CD110" s="23"/>
      <x:c r="CE110" s="23"/>
      <x:c r="CF110" s="24"/>
      <x:c r="CG110" s="23"/>
      <x:c r="CH110" s="23"/>
      <x:c r="CI110" s="23"/>
      <x:c r="CJ110" s="23"/>
      <x:c r="CK110" s="23"/>
      <x:c r="CL110" s="23"/>
      <x:c r="CM110" s="23"/>
      <x:c r="CN110" s="23"/>
      <x:c r="CO110" s="23"/>
      <x:c r="CP110" s="24"/>
      <x:c r="CQ110" s="23"/>
      <x:c r="CR110" s="24"/>
      <x:c r="CS110" s="23"/>
      <x:c r="CT110" s="23"/>
      <x:c r="CU110" s="23"/>
      <x:c r="CV110" s="23"/>
      <x:c r="CW110" s="23"/>
      <x:c r="CY110" s="23"/>
    </x:row>
    <x:row r="111" spans="1:103" ht="18" customHeight="1">
      <x:c r="A111" s="27"/>
      <x:c r="B111" s="23"/>
      <x:c r="C111" s="24"/>
      <x:c r="D111" s="23"/>
      <x:c r="E111" s="24"/>
      <x:c r="F111" s="23"/>
      <x:c r="G111" s="24"/>
      <x:c r="H111" s="23"/>
      <x:c r="I111" s="24"/>
      <x:c r="J111" s="23"/>
      <x:c r="K111" s="23"/>
      <x:c r="L111" s="24"/>
      <x:c r="M111" s="23"/>
      <x:c r="N111" s="23"/>
      <x:c r="O111" s="23"/>
      <x:c r="P111" s="23"/>
      <x:c r="Q111" s="23"/>
      <x:c r="R111" s="24"/>
      <x:c r="S111" s="23"/>
      <x:c r="T111" s="24"/>
      <x:c r="U111" s="23"/>
      <x:c r="V111" s="24"/>
      <x:c r="W111" s="23"/>
      <x:c r="X111" s="23"/>
      <x:c r="Y111" s="23"/>
      <x:c r="Z111" s="23"/>
      <x:c r="AA111" s="23"/>
      <x:c r="AB111" s="23"/>
      <x:c r="AC111" s="23"/>
      <x:c r="AD111" s="23"/>
      <x:c r="AE111" s="23"/>
      <x:c r="AF111" s="23"/>
      <x:c r="AG111" s="23"/>
      <x:c r="AH111" s="23"/>
      <x:c r="AI111" s="23"/>
      <x:c r="AJ111" s="23"/>
      <x:c r="AK111" s="23"/>
      <x:c r="AL111" s="23"/>
      <x:c r="AM111" s="23"/>
      <x:c r="AN111" s="24"/>
      <x:c r="AO111" s="23"/>
      <x:c r="AP111" s="23"/>
      <x:c r="AQ111" s="23"/>
      <x:c r="AR111" s="24"/>
      <x:c r="AS111" s="23"/>
      <x:c r="AT111" s="24"/>
      <x:c r="AU111" s="23"/>
      <x:c r="AV111" s="23"/>
      <x:c r="AW111" s="23"/>
      <x:c r="AX111" s="23"/>
      <x:c r="AY111" s="23"/>
      <x:c r="AZ111" s="23"/>
      <x:c r="BA111" s="24"/>
      <x:c r="BB111" s="23"/>
      <x:c r="BC111" s="23"/>
      <x:c r="BD111" s="23"/>
      <x:c r="BE111" s="23"/>
      <x:c r="BF111" s="23"/>
      <x:c r="BG111" s="23"/>
      <x:c r="BH111" s="23"/>
      <x:c r="BI111" s="23"/>
      <x:c r="BJ111" s="24"/>
      <x:c r="BK111" s="23"/>
      <x:c r="BL111" s="24"/>
      <x:c r="BM111" s="23"/>
      <x:c r="BN111" s="24"/>
      <x:c r="BO111" s="23"/>
      <x:c r="BP111" s="24"/>
      <x:c r="BQ111" s="23"/>
      <x:c r="BR111" s="23"/>
      <x:c r="BS111" s="23"/>
      <x:c r="BT111" s="23"/>
      <x:c r="BV111" s="23"/>
      <x:c r="BW111" s="23"/>
      <x:c r="BX111" s="23"/>
      <x:c r="BY111" s="24"/>
      <x:c r="BZ111" s="23"/>
      <x:c r="CA111" s="24"/>
      <x:c r="CB111" s="23"/>
      <x:c r="CC111" s="24"/>
      <x:c r="CD111" s="23"/>
      <x:c r="CE111" s="23"/>
      <x:c r="CF111" s="24"/>
      <x:c r="CG111" s="23"/>
      <x:c r="CH111" s="23"/>
      <x:c r="CI111" s="23"/>
      <x:c r="CJ111" s="23"/>
      <x:c r="CK111" s="23"/>
      <x:c r="CL111" s="23"/>
      <x:c r="CM111" s="23"/>
      <x:c r="CN111" s="23"/>
      <x:c r="CO111" s="23"/>
      <x:c r="CP111" s="24"/>
      <x:c r="CQ111" s="23"/>
      <x:c r="CR111" s="24"/>
      <x:c r="CS111" s="23"/>
      <x:c r="CT111" s="23"/>
      <x:c r="CU111" s="23"/>
      <x:c r="CV111" s="23"/>
      <x:c r="CW111" s="23"/>
      <x:c r="CY111" s="23"/>
    </x:row>
    <x:row r="112" spans="1:103" ht="18" customHeight="1">
      <x:c r="A112" s="27"/>
      <x:c r="B112" s="23"/>
      <x:c r="C112" s="24"/>
      <x:c r="D112" s="23"/>
      <x:c r="E112" s="24"/>
      <x:c r="F112" s="23"/>
      <x:c r="G112" s="24"/>
      <x:c r="H112" s="23"/>
      <x:c r="I112" s="24"/>
      <x:c r="J112" s="23"/>
      <x:c r="K112" s="23"/>
      <x:c r="L112" s="24"/>
      <x:c r="M112" s="23"/>
      <x:c r="N112" s="23"/>
      <x:c r="O112" s="23"/>
      <x:c r="P112" s="23"/>
      <x:c r="Q112" s="23"/>
      <x:c r="R112" s="24"/>
      <x:c r="S112" s="23"/>
      <x:c r="T112" s="24"/>
      <x:c r="U112" s="23"/>
      <x:c r="V112" s="24"/>
      <x:c r="W112" s="23"/>
      <x:c r="X112" s="23"/>
      <x:c r="Y112" s="23"/>
      <x:c r="Z112" s="23"/>
      <x:c r="AA112" s="23"/>
      <x:c r="AB112" s="23"/>
      <x:c r="AC112" s="23"/>
      <x:c r="AD112" s="23"/>
      <x:c r="AE112" s="23"/>
      <x:c r="AF112" s="23"/>
      <x:c r="AG112" s="23"/>
      <x:c r="AH112" s="23"/>
      <x:c r="AI112" s="23"/>
      <x:c r="AJ112" s="23"/>
      <x:c r="AK112" s="23"/>
      <x:c r="AL112" s="23"/>
      <x:c r="AM112" s="23"/>
      <x:c r="AN112" s="24"/>
      <x:c r="AO112" s="23"/>
      <x:c r="AP112" s="23"/>
      <x:c r="AQ112" s="23"/>
      <x:c r="AR112" s="24"/>
      <x:c r="AS112" s="23"/>
      <x:c r="AT112" s="24"/>
      <x:c r="AU112" s="23"/>
      <x:c r="AV112" s="23"/>
      <x:c r="AW112" s="23"/>
      <x:c r="AX112" s="23"/>
      <x:c r="AY112" s="23"/>
      <x:c r="AZ112" s="23"/>
      <x:c r="BA112" s="24"/>
      <x:c r="BB112" s="23"/>
      <x:c r="BC112" s="23"/>
      <x:c r="BD112" s="23"/>
      <x:c r="BE112" s="23"/>
      <x:c r="BF112" s="23"/>
      <x:c r="BG112" s="23"/>
      <x:c r="BH112" s="23"/>
      <x:c r="BI112" s="23"/>
      <x:c r="BJ112" s="24"/>
      <x:c r="BK112" s="23"/>
      <x:c r="BL112" s="24"/>
      <x:c r="BM112" s="23"/>
      <x:c r="BN112" s="24"/>
      <x:c r="BO112" s="23"/>
      <x:c r="BP112" s="24"/>
      <x:c r="BQ112" s="23"/>
      <x:c r="BR112" s="23"/>
      <x:c r="BS112" s="23"/>
      <x:c r="BT112" s="23"/>
      <x:c r="BV112" s="23"/>
      <x:c r="BW112" s="23"/>
      <x:c r="BX112" s="23"/>
      <x:c r="BY112" s="24"/>
      <x:c r="BZ112" s="23"/>
      <x:c r="CA112" s="24"/>
      <x:c r="CB112" s="23"/>
      <x:c r="CC112" s="24"/>
      <x:c r="CD112" s="23"/>
      <x:c r="CE112" s="23"/>
      <x:c r="CF112" s="24"/>
      <x:c r="CG112" s="23"/>
      <x:c r="CH112" s="23"/>
      <x:c r="CI112" s="23"/>
      <x:c r="CJ112" s="23"/>
      <x:c r="CK112" s="23"/>
      <x:c r="CL112" s="23"/>
      <x:c r="CM112" s="23"/>
      <x:c r="CN112" s="23"/>
      <x:c r="CO112" s="23"/>
      <x:c r="CP112" s="24"/>
      <x:c r="CQ112" s="23"/>
      <x:c r="CR112" s="24"/>
      <x:c r="CS112" s="23"/>
      <x:c r="CT112" s="23"/>
      <x:c r="CU112" s="23"/>
      <x:c r="CV112" s="23"/>
      <x:c r="CW112" s="23"/>
      <x:c r="CY112" s="23"/>
    </x:row>
    <x:row r="113" spans="1:103" ht="18" customHeight="1">
      <x:c r="A113" s="27"/>
      <x:c r="B113" s="23"/>
      <x:c r="C113" s="24"/>
      <x:c r="D113" s="23"/>
      <x:c r="E113" s="24"/>
      <x:c r="F113" s="23"/>
      <x:c r="G113" s="24"/>
      <x:c r="H113" s="23"/>
      <x:c r="I113" s="24"/>
      <x:c r="J113" s="23"/>
      <x:c r="K113" s="23"/>
      <x:c r="L113" s="24"/>
      <x:c r="M113" s="23"/>
      <x:c r="N113" s="23"/>
      <x:c r="O113" s="23"/>
      <x:c r="P113" s="23"/>
      <x:c r="Q113" s="23"/>
      <x:c r="R113" s="24"/>
      <x:c r="S113" s="23"/>
      <x:c r="T113" s="24"/>
      <x:c r="U113" s="23"/>
      <x:c r="V113" s="24"/>
      <x:c r="W113" s="23"/>
      <x:c r="X113" s="23"/>
      <x:c r="Y113" s="23"/>
      <x:c r="Z113" s="23"/>
      <x:c r="AA113" s="23"/>
      <x:c r="AB113" s="23"/>
      <x:c r="AC113" s="23"/>
      <x:c r="AD113" s="23"/>
      <x:c r="AE113" s="23"/>
      <x:c r="AF113" s="23"/>
      <x:c r="AG113" s="23"/>
      <x:c r="AH113" s="23"/>
      <x:c r="AI113" s="23"/>
      <x:c r="AJ113" s="23"/>
      <x:c r="AK113" s="23"/>
      <x:c r="AL113" s="23"/>
      <x:c r="AM113" s="23"/>
      <x:c r="AN113" s="24"/>
      <x:c r="AO113" s="23"/>
      <x:c r="AP113" s="23"/>
      <x:c r="AQ113" s="23"/>
      <x:c r="AR113" s="24"/>
      <x:c r="AS113" s="23"/>
      <x:c r="AT113" s="24"/>
      <x:c r="AU113" s="23"/>
      <x:c r="AV113" s="23"/>
      <x:c r="AW113" s="23"/>
      <x:c r="AX113" s="23"/>
      <x:c r="AY113" s="23"/>
      <x:c r="AZ113" s="23"/>
      <x:c r="BA113" s="24"/>
      <x:c r="BB113" s="23"/>
      <x:c r="BC113" s="23"/>
      <x:c r="BD113" s="23"/>
      <x:c r="BE113" s="23"/>
      <x:c r="BF113" s="23"/>
      <x:c r="BG113" s="23"/>
      <x:c r="BH113" s="23"/>
      <x:c r="BI113" s="23"/>
      <x:c r="BJ113" s="24"/>
      <x:c r="BK113" s="23"/>
      <x:c r="BL113" s="24"/>
      <x:c r="BM113" s="23"/>
      <x:c r="BN113" s="24"/>
      <x:c r="BO113" s="23"/>
      <x:c r="BP113" s="24"/>
      <x:c r="BQ113" s="23"/>
      <x:c r="BR113" s="23"/>
      <x:c r="BS113" s="23"/>
      <x:c r="BT113" s="23"/>
      <x:c r="BV113" s="23"/>
      <x:c r="BW113" s="23"/>
      <x:c r="BX113" s="23"/>
      <x:c r="BY113" s="24"/>
      <x:c r="BZ113" s="23"/>
      <x:c r="CA113" s="24"/>
      <x:c r="CB113" s="23"/>
      <x:c r="CC113" s="24"/>
      <x:c r="CD113" s="23"/>
      <x:c r="CE113" s="23"/>
      <x:c r="CF113" s="24"/>
      <x:c r="CG113" s="23"/>
      <x:c r="CH113" s="23"/>
      <x:c r="CI113" s="23"/>
      <x:c r="CJ113" s="23"/>
      <x:c r="CK113" s="23"/>
      <x:c r="CL113" s="23"/>
      <x:c r="CM113" s="23"/>
      <x:c r="CN113" s="23"/>
      <x:c r="CO113" s="23"/>
      <x:c r="CP113" s="24"/>
      <x:c r="CQ113" s="23"/>
      <x:c r="CR113" s="24"/>
      <x:c r="CS113" s="23"/>
      <x:c r="CT113" s="23"/>
      <x:c r="CU113" s="23"/>
      <x:c r="CV113" s="23"/>
      <x:c r="CW113" s="23"/>
      <x:c r="CY113" s="23"/>
    </x:row>
    <x:row r="114" spans="1:103" ht="18" customHeight="1">
      <x:c r="A114" s="27"/>
      <x:c r="B114" s="23"/>
      <x:c r="C114" s="24"/>
      <x:c r="D114" s="23"/>
      <x:c r="E114" s="24"/>
      <x:c r="F114" s="23"/>
      <x:c r="G114" s="24"/>
      <x:c r="H114" s="23"/>
      <x:c r="I114" s="24"/>
      <x:c r="J114" s="23"/>
      <x:c r="K114" s="23"/>
      <x:c r="L114" s="24"/>
      <x:c r="M114" s="23"/>
      <x:c r="N114" s="23"/>
      <x:c r="O114" s="23"/>
      <x:c r="P114" s="23"/>
      <x:c r="Q114" s="23"/>
      <x:c r="R114" s="24"/>
      <x:c r="S114" s="23"/>
      <x:c r="T114" s="24"/>
      <x:c r="U114" s="23"/>
      <x:c r="V114" s="24"/>
      <x:c r="W114" s="23"/>
      <x:c r="X114" s="23"/>
      <x:c r="Y114" s="23"/>
      <x:c r="Z114" s="23"/>
      <x:c r="AA114" s="23"/>
      <x:c r="AB114" s="23"/>
      <x:c r="AC114" s="23"/>
      <x:c r="AD114" s="23"/>
      <x:c r="AE114" s="23"/>
      <x:c r="AF114" s="23"/>
      <x:c r="AG114" s="23"/>
      <x:c r="AH114" s="23"/>
      <x:c r="AI114" s="23"/>
      <x:c r="AJ114" s="23"/>
      <x:c r="AK114" s="23"/>
      <x:c r="AL114" s="23"/>
      <x:c r="AM114" s="23"/>
      <x:c r="AN114" s="24"/>
      <x:c r="AO114" s="23"/>
      <x:c r="AP114" s="23"/>
      <x:c r="AQ114" s="23"/>
      <x:c r="AR114" s="24"/>
      <x:c r="AS114" s="23"/>
      <x:c r="AT114" s="24"/>
      <x:c r="AU114" s="23"/>
      <x:c r="AV114" s="23"/>
      <x:c r="AW114" s="23"/>
      <x:c r="AX114" s="23"/>
      <x:c r="AY114" s="23"/>
      <x:c r="AZ114" s="23"/>
      <x:c r="BA114" s="24"/>
      <x:c r="BB114" s="23"/>
      <x:c r="BC114" s="23"/>
      <x:c r="BD114" s="23"/>
      <x:c r="BE114" s="23"/>
      <x:c r="BF114" s="23"/>
      <x:c r="BG114" s="23"/>
      <x:c r="BH114" s="23"/>
      <x:c r="BI114" s="23"/>
      <x:c r="BJ114" s="24"/>
      <x:c r="BK114" s="23"/>
      <x:c r="BL114" s="24"/>
      <x:c r="BM114" s="23"/>
      <x:c r="BN114" s="24"/>
      <x:c r="BO114" s="23"/>
      <x:c r="BP114" s="24"/>
      <x:c r="BQ114" s="23"/>
      <x:c r="BR114" s="23"/>
      <x:c r="BS114" s="23"/>
      <x:c r="BT114" s="23"/>
      <x:c r="BV114" s="23"/>
      <x:c r="BW114" s="23"/>
      <x:c r="BX114" s="23"/>
      <x:c r="BY114" s="24"/>
      <x:c r="BZ114" s="23"/>
      <x:c r="CA114" s="24"/>
      <x:c r="CB114" s="23"/>
      <x:c r="CC114" s="24"/>
      <x:c r="CD114" s="23"/>
      <x:c r="CE114" s="23"/>
      <x:c r="CF114" s="24"/>
      <x:c r="CG114" s="23"/>
      <x:c r="CH114" s="23"/>
      <x:c r="CI114" s="23"/>
      <x:c r="CJ114" s="23"/>
      <x:c r="CK114" s="23"/>
      <x:c r="CL114" s="23"/>
      <x:c r="CM114" s="23"/>
      <x:c r="CN114" s="23"/>
      <x:c r="CO114" s="23"/>
      <x:c r="CP114" s="24"/>
      <x:c r="CQ114" s="23"/>
      <x:c r="CR114" s="24"/>
      <x:c r="CS114" s="23"/>
      <x:c r="CT114" s="23"/>
      <x:c r="CU114" s="23"/>
      <x:c r="CV114" s="23"/>
      <x:c r="CW114" s="23"/>
      <x:c r="CY114" s="23"/>
    </x:row>
    <x:row r="115" spans="1:103" ht="18" customHeight="1">
      <x:c r="A115" s="27"/>
      <x:c r="B115" s="23"/>
      <x:c r="C115" s="24"/>
      <x:c r="D115" s="23"/>
      <x:c r="E115" s="24"/>
      <x:c r="F115" s="23"/>
      <x:c r="G115" s="24"/>
      <x:c r="H115" s="23"/>
      <x:c r="I115" s="24"/>
      <x:c r="J115" s="23"/>
      <x:c r="K115" s="23"/>
      <x:c r="L115" s="24"/>
      <x:c r="M115" s="23"/>
      <x:c r="N115" s="23"/>
      <x:c r="O115" s="23"/>
      <x:c r="P115" s="23"/>
      <x:c r="Q115" s="23"/>
      <x:c r="R115" s="24"/>
      <x:c r="S115" s="23"/>
      <x:c r="T115" s="24"/>
      <x:c r="U115" s="23"/>
      <x:c r="V115" s="24"/>
      <x:c r="W115" s="23"/>
      <x:c r="X115" s="23"/>
      <x:c r="Y115" s="23"/>
      <x:c r="Z115" s="23"/>
      <x:c r="AA115" s="23"/>
      <x:c r="AB115" s="23"/>
      <x:c r="AC115" s="23"/>
      <x:c r="AD115" s="23"/>
      <x:c r="AE115" s="23"/>
      <x:c r="AF115" s="23"/>
      <x:c r="AG115" s="23"/>
      <x:c r="AH115" s="23"/>
      <x:c r="AI115" s="23"/>
      <x:c r="AJ115" s="23"/>
      <x:c r="AK115" s="23"/>
      <x:c r="AL115" s="23"/>
      <x:c r="AM115" s="23"/>
      <x:c r="AN115" s="24"/>
      <x:c r="AO115" s="23"/>
      <x:c r="AP115" s="23"/>
      <x:c r="AQ115" s="23"/>
      <x:c r="AR115" s="24"/>
      <x:c r="AS115" s="23"/>
      <x:c r="AT115" s="24"/>
      <x:c r="AU115" s="23"/>
      <x:c r="AV115" s="23"/>
      <x:c r="AW115" s="23"/>
      <x:c r="AX115" s="23"/>
      <x:c r="AY115" s="23"/>
      <x:c r="AZ115" s="23"/>
      <x:c r="BA115" s="24"/>
      <x:c r="BB115" s="23"/>
      <x:c r="BC115" s="23"/>
      <x:c r="BD115" s="23"/>
      <x:c r="BE115" s="23"/>
      <x:c r="BF115" s="23"/>
      <x:c r="BG115" s="23"/>
      <x:c r="BH115" s="23"/>
      <x:c r="BI115" s="23"/>
      <x:c r="BJ115" s="24"/>
      <x:c r="BK115" s="23"/>
      <x:c r="BL115" s="24"/>
      <x:c r="BM115" s="23"/>
      <x:c r="BN115" s="24"/>
      <x:c r="BO115" s="23"/>
      <x:c r="BP115" s="24"/>
      <x:c r="BQ115" s="23"/>
      <x:c r="BR115" s="23"/>
      <x:c r="BS115" s="23"/>
      <x:c r="BT115" s="23"/>
      <x:c r="BV115" s="23"/>
      <x:c r="BW115" s="23"/>
      <x:c r="BX115" s="23"/>
      <x:c r="BY115" s="24"/>
      <x:c r="BZ115" s="23"/>
      <x:c r="CA115" s="24"/>
      <x:c r="CB115" s="23"/>
      <x:c r="CC115" s="24"/>
      <x:c r="CD115" s="23"/>
      <x:c r="CE115" s="23"/>
      <x:c r="CF115" s="24"/>
      <x:c r="CG115" s="23"/>
      <x:c r="CH115" s="23"/>
      <x:c r="CI115" s="23"/>
      <x:c r="CJ115" s="23"/>
      <x:c r="CK115" s="23"/>
      <x:c r="CL115" s="23"/>
      <x:c r="CM115" s="23"/>
      <x:c r="CN115" s="23"/>
      <x:c r="CO115" s="23"/>
      <x:c r="CP115" s="24"/>
      <x:c r="CQ115" s="23"/>
      <x:c r="CR115" s="24"/>
      <x:c r="CS115" s="23"/>
      <x:c r="CT115" s="23"/>
      <x:c r="CU115" s="23"/>
      <x:c r="CV115" s="23"/>
      <x:c r="CW115" s="23"/>
      <x:c r="CY115" s="23"/>
    </x:row>
    <x:row r="116" spans="1:103" ht="18" customHeight="1">
      <x:c r="A116" s="27"/>
      <x:c r="B116" s="23"/>
      <x:c r="C116" s="24"/>
      <x:c r="D116" s="23"/>
      <x:c r="E116" s="24"/>
      <x:c r="F116" s="23"/>
      <x:c r="G116" s="24"/>
      <x:c r="H116" s="23"/>
      <x:c r="I116" s="24"/>
      <x:c r="J116" s="23"/>
      <x:c r="K116" s="23"/>
      <x:c r="L116" s="24"/>
      <x:c r="M116" s="23"/>
      <x:c r="N116" s="23"/>
      <x:c r="O116" s="23"/>
      <x:c r="P116" s="23"/>
      <x:c r="Q116" s="23"/>
      <x:c r="R116" s="24"/>
      <x:c r="S116" s="23"/>
      <x:c r="T116" s="24"/>
      <x:c r="U116" s="23"/>
      <x:c r="V116" s="24"/>
      <x:c r="W116" s="23"/>
      <x:c r="X116" s="23"/>
      <x:c r="Y116" s="23"/>
      <x:c r="Z116" s="23"/>
      <x:c r="AA116" s="23"/>
      <x:c r="AB116" s="23"/>
      <x:c r="AC116" s="23"/>
      <x:c r="AD116" s="23"/>
      <x:c r="AE116" s="23"/>
      <x:c r="AF116" s="23"/>
      <x:c r="AG116" s="23"/>
      <x:c r="AH116" s="23"/>
      <x:c r="AI116" s="23"/>
      <x:c r="AJ116" s="23"/>
      <x:c r="AK116" s="23"/>
      <x:c r="AL116" s="23"/>
      <x:c r="AM116" s="23"/>
      <x:c r="AN116" s="24"/>
      <x:c r="AO116" s="23"/>
      <x:c r="AP116" s="23"/>
      <x:c r="AQ116" s="23"/>
      <x:c r="AR116" s="24"/>
      <x:c r="AS116" s="23"/>
      <x:c r="AT116" s="24"/>
      <x:c r="AU116" s="23"/>
      <x:c r="AV116" s="23"/>
      <x:c r="AW116" s="23"/>
      <x:c r="AX116" s="23"/>
      <x:c r="AY116" s="23"/>
      <x:c r="AZ116" s="23"/>
      <x:c r="BA116" s="24"/>
      <x:c r="BB116" s="23"/>
      <x:c r="BC116" s="23"/>
      <x:c r="BD116" s="23"/>
      <x:c r="BE116" s="23"/>
      <x:c r="BF116" s="23"/>
      <x:c r="BG116" s="23"/>
      <x:c r="BH116" s="23"/>
      <x:c r="BI116" s="23"/>
      <x:c r="BJ116" s="24"/>
      <x:c r="BK116" s="23"/>
      <x:c r="BL116" s="24"/>
      <x:c r="BM116" s="23"/>
      <x:c r="BN116" s="24"/>
      <x:c r="BO116" s="23"/>
      <x:c r="BP116" s="24"/>
      <x:c r="BQ116" s="23"/>
      <x:c r="BR116" s="23"/>
      <x:c r="BS116" s="23"/>
      <x:c r="BT116" s="23"/>
      <x:c r="BV116" s="23"/>
      <x:c r="BW116" s="23"/>
      <x:c r="BX116" s="23"/>
      <x:c r="BY116" s="24"/>
      <x:c r="BZ116" s="23"/>
      <x:c r="CA116" s="24"/>
      <x:c r="CB116" s="23"/>
      <x:c r="CC116" s="24"/>
      <x:c r="CD116" s="23"/>
      <x:c r="CE116" s="23"/>
      <x:c r="CF116" s="24"/>
      <x:c r="CG116" s="23"/>
      <x:c r="CH116" s="23"/>
      <x:c r="CI116" s="23"/>
      <x:c r="CJ116" s="23"/>
      <x:c r="CK116" s="23"/>
      <x:c r="CL116" s="23"/>
      <x:c r="CM116" s="23"/>
      <x:c r="CN116" s="23"/>
      <x:c r="CO116" s="23"/>
      <x:c r="CP116" s="24"/>
      <x:c r="CQ116" s="23"/>
      <x:c r="CR116" s="24"/>
      <x:c r="CS116" s="23"/>
      <x:c r="CT116" s="23"/>
      <x:c r="CU116" s="23"/>
      <x:c r="CV116" s="23"/>
      <x:c r="CW116" s="23"/>
      <x:c r="CY116" s="23"/>
    </x:row>
    <x:row r="117" spans="1:103" ht="18" customHeight="1">
      <x:c r="A117" s="27"/>
      <x:c r="B117" s="23"/>
      <x:c r="C117" s="24"/>
      <x:c r="D117" s="23"/>
      <x:c r="E117" s="24"/>
      <x:c r="F117" s="23"/>
      <x:c r="G117" s="24"/>
      <x:c r="H117" s="23"/>
      <x:c r="I117" s="24"/>
      <x:c r="J117" s="23"/>
      <x:c r="K117" s="23"/>
      <x:c r="L117" s="24"/>
      <x:c r="M117" s="23"/>
      <x:c r="N117" s="23"/>
      <x:c r="O117" s="23"/>
      <x:c r="P117" s="23"/>
      <x:c r="Q117" s="23"/>
      <x:c r="R117" s="24"/>
      <x:c r="S117" s="23"/>
      <x:c r="T117" s="24"/>
      <x:c r="U117" s="23"/>
      <x:c r="V117" s="24"/>
      <x:c r="W117" s="23"/>
      <x:c r="X117" s="23"/>
      <x:c r="Y117" s="23"/>
      <x:c r="Z117" s="23"/>
      <x:c r="AA117" s="23"/>
      <x:c r="AB117" s="23"/>
      <x:c r="AC117" s="23"/>
      <x:c r="AD117" s="23"/>
      <x:c r="AE117" s="23"/>
      <x:c r="AF117" s="23"/>
      <x:c r="AG117" s="23"/>
      <x:c r="AH117" s="23"/>
      <x:c r="AI117" s="23"/>
      <x:c r="AJ117" s="23"/>
      <x:c r="AK117" s="23"/>
      <x:c r="AL117" s="23"/>
      <x:c r="AM117" s="23"/>
      <x:c r="AN117" s="24"/>
      <x:c r="AO117" s="23"/>
      <x:c r="AP117" s="23"/>
      <x:c r="AQ117" s="23"/>
      <x:c r="AR117" s="24"/>
      <x:c r="AS117" s="23"/>
      <x:c r="AT117" s="24"/>
      <x:c r="AU117" s="23"/>
      <x:c r="AV117" s="23"/>
      <x:c r="AW117" s="23"/>
      <x:c r="AX117" s="23"/>
      <x:c r="AY117" s="23"/>
      <x:c r="AZ117" s="23"/>
      <x:c r="BA117" s="24"/>
      <x:c r="BB117" s="23"/>
      <x:c r="BC117" s="23"/>
      <x:c r="BD117" s="23"/>
      <x:c r="BE117" s="23"/>
      <x:c r="BF117" s="23"/>
      <x:c r="BG117" s="23"/>
      <x:c r="BH117" s="23"/>
      <x:c r="BI117" s="23"/>
      <x:c r="BJ117" s="24"/>
      <x:c r="BK117" s="23"/>
      <x:c r="BL117" s="24"/>
      <x:c r="BM117" s="23"/>
      <x:c r="BN117" s="24"/>
      <x:c r="BO117" s="23"/>
      <x:c r="BP117" s="24"/>
      <x:c r="BQ117" s="23"/>
      <x:c r="BR117" s="23"/>
      <x:c r="BS117" s="23"/>
      <x:c r="BT117" s="23"/>
      <x:c r="BV117" s="23"/>
      <x:c r="BW117" s="23"/>
      <x:c r="BX117" s="23"/>
      <x:c r="BY117" s="24"/>
      <x:c r="BZ117" s="23"/>
      <x:c r="CA117" s="24"/>
      <x:c r="CB117" s="23"/>
      <x:c r="CC117" s="24"/>
      <x:c r="CD117" s="23"/>
      <x:c r="CE117" s="23"/>
      <x:c r="CF117" s="24"/>
      <x:c r="CG117" s="23"/>
      <x:c r="CH117" s="23"/>
      <x:c r="CI117" s="23"/>
      <x:c r="CJ117" s="23"/>
      <x:c r="CK117" s="23"/>
      <x:c r="CL117" s="23"/>
      <x:c r="CM117" s="23"/>
      <x:c r="CN117" s="23"/>
      <x:c r="CO117" s="23"/>
      <x:c r="CP117" s="24"/>
      <x:c r="CQ117" s="23"/>
      <x:c r="CR117" s="24"/>
      <x:c r="CS117" s="23"/>
      <x:c r="CT117" s="23"/>
      <x:c r="CU117" s="23"/>
      <x:c r="CV117" s="23"/>
      <x:c r="CW117" s="23"/>
      <x:c r="CY117" s="23"/>
    </x:row>
    <x:row r="118" spans="1:103" ht="18" customHeight="1">
      <x:c r="A118" s="27"/>
      <x:c r="B118" s="23"/>
      <x:c r="C118" s="24"/>
      <x:c r="D118" s="23"/>
      <x:c r="E118" s="24"/>
      <x:c r="F118" s="23"/>
      <x:c r="G118" s="24"/>
      <x:c r="H118" s="23"/>
      <x:c r="I118" s="24"/>
      <x:c r="J118" s="23"/>
      <x:c r="K118" s="23"/>
      <x:c r="L118" s="24"/>
      <x:c r="M118" s="23"/>
      <x:c r="N118" s="23"/>
      <x:c r="O118" s="23"/>
      <x:c r="P118" s="23"/>
      <x:c r="Q118" s="23"/>
      <x:c r="R118" s="24"/>
      <x:c r="S118" s="23"/>
      <x:c r="T118" s="24"/>
      <x:c r="U118" s="23"/>
      <x:c r="V118" s="24"/>
      <x:c r="W118" s="23"/>
      <x:c r="X118" s="23"/>
      <x:c r="Y118" s="23"/>
      <x:c r="Z118" s="23"/>
      <x:c r="AA118" s="23"/>
      <x:c r="AB118" s="23"/>
      <x:c r="AC118" s="23"/>
      <x:c r="AD118" s="23"/>
      <x:c r="AE118" s="23"/>
      <x:c r="AF118" s="23"/>
      <x:c r="AG118" s="23"/>
      <x:c r="AH118" s="23"/>
      <x:c r="AI118" s="23"/>
      <x:c r="AJ118" s="23"/>
      <x:c r="AK118" s="23"/>
      <x:c r="AL118" s="23"/>
      <x:c r="AM118" s="23"/>
      <x:c r="AN118" s="24"/>
      <x:c r="AO118" s="23"/>
      <x:c r="AP118" s="23"/>
      <x:c r="AQ118" s="23"/>
      <x:c r="AR118" s="24"/>
      <x:c r="AS118" s="23"/>
      <x:c r="AT118" s="24"/>
      <x:c r="AU118" s="23"/>
      <x:c r="AV118" s="23"/>
      <x:c r="AW118" s="23"/>
      <x:c r="AX118" s="23"/>
      <x:c r="AY118" s="23"/>
      <x:c r="AZ118" s="23"/>
      <x:c r="BA118" s="24"/>
      <x:c r="BB118" s="23"/>
      <x:c r="BC118" s="23"/>
      <x:c r="BD118" s="23"/>
      <x:c r="BE118" s="23"/>
      <x:c r="BF118" s="23"/>
      <x:c r="BG118" s="23"/>
      <x:c r="BH118" s="23"/>
      <x:c r="BI118" s="23"/>
      <x:c r="BJ118" s="24"/>
      <x:c r="BK118" s="23"/>
      <x:c r="BL118" s="24"/>
      <x:c r="BM118" s="23"/>
      <x:c r="BN118" s="24"/>
      <x:c r="BO118" s="23"/>
      <x:c r="BP118" s="24"/>
      <x:c r="BQ118" s="23"/>
      <x:c r="BR118" s="23"/>
      <x:c r="BS118" s="23"/>
      <x:c r="BT118" s="23"/>
      <x:c r="BV118" s="23"/>
      <x:c r="BW118" s="23"/>
      <x:c r="BX118" s="23"/>
      <x:c r="BY118" s="24"/>
      <x:c r="BZ118" s="23"/>
      <x:c r="CA118" s="24"/>
      <x:c r="CB118" s="23"/>
      <x:c r="CC118" s="24"/>
      <x:c r="CD118" s="23"/>
      <x:c r="CE118" s="23"/>
      <x:c r="CF118" s="24"/>
      <x:c r="CG118" s="23"/>
      <x:c r="CH118" s="23"/>
      <x:c r="CI118" s="23"/>
      <x:c r="CJ118" s="23"/>
      <x:c r="CK118" s="23"/>
      <x:c r="CL118" s="23"/>
      <x:c r="CM118" s="23"/>
      <x:c r="CN118" s="23"/>
      <x:c r="CO118" s="23"/>
      <x:c r="CP118" s="24"/>
      <x:c r="CQ118" s="23"/>
      <x:c r="CR118" s="24"/>
      <x:c r="CS118" s="23"/>
      <x:c r="CT118" s="23"/>
      <x:c r="CU118" s="23"/>
      <x:c r="CV118" s="23"/>
      <x:c r="CW118" s="23"/>
      <x:c r="CY118" s="23"/>
    </x:row>
    <x:row r="119" spans="1:103" ht="18" customHeight="1">
      <x:c r="A119" s="27"/>
      <x:c r="B119" s="23"/>
      <x:c r="C119" s="24"/>
      <x:c r="D119" s="23"/>
      <x:c r="E119" s="24"/>
      <x:c r="F119" s="23"/>
      <x:c r="G119" s="24"/>
      <x:c r="H119" s="23"/>
      <x:c r="I119" s="24"/>
      <x:c r="J119" s="23"/>
      <x:c r="K119" s="23"/>
      <x:c r="L119" s="24"/>
      <x:c r="M119" s="23"/>
      <x:c r="N119" s="23"/>
      <x:c r="O119" s="23"/>
      <x:c r="P119" s="23"/>
      <x:c r="Q119" s="23"/>
      <x:c r="R119" s="24"/>
      <x:c r="S119" s="23"/>
      <x:c r="T119" s="24"/>
      <x:c r="U119" s="23"/>
      <x:c r="V119" s="24"/>
      <x:c r="W119" s="23"/>
      <x:c r="X119" s="23"/>
      <x:c r="Y119" s="23"/>
      <x:c r="Z119" s="23"/>
      <x:c r="AA119" s="23"/>
      <x:c r="AB119" s="23"/>
      <x:c r="AC119" s="23"/>
      <x:c r="AD119" s="23"/>
      <x:c r="AE119" s="23"/>
      <x:c r="AF119" s="23"/>
      <x:c r="AG119" s="23"/>
      <x:c r="AH119" s="23"/>
      <x:c r="AI119" s="23"/>
      <x:c r="AJ119" s="23"/>
      <x:c r="AK119" s="23"/>
      <x:c r="AL119" s="23"/>
      <x:c r="AM119" s="23"/>
      <x:c r="AN119" s="24"/>
      <x:c r="AO119" s="23"/>
      <x:c r="AP119" s="23"/>
      <x:c r="AQ119" s="23"/>
      <x:c r="AR119" s="24"/>
      <x:c r="AS119" s="23"/>
      <x:c r="AT119" s="24"/>
      <x:c r="AU119" s="23"/>
      <x:c r="AV119" s="23"/>
      <x:c r="AW119" s="23"/>
      <x:c r="AX119" s="23"/>
      <x:c r="AY119" s="23"/>
      <x:c r="AZ119" s="23"/>
      <x:c r="BA119" s="24"/>
      <x:c r="BB119" s="23"/>
      <x:c r="BC119" s="23"/>
      <x:c r="BD119" s="23"/>
      <x:c r="BE119" s="23"/>
      <x:c r="BF119" s="23"/>
      <x:c r="BG119" s="23"/>
      <x:c r="BH119" s="23"/>
      <x:c r="BI119" s="23"/>
      <x:c r="BJ119" s="24"/>
      <x:c r="BK119" s="23"/>
      <x:c r="BL119" s="24"/>
      <x:c r="BM119" s="23"/>
      <x:c r="BN119" s="24"/>
      <x:c r="BO119" s="23"/>
      <x:c r="BP119" s="24"/>
      <x:c r="BQ119" s="23"/>
      <x:c r="BR119" s="23"/>
      <x:c r="BS119" s="23"/>
      <x:c r="BT119" s="23"/>
      <x:c r="BV119" s="23"/>
      <x:c r="BW119" s="23"/>
      <x:c r="BX119" s="23"/>
      <x:c r="BY119" s="24"/>
      <x:c r="BZ119" s="23"/>
      <x:c r="CA119" s="24"/>
      <x:c r="CB119" s="23"/>
      <x:c r="CC119" s="24"/>
      <x:c r="CD119" s="23"/>
      <x:c r="CE119" s="23"/>
      <x:c r="CF119" s="24"/>
      <x:c r="CG119" s="23"/>
      <x:c r="CH119" s="23"/>
      <x:c r="CI119" s="23"/>
      <x:c r="CJ119" s="23"/>
      <x:c r="CK119" s="23"/>
      <x:c r="CL119" s="23"/>
      <x:c r="CM119" s="23"/>
      <x:c r="CN119" s="23"/>
      <x:c r="CO119" s="23"/>
      <x:c r="CP119" s="24"/>
      <x:c r="CQ119" s="23"/>
      <x:c r="CR119" s="24"/>
      <x:c r="CS119" s="23"/>
      <x:c r="CT119" s="23"/>
      <x:c r="CU119" s="23"/>
      <x:c r="CV119" s="23"/>
      <x:c r="CW119" s="23"/>
      <x:c r="CY119" s="23"/>
    </x:row>
    <x:row r="120" spans="1:103" ht="18" customHeight="1">
      <x:c r="A120" s="27"/>
      <x:c r="B120" s="23"/>
      <x:c r="C120" s="24"/>
      <x:c r="D120" s="23"/>
      <x:c r="E120" s="24"/>
      <x:c r="F120" s="23"/>
      <x:c r="G120" s="24"/>
      <x:c r="H120" s="23"/>
      <x:c r="I120" s="24"/>
      <x:c r="J120" s="23"/>
      <x:c r="K120" s="23"/>
      <x:c r="L120" s="24"/>
      <x:c r="M120" s="23"/>
      <x:c r="N120" s="23"/>
      <x:c r="O120" s="23"/>
      <x:c r="P120" s="23"/>
      <x:c r="Q120" s="23"/>
      <x:c r="R120" s="24"/>
      <x:c r="S120" s="23"/>
      <x:c r="T120" s="24"/>
      <x:c r="U120" s="23"/>
      <x:c r="V120" s="24"/>
      <x:c r="W120" s="23"/>
      <x:c r="X120" s="23"/>
      <x:c r="Y120" s="23"/>
      <x:c r="Z120" s="23"/>
      <x:c r="AA120" s="23"/>
      <x:c r="AB120" s="23"/>
      <x:c r="AC120" s="23"/>
      <x:c r="AD120" s="23"/>
      <x:c r="AE120" s="23"/>
      <x:c r="AF120" s="23"/>
      <x:c r="AG120" s="23"/>
      <x:c r="AH120" s="23"/>
      <x:c r="AI120" s="23"/>
      <x:c r="AJ120" s="23"/>
      <x:c r="AK120" s="23"/>
      <x:c r="AL120" s="23"/>
      <x:c r="AM120" s="23"/>
      <x:c r="AN120" s="24"/>
      <x:c r="AO120" s="23"/>
      <x:c r="AP120" s="23"/>
      <x:c r="AQ120" s="23"/>
      <x:c r="AR120" s="24"/>
      <x:c r="AS120" s="23"/>
      <x:c r="AT120" s="24"/>
      <x:c r="AU120" s="23"/>
      <x:c r="AV120" s="23"/>
      <x:c r="AW120" s="23"/>
      <x:c r="AX120" s="23"/>
      <x:c r="AY120" s="23"/>
      <x:c r="AZ120" s="23"/>
      <x:c r="BA120" s="24"/>
      <x:c r="BB120" s="23"/>
      <x:c r="BC120" s="23"/>
      <x:c r="BD120" s="23"/>
      <x:c r="BE120" s="23"/>
      <x:c r="BF120" s="23"/>
      <x:c r="BG120" s="23"/>
      <x:c r="BH120" s="23"/>
      <x:c r="BI120" s="23"/>
      <x:c r="BJ120" s="24"/>
      <x:c r="BK120" s="23"/>
      <x:c r="BL120" s="24"/>
      <x:c r="BM120" s="23"/>
      <x:c r="BN120" s="24"/>
      <x:c r="BO120" s="23"/>
      <x:c r="BP120" s="24"/>
      <x:c r="BQ120" s="23"/>
      <x:c r="BR120" s="23"/>
      <x:c r="BS120" s="23"/>
      <x:c r="BT120" s="23"/>
      <x:c r="BV120" s="23"/>
      <x:c r="BW120" s="23"/>
      <x:c r="BX120" s="23"/>
      <x:c r="BY120" s="24"/>
      <x:c r="BZ120" s="23"/>
      <x:c r="CA120" s="24"/>
      <x:c r="CB120" s="23"/>
      <x:c r="CC120" s="24"/>
      <x:c r="CD120" s="23"/>
      <x:c r="CE120" s="23"/>
      <x:c r="CF120" s="24"/>
      <x:c r="CG120" s="23"/>
      <x:c r="CH120" s="23"/>
      <x:c r="CI120" s="23"/>
      <x:c r="CJ120" s="23"/>
      <x:c r="CK120" s="23"/>
      <x:c r="CL120" s="23"/>
      <x:c r="CM120" s="23"/>
      <x:c r="CN120" s="23"/>
      <x:c r="CO120" s="23"/>
      <x:c r="CP120" s="24"/>
      <x:c r="CQ120" s="23"/>
      <x:c r="CR120" s="24"/>
      <x:c r="CS120" s="23"/>
      <x:c r="CT120" s="23"/>
      <x:c r="CU120" s="23"/>
      <x:c r="CV120" s="23"/>
      <x:c r="CW120" s="23"/>
      <x:c r="CY120" s="23"/>
    </x:row>
    <x:row r="121" spans="1:103" ht="18" customHeight="1">
      <x:c r="A121" s="27"/>
      <x:c r="B121" s="23"/>
      <x:c r="C121" s="24"/>
      <x:c r="D121" s="23"/>
      <x:c r="E121" s="24"/>
      <x:c r="F121" s="23"/>
      <x:c r="G121" s="24"/>
      <x:c r="H121" s="23"/>
      <x:c r="I121" s="24"/>
      <x:c r="J121" s="23"/>
      <x:c r="K121" s="23"/>
      <x:c r="L121" s="24"/>
      <x:c r="M121" s="23"/>
      <x:c r="N121" s="23"/>
      <x:c r="O121" s="23"/>
      <x:c r="P121" s="23"/>
      <x:c r="Q121" s="23"/>
      <x:c r="R121" s="24"/>
      <x:c r="S121" s="23"/>
      <x:c r="T121" s="24"/>
      <x:c r="U121" s="23"/>
      <x:c r="V121" s="24"/>
      <x:c r="W121" s="23"/>
      <x:c r="X121" s="23"/>
      <x:c r="Y121" s="23"/>
      <x:c r="Z121" s="23"/>
      <x:c r="AA121" s="23"/>
      <x:c r="AB121" s="23"/>
      <x:c r="AC121" s="23"/>
      <x:c r="AD121" s="23"/>
      <x:c r="AE121" s="23"/>
      <x:c r="AF121" s="23"/>
      <x:c r="AG121" s="23"/>
      <x:c r="AH121" s="23"/>
      <x:c r="AI121" s="23"/>
      <x:c r="AJ121" s="23"/>
      <x:c r="AK121" s="23"/>
      <x:c r="AL121" s="23"/>
      <x:c r="AM121" s="23"/>
      <x:c r="AN121" s="24"/>
      <x:c r="AO121" s="23"/>
      <x:c r="AP121" s="23"/>
      <x:c r="AQ121" s="23"/>
      <x:c r="AR121" s="24"/>
      <x:c r="AS121" s="23"/>
      <x:c r="AT121" s="24"/>
      <x:c r="AU121" s="23"/>
      <x:c r="AV121" s="23"/>
      <x:c r="AW121" s="23"/>
      <x:c r="AX121" s="23"/>
      <x:c r="AY121" s="23"/>
      <x:c r="AZ121" s="23"/>
      <x:c r="BA121" s="24"/>
      <x:c r="BB121" s="23"/>
      <x:c r="BC121" s="23"/>
      <x:c r="BD121" s="23"/>
      <x:c r="BE121" s="23"/>
      <x:c r="BF121" s="23"/>
      <x:c r="BG121" s="23"/>
      <x:c r="BH121" s="23"/>
      <x:c r="BI121" s="23"/>
      <x:c r="BJ121" s="24"/>
      <x:c r="BK121" s="23"/>
      <x:c r="BL121" s="24"/>
      <x:c r="BM121" s="23"/>
      <x:c r="BN121" s="24"/>
      <x:c r="BO121" s="23"/>
      <x:c r="BP121" s="24"/>
      <x:c r="BQ121" s="23"/>
      <x:c r="BR121" s="23"/>
      <x:c r="BS121" s="23"/>
      <x:c r="BT121" s="23"/>
      <x:c r="BV121" s="23"/>
      <x:c r="BW121" s="23"/>
      <x:c r="BX121" s="23"/>
      <x:c r="BY121" s="24"/>
      <x:c r="BZ121" s="23"/>
      <x:c r="CA121" s="24"/>
      <x:c r="CB121" s="23"/>
      <x:c r="CC121" s="24"/>
      <x:c r="CD121" s="23"/>
      <x:c r="CE121" s="23"/>
      <x:c r="CF121" s="24"/>
      <x:c r="CG121" s="23"/>
      <x:c r="CH121" s="23"/>
      <x:c r="CI121" s="23"/>
      <x:c r="CJ121" s="23"/>
      <x:c r="CK121" s="23"/>
      <x:c r="CL121" s="23"/>
      <x:c r="CM121" s="23"/>
      <x:c r="CN121" s="23"/>
      <x:c r="CO121" s="23"/>
      <x:c r="CP121" s="24"/>
      <x:c r="CQ121" s="23"/>
      <x:c r="CR121" s="24"/>
      <x:c r="CS121" s="23"/>
      <x:c r="CT121" s="23"/>
      <x:c r="CU121" s="23"/>
      <x:c r="CV121" s="23"/>
      <x:c r="CW121" s="23"/>
      <x:c r="CY121" s="23"/>
    </x:row>
    <x:row r="122" spans="1:103" ht="18" customHeight="1">
      <x:c r="A122" s="27"/>
      <x:c r="B122" s="23"/>
      <x:c r="C122" s="24"/>
      <x:c r="D122" s="23"/>
      <x:c r="E122" s="24"/>
      <x:c r="F122" s="23"/>
      <x:c r="G122" s="24"/>
      <x:c r="H122" s="23"/>
      <x:c r="I122" s="24"/>
      <x:c r="J122" s="23"/>
      <x:c r="K122" s="23"/>
      <x:c r="L122" s="24"/>
      <x:c r="M122" s="23"/>
      <x:c r="N122" s="23"/>
      <x:c r="O122" s="23"/>
      <x:c r="P122" s="23"/>
      <x:c r="Q122" s="23"/>
      <x:c r="R122" s="24"/>
      <x:c r="S122" s="23"/>
      <x:c r="T122" s="24"/>
      <x:c r="U122" s="23"/>
      <x:c r="V122" s="24"/>
      <x:c r="W122" s="23"/>
      <x:c r="X122" s="23"/>
      <x:c r="Y122" s="23"/>
      <x:c r="Z122" s="23"/>
      <x:c r="AA122" s="23"/>
      <x:c r="AB122" s="23"/>
      <x:c r="AC122" s="23"/>
      <x:c r="AD122" s="23"/>
      <x:c r="AE122" s="23"/>
      <x:c r="AF122" s="23"/>
      <x:c r="AG122" s="23"/>
      <x:c r="AH122" s="23"/>
      <x:c r="AI122" s="23"/>
      <x:c r="AJ122" s="23"/>
      <x:c r="AK122" s="23"/>
      <x:c r="AL122" s="23"/>
      <x:c r="AM122" s="23"/>
      <x:c r="AN122" s="24"/>
      <x:c r="AO122" s="23"/>
      <x:c r="AP122" s="23"/>
      <x:c r="AQ122" s="23"/>
      <x:c r="AR122" s="24"/>
      <x:c r="AS122" s="23"/>
      <x:c r="AT122" s="24"/>
      <x:c r="AU122" s="23"/>
      <x:c r="AV122" s="23"/>
      <x:c r="AW122" s="23"/>
      <x:c r="AX122" s="23"/>
      <x:c r="AY122" s="23"/>
      <x:c r="AZ122" s="23"/>
      <x:c r="BA122" s="24"/>
      <x:c r="BB122" s="23"/>
      <x:c r="BC122" s="23"/>
      <x:c r="BD122" s="23"/>
      <x:c r="BE122" s="23"/>
      <x:c r="BF122" s="23"/>
      <x:c r="BG122" s="23"/>
      <x:c r="BH122" s="23"/>
      <x:c r="BI122" s="23"/>
      <x:c r="BJ122" s="24"/>
      <x:c r="BK122" s="23"/>
      <x:c r="BL122" s="24"/>
      <x:c r="BM122" s="23"/>
      <x:c r="BN122" s="24"/>
      <x:c r="BO122" s="23"/>
      <x:c r="BP122" s="24"/>
      <x:c r="BQ122" s="23"/>
      <x:c r="BR122" s="23"/>
      <x:c r="BS122" s="23"/>
      <x:c r="BT122" s="23"/>
      <x:c r="BV122" s="23"/>
      <x:c r="BW122" s="23"/>
      <x:c r="BX122" s="23"/>
      <x:c r="BY122" s="24"/>
      <x:c r="BZ122" s="23"/>
      <x:c r="CA122" s="24"/>
      <x:c r="CB122" s="23"/>
      <x:c r="CC122" s="24"/>
      <x:c r="CD122" s="23"/>
      <x:c r="CE122" s="23"/>
      <x:c r="CF122" s="24"/>
      <x:c r="CG122" s="23"/>
      <x:c r="CH122" s="23"/>
      <x:c r="CI122" s="23"/>
      <x:c r="CJ122" s="23"/>
      <x:c r="CK122" s="23"/>
      <x:c r="CL122" s="23"/>
      <x:c r="CM122" s="23"/>
      <x:c r="CN122" s="23"/>
      <x:c r="CO122" s="23"/>
      <x:c r="CP122" s="24"/>
      <x:c r="CQ122" s="23"/>
      <x:c r="CR122" s="24"/>
      <x:c r="CS122" s="23"/>
      <x:c r="CT122" s="23"/>
      <x:c r="CU122" s="23"/>
      <x:c r="CV122" s="23"/>
      <x:c r="CW122" s="23"/>
      <x:c r="CY122" s="23"/>
    </x:row>
    <x:row r="123" spans="1:103" ht="18" customHeight="1">
      <x:c r="A123" s="27"/>
      <x:c r="B123" s="23"/>
      <x:c r="C123" s="24"/>
      <x:c r="D123" s="23"/>
      <x:c r="E123" s="24"/>
      <x:c r="F123" s="23"/>
      <x:c r="G123" s="24"/>
      <x:c r="H123" s="23"/>
      <x:c r="I123" s="24"/>
      <x:c r="J123" s="23"/>
      <x:c r="K123" s="23"/>
      <x:c r="L123" s="24"/>
      <x:c r="M123" s="23"/>
      <x:c r="N123" s="23"/>
      <x:c r="O123" s="23"/>
      <x:c r="P123" s="23"/>
      <x:c r="Q123" s="23"/>
      <x:c r="R123" s="24"/>
      <x:c r="S123" s="23"/>
      <x:c r="T123" s="24"/>
      <x:c r="U123" s="23"/>
      <x:c r="V123" s="24"/>
      <x:c r="W123" s="23"/>
      <x:c r="X123" s="23"/>
      <x:c r="Y123" s="23"/>
      <x:c r="Z123" s="23"/>
      <x:c r="AA123" s="23"/>
      <x:c r="AB123" s="23"/>
      <x:c r="AC123" s="23"/>
      <x:c r="AD123" s="23"/>
      <x:c r="AE123" s="23"/>
      <x:c r="AF123" s="23"/>
      <x:c r="AG123" s="23"/>
      <x:c r="AH123" s="23"/>
      <x:c r="AI123" s="23"/>
      <x:c r="AJ123" s="23"/>
      <x:c r="AK123" s="23"/>
      <x:c r="AL123" s="23"/>
      <x:c r="AM123" s="23"/>
      <x:c r="AN123" s="24"/>
      <x:c r="AO123" s="23"/>
      <x:c r="AP123" s="23"/>
      <x:c r="AQ123" s="23"/>
      <x:c r="AR123" s="24"/>
      <x:c r="AS123" s="23"/>
      <x:c r="AT123" s="24"/>
      <x:c r="AU123" s="23"/>
      <x:c r="AV123" s="23"/>
      <x:c r="AW123" s="23"/>
      <x:c r="AX123" s="23"/>
      <x:c r="AY123" s="23"/>
      <x:c r="AZ123" s="23"/>
      <x:c r="BA123" s="24"/>
      <x:c r="BB123" s="23"/>
      <x:c r="BC123" s="23"/>
      <x:c r="BD123" s="23"/>
      <x:c r="BE123" s="23"/>
      <x:c r="BF123" s="23"/>
      <x:c r="BG123" s="23"/>
      <x:c r="BH123" s="23"/>
      <x:c r="BI123" s="23"/>
      <x:c r="BJ123" s="24"/>
      <x:c r="BK123" s="23"/>
      <x:c r="BL123" s="24"/>
      <x:c r="BM123" s="23"/>
      <x:c r="BN123" s="24"/>
      <x:c r="BO123" s="23"/>
      <x:c r="BP123" s="24"/>
      <x:c r="BQ123" s="23"/>
      <x:c r="BR123" s="23"/>
      <x:c r="BS123" s="23"/>
      <x:c r="BT123" s="23"/>
      <x:c r="BV123" s="23"/>
      <x:c r="BW123" s="23"/>
      <x:c r="BX123" s="23"/>
      <x:c r="BY123" s="24"/>
      <x:c r="BZ123" s="23"/>
      <x:c r="CA123" s="24"/>
      <x:c r="CB123" s="23"/>
      <x:c r="CC123" s="24"/>
      <x:c r="CD123" s="23"/>
      <x:c r="CE123" s="23"/>
      <x:c r="CF123" s="24"/>
      <x:c r="CG123" s="23"/>
      <x:c r="CH123" s="23"/>
      <x:c r="CI123" s="23"/>
      <x:c r="CJ123" s="23"/>
      <x:c r="CK123" s="23"/>
      <x:c r="CL123" s="23"/>
      <x:c r="CM123" s="23"/>
      <x:c r="CN123" s="23"/>
      <x:c r="CO123" s="23"/>
      <x:c r="CP123" s="24"/>
      <x:c r="CQ123" s="23"/>
      <x:c r="CR123" s="24"/>
      <x:c r="CS123" s="23"/>
      <x:c r="CT123" s="23"/>
      <x:c r="CU123" s="23"/>
      <x:c r="CV123" s="23"/>
      <x:c r="CW123" s="23"/>
      <x:c r="CY123" s="23"/>
    </x:row>
    <x:row r="124" spans="1:103" ht="18" customHeight="1">
      <x:c r="A124" s="27"/>
      <x:c r="B124" s="23"/>
      <x:c r="C124" s="24"/>
      <x:c r="D124" s="23"/>
      <x:c r="E124" s="24"/>
      <x:c r="F124" s="23"/>
      <x:c r="G124" s="24"/>
      <x:c r="H124" s="23"/>
      <x:c r="I124" s="24"/>
      <x:c r="J124" s="23"/>
      <x:c r="K124" s="23"/>
      <x:c r="L124" s="24"/>
      <x:c r="M124" s="23"/>
      <x:c r="N124" s="23"/>
      <x:c r="O124" s="23"/>
      <x:c r="P124" s="23"/>
      <x:c r="Q124" s="23"/>
      <x:c r="R124" s="24"/>
      <x:c r="S124" s="23"/>
      <x:c r="T124" s="24"/>
      <x:c r="U124" s="23"/>
      <x:c r="V124" s="24"/>
      <x:c r="W124" s="23"/>
      <x:c r="X124" s="23"/>
      <x:c r="Y124" s="23"/>
      <x:c r="Z124" s="23"/>
      <x:c r="AA124" s="23"/>
      <x:c r="AB124" s="23"/>
      <x:c r="AC124" s="23"/>
      <x:c r="AD124" s="23"/>
      <x:c r="AE124" s="23"/>
      <x:c r="AF124" s="23"/>
      <x:c r="AG124" s="23"/>
      <x:c r="AH124" s="23"/>
      <x:c r="AI124" s="23"/>
      <x:c r="AJ124" s="23"/>
      <x:c r="AK124" s="23"/>
      <x:c r="AL124" s="23"/>
      <x:c r="AM124" s="23"/>
      <x:c r="AN124" s="24"/>
      <x:c r="AO124" s="23"/>
      <x:c r="AP124" s="23"/>
      <x:c r="AQ124" s="23"/>
      <x:c r="AR124" s="24"/>
      <x:c r="AS124" s="23"/>
      <x:c r="AT124" s="24"/>
      <x:c r="AU124" s="23"/>
      <x:c r="AV124" s="23"/>
      <x:c r="AW124" s="23"/>
      <x:c r="AX124" s="23"/>
      <x:c r="AY124" s="23"/>
      <x:c r="AZ124" s="23"/>
      <x:c r="BA124" s="24"/>
      <x:c r="BB124" s="23"/>
      <x:c r="BC124" s="23"/>
      <x:c r="BD124" s="23"/>
      <x:c r="BE124" s="23"/>
      <x:c r="BF124" s="23"/>
      <x:c r="BG124" s="23"/>
      <x:c r="BH124" s="23"/>
      <x:c r="BI124" s="23"/>
      <x:c r="BJ124" s="24"/>
      <x:c r="BK124" s="23"/>
      <x:c r="BL124" s="24"/>
      <x:c r="BM124" s="23"/>
      <x:c r="BN124" s="24"/>
      <x:c r="BO124" s="23"/>
      <x:c r="BP124" s="24"/>
      <x:c r="BQ124" s="23"/>
      <x:c r="BR124" s="23"/>
      <x:c r="BS124" s="23"/>
      <x:c r="BT124" s="23"/>
      <x:c r="BV124" s="23"/>
      <x:c r="BW124" s="23"/>
      <x:c r="BX124" s="23"/>
      <x:c r="BY124" s="24"/>
      <x:c r="BZ124" s="23"/>
      <x:c r="CA124" s="24"/>
      <x:c r="CB124" s="23"/>
      <x:c r="CC124" s="24"/>
      <x:c r="CD124" s="23"/>
      <x:c r="CE124" s="23"/>
      <x:c r="CF124" s="24"/>
      <x:c r="CG124" s="23"/>
      <x:c r="CH124" s="23"/>
      <x:c r="CI124" s="23"/>
      <x:c r="CJ124" s="23"/>
      <x:c r="CK124" s="23"/>
      <x:c r="CL124" s="23"/>
      <x:c r="CM124" s="23"/>
      <x:c r="CN124" s="23"/>
      <x:c r="CO124" s="23"/>
      <x:c r="CP124" s="24"/>
      <x:c r="CQ124" s="23"/>
      <x:c r="CR124" s="24"/>
      <x:c r="CS124" s="23"/>
      <x:c r="CT124" s="23"/>
      <x:c r="CU124" s="23"/>
      <x:c r="CV124" s="23"/>
      <x:c r="CW124" s="23"/>
      <x:c r="CY124" s="23"/>
    </x:row>
    <x:row r="125" spans="1:103" ht="18" customHeight="1">
      <x:c r="A125" s="27"/>
      <x:c r="B125" s="23"/>
      <x:c r="C125" s="24"/>
      <x:c r="D125" s="23"/>
      <x:c r="E125" s="24"/>
      <x:c r="F125" s="23"/>
      <x:c r="G125" s="24"/>
      <x:c r="H125" s="23"/>
      <x:c r="I125" s="24"/>
      <x:c r="J125" s="23"/>
      <x:c r="K125" s="23"/>
      <x:c r="L125" s="24"/>
      <x:c r="M125" s="23"/>
      <x:c r="N125" s="23"/>
      <x:c r="O125" s="23"/>
      <x:c r="P125" s="23"/>
      <x:c r="Q125" s="23"/>
      <x:c r="R125" s="24"/>
      <x:c r="S125" s="23"/>
      <x:c r="T125" s="24"/>
      <x:c r="U125" s="23"/>
      <x:c r="V125" s="24"/>
      <x:c r="W125" s="23"/>
      <x:c r="X125" s="23"/>
      <x:c r="Y125" s="23"/>
      <x:c r="Z125" s="23"/>
      <x:c r="AA125" s="23"/>
      <x:c r="AB125" s="23"/>
      <x:c r="AC125" s="23"/>
      <x:c r="AD125" s="23"/>
      <x:c r="AE125" s="23"/>
      <x:c r="AF125" s="23"/>
      <x:c r="AG125" s="23"/>
      <x:c r="AH125" s="23"/>
      <x:c r="AI125" s="23"/>
      <x:c r="AJ125" s="23"/>
      <x:c r="AK125" s="23"/>
      <x:c r="AL125" s="23"/>
      <x:c r="AM125" s="23"/>
      <x:c r="AN125" s="24"/>
      <x:c r="AO125" s="23"/>
      <x:c r="AP125" s="23"/>
      <x:c r="AQ125" s="23"/>
      <x:c r="AR125" s="24"/>
      <x:c r="AS125" s="23"/>
      <x:c r="AT125" s="24"/>
      <x:c r="AU125" s="23"/>
      <x:c r="AV125" s="23"/>
      <x:c r="AW125" s="23"/>
      <x:c r="AX125" s="23"/>
      <x:c r="AY125" s="23"/>
      <x:c r="AZ125" s="23"/>
      <x:c r="BA125" s="24"/>
      <x:c r="BB125" s="23"/>
      <x:c r="BC125" s="23"/>
      <x:c r="BD125" s="23"/>
      <x:c r="BE125" s="23"/>
      <x:c r="BF125" s="23"/>
      <x:c r="BG125" s="23"/>
      <x:c r="BH125" s="23"/>
      <x:c r="BI125" s="23"/>
      <x:c r="BJ125" s="24"/>
      <x:c r="BK125" s="23"/>
      <x:c r="BL125" s="24"/>
      <x:c r="BM125" s="23"/>
      <x:c r="BN125" s="24"/>
      <x:c r="BO125" s="23"/>
      <x:c r="BP125" s="24"/>
      <x:c r="BQ125" s="23"/>
      <x:c r="BR125" s="23"/>
      <x:c r="BS125" s="23"/>
      <x:c r="BT125" s="23"/>
      <x:c r="BV125" s="23"/>
      <x:c r="BW125" s="23"/>
      <x:c r="BX125" s="23"/>
      <x:c r="BY125" s="24"/>
      <x:c r="BZ125" s="23"/>
      <x:c r="CA125" s="24"/>
      <x:c r="CB125" s="23"/>
      <x:c r="CC125" s="24"/>
      <x:c r="CD125" s="23"/>
      <x:c r="CE125" s="23"/>
      <x:c r="CF125" s="24"/>
      <x:c r="CG125" s="23"/>
      <x:c r="CH125" s="23"/>
      <x:c r="CI125" s="23"/>
      <x:c r="CJ125" s="23"/>
      <x:c r="CK125" s="23"/>
      <x:c r="CL125" s="23"/>
      <x:c r="CM125" s="23"/>
      <x:c r="CN125" s="23"/>
      <x:c r="CO125" s="23"/>
      <x:c r="CP125" s="24"/>
      <x:c r="CQ125" s="23"/>
      <x:c r="CR125" s="24"/>
      <x:c r="CS125" s="23"/>
      <x:c r="CT125" s="23"/>
      <x:c r="CU125" s="23"/>
      <x:c r="CV125" s="23"/>
      <x:c r="CW125" s="23"/>
      <x:c r="CY125" s="23"/>
    </x:row>
    <x:row r="126" spans="1:103" ht="18" customHeight="1">
      <x:c r="A126" s="27"/>
      <x:c r="B126" s="23"/>
      <x:c r="C126" s="24"/>
      <x:c r="D126" s="23"/>
      <x:c r="E126" s="24"/>
      <x:c r="F126" s="23"/>
      <x:c r="G126" s="24"/>
      <x:c r="H126" s="23"/>
      <x:c r="I126" s="24"/>
      <x:c r="J126" s="23"/>
      <x:c r="K126" s="23"/>
      <x:c r="L126" s="24"/>
      <x:c r="M126" s="23"/>
      <x:c r="N126" s="23"/>
      <x:c r="O126" s="23"/>
      <x:c r="P126" s="23"/>
      <x:c r="Q126" s="23"/>
      <x:c r="R126" s="24"/>
      <x:c r="S126" s="23"/>
      <x:c r="T126" s="24"/>
      <x:c r="U126" s="23"/>
      <x:c r="V126" s="24"/>
      <x:c r="W126" s="23"/>
      <x:c r="X126" s="23"/>
      <x:c r="Y126" s="23"/>
      <x:c r="Z126" s="23"/>
      <x:c r="AA126" s="23"/>
      <x:c r="AB126" s="23"/>
      <x:c r="AC126" s="23"/>
      <x:c r="AD126" s="23"/>
      <x:c r="AE126" s="23"/>
      <x:c r="AF126" s="23"/>
      <x:c r="AG126" s="23"/>
      <x:c r="AH126" s="23"/>
      <x:c r="AI126" s="23"/>
      <x:c r="AJ126" s="23"/>
      <x:c r="AK126" s="23"/>
      <x:c r="AL126" s="23"/>
      <x:c r="AM126" s="23"/>
      <x:c r="AN126" s="24"/>
      <x:c r="AO126" s="23"/>
      <x:c r="AP126" s="23"/>
      <x:c r="AQ126" s="23"/>
      <x:c r="AR126" s="24"/>
      <x:c r="AS126" s="23"/>
      <x:c r="AT126" s="24"/>
      <x:c r="AU126" s="23"/>
      <x:c r="AV126" s="23"/>
      <x:c r="AW126" s="23"/>
      <x:c r="AX126" s="23"/>
      <x:c r="AY126" s="23"/>
      <x:c r="AZ126" s="23"/>
      <x:c r="BA126" s="24"/>
      <x:c r="BB126" s="23"/>
      <x:c r="BC126" s="23"/>
      <x:c r="BD126" s="23"/>
      <x:c r="BE126" s="23"/>
      <x:c r="BF126" s="23"/>
      <x:c r="BG126" s="23"/>
      <x:c r="BH126" s="23"/>
      <x:c r="BI126" s="23"/>
      <x:c r="BJ126" s="24"/>
      <x:c r="BK126" s="23"/>
      <x:c r="BL126" s="24"/>
      <x:c r="BM126" s="23"/>
      <x:c r="BN126" s="24"/>
      <x:c r="BO126" s="23"/>
      <x:c r="BP126" s="24"/>
      <x:c r="BQ126" s="23"/>
      <x:c r="BR126" s="23"/>
      <x:c r="BS126" s="23"/>
      <x:c r="BT126" s="23"/>
      <x:c r="BV126" s="23"/>
      <x:c r="BW126" s="23"/>
      <x:c r="BX126" s="23"/>
      <x:c r="BY126" s="24"/>
      <x:c r="BZ126" s="23"/>
      <x:c r="CA126" s="24"/>
      <x:c r="CB126" s="23"/>
      <x:c r="CC126" s="24"/>
      <x:c r="CD126" s="23"/>
      <x:c r="CE126" s="23"/>
      <x:c r="CF126" s="24"/>
      <x:c r="CG126" s="23"/>
      <x:c r="CH126" s="23"/>
      <x:c r="CI126" s="23"/>
      <x:c r="CJ126" s="23"/>
      <x:c r="CK126" s="23"/>
      <x:c r="CL126" s="23"/>
      <x:c r="CM126" s="23"/>
      <x:c r="CN126" s="23"/>
      <x:c r="CO126" s="23"/>
      <x:c r="CP126" s="24"/>
      <x:c r="CQ126" s="23"/>
      <x:c r="CR126" s="24"/>
      <x:c r="CS126" s="23"/>
      <x:c r="CT126" s="23"/>
      <x:c r="CU126" s="23"/>
      <x:c r="CV126" s="23"/>
      <x:c r="CW126" s="23"/>
      <x:c r="CY126" s="23"/>
    </x:row>
    <x:row r="127" spans="1:103" ht="18" customHeight="1">
      <x:c r="A127" s="27"/>
      <x:c r="B127" s="23"/>
      <x:c r="C127" s="24"/>
      <x:c r="D127" s="23"/>
      <x:c r="E127" s="24"/>
      <x:c r="F127" s="23"/>
      <x:c r="G127" s="24"/>
      <x:c r="H127" s="23"/>
      <x:c r="I127" s="24"/>
      <x:c r="J127" s="23"/>
      <x:c r="K127" s="23"/>
      <x:c r="L127" s="24"/>
      <x:c r="M127" s="23"/>
      <x:c r="N127" s="23"/>
      <x:c r="O127" s="23"/>
      <x:c r="P127" s="23"/>
      <x:c r="Q127" s="23"/>
      <x:c r="R127" s="24"/>
      <x:c r="S127" s="23"/>
      <x:c r="T127" s="24"/>
      <x:c r="U127" s="23"/>
      <x:c r="V127" s="24"/>
      <x:c r="W127" s="23"/>
      <x:c r="X127" s="23"/>
      <x:c r="Y127" s="23"/>
      <x:c r="Z127" s="23"/>
      <x:c r="AA127" s="23"/>
      <x:c r="AB127" s="23"/>
      <x:c r="AC127" s="23"/>
      <x:c r="AD127" s="23"/>
      <x:c r="AE127" s="23"/>
      <x:c r="AF127" s="23"/>
      <x:c r="AG127" s="23"/>
      <x:c r="AH127" s="23"/>
      <x:c r="AI127" s="23"/>
      <x:c r="AJ127" s="23"/>
      <x:c r="AK127" s="23"/>
      <x:c r="AL127" s="23"/>
      <x:c r="AM127" s="23"/>
      <x:c r="AN127" s="24"/>
      <x:c r="AO127" s="23"/>
      <x:c r="AP127" s="23"/>
      <x:c r="AQ127" s="23"/>
      <x:c r="AR127" s="24"/>
      <x:c r="AS127" s="23"/>
      <x:c r="AT127" s="24"/>
      <x:c r="AU127" s="23"/>
      <x:c r="AV127" s="23"/>
      <x:c r="AW127" s="23"/>
      <x:c r="AX127" s="23"/>
      <x:c r="AY127" s="23"/>
      <x:c r="AZ127" s="23"/>
      <x:c r="BA127" s="24"/>
      <x:c r="BB127" s="23"/>
      <x:c r="BC127" s="23"/>
      <x:c r="BD127" s="23"/>
      <x:c r="BE127" s="23"/>
      <x:c r="BF127" s="23"/>
      <x:c r="BG127" s="23"/>
      <x:c r="BH127" s="23"/>
      <x:c r="BI127" s="23"/>
      <x:c r="BJ127" s="24"/>
      <x:c r="BK127" s="23"/>
      <x:c r="BL127" s="24"/>
      <x:c r="BM127" s="23"/>
      <x:c r="BN127" s="24"/>
      <x:c r="BO127" s="23"/>
      <x:c r="BP127" s="24"/>
      <x:c r="BQ127" s="23"/>
      <x:c r="BR127" s="23"/>
      <x:c r="BS127" s="23"/>
      <x:c r="BT127" s="23"/>
      <x:c r="BV127" s="23"/>
      <x:c r="BW127" s="23"/>
      <x:c r="BX127" s="23"/>
      <x:c r="BY127" s="24"/>
      <x:c r="BZ127" s="23"/>
      <x:c r="CA127" s="24"/>
      <x:c r="CB127" s="23"/>
      <x:c r="CC127" s="24"/>
      <x:c r="CD127" s="23"/>
      <x:c r="CE127" s="23"/>
      <x:c r="CF127" s="24"/>
      <x:c r="CG127" s="23"/>
      <x:c r="CH127" s="23"/>
      <x:c r="CI127" s="23"/>
      <x:c r="CJ127" s="23"/>
      <x:c r="CK127" s="23"/>
      <x:c r="CL127" s="23"/>
      <x:c r="CM127" s="23"/>
      <x:c r="CN127" s="23"/>
      <x:c r="CO127" s="23"/>
      <x:c r="CP127" s="24"/>
      <x:c r="CQ127" s="23"/>
      <x:c r="CR127" s="24"/>
      <x:c r="CS127" s="23"/>
      <x:c r="CT127" s="23"/>
      <x:c r="CU127" s="23"/>
      <x:c r="CV127" s="23"/>
      <x:c r="CW127" s="23"/>
      <x:c r="CY127" s="23"/>
    </x:row>
    <x:row r="128" spans="1:103" ht="18" customHeight="1">
      <x:c r="A128" s="27"/>
      <x:c r="B128" s="23"/>
      <x:c r="C128" s="24"/>
      <x:c r="D128" s="23"/>
      <x:c r="E128" s="24"/>
      <x:c r="F128" s="23"/>
      <x:c r="G128" s="24"/>
      <x:c r="H128" s="23"/>
      <x:c r="I128" s="24"/>
      <x:c r="J128" s="23"/>
      <x:c r="K128" s="23"/>
      <x:c r="L128" s="24"/>
      <x:c r="M128" s="23"/>
      <x:c r="N128" s="23"/>
      <x:c r="O128" s="23"/>
      <x:c r="P128" s="23"/>
      <x:c r="Q128" s="23"/>
      <x:c r="R128" s="24"/>
      <x:c r="S128" s="23"/>
      <x:c r="T128" s="24"/>
      <x:c r="U128" s="23"/>
      <x:c r="V128" s="24"/>
      <x:c r="W128" s="23"/>
      <x:c r="X128" s="23"/>
      <x:c r="Y128" s="23"/>
      <x:c r="Z128" s="23"/>
      <x:c r="AA128" s="23"/>
      <x:c r="AB128" s="23"/>
      <x:c r="AC128" s="23"/>
      <x:c r="AD128" s="23"/>
      <x:c r="AE128" s="23"/>
      <x:c r="AF128" s="23"/>
      <x:c r="AG128" s="23"/>
      <x:c r="AH128" s="23"/>
      <x:c r="AI128" s="23"/>
      <x:c r="AJ128" s="23"/>
      <x:c r="AK128" s="23"/>
      <x:c r="AL128" s="23"/>
      <x:c r="AM128" s="23"/>
      <x:c r="AN128" s="24"/>
      <x:c r="AO128" s="23"/>
      <x:c r="AP128" s="23"/>
      <x:c r="AQ128" s="23"/>
      <x:c r="AR128" s="24"/>
      <x:c r="AS128" s="23"/>
      <x:c r="AT128" s="24"/>
      <x:c r="AU128" s="23"/>
      <x:c r="AV128" s="23"/>
      <x:c r="AW128" s="23"/>
      <x:c r="AX128" s="23"/>
      <x:c r="AY128" s="23"/>
      <x:c r="AZ128" s="23"/>
      <x:c r="BA128" s="24"/>
      <x:c r="BB128" s="23"/>
      <x:c r="BC128" s="23"/>
      <x:c r="BD128" s="23"/>
      <x:c r="BE128" s="23"/>
      <x:c r="BF128" s="23"/>
      <x:c r="BG128" s="23"/>
      <x:c r="BH128" s="23"/>
      <x:c r="BI128" s="23"/>
      <x:c r="BJ128" s="24"/>
      <x:c r="BK128" s="23"/>
      <x:c r="BL128" s="24"/>
      <x:c r="BM128" s="23"/>
      <x:c r="BN128" s="24"/>
      <x:c r="BO128" s="23"/>
      <x:c r="BP128" s="24"/>
      <x:c r="BQ128" s="23"/>
      <x:c r="BR128" s="23"/>
      <x:c r="BS128" s="23"/>
      <x:c r="BT128" s="23"/>
      <x:c r="BV128" s="23"/>
      <x:c r="BW128" s="23"/>
      <x:c r="BX128" s="23"/>
      <x:c r="BY128" s="24"/>
      <x:c r="BZ128" s="23"/>
      <x:c r="CA128" s="24"/>
      <x:c r="CB128" s="23"/>
      <x:c r="CC128" s="24"/>
      <x:c r="CD128" s="23"/>
      <x:c r="CE128" s="23"/>
      <x:c r="CF128" s="24"/>
      <x:c r="CG128" s="23"/>
      <x:c r="CH128" s="23"/>
      <x:c r="CI128" s="23"/>
      <x:c r="CJ128" s="23"/>
      <x:c r="CK128" s="23"/>
      <x:c r="CL128" s="23"/>
      <x:c r="CM128" s="23"/>
      <x:c r="CN128" s="23"/>
      <x:c r="CO128" s="23"/>
      <x:c r="CP128" s="24"/>
      <x:c r="CQ128" s="23"/>
      <x:c r="CR128" s="24"/>
      <x:c r="CS128" s="23"/>
      <x:c r="CT128" s="23"/>
      <x:c r="CU128" s="23"/>
      <x:c r="CV128" s="23"/>
      <x:c r="CW128" s="23"/>
      <x:c r="CY128" s="23"/>
    </x:row>
    <x:row r="129" spans="1:103" ht="18" customHeight="1">
      <x:c r="A129" s="27"/>
      <x:c r="B129" s="23"/>
      <x:c r="C129" s="24"/>
      <x:c r="D129" s="23"/>
      <x:c r="E129" s="24"/>
      <x:c r="F129" s="23"/>
      <x:c r="G129" s="24"/>
      <x:c r="H129" s="23"/>
      <x:c r="I129" s="24"/>
      <x:c r="J129" s="23"/>
      <x:c r="K129" s="23"/>
      <x:c r="L129" s="24"/>
      <x:c r="M129" s="23"/>
      <x:c r="N129" s="23"/>
      <x:c r="O129" s="23"/>
      <x:c r="P129" s="23"/>
      <x:c r="Q129" s="23"/>
      <x:c r="R129" s="24"/>
      <x:c r="S129" s="23"/>
      <x:c r="T129" s="24"/>
      <x:c r="U129" s="23"/>
      <x:c r="V129" s="24"/>
      <x:c r="W129" s="23"/>
      <x:c r="X129" s="23"/>
      <x:c r="Y129" s="23"/>
      <x:c r="Z129" s="23"/>
      <x:c r="AA129" s="23"/>
      <x:c r="AB129" s="23"/>
      <x:c r="AC129" s="23"/>
      <x:c r="AD129" s="23"/>
      <x:c r="AE129" s="23"/>
      <x:c r="AF129" s="23"/>
      <x:c r="AG129" s="23"/>
      <x:c r="AH129" s="23"/>
      <x:c r="AI129" s="23"/>
      <x:c r="AJ129" s="23"/>
      <x:c r="AK129" s="23"/>
      <x:c r="AL129" s="23"/>
      <x:c r="AM129" s="23"/>
      <x:c r="AN129" s="24"/>
      <x:c r="AO129" s="23"/>
      <x:c r="AP129" s="23"/>
      <x:c r="AQ129" s="23"/>
      <x:c r="AR129" s="24"/>
      <x:c r="AS129" s="23"/>
      <x:c r="AT129" s="24"/>
      <x:c r="AU129" s="23"/>
      <x:c r="AV129" s="23"/>
      <x:c r="AW129" s="23"/>
      <x:c r="AX129" s="23"/>
      <x:c r="AY129" s="23"/>
      <x:c r="AZ129" s="23"/>
      <x:c r="BA129" s="24"/>
      <x:c r="BB129" s="23"/>
      <x:c r="BC129" s="23"/>
      <x:c r="BD129" s="23"/>
      <x:c r="BE129" s="23"/>
      <x:c r="BF129" s="23"/>
      <x:c r="BG129" s="23"/>
      <x:c r="BH129" s="23"/>
      <x:c r="BI129" s="23"/>
      <x:c r="BJ129" s="24"/>
      <x:c r="BK129" s="23"/>
      <x:c r="BL129" s="24"/>
      <x:c r="BM129" s="23"/>
      <x:c r="BN129" s="24"/>
      <x:c r="BO129" s="23"/>
      <x:c r="BP129" s="24"/>
      <x:c r="BQ129" s="23"/>
      <x:c r="BR129" s="23"/>
      <x:c r="BS129" s="23"/>
      <x:c r="BT129" s="23"/>
      <x:c r="BV129" s="23"/>
      <x:c r="BW129" s="23"/>
      <x:c r="BX129" s="23"/>
      <x:c r="BY129" s="24"/>
      <x:c r="BZ129" s="23"/>
      <x:c r="CA129" s="24"/>
      <x:c r="CB129" s="23"/>
      <x:c r="CC129" s="24"/>
      <x:c r="CD129" s="23"/>
      <x:c r="CE129" s="23"/>
      <x:c r="CF129" s="24"/>
      <x:c r="CG129" s="23"/>
      <x:c r="CH129" s="23"/>
      <x:c r="CI129" s="23"/>
      <x:c r="CJ129" s="23"/>
      <x:c r="CK129" s="23"/>
      <x:c r="CL129" s="23"/>
      <x:c r="CM129" s="23"/>
      <x:c r="CN129" s="23"/>
      <x:c r="CO129" s="23"/>
      <x:c r="CP129" s="24"/>
      <x:c r="CQ129" s="23"/>
      <x:c r="CR129" s="24"/>
      <x:c r="CS129" s="23"/>
      <x:c r="CT129" s="23"/>
      <x:c r="CU129" s="23"/>
      <x:c r="CV129" s="23"/>
      <x:c r="CW129" s="23"/>
      <x:c r="CY129" s="23"/>
    </x:row>
    <x:row r="130" spans="1:103" ht="18" customHeight="1">
      <x:c r="A130" s="27"/>
      <x:c r="B130" s="23"/>
      <x:c r="C130" s="24"/>
      <x:c r="D130" s="23"/>
      <x:c r="E130" s="24"/>
      <x:c r="F130" s="23"/>
      <x:c r="G130" s="24"/>
      <x:c r="H130" s="23"/>
      <x:c r="I130" s="24"/>
      <x:c r="J130" s="23"/>
      <x:c r="K130" s="23"/>
      <x:c r="L130" s="24"/>
      <x:c r="M130" s="23"/>
      <x:c r="N130" s="23"/>
      <x:c r="O130" s="23"/>
      <x:c r="P130" s="23"/>
      <x:c r="Q130" s="23"/>
      <x:c r="R130" s="24"/>
      <x:c r="S130" s="23"/>
      <x:c r="T130" s="24"/>
      <x:c r="U130" s="23"/>
      <x:c r="V130" s="24"/>
      <x:c r="W130" s="23"/>
      <x:c r="X130" s="23"/>
      <x:c r="Y130" s="23"/>
      <x:c r="Z130" s="23"/>
      <x:c r="AA130" s="23"/>
      <x:c r="AB130" s="23"/>
      <x:c r="AC130" s="23"/>
      <x:c r="AD130" s="23"/>
      <x:c r="AE130" s="23"/>
      <x:c r="AF130" s="23"/>
      <x:c r="AG130" s="23"/>
      <x:c r="AH130" s="23"/>
      <x:c r="AI130" s="23"/>
      <x:c r="AJ130" s="23"/>
      <x:c r="AK130" s="23"/>
      <x:c r="AL130" s="23"/>
      <x:c r="AM130" s="23"/>
      <x:c r="AN130" s="24"/>
      <x:c r="AO130" s="23"/>
      <x:c r="AP130" s="23"/>
      <x:c r="AQ130" s="23"/>
      <x:c r="AR130" s="24"/>
      <x:c r="AS130" s="23"/>
      <x:c r="AT130" s="24"/>
      <x:c r="AU130" s="23"/>
      <x:c r="AV130" s="23"/>
      <x:c r="AW130" s="23"/>
      <x:c r="AX130" s="23"/>
      <x:c r="AY130" s="23"/>
      <x:c r="AZ130" s="23"/>
      <x:c r="BA130" s="24"/>
      <x:c r="BB130" s="23"/>
      <x:c r="BC130" s="23"/>
      <x:c r="BD130" s="23"/>
      <x:c r="BE130" s="23"/>
      <x:c r="BF130" s="23"/>
      <x:c r="BG130" s="23"/>
      <x:c r="BH130" s="23"/>
      <x:c r="BI130" s="23"/>
      <x:c r="BJ130" s="24"/>
      <x:c r="BK130" s="23"/>
      <x:c r="BL130" s="24"/>
      <x:c r="BM130" s="23"/>
      <x:c r="BN130" s="24"/>
      <x:c r="BO130" s="23"/>
      <x:c r="BP130" s="24"/>
      <x:c r="BQ130" s="23"/>
      <x:c r="BR130" s="23"/>
      <x:c r="BS130" s="23"/>
      <x:c r="BT130" s="23"/>
      <x:c r="BV130" s="23"/>
      <x:c r="BW130" s="23"/>
      <x:c r="BX130" s="23"/>
      <x:c r="BY130" s="24"/>
      <x:c r="BZ130" s="23"/>
      <x:c r="CA130" s="24"/>
      <x:c r="CB130" s="23"/>
      <x:c r="CC130" s="24"/>
      <x:c r="CD130" s="23"/>
      <x:c r="CE130" s="23"/>
      <x:c r="CF130" s="24"/>
      <x:c r="CG130" s="23"/>
      <x:c r="CH130" s="23"/>
      <x:c r="CI130" s="23"/>
      <x:c r="CJ130" s="23"/>
      <x:c r="CK130" s="23"/>
      <x:c r="CL130" s="23"/>
      <x:c r="CM130" s="23"/>
      <x:c r="CN130" s="23"/>
      <x:c r="CO130" s="23"/>
      <x:c r="CP130" s="24"/>
      <x:c r="CQ130" s="23"/>
      <x:c r="CR130" s="24"/>
      <x:c r="CS130" s="23"/>
      <x:c r="CT130" s="23"/>
      <x:c r="CU130" s="23"/>
      <x:c r="CV130" s="23"/>
      <x:c r="CW130" s="23"/>
      <x:c r="CY130" s="23"/>
    </x:row>
    <x:row r="131" spans="1:103" ht="18" customHeight="1">
      <x:c r="A131" s="27"/>
      <x:c r="B131" s="23"/>
      <x:c r="C131" s="24"/>
      <x:c r="D131" s="23"/>
      <x:c r="E131" s="24"/>
      <x:c r="F131" s="23"/>
      <x:c r="G131" s="24"/>
      <x:c r="H131" s="23"/>
      <x:c r="I131" s="24"/>
      <x:c r="J131" s="23"/>
      <x:c r="K131" s="23"/>
      <x:c r="L131" s="24"/>
      <x:c r="M131" s="23"/>
      <x:c r="N131" s="23"/>
      <x:c r="O131" s="23"/>
      <x:c r="P131" s="23"/>
      <x:c r="Q131" s="23"/>
      <x:c r="R131" s="24"/>
      <x:c r="S131" s="23"/>
      <x:c r="T131" s="24"/>
      <x:c r="U131" s="23"/>
      <x:c r="V131" s="24"/>
      <x:c r="W131" s="23"/>
      <x:c r="X131" s="23"/>
      <x:c r="Y131" s="23"/>
      <x:c r="Z131" s="23"/>
      <x:c r="AA131" s="23"/>
      <x:c r="AB131" s="23"/>
      <x:c r="AC131" s="23"/>
      <x:c r="AD131" s="23"/>
      <x:c r="AE131" s="23"/>
      <x:c r="AF131" s="23"/>
      <x:c r="AG131" s="23"/>
      <x:c r="AH131" s="23"/>
      <x:c r="AI131" s="23"/>
      <x:c r="AJ131" s="23"/>
      <x:c r="AK131" s="23"/>
      <x:c r="AL131" s="23"/>
      <x:c r="AM131" s="23"/>
      <x:c r="AN131" s="24"/>
      <x:c r="AO131" s="23"/>
      <x:c r="AP131" s="23"/>
      <x:c r="AQ131" s="23"/>
      <x:c r="AR131" s="24"/>
      <x:c r="AS131" s="23"/>
      <x:c r="AT131" s="24"/>
      <x:c r="AU131" s="23"/>
      <x:c r="AV131" s="23"/>
      <x:c r="AW131" s="23"/>
      <x:c r="AX131" s="23"/>
      <x:c r="AY131" s="23"/>
      <x:c r="AZ131" s="23"/>
      <x:c r="BA131" s="24"/>
      <x:c r="BB131" s="23"/>
      <x:c r="BC131" s="23"/>
      <x:c r="BD131" s="23"/>
      <x:c r="BE131" s="23"/>
      <x:c r="BF131" s="23"/>
      <x:c r="BG131" s="23"/>
      <x:c r="BH131" s="23"/>
      <x:c r="BI131" s="23"/>
      <x:c r="BJ131" s="24"/>
      <x:c r="BK131" s="23"/>
      <x:c r="BL131" s="24"/>
      <x:c r="BM131" s="23"/>
      <x:c r="BN131" s="24"/>
      <x:c r="BO131" s="23"/>
      <x:c r="BP131" s="24"/>
      <x:c r="BQ131" s="23"/>
      <x:c r="BR131" s="23"/>
      <x:c r="BS131" s="23"/>
      <x:c r="BT131" s="23"/>
      <x:c r="BV131" s="23"/>
      <x:c r="BW131" s="23"/>
      <x:c r="BX131" s="23"/>
      <x:c r="BY131" s="24"/>
      <x:c r="BZ131" s="23"/>
      <x:c r="CA131" s="24"/>
      <x:c r="CB131" s="23"/>
      <x:c r="CC131" s="24"/>
      <x:c r="CD131" s="23"/>
      <x:c r="CE131" s="23"/>
      <x:c r="CF131" s="24"/>
      <x:c r="CG131" s="23"/>
      <x:c r="CH131" s="23"/>
      <x:c r="CI131" s="23"/>
      <x:c r="CJ131" s="23"/>
      <x:c r="CK131" s="23"/>
      <x:c r="CL131" s="23"/>
      <x:c r="CM131" s="23"/>
      <x:c r="CN131" s="23"/>
      <x:c r="CO131" s="23"/>
      <x:c r="CP131" s="24"/>
      <x:c r="CQ131" s="23"/>
      <x:c r="CR131" s="24"/>
      <x:c r="CS131" s="23"/>
      <x:c r="CT131" s="23"/>
      <x:c r="CU131" s="23"/>
      <x:c r="CV131" s="23"/>
      <x:c r="CW131" s="23"/>
      <x:c r="CY131" s="23"/>
    </x:row>
    <x:row r="132" spans="1:103" ht="18" customHeight="1">
      <x:c r="A132" s="27"/>
      <x:c r="B132" s="23"/>
      <x:c r="C132" s="24"/>
      <x:c r="D132" s="23"/>
      <x:c r="E132" s="24"/>
      <x:c r="F132" s="23"/>
      <x:c r="G132" s="24"/>
      <x:c r="H132" s="23"/>
      <x:c r="I132" s="24"/>
      <x:c r="J132" s="23"/>
      <x:c r="K132" s="23"/>
      <x:c r="L132" s="24"/>
      <x:c r="M132" s="23"/>
      <x:c r="N132" s="23"/>
      <x:c r="O132" s="23"/>
      <x:c r="P132" s="23"/>
      <x:c r="Q132" s="23"/>
      <x:c r="R132" s="24"/>
      <x:c r="S132" s="23"/>
      <x:c r="T132" s="24"/>
      <x:c r="U132" s="23"/>
      <x:c r="V132" s="24"/>
      <x:c r="W132" s="23"/>
      <x:c r="X132" s="23"/>
      <x:c r="Y132" s="23"/>
      <x:c r="Z132" s="23"/>
      <x:c r="AA132" s="23"/>
      <x:c r="AB132" s="23"/>
      <x:c r="AC132" s="23"/>
      <x:c r="AD132" s="23"/>
      <x:c r="AE132" s="23"/>
      <x:c r="AF132" s="23"/>
      <x:c r="AG132" s="23"/>
      <x:c r="AH132" s="23"/>
      <x:c r="AI132" s="23"/>
      <x:c r="AJ132" s="23"/>
      <x:c r="AK132" s="23"/>
      <x:c r="AL132" s="23"/>
      <x:c r="AM132" s="23"/>
      <x:c r="AN132" s="24"/>
      <x:c r="AO132" s="23"/>
      <x:c r="AP132" s="23"/>
      <x:c r="AQ132" s="23"/>
      <x:c r="AR132" s="24"/>
      <x:c r="AS132" s="23"/>
      <x:c r="AT132" s="24"/>
      <x:c r="AU132" s="23"/>
      <x:c r="AV132" s="23"/>
      <x:c r="AW132" s="23"/>
      <x:c r="AX132" s="23"/>
      <x:c r="AY132" s="23"/>
      <x:c r="AZ132" s="23"/>
      <x:c r="BA132" s="24"/>
      <x:c r="BB132" s="23"/>
      <x:c r="BC132" s="23"/>
      <x:c r="BD132" s="23"/>
      <x:c r="BE132" s="23"/>
      <x:c r="BF132" s="23"/>
      <x:c r="BG132" s="23"/>
      <x:c r="BH132" s="23"/>
      <x:c r="BI132" s="23"/>
      <x:c r="BJ132" s="24"/>
      <x:c r="BK132" s="23"/>
      <x:c r="BL132" s="24"/>
      <x:c r="BM132" s="23"/>
      <x:c r="BN132" s="24"/>
      <x:c r="BO132" s="23"/>
      <x:c r="BP132" s="24"/>
      <x:c r="BQ132" s="23"/>
      <x:c r="BR132" s="23"/>
      <x:c r="BS132" s="23"/>
      <x:c r="BT132" s="23"/>
      <x:c r="BV132" s="23"/>
      <x:c r="BW132" s="23"/>
      <x:c r="BX132" s="23"/>
      <x:c r="BY132" s="24"/>
      <x:c r="BZ132" s="23"/>
      <x:c r="CA132" s="24"/>
      <x:c r="CB132" s="23"/>
      <x:c r="CC132" s="24"/>
      <x:c r="CD132" s="23"/>
      <x:c r="CE132" s="23"/>
      <x:c r="CF132" s="24"/>
      <x:c r="CG132" s="23"/>
      <x:c r="CH132" s="23"/>
      <x:c r="CI132" s="23"/>
      <x:c r="CJ132" s="23"/>
      <x:c r="CK132" s="23"/>
      <x:c r="CL132" s="23"/>
      <x:c r="CM132" s="23"/>
      <x:c r="CN132" s="23"/>
      <x:c r="CO132" s="23"/>
      <x:c r="CP132" s="24"/>
      <x:c r="CQ132" s="23"/>
      <x:c r="CR132" s="24"/>
      <x:c r="CS132" s="23"/>
      <x:c r="CT132" s="23"/>
      <x:c r="CU132" s="23"/>
      <x:c r="CV132" s="23"/>
      <x:c r="CW132" s="23"/>
      <x:c r="CY132" s="23"/>
    </x:row>
    <x:row r="133" spans="1:103" ht="18" customHeight="1">
      <x:c r="A133" s="27"/>
      <x:c r="B133" s="23"/>
      <x:c r="C133" s="24"/>
      <x:c r="D133" s="23"/>
      <x:c r="E133" s="24"/>
      <x:c r="F133" s="23"/>
      <x:c r="G133" s="24"/>
      <x:c r="H133" s="23"/>
      <x:c r="I133" s="24"/>
      <x:c r="J133" s="23"/>
      <x:c r="K133" s="23"/>
      <x:c r="L133" s="24"/>
      <x:c r="M133" s="23"/>
      <x:c r="N133" s="23"/>
      <x:c r="O133" s="23"/>
      <x:c r="P133" s="23"/>
      <x:c r="Q133" s="23"/>
      <x:c r="R133" s="24"/>
      <x:c r="S133" s="23"/>
      <x:c r="T133" s="24"/>
      <x:c r="U133" s="23"/>
      <x:c r="V133" s="24"/>
      <x:c r="W133" s="23"/>
      <x:c r="X133" s="23"/>
      <x:c r="Y133" s="23"/>
      <x:c r="Z133" s="23"/>
      <x:c r="AA133" s="23"/>
      <x:c r="AB133" s="23"/>
      <x:c r="AC133" s="23"/>
      <x:c r="AD133" s="23"/>
      <x:c r="AE133" s="23"/>
      <x:c r="AF133" s="23"/>
      <x:c r="AG133" s="23"/>
      <x:c r="AH133" s="23"/>
      <x:c r="AI133" s="23"/>
      <x:c r="AJ133" s="23"/>
      <x:c r="AK133" s="23"/>
      <x:c r="AL133" s="23"/>
      <x:c r="AM133" s="23"/>
      <x:c r="AN133" s="24"/>
      <x:c r="AO133" s="23"/>
      <x:c r="AP133" s="23"/>
      <x:c r="AQ133" s="23"/>
      <x:c r="AR133" s="24"/>
      <x:c r="AS133" s="23"/>
      <x:c r="AT133" s="24"/>
      <x:c r="AU133" s="23"/>
      <x:c r="AV133" s="23"/>
      <x:c r="AW133" s="23"/>
      <x:c r="AX133" s="23"/>
      <x:c r="AY133" s="23"/>
      <x:c r="AZ133" s="23"/>
      <x:c r="BA133" s="24"/>
      <x:c r="BB133" s="23"/>
      <x:c r="BC133" s="23"/>
      <x:c r="BD133" s="23"/>
      <x:c r="BE133" s="23"/>
      <x:c r="BF133" s="23"/>
      <x:c r="BG133" s="23"/>
      <x:c r="BH133" s="23"/>
      <x:c r="BI133" s="23"/>
      <x:c r="BJ133" s="24"/>
      <x:c r="BK133" s="23"/>
      <x:c r="BL133" s="24"/>
      <x:c r="BM133" s="23"/>
      <x:c r="BN133" s="24"/>
      <x:c r="BO133" s="23"/>
      <x:c r="BP133" s="24"/>
      <x:c r="BQ133" s="23"/>
      <x:c r="BR133" s="23"/>
      <x:c r="BS133" s="23"/>
      <x:c r="BT133" s="23"/>
      <x:c r="BV133" s="23"/>
      <x:c r="BW133" s="23"/>
      <x:c r="BX133" s="23"/>
      <x:c r="BY133" s="24"/>
      <x:c r="BZ133" s="23"/>
      <x:c r="CA133" s="24"/>
      <x:c r="CB133" s="23"/>
      <x:c r="CC133" s="24"/>
      <x:c r="CD133" s="23"/>
      <x:c r="CE133" s="23"/>
      <x:c r="CF133" s="24"/>
      <x:c r="CG133" s="23"/>
      <x:c r="CH133" s="23"/>
      <x:c r="CI133" s="23"/>
      <x:c r="CJ133" s="23"/>
      <x:c r="CK133" s="23"/>
      <x:c r="CL133" s="23"/>
      <x:c r="CM133" s="23"/>
      <x:c r="CN133" s="23"/>
      <x:c r="CO133" s="23"/>
      <x:c r="CP133" s="24"/>
      <x:c r="CQ133" s="23"/>
      <x:c r="CR133" s="24"/>
      <x:c r="CS133" s="23"/>
      <x:c r="CT133" s="23"/>
      <x:c r="CU133" s="23"/>
      <x:c r="CV133" s="23"/>
      <x:c r="CW133" s="23"/>
      <x:c r="CY133" s="23"/>
    </x:row>
    <x:row r="134" spans="1:103" ht="18" customHeight="1">
      <x:c r="A134" s="27"/>
      <x:c r="B134" s="23"/>
      <x:c r="C134" s="24"/>
      <x:c r="D134" s="23"/>
      <x:c r="E134" s="24"/>
      <x:c r="F134" s="23"/>
      <x:c r="G134" s="24"/>
      <x:c r="H134" s="23"/>
      <x:c r="I134" s="24"/>
      <x:c r="J134" s="23"/>
      <x:c r="K134" s="23"/>
      <x:c r="L134" s="24"/>
      <x:c r="M134" s="23"/>
      <x:c r="N134" s="23"/>
      <x:c r="O134" s="23"/>
      <x:c r="P134" s="23"/>
      <x:c r="Q134" s="23"/>
      <x:c r="R134" s="24"/>
      <x:c r="S134" s="23"/>
      <x:c r="T134" s="24"/>
      <x:c r="U134" s="23"/>
      <x:c r="V134" s="24"/>
      <x:c r="W134" s="23"/>
      <x:c r="X134" s="23"/>
      <x:c r="Y134" s="23"/>
      <x:c r="Z134" s="23"/>
      <x:c r="AA134" s="23"/>
      <x:c r="AB134" s="23"/>
      <x:c r="AC134" s="23"/>
      <x:c r="AD134" s="23"/>
      <x:c r="AE134" s="23"/>
      <x:c r="AF134" s="23"/>
      <x:c r="AG134" s="23"/>
      <x:c r="AH134" s="23"/>
      <x:c r="AI134" s="23"/>
      <x:c r="AJ134" s="23"/>
      <x:c r="AK134" s="23"/>
      <x:c r="AL134" s="23"/>
      <x:c r="AM134" s="23"/>
      <x:c r="AN134" s="24"/>
      <x:c r="AO134" s="23"/>
      <x:c r="AP134" s="23"/>
      <x:c r="AQ134" s="23"/>
      <x:c r="AR134" s="24"/>
      <x:c r="AS134" s="23"/>
      <x:c r="AT134" s="24"/>
      <x:c r="AU134" s="23"/>
      <x:c r="AV134" s="23"/>
      <x:c r="AW134" s="23"/>
      <x:c r="AX134" s="23"/>
      <x:c r="AY134" s="23"/>
      <x:c r="AZ134" s="23"/>
      <x:c r="BA134" s="24"/>
      <x:c r="BB134" s="23"/>
      <x:c r="BC134" s="23"/>
      <x:c r="BD134" s="23"/>
      <x:c r="BE134" s="23"/>
      <x:c r="BF134" s="23"/>
      <x:c r="BG134" s="23"/>
      <x:c r="BH134" s="23"/>
      <x:c r="BI134" s="23"/>
      <x:c r="BJ134" s="24"/>
      <x:c r="BK134" s="23"/>
      <x:c r="BL134" s="24"/>
      <x:c r="BM134" s="23"/>
      <x:c r="BN134" s="24"/>
      <x:c r="BO134" s="23"/>
      <x:c r="BP134" s="24"/>
      <x:c r="BQ134" s="23"/>
      <x:c r="BR134" s="23"/>
      <x:c r="BS134" s="23"/>
      <x:c r="BT134" s="23"/>
      <x:c r="BV134" s="23"/>
      <x:c r="BW134" s="23"/>
      <x:c r="BX134" s="23"/>
      <x:c r="BY134" s="24"/>
      <x:c r="BZ134" s="23"/>
      <x:c r="CA134" s="24"/>
      <x:c r="CB134" s="23"/>
      <x:c r="CC134" s="24"/>
      <x:c r="CD134" s="23"/>
      <x:c r="CE134" s="23"/>
      <x:c r="CF134" s="24"/>
      <x:c r="CG134" s="23"/>
      <x:c r="CH134" s="23"/>
      <x:c r="CI134" s="23"/>
      <x:c r="CJ134" s="23"/>
      <x:c r="CK134" s="23"/>
      <x:c r="CL134" s="23"/>
      <x:c r="CM134" s="23"/>
      <x:c r="CN134" s="23"/>
      <x:c r="CO134" s="23"/>
      <x:c r="CP134" s="24"/>
      <x:c r="CQ134" s="23"/>
      <x:c r="CR134" s="24"/>
      <x:c r="CS134" s="23"/>
      <x:c r="CT134" s="23"/>
      <x:c r="CU134" s="23"/>
      <x:c r="CV134" s="23"/>
      <x:c r="CW134" s="23"/>
      <x:c r="CY134" s="23"/>
    </x:row>
    <x:row r="135" spans="1:103" ht="18" customHeight="1">
      <x:c r="A135" s="27"/>
      <x:c r="B135" s="23"/>
      <x:c r="C135" s="24"/>
      <x:c r="D135" s="23"/>
      <x:c r="E135" s="24"/>
      <x:c r="F135" s="23"/>
      <x:c r="G135" s="24"/>
      <x:c r="H135" s="23"/>
      <x:c r="I135" s="24"/>
      <x:c r="J135" s="23"/>
      <x:c r="K135" s="23"/>
      <x:c r="L135" s="24"/>
      <x:c r="M135" s="23"/>
      <x:c r="N135" s="23"/>
      <x:c r="O135" s="23"/>
      <x:c r="P135" s="23"/>
      <x:c r="Q135" s="23"/>
      <x:c r="R135" s="24"/>
      <x:c r="S135" s="23"/>
      <x:c r="T135" s="24"/>
      <x:c r="U135" s="23"/>
      <x:c r="V135" s="24"/>
      <x:c r="W135" s="23"/>
      <x:c r="X135" s="23"/>
      <x:c r="Y135" s="23"/>
      <x:c r="Z135" s="23"/>
      <x:c r="AA135" s="23"/>
      <x:c r="AB135" s="23"/>
      <x:c r="AC135" s="23"/>
      <x:c r="AD135" s="23"/>
      <x:c r="AE135" s="23"/>
      <x:c r="AF135" s="23"/>
      <x:c r="AG135" s="23"/>
      <x:c r="AH135" s="23"/>
      <x:c r="AI135" s="23"/>
      <x:c r="AJ135" s="23"/>
      <x:c r="AK135" s="23"/>
      <x:c r="AL135" s="23"/>
      <x:c r="AM135" s="23"/>
      <x:c r="AN135" s="24"/>
      <x:c r="AO135" s="23"/>
      <x:c r="AP135" s="23"/>
      <x:c r="AQ135" s="23"/>
      <x:c r="AR135" s="24"/>
      <x:c r="AS135" s="23"/>
      <x:c r="AT135" s="24"/>
      <x:c r="AU135" s="23"/>
      <x:c r="AV135" s="23"/>
      <x:c r="AW135" s="23"/>
      <x:c r="AX135" s="23"/>
      <x:c r="AY135" s="23"/>
      <x:c r="AZ135" s="23"/>
      <x:c r="BA135" s="24"/>
      <x:c r="BB135" s="23"/>
      <x:c r="BC135" s="23"/>
      <x:c r="BD135" s="23"/>
      <x:c r="BE135" s="23"/>
      <x:c r="BF135" s="23"/>
      <x:c r="BG135" s="23"/>
      <x:c r="BH135" s="23"/>
      <x:c r="BI135" s="23"/>
      <x:c r="BJ135" s="24"/>
      <x:c r="BK135" s="23"/>
      <x:c r="BL135" s="24"/>
      <x:c r="BM135" s="23"/>
      <x:c r="BN135" s="24"/>
      <x:c r="BO135" s="23"/>
      <x:c r="BP135" s="24"/>
      <x:c r="BQ135" s="23"/>
      <x:c r="BR135" s="23"/>
      <x:c r="BS135" s="23"/>
      <x:c r="BT135" s="23"/>
      <x:c r="BV135" s="23"/>
      <x:c r="BW135" s="23"/>
      <x:c r="BX135" s="23"/>
      <x:c r="BY135" s="24"/>
      <x:c r="BZ135" s="23"/>
      <x:c r="CA135" s="24"/>
      <x:c r="CB135" s="23"/>
      <x:c r="CC135" s="24"/>
      <x:c r="CD135" s="23"/>
      <x:c r="CE135" s="23"/>
      <x:c r="CF135" s="24"/>
      <x:c r="CG135" s="23"/>
      <x:c r="CH135" s="23"/>
      <x:c r="CI135" s="23"/>
      <x:c r="CJ135" s="23"/>
      <x:c r="CK135" s="23"/>
      <x:c r="CL135" s="23"/>
      <x:c r="CM135" s="23"/>
      <x:c r="CN135" s="23"/>
      <x:c r="CO135" s="23"/>
      <x:c r="CP135" s="24"/>
      <x:c r="CQ135" s="23"/>
      <x:c r="CR135" s="24"/>
      <x:c r="CS135" s="23"/>
      <x:c r="CT135" s="23"/>
      <x:c r="CU135" s="23"/>
      <x:c r="CV135" s="23"/>
      <x:c r="CW135" s="23"/>
      <x:c r="CY135" s="23"/>
    </x:row>
    <x:row r="136" spans="1:103" ht="18" customHeight="1">
      <x:c r="A136" s="27"/>
      <x:c r="B136" s="23"/>
      <x:c r="C136" s="24"/>
      <x:c r="D136" s="23"/>
      <x:c r="E136" s="24"/>
      <x:c r="F136" s="23"/>
      <x:c r="G136" s="24"/>
      <x:c r="H136" s="23"/>
      <x:c r="I136" s="24"/>
      <x:c r="J136" s="23"/>
      <x:c r="K136" s="23"/>
      <x:c r="L136" s="24"/>
      <x:c r="M136" s="23"/>
      <x:c r="N136" s="23"/>
      <x:c r="O136" s="23"/>
      <x:c r="P136" s="23"/>
      <x:c r="Q136" s="23"/>
      <x:c r="R136" s="24"/>
      <x:c r="S136" s="23"/>
      <x:c r="T136" s="24"/>
      <x:c r="U136" s="23"/>
      <x:c r="V136" s="24"/>
      <x:c r="W136" s="23"/>
      <x:c r="X136" s="23"/>
      <x:c r="Y136" s="23"/>
      <x:c r="Z136" s="23"/>
      <x:c r="AA136" s="23"/>
      <x:c r="AB136" s="23"/>
      <x:c r="AC136" s="23"/>
      <x:c r="AD136" s="23"/>
      <x:c r="AE136" s="23"/>
      <x:c r="AF136" s="23"/>
      <x:c r="AG136" s="23"/>
      <x:c r="AH136" s="23"/>
      <x:c r="AI136" s="23"/>
      <x:c r="AJ136" s="23"/>
      <x:c r="AK136" s="23"/>
      <x:c r="AL136" s="23"/>
      <x:c r="AM136" s="23"/>
      <x:c r="AN136" s="24"/>
      <x:c r="AO136" s="23"/>
      <x:c r="AP136" s="23"/>
      <x:c r="AQ136" s="23"/>
      <x:c r="AR136" s="24"/>
      <x:c r="AS136" s="23"/>
      <x:c r="AT136" s="24"/>
      <x:c r="AU136" s="23"/>
      <x:c r="AV136" s="23"/>
      <x:c r="AW136" s="23"/>
      <x:c r="AX136" s="23"/>
      <x:c r="AY136" s="23"/>
      <x:c r="AZ136" s="23"/>
      <x:c r="BA136" s="24"/>
      <x:c r="BB136" s="23"/>
      <x:c r="BC136" s="23"/>
      <x:c r="BD136" s="23"/>
      <x:c r="BE136" s="23"/>
      <x:c r="BF136" s="23"/>
      <x:c r="BG136" s="23"/>
      <x:c r="BH136" s="23"/>
      <x:c r="BI136" s="23"/>
      <x:c r="BJ136" s="24"/>
      <x:c r="BK136" s="23"/>
      <x:c r="BL136" s="24"/>
      <x:c r="BM136" s="23"/>
      <x:c r="BN136" s="24"/>
      <x:c r="BO136" s="23"/>
      <x:c r="BP136" s="24"/>
      <x:c r="BQ136" s="23"/>
      <x:c r="BR136" s="23"/>
      <x:c r="BS136" s="23"/>
      <x:c r="BT136" s="23"/>
      <x:c r="BV136" s="23"/>
      <x:c r="BW136" s="23"/>
      <x:c r="BX136" s="23"/>
      <x:c r="BY136" s="24"/>
      <x:c r="BZ136" s="23"/>
      <x:c r="CA136" s="24"/>
      <x:c r="CB136" s="23"/>
      <x:c r="CC136" s="24"/>
      <x:c r="CD136" s="23"/>
      <x:c r="CE136" s="23"/>
      <x:c r="CF136" s="24"/>
      <x:c r="CG136" s="23"/>
      <x:c r="CH136" s="23"/>
      <x:c r="CI136" s="23"/>
      <x:c r="CJ136" s="23"/>
      <x:c r="CK136" s="23"/>
      <x:c r="CL136" s="23"/>
      <x:c r="CM136" s="23"/>
      <x:c r="CN136" s="23"/>
      <x:c r="CO136" s="23"/>
      <x:c r="CP136" s="24"/>
      <x:c r="CQ136" s="23"/>
      <x:c r="CR136" s="24"/>
      <x:c r="CS136" s="23"/>
      <x:c r="CT136" s="23"/>
      <x:c r="CU136" s="23"/>
      <x:c r="CV136" s="23"/>
      <x:c r="CW136" s="23"/>
      <x:c r="CY136" s="23"/>
    </x:row>
    <x:row r="137" spans="1:103" ht="18" customHeight="1">
      <x:c r="A137" s="27"/>
      <x:c r="B137" s="23"/>
      <x:c r="C137" s="24"/>
      <x:c r="D137" s="23"/>
      <x:c r="E137" s="24"/>
      <x:c r="F137" s="23"/>
      <x:c r="G137" s="24"/>
      <x:c r="H137" s="23"/>
      <x:c r="I137" s="24"/>
      <x:c r="J137" s="23"/>
      <x:c r="K137" s="23"/>
      <x:c r="L137" s="24"/>
      <x:c r="M137" s="23"/>
      <x:c r="N137" s="23"/>
      <x:c r="O137" s="23"/>
      <x:c r="P137" s="23"/>
      <x:c r="Q137" s="23"/>
      <x:c r="R137" s="24"/>
      <x:c r="S137" s="23"/>
      <x:c r="T137" s="24"/>
      <x:c r="U137" s="23"/>
      <x:c r="V137" s="24"/>
      <x:c r="W137" s="23"/>
      <x:c r="X137" s="23"/>
      <x:c r="Y137" s="23"/>
      <x:c r="Z137" s="23"/>
      <x:c r="AA137" s="23"/>
      <x:c r="AB137" s="23"/>
      <x:c r="AC137" s="23"/>
      <x:c r="AD137" s="23"/>
      <x:c r="AE137" s="23"/>
      <x:c r="AF137" s="23"/>
      <x:c r="AG137" s="23"/>
      <x:c r="AH137" s="23"/>
      <x:c r="AI137" s="23"/>
      <x:c r="AJ137" s="23"/>
      <x:c r="AK137" s="23"/>
      <x:c r="AL137" s="23"/>
      <x:c r="AM137" s="23"/>
      <x:c r="AN137" s="24"/>
      <x:c r="AO137" s="23"/>
      <x:c r="AP137" s="23"/>
      <x:c r="AQ137" s="23"/>
      <x:c r="AR137" s="24"/>
      <x:c r="AS137" s="23"/>
      <x:c r="AT137" s="24"/>
      <x:c r="AU137" s="23"/>
      <x:c r="AV137" s="23"/>
      <x:c r="AW137" s="23"/>
      <x:c r="AX137" s="23"/>
      <x:c r="AY137" s="23"/>
      <x:c r="AZ137" s="23"/>
      <x:c r="BA137" s="24"/>
      <x:c r="BB137" s="23"/>
      <x:c r="BC137" s="23"/>
      <x:c r="BD137" s="23"/>
      <x:c r="BE137" s="23"/>
      <x:c r="BF137" s="23"/>
      <x:c r="BG137" s="23"/>
      <x:c r="BH137" s="23"/>
      <x:c r="BI137" s="23"/>
      <x:c r="BJ137" s="24"/>
      <x:c r="BK137" s="23"/>
      <x:c r="BL137" s="24"/>
      <x:c r="BM137" s="23"/>
      <x:c r="BN137" s="24"/>
      <x:c r="BO137" s="23"/>
      <x:c r="BP137" s="24"/>
      <x:c r="BQ137" s="23"/>
      <x:c r="BR137" s="23"/>
      <x:c r="BS137" s="23"/>
      <x:c r="BT137" s="23"/>
      <x:c r="BV137" s="23"/>
      <x:c r="BW137" s="23"/>
      <x:c r="BX137" s="23"/>
      <x:c r="BY137" s="24"/>
      <x:c r="BZ137" s="23"/>
      <x:c r="CA137" s="24"/>
      <x:c r="CB137" s="23"/>
      <x:c r="CC137" s="24"/>
      <x:c r="CD137" s="23"/>
      <x:c r="CE137" s="23"/>
      <x:c r="CF137" s="24"/>
      <x:c r="CG137" s="23"/>
      <x:c r="CH137" s="23"/>
      <x:c r="CI137" s="23"/>
      <x:c r="CJ137" s="23"/>
      <x:c r="CK137" s="23"/>
      <x:c r="CL137" s="23"/>
      <x:c r="CM137" s="23"/>
      <x:c r="CN137" s="23"/>
      <x:c r="CO137" s="23"/>
      <x:c r="CP137" s="24"/>
      <x:c r="CQ137" s="23"/>
      <x:c r="CR137" s="24"/>
      <x:c r="CS137" s="23"/>
      <x:c r="CT137" s="23"/>
      <x:c r="CU137" s="23"/>
      <x:c r="CV137" s="23"/>
      <x:c r="CW137" s="23"/>
      <x:c r="CY137" s="23"/>
    </x:row>
    <x:row r="138" spans="1:103" ht="18" customHeight="1">
      <x:c r="A138" s="27"/>
      <x:c r="B138" s="23"/>
      <x:c r="C138" s="24"/>
      <x:c r="D138" s="23"/>
      <x:c r="E138" s="24"/>
      <x:c r="F138" s="23"/>
      <x:c r="G138" s="24"/>
      <x:c r="H138" s="23"/>
      <x:c r="I138" s="24"/>
      <x:c r="J138" s="23"/>
      <x:c r="K138" s="23"/>
      <x:c r="L138" s="24"/>
      <x:c r="M138" s="23"/>
      <x:c r="N138" s="23"/>
      <x:c r="O138" s="23"/>
      <x:c r="P138" s="23"/>
      <x:c r="Q138" s="23"/>
      <x:c r="R138" s="24"/>
      <x:c r="S138" s="23"/>
      <x:c r="T138" s="24"/>
      <x:c r="U138" s="23"/>
      <x:c r="V138" s="24"/>
      <x:c r="W138" s="23"/>
      <x:c r="X138" s="23"/>
      <x:c r="Y138" s="23"/>
      <x:c r="Z138" s="23"/>
      <x:c r="AA138" s="23"/>
      <x:c r="AB138" s="23"/>
      <x:c r="AC138" s="23"/>
      <x:c r="AD138" s="23"/>
      <x:c r="AE138" s="23"/>
      <x:c r="AF138" s="23"/>
      <x:c r="AG138" s="23"/>
      <x:c r="AH138" s="23"/>
      <x:c r="AI138" s="23"/>
      <x:c r="AJ138" s="23"/>
      <x:c r="AK138" s="23"/>
      <x:c r="AL138" s="23"/>
      <x:c r="AM138" s="23"/>
      <x:c r="AN138" s="24"/>
      <x:c r="AO138" s="23"/>
      <x:c r="AP138" s="23"/>
      <x:c r="AQ138" s="23"/>
      <x:c r="AR138" s="24"/>
      <x:c r="AS138" s="23"/>
      <x:c r="AT138" s="24"/>
      <x:c r="AU138" s="23"/>
      <x:c r="AV138" s="23"/>
      <x:c r="AW138" s="23"/>
      <x:c r="AX138" s="23"/>
      <x:c r="AY138" s="23"/>
      <x:c r="AZ138" s="23"/>
      <x:c r="BA138" s="24"/>
      <x:c r="BB138" s="23"/>
      <x:c r="BC138" s="23"/>
      <x:c r="BD138" s="23"/>
      <x:c r="BE138" s="23"/>
      <x:c r="BF138" s="23"/>
      <x:c r="BG138" s="23"/>
      <x:c r="BH138" s="23"/>
      <x:c r="BI138" s="23"/>
      <x:c r="BJ138" s="24"/>
      <x:c r="BK138" s="23"/>
      <x:c r="BL138" s="24"/>
      <x:c r="BM138" s="23"/>
      <x:c r="BN138" s="24"/>
      <x:c r="BO138" s="23"/>
      <x:c r="BP138" s="24"/>
      <x:c r="BQ138" s="23"/>
      <x:c r="BR138" s="23"/>
      <x:c r="BS138" s="23"/>
      <x:c r="BT138" s="23"/>
      <x:c r="BV138" s="23"/>
      <x:c r="BW138" s="23"/>
      <x:c r="BX138" s="23"/>
      <x:c r="BY138" s="24"/>
      <x:c r="BZ138" s="23"/>
      <x:c r="CA138" s="24"/>
      <x:c r="CB138" s="23"/>
      <x:c r="CC138" s="24"/>
      <x:c r="CD138" s="23"/>
      <x:c r="CE138" s="23"/>
      <x:c r="CF138" s="24"/>
      <x:c r="CG138" s="23"/>
      <x:c r="CH138" s="23"/>
      <x:c r="CI138" s="23"/>
      <x:c r="CJ138" s="23"/>
      <x:c r="CK138" s="23"/>
      <x:c r="CL138" s="23"/>
      <x:c r="CM138" s="23"/>
      <x:c r="CN138" s="23"/>
      <x:c r="CO138" s="23"/>
      <x:c r="CP138" s="24"/>
      <x:c r="CQ138" s="23"/>
      <x:c r="CR138" s="24"/>
      <x:c r="CS138" s="23"/>
      <x:c r="CT138" s="23"/>
      <x:c r="CU138" s="23"/>
      <x:c r="CV138" s="23"/>
      <x:c r="CW138" s="23"/>
      <x:c r="CY138" s="23"/>
    </x:row>
    <x:row r="139" spans="1:103" ht="18" customHeight="1">
      <x:c r="A139" s="27"/>
      <x:c r="B139" s="23"/>
      <x:c r="C139" s="24"/>
      <x:c r="D139" s="23"/>
      <x:c r="E139" s="24"/>
      <x:c r="F139" s="23"/>
      <x:c r="G139" s="24"/>
      <x:c r="H139" s="23"/>
      <x:c r="I139" s="24"/>
      <x:c r="J139" s="23"/>
      <x:c r="K139" s="23"/>
      <x:c r="L139" s="24"/>
      <x:c r="M139" s="23"/>
      <x:c r="N139" s="23"/>
      <x:c r="O139" s="23"/>
      <x:c r="P139" s="23"/>
      <x:c r="Q139" s="23"/>
      <x:c r="R139" s="24"/>
      <x:c r="S139" s="23"/>
      <x:c r="T139" s="24"/>
      <x:c r="U139" s="23"/>
      <x:c r="V139" s="24"/>
      <x:c r="W139" s="23"/>
      <x:c r="X139" s="23"/>
      <x:c r="Y139" s="23"/>
      <x:c r="Z139" s="23"/>
      <x:c r="AA139" s="23"/>
      <x:c r="AB139" s="23"/>
      <x:c r="AC139" s="23"/>
      <x:c r="AD139" s="23"/>
      <x:c r="AE139" s="23"/>
      <x:c r="AF139" s="23"/>
      <x:c r="AG139" s="23"/>
      <x:c r="AH139" s="23"/>
      <x:c r="AI139" s="23"/>
      <x:c r="AJ139" s="23"/>
      <x:c r="AK139" s="23"/>
      <x:c r="AL139" s="23"/>
      <x:c r="AM139" s="23"/>
      <x:c r="AN139" s="24"/>
      <x:c r="AO139" s="23"/>
      <x:c r="AP139" s="23"/>
      <x:c r="AQ139" s="23"/>
      <x:c r="AR139" s="24"/>
      <x:c r="AS139" s="23"/>
      <x:c r="AT139" s="24"/>
      <x:c r="AU139" s="23"/>
      <x:c r="AV139" s="23"/>
      <x:c r="AW139" s="23"/>
      <x:c r="AX139" s="23"/>
      <x:c r="AY139" s="23"/>
      <x:c r="AZ139" s="23"/>
      <x:c r="BA139" s="24"/>
      <x:c r="BB139" s="23"/>
      <x:c r="BC139" s="23"/>
      <x:c r="BD139" s="23"/>
      <x:c r="BE139" s="23"/>
      <x:c r="BF139" s="23"/>
      <x:c r="BG139" s="23"/>
      <x:c r="BH139" s="23"/>
      <x:c r="BI139" s="23"/>
      <x:c r="BJ139" s="24"/>
      <x:c r="BK139" s="23"/>
      <x:c r="BL139" s="24"/>
      <x:c r="BM139" s="23"/>
      <x:c r="BN139" s="24"/>
      <x:c r="BO139" s="23"/>
      <x:c r="BP139" s="24"/>
      <x:c r="BQ139" s="23"/>
      <x:c r="BR139" s="23"/>
      <x:c r="BS139" s="23"/>
      <x:c r="BT139" s="23"/>
      <x:c r="BV139" s="23"/>
      <x:c r="BW139" s="23"/>
      <x:c r="BX139" s="23"/>
      <x:c r="BY139" s="24"/>
      <x:c r="BZ139" s="23"/>
      <x:c r="CA139" s="24"/>
      <x:c r="CB139" s="23"/>
      <x:c r="CC139" s="24"/>
      <x:c r="CD139" s="23"/>
      <x:c r="CE139" s="23"/>
      <x:c r="CF139" s="24"/>
      <x:c r="CG139" s="23"/>
      <x:c r="CH139" s="23"/>
      <x:c r="CI139" s="23"/>
      <x:c r="CJ139" s="23"/>
      <x:c r="CK139" s="23"/>
      <x:c r="CL139" s="23"/>
      <x:c r="CM139" s="23"/>
      <x:c r="CN139" s="23"/>
      <x:c r="CO139" s="23"/>
      <x:c r="CP139" s="24"/>
      <x:c r="CQ139" s="23"/>
      <x:c r="CR139" s="24"/>
      <x:c r="CS139" s="23"/>
      <x:c r="CT139" s="23"/>
      <x:c r="CU139" s="23"/>
      <x:c r="CV139" s="23"/>
      <x:c r="CW139" s="23"/>
      <x:c r="CY139" s="23"/>
    </x:row>
    <x:row r="140" spans="1:103" ht="18" customHeight="1">
      <x:c r="A140" s="27"/>
      <x:c r="B140" s="23"/>
      <x:c r="C140" s="24"/>
      <x:c r="D140" s="23"/>
      <x:c r="E140" s="24"/>
      <x:c r="F140" s="23"/>
      <x:c r="G140" s="24"/>
      <x:c r="H140" s="23"/>
      <x:c r="I140" s="24"/>
      <x:c r="J140" s="23"/>
      <x:c r="K140" s="23"/>
      <x:c r="L140" s="24"/>
      <x:c r="M140" s="23"/>
      <x:c r="N140" s="23"/>
      <x:c r="O140" s="23"/>
      <x:c r="P140" s="23"/>
      <x:c r="Q140" s="23"/>
      <x:c r="R140" s="24"/>
      <x:c r="S140" s="23"/>
      <x:c r="T140" s="24"/>
      <x:c r="U140" s="23"/>
      <x:c r="V140" s="24"/>
      <x:c r="W140" s="23"/>
      <x:c r="X140" s="23"/>
      <x:c r="Y140" s="23"/>
      <x:c r="Z140" s="23"/>
      <x:c r="AA140" s="23"/>
      <x:c r="AB140" s="23"/>
      <x:c r="AC140" s="23"/>
      <x:c r="AD140" s="23"/>
      <x:c r="AE140" s="23"/>
      <x:c r="AF140" s="23"/>
      <x:c r="AG140" s="23"/>
      <x:c r="AH140" s="23"/>
      <x:c r="AI140" s="23"/>
      <x:c r="AJ140" s="23"/>
      <x:c r="AK140" s="23"/>
      <x:c r="AL140" s="23"/>
      <x:c r="AM140" s="23"/>
      <x:c r="AN140" s="24"/>
      <x:c r="AO140" s="23"/>
      <x:c r="AP140" s="23"/>
      <x:c r="AQ140" s="23"/>
      <x:c r="AR140" s="24"/>
      <x:c r="AS140" s="23"/>
      <x:c r="AT140" s="24"/>
      <x:c r="AU140" s="23"/>
      <x:c r="AV140" s="23"/>
      <x:c r="AW140" s="23"/>
      <x:c r="AX140" s="23"/>
      <x:c r="AY140" s="23"/>
      <x:c r="AZ140" s="23"/>
      <x:c r="BA140" s="24"/>
      <x:c r="BB140" s="23"/>
      <x:c r="BC140" s="23"/>
      <x:c r="BD140" s="23"/>
      <x:c r="BE140" s="23"/>
      <x:c r="BF140" s="23"/>
      <x:c r="BG140" s="23"/>
      <x:c r="BH140" s="23"/>
      <x:c r="BI140" s="23"/>
      <x:c r="BJ140" s="24"/>
      <x:c r="BK140" s="23"/>
      <x:c r="BL140" s="24"/>
      <x:c r="BM140" s="23"/>
      <x:c r="BN140" s="24"/>
      <x:c r="BO140" s="23"/>
      <x:c r="BP140" s="24"/>
      <x:c r="BQ140" s="23"/>
      <x:c r="BR140" s="23"/>
      <x:c r="BS140" s="23"/>
      <x:c r="BT140" s="23"/>
      <x:c r="BV140" s="23"/>
      <x:c r="BW140" s="23"/>
      <x:c r="BX140" s="23"/>
      <x:c r="BY140" s="24"/>
      <x:c r="BZ140" s="23"/>
      <x:c r="CA140" s="24"/>
      <x:c r="CB140" s="23"/>
      <x:c r="CC140" s="24"/>
      <x:c r="CD140" s="23"/>
      <x:c r="CE140" s="23"/>
      <x:c r="CF140" s="24"/>
      <x:c r="CG140" s="23"/>
      <x:c r="CH140" s="23"/>
      <x:c r="CI140" s="23"/>
      <x:c r="CJ140" s="23"/>
      <x:c r="CK140" s="23"/>
      <x:c r="CL140" s="23"/>
      <x:c r="CM140" s="23"/>
      <x:c r="CN140" s="23"/>
      <x:c r="CO140" s="23"/>
      <x:c r="CP140" s="24"/>
      <x:c r="CQ140" s="23"/>
      <x:c r="CR140" s="24"/>
      <x:c r="CS140" s="23"/>
      <x:c r="CT140" s="23"/>
      <x:c r="CU140" s="23"/>
      <x:c r="CV140" s="23"/>
      <x:c r="CW140" s="23"/>
      <x:c r="CY140" s="23"/>
    </x:row>
    <x:row r="141" spans="1:103" ht="18" customHeight="1">
      <x:c r="A141" s="27"/>
      <x:c r="B141" s="23"/>
      <x:c r="C141" s="24"/>
      <x:c r="D141" s="23"/>
      <x:c r="E141" s="24"/>
      <x:c r="F141" s="23"/>
      <x:c r="G141" s="24"/>
      <x:c r="H141" s="23"/>
      <x:c r="I141" s="24"/>
      <x:c r="J141" s="23"/>
      <x:c r="K141" s="23"/>
      <x:c r="L141" s="24"/>
      <x:c r="M141" s="23"/>
      <x:c r="N141" s="23"/>
      <x:c r="O141" s="23"/>
      <x:c r="P141" s="23"/>
      <x:c r="Q141" s="23"/>
      <x:c r="R141" s="24"/>
      <x:c r="S141" s="23"/>
      <x:c r="T141" s="24"/>
      <x:c r="U141" s="23"/>
      <x:c r="V141" s="24"/>
      <x:c r="W141" s="23"/>
      <x:c r="X141" s="23"/>
      <x:c r="Y141" s="23"/>
      <x:c r="Z141" s="23"/>
      <x:c r="AA141" s="23"/>
      <x:c r="AB141" s="23"/>
      <x:c r="AC141" s="23"/>
      <x:c r="AD141" s="23"/>
      <x:c r="AE141" s="23"/>
      <x:c r="AF141" s="23"/>
      <x:c r="AG141" s="23"/>
      <x:c r="AH141" s="23"/>
      <x:c r="AI141" s="23"/>
      <x:c r="AJ141" s="23"/>
      <x:c r="AK141" s="23"/>
      <x:c r="AL141" s="23"/>
      <x:c r="AM141" s="23"/>
      <x:c r="AN141" s="24"/>
      <x:c r="AO141" s="23"/>
      <x:c r="AP141" s="23"/>
      <x:c r="AQ141" s="23"/>
      <x:c r="AR141" s="24"/>
      <x:c r="AS141" s="23"/>
      <x:c r="AT141" s="24"/>
      <x:c r="AU141" s="23"/>
      <x:c r="AV141" s="23"/>
      <x:c r="AW141" s="23"/>
      <x:c r="AX141" s="23"/>
      <x:c r="AY141" s="23"/>
      <x:c r="AZ141" s="23"/>
      <x:c r="BA141" s="24"/>
      <x:c r="BB141" s="23"/>
      <x:c r="BC141" s="23"/>
      <x:c r="BD141" s="23"/>
      <x:c r="BE141" s="23"/>
      <x:c r="BF141" s="23"/>
      <x:c r="BG141" s="23"/>
      <x:c r="BH141" s="23"/>
      <x:c r="BI141" s="23"/>
      <x:c r="BJ141" s="24"/>
      <x:c r="BK141" s="23"/>
      <x:c r="BL141" s="24"/>
      <x:c r="BM141" s="23"/>
      <x:c r="BN141" s="24"/>
      <x:c r="BO141" s="23"/>
      <x:c r="BP141" s="24"/>
      <x:c r="BQ141" s="23"/>
      <x:c r="BR141" s="23"/>
      <x:c r="BS141" s="23"/>
      <x:c r="BT141" s="23"/>
      <x:c r="BV141" s="23"/>
      <x:c r="BW141" s="23"/>
      <x:c r="BX141" s="23"/>
      <x:c r="BY141" s="24"/>
      <x:c r="BZ141" s="23"/>
      <x:c r="CA141" s="24"/>
      <x:c r="CB141" s="23"/>
      <x:c r="CC141" s="24"/>
      <x:c r="CD141" s="23"/>
      <x:c r="CE141" s="23"/>
      <x:c r="CF141" s="24"/>
      <x:c r="CG141" s="23"/>
      <x:c r="CH141" s="23"/>
      <x:c r="CI141" s="23"/>
      <x:c r="CJ141" s="23"/>
      <x:c r="CK141" s="23"/>
      <x:c r="CL141" s="23"/>
      <x:c r="CM141" s="23"/>
      <x:c r="CN141" s="23"/>
      <x:c r="CO141" s="23"/>
      <x:c r="CP141" s="24"/>
      <x:c r="CQ141" s="23"/>
      <x:c r="CR141" s="24"/>
      <x:c r="CS141" s="23"/>
      <x:c r="CT141" s="23"/>
      <x:c r="CU141" s="23"/>
      <x:c r="CV141" s="23"/>
      <x:c r="CW141" s="23"/>
      <x:c r="CY141" s="23"/>
    </x:row>
    <x:row r="142" spans="1:103" ht="18" customHeight="1">
      <x:c r="A142" s="27"/>
      <x:c r="B142" s="23"/>
      <x:c r="C142" s="24"/>
      <x:c r="D142" s="23"/>
      <x:c r="E142" s="24"/>
      <x:c r="F142" s="23"/>
      <x:c r="G142" s="24"/>
      <x:c r="H142" s="23"/>
      <x:c r="I142" s="24"/>
      <x:c r="J142" s="23"/>
      <x:c r="K142" s="23"/>
      <x:c r="L142" s="24"/>
      <x:c r="M142" s="23"/>
      <x:c r="N142" s="23"/>
      <x:c r="O142" s="23"/>
      <x:c r="P142" s="23"/>
      <x:c r="Q142" s="23"/>
      <x:c r="R142" s="24"/>
      <x:c r="S142" s="23"/>
      <x:c r="T142" s="24"/>
      <x:c r="U142" s="23"/>
      <x:c r="V142" s="24"/>
      <x:c r="W142" s="23"/>
      <x:c r="X142" s="23"/>
      <x:c r="Y142" s="23"/>
      <x:c r="Z142" s="23"/>
      <x:c r="AA142" s="23"/>
      <x:c r="AB142" s="23"/>
      <x:c r="AC142" s="23"/>
      <x:c r="AD142" s="23"/>
      <x:c r="AE142" s="23"/>
      <x:c r="AF142" s="23"/>
      <x:c r="AG142" s="23"/>
      <x:c r="AH142" s="23"/>
      <x:c r="AI142" s="23"/>
      <x:c r="AJ142" s="23"/>
      <x:c r="AK142" s="23"/>
      <x:c r="AL142" s="23"/>
      <x:c r="AM142" s="23"/>
      <x:c r="AN142" s="24"/>
      <x:c r="AO142" s="23"/>
      <x:c r="AP142" s="23"/>
      <x:c r="AQ142" s="23"/>
      <x:c r="AR142" s="24"/>
      <x:c r="AS142" s="23"/>
      <x:c r="AT142" s="24"/>
      <x:c r="AU142" s="23"/>
      <x:c r="AV142" s="23"/>
      <x:c r="AW142" s="23"/>
      <x:c r="AX142" s="23"/>
      <x:c r="AY142" s="23"/>
      <x:c r="AZ142" s="23"/>
      <x:c r="BA142" s="24"/>
      <x:c r="BB142" s="23"/>
      <x:c r="BC142" s="23"/>
      <x:c r="BD142" s="23"/>
      <x:c r="BE142" s="23"/>
      <x:c r="BF142" s="23"/>
      <x:c r="BG142" s="23"/>
      <x:c r="BH142" s="23"/>
      <x:c r="BI142" s="23"/>
      <x:c r="BJ142" s="24"/>
      <x:c r="BK142" s="23"/>
      <x:c r="BL142" s="24"/>
      <x:c r="BM142" s="23"/>
      <x:c r="BN142" s="24"/>
      <x:c r="BO142" s="23"/>
      <x:c r="BP142" s="24"/>
      <x:c r="BQ142" s="23"/>
      <x:c r="BR142" s="23"/>
      <x:c r="BS142" s="23"/>
      <x:c r="BT142" s="23"/>
      <x:c r="BV142" s="23"/>
      <x:c r="BW142" s="23"/>
      <x:c r="BX142" s="23"/>
      <x:c r="BY142" s="24"/>
      <x:c r="BZ142" s="23"/>
      <x:c r="CA142" s="24"/>
      <x:c r="CB142" s="23"/>
      <x:c r="CC142" s="24"/>
      <x:c r="CD142" s="23"/>
      <x:c r="CE142" s="23"/>
      <x:c r="CF142" s="24"/>
      <x:c r="CG142" s="23"/>
      <x:c r="CH142" s="23"/>
      <x:c r="CI142" s="23"/>
      <x:c r="CJ142" s="23"/>
      <x:c r="CK142" s="23"/>
      <x:c r="CL142" s="23"/>
      <x:c r="CM142" s="23"/>
      <x:c r="CN142" s="23"/>
      <x:c r="CO142" s="23"/>
      <x:c r="CP142" s="24"/>
      <x:c r="CQ142" s="23"/>
      <x:c r="CR142" s="24"/>
      <x:c r="CS142" s="23"/>
      <x:c r="CT142" s="23"/>
      <x:c r="CU142" s="23"/>
      <x:c r="CV142" s="23"/>
      <x:c r="CW142" s="23"/>
      <x:c r="CY142" s="23"/>
    </x:row>
    <x:row r="143" spans="1:103" ht="18" customHeight="1">
      <x:c r="A143" s="27"/>
      <x:c r="B143" s="23"/>
      <x:c r="C143" s="24"/>
      <x:c r="D143" s="23"/>
      <x:c r="E143" s="24"/>
      <x:c r="F143" s="23"/>
      <x:c r="G143" s="24"/>
      <x:c r="H143" s="23"/>
      <x:c r="I143" s="24"/>
      <x:c r="J143" s="23"/>
      <x:c r="K143" s="23"/>
      <x:c r="L143" s="24"/>
      <x:c r="M143" s="23"/>
      <x:c r="N143" s="23"/>
      <x:c r="O143" s="23"/>
      <x:c r="P143" s="23"/>
      <x:c r="Q143" s="23"/>
      <x:c r="R143" s="24"/>
      <x:c r="S143" s="23"/>
      <x:c r="T143" s="24"/>
      <x:c r="U143" s="23"/>
      <x:c r="V143" s="24"/>
      <x:c r="W143" s="23"/>
      <x:c r="X143" s="23"/>
      <x:c r="Y143" s="23"/>
      <x:c r="Z143" s="23"/>
      <x:c r="AA143" s="23"/>
      <x:c r="AB143" s="23"/>
      <x:c r="AC143" s="23"/>
      <x:c r="AD143" s="23"/>
      <x:c r="AE143" s="23"/>
      <x:c r="AF143" s="23"/>
      <x:c r="AG143" s="23"/>
      <x:c r="AH143" s="23"/>
      <x:c r="AI143" s="23"/>
      <x:c r="AJ143" s="23"/>
      <x:c r="AK143" s="23"/>
      <x:c r="AL143" s="23"/>
      <x:c r="AM143" s="23"/>
      <x:c r="AN143" s="24"/>
      <x:c r="AO143" s="23"/>
      <x:c r="AP143" s="23"/>
      <x:c r="AQ143" s="23"/>
      <x:c r="AR143" s="24"/>
      <x:c r="AS143" s="23"/>
      <x:c r="AT143" s="24"/>
      <x:c r="AU143" s="23"/>
      <x:c r="AV143" s="23"/>
      <x:c r="AW143" s="23"/>
      <x:c r="AX143" s="23"/>
      <x:c r="AY143" s="23"/>
      <x:c r="AZ143" s="23"/>
      <x:c r="BA143" s="24"/>
      <x:c r="BB143" s="23"/>
      <x:c r="BC143" s="23"/>
      <x:c r="BD143" s="23"/>
      <x:c r="BE143" s="23"/>
      <x:c r="BF143" s="23"/>
      <x:c r="BG143" s="23"/>
      <x:c r="BH143" s="23"/>
      <x:c r="BI143" s="23"/>
      <x:c r="BJ143" s="24"/>
      <x:c r="BK143" s="23"/>
      <x:c r="BL143" s="24"/>
      <x:c r="BM143" s="23"/>
      <x:c r="BN143" s="24"/>
      <x:c r="BO143" s="23"/>
      <x:c r="BP143" s="24"/>
      <x:c r="BQ143" s="23"/>
      <x:c r="BR143" s="23"/>
      <x:c r="BS143" s="23"/>
      <x:c r="BT143" s="23"/>
      <x:c r="BV143" s="23"/>
      <x:c r="BW143" s="23"/>
      <x:c r="BX143" s="23"/>
      <x:c r="BY143" s="24"/>
      <x:c r="BZ143" s="23"/>
      <x:c r="CA143" s="24"/>
      <x:c r="CB143" s="23"/>
      <x:c r="CC143" s="24"/>
      <x:c r="CD143" s="23"/>
      <x:c r="CE143" s="23"/>
      <x:c r="CF143" s="24"/>
      <x:c r="CG143" s="23"/>
      <x:c r="CH143" s="23"/>
      <x:c r="CI143" s="23"/>
      <x:c r="CJ143" s="23"/>
      <x:c r="CK143" s="23"/>
      <x:c r="CL143" s="23"/>
      <x:c r="CM143" s="23"/>
      <x:c r="CN143" s="23"/>
      <x:c r="CO143" s="23"/>
      <x:c r="CP143" s="24"/>
      <x:c r="CQ143" s="23"/>
      <x:c r="CR143" s="24"/>
      <x:c r="CS143" s="23"/>
      <x:c r="CT143" s="23"/>
      <x:c r="CU143" s="23"/>
      <x:c r="CV143" s="23"/>
      <x:c r="CW143" s="23"/>
      <x:c r="CY143" s="23"/>
    </x:row>
    <x:row r="144" spans="1:103" ht="18" customHeight="1">
      <x:c r="A144" s="27"/>
      <x:c r="B144" s="23"/>
      <x:c r="C144" s="24"/>
      <x:c r="D144" s="23"/>
      <x:c r="E144" s="24"/>
      <x:c r="F144" s="23"/>
      <x:c r="G144" s="24"/>
      <x:c r="H144" s="23"/>
      <x:c r="I144" s="24"/>
      <x:c r="J144" s="23"/>
      <x:c r="K144" s="23"/>
      <x:c r="L144" s="24"/>
      <x:c r="M144" s="23"/>
      <x:c r="N144" s="23"/>
      <x:c r="O144" s="23"/>
      <x:c r="P144" s="23"/>
      <x:c r="Q144" s="23"/>
      <x:c r="R144" s="24"/>
      <x:c r="S144" s="23"/>
      <x:c r="T144" s="24"/>
      <x:c r="U144" s="23"/>
      <x:c r="V144" s="24"/>
      <x:c r="W144" s="23"/>
      <x:c r="X144" s="23"/>
      <x:c r="Y144" s="23"/>
      <x:c r="Z144" s="23"/>
      <x:c r="AA144" s="23"/>
      <x:c r="AB144" s="23"/>
      <x:c r="AC144" s="23"/>
      <x:c r="AD144" s="23"/>
      <x:c r="AE144" s="23"/>
      <x:c r="AF144" s="23"/>
      <x:c r="AG144" s="23"/>
      <x:c r="AH144" s="23"/>
      <x:c r="AI144" s="23"/>
      <x:c r="AJ144" s="23"/>
      <x:c r="AK144" s="23"/>
      <x:c r="AL144" s="23"/>
      <x:c r="AM144" s="23"/>
      <x:c r="AN144" s="24"/>
      <x:c r="AO144" s="23"/>
      <x:c r="AP144" s="23"/>
      <x:c r="AQ144" s="23"/>
      <x:c r="AR144" s="24"/>
      <x:c r="AS144" s="23"/>
      <x:c r="AT144" s="24"/>
      <x:c r="AU144" s="23"/>
      <x:c r="AV144" s="23"/>
      <x:c r="AW144" s="23"/>
      <x:c r="AX144" s="23"/>
      <x:c r="AY144" s="23"/>
      <x:c r="AZ144" s="23"/>
      <x:c r="BA144" s="24"/>
      <x:c r="BB144" s="23"/>
      <x:c r="BC144" s="23"/>
      <x:c r="BD144" s="23"/>
      <x:c r="BE144" s="23"/>
      <x:c r="BF144" s="23"/>
      <x:c r="BG144" s="23"/>
      <x:c r="BH144" s="23"/>
      <x:c r="BI144" s="23"/>
      <x:c r="BJ144" s="24"/>
      <x:c r="BK144" s="23"/>
      <x:c r="BL144" s="24"/>
      <x:c r="BM144" s="23"/>
      <x:c r="BN144" s="24"/>
      <x:c r="BO144" s="23"/>
      <x:c r="BP144" s="24"/>
      <x:c r="BQ144" s="23"/>
      <x:c r="BR144" s="23"/>
      <x:c r="BS144" s="23"/>
      <x:c r="BT144" s="23"/>
      <x:c r="BV144" s="23"/>
      <x:c r="BW144" s="23"/>
      <x:c r="BX144" s="23"/>
      <x:c r="BY144" s="24"/>
      <x:c r="BZ144" s="23"/>
      <x:c r="CA144" s="24"/>
      <x:c r="CB144" s="23"/>
      <x:c r="CC144" s="24"/>
      <x:c r="CD144" s="23"/>
      <x:c r="CE144" s="23"/>
      <x:c r="CF144" s="24"/>
      <x:c r="CG144" s="23"/>
      <x:c r="CH144" s="23"/>
      <x:c r="CI144" s="23"/>
      <x:c r="CJ144" s="23"/>
      <x:c r="CK144" s="23"/>
      <x:c r="CL144" s="23"/>
      <x:c r="CM144" s="23"/>
      <x:c r="CN144" s="23"/>
      <x:c r="CO144" s="23"/>
      <x:c r="CP144" s="24"/>
      <x:c r="CQ144" s="23"/>
      <x:c r="CR144" s="24"/>
      <x:c r="CS144" s="23"/>
      <x:c r="CT144" s="23"/>
      <x:c r="CU144" s="23"/>
      <x:c r="CV144" s="23"/>
      <x:c r="CW144" s="23"/>
      <x:c r="CY144" s="23"/>
    </x:row>
    <x:row r="145" spans="1:103" ht="18" customHeight="1">
      <x:c r="A145" s="27"/>
      <x:c r="B145" s="23"/>
      <x:c r="C145" s="24"/>
      <x:c r="D145" s="23"/>
      <x:c r="E145" s="24"/>
      <x:c r="F145" s="23"/>
      <x:c r="G145" s="24"/>
      <x:c r="H145" s="23"/>
      <x:c r="I145" s="24"/>
      <x:c r="J145" s="23"/>
      <x:c r="K145" s="23"/>
      <x:c r="L145" s="24"/>
      <x:c r="M145" s="23"/>
      <x:c r="N145" s="23"/>
      <x:c r="O145" s="23"/>
      <x:c r="P145" s="23"/>
      <x:c r="Q145" s="23"/>
      <x:c r="R145" s="24"/>
      <x:c r="S145" s="23"/>
      <x:c r="T145" s="24"/>
      <x:c r="U145" s="23"/>
      <x:c r="V145" s="24"/>
      <x:c r="W145" s="23"/>
      <x:c r="X145" s="23"/>
      <x:c r="Y145" s="23"/>
      <x:c r="Z145" s="23"/>
      <x:c r="AA145" s="23"/>
      <x:c r="AB145" s="23"/>
      <x:c r="AC145" s="23"/>
      <x:c r="AD145" s="23"/>
      <x:c r="AE145" s="23"/>
      <x:c r="AF145" s="23"/>
      <x:c r="AG145" s="23"/>
      <x:c r="AH145" s="23"/>
      <x:c r="AI145" s="23"/>
      <x:c r="AJ145" s="23"/>
      <x:c r="AK145" s="23"/>
      <x:c r="AL145" s="23"/>
      <x:c r="AM145" s="23"/>
      <x:c r="AN145" s="24"/>
      <x:c r="AO145" s="23"/>
      <x:c r="AP145" s="23"/>
      <x:c r="AQ145" s="23"/>
      <x:c r="AR145" s="24"/>
      <x:c r="AS145" s="23"/>
      <x:c r="AT145" s="24"/>
      <x:c r="AU145" s="23"/>
      <x:c r="AV145" s="23"/>
      <x:c r="AW145" s="23"/>
      <x:c r="AX145" s="23"/>
      <x:c r="AY145" s="23"/>
      <x:c r="AZ145" s="23"/>
      <x:c r="BA145" s="24"/>
      <x:c r="BB145" s="23"/>
      <x:c r="BC145" s="23"/>
      <x:c r="BD145" s="23"/>
      <x:c r="BE145" s="23"/>
      <x:c r="BF145" s="23"/>
      <x:c r="BG145" s="23"/>
      <x:c r="BH145" s="23"/>
      <x:c r="BI145" s="23"/>
      <x:c r="BJ145" s="24"/>
      <x:c r="BK145" s="23"/>
      <x:c r="BL145" s="24"/>
      <x:c r="BM145" s="23"/>
      <x:c r="BN145" s="24"/>
      <x:c r="BO145" s="23"/>
      <x:c r="BP145" s="24"/>
      <x:c r="BQ145" s="23"/>
      <x:c r="BR145" s="23"/>
      <x:c r="BS145" s="23"/>
      <x:c r="BT145" s="23"/>
      <x:c r="BV145" s="23"/>
      <x:c r="BW145" s="23"/>
      <x:c r="BX145" s="23"/>
      <x:c r="BY145" s="24"/>
      <x:c r="BZ145" s="23"/>
      <x:c r="CA145" s="24"/>
      <x:c r="CB145" s="23"/>
      <x:c r="CC145" s="24"/>
      <x:c r="CD145" s="23"/>
      <x:c r="CE145" s="23"/>
      <x:c r="CF145" s="24"/>
      <x:c r="CG145" s="23"/>
      <x:c r="CH145" s="23"/>
      <x:c r="CI145" s="23"/>
      <x:c r="CJ145" s="23"/>
      <x:c r="CK145" s="23"/>
      <x:c r="CL145" s="23"/>
      <x:c r="CM145" s="23"/>
      <x:c r="CN145" s="23"/>
      <x:c r="CO145" s="23"/>
      <x:c r="CP145" s="24"/>
      <x:c r="CQ145" s="23"/>
      <x:c r="CR145" s="24"/>
      <x:c r="CS145" s="23"/>
      <x:c r="CT145" s="23"/>
      <x:c r="CU145" s="23"/>
      <x:c r="CV145" s="23"/>
      <x:c r="CW145" s="23"/>
      <x:c r="CY145" s="23"/>
    </x:row>
    <x:row r="146" spans="1:103" ht="18" customHeight="1">
      <x:c r="A146" s="27"/>
      <x:c r="B146" s="23"/>
      <x:c r="C146" s="24"/>
      <x:c r="D146" s="23"/>
      <x:c r="E146" s="24"/>
      <x:c r="F146" s="23"/>
      <x:c r="G146" s="24"/>
      <x:c r="H146" s="23"/>
      <x:c r="I146" s="24"/>
      <x:c r="J146" s="23"/>
      <x:c r="K146" s="23"/>
      <x:c r="L146" s="24"/>
      <x:c r="M146" s="23"/>
      <x:c r="N146" s="23"/>
      <x:c r="O146" s="23"/>
      <x:c r="P146" s="23"/>
      <x:c r="Q146" s="23"/>
      <x:c r="R146" s="24"/>
      <x:c r="S146" s="23"/>
      <x:c r="T146" s="24"/>
      <x:c r="U146" s="23"/>
      <x:c r="V146" s="24"/>
      <x:c r="W146" s="23"/>
      <x:c r="X146" s="23"/>
      <x:c r="Y146" s="23"/>
      <x:c r="Z146" s="23"/>
      <x:c r="AA146" s="23"/>
      <x:c r="AB146" s="23"/>
      <x:c r="AC146" s="23"/>
      <x:c r="AD146" s="23"/>
      <x:c r="AE146" s="23"/>
      <x:c r="AF146" s="23"/>
      <x:c r="AG146" s="23"/>
      <x:c r="AH146" s="23"/>
      <x:c r="AI146" s="23"/>
      <x:c r="AJ146" s="23"/>
      <x:c r="AK146" s="23"/>
      <x:c r="AL146" s="23"/>
      <x:c r="AM146" s="23"/>
      <x:c r="AN146" s="24"/>
      <x:c r="AO146" s="23"/>
      <x:c r="AP146" s="23"/>
      <x:c r="AQ146" s="23"/>
      <x:c r="AR146" s="24"/>
      <x:c r="AS146" s="23"/>
      <x:c r="AT146" s="24"/>
      <x:c r="AU146" s="23"/>
      <x:c r="AV146" s="23"/>
      <x:c r="AW146" s="23"/>
      <x:c r="AX146" s="23"/>
      <x:c r="AY146" s="23"/>
      <x:c r="AZ146" s="23"/>
      <x:c r="BA146" s="24"/>
      <x:c r="BB146" s="23"/>
      <x:c r="BC146" s="23"/>
      <x:c r="BD146" s="23"/>
      <x:c r="BE146" s="23"/>
      <x:c r="BF146" s="23"/>
      <x:c r="BG146" s="23"/>
      <x:c r="BH146" s="23"/>
      <x:c r="BI146" s="23"/>
      <x:c r="BJ146" s="24"/>
      <x:c r="BK146" s="23"/>
      <x:c r="BL146" s="24"/>
      <x:c r="BM146" s="23"/>
      <x:c r="BN146" s="24"/>
      <x:c r="BO146" s="23"/>
      <x:c r="BP146" s="24"/>
      <x:c r="BQ146" s="23"/>
      <x:c r="BR146" s="23"/>
      <x:c r="BS146" s="23"/>
      <x:c r="BT146" s="23"/>
      <x:c r="BV146" s="23"/>
      <x:c r="BW146" s="23"/>
      <x:c r="BX146" s="23"/>
      <x:c r="BY146" s="24"/>
      <x:c r="BZ146" s="23"/>
      <x:c r="CA146" s="24"/>
      <x:c r="CB146" s="23"/>
      <x:c r="CC146" s="24"/>
      <x:c r="CD146" s="23"/>
      <x:c r="CE146" s="23"/>
      <x:c r="CF146" s="24"/>
      <x:c r="CG146" s="23"/>
      <x:c r="CH146" s="23"/>
      <x:c r="CI146" s="23"/>
      <x:c r="CJ146" s="23"/>
      <x:c r="CK146" s="23"/>
      <x:c r="CL146" s="23"/>
      <x:c r="CM146" s="23"/>
      <x:c r="CN146" s="23"/>
      <x:c r="CO146" s="23"/>
      <x:c r="CP146" s="24"/>
      <x:c r="CQ146" s="23"/>
      <x:c r="CR146" s="24"/>
      <x:c r="CS146" s="23"/>
      <x:c r="CT146" s="23"/>
      <x:c r="CU146" s="23"/>
      <x:c r="CV146" s="23"/>
      <x:c r="CW146" s="23"/>
      <x:c r="CY146" s="23"/>
    </x:row>
    <x:row r="147" spans="1:103" ht="18" customHeight="1">
      <x:c r="A147" s="27"/>
      <x:c r="B147" s="23"/>
      <x:c r="C147" s="24"/>
      <x:c r="D147" s="23"/>
      <x:c r="E147" s="24"/>
      <x:c r="F147" s="23"/>
      <x:c r="G147" s="24"/>
      <x:c r="H147" s="23"/>
      <x:c r="I147" s="24"/>
      <x:c r="J147" s="23"/>
      <x:c r="K147" s="23"/>
      <x:c r="L147" s="24"/>
      <x:c r="M147" s="23"/>
      <x:c r="N147" s="23"/>
      <x:c r="O147" s="23"/>
      <x:c r="P147" s="23"/>
      <x:c r="Q147" s="23"/>
      <x:c r="R147" s="24"/>
      <x:c r="S147" s="23"/>
      <x:c r="T147" s="24"/>
      <x:c r="U147" s="23"/>
      <x:c r="V147" s="24"/>
      <x:c r="W147" s="23"/>
      <x:c r="X147" s="23"/>
      <x:c r="Y147" s="23"/>
      <x:c r="Z147" s="23"/>
      <x:c r="AA147" s="23"/>
      <x:c r="AB147" s="23"/>
      <x:c r="AC147" s="23"/>
      <x:c r="AD147" s="23"/>
      <x:c r="AE147" s="23"/>
      <x:c r="AF147" s="23"/>
      <x:c r="AG147" s="23"/>
      <x:c r="AH147" s="23"/>
      <x:c r="AI147" s="23"/>
      <x:c r="AJ147" s="23"/>
      <x:c r="AK147" s="23"/>
      <x:c r="AL147" s="23"/>
      <x:c r="AM147" s="23"/>
      <x:c r="AN147" s="24"/>
      <x:c r="AO147" s="23"/>
      <x:c r="AP147" s="23"/>
      <x:c r="AQ147" s="23"/>
      <x:c r="AR147" s="24"/>
      <x:c r="AS147" s="23"/>
      <x:c r="AT147" s="24"/>
      <x:c r="AU147" s="23"/>
      <x:c r="AV147" s="23"/>
      <x:c r="AW147" s="23"/>
      <x:c r="AX147" s="23"/>
      <x:c r="AY147" s="23"/>
      <x:c r="AZ147" s="23"/>
      <x:c r="BA147" s="24"/>
      <x:c r="BB147" s="23"/>
      <x:c r="BC147" s="23"/>
      <x:c r="BD147" s="23"/>
      <x:c r="BE147" s="23"/>
      <x:c r="BF147" s="23"/>
      <x:c r="BG147" s="23"/>
      <x:c r="BH147" s="23"/>
      <x:c r="BI147" s="23"/>
      <x:c r="BJ147" s="24"/>
      <x:c r="BK147" s="23"/>
      <x:c r="BL147" s="24"/>
      <x:c r="BM147" s="23"/>
      <x:c r="BN147" s="24"/>
      <x:c r="BO147" s="23"/>
      <x:c r="BP147" s="24"/>
      <x:c r="BQ147" s="23"/>
      <x:c r="BR147" s="23"/>
      <x:c r="BS147" s="23"/>
      <x:c r="BT147" s="23"/>
      <x:c r="BV147" s="23"/>
      <x:c r="BW147" s="23"/>
      <x:c r="BX147" s="23"/>
      <x:c r="BY147" s="24"/>
      <x:c r="BZ147" s="23"/>
      <x:c r="CA147" s="24"/>
      <x:c r="CB147" s="23"/>
      <x:c r="CC147" s="24"/>
      <x:c r="CD147" s="23"/>
      <x:c r="CE147" s="23"/>
      <x:c r="CF147" s="24"/>
      <x:c r="CG147" s="23"/>
      <x:c r="CH147" s="23"/>
      <x:c r="CI147" s="23"/>
      <x:c r="CJ147" s="23"/>
      <x:c r="CK147" s="23"/>
      <x:c r="CL147" s="23"/>
      <x:c r="CM147" s="23"/>
      <x:c r="CN147" s="23"/>
      <x:c r="CO147" s="23"/>
      <x:c r="CP147" s="24"/>
      <x:c r="CQ147" s="23"/>
      <x:c r="CR147" s="24"/>
      <x:c r="CS147" s="23"/>
      <x:c r="CT147" s="23"/>
      <x:c r="CU147" s="23"/>
      <x:c r="CV147" s="23"/>
      <x:c r="CW147" s="23"/>
      <x:c r="CY147" s="23"/>
    </x:row>
    <x:row r="148" spans="1:103" ht="18" customHeight="1">
      <x:c r="A148" s="27"/>
      <x:c r="B148" s="23"/>
      <x:c r="C148" s="24"/>
      <x:c r="D148" s="23"/>
      <x:c r="E148" s="24"/>
      <x:c r="F148" s="23"/>
      <x:c r="G148" s="24"/>
      <x:c r="H148" s="23"/>
      <x:c r="I148" s="24"/>
      <x:c r="J148" s="23"/>
      <x:c r="K148" s="23"/>
      <x:c r="L148" s="24"/>
      <x:c r="M148" s="23"/>
      <x:c r="N148" s="23"/>
      <x:c r="O148" s="23"/>
      <x:c r="P148" s="23"/>
      <x:c r="Q148" s="23"/>
      <x:c r="R148" s="24"/>
      <x:c r="S148" s="23"/>
      <x:c r="T148" s="24"/>
      <x:c r="U148" s="23"/>
      <x:c r="V148" s="24"/>
      <x:c r="W148" s="23"/>
      <x:c r="X148" s="23"/>
      <x:c r="Y148" s="23"/>
      <x:c r="Z148" s="23"/>
      <x:c r="AA148" s="23"/>
      <x:c r="AB148" s="23"/>
      <x:c r="AC148" s="23"/>
      <x:c r="AD148" s="23"/>
      <x:c r="AE148" s="23"/>
      <x:c r="AF148" s="23"/>
      <x:c r="AG148" s="23"/>
      <x:c r="AH148" s="23"/>
      <x:c r="AI148" s="23"/>
      <x:c r="AJ148" s="23"/>
      <x:c r="AK148" s="23"/>
      <x:c r="AL148" s="23"/>
      <x:c r="AM148" s="23"/>
      <x:c r="AN148" s="24"/>
      <x:c r="AO148" s="23"/>
      <x:c r="AP148" s="23"/>
      <x:c r="AQ148" s="23"/>
      <x:c r="AR148" s="24"/>
      <x:c r="AS148" s="23"/>
      <x:c r="AT148" s="24"/>
      <x:c r="AU148" s="23"/>
      <x:c r="AV148" s="23"/>
      <x:c r="AW148" s="23"/>
      <x:c r="AX148" s="23"/>
      <x:c r="AY148" s="23"/>
      <x:c r="AZ148" s="23"/>
      <x:c r="BA148" s="24"/>
      <x:c r="BB148" s="23"/>
      <x:c r="BC148" s="23"/>
      <x:c r="BD148" s="23"/>
      <x:c r="BE148" s="23"/>
      <x:c r="BF148" s="23"/>
      <x:c r="BG148" s="23"/>
      <x:c r="BH148" s="23"/>
      <x:c r="BI148" s="23"/>
      <x:c r="BJ148" s="24"/>
      <x:c r="BK148" s="23"/>
      <x:c r="BL148" s="24"/>
      <x:c r="BM148" s="23"/>
      <x:c r="BN148" s="24"/>
      <x:c r="BO148" s="23"/>
      <x:c r="BP148" s="24"/>
      <x:c r="BQ148" s="23"/>
      <x:c r="BR148" s="23"/>
      <x:c r="BS148" s="23"/>
      <x:c r="BT148" s="23"/>
      <x:c r="BV148" s="23"/>
      <x:c r="BW148" s="23"/>
      <x:c r="BX148" s="23"/>
      <x:c r="BY148" s="24"/>
      <x:c r="BZ148" s="23"/>
      <x:c r="CA148" s="24"/>
      <x:c r="CB148" s="23"/>
      <x:c r="CC148" s="24"/>
      <x:c r="CD148" s="23"/>
      <x:c r="CE148" s="23"/>
      <x:c r="CF148" s="24"/>
      <x:c r="CG148" s="23"/>
      <x:c r="CH148" s="23"/>
      <x:c r="CI148" s="23"/>
      <x:c r="CJ148" s="23"/>
      <x:c r="CK148" s="23"/>
      <x:c r="CL148" s="23"/>
      <x:c r="CM148" s="23"/>
      <x:c r="CN148" s="23"/>
      <x:c r="CO148" s="23"/>
      <x:c r="CP148" s="24"/>
      <x:c r="CQ148" s="23"/>
      <x:c r="CR148" s="24"/>
      <x:c r="CS148" s="23"/>
      <x:c r="CT148" s="23"/>
      <x:c r="CU148" s="23"/>
      <x:c r="CV148" s="23"/>
      <x:c r="CW148" s="23"/>
      <x:c r="CY148" s="23"/>
    </x:row>
    <x:row r="149" spans="1:103" ht="18" customHeight="1">
      <x:c r="A149" s="27"/>
      <x:c r="B149" s="23"/>
      <x:c r="C149" s="24"/>
      <x:c r="D149" s="23"/>
      <x:c r="E149" s="24"/>
      <x:c r="F149" s="23"/>
      <x:c r="G149" s="24"/>
      <x:c r="H149" s="23"/>
      <x:c r="I149" s="24"/>
      <x:c r="J149" s="23"/>
      <x:c r="K149" s="23"/>
      <x:c r="L149" s="24"/>
      <x:c r="M149" s="23"/>
      <x:c r="N149" s="23"/>
      <x:c r="O149" s="23"/>
      <x:c r="P149" s="23"/>
      <x:c r="Q149" s="23"/>
      <x:c r="R149" s="24"/>
      <x:c r="S149" s="23"/>
      <x:c r="T149" s="24"/>
      <x:c r="U149" s="23"/>
      <x:c r="V149" s="24"/>
      <x:c r="W149" s="23"/>
      <x:c r="X149" s="23"/>
      <x:c r="Y149" s="23"/>
      <x:c r="Z149" s="23"/>
      <x:c r="AA149" s="23"/>
      <x:c r="AB149" s="23"/>
      <x:c r="AC149" s="23"/>
      <x:c r="AD149" s="23"/>
      <x:c r="AE149" s="23"/>
      <x:c r="AF149" s="23"/>
      <x:c r="AG149" s="23"/>
      <x:c r="AH149" s="23"/>
      <x:c r="AI149" s="23"/>
      <x:c r="AJ149" s="23"/>
      <x:c r="AK149" s="23"/>
      <x:c r="AL149" s="23"/>
      <x:c r="AM149" s="23"/>
      <x:c r="AN149" s="24"/>
      <x:c r="AO149" s="23"/>
      <x:c r="AP149" s="23"/>
      <x:c r="AQ149" s="23"/>
      <x:c r="AR149" s="24"/>
      <x:c r="AS149" s="23"/>
      <x:c r="AT149" s="24"/>
      <x:c r="AU149" s="23"/>
      <x:c r="AV149" s="23"/>
      <x:c r="AW149" s="23"/>
      <x:c r="AX149" s="23"/>
      <x:c r="AY149" s="23"/>
      <x:c r="AZ149" s="23"/>
      <x:c r="BA149" s="24"/>
      <x:c r="BB149" s="23"/>
      <x:c r="BC149" s="23"/>
      <x:c r="BD149" s="23"/>
      <x:c r="BE149" s="23"/>
      <x:c r="BF149" s="23"/>
      <x:c r="BG149" s="23"/>
      <x:c r="BH149" s="23"/>
      <x:c r="BI149" s="23"/>
      <x:c r="BJ149" s="24"/>
      <x:c r="BK149" s="23"/>
      <x:c r="BL149" s="24"/>
      <x:c r="BM149" s="23"/>
      <x:c r="BN149" s="24"/>
      <x:c r="BO149" s="23"/>
      <x:c r="BP149" s="24"/>
      <x:c r="BQ149" s="23"/>
      <x:c r="BR149" s="23"/>
      <x:c r="BS149" s="23"/>
      <x:c r="BT149" s="23"/>
      <x:c r="BV149" s="23"/>
      <x:c r="BW149" s="23"/>
      <x:c r="BX149" s="23"/>
      <x:c r="BY149" s="24"/>
      <x:c r="BZ149" s="23"/>
      <x:c r="CA149" s="24"/>
      <x:c r="CB149" s="23"/>
      <x:c r="CC149" s="24"/>
      <x:c r="CD149" s="23"/>
      <x:c r="CE149" s="23"/>
      <x:c r="CF149" s="24"/>
      <x:c r="CG149" s="23"/>
      <x:c r="CH149" s="23"/>
      <x:c r="CI149" s="23"/>
      <x:c r="CJ149" s="23"/>
      <x:c r="CK149" s="23"/>
      <x:c r="CL149" s="23"/>
      <x:c r="CM149" s="23"/>
      <x:c r="CN149" s="23"/>
      <x:c r="CO149" s="23"/>
      <x:c r="CP149" s="24"/>
      <x:c r="CQ149" s="23"/>
      <x:c r="CR149" s="24"/>
      <x:c r="CS149" s="23"/>
      <x:c r="CT149" s="23"/>
      <x:c r="CU149" s="23"/>
      <x:c r="CV149" s="23"/>
      <x:c r="CW149" s="23"/>
      <x:c r="CY149" s="23"/>
    </x:row>
    <x:row r="150" spans="1:103" ht="18" customHeight="1">
      <x:c r="A150" s="27"/>
      <x:c r="B150" s="23"/>
      <x:c r="C150" s="24"/>
      <x:c r="D150" s="23"/>
      <x:c r="E150" s="24"/>
      <x:c r="F150" s="23"/>
      <x:c r="G150" s="24"/>
      <x:c r="H150" s="23"/>
      <x:c r="I150" s="24"/>
      <x:c r="J150" s="23"/>
      <x:c r="K150" s="23"/>
      <x:c r="L150" s="24"/>
      <x:c r="M150" s="23"/>
      <x:c r="N150" s="23"/>
      <x:c r="O150" s="23"/>
      <x:c r="P150" s="23"/>
      <x:c r="Q150" s="23"/>
      <x:c r="R150" s="24"/>
      <x:c r="S150" s="23"/>
      <x:c r="T150" s="24"/>
      <x:c r="U150" s="23"/>
      <x:c r="V150" s="24"/>
      <x:c r="W150" s="23"/>
      <x:c r="X150" s="23"/>
      <x:c r="Y150" s="23"/>
      <x:c r="Z150" s="23"/>
      <x:c r="AA150" s="23"/>
      <x:c r="AB150" s="23"/>
      <x:c r="AC150" s="23"/>
      <x:c r="AD150" s="23"/>
      <x:c r="AE150" s="23"/>
      <x:c r="AF150" s="23"/>
      <x:c r="AG150" s="23"/>
      <x:c r="AH150" s="23"/>
      <x:c r="AI150" s="23"/>
      <x:c r="AJ150" s="23"/>
      <x:c r="AK150" s="23"/>
      <x:c r="AL150" s="23"/>
      <x:c r="AM150" s="23"/>
      <x:c r="AN150" s="24"/>
      <x:c r="AO150" s="23"/>
      <x:c r="AP150" s="23"/>
      <x:c r="AQ150" s="23"/>
      <x:c r="AR150" s="24"/>
      <x:c r="AS150" s="23"/>
      <x:c r="AT150" s="24"/>
      <x:c r="AU150" s="23"/>
      <x:c r="AV150" s="23"/>
      <x:c r="AW150" s="23"/>
      <x:c r="AX150" s="23"/>
      <x:c r="AY150" s="23"/>
      <x:c r="AZ150" s="23"/>
      <x:c r="BA150" s="24"/>
      <x:c r="BB150" s="23"/>
      <x:c r="BC150" s="23"/>
      <x:c r="BD150" s="23"/>
      <x:c r="BE150" s="23"/>
      <x:c r="BF150" s="23"/>
      <x:c r="BG150" s="23"/>
      <x:c r="BH150" s="23"/>
      <x:c r="BI150" s="23"/>
      <x:c r="BJ150" s="24"/>
      <x:c r="BK150" s="23"/>
      <x:c r="BL150" s="24"/>
      <x:c r="BM150" s="23"/>
      <x:c r="BN150" s="24"/>
      <x:c r="BO150" s="23"/>
      <x:c r="BP150" s="24"/>
      <x:c r="BQ150" s="23"/>
      <x:c r="BR150" s="23"/>
      <x:c r="BS150" s="23"/>
      <x:c r="BT150" s="23"/>
      <x:c r="BV150" s="23"/>
      <x:c r="BW150" s="23"/>
      <x:c r="BX150" s="23"/>
      <x:c r="BY150" s="24"/>
      <x:c r="BZ150" s="23"/>
      <x:c r="CA150" s="24"/>
      <x:c r="CB150" s="23"/>
      <x:c r="CC150" s="24"/>
      <x:c r="CD150" s="23"/>
      <x:c r="CE150" s="23"/>
      <x:c r="CF150" s="24"/>
      <x:c r="CG150" s="23"/>
      <x:c r="CH150" s="23"/>
      <x:c r="CI150" s="23"/>
      <x:c r="CJ150" s="23"/>
      <x:c r="CK150" s="23"/>
      <x:c r="CL150" s="23"/>
      <x:c r="CM150" s="23"/>
      <x:c r="CN150" s="23"/>
      <x:c r="CO150" s="23"/>
      <x:c r="CP150" s="24"/>
      <x:c r="CQ150" s="23"/>
      <x:c r="CR150" s="24"/>
      <x:c r="CS150" s="23"/>
      <x:c r="CT150" s="23"/>
      <x:c r="CU150" s="23"/>
      <x:c r="CV150" s="23"/>
      <x:c r="CW150" s="23"/>
      <x:c r="CY150" s="23"/>
    </x:row>
    <x:row r="151" spans="1:103" ht="18" customHeight="1">
      <x:c r="A151" s="27"/>
      <x:c r="B151" s="23"/>
      <x:c r="C151" s="24"/>
      <x:c r="D151" s="23"/>
      <x:c r="E151" s="24"/>
      <x:c r="F151" s="23"/>
      <x:c r="G151" s="24"/>
      <x:c r="H151" s="23"/>
      <x:c r="I151" s="24"/>
      <x:c r="J151" s="23"/>
      <x:c r="K151" s="23"/>
      <x:c r="L151" s="24"/>
      <x:c r="M151" s="23"/>
      <x:c r="N151" s="23"/>
      <x:c r="O151" s="23"/>
      <x:c r="P151" s="23"/>
      <x:c r="Q151" s="23"/>
      <x:c r="R151" s="24"/>
      <x:c r="S151" s="23"/>
      <x:c r="T151" s="24"/>
      <x:c r="U151" s="23"/>
      <x:c r="V151" s="24"/>
      <x:c r="W151" s="23"/>
      <x:c r="X151" s="23"/>
      <x:c r="Y151" s="23"/>
      <x:c r="Z151" s="23"/>
      <x:c r="AA151" s="23"/>
      <x:c r="AB151" s="23"/>
      <x:c r="AC151" s="23"/>
      <x:c r="AD151" s="23"/>
      <x:c r="AE151" s="23"/>
      <x:c r="AF151" s="23"/>
      <x:c r="AG151" s="23"/>
      <x:c r="AH151" s="23"/>
      <x:c r="AI151" s="23"/>
      <x:c r="AJ151" s="23"/>
      <x:c r="AK151" s="23"/>
      <x:c r="AL151" s="23"/>
      <x:c r="AM151" s="23"/>
      <x:c r="AN151" s="24"/>
      <x:c r="AO151" s="23"/>
      <x:c r="AP151" s="23"/>
      <x:c r="AQ151" s="23"/>
      <x:c r="AR151" s="24"/>
      <x:c r="AS151" s="23"/>
      <x:c r="AT151" s="24"/>
      <x:c r="AU151" s="23"/>
      <x:c r="AV151" s="23"/>
      <x:c r="AW151" s="23"/>
      <x:c r="AX151" s="23"/>
      <x:c r="AY151" s="23"/>
      <x:c r="AZ151" s="23"/>
      <x:c r="BA151" s="24"/>
      <x:c r="BB151" s="23"/>
      <x:c r="BC151" s="23"/>
      <x:c r="BD151" s="23"/>
      <x:c r="BE151" s="23"/>
      <x:c r="BF151" s="23"/>
      <x:c r="BG151" s="23"/>
      <x:c r="BH151" s="23"/>
      <x:c r="BI151" s="23"/>
      <x:c r="BJ151" s="24"/>
      <x:c r="BK151" s="23"/>
      <x:c r="BL151" s="24"/>
      <x:c r="BM151" s="23"/>
      <x:c r="BN151" s="24"/>
      <x:c r="BO151" s="23"/>
      <x:c r="BP151" s="24"/>
      <x:c r="BQ151" s="23"/>
      <x:c r="BR151" s="23"/>
      <x:c r="BS151" s="23"/>
      <x:c r="BT151" s="23"/>
      <x:c r="BV151" s="23"/>
      <x:c r="BW151" s="23"/>
      <x:c r="BX151" s="23"/>
      <x:c r="BY151" s="24"/>
      <x:c r="BZ151" s="23"/>
      <x:c r="CA151" s="24"/>
      <x:c r="CB151" s="23"/>
      <x:c r="CC151" s="24"/>
      <x:c r="CD151" s="23"/>
      <x:c r="CE151" s="23"/>
      <x:c r="CF151" s="24"/>
      <x:c r="CG151" s="23"/>
      <x:c r="CH151" s="23"/>
      <x:c r="CI151" s="23"/>
      <x:c r="CJ151" s="23"/>
      <x:c r="CK151" s="23"/>
      <x:c r="CL151" s="23"/>
      <x:c r="CM151" s="23"/>
      <x:c r="CN151" s="23"/>
      <x:c r="CO151" s="23"/>
      <x:c r="CP151" s="24"/>
      <x:c r="CQ151" s="23"/>
      <x:c r="CR151" s="24"/>
      <x:c r="CS151" s="23"/>
      <x:c r="CT151" s="23"/>
      <x:c r="CU151" s="23"/>
      <x:c r="CV151" s="23"/>
      <x:c r="CW151" s="23"/>
      <x:c r="CY151" s="23"/>
    </x:row>
    <x:row r="152" spans="1:103" ht="18" customHeight="1">
      <x:c r="A152" s="27"/>
      <x:c r="B152" s="23"/>
      <x:c r="C152" s="24"/>
      <x:c r="D152" s="23"/>
      <x:c r="E152" s="24"/>
      <x:c r="F152" s="23"/>
      <x:c r="G152" s="24"/>
      <x:c r="H152" s="23"/>
      <x:c r="I152" s="24"/>
      <x:c r="J152" s="23"/>
      <x:c r="K152" s="23"/>
      <x:c r="L152" s="24"/>
      <x:c r="M152" s="23"/>
      <x:c r="N152" s="23"/>
      <x:c r="O152" s="23"/>
      <x:c r="P152" s="23"/>
      <x:c r="Q152" s="23"/>
      <x:c r="R152" s="24"/>
      <x:c r="S152" s="23"/>
      <x:c r="T152" s="24"/>
      <x:c r="U152" s="23"/>
      <x:c r="V152" s="24"/>
      <x:c r="W152" s="23"/>
      <x:c r="X152" s="23"/>
      <x:c r="Y152" s="23"/>
      <x:c r="Z152" s="23"/>
      <x:c r="AA152" s="23"/>
      <x:c r="AB152" s="23"/>
      <x:c r="AC152" s="23"/>
      <x:c r="AD152" s="23"/>
      <x:c r="AE152" s="23"/>
      <x:c r="AF152" s="23"/>
      <x:c r="AG152" s="23"/>
      <x:c r="AH152" s="23"/>
      <x:c r="AI152" s="23"/>
      <x:c r="AJ152" s="23"/>
      <x:c r="AK152" s="23"/>
      <x:c r="AL152" s="23"/>
      <x:c r="AM152" s="23"/>
      <x:c r="AN152" s="24"/>
      <x:c r="AO152" s="23"/>
      <x:c r="AP152" s="23"/>
      <x:c r="AQ152" s="23"/>
      <x:c r="AR152" s="24"/>
      <x:c r="AS152" s="23"/>
      <x:c r="AT152" s="24"/>
      <x:c r="AU152" s="23"/>
      <x:c r="AV152" s="23"/>
      <x:c r="AW152" s="23"/>
      <x:c r="AX152" s="23"/>
      <x:c r="AY152" s="23"/>
      <x:c r="AZ152" s="23"/>
      <x:c r="BA152" s="24"/>
      <x:c r="BB152" s="23"/>
      <x:c r="BC152" s="23"/>
      <x:c r="BD152" s="23"/>
      <x:c r="BE152" s="23"/>
      <x:c r="BF152" s="23"/>
      <x:c r="BG152" s="23"/>
      <x:c r="BH152" s="23"/>
      <x:c r="BI152" s="23"/>
      <x:c r="BJ152" s="24"/>
      <x:c r="BK152" s="23"/>
      <x:c r="BL152" s="24"/>
      <x:c r="BM152" s="23"/>
      <x:c r="BN152" s="24"/>
      <x:c r="BO152" s="23"/>
      <x:c r="BP152" s="24"/>
      <x:c r="BQ152" s="23"/>
      <x:c r="BR152" s="23"/>
      <x:c r="BS152" s="23"/>
      <x:c r="BT152" s="23"/>
      <x:c r="BV152" s="23"/>
      <x:c r="BW152" s="23"/>
      <x:c r="BX152" s="23"/>
      <x:c r="BY152" s="24"/>
      <x:c r="BZ152" s="23"/>
      <x:c r="CA152" s="24"/>
      <x:c r="CB152" s="23"/>
      <x:c r="CC152" s="24"/>
      <x:c r="CD152" s="23"/>
      <x:c r="CE152" s="23"/>
      <x:c r="CF152" s="24"/>
      <x:c r="CG152" s="23"/>
      <x:c r="CH152" s="23"/>
      <x:c r="CI152" s="23"/>
      <x:c r="CJ152" s="23"/>
      <x:c r="CK152" s="23"/>
      <x:c r="CL152" s="23"/>
      <x:c r="CM152" s="23"/>
      <x:c r="CN152" s="23"/>
      <x:c r="CO152" s="23"/>
      <x:c r="CP152" s="24"/>
      <x:c r="CQ152" s="23"/>
      <x:c r="CR152" s="24"/>
      <x:c r="CS152" s="23"/>
      <x:c r="CT152" s="23"/>
      <x:c r="CU152" s="23"/>
      <x:c r="CV152" s="23"/>
      <x:c r="CW152" s="23"/>
      <x:c r="CY152" s="23"/>
    </x:row>
    <x:row r="153" spans="1:103" ht="18" customHeight="1">
      <x:c r="A153" s="27"/>
      <x:c r="B153" s="23"/>
      <x:c r="C153" s="24"/>
      <x:c r="D153" s="23"/>
      <x:c r="E153" s="24"/>
      <x:c r="F153" s="23"/>
      <x:c r="G153" s="24"/>
      <x:c r="H153" s="23"/>
      <x:c r="I153" s="24"/>
      <x:c r="J153" s="23"/>
      <x:c r="K153" s="23"/>
      <x:c r="L153" s="24"/>
      <x:c r="M153" s="23"/>
      <x:c r="N153" s="23"/>
      <x:c r="O153" s="23"/>
      <x:c r="P153" s="23"/>
      <x:c r="Q153" s="23"/>
      <x:c r="R153" s="24"/>
      <x:c r="S153" s="23"/>
      <x:c r="T153" s="24"/>
      <x:c r="U153" s="23"/>
      <x:c r="V153" s="24"/>
      <x:c r="W153" s="23"/>
      <x:c r="X153" s="23"/>
      <x:c r="Y153" s="23"/>
      <x:c r="Z153" s="23"/>
      <x:c r="AA153" s="23"/>
      <x:c r="AB153" s="23"/>
      <x:c r="AC153" s="23"/>
      <x:c r="AD153" s="23"/>
      <x:c r="AE153" s="23"/>
      <x:c r="AF153" s="23"/>
      <x:c r="AG153" s="23"/>
      <x:c r="AH153" s="23"/>
      <x:c r="AI153" s="23"/>
      <x:c r="AJ153" s="23"/>
      <x:c r="AK153" s="23"/>
      <x:c r="AL153" s="23"/>
      <x:c r="AM153" s="23"/>
      <x:c r="AN153" s="24"/>
      <x:c r="AO153" s="23"/>
      <x:c r="AP153" s="23"/>
      <x:c r="AQ153" s="23"/>
      <x:c r="AR153" s="24"/>
      <x:c r="AS153" s="23"/>
      <x:c r="AT153" s="24"/>
      <x:c r="AU153" s="23"/>
      <x:c r="AV153" s="23"/>
      <x:c r="AW153" s="23"/>
      <x:c r="AX153" s="23"/>
      <x:c r="AY153" s="23"/>
      <x:c r="AZ153" s="23"/>
      <x:c r="BA153" s="24"/>
      <x:c r="BB153" s="23"/>
      <x:c r="BC153" s="23"/>
      <x:c r="BD153" s="23"/>
      <x:c r="BE153" s="23"/>
      <x:c r="BF153" s="23"/>
      <x:c r="BG153" s="23"/>
      <x:c r="BH153" s="23"/>
      <x:c r="BI153" s="23"/>
      <x:c r="BJ153" s="24"/>
      <x:c r="BK153" s="23"/>
      <x:c r="BL153" s="24"/>
      <x:c r="BM153" s="23"/>
      <x:c r="BN153" s="24"/>
      <x:c r="BO153" s="23"/>
      <x:c r="BP153" s="24"/>
      <x:c r="BQ153" s="23"/>
      <x:c r="BR153" s="23"/>
      <x:c r="BS153" s="23"/>
      <x:c r="BT153" s="23"/>
      <x:c r="BV153" s="23"/>
      <x:c r="BW153" s="23"/>
      <x:c r="BX153" s="23"/>
      <x:c r="BY153" s="24"/>
      <x:c r="BZ153" s="23"/>
      <x:c r="CA153" s="24"/>
      <x:c r="CB153" s="23"/>
      <x:c r="CC153" s="24"/>
      <x:c r="CD153" s="23"/>
      <x:c r="CE153" s="23"/>
      <x:c r="CF153" s="24"/>
      <x:c r="CG153" s="23"/>
      <x:c r="CH153" s="23"/>
      <x:c r="CI153" s="23"/>
      <x:c r="CJ153" s="23"/>
      <x:c r="CK153" s="23"/>
      <x:c r="CL153" s="23"/>
      <x:c r="CM153" s="23"/>
      <x:c r="CN153" s="23"/>
      <x:c r="CO153" s="23"/>
      <x:c r="CP153" s="24"/>
      <x:c r="CQ153" s="23"/>
      <x:c r="CR153" s="24"/>
      <x:c r="CS153" s="23"/>
      <x:c r="CT153" s="23"/>
      <x:c r="CU153" s="23"/>
      <x:c r="CV153" s="23"/>
      <x:c r="CW153" s="23"/>
      <x:c r="CY153" s="23"/>
    </x:row>
    <x:row r="154" ht="18" customHeight="1"/>
    <x:row r="155" ht="18" customHeight="1"/>
    <x:row r="156" ht="18" customHeight="1"/>
    <x:row r="157" ht="18" customHeight="1"/>
    <x:row r="158" ht="18" customHeight="1"/>
    <x:row r="159" ht="18" customHeight="1"/>
    <x:row r="160" ht="18" customHeight="1"/>
    <x:row r="161" ht="18" customHeight="1"/>
    <x:row r="162" ht="18" customHeight="1"/>
    <x:row r="163" ht="18" customHeight="1"/>
    <x:row r="164" ht="18" customHeight="1"/>
    <x:row r="165" ht="18" customHeight="1"/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  <x:row r="172" ht="18" customHeight="1"/>
    <x:row r="173" ht="18" customHeight="1"/>
    <x:row r="174" ht="18" customHeight="1"/>
    <x:row r="175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59041666984558105" header="0.51138889789581299" footer="0.51138889789581299"/>
  <x:pageSetup paperSize="9" scale="82" firstPageNumber="1" fitToWidth="1" fitToHeight="1" pageOrder="overThenDown" orientation="portrait" usePrinterDefaults="1" blackAndWhite="0" draft="0" useFirstPageNumber="0" horizontalDpi="4294967293" verticalDpi="600" copies="1"/>
  <x:rowBreaks count="2" manualBreakCount="2">
    <x:brk id="39" min="0" max="1048575" man="1" pt="0"/>
    <x:brk id="79" min="0" max="1048575" man="1" pt="0"/>
  </x:rowBreaks>
  <x:colBreaks count="6" manualBreakCount="6">
    <x:brk id="16" min="0" max="16383" man="1" pt="0"/>
    <x:brk id="38" min="0" max="16383" man="1" pt="0"/>
    <x:brk id="60" min="0" max="16383" man="1" pt="0"/>
    <x:brk id="77" min="0" max="16383" man="1" pt="0"/>
    <x:brk id="92" min="0" max="16383" man="1" pt="0"/>
    <x:brk id="102" min="0" max="16383" man="1" pt="0"/>
  </x:colBreaks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DH186"/>
  <x:sheetViews>
    <x:sheetView view="pageBreakPreview" topLeftCell="A1" zoomScaleNormal="100" zoomScaleSheetLayoutView="100" workbookViewId="0">
      <x:pane xSplit="1" ySplit="6" topLeftCell="CB7" activePane="bottomRight" state="frozen"/>
      <x:selection pane="bottomRight" activeCell="DG1" activeCellId="7" sqref="CC1:CC1048576 CF1:CF1048576 CP1:CP1048576 CR1:CR1048576 DA1:DA1048576 DC1:DC1048576 DE1:DE1048576 DG1:DG1048576"/>
    </x:sheetView>
  </x:sheetViews>
  <x:sheetFormatPr defaultColWidth="8.88671875" defaultRowHeight="10.699999999999999"/>
  <x:cols>
    <x:col min="1" max="1" width="20.5546875" style="34" customWidth="1"/>
    <x:col min="2" max="2" width="3" style="35" customWidth="1"/>
    <x:col min="3" max="3" width="6.88671875" style="37" customWidth="1"/>
    <x:col min="4" max="4" width="3" style="35" customWidth="1"/>
    <x:col min="5" max="5" width="6.77734375" style="37" customWidth="1"/>
    <x:col min="6" max="6" width="3.44140625" style="35" customWidth="1"/>
    <x:col min="7" max="7" width="5" style="37" customWidth="1"/>
    <x:col min="8" max="8" width="3.6640625" style="35" customWidth="1"/>
    <x:col min="9" max="9" width="7.6640625" style="37" bestFit="1" customWidth="1"/>
    <x:col min="10" max="10" width="4.33203125" style="35" customWidth="1"/>
    <x:col min="11" max="11" width="3.44140625" style="35" customWidth="1"/>
    <x:col min="12" max="12" width="7" style="37" bestFit="1" customWidth="1"/>
    <x:col min="13" max="14" width="3.33203125" style="35" customWidth="1"/>
    <x:col min="15" max="15" width="4" style="35" customWidth="1"/>
    <x:col min="16" max="16" width="3.88671875" style="35" customWidth="1"/>
    <x:col min="17" max="17" width="3.109375" style="35" customWidth="1"/>
    <x:col min="18" max="18" width="3.21875" style="37" customWidth="1"/>
    <x:col min="19" max="19" width="3.6640625" style="35" customWidth="1"/>
    <x:col min="20" max="20" width="7.33203125" style="37" bestFit="1" customWidth="1"/>
    <x:col min="21" max="21" width="3.6640625" style="35" customWidth="1"/>
    <x:col min="22" max="22" width="7.33203125" style="37" bestFit="1" customWidth="1"/>
    <x:col min="23" max="23" width="3.33203125" style="35" customWidth="1"/>
    <x:col min="24" max="24" width="4.6640625" style="35" customWidth="1"/>
    <x:col min="25" max="25" width="3.6640625" style="35" customWidth="1"/>
    <x:col min="26" max="26" width="3.77734375" style="35" customWidth="1"/>
    <x:col min="27" max="33" width="3.33203125" style="35" customWidth="1"/>
    <x:col min="34" max="34" width="2.88671875" style="35" customWidth="1"/>
    <x:col min="35" max="36" width="3" style="35" customWidth="1"/>
    <x:col min="37" max="37" width="3.33203125" style="35" bestFit="1" customWidth="1"/>
    <x:col min="38" max="38" width="19.88671875" style="35" bestFit="1" customWidth="1"/>
    <x:col min="39" max="39" width="3" style="35" customWidth="1"/>
    <x:col min="40" max="40" width="7.77734375" style="37" bestFit="1" customWidth="1"/>
    <x:col min="41" max="41" width="3.21875" style="35" customWidth="1"/>
    <x:col min="42" max="42" width="4.33203125" style="35" customWidth="1"/>
    <x:col min="43" max="43" width="3.5546875" style="35" customWidth="1"/>
    <x:col min="44" max="44" width="5.44140625" style="37" customWidth="1"/>
    <x:col min="45" max="45" width="3.6640625" style="35" customWidth="1"/>
    <x:col min="46" max="46" width="4.109375" style="37" customWidth="1"/>
    <x:col min="47" max="51" width="3.33203125" style="35" customWidth="1"/>
    <x:col min="52" max="52" width="3.109375" style="35" customWidth="1"/>
    <x:col min="53" max="53" width="3.88671875" style="37" customWidth="1"/>
    <x:col min="54" max="54" width="3.109375" style="35" customWidth="1"/>
    <x:col min="55" max="55" width="4.33203125" style="35" customWidth="1"/>
    <x:col min="56" max="56" width="3" style="35" customWidth="1"/>
    <x:col min="57" max="57" width="3.109375" style="35" customWidth="1"/>
    <x:col min="58" max="58" width="4.6640625" style="35" customWidth="1"/>
    <x:col min="59" max="60" width="3.5546875" style="35" customWidth="1"/>
    <x:col min="61" max="61" width="2.6640625" style="35" customWidth="1"/>
    <x:col min="62" max="62" width="6.44140625" style="37" customWidth="1"/>
    <x:col min="63" max="63" width="2.6640625" style="35" customWidth="1"/>
    <x:col min="64" max="64" width="6.44140625" style="37" customWidth="1"/>
    <x:col min="65" max="65" width="2.6640625" style="35" customWidth="1"/>
    <x:col min="66" max="66" width="6.44140625" style="37" customWidth="1"/>
    <x:col min="67" max="67" width="2.6640625" style="35" customWidth="1"/>
    <x:col min="68" max="68" width="6.44140625" style="37" customWidth="1"/>
    <x:col min="69" max="69" width="3.6640625" style="35" customWidth="1"/>
    <x:col min="70" max="70" width="3.33203125" style="35" customWidth="1"/>
    <x:col min="71" max="71" width="3.109375" style="35" bestFit="1" customWidth="1"/>
    <x:col min="72" max="72" width="2.77734375" style="35" bestFit="1" customWidth="1"/>
    <x:col min="73" max="73" width="4.33203125" style="35" bestFit="1" customWidth="1"/>
    <x:col min="74" max="74" width="19.88671875" style="35" bestFit="1" customWidth="1"/>
    <x:col min="75" max="75" width="4.88671875" style="35" customWidth="1"/>
    <x:col min="76" max="76" width="6" style="35" customWidth="1"/>
    <x:col min="77" max="77" width="7.21875" style="37" customWidth="1"/>
    <x:col min="78" max="78" width="4.5546875" style="35" customWidth="1"/>
    <x:col min="79" max="79" width="6.77734375" style="37" customWidth="1"/>
    <x:col min="80" max="80" width="4.6640625" style="35" customWidth="1"/>
    <x:col min="81" max="81" width="6.109375" style="37" customWidth="1"/>
    <x:col min="82" max="83" width="4.5546875" style="35" customWidth="1"/>
    <x:col min="84" max="84" width="7.6640625" style="37" customWidth="1"/>
    <x:col min="85" max="85" width="5" style="35" customWidth="1"/>
    <x:col min="86" max="86" width="4.33203125" style="35" customWidth="1"/>
    <x:col min="87" max="88" width="4.44140625" style="35" customWidth="1"/>
    <x:col min="89" max="89" width="4.33203125" style="35" customWidth="1"/>
    <x:col min="90" max="90" width="4.21875" style="35" customWidth="1"/>
    <x:col min="91" max="93" width="3.33203125" style="35" customWidth="1"/>
    <x:col min="94" max="94" width="6.21875" style="37" customWidth="1"/>
    <x:col min="95" max="95" width="4.33203125" style="35" bestFit="1" customWidth="1"/>
    <x:col min="96" max="96" width="6.6640625" style="37" customWidth="1"/>
    <x:col min="97" max="97" width="5.6640625" style="35" bestFit="1" customWidth="1"/>
    <x:col min="98" max="98" width="4" style="35" customWidth="1"/>
    <x:col min="99" max="99" width="4.44140625" style="35" customWidth="1"/>
    <x:col min="100" max="100" width="3.33203125" style="35" customWidth="1"/>
    <x:col min="101" max="101" width="3.109375" style="35" customWidth="1"/>
    <x:col min="102" max="102" width="3.44140625" style="35" customWidth="1"/>
    <x:col min="103" max="103" width="19.44140625" style="35" bestFit="1" customWidth="1"/>
    <x:col min="104" max="104" width="5.44140625" style="35" customWidth="1"/>
    <x:col min="105" max="105" width="9.33203125" style="37" customWidth="1"/>
    <x:col min="106" max="106" width="5" style="35" customWidth="1"/>
    <x:col min="107" max="107" width="9.33203125" style="37" customWidth="1"/>
    <x:col min="108" max="108" width="4.44140625" style="35" customWidth="1"/>
    <x:col min="109" max="109" width="9.5546875" style="37" customWidth="1"/>
    <x:col min="110" max="110" width="4.44140625" style="35" bestFit="1" customWidth="1"/>
    <x:col min="111" max="111" width="8.77734375" style="37" customWidth="1"/>
    <x:col min="112" max="16384" width="8.88671875" style="29"/>
  </x:cols>
  <x:sheetData>
    <x:row r="1" spans="1:111" s="151" customFormat="1" ht="30" customHeight="1">
      <x:c r="A1" s="146" t="s">
        <x:v>941</x:v>
      </x:c>
      <x:c r="B1" s="147"/>
      <x:c r="C1" s="148"/>
      <x:c r="D1" s="149"/>
      <x:c r="E1" s="148"/>
      <x:c r="F1" s="149"/>
      <x:c r="G1" s="148"/>
      <x:c r="H1" s="149"/>
      <x:c r="I1" s="148"/>
      <x:c r="J1" s="149"/>
      <x:c r="K1" s="149"/>
      <x:c r="L1" s="148"/>
      <x:c r="M1" s="149"/>
      <x:c r="N1" s="149"/>
      <x:c r="O1" s="149"/>
      <x:c r="P1" s="149"/>
      <x:c r="Q1" s="149"/>
      <x:c r="R1" s="148"/>
      <x:c r="S1" s="149"/>
      <x:c r="T1" s="148"/>
      <x:c r="U1" s="149"/>
      <x:c r="V1" s="148"/>
      <x:c r="W1" s="149"/>
      <x:c r="X1" s="149"/>
      <x:c r="Y1" s="149"/>
      <x:c r="Z1" s="149"/>
      <x:c r="AA1" s="149"/>
      <x:c r="AB1" s="149"/>
      <x:c r="AC1" s="149"/>
      <x:c r="AD1" s="149"/>
      <x:c r="AE1" s="149"/>
      <x:c r="AF1" s="149"/>
      <x:c r="AG1" s="149"/>
      <x:c r="AH1" s="149"/>
      <x:c r="AI1" s="149"/>
      <x:c r="AJ1" s="149"/>
      <x:c r="AK1" s="149"/>
      <x:c r="AL1" s="149"/>
      <x:c r="AM1" s="149"/>
      <x:c r="AN1" s="148"/>
      <x:c r="AO1" s="149"/>
      <x:c r="AP1" s="149"/>
      <x:c r="AQ1" s="149"/>
      <x:c r="AR1" s="148"/>
      <x:c r="AS1" s="149"/>
      <x:c r="AT1" s="148"/>
      <x:c r="AU1" s="149"/>
      <x:c r="AV1" s="149"/>
      <x:c r="AW1" s="149"/>
      <x:c r="AX1" s="149"/>
      <x:c r="AY1" s="149"/>
      <x:c r="AZ1" s="149"/>
      <x:c r="BA1" s="148"/>
      <x:c r="BB1" s="149"/>
      <x:c r="BC1" s="149"/>
      <x:c r="BD1" s="149"/>
      <x:c r="BE1" s="149"/>
      <x:c r="BF1" s="149"/>
      <x:c r="BG1" s="149"/>
      <x:c r="BH1" s="149"/>
      <x:c r="BI1" s="149"/>
      <x:c r="BJ1" s="148"/>
      <x:c r="BK1" s="149"/>
      <x:c r="BL1" s="148"/>
      <x:c r="BM1" s="149"/>
      <x:c r="BN1" s="148"/>
      <x:c r="BO1" s="149"/>
      <x:c r="BP1" s="148"/>
      <x:c r="BQ1" s="149"/>
      <x:c r="BR1" s="149"/>
      <x:c r="BS1" s="149"/>
      <x:c r="BT1" s="149"/>
      <x:c r="BU1" s="149"/>
      <x:c r="BV1" s="149"/>
      <x:c r="BW1" s="149"/>
      <x:c r="BX1" s="149"/>
      <x:c r="BY1" s="148"/>
      <x:c r="BZ1" s="149"/>
      <x:c r="CA1" s="148"/>
      <x:c r="CB1" s="149"/>
      <x:c r="CC1" s="148"/>
      <x:c r="CD1" s="149"/>
      <x:c r="CE1" s="149"/>
      <x:c r="CF1" s="148"/>
      <x:c r="CG1" s="149"/>
      <x:c r="CH1" s="149"/>
      <x:c r="CI1" s="149"/>
      <x:c r="CJ1" s="149"/>
      <x:c r="CK1" s="149"/>
      <x:c r="CL1" s="149"/>
      <x:c r="CM1" s="149"/>
      <x:c r="CN1" s="149"/>
      <x:c r="CO1" s="149"/>
      <x:c r="CP1" s="148"/>
      <x:c r="CQ1" s="149"/>
      <x:c r="CR1" s="148"/>
      <x:c r="CS1" s="149"/>
      <x:c r="CT1" s="149"/>
      <x:c r="CU1" s="149"/>
      <x:c r="CV1" s="149"/>
      <x:c r="CW1" s="149"/>
      <x:c r="CX1" s="149"/>
      <x:c r="CY1" s="149"/>
      <x:c r="CZ1" s="149"/>
      <x:c r="DA1" s="148"/>
      <x:c r="DB1" s="149"/>
      <x:c r="DC1" s="148"/>
      <x:c r="DD1" s="149"/>
      <x:c r="DE1" s="148"/>
      <x:c r="DF1" s="149"/>
      <x:c r="DG1" s="150"/>
    </x:row>
    <x:row r="2" spans="1:111" s="151" customFormat="1" ht="30" customHeight="1">
      <x:c r="A2" s="146" t="s">
        <x:v>2811</x:v>
      </x:c>
      <x:c r="B2" s="147"/>
      <x:c r="C2" s="148"/>
      <x:c r="D2" s="149"/>
      <x:c r="E2" s="148"/>
      <x:c r="F2" s="149"/>
      <x:c r="G2" s="148"/>
      <x:c r="H2" s="149"/>
      <x:c r="I2" s="148"/>
      <x:c r="J2" s="149"/>
      <x:c r="K2" s="149"/>
      <x:c r="L2" s="148"/>
      <x:c r="M2" s="149"/>
      <x:c r="N2" s="149"/>
      <x:c r="O2" s="149"/>
      <x:c r="P2" s="149"/>
      <x:c r="Q2" s="149"/>
      <x:c r="R2" s="148"/>
      <x:c r="S2" s="149"/>
      <x:c r="T2" s="148"/>
      <x:c r="U2" s="149"/>
      <x:c r="V2" s="148"/>
      <x:c r="W2" s="149"/>
      <x:c r="X2" s="149"/>
      <x:c r="Y2" s="149"/>
      <x:c r="Z2" s="149"/>
      <x:c r="AA2" s="149"/>
      <x:c r="AB2" s="149"/>
      <x:c r="AC2" s="149"/>
      <x:c r="AD2" s="149"/>
      <x:c r="AE2" s="149"/>
      <x:c r="AF2" s="149"/>
      <x:c r="AG2" s="149"/>
      <x:c r="AH2" s="149"/>
      <x:c r="AI2" s="149"/>
      <x:c r="AJ2" s="149"/>
      <x:c r="AK2" s="149" t="s">
        <x:v>509</x:v>
      </x:c>
      <x:c r="AL2" s="149" t="s">
        <x:v>2899</x:v>
      </x:c>
      <x:c r="AM2" s="149"/>
      <x:c r="AN2" s="148"/>
      <x:c r="AO2" s="149"/>
      <x:c r="AP2" s="149"/>
      <x:c r="AQ2" s="149"/>
      <x:c r="AR2" s="148"/>
      <x:c r="AS2" s="149"/>
      <x:c r="AT2" s="148"/>
      <x:c r="AU2" s="149"/>
      <x:c r="AV2" s="149"/>
      <x:c r="AW2" s="149"/>
      <x:c r="AX2" s="149"/>
      <x:c r="AY2" s="149"/>
      <x:c r="AZ2" s="149"/>
      <x:c r="BA2" s="148"/>
      <x:c r="BB2" s="149"/>
      <x:c r="BC2" s="149"/>
      <x:c r="BD2" s="149"/>
      <x:c r="BE2" s="149"/>
      <x:c r="BF2" s="149"/>
      <x:c r="BG2" s="149"/>
      <x:c r="BH2" s="149"/>
      <x:c r="BI2" s="149"/>
      <x:c r="BJ2" s="148"/>
      <x:c r="BK2" s="149"/>
      <x:c r="BL2" s="148"/>
      <x:c r="BM2" s="149"/>
      <x:c r="BN2" s="148"/>
      <x:c r="BO2" s="149"/>
      <x:c r="BP2" s="148"/>
      <x:c r="BQ2" s="149"/>
      <x:c r="BR2" s="149"/>
      <x:c r="BS2" s="149"/>
      <x:c r="BT2" s="149"/>
      <x:c r="BU2" s="149"/>
      <x:c r="BV2" s="149" t="s">
        <x:v>2894</x:v>
      </x:c>
      <x:c r="BW2" s="149"/>
      <x:c r="BX2" s="149"/>
      <x:c r="BY2" s="148"/>
      <x:c r="BZ2" s="149"/>
      <x:c r="CA2" s="148"/>
      <x:c r="CB2" s="149"/>
      <x:c r="CC2" s="148"/>
      <x:c r="CD2" s="149"/>
      <x:c r="CE2" s="149"/>
      <x:c r="CF2" s="148"/>
      <x:c r="CG2" s="149"/>
      <x:c r="CH2" s="149"/>
      <x:c r="CI2" s="149"/>
      <x:c r="CJ2" s="149"/>
      <x:c r="CK2" s="149"/>
      <x:c r="CL2" s="149"/>
      <x:c r="CM2" s="149"/>
      <x:c r="CN2" s="149"/>
      <x:c r="CO2" s="149"/>
      <x:c r="CP2" s="148"/>
      <x:c r="CQ2" s="149"/>
      <x:c r="CR2" s="148"/>
      <x:c r="CS2" s="149"/>
      <x:c r="CT2" s="149"/>
      <x:c r="CU2" s="149"/>
      <x:c r="CV2" s="149"/>
      <x:c r="CW2" s="149"/>
      <x:c r="CX2" s="149"/>
      <x:c r="CY2" s="149" t="s">
        <x:v>2644</x:v>
      </x:c>
      <x:c r="CZ2" s="149"/>
      <x:c r="DA2" s="148"/>
      <x:c r="DB2" s="149"/>
      <x:c r="DC2" s="148"/>
      <x:c r="DD2" s="149"/>
      <x:c r="DE2" s="148"/>
      <x:c r="DF2" s="149"/>
      <x:c r="DG2" s="150"/>
    </x:row>
    <x:row r="3" spans="1:112" s="30" customFormat="1" ht="30" customHeight="1">
      <x:c r="A3" s="946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4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4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4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  <x:c r="DH3" s="65"/>
    </x:row>
    <x:row r="4" spans="1:112" s="30" customFormat="1" ht="30" customHeight="1">
      <x:c r="A4" s="947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4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4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4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  <x:c r="DH4" s="65"/>
    </x:row>
    <x:row r="5" spans="1:112" s="30" customFormat="1" ht="30" customHeight="1">
      <x:c r="A5" s="948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48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48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48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  <x:c r="DH5" s="65"/>
    </x:row>
    <x:row r="6" spans="1:112" s="31" customFormat="1" ht="30" customHeight="1">
      <x:c r="A6" s="143" t="s">
        <x:v>1120</x:v>
      </x:c>
      <x:c r="B6" s="141">
        <x:f t="shared" ref="B6:AK6" si="0">B7+B10+B98</x:f>
        <x:v>17</x:v>
      </x:c>
      <x:c r="C6" s="110">
        <x:f t="shared" si="0"/>
        <x:v>12648.890000000001</x:v>
      </x:c>
      <x:c r="D6" s="140">
        <x:f t="shared" si="0"/>
        <x:v>7</x:v>
      </x:c>
      <x:c r="E6" s="110">
        <x:f t="shared" si="0"/>
        <x:v>8949.7999999999993</x:v>
      </x:c>
      <x:c r="F6" s="140">
        <x:f t="shared" si="0"/>
        <x:v>11</x:v>
      </x:c>
      <x:c r="G6" s="110">
        <x:f t="shared" si="0"/>
        <x:v>212.02199999999999</x:v>
      </x:c>
      <x:c r="H6" s="140">
        <x:f t="shared" si="0"/>
        <x:v>4</x:v>
      </x:c>
      <x:c r="I6" s="110">
        <x:f t="shared" si="0"/>
        <x:v>20348.82</x:v>
      </x:c>
      <x:c r="J6" s="140">
        <x:f t="shared" si="0"/>
        <x:v>42</x:v>
      </x:c>
      <x:c r="K6" s="140">
        <x:f t="shared" si="0"/>
        <x:v>25</x:v>
      </x:c>
      <x:c r="L6" s="110">
        <x:f t="shared" si="0"/>
        <x:v>1579.5699999999999</x:v>
      </x:c>
      <x:c r="M6" s="140">
        <x:f t="shared" si="0"/>
        <x:v>7</x:v>
      </x:c>
      <x:c r="N6" s="140">
        <x:f t="shared" si="0"/>
        <x:v>5</x:v>
      </x:c>
      <x:c r="O6" s="140">
        <x:f t="shared" si="0"/>
        <x:v>5</x:v>
      </x:c>
      <x:c r="P6" s="140">
        <x:f t="shared" si="0"/>
        <x:v>17</x:v>
      </x:c>
      <x:c r="Q6" s="140">
        <x:f t="shared" si="0"/>
        <x:v>0</x:v>
      </x:c>
      <x:c r="R6" s="110">
        <x:f t="shared" si="0"/>
        <x:v>0</x:v>
      </x:c>
      <x:c r="S6" s="140">
        <x:f t="shared" si="0"/>
        <x:v>34</x:v>
      </x:c>
      <x:c r="T6" s="110">
        <x:f t="shared" si="0"/>
        <x:v>812.18000000000006</x:v>
      </x:c>
      <x:c r="U6" s="140">
        <x:f t="shared" si="0"/>
        <x:v>7</x:v>
      </x:c>
      <x:c r="V6" s="110">
        <x:f t="shared" si="0"/>
        <x:v>2796.75</x:v>
      </x:c>
      <x:c r="W6" s="140">
        <x:f t="shared" si="0"/>
        <x:v>28</x:v>
      </x:c>
      <x:c r="X6" s="140">
        <x:f t="shared" si="0"/>
        <x:v>614</x:v>
      </x:c>
      <x:c r="Y6" s="140">
        <x:f t="shared" si="0"/>
        <x:v>13</x:v>
      </x:c>
      <x:c r="Z6" s="140">
        <x:f t="shared" si="0"/>
        <x:v>20</x:v>
      </x:c>
      <x:c r="AA6" s="140">
        <x:f t="shared" si="0"/>
        <x:v>19</x:v>
      </x:c>
      <x:c r="AB6" s="140">
        <x:f t="shared" si="0"/>
        <x:v>2</x:v>
      </x:c>
      <x:c r="AC6" s="140">
        <x:f t="shared" si="0"/>
        <x:v>4</x:v>
      </x:c>
      <x:c r="AD6" s="140">
        <x:f t="shared" si="0"/>
        <x:v>4</x:v>
      </x:c>
      <x:c r="AE6" s="140">
        <x:f t="shared" si="0"/>
        <x:v>0</x:v>
      </x:c>
      <x:c r="AF6" s="140">
        <x:f t="shared" si="0"/>
        <x:v>0</x:v>
      </x:c>
      <x:c r="AG6" s="140">
        <x:f t="shared" si="0"/>
        <x:v>34</x:v>
      </x:c>
      <x:c r="AH6" s="140">
        <x:f t="shared" si="0"/>
        <x:v>0</x:v>
      </x:c>
      <x:c r="AI6" s="140">
        <x:f t="shared" si="0"/>
        <x:v>0</x:v>
      </x:c>
      <x:c r="AJ6" s="140">
        <x:f t="shared" si="0"/>
        <x:v>30</x:v>
      </x:c>
      <x:c r="AK6" s="140">
        <x:f t="shared" si="0"/>
        <x:v>59</x:v>
      </x:c>
      <x:c r="AL6" s="143" t="s">
        <x:v>1120</x:v>
      </x:c>
      <x:c r="AM6" s="140">
        <x:f t="shared" ref="AM6:BU6" si="1">AM7+AM10+AM98</x:f>
        <x:v>2</x:v>
      </x:c>
      <x:c r="AN6" s="110">
        <x:f t="shared" si="1"/>
        <x:v>28003</x:v>
      </x:c>
      <x:c r="AO6" s="140">
        <x:f t="shared" si="1"/>
        <x:v>2</x:v>
      </x:c>
      <x:c r="AP6" s="140">
        <x:f t="shared" si="1"/>
        <x:v>13</x:v>
      </x:c>
      <x:c r="AQ6" s="140">
        <x:f t="shared" si="1"/>
        <x:v>0</x:v>
      </x:c>
      <x:c r="AR6" s="110">
        <x:f t="shared" si="1"/>
        <x:v>0</x:v>
      </x:c>
      <x:c r="AS6" s="140">
        <x:f t="shared" si="1"/>
        <x:v>0</x:v>
      </x:c>
      <x:c r="AT6" s="110">
        <x:f t="shared" si="1"/>
        <x:v>0</x:v>
      </x:c>
      <x:c r="AU6" s="140">
        <x:f t="shared" si="1"/>
        <x:v>0</x:v>
      </x:c>
      <x:c r="AV6" s="140">
        <x:f t="shared" si="1"/>
        <x:v>0</x:v>
      </x:c>
      <x:c r="AW6" s="140">
        <x:f t="shared" si="1"/>
        <x:v>0</x:v>
      </x:c>
      <x:c r="AX6" s="140">
        <x:f t="shared" si="1"/>
        <x:v>1</x:v>
      </x:c>
      <x:c r="AY6" s="140">
        <x:f t="shared" si="1"/>
        <x:v>0</x:v>
      </x:c>
      <x:c r="AZ6" s="140">
        <x:f t="shared" si="1"/>
        <x:v>5</x:v>
      </x:c>
      <x:c r="BA6" s="110">
        <x:f t="shared" si="1"/>
        <x:v>3192</x:v>
      </x:c>
      <x:c r="BB6" s="140">
        <x:f t="shared" si="1"/>
        <x:v>0</x:v>
      </x:c>
      <x:c r="BC6" s="140">
        <x:f t="shared" si="1"/>
        <x:v>0</x:v>
      </x:c>
      <x:c r="BD6" s="140">
        <x:f t="shared" si="1"/>
        <x:v>3</x:v>
      </x:c>
      <x:c r="BE6" s="140">
        <x:f t="shared" si="1"/>
        <x:v>85</x:v>
      </x:c>
      <x:c r="BF6" s="140">
        <x:f t="shared" si="1"/>
        <x:v>455</x:v>
      </x:c>
      <x:c r="BG6" s="140">
        <x:f t="shared" si="1"/>
        <x:v>1</x:v>
      </x:c>
      <x:c r="BH6" s="140">
        <x:f t="shared" si="1"/>
        <x:v>1</x:v>
      </x:c>
      <x:c r="BI6" s="140">
        <x:f t="shared" si="1"/>
        <x:v>0</x:v>
      </x:c>
      <x:c r="BJ6" s="110">
        <x:f t="shared" si="1"/>
        <x:v>0</x:v>
      </x:c>
      <x:c r="BK6" s="140">
        <x:f t="shared" si="1"/>
        <x:v>0</x:v>
      </x:c>
      <x:c r="BL6" s="110">
        <x:f t="shared" si="1"/>
        <x:v>0</x:v>
      </x:c>
      <x:c r="BM6" s="140">
        <x:f t="shared" si="1"/>
        <x:v>0</x:v>
      </x:c>
      <x:c r="BN6" s="110">
        <x:f t="shared" si="1"/>
        <x:v>0</x:v>
      </x:c>
      <x:c r="BO6" s="140">
        <x:f t="shared" si="1"/>
        <x:v>1</x:v>
      </x:c>
      <x:c r="BP6" s="110">
        <x:f t="shared" si="1"/>
        <x:v>66.829999999999998</x:v>
      </x:c>
      <x:c r="BQ6" s="140">
        <x:f t="shared" si="1"/>
        <x:v>56</x:v>
      </x:c>
      <x:c r="BR6" s="140">
        <x:f t="shared" si="1"/>
        <x:v>3</x:v>
      </x:c>
      <x:c r="BS6" s="140">
        <x:f t="shared" si="1"/>
        <x:v>2</x:v>
      </x:c>
      <x:c r="BT6" s="140">
        <x:f t="shared" si="1"/>
        <x:v>3</x:v>
      </x:c>
      <x:c r="BU6" s="140">
        <x:f t="shared" si="1"/>
        <x:v>3</x:v>
      </x:c>
      <x:c r="BV6" s="143" t="s">
        <x:v>1120</x:v>
      </x:c>
      <x:c r="BW6" s="140">
        <x:f t="shared" ref="BW6:CX6" si="2">BW7+BW10+BW98</x:f>
        <x:v>5</x:v>
      </x:c>
      <x:c r="BX6" s="140">
        <x:f t="shared" si="2"/>
        <x:v>279</x:v>
      </x:c>
      <x:c r="BY6" s="110">
        <x:f t="shared" si="2"/>
        <x:v>6717.4899999999998</x:v>
      </x:c>
      <x:c r="BZ6" s="140">
        <x:f t="shared" si="2"/>
        <x:v>0</x:v>
      </x:c>
      <x:c r="CA6" s="110">
        <x:f t="shared" si="2"/>
        <x:v>0</x:v>
      </x:c>
      <x:c r="CB6" s="140">
        <x:f t="shared" si="2"/>
        <x:v>1</x:v>
      </x:c>
      <x:c r="CC6" s="110">
        <x:f t="shared" si="2"/>
        <x:v>18</x:v>
      </x:c>
      <x:c r="CD6" s="140">
        <x:f t="shared" si="2"/>
        <x:v>0</x:v>
      </x:c>
      <x:c r="CE6" s="140">
        <x:f t="shared" si="2"/>
        <x:v>17</x:v>
      </x:c>
      <x:c r="CF6" s="110">
        <x:f t="shared" si="2"/>
        <x:v>482.08000000000004</x:v>
      </x:c>
      <x:c r="CG6" s="140">
        <x:f t="shared" si="2"/>
        <x:v>0</x:v>
      </x:c>
      <x:c r="CH6" s="140">
        <x:f t="shared" si="2"/>
        <x:v>0</x:v>
      </x:c>
      <x:c r="CI6" s="140">
        <x:f t="shared" si="2"/>
        <x:v>3</x:v>
      </x:c>
      <x:c r="CJ6" s="140">
        <x:f t="shared" si="2"/>
        <x:v>18</x:v>
      </x:c>
      <x:c r="CK6" s="140">
        <x:f t="shared" si="2"/>
        <x:v>0</x:v>
      </x:c>
      <x:c r="CL6" s="140">
        <x:f t="shared" si="2"/>
        <x:v>1</x:v>
      </x:c>
      <x:c r="CM6" s="140">
        <x:f t="shared" si="2"/>
        <x:v>1</x:v>
      </x:c>
      <x:c r="CN6" s="140">
        <x:f t="shared" si="2"/>
        <x:v>1</x:v>
      </x:c>
      <x:c r="CO6" s="140">
        <x:f t="shared" si="2"/>
        <x:v>5</x:v>
      </x:c>
      <x:c r="CP6" s="110">
        <x:f t="shared" si="2"/>
        <x:v>570.5</x:v>
      </x:c>
      <x:c r="CQ6" s="140">
        <x:f t="shared" si="2"/>
        <x:v>56</x:v>
      </x:c>
      <x:c r="CR6" s="110">
        <x:f t="shared" si="2"/>
        <x:v>4641.8999999999996</x:v>
      </x:c>
      <x:c r="CS6" s="140">
        <x:f t="shared" si="2"/>
        <x:v>728</x:v>
      </x:c>
      <x:c r="CT6" s="140">
        <x:f t="shared" si="2"/>
        <x:v>14</x:v>
      </x:c>
      <x:c r="CU6" s="140">
        <x:f t="shared" si="2"/>
        <x:v>33</x:v>
      </x:c>
      <x:c r="CV6" s="140">
        <x:f t="shared" si="2"/>
        <x:v>76</x:v>
      </x:c>
      <x:c r="CW6" s="140">
        <x:f t="shared" si="2"/>
        <x:v>3</x:v>
      </x:c>
      <x:c r="CX6" s="140">
        <x:f t="shared" si="2"/>
        <x:v>12</x:v>
      </x:c>
      <x:c r="CY6" s="143" t="s">
        <x:v>1120</x:v>
      </x:c>
      <x:c r="CZ6" s="140">
        <x:f t="shared" ref="CZ6:DG6" si="3">CZ7+CZ10+CZ98</x:f>
        <x:v>34</x:v>
      </x:c>
      <x:c r="DA6" s="110">
        <x:f t="shared" si="3"/>
        <x:v>11721.460000000001</x:v>
      </x:c>
      <x:c r="DB6" s="140">
        <x:f t="shared" si="3"/>
        <x:v>9</x:v>
      </x:c>
      <x:c r="DC6" s="110">
        <x:f t="shared" si="3"/>
        <x:v>3907.8099999999999</x:v>
      </x:c>
      <x:c r="DD6" s="140">
        <x:f t="shared" si="3"/>
        <x:v>7</x:v>
      </x:c>
      <x:c r="DE6" s="110">
        <x:f t="shared" si="3"/>
        <x:v>3656.7099999999996</x:v>
      </x:c>
      <x:c r="DF6" s="140">
        <x:f t="shared" si="3"/>
        <x:v>2</x:v>
      </x:c>
      <x:c r="DG6" s="111">
        <x:f t="shared" si="3"/>
        <x:v>251.09999999999999</x:v>
      </x:c>
      <x:c r="DH6" s="66"/>
    </x:row>
    <x:row r="7" spans="1:112" s="31" customFormat="1" ht="30" customHeight="1">
      <x:c r="A7" s="152" t="s">
        <x:v>2955</x:v>
      </x:c>
      <x:c r="B7" s="141">
        <x:f>B8</x:f>
        <x:v>0</x:v>
      </x:c>
      <x:c r="C7" s="417">
        <x:f t="shared" ref="C7:BN8" si="4">C8</x:f>
        <x:v>0</x:v>
      </x:c>
      <x:c r="D7" s="141">
        <x:f t="shared" si="4"/>
        <x:v>1</x:v>
      </x:c>
      <x:c r="E7" s="417">
        <x:f t="shared" si="4"/>
        <x:v>97.5</x:v>
      </x:c>
      <x:c r="F7" s="141">
        <x:f t="shared" si="4"/>
        <x:v>0</x:v>
      </x:c>
      <x:c r="G7" s="417">
        <x:f t="shared" si="4"/>
        <x:v>0</x:v>
      </x:c>
      <x:c r="H7" s="141">
        <x:f t="shared" si="4"/>
        <x:v>0</x:v>
      </x:c>
      <x:c r="I7" s="417">
        <x:f t="shared" si="4"/>
        <x:v>0</x:v>
      </x:c>
      <x:c r="J7" s="141">
        <x:f t="shared" si="4"/>
        <x:v>0</x:v>
      </x:c>
      <x:c r="K7" s="141">
        <x:f t="shared" si="4"/>
        <x:v>0</x:v>
      </x:c>
      <x:c r="L7" s="417">
        <x:f t="shared" si="4"/>
        <x:v>0</x:v>
      </x:c>
      <x:c r="M7" s="141">
        <x:f t="shared" si="4"/>
        <x:v>0</x:v>
      </x:c>
      <x:c r="N7" s="141">
        <x:f t="shared" si="4"/>
        <x:v>0</x:v>
      </x:c>
      <x:c r="O7" s="141">
        <x:f t="shared" si="4"/>
        <x:v>0</x:v>
      </x:c>
      <x:c r="P7" s="141">
        <x:f t="shared" si="4"/>
        <x:v>0</x:v>
      </x:c>
      <x:c r="Q7" s="141">
        <x:f t="shared" si="4"/>
        <x:v>0</x:v>
      </x:c>
      <x:c r="R7" s="417">
        <x:f t="shared" si="4"/>
        <x:v>0</x:v>
      </x:c>
      <x:c r="S7" s="141">
        <x:f t="shared" si="4"/>
        <x:v>0</x:v>
      </x:c>
      <x:c r="T7" s="417">
        <x:f t="shared" si="4"/>
        <x:v>0</x:v>
      </x:c>
      <x:c r="U7" s="141">
        <x:f t="shared" si="4"/>
        <x:v>0</x:v>
      </x:c>
      <x:c r="V7" s="417">
        <x:f t="shared" si="4"/>
        <x:v>0</x:v>
      </x:c>
      <x:c r="W7" s="141">
        <x:f t="shared" si="4"/>
        <x:v>0</x:v>
      </x:c>
      <x:c r="X7" s="141">
        <x:f t="shared" si="4"/>
        <x:v>0</x:v>
      </x:c>
      <x:c r="Y7" s="141">
        <x:f t="shared" si="4"/>
        <x:v>0</x:v>
      </x:c>
      <x:c r="Z7" s="141">
        <x:f t="shared" si="4"/>
        <x:v>0</x:v>
      </x:c>
      <x:c r="AA7" s="141">
        <x:f t="shared" si="4"/>
        <x:v>0</x:v>
      </x:c>
      <x:c r="AB7" s="141">
        <x:f t="shared" si="4"/>
        <x:v>0</x:v>
      </x:c>
      <x:c r="AC7" s="141">
        <x:f t="shared" si="4"/>
        <x:v>0</x:v>
      </x:c>
      <x:c r="AD7" s="141">
        <x:f t="shared" si="4"/>
        <x:v>0</x:v>
      </x:c>
      <x:c r="AE7" s="141">
        <x:f t="shared" si="4"/>
        <x:v>0</x:v>
      </x:c>
      <x:c r="AF7" s="141">
        <x:f t="shared" si="4"/>
        <x:v>0</x:v>
      </x:c>
      <x:c r="AG7" s="141">
        <x:f t="shared" si="4"/>
        <x:v>0</x:v>
      </x:c>
      <x:c r="AH7" s="141">
        <x:f t="shared" si="4"/>
        <x:v>0</x:v>
      </x:c>
      <x:c r="AI7" s="141">
        <x:f t="shared" si="4"/>
        <x:v>0</x:v>
      </x:c>
      <x:c r="AJ7" s="141">
        <x:f t="shared" si="4"/>
        <x:v>0</x:v>
      </x:c>
      <x:c r="AK7" s="141">
        <x:f t="shared" si="4"/>
        <x:v>0</x:v>
      </x:c>
      <x:c r="AL7" s="152" t="s">
        <x:v>2955</x:v>
      </x:c>
      <x:c r="AM7" s="141">
        <x:f t="shared" si="4"/>
        <x:v>0</x:v>
      </x:c>
      <x:c r="AN7" s="417">
        <x:f t="shared" si="4"/>
        <x:v>0</x:v>
      </x:c>
      <x:c r="AO7" s="141">
        <x:f t="shared" si="4"/>
        <x:v>0</x:v>
      </x:c>
      <x:c r="AP7" s="141">
        <x:f t="shared" si="4"/>
        <x:v>0</x:v>
      </x:c>
      <x:c r="AQ7" s="141">
        <x:f t="shared" si="4"/>
        <x:v>0</x:v>
      </x:c>
      <x:c r="AR7" s="417">
        <x:f t="shared" si="4"/>
        <x:v>0</x:v>
      </x:c>
      <x:c r="AS7" s="141">
        <x:f t="shared" si="4"/>
        <x:v>0</x:v>
      </x:c>
      <x:c r="AT7" s="417">
        <x:f t="shared" si="4"/>
        <x:v>0</x:v>
      </x:c>
      <x:c r="AU7" s="141">
        <x:f t="shared" si="4"/>
        <x:v>0</x:v>
      </x:c>
      <x:c r="AV7" s="141">
        <x:f t="shared" si="4"/>
        <x:v>0</x:v>
      </x:c>
      <x:c r="AW7" s="141">
        <x:f t="shared" si="4"/>
        <x:v>0</x:v>
      </x:c>
      <x:c r="AX7" s="141">
        <x:f t="shared" si="4"/>
        <x:v>0</x:v>
      </x:c>
      <x:c r="AY7" s="141">
        <x:f t="shared" si="4"/>
        <x:v>0</x:v>
      </x:c>
      <x:c r="AZ7" s="141">
        <x:f t="shared" si="4"/>
        <x:v>0</x:v>
      </x:c>
      <x:c r="BA7" s="417">
        <x:f t="shared" si="4"/>
        <x:v>0</x:v>
      </x:c>
      <x:c r="BB7" s="141">
        <x:f t="shared" si="4"/>
        <x:v>0</x:v>
      </x:c>
      <x:c r="BC7" s="141">
        <x:f t="shared" si="4"/>
        <x:v>0</x:v>
      </x:c>
      <x:c r="BD7" s="141">
        <x:f t="shared" si="4"/>
        <x:v>0</x:v>
      </x:c>
      <x:c r="BE7" s="141">
        <x:f t="shared" si="4"/>
        <x:v>0</x:v>
      </x:c>
      <x:c r="BF7" s="141">
        <x:f t="shared" si="4"/>
        <x:v>0</x:v>
      </x:c>
      <x:c r="BG7" s="141">
        <x:f t="shared" si="4"/>
        <x:v>0</x:v>
      </x:c>
      <x:c r="BH7" s="141">
        <x:f t="shared" si="4"/>
        <x:v>0</x:v>
      </x:c>
      <x:c r="BI7" s="141">
        <x:f t="shared" si="4"/>
        <x:v>0</x:v>
      </x:c>
      <x:c r="BJ7" s="417">
        <x:f t="shared" si="4"/>
        <x:v>0</x:v>
      </x:c>
      <x:c r="BK7" s="141">
        <x:f t="shared" si="4"/>
        <x:v>0</x:v>
      </x:c>
      <x:c r="BL7" s="417">
        <x:f t="shared" si="4"/>
        <x:v>0</x:v>
      </x:c>
      <x:c r="BM7" s="141">
        <x:f t="shared" si="4"/>
        <x:v>0</x:v>
      </x:c>
      <x:c r="BN7" s="417">
        <x:f t="shared" si="4"/>
        <x:v>0</x:v>
      </x:c>
      <x:c r="BO7" s="141">
        <x:f t="shared" ref="BO7:DG8" si="5">BO8</x:f>
        <x:v>0</x:v>
      </x:c>
      <x:c r="BP7" s="417">
        <x:f t="shared" si="5"/>
        <x:v>0</x:v>
      </x:c>
      <x:c r="BQ7" s="141">
        <x:f t="shared" si="5"/>
        <x:v>0</x:v>
      </x:c>
      <x:c r="BR7" s="141">
        <x:f t="shared" si="5"/>
        <x:v>0</x:v>
      </x:c>
      <x:c r="BS7" s="141">
        <x:f t="shared" si="5"/>
        <x:v>0</x:v>
      </x:c>
      <x:c r="BT7" s="141">
        <x:f t="shared" si="5"/>
        <x:v>0</x:v>
      </x:c>
      <x:c r="BU7" s="141">
        <x:f t="shared" si="5"/>
        <x:v>0</x:v>
      </x:c>
      <x:c r="BV7" s="152" t="s">
        <x:v>2955</x:v>
      </x:c>
      <x:c r="BW7" s="141">
        <x:f t="shared" si="5"/>
        <x:v>0</x:v>
      </x:c>
      <x:c r="BX7" s="141">
        <x:f t="shared" si="5"/>
        <x:v>0</x:v>
      </x:c>
      <x:c r="BY7" s="417">
        <x:f t="shared" si="5"/>
        <x:v>0</x:v>
      </x:c>
      <x:c r="BZ7" s="141">
        <x:f t="shared" si="5"/>
        <x:v>0</x:v>
      </x:c>
      <x:c r="CA7" s="417">
        <x:f t="shared" si="5"/>
        <x:v>0</x:v>
      </x:c>
      <x:c r="CB7" s="141">
        <x:f t="shared" si="5"/>
        <x:v>0</x:v>
      </x:c>
      <x:c r="CC7" s="417">
        <x:f t="shared" si="5"/>
        <x:v>0</x:v>
      </x:c>
      <x:c r="CD7" s="141">
        <x:f t="shared" si="5"/>
        <x:v>0</x:v>
      </x:c>
      <x:c r="CE7" s="141">
        <x:f t="shared" si="5"/>
        <x:v>0</x:v>
      </x:c>
      <x:c r="CF7" s="417">
        <x:f t="shared" si="5"/>
        <x:v>0</x:v>
      </x:c>
      <x:c r="CG7" s="141">
        <x:f t="shared" si="5"/>
        <x:v>0</x:v>
      </x:c>
      <x:c r="CH7" s="141">
        <x:f t="shared" si="5"/>
        <x:v>0</x:v>
      </x:c>
      <x:c r="CI7" s="141">
        <x:f t="shared" si="5"/>
        <x:v>0</x:v>
      </x:c>
      <x:c r="CJ7" s="141">
        <x:f t="shared" si="5"/>
        <x:v>0</x:v>
      </x:c>
      <x:c r="CK7" s="141">
        <x:f t="shared" si="5"/>
        <x:v>0</x:v>
      </x:c>
      <x:c r="CL7" s="141">
        <x:f t="shared" si="5"/>
        <x:v>0</x:v>
      </x:c>
      <x:c r="CM7" s="141">
        <x:f t="shared" si="5"/>
        <x:v>0</x:v>
      </x:c>
      <x:c r="CN7" s="141">
        <x:f t="shared" si="5"/>
        <x:v>0</x:v>
      </x:c>
      <x:c r="CO7" s="141">
        <x:f t="shared" si="5"/>
        <x:v>0</x:v>
      </x:c>
      <x:c r="CP7" s="417">
        <x:f t="shared" si="5"/>
        <x:v>0</x:v>
      </x:c>
      <x:c r="CQ7" s="141">
        <x:f t="shared" si="5"/>
        <x:v>0</x:v>
      </x:c>
      <x:c r="CR7" s="417">
        <x:f t="shared" si="5"/>
        <x:v>0</x:v>
      </x:c>
      <x:c r="CS7" s="141">
        <x:f t="shared" si="5"/>
        <x:v>0</x:v>
      </x:c>
      <x:c r="CT7" s="141">
        <x:f t="shared" si="5"/>
        <x:v>0</x:v>
      </x:c>
      <x:c r="CU7" s="141">
        <x:f t="shared" si="5"/>
        <x:v>0</x:v>
      </x:c>
      <x:c r="CV7" s="141">
        <x:f t="shared" si="5"/>
        <x:v>0</x:v>
      </x:c>
      <x:c r="CW7" s="141">
        <x:f t="shared" si="5"/>
        <x:v>0</x:v>
      </x:c>
      <x:c r="CX7" s="141">
        <x:f t="shared" si="5"/>
        <x:v>0</x:v>
      </x:c>
      <x:c r="CY7" s="152" t="s">
        <x:v>2955</x:v>
      </x:c>
      <x:c r="CZ7" s="141">
        <x:f t="shared" si="5"/>
        <x:v>1</x:v>
      </x:c>
      <x:c r="DA7" s="417">
        <x:f t="shared" si="5"/>
        <x:v>719</x:v>
      </x:c>
      <x:c r="DB7" s="141">
        <x:f t="shared" si="5"/>
        <x:v>0</x:v>
      </x:c>
      <x:c r="DC7" s="417">
        <x:f t="shared" si="5"/>
        <x:v>0</x:v>
      </x:c>
      <x:c r="DD7" s="141">
        <x:f t="shared" si="5"/>
        <x:v>0</x:v>
      </x:c>
      <x:c r="DE7" s="417">
        <x:f t="shared" si="5"/>
        <x:v>0</x:v>
      </x:c>
      <x:c r="DF7" s="141">
        <x:f t="shared" si="5"/>
        <x:v>0</x:v>
      </x:c>
      <x:c r="DG7" s="417">
        <x:f t="shared" si="5"/>
        <x:v>0</x:v>
      </x:c>
      <x:c r="DH7" s="66"/>
    </x:row>
    <x:row r="8" spans="1:112" s="31" customFormat="1" ht="30" customHeight="1">
      <x:c r="A8" s="287" t="s">
        <x:v>502</x:v>
      </x:c>
      <x:c r="B8" s="113">
        <x:f>B9</x:f>
        <x:v>0</x:v>
      </x:c>
      <x:c r="C8" s="371">
        <x:f t="shared" si="4"/>
        <x:v>0</x:v>
      </x:c>
      <x:c r="D8" s="113">
        <x:f t="shared" si="4"/>
        <x:v>1</x:v>
      </x:c>
      <x:c r="E8" s="371">
        <x:f t="shared" si="4"/>
        <x:v>97.5</x:v>
      </x:c>
      <x:c r="F8" s="113">
        <x:f t="shared" si="4"/>
        <x:v>0</x:v>
      </x:c>
      <x:c r="G8" s="371">
        <x:f t="shared" si="4"/>
        <x:v>0</x:v>
      </x:c>
      <x:c r="H8" s="113">
        <x:f t="shared" si="4"/>
        <x:v>0</x:v>
      </x:c>
      <x:c r="I8" s="371">
        <x:f t="shared" si="4"/>
        <x:v>0</x:v>
      </x:c>
      <x:c r="J8" s="113">
        <x:f t="shared" si="4"/>
        <x:v>0</x:v>
      </x:c>
      <x:c r="K8" s="113">
        <x:f t="shared" si="4"/>
        <x:v>0</x:v>
      </x:c>
      <x:c r="L8" s="371">
        <x:f t="shared" si="4"/>
        <x:v>0</x:v>
      </x:c>
      <x:c r="M8" s="113">
        <x:f t="shared" si="4"/>
        <x:v>0</x:v>
      </x:c>
      <x:c r="N8" s="113">
        <x:f t="shared" si="4"/>
        <x:v>0</x:v>
      </x:c>
      <x:c r="O8" s="113">
        <x:f t="shared" si="4"/>
        <x:v>0</x:v>
      </x:c>
      <x:c r="P8" s="113">
        <x:f t="shared" si="4"/>
        <x:v>0</x:v>
      </x:c>
      <x:c r="Q8" s="113">
        <x:f t="shared" si="4"/>
        <x:v>0</x:v>
      </x:c>
      <x:c r="R8" s="371">
        <x:f t="shared" si="4"/>
        <x:v>0</x:v>
      </x:c>
      <x:c r="S8" s="113">
        <x:f t="shared" si="4"/>
        <x:v>0</x:v>
      </x:c>
      <x:c r="T8" s="371">
        <x:f t="shared" si="4"/>
        <x:v>0</x:v>
      </x:c>
      <x:c r="U8" s="113">
        <x:f t="shared" si="4"/>
        <x:v>0</x:v>
      </x:c>
      <x:c r="V8" s="371">
        <x:f t="shared" si="4"/>
        <x:v>0</x:v>
      </x:c>
      <x:c r="W8" s="113">
        <x:f t="shared" si="4"/>
        <x:v>0</x:v>
      </x:c>
      <x:c r="X8" s="113">
        <x:f t="shared" si="4"/>
        <x:v>0</x:v>
      </x:c>
      <x:c r="Y8" s="113">
        <x:f t="shared" si="4"/>
        <x:v>0</x:v>
      </x:c>
      <x:c r="Z8" s="113">
        <x:f t="shared" si="4"/>
        <x:v>0</x:v>
      </x:c>
      <x:c r="AA8" s="113">
        <x:f t="shared" si="4"/>
        <x:v>0</x:v>
      </x:c>
      <x:c r="AB8" s="113">
        <x:f t="shared" si="4"/>
        <x:v>0</x:v>
      </x:c>
      <x:c r="AC8" s="113">
        <x:f t="shared" si="4"/>
        <x:v>0</x:v>
      </x:c>
      <x:c r="AD8" s="113">
        <x:f t="shared" si="4"/>
        <x:v>0</x:v>
      </x:c>
      <x:c r="AE8" s="113">
        <x:f t="shared" si="4"/>
        <x:v>0</x:v>
      </x:c>
      <x:c r="AF8" s="113">
        <x:f t="shared" si="4"/>
        <x:v>0</x:v>
      </x:c>
      <x:c r="AG8" s="113">
        <x:f t="shared" si="4"/>
        <x:v>0</x:v>
      </x:c>
      <x:c r="AH8" s="113">
        <x:f t="shared" si="4"/>
        <x:v>0</x:v>
      </x:c>
      <x:c r="AI8" s="113">
        <x:f t="shared" si="4"/>
        <x:v>0</x:v>
      </x:c>
      <x:c r="AJ8" s="113">
        <x:f t="shared" si="4"/>
        <x:v>0</x:v>
      </x:c>
      <x:c r="AK8" s="113">
        <x:f t="shared" si="4"/>
        <x:v>0</x:v>
      </x:c>
      <x:c r="AL8" s="287" t="s">
        <x:v>502</x:v>
      </x:c>
      <x:c r="AM8" s="113">
        <x:f t="shared" si="4"/>
        <x:v>0</x:v>
      </x:c>
      <x:c r="AN8" s="371">
        <x:f t="shared" si="4"/>
        <x:v>0</x:v>
      </x:c>
      <x:c r="AO8" s="113">
        <x:f t="shared" si="4"/>
        <x:v>0</x:v>
      </x:c>
      <x:c r="AP8" s="113">
        <x:f t="shared" si="4"/>
        <x:v>0</x:v>
      </x:c>
      <x:c r="AQ8" s="113">
        <x:f t="shared" si="4"/>
        <x:v>0</x:v>
      </x:c>
      <x:c r="AR8" s="371">
        <x:f t="shared" si="4"/>
        <x:v>0</x:v>
      </x:c>
      <x:c r="AS8" s="113">
        <x:f t="shared" si="4"/>
        <x:v>0</x:v>
      </x:c>
      <x:c r="AT8" s="371">
        <x:f t="shared" si="4"/>
        <x:v>0</x:v>
      </x:c>
      <x:c r="AU8" s="113">
        <x:f t="shared" si="4"/>
        <x:v>0</x:v>
      </x:c>
      <x:c r="AV8" s="113">
        <x:f t="shared" si="4"/>
        <x:v>0</x:v>
      </x:c>
      <x:c r="AW8" s="113">
        <x:f t="shared" si="4"/>
        <x:v>0</x:v>
      </x:c>
      <x:c r="AX8" s="113">
        <x:f t="shared" si="4"/>
        <x:v>0</x:v>
      </x:c>
      <x:c r="AY8" s="113">
        <x:f t="shared" si="4"/>
        <x:v>0</x:v>
      </x:c>
      <x:c r="AZ8" s="113">
        <x:f t="shared" si="4"/>
        <x:v>0</x:v>
      </x:c>
      <x:c r="BA8" s="371">
        <x:f t="shared" si="4"/>
        <x:v>0</x:v>
      </x:c>
      <x:c r="BB8" s="113">
        <x:f t="shared" si="4"/>
        <x:v>0</x:v>
      </x:c>
      <x:c r="BC8" s="113">
        <x:f t="shared" si="4"/>
        <x:v>0</x:v>
      </x:c>
      <x:c r="BD8" s="113">
        <x:f t="shared" si="4"/>
        <x:v>0</x:v>
      </x:c>
      <x:c r="BE8" s="113">
        <x:f t="shared" si="4"/>
        <x:v>0</x:v>
      </x:c>
      <x:c r="BF8" s="113">
        <x:f t="shared" si="4"/>
        <x:v>0</x:v>
      </x:c>
      <x:c r="BG8" s="113">
        <x:f t="shared" si="4"/>
        <x:v>0</x:v>
      </x:c>
      <x:c r="BH8" s="113">
        <x:f t="shared" si="4"/>
        <x:v>0</x:v>
      </x:c>
      <x:c r="BI8" s="113">
        <x:f t="shared" si="4"/>
        <x:v>0</x:v>
      </x:c>
      <x:c r="BJ8" s="371">
        <x:f t="shared" si="4"/>
        <x:v>0</x:v>
      </x:c>
      <x:c r="BK8" s="113">
        <x:f t="shared" si="4"/>
        <x:v>0</x:v>
      </x:c>
      <x:c r="BL8" s="371">
        <x:f t="shared" si="4"/>
        <x:v>0</x:v>
      </x:c>
      <x:c r="BM8" s="113">
        <x:f t="shared" si="4"/>
        <x:v>0</x:v>
      </x:c>
      <x:c r="BN8" s="371">
        <x:f t="shared" si="4"/>
        <x:v>0</x:v>
      </x:c>
      <x:c r="BO8" s="113">
        <x:f t="shared" si="5"/>
        <x:v>0</x:v>
      </x:c>
      <x:c r="BP8" s="371">
        <x:f t="shared" si="5"/>
        <x:v>0</x:v>
      </x:c>
      <x:c r="BQ8" s="113">
        <x:f t="shared" si="5"/>
        <x:v>0</x:v>
      </x:c>
      <x:c r="BR8" s="113">
        <x:f t="shared" si="5"/>
        <x:v>0</x:v>
      </x:c>
      <x:c r="BS8" s="113">
        <x:f t="shared" si="5"/>
        <x:v>0</x:v>
      </x:c>
      <x:c r="BT8" s="113">
        <x:f t="shared" si="5"/>
        <x:v>0</x:v>
      </x:c>
      <x:c r="BU8" s="113">
        <x:f t="shared" si="5"/>
        <x:v>0</x:v>
      </x:c>
      <x:c r="BV8" s="287" t="s">
        <x:v>502</x:v>
      </x:c>
      <x:c r="BW8" s="113">
        <x:f t="shared" si="5"/>
        <x:v>0</x:v>
      </x:c>
      <x:c r="BX8" s="113">
        <x:f t="shared" si="5"/>
        <x:v>0</x:v>
      </x:c>
      <x:c r="BY8" s="371">
        <x:f t="shared" si="5"/>
        <x:v>0</x:v>
      </x:c>
      <x:c r="BZ8" s="113">
        <x:f t="shared" si="5"/>
        <x:v>0</x:v>
      </x:c>
      <x:c r="CA8" s="371">
        <x:f t="shared" si="5"/>
        <x:v>0</x:v>
      </x:c>
      <x:c r="CB8" s="113">
        <x:f t="shared" si="5"/>
        <x:v>0</x:v>
      </x:c>
      <x:c r="CC8" s="371">
        <x:f t="shared" si="5"/>
        <x:v>0</x:v>
      </x:c>
      <x:c r="CD8" s="113">
        <x:f t="shared" si="5"/>
        <x:v>0</x:v>
      </x:c>
      <x:c r="CE8" s="113">
        <x:f t="shared" si="5"/>
        <x:v>0</x:v>
      </x:c>
      <x:c r="CF8" s="371">
        <x:f t="shared" si="5"/>
        <x:v>0</x:v>
      </x:c>
      <x:c r="CG8" s="113">
        <x:f t="shared" si="5"/>
        <x:v>0</x:v>
      </x:c>
      <x:c r="CH8" s="113">
        <x:f t="shared" si="5"/>
        <x:v>0</x:v>
      </x:c>
      <x:c r="CI8" s="113">
        <x:f t="shared" si="5"/>
        <x:v>0</x:v>
      </x:c>
      <x:c r="CJ8" s="113">
        <x:f t="shared" si="5"/>
        <x:v>0</x:v>
      </x:c>
      <x:c r="CK8" s="113">
        <x:f t="shared" si="5"/>
        <x:v>0</x:v>
      </x:c>
      <x:c r="CL8" s="113">
        <x:f t="shared" si="5"/>
        <x:v>0</x:v>
      </x:c>
      <x:c r="CM8" s="113">
        <x:f t="shared" si="5"/>
        <x:v>0</x:v>
      </x:c>
      <x:c r="CN8" s="113">
        <x:f t="shared" si="5"/>
        <x:v>0</x:v>
      </x:c>
      <x:c r="CO8" s="113">
        <x:f t="shared" si="5"/>
        <x:v>0</x:v>
      </x:c>
      <x:c r="CP8" s="371">
        <x:f t="shared" si="5"/>
        <x:v>0</x:v>
      </x:c>
      <x:c r="CQ8" s="113">
        <x:f t="shared" si="5"/>
        <x:v>0</x:v>
      </x:c>
      <x:c r="CR8" s="371">
        <x:f t="shared" si="5"/>
        <x:v>0</x:v>
      </x:c>
      <x:c r="CS8" s="113">
        <x:f t="shared" si="5"/>
        <x:v>0</x:v>
      </x:c>
      <x:c r="CT8" s="113">
        <x:f t="shared" si="5"/>
        <x:v>0</x:v>
      </x:c>
      <x:c r="CU8" s="113">
        <x:f t="shared" si="5"/>
        <x:v>0</x:v>
      </x:c>
      <x:c r="CV8" s="113">
        <x:f t="shared" si="5"/>
        <x:v>0</x:v>
      </x:c>
      <x:c r="CW8" s="113">
        <x:f t="shared" si="5"/>
        <x:v>0</x:v>
      </x:c>
      <x:c r="CX8" s="113">
        <x:f t="shared" si="5"/>
        <x:v>0</x:v>
      </x:c>
      <x:c r="CY8" s="287" t="s">
        <x:v>502</x:v>
      </x:c>
      <x:c r="CZ8" s="113">
        <x:f t="shared" si="5"/>
        <x:v>1</x:v>
      </x:c>
      <x:c r="DA8" s="371">
        <x:f t="shared" si="5"/>
        <x:v>719</x:v>
      </x:c>
      <x:c r="DB8" s="113">
        <x:f t="shared" si="5"/>
        <x:v>0</x:v>
      </x:c>
      <x:c r="DC8" s="371">
        <x:f t="shared" si="5"/>
        <x:v>0</x:v>
      </x:c>
      <x:c r="DD8" s="113">
        <x:f t="shared" si="5"/>
        <x:v>0</x:v>
      </x:c>
      <x:c r="DE8" s="371">
        <x:f t="shared" si="5"/>
        <x:v>0</x:v>
      </x:c>
      <x:c r="DF8" s="113">
        <x:f t="shared" si="5"/>
        <x:v>0</x:v>
      </x:c>
      <x:c r="DG8" s="371">
        <x:f t="shared" si="5"/>
        <x:v>0</x:v>
      </x:c>
      <x:c r="DH8" s="66"/>
    </x:row>
    <x:row r="9" spans="1:112" s="31" customFormat="1" ht="30" customHeight="1">
      <x:c r="A9" s="516" t="s">
        <x:v>2085</x:v>
      </x:c>
      <x:c r="B9" s="477">
        <x:v>0</x:v>
      </x:c>
      <x:c r="C9" s="478"/>
      <x:c r="D9" s="479">
        <x:v>1</x:v>
      </x:c>
      <x:c r="E9" s="478">
        <x:v>97.5</x:v>
      </x:c>
      <x:c r="F9" s="479">
        <x:v>0</x:v>
      </x:c>
      <x:c r="G9" s="478"/>
      <x:c r="H9" s="479">
        <x:v>0</x:v>
      </x:c>
      <x:c r="I9" s="478"/>
      <x:c r="J9" s="479">
        <x:v>0</x:v>
      </x:c>
      <x:c r="K9" s="479"/>
      <x:c r="L9" s="478"/>
      <x:c r="M9" s="479">
        <x:v>0</x:v>
      </x:c>
      <x:c r="N9" s="479">
        <x:v>0</x:v>
      </x:c>
      <x:c r="O9" s="479">
        <x:v>0</x:v>
      </x:c>
      <x:c r="P9" s="479"/>
      <x:c r="Q9" s="479">
        <x:v>0</x:v>
      </x:c>
      <x:c r="R9" s="478">
        <x:v>0</x:v>
      </x:c>
      <x:c r="S9" s="479">
        <x:v>0</x:v>
      </x:c>
      <x:c r="T9" s="478">
        <x:v>0</x:v>
      </x:c>
      <x:c r="U9" s="479">
        <x:v>0</x:v>
      </x:c>
      <x:c r="V9" s="478">
        <x:v>0</x:v>
      </x:c>
      <x:c r="W9" s="479">
        <x:v>0</x:v>
      </x:c>
      <x:c r="X9" s="479">
        <x:v>0</x:v>
      </x:c>
      <x:c r="Y9" s="479">
        <x:v>0</x:v>
      </x:c>
      <x:c r="Z9" s="479">
        <x:v>0</x:v>
      </x:c>
      <x:c r="AA9" s="479">
        <x:v>0</x:v>
      </x:c>
      <x:c r="AB9" s="479">
        <x:v>0</x:v>
      </x:c>
      <x:c r="AC9" s="479">
        <x:v>0</x:v>
      </x:c>
      <x:c r="AD9" s="479">
        <x:v>0</x:v>
      </x:c>
      <x:c r="AE9" s="479">
        <x:v>0</x:v>
      </x:c>
      <x:c r="AF9" s="479">
        <x:v>0</x:v>
      </x:c>
      <x:c r="AG9" s="479">
        <x:v>0</x:v>
      </x:c>
      <x:c r="AH9" s="479">
        <x:v>0</x:v>
      </x:c>
      <x:c r="AI9" s="479">
        <x:v>0</x:v>
      </x:c>
      <x:c r="AJ9" s="479">
        <x:v>0</x:v>
      </x:c>
      <x:c r="AK9" s="479">
        <x:v>0</x:v>
      </x:c>
      <x:c r="AL9" s="516" t="s">
        <x:v>2085</x:v>
      </x:c>
      <x:c r="AM9" s="479">
        <x:v>0</x:v>
      </x:c>
      <x:c r="AN9" s="478">
        <x:v>0</x:v>
      </x:c>
      <x:c r="AO9" s="479">
        <x:v>0</x:v>
      </x:c>
      <x:c r="AP9" s="479">
        <x:v>0</x:v>
      </x:c>
      <x:c r="AQ9" s="479">
        <x:v>0</x:v>
      </x:c>
      <x:c r="AR9" s="478">
        <x:v>0</x:v>
      </x:c>
      <x:c r="AS9" s="479">
        <x:v>0</x:v>
      </x:c>
      <x:c r="AT9" s="478">
        <x:v>0</x:v>
      </x:c>
      <x:c r="AU9" s="479">
        <x:v>0</x:v>
      </x:c>
      <x:c r="AV9" s="479">
        <x:v>0</x:v>
      </x:c>
      <x:c r="AW9" s="479">
        <x:v>0</x:v>
      </x:c>
      <x:c r="AX9" s="479">
        <x:v>0</x:v>
      </x:c>
      <x:c r="AY9" s="479">
        <x:v>0</x:v>
      </x:c>
      <x:c r="AZ9" s="479">
        <x:v>0</x:v>
      </x:c>
      <x:c r="BA9" s="478">
        <x:v>0</x:v>
      </x:c>
      <x:c r="BB9" s="479">
        <x:v>0</x:v>
      </x:c>
      <x:c r="BC9" s="479">
        <x:v>0</x:v>
      </x:c>
      <x:c r="BD9" s="479">
        <x:v>0</x:v>
      </x:c>
      <x:c r="BE9" s="479">
        <x:v>0</x:v>
      </x:c>
      <x:c r="BF9" s="479">
        <x:v>0</x:v>
      </x:c>
      <x:c r="BG9" s="479">
        <x:v>0</x:v>
      </x:c>
      <x:c r="BH9" s="479">
        <x:v>0</x:v>
      </x:c>
      <x:c r="BI9" s="479">
        <x:v>0</x:v>
      </x:c>
      <x:c r="BJ9" s="478">
        <x:v>0</x:v>
      </x:c>
      <x:c r="BK9" s="479">
        <x:v>0</x:v>
      </x:c>
      <x:c r="BL9" s="478">
        <x:v>0</x:v>
      </x:c>
      <x:c r="BM9" s="479">
        <x:v>0</x:v>
      </x:c>
      <x:c r="BN9" s="478">
        <x:v>0</x:v>
      </x:c>
      <x:c r="BO9" s="479">
        <x:v>0</x:v>
      </x:c>
      <x:c r="BP9" s="478">
        <x:v>0</x:v>
      </x:c>
      <x:c r="BQ9" s="479">
        <x:v>0</x:v>
      </x:c>
      <x:c r="BR9" s="479">
        <x:v>0</x:v>
      </x:c>
      <x:c r="BS9" s="479">
        <x:v>0</x:v>
      </x:c>
      <x:c r="BT9" s="479">
        <x:v>0</x:v>
      </x:c>
      <x:c r="BU9" s="479">
        <x:v>0</x:v>
      </x:c>
      <x:c r="BV9" s="516" t="s">
        <x:v>2085</x:v>
      </x:c>
      <x:c r="BW9" s="479">
        <x:v>0</x:v>
      </x:c>
      <x:c r="BX9" s="479">
        <x:v>0</x:v>
      </x:c>
      <x:c r="BY9" s="478">
        <x:v>0</x:v>
      </x:c>
      <x:c r="BZ9" s="479">
        <x:v>0</x:v>
      </x:c>
      <x:c r="CA9" s="478">
        <x:v>0</x:v>
      </x:c>
      <x:c r="CB9" s="479">
        <x:v>0</x:v>
      </x:c>
      <x:c r="CC9" s="478">
        <x:v>0</x:v>
      </x:c>
      <x:c r="CD9" s="479">
        <x:v>0</x:v>
      </x:c>
      <x:c r="CE9" s="479">
        <x:v>0</x:v>
      </x:c>
      <x:c r="CF9" s="478">
        <x:v>0</x:v>
      </x:c>
      <x:c r="CG9" s="479">
        <x:v>0</x:v>
      </x:c>
      <x:c r="CH9" s="479">
        <x:v>0</x:v>
      </x:c>
      <x:c r="CI9" s="479">
        <x:v>0</x:v>
      </x:c>
      <x:c r="CJ9" s="479">
        <x:v>0</x:v>
      </x:c>
      <x:c r="CK9" s="479">
        <x:v>0</x:v>
      </x:c>
      <x:c r="CL9" s="479">
        <x:v>0</x:v>
      </x:c>
      <x:c r="CM9" s="479">
        <x:v>0</x:v>
      </x:c>
      <x:c r="CN9" s="479">
        <x:v>0</x:v>
      </x:c>
      <x:c r="CO9" s="479">
        <x:v>0</x:v>
      </x:c>
      <x:c r="CP9" s="478">
        <x:v>0</x:v>
      </x:c>
      <x:c r="CQ9" s="479">
        <x:v>0</x:v>
      </x:c>
      <x:c r="CR9" s="478">
        <x:v>0</x:v>
      </x:c>
      <x:c r="CS9" s="479">
        <x:v>0</x:v>
      </x:c>
      <x:c r="CT9" s="479">
        <x:v>0</x:v>
      </x:c>
      <x:c r="CU9" s="479">
        <x:v>0</x:v>
      </x:c>
      <x:c r="CV9" s="479">
        <x:v>0</x:v>
      </x:c>
      <x:c r="CW9" s="479">
        <x:v>0</x:v>
      </x:c>
      <x:c r="CX9" s="479">
        <x:v>0</x:v>
      </x:c>
      <x:c r="CY9" s="516" t="s">
        <x:v>2085</x:v>
      </x:c>
      <x:c r="CZ9" s="479">
        <x:v>1</x:v>
      </x:c>
      <x:c r="DA9" s="478">
        <x:v>719</x:v>
      </x:c>
      <x:c r="DB9" s="479">
        <x:v>0</x:v>
      </x:c>
      <x:c r="DC9" s="478">
        <x:v>0</x:v>
      </x:c>
      <x:c r="DD9" s="479">
        <x:v>0</x:v>
      </x:c>
      <x:c r="DE9" s="478">
        <x:v>0</x:v>
      </x:c>
      <x:c r="DF9" s="479">
        <x:v>0</x:v>
      </x:c>
      <x:c r="DG9" s="500">
        <x:v>0</x:v>
      </x:c>
      <x:c r="DH9" s="66"/>
    </x:row>
    <x:row r="10" spans="1:112" s="31" customFormat="1" ht="30" customHeight="1">
      <x:c r="A10" s="142" t="s">
        <x:v>2069</x:v>
      </x:c>
      <x:c r="B10" s="120">
        <x:f t="shared" ref="B10:AK10" si="6">B11+B79</x:f>
        <x:v>16</x:v>
      </x:c>
      <x:c r="C10" s="121">
        <x:f t="shared" si="6"/>
        <x:v>11148.890000000001</x:v>
      </x:c>
      <x:c r="D10" s="122">
        <x:f t="shared" si="6"/>
        <x:v>6</x:v>
      </x:c>
      <x:c r="E10" s="121">
        <x:f t="shared" si="6"/>
        <x:v>8852.2999999999993</x:v>
      </x:c>
      <x:c r="F10" s="122">
        <x:f t="shared" si="6"/>
        <x:v>11</x:v>
      </x:c>
      <x:c r="G10" s="121">
        <x:f t="shared" si="6"/>
        <x:v>212.02199999999999</x:v>
      </x:c>
      <x:c r="H10" s="122">
        <x:f t="shared" si="6"/>
        <x:v>4</x:v>
      </x:c>
      <x:c r="I10" s="121">
        <x:f t="shared" si="6"/>
        <x:v>20348.82</x:v>
      </x:c>
      <x:c r="J10" s="122">
        <x:f t="shared" si="6"/>
        <x:v>29</x:v>
      </x:c>
      <x:c r="K10" s="122">
        <x:f t="shared" si="6"/>
        <x:v>25</x:v>
      </x:c>
      <x:c r="L10" s="121">
        <x:f t="shared" si="6"/>
        <x:v>1579.5699999999999</x:v>
      </x:c>
      <x:c r="M10" s="122">
        <x:f t="shared" si="6"/>
        <x:v>4</x:v>
      </x:c>
      <x:c r="N10" s="122">
        <x:f t="shared" si="6"/>
        <x:v>4</x:v>
      </x:c>
      <x:c r="O10" s="122">
        <x:f t="shared" si="6"/>
        <x:v>5</x:v>
      </x:c>
      <x:c r="P10" s="122">
        <x:f t="shared" si="6"/>
        <x:v>17</x:v>
      </x:c>
      <x:c r="Q10" s="122">
        <x:f t="shared" si="6"/>
        <x:v>0</x:v>
      </x:c>
      <x:c r="R10" s="121">
        <x:f t="shared" si="6"/>
        <x:v>0</x:v>
      </x:c>
      <x:c r="S10" s="122">
        <x:f t="shared" si="6"/>
        <x:v>24</x:v>
      </x:c>
      <x:c r="T10" s="121">
        <x:f t="shared" si="6"/>
        <x:v>515.18000000000006</x:v>
      </x:c>
      <x:c r="U10" s="122">
        <x:f t="shared" si="6"/>
        <x:v>7</x:v>
      </x:c>
      <x:c r="V10" s="121">
        <x:f t="shared" si="6"/>
        <x:v>2796.75</x:v>
      </x:c>
      <x:c r="W10" s="122">
        <x:f t="shared" si="6"/>
        <x:v>28</x:v>
      </x:c>
      <x:c r="X10" s="122">
        <x:f t="shared" si="6"/>
        <x:v>500</x:v>
      </x:c>
      <x:c r="Y10" s="122">
        <x:f t="shared" si="6"/>
        <x:v>9</x:v>
      </x:c>
      <x:c r="Z10" s="122">
        <x:f t="shared" si="6"/>
        <x:v>15</x:v>
      </x:c>
      <x:c r="AA10" s="122">
        <x:f t="shared" si="6"/>
        <x:v>15</x:v>
      </x:c>
      <x:c r="AB10" s="122">
        <x:f t="shared" si="6"/>
        <x:v>2</x:v>
      </x:c>
      <x:c r="AC10" s="122">
        <x:f t="shared" si="6"/>
        <x:v>4</x:v>
      </x:c>
      <x:c r="AD10" s="122">
        <x:f t="shared" si="6"/>
        <x:v>4</x:v>
      </x:c>
      <x:c r="AE10" s="122">
        <x:f t="shared" si="6"/>
        <x:v>0</x:v>
      </x:c>
      <x:c r="AF10" s="122">
        <x:f t="shared" si="6"/>
        <x:v>0</x:v>
      </x:c>
      <x:c r="AG10" s="122">
        <x:f t="shared" si="6"/>
        <x:v>29</x:v>
      </x:c>
      <x:c r="AH10" s="122">
        <x:f t="shared" si="6"/>
        <x:v>0</x:v>
      </x:c>
      <x:c r="AI10" s="122">
        <x:f t="shared" si="6"/>
        <x:v>0</x:v>
      </x:c>
      <x:c r="AJ10" s="122">
        <x:f t="shared" si="6"/>
        <x:v>26</x:v>
      </x:c>
      <x:c r="AK10" s="122">
        <x:f t="shared" si="6"/>
        <x:v>47</x:v>
      </x:c>
      <x:c r="AL10" s="142" t="s">
        <x:v>2069</x:v>
      </x:c>
      <x:c r="AM10" s="122">
        <x:f t="shared" ref="AM10:BU10" si="7">AM11+AM79</x:f>
        <x:v>2</x:v>
      </x:c>
      <x:c r="AN10" s="121">
        <x:f t="shared" si="7"/>
        <x:v>28003</x:v>
      </x:c>
      <x:c r="AO10" s="122">
        <x:f t="shared" si="7"/>
        <x:v>2</x:v>
      </x:c>
      <x:c r="AP10" s="122">
        <x:f t="shared" si="7"/>
        <x:v>13</x:v>
      </x:c>
      <x:c r="AQ10" s="122">
        <x:f t="shared" si="7"/>
        <x:v>0</x:v>
      </x:c>
      <x:c r="AR10" s="121">
        <x:f t="shared" si="7"/>
        <x:v>0</x:v>
      </x:c>
      <x:c r="AS10" s="122">
        <x:f t="shared" si="7"/>
        <x:v>0</x:v>
      </x:c>
      <x:c r="AT10" s="121">
        <x:f t="shared" si="7"/>
        <x:v>0</x:v>
      </x:c>
      <x:c r="AU10" s="122">
        <x:f t="shared" si="7"/>
        <x:v>0</x:v>
      </x:c>
      <x:c r="AV10" s="122">
        <x:f t="shared" si="7"/>
        <x:v>0</x:v>
      </x:c>
      <x:c r="AW10" s="122">
        <x:f t="shared" si="7"/>
        <x:v>0</x:v>
      </x:c>
      <x:c r="AX10" s="122">
        <x:f t="shared" si="7"/>
        <x:v>1</x:v>
      </x:c>
      <x:c r="AY10" s="122">
        <x:f t="shared" si="7"/>
        <x:v>0</x:v>
      </x:c>
      <x:c r="AZ10" s="122">
        <x:f t="shared" si="7"/>
        <x:v>5</x:v>
      </x:c>
      <x:c r="BA10" s="121">
        <x:f t="shared" si="7"/>
        <x:v>3192</x:v>
      </x:c>
      <x:c r="BB10" s="122">
        <x:f t="shared" si="7"/>
        <x:v>0</x:v>
      </x:c>
      <x:c r="BC10" s="122">
        <x:f t="shared" si="7"/>
        <x:v>0</x:v>
      </x:c>
      <x:c r="BD10" s="122">
        <x:f t="shared" si="7"/>
        <x:v>3</x:v>
      </x:c>
      <x:c r="BE10" s="122">
        <x:f t="shared" si="7"/>
        <x:v>62</x:v>
      </x:c>
      <x:c r="BF10" s="122">
        <x:f t="shared" si="7"/>
        <x:v>342</x:v>
      </x:c>
      <x:c r="BG10" s="122">
        <x:f t="shared" si="7"/>
        <x:v>1</x:v>
      </x:c>
      <x:c r="BH10" s="122">
        <x:f t="shared" si="7"/>
        <x:v>1</x:v>
      </x:c>
      <x:c r="BI10" s="122">
        <x:f t="shared" si="7"/>
        <x:v>0</x:v>
      </x:c>
      <x:c r="BJ10" s="121">
        <x:f t="shared" si="7"/>
        <x:v>0</x:v>
      </x:c>
      <x:c r="BK10" s="122">
        <x:f t="shared" si="7"/>
        <x:v>0</x:v>
      </x:c>
      <x:c r="BL10" s="121">
        <x:f t="shared" si="7"/>
        <x:v>0</x:v>
      </x:c>
      <x:c r="BM10" s="122">
        <x:f t="shared" si="7"/>
        <x:v>0</x:v>
      </x:c>
      <x:c r="BN10" s="121">
        <x:f t="shared" si="7"/>
        <x:v>0</x:v>
      </x:c>
      <x:c r="BO10" s="122">
        <x:f t="shared" si="7"/>
        <x:v>1</x:v>
      </x:c>
      <x:c r="BP10" s="121">
        <x:f t="shared" si="7"/>
        <x:v>66.829999999999998</x:v>
      </x:c>
      <x:c r="BQ10" s="122">
        <x:f t="shared" si="7"/>
        <x:v>56</x:v>
      </x:c>
      <x:c r="BR10" s="122">
        <x:f t="shared" si="7"/>
        <x:v>3</x:v>
      </x:c>
      <x:c r="BS10" s="122">
        <x:f t="shared" si="7"/>
        <x:v>2</x:v>
      </x:c>
      <x:c r="BT10" s="122">
        <x:f t="shared" si="7"/>
        <x:v>3</x:v>
      </x:c>
      <x:c r="BU10" s="122">
        <x:f t="shared" si="7"/>
        <x:v>3</x:v>
      </x:c>
      <x:c r="BV10" s="142" t="s">
        <x:v>2069</x:v>
      </x:c>
      <x:c r="BW10" s="122">
        <x:f t="shared" ref="BW10:CX10" si="8">BW11+BW79</x:f>
        <x:v>5</x:v>
      </x:c>
      <x:c r="BX10" s="122">
        <x:f t="shared" si="8"/>
        <x:v>279</x:v>
      </x:c>
      <x:c r="BY10" s="121">
        <x:f t="shared" si="8"/>
        <x:v>6717.4899999999998</x:v>
      </x:c>
      <x:c r="BZ10" s="122">
        <x:f t="shared" si="8"/>
        <x:v>0</x:v>
      </x:c>
      <x:c r="CA10" s="121">
        <x:f t="shared" si="8"/>
        <x:v>0</x:v>
      </x:c>
      <x:c r="CB10" s="122">
        <x:f t="shared" si="8"/>
        <x:v>1</x:v>
      </x:c>
      <x:c r="CC10" s="121">
        <x:f t="shared" si="8"/>
        <x:v>18</x:v>
      </x:c>
      <x:c r="CD10" s="122">
        <x:f t="shared" si="8"/>
        <x:v>0</x:v>
      </x:c>
      <x:c r="CE10" s="122">
        <x:f t="shared" si="8"/>
        <x:v>16</x:v>
      </x:c>
      <x:c r="CF10" s="121">
        <x:f t="shared" si="8"/>
        <x:v>473.98000000000002</x:v>
      </x:c>
      <x:c r="CG10" s="122">
        <x:f t="shared" si="8"/>
        <x:v>0</x:v>
      </x:c>
      <x:c r="CH10" s="122">
        <x:f t="shared" si="8"/>
        <x:v>0</x:v>
      </x:c>
      <x:c r="CI10" s="122">
        <x:f t="shared" si="8"/>
        <x:v>3</x:v>
      </x:c>
      <x:c r="CJ10" s="122">
        <x:f t="shared" si="8"/>
        <x:v>17</x:v>
      </x:c>
      <x:c r="CK10" s="122">
        <x:f t="shared" si="8"/>
        <x:v>0</x:v>
      </x:c>
      <x:c r="CL10" s="122">
        <x:f t="shared" si="8"/>
        <x:v>1</x:v>
      </x:c>
      <x:c r="CM10" s="122">
        <x:f t="shared" si="8"/>
        <x:v>1</x:v>
      </x:c>
      <x:c r="CN10" s="122">
        <x:f t="shared" si="8"/>
        <x:v>1</x:v>
      </x:c>
      <x:c r="CO10" s="122">
        <x:f t="shared" si="8"/>
        <x:v>5</x:v>
      </x:c>
      <x:c r="CP10" s="121">
        <x:f t="shared" si="8"/>
        <x:v>570.5</x:v>
      </x:c>
      <x:c r="CQ10" s="122">
        <x:f t="shared" si="8"/>
        <x:v>53</x:v>
      </x:c>
      <x:c r="CR10" s="121">
        <x:f t="shared" si="8"/>
        <x:v>4602.8999999999996</x:v>
      </x:c>
      <x:c r="CS10" s="122">
        <x:f t="shared" si="8"/>
        <x:v>681</x:v>
      </x:c>
      <x:c r="CT10" s="122">
        <x:f t="shared" si="8"/>
        <x:v>12</x:v>
      </x:c>
      <x:c r="CU10" s="122">
        <x:f t="shared" si="8"/>
        <x:v>28</x:v>
      </x:c>
      <x:c r="CV10" s="122">
        <x:f t="shared" si="8"/>
        <x:v>72</x:v>
      </x:c>
      <x:c r="CW10" s="122">
        <x:f t="shared" si="8"/>
        <x:v>2</x:v>
      </x:c>
      <x:c r="CX10" s="122">
        <x:f t="shared" si="8"/>
        <x:v>10</x:v>
      </x:c>
      <x:c r="CY10" s="142" t="s">
        <x:v>2069</x:v>
      </x:c>
      <x:c r="CZ10" s="122">
        <x:f t="shared" ref="CZ10:DG10" si="9">CZ11+CZ79</x:f>
        <x:v>33</x:v>
      </x:c>
      <x:c r="DA10" s="121">
        <x:f t="shared" si="9"/>
        <x:v>11002.460000000001</x:v>
      </x:c>
      <x:c r="DB10" s="122">
        <x:f t="shared" si="9"/>
        <x:v>9</x:v>
      </x:c>
      <x:c r="DC10" s="121">
        <x:f t="shared" si="9"/>
        <x:v>3907.8099999999999</x:v>
      </x:c>
      <x:c r="DD10" s="122">
        <x:f t="shared" si="9"/>
        <x:v>7</x:v>
      </x:c>
      <x:c r="DE10" s="121">
        <x:f t="shared" si="9"/>
        <x:v>3656.7099999999996</x:v>
      </x:c>
      <x:c r="DF10" s="122">
        <x:f t="shared" si="9"/>
        <x:v>2</x:v>
      </x:c>
      <x:c r="DG10" s="123">
        <x:f t="shared" si="9"/>
        <x:v>251.09999999999999</x:v>
      </x:c>
      <x:c r="DH10" s="66"/>
    </x:row>
    <x:row r="11" spans="1:112" s="31" customFormat="1" ht="30" customHeight="1">
      <x:c r="A11" s="368" t="s">
        <x:v>1611</x:v>
      </x:c>
      <x:c r="B11" s="113">
        <x:f t="shared" ref="B11:AK11" si="10">B12+B22+B48</x:f>
        <x:v>12</x:v>
      </x:c>
      <x:c r="C11" s="82">
        <x:f t="shared" si="10"/>
        <x:v>10164.890000000001</x:v>
      </x:c>
      <x:c r="D11" s="81">
        <x:f t="shared" si="10"/>
        <x:v>2</x:v>
      </x:c>
      <x:c r="E11" s="82">
        <x:f t="shared" si="10"/>
        <x:v>6734.6000000000004</x:v>
      </x:c>
      <x:c r="F11" s="81">
        <x:f t="shared" si="10"/>
        <x:v>9</x:v>
      </x:c>
      <x:c r="G11" s="82">
        <x:f t="shared" si="10"/>
        <x:v>211.947</x:v>
      </x:c>
      <x:c r="H11" s="81">
        <x:f t="shared" si="10"/>
        <x:v>3</x:v>
      </x:c>
      <x:c r="I11" s="82">
        <x:f t="shared" si="10"/>
        <x:v>10362.82</x:v>
      </x:c>
      <x:c r="J11" s="81">
        <x:f t="shared" si="10"/>
        <x:v>25</x:v>
      </x:c>
      <x:c r="K11" s="81">
        <x:f t="shared" si="10"/>
        <x:v>25</x:v>
      </x:c>
      <x:c r="L11" s="82">
        <x:f t="shared" si="10"/>
        <x:v>1579.5699999999999</x:v>
      </x:c>
      <x:c r="M11" s="81">
        <x:f t="shared" si="10"/>
        <x:v>3</x:v>
      </x:c>
      <x:c r="N11" s="81">
        <x:f t="shared" si="10"/>
        <x:v>1</x:v>
      </x:c>
      <x:c r="O11" s="81">
        <x:f t="shared" si="10"/>
        <x:v>4</x:v>
      </x:c>
      <x:c r="P11" s="81">
        <x:f t="shared" si="10"/>
        <x:v>16</x:v>
      </x:c>
      <x:c r="Q11" s="81">
        <x:f t="shared" si="10"/>
        <x:v>0</x:v>
      </x:c>
      <x:c r="R11" s="82">
        <x:f t="shared" si="10"/>
        <x:v>0</x:v>
      </x:c>
      <x:c r="S11" s="81">
        <x:f t="shared" si="10"/>
        <x:v>24</x:v>
      </x:c>
      <x:c r="T11" s="82">
        <x:f t="shared" si="10"/>
        <x:v>515.18000000000006</x:v>
      </x:c>
      <x:c r="U11" s="81">
        <x:f t="shared" si="10"/>
        <x:v>7</x:v>
      </x:c>
      <x:c r="V11" s="82">
        <x:f t="shared" si="10"/>
        <x:v>2796.75</x:v>
      </x:c>
      <x:c r="W11" s="81">
        <x:f t="shared" si="10"/>
        <x:v>28</x:v>
      </x:c>
      <x:c r="X11" s="81">
        <x:f t="shared" si="10"/>
        <x:v>462</x:v>
      </x:c>
      <x:c r="Y11" s="81">
        <x:f t="shared" si="10"/>
        <x:v>9</x:v>
      </x:c>
      <x:c r="Z11" s="81">
        <x:f t="shared" si="10"/>
        <x:v>15</x:v>
      </x:c>
      <x:c r="AA11" s="81">
        <x:f t="shared" si="10"/>
        <x:v>13</x:v>
      </x:c>
      <x:c r="AB11" s="81">
        <x:f t="shared" si="10"/>
        <x:v>2</x:v>
      </x:c>
      <x:c r="AC11" s="81">
        <x:f t="shared" si="10"/>
        <x:v>4</x:v>
      </x:c>
      <x:c r="AD11" s="81">
        <x:f t="shared" si="10"/>
        <x:v>4</x:v>
      </x:c>
      <x:c r="AE11" s="81">
        <x:f t="shared" si="10"/>
        <x:v>0</x:v>
      </x:c>
      <x:c r="AF11" s="81">
        <x:f t="shared" si="10"/>
        <x:v>0</x:v>
      </x:c>
      <x:c r="AG11" s="81">
        <x:f t="shared" si="10"/>
        <x:v>27</x:v>
      </x:c>
      <x:c r="AH11" s="81">
        <x:f t="shared" si="10"/>
        <x:v>0</x:v>
      </x:c>
      <x:c r="AI11" s="81">
        <x:f t="shared" si="10"/>
        <x:v>0</x:v>
      </x:c>
      <x:c r="AJ11" s="81">
        <x:f t="shared" si="10"/>
        <x:v>25</x:v>
      </x:c>
      <x:c r="AK11" s="81">
        <x:f t="shared" si="10"/>
        <x:v>41</x:v>
      </x:c>
      <x:c r="AL11" s="368" t="s">
        <x:v>1611</x:v>
      </x:c>
      <x:c r="AM11" s="81">
        <x:f t="shared" ref="AM11:BU11" si="11">AM12+AM22+AM48</x:f>
        <x:v>2</x:v>
      </x:c>
      <x:c r="AN11" s="82">
        <x:f t="shared" si="11"/>
        <x:v>28003</x:v>
      </x:c>
      <x:c r="AO11" s="81">
        <x:f t="shared" si="11"/>
        <x:v>2</x:v>
      </x:c>
      <x:c r="AP11" s="81">
        <x:f t="shared" si="11"/>
        <x:v>13</x:v>
      </x:c>
      <x:c r="AQ11" s="81">
        <x:f t="shared" si="11"/>
        <x:v>0</x:v>
      </x:c>
      <x:c r="AR11" s="82">
        <x:f t="shared" si="11"/>
        <x:v>0</x:v>
      </x:c>
      <x:c r="AS11" s="81">
        <x:f t="shared" si="11"/>
        <x:v>0</x:v>
      </x:c>
      <x:c r="AT11" s="82">
        <x:f t="shared" si="11"/>
        <x:v>0</x:v>
      </x:c>
      <x:c r="AU11" s="81">
        <x:f t="shared" si="11"/>
        <x:v>0</x:v>
      </x:c>
      <x:c r="AV11" s="81">
        <x:f t="shared" si="11"/>
        <x:v>0</x:v>
      </x:c>
      <x:c r="AW11" s="81">
        <x:f t="shared" si="11"/>
        <x:v>0</x:v>
      </x:c>
      <x:c r="AX11" s="81">
        <x:f t="shared" si="11"/>
        <x:v>1</x:v>
      </x:c>
      <x:c r="AY11" s="81">
        <x:f t="shared" si="11"/>
        <x:v>0</x:v>
      </x:c>
      <x:c r="AZ11" s="81">
        <x:f t="shared" si="11"/>
        <x:v>4</x:v>
      </x:c>
      <x:c r="BA11" s="82">
        <x:f t="shared" si="11"/>
        <x:v>2970</x:v>
      </x:c>
      <x:c r="BB11" s="81">
        <x:f t="shared" si="11"/>
        <x:v>0</x:v>
      </x:c>
      <x:c r="BC11" s="81">
        <x:f t="shared" si="11"/>
        <x:v>0</x:v>
      </x:c>
      <x:c r="BD11" s="81">
        <x:f t="shared" si="11"/>
        <x:v>3</x:v>
      </x:c>
      <x:c r="BE11" s="81">
        <x:f t="shared" si="11"/>
        <x:v>59</x:v>
      </x:c>
      <x:c r="BF11" s="81">
        <x:f t="shared" si="11"/>
        <x:v>325</x:v>
      </x:c>
      <x:c r="BG11" s="81">
        <x:f t="shared" si="11"/>
        <x:v>1</x:v>
      </x:c>
      <x:c r="BH11" s="81">
        <x:f t="shared" si="11"/>
        <x:v>1</x:v>
      </x:c>
      <x:c r="BI11" s="81">
        <x:f t="shared" si="11"/>
        <x:v>0</x:v>
      </x:c>
      <x:c r="BJ11" s="82">
        <x:f t="shared" si="11"/>
        <x:v>0</x:v>
      </x:c>
      <x:c r="BK11" s="81">
        <x:f t="shared" si="11"/>
        <x:v>0</x:v>
      </x:c>
      <x:c r="BL11" s="82">
        <x:f t="shared" si="11"/>
        <x:v>0</x:v>
      </x:c>
      <x:c r="BM11" s="81">
        <x:f t="shared" si="11"/>
        <x:v>0</x:v>
      </x:c>
      <x:c r="BN11" s="82">
        <x:f t="shared" si="11"/>
        <x:v>0</x:v>
      </x:c>
      <x:c r="BO11" s="81">
        <x:f t="shared" si="11"/>
        <x:v>0</x:v>
      </x:c>
      <x:c r="BP11" s="82">
        <x:f t="shared" si="11"/>
        <x:v>0</x:v>
      </x:c>
      <x:c r="BQ11" s="81">
        <x:f t="shared" si="11"/>
        <x:v>0</x:v>
      </x:c>
      <x:c r="BR11" s="81">
        <x:f t="shared" si="11"/>
        <x:v>2</x:v>
      </x:c>
      <x:c r="BS11" s="81">
        <x:f t="shared" si="11"/>
        <x:v>1</x:v>
      </x:c>
      <x:c r="BT11" s="81">
        <x:f t="shared" si="11"/>
        <x:v>3</x:v>
      </x:c>
      <x:c r="BU11" s="81">
        <x:f t="shared" si="11"/>
        <x:v>3</x:v>
      </x:c>
      <x:c r="BV11" s="368" t="s">
        <x:v>1611</x:v>
      </x:c>
      <x:c r="BW11" s="81">
        <x:f t="shared" ref="BW11:CX11" si="12">BW12+BW22+BW48</x:f>
        <x:v>4</x:v>
      </x:c>
      <x:c r="BX11" s="81">
        <x:f t="shared" si="12"/>
        <x:v>269</x:v>
      </x:c>
      <x:c r="BY11" s="82">
        <x:f t="shared" si="12"/>
        <x:v>6577.4899999999998</x:v>
      </x:c>
      <x:c r="BZ11" s="81">
        <x:f t="shared" si="12"/>
        <x:v>0</x:v>
      </x:c>
      <x:c r="CA11" s="82">
        <x:f t="shared" si="12"/>
        <x:v>0</x:v>
      </x:c>
      <x:c r="CB11" s="81">
        <x:f t="shared" si="12"/>
        <x:v>1</x:v>
      </x:c>
      <x:c r="CC11" s="82">
        <x:f t="shared" si="12"/>
        <x:v>18</x:v>
      </x:c>
      <x:c r="CD11" s="81">
        <x:f t="shared" si="12"/>
        <x:v>0</x:v>
      </x:c>
      <x:c r="CE11" s="81">
        <x:f t="shared" si="12"/>
        <x:v>14</x:v>
      </x:c>
      <x:c r="CF11" s="82">
        <x:f t="shared" si="12"/>
        <x:v>394.32999999999998</x:v>
      </x:c>
      <x:c r="CG11" s="81">
        <x:f t="shared" si="12"/>
        <x:v>0</x:v>
      </x:c>
      <x:c r="CH11" s="81">
        <x:f t="shared" si="12"/>
        <x:v>0</x:v>
      </x:c>
      <x:c r="CI11" s="81">
        <x:f t="shared" si="12"/>
        <x:v>3</x:v>
      </x:c>
      <x:c r="CJ11" s="81">
        <x:f t="shared" si="12"/>
        <x:v>17</x:v>
      </x:c>
      <x:c r="CK11" s="81">
        <x:f t="shared" si="12"/>
        <x:v>0</x:v>
      </x:c>
      <x:c r="CL11" s="81">
        <x:f t="shared" si="12"/>
        <x:v>1</x:v>
      </x:c>
      <x:c r="CM11" s="81">
        <x:f t="shared" si="12"/>
        <x:v>1</x:v>
      </x:c>
      <x:c r="CN11" s="81">
        <x:f t="shared" si="12"/>
        <x:v>1</x:v>
      </x:c>
      <x:c r="CO11" s="81">
        <x:f t="shared" si="12"/>
        <x:v>3</x:v>
      </x:c>
      <x:c r="CP11" s="82">
        <x:f t="shared" si="12"/>
        <x:v>260.80000000000001</x:v>
      </x:c>
      <x:c r="CQ11" s="81">
        <x:f t="shared" si="12"/>
        <x:v>49</x:v>
      </x:c>
      <x:c r="CR11" s="82">
        <x:f t="shared" si="12"/>
        <x:v>4433.5</x:v>
      </x:c>
      <x:c r="CS11" s="81">
        <x:f t="shared" si="12"/>
        <x:v>625</x:v>
      </x:c>
      <x:c r="CT11" s="81">
        <x:f t="shared" si="12"/>
        <x:v>9</x:v>
      </x:c>
      <x:c r="CU11" s="81">
        <x:f t="shared" si="12"/>
        <x:v>27</x:v>
      </x:c>
      <x:c r="CV11" s="81">
        <x:f t="shared" si="12"/>
        <x:v>66</x:v>
      </x:c>
      <x:c r="CW11" s="81">
        <x:f t="shared" si="12"/>
        <x:v>2</x:v>
      </x:c>
      <x:c r="CX11" s="81">
        <x:f t="shared" si="12"/>
        <x:v>10</x:v>
      </x:c>
      <x:c r="CY11" s="368" t="s">
        <x:v>1611</x:v>
      </x:c>
      <x:c r="CZ11" s="81">
        <x:f t="shared" ref="CZ11:DG11" si="13">CZ12+CZ22+CZ48</x:f>
        <x:v>26</x:v>
      </x:c>
      <x:c r="DA11" s="82">
        <x:f t="shared" si="13"/>
        <x:v>8979.0900000000001</x:v>
      </x:c>
      <x:c r="DB11" s="81">
        <x:f t="shared" si="13"/>
        <x:v>8</x:v>
      </x:c>
      <x:c r="DC11" s="82">
        <x:f t="shared" si="13"/>
        <x:v>3790.96</x:v>
      </x:c>
      <x:c r="DD11" s="81">
        <x:f t="shared" si="13"/>
        <x:v>6</x:v>
      </x:c>
      <x:c r="DE11" s="82">
        <x:f t="shared" si="13"/>
        <x:v>3539.8599999999997</x:v>
      </x:c>
      <x:c r="DF11" s="81">
        <x:f t="shared" si="13"/>
        <x:v>2</x:v>
      </x:c>
      <x:c r="DG11" s="109">
        <x:f t="shared" si="13"/>
        <x:v>251.09999999999999</x:v>
      </x:c>
      <x:c r="DH11" s="66"/>
    </x:row>
    <x:row r="12" spans="1:112" s="31" customFormat="1" ht="30" customHeight="1">
      <x:c r="A12" s="370" t="s">
        <x:v>906</x:v>
      </x:c>
      <x:c r="B12" s="114">
        <x:f t="shared" ref="B12:AK12" si="14">SUM(B13,B19)</x:f>
        <x:v>7</x:v>
      </x:c>
      <x:c r="C12" s="73">
        <x:f t="shared" si="14"/>
        <x:v>9731.4700000000012</x:v>
      </x:c>
      <x:c r="D12" s="70">
        <x:f t="shared" si="14"/>
        <x:v>2</x:v>
      </x:c>
      <x:c r="E12" s="73">
        <x:f t="shared" si="14"/>
        <x:v>6734.6000000000004</x:v>
      </x:c>
      <x:c r="F12" s="70">
        <x:f t="shared" si="14"/>
        <x:v>3</x:v>
      </x:c>
      <x:c r="G12" s="73">
        <x:f t="shared" si="14"/>
        <x:v>8.2699999999999996</x:v>
      </x:c>
      <x:c r="H12" s="70">
        <x:f t="shared" si="14"/>
        <x:v>3</x:v>
      </x:c>
      <x:c r="I12" s="73">
        <x:f t="shared" si="14"/>
        <x:v>10362.82</x:v>
      </x:c>
      <x:c r="J12" s="70">
        <x:f t="shared" si="14"/>
        <x:v>4</x:v>
      </x:c>
      <x:c r="K12" s="70">
        <x:f t="shared" si="14"/>
        <x:v>25</x:v>
      </x:c>
      <x:c r="L12" s="73">
        <x:f t="shared" si="14"/>
        <x:v>1579.5699999999999</x:v>
      </x:c>
      <x:c r="M12" s="70">
        <x:f t="shared" si="14"/>
        <x:v>2</x:v>
      </x:c>
      <x:c r="N12" s="70">
        <x:f t="shared" si="14"/>
        <x:v>1</x:v>
      </x:c>
      <x:c r="O12" s="70">
        <x:f t="shared" si="14"/>
        <x:v>3</x:v>
      </x:c>
      <x:c r="P12" s="70">
        <x:f t="shared" si="14"/>
        <x:v>13</x:v>
      </x:c>
      <x:c r="Q12" s="70">
        <x:f t="shared" si="14"/>
        <x:v>0</x:v>
      </x:c>
      <x:c r="R12" s="73">
        <x:f t="shared" si="14"/>
        <x:v>0</x:v>
      </x:c>
      <x:c r="S12" s="70">
        <x:f t="shared" si="14"/>
        <x:v>10</x:v>
      </x:c>
      <x:c r="T12" s="73">
        <x:f t="shared" si="14"/>
        <x:v>200</x:v>
      </x:c>
      <x:c r="U12" s="70">
        <x:f t="shared" si="14"/>
        <x:v>3</x:v>
      </x:c>
      <x:c r="V12" s="73">
        <x:f t="shared" si="14"/>
        <x:v>2521</x:v>
      </x:c>
      <x:c r="W12" s="70">
        <x:f t="shared" si="14"/>
        <x:v>28</x:v>
      </x:c>
      <x:c r="X12" s="70">
        <x:f t="shared" si="14"/>
        <x:v>246</x:v>
      </x:c>
      <x:c r="Y12" s="70">
        <x:f t="shared" si="14"/>
        <x:v>1</x:v>
      </x:c>
      <x:c r="Z12" s="70">
        <x:f t="shared" si="14"/>
        <x:v>1</x:v>
      </x:c>
      <x:c r="AA12" s="70">
        <x:f t="shared" si="14"/>
        <x:v>2</x:v>
      </x:c>
      <x:c r="AB12" s="70">
        <x:f t="shared" si="14"/>
        <x:v>0</x:v>
      </x:c>
      <x:c r="AC12" s="70">
        <x:f t="shared" si="14"/>
        <x:v>1</x:v>
      </x:c>
      <x:c r="AD12" s="70">
        <x:f t="shared" si="14"/>
        <x:v>0</x:v>
      </x:c>
      <x:c r="AE12" s="70">
        <x:f t="shared" si="14"/>
        <x:v>0</x:v>
      </x:c>
      <x:c r="AF12" s="70">
        <x:f t="shared" si="14"/>
        <x:v>0</x:v>
      </x:c>
      <x:c r="AG12" s="70">
        <x:f t="shared" si="14"/>
        <x:v>5</x:v>
      </x:c>
      <x:c r="AH12" s="70">
        <x:f t="shared" si="14"/>
        <x:v>0</x:v>
      </x:c>
      <x:c r="AI12" s="70">
        <x:f t="shared" si="14"/>
        <x:v>0</x:v>
      </x:c>
      <x:c r="AJ12" s="70">
        <x:f t="shared" si="14"/>
        <x:v>2</x:v>
      </x:c>
      <x:c r="AK12" s="70">
        <x:f t="shared" si="14"/>
        <x:v>4</x:v>
      </x:c>
      <x:c r="AL12" s="370" t="s">
        <x:v>906</x:v>
      </x:c>
      <x:c r="AM12" s="70">
        <x:f t="shared" ref="AM12:BU12" si="15">SUM(AM13,AM19)</x:f>
        <x:v>1</x:v>
      </x:c>
      <x:c r="AN12" s="73">
        <x:f t="shared" si="15"/>
        <x:v>27641</x:v>
      </x:c>
      <x:c r="AO12" s="70">
        <x:f t="shared" si="15"/>
        <x:v>2</x:v>
      </x:c>
      <x:c r="AP12" s="70">
        <x:f t="shared" si="15"/>
        <x:v>13</x:v>
      </x:c>
      <x:c r="AQ12" s="70">
        <x:f t="shared" si="15"/>
        <x:v>0</x:v>
      </x:c>
      <x:c r="AR12" s="73">
        <x:f t="shared" si="15"/>
        <x:v>0</x:v>
      </x:c>
      <x:c r="AS12" s="70">
        <x:f t="shared" si="15"/>
        <x:v>0</x:v>
      </x:c>
      <x:c r="AT12" s="73">
        <x:f t="shared" si="15"/>
        <x:v>0</x:v>
      </x:c>
      <x:c r="AU12" s="70">
        <x:f t="shared" si="15"/>
        <x:v>0</x:v>
      </x:c>
      <x:c r="AV12" s="70">
        <x:f t="shared" si="15"/>
        <x:v>0</x:v>
      </x:c>
      <x:c r="AW12" s="70">
        <x:f t="shared" si="15"/>
        <x:v>0</x:v>
      </x:c>
      <x:c r="AX12" s="70">
        <x:f t="shared" si="15"/>
        <x:v>1</x:v>
      </x:c>
      <x:c r="AY12" s="70">
        <x:f t="shared" si="15"/>
        <x:v>0</x:v>
      </x:c>
      <x:c r="AZ12" s="70">
        <x:f t="shared" si="15"/>
        <x:v>3</x:v>
      </x:c>
      <x:c r="BA12" s="73">
        <x:f t="shared" si="15"/>
        <x:v>2890</x:v>
      </x:c>
      <x:c r="BB12" s="70">
        <x:f t="shared" si="15"/>
        <x:v>0</x:v>
      </x:c>
      <x:c r="BC12" s="70">
        <x:f t="shared" si="15"/>
        <x:v>0</x:v>
      </x:c>
      <x:c r="BD12" s="70">
        <x:f t="shared" si="15"/>
        <x:v>2</x:v>
      </x:c>
      <x:c r="BE12" s="70">
        <x:f t="shared" si="15"/>
        <x:v>26</x:v>
      </x:c>
      <x:c r="BF12" s="70">
        <x:f t="shared" si="15"/>
        <x:v>185</x:v>
      </x:c>
      <x:c r="BG12" s="70">
        <x:f t="shared" si="15"/>
        <x:v>1</x:v>
      </x:c>
      <x:c r="BH12" s="70">
        <x:f t="shared" si="15"/>
        <x:v>1</x:v>
      </x:c>
      <x:c r="BI12" s="70">
        <x:f t="shared" si="15"/>
        <x:v>0</x:v>
      </x:c>
      <x:c r="BJ12" s="73">
        <x:f t="shared" si="15"/>
        <x:v>0</x:v>
      </x:c>
      <x:c r="BK12" s="70">
        <x:f t="shared" si="15"/>
        <x:v>0</x:v>
      </x:c>
      <x:c r="BL12" s="73">
        <x:f t="shared" si="15"/>
        <x:v>0</x:v>
      </x:c>
      <x:c r="BM12" s="70">
        <x:f t="shared" si="15"/>
        <x:v>0</x:v>
      </x:c>
      <x:c r="BN12" s="73">
        <x:f t="shared" si="15"/>
        <x:v>0</x:v>
      </x:c>
      <x:c r="BO12" s="70">
        <x:f t="shared" si="15"/>
        <x:v>0</x:v>
      </x:c>
      <x:c r="BP12" s="73">
        <x:f t="shared" si="15"/>
        <x:v>0</x:v>
      </x:c>
      <x:c r="BQ12" s="70">
        <x:f t="shared" si="15"/>
        <x:v>0</x:v>
      </x:c>
      <x:c r="BR12" s="70">
        <x:f t="shared" si="15"/>
        <x:v>2</x:v>
      </x:c>
      <x:c r="BS12" s="70">
        <x:f t="shared" si="15"/>
        <x:v>1</x:v>
      </x:c>
      <x:c r="BT12" s="70">
        <x:f t="shared" si="15"/>
        <x:v>3</x:v>
      </x:c>
      <x:c r="BU12" s="70">
        <x:f t="shared" si="15"/>
        <x:v>3</x:v>
      </x:c>
      <x:c r="BV12" s="370" t="s">
        <x:v>906</x:v>
      </x:c>
      <x:c r="BW12" s="70">
        <x:f t="shared" ref="BW12:CX12" si="16">SUM(BW13,BW19)</x:f>
        <x:v>3</x:v>
      </x:c>
      <x:c r="BX12" s="70">
        <x:f t="shared" si="16"/>
        <x:v>164</x:v>
      </x:c>
      <x:c r="BY12" s="73">
        <x:f t="shared" si="16"/>
        <x:v>2941.9899999999998</x:v>
      </x:c>
      <x:c r="BZ12" s="70">
        <x:f t="shared" si="16"/>
        <x:v>0</x:v>
      </x:c>
      <x:c r="CA12" s="73">
        <x:f t="shared" si="16"/>
        <x:v>0</x:v>
      </x:c>
      <x:c r="CB12" s="70">
        <x:f t="shared" si="16"/>
        <x:v>1</x:v>
      </x:c>
      <x:c r="CC12" s="73">
        <x:f t="shared" si="16"/>
        <x:v>18</x:v>
      </x:c>
      <x:c r="CD12" s="70">
        <x:f t="shared" si="16"/>
        <x:v>0</x:v>
      </x:c>
      <x:c r="CE12" s="70">
        <x:f t="shared" si="16"/>
        <x:v>7</x:v>
      </x:c>
      <x:c r="CF12" s="73">
        <x:f t="shared" si="16"/>
        <x:v>245</x:v>
      </x:c>
      <x:c r="CG12" s="70">
        <x:f t="shared" si="16"/>
        <x:v>0</x:v>
      </x:c>
      <x:c r="CH12" s="70">
        <x:f t="shared" si="16"/>
        <x:v>0</x:v>
      </x:c>
      <x:c r="CI12" s="70">
        <x:f t="shared" si="16"/>
        <x:v>2</x:v>
      </x:c>
      <x:c r="CJ12" s="70">
        <x:f t="shared" si="16"/>
        <x:v>7</x:v>
      </x:c>
      <x:c r="CK12" s="70">
        <x:f t="shared" si="16"/>
        <x:v>0</x:v>
      </x:c>
      <x:c r="CL12" s="70">
        <x:f t="shared" si="16"/>
        <x:v>1</x:v>
      </x:c>
      <x:c r="CM12" s="70">
        <x:f t="shared" si="16"/>
        <x:v>1</x:v>
      </x:c>
      <x:c r="CN12" s="70">
        <x:f t="shared" si="16"/>
        <x:v>1</x:v>
      </x:c>
      <x:c r="CO12" s="70">
        <x:f t="shared" si="16"/>
        <x:v>2</x:v>
      </x:c>
      <x:c r="CP12" s="73">
        <x:f t="shared" si="16"/>
        <x:v>107.2</x:v>
      </x:c>
      <x:c r="CQ12" s="70">
        <x:f t="shared" si="16"/>
        <x:v>11</x:v>
      </x:c>
      <x:c r="CR12" s="73">
        <x:f t="shared" si="16"/>
        <x:v>2249</x:v>
      </x:c>
      <x:c r="CS12" s="70">
        <x:f t="shared" si="16"/>
        <x:v>411</x:v>
      </x:c>
      <x:c r="CT12" s="70">
        <x:f t="shared" si="16"/>
        <x:v>2</x:v>
      </x:c>
      <x:c r="CU12" s="70">
        <x:f t="shared" si="16"/>
        <x:v>6</x:v>
      </x:c>
      <x:c r="CV12" s="70">
        <x:f t="shared" si="16"/>
        <x:v>21</x:v>
      </x:c>
      <x:c r="CW12" s="70">
        <x:f t="shared" si="16"/>
        <x:v>2</x:v>
      </x:c>
      <x:c r="CX12" s="70">
        <x:f t="shared" si="16"/>
        <x:v>10</x:v>
      </x:c>
      <x:c r="CY12" s="370" t="s">
        <x:v>906</x:v>
      </x:c>
      <x:c r="CZ12" s="70">
        <x:f t="shared" ref="CZ12:DG12" si="17">SUM(CZ13,CZ19)</x:f>
        <x:v>14</x:v>
      </x:c>
      <x:c r="DA12" s="73">
        <x:f t="shared" si="17"/>
        <x:v>8227.0100000000002</x:v>
      </x:c>
      <x:c r="DB12" s="70">
        <x:f t="shared" si="17"/>
        <x:v>6</x:v>
      </x:c>
      <x:c r="DC12" s="73">
        <x:f t="shared" si="17"/>
        <x:v>3634.2600000000002</x:v>
      </x:c>
      <x:c r="DD12" s="70">
        <x:f t="shared" si="17"/>
        <x:v>4</x:v>
      </x:c>
      <x:c r="DE12" s="73">
        <x:f t="shared" si="17"/>
        <x:v>3383.1599999999999</x:v>
      </x:c>
      <x:c r="DF12" s="70">
        <x:f t="shared" si="17"/>
        <x:v>2</x:v>
      </x:c>
      <x:c r="DG12" s="104">
        <x:f t="shared" si="17"/>
        <x:v>251.09999999999999</x:v>
      </x:c>
      <x:c r="DH12" s="66"/>
    </x:row>
    <x:row r="13" spans="1:112" s="31" customFormat="1" ht="30" customHeight="1">
      <x:c r="A13" s="370" t="s">
        <x:v>675</x:v>
      </x:c>
      <x:c r="B13" s="114">
        <x:f>SUM(B14:B18)</x:f>
        <x:v>7</x:v>
      </x:c>
      <x:c r="C13" s="73">
        <x:f t="shared" ref="C13:AK13" si="18">SUM(C14:C18)</x:f>
        <x:v>9731.4700000000012</x:v>
      </x:c>
      <x:c r="D13" s="70">
        <x:f t="shared" si="18"/>
        <x:v>2</x:v>
      </x:c>
      <x:c r="E13" s="73">
        <x:f t="shared" si="18"/>
        <x:v>6734.6000000000004</x:v>
      </x:c>
      <x:c r="F13" s="70">
        <x:f t="shared" si="18"/>
        <x:v>3</x:v>
      </x:c>
      <x:c r="G13" s="73">
        <x:f t="shared" si="18"/>
        <x:v>8.2699999999999996</x:v>
      </x:c>
      <x:c r="H13" s="70">
        <x:f t="shared" si="18"/>
        <x:v>3</x:v>
      </x:c>
      <x:c r="I13" s="73">
        <x:f t="shared" si="18"/>
        <x:v>10362.82</x:v>
      </x:c>
      <x:c r="J13" s="70">
        <x:f t="shared" si="18"/>
        <x:v>4</x:v>
      </x:c>
      <x:c r="K13" s="70">
        <x:f t="shared" si="18"/>
        <x:v>25</x:v>
      </x:c>
      <x:c r="L13" s="73">
        <x:f t="shared" si="18"/>
        <x:v>1579.5699999999999</x:v>
      </x:c>
      <x:c r="M13" s="70">
        <x:f t="shared" si="18"/>
        <x:v>2</x:v>
      </x:c>
      <x:c r="N13" s="70">
        <x:f t="shared" si="18"/>
        <x:v>1</x:v>
      </x:c>
      <x:c r="O13" s="70">
        <x:f t="shared" si="18"/>
        <x:v>3</x:v>
      </x:c>
      <x:c r="P13" s="70">
        <x:f t="shared" si="18"/>
        <x:v>13</x:v>
      </x:c>
      <x:c r="Q13" s="70">
        <x:f t="shared" si="18"/>
        <x:v>0</x:v>
      </x:c>
      <x:c r="R13" s="73">
        <x:f t="shared" si="18"/>
        <x:v>0</x:v>
      </x:c>
      <x:c r="S13" s="70">
        <x:f t="shared" si="18"/>
        <x:v>10</x:v>
      </x:c>
      <x:c r="T13" s="73">
        <x:f t="shared" si="18"/>
        <x:v>200</x:v>
      </x:c>
      <x:c r="U13" s="70">
        <x:f t="shared" si="18"/>
        <x:v>3</x:v>
      </x:c>
      <x:c r="V13" s="73">
        <x:f t="shared" si="18"/>
        <x:v>2521</x:v>
      </x:c>
      <x:c r="W13" s="70">
        <x:f t="shared" si="18"/>
        <x:v>28</x:v>
      </x:c>
      <x:c r="X13" s="70">
        <x:f t="shared" si="18"/>
        <x:v>246</x:v>
      </x:c>
      <x:c r="Y13" s="70">
        <x:f t="shared" si="18"/>
        <x:v>1</x:v>
      </x:c>
      <x:c r="Z13" s="70">
        <x:f t="shared" si="18"/>
        <x:v>1</x:v>
      </x:c>
      <x:c r="AA13" s="70">
        <x:f t="shared" si="18"/>
        <x:v>2</x:v>
      </x:c>
      <x:c r="AB13" s="70">
        <x:f t="shared" si="18"/>
        <x:v>0</x:v>
      </x:c>
      <x:c r="AC13" s="70">
        <x:f t="shared" si="18"/>
        <x:v>1</x:v>
      </x:c>
      <x:c r="AD13" s="70">
        <x:f t="shared" si="18"/>
        <x:v>0</x:v>
      </x:c>
      <x:c r="AE13" s="70">
        <x:f t="shared" si="18"/>
        <x:v>0</x:v>
      </x:c>
      <x:c r="AF13" s="70">
        <x:f t="shared" si="18"/>
        <x:v>0</x:v>
      </x:c>
      <x:c r="AG13" s="70">
        <x:f t="shared" si="18"/>
        <x:v>5</x:v>
      </x:c>
      <x:c r="AH13" s="70">
        <x:f t="shared" si="18"/>
        <x:v>0</x:v>
      </x:c>
      <x:c r="AI13" s="70">
        <x:f t="shared" si="18"/>
        <x:v>0</x:v>
      </x:c>
      <x:c r="AJ13" s="70">
        <x:f t="shared" si="18"/>
        <x:v>2</x:v>
      </x:c>
      <x:c r="AK13" s="70">
        <x:f t="shared" si="18"/>
        <x:v>4</x:v>
      </x:c>
      <x:c r="AL13" s="370" t="s">
        <x:v>675</x:v>
      </x:c>
      <x:c r="AM13" s="70">
        <x:f t="shared" ref="AM13:BU13" si="19">SUM(AM14:AM18)</x:f>
        <x:v>1</x:v>
      </x:c>
      <x:c r="AN13" s="73">
        <x:f t="shared" si="19"/>
        <x:v>27641</x:v>
      </x:c>
      <x:c r="AO13" s="70">
        <x:f t="shared" si="19"/>
        <x:v>2</x:v>
      </x:c>
      <x:c r="AP13" s="70">
        <x:f t="shared" si="19"/>
        <x:v>13</x:v>
      </x:c>
      <x:c r="AQ13" s="70">
        <x:f t="shared" si="19"/>
        <x:v>0</x:v>
      </x:c>
      <x:c r="AR13" s="73">
        <x:f t="shared" si="19"/>
        <x:v>0</x:v>
      </x:c>
      <x:c r="AS13" s="70">
        <x:f t="shared" si="19"/>
        <x:v>0</x:v>
      </x:c>
      <x:c r="AT13" s="73">
        <x:f t="shared" si="19"/>
        <x:v>0</x:v>
      </x:c>
      <x:c r="AU13" s="70">
        <x:f t="shared" si="19"/>
        <x:v>0</x:v>
      </x:c>
      <x:c r="AV13" s="70">
        <x:f t="shared" si="19"/>
        <x:v>0</x:v>
      </x:c>
      <x:c r="AW13" s="70">
        <x:f t="shared" si="19"/>
        <x:v>0</x:v>
      </x:c>
      <x:c r="AX13" s="70">
        <x:f t="shared" si="19"/>
        <x:v>1</x:v>
      </x:c>
      <x:c r="AY13" s="70">
        <x:f t="shared" si="19"/>
        <x:v>0</x:v>
      </x:c>
      <x:c r="AZ13" s="70">
        <x:f t="shared" si="19"/>
        <x:v>3</x:v>
      </x:c>
      <x:c r="BA13" s="73">
        <x:f t="shared" si="19"/>
        <x:v>2890</x:v>
      </x:c>
      <x:c r="BB13" s="70">
        <x:f t="shared" si="19"/>
        <x:v>0</x:v>
      </x:c>
      <x:c r="BC13" s="70">
        <x:f t="shared" si="19"/>
        <x:v>0</x:v>
      </x:c>
      <x:c r="BD13" s="70">
        <x:f t="shared" si="19"/>
        <x:v>2</x:v>
      </x:c>
      <x:c r="BE13" s="70">
        <x:f t="shared" si="19"/>
        <x:v>26</x:v>
      </x:c>
      <x:c r="BF13" s="70">
        <x:f t="shared" si="19"/>
        <x:v>185</x:v>
      </x:c>
      <x:c r="BG13" s="70">
        <x:f t="shared" si="19"/>
        <x:v>1</x:v>
      </x:c>
      <x:c r="BH13" s="70">
        <x:f t="shared" si="19"/>
        <x:v>1</x:v>
      </x:c>
      <x:c r="BI13" s="70">
        <x:f t="shared" si="19"/>
        <x:v>0</x:v>
      </x:c>
      <x:c r="BJ13" s="73">
        <x:f t="shared" si="19"/>
        <x:v>0</x:v>
      </x:c>
      <x:c r="BK13" s="70">
        <x:f t="shared" si="19"/>
        <x:v>0</x:v>
      </x:c>
      <x:c r="BL13" s="73">
        <x:f t="shared" si="19"/>
        <x:v>0</x:v>
      </x:c>
      <x:c r="BM13" s="70">
        <x:f t="shared" si="19"/>
        <x:v>0</x:v>
      </x:c>
      <x:c r="BN13" s="73">
        <x:f t="shared" si="19"/>
        <x:v>0</x:v>
      </x:c>
      <x:c r="BO13" s="70">
        <x:f t="shared" si="19"/>
        <x:v>0</x:v>
      </x:c>
      <x:c r="BP13" s="73">
        <x:f t="shared" si="19"/>
        <x:v>0</x:v>
      </x:c>
      <x:c r="BQ13" s="70">
        <x:f t="shared" si="19"/>
        <x:v>0</x:v>
      </x:c>
      <x:c r="BR13" s="70">
        <x:f t="shared" si="19"/>
        <x:v>2</x:v>
      </x:c>
      <x:c r="BS13" s="70">
        <x:f t="shared" si="19"/>
        <x:v>1</x:v>
      </x:c>
      <x:c r="BT13" s="70">
        <x:f t="shared" si="19"/>
        <x:v>3</x:v>
      </x:c>
      <x:c r="BU13" s="70">
        <x:f t="shared" si="19"/>
        <x:v>3</x:v>
      </x:c>
      <x:c r="BV13" s="370" t="s">
        <x:v>675</x:v>
      </x:c>
      <x:c r="BW13" s="70">
        <x:f t="shared" ref="BW13:CX13" si="20">SUM(BW14:BW18)</x:f>
        <x:v>3</x:v>
      </x:c>
      <x:c r="BX13" s="70">
        <x:f t="shared" si="20"/>
        <x:v>164</x:v>
      </x:c>
      <x:c r="BY13" s="73">
        <x:f t="shared" si="20"/>
        <x:v>2941.9899999999998</x:v>
      </x:c>
      <x:c r="BZ13" s="70">
        <x:f t="shared" si="20"/>
        <x:v>0</x:v>
      </x:c>
      <x:c r="CA13" s="73">
        <x:f t="shared" si="20"/>
        <x:v>0</x:v>
      </x:c>
      <x:c r="CB13" s="70">
        <x:f t="shared" si="20"/>
        <x:v>1</x:v>
      </x:c>
      <x:c r="CC13" s="73">
        <x:f t="shared" si="20"/>
        <x:v>18</x:v>
      </x:c>
      <x:c r="CD13" s="70">
        <x:f t="shared" si="20"/>
        <x:v>0</x:v>
      </x:c>
      <x:c r="CE13" s="70">
        <x:f t="shared" si="20"/>
        <x:v>7</x:v>
      </x:c>
      <x:c r="CF13" s="73">
        <x:f t="shared" si="20"/>
        <x:v>245</x:v>
      </x:c>
      <x:c r="CG13" s="70">
        <x:f t="shared" si="20"/>
        <x:v>0</x:v>
      </x:c>
      <x:c r="CH13" s="70">
        <x:f t="shared" si="20"/>
        <x:v>0</x:v>
      </x:c>
      <x:c r="CI13" s="70">
        <x:f t="shared" si="20"/>
        <x:v>2</x:v>
      </x:c>
      <x:c r="CJ13" s="70">
        <x:f t="shared" si="20"/>
        <x:v>7</x:v>
      </x:c>
      <x:c r="CK13" s="70">
        <x:f t="shared" si="20"/>
        <x:v>0</x:v>
      </x:c>
      <x:c r="CL13" s="70">
        <x:f t="shared" si="20"/>
        <x:v>1</x:v>
      </x:c>
      <x:c r="CM13" s="70">
        <x:f t="shared" si="20"/>
        <x:v>1</x:v>
      </x:c>
      <x:c r="CN13" s="70">
        <x:f t="shared" si="20"/>
        <x:v>1</x:v>
      </x:c>
      <x:c r="CO13" s="70">
        <x:f t="shared" si="20"/>
        <x:v>2</x:v>
      </x:c>
      <x:c r="CP13" s="73">
        <x:f t="shared" si="20"/>
        <x:v>107.2</x:v>
      </x:c>
      <x:c r="CQ13" s="70">
        <x:f t="shared" si="20"/>
        <x:v>11</x:v>
      </x:c>
      <x:c r="CR13" s="73">
        <x:f t="shared" si="20"/>
        <x:v>2249</x:v>
      </x:c>
      <x:c r="CS13" s="70">
        <x:f t="shared" si="20"/>
        <x:v>411</x:v>
      </x:c>
      <x:c r="CT13" s="70">
        <x:f t="shared" si="20"/>
        <x:v>2</x:v>
      </x:c>
      <x:c r="CU13" s="70">
        <x:f t="shared" si="20"/>
        <x:v>6</x:v>
      </x:c>
      <x:c r="CV13" s="70">
        <x:f t="shared" si="20"/>
        <x:v>21</x:v>
      </x:c>
      <x:c r="CW13" s="70">
        <x:f t="shared" si="20"/>
        <x:v>2</x:v>
      </x:c>
      <x:c r="CX13" s="70">
        <x:f t="shared" si="20"/>
        <x:v>10</x:v>
      </x:c>
      <x:c r="CY13" s="370" t="s">
        <x:v>675</x:v>
      </x:c>
      <x:c r="CZ13" s="70">
        <x:f t="shared" ref="CZ13:DG13" si="21">SUM(CZ14:CZ18)</x:f>
        <x:v>14</x:v>
      </x:c>
      <x:c r="DA13" s="73">
        <x:f t="shared" si="21"/>
        <x:v>8227.0100000000002</x:v>
      </x:c>
      <x:c r="DB13" s="70">
        <x:f t="shared" si="21"/>
        <x:v>5</x:v>
      </x:c>
      <x:c r="DC13" s="73">
        <x:f t="shared" si="21"/>
        <x:v>1190.26</x:v>
      </x:c>
      <x:c r="DD13" s="70">
        <x:f t="shared" si="21"/>
        <x:v>3</x:v>
      </x:c>
      <x:c r="DE13" s="73">
        <x:f t="shared" si="21"/>
        <x:v>939.15999999999997</x:v>
      </x:c>
      <x:c r="DF13" s="70">
        <x:f t="shared" si="21"/>
        <x:v>2</x:v>
      </x:c>
      <x:c r="DG13" s="104">
        <x:f t="shared" si="21"/>
        <x:v>251.09999999999999</x:v>
      </x:c>
      <x:c r="DH13" s="66"/>
    </x:row>
    <x:row r="14" spans="1:112" s="31" customFormat="1" ht="30" customHeight="1">
      <x:c r="A14" s="485" t="s">
        <x:v>2867</x:v>
      </x:c>
      <x:c r="B14" s="114">
        <x:v>1</x:v>
      </x:c>
      <x:c r="C14" s="73">
        <x:v>8530</x:v>
      </x:c>
      <x:c r="D14" s="70">
        <x:v>1</x:v>
      </x:c>
      <x:c r="E14" s="73">
        <x:v>6325.1000000000004</x:v>
      </x:c>
      <x:c r="F14" s="70">
        <x:v>1</x:v>
      </x:c>
      <x:c r="G14" s="73">
        <x:v>3.6000000000000001</x:v>
      </x:c>
      <x:c r="H14" s="70"/>
      <x:c r="I14" s="73"/>
      <x:c r="J14" s="70">
        <x:v>3</x:v>
      </x:c>
      <x:c r="K14" s="70">
        <x:v>22</x:v>
      </x:c>
      <x:c r="L14" s="73">
        <x:v>1021</x:v>
      </x:c>
      <x:c r="M14" s="70"/>
      <x:c r="N14" s="70">
        <x:v>1</x:v>
      </x:c>
      <x:c r="O14" s="70">
        <x:v>2</x:v>
      </x:c>
      <x:c r="P14" s="70">
        <x:v>12</x:v>
      </x:c>
      <x:c r="Q14" s="70"/>
      <x:c r="R14" s="73"/>
      <x:c r="S14" s="70">
        <x:v>8</x:v>
      </x:c>
      <x:c r="T14" s="73">
        <x:v>160</x:v>
      </x:c>
      <x:c r="U14" s="70">
        <x:v>2</x:v>
      </x:c>
      <x:c r="V14" s="73">
        <x:v>2288</x:v>
      </x:c>
      <x:c r="W14" s="70">
        <x:v>21</x:v>
      </x:c>
      <x:c r="X14" s="70">
        <x:v>145</x:v>
      </x:c>
      <x:c r="Y14" s="70"/>
      <x:c r="Z14" s="70"/>
      <x:c r="AA14" s="70">
        <x:v>2</x:v>
      </x:c>
      <x:c r="AB14" s="70"/>
      <x:c r="AC14" s="70"/>
      <x:c r="AD14" s="70"/>
      <x:c r="AE14" s="70"/>
      <x:c r="AF14" s="70"/>
      <x:c r="AG14" s="70">
        <x:v>3</x:v>
      </x:c>
      <x:c r="AH14" s="70"/>
      <x:c r="AI14" s="70"/>
      <x:c r="AJ14" s="70"/>
      <x:c r="AK14" s="70"/>
      <x:c r="AL14" s="485" t="s">
        <x:v>2867</x:v>
      </x:c>
      <x:c r="AM14" s="70">
        <x:v>1</x:v>
      </x:c>
      <x:c r="AN14" s="73">
        <x:v>27641</x:v>
      </x:c>
      <x:c r="AO14" s="70"/>
      <x:c r="AP14" s="70"/>
      <x:c r="AQ14" s="70"/>
      <x:c r="AR14" s="73"/>
      <x:c r="AS14" s="70"/>
      <x:c r="AT14" s="73"/>
      <x:c r="AU14" s="70"/>
      <x:c r="AV14" s="70"/>
      <x:c r="AW14" s="70"/>
      <x:c r="AX14" s="70">
        <x:v>1</x:v>
      </x:c>
      <x:c r="AY14" s="70"/>
      <x:c r="AZ14" s="70">
        <x:v>2</x:v>
      </x:c>
      <x:c r="BA14" s="73">
        <x:v>2340</x:v>
      </x:c>
      <x:c r="BB14" s="70"/>
      <x:c r="BC14" s="70"/>
      <x:c r="BD14" s="70">
        <x:v>2</x:v>
      </x:c>
      <x:c r="BE14" s="70">
        <x:v>22</x:v>
      </x:c>
      <x:c r="BF14" s="70">
        <x:v>110</x:v>
      </x:c>
      <x:c r="BG14" s="70"/>
      <x:c r="BH14" s="70"/>
      <x:c r="BI14" s="70"/>
      <x:c r="BJ14" s="73"/>
      <x:c r="BK14" s="70"/>
      <x:c r="BL14" s="73"/>
      <x:c r="BM14" s="70"/>
      <x:c r="BN14" s="73"/>
      <x:c r="BO14" s="70"/>
      <x:c r="BP14" s="73"/>
      <x:c r="BQ14" s="70"/>
      <x:c r="BR14" s="70">
        <x:v>2</x:v>
      </x:c>
      <x:c r="BS14" s="70">
        <x:v>1</x:v>
      </x:c>
      <x:c r="BT14" s="70">
        <x:v>1</x:v>
      </x:c>
      <x:c r="BU14" s="70">
        <x:v>1</x:v>
      </x:c>
      <x:c r="BV14" s="485" t="s">
        <x:v>2867</x:v>
      </x:c>
      <x:c r="BW14" s="70">
        <x:v>1</x:v>
      </x:c>
      <x:c r="BX14" s="70">
        <x:v>120</x:v>
      </x:c>
      <x:c r="BY14" s="73">
        <x:v>2610</x:v>
      </x:c>
      <x:c r="BZ14" s="70"/>
      <x:c r="CA14" s="73"/>
      <x:c r="CB14" s="70">
        <x:v>1</x:v>
      </x:c>
      <x:c r="CC14" s="73">
        <x:v>18</x:v>
      </x:c>
      <x:c r="CD14" s="70"/>
      <x:c r="CE14" s="70">
        <x:v>6</x:v>
      </x:c>
      <x:c r="CF14" s="73">
        <x:v>240</x:v>
      </x:c>
      <x:c r="CG14" s="70"/>
      <x:c r="CH14" s="70"/>
      <x:c r="CI14" s="70">
        <x:v>2</x:v>
      </x:c>
      <x:c r="CJ14" s="70">
        <x:v>6</x:v>
      </x:c>
      <x:c r="CK14" s="70"/>
      <x:c r="CL14" s="70">
        <x:v>1</x:v>
      </x:c>
      <x:c r="CM14" s="70"/>
      <x:c r="CN14" s="70"/>
      <x:c r="CO14" s="70">
        <x:v>1</x:v>
      </x:c>
      <x:c r="CP14" s="73">
        <x:v>98</x:v>
      </x:c>
      <x:c r="CQ14" s="70">
        <x:v>6</x:v>
      </x:c>
      <x:c r="CR14" s="73">
        <x:v>1973</x:v>
      </x:c>
      <x:c r="CS14" s="70">
        <x:v>177</x:v>
      </x:c>
      <x:c r="CT14" s="70">
        <x:v>1</x:v>
      </x:c>
      <x:c r="CU14" s="70">
        <x:v>3</x:v>
      </x:c>
      <x:c r="CV14" s="70">
        <x:v>11</x:v>
      </x:c>
      <x:c r="CW14" s="70">
        <x:v>1</x:v>
      </x:c>
      <x:c r="CX14" s="70">
        <x:v>1</x:v>
      </x:c>
      <x:c r="CY14" s="485" t="s">
        <x:v>2867</x:v>
      </x:c>
      <x:c r="CZ14" s="70">
        <x:v>11</x:v>
      </x:c>
      <x:c r="DA14" s="73">
        <x:v>5931.6000000000004</x:v>
      </x:c>
      <x:c r="DB14" s="70">
        <x:f>SUM(DD14+DF14)</x:f>
        <x:v>5</x:v>
      </x:c>
      <x:c r="DC14" s="73">
        <x:f>SUM(DE14+DG14)</x:f>
        <x:v>1190.26</x:v>
      </x:c>
      <x:c r="DD14" s="70">
        <x:v>3</x:v>
      </x:c>
      <x:c r="DE14" s="73">
        <x:v>939.15999999999997</x:v>
      </x:c>
      <x:c r="DF14" s="70">
        <x:v>2</x:v>
      </x:c>
      <x:c r="DG14" s="104">
        <x:v>251.09999999999999</x:v>
      </x:c>
      <x:c r="DH14" s="66"/>
    </x:row>
    <x:row r="15" spans="1:112" s="31" customFormat="1" ht="30" customHeight="1">
      <x:c r="A15" s="485" t="s">
        <x:v>2085</x:v>
      </x:c>
      <x:c r="B15" s="114"/>
      <x:c r="C15" s="73"/>
      <x:c r="D15" s="70"/>
      <x:c r="E15" s="73"/>
      <x:c r="F15" s="70">
        <x:v>1</x:v>
      </x:c>
      <x:c r="G15" s="73">
        <x:v>3</x:v>
      </x:c>
      <x:c r="H15" s="70"/>
      <x:c r="I15" s="73"/>
      <x:c r="J15" s="70"/>
      <x:c r="K15" s="70">
        <x:v>2</x:v>
      </x:c>
      <x:c r="L15" s="73">
        <x:v>75</x:v>
      </x:c>
      <x:c r="M15" s="70"/>
      <x:c r="N15" s="70"/>
      <x:c r="O15" s="70"/>
      <x:c r="P15" s="70"/>
      <x:c r="Q15" s="70"/>
      <x:c r="R15" s="73"/>
      <x:c r="S15" s="70">
        <x:v>2</x:v>
      </x:c>
      <x:c r="T15" s="73">
        <x:v>40</x:v>
      </x:c>
      <x:c r="U15" s="70">
        <x:v>1</x:v>
      </x:c>
      <x:c r="V15" s="73">
        <x:v>233</x:v>
      </x:c>
      <x:c r="W15" s="70"/>
      <x:c r="X15" s="70">
        <x:v>51</x:v>
      </x:c>
      <x:c r="Y15" s="70"/>
      <x:c r="Z15" s="70"/>
      <x:c r="AA15" s="70"/>
      <x:c r="AB15" s="70"/>
      <x:c r="AC15" s="70">
        <x:v>1</x:v>
      </x:c>
      <x:c r="AD15" s="70"/>
      <x:c r="AE15" s="70"/>
      <x:c r="AF15" s="70"/>
      <x:c r="AG15" s="70">
        <x:v>1</x:v>
      </x:c>
      <x:c r="AH15" s="70"/>
      <x:c r="AI15" s="70"/>
      <x:c r="AJ15" s="70">
        <x:v>1</x:v>
      </x:c>
      <x:c r="AK15" s="70">
        <x:v>3</x:v>
      </x:c>
      <x:c r="AL15" s="485" t="s">
        <x:v>2085</x:v>
      </x:c>
      <x:c r="AM15" s="70"/>
      <x:c r="AN15" s="73"/>
      <x:c r="AO15" s="70">
        <x:v>2</x:v>
      </x:c>
      <x:c r="AP15" s="70">
        <x:v>13</x:v>
      </x:c>
      <x:c r="AQ15" s="70"/>
      <x:c r="AR15" s="73"/>
      <x:c r="AS15" s="70"/>
      <x:c r="AT15" s="73"/>
      <x:c r="AU15" s="70"/>
      <x:c r="AV15" s="70"/>
      <x:c r="AW15" s="70"/>
      <x:c r="AX15" s="70"/>
      <x:c r="AY15" s="70"/>
      <x:c r="AZ15" s="70">
        <x:v>1</x:v>
      </x:c>
      <x:c r="BA15" s="73">
        <x:v>550</x:v>
      </x:c>
      <x:c r="BB15" s="70"/>
      <x:c r="BC15" s="70"/>
      <x:c r="BD15" s="70"/>
      <x:c r="BE15" s="70">
        <x:v>4</x:v>
      </x:c>
      <x:c r="BF15" s="70">
        <x:v>75</x:v>
      </x:c>
      <x:c r="BG15" s="70"/>
      <x:c r="BH15" s="70"/>
      <x:c r="BI15" s="70"/>
      <x:c r="BJ15" s="73"/>
      <x:c r="BK15" s="70"/>
      <x:c r="BL15" s="73"/>
      <x:c r="BM15" s="70"/>
      <x:c r="BN15" s="73"/>
      <x:c r="BO15" s="70"/>
      <x:c r="BP15" s="73"/>
      <x:c r="BQ15" s="70"/>
      <x:c r="BR15" s="70"/>
      <x:c r="BS15" s="70"/>
      <x:c r="BT15" s="70"/>
      <x:c r="BU15" s="70"/>
      <x:c r="BV15" s="485" t="s">
        <x:v>2085</x:v>
      </x:c>
      <x:c r="BW15" s="70">
        <x:v>1</x:v>
      </x:c>
      <x:c r="BX15" s="70">
        <x:v>10</x:v>
      </x:c>
      <x:c r="BY15" s="73">
        <x:v>120</x:v>
      </x:c>
      <x:c r="BZ15" s="70"/>
      <x:c r="CA15" s="73"/>
      <x:c r="CB15" s="70"/>
      <x:c r="CC15" s="73"/>
      <x:c r="CD15" s="70"/>
      <x:c r="CE15" s="70">
        <x:v>1</x:v>
      </x:c>
      <x:c r="CF15" s="73">
        <x:v>5</x:v>
      </x:c>
      <x:c r="CG15" s="70"/>
      <x:c r="CH15" s="70"/>
      <x:c r="CI15" s="70"/>
      <x:c r="CJ15" s="70"/>
      <x:c r="CK15" s="70"/>
      <x:c r="CL15" s="70"/>
      <x:c r="CM15" s="70">
        <x:v>1</x:v>
      </x:c>
      <x:c r="CN15" s="70">
        <x:v>1</x:v>
      </x:c>
      <x:c r="CO15" s="70"/>
      <x:c r="CP15" s="73"/>
      <x:c r="CQ15" s="70">
        <x:v>5</x:v>
      </x:c>
      <x:c r="CR15" s="73">
        <x:v>276</x:v>
      </x:c>
      <x:c r="CS15" s="70">
        <x:v>152</x:v>
      </x:c>
      <x:c r="CT15" s="70"/>
      <x:c r="CU15" s="70">
        <x:v>3</x:v>
      </x:c>
      <x:c r="CV15" s="70">
        <x:v>1</x:v>
      </x:c>
      <x:c r="CW15" s="70"/>
      <x:c r="CX15" s="70"/>
      <x:c r="CY15" s="485" t="s">
        <x:v>2085</x:v>
      </x:c>
      <x:c r="CZ15" s="70">
        <x:v>1</x:v>
      </x:c>
      <x:c r="DA15" s="73">
        <x:v>175</x:v>
      </x:c>
      <x:c r="DB15" s="70"/>
      <x:c r="DC15" s="73"/>
      <x:c r="DD15" s="70"/>
      <x:c r="DE15" s="73"/>
      <x:c r="DF15" s="70"/>
      <x:c r="DG15" s="104"/>
      <x:c r="DH15" s="66"/>
    </x:row>
    <x:row r="16" spans="1:112" s="31" customFormat="1" ht="30" customHeight="1">
      <x:c r="A16" s="485" t="s">
        <x:v>1151</x:v>
      </x:c>
      <x:c r="B16" s="114">
        <x:v>4</x:v>
      </x:c>
      <x:c r="C16" s="73">
        <x:v>759.62</x:v>
      </x:c>
      <x:c r="D16" s="70"/>
      <x:c r="E16" s="73"/>
      <x:c r="F16" s="70">
        <x:v>1</x:v>
      </x:c>
      <x:c r="G16" s="73">
        <x:v>1.6699999999999999</x:v>
      </x:c>
      <x:c r="H16" s="70">
        <x:v>1</x:v>
      </x:c>
      <x:c r="I16" s="73">
        <x:v>487.81999999999999</x:v>
      </x:c>
      <x:c r="J16" s="70"/>
      <x:c r="K16" s="70"/>
      <x:c r="L16" s="73"/>
      <x:c r="M16" s="70"/>
      <x:c r="N16" s="70"/>
      <x:c r="O16" s="70"/>
      <x:c r="P16" s="70"/>
      <x:c r="Q16" s="70"/>
      <x:c r="R16" s="73"/>
      <x:c r="S16" s="70"/>
      <x:c r="T16" s="73"/>
      <x:c r="U16" s="70"/>
      <x:c r="V16" s="73"/>
      <x:c r="W16" s="70">
        <x:v>7</x:v>
      </x:c>
      <x:c r="X16" s="70">
        <x:v>4</x:v>
      </x:c>
      <x:c r="Y16" s="70"/>
      <x:c r="Z16" s="70"/>
      <x:c r="AA16" s="70"/>
      <x:c r="AB16" s="70"/>
      <x:c r="AC16" s="70"/>
      <x:c r="AD16" s="70"/>
      <x:c r="AE16" s="70"/>
      <x:c r="AF16" s="70"/>
      <x:c r="AG16" s="70">
        <x:v>1</x:v>
      </x:c>
      <x:c r="AH16" s="70"/>
      <x:c r="AI16" s="70"/>
      <x:c r="AJ16" s="70">
        <x:v>1</x:v>
      </x:c>
      <x:c r="AK16" s="70">
        <x:v>1</x:v>
      </x:c>
      <x:c r="AL16" s="485" t="s">
        <x:v>1151</x:v>
      </x:c>
      <x:c r="AM16" s="70"/>
      <x:c r="AN16" s="73"/>
      <x:c r="AO16" s="70"/>
      <x:c r="AP16" s="70"/>
      <x:c r="AQ16" s="70"/>
      <x:c r="AR16" s="73"/>
      <x:c r="AS16" s="70"/>
      <x:c r="AT16" s="73"/>
      <x:c r="AU16" s="70"/>
      <x:c r="AV16" s="70"/>
      <x:c r="AW16" s="70"/>
      <x:c r="AX16" s="70"/>
      <x:c r="AY16" s="70"/>
      <x:c r="AZ16" s="70"/>
      <x:c r="BA16" s="73"/>
      <x:c r="BB16" s="70"/>
      <x:c r="BC16" s="70"/>
      <x:c r="BD16" s="70"/>
      <x:c r="BE16" s="70"/>
      <x:c r="BF16" s="70"/>
      <x:c r="BG16" s="70">
        <x:v>1</x:v>
      </x:c>
      <x:c r="BH16" s="70">
        <x:v>1</x:v>
      </x:c>
      <x:c r="BI16" s="70"/>
      <x:c r="BJ16" s="73"/>
      <x:c r="BK16" s="70"/>
      <x:c r="BL16" s="73"/>
      <x:c r="BM16" s="70"/>
      <x:c r="BN16" s="73"/>
      <x:c r="BO16" s="70"/>
      <x:c r="BP16" s="73"/>
      <x:c r="BQ16" s="70"/>
      <x:c r="BR16" s="70"/>
      <x:c r="BS16" s="70"/>
      <x:c r="BT16" s="70">
        <x:v>2</x:v>
      </x:c>
      <x:c r="BU16" s="70">
        <x:v>2</x:v>
      </x:c>
      <x:c r="BV16" s="485" t="s">
        <x:v>1151</x:v>
      </x:c>
      <x:c r="BW16" s="70">
        <x:v>1</x:v>
      </x:c>
      <x:c r="BX16" s="70">
        <x:v>34</x:v>
      </x:c>
      <x:c r="BY16" s="73">
        <x:v>211.99000000000001</x:v>
      </x:c>
      <x:c r="BZ16" s="70"/>
      <x:c r="CA16" s="73"/>
      <x:c r="CB16" s="70"/>
      <x:c r="CC16" s="73"/>
      <x:c r="CD16" s="70"/>
      <x:c r="CE16" s="70"/>
      <x:c r="CF16" s="73"/>
      <x:c r="CG16" s="70"/>
      <x:c r="CH16" s="70"/>
      <x:c r="CI16" s="70"/>
      <x:c r="CJ16" s="70"/>
      <x:c r="CK16" s="70"/>
      <x:c r="CL16" s="70"/>
      <x:c r="CM16" s="70"/>
      <x:c r="CN16" s="70"/>
      <x:c r="CO16" s="70"/>
      <x:c r="CP16" s="73"/>
      <x:c r="CQ16" s="70"/>
      <x:c r="CR16" s="73"/>
      <x:c r="CS16" s="70">
        <x:v>43</x:v>
      </x:c>
      <x:c r="CT16" s="70"/>
      <x:c r="CU16" s="70"/>
      <x:c r="CV16" s="70">
        <x:v>9</x:v>
      </x:c>
      <x:c r="CW16" s="70">
        <x:v>1</x:v>
      </x:c>
      <x:c r="CX16" s="70">
        <x:v>9</x:v>
      </x:c>
      <x:c r="CY16" s="485" t="s">
        <x:v>1151</x:v>
      </x:c>
      <x:c r="CZ16" s="70">
        <x:v>2</x:v>
      </x:c>
      <x:c r="DA16" s="73">
        <x:v>2120.4099999999999</x:v>
      </x:c>
      <x:c r="DB16" s="70"/>
      <x:c r="DC16" s="73"/>
      <x:c r="DD16" s="70"/>
      <x:c r="DE16" s="73"/>
      <x:c r="DF16" s="70"/>
      <x:c r="DG16" s="104"/>
      <x:c r="DH16" s="66"/>
    </x:row>
    <x:row r="17" spans="1:112" s="31" customFormat="1" ht="30" customHeight="1">
      <x:c r="A17" s="485" t="s">
        <x:v>1155</x:v>
      </x:c>
      <x:c r="B17" s="114">
        <x:v>1</x:v>
      </x:c>
      <x:c r="C17" s="73">
        <x:v>171.84999999999999</x:v>
      </x:c>
      <x:c r="D17" s="70">
        <x:v>1</x:v>
      </x:c>
      <x:c r="E17" s="73">
        <x:v>409.5</x:v>
      </x:c>
      <x:c r="F17" s="70"/>
      <x:c r="G17" s="73"/>
      <x:c r="H17" s="70">
        <x:v>1</x:v>
      </x:c>
      <x:c r="I17" s="73">
        <x:v>1227</x:v>
      </x:c>
      <x:c r="J17" s="70">
        <x:v>1</x:v>
      </x:c>
      <x:c r="K17" s="70">
        <x:v>1</x:v>
      </x:c>
      <x:c r="L17" s="73">
        <x:v>483.56999999999999</x:v>
      </x:c>
      <x:c r="M17" s="70"/>
      <x:c r="N17" s="70"/>
      <x:c r="O17" s="70"/>
      <x:c r="P17" s="70"/>
      <x:c r="Q17" s="70"/>
      <x:c r="R17" s="73"/>
      <x:c r="S17" s="70"/>
      <x:c r="T17" s="73"/>
      <x:c r="U17" s="70"/>
      <x:c r="V17" s="73"/>
      <x:c r="W17" s="70"/>
      <x:c r="X17" s="70">
        <x:v>6</x:v>
      </x:c>
      <x:c r="Y17" s="70"/>
      <x:c r="Z17" s="70"/>
      <x:c r="AA17" s="70"/>
      <x:c r="AB17" s="70"/>
      <x:c r="AC17" s="70"/>
      <x:c r="AD17" s="70"/>
      <x:c r="AE17" s="70"/>
      <x:c r="AF17" s="70"/>
      <x:c r="AG17" s="70"/>
      <x:c r="AH17" s="70"/>
      <x:c r="AI17" s="70"/>
      <x:c r="AJ17" s="70"/>
      <x:c r="AK17" s="70"/>
      <x:c r="AL17" s="485" t="s">
        <x:v>1155</x:v>
      </x:c>
      <x:c r="AM17" s="70"/>
      <x:c r="AN17" s="73"/>
      <x:c r="AO17" s="70"/>
      <x:c r="AP17" s="70"/>
      <x:c r="AQ17" s="70"/>
      <x:c r="AR17" s="73"/>
      <x:c r="AS17" s="70"/>
      <x:c r="AT17" s="73"/>
      <x:c r="AU17" s="70"/>
      <x:c r="AV17" s="70"/>
      <x:c r="AW17" s="70"/>
      <x:c r="AX17" s="70"/>
      <x:c r="AY17" s="70"/>
      <x:c r="AZ17" s="70"/>
      <x:c r="BA17" s="73"/>
      <x:c r="BB17" s="70"/>
      <x:c r="BC17" s="70"/>
      <x:c r="BD17" s="70"/>
      <x:c r="BE17" s="70"/>
      <x:c r="BF17" s="70"/>
      <x:c r="BG17" s="70"/>
      <x:c r="BH17" s="70"/>
      <x:c r="BI17" s="70"/>
      <x:c r="BJ17" s="73"/>
      <x:c r="BK17" s="70"/>
      <x:c r="BL17" s="73"/>
      <x:c r="BM17" s="70"/>
      <x:c r="BN17" s="73"/>
      <x:c r="BO17" s="70"/>
      <x:c r="BP17" s="73"/>
      <x:c r="BQ17" s="70"/>
      <x:c r="BR17" s="70"/>
      <x:c r="BS17" s="70"/>
      <x:c r="BT17" s="70"/>
      <x:c r="BU17" s="70"/>
      <x:c r="BV17" s="485" t="s">
        <x:v>1155</x:v>
      </x:c>
      <x:c r="BW17" s="70"/>
      <x:c r="BX17" s="70"/>
      <x:c r="BY17" s="73"/>
      <x:c r="BZ17" s="70"/>
      <x:c r="CA17" s="73"/>
      <x:c r="CB17" s="70"/>
      <x:c r="CC17" s="73"/>
      <x:c r="CD17" s="70"/>
      <x:c r="CE17" s="70"/>
      <x:c r="CF17" s="73"/>
      <x:c r="CG17" s="70"/>
      <x:c r="CH17" s="70"/>
      <x:c r="CI17" s="70"/>
      <x:c r="CJ17" s="70">
        <x:v>1</x:v>
      </x:c>
      <x:c r="CK17" s="70"/>
      <x:c r="CL17" s="70"/>
      <x:c r="CM17" s="70"/>
      <x:c r="CN17" s="70"/>
      <x:c r="CO17" s="70"/>
      <x:c r="CP17" s="73"/>
      <x:c r="CQ17" s="70"/>
      <x:c r="CR17" s="73"/>
      <x:c r="CS17" s="70">
        <x:v>7</x:v>
      </x:c>
      <x:c r="CT17" s="70"/>
      <x:c r="CU17" s="70"/>
      <x:c r="CV17" s="70"/>
      <x:c r="CW17" s="70"/>
      <x:c r="CX17" s="70"/>
      <x:c r="CY17" s="485" t="s">
        <x:v>1155</x:v>
      </x:c>
      <x:c r="CZ17" s="70"/>
      <x:c r="DA17" s="73"/>
      <x:c r="DB17" s="70"/>
      <x:c r="DC17" s="73"/>
      <x:c r="DD17" s="70"/>
      <x:c r="DE17" s="73"/>
      <x:c r="DF17" s="70"/>
      <x:c r="DG17" s="104"/>
      <x:c r="DH17" s="66"/>
    </x:row>
    <x:row r="18" spans="1:112" s="31" customFormat="1" ht="30" customHeight="1">
      <x:c r="A18" s="485" t="s">
        <x:v>1162</x:v>
      </x:c>
      <x:c r="B18" s="114">
        <x:v>1</x:v>
      </x:c>
      <x:c r="C18" s="73">
        <x:v>270</x:v>
      </x:c>
      <x:c r="D18" s="70"/>
      <x:c r="E18" s="73"/>
      <x:c r="F18" s="70"/>
      <x:c r="G18" s="73"/>
      <x:c r="H18" s="70">
        <x:v>1</x:v>
      </x:c>
      <x:c r="I18" s="73">
        <x:v>8648</x:v>
      </x:c>
      <x:c r="J18" s="70"/>
      <x:c r="K18" s="70"/>
      <x:c r="L18" s="73"/>
      <x:c r="M18" s="70">
        <x:v>2</x:v>
      </x:c>
      <x:c r="N18" s="70"/>
      <x:c r="O18" s="70">
        <x:v>1</x:v>
      </x:c>
      <x:c r="P18" s="70">
        <x:v>1</x:v>
      </x:c>
      <x:c r="Q18" s="70"/>
      <x:c r="R18" s="73"/>
      <x:c r="S18" s="70"/>
      <x:c r="T18" s="73"/>
      <x:c r="U18" s="70"/>
      <x:c r="V18" s="73"/>
      <x:c r="W18" s="70"/>
      <x:c r="X18" s="70">
        <x:v>40</x:v>
      </x:c>
      <x:c r="Y18" s="70">
        <x:v>1</x:v>
      </x:c>
      <x:c r="Z18" s="70">
        <x:v>1</x:v>
      </x:c>
      <x:c r="AA18" s="70"/>
      <x:c r="AB18" s="70"/>
      <x:c r="AC18" s="70"/>
      <x:c r="AD18" s="70"/>
      <x:c r="AE18" s="70"/>
      <x:c r="AF18" s="70"/>
      <x:c r="AG18" s="70"/>
      <x:c r="AH18" s="70"/>
      <x:c r="AI18" s="70"/>
      <x:c r="AJ18" s="70"/>
      <x:c r="AK18" s="70"/>
      <x:c r="AL18" s="485" t="s">
        <x:v>1162</x:v>
      </x:c>
      <x:c r="AM18" s="70"/>
      <x:c r="AN18" s="73"/>
      <x:c r="AO18" s="70"/>
      <x:c r="AP18" s="70"/>
      <x:c r="AQ18" s="70"/>
      <x:c r="AR18" s="73"/>
      <x:c r="AS18" s="70"/>
      <x:c r="AT18" s="73"/>
      <x:c r="AU18" s="70"/>
      <x:c r="AV18" s="70"/>
      <x:c r="AW18" s="70"/>
      <x:c r="AX18" s="70"/>
      <x:c r="AY18" s="70"/>
      <x:c r="AZ18" s="70"/>
      <x:c r="BA18" s="73"/>
      <x:c r="BB18" s="70"/>
      <x:c r="BC18" s="70"/>
      <x:c r="BD18" s="70"/>
      <x:c r="BE18" s="70"/>
      <x:c r="BF18" s="70"/>
      <x:c r="BG18" s="70"/>
      <x:c r="BH18" s="70"/>
      <x:c r="BI18" s="70"/>
      <x:c r="BJ18" s="73"/>
      <x:c r="BK18" s="70"/>
      <x:c r="BL18" s="73"/>
      <x:c r="BM18" s="70"/>
      <x:c r="BN18" s="73"/>
      <x:c r="BO18" s="70"/>
      <x:c r="BP18" s="73"/>
      <x:c r="BQ18" s="70"/>
      <x:c r="BR18" s="70"/>
      <x:c r="BS18" s="70"/>
      <x:c r="BT18" s="70"/>
      <x:c r="BU18" s="70"/>
      <x:c r="BV18" s="485" t="s">
        <x:v>1162</x:v>
      </x:c>
      <x:c r="BW18" s="70"/>
      <x:c r="BX18" s="70"/>
      <x:c r="BY18" s="73"/>
      <x:c r="BZ18" s="70"/>
      <x:c r="CA18" s="73"/>
      <x:c r="CB18" s="70"/>
      <x:c r="CC18" s="73"/>
      <x:c r="CD18" s="70"/>
      <x:c r="CE18" s="70"/>
      <x:c r="CF18" s="73"/>
      <x:c r="CG18" s="70"/>
      <x:c r="CH18" s="70"/>
      <x:c r="CI18" s="70"/>
      <x:c r="CJ18" s="70"/>
      <x:c r="CK18" s="70"/>
      <x:c r="CL18" s="70"/>
      <x:c r="CM18" s="70"/>
      <x:c r="CN18" s="70"/>
      <x:c r="CO18" s="70">
        <x:v>1</x:v>
      </x:c>
      <x:c r="CP18" s="73">
        <x:v>9.1999999999999993</x:v>
      </x:c>
      <x:c r="CQ18" s="70"/>
      <x:c r="CR18" s="73"/>
      <x:c r="CS18" s="70">
        <x:v>32</x:v>
      </x:c>
      <x:c r="CT18" s="70">
        <x:v>1</x:v>
      </x:c>
      <x:c r="CU18" s="70"/>
      <x:c r="CV18" s="70"/>
      <x:c r="CW18" s="70"/>
      <x:c r="CX18" s="70"/>
      <x:c r="CY18" s="485" t="s">
        <x:v>1162</x:v>
      </x:c>
      <x:c r="CZ18" s="70"/>
      <x:c r="DA18" s="73"/>
      <x:c r="DB18" s="70"/>
      <x:c r="DC18" s="73"/>
      <x:c r="DD18" s="70"/>
      <x:c r="DE18" s="73"/>
      <x:c r="DF18" s="70"/>
      <x:c r="DG18" s="104"/>
      <x:c r="DH18" s="66"/>
    </x:row>
    <x:row r="19" spans="1:112" s="32" customFormat="1" ht="30" customHeight="1">
      <x:c r="A19" s="370" t="s">
        <x:v>677</x:v>
      </x:c>
      <x:c r="B19" s="114">
        <x:f t="shared" ref="B19:AK19" si="22">SUM(B20:B21)</x:f>
        <x:v>0</x:v>
      </x:c>
      <x:c r="C19" s="73">
        <x:f t="shared" si="22"/>
        <x:v>0</x:v>
      </x:c>
      <x:c r="D19" s="70">
        <x:f t="shared" si="22"/>
        <x:v>0</x:v>
      </x:c>
      <x:c r="E19" s="73">
        <x:f t="shared" si="22"/>
        <x:v>0</x:v>
      </x:c>
      <x:c r="F19" s="70">
        <x:f t="shared" si="22"/>
        <x:v>0</x:v>
      </x:c>
      <x:c r="G19" s="73">
        <x:f t="shared" si="22"/>
        <x:v>0</x:v>
      </x:c>
      <x:c r="H19" s="70">
        <x:f t="shared" si="22"/>
        <x:v>0</x:v>
      </x:c>
      <x:c r="I19" s="73">
        <x:f t="shared" si="22"/>
        <x:v>0</x:v>
      </x:c>
      <x:c r="J19" s="70">
        <x:f t="shared" si="22"/>
        <x:v>0</x:v>
      </x:c>
      <x:c r="K19" s="70">
        <x:f t="shared" si="22"/>
        <x:v>0</x:v>
      </x:c>
      <x:c r="L19" s="73">
        <x:f t="shared" si="22"/>
        <x:v>0</x:v>
      </x:c>
      <x:c r="M19" s="70">
        <x:f t="shared" si="22"/>
        <x:v>0</x:v>
      </x:c>
      <x:c r="N19" s="70">
        <x:f t="shared" si="22"/>
        <x:v>0</x:v>
      </x:c>
      <x:c r="O19" s="70">
        <x:f t="shared" si="22"/>
        <x:v>0</x:v>
      </x:c>
      <x:c r="P19" s="70">
        <x:f t="shared" si="22"/>
        <x:v>0</x:v>
      </x:c>
      <x:c r="Q19" s="70">
        <x:f t="shared" si="22"/>
        <x:v>0</x:v>
      </x:c>
      <x:c r="R19" s="73">
        <x:f t="shared" si="22"/>
        <x:v>0</x:v>
      </x:c>
      <x:c r="S19" s="70">
        <x:f t="shared" si="22"/>
        <x:v>0</x:v>
      </x:c>
      <x:c r="T19" s="73">
        <x:f t="shared" si="22"/>
        <x:v>0</x:v>
      </x:c>
      <x:c r="U19" s="70">
        <x:f t="shared" si="22"/>
        <x:v>0</x:v>
      </x:c>
      <x:c r="V19" s="73">
        <x:f t="shared" si="22"/>
        <x:v>0</x:v>
      </x:c>
      <x:c r="W19" s="70">
        <x:f t="shared" si="22"/>
        <x:v>0</x:v>
      </x:c>
      <x:c r="X19" s="70">
        <x:f t="shared" si="22"/>
        <x:v>0</x:v>
      </x:c>
      <x:c r="Y19" s="70">
        <x:f t="shared" si="22"/>
        <x:v>0</x:v>
      </x:c>
      <x:c r="Z19" s="70">
        <x:f t="shared" si="22"/>
        <x:v>0</x:v>
      </x:c>
      <x:c r="AA19" s="70">
        <x:f t="shared" si="22"/>
        <x:v>0</x:v>
      </x:c>
      <x:c r="AB19" s="70">
        <x:f t="shared" si="22"/>
        <x:v>0</x:v>
      </x:c>
      <x:c r="AC19" s="70">
        <x:f t="shared" si="22"/>
        <x:v>0</x:v>
      </x:c>
      <x:c r="AD19" s="70">
        <x:f t="shared" si="22"/>
        <x:v>0</x:v>
      </x:c>
      <x:c r="AE19" s="70">
        <x:f t="shared" si="22"/>
        <x:v>0</x:v>
      </x:c>
      <x:c r="AF19" s="70">
        <x:f t="shared" si="22"/>
        <x:v>0</x:v>
      </x:c>
      <x:c r="AG19" s="70">
        <x:f t="shared" si="22"/>
        <x:v>0</x:v>
      </x:c>
      <x:c r="AH19" s="70">
        <x:f t="shared" si="22"/>
        <x:v>0</x:v>
      </x:c>
      <x:c r="AI19" s="70">
        <x:f t="shared" si="22"/>
        <x:v>0</x:v>
      </x:c>
      <x:c r="AJ19" s="70">
        <x:f t="shared" si="22"/>
        <x:v>0</x:v>
      </x:c>
      <x:c r="AK19" s="70">
        <x:f t="shared" si="22"/>
        <x:v>0</x:v>
      </x:c>
      <x:c r="AL19" s="370" t="s">
        <x:v>677</x:v>
      </x:c>
      <x:c r="AM19" s="70">
        <x:f t="shared" ref="AM19:BU19" si="23">SUM(AM20:AM21)</x:f>
        <x:v>0</x:v>
      </x:c>
      <x:c r="AN19" s="73">
        <x:f t="shared" si="23"/>
        <x:v>0</x:v>
      </x:c>
      <x:c r="AO19" s="70">
        <x:f t="shared" si="23"/>
        <x:v>0</x:v>
      </x:c>
      <x:c r="AP19" s="70">
        <x:f t="shared" si="23"/>
        <x:v>0</x:v>
      </x:c>
      <x:c r="AQ19" s="70">
        <x:f t="shared" si="23"/>
        <x:v>0</x:v>
      </x:c>
      <x:c r="AR19" s="73">
        <x:f t="shared" si="23"/>
        <x:v>0</x:v>
      </x:c>
      <x:c r="AS19" s="70">
        <x:f t="shared" si="23"/>
        <x:v>0</x:v>
      </x:c>
      <x:c r="AT19" s="73">
        <x:f t="shared" si="23"/>
        <x:v>0</x:v>
      </x:c>
      <x:c r="AU19" s="70">
        <x:f t="shared" si="23"/>
        <x:v>0</x:v>
      </x:c>
      <x:c r="AV19" s="70">
        <x:f t="shared" si="23"/>
        <x:v>0</x:v>
      </x:c>
      <x:c r="AW19" s="70">
        <x:f t="shared" si="23"/>
        <x:v>0</x:v>
      </x:c>
      <x:c r="AX19" s="70">
        <x:f t="shared" si="23"/>
        <x:v>0</x:v>
      </x:c>
      <x:c r="AY19" s="70">
        <x:f t="shared" si="23"/>
        <x:v>0</x:v>
      </x:c>
      <x:c r="AZ19" s="70">
        <x:f t="shared" si="23"/>
        <x:v>0</x:v>
      </x:c>
      <x:c r="BA19" s="73">
        <x:f t="shared" si="23"/>
        <x:v>0</x:v>
      </x:c>
      <x:c r="BB19" s="70">
        <x:f t="shared" si="23"/>
        <x:v>0</x:v>
      </x:c>
      <x:c r="BC19" s="70">
        <x:f t="shared" si="23"/>
        <x:v>0</x:v>
      </x:c>
      <x:c r="BD19" s="70">
        <x:f t="shared" si="23"/>
        <x:v>0</x:v>
      </x:c>
      <x:c r="BE19" s="70">
        <x:f t="shared" si="23"/>
        <x:v>0</x:v>
      </x:c>
      <x:c r="BF19" s="70">
        <x:f t="shared" si="23"/>
        <x:v>0</x:v>
      </x:c>
      <x:c r="BG19" s="70">
        <x:f t="shared" si="23"/>
        <x:v>0</x:v>
      </x:c>
      <x:c r="BH19" s="70">
        <x:f t="shared" si="23"/>
        <x:v>0</x:v>
      </x:c>
      <x:c r="BI19" s="70">
        <x:f t="shared" si="23"/>
        <x:v>0</x:v>
      </x:c>
      <x:c r="BJ19" s="73">
        <x:f t="shared" si="23"/>
        <x:v>0</x:v>
      </x:c>
      <x:c r="BK19" s="70">
        <x:f t="shared" si="23"/>
        <x:v>0</x:v>
      </x:c>
      <x:c r="BL19" s="73">
        <x:f t="shared" si="23"/>
        <x:v>0</x:v>
      </x:c>
      <x:c r="BM19" s="70">
        <x:f t="shared" si="23"/>
        <x:v>0</x:v>
      </x:c>
      <x:c r="BN19" s="73">
        <x:f t="shared" si="23"/>
        <x:v>0</x:v>
      </x:c>
      <x:c r="BO19" s="70">
        <x:f t="shared" si="23"/>
        <x:v>0</x:v>
      </x:c>
      <x:c r="BP19" s="73">
        <x:f t="shared" si="23"/>
        <x:v>0</x:v>
      </x:c>
      <x:c r="BQ19" s="70">
        <x:f t="shared" si="23"/>
        <x:v>0</x:v>
      </x:c>
      <x:c r="BR19" s="70">
        <x:f t="shared" si="23"/>
        <x:v>0</x:v>
      </x:c>
      <x:c r="BS19" s="70">
        <x:f t="shared" si="23"/>
        <x:v>0</x:v>
      </x:c>
      <x:c r="BT19" s="70">
        <x:f t="shared" si="23"/>
        <x:v>0</x:v>
      </x:c>
      <x:c r="BU19" s="70">
        <x:f t="shared" si="23"/>
        <x:v>0</x:v>
      </x:c>
      <x:c r="BV19" s="370" t="s">
        <x:v>677</x:v>
      </x:c>
      <x:c r="BW19" s="70">
        <x:f t="shared" ref="BW19:CX19" si="24">SUM(BW20:BW21)</x:f>
        <x:v>0</x:v>
      </x:c>
      <x:c r="BX19" s="70">
        <x:f t="shared" si="24"/>
        <x:v>0</x:v>
      </x:c>
      <x:c r="BY19" s="73">
        <x:f t="shared" si="24"/>
        <x:v>0</x:v>
      </x:c>
      <x:c r="BZ19" s="70">
        <x:f t="shared" si="24"/>
        <x:v>0</x:v>
      </x:c>
      <x:c r="CA19" s="73">
        <x:f t="shared" si="24"/>
        <x:v>0</x:v>
      </x:c>
      <x:c r="CB19" s="70">
        <x:f t="shared" si="24"/>
        <x:v>0</x:v>
      </x:c>
      <x:c r="CC19" s="73">
        <x:f t="shared" si="24"/>
        <x:v>0</x:v>
      </x:c>
      <x:c r="CD19" s="70">
        <x:f t="shared" si="24"/>
        <x:v>0</x:v>
      </x:c>
      <x:c r="CE19" s="70">
        <x:f t="shared" si="24"/>
        <x:v>0</x:v>
      </x:c>
      <x:c r="CF19" s="73">
        <x:f t="shared" si="24"/>
        <x:v>0</x:v>
      </x:c>
      <x:c r="CG19" s="70">
        <x:f t="shared" si="24"/>
        <x:v>0</x:v>
      </x:c>
      <x:c r="CH19" s="70">
        <x:f t="shared" si="24"/>
        <x:v>0</x:v>
      </x:c>
      <x:c r="CI19" s="70">
        <x:f t="shared" si="24"/>
        <x:v>0</x:v>
      </x:c>
      <x:c r="CJ19" s="70">
        <x:f t="shared" si="24"/>
        <x:v>0</x:v>
      </x:c>
      <x:c r="CK19" s="70">
        <x:f t="shared" si="24"/>
        <x:v>0</x:v>
      </x:c>
      <x:c r="CL19" s="70">
        <x:f t="shared" si="24"/>
        <x:v>0</x:v>
      </x:c>
      <x:c r="CM19" s="70">
        <x:f t="shared" si="24"/>
        <x:v>0</x:v>
      </x:c>
      <x:c r="CN19" s="70">
        <x:f t="shared" si="24"/>
        <x:v>0</x:v>
      </x:c>
      <x:c r="CO19" s="70">
        <x:f t="shared" si="24"/>
        <x:v>0</x:v>
      </x:c>
      <x:c r="CP19" s="73">
        <x:f t="shared" si="24"/>
        <x:v>0</x:v>
      </x:c>
      <x:c r="CQ19" s="70">
        <x:f t="shared" si="24"/>
        <x:v>0</x:v>
      </x:c>
      <x:c r="CR19" s="73">
        <x:f t="shared" si="24"/>
        <x:v>0</x:v>
      </x:c>
      <x:c r="CS19" s="70">
        <x:f t="shared" si="24"/>
        <x:v>0</x:v>
      </x:c>
      <x:c r="CT19" s="70">
        <x:f t="shared" si="24"/>
        <x:v>0</x:v>
      </x:c>
      <x:c r="CU19" s="70">
        <x:f t="shared" si="24"/>
        <x:v>0</x:v>
      </x:c>
      <x:c r="CV19" s="70">
        <x:f t="shared" si="24"/>
        <x:v>0</x:v>
      </x:c>
      <x:c r="CW19" s="70">
        <x:f t="shared" si="24"/>
        <x:v>0</x:v>
      </x:c>
      <x:c r="CX19" s="70">
        <x:f t="shared" si="24"/>
        <x:v>0</x:v>
      </x:c>
      <x:c r="CY19" s="370" t="s">
        <x:v>677</x:v>
      </x:c>
      <x:c r="CZ19" s="70">
        <x:f t="shared" ref="CZ19:DG19" si="25">SUM(CZ20:CZ21)</x:f>
        <x:v>0</x:v>
      </x:c>
      <x:c r="DA19" s="73">
        <x:f t="shared" si="25"/>
        <x:v>0</x:v>
      </x:c>
      <x:c r="DB19" s="70">
        <x:f t="shared" si="25"/>
        <x:v>1</x:v>
      </x:c>
      <x:c r="DC19" s="73">
        <x:f t="shared" si="25"/>
        <x:v>2444</x:v>
      </x:c>
      <x:c r="DD19" s="70">
        <x:f t="shared" si="25"/>
        <x:v>1</x:v>
      </x:c>
      <x:c r="DE19" s="73">
        <x:f t="shared" si="25"/>
        <x:v>2444</x:v>
      </x:c>
      <x:c r="DF19" s="70">
        <x:f t="shared" si="25"/>
        <x:v>0</x:v>
      </x:c>
      <x:c r="DG19" s="104">
        <x:f t="shared" si="25"/>
        <x:v>0</x:v>
      </x:c>
      <x:c r="DH19" s="67"/>
    </x:row>
    <x:row r="20" spans="1:112" s="33" customFormat="1" ht="30" customHeight="1">
      <x:c r="A20" s="485" t="s">
        <x:v>1097</x:v>
      </x:c>
      <x:c r="B20" s="114"/>
      <x:c r="C20" s="73"/>
      <x:c r="D20" s="70"/>
      <x:c r="E20" s="73"/>
      <x:c r="F20" s="70"/>
      <x:c r="G20" s="73"/>
      <x:c r="H20" s="70"/>
      <x:c r="I20" s="73"/>
      <x:c r="J20" s="70"/>
      <x:c r="K20" s="70"/>
      <x:c r="L20" s="73"/>
      <x:c r="M20" s="70"/>
      <x:c r="N20" s="70"/>
      <x:c r="O20" s="70"/>
      <x:c r="P20" s="70"/>
      <x:c r="Q20" s="70"/>
      <x:c r="R20" s="73"/>
      <x:c r="S20" s="70"/>
      <x:c r="T20" s="73"/>
      <x:c r="U20" s="70"/>
      <x:c r="V20" s="73"/>
      <x:c r="W20" s="70"/>
      <x:c r="X20" s="70"/>
      <x:c r="Y20" s="70"/>
      <x:c r="Z20" s="70"/>
      <x:c r="AA20" s="70"/>
      <x:c r="AB20" s="70"/>
      <x:c r="AC20" s="70"/>
      <x:c r="AD20" s="70"/>
      <x:c r="AE20" s="70"/>
      <x:c r="AF20" s="70"/>
      <x:c r="AG20" s="70"/>
      <x:c r="AH20" s="70"/>
      <x:c r="AI20" s="70"/>
      <x:c r="AJ20" s="70"/>
      <x:c r="AK20" s="70"/>
      <x:c r="AL20" s="485" t="s">
        <x:v>1097</x:v>
      </x:c>
      <x:c r="AM20" s="70"/>
      <x:c r="AN20" s="73"/>
      <x:c r="AO20" s="70"/>
      <x:c r="AP20" s="70"/>
      <x:c r="AQ20" s="70"/>
      <x:c r="AR20" s="73"/>
      <x:c r="AS20" s="70"/>
      <x:c r="AT20" s="73"/>
      <x:c r="AU20" s="70"/>
      <x:c r="AV20" s="70"/>
      <x:c r="AW20" s="70"/>
      <x:c r="AX20" s="70"/>
      <x:c r="AY20" s="70"/>
      <x:c r="AZ20" s="70"/>
      <x:c r="BA20" s="73"/>
      <x:c r="BB20" s="70"/>
      <x:c r="BC20" s="70"/>
      <x:c r="BD20" s="70"/>
      <x:c r="BE20" s="70"/>
      <x:c r="BF20" s="70"/>
      <x:c r="BG20" s="70"/>
      <x:c r="BH20" s="70"/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/>
      <x:c r="BT20" s="70"/>
      <x:c r="BU20" s="70"/>
      <x:c r="BV20" s="485" t="s">
        <x:v>1097</x:v>
      </x:c>
      <x:c r="BW20" s="70"/>
      <x:c r="BX20" s="70"/>
      <x:c r="BY20" s="73"/>
      <x:c r="BZ20" s="70"/>
      <x:c r="CA20" s="73"/>
      <x:c r="CB20" s="70"/>
      <x:c r="CC20" s="73"/>
      <x:c r="CD20" s="70"/>
      <x:c r="CE20" s="70"/>
      <x:c r="CF20" s="73"/>
      <x:c r="CG20" s="70"/>
      <x:c r="CH20" s="70"/>
      <x:c r="CI20" s="70"/>
      <x:c r="CJ20" s="70"/>
      <x:c r="CK20" s="70"/>
      <x:c r="CL20" s="70"/>
      <x:c r="CM20" s="70"/>
      <x:c r="CN20" s="70"/>
      <x:c r="CO20" s="70"/>
      <x:c r="CP20" s="73"/>
      <x:c r="CQ20" s="70"/>
      <x:c r="CR20" s="73"/>
      <x:c r="CS20" s="70"/>
      <x:c r="CT20" s="70"/>
      <x:c r="CU20" s="70"/>
      <x:c r="CV20" s="70"/>
      <x:c r="CW20" s="70"/>
      <x:c r="CX20" s="70"/>
      <x:c r="CY20" s="485" t="s">
        <x:v>1097</x:v>
      </x:c>
      <x:c r="CZ20" s="70"/>
      <x:c r="DA20" s="73"/>
      <x:c r="DB20" s="70">
        <x:f>SUM(DD20+DF20)</x:f>
        <x:v>1</x:v>
      </x:c>
      <x:c r="DC20" s="73">
        <x:f>SUM(DE20+DG20)</x:f>
        <x:v>2444</x:v>
      </x:c>
      <x:c r="DD20" s="70">
        <x:v>1</x:v>
      </x:c>
      <x:c r="DE20" s="73">
        <x:v>2444</x:v>
      </x:c>
      <x:c r="DF20" s="70"/>
      <x:c r="DG20" s="104"/>
      <x:c r="DH20" s="68"/>
    </x:row>
    <x:row r="21" spans="1:112" s="31" customFormat="1" ht="30" customHeight="1">
      <x:c r="A21" s="485" t="s">
        <x:v>1076</x:v>
      </x:c>
      <x:c r="B21" s="114"/>
      <x:c r="C21" s="73"/>
      <x:c r="D21" s="70"/>
      <x:c r="E21" s="73"/>
      <x:c r="F21" s="70"/>
      <x:c r="G21" s="73"/>
      <x:c r="H21" s="70"/>
      <x:c r="I21" s="73"/>
      <x:c r="J21" s="70"/>
      <x:c r="K21" s="70"/>
      <x:c r="L21" s="73"/>
      <x:c r="M21" s="70"/>
      <x:c r="N21" s="70"/>
      <x:c r="O21" s="70"/>
      <x:c r="P21" s="70"/>
      <x:c r="Q21" s="70"/>
      <x:c r="R21" s="73"/>
      <x:c r="S21" s="70"/>
      <x:c r="T21" s="73"/>
      <x:c r="U21" s="70"/>
      <x:c r="V21" s="73"/>
      <x:c r="W21" s="70"/>
      <x:c r="X21" s="70"/>
      <x:c r="Y21" s="70"/>
      <x:c r="Z21" s="70"/>
      <x:c r="AA21" s="70"/>
      <x:c r="AB21" s="70"/>
      <x:c r="AC21" s="70"/>
      <x:c r="AD21" s="70"/>
      <x:c r="AE21" s="70"/>
      <x:c r="AF21" s="70"/>
      <x:c r="AG21" s="70"/>
      <x:c r="AH21" s="70"/>
      <x:c r="AI21" s="70"/>
      <x:c r="AJ21" s="70"/>
      <x:c r="AK21" s="70"/>
      <x:c r="AL21" s="485" t="s">
        <x:v>1076</x:v>
      </x:c>
      <x:c r="AM21" s="70"/>
      <x:c r="AN21" s="73"/>
      <x:c r="AO21" s="70"/>
      <x:c r="AP21" s="70"/>
      <x:c r="AQ21" s="70"/>
      <x:c r="AR21" s="73"/>
      <x:c r="AS21" s="70"/>
      <x:c r="AT21" s="73"/>
      <x:c r="AU21" s="70"/>
      <x:c r="AV21" s="70"/>
      <x:c r="AW21" s="70"/>
      <x:c r="AX21" s="70"/>
      <x:c r="AY21" s="70"/>
      <x:c r="AZ21" s="70"/>
      <x:c r="BA21" s="73"/>
      <x:c r="BB21" s="70"/>
      <x:c r="BC21" s="70"/>
      <x:c r="BD21" s="70"/>
      <x:c r="BE21" s="70"/>
      <x:c r="BF21" s="70"/>
      <x:c r="BG21" s="70"/>
      <x:c r="BH21" s="70"/>
      <x:c r="BI21" s="70"/>
      <x:c r="BJ21" s="73"/>
      <x:c r="BK21" s="70"/>
      <x:c r="BL21" s="73"/>
      <x:c r="BM21" s="70"/>
      <x:c r="BN21" s="73"/>
      <x:c r="BO21" s="70"/>
      <x:c r="BP21" s="73"/>
      <x:c r="BQ21" s="70"/>
      <x:c r="BR21" s="70"/>
      <x:c r="BS21" s="70"/>
      <x:c r="BT21" s="70"/>
      <x:c r="BU21" s="70"/>
      <x:c r="BV21" s="485" t="s">
        <x:v>1076</x:v>
      </x:c>
      <x:c r="BW21" s="70"/>
      <x:c r="BX21" s="70"/>
      <x:c r="BY21" s="73"/>
      <x:c r="BZ21" s="70"/>
      <x:c r="CA21" s="73"/>
      <x:c r="CB21" s="70"/>
      <x:c r="CC21" s="73"/>
      <x:c r="CD21" s="70"/>
      <x:c r="CE21" s="70"/>
      <x:c r="CF21" s="73"/>
      <x:c r="CG21" s="70"/>
      <x:c r="CH21" s="70"/>
      <x:c r="CI21" s="70"/>
      <x:c r="CJ21" s="70"/>
      <x:c r="CK21" s="70"/>
      <x:c r="CL21" s="70"/>
      <x:c r="CM21" s="70"/>
      <x:c r="CN21" s="70"/>
      <x:c r="CO21" s="70"/>
      <x:c r="CP21" s="73"/>
      <x:c r="CQ21" s="70"/>
      <x:c r="CR21" s="73"/>
      <x:c r="CS21" s="70"/>
      <x:c r="CT21" s="70"/>
      <x:c r="CU21" s="70"/>
      <x:c r="CV21" s="70"/>
      <x:c r="CW21" s="70"/>
      <x:c r="CX21" s="70"/>
      <x:c r="CY21" s="485" t="s">
        <x:v>1076</x:v>
      </x:c>
      <x:c r="CZ21" s="70"/>
      <x:c r="DA21" s="73"/>
      <x:c r="DB21" s="70"/>
      <x:c r="DC21" s="73"/>
      <x:c r="DD21" s="70"/>
      <x:c r="DE21" s="73"/>
      <x:c r="DF21" s="70"/>
      <x:c r="DG21" s="104"/>
      <x:c r="DH21" s="66"/>
    </x:row>
    <x:row r="22" spans="1:112" s="31" customFormat="1" ht="30" customHeight="1">
      <x:c r="A22" s="370" t="s">
        <x:v>1359</x:v>
      </x:c>
      <x:c r="B22" s="114">
        <x:f t="shared" ref="B22:AK22" si="26">SUM(B23,B42)</x:f>
        <x:v>1</x:v>
      </x:c>
      <x:c r="C22" s="73">
        <x:f t="shared" si="26"/>
        <x:v>315.60000000000002</x:v>
      </x:c>
      <x:c r="D22" s="70">
        <x:f t="shared" si="26"/>
        <x:v>0</x:v>
      </x:c>
      <x:c r="E22" s="73">
        <x:f t="shared" si="26"/>
        <x:v>0</x:v>
      </x:c>
      <x:c r="F22" s="70">
        <x:f t="shared" si="26"/>
        <x:v>1</x:v>
      </x:c>
      <x:c r="G22" s="73">
        <x:f t="shared" si="26"/>
        <x:v>164.5</x:v>
      </x:c>
      <x:c r="H22" s="70">
        <x:f t="shared" si="26"/>
        <x:v>0</x:v>
      </x:c>
      <x:c r="I22" s="73">
        <x:f t="shared" si="26"/>
        <x:v>0</x:v>
      </x:c>
      <x:c r="J22" s="70">
        <x:f t="shared" si="26"/>
        <x:v>12</x:v>
      </x:c>
      <x:c r="K22" s="70">
        <x:f t="shared" si="26"/>
        <x:v>0</x:v>
      </x:c>
      <x:c r="L22" s="73">
        <x:f t="shared" si="26"/>
        <x:v>0</x:v>
      </x:c>
      <x:c r="M22" s="70">
        <x:f t="shared" si="26"/>
        <x:v>1</x:v>
      </x:c>
      <x:c r="N22" s="70">
        <x:f t="shared" si="26"/>
        <x:v>0</x:v>
      </x:c>
      <x:c r="O22" s="70">
        <x:f t="shared" si="26"/>
        <x:v>1</x:v>
      </x:c>
      <x:c r="P22" s="70">
        <x:f t="shared" si="26"/>
        <x:v>3</x:v>
      </x:c>
      <x:c r="Q22" s="70">
        <x:f t="shared" si="26"/>
        <x:v>0</x:v>
      </x:c>
      <x:c r="R22" s="73">
        <x:f t="shared" si="26"/>
        <x:v>0</x:v>
      </x:c>
      <x:c r="S22" s="70">
        <x:f t="shared" si="26"/>
        <x:v>5</x:v>
      </x:c>
      <x:c r="T22" s="73">
        <x:f t="shared" si="26"/>
        <x:v>74</x:v>
      </x:c>
      <x:c r="U22" s="70">
        <x:f t="shared" si="26"/>
        <x:v>4</x:v>
      </x:c>
      <x:c r="V22" s="73">
        <x:f t="shared" si="26"/>
        <x:v>275.75</x:v>
      </x:c>
      <x:c r="W22" s="70">
        <x:f t="shared" si="26"/>
        <x:v>0</x:v>
      </x:c>
      <x:c r="X22" s="70">
        <x:f t="shared" si="26"/>
        <x:v>112</x:v>
      </x:c>
      <x:c r="Y22" s="70">
        <x:f t="shared" si="26"/>
        <x:v>3</x:v>
      </x:c>
      <x:c r="Z22" s="70">
        <x:f t="shared" si="26"/>
        <x:v>7</x:v>
      </x:c>
      <x:c r="AA22" s="70">
        <x:f t="shared" si="26"/>
        <x:v>6</x:v>
      </x:c>
      <x:c r="AB22" s="70">
        <x:f t="shared" si="26"/>
        <x:v>1</x:v>
      </x:c>
      <x:c r="AC22" s="70">
        <x:f t="shared" si="26"/>
        <x:v>2</x:v>
      </x:c>
      <x:c r="AD22" s="70">
        <x:f t="shared" si="26"/>
        <x:v>3</x:v>
      </x:c>
      <x:c r="AE22" s="70">
        <x:f t="shared" si="26"/>
        <x:v>0</x:v>
      </x:c>
      <x:c r="AF22" s="70">
        <x:f t="shared" si="26"/>
        <x:v>0</x:v>
      </x:c>
      <x:c r="AG22" s="70">
        <x:f t="shared" si="26"/>
        <x:v>13</x:v>
      </x:c>
      <x:c r="AH22" s="70">
        <x:f t="shared" si="26"/>
        <x:v>0</x:v>
      </x:c>
      <x:c r="AI22" s="70">
        <x:f t="shared" si="26"/>
        <x:v>0</x:v>
      </x:c>
      <x:c r="AJ22" s="70">
        <x:f t="shared" si="26"/>
        <x:v>15</x:v>
      </x:c>
      <x:c r="AK22" s="70">
        <x:f t="shared" si="26"/>
        <x:v>20</x:v>
      </x:c>
      <x:c r="AL22" s="370" t="s">
        <x:v>1359</x:v>
      </x:c>
      <x:c r="AM22" s="70">
        <x:f t="shared" ref="AM22:BU22" si="27">SUM(AM23,AM42)</x:f>
        <x:v>1</x:v>
      </x:c>
      <x:c r="AN22" s="73">
        <x:f t="shared" si="27"/>
        <x:v>362</x:v>
      </x:c>
      <x:c r="AO22" s="70">
        <x:f t="shared" si="27"/>
        <x:v>0</x:v>
      </x:c>
      <x:c r="AP22" s="70">
        <x:f t="shared" si="27"/>
        <x:v>0</x:v>
      </x:c>
      <x:c r="AQ22" s="70">
        <x:f t="shared" si="27"/>
        <x:v>0</x:v>
      </x:c>
      <x:c r="AR22" s="73">
        <x:f t="shared" si="27"/>
        <x:v>0</x:v>
      </x:c>
      <x:c r="AS22" s="70">
        <x:f t="shared" si="27"/>
        <x:v>0</x:v>
      </x:c>
      <x:c r="AT22" s="73">
        <x:f t="shared" si="27"/>
        <x:v>0</x:v>
      </x:c>
      <x:c r="AU22" s="70">
        <x:f t="shared" si="27"/>
        <x:v>0</x:v>
      </x:c>
      <x:c r="AV22" s="70">
        <x:f t="shared" si="27"/>
        <x:v>0</x:v>
      </x:c>
      <x:c r="AW22" s="70">
        <x:f t="shared" si="27"/>
        <x:v>0</x:v>
      </x:c>
      <x:c r="AX22" s="70">
        <x:f t="shared" si="27"/>
        <x:v>0</x:v>
      </x:c>
      <x:c r="AY22" s="70">
        <x:f t="shared" si="27"/>
        <x:v>0</x:v>
      </x:c>
      <x:c r="AZ22" s="70">
        <x:f t="shared" si="27"/>
        <x:v>1</x:v>
      </x:c>
      <x:c r="BA22" s="73">
        <x:f t="shared" si="27"/>
        <x:v>80</x:v>
      </x:c>
      <x:c r="BB22" s="70">
        <x:f t="shared" si="27"/>
        <x:v>0</x:v>
      </x:c>
      <x:c r="BC22" s="70">
        <x:f t="shared" si="27"/>
        <x:v>0</x:v>
      </x:c>
      <x:c r="BD22" s="70">
        <x:f t="shared" si="27"/>
        <x:v>1</x:v>
      </x:c>
      <x:c r="BE22" s="70">
        <x:f t="shared" si="27"/>
        <x:v>16</x:v>
      </x:c>
      <x:c r="BF22" s="70">
        <x:f t="shared" si="27"/>
        <x:v>79</x:v>
      </x:c>
      <x:c r="BG22" s="70">
        <x:f t="shared" si="27"/>
        <x:v>0</x:v>
      </x:c>
      <x:c r="BH22" s="70">
        <x:f t="shared" si="27"/>
        <x:v>0</x:v>
      </x:c>
      <x:c r="BI22" s="70">
        <x:f t="shared" si="27"/>
        <x:v>0</x:v>
      </x:c>
      <x:c r="BJ22" s="73">
        <x:f t="shared" si="27"/>
        <x:v>0</x:v>
      </x:c>
      <x:c r="BK22" s="70">
        <x:f t="shared" si="27"/>
        <x:v>0</x:v>
      </x:c>
      <x:c r="BL22" s="73">
        <x:f t="shared" si="27"/>
        <x:v>0</x:v>
      </x:c>
      <x:c r="BM22" s="70">
        <x:f t="shared" si="27"/>
        <x:v>0</x:v>
      </x:c>
      <x:c r="BN22" s="73">
        <x:f t="shared" si="27"/>
        <x:v>0</x:v>
      </x:c>
      <x:c r="BO22" s="70">
        <x:f t="shared" si="27"/>
        <x:v>0</x:v>
      </x:c>
      <x:c r="BP22" s="73">
        <x:f t="shared" si="27"/>
        <x:v>0</x:v>
      </x:c>
      <x:c r="BQ22" s="70">
        <x:f t="shared" si="27"/>
        <x:v>0</x:v>
      </x:c>
      <x:c r="BR22" s="70">
        <x:f t="shared" si="27"/>
        <x:v>0</x:v>
      </x:c>
      <x:c r="BS22" s="70">
        <x:f t="shared" si="27"/>
        <x:v>0</x:v>
      </x:c>
      <x:c r="BT22" s="70">
        <x:f t="shared" si="27"/>
        <x:v>0</x:v>
      </x:c>
      <x:c r="BU22" s="70">
        <x:f t="shared" si="27"/>
        <x:v>0</x:v>
      </x:c>
      <x:c r="BV22" s="370" t="s">
        <x:v>1359</x:v>
      </x:c>
      <x:c r="BW22" s="70">
        <x:f t="shared" ref="BW22:CX22" si="28">SUM(BW23,BW42)</x:f>
        <x:v>1</x:v>
      </x:c>
      <x:c r="BX22" s="70">
        <x:f t="shared" si="28"/>
        <x:v>105</x:v>
      </x:c>
      <x:c r="BY22" s="73">
        <x:f t="shared" si="28"/>
        <x:v>3635.5</x:v>
      </x:c>
      <x:c r="BZ22" s="70">
        <x:f t="shared" si="28"/>
        <x:v>0</x:v>
      </x:c>
      <x:c r="CA22" s="73">
        <x:f t="shared" si="28"/>
        <x:v>0</x:v>
      </x:c>
      <x:c r="CB22" s="70">
        <x:f t="shared" si="28"/>
        <x:v>0</x:v>
      </x:c>
      <x:c r="CC22" s="73">
        <x:f t="shared" si="28"/>
        <x:v>0</x:v>
      </x:c>
      <x:c r="CD22" s="70">
        <x:f t="shared" si="28"/>
        <x:v>0</x:v>
      </x:c>
      <x:c r="CE22" s="70">
        <x:f t="shared" si="28"/>
        <x:v>7</x:v>
      </x:c>
      <x:c r="CF22" s="73">
        <x:f t="shared" si="28"/>
        <x:v>149.32999999999998</x:v>
      </x:c>
      <x:c r="CG22" s="70">
        <x:f t="shared" si="28"/>
        <x:v>0</x:v>
      </x:c>
      <x:c r="CH22" s="70">
        <x:f t="shared" si="28"/>
        <x:v>0</x:v>
      </x:c>
      <x:c r="CI22" s="70">
        <x:f t="shared" si="28"/>
        <x:v>1</x:v>
      </x:c>
      <x:c r="CJ22" s="70">
        <x:f t="shared" si="28"/>
        <x:v>4</x:v>
      </x:c>
      <x:c r="CK22" s="70">
        <x:f t="shared" si="28"/>
        <x:v>0</x:v>
      </x:c>
      <x:c r="CL22" s="70">
        <x:f t="shared" si="28"/>
        <x:v>0</x:v>
      </x:c>
      <x:c r="CM22" s="70">
        <x:f t="shared" si="28"/>
        <x:v>0</x:v>
      </x:c>
      <x:c r="CN22" s="70">
        <x:f t="shared" si="28"/>
        <x:v>0</x:v>
      </x:c>
      <x:c r="CO22" s="70">
        <x:f t="shared" si="28"/>
        <x:v>1</x:v>
      </x:c>
      <x:c r="CP22" s="73">
        <x:f t="shared" si="28"/>
        <x:v>153.59999999999999</x:v>
      </x:c>
      <x:c r="CQ22" s="70">
        <x:f t="shared" si="28"/>
        <x:v>22</x:v>
      </x:c>
      <x:c r="CR22" s="73">
        <x:f t="shared" si="28"/>
        <x:v>1431.0999999999999</x:v>
      </x:c>
      <x:c r="CS22" s="70">
        <x:f t="shared" si="28"/>
        <x:v>120</x:v>
      </x:c>
      <x:c r="CT22" s="70">
        <x:f t="shared" si="28"/>
        <x:v>4</x:v>
      </x:c>
      <x:c r="CU22" s="70">
        <x:f t="shared" si="28"/>
        <x:v>9</x:v>
      </x:c>
      <x:c r="CV22" s="70">
        <x:f t="shared" si="28"/>
        <x:v>19</x:v>
      </x:c>
      <x:c r="CW22" s="70">
        <x:f t="shared" si="28"/>
        <x:v>0</x:v>
      </x:c>
      <x:c r="CX22" s="70">
        <x:f t="shared" si="28"/>
        <x:v>0</x:v>
      </x:c>
      <x:c r="CY22" s="370" t="s">
        <x:v>1359</x:v>
      </x:c>
      <x:c r="CZ22" s="70">
        <x:f t="shared" ref="CZ22:DG22" si="29">SUM(CZ23,CZ42)</x:f>
        <x:v>11</x:v>
      </x:c>
      <x:c r="DA22" s="73">
        <x:f t="shared" si="29"/>
        <x:v>692.68000000000006</x:v>
      </x:c>
      <x:c r="DB22" s="70">
        <x:f t="shared" si="29"/>
        <x:v>2</x:v>
      </x:c>
      <x:c r="DC22" s="73">
        <x:f t="shared" si="29"/>
        <x:v>156.69999999999999</x:v>
      </x:c>
      <x:c r="DD22" s="70">
        <x:f t="shared" si="29"/>
        <x:v>2</x:v>
      </x:c>
      <x:c r="DE22" s="73">
        <x:f t="shared" si="29"/>
        <x:v>156.69999999999999</x:v>
      </x:c>
      <x:c r="DF22" s="70">
        <x:f t="shared" si="29"/>
        <x:v>0</x:v>
      </x:c>
      <x:c r="DG22" s="104">
        <x:f t="shared" si="29"/>
        <x:v>0</x:v>
      </x:c>
      <x:c r="DH22" s="66"/>
    </x:row>
    <x:row r="23" spans="1:112" s="31" customFormat="1" ht="30" customHeight="1">
      <x:c r="A23" s="370" t="s">
        <x:v>675</x:v>
      </x:c>
      <x:c r="B23" s="114">
        <x:f t="shared" ref="B23:AB23" si="30">SUM(B24:B41)</x:f>
        <x:v>1</x:v>
      </x:c>
      <x:c r="C23" s="73">
        <x:f t="shared" si="30"/>
        <x:v>315.60000000000002</x:v>
      </x:c>
      <x:c r="D23" s="70">
        <x:f t="shared" si="30"/>
        <x:v>0</x:v>
      </x:c>
      <x:c r="E23" s="73">
        <x:f t="shared" si="30"/>
        <x:v>0</x:v>
      </x:c>
      <x:c r="F23" s="70">
        <x:f t="shared" si="30"/>
        <x:v>1</x:v>
      </x:c>
      <x:c r="G23" s="73">
        <x:f t="shared" si="30"/>
        <x:v>164.5</x:v>
      </x:c>
      <x:c r="H23" s="70">
        <x:f t="shared" si="30"/>
        <x:v>0</x:v>
      </x:c>
      <x:c r="I23" s="73">
        <x:f t="shared" si="30"/>
        <x:v>0</x:v>
      </x:c>
      <x:c r="J23" s="70">
        <x:f t="shared" si="30"/>
        <x:v>12</x:v>
      </x:c>
      <x:c r="K23" s="70">
        <x:f t="shared" si="30"/>
        <x:v>0</x:v>
      </x:c>
      <x:c r="L23" s="73">
        <x:f t="shared" si="30"/>
        <x:v>0</x:v>
      </x:c>
      <x:c r="M23" s="70">
        <x:f t="shared" si="30"/>
        <x:v>1</x:v>
      </x:c>
      <x:c r="N23" s="70">
        <x:f t="shared" si="30"/>
        <x:v>0</x:v>
      </x:c>
      <x:c r="O23" s="70">
        <x:f t="shared" si="30"/>
        <x:v>1</x:v>
      </x:c>
      <x:c r="P23" s="70">
        <x:f t="shared" si="30"/>
        <x:v>3</x:v>
      </x:c>
      <x:c r="Q23" s="70">
        <x:f t="shared" si="30"/>
        <x:v>0</x:v>
      </x:c>
      <x:c r="R23" s="73">
        <x:f t="shared" si="30"/>
        <x:v>0</x:v>
      </x:c>
      <x:c r="S23" s="70">
        <x:f t="shared" si="30"/>
        <x:v>5</x:v>
      </x:c>
      <x:c r="T23" s="73">
        <x:f t="shared" si="30"/>
        <x:v>74</x:v>
      </x:c>
      <x:c r="U23" s="70">
        <x:f t="shared" si="30"/>
        <x:v>4</x:v>
      </x:c>
      <x:c r="V23" s="73">
        <x:f t="shared" si="30"/>
        <x:v>275.75</x:v>
      </x:c>
      <x:c r="W23" s="70">
        <x:f t="shared" si="30"/>
        <x:v>0</x:v>
      </x:c>
      <x:c r="X23" s="70">
        <x:f t="shared" si="30"/>
        <x:v>112</x:v>
      </x:c>
      <x:c r="Y23" s="70">
        <x:f t="shared" si="30"/>
        <x:v>3</x:v>
      </x:c>
      <x:c r="Z23" s="70">
        <x:f t="shared" si="30"/>
        <x:v>7</x:v>
      </x:c>
      <x:c r="AA23" s="70">
        <x:f t="shared" si="30"/>
        <x:v>6</x:v>
      </x:c>
      <x:c r="AB23" s="70">
        <x:f t="shared" si="30"/>
        <x:v>1</x:v>
      </x:c>
      <x:c r="AC23" s="70">
        <x:f>SUM(AC24:AC41)</x:f>
        <x:v>2</x:v>
      </x:c>
      <x:c r="AD23" s="70">
        <x:f t="shared" ref="AD23:CO23" si="31">SUM(AD24:AD41)</x:f>
        <x:v>3</x:v>
      </x:c>
      <x:c r="AE23" s="70">
        <x:f t="shared" si="31"/>
        <x:v>0</x:v>
      </x:c>
      <x:c r="AF23" s="70">
        <x:f t="shared" si="31"/>
        <x:v>0</x:v>
      </x:c>
      <x:c r="AG23" s="70">
        <x:f t="shared" si="31"/>
        <x:v>13</x:v>
      </x:c>
      <x:c r="AH23" s="70">
        <x:f t="shared" si="31"/>
        <x:v>0</x:v>
      </x:c>
      <x:c r="AI23" s="70">
        <x:f t="shared" si="31"/>
        <x:v>0</x:v>
      </x:c>
      <x:c r="AJ23" s="70">
        <x:f t="shared" si="31"/>
        <x:v>15</x:v>
      </x:c>
      <x:c r="AK23" s="70">
        <x:f t="shared" si="31"/>
        <x:v>20</x:v>
      </x:c>
      <x:c r="AL23" s="370" t="s">
        <x:v>675</x:v>
      </x:c>
      <x:c r="AM23" s="70">
        <x:f t="shared" si="31"/>
        <x:v>1</x:v>
      </x:c>
      <x:c r="AN23" s="73">
        <x:f t="shared" si="31"/>
        <x:v>362</x:v>
      </x:c>
      <x:c r="AO23" s="70">
        <x:f t="shared" si="31"/>
        <x:v>0</x:v>
      </x:c>
      <x:c r="AP23" s="70">
        <x:f t="shared" si="31"/>
        <x:v>0</x:v>
      </x:c>
      <x:c r="AQ23" s="70">
        <x:f t="shared" si="31"/>
        <x:v>0</x:v>
      </x:c>
      <x:c r="AR23" s="73">
        <x:f t="shared" si="31"/>
        <x:v>0</x:v>
      </x:c>
      <x:c r="AS23" s="70">
        <x:f t="shared" si="31"/>
        <x:v>0</x:v>
      </x:c>
      <x:c r="AT23" s="73">
        <x:f t="shared" si="31"/>
        <x:v>0</x:v>
      </x:c>
      <x:c r="AU23" s="70">
        <x:f t="shared" si="31"/>
        <x:v>0</x:v>
      </x:c>
      <x:c r="AV23" s="70">
        <x:f t="shared" si="31"/>
        <x:v>0</x:v>
      </x:c>
      <x:c r="AW23" s="70">
        <x:f t="shared" si="31"/>
        <x:v>0</x:v>
      </x:c>
      <x:c r="AX23" s="70">
        <x:f t="shared" si="31"/>
        <x:v>0</x:v>
      </x:c>
      <x:c r="AY23" s="70">
        <x:f t="shared" si="31"/>
        <x:v>0</x:v>
      </x:c>
      <x:c r="AZ23" s="70">
        <x:f t="shared" si="31"/>
        <x:v>1</x:v>
      </x:c>
      <x:c r="BA23" s="73">
        <x:f t="shared" si="31"/>
        <x:v>80</x:v>
      </x:c>
      <x:c r="BB23" s="70">
        <x:f t="shared" si="31"/>
        <x:v>0</x:v>
      </x:c>
      <x:c r="BC23" s="70">
        <x:f t="shared" si="31"/>
        <x:v>0</x:v>
      </x:c>
      <x:c r="BD23" s="70">
        <x:f t="shared" si="31"/>
        <x:v>1</x:v>
      </x:c>
      <x:c r="BE23" s="70">
        <x:f t="shared" si="31"/>
        <x:v>16</x:v>
      </x:c>
      <x:c r="BF23" s="70">
        <x:f t="shared" si="31"/>
        <x:v>79</x:v>
      </x:c>
      <x:c r="BG23" s="70">
        <x:f t="shared" si="31"/>
        <x:v>0</x:v>
      </x:c>
      <x:c r="BH23" s="70">
        <x:f t="shared" si="31"/>
        <x:v>0</x:v>
      </x:c>
      <x:c r="BI23" s="70">
        <x:f t="shared" si="31"/>
        <x:v>0</x:v>
      </x:c>
      <x:c r="BJ23" s="73">
        <x:f t="shared" si="31"/>
        <x:v>0</x:v>
      </x:c>
      <x:c r="BK23" s="70">
        <x:f t="shared" si="31"/>
        <x:v>0</x:v>
      </x:c>
      <x:c r="BL23" s="73">
        <x:f t="shared" si="31"/>
        <x:v>0</x:v>
      </x:c>
      <x:c r="BM23" s="70">
        <x:f t="shared" si="31"/>
        <x:v>0</x:v>
      </x:c>
      <x:c r="BN23" s="73">
        <x:f t="shared" si="31"/>
        <x:v>0</x:v>
      </x:c>
      <x:c r="BO23" s="70">
        <x:f t="shared" si="31"/>
        <x:v>0</x:v>
      </x:c>
      <x:c r="BP23" s="73">
        <x:f t="shared" si="31"/>
        <x:v>0</x:v>
      </x:c>
      <x:c r="BQ23" s="70">
        <x:f t="shared" si="31"/>
        <x:v>0</x:v>
      </x:c>
      <x:c r="BR23" s="70">
        <x:f t="shared" si="31"/>
        <x:v>0</x:v>
      </x:c>
      <x:c r="BS23" s="70">
        <x:f t="shared" si="31"/>
        <x:v>0</x:v>
      </x:c>
      <x:c r="BT23" s="70">
        <x:f t="shared" si="31"/>
        <x:v>0</x:v>
      </x:c>
      <x:c r="BU23" s="70">
        <x:f t="shared" si="31"/>
        <x:v>0</x:v>
      </x:c>
      <x:c r="BV23" s="370" t="s">
        <x:v>675</x:v>
      </x:c>
      <x:c r="BW23" s="70">
        <x:f t="shared" si="31"/>
        <x:v>1</x:v>
      </x:c>
      <x:c r="BX23" s="70">
        <x:f t="shared" si="31"/>
        <x:v>105</x:v>
      </x:c>
      <x:c r="BY23" s="73">
        <x:f t="shared" si="31"/>
        <x:v>3635.5</x:v>
      </x:c>
      <x:c r="BZ23" s="70">
        <x:f t="shared" si="31"/>
        <x:v>0</x:v>
      </x:c>
      <x:c r="CA23" s="73">
        <x:f t="shared" si="31"/>
        <x:v>0</x:v>
      </x:c>
      <x:c r="CB23" s="70">
        <x:f t="shared" si="31"/>
        <x:v>0</x:v>
      </x:c>
      <x:c r="CC23" s="73">
        <x:f t="shared" si="31"/>
        <x:v>0</x:v>
      </x:c>
      <x:c r="CD23" s="70">
        <x:f t="shared" si="31"/>
        <x:v>0</x:v>
      </x:c>
      <x:c r="CE23" s="70">
        <x:f t="shared" si="31"/>
        <x:v>7</x:v>
      </x:c>
      <x:c r="CF23" s="73">
        <x:f t="shared" si="31"/>
        <x:v>149.32999999999998</x:v>
      </x:c>
      <x:c r="CG23" s="70">
        <x:f t="shared" si="31"/>
        <x:v>0</x:v>
      </x:c>
      <x:c r="CH23" s="70">
        <x:f t="shared" si="31"/>
        <x:v>0</x:v>
      </x:c>
      <x:c r="CI23" s="70">
        <x:f t="shared" si="31"/>
        <x:v>1</x:v>
      </x:c>
      <x:c r="CJ23" s="70">
        <x:f t="shared" si="31"/>
        <x:v>4</x:v>
      </x:c>
      <x:c r="CK23" s="70">
        <x:f t="shared" si="31"/>
        <x:v>0</x:v>
      </x:c>
      <x:c r="CL23" s="70">
        <x:f t="shared" si="31"/>
        <x:v>0</x:v>
      </x:c>
      <x:c r="CM23" s="70">
        <x:f t="shared" si="31"/>
        <x:v>0</x:v>
      </x:c>
      <x:c r="CN23" s="70">
        <x:f t="shared" si="31"/>
        <x:v>0</x:v>
      </x:c>
      <x:c r="CO23" s="70">
        <x:f t="shared" si="31"/>
        <x:v>1</x:v>
      </x:c>
      <x:c r="CP23" s="73">
        <x:f t="shared" ref="CP23:DG23" si="32">SUM(CP24:CP41)</x:f>
        <x:v>153.59999999999999</x:v>
      </x:c>
      <x:c r="CQ23" s="70">
        <x:f t="shared" si="32"/>
        <x:v>22</x:v>
      </x:c>
      <x:c r="CR23" s="73">
        <x:f t="shared" si="32"/>
        <x:v>1431.0999999999999</x:v>
      </x:c>
      <x:c r="CS23" s="70">
        <x:f t="shared" si="32"/>
        <x:v>120</x:v>
      </x:c>
      <x:c r="CT23" s="70">
        <x:f t="shared" si="32"/>
        <x:v>4</x:v>
      </x:c>
      <x:c r="CU23" s="70">
        <x:f t="shared" si="32"/>
        <x:v>9</x:v>
      </x:c>
      <x:c r="CV23" s="70">
        <x:f t="shared" si="32"/>
        <x:v>19</x:v>
      </x:c>
      <x:c r="CW23" s="70">
        <x:f t="shared" si="32"/>
        <x:v>0</x:v>
      </x:c>
      <x:c r="CX23" s="70">
        <x:f t="shared" si="32"/>
        <x:v>0</x:v>
      </x:c>
      <x:c r="CY23" s="370" t="s">
        <x:v>675</x:v>
      </x:c>
      <x:c r="CZ23" s="70">
        <x:f t="shared" si="32"/>
        <x:v>11</x:v>
      </x:c>
      <x:c r="DA23" s="73">
        <x:f t="shared" si="32"/>
        <x:v>692.68000000000006</x:v>
      </x:c>
      <x:c r="DB23" s="70">
        <x:f t="shared" si="32"/>
        <x:v>2</x:v>
      </x:c>
      <x:c r="DC23" s="73">
        <x:f t="shared" si="32"/>
        <x:v>156.69999999999999</x:v>
      </x:c>
      <x:c r="DD23" s="70">
        <x:f t="shared" si="32"/>
        <x:v>2</x:v>
      </x:c>
      <x:c r="DE23" s="73">
        <x:f t="shared" si="32"/>
        <x:v>156.69999999999999</x:v>
      </x:c>
      <x:c r="DF23" s="70">
        <x:f t="shared" si="32"/>
        <x:v>0</x:v>
      </x:c>
      <x:c r="DG23" s="104">
        <x:f t="shared" si="32"/>
        <x:v>0</x:v>
      </x:c>
      <x:c r="DH23" s="66"/>
    </x:row>
    <x:row r="24" spans="1:112" s="31" customFormat="1" ht="30" customHeight="1">
      <x:c r="A24" s="485" t="s">
        <x:v>1280</x:v>
      </x:c>
      <x:c r="B24" s="114"/>
      <x:c r="C24" s="73"/>
      <x:c r="D24" s="70"/>
      <x:c r="E24" s="73"/>
      <x:c r="F24" s="70"/>
      <x:c r="G24" s="73"/>
      <x:c r="H24" s="70"/>
      <x:c r="I24" s="73"/>
      <x:c r="J24" s="70">
        <x:v>1</x:v>
      </x:c>
      <x:c r="K24" s="70"/>
      <x:c r="L24" s="73"/>
      <x:c r="M24" s="70"/>
      <x:c r="N24" s="70"/>
      <x:c r="O24" s="70"/>
      <x:c r="P24" s="70"/>
      <x:c r="Q24" s="70"/>
      <x:c r="R24" s="73"/>
      <x:c r="S24" s="70"/>
      <x:c r="T24" s="73"/>
      <x:c r="U24" s="70">
        <x:v>1</x:v>
      </x:c>
      <x:c r="V24" s="73">
        <x:v>69.75</x:v>
      </x:c>
      <x:c r="W24" s="70"/>
      <x:c r="X24" s="70">
        <x:v>18</x:v>
      </x:c>
      <x:c r="Y24" s="70" t="s">
        <x:v>506</x:v>
      </x:c>
      <x:c r="Z24" s="70"/>
      <x:c r="AA24" s="70">
        <x:v>1</x:v>
      </x:c>
      <x:c r="AB24" s="70"/>
      <x:c r="AC24" s="70">
        <x:v>1</x:v>
      </x:c>
      <x:c r="AD24" s="70"/>
      <x:c r="AE24" s="70"/>
      <x:c r="AF24" s="70"/>
      <x:c r="AG24" s="70">
        <x:v>1</x:v>
      </x:c>
      <x:c r="AH24" s="70"/>
      <x:c r="AI24" s="70"/>
      <x:c r="AJ24" s="70">
        <x:v>3</x:v>
      </x:c>
      <x:c r="AK24" s="70">
        <x:v>4</x:v>
      </x:c>
      <x:c r="AL24" s="485" t="s">
        <x:v>1280</x:v>
      </x:c>
      <x:c r="AM24" s="70">
        <x:v>1</x:v>
      </x:c>
      <x:c r="AN24" s="73">
        <x:v>362</x:v>
      </x:c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/>
      <x:c r="AY24" s="70"/>
      <x:c r="AZ24" s="70"/>
      <x:c r="BA24" s="73"/>
      <x:c r="BB24" s="70"/>
      <x:c r="BC24" s="70"/>
      <x:c r="BD24" s="70">
        <x:v>1</x:v>
      </x:c>
      <x:c r="BE24" s="70">
        <x:v>1</x:v>
      </x:c>
      <x:c r="BF24" s="70">
        <x:v>6</x:v>
      </x:c>
      <x:c r="BG24" s="70"/>
      <x:c r="BH24" s="70"/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/>
      <x:c r="BU24" s="70"/>
      <x:c r="BV24" s="485" t="s">
        <x:v>1280</x:v>
      </x:c>
      <x:c r="BW24" s="70"/>
      <x:c r="BX24" s="70"/>
      <x:c r="BY24" s="73"/>
      <x:c r="BZ24" s="70"/>
      <x:c r="CA24" s="73"/>
      <x:c r="CB24" s="70"/>
      <x:c r="CC24" s="73"/>
      <x:c r="CD24" s="70"/>
      <x:c r="CE24" s="70">
        <x:v>1</x:v>
      </x:c>
      <x:c r="CF24" s="73">
        <x:v>45.039999999999999</x:v>
      </x:c>
      <x:c r="CG24" s="70"/>
      <x:c r="CH24" s="70"/>
      <x:c r="CI24" s="70">
        <x:v>1</x:v>
      </x:c>
      <x:c r="CJ24" s="70">
        <x:v>1</x:v>
      </x:c>
      <x:c r="CK24" s="70"/>
      <x:c r="CL24" s="70"/>
      <x:c r="CM24" s="70"/>
      <x:c r="CN24" s="70"/>
      <x:c r="CO24" s="70"/>
      <x:c r="CP24" s="73"/>
      <x:c r="CQ24" s="70">
        <x:v>1</x:v>
      </x:c>
      <x:c r="CR24" s="73">
        <x:v>64.799999999999997</x:v>
      </x:c>
      <x:c r="CS24" s="70">
        <x:v>10</x:v>
      </x:c>
      <x:c r="CT24" s="70">
        <x:v>1</x:v>
      </x:c>
      <x:c r="CU24" s="70">
        <x:v>1</x:v>
      </x:c>
      <x:c r="CV24" s="70">
        <x:v>2</x:v>
      </x:c>
      <x:c r="CW24" s="70"/>
      <x:c r="CX24" s="70"/>
      <x:c r="CY24" s="485" t="s">
        <x:v>1280</x:v>
      </x:c>
      <x:c r="CZ24" s="70">
        <x:v>2</x:v>
      </x:c>
      <x:c r="DA24" s="73">
        <x:v>76.030000000000001</x:v>
      </x:c>
      <x:c r="DB24" s="70"/>
      <x:c r="DC24" s="496"/>
      <x:c r="DD24" s="70"/>
      <x:c r="DE24" s="496"/>
      <x:c r="DF24" s="70"/>
      <x:c r="DG24" s="474"/>
      <x:c r="DH24" s="66"/>
    </x:row>
    <x:row r="25" spans="1:112" s="31" customFormat="1" ht="30" customHeight="1">
      <x:c r="A25" s="485" t="s">
        <x:v>1099</x:v>
      </x:c>
      <x:c r="B25" s="114"/>
      <x:c r="C25" s="73"/>
      <x:c r="D25" s="70"/>
      <x:c r="E25" s="73"/>
      <x:c r="F25" s="70"/>
      <x:c r="G25" s="73"/>
      <x:c r="H25" s="70"/>
      <x:c r="I25" s="73"/>
      <x:c r="J25" s="70">
        <x:v>1</x:v>
      </x:c>
      <x:c r="K25" s="70"/>
      <x:c r="L25" s="73"/>
      <x:c r="M25" s="70"/>
      <x:c r="N25" s="70"/>
      <x:c r="O25" s="70"/>
      <x:c r="P25" s="70"/>
      <x:c r="Q25" s="70"/>
      <x:c r="R25" s="73"/>
      <x:c r="S25" s="70"/>
      <x:c r="T25" s="73"/>
      <x:c r="U25" s="70"/>
      <x:c r="V25" s="73"/>
      <x:c r="W25" s="70"/>
      <x:c r="X25" s="70">
        <x:v>8</x:v>
      </x:c>
      <x:c r="Y25" s="70">
        <x:v>1</x:v>
      </x:c>
      <x:c r="Z25" s="70">
        <x:v>5</x:v>
      </x:c>
      <x:c r="AA25" s="70"/>
      <x:c r="AB25" s="70"/>
      <x:c r="AC25" s="70">
        <x:v>1</x:v>
      </x:c>
      <x:c r="AD25" s="70"/>
      <x:c r="AE25" s="70"/>
      <x:c r="AF25" s="70"/>
      <x:c r="AG25" s="70">
        <x:v>1</x:v>
      </x:c>
      <x:c r="AH25" s="70"/>
      <x:c r="AI25" s="70"/>
      <x:c r="AJ25" s="70">
        <x:v>5</x:v>
      </x:c>
      <x:c r="AK25" s="70">
        <x:v>5</x:v>
      </x:c>
      <x:c r="AL25" s="485" t="s">
        <x:v>1099</x:v>
      </x:c>
      <x:c r="AM25" s="70"/>
      <x:c r="AN25" s="73"/>
      <x:c r="AO25" s="70"/>
      <x:c r="AP25" s="70"/>
      <x:c r="AQ25" s="70"/>
      <x:c r="AR25" s="73"/>
      <x:c r="AS25" s="70"/>
      <x:c r="AT25" s="73"/>
      <x:c r="AU25" s="70"/>
      <x:c r="AV25" s="70"/>
      <x:c r="AW25" s="70"/>
      <x:c r="AX25" s="70"/>
      <x:c r="AY25" s="70"/>
      <x:c r="AZ25" s="70"/>
      <x:c r="BA25" s="73"/>
      <x:c r="BB25" s="70"/>
      <x:c r="BC25" s="70"/>
      <x:c r="BD25" s="70"/>
      <x:c r="BE25" s="70">
        <x:v>1</x:v>
      </x:c>
      <x:c r="BF25" s="70">
        <x:v>6</x:v>
      </x:c>
      <x:c r="BG25" s="70"/>
      <x:c r="BH25" s="70"/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/>
      <x:c r="BU25" s="70"/>
      <x:c r="BV25" s="485" t="s">
        <x:v>1099</x:v>
      </x:c>
      <x:c r="BW25" s="70"/>
      <x:c r="BX25" s="70"/>
      <x:c r="BY25" s="73"/>
      <x:c r="BZ25" s="70"/>
      <x:c r="CA25" s="73"/>
      <x:c r="CB25" s="70"/>
      <x:c r="CC25" s="73"/>
      <x:c r="CD25" s="70"/>
      <x:c r="CE25" s="70">
        <x:v>1</x:v>
      </x:c>
      <x:c r="CF25" s="73">
        <x:v>40</x:v>
      </x:c>
      <x:c r="CG25" s="70"/>
      <x:c r="CH25" s="70"/>
      <x:c r="CI25" s="70"/>
      <x:c r="CJ25" s="70">
        <x:v>1</x:v>
      </x:c>
      <x:c r="CK25" s="70"/>
      <x:c r="CL25" s="70"/>
      <x:c r="CM25" s="70"/>
      <x:c r="CN25" s="70"/>
      <x:c r="CO25" s="70"/>
      <x:c r="CP25" s="73"/>
      <x:c r="CQ25" s="70">
        <x:v>1</x:v>
      </x:c>
      <x:c r="CR25" s="73">
        <x:v>129</x:v>
      </x:c>
      <x:c r="CS25" s="70">
        <x:v>8</x:v>
      </x:c>
      <x:c r="CT25" s="70"/>
      <x:c r="CU25" s="70">
        <x:v>1</x:v>
      </x:c>
      <x:c r="CV25" s="70">
        <x:v>2</x:v>
      </x:c>
      <x:c r="CW25" s="70"/>
      <x:c r="CX25" s="70"/>
      <x:c r="CY25" s="485" t="s">
        <x:v>1099</x:v>
      </x:c>
      <x:c r="CZ25" s="70">
        <x:v>1</x:v>
      </x:c>
      <x:c r="DA25" s="73">
        <x:v>40</x:v>
      </x:c>
      <x:c r="DB25" s="70"/>
      <x:c r="DC25" s="496"/>
      <x:c r="DD25" s="70"/>
      <x:c r="DE25" s="496"/>
      <x:c r="DF25" s="70"/>
      <x:c r="DG25" s="474"/>
      <x:c r="DH25" s="66"/>
    </x:row>
    <x:row r="26" spans="1:112" s="31" customFormat="1" ht="30" customHeight="1">
      <x:c r="A26" s="485" t="s">
        <x:v>847</x:v>
      </x:c>
      <x:c r="B26" s="114"/>
      <x:c r="C26" s="73"/>
      <x:c r="D26" s="70"/>
      <x:c r="E26" s="73"/>
      <x:c r="F26" s="70"/>
      <x:c r="G26" s="73"/>
      <x:c r="H26" s="70"/>
      <x:c r="I26" s="73"/>
      <x:c r="J26" s="70"/>
      <x:c r="K26" s="70"/>
      <x:c r="L26" s="73"/>
      <x:c r="M26" s="70"/>
      <x:c r="N26" s="70"/>
      <x:c r="O26" s="70"/>
      <x:c r="P26" s="70"/>
      <x:c r="Q26" s="70"/>
      <x:c r="R26" s="73"/>
      <x:c r="S26" s="70"/>
      <x:c r="T26" s="73"/>
      <x:c r="U26" s="70">
        <x:v>1</x:v>
      </x:c>
      <x:c r="V26" s="73">
        <x:v>75</x:v>
      </x:c>
      <x:c r="W26" s="70"/>
      <x:c r="X26" s="70">
        <x:v>5</x:v>
      </x:c>
      <x:c r="Y26" s="70"/>
      <x:c r="Z26" s="70"/>
      <x:c r="AA26" s="70"/>
      <x:c r="AB26" s="70"/>
      <x:c r="AC26" s="70"/>
      <x:c r="AD26" s="70">
        <x:v>1</x:v>
      </x:c>
      <x:c r="AE26" s="70"/>
      <x:c r="AF26" s="70"/>
      <x:c r="AG26" s="70">
        <x:v>2</x:v>
      </x:c>
      <x:c r="AH26" s="70"/>
      <x:c r="AI26" s="70"/>
      <x:c r="AJ26" s="70"/>
      <x:c r="AK26" s="70"/>
      <x:c r="AL26" s="485" t="s">
        <x:v>847</x:v>
      </x:c>
      <x:c r="AM26" s="70"/>
      <x:c r="AN26" s="73"/>
      <x:c r="AO26" s="70"/>
      <x:c r="AP26" s="70"/>
      <x:c r="AQ26" s="70"/>
      <x:c r="AR26" s="73"/>
      <x:c r="AS26" s="70"/>
      <x:c r="AT26" s="73"/>
      <x:c r="AU26" s="70"/>
      <x:c r="AV26" s="70"/>
      <x:c r="AW26" s="70"/>
      <x:c r="AX26" s="70"/>
      <x:c r="AY26" s="70"/>
      <x:c r="AZ26" s="70"/>
      <x:c r="BA26" s="73"/>
      <x:c r="BB26" s="70"/>
      <x:c r="BC26" s="70"/>
      <x:c r="BD26" s="70"/>
      <x:c r="BE26" s="70">
        <x:v>1</x:v>
      </x:c>
      <x:c r="BF26" s="70">
        <x:v>7</x:v>
      </x:c>
      <x:c r="BG26" s="70"/>
      <x:c r="BH26" s="70"/>
      <x:c r="BI26" s="70"/>
      <x:c r="BJ26" s="73"/>
      <x:c r="BK26" s="70"/>
      <x:c r="BL26" s="73"/>
      <x:c r="BM26" s="70"/>
      <x:c r="BN26" s="73"/>
      <x:c r="BO26" s="70"/>
      <x:c r="BP26" s="73"/>
      <x:c r="BQ26" s="70"/>
      <x:c r="BR26" s="70"/>
      <x:c r="BS26" s="70"/>
      <x:c r="BT26" s="70"/>
      <x:c r="BU26" s="70"/>
      <x:c r="BV26" s="485" t="s">
        <x:v>847</x:v>
      </x:c>
      <x:c r="BW26" s="70"/>
      <x:c r="BX26" s="70"/>
      <x:c r="BY26" s="73"/>
      <x:c r="BZ26" s="70"/>
      <x:c r="CA26" s="73"/>
      <x:c r="CB26" s="70"/>
      <x:c r="CC26" s="73"/>
      <x:c r="CD26" s="70"/>
      <x:c r="CE26" s="70">
        <x:v>1</x:v>
      </x:c>
      <x:c r="CF26" s="73">
        <x:v>11.58</x:v>
      </x:c>
      <x:c r="CG26" s="70"/>
      <x:c r="CH26" s="70"/>
      <x:c r="CI26" s="70"/>
      <x:c r="CJ26" s="70"/>
      <x:c r="CK26" s="70"/>
      <x:c r="CL26" s="70"/>
      <x:c r="CM26" s="70"/>
      <x:c r="CN26" s="70"/>
      <x:c r="CO26" s="70"/>
      <x:c r="CP26" s="73"/>
      <x:c r="CQ26" s="70">
        <x:v>1</x:v>
      </x:c>
      <x:c r="CR26" s="73">
        <x:v>57</x:v>
      </x:c>
      <x:c r="CS26" s="70">
        <x:v>4</x:v>
      </x:c>
      <x:c r="CT26" s="70"/>
      <x:c r="CU26" s="70">
        <x:v>1</x:v>
      </x:c>
      <x:c r="CV26" s="70">
        <x:v>1</x:v>
      </x:c>
      <x:c r="CW26" s="70"/>
      <x:c r="CX26" s="70"/>
      <x:c r="CY26" s="485" t="s">
        <x:v>847</x:v>
      </x:c>
      <x:c r="CZ26" s="70">
        <x:v>3</x:v>
      </x:c>
      <x:c r="DA26" s="73">
        <x:v>262.89999999999998</x:v>
      </x:c>
      <x:c r="DB26" s="70">
        <x:f>SUM(DD26+DF26)</x:f>
        <x:v>1</x:v>
      </x:c>
      <x:c r="DC26" s="73">
        <x:f>SUM(DE26+DG26)</x:f>
        <x:v>96.700000000000003</x:v>
      </x:c>
      <x:c r="DD26" s="70">
        <x:v>1</x:v>
      </x:c>
      <x:c r="DE26" s="73">
        <x:v>96.700000000000003</x:v>
      </x:c>
      <x:c r="DF26" s="70"/>
      <x:c r="DG26" s="474"/>
      <x:c r="DH26" s="66"/>
    </x:row>
    <x:row r="27" spans="1:112" s="31" customFormat="1" ht="30" customHeight="1">
      <x:c r="A27" s="485" t="s">
        <x:v>1523</x:v>
      </x:c>
      <x:c r="B27" s="114"/>
      <x:c r="C27" s="73"/>
      <x:c r="D27" s="70"/>
      <x:c r="E27" s="73"/>
      <x:c r="F27" s="70"/>
      <x:c r="G27" s="73"/>
      <x:c r="H27" s="70"/>
      <x:c r="I27" s="73"/>
      <x:c r="J27" s="70"/>
      <x:c r="K27" s="70"/>
      <x:c r="L27" s="73"/>
      <x:c r="M27" s="70"/>
      <x:c r="N27" s="70"/>
      <x:c r="O27" s="70"/>
      <x:c r="P27" s="70"/>
      <x:c r="Q27" s="70"/>
      <x:c r="R27" s="73"/>
      <x:c r="S27" s="70"/>
      <x:c r="T27" s="73"/>
      <x:c r="U27" s="70"/>
      <x:c r="V27" s="73"/>
      <x:c r="W27" s="70"/>
      <x:c r="X27" s="70">
        <x:v>3</x:v>
      </x:c>
      <x:c r="Y27" s="70"/>
      <x:c r="Z27" s="70"/>
      <x:c r="AA27" s="70">
        <x:v>1</x:v>
      </x:c>
      <x:c r="AB27" s="70"/>
      <x:c r="AC27" s="70"/>
      <x:c r="AD27" s="70"/>
      <x:c r="AE27" s="70"/>
      <x:c r="AF27" s="70"/>
      <x:c r="AG27" s="70">
        <x:v>1</x:v>
      </x:c>
      <x:c r="AH27" s="70"/>
      <x:c r="AI27" s="70"/>
      <x:c r="AJ27" s="70">
        <x:v>1</x:v>
      </x:c>
      <x:c r="AK27" s="70">
        <x:v>2</x:v>
      </x:c>
      <x:c r="AL27" s="485" t="s">
        <x:v>1523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/>
      <x:c r="BF27" s="70"/>
      <x:c r="BG27" s="70"/>
      <x:c r="BH27" s="70"/>
      <x:c r="BI27" s="70"/>
      <x:c r="BJ27" s="73"/>
      <x:c r="BK27" s="70"/>
      <x:c r="BL27" s="73"/>
      <x:c r="BM27" s="70"/>
      <x:c r="BN27" s="73"/>
      <x:c r="BO27" s="70"/>
      <x:c r="BP27" s="73"/>
      <x:c r="BQ27" s="70"/>
      <x:c r="BR27" s="70"/>
      <x:c r="BS27" s="70"/>
      <x:c r="BT27" s="70"/>
      <x:c r="BU27" s="70"/>
      <x:c r="BV27" s="485" t="s">
        <x:v>1523</x:v>
      </x:c>
      <x:c r="BW27" s="70"/>
      <x:c r="BX27" s="70"/>
      <x:c r="BY27" s="73"/>
      <x:c r="BZ27" s="70"/>
      <x:c r="CA27" s="73"/>
      <x:c r="CB27" s="70"/>
      <x:c r="CC27" s="73"/>
      <x:c r="CD27" s="70"/>
      <x:c r="CE27" s="70"/>
      <x:c r="CF27" s="496"/>
      <x:c r="CG27" s="70"/>
      <x:c r="CH27" s="70"/>
      <x:c r="CI27" s="70"/>
      <x:c r="CJ27" s="70"/>
      <x:c r="CK27" s="70"/>
      <x:c r="CL27" s="70"/>
      <x:c r="CM27" s="70"/>
      <x:c r="CN27" s="70"/>
      <x:c r="CO27" s="70"/>
      <x:c r="CP27" s="73"/>
      <x:c r="CQ27" s="70">
        <x:v>1</x:v>
      </x:c>
      <x:c r="CR27" s="73">
        <x:v>29</x:v>
      </x:c>
      <x:c r="CS27" s="70">
        <x:v>1</x:v>
      </x:c>
      <x:c r="CT27" s="70"/>
      <x:c r="CU27" s="70"/>
      <x:c r="CV27" s="70">
        <x:v>1</x:v>
      </x:c>
      <x:c r="CW27" s="70"/>
      <x:c r="CX27" s="70"/>
      <x:c r="CY27" s="485" t="s">
        <x:v>1523</x:v>
      </x:c>
      <x:c r="CZ27" s="70">
        <x:v>1</x:v>
      </x:c>
      <x:c r="DA27" s="73">
        <x:v>161.80000000000001</x:v>
      </x:c>
      <x:c r="DB27" s="70"/>
      <x:c r="DC27" s="496"/>
      <x:c r="DD27" s="70"/>
      <x:c r="DE27" s="496"/>
      <x:c r="DF27" s="70"/>
      <x:c r="DG27" s="474"/>
      <x:c r="DH27" s="66"/>
    </x:row>
    <x:row r="28" spans="1:112" s="31" customFormat="1" ht="30" customHeight="1">
      <x:c r="A28" s="485" t="s">
        <x:v>1277</x:v>
      </x:c>
      <x:c r="B28" s="114"/>
      <x:c r="C28" s="73"/>
      <x:c r="D28" s="70"/>
      <x:c r="E28" s="73"/>
      <x:c r="F28" s="70"/>
      <x:c r="G28" s="73"/>
      <x:c r="H28" s="70"/>
      <x:c r="I28" s="73"/>
      <x:c r="J28" s="70"/>
      <x:c r="K28" s="70"/>
      <x:c r="L28" s="73"/>
      <x:c r="M28" s="70"/>
      <x:c r="N28" s="70"/>
      <x:c r="O28" s="70"/>
      <x:c r="P28" s="70"/>
      <x:c r="Q28" s="70"/>
      <x:c r="R28" s="73"/>
      <x:c r="S28" s="70"/>
      <x:c r="T28" s="73"/>
      <x:c r="U28" s="70">
        <x:v>1</x:v>
      </x:c>
      <x:c r="V28" s="73">
        <x:v>66</x:v>
      </x:c>
      <x:c r="W28" s="70"/>
      <x:c r="X28" s="70">
        <x:v>6</x:v>
      </x:c>
      <x:c r="Y28" s="70"/>
      <x:c r="Z28" s="70"/>
      <x:c r="AA28" s="70">
        <x:v>1</x:v>
      </x:c>
      <x:c r="AB28" s="70"/>
      <x:c r="AC28" s="70"/>
      <x:c r="AD28" s="70"/>
      <x:c r="AE28" s="70"/>
      <x:c r="AF28" s="70"/>
      <x:c r="AG28" s="70">
        <x:v>1</x:v>
      </x:c>
      <x:c r="AH28" s="70"/>
      <x:c r="AI28" s="70"/>
      <x:c r="AJ28" s="70">
        <x:v>1</x:v>
      </x:c>
      <x:c r="AK28" s="70">
        <x:v>3</x:v>
      </x:c>
      <x:c r="AL28" s="485" t="s">
        <x:v>1277</x:v>
      </x:c>
      <x:c r="AM28" s="70"/>
      <x:c r="AN28" s="73"/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>
        <x:v>1</x:v>
      </x:c>
      <x:c r="BF28" s="70">
        <x:v>3</x:v>
      </x:c>
      <x:c r="BG28" s="70"/>
      <x:c r="BH28" s="70"/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/>
      <x:c r="BT28" s="70"/>
      <x:c r="BU28" s="70"/>
      <x:c r="BV28" s="485" t="s">
        <x:v>1277</x:v>
      </x:c>
      <x:c r="BW28" s="70"/>
      <x:c r="BX28" s="70"/>
      <x:c r="BY28" s="73"/>
      <x:c r="BZ28" s="70"/>
      <x:c r="CA28" s="73"/>
      <x:c r="CB28" s="70"/>
      <x:c r="CC28" s="73"/>
      <x:c r="CD28" s="70"/>
      <x:c r="CE28" s="70">
        <x:v>1</x:v>
      </x:c>
      <x:c r="CF28" s="73">
        <x:v>15</x:v>
      </x:c>
      <x:c r="CG28" s="70"/>
      <x:c r="CH28" s="70"/>
      <x:c r="CI28" s="70"/>
      <x:c r="CJ28" s="70"/>
      <x:c r="CK28" s="70"/>
      <x:c r="CL28" s="70"/>
      <x:c r="CM28" s="70"/>
      <x:c r="CN28" s="70"/>
      <x:c r="CO28" s="70"/>
      <x:c r="CP28" s="73"/>
      <x:c r="CQ28" s="70">
        <x:v>2</x:v>
      </x:c>
      <x:c r="CR28" s="73">
        <x:v>30</x:v>
      </x:c>
      <x:c r="CS28" s="70">
        <x:v>6</x:v>
      </x:c>
      <x:c r="CT28" s="70"/>
      <x:c r="CU28" s="70"/>
      <x:c r="CV28" s="70">
        <x:v>1</x:v>
      </x:c>
      <x:c r="CW28" s="70"/>
      <x:c r="CX28" s="70"/>
      <x:c r="CY28" s="485" t="s">
        <x:v>1277</x:v>
      </x:c>
      <x:c r="CZ28" s="70">
        <x:v>2</x:v>
      </x:c>
      <x:c r="DA28" s="73">
        <x:v>81.459999999999994</x:v>
      </x:c>
      <x:c r="DB28" s="70">
        <x:f>SUM(DD28+DF28)</x:f>
        <x:v>1</x:v>
      </x:c>
      <x:c r="DC28" s="73">
        <x:f>SUM(DE28+DG28)</x:f>
        <x:v>60</x:v>
      </x:c>
      <x:c r="DD28" s="70">
        <x:v>1</x:v>
      </x:c>
      <x:c r="DE28" s="73">
        <x:v>60</x:v>
      </x:c>
      <x:c r="DF28" s="70"/>
      <x:c r="DG28" s="474"/>
      <x:c r="DH28" s="66"/>
    </x:row>
    <x:row r="29" spans="1:112" s="31" customFormat="1" ht="30" customHeight="1">
      <x:c r="A29" s="485" t="s">
        <x:v>1133</x:v>
      </x:c>
      <x:c r="B29" s="114"/>
      <x:c r="C29" s="73"/>
      <x:c r="D29" s="70"/>
      <x:c r="E29" s="73"/>
      <x:c r="F29" s="70"/>
      <x:c r="G29" s="73"/>
      <x:c r="H29" s="70"/>
      <x:c r="I29" s="73"/>
      <x:c r="J29" s="70">
        <x:v>1</x:v>
      </x:c>
      <x:c r="K29" s="70"/>
      <x:c r="L29" s="73"/>
      <x:c r="M29" s="70"/>
      <x:c r="N29" s="70"/>
      <x:c r="O29" s="70"/>
      <x:c r="P29" s="70"/>
      <x:c r="Q29" s="70"/>
      <x:c r="R29" s="73"/>
      <x:c r="S29" s="70"/>
      <x:c r="T29" s="73"/>
      <x:c r="U29" s="70"/>
      <x:c r="V29" s="73"/>
      <x:c r="W29" s="70"/>
      <x:c r="X29" s="70">
        <x:v>7</x:v>
      </x:c>
      <x:c r="Y29" s="70"/>
      <x:c r="Z29" s="70"/>
      <x:c r="AA29" s="70"/>
      <x:c r="AB29" s="70"/>
      <x:c r="AC29" s="70"/>
      <x:c r="AD29" s="70"/>
      <x:c r="AE29" s="70"/>
      <x:c r="AF29" s="70"/>
      <x:c r="AG29" s="70">
        <x:v>1</x:v>
      </x:c>
      <x:c r="AH29" s="70"/>
      <x:c r="AI29" s="70"/>
      <x:c r="AJ29" s="70">
        <x:v>1</x:v>
      </x:c>
      <x:c r="AK29" s="70">
        <x:v>3</x:v>
      </x:c>
      <x:c r="AL29" s="485" t="s">
        <x:v>1133</x:v>
      </x:c>
      <x:c r="AM29" s="70"/>
      <x:c r="AN29" s="73"/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>
        <x:v>1</x:v>
      </x:c>
      <x:c r="BF29" s="70">
        <x:v>7</x:v>
      </x:c>
      <x:c r="BG29" s="70"/>
      <x:c r="BH29" s="70"/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485" t="s">
        <x:v>1133</x:v>
      </x:c>
      <x:c r="BW29" s="70"/>
      <x:c r="BX29" s="70"/>
      <x:c r="BY29" s="73"/>
      <x:c r="BZ29" s="70"/>
      <x:c r="CA29" s="73"/>
      <x:c r="CB29" s="70"/>
      <x:c r="CC29" s="73"/>
      <x:c r="CD29" s="70"/>
      <x:c r="CE29" s="70"/>
      <x:c r="CF29" s="496"/>
      <x:c r="CG29" s="70"/>
      <x:c r="CH29" s="70"/>
      <x:c r="CI29" s="70"/>
      <x:c r="CJ29" s="70">
        <x:v>1</x:v>
      </x:c>
      <x:c r="CK29" s="70"/>
      <x:c r="CL29" s="70"/>
      <x:c r="CM29" s="70"/>
      <x:c r="CN29" s="70"/>
      <x:c r="CO29" s="70"/>
      <x:c r="CP29" s="73"/>
      <x:c r="CQ29" s="70">
        <x:v>2</x:v>
      </x:c>
      <x:c r="CR29" s="73">
        <x:v>29.5</x:v>
      </x:c>
      <x:c r="CS29" s="70">
        <x:v>5</x:v>
      </x:c>
      <x:c r="CT29" s="70"/>
      <x:c r="CU29" s="70">
        <x:v>1</x:v>
      </x:c>
      <x:c r="CV29" s="70">
        <x:v>1</x:v>
      </x:c>
      <x:c r="CW29" s="70"/>
      <x:c r="CX29" s="70"/>
      <x:c r="CY29" s="485" t="s">
        <x:v>1133</x:v>
      </x:c>
      <x:c r="CZ29" s="70"/>
      <x:c r="DA29" s="496"/>
      <x:c r="DB29" s="70"/>
      <x:c r="DC29" s="496"/>
      <x:c r="DD29" s="70"/>
      <x:c r="DE29" s="496"/>
      <x:c r="DF29" s="70"/>
      <x:c r="DG29" s="474"/>
      <x:c r="DH29" s="66"/>
    </x:row>
    <x:row r="30" spans="1:112" s="31" customFormat="1" ht="30" customHeight="1">
      <x:c r="A30" s="485" t="s">
        <x:v>1149</x:v>
      </x:c>
      <x:c r="B30" s="114"/>
      <x:c r="C30" s="73"/>
      <x:c r="D30" s="70"/>
      <x:c r="E30" s="73"/>
      <x:c r="F30" s="70"/>
      <x:c r="G30" s="73"/>
      <x:c r="H30" s="70"/>
      <x:c r="I30" s="73"/>
      <x:c r="J30" s="70"/>
      <x:c r="K30" s="70"/>
      <x:c r="L30" s="73"/>
      <x:c r="M30" s="70"/>
      <x:c r="N30" s="70"/>
      <x:c r="O30" s="70"/>
      <x:c r="P30" s="70"/>
      <x:c r="Q30" s="70"/>
      <x:c r="R30" s="73"/>
      <x:c r="S30" s="70"/>
      <x:c r="T30" s="73"/>
      <x:c r="U30" s="70">
        <x:v>1</x:v>
      </x:c>
      <x:c r="V30" s="73">
        <x:v>65</x:v>
      </x:c>
      <x:c r="W30" s="70"/>
      <x:c r="X30" s="70">
        <x:v>6</x:v>
      </x:c>
      <x:c r="Y30" s="70"/>
      <x:c r="Z30" s="70"/>
      <x:c r="AA30" s="70"/>
      <x:c r="AB30" s="70"/>
      <x:c r="AC30" s="70"/>
      <x:c r="AD30" s="70"/>
      <x:c r="AE30" s="70"/>
      <x:c r="AF30" s="70"/>
      <x:c r="AG30" s="70"/>
      <x:c r="AH30" s="70"/>
      <x:c r="AI30" s="70"/>
      <x:c r="AJ30" s="70"/>
      <x:c r="AK30" s="70"/>
      <x:c r="AL30" s="485" t="s">
        <x:v>1149</x:v>
      </x:c>
      <x:c r="AM30" s="70"/>
      <x:c r="AN30" s="73"/>
      <x:c r="AO30" s="70"/>
      <x:c r="AP30" s="70"/>
      <x:c r="AQ30" s="70"/>
      <x:c r="AR30" s="73"/>
      <x:c r="AS30" s="70"/>
      <x:c r="AT30" s="73"/>
      <x:c r="AU30" s="70"/>
      <x:c r="AV30" s="70"/>
      <x:c r="AW30" s="70"/>
      <x:c r="AX30" s="70"/>
      <x:c r="AY30" s="70"/>
      <x:c r="AZ30" s="70"/>
      <x:c r="BA30" s="73"/>
      <x:c r="BB30" s="70"/>
      <x:c r="BC30" s="70"/>
      <x:c r="BD30" s="70"/>
      <x:c r="BE30" s="70">
        <x:v>1</x:v>
      </x:c>
      <x:c r="BF30" s="70">
        <x:v>5</x:v>
      </x:c>
      <x:c r="BG30" s="70"/>
      <x:c r="BH30" s="70"/>
      <x:c r="BI30" s="70"/>
      <x:c r="BJ30" s="73"/>
      <x:c r="BK30" s="70"/>
      <x:c r="BL30" s="73"/>
      <x:c r="BM30" s="70"/>
      <x:c r="BN30" s="73"/>
      <x:c r="BO30" s="70"/>
      <x:c r="BP30" s="73"/>
      <x:c r="BQ30" s="70"/>
      <x:c r="BR30" s="70"/>
      <x:c r="BS30" s="70"/>
      <x:c r="BT30" s="70"/>
      <x:c r="BU30" s="70"/>
      <x:c r="BV30" s="485" t="s">
        <x:v>1149</x:v>
      </x:c>
      <x:c r="BW30" s="70"/>
      <x:c r="BX30" s="70"/>
      <x:c r="BY30" s="73"/>
      <x:c r="BZ30" s="70"/>
      <x:c r="CA30" s="73"/>
      <x:c r="CB30" s="70"/>
      <x:c r="CC30" s="73"/>
      <x:c r="CD30" s="70"/>
      <x:c r="CE30" s="70"/>
      <x:c r="CF30" s="496"/>
      <x:c r="CG30" s="70"/>
      <x:c r="CH30" s="70"/>
      <x:c r="CI30" s="70"/>
      <x:c r="CJ30" s="70"/>
      <x:c r="CK30" s="70"/>
      <x:c r="CL30" s="70"/>
      <x:c r="CM30" s="70"/>
      <x:c r="CN30" s="70"/>
      <x:c r="CO30" s="70"/>
      <x:c r="CP30" s="73"/>
      <x:c r="CQ30" s="70">
        <x:v>2</x:v>
      </x:c>
      <x:c r="CR30" s="73">
        <x:v>128</x:v>
      </x:c>
      <x:c r="CS30" s="70">
        <x:v>4</x:v>
      </x:c>
      <x:c r="CT30" s="70"/>
      <x:c r="CU30" s="70"/>
      <x:c r="CV30" s="70"/>
      <x:c r="CW30" s="70"/>
      <x:c r="CX30" s="70"/>
      <x:c r="CY30" s="485" t="s">
        <x:v>1149</x:v>
      </x:c>
      <x:c r="CZ30" s="70">
        <x:v>1</x:v>
      </x:c>
      <x:c r="DA30" s="73">
        <x:v>65.280000000000001</x:v>
      </x:c>
      <x:c r="DB30" s="70"/>
      <x:c r="DC30" s="496"/>
      <x:c r="DD30" s="70"/>
      <x:c r="DE30" s="496"/>
      <x:c r="DF30" s="70"/>
      <x:c r="DG30" s="474"/>
      <x:c r="DH30" s="66"/>
    </x:row>
    <x:row r="31" spans="1:112" s="31" customFormat="1" ht="30" customHeight="1">
      <x:c r="A31" s="485" t="s">
        <x:v>1294</x:v>
      </x:c>
      <x:c r="B31" s="114"/>
      <x:c r="C31" s="73"/>
      <x:c r="D31" s="70"/>
      <x:c r="E31" s="73"/>
      <x:c r="F31" s="70"/>
      <x:c r="G31" s="73"/>
      <x:c r="H31" s="70"/>
      <x:c r="I31" s="73"/>
      <x:c r="J31" s="70">
        <x:v>1</x:v>
      </x:c>
      <x:c r="K31" s="70"/>
      <x:c r="L31" s="73"/>
      <x:c r="M31" s="70"/>
      <x:c r="N31" s="70"/>
      <x:c r="O31" s="70"/>
      <x:c r="P31" s="70"/>
      <x:c r="Q31" s="70"/>
      <x:c r="R31" s="73"/>
      <x:c r="S31" s="70">
        <x:v>1</x:v>
      </x:c>
      <x:c r="T31" s="73">
        <x:v>27</x:v>
      </x:c>
      <x:c r="U31" s="70"/>
      <x:c r="V31" s="73"/>
      <x:c r="W31" s="70"/>
      <x:c r="X31" s="70">
        <x:v>8</x:v>
      </x:c>
      <x:c r="Y31" s="70"/>
      <x:c r="Z31" s="70"/>
      <x:c r="AA31" s="70">
        <x:v>1</x:v>
      </x:c>
      <x:c r="AB31" s="70">
        <x:v>1</x:v>
      </x:c>
      <x:c r="AC31" s="70"/>
      <x:c r="AD31" s="70">
        <x:v>1</x:v>
      </x:c>
      <x:c r="AE31" s="70"/>
      <x:c r="AF31" s="70"/>
      <x:c r="AG31" s="70"/>
      <x:c r="AH31" s="70"/>
      <x:c r="AI31" s="70"/>
      <x:c r="AJ31" s="70">
        <x:v>2</x:v>
      </x:c>
      <x:c r="AK31" s="70"/>
      <x:c r="AL31" s="485" t="s">
        <x:v>1294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/>
      <x:c r="BA31" s="73"/>
      <x:c r="BB31" s="70"/>
      <x:c r="BC31" s="70"/>
      <x:c r="BD31" s="70"/>
      <x:c r="BE31" s="70">
        <x:v>1</x:v>
      </x:c>
      <x:c r="BF31" s="70">
        <x:v>7</x:v>
      </x:c>
      <x:c r="BG31" s="70"/>
      <x:c r="BH31" s="70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485" t="s">
        <x:v>1294</x:v>
      </x:c>
      <x:c r="BW31" s="70"/>
      <x:c r="BX31" s="70"/>
      <x:c r="BY31" s="73"/>
      <x:c r="BZ31" s="70"/>
      <x:c r="CA31" s="73"/>
      <x:c r="CB31" s="70"/>
      <x:c r="CC31" s="73"/>
      <x:c r="CD31" s="70"/>
      <x:c r="CE31" s="70">
        <x:v>1</x:v>
      </x:c>
      <x:c r="CF31" s="496">
        <x:v>12.5</x:v>
      </x:c>
      <x:c r="CG31" s="70"/>
      <x:c r="CH31" s="70"/>
      <x:c r="CI31" s="70"/>
      <x:c r="CJ31" s="70"/>
      <x:c r="CK31" s="70"/>
      <x:c r="CL31" s="70"/>
      <x:c r="CM31" s="70"/>
      <x:c r="CN31" s="70"/>
      <x:c r="CO31" s="70"/>
      <x:c r="CP31" s="73"/>
      <x:c r="CQ31" s="70">
        <x:v>4</x:v>
      </x:c>
      <x:c r="CR31" s="73">
        <x:v>495.80000000000001</x:v>
      </x:c>
      <x:c r="CS31" s="70">
        <x:v>14</x:v>
      </x:c>
      <x:c r="CT31" s="70">
        <x:v>1</x:v>
      </x:c>
      <x:c r="CU31" s="70">
        <x:v>1</x:v>
      </x:c>
      <x:c r="CV31" s="70">
        <x:v>2</x:v>
      </x:c>
      <x:c r="CW31" s="70"/>
      <x:c r="CX31" s="70"/>
      <x:c r="CY31" s="485" t="s">
        <x:v>1294</x:v>
      </x:c>
      <x:c r="CZ31" s="70"/>
      <x:c r="DA31" s="496"/>
      <x:c r="DB31" s="70"/>
      <x:c r="DC31" s="496"/>
      <x:c r="DD31" s="70"/>
      <x:c r="DE31" s="496"/>
      <x:c r="DF31" s="70"/>
      <x:c r="DG31" s="474"/>
      <x:c r="DH31" s="66"/>
    </x:row>
    <x:row r="32" spans="1:112" s="31" customFormat="1" ht="30" customHeight="1">
      <x:c r="A32" s="485" t="s">
        <x:v>1134</x:v>
      </x:c>
      <x:c r="B32" s="114"/>
      <x:c r="C32" s="73"/>
      <x:c r="D32" s="70"/>
      <x:c r="E32" s="73"/>
      <x:c r="F32" s="70"/>
      <x:c r="G32" s="73"/>
      <x:c r="H32" s="70"/>
      <x:c r="I32" s="73"/>
      <x:c r="J32" s="70"/>
      <x:c r="K32" s="70"/>
      <x:c r="L32" s="73"/>
      <x:c r="M32" s="70"/>
      <x:c r="N32" s="70"/>
      <x:c r="O32" s="70"/>
      <x:c r="P32" s="70"/>
      <x:c r="Q32" s="70"/>
      <x:c r="R32" s="73"/>
      <x:c r="S32" s="70">
        <x:v>1</x:v>
      </x:c>
      <x:c r="T32" s="73">
        <x:v>27</x:v>
      </x:c>
      <x:c r="U32" s="70"/>
      <x:c r="V32" s="73"/>
      <x:c r="W32" s="70"/>
      <x:c r="X32" s="70">
        <x:v>6</x:v>
      </x:c>
      <x:c r="Y32" s="70">
        <x:v>1</x:v>
      </x:c>
      <x:c r="Z32" s="70">
        <x:v>1</x:v>
      </x:c>
      <x:c r="AA32" s="70">
        <x:v>1</x:v>
      </x:c>
      <x:c r="AB32" s="70"/>
      <x:c r="AC32" s="70"/>
      <x:c r="AD32" s="70"/>
      <x:c r="AE32" s="70"/>
      <x:c r="AF32" s="70"/>
      <x:c r="AG32" s="70">
        <x:v>1</x:v>
      </x:c>
      <x:c r="AH32" s="70"/>
      <x:c r="AI32" s="70"/>
      <x:c r="AJ32" s="70"/>
      <x:c r="AK32" s="70"/>
      <x:c r="AL32" s="485" t="s">
        <x:v>1134</x:v>
      </x:c>
      <x:c r="AM32" s="70"/>
      <x:c r="AN32" s="73"/>
      <x:c r="AO32" s="70"/>
      <x:c r="AP32" s="70"/>
      <x:c r="AQ32" s="70"/>
      <x:c r="AR32" s="73"/>
      <x:c r="AS32" s="70"/>
      <x:c r="AT32" s="73"/>
      <x:c r="AU32" s="70"/>
      <x:c r="AV32" s="70"/>
      <x:c r="AW32" s="70"/>
      <x:c r="AX32" s="70"/>
      <x:c r="AY32" s="70"/>
      <x:c r="AZ32" s="70">
        <x:v>1</x:v>
      </x:c>
      <x:c r="BA32" s="73">
        <x:v>80</x:v>
      </x:c>
      <x:c r="BB32" s="70"/>
      <x:c r="BC32" s="70"/>
      <x:c r="BD32" s="70"/>
      <x:c r="BE32" s="70">
        <x:v>1</x:v>
      </x:c>
      <x:c r="BF32" s="70">
        <x:v>12</x:v>
      </x:c>
      <x:c r="BG32" s="70"/>
      <x:c r="BH32" s="70"/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485" t="s">
        <x:v>1134</x:v>
      </x:c>
      <x:c r="BW32" s="70"/>
      <x:c r="BX32" s="70"/>
      <x:c r="BY32" s="73"/>
      <x:c r="BZ32" s="70"/>
      <x:c r="CA32" s="73"/>
      <x:c r="CB32" s="70"/>
      <x:c r="CC32" s="73"/>
      <x:c r="CD32" s="70"/>
      <x:c r="CE32" s="70">
        <x:v>1</x:v>
      </x:c>
      <x:c r="CF32" s="73">
        <x:v>5.21</x:v>
      </x:c>
      <x:c r="CG32" s="70"/>
      <x:c r="CH32" s="70"/>
      <x:c r="CI32" s="70"/>
      <x:c r="CJ32" s="70"/>
      <x:c r="CK32" s="70"/>
      <x:c r="CL32" s="70"/>
      <x:c r="CM32" s="70"/>
      <x:c r="CN32" s="70"/>
      <x:c r="CO32" s="70"/>
      <x:c r="CP32" s="73"/>
      <x:c r="CQ32" s="70">
        <x:v>2</x:v>
      </x:c>
      <x:c r="CR32" s="73">
        <x:v>143</x:v>
      </x:c>
      <x:c r="CS32" s="70">
        <x:v>6</x:v>
      </x:c>
      <x:c r="CT32" s="70"/>
      <x:c r="CU32" s="70"/>
      <x:c r="CV32" s="70">
        <x:v>1</x:v>
      </x:c>
      <x:c r="CW32" s="70"/>
      <x:c r="CX32" s="70"/>
      <x:c r="CY32" s="485" t="s">
        <x:v>1134</x:v>
      </x:c>
      <x:c r="CZ32" s="70">
        <x:v>1</x:v>
      </x:c>
      <x:c r="DA32" s="73">
        <x:v>5.21</x:v>
      </x:c>
      <x:c r="DB32" s="70"/>
      <x:c r="DC32" s="496"/>
      <x:c r="DD32" s="70"/>
      <x:c r="DE32" s="496"/>
      <x:c r="DF32" s="70"/>
      <x:c r="DG32" s="474"/>
      <x:c r="DH32" s="66"/>
    </x:row>
    <x:row r="33" spans="1:112" s="31" customFormat="1" ht="30" customHeight="1">
      <x:c r="A33" s="485" t="s">
        <x:v>80</x:v>
      </x:c>
      <x:c r="B33" s="114"/>
      <x:c r="C33" s="73"/>
      <x:c r="D33" s="70"/>
      <x:c r="E33" s="73"/>
      <x:c r="F33" s="70"/>
      <x:c r="G33" s="73"/>
      <x:c r="H33" s="70"/>
      <x:c r="I33" s="73"/>
      <x:c r="J33" s="70">
        <x:v>2</x:v>
      </x:c>
      <x:c r="K33" s="70"/>
      <x:c r="L33" s="73"/>
      <x:c r="M33" s="70"/>
      <x:c r="N33" s="70"/>
      <x:c r="O33" s="70"/>
      <x:c r="P33" s="70"/>
      <x:c r="Q33" s="70"/>
      <x:c r="R33" s="73"/>
      <x:c r="S33" s="70"/>
      <x:c r="T33" s="73"/>
      <x:c r="U33" s="70"/>
      <x:c r="V33" s="73"/>
      <x:c r="W33" s="70"/>
      <x:c r="X33" s="70"/>
      <x:c r="Y33" s="70"/>
      <x:c r="Z33" s="70"/>
      <x:c r="AA33" s="70"/>
      <x:c r="AB33" s="70"/>
      <x:c r="AC33" s="70"/>
      <x:c r="AD33" s="70"/>
      <x:c r="AE33" s="70"/>
      <x:c r="AF33" s="70"/>
      <x:c r="AG33" s="70">
        <x:v>1</x:v>
      </x:c>
      <x:c r="AH33" s="70"/>
      <x:c r="AI33" s="70"/>
      <x:c r="AJ33" s="70">
        <x:v>1</x:v>
      </x:c>
      <x:c r="AK33" s="70">
        <x:v>1</x:v>
      </x:c>
      <x:c r="AL33" s="485" t="s">
        <x:v>80</x:v>
      </x:c>
      <x:c r="AM33" s="70"/>
      <x:c r="AN33" s="73"/>
      <x:c r="AO33" s="70"/>
      <x:c r="AP33" s="70"/>
      <x:c r="AQ33" s="70"/>
      <x:c r="AR33" s="73"/>
      <x:c r="AS33" s="70"/>
      <x:c r="AT33" s="73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/>
      <x:c r="BE33" s="70">
        <x:v>1</x:v>
      </x:c>
      <x:c r="BF33" s="70">
        <x:v>4</x:v>
      </x:c>
      <x:c r="BG33" s="70"/>
      <x:c r="BH33" s="70"/>
      <x:c r="BI33" s="70"/>
      <x:c r="BJ33" s="73"/>
      <x:c r="BK33" s="70"/>
      <x:c r="BL33" s="73"/>
      <x:c r="BM33" s="70"/>
      <x:c r="BN33" s="73"/>
      <x:c r="BO33" s="70"/>
      <x:c r="BP33" s="73"/>
      <x:c r="BQ33" s="70"/>
      <x:c r="BR33" s="70"/>
      <x:c r="BS33" s="70"/>
      <x:c r="BT33" s="70"/>
      <x:c r="BU33" s="70"/>
      <x:c r="BV33" s="485" t="s">
        <x:v>80</x:v>
      </x:c>
      <x:c r="BW33" s="70"/>
      <x:c r="BX33" s="70"/>
      <x:c r="BY33" s="73"/>
      <x:c r="BZ33" s="70"/>
      <x:c r="CA33" s="73"/>
      <x:c r="CB33" s="70"/>
      <x:c r="CC33" s="73"/>
      <x:c r="CD33" s="70"/>
      <x:c r="CE33" s="70"/>
      <x:c r="CF33" s="496"/>
      <x:c r="CG33" s="70"/>
      <x:c r="CH33" s="70"/>
      <x:c r="CI33" s="70"/>
      <x:c r="CJ33" s="70"/>
      <x:c r="CK33" s="70"/>
      <x:c r="CL33" s="70"/>
      <x:c r="CM33" s="70"/>
      <x:c r="CN33" s="70"/>
      <x:c r="CO33" s="70"/>
      <x:c r="CP33" s="73"/>
      <x:c r="CQ33" s="70">
        <x:v>2</x:v>
      </x:c>
      <x:c r="CR33" s="73">
        <x:v>64</x:v>
      </x:c>
      <x:c r="CS33" s="70">
        <x:v>14</x:v>
      </x:c>
      <x:c r="CT33" s="70"/>
      <x:c r="CU33" s="70"/>
      <x:c r="CV33" s="70">
        <x:v>1</x:v>
      </x:c>
      <x:c r="CW33" s="70"/>
      <x:c r="CX33" s="70"/>
      <x:c r="CY33" s="485" t="s">
        <x:v>80</x:v>
      </x:c>
      <x:c r="CZ33" s="70"/>
      <x:c r="DA33" s="496"/>
      <x:c r="DB33" s="70"/>
      <x:c r="DC33" s="496"/>
      <x:c r="DD33" s="70"/>
      <x:c r="DE33" s="496"/>
      <x:c r="DF33" s="70"/>
      <x:c r="DG33" s="474"/>
      <x:c r="DH33" s="66"/>
    </x:row>
    <x:row r="34" spans="1:112" s="31" customFormat="1" ht="30" customHeight="1">
      <x:c r="A34" s="485" t="s">
        <x:v>1321</x:v>
      </x:c>
      <x:c r="B34" s="114"/>
      <x:c r="C34" s="73"/>
      <x:c r="D34" s="70"/>
      <x:c r="E34" s="73"/>
      <x:c r="F34" s="70"/>
      <x:c r="G34" s="73"/>
      <x:c r="H34" s="70"/>
      <x:c r="I34" s="73"/>
      <x:c r="J34" s="70">
        <x:v>1</x:v>
      </x:c>
      <x:c r="K34" s="70"/>
      <x:c r="L34" s="73"/>
      <x:c r="M34" s="70"/>
      <x:c r="N34" s="70"/>
      <x:c r="O34" s="70">
        <x:v>1</x:v>
      </x:c>
      <x:c r="P34" s="70">
        <x:v>3</x:v>
      </x:c>
      <x:c r="Q34" s="70"/>
      <x:c r="R34" s="73"/>
      <x:c r="S34" s="70"/>
      <x:c r="T34" s="73"/>
      <x:c r="U34" s="70"/>
      <x:c r="V34" s="73"/>
      <x:c r="W34" s="70"/>
      <x:c r="X34" s="70">
        <x:v>14</x:v>
      </x:c>
      <x:c r="Y34" s="70"/>
      <x:c r="Z34" s="70"/>
      <x:c r="AA34" s="70"/>
      <x:c r="AB34" s="70"/>
      <x:c r="AC34" s="70"/>
      <x:c r="AD34" s="70"/>
      <x:c r="AE34" s="70"/>
      <x:c r="AF34" s="70"/>
      <x:c r="AG34" s="70">
        <x:v>1</x:v>
      </x:c>
      <x:c r="AH34" s="70"/>
      <x:c r="AI34" s="70"/>
      <x:c r="AJ34" s="70"/>
      <x:c r="AK34" s="70"/>
      <x:c r="AL34" s="485" t="s">
        <x:v>1321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>
        <x:v>1</x:v>
      </x:c>
      <x:c r="BF34" s="70">
        <x:v>6</x:v>
      </x:c>
      <x:c r="BG34" s="70"/>
      <x:c r="BH34" s="70"/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485" t="s">
        <x:v>1321</x:v>
      </x:c>
      <x:c r="BW34" s="70">
        <x:v>1</x:v>
      </x:c>
      <x:c r="BX34" s="70">
        <x:v>105</x:v>
      </x:c>
      <x:c r="BY34" s="73">
        <x:v>3635.5</x:v>
      </x:c>
      <x:c r="BZ34" s="70"/>
      <x:c r="CA34" s="73"/>
      <x:c r="CB34" s="70"/>
      <x:c r="CC34" s="73"/>
      <x:c r="CD34" s="70"/>
      <x:c r="CE34" s="70">
        <x:v>1</x:v>
      </x:c>
      <x:c r="CF34" s="73">
        <x:v>20</x:v>
      </x:c>
      <x:c r="CG34" s="70"/>
      <x:c r="CH34" s="70"/>
      <x:c r="CI34" s="70"/>
      <x:c r="CJ34" s="70"/>
      <x:c r="CK34" s="70"/>
      <x:c r="CL34" s="70"/>
      <x:c r="CM34" s="70"/>
      <x:c r="CN34" s="70"/>
      <x:c r="CO34" s="70">
        <x:v>1</x:v>
      </x:c>
      <x:c r="CP34" s="73">
        <x:v>153.59999999999999</x:v>
      </x:c>
      <x:c r="CQ34" s="70">
        <x:v>2</x:v>
      </x:c>
      <x:c r="CR34" s="73">
        <x:v>150</x:v>
      </x:c>
      <x:c r="CS34" s="70">
        <x:v>5</x:v>
      </x:c>
      <x:c r="CT34" s="70"/>
      <x:c r="CU34" s="70"/>
      <x:c r="CV34" s="70">
        <x:v>1</x:v>
      </x:c>
      <x:c r="CW34" s="70"/>
      <x:c r="CX34" s="70"/>
      <x:c r="CY34" s="485" t="s">
        <x:v>1321</x:v>
      </x:c>
      <x:c r="CZ34" s="70"/>
      <x:c r="DA34" s="496"/>
      <x:c r="DB34" s="70"/>
      <x:c r="DC34" s="496"/>
      <x:c r="DD34" s="70"/>
      <x:c r="DE34" s="496"/>
      <x:c r="DF34" s="70"/>
      <x:c r="DG34" s="474"/>
      <x:c r="DH34" s="66"/>
    </x:row>
    <x:row r="35" spans="1:112" s="31" customFormat="1" ht="30" customHeight="1">
      <x:c r="A35" s="485" t="s">
        <x:v>105</x:v>
      </x:c>
      <x:c r="B35" s="114"/>
      <x:c r="C35" s="73"/>
      <x:c r="D35" s="70"/>
      <x:c r="E35" s="73"/>
      <x:c r="F35" s="70"/>
      <x:c r="G35" s="73"/>
      <x:c r="H35" s="70"/>
      <x:c r="I35" s="73"/>
      <x:c r="J35" s="70">
        <x:v>1</x:v>
      </x:c>
      <x:c r="K35" s="70"/>
      <x:c r="L35" s="73"/>
      <x:c r="M35" s="70">
        <x:v>1</x:v>
      </x:c>
      <x:c r="N35" s="70"/>
      <x:c r="O35" s="70"/>
      <x:c r="P35" s="70"/>
      <x:c r="Q35" s="70"/>
      <x:c r="R35" s="73"/>
      <x:c r="S35" s="70"/>
      <x:c r="T35" s="73"/>
      <x:c r="U35" s="70"/>
      <x:c r="V35" s="73"/>
      <x:c r="W35" s="70"/>
      <x:c r="X35" s="70">
        <x:v>8</x:v>
      </x:c>
      <x:c r="Y35" s="70">
        <x:v>1</x:v>
      </x:c>
      <x:c r="Z35" s="70">
        <x:v>1</x:v>
      </x:c>
      <x:c r="AA35" s="70"/>
      <x:c r="AB35" s="70"/>
      <x:c r="AC35" s="70"/>
      <x:c r="AD35" s="70"/>
      <x:c r="AE35" s="70"/>
      <x:c r="AF35" s="70"/>
      <x:c r="AG35" s="70">
        <x:v>1</x:v>
      </x:c>
      <x:c r="AH35" s="70"/>
      <x:c r="AI35" s="70"/>
      <x:c r="AJ35" s="70"/>
      <x:c r="AK35" s="70"/>
      <x:c r="AL35" s="485" t="s">
        <x:v>105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70"/>
      <x:c r="BE35" s="70">
        <x:v>1</x:v>
      </x:c>
      <x:c r="BF35" s="70">
        <x:v>3</x:v>
      </x:c>
      <x:c r="BG35" s="70"/>
      <x:c r="BH35" s="70"/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485" t="s">
        <x:v>105</x:v>
      </x:c>
      <x:c r="BW35" s="70"/>
      <x:c r="BX35" s="70"/>
      <x:c r="BY35" s="73"/>
      <x:c r="BZ35" s="70"/>
      <x:c r="CA35" s="73"/>
      <x:c r="CB35" s="70"/>
      <x:c r="CC35" s="73"/>
      <x:c r="CD35" s="70"/>
      <x:c r="CE35" s="70"/>
      <x:c r="CF35" s="496"/>
      <x:c r="CG35" s="70"/>
      <x:c r="CH35" s="70"/>
      <x:c r="CI35" s="70"/>
      <x:c r="CJ35" s="70"/>
      <x:c r="CK35" s="70"/>
      <x:c r="CL35" s="70"/>
      <x:c r="CM35" s="70"/>
      <x:c r="CN35" s="70"/>
      <x:c r="CO35" s="70"/>
      <x:c r="CP35" s="73"/>
      <x:c r="CQ35" s="70"/>
      <x:c r="CR35" s="73"/>
      <x:c r="CS35" s="70">
        <x:v>8</x:v>
      </x:c>
      <x:c r="CT35" s="70"/>
      <x:c r="CU35" s="70"/>
      <x:c r="CV35" s="70">
        <x:v>1</x:v>
      </x:c>
      <x:c r="CW35" s="70"/>
      <x:c r="CX35" s="70"/>
      <x:c r="CY35" s="485" t="s">
        <x:v>105</x:v>
      </x:c>
      <x:c r="CZ35" s="70"/>
      <x:c r="DA35" s="496"/>
      <x:c r="DB35" s="70"/>
      <x:c r="DC35" s="496"/>
      <x:c r="DD35" s="70"/>
      <x:c r="DE35" s="496"/>
      <x:c r="DF35" s="70"/>
      <x:c r="DG35" s="474"/>
      <x:c r="DH35" s="66"/>
    </x:row>
    <x:row r="36" spans="1:112" s="31" customFormat="1" ht="30" customHeight="1">
      <x:c r="A36" s="485" t="s">
        <x:v>576</x:v>
      </x:c>
      <x:c r="B36" s="114"/>
      <x:c r="C36" s="73"/>
      <x:c r="D36" s="70"/>
      <x:c r="E36" s="73"/>
      <x:c r="F36" s="70"/>
      <x:c r="G36" s="73"/>
      <x:c r="H36" s="70"/>
      <x:c r="I36" s="73"/>
      <x:c r="J36" s="70">
        <x:v>1</x:v>
      </x:c>
      <x:c r="K36" s="70"/>
      <x:c r="L36" s="73"/>
      <x:c r="M36" s="70"/>
      <x:c r="N36" s="70"/>
      <x:c r="O36" s="70"/>
      <x:c r="P36" s="70"/>
      <x:c r="Q36" s="70"/>
      <x:c r="R36" s="73"/>
      <x:c r="S36" s="70"/>
      <x:c r="T36" s="73"/>
      <x:c r="U36" s="70"/>
      <x:c r="V36" s="73"/>
      <x:c r="W36" s="70"/>
      <x:c r="X36" s="70">
        <x:v>3</x:v>
      </x:c>
      <x:c r="Y36" s="70"/>
      <x:c r="Z36" s="70"/>
      <x:c r="AA36" s="70">
        <x:v>1</x:v>
      </x:c>
      <x:c r="AB36" s="70"/>
      <x:c r="AC36" s="70"/>
      <x:c r="AD36" s="70">
        <x:v>1</x:v>
      </x:c>
      <x:c r="AE36" s="70"/>
      <x:c r="AF36" s="70"/>
      <x:c r="AG36" s="70">
        <x:v>1</x:v>
      </x:c>
      <x:c r="AH36" s="70"/>
      <x:c r="AI36" s="70"/>
      <x:c r="AJ36" s="70">
        <x:v>1</x:v>
      </x:c>
      <x:c r="AK36" s="70">
        <x:v>2</x:v>
      </x:c>
      <x:c r="AL36" s="485" t="s">
        <x:v>576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70"/>
      <x:c r="BE36" s="70">
        <x:v>1</x:v>
      </x:c>
      <x:c r="BF36" s="70">
        <x:v>2</x:v>
      </x:c>
      <x:c r="BG36" s="70"/>
      <x:c r="BH36" s="70"/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485" t="s">
        <x:v>576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496"/>
      <x:c r="CG36" s="70"/>
      <x:c r="CH36" s="70"/>
      <x:c r="CI36" s="70"/>
      <x:c r="CJ36" s="70"/>
      <x:c r="CK36" s="70"/>
      <x:c r="CL36" s="70"/>
      <x:c r="CM36" s="70"/>
      <x:c r="CN36" s="70"/>
      <x:c r="CO36" s="70"/>
      <x:c r="CP36" s="73"/>
      <x:c r="CQ36" s="70"/>
      <x:c r="CR36" s="73"/>
      <x:c r="CS36" s="70">
        <x:v>5</x:v>
      </x:c>
      <x:c r="CT36" s="70"/>
      <x:c r="CU36" s="70"/>
      <x:c r="CV36" s="70">
        <x:v>1</x:v>
      </x:c>
      <x:c r="CW36" s="70"/>
      <x:c r="CX36" s="70"/>
      <x:c r="CY36" s="485" t="s">
        <x:v>576</x:v>
      </x:c>
      <x:c r="CZ36" s="70"/>
      <x:c r="DA36" s="496"/>
      <x:c r="DB36" s="70"/>
      <x:c r="DC36" s="496"/>
      <x:c r="DD36" s="70"/>
      <x:c r="DE36" s="496"/>
      <x:c r="DF36" s="70"/>
      <x:c r="DG36" s="474"/>
      <x:c r="DH36" s="66"/>
    </x:row>
    <x:row r="37" spans="1:112" s="31" customFormat="1" ht="30" customHeight="1">
      <x:c r="A37" s="485" t="s">
        <x:v>2032</x:v>
      </x:c>
      <x:c r="B37" s="114"/>
      <x:c r="C37" s="73"/>
      <x:c r="D37" s="70"/>
      <x:c r="E37" s="73"/>
      <x:c r="F37" s="70"/>
      <x:c r="G37" s="73"/>
      <x:c r="H37" s="70"/>
      <x:c r="I37" s="73"/>
      <x:c r="J37" s="70"/>
      <x:c r="K37" s="70"/>
      <x:c r="L37" s="73"/>
      <x:c r="M37" s="70"/>
      <x:c r="N37" s="70"/>
      <x:c r="O37" s="70"/>
      <x:c r="P37" s="70"/>
      <x:c r="Q37" s="70"/>
      <x:c r="R37" s="73"/>
      <x:c r="S37" s="70"/>
      <x:c r="T37" s="73"/>
      <x:c r="U37" s="70"/>
      <x:c r="V37" s="73"/>
      <x:c r="W37" s="70"/>
      <x:c r="X37" s="70"/>
      <x:c r="Y37" s="70"/>
      <x:c r="Z37" s="70"/>
      <x:c r="AA37" s="70"/>
      <x:c r="AB37" s="70"/>
      <x:c r="AC37" s="70"/>
      <x:c r="AD37" s="70"/>
      <x:c r="AE37" s="70"/>
      <x:c r="AF37" s="70"/>
      <x:c r="AG37" s="70"/>
      <x:c r="AH37" s="70"/>
      <x:c r="AI37" s="70"/>
      <x:c r="AJ37" s="70"/>
      <x:c r="AK37" s="70"/>
      <x:c r="AL37" s="485" t="s">
        <x:v>2032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/>
      <x:c r="BF37" s="70"/>
      <x:c r="BG37" s="70"/>
      <x:c r="BH37" s="70"/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485" t="s">
        <x:v>2032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496"/>
      <x:c r="CG37" s="70"/>
      <x:c r="CH37" s="70"/>
      <x:c r="CI37" s="70"/>
      <x:c r="CJ37" s="70"/>
      <x:c r="CK37" s="70"/>
      <x:c r="CL37" s="70"/>
      <x:c r="CM37" s="70"/>
      <x:c r="CN37" s="70"/>
      <x:c r="CO37" s="70"/>
      <x:c r="CP37" s="73"/>
      <x:c r="CQ37" s="70"/>
      <x:c r="CR37" s="73"/>
      <x:c r="CS37" s="70"/>
      <x:c r="CT37" s="70"/>
      <x:c r="CU37" s="70"/>
      <x:c r="CV37" s="70"/>
      <x:c r="CW37" s="70"/>
      <x:c r="CX37" s="70"/>
      <x:c r="CY37" s="485" t="s">
        <x:v>2032</x:v>
      </x:c>
      <x:c r="CZ37" s="70"/>
      <x:c r="DA37" s="496"/>
      <x:c r="DB37" s="70"/>
      <x:c r="DC37" s="496"/>
      <x:c r="DD37" s="70"/>
      <x:c r="DE37" s="496"/>
      <x:c r="DF37" s="70"/>
      <x:c r="DG37" s="474"/>
      <x:c r="DH37" s="66"/>
    </x:row>
    <x:row r="38" spans="1:112" s="31" customFormat="1" ht="30" customHeight="1">
      <x:c r="A38" s="485" t="s">
        <x:v>1138</x:v>
      </x:c>
      <x:c r="B38" s="114"/>
      <x:c r="C38" s="73"/>
      <x:c r="D38" s="70"/>
      <x:c r="E38" s="73"/>
      <x:c r="F38" s="70"/>
      <x:c r="G38" s="73"/>
      <x:c r="H38" s="70"/>
      <x:c r="I38" s="73"/>
      <x:c r="J38" s="70">
        <x:v>1</x:v>
      </x:c>
      <x:c r="K38" s="70"/>
      <x:c r="L38" s="73"/>
      <x:c r="M38" s="70"/>
      <x:c r="N38" s="70"/>
      <x:c r="O38" s="70"/>
      <x:c r="P38" s="70"/>
      <x:c r="Q38" s="70"/>
      <x:c r="R38" s="73"/>
      <x:c r="S38" s="70">
        <x:v>1</x:v>
      </x:c>
      <x:c r="T38" s="73">
        <x:v>4</x:v>
      </x:c>
      <x:c r="U38" s="70"/>
      <x:c r="V38" s="73"/>
      <x:c r="W38" s="70"/>
      <x:c r="X38" s="70">
        <x:v>5</x:v>
      </x:c>
      <x:c r="Y38" s="70"/>
      <x:c r="Z38" s="70"/>
      <x:c r="AA38" s="70"/>
      <x:c r="AB38" s="70"/>
      <x:c r="AC38" s="70"/>
      <x:c r="AD38" s="70"/>
      <x:c r="AE38" s="70"/>
      <x:c r="AF38" s="70"/>
      <x:c r="AG38" s="70"/>
      <x:c r="AH38" s="70"/>
      <x:c r="AI38" s="70"/>
      <x:c r="AJ38" s="70"/>
      <x:c r="AK38" s="70"/>
      <x:c r="AL38" s="485" t="s">
        <x:v>1138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>
        <x:v>1</x:v>
      </x:c>
      <x:c r="BF38" s="70">
        <x:v>1</x:v>
      </x:c>
      <x:c r="BG38" s="70"/>
      <x:c r="BH38" s="70"/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485" t="s">
        <x:v>1138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496"/>
      <x:c r="CG38" s="70"/>
      <x:c r="CH38" s="70"/>
      <x:c r="CI38" s="70"/>
      <x:c r="CJ38" s="70"/>
      <x:c r="CK38" s="70"/>
      <x:c r="CL38" s="70"/>
      <x:c r="CM38" s="70"/>
      <x:c r="CN38" s="70"/>
      <x:c r="CO38" s="70"/>
      <x:c r="CP38" s="73"/>
      <x:c r="CQ38" s="70"/>
      <x:c r="CR38" s="73"/>
      <x:c r="CS38" s="70"/>
      <x:c r="CT38" s="70"/>
      <x:c r="CU38" s="70"/>
      <x:c r="CV38" s="70"/>
      <x:c r="CW38" s="70"/>
      <x:c r="CX38" s="70"/>
      <x:c r="CY38" s="485" t="s">
        <x:v>1138</x:v>
      </x:c>
      <x:c r="CZ38" s="70"/>
      <x:c r="DA38" s="496"/>
      <x:c r="DB38" s="70"/>
      <x:c r="DC38" s="496"/>
      <x:c r="DD38" s="70"/>
      <x:c r="DE38" s="496"/>
      <x:c r="DF38" s="70"/>
      <x:c r="DG38" s="474"/>
      <x:c r="DH38" s="66"/>
    </x:row>
    <x:row r="39" spans="1:112" s="31" customFormat="1" ht="30" customHeight="1">
      <x:c r="A39" s="485" t="s">
        <x:v>1160</x:v>
      </x:c>
      <x:c r="B39" s="114"/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/>
      <x:c r="T39" s="73"/>
      <x:c r="U39" s="70"/>
      <x:c r="V39" s="73"/>
      <x:c r="W39" s="70"/>
      <x:c r="X39" s="70">
        <x:v>5</x:v>
      </x:c>
      <x:c r="Y39" s="70"/>
      <x:c r="Z39" s="70"/>
      <x:c r="AA39" s="70"/>
      <x:c r="AB39" s="70"/>
      <x:c r="AC39" s="70"/>
      <x:c r="AD39" s="70"/>
      <x:c r="AE39" s="70"/>
      <x:c r="AF39" s="70"/>
      <x:c r="AG39" s="70"/>
      <x:c r="AH39" s="70"/>
      <x:c r="AI39" s="70"/>
      <x:c r="AJ39" s="70"/>
      <x:c r="AK39" s="70"/>
      <x:c r="AL39" s="485" t="s">
        <x:v>1160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>
        <x:v>1</x:v>
      </x:c>
      <x:c r="BF39" s="70">
        <x:v>4</x:v>
      </x:c>
      <x:c r="BG39" s="70"/>
      <x:c r="BH39" s="70"/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485" t="s">
        <x:v>1160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496"/>
      <x:c r="CG39" s="70"/>
      <x:c r="CH39" s="70"/>
      <x:c r="CI39" s="70"/>
      <x:c r="CJ39" s="70"/>
      <x:c r="CK39" s="70"/>
      <x:c r="CL39" s="70"/>
      <x:c r="CM39" s="70"/>
      <x:c r="CN39" s="70"/>
      <x:c r="CO39" s="70"/>
      <x:c r="CP39" s="73"/>
      <x:c r="CQ39" s="70"/>
      <x:c r="CR39" s="73"/>
      <x:c r="CS39" s="70">
        <x:v>2</x:v>
      </x:c>
      <x:c r="CT39" s="70"/>
      <x:c r="CU39" s="70"/>
      <x:c r="CV39" s="70">
        <x:v>1</x:v>
      </x:c>
      <x:c r="CW39" s="70"/>
      <x:c r="CX39" s="70"/>
      <x:c r="CY39" s="485" t="s">
        <x:v>1160</x:v>
      </x:c>
      <x:c r="CZ39" s="70"/>
      <x:c r="DA39" s="496"/>
      <x:c r="DB39" s="70"/>
      <x:c r="DC39" s="496"/>
      <x:c r="DD39" s="70"/>
      <x:c r="DE39" s="496"/>
      <x:c r="DF39" s="70"/>
      <x:c r="DG39" s="474"/>
      <x:c r="DH39" s="66"/>
    </x:row>
    <x:row r="40" spans="1:112" s="31" customFormat="1" ht="30" customHeight="1">
      <x:c r="A40" s="485" t="s">
        <x:v>1914</x:v>
      </x:c>
      <x:c r="B40" s="114">
        <x:v>1</x:v>
      </x:c>
      <x:c r="C40" s="73">
        <x:v>315.60000000000002</x:v>
      </x:c>
      <x:c r="D40" s="70"/>
      <x:c r="E40" s="73"/>
      <x:c r="F40" s="70">
        <x:v>1</x:v>
      </x:c>
      <x:c r="G40" s="73">
        <x:v>164.5</x:v>
      </x:c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>
        <x:v>2</x:v>
      </x:c>
      <x:c r="T40" s="73">
        <x:v>16</x:v>
      </x:c>
      <x:c r="U40" s="70"/>
      <x:c r="V40" s="73"/>
      <x:c r="W40" s="70"/>
      <x:c r="X40" s="70">
        <x:v>10</x:v>
      </x:c>
      <x:c r="Y40" s="70"/>
      <x:c r="Z40" s="70"/>
      <x:c r="AA40" s="70"/>
      <x:c r="AB40" s="70"/>
      <x:c r="AC40" s="70"/>
      <x:c r="AD40" s="70"/>
      <x:c r="AE40" s="70"/>
      <x:c r="AF40" s="70"/>
      <x:c r="AG40" s="70">
        <x:v>1</x:v>
      </x:c>
      <x:c r="AH40" s="70"/>
      <x:c r="AI40" s="70"/>
      <x:c r="AJ40" s="70"/>
      <x:c r="AK40" s="70"/>
      <x:c r="AL40" s="485" t="s">
        <x:v>1914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>
        <x:v>1</x:v>
      </x:c>
      <x:c r="BF40" s="70">
        <x:v>5</x:v>
      </x:c>
      <x:c r="BG40" s="70"/>
      <x:c r="BH40" s="70"/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485" t="s">
        <x:v>1914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/>
      <x:c r="CK40" s="70"/>
      <x:c r="CL40" s="70"/>
      <x:c r="CM40" s="70"/>
      <x:c r="CN40" s="70"/>
      <x:c r="CO40" s="70"/>
      <x:c r="CP40" s="73"/>
      <x:c r="CQ40" s="70">
        <x:v>1</x:v>
      </x:c>
      <x:c r="CR40" s="73">
        <x:v>20</x:v>
      </x:c>
      <x:c r="CS40" s="70">
        <x:v>6</x:v>
      </x:c>
      <x:c r="CT40" s="70">
        <x:v>1</x:v>
      </x:c>
      <x:c r="CU40" s="70">
        <x:v>1</x:v>
      </x:c>
      <x:c r="CV40" s="70">
        <x:v>2</x:v>
      </x:c>
      <x:c r="CW40" s="70"/>
      <x:c r="CX40" s="70"/>
      <x:c r="CY40" s="485" t="s">
        <x:v>1914</x:v>
      </x:c>
      <x:c r="CZ40" s="70"/>
      <x:c r="DA40" s="73"/>
      <x:c r="DB40" s="70"/>
      <x:c r="DC40" s="73"/>
      <x:c r="DD40" s="70"/>
      <x:c r="DE40" s="73"/>
      <x:c r="DF40" s="70"/>
      <x:c r="DG40" s="104"/>
      <x:c r="DH40" s="66"/>
    </x:row>
    <x:row r="41" spans="1:112" s="31" customFormat="1" ht="30" customHeight="1">
      <x:c r="A41" s="485" t="s">
        <x:v>2618</x:v>
      </x:c>
      <x:c r="B41" s="114"/>
      <x:c r="C41" s="73"/>
      <x:c r="D41" s="70"/>
      <x:c r="E41" s="73"/>
      <x:c r="F41" s="70"/>
      <x:c r="G41" s="73"/>
      <x:c r="H41" s="70"/>
      <x:c r="I41" s="73"/>
      <x:c r="J41" s="70">
        <x:v>2</x:v>
      </x:c>
      <x:c r="K41" s="70"/>
      <x:c r="L41" s="73"/>
      <x:c r="M41" s="70"/>
      <x:c r="N41" s="70"/>
      <x:c r="O41" s="70"/>
      <x:c r="P41" s="70"/>
      <x:c r="Q41" s="70"/>
      <x:c r="R41" s="73"/>
      <x:c r="S41" s="70"/>
      <x:c r="T41" s="73"/>
      <x:c r="U41" s="70"/>
      <x:c r="V41" s="73"/>
      <x:c r="W41" s="70"/>
      <x:c r="X41" s="70"/>
      <x:c r="Y41" s="70"/>
      <x:c r="Z41" s="70"/>
      <x:c r="AA41" s="70"/>
      <x:c r="AB41" s="70"/>
      <x:c r="AC41" s="70"/>
      <x:c r="AD41" s="70"/>
      <x:c r="AE41" s="70"/>
      <x:c r="AF41" s="70"/>
      <x:c r="AG41" s="70"/>
      <x:c r="AH41" s="70"/>
      <x:c r="AI41" s="70"/>
      <x:c r="AJ41" s="70"/>
      <x:c r="AK41" s="70"/>
      <x:c r="AL41" s="485" t="s">
        <x:v>2618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>
        <x:v>1</x:v>
      </x:c>
      <x:c r="BF41" s="70">
        <x:v>1</x:v>
      </x:c>
      <x:c r="BG41" s="70"/>
      <x:c r="BH41" s="70"/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485" t="s">
        <x:v>2618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70"/>
      <x:c r="CI41" s="70"/>
      <x:c r="CJ41" s="70">
        <x:v>1</x:v>
      </x:c>
      <x:c r="CK41" s="70"/>
      <x:c r="CL41" s="70"/>
      <x:c r="CM41" s="70"/>
      <x:c r="CN41" s="70"/>
      <x:c r="CO41" s="70"/>
      <x:c r="CP41" s="73"/>
      <x:c r="CQ41" s="70">
        <x:v>1</x:v>
      </x:c>
      <x:c r="CR41" s="73">
        <x:v>91</x:v>
      </x:c>
      <x:c r="CS41" s="70">
        <x:v>22</x:v>
      </x:c>
      <x:c r="CT41" s="70">
        <x:v>1</x:v>
      </x:c>
      <x:c r="CU41" s="70">
        <x:v>3</x:v>
      </x:c>
      <x:c r="CV41" s="70">
        <x:v>1</x:v>
      </x:c>
      <x:c r="CW41" s="70"/>
      <x:c r="CX41" s="70"/>
      <x:c r="CY41" s="485" t="s">
        <x:v>2618</x:v>
      </x:c>
      <x:c r="CZ41" s="70"/>
      <x:c r="DA41" s="73"/>
      <x:c r="DB41" s="70"/>
      <x:c r="DC41" s="73"/>
      <x:c r="DD41" s="70"/>
      <x:c r="DE41" s="73"/>
      <x:c r="DF41" s="70"/>
      <x:c r="DG41" s="104"/>
      <x:c r="DH41" s="66"/>
    </x:row>
    <x:row r="42" spans="1:112" s="31" customFormat="1" ht="30" customHeight="1">
      <x:c r="A42" s="370" t="s">
        <x:v>677</x:v>
      </x:c>
      <x:c r="B42" s="114">
        <x:f>SUM(B43:B47)</x:f>
        <x:v>0</x:v>
      </x:c>
      <x:c r="C42" s="73">
        <x:f t="shared" ref="C42:AK42" si="33">SUM(C43:C47)</x:f>
        <x:v>0</x:v>
      </x:c>
      <x:c r="D42" s="70">
        <x:f t="shared" si="33"/>
        <x:v>0</x:v>
      </x:c>
      <x:c r="E42" s="73">
        <x:f t="shared" si="33"/>
        <x:v>0</x:v>
      </x:c>
      <x:c r="F42" s="70">
        <x:f t="shared" si="33"/>
        <x:v>0</x:v>
      </x:c>
      <x:c r="G42" s="73">
        <x:f t="shared" si="33"/>
        <x:v>0</x:v>
      </x:c>
      <x:c r="H42" s="70">
        <x:f t="shared" si="33"/>
        <x:v>0</x:v>
      </x:c>
      <x:c r="I42" s="73">
        <x:f t="shared" si="33"/>
        <x:v>0</x:v>
      </x:c>
      <x:c r="J42" s="70">
        <x:f t="shared" si="33"/>
        <x:v>0</x:v>
      </x:c>
      <x:c r="K42" s="70">
        <x:f t="shared" si="33"/>
        <x:v>0</x:v>
      </x:c>
      <x:c r="L42" s="73">
        <x:f t="shared" si="33"/>
        <x:v>0</x:v>
      </x:c>
      <x:c r="M42" s="70">
        <x:f t="shared" si="33"/>
        <x:v>0</x:v>
      </x:c>
      <x:c r="N42" s="70">
        <x:f t="shared" si="33"/>
        <x:v>0</x:v>
      </x:c>
      <x:c r="O42" s="70">
        <x:f t="shared" si="33"/>
        <x:v>0</x:v>
      </x:c>
      <x:c r="P42" s="70">
        <x:f t="shared" si="33"/>
        <x:v>0</x:v>
      </x:c>
      <x:c r="Q42" s="70">
        <x:f t="shared" si="33"/>
        <x:v>0</x:v>
      </x:c>
      <x:c r="R42" s="73">
        <x:f t="shared" si="33"/>
        <x:v>0</x:v>
      </x:c>
      <x:c r="S42" s="70">
        <x:f t="shared" si="33"/>
        <x:v>0</x:v>
      </x:c>
      <x:c r="T42" s="73">
        <x:f t="shared" si="33"/>
        <x:v>0</x:v>
      </x:c>
      <x:c r="U42" s="70">
        <x:f t="shared" si="33"/>
        <x:v>0</x:v>
      </x:c>
      <x:c r="V42" s="73">
        <x:f t="shared" si="33"/>
        <x:v>0</x:v>
      </x:c>
      <x:c r="W42" s="70">
        <x:f t="shared" si="33"/>
        <x:v>0</x:v>
      </x:c>
      <x:c r="X42" s="70">
        <x:f t="shared" si="33"/>
        <x:v>0</x:v>
      </x:c>
      <x:c r="Y42" s="70">
        <x:f t="shared" si="33"/>
        <x:v>0</x:v>
      </x:c>
      <x:c r="Z42" s="70">
        <x:f t="shared" si="33"/>
        <x:v>0</x:v>
      </x:c>
      <x:c r="AA42" s="70">
        <x:f t="shared" si="33"/>
        <x:v>0</x:v>
      </x:c>
      <x:c r="AB42" s="70">
        <x:f t="shared" si="33"/>
        <x:v>0</x:v>
      </x:c>
      <x:c r="AC42" s="70">
        <x:f t="shared" si="33"/>
        <x:v>0</x:v>
      </x:c>
      <x:c r="AD42" s="70">
        <x:f t="shared" si="33"/>
        <x:v>0</x:v>
      </x:c>
      <x:c r="AE42" s="70">
        <x:f t="shared" si="33"/>
        <x:v>0</x:v>
      </x:c>
      <x:c r="AF42" s="70">
        <x:f t="shared" si="33"/>
        <x:v>0</x:v>
      </x:c>
      <x:c r="AG42" s="70">
        <x:f t="shared" si="33"/>
        <x:v>0</x:v>
      </x:c>
      <x:c r="AH42" s="70">
        <x:f t="shared" si="33"/>
        <x:v>0</x:v>
      </x:c>
      <x:c r="AI42" s="70">
        <x:f t="shared" si="33"/>
        <x:v>0</x:v>
      </x:c>
      <x:c r="AJ42" s="70">
        <x:f t="shared" si="33"/>
        <x:v>0</x:v>
      </x:c>
      <x:c r="AK42" s="70">
        <x:f t="shared" si="33"/>
        <x:v>0</x:v>
      </x:c>
      <x:c r="AL42" s="370" t="s">
        <x:v>677</x:v>
      </x:c>
      <x:c r="AM42" s="70">
        <x:f t="shared" ref="AM42:BU42" si="34">SUM(AM43:AM47)</x:f>
        <x:v>0</x:v>
      </x:c>
      <x:c r="AN42" s="73">
        <x:f t="shared" si="34"/>
        <x:v>0</x:v>
      </x:c>
      <x:c r="AO42" s="70">
        <x:f t="shared" si="34"/>
        <x:v>0</x:v>
      </x:c>
      <x:c r="AP42" s="70">
        <x:f t="shared" si="34"/>
        <x:v>0</x:v>
      </x:c>
      <x:c r="AQ42" s="70">
        <x:f t="shared" si="34"/>
        <x:v>0</x:v>
      </x:c>
      <x:c r="AR42" s="73">
        <x:f t="shared" si="34"/>
        <x:v>0</x:v>
      </x:c>
      <x:c r="AS42" s="70">
        <x:f t="shared" si="34"/>
        <x:v>0</x:v>
      </x:c>
      <x:c r="AT42" s="73">
        <x:f t="shared" si="34"/>
        <x:v>0</x:v>
      </x:c>
      <x:c r="AU42" s="70">
        <x:f t="shared" si="34"/>
        <x:v>0</x:v>
      </x:c>
      <x:c r="AV42" s="70">
        <x:f t="shared" si="34"/>
        <x:v>0</x:v>
      </x:c>
      <x:c r="AW42" s="70">
        <x:f t="shared" si="34"/>
        <x:v>0</x:v>
      </x:c>
      <x:c r="AX42" s="70">
        <x:f t="shared" si="34"/>
        <x:v>0</x:v>
      </x:c>
      <x:c r="AY42" s="70">
        <x:f t="shared" si="34"/>
        <x:v>0</x:v>
      </x:c>
      <x:c r="AZ42" s="70">
        <x:f t="shared" si="34"/>
        <x:v>0</x:v>
      </x:c>
      <x:c r="BA42" s="73">
        <x:f t="shared" si="34"/>
        <x:v>0</x:v>
      </x:c>
      <x:c r="BB42" s="70">
        <x:f t="shared" si="34"/>
        <x:v>0</x:v>
      </x:c>
      <x:c r="BC42" s="70">
        <x:f t="shared" si="34"/>
        <x:v>0</x:v>
      </x:c>
      <x:c r="BD42" s="70">
        <x:f t="shared" si="34"/>
        <x:v>0</x:v>
      </x:c>
      <x:c r="BE42" s="70">
        <x:f t="shared" si="34"/>
        <x:v>0</x:v>
      </x:c>
      <x:c r="BF42" s="70">
        <x:f t="shared" si="34"/>
        <x:v>0</x:v>
      </x:c>
      <x:c r="BG42" s="70">
        <x:f t="shared" si="34"/>
        <x:v>0</x:v>
      </x:c>
      <x:c r="BH42" s="70">
        <x:f t="shared" si="34"/>
        <x:v>0</x:v>
      </x:c>
      <x:c r="BI42" s="70">
        <x:f t="shared" si="34"/>
        <x:v>0</x:v>
      </x:c>
      <x:c r="BJ42" s="73">
        <x:f t="shared" si="34"/>
        <x:v>0</x:v>
      </x:c>
      <x:c r="BK42" s="70">
        <x:f t="shared" si="34"/>
        <x:v>0</x:v>
      </x:c>
      <x:c r="BL42" s="73">
        <x:f t="shared" si="34"/>
        <x:v>0</x:v>
      </x:c>
      <x:c r="BM42" s="70">
        <x:f t="shared" si="34"/>
        <x:v>0</x:v>
      </x:c>
      <x:c r="BN42" s="73">
        <x:f t="shared" si="34"/>
        <x:v>0</x:v>
      </x:c>
      <x:c r="BO42" s="70">
        <x:f t="shared" si="34"/>
        <x:v>0</x:v>
      </x:c>
      <x:c r="BP42" s="73">
        <x:f t="shared" si="34"/>
        <x:v>0</x:v>
      </x:c>
      <x:c r="BQ42" s="70">
        <x:f t="shared" si="34"/>
        <x:v>0</x:v>
      </x:c>
      <x:c r="BR42" s="70">
        <x:f t="shared" si="34"/>
        <x:v>0</x:v>
      </x:c>
      <x:c r="BS42" s="70">
        <x:f t="shared" si="34"/>
        <x:v>0</x:v>
      </x:c>
      <x:c r="BT42" s="70">
        <x:f t="shared" si="34"/>
        <x:v>0</x:v>
      </x:c>
      <x:c r="BU42" s="70">
        <x:f t="shared" si="34"/>
        <x:v>0</x:v>
      </x:c>
      <x:c r="BV42" s="370" t="s">
        <x:v>677</x:v>
      </x:c>
      <x:c r="BW42" s="70">
        <x:f t="shared" ref="BW42:DG42" si="35">SUM(BW43:BW47)</x:f>
        <x:v>0</x:v>
      </x:c>
      <x:c r="BX42" s="70">
        <x:f t="shared" si="35"/>
        <x:v>0</x:v>
      </x:c>
      <x:c r="BY42" s="73">
        <x:f t="shared" si="35"/>
        <x:v>0</x:v>
      </x:c>
      <x:c r="BZ42" s="70">
        <x:f t="shared" si="35"/>
        <x:v>0</x:v>
      </x:c>
      <x:c r="CA42" s="73">
        <x:f t="shared" si="35"/>
        <x:v>0</x:v>
      </x:c>
      <x:c r="CB42" s="70">
        <x:f t="shared" si="35"/>
        <x:v>0</x:v>
      </x:c>
      <x:c r="CC42" s="73">
        <x:f t="shared" si="35"/>
        <x:v>0</x:v>
      </x:c>
      <x:c r="CD42" s="70">
        <x:f t="shared" si="35"/>
        <x:v>0</x:v>
      </x:c>
      <x:c r="CE42" s="70">
        <x:f t="shared" si="35"/>
        <x:v>0</x:v>
      </x:c>
      <x:c r="CF42" s="73">
        <x:f t="shared" si="35"/>
        <x:v>0</x:v>
      </x:c>
      <x:c r="CG42" s="70">
        <x:f t="shared" si="35"/>
        <x:v>0</x:v>
      </x:c>
      <x:c r="CH42" s="70">
        <x:f t="shared" si="35"/>
        <x:v>0</x:v>
      </x:c>
      <x:c r="CI42" s="70">
        <x:f t="shared" si="35"/>
        <x:v>0</x:v>
      </x:c>
      <x:c r="CJ42" s="70">
        <x:f t="shared" si="35"/>
        <x:v>0</x:v>
      </x:c>
      <x:c r="CK42" s="70">
        <x:f t="shared" si="35"/>
        <x:v>0</x:v>
      </x:c>
      <x:c r="CL42" s="70">
        <x:f t="shared" si="35"/>
        <x:v>0</x:v>
      </x:c>
      <x:c r="CM42" s="70">
        <x:f t="shared" si="35"/>
        <x:v>0</x:v>
      </x:c>
      <x:c r="CN42" s="70">
        <x:f t="shared" si="35"/>
        <x:v>0</x:v>
      </x:c>
      <x:c r="CO42" s="70">
        <x:f t="shared" si="35"/>
        <x:v>0</x:v>
      </x:c>
      <x:c r="CP42" s="73">
        <x:f t="shared" si="35"/>
        <x:v>0</x:v>
      </x:c>
      <x:c r="CQ42" s="70">
        <x:f t="shared" si="35"/>
        <x:v>0</x:v>
      </x:c>
      <x:c r="CR42" s="73">
        <x:f t="shared" si="35"/>
        <x:v>0</x:v>
      </x:c>
      <x:c r="CS42" s="70">
        <x:f t="shared" si="35"/>
        <x:v>0</x:v>
      </x:c>
      <x:c r="CT42" s="70">
        <x:f t="shared" si="35"/>
        <x:v>0</x:v>
      </x:c>
      <x:c r="CU42" s="70">
        <x:f t="shared" si="35"/>
        <x:v>0</x:v>
      </x:c>
      <x:c r="CV42" s="70">
        <x:f t="shared" si="35"/>
        <x:v>0</x:v>
      </x:c>
      <x:c r="CW42" s="70">
        <x:f t="shared" si="35"/>
        <x:v>0</x:v>
      </x:c>
      <x:c r="CX42" s="70">
        <x:f t="shared" si="35"/>
        <x:v>0</x:v>
      </x:c>
      <x:c r="CY42" s="370" t="s">
        <x:v>677</x:v>
      </x:c>
      <x:c r="CZ42" s="70">
        <x:f t="shared" si="35"/>
        <x:v>0</x:v>
      </x:c>
      <x:c r="DA42" s="73">
        <x:f t="shared" si="35"/>
        <x:v>0</x:v>
      </x:c>
      <x:c r="DB42" s="70">
        <x:f t="shared" si="35"/>
        <x:v>0</x:v>
      </x:c>
      <x:c r="DC42" s="73">
        <x:f t="shared" si="35"/>
        <x:v>0</x:v>
      </x:c>
      <x:c r="DD42" s="70">
        <x:f t="shared" si="35"/>
        <x:v>0</x:v>
      </x:c>
      <x:c r="DE42" s="73">
        <x:f t="shared" si="35"/>
        <x:v>0</x:v>
      </x:c>
      <x:c r="DF42" s="70">
        <x:f t="shared" si="35"/>
        <x:v>0</x:v>
      </x:c>
      <x:c r="DG42" s="104">
        <x:f t="shared" si="35"/>
        <x:v>0</x:v>
      </x:c>
      <x:c r="DH42" s="66"/>
    </x:row>
    <x:row r="43" spans="1:112" s="31" customFormat="1" ht="30" customHeight="1">
      <x:c r="A43" s="485" t="s">
        <x:v>2726</x:v>
      </x:c>
      <x:c r="B43" s="114"/>
      <x:c r="C43" s="73"/>
      <x:c r="D43" s="70"/>
      <x:c r="E43" s="73"/>
      <x:c r="F43" s="70"/>
      <x:c r="G43" s="73"/>
      <x:c r="H43" s="70"/>
      <x:c r="I43" s="73"/>
      <x:c r="J43" s="70"/>
      <x:c r="K43" s="70"/>
      <x:c r="L43" s="73"/>
      <x:c r="M43" s="70"/>
      <x:c r="N43" s="70"/>
      <x:c r="O43" s="70"/>
      <x:c r="P43" s="70"/>
      <x:c r="Q43" s="70"/>
      <x:c r="R43" s="73"/>
      <x:c r="S43" s="70"/>
      <x:c r="T43" s="73"/>
      <x:c r="U43" s="70"/>
      <x:c r="V43" s="73"/>
      <x:c r="W43" s="70"/>
      <x:c r="X43" s="70"/>
      <x:c r="Y43" s="70"/>
      <x:c r="Z43" s="70"/>
      <x:c r="AA43" s="70"/>
      <x:c r="AB43" s="70"/>
      <x:c r="AC43" s="70"/>
      <x:c r="AD43" s="70"/>
      <x:c r="AE43" s="70"/>
      <x:c r="AF43" s="70"/>
      <x:c r="AG43" s="70"/>
      <x:c r="AH43" s="70"/>
      <x:c r="AI43" s="70"/>
      <x:c r="AJ43" s="70"/>
      <x:c r="AK43" s="70"/>
      <x:c r="AL43" s="485" t="s">
        <x:v>2726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/>
      <x:c r="BF43" s="70"/>
      <x:c r="BG43" s="70"/>
      <x:c r="BH43" s="70"/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485" t="s">
        <x:v>2726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/>
      <x:c r="CK43" s="70"/>
      <x:c r="CL43" s="70"/>
      <x:c r="CM43" s="70"/>
      <x:c r="CN43" s="70"/>
      <x:c r="CO43" s="70"/>
      <x:c r="CP43" s="73"/>
      <x:c r="CQ43" s="70"/>
      <x:c r="CR43" s="73"/>
      <x:c r="CS43" s="70"/>
      <x:c r="CT43" s="70"/>
      <x:c r="CU43" s="70"/>
      <x:c r="CV43" s="70"/>
      <x:c r="CW43" s="70"/>
      <x:c r="CX43" s="70"/>
      <x:c r="CY43" s="485" t="s">
        <x:v>2726</x:v>
      </x:c>
      <x:c r="CZ43" s="70"/>
      <x:c r="DA43" s="73"/>
      <x:c r="DB43" s="70"/>
      <x:c r="DC43" s="73"/>
      <x:c r="DD43" s="70"/>
      <x:c r="DE43" s="73"/>
      <x:c r="DF43" s="70"/>
      <x:c r="DG43" s="104"/>
      <x:c r="DH43" s="66"/>
    </x:row>
    <x:row r="44" spans="1:112" s="31" customFormat="1" ht="30" customHeight="1">
      <x:c r="A44" s="485" t="s">
        <x:v>2629</x:v>
      </x:c>
      <x:c r="B44" s="114"/>
      <x:c r="C44" s="73"/>
      <x:c r="D44" s="70"/>
      <x:c r="E44" s="73"/>
      <x:c r="F44" s="70"/>
      <x:c r="G44" s="73"/>
      <x:c r="H44" s="70"/>
      <x:c r="I44" s="73"/>
      <x:c r="J44" s="70"/>
      <x:c r="K44" s="70"/>
      <x:c r="L44" s="73"/>
      <x:c r="M44" s="70"/>
      <x:c r="N44" s="70"/>
      <x:c r="O44" s="70"/>
      <x:c r="P44" s="70"/>
      <x:c r="Q44" s="70"/>
      <x:c r="R44" s="73"/>
      <x:c r="S44" s="70"/>
      <x:c r="T44" s="73"/>
      <x:c r="U44" s="70"/>
      <x:c r="V44" s="73"/>
      <x:c r="W44" s="70"/>
      <x:c r="X44" s="70"/>
      <x:c r="Y44" s="70"/>
      <x:c r="Z44" s="70"/>
      <x:c r="AA44" s="70"/>
      <x:c r="AB44" s="70"/>
      <x:c r="AC44" s="70"/>
      <x:c r="AD44" s="70"/>
      <x:c r="AE44" s="70"/>
      <x:c r="AF44" s="70"/>
      <x:c r="AG44" s="70"/>
      <x:c r="AH44" s="70"/>
      <x:c r="AI44" s="70"/>
      <x:c r="AJ44" s="70"/>
      <x:c r="AK44" s="70"/>
      <x:c r="AL44" s="485" t="s">
        <x:v>2629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/>
      <x:c r="BF44" s="70"/>
      <x:c r="BG44" s="70"/>
      <x:c r="BH44" s="70"/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485" t="s">
        <x:v>2629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70"/>
      <x:c r="CI44" s="70"/>
      <x:c r="CJ44" s="70"/>
      <x:c r="CK44" s="70"/>
      <x:c r="CL44" s="70"/>
      <x:c r="CM44" s="70"/>
      <x:c r="CN44" s="70"/>
      <x:c r="CO44" s="70"/>
      <x:c r="CP44" s="73"/>
      <x:c r="CQ44" s="70"/>
      <x:c r="CR44" s="73"/>
      <x:c r="CS44" s="70"/>
      <x:c r="CT44" s="70"/>
      <x:c r="CU44" s="70"/>
      <x:c r="CV44" s="70"/>
      <x:c r="CW44" s="70"/>
      <x:c r="CX44" s="70"/>
      <x:c r="CY44" s="485" t="s">
        <x:v>2629</x:v>
      </x:c>
      <x:c r="CZ44" s="70"/>
      <x:c r="DA44" s="73"/>
      <x:c r="DB44" s="70"/>
      <x:c r="DC44" s="73"/>
      <x:c r="DD44" s="70"/>
      <x:c r="DE44" s="73"/>
      <x:c r="DF44" s="70"/>
      <x:c r="DG44" s="104"/>
      <x:c r="DH44" s="66"/>
    </x:row>
    <x:row r="45" spans="1:112" s="31" customFormat="1" ht="30" customHeight="1">
      <x:c r="A45" s="485" t="s">
        <x:v>2756</x:v>
      </x:c>
      <x:c r="B45" s="114"/>
      <x:c r="C45" s="73"/>
      <x:c r="D45" s="70"/>
      <x:c r="E45" s="73"/>
      <x:c r="F45" s="70"/>
      <x:c r="G45" s="73"/>
      <x:c r="H45" s="70"/>
      <x:c r="I45" s="73"/>
      <x:c r="J45" s="70"/>
      <x:c r="K45" s="70"/>
      <x:c r="L45" s="73"/>
      <x:c r="M45" s="70"/>
      <x:c r="N45" s="70"/>
      <x:c r="O45" s="70"/>
      <x:c r="P45" s="70"/>
      <x:c r="Q45" s="70"/>
      <x:c r="R45" s="73"/>
      <x:c r="S45" s="70"/>
      <x:c r="T45" s="73"/>
      <x:c r="U45" s="70"/>
      <x:c r="V45" s="73"/>
      <x:c r="W45" s="70"/>
      <x:c r="X45" s="70"/>
      <x:c r="Y45" s="70"/>
      <x:c r="Z45" s="70"/>
      <x:c r="AA45" s="70"/>
      <x:c r="AB45" s="70"/>
      <x:c r="AC45" s="70"/>
      <x:c r="AD45" s="70"/>
      <x:c r="AE45" s="70"/>
      <x:c r="AF45" s="70"/>
      <x:c r="AG45" s="70"/>
      <x:c r="AH45" s="70"/>
      <x:c r="AI45" s="70"/>
      <x:c r="AJ45" s="70"/>
      <x:c r="AK45" s="70"/>
      <x:c r="AL45" s="485" t="s">
        <x:v>2756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70"/>
      <x:c r="BE45" s="70"/>
      <x:c r="BF45" s="70"/>
      <x:c r="BG45" s="70"/>
      <x:c r="BH45" s="70"/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485" t="s">
        <x:v>2756</x:v>
      </x:c>
      <x:c r="BW45" s="70"/>
      <x:c r="BX45" s="70"/>
      <x:c r="BY45" s="73"/>
      <x:c r="BZ45" s="70"/>
      <x:c r="CA45" s="73"/>
      <x:c r="CB45" s="70"/>
      <x:c r="CC45" s="73"/>
      <x:c r="CD45" s="70"/>
      <x:c r="CE45" s="70"/>
      <x:c r="CF45" s="73"/>
      <x:c r="CG45" s="70"/>
      <x:c r="CH45" s="70"/>
      <x:c r="CI45" s="70"/>
      <x:c r="CJ45" s="70"/>
      <x:c r="CK45" s="70"/>
      <x:c r="CL45" s="70"/>
      <x:c r="CM45" s="70"/>
      <x:c r="CN45" s="70"/>
      <x:c r="CO45" s="70"/>
      <x:c r="CP45" s="73"/>
      <x:c r="CQ45" s="70"/>
      <x:c r="CR45" s="73"/>
      <x:c r="CS45" s="70"/>
      <x:c r="CT45" s="70"/>
      <x:c r="CU45" s="70"/>
      <x:c r="CV45" s="70"/>
      <x:c r="CW45" s="70"/>
      <x:c r="CX45" s="70"/>
      <x:c r="CY45" s="485" t="s">
        <x:v>2756</x:v>
      </x:c>
      <x:c r="CZ45" s="70"/>
      <x:c r="DA45" s="73"/>
      <x:c r="DB45" s="70"/>
      <x:c r="DC45" s="73"/>
      <x:c r="DD45" s="70"/>
      <x:c r="DE45" s="73"/>
      <x:c r="DF45" s="70"/>
      <x:c r="DG45" s="104"/>
      <x:c r="DH45" s="66"/>
    </x:row>
    <x:row r="46" spans="1:112" s="31" customFormat="1" ht="30" customHeight="1">
      <x:c r="A46" s="485" t="s">
        <x:v>2774</x:v>
      </x:c>
      <x:c r="B46" s="114"/>
      <x:c r="C46" s="73"/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/>
      <x:c r="Y46" s="70"/>
      <x:c r="Z46" s="70"/>
      <x:c r="AA46" s="70"/>
      <x:c r="AB46" s="70"/>
      <x:c r="AC46" s="70"/>
      <x:c r="AD46" s="70"/>
      <x:c r="AE46" s="70"/>
      <x:c r="AF46" s="70"/>
      <x:c r="AG46" s="70"/>
      <x:c r="AH46" s="70"/>
      <x:c r="AI46" s="70"/>
      <x:c r="AJ46" s="70"/>
      <x:c r="AK46" s="70"/>
      <x:c r="AL46" s="485" t="s">
        <x:v>2774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/>
      <x:c r="BH46" s="70"/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485" t="s">
        <x:v>2774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70"/>
      <x:c r="CI46" s="70"/>
      <x:c r="CJ46" s="70"/>
      <x:c r="CK46" s="70"/>
      <x:c r="CL46" s="70"/>
      <x:c r="CM46" s="70"/>
      <x:c r="CN46" s="70"/>
      <x:c r="CO46" s="70"/>
      <x:c r="CP46" s="73"/>
      <x:c r="CQ46" s="70"/>
      <x:c r="CR46" s="73"/>
      <x:c r="CS46" s="70"/>
      <x:c r="CT46" s="70"/>
      <x:c r="CU46" s="70"/>
      <x:c r="CV46" s="70"/>
      <x:c r="CW46" s="70"/>
      <x:c r="CX46" s="70"/>
      <x:c r="CY46" s="485" t="s">
        <x:v>2774</x:v>
      </x:c>
      <x:c r="CZ46" s="70"/>
      <x:c r="DA46" s="73"/>
      <x:c r="DB46" s="70"/>
      <x:c r="DC46" s="73"/>
      <x:c r="DD46" s="70"/>
      <x:c r="DE46" s="73"/>
      <x:c r="DF46" s="70"/>
      <x:c r="DG46" s="104"/>
      <x:c r="DH46" s="66"/>
    </x:row>
    <x:row r="47" spans="1:112" s="31" customFormat="1" ht="30" customHeight="1">
      <x:c r="A47" s="485" t="s">
        <x:v>2662</x:v>
      </x:c>
      <x:c r="B47" s="114"/>
      <x:c r="C47" s="73"/>
      <x:c r="D47" s="70"/>
      <x:c r="E47" s="73"/>
      <x:c r="F47" s="70"/>
      <x:c r="G47" s="73"/>
      <x:c r="H47" s="70"/>
      <x:c r="I47" s="73"/>
      <x:c r="J47" s="70"/>
      <x:c r="K47" s="70"/>
      <x:c r="L47" s="73"/>
      <x:c r="M47" s="70"/>
      <x:c r="N47" s="70"/>
      <x:c r="O47" s="70"/>
      <x:c r="P47" s="70"/>
      <x:c r="Q47" s="70"/>
      <x:c r="R47" s="73"/>
      <x:c r="S47" s="70"/>
      <x:c r="T47" s="73"/>
      <x:c r="U47" s="70"/>
      <x:c r="V47" s="73"/>
      <x:c r="W47" s="70"/>
      <x:c r="X47" s="70"/>
      <x:c r="Y47" s="70"/>
      <x:c r="Z47" s="70"/>
      <x:c r="AA47" s="70"/>
      <x:c r="AB47" s="70"/>
      <x:c r="AC47" s="70"/>
      <x:c r="AD47" s="70"/>
      <x:c r="AE47" s="70"/>
      <x:c r="AF47" s="70"/>
      <x:c r="AG47" s="70">
        <x:v>0</x:v>
      </x:c>
      <x:c r="AH47" s="70"/>
      <x:c r="AI47" s="70"/>
      <x:c r="AJ47" s="70">
        <x:v>0</x:v>
      </x:c>
      <x:c r="AK47" s="70">
        <x:v>0</x:v>
      </x:c>
      <x:c r="AL47" s="485" t="s">
        <x:v>2662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/>
      <x:c r="BF47" s="70"/>
      <x:c r="BG47" s="70"/>
      <x:c r="BH47" s="70"/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485" t="s">
        <x:v>2662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/>
      <x:c r="CK47" s="70"/>
      <x:c r="CL47" s="70"/>
      <x:c r="CM47" s="70"/>
      <x:c r="CN47" s="70"/>
      <x:c r="CO47" s="70"/>
      <x:c r="CP47" s="73"/>
      <x:c r="CQ47" s="70"/>
      <x:c r="CR47" s="73"/>
      <x:c r="CS47" s="70"/>
      <x:c r="CT47" s="70"/>
      <x:c r="CU47" s="70"/>
      <x:c r="CV47" s="70"/>
      <x:c r="CW47" s="70"/>
      <x:c r="CX47" s="70"/>
      <x:c r="CY47" s="485" t="s">
        <x:v>2662</x:v>
      </x:c>
      <x:c r="CZ47" s="70"/>
      <x:c r="DA47" s="73"/>
      <x:c r="DB47" s="70"/>
      <x:c r="DC47" s="73"/>
      <x:c r="DD47" s="70"/>
      <x:c r="DE47" s="73"/>
      <x:c r="DF47" s="70"/>
      <x:c r="DG47" s="104"/>
      <x:c r="DH47" s="66"/>
    </x:row>
    <x:row r="48" spans="1:112" s="31" customFormat="1" ht="30" customHeight="1">
      <x:c r="A48" s="370" t="s">
        <x:v>1140</x:v>
      </x:c>
      <x:c r="B48" s="114">
        <x:f>SUM(B49,B69)</x:f>
        <x:v>4</x:v>
      </x:c>
      <x:c r="C48" s="73">
        <x:f t="shared" ref="C48:AK48" si="36">SUM(C49,C69)</x:f>
        <x:v>117.82000000000001</x:v>
      </x:c>
      <x:c r="D48" s="70">
        <x:f t="shared" si="36"/>
        <x:v>0</x:v>
      </x:c>
      <x:c r="E48" s="73">
        <x:f t="shared" si="36"/>
        <x:v>0</x:v>
      </x:c>
      <x:c r="F48" s="70">
        <x:f t="shared" si="36"/>
        <x:v>5</x:v>
      </x:c>
      <x:c r="G48" s="73">
        <x:f t="shared" si="36"/>
        <x:v>39.177</x:v>
      </x:c>
      <x:c r="H48" s="70">
        <x:f t="shared" si="36"/>
        <x:v>0</x:v>
      </x:c>
      <x:c r="I48" s="73">
        <x:f t="shared" si="36"/>
        <x:v>0</x:v>
      </x:c>
      <x:c r="J48" s="70">
        <x:f t="shared" si="36"/>
        <x:v>9</x:v>
      </x:c>
      <x:c r="K48" s="70">
        <x:f t="shared" si="36"/>
        <x:v>0</x:v>
      </x:c>
      <x:c r="L48" s="73">
        <x:f t="shared" si="36"/>
        <x:v>0</x:v>
      </x:c>
      <x:c r="M48" s="70">
        <x:f t="shared" si="36"/>
        <x:v>0</x:v>
      </x:c>
      <x:c r="N48" s="70">
        <x:f t="shared" si="36"/>
        <x:v>0</x:v>
      </x:c>
      <x:c r="O48" s="70">
        <x:f t="shared" si="36"/>
        <x:v>0</x:v>
      </x:c>
      <x:c r="P48" s="70">
        <x:f t="shared" si="36"/>
        <x:v>0</x:v>
      </x:c>
      <x:c r="Q48" s="70">
        <x:f t="shared" si="36"/>
        <x:v>0</x:v>
      </x:c>
      <x:c r="R48" s="73">
        <x:f t="shared" si="36"/>
        <x:v>0</x:v>
      </x:c>
      <x:c r="S48" s="70">
        <x:f t="shared" si="36"/>
        <x:v>9</x:v>
      </x:c>
      <x:c r="T48" s="73">
        <x:f t="shared" si="36"/>
        <x:v>241.18000000000001</x:v>
      </x:c>
      <x:c r="U48" s="70">
        <x:f t="shared" si="36"/>
        <x:v>0</x:v>
      </x:c>
      <x:c r="V48" s="73">
        <x:f t="shared" si="36"/>
        <x:v>0</x:v>
      </x:c>
      <x:c r="W48" s="70">
        <x:f t="shared" si="36"/>
        <x:v>0</x:v>
      </x:c>
      <x:c r="X48" s="70">
        <x:f t="shared" si="36"/>
        <x:v>104</x:v>
      </x:c>
      <x:c r="Y48" s="70">
        <x:f t="shared" si="36"/>
        <x:v>5</x:v>
      </x:c>
      <x:c r="Z48" s="70">
        <x:f t="shared" si="36"/>
        <x:v>7</x:v>
      </x:c>
      <x:c r="AA48" s="70">
        <x:f t="shared" si="36"/>
        <x:v>5</x:v>
      </x:c>
      <x:c r="AB48" s="70">
        <x:f t="shared" si="36"/>
        <x:v>1</x:v>
      </x:c>
      <x:c r="AC48" s="70">
        <x:f t="shared" si="36"/>
        <x:v>1</x:v>
      </x:c>
      <x:c r="AD48" s="70">
        <x:f t="shared" si="36"/>
        <x:v>1</x:v>
      </x:c>
      <x:c r="AE48" s="70">
        <x:f t="shared" si="36"/>
        <x:v>0</x:v>
      </x:c>
      <x:c r="AF48" s="70">
        <x:f t="shared" si="36"/>
        <x:v>0</x:v>
      </x:c>
      <x:c r="AG48" s="70">
        <x:f t="shared" si="36"/>
        <x:v>9</x:v>
      </x:c>
      <x:c r="AH48" s="70">
        <x:f t="shared" si="36"/>
        <x:v>0</x:v>
      </x:c>
      <x:c r="AI48" s="70">
        <x:f t="shared" si="36"/>
        <x:v>0</x:v>
      </x:c>
      <x:c r="AJ48" s="70">
        <x:f t="shared" si="36"/>
        <x:v>8</x:v>
      </x:c>
      <x:c r="AK48" s="70">
        <x:f t="shared" si="36"/>
        <x:v>17</x:v>
      </x:c>
      <x:c r="AL48" s="370" t="s">
        <x:v>1140</x:v>
      </x:c>
      <x:c r="AM48" s="70">
        <x:f t="shared" ref="AM48:BU48" si="37">SUM(AM49,AM69)</x:f>
        <x:v>0</x:v>
      </x:c>
      <x:c r="AN48" s="73">
        <x:f t="shared" si="37"/>
        <x:v>0</x:v>
      </x:c>
      <x:c r="AO48" s="70">
        <x:f t="shared" si="37"/>
        <x:v>0</x:v>
      </x:c>
      <x:c r="AP48" s="70">
        <x:f t="shared" si="37"/>
        <x:v>0</x:v>
      </x:c>
      <x:c r="AQ48" s="70">
        <x:f t="shared" si="37"/>
        <x:v>0</x:v>
      </x:c>
      <x:c r="AR48" s="73">
        <x:f t="shared" si="37"/>
        <x:v>0</x:v>
      </x:c>
      <x:c r="AS48" s="70">
        <x:f t="shared" si="37"/>
        <x:v>0</x:v>
      </x:c>
      <x:c r="AT48" s="73">
        <x:f t="shared" si="37"/>
        <x:v>0</x:v>
      </x:c>
      <x:c r="AU48" s="70">
        <x:f t="shared" si="37"/>
        <x:v>0</x:v>
      </x:c>
      <x:c r="AV48" s="70">
        <x:f t="shared" si="37"/>
        <x:v>0</x:v>
      </x:c>
      <x:c r="AW48" s="70">
        <x:f t="shared" si="37"/>
        <x:v>0</x:v>
      </x:c>
      <x:c r="AX48" s="70">
        <x:f t="shared" si="37"/>
        <x:v>0</x:v>
      </x:c>
      <x:c r="AY48" s="70">
        <x:f t="shared" si="37"/>
        <x:v>0</x:v>
      </x:c>
      <x:c r="AZ48" s="70">
        <x:f t="shared" si="37"/>
        <x:v>0</x:v>
      </x:c>
      <x:c r="BA48" s="73">
        <x:f t="shared" si="37"/>
        <x:v>0</x:v>
      </x:c>
      <x:c r="BB48" s="70">
        <x:f t="shared" si="37"/>
        <x:v>0</x:v>
      </x:c>
      <x:c r="BC48" s="70">
        <x:f t="shared" si="37"/>
        <x:v>0</x:v>
      </x:c>
      <x:c r="BD48" s="70">
        <x:f t="shared" si="37"/>
        <x:v>0</x:v>
      </x:c>
      <x:c r="BE48" s="70">
        <x:f t="shared" si="37"/>
        <x:v>17</x:v>
      </x:c>
      <x:c r="BF48" s="70">
        <x:f t="shared" si="37"/>
        <x:v>61</x:v>
      </x:c>
      <x:c r="BG48" s="70">
        <x:f t="shared" si="37"/>
        <x:v>0</x:v>
      </x:c>
      <x:c r="BH48" s="70">
        <x:f t="shared" si="37"/>
        <x:v>0</x:v>
      </x:c>
      <x:c r="BI48" s="70">
        <x:f t="shared" si="37"/>
        <x:v>0</x:v>
      </x:c>
      <x:c r="BJ48" s="73">
        <x:f t="shared" si="37"/>
        <x:v>0</x:v>
      </x:c>
      <x:c r="BK48" s="70">
        <x:f t="shared" si="37"/>
        <x:v>0</x:v>
      </x:c>
      <x:c r="BL48" s="73">
        <x:f t="shared" si="37"/>
        <x:v>0</x:v>
      </x:c>
      <x:c r="BM48" s="70">
        <x:f t="shared" si="37"/>
        <x:v>0</x:v>
      </x:c>
      <x:c r="BN48" s="73">
        <x:f t="shared" si="37"/>
        <x:v>0</x:v>
      </x:c>
      <x:c r="BO48" s="70">
        <x:f t="shared" si="37"/>
        <x:v>0</x:v>
      </x:c>
      <x:c r="BP48" s="73">
        <x:f t="shared" si="37"/>
        <x:v>0</x:v>
      </x:c>
      <x:c r="BQ48" s="70">
        <x:f t="shared" si="37"/>
        <x:v>0</x:v>
      </x:c>
      <x:c r="BR48" s="70">
        <x:f t="shared" si="37"/>
        <x:v>0</x:v>
      </x:c>
      <x:c r="BS48" s="70">
        <x:f t="shared" si="37"/>
        <x:v>0</x:v>
      </x:c>
      <x:c r="BT48" s="70">
        <x:f t="shared" si="37"/>
        <x:v>0</x:v>
      </x:c>
      <x:c r="BU48" s="70">
        <x:f t="shared" si="37"/>
        <x:v>0</x:v>
      </x:c>
      <x:c r="BV48" s="370" t="s">
        <x:v>1140</x:v>
      </x:c>
      <x:c r="BW48" s="70">
        <x:f t="shared" ref="BW48:CX48" si="38">SUM(BW49,BW69)</x:f>
        <x:v>0</x:v>
      </x:c>
      <x:c r="BX48" s="70">
        <x:f t="shared" si="38"/>
        <x:v>0</x:v>
      </x:c>
      <x:c r="BY48" s="73">
        <x:f t="shared" si="38"/>
        <x:v>0</x:v>
      </x:c>
      <x:c r="BZ48" s="70">
        <x:f t="shared" si="38"/>
        <x:v>0</x:v>
      </x:c>
      <x:c r="CA48" s="73">
        <x:f t="shared" si="38"/>
        <x:v>0</x:v>
      </x:c>
      <x:c r="CB48" s="70">
        <x:f t="shared" si="38"/>
        <x:v>0</x:v>
      </x:c>
      <x:c r="CC48" s="73">
        <x:f t="shared" si="38"/>
        <x:v>0</x:v>
      </x:c>
      <x:c r="CD48" s="70">
        <x:f t="shared" si="38"/>
        <x:v>0</x:v>
      </x:c>
      <x:c r="CE48" s="70">
        <x:f t="shared" si="38"/>
        <x:v>0</x:v>
      </x:c>
      <x:c r="CF48" s="73">
        <x:f t="shared" si="38"/>
        <x:v>0</x:v>
      </x:c>
      <x:c r="CG48" s="70">
        <x:f t="shared" si="38"/>
        <x:v>0</x:v>
      </x:c>
      <x:c r="CH48" s="70">
        <x:f t="shared" si="38"/>
        <x:v>0</x:v>
      </x:c>
      <x:c r="CI48" s="70">
        <x:f t="shared" si="38"/>
        <x:v>0</x:v>
      </x:c>
      <x:c r="CJ48" s="70">
        <x:f t="shared" si="38"/>
        <x:v>6</x:v>
      </x:c>
      <x:c r="CK48" s="70">
        <x:f t="shared" si="38"/>
        <x:v>0</x:v>
      </x:c>
      <x:c r="CL48" s="70">
        <x:f t="shared" si="38"/>
        <x:v>0</x:v>
      </x:c>
      <x:c r="CM48" s="70">
        <x:f t="shared" si="38"/>
        <x:v>0</x:v>
      </x:c>
      <x:c r="CN48" s="70">
        <x:f t="shared" si="38"/>
        <x:v>0</x:v>
      </x:c>
      <x:c r="CO48" s="70">
        <x:f t="shared" si="38"/>
        <x:v>0</x:v>
      </x:c>
      <x:c r="CP48" s="73">
        <x:f t="shared" si="38"/>
        <x:v>0</x:v>
      </x:c>
      <x:c r="CQ48" s="70">
        <x:f t="shared" si="38"/>
        <x:v>16</x:v>
      </x:c>
      <x:c r="CR48" s="73">
        <x:f t="shared" si="38"/>
        <x:v>753.39999999999998</x:v>
      </x:c>
      <x:c r="CS48" s="70">
        <x:f t="shared" si="38"/>
        <x:v>94</x:v>
      </x:c>
      <x:c r="CT48" s="70">
        <x:f t="shared" si="38"/>
        <x:v>3</x:v>
      </x:c>
      <x:c r="CU48" s="70">
        <x:f t="shared" si="38"/>
        <x:v>12</x:v>
      </x:c>
      <x:c r="CV48" s="70">
        <x:f t="shared" si="38"/>
        <x:v>26</x:v>
      </x:c>
      <x:c r="CW48" s="70">
        <x:f t="shared" si="38"/>
        <x:v>0</x:v>
      </x:c>
      <x:c r="CX48" s="70">
        <x:f t="shared" si="38"/>
        <x:v>0</x:v>
      </x:c>
      <x:c r="CY48" s="370" t="s">
        <x:v>1140</x:v>
      </x:c>
      <x:c r="CZ48" s="70">
        <x:f t="shared" ref="CZ48:DG48" si="39">SUM(CZ49,CZ69)</x:f>
        <x:v>1</x:v>
      </x:c>
      <x:c r="DA48" s="73">
        <x:f t="shared" si="39"/>
        <x:v>59.399999999999999</x:v>
      </x:c>
      <x:c r="DB48" s="70">
        <x:f t="shared" si="39"/>
        <x:v>0</x:v>
      </x:c>
      <x:c r="DC48" s="73">
        <x:f t="shared" si="39"/>
        <x:v>0</x:v>
      </x:c>
      <x:c r="DD48" s="70">
        <x:f t="shared" si="39"/>
        <x:v>0</x:v>
      </x:c>
      <x:c r="DE48" s="73">
        <x:f t="shared" si="39"/>
        <x:v>0</x:v>
      </x:c>
      <x:c r="DF48" s="70">
        <x:f t="shared" si="39"/>
        <x:v>0</x:v>
      </x:c>
      <x:c r="DG48" s="104">
        <x:f t="shared" si="39"/>
        <x:v>0</x:v>
      </x:c>
      <x:c r="DH48" s="66"/>
    </x:row>
    <x:row r="49" spans="1:112" s="31" customFormat="1" ht="30" customHeight="1">
      <x:c r="A49" s="370" t="s">
        <x:v>675</x:v>
      </x:c>
      <x:c r="B49" s="114">
        <x:f>SUM(B50:B68)</x:f>
        <x:v>1</x:v>
      </x:c>
      <x:c r="C49" s="73">
        <x:f t="shared" ref="C49:BN49" si="40">SUM(C50:C68)</x:f>
        <x:v>67.120000000000005</x:v>
      </x:c>
      <x:c r="D49" s="70">
        <x:f t="shared" si="40"/>
        <x:v>0</x:v>
      </x:c>
      <x:c r="E49" s="73">
        <x:f t="shared" si="40"/>
        <x:v>0</x:v>
      </x:c>
      <x:c r="F49" s="70">
        <x:f t="shared" si="40"/>
        <x:v>4</x:v>
      </x:c>
      <x:c r="G49" s="73">
        <x:f t="shared" si="40"/>
        <x:v>0.57699999999999996</x:v>
      </x:c>
      <x:c r="H49" s="70">
        <x:f t="shared" si="40"/>
        <x:v>0</x:v>
      </x:c>
      <x:c r="I49" s="73">
        <x:f t="shared" si="40"/>
        <x:v>0</x:v>
      </x:c>
      <x:c r="J49" s="70">
        <x:f t="shared" si="40"/>
        <x:v>7</x:v>
      </x:c>
      <x:c r="K49" s="70">
        <x:f t="shared" si="40"/>
        <x:v>0</x:v>
      </x:c>
      <x:c r="L49" s="73">
        <x:f t="shared" si="40"/>
        <x:v>0</x:v>
      </x:c>
      <x:c r="M49" s="70">
        <x:f t="shared" si="40"/>
        <x:v>0</x:v>
      </x:c>
      <x:c r="N49" s="70">
        <x:f t="shared" si="40"/>
        <x:v>0</x:v>
      </x:c>
      <x:c r="O49" s="70">
        <x:f t="shared" si="40"/>
        <x:v>0</x:v>
      </x:c>
      <x:c r="P49" s="70">
        <x:f t="shared" si="40"/>
        <x:v>0</x:v>
      </x:c>
      <x:c r="Q49" s="70">
        <x:f t="shared" si="40"/>
        <x:v>0</x:v>
      </x:c>
      <x:c r="R49" s="73">
        <x:f t="shared" si="40"/>
        <x:v>0</x:v>
      </x:c>
      <x:c r="S49" s="70">
        <x:f t="shared" si="40"/>
        <x:v>9</x:v>
      </x:c>
      <x:c r="T49" s="73">
        <x:f t="shared" si="40"/>
        <x:v>241.18000000000001</x:v>
      </x:c>
      <x:c r="U49" s="70">
        <x:f t="shared" si="40"/>
        <x:v>0</x:v>
      </x:c>
      <x:c r="V49" s="73">
        <x:f t="shared" si="40"/>
        <x:v>0</x:v>
      </x:c>
      <x:c r="W49" s="70">
        <x:f t="shared" si="40"/>
        <x:v>0</x:v>
      </x:c>
      <x:c r="X49" s="70">
        <x:f t="shared" si="40"/>
        <x:v>100</x:v>
      </x:c>
      <x:c r="Y49" s="70">
        <x:f t="shared" si="40"/>
        <x:v>4</x:v>
      </x:c>
      <x:c r="Z49" s="70">
        <x:f t="shared" si="40"/>
        <x:v>5</x:v>
      </x:c>
      <x:c r="AA49" s="70">
        <x:f t="shared" si="40"/>
        <x:v>5</x:v>
      </x:c>
      <x:c r="AB49" s="70">
        <x:f t="shared" si="40"/>
        <x:v>1</x:v>
      </x:c>
      <x:c r="AC49" s="70">
        <x:f t="shared" si="40"/>
        <x:v>1</x:v>
      </x:c>
      <x:c r="AD49" s="70">
        <x:f t="shared" si="40"/>
        <x:v>1</x:v>
      </x:c>
      <x:c r="AE49" s="70">
        <x:f t="shared" si="40"/>
        <x:v>0</x:v>
      </x:c>
      <x:c r="AF49" s="70">
        <x:f t="shared" si="40"/>
        <x:v>0</x:v>
      </x:c>
      <x:c r="AG49" s="70">
        <x:f t="shared" si="40"/>
        <x:v>9</x:v>
      </x:c>
      <x:c r="AH49" s="70">
        <x:f t="shared" si="40"/>
        <x:v>0</x:v>
      </x:c>
      <x:c r="AI49" s="70">
        <x:f t="shared" si="40"/>
        <x:v>0</x:v>
      </x:c>
      <x:c r="AJ49" s="70">
        <x:f t="shared" si="40"/>
        <x:v>8</x:v>
      </x:c>
      <x:c r="AK49" s="70">
        <x:f t="shared" si="40"/>
        <x:v>17</x:v>
      </x:c>
      <x:c r="AL49" s="370" t="s">
        <x:v>675</x:v>
      </x:c>
      <x:c r="AM49" s="70">
        <x:f t="shared" si="40"/>
        <x:v>0</x:v>
      </x:c>
      <x:c r="AN49" s="73">
        <x:f t="shared" si="40"/>
        <x:v>0</x:v>
      </x:c>
      <x:c r="AO49" s="70">
        <x:f t="shared" si="40"/>
        <x:v>0</x:v>
      </x:c>
      <x:c r="AP49" s="70">
        <x:f t="shared" si="40"/>
        <x:v>0</x:v>
      </x:c>
      <x:c r="AQ49" s="70">
        <x:f t="shared" si="40"/>
        <x:v>0</x:v>
      </x:c>
      <x:c r="AR49" s="73">
        <x:f t="shared" si="40"/>
        <x:v>0</x:v>
      </x:c>
      <x:c r="AS49" s="70">
        <x:f t="shared" si="40"/>
        <x:v>0</x:v>
      </x:c>
      <x:c r="AT49" s="73">
        <x:f t="shared" si="40"/>
        <x:v>0</x:v>
      </x:c>
      <x:c r="AU49" s="70">
        <x:f t="shared" si="40"/>
        <x:v>0</x:v>
      </x:c>
      <x:c r="AV49" s="70">
        <x:f t="shared" si="40"/>
        <x:v>0</x:v>
      </x:c>
      <x:c r="AW49" s="70">
        <x:f t="shared" si="40"/>
        <x:v>0</x:v>
      </x:c>
      <x:c r="AX49" s="70">
        <x:f t="shared" si="40"/>
        <x:v>0</x:v>
      </x:c>
      <x:c r="AY49" s="70">
        <x:f t="shared" si="40"/>
        <x:v>0</x:v>
      </x:c>
      <x:c r="AZ49" s="70">
        <x:f t="shared" si="40"/>
        <x:v>0</x:v>
      </x:c>
      <x:c r="BA49" s="73">
        <x:f t="shared" si="40"/>
        <x:v>0</x:v>
      </x:c>
      <x:c r="BB49" s="70">
        <x:f t="shared" si="40"/>
        <x:v>0</x:v>
      </x:c>
      <x:c r="BC49" s="70">
        <x:f t="shared" si="40"/>
        <x:v>0</x:v>
      </x:c>
      <x:c r="BD49" s="70">
        <x:f t="shared" si="40"/>
        <x:v>0</x:v>
      </x:c>
      <x:c r="BE49" s="70">
        <x:f t="shared" si="40"/>
        <x:v>16</x:v>
      </x:c>
      <x:c r="BF49" s="70">
        <x:f t="shared" si="40"/>
        <x:v>59</x:v>
      </x:c>
      <x:c r="BG49" s="70">
        <x:f t="shared" si="40"/>
        <x:v>0</x:v>
      </x:c>
      <x:c r="BH49" s="70">
        <x:f t="shared" si="40"/>
        <x:v>0</x:v>
      </x:c>
      <x:c r="BI49" s="70">
        <x:f t="shared" si="40"/>
        <x:v>0</x:v>
      </x:c>
      <x:c r="BJ49" s="73">
        <x:f t="shared" si="40"/>
        <x:v>0</x:v>
      </x:c>
      <x:c r="BK49" s="70">
        <x:f t="shared" si="40"/>
        <x:v>0</x:v>
      </x:c>
      <x:c r="BL49" s="73">
        <x:f t="shared" si="40"/>
        <x:v>0</x:v>
      </x:c>
      <x:c r="BM49" s="70">
        <x:f t="shared" si="40"/>
        <x:v>0</x:v>
      </x:c>
      <x:c r="BN49" s="73">
        <x:f t="shared" si="40"/>
        <x:v>0</x:v>
      </x:c>
      <x:c r="BO49" s="70">
        <x:f t="shared" ref="BO49:DG49" si="41">SUM(BO50:BO68)</x:f>
        <x:v>0</x:v>
      </x:c>
      <x:c r="BP49" s="73">
        <x:f t="shared" si="41"/>
        <x:v>0</x:v>
      </x:c>
      <x:c r="BQ49" s="70">
        <x:f t="shared" si="41"/>
        <x:v>0</x:v>
      </x:c>
      <x:c r="BR49" s="70">
        <x:f t="shared" si="41"/>
        <x:v>0</x:v>
      </x:c>
      <x:c r="BS49" s="70">
        <x:f t="shared" si="41"/>
        <x:v>0</x:v>
      </x:c>
      <x:c r="BT49" s="70">
        <x:f t="shared" si="41"/>
        <x:v>0</x:v>
      </x:c>
      <x:c r="BU49" s="70">
        <x:f t="shared" si="41"/>
        <x:v>0</x:v>
      </x:c>
      <x:c r="BV49" s="370" t="s">
        <x:v>675</x:v>
      </x:c>
      <x:c r="BW49" s="70">
        <x:f t="shared" si="41"/>
        <x:v>0</x:v>
      </x:c>
      <x:c r="BX49" s="70">
        <x:f t="shared" si="41"/>
        <x:v>0</x:v>
      </x:c>
      <x:c r="BY49" s="73">
        <x:f t="shared" si="41"/>
        <x:v>0</x:v>
      </x:c>
      <x:c r="BZ49" s="70">
        <x:f t="shared" si="41"/>
        <x:v>0</x:v>
      </x:c>
      <x:c r="CA49" s="73">
        <x:f t="shared" si="41"/>
        <x:v>0</x:v>
      </x:c>
      <x:c r="CB49" s="70">
        <x:f t="shared" si="41"/>
        <x:v>0</x:v>
      </x:c>
      <x:c r="CC49" s="73">
        <x:f t="shared" si="41"/>
        <x:v>0</x:v>
      </x:c>
      <x:c r="CD49" s="70">
        <x:f t="shared" si="41"/>
        <x:v>0</x:v>
      </x:c>
      <x:c r="CE49" s="70">
        <x:f t="shared" si="41"/>
        <x:v>0</x:v>
      </x:c>
      <x:c r="CF49" s="73">
        <x:f t="shared" si="41"/>
        <x:v>0</x:v>
      </x:c>
      <x:c r="CG49" s="70">
        <x:f t="shared" si="41"/>
        <x:v>0</x:v>
      </x:c>
      <x:c r="CH49" s="70">
        <x:f t="shared" si="41"/>
        <x:v>0</x:v>
      </x:c>
      <x:c r="CI49" s="70">
        <x:f t="shared" si="41"/>
        <x:v>0</x:v>
      </x:c>
      <x:c r="CJ49" s="70">
        <x:f t="shared" si="41"/>
        <x:v>6</x:v>
      </x:c>
      <x:c r="CK49" s="70">
        <x:f t="shared" si="41"/>
        <x:v>0</x:v>
      </x:c>
      <x:c r="CL49" s="70">
        <x:f t="shared" si="41"/>
        <x:v>0</x:v>
      </x:c>
      <x:c r="CM49" s="70">
        <x:f t="shared" si="41"/>
        <x:v>0</x:v>
      </x:c>
      <x:c r="CN49" s="70">
        <x:f t="shared" si="41"/>
        <x:v>0</x:v>
      </x:c>
      <x:c r="CO49" s="70">
        <x:f t="shared" si="41"/>
        <x:v>0</x:v>
      </x:c>
      <x:c r="CP49" s="73">
        <x:f t="shared" si="41"/>
        <x:v>0</x:v>
      </x:c>
      <x:c r="CQ49" s="70">
        <x:f t="shared" si="41"/>
        <x:v>16</x:v>
      </x:c>
      <x:c r="CR49" s="73">
        <x:f t="shared" si="41"/>
        <x:v>753.39999999999998</x:v>
      </x:c>
      <x:c r="CS49" s="70">
        <x:f t="shared" si="41"/>
        <x:v>87</x:v>
      </x:c>
      <x:c r="CT49" s="70">
        <x:f t="shared" si="41"/>
        <x:v>3</x:v>
      </x:c>
      <x:c r="CU49" s="70">
        <x:f t="shared" si="41"/>
        <x:v>12</x:v>
      </x:c>
      <x:c r="CV49" s="70">
        <x:f t="shared" si="41"/>
        <x:v>25</x:v>
      </x:c>
      <x:c r="CW49" s="70">
        <x:f t="shared" si="41"/>
        <x:v>0</x:v>
      </x:c>
      <x:c r="CX49" s="70">
        <x:f t="shared" si="41"/>
        <x:v>0</x:v>
      </x:c>
      <x:c r="CY49" s="370" t="s">
        <x:v>675</x:v>
      </x:c>
      <x:c r="CZ49" s="70">
        <x:f t="shared" si="41"/>
        <x:v>1</x:v>
      </x:c>
      <x:c r="DA49" s="73">
        <x:f t="shared" si="41"/>
        <x:v>59.399999999999999</x:v>
      </x:c>
      <x:c r="DB49" s="70">
        <x:f t="shared" si="41"/>
        <x:v>0</x:v>
      </x:c>
      <x:c r="DC49" s="73">
        <x:f t="shared" si="41"/>
        <x:v>0</x:v>
      </x:c>
      <x:c r="DD49" s="70">
        <x:f t="shared" si="41"/>
        <x:v>0</x:v>
      </x:c>
      <x:c r="DE49" s="73">
        <x:f t="shared" si="41"/>
        <x:v>0</x:v>
      </x:c>
      <x:c r="DF49" s="70">
        <x:f t="shared" si="41"/>
        <x:v>0</x:v>
      </x:c>
      <x:c r="DG49" s="104">
        <x:f t="shared" si="41"/>
        <x:v>0</x:v>
      </x:c>
      <x:c r="DH49" s="66"/>
    </x:row>
    <x:row r="50" spans="1:112" s="31" customFormat="1" ht="30" customHeight="1">
      <x:c r="A50" s="577" t="s">
        <x:v>2733</x:v>
      </x:c>
      <x:c r="B50" s="114"/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>
        <x:v>1</x:v>
      </x:c>
      <x:c r="T50" s="73">
        <x:v>50</x:v>
      </x:c>
      <x:c r="U50" s="70"/>
      <x:c r="V50" s="73"/>
      <x:c r="W50" s="70"/>
      <x:c r="X50" s="70">
        <x:v>5</x:v>
      </x:c>
      <x:c r="Y50" s="70"/>
      <x:c r="Z50" s="70"/>
      <x:c r="AA50" s="70"/>
      <x:c r="AB50" s="70"/>
      <x:c r="AC50" s="70"/>
      <x:c r="AD50" s="70"/>
      <x:c r="AE50" s="70"/>
      <x:c r="AF50" s="70"/>
      <x:c r="AG50" s="70"/>
      <x:c r="AH50" s="70"/>
      <x:c r="AI50" s="70"/>
      <x:c r="AJ50" s="70"/>
      <x:c r="AK50" s="70"/>
      <x:c r="AL50" s="577" t="s">
        <x:v>2733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>
        <x:v>1</x:v>
      </x:c>
      <x:c r="BF50" s="70">
        <x:v>5</x:v>
      </x:c>
      <x:c r="BG50" s="70"/>
      <x:c r="BH50" s="70"/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577" t="s">
        <x:v>2733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/>
      <x:c r="CK50" s="70"/>
      <x:c r="CL50" s="70"/>
      <x:c r="CM50" s="70"/>
      <x:c r="CN50" s="70"/>
      <x:c r="CO50" s="70"/>
      <x:c r="CP50" s="73"/>
      <x:c r="CQ50" s="70"/>
      <x:c r="CR50" s="73"/>
      <x:c r="CS50" s="70">
        <x:v>4</x:v>
      </x:c>
      <x:c r="CT50" s="70"/>
      <x:c r="CU50" s="70"/>
      <x:c r="CV50" s="70"/>
      <x:c r="CW50" s="70"/>
      <x:c r="CX50" s="70"/>
      <x:c r="CY50" s="577" t="s">
        <x:v>2733</x:v>
      </x:c>
      <x:c r="CZ50" s="70"/>
      <x:c r="DA50" s="73"/>
      <x:c r="DB50" s="70"/>
      <x:c r="DC50" s="73"/>
      <x:c r="DD50" s="70"/>
      <x:c r="DE50" s="73"/>
      <x:c r="DF50" s="70"/>
      <x:c r="DG50" s="104"/>
      <x:c r="DH50" s="66"/>
    </x:row>
    <x:row r="51" spans="1:112" s="31" customFormat="1" ht="30" customHeight="1">
      <x:c r="A51" s="577" t="s">
        <x:v>2759</x:v>
      </x:c>
      <x:c r="B51" s="114"/>
      <x:c r="C51" s="73"/>
      <x:c r="D51" s="70"/>
      <x:c r="E51" s="73"/>
      <x:c r="F51" s="70"/>
      <x:c r="G51" s="73"/>
      <x:c r="H51" s="70"/>
      <x:c r="I51" s="73"/>
      <x:c r="J51" s="70"/>
      <x:c r="K51" s="70"/>
      <x:c r="L51" s="73"/>
      <x:c r="M51" s="70"/>
      <x:c r="N51" s="70"/>
      <x:c r="O51" s="70"/>
      <x:c r="P51" s="70"/>
      <x:c r="Q51" s="70"/>
      <x:c r="R51" s="73"/>
      <x:c r="S51" s="70">
        <x:v>1</x:v>
      </x:c>
      <x:c r="T51" s="73">
        <x:v>48</x:v>
      </x:c>
      <x:c r="U51" s="70"/>
      <x:c r="V51" s="73"/>
      <x:c r="W51" s="70"/>
      <x:c r="X51" s="70">
        <x:v>2</x:v>
      </x:c>
      <x:c r="Y51" s="70">
        <x:v>1</x:v>
      </x:c>
      <x:c r="Z51" s="70">
        <x:v>1</x:v>
      </x:c>
      <x:c r="AA51" s="70">
        <x:v>1</x:v>
      </x:c>
      <x:c r="AB51" s="70"/>
      <x:c r="AC51" s="70"/>
      <x:c r="AD51" s="70"/>
      <x:c r="AE51" s="70"/>
      <x:c r="AF51" s="70"/>
      <x:c r="AG51" s="70">
        <x:v>0</x:v>
      </x:c>
      <x:c r="AH51" s="70"/>
      <x:c r="AI51" s="70"/>
      <x:c r="AJ51" s="70"/>
      <x:c r="AK51" s="70"/>
      <x:c r="AL51" s="577" t="s">
        <x:v>2759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>
        <x:v>1</x:v>
      </x:c>
      <x:c r="BF51" s="70">
        <x:v>3</x:v>
      </x:c>
      <x:c r="BG51" s="70"/>
      <x:c r="BH51" s="70"/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577" t="s">
        <x:v>2759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/>
      <x:c r="CK51" s="70"/>
      <x:c r="CL51" s="70"/>
      <x:c r="CM51" s="70"/>
      <x:c r="CN51" s="70"/>
      <x:c r="CO51" s="70"/>
      <x:c r="CP51" s="73"/>
      <x:c r="CQ51" s="70">
        <x:v>1</x:v>
      </x:c>
      <x:c r="CR51" s="73">
        <x:v>30</x:v>
      </x:c>
      <x:c r="CS51" s="70">
        <x:v>3</x:v>
      </x:c>
      <x:c r="CT51" s="70"/>
      <x:c r="CU51" s="70">
        <x:v>1</x:v>
      </x:c>
      <x:c r="CV51" s="70">
        <x:v>1</x:v>
      </x:c>
      <x:c r="CW51" s="70"/>
      <x:c r="CX51" s="70"/>
      <x:c r="CY51" s="577" t="s">
        <x:v>2759</x:v>
      </x:c>
      <x:c r="CZ51" s="70"/>
      <x:c r="DA51" s="73"/>
      <x:c r="DB51" s="70"/>
      <x:c r="DC51" s="73"/>
      <x:c r="DD51" s="70"/>
      <x:c r="DE51" s="73"/>
      <x:c r="DF51" s="70"/>
      <x:c r="DG51" s="104"/>
      <x:c r="DH51" s="66"/>
    </x:row>
    <x:row r="52" spans="1:112" s="31" customFormat="1" ht="30" customHeight="1">
      <x:c r="A52" s="577" t="s">
        <x:v>92</x:v>
      </x:c>
      <x:c r="B52" s="114"/>
      <x:c r="C52" s="73"/>
      <x:c r="D52" s="70"/>
      <x:c r="E52" s="73"/>
      <x:c r="F52" s="70"/>
      <x:c r="G52" s="73"/>
      <x:c r="H52" s="70"/>
      <x:c r="I52" s="73"/>
      <x:c r="J52" s="70"/>
      <x:c r="K52" s="70"/>
      <x:c r="L52" s="73"/>
      <x:c r="M52" s="70"/>
      <x:c r="N52" s="70"/>
      <x:c r="O52" s="70"/>
      <x:c r="P52" s="70"/>
      <x:c r="Q52" s="70"/>
      <x:c r="R52" s="73"/>
      <x:c r="S52" s="70"/>
      <x:c r="T52" s="73"/>
      <x:c r="U52" s="70"/>
      <x:c r="V52" s="73"/>
      <x:c r="W52" s="70"/>
      <x:c r="X52" s="70">
        <x:v>4</x:v>
      </x:c>
      <x:c r="Y52" s="70">
        <x:v>2</x:v>
      </x:c>
      <x:c r="Z52" s="70">
        <x:v>3</x:v>
      </x:c>
      <x:c r="AA52" s="70"/>
      <x:c r="AB52" s="70"/>
      <x:c r="AC52" s="70"/>
      <x:c r="AD52" s="70"/>
      <x:c r="AE52" s="70"/>
      <x:c r="AF52" s="70"/>
      <x:c r="AG52" s="70">
        <x:v>1</x:v>
      </x:c>
      <x:c r="AH52" s="70"/>
      <x:c r="AI52" s="70"/>
      <x:c r="AJ52" s="70"/>
      <x:c r="AK52" s="70"/>
      <x:c r="AL52" s="577" t="s">
        <x:v>92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>
        <x:v>1</x:v>
      </x:c>
      <x:c r="BF52" s="70">
        <x:v>2</x:v>
      </x:c>
      <x:c r="BG52" s="70"/>
      <x:c r="BH52" s="70"/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577" t="s">
        <x:v>92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70"/>
      <x:c r="CI52" s="70"/>
      <x:c r="CJ52" s="70"/>
      <x:c r="CK52" s="70"/>
      <x:c r="CL52" s="70"/>
      <x:c r="CM52" s="70"/>
      <x:c r="CN52" s="70"/>
      <x:c r="CO52" s="70"/>
      <x:c r="CP52" s="73"/>
      <x:c r="CQ52" s="70"/>
      <x:c r="CR52" s="73"/>
      <x:c r="CS52" s="70">
        <x:v>5</x:v>
      </x:c>
      <x:c r="CT52" s="70"/>
      <x:c r="CU52" s="70">
        <x:v>1</x:v>
      </x:c>
      <x:c r="CV52" s="70"/>
      <x:c r="CW52" s="70"/>
      <x:c r="CX52" s="70"/>
      <x:c r="CY52" s="577" t="s">
        <x:v>92</x:v>
      </x:c>
      <x:c r="CZ52" s="70"/>
      <x:c r="DA52" s="73"/>
      <x:c r="DB52" s="70"/>
      <x:c r="DC52" s="73"/>
      <x:c r="DD52" s="70"/>
      <x:c r="DE52" s="73"/>
      <x:c r="DF52" s="70"/>
      <x:c r="DG52" s="104"/>
      <x:c r="DH52" s="66"/>
    </x:row>
    <x:row r="53" spans="1:112" s="31" customFormat="1" ht="30" customHeight="1">
      <x:c r="A53" s="577" t="s">
        <x:v>2373</x:v>
      </x:c>
      <x:c r="B53" s="114"/>
      <x:c r="C53" s="73"/>
      <x:c r="D53" s="70"/>
      <x:c r="E53" s="73"/>
      <x:c r="F53" s="70"/>
      <x:c r="G53" s="73"/>
      <x:c r="H53" s="70"/>
      <x:c r="I53" s="73"/>
      <x:c r="J53" s="70"/>
      <x:c r="K53" s="70"/>
      <x:c r="L53" s="73"/>
      <x:c r="M53" s="70"/>
      <x:c r="N53" s="70"/>
      <x:c r="O53" s="70"/>
      <x:c r="P53" s="70"/>
      <x:c r="Q53" s="70"/>
      <x:c r="R53" s="73"/>
      <x:c r="S53" s="70"/>
      <x:c r="T53" s="73"/>
      <x:c r="U53" s="70"/>
      <x:c r="V53" s="73"/>
      <x:c r="W53" s="70"/>
      <x:c r="X53" s="70">
        <x:v>2</x:v>
      </x:c>
      <x:c r="Y53" s="70">
        <x:v>1</x:v>
      </x:c>
      <x:c r="Z53" s="70">
        <x:v>1</x:v>
      </x:c>
      <x:c r="AA53" s="70"/>
      <x:c r="AB53" s="70"/>
      <x:c r="AC53" s="70"/>
      <x:c r="AD53" s="70"/>
      <x:c r="AE53" s="70"/>
      <x:c r="AF53" s="70"/>
      <x:c r="AG53" s="70">
        <x:v>1</x:v>
      </x:c>
      <x:c r="AH53" s="70"/>
      <x:c r="AI53" s="70"/>
      <x:c r="AJ53" s="70">
        <x:v>1</x:v>
      </x:c>
      <x:c r="AK53" s="70">
        <x:v>1</x:v>
      </x:c>
      <x:c r="AL53" s="577" t="s">
        <x:v>2373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>
        <x:v>1</x:v>
      </x:c>
      <x:c r="BF53" s="70">
        <x:v>2</x:v>
      </x:c>
      <x:c r="BG53" s="70"/>
      <x:c r="BH53" s="70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577" t="s">
        <x:v>2373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70"/>
      <x:c r="CI53" s="70"/>
      <x:c r="CJ53" s="70"/>
      <x:c r="CK53" s="70"/>
      <x:c r="CL53" s="70"/>
      <x:c r="CM53" s="70"/>
      <x:c r="CN53" s="70"/>
      <x:c r="CO53" s="70"/>
      <x:c r="CP53" s="73"/>
      <x:c r="CQ53" s="70">
        <x:v>1</x:v>
      </x:c>
      <x:c r="CR53" s="73">
        <x:v>29</x:v>
      </x:c>
      <x:c r="CS53" s="70"/>
      <x:c r="CT53" s="70"/>
      <x:c r="CU53" s="70">
        <x:v>1</x:v>
      </x:c>
      <x:c r="CV53" s="70">
        <x:v>1</x:v>
      </x:c>
      <x:c r="CW53" s="70"/>
      <x:c r="CX53" s="70"/>
      <x:c r="CY53" s="577" t="s">
        <x:v>2373</x:v>
      </x:c>
      <x:c r="CZ53" s="70"/>
      <x:c r="DA53" s="73"/>
      <x:c r="DB53" s="70"/>
      <x:c r="DC53" s="73"/>
      <x:c r="DD53" s="70"/>
      <x:c r="DE53" s="73"/>
      <x:c r="DF53" s="70"/>
      <x:c r="DG53" s="104"/>
      <x:c r="DH53" s="66"/>
    </x:row>
    <x:row r="54" spans="1:112" s="31" customFormat="1" ht="30" customHeight="1">
      <x:c r="A54" s="485" t="s">
        <x:v>1846</x:v>
      </x:c>
      <x:c r="B54" s="114"/>
      <x:c r="C54" s="73"/>
      <x:c r="D54" s="70"/>
      <x:c r="E54" s="73"/>
      <x:c r="F54" s="70"/>
      <x:c r="G54" s="73"/>
      <x:c r="H54" s="70"/>
      <x:c r="I54" s="73"/>
      <x:c r="J54" s="70"/>
      <x:c r="K54" s="70"/>
      <x:c r="L54" s="73"/>
      <x:c r="M54" s="70"/>
      <x:c r="N54" s="70"/>
      <x:c r="O54" s="70"/>
      <x:c r="P54" s="70"/>
      <x:c r="Q54" s="70"/>
      <x:c r="R54" s="73"/>
      <x:c r="S54" s="70">
        <x:v>1</x:v>
      </x:c>
      <x:c r="T54" s="73">
        <x:v>30</x:v>
      </x:c>
      <x:c r="U54" s="70"/>
      <x:c r="V54" s="73"/>
      <x:c r="W54" s="70"/>
      <x:c r="X54" s="70">
        <x:v>4</x:v>
      </x:c>
      <x:c r="Y54" s="70"/>
      <x:c r="Z54" s="70"/>
      <x:c r="AA54" s="70"/>
      <x:c r="AB54" s="70"/>
      <x:c r="AC54" s="70"/>
      <x:c r="AD54" s="70"/>
      <x:c r="AE54" s="70"/>
      <x:c r="AF54" s="70"/>
      <x:c r="AG54" s="70">
        <x:v>1</x:v>
      </x:c>
      <x:c r="AH54" s="70"/>
      <x:c r="AI54" s="70"/>
      <x:c r="AJ54" s="70">
        <x:v>1</x:v>
      </x:c>
      <x:c r="AK54" s="70">
        <x:v>1</x:v>
      </x:c>
      <x:c r="AL54" s="485" t="s">
        <x:v>1846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/>
      <x:c r="BF54" s="70"/>
      <x:c r="BG54" s="70"/>
      <x:c r="BH54" s="70"/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485" t="s">
        <x:v>1846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>
        <x:v>1</x:v>
      </x:c>
      <x:c r="CK54" s="70"/>
      <x:c r="CL54" s="70"/>
      <x:c r="CM54" s="70"/>
      <x:c r="CN54" s="70"/>
      <x:c r="CO54" s="70"/>
      <x:c r="CP54" s="73"/>
      <x:c r="CQ54" s="70">
        <x:v>1</x:v>
      </x:c>
      <x:c r="CR54" s="73">
        <x:v>110</x:v>
      </x:c>
      <x:c r="CS54" s="70">
        <x:v>6</x:v>
      </x:c>
      <x:c r="CT54" s="70"/>
      <x:c r="CU54" s="70"/>
      <x:c r="CV54" s="70">
        <x:v>1</x:v>
      </x:c>
      <x:c r="CW54" s="70"/>
      <x:c r="CX54" s="70"/>
      <x:c r="CY54" s="485" t="s">
        <x:v>1846</x:v>
      </x:c>
      <x:c r="CZ54" s="70">
        <x:v>1</x:v>
      </x:c>
      <x:c r="DA54" s="73">
        <x:v>59.399999999999999</x:v>
      </x:c>
      <x:c r="DB54" s="70"/>
      <x:c r="DC54" s="73"/>
      <x:c r="DD54" s="70"/>
      <x:c r="DE54" s="73"/>
      <x:c r="DF54" s="70"/>
      <x:c r="DG54" s="104"/>
      <x:c r="DH54" s="66"/>
    </x:row>
    <x:row r="55" spans="1:112" s="31" customFormat="1" ht="30" customHeight="1">
      <x:c r="A55" s="485" t="s">
        <x:v>1154</x:v>
      </x:c>
      <x:c r="B55" s="114"/>
      <x:c r="C55" s="73"/>
      <x:c r="D55" s="70"/>
      <x:c r="E55" s="73"/>
      <x:c r="F55" s="70"/>
      <x:c r="G55" s="73"/>
      <x:c r="H55" s="70"/>
      <x:c r="I55" s="73"/>
      <x:c r="J55" s="70">
        <x:v>1</x:v>
      </x:c>
      <x:c r="K55" s="70"/>
      <x:c r="L55" s="73"/>
      <x:c r="M55" s="70"/>
      <x:c r="N55" s="70"/>
      <x:c r="O55" s="70"/>
      <x:c r="P55" s="70"/>
      <x:c r="Q55" s="70"/>
      <x:c r="R55" s="73"/>
      <x:c r="S55" s="70">
        <x:v>1</x:v>
      </x:c>
      <x:c r="T55" s="73">
        <x:v>22</x:v>
      </x:c>
      <x:c r="U55" s="70"/>
      <x:c r="V55" s="73"/>
      <x:c r="W55" s="70"/>
      <x:c r="X55" s="70">
        <x:v>10</x:v>
      </x:c>
      <x:c r="Y55" s="70"/>
      <x:c r="Z55" s="70"/>
      <x:c r="AA55" s="70"/>
      <x:c r="AB55" s="70"/>
      <x:c r="AC55" s="70"/>
      <x:c r="AD55" s="70"/>
      <x:c r="AE55" s="70"/>
      <x:c r="AF55" s="70"/>
      <x:c r="AG55" s="70">
        <x:v>1</x:v>
      </x:c>
      <x:c r="AH55" s="70"/>
      <x:c r="AI55" s="70"/>
      <x:c r="AJ55" s="70">
        <x:v>1</x:v>
      </x:c>
      <x:c r="AK55" s="70">
        <x:v>2</x:v>
      </x:c>
      <x:c r="AL55" s="485" t="s">
        <x:v>1154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>
        <x:v>1</x:v>
      </x:c>
      <x:c r="BF55" s="70">
        <x:v>6</x:v>
      </x:c>
      <x:c r="BG55" s="70"/>
      <x:c r="BH55" s="70"/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485" t="s">
        <x:v>1154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>
        <x:v>1</x:v>
      </x:c>
      <x:c r="CK55" s="70"/>
      <x:c r="CL55" s="70"/>
      <x:c r="CM55" s="70"/>
      <x:c r="CN55" s="70"/>
      <x:c r="CO55" s="70"/>
      <x:c r="CP55" s="73"/>
      <x:c r="CQ55" s="70">
        <x:v>1</x:v>
      </x:c>
      <x:c r="CR55" s="73">
        <x:v>92</x:v>
      </x:c>
      <x:c r="CS55" s="70">
        <x:v>4</x:v>
      </x:c>
      <x:c r="CT55" s="70"/>
      <x:c r="CU55" s="70"/>
      <x:c r="CV55" s="70">
        <x:v>1</x:v>
      </x:c>
      <x:c r="CW55" s="70"/>
      <x:c r="CX55" s="70"/>
      <x:c r="CY55" s="485" t="s">
        <x:v>1154</x:v>
      </x:c>
      <x:c r="CZ55" s="70"/>
      <x:c r="DA55" s="73"/>
      <x:c r="DB55" s="70"/>
      <x:c r="DC55" s="73"/>
      <x:c r="DD55" s="70"/>
      <x:c r="DE55" s="73"/>
      <x:c r="DF55" s="70"/>
      <x:c r="DG55" s="104"/>
      <x:c r="DH55" s="66"/>
    </x:row>
    <x:row r="56" spans="1:112" s="31" customFormat="1" ht="30" customHeight="1">
      <x:c r="A56" s="485" t="s">
        <x:v>1094</x:v>
      </x:c>
      <x:c r="B56" s="114"/>
      <x:c r="C56" s="73"/>
      <x:c r="D56" s="70"/>
      <x:c r="E56" s="73"/>
      <x:c r="F56" s="70"/>
      <x:c r="G56" s="73"/>
      <x:c r="H56" s="70"/>
      <x:c r="I56" s="73"/>
      <x:c r="J56" s="70"/>
      <x:c r="K56" s="70"/>
      <x:c r="L56" s="73"/>
      <x:c r="M56" s="70"/>
      <x:c r="N56" s="70"/>
      <x:c r="O56" s="70"/>
      <x:c r="P56" s="70"/>
      <x:c r="Q56" s="70"/>
      <x:c r="R56" s="73"/>
      <x:c r="S56" s="70"/>
      <x:c r="T56" s="73"/>
      <x:c r="U56" s="70"/>
      <x:c r="V56" s="73"/>
      <x:c r="W56" s="70"/>
      <x:c r="X56" s="70">
        <x:v>3</x:v>
      </x:c>
      <x:c r="Y56" s="70"/>
      <x:c r="Z56" s="70"/>
      <x:c r="AA56" s="70"/>
      <x:c r="AB56" s="70"/>
      <x:c r="AC56" s="70"/>
      <x:c r="AD56" s="70"/>
      <x:c r="AE56" s="70"/>
      <x:c r="AF56" s="70"/>
      <x:c r="AG56" s="70">
        <x:v>1</x:v>
      </x:c>
      <x:c r="AH56" s="70"/>
      <x:c r="AI56" s="70"/>
      <x:c r="AJ56" s="70"/>
      <x:c r="AK56" s="70"/>
      <x:c r="AL56" s="485" t="s">
        <x:v>1094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>
        <x:v>1</x:v>
      </x:c>
      <x:c r="BF56" s="70">
        <x:v>2</x:v>
      </x:c>
      <x:c r="BG56" s="70"/>
      <x:c r="BH56" s="70"/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485" t="s">
        <x:v>1094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70"/>
      <x:c r="CI56" s="70"/>
      <x:c r="CJ56" s="70"/>
      <x:c r="CK56" s="70"/>
      <x:c r="CL56" s="70"/>
      <x:c r="CM56" s="70"/>
      <x:c r="CN56" s="70"/>
      <x:c r="CO56" s="70"/>
      <x:c r="CP56" s="73"/>
      <x:c r="CQ56" s="70">
        <x:v>1</x:v>
      </x:c>
      <x:c r="CR56" s="73">
        <x:v>18.399999999999999</x:v>
      </x:c>
      <x:c r="CS56" s="70">
        <x:v>2</x:v>
      </x:c>
      <x:c r="CT56" s="70"/>
      <x:c r="CU56" s="70"/>
      <x:c r="CV56" s="70"/>
      <x:c r="CW56" s="70"/>
      <x:c r="CX56" s="70"/>
      <x:c r="CY56" s="485" t="s">
        <x:v>1094</x:v>
      </x:c>
      <x:c r="CZ56" s="70"/>
      <x:c r="DA56" s="73"/>
      <x:c r="DB56" s="70"/>
      <x:c r="DC56" s="73"/>
      <x:c r="DD56" s="70"/>
      <x:c r="DE56" s="73"/>
      <x:c r="DF56" s="70"/>
      <x:c r="DG56" s="104"/>
      <x:c r="DH56" s="66"/>
    </x:row>
    <x:row r="57" spans="1:112" s="31" customFormat="1" ht="30" customHeight="1">
      <x:c r="A57" s="485" t="s">
        <x:v>1272</x:v>
      </x:c>
      <x:c r="B57" s="114"/>
      <x:c r="C57" s="73"/>
      <x:c r="D57" s="70"/>
      <x:c r="E57" s="73"/>
      <x:c r="F57" s="70"/>
      <x:c r="G57" s="73"/>
      <x:c r="H57" s="70"/>
      <x:c r="I57" s="73"/>
      <x:c r="J57" s="70">
        <x:v>1</x:v>
      </x:c>
      <x:c r="K57" s="70"/>
      <x:c r="L57" s="73"/>
      <x:c r="M57" s="70"/>
      <x:c r="N57" s="70"/>
      <x:c r="O57" s="70"/>
      <x:c r="P57" s="70"/>
      <x:c r="Q57" s="70"/>
      <x:c r="R57" s="73"/>
      <x:c r="S57" s="70"/>
      <x:c r="T57" s="73"/>
      <x:c r="U57" s="70"/>
      <x:c r="V57" s="73"/>
      <x:c r="W57" s="70"/>
      <x:c r="X57" s="70">
        <x:v>13</x:v>
      </x:c>
      <x:c r="Y57" s="70"/>
      <x:c r="Z57" s="70"/>
      <x:c r="AA57" s="70">
        <x:v>1</x:v>
      </x:c>
      <x:c r="AB57" s="70">
        <x:v>1</x:v>
      </x:c>
      <x:c r="AC57" s="70">
        <x:v>1</x:v>
      </x:c>
      <x:c r="AD57" s="70"/>
      <x:c r="AE57" s="70"/>
      <x:c r="AF57" s="70"/>
      <x:c r="AG57" s="70">
        <x:v>1</x:v>
      </x:c>
      <x:c r="AH57" s="70"/>
      <x:c r="AI57" s="70"/>
      <x:c r="AJ57" s="70">
        <x:v>2</x:v>
      </x:c>
      <x:c r="AK57" s="70">
        <x:v>2</x:v>
      </x:c>
      <x:c r="AL57" s="485" t="s">
        <x:v>1272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70"/>
      <x:c r="BE57" s="70">
        <x:v>1</x:v>
      </x:c>
      <x:c r="BF57" s="70">
        <x:v>8</x:v>
      </x:c>
      <x:c r="BG57" s="70"/>
      <x:c r="BH57" s="70"/>
      <x:c r="BI57" s="70"/>
      <x:c r="BJ57" s="73"/>
      <x:c r="BK57" s="70"/>
      <x:c r="BL57" s="73"/>
      <x:c r="BM57" s="70"/>
      <x:c r="BN57" s="73"/>
      <x:c r="BO57" s="70"/>
      <x:c r="BP57" s="73"/>
      <x:c r="BQ57" s="70"/>
      <x:c r="BR57" s="70"/>
      <x:c r="BS57" s="70"/>
      <x:c r="BT57" s="70"/>
      <x:c r="BU57" s="70"/>
      <x:c r="BV57" s="485" t="s">
        <x:v>1272</x:v>
      </x:c>
      <x:c r="BW57" s="70"/>
      <x:c r="BX57" s="70"/>
      <x:c r="BY57" s="73"/>
      <x:c r="BZ57" s="70"/>
      <x:c r="CA57" s="73"/>
      <x:c r="CB57" s="70"/>
      <x:c r="CC57" s="73"/>
      <x:c r="CD57" s="70"/>
      <x:c r="CE57" s="70"/>
      <x:c r="CF57" s="73"/>
      <x:c r="CG57" s="70"/>
      <x:c r="CH57" s="70"/>
      <x:c r="CI57" s="70"/>
      <x:c r="CJ57" s="70">
        <x:v>1</x:v>
      </x:c>
      <x:c r="CK57" s="70"/>
      <x:c r="CL57" s="70"/>
      <x:c r="CM57" s="70"/>
      <x:c r="CN57" s="70"/>
      <x:c r="CO57" s="70"/>
      <x:c r="CP57" s="73"/>
      <x:c r="CQ57" s="70">
        <x:v>1</x:v>
      </x:c>
      <x:c r="CR57" s="73">
        <x:v>62</x:v>
      </x:c>
      <x:c r="CS57" s="70">
        <x:v>9</x:v>
      </x:c>
      <x:c r="CT57" s="70"/>
      <x:c r="CU57" s="70"/>
      <x:c r="CV57" s="70">
        <x:v>2</x:v>
      </x:c>
      <x:c r="CW57" s="70"/>
      <x:c r="CX57" s="70"/>
      <x:c r="CY57" s="485" t="s">
        <x:v>1272</x:v>
      </x:c>
      <x:c r="CZ57" s="70"/>
      <x:c r="DA57" s="73"/>
      <x:c r="DB57" s="70"/>
      <x:c r="DC57" s="73"/>
      <x:c r="DD57" s="70"/>
      <x:c r="DE57" s="73"/>
      <x:c r="DF57" s="70"/>
      <x:c r="DG57" s="104"/>
      <x:c r="DH57" s="66"/>
    </x:row>
    <x:row r="58" spans="1:112" s="31" customFormat="1" ht="30" customHeight="1">
      <x:c r="A58" s="485" t="s">
        <x:v>1114</x:v>
      </x:c>
      <x:c r="B58" s="114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>
        <x:v>1</x:v>
      </x:c>
      <x:c r="T58" s="73">
        <x:v>15</x:v>
      </x:c>
      <x:c r="U58" s="70"/>
      <x:c r="V58" s="73"/>
      <x:c r="W58" s="70"/>
      <x:c r="X58" s="70">
        <x:v>8</x:v>
      </x:c>
      <x:c r="Y58" s="70"/>
      <x:c r="Z58" s="70"/>
      <x:c r="AA58" s="70"/>
      <x:c r="AB58" s="70"/>
      <x:c r="AC58" s="70"/>
      <x:c r="AD58" s="70"/>
      <x:c r="AE58" s="70"/>
      <x:c r="AF58" s="70"/>
      <x:c r="AG58" s="70">
        <x:v>1</x:v>
      </x:c>
      <x:c r="AH58" s="70"/>
      <x:c r="AI58" s="70"/>
      <x:c r="AJ58" s="70">
        <x:v>1</x:v>
      </x:c>
      <x:c r="AK58" s="70">
        <x:v>2</x:v>
      </x:c>
      <x:c r="AL58" s="485" t="s">
        <x:v>1114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>
        <x:v>1</x:v>
      </x:c>
      <x:c r="BF58" s="70">
        <x:v>2</x:v>
      </x:c>
      <x:c r="BG58" s="70"/>
      <x:c r="BH58" s="70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485" t="s">
        <x:v>1114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70"/>
      <x:c r="CK58" s="70"/>
      <x:c r="CL58" s="70"/>
      <x:c r="CM58" s="70"/>
      <x:c r="CN58" s="70"/>
      <x:c r="CO58" s="70"/>
      <x:c r="CP58" s="73"/>
      <x:c r="CQ58" s="70"/>
      <x:c r="CR58" s="73"/>
      <x:c r="CS58" s="70">
        <x:v>4</x:v>
      </x:c>
      <x:c r="CT58" s="70"/>
      <x:c r="CU58" s="70"/>
      <x:c r="CV58" s="70">
        <x:v>2</x:v>
      </x:c>
      <x:c r="CW58" s="70"/>
      <x:c r="CX58" s="70"/>
      <x:c r="CY58" s="485" t="s">
        <x:v>1114</x:v>
      </x:c>
      <x:c r="CZ58" s="70"/>
      <x:c r="DA58" s="73"/>
      <x:c r="DB58" s="70"/>
      <x:c r="DC58" s="73"/>
      <x:c r="DD58" s="70"/>
      <x:c r="DE58" s="73"/>
      <x:c r="DF58" s="70"/>
      <x:c r="DG58" s="104"/>
      <x:c r="DH58" s="66"/>
    </x:row>
    <x:row r="59" spans="1:112" s="576" customFormat="1" ht="30" customHeight="1">
      <x:c r="A59" s="485" t="s">
        <x:v>72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>
        <x:v>2</x:v>
      </x:c>
      <x:c r="T59" s="73">
        <x:v>20</x:v>
      </x:c>
      <x:c r="U59" s="70"/>
      <x:c r="V59" s="73"/>
      <x:c r="W59" s="70"/>
      <x:c r="X59" s="70"/>
      <x:c r="Y59" s="70"/>
      <x:c r="Z59" s="70"/>
      <x:c r="AA59" s="70"/>
      <x:c r="AB59" s="70"/>
      <x:c r="AC59" s="70"/>
      <x:c r="AD59" s="70">
        <x:v>0</x:v>
      </x:c>
      <x:c r="AE59" s="70"/>
      <x:c r="AF59" s="70"/>
      <x:c r="AG59" s="70"/>
      <x:c r="AH59" s="70"/>
      <x:c r="AI59" s="70"/>
      <x:c r="AJ59" s="70">
        <x:v>1</x:v>
      </x:c>
      <x:c r="AK59" s="70">
        <x:v>1</x:v>
      </x:c>
      <x:c r="AL59" s="485" t="s">
        <x:v>72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>
        <x:v>1</x:v>
      </x:c>
      <x:c r="BF59" s="70">
        <x:v>4</x:v>
      </x:c>
      <x:c r="BG59" s="70"/>
      <x:c r="BH59" s="70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485" t="s">
        <x:v>72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/>
      <x:c r="CK59" s="70"/>
      <x:c r="CL59" s="70"/>
      <x:c r="CM59" s="70"/>
      <x:c r="CN59" s="70"/>
      <x:c r="CO59" s="70"/>
      <x:c r="CP59" s="73"/>
      <x:c r="CQ59" s="70"/>
      <x:c r="CR59" s="73"/>
      <x:c r="CS59" s="70">
        <x:v>3</x:v>
      </x:c>
      <x:c r="CT59" s="70"/>
      <x:c r="CU59" s="70"/>
      <x:c r="CV59" s="70">
        <x:v>2</x:v>
      </x:c>
      <x:c r="CW59" s="70"/>
      <x:c r="CX59" s="70"/>
      <x:c r="CY59" s="485" t="s">
        <x:v>72</x:v>
      </x:c>
      <x:c r="CZ59" s="70"/>
      <x:c r="DA59" s="73"/>
      <x:c r="DB59" s="70"/>
      <x:c r="DC59" s="73"/>
      <x:c r="DD59" s="70"/>
      <x:c r="DE59" s="73"/>
      <x:c r="DF59" s="70"/>
      <x:c r="DG59" s="104"/>
      <x:c r="DH59" s="578"/>
    </x:row>
    <x:row r="60" spans="1:112" s="576" customFormat="1" ht="30" customHeight="1">
      <x:c r="A60" s="485" t="s">
        <x:v>68</x:v>
      </x:c>
      <x:c r="B60" s="114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>
        <x:v>13</x:v>
      </x:c>
      <x:c r="Y60" s="70"/>
      <x:c r="Z60" s="70"/>
      <x:c r="AA60" s="70">
        <x:v>1</x:v>
      </x:c>
      <x:c r="AB60" s="70"/>
      <x:c r="AC60" s="70"/>
      <x:c r="AD60" s="70"/>
      <x:c r="AE60" s="70"/>
      <x:c r="AF60" s="70"/>
      <x:c r="AG60" s="70">
        <x:v>1</x:v>
      </x:c>
      <x:c r="AH60" s="70"/>
      <x:c r="AI60" s="70"/>
      <x:c r="AJ60" s="70">
        <x:v>1</x:v>
      </x:c>
      <x:c r="AK60" s="70">
        <x:v>2</x:v>
      </x:c>
      <x:c r="AL60" s="485" t="s">
        <x:v>68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>
        <x:v>1</x:v>
      </x:c>
      <x:c r="BF60" s="70">
        <x:v>4</x:v>
      </x:c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485" t="s">
        <x:v>68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/>
      <x:c r="CK60" s="70"/>
      <x:c r="CL60" s="70"/>
      <x:c r="CM60" s="70"/>
      <x:c r="CN60" s="70"/>
      <x:c r="CO60" s="70"/>
      <x:c r="CP60" s="73"/>
      <x:c r="CQ60" s="70"/>
      <x:c r="CR60" s="73"/>
      <x:c r="CS60" s="70">
        <x:v>6</x:v>
      </x:c>
      <x:c r="CT60" s="70"/>
      <x:c r="CU60" s="70"/>
      <x:c r="CV60" s="70">
        <x:v>2</x:v>
      </x:c>
      <x:c r="CW60" s="70"/>
      <x:c r="CX60" s="70"/>
      <x:c r="CY60" s="485" t="s">
        <x:v>68</x:v>
      </x:c>
      <x:c r="CZ60" s="70"/>
      <x:c r="DA60" s="73"/>
      <x:c r="DB60" s="70"/>
      <x:c r="DC60" s="73"/>
      <x:c r="DD60" s="70"/>
      <x:c r="DE60" s="73"/>
      <x:c r="DF60" s="70"/>
      <x:c r="DG60" s="104"/>
      <x:c r="DH60" s="578"/>
    </x:row>
    <x:row r="61" spans="1:112" s="576" customFormat="1" ht="30" customHeight="1">
      <x:c r="A61" s="485" t="s">
        <x:v>1156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/>
      <x:c r="T61" s="73"/>
      <x:c r="U61" s="70"/>
      <x:c r="V61" s="73"/>
      <x:c r="W61" s="70"/>
      <x:c r="X61" s="70">
        <x:v>2</x:v>
      </x:c>
      <x:c r="Y61" s="70"/>
      <x:c r="Z61" s="70"/>
      <x:c r="AA61" s="70"/>
      <x:c r="AB61" s="70"/>
      <x:c r="AC61" s="70"/>
      <x:c r="AD61" s="70">
        <x:v>1</x:v>
      </x:c>
      <x:c r="AE61" s="70"/>
      <x:c r="AF61" s="70"/>
      <x:c r="AG61" s="70">
        <x:v>1</x:v>
      </x:c>
      <x:c r="AH61" s="70"/>
      <x:c r="AI61" s="70"/>
      <x:c r="AJ61" s="70"/>
      <x:c r="AK61" s="70"/>
      <x:c r="AL61" s="485" t="s">
        <x:v>1156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/>
      <x:c r="BF61" s="70"/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485" t="s">
        <x:v>1156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70"/>
      <x:c r="CO61" s="70"/>
      <x:c r="CP61" s="73"/>
      <x:c r="CQ61" s="70"/>
      <x:c r="CR61" s="73"/>
      <x:c r="CS61" s="70">
        <x:v>6</x:v>
      </x:c>
      <x:c r="CT61" s="70"/>
      <x:c r="CU61" s="70"/>
      <x:c r="CV61" s="70"/>
      <x:c r="CW61" s="70"/>
      <x:c r="CX61" s="70"/>
      <x:c r="CY61" s="485" t="s">
        <x:v>1156</x:v>
      </x:c>
      <x:c r="CZ61" s="70"/>
      <x:c r="DA61" s="73"/>
      <x:c r="DB61" s="70"/>
      <x:c r="DC61" s="73"/>
      <x:c r="DD61" s="70"/>
      <x:c r="DE61" s="73"/>
      <x:c r="DF61" s="70"/>
      <x:c r="DG61" s="104"/>
      <x:c r="DH61" s="578"/>
    </x:row>
    <x:row r="62" spans="1:112" s="576" customFormat="1" ht="30" customHeight="1">
      <x:c r="A62" s="485" t="s">
        <x:v>1582</x:v>
      </x:c>
      <x:c r="B62" s="114"/>
      <x:c r="C62" s="73"/>
      <x:c r="D62" s="70"/>
      <x:c r="E62" s="73"/>
      <x:c r="F62" s="70"/>
      <x:c r="G62" s="73"/>
      <x:c r="H62" s="70"/>
      <x:c r="I62" s="73"/>
      <x:c r="J62" s="70">
        <x:v>1</x:v>
      </x:c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>
        <x:v>8</x:v>
      </x:c>
      <x:c r="Y62" s="70"/>
      <x:c r="Z62" s="70"/>
      <x:c r="AA62" s="70">
        <x:v>1</x:v>
      </x:c>
      <x:c r="AB62" s="70"/>
      <x:c r="AC62" s="70"/>
      <x:c r="AD62" s="70"/>
      <x:c r="AE62" s="70"/>
      <x:c r="AF62" s="70"/>
      <x:c r="AG62" s="70"/>
      <x:c r="AH62" s="70"/>
      <x:c r="AI62" s="70"/>
      <x:c r="AJ62" s="70"/>
      <x:c r="AK62" s="70">
        <x:v>3</x:v>
      </x:c>
      <x:c r="AL62" s="485" t="s">
        <x:v>1582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>
        <x:v>1</x:v>
      </x:c>
      <x:c r="BF62" s="70">
        <x:v>3</x:v>
      </x:c>
      <x:c r="BG62" s="70"/>
      <x:c r="BH62" s="70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485" t="s">
        <x:v>1582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/>
      <x:c r="CK62" s="70"/>
      <x:c r="CL62" s="70"/>
      <x:c r="CM62" s="70"/>
      <x:c r="CN62" s="70"/>
      <x:c r="CO62" s="70"/>
      <x:c r="CP62" s="73"/>
      <x:c r="CQ62" s="70">
        <x:v>1</x:v>
      </x:c>
      <x:c r="CR62" s="73">
        <x:v>107</x:v>
      </x:c>
      <x:c r="CS62" s="70">
        <x:v>4</x:v>
      </x:c>
      <x:c r="CT62" s="70"/>
      <x:c r="CU62" s="70">
        <x:v>1</x:v>
      </x:c>
      <x:c r="CV62" s="70">
        <x:v>3</x:v>
      </x:c>
      <x:c r="CW62" s="70"/>
      <x:c r="CX62" s="70"/>
      <x:c r="CY62" s="485" t="s">
        <x:v>1582</x:v>
      </x:c>
      <x:c r="CZ62" s="70"/>
      <x:c r="DA62" s="73"/>
      <x:c r="DB62" s="70"/>
      <x:c r="DC62" s="73"/>
      <x:c r="DD62" s="70"/>
      <x:c r="DE62" s="73"/>
      <x:c r="DF62" s="70"/>
      <x:c r="DG62" s="104"/>
      <x:c r="DH62" s="578"/>
    </x:row>
    <x:row r="63" spans="1:112" s="31" customFormat="1" ht="30" customHeight="1">
      <x:c r="A63" s="485" t="s">
        <x:v>1581</x:v>
      </x:c>
      <x:c r="B63" s="114"/>
      <x:c r="C63" s="73"/>
      <x:c r="D63" s="70"/>
      <x:c r="E63" s="73"/>
      <x:c r="F63" s="70"/>
      <x:c r="G63" s="73"/>
      <x:c r="H63" s="70"/>
      <x:c r="I63" s="73"/>
      <x:c r="J63" s="70">
        <x:v>1</x:v>
      </x:c>
      <x:c r="K63" s="70"/>
      <x:c r="L63" s="73"/>
      <x:c r="M63" s="70"/>
      <x:c r="N63" s="70"/>
      <x:c r="O63" s="70"/>
      <x:c r="P63" s="70"/>
      <x:c r="Q63" s="70"/>
      <x:c r="R63" s="73"/>
      <x:c r="S63" s="70"/>
      <x:c r="T63" s="73"/>
      <x:c r="U63" s="70"/>
      <x:c r="V63" s="73"/>
      <x:c r="W63" s="70"/>
      <x:c r="X63" s="70">
        <x:v>8</x:v>
      </x:c>
      <x:c r="Y63" s="70"/>
      <x:c r="Z63" s="70"/>
      <x:c r="AA63" s="70">
        <x:v>1</x:v>
      </x:c>
      <x:c r="AB63" s="70"/>
      <x:c r="AC63" s="70"/>
      <x:c r="AD63" s="70"/>
      <x:c r="AE63" s="70"/>
      <x:c r="AF63" s="70"/>
      <x:c r="AG63" s="70"/>
      <x:c r="AH63" s="70"/>
      <x:c r="AI63" s="70"/>
      <x:c r="AJ63" s="70"/>
      <x:c r="AK63" s="70">
        <x:v>3</x:v>
      </x:c>
      <x:c r="AL63" s="485" t="s">
        <x:v>1581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70"/>
      <x:c r="BE63" s="70"/>
      <x:c r="BF63" s="70"/>
      <x:c r="BG63" s="70"/>
      <x:c r="BH63" s="70"/>
      <x:c r="BI63" s="70"/>
      <x:c r="BJ63" s="73"/>
      <x:c r="BK63" s="70"/>
      <x:c r="BL63" s="73"/>
      <x:c r="BM63" s="70"/>
      <x:c r="BN63" s="73"/>
      <x:c r="BO63" s="70"/>
      <x:c r="BP63" s="73"/>
      <x:c r="BQ63" s="70"/>
      <x:c r="BR63" s="70"/>
      <x:c r="BS63" s="70"/>
      <x:c r="BT63" s="70"/>
      <x:c r="BU63" s="70"/>
      <x:c r="BV63" s="485" t="s">
        <x:v>1581</x:v>
      </x:c>
      <x:c r="BW63" s="70"/>
      <x:c r="BX63" s="70"/>
      <x:c r="BY63" s="73"/>
      <x:c r="BZ63" s="70"/>
      <x:c r="CA63" s="73"/>
      <x:c r="CB63" s="70"/>
      <x:c r="CC63" s="73"/>
      <x:c r="CD63" s="70"/>
      <x:c r="CE63" s="70"/>
      <x:c r="CF63" s="73"/>
      <x:c r="CG63" s="70"/>
      <x:c r="CH63" s="70"/>
      <x:c r="CI63" s="70"/>
      <x:c r="CJ63" s="70"/>
      <x:c r="CK63" s="70"/>
      <x:c r="CL63" s="70"/>
      <x:c r="CM63" s="70"/>
      <x:c r="CN63" s="70"/>
      <x:c r="CO63" s="70"/>
      <x:c r="CP63" s="73"/>
      <x:c r="CQ63" s="70">
        <x:v>1</x:v>
      </x:c>
      <x:c r="CR63" s="73">
        <x:v>54</x:v>
      </x:c>
      <x:c r="CS63" s="70">
        <x:v>3</x:v>
      </x:c>
      <x:c r="CT63" s="70"/>
      <x:c r="CU63" s="70">
        <x:v>1</x:v>
      </x:c>
      <x:c r="CV63" s="70">
        <x:v>3</x:v>
      </x:c>
      <x:c r="CW63" s="70"/>
      <x:c r="CX63" s="70"/>
      <x:c r="CY63" s="485" t="s">
        <x:v>1581</x:v>
      </x:c>
      <x:c r="CZ63" s="70"/>
      <x:c r="DA63" s="73"/>
      <x:c r="DB63" s="70"/>
      <x:c r="DC63" s="73"/>
      <x:c r="DD63" s="70"/>
      <x:c r="DE63" s="73"/>
      <x:c r="DF63" s="70"/>
      <x:c r="DG63" s="104"/>
      <x:c r="DH63" s="66"/>
    </x:row>
    <x:row r="64" spans="1:112" s="31" customFormat="1" ht="30" customHeight="1">
      <x:c r="A64" s="485" t="s">
        <x:v>2004</x:v>
      </x:c>
      <x:c r="B64" s="114"/>
      <x:c r="C64" s="73"/>
      <x:c r="D64" s="70"/>
      <x:c r="E64" s="73"/>
      <x:c r="F64" s="70"/>
      <x:c r="G64" s="73"/>
      <x:c r="H64" s="70"/>
      <x:c r="I64" s="73"/>
      <x:c r="J64" s="70">
        <x:v>1</x:v>
      </x:c>
      <x:c r="K64" s="70"/>
      <x:c r="L64" s="73"/>
      <x:c r="M64" s="70"/>
      <x:c r="N64" s="70"/>
      <x:c r="O64" s="70"/>
      <x:c r="P64" s="70"/>
      <x:c r="Q64" s="70"/>
      <x:c r="R64" s="73"/>
      <x:c r="S64" s="70"/>
      <x:c r="T64" s="73"/>
      <x:c r="U64" s="70"/>
      <x:c r="V64" s="73"/>
      <x:c r="W64" s="70"/>
      <x:c r="X64" s="70">
        <x:v>3</x:v>
      </x:c>
      <x:c r="Y64" s="70"/>
      <x:c r="Z64" s="70"/>
      <x:c r="AA64" s="70"/>
      <x:c r="AB64" s="70"/>
      <x:c r="AC64" s="70"/>
      <x:c r="AD64" s="70"/>
      <x:c r="AE64" s="70"/>
      <x:c r="AF64" s="70"/>
      <x:c r="AG64" s="70"/>
      <x:c r="AH64" s="70"/>
      <x:c r="AI64" s="70"/>
      <x:c r="AJ64" s="70"/>
      <x:c r="AK64" s="70"/>
      <x:c r="AL64" s="485" t="s">
        <x:v>2004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70"/>
      <x:c r="BE64" s="70">
        <x:v>1</x:v>
      </x:c>
      <x:c r="BF64" s="70">
        <x:v>4</x:v>
      </x:c>
      <x:c r="BG64" s="70"/>
      <x:c r="BH64" s="70"/>
      <x:c r="BI64" s="70"/>
      <x:c r="BJ64" s="73"/>
      <x:c r="BK64" s="70"/>
      <x:c r="BL64" s="73"/>
      <x:c r="BM64" s="70"/>
      <x:c r="BN64" s="73"/>
      <x:c r="BO64" s="70"/>
      <x:c r="BP64" s="73"/>
      <x:c r="BQ64" s="70"/>
      <x:c r="BR64" s="70"/>
      <x:c r="BS64" s="70"/>
      <x:c r="BT64" s="70"/>
      <x:c r="BU64" s="70"/>
      <x:c r="BV64" s="485" t="s">
        <x:v>2004</x:v>
      </x:c>
      <x:c r="BW64" s="70"/>
      <x:c r="BX64" s="70"/>
      <x:c r="BY64" s="73"/>
      <x:c r="BZ64" s="70"/>
      <x:c r="CA64" s="73"/>
      <x:c r="CB64" s="70"/>
      <x:c r="CC64" s="73"/>
      <x:c r="CD64" s="70"/>
      <x:c r="CE64" s="70"/>
      <x:c r="CF64" s="73"/>
      <x:c r="CG64" s="70"/>
      <x:c r="CH64" s="70"/>
      <x:c r="CI64" s="70"/>
      <x:c r="CJ64" s="70"/>
      <x:c r="CK64" s="70"/>
      <x:c r="CL64" s="70"/>
      <x:c r="CM64" s="70"/>
      <x:c r="CN64" s="70"/>
      <x:c r="CO64" s="70"/>
      <x:c r="CP64" s="73"/>
      <x:c r="CQ64" s="70">
        <x:v>1</x:v>
      </x:c>
      <x:c r="CR64" s="73">
        <x:v>147</x:v>
      </x:c>
      <x:c r="CS64" s="70">
        <x:v>6</x:v>
      </x:c>
      <x:c r="CT64" s="70"/>
      <x:c r="CU64" s="70">
        <x:v>1</x:v>
      </x:c>
      <x:c r="CV64" s="70">
        <x:v>1</x:v>
      </x:c>
      <x:c r="CW64" s="70"/>
      <x:c r="CX64" s="70"/>
      <x:c r="CY64" s="485" t="s">
        <x:v>2004</x:v>
      </x:c>
      <x:c r="CZ64" s="70"/>
      <x:c r="DA64" s="73"/>
      <x:c r="DB64" s="70"/>
      <x:c r="DC64" s="73"/>
      <x:c r="DD64" s="70"/>
      <x:c r="DE64" s="73"/>
      <x:c r="DF64" s="70"/>
      <x:c r="DG64" s="104"/>
      <x:c r="DH64" s="66"/>
    </x:row>
    <x:row r="65" spans="1:112" s="31" customFormat="1" ht="30" customHeight="1">
      <x:c r="A65" s="485" t="s">
        <x:v>582</x:v>
      </x:c>
      <x:c r="B65" s="114"/>
      <x:c r="C65" s="73"/>
      <x:c r="D65" s="70"/>
      <x:c r="E65" s="73"/>
      <x:c r="F65" s="70"/>
      <x:c r="G65" s="73"/>
      <x:c r="H65" s="70"/>
      <x:c r="I65" s="73"/>
      <x:c r="J65" s="70"/>
      <x:c r="K65" s="70"/>
      <x:c r="L65" s="73"/>
      <x:c r="M65" s="70"/>
      <x:c r="N65" s="70"/>
      <x:c r="O65" s="70"/>
      <x:c r="P65" s="70"/>
      <x:c r="Q65" s="70"/>
      <x:c r="R65" s="73"/>
      <x:c r="S65" s="70"/>
      <x:c r="T65" s="73"/>
      <x:c r="U65" s="70"/>
      <x:c r="V65" s="73"/>
      <x:c r="W65" s="70"/>
      <x:c r="X65" s="70">
        <x:v>3</x:v>
      </x:c>
      <x:c r="Y65" s="70"/>
      <x:c r="Z65" s="70"/>
      <x:c r="AA65" s="70"/>
      <x:c r="AB65" s="70"/>
      <x:c r="AC65" s="70"/>
      <x:c r="AD65" s="70"/>
      <x:c r="AE65" s="70"/>
      <x:c r="AF65" s="70"/>
      <x:c r="AG65" s="70"/>
      <x:c r="AH65" s="70"/>
      <x:c r="AI65" s="70"/>
      <x:c r="AJ65" s="70"/>
      <x:c r="AK65" s="70"/>
      <x:c r="AL65" s="485" t="s">
        <x:v>582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>
        <x:v>1</x:v>
      </x:c>
      <x:c r="BF65" s="70">
        <x:v>4</x:v>
      </x:c>
      <x:c r="BG65" s="70"/>
      <x:c r="BH65" s="70"/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485" t="s">
        <x:v>582</x:v>
      </x:c>
      <x:c r="BW65" s="70"/>
      <x:c r="BX65" s="70"/>
      <x:c r="BY65" s="73"/>
      <x:c r="BZ65" s="70"/>
      <x:c r="CA65" s="73"/>
      <x:c r="CB65" s="70"/>
      <x:c r="CC65" s="73"/>
      <x:c r="CD65" s="70"/>
      <x:c r="CE65" s="70"/>
      <x:c r="CF65" s="73"/>
      <x:c r="CG65" s="70"/>
      <x:c r="CH65" s="70"/>
      <x:c r="CI65" s="70"/>
      <x:c r="CJ65" s="70"/>
      <x:c r="CK65" s="70"/>
      <x:c r="CL65" s="70"/>
      <x:c r="CM65" s="70"/>
      <x:c r="CN65" s="70"/>
      <x:c r="CO65" s="70"/>
      <x:c r="CP65" s="73"/>
      <x:c r="CQ65" s="70">
        <x:v>1</x:v>
      </x:c>
      <x:c r="CR65" s="73">
        <x:v>29</x:v>
      </x:c>
      <x:c r="CS65" s="70">
        <x:v>4</x:v>
      </x:c>
      <x:c r="CT65" s="70"/>
      <x:c r="CU65" s="70">
        <x:v>1</x:v>
      </x:c>
      <x:c r="CV65" s="70">
        <x:v>1</x:v>
      </x:c>
      <x:c r="CW65" s="70"/>
      <x:c r="CX65" s="70"/>
      <x:c r="CY65" s="485" t="s">
        <x:v>582</x:v>
      </x:c>
      <x:c r="CZ65" s="70"/>
      <x:c r="DA65" s="73"/>
      <x:c r="DB65" s="70"/>
      <x:c r="DC65" s="73"/>
      <x:c r="DD65" s="70"/>
      <x:c r="DE65" s="73"/>
      <x:c r="DF65" s="70"/>
      <x:c r="DG65" s="104"/>
      <x:c r="DH65" s="66"/>
    </x:row>
    <x:row r="66" spans="1:112" s="31" customFormat="1" ht="30" customHeight="1">
      <x:c r="A66" s="485" t="s">
        <x:v>600</x:v>
      </x:c>
      <x:c r="B66" s="114">
        <x:v>1</x:v>
      </x:c>
      <x:c r="C66" s="73">
        <x:v>67.120000000000005</x:v>
      </x:c>
      <x:c r="D66" s="70"/>
      <x:c r="E66" s="73"/>
      <x:c r="F66" s="70">
        <x:v>4</x:v>
      </x:c>
      <x:c r="G66" s="73">
        <x:v>0.57699999999999996</x:v>
      </x:c>
      <x:c r="H66" s="70"/>
      <x:c r="I66" s="73"/>
      <x:c r="J66" s="70">
        <x:v>1</x:v>
      </x:c>
      <x:c r="K66" s="70"/>
      <x:c r="L66" s="73"/>
      <x:c r="M66" s="70"/>
      <x:c r="N66" s="70"/>
      <x:c r="O66" s="70"/>
      <x:c r="P66" s="70"/>
      <x:c r="Q66" s="70"/>
      <x:c r="R66" s="73"/>
      <x:c r="S66" s="70">
        <x:v>2</x:v>
      </x:c>
      <x:c r="T66" s="73">
        <x:v>56.18</x:v>
      </x:c>
      <x:c r="U66" s="70"/>
      <x:c r="V66" s="73"/>
      <x:c r="W66" s="70"/>
      <x:c r="X66" s="70">
        <x:v>12</x:v>
      </x:c>
      <x:c r="Y66" s="70"/>
      <x:c r="Z66" s="70"/>
      <x:c r="AA66" s="70"/>
      <x:c r="AB66" s="70"/>
      <x:c r="AC66" s="70"/>
      <x:c r="AD66" s="70"/>
      <x:c r="AE66" s="70"/>
      <x:c r="AF66" s="70"/>
      <x:c r="AG66" s="70"/>
      <x:c r="AH66" s="70"/>
      <x:c r="AI66" s="70"/>
      <x:c r="AJ66" s="70"/>
      <x:c r="AK66" s="70"/>
      <x:c r="AL66" s="485" t="s">
        <x:v>600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>
        <x:v>1</x:v>
      </x:c>
      <x:c r="BF66" s="70">
        <x:v>4</x:v>
      </x:c>
      <x:c r="BG66" s="70"/>
      <x:c r="BH66" s="70"/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485" t="s">
        <x:v>600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70"/>
      <x:c r="CI66" s="70"/>
      <x:c r="CJ66" s="70">
        <x:v>1</x:v>
      </x:c>
      <x:c r="CK66" s="70"/>
      <x:c r="CL66" s="70"/>
      <x:c r="CM66" s="70"/>
      <x:c r="CN66" s="70"/>
      <x:c r="CO66" s="70"/>
      <x:c r="CP66" s="73"/>
      <x:c r="CQ66" s="70">
        <x:v>4</x:v>
      </x:c>
      <x:c r="CR66" s="73"/>
      <x:c r="CS66" s="70">
        <x:v>9</x:v>
      </x:c>
      <x:c r="CT66" s="70">
        <x:v>1</x:v>
      </x:c>
      <x:c r="CU66" s="70">
        <x:v>1</x:v>
      </x:c>
      <x:c r="CV66" s="70">
        <x:v>2</x:v>
      </x:c>
      <x:c r="CW66" s="70"/>
      <x:c r="CX66" s="70"/>
      <x:c r="CY66" s="485" t="s">
        <x:v>600</x:v>
      </x:c>
      <x:c r="CZ66" s="70"/>
      <x:c r="DA66" s="73"/>
      <x:c r="DB66" s="70"/>
      <x:c r="DC66" s="73"/>
      <x:c r="DD66" s="70"/>
      <x:c r="DE66" s="73"/>
      <x:c r="DF66" s="70"/>
      <x:c r="DG66" s="104"/>
      <x:c r="DH66" s="66"/>
    </x:row>
    <x:row r="67" spans="1:112" s="31" customFormat="1" ht="30" customHeight="1">
      <x:c r="A67" s="485" t="s">
        <x:v>2043</x:v>
      </x:c>
      <x:c r="B67" s="114"/>
      <x:c r="C67" s="73"/>
      <x:c r="D67" s="70"/>
      <x:c r="E67" s="73"/>
      <x:c r="F67" s="70"/>
      <x:c r="G67" s="73"/>
      <x:c r="H67" s="70"/>
      <x:c r="I67" s="73"/>
      <x:c r="J67" s="70">
        <x:v>1</x:v>
      </x:c>
      <x:c r="K67" s="70"/>
      <x:c r="L67" s="73"/>
      <x:c r="M67" s="70"/>
      <x:c r="N67" s="70"/>
      <x:c r="O67" s="70"/>
      <x:c r="P67" s="70"/>
      <x:c r="Q67" s="70"/>
      <x:c r="R67" s="73"/>
      <x:c r="S67" s="70"/>
      <x:c r="T67" s="73"/>
      <x:c r="U67" s="70"/>
      <x:c r="V67" s="73"/>
      <x:c r="W67" s="70"/>
      <x:c r="X67" s="70"/>
      <x:c r="Y67" s="70"/>
      <x:c r="Z67" s="70"/>
      <x:c r="AA67" s="70"/>
      <x:c r="AB67" s="70"/>
      <x:c r="AC67" s="70"/>
      <x:c r="AD67" s="70"/>
      <x:c r="AE67" s="70"/>
      <x:c r="AF67" s="70"/>
      <x:c r="AG67" s="70"/>
      <x:c r="AH67" s="70"/>
      <x:c r="AI67" s="70"/>
      <x:c r="AJ67" s="70"/>
      <x:c r="AK67" s="70"/>
      <x:c r="AL67" s="485" t="s">
        <x:v>2043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70"/>
      <x:c r="BE67" s="70">
        <x:v>1</x:v>
      </x:c>
      <x:c r="BF67" s="70">
        <x:v>3</x:v>
      </x:c>
      <x:c r="BG67" s="70"/>
      <x:c r="BH67" s="70"/>
      <x:c r="BI67" s="70"/>
      <x:c r="BJ67" s="73"/>
      <x:c r="BK67" s="70"/>
      <x:c r="BL67" s="73"/>
      <x:c r="BM67" s="70"/>
      <x:c r="BN67" s="73"/>
      <x:c r="BO67" s="70"/>
      <x:c r="BP67" s="73"/>
      <x:c r="BQ67" s="70"/>
      <x:c r="BR67" s="70"/>
      <x:c r="BS67" s="70"/>
      <x:c r="BT67" s="70"/>
      <x:c r="BU67" s="70"/>
      <x:c r="BV67" s="485" t="s">
        <x:v>2043</x:v>
      </x:c>
      <x:c r="BW67" s="70"/>
      <x:c r="BX67" s="70"/>
      <x:c r="BY67" s="73"/>
      <x:c r="BZ67" s="70"/>
      <x:c r="CA67" s="73"/>
      <x:c r="CB67" s="70"/>
      <x:c r="CC67" s="73"/>
      <x:c r="CD67" s="70"/>
      <x:c r="CE67" s="70"/>
      <x:c r="CF67" s="73"/>
      <x:c r="CG67" s="70"/>
      <x:c r="CH67" s="70"/>
      <x:c r="CI67" s="70"/>
      <x:c r="CJ67" s="70">
        <x:v>1</x:v>
      </x:c>
      <x:c r="CK67" s="70"/>
      <x:c r="CL67" s="70"/>
      <x:c r="CM67" s="70"/>
      <x:c r="CN67" s="70"/>
      <x:c r="CO67" s="70"/>
      <x:c r="CP67" s="73"/>
      <x:c r="CQ67" s="70">
        <x:v>1</x:v>
      </x:c>
      <x:c r="CR67" s="73">
        <x:v>47</x:v>
      </x:c>
      <x:c r="CS67" s="70">
        <x:v>5</x:v>
      </x:c>
      <x:c r="CT67" s="70">
        <x:v>1</x:v>
      </x:c>
      <x:c r="CU67" s="70">
        <x:v>2</x:v>
      </x:c>
      <x:c r="CV67" s="70"/>
      <x:c r="CW67" s="70"/>
      <x:c r="CX67" s="70"/>
      <x:c r="CY67" s="485" t="s">
        <x:v>2043</x:v>
      </x:c>
      <x:c r="CZ67" s="70"/>
      <x:c r="DA67" s="73"/>
      <x:c r="DB67" s="70"/>
      <x:c r="DC67" s="73"/>
      <x:c r="DD67" s="70"/>
      <x:c r="DE67" s="73"/>
      <x:c r="DF67" s="70"/>
      <x:c r="DG67" s="104"/>
      <x:c r="DH67" s="66"/>
    </x:row>
    <x:row r="68" spans="1:112" s="31" customFormat="1" ht="30" customHeight="1">
      <x:c r="A68" s="485" t="s">
        <x:v>2040</x:v>
      </x:c>
      <x:c r="B68" s="114"/>
      <x:c r="C68" s="73"/>
      <x:c r="D68" s="70"/>
      <x:c r="E68" s="73"/>
      <x:c r="F68" s="70"/>
      <x:c r="G68" s="73"/>
      <x:c r="H68" s="70"/>
      <x:c r="I68" s="73"/>
      <x:c r="J68" s="70"/>
      <x:c r="K68" s="70"/>
      <x:c r="L68" s="73"/>
      <x:c r="M68" s="70"/>
      <x:c r="N68" s="70"/>
      <x:c r="O68" s="70"/>
      <x:c r="P68" s="70"/>
      <x:c r="Q68" s="70"/>
      <x:c r="R68" s="73"/>
      <x:c r="S68" s="70"/>
      <x:c r="T68" s="73"/>
      <x:c r="U68" s="70"/>
      <x:c r="V68" s="73"/>
      <x:c r="W68" s="70"/>
      <x:c r="X68" s="70"/>
      <x:c r="Y68" s="70"/>
      <x:c r="Z68" s="70"/>
      <x:c r="AA68" s="70"/>
      <x:c r="AB68" s="70"/>
      <x:c r="AC68" s="70"/>
      <x:c r="AD68" s="70"/>
      <x:c r="AE68" s="70"/>
      <x:c r="AF68" s="70"/>
      <x:c r="AG68" s="70"/>
      <x:c r="AH68" s="70"/>
      <x:c r="AI68" s="70"/>
      <x:c r="AJ68" s="70"/>
      <x:c r="AK68" s="70"/>
      <x:c r="AL68" s="485" t="s">
        <x:v>2040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/>
      <x:c r="BA68" s="73"/>
      <x:c r="BB68" s="70"/>
      <x:c r="BC68" s="70"/>
      <x:c r="BD68" s="70"/>
      <x:c r="BE68" s="70">
        <x:v>1</x:v>
      </x:c>
      <x:c r="BF68" s="70">
        <x:v>3</x:v>
      </x:c>
      <x:c r="BG68" s="70"/>
      <x:c r="BH68" s="70"/>
      <x:c r="BI68" s="70"/>
      <x:c r="BJ68" s="73"/>
      <x:c r="BK68" s="70"/>
      <x:c r="BL68" s="73"/>
      <x:c r="BM68" s="70"/>
      <x:c r="BN68" s="73"/>
      <x:c r="BO68" s="70"/>
      <x:c r="BP68" s="73"/>
      <x:c r="BQ68" s="70"/>
      <x:c r="BR68" s="70"/>
      <x:c r="BS68" s="70"/>
      <x:c r="BT68" s="70"/>
      <x:c r="BU68" s="70"/>
      <x:c r="BV68" s="485" t="s">
        <x:v>2040</x:v>
      </x:c>
      <x:c r="BW68" s="70"/>
      <x:c r="BX68" s="70"/>
      <x:c r="BY68" s="73"/>
      <x:c r="BZ68" s="70"/>
      <x:c r="CA68" s="73"/>
      <x:c r="CB68" s="70"/>
      <x:c r="CC68" s="73"/>
      <x:c r="CD68" s="70"/>
      <x:c r="CE68" s="70"/>
      <x:c r="CF68" s="73"/>
      <x:c r="CG68" s="70"/>
      <x:c r="CH68" s="70"/>
      <x:c r="CI68" s="70"/>
      <x:c r="CJ68" s="70">
        <x:v>1</x:v>
      </x:c>
      <x:c r="CK68" s="70"/>
      <x:c r="CL68" s="70"/>
      <x:c r="CM68" s="70"/>
      <x:c r="CN68" s="70"/>
      <x:c r="CO68" s="70"/>
      <x:c r="CP68" s="73"/>
      <x:c r="CQ68" s="70">
        <x:v>1</x:v>
      </x:c>
      <x:c r="CR68" s="73">
        <x:v>28</x:v>
      </x:c>
      <x:c r="CS68" s="70">
        <x:v>4</x:v>
      </x:c>
      <x:c r="CT68" s="70">
        <x:v>1</x:v>
      </x:c>
      <x:c r="CU68" s="70">
        <x:v>2</x:v>
      </x:c>
      <x:c r="CV68" s="70">
        <x:v>3</x:v>
      </x:c>
      <x:c r="CW68" s="70"/>
      <x:c r="CX68" s="70"/>
      <x:c r="CY68" s="485" t="s">
        <x:v>2040</x:v>
      </x:c>
      <x:c r="CZ68" s="70"/>
      <x:c r="DA68" s="73"/>
      <x:c r="DB68" s="70"/>
      <x:c r="DC68" s="73"/>
      <x:c r="DD68" s="70"/>
      <x:c r="DE68" s="73"/>
      <x:c r="DF68" s="70"/>
      <x:c r="DG68" s="104"/>
      <x:c r="DH68" s="66"/>
    </x:row>
    <x:row r="69" spans="1:112" s="31" customFormat="1" ht="30" customHeight="1">
      <x:c r="A69" s="370" t="s">
        <x:v>677</x:v>
      </x:c>
      <x:c r="B69" s="114">
        <x:f t="shared" ref="B69:AK69" si="42">SUM(B70:B78)</x:f>
        <x:v>3</x:v>
      </x:c>
      <x:c r="C69" s="73">
        <x:f t="shared" si="42"/>
        <x:v>50.700000000000003</x:v>
      </x:c>
      <x:c r="D69" s="70">
        <x:f t="shared" si="42"/>
        <x:v>0</x:v>
      </x:c>
      <x:c r="E69" s="73">
        <x:f t="shared" si="42"/>
        <x:v>0</x:v>
      </x:c>
      <x:c r="F69" s="70">
        <x:f t="shared" si="42"/>
        <x:v>1</x:v>
      </x:c>
      <x:c r="G69" s="73">
        <x:f t="shared" si="42"/>
        <x:v>38.600000000000001</x:v>
      </x:c>
      <x:c r="H69" s="70">
        <x:f t="shared" si="42"/>
        <x:v>0</x:v>
      </x:c>
      <x:c r="I69" s="73">
        <x:f t="shared" si="42"/>
        <x:v>0</x:v>
      </x:c>
      <x:c r="J69" s="70">
        <x:f t="shared" si="42"/>
        <x:v>2</x:v>
      </x:c>
      <x:c r="K69" s="70">
        <x:f t="shared" si="42"/>
        <x:v>0</x:v>
      </x:c>
      <x:c r="L69" s="73">
        <x:f t="shared" si="42"/>
        <x:v>0</x:v>
      </x:c>
      <x:c r="M69" s="70">
        <x:f t="shared" si="42"/>
        <x:v>0</x:v>
      </x:c>
      <x:c r="N69" s="70">
        <x:f t="shared" si="42"/>
        <x:v>0</x:v>
      </x:c>
      <x:c r="O69" s="70">
        <x:f t="shared" si="42"/>
        <x:v>0</x:v>
      </x:c>
      <x:c r="P69" s="70">
        <x:f t="shared" si="42"/>
        <x:v>0</x:v>
      </x:c>
      <x:c r="Q69" s="70">
        <x:f t="shared" si="42"/>
        <x:v>0</x:v>
      </x:c>
      <x:c r="R69" s="73">
        <x:f t="shared" si="42"/>
        <x:v>0</x:v>
      </x:c>
      <x:c r="S69" s="70">
        <x:f t="shared" si="42"/>
        <x:v>0</x:v>
      </x:c>
      <x:c r="T69" s="73">
        <x:f t="shared" si="42"/>
        <x:v>0</x:v>
      </x:c>
      <x:c r="U69" s="70">
        <x:f t="shared" si="42"/>
        <x:v>0</x:v>
      </x:c>
      <x:c r="V69" s="73">
        <x:f t="shared" si="42"/>
        <x:v>0</x:v>
      </x:c>
      <x:c r="W69" s="70">
        <x:f t="shared" si="42"/>
        <x:v>0</x:v>
      </x:c>
      <x:c r="X69" s="70">
        <x:f t="shared" si="42"/>
        <x:v>4</x:v>
      </x:c>
      <x:c r="Y69" s="70">
        <x:f t="shared" si="42"/>
        <x:v>1</x:v>
      </x:c>
      <x:c r="Z69" s="70">
        <x:f t="shared" si="42"/>
        <x:v>2</x:v>
      </x:c>
      <x:c r="AA69" s="70">
        <x:f t="shared" si="42"/>
        <x:v>0</x:v>
      </x:c>
      <x:c r="AB69" s="70">
        <x:f t="shared" si="42"/>
        <x:v>0</x:v>
      </x:c>
      <x:c r="AC69" s="70">
        <x:f t="shared" si="42"/>
        <x:v>0</x:v>
      </x:c>
      <x:c r="AD69" s="70">
        <x:f t="shared" si="42"/>
        <x:v>0</x:v>
      </x:c>
      <x:c r="AE69" s="70">
        <x:f t="shared" si="42"/>
        <x:v>0</x:v>
      </x:c>
      <x:c r="AF69" s="70">
        <x:f t="shared" si="42"/>
        <x:v>0</x:v>
      </x:c>
      <x:c r="AG69" s="70">
        <x:f t="shared" si="42"/>
        <x:v>0</x:v>
      </x:c>
      <x:c r="AH69" s="70">
        <x:f t="shared" si="42"/>
        <x:v>0</x:v>
      </x:c>
      <x:c r="AI69" s="70">
        <x:f t="shared" si="42"/>
        <x:v>0</x:v>
      </x:c>
      <x:c r="AJ69" s="70">
        <x:f t="shared" si="42"/>
        <x:v>0</x:v>
      </x:c>
      <x:c r="AK69" s="70">
        <x:f t="shared" si="42"/>
        <x:v>0</x:v>
      </x:c>
      <x:c r="AL69" s="370" t="s">
        <x:v>677</x:v>
      </x:c>
      <x:c r="AM69" s="70">
        <x:f t="shared" ref="AM69:BU69" si="43">SUM(AM70:AM78)</x:f>
        <x:v>0</x:v>
      </x:c>
      <x:c r="AN69" s="73">
        <x:f t="shared" si="43"/>
        <x:v>0</x:v>
      </x:c>
      <x:c r="AO69" s="70">
        <x:f t="shared" si="43"/>
        <x:v>0</x:v>
      </x:c>
      <x:c r="AP69" s="70">
        <x:f t="shared" si="43"/>
        <x:v>0</x:v>
      </x:c>
      <x:c r="AQ69" s="70">
        <x:f t="shared" si="43"/>
        <x:v>0</x:v>
      </x:c>
      <x:c r="AR69" s="73">
        <x:f t="shared" si="43"/>
        <x:v>0</x:v>
      </x:c>
      <x:c r="AS69" s="70">
        <x:f t="shared" si="43"/>
        <x:v>0</x:v>
      </x:c>
      <x:c r="AT69" s="73">
        <x:f t="shared" si="43"/>
        <x:v>0</x:v>
      </x:c>
      <x:c r="AU69" s="70">
        <x:f t="shared" si="43"/>
        <x:v>0</x:v>
      </x:c>
      <x:c r="AV69" s="70">
        <x:f t="shared" si="43"/>
        <x:v>0</x:v>
      </x:c>
      <x:c r="AW69" s="70">
        <x:f t="shared" si="43"/>
        <x:v>0</x:v>
      </x:c>
      <x:c r="AX69" s="70">
        <x:f t="shared" si="43"/>
        <x:v>0</x:v>
      </x:c>
      <x:c r="AY69" s="70">
        <x:f t="shared" si="43"/>
        <x:v>0</x:v>
      </x:c>
      <x:c r="AZ69" s="70">
        <x:f t="shared" si="43"/>
        <x:v>0</x:v>
      </x:c>
      <x:c r="BA69" s="73">
        <x:f t="shared" si="43"/>
        <x:v>0</x:v>
      </x:c>
      <x:c r="BB69" s="70">
        <x:f t="shared" si="43"/>
        <x:v>0</x:v>
      </x:c>
      <x:c r="BC69" s="70">
        <x:f t="shared" si="43"/>
        <x:v>0</x:v>
      </x:c>
      <x:c r="BD69" s="70">
        <x:f t="shared" si="43"/>
        <x:v>0</x:v>
      </x:c>
      <x:c r="BE69" s="70">
        <x:f t="shared" si="43"/>
        <x:v>1</x:v>
      </x:c>
      <x:c r="BF69" s="70">
        <x:f t="shared" si="43"/>
        <x:v>2</x:v>
      </x:c>
      <x:c r="BG69" s="70">
        <x:f t="shared" si="43"/>
        <x:v>0</x:v>
      </x:c>
      <x:c r="BH69" s="70">
        <x:f t="shared" si="43"/>
        <x:v>0</x:v>
      </x:c>
      <x:c r="BI69" s="70">
        <x:f t="shared" si="43"/>
        <x:v>0</x:v>
      </x:c>
      <x:c r="BJ69" s="73">
        <x:f t="shared" si="43"/>
        <x:v>0</x:v>
      </x:c>
      <x:c r="BK69" s="70">
        <x:f t="shared" si="43"/>
        <x:v>0</x:v>
      </x:c>
      <x:c r="BL69" s="73">
        <x:f t="shared" si="43"/>
        <x:v>0</x:v>
      </x:c>
      <x:c r="BM69" s="70">
        <x:f t="shared" si="43"/>
        <x:v>0</x:v>
      </x:c>
      <x:c r="BN69" s="73">
        <x:f t="shared" si="43"/>
        <x:v>0</x:v>
      </x:c>
      <x:c r="BO69" s="70">
        <x:f t="shared" si="43"/>
        <x:v>0</x:v>
      </x:c>
      <x:c r="BP69" s="73">
        <x:f t="shared" si="43"/>
        <x:v>0</x:v>
      </x:c>
      <x:c r="BQ69" s="70">
        <x:f t="shared" si="43"/>
        <x:v>0</x:v>
      </x:c>
      <x:c r="BR69" s="70">
        <x:f t="shared" si="43"/>
        <x:v>0</x:v>
      </x:c>
      <x:c r="BS69" s="70">
        <x:f t="shared" si="43"/>
        <x:v>0</x:v>
      </x:c>
      <x:c r="BT69" s="70">
        <x:f t="shared" si="43"/>
        <x:v>0</x:v>
      </x:c>
      <x:c r="BU69" s="70">
        <x:f t="shared" si="43"/>
        <x:v>0</x:v>
      </x:c>
      <x:c r="BV69" s="370" t="s">
        <x:v>677</x:v>
      </x:c>
      <x:c r="BW69" s="70">
        <x:f t="shared" ref="BW69:CX69" si="44">SUM(BW70:BW78)</x:f>
        <x:v>0</x:v>
      </x:c>
      <x:c r="BX69" s="70">
        <x:f t="shared" si="44"/>
        <x:v>0</x:v>
      </x:c>
      <x:c r="BY69" s="73">
        <x:f t="shared" si="44"/>
        <x:v>0</x:v>
      </x:c>
      <x:c r="BZ69" s="70">
        <x:f t="shared" si="44"/>
        <x:v>0</x:v>
      </x:c>
      <x:c r="CA69" s="73">
        <x:f t="shared" si="44"/>
        <x:v>0</x:v>
      </x:c>
      <x:c r="CB69" s="70">
        <x:f t="shared" si="44"/>
        <x:v>0</x:v>
      </x:c>
      <x:c r="CC69" s="73">
        <x:f t="shared" si="44"/>
        <x:v>0</x:v>
      </x:c>
      <x:c r="CD69" s="70">
        <x:f t="shared" si="44"/>
        <x:v>0</x:v>
      </x:c>
      <x:c r="CE69" s="70">
        <x:f t="shared" si="44"/>
        <x:v>0</x:v>
      </x:c>
      <x:c r="CF69" s="73">
        <x:f t="shared" si="44"/>
        <x:v>0</x:v>
      </x:c>
      <x:c r="CG69" s="70">
        <x:f t="shared" si="44"/>
        <x:v>0</x:v>
      </x:c>
      <x:c r="CH69" s="70">
        <x:f t="shared" si="44"/>
        <x:v>0</x:v>
      </x:c>
      <x:c r="CI69" s="70">
        <x:f t="shared" si="44"/>
        <x:v>0</x:v>
      </x:c>
      <x:c r="CJ69" s="70">
        <x:f t="shared" si="44"/>
        <x:v>0</x:v>
      </x:c>
      <x:c r="CK69" s="70">
        <x:f t="shared" si="44"/>
        <x:v>0</x:v>
      </x:c>
      <x:c r="CL69" s="70">
        <x:f t="shared" si="44"/>
        <x:v>0</x:v>
      </x:c>
      <x:c r="CM69" s="70">
        <x:f t="shared" si="44"/>
        <x:v>0</x:v>
      </x:c>
      <x:c r="CN69" s="70">
        <x:f t="shared" si="44"/>
        <x:v>0</x:v>
      </x:c>
      <x:c r="CO69" s="70">
        <x:f t="shared" si="44"/>
        <x:v>0</x:v>
      </x:c>
      <x:c r="CP69" s="73">
        <x:f t="shared" si="44"/>
        <x:v>0</x:v>
      </x:c>
      <x:c r="CQ69" s="70">
        <x:f t="shared" si="44"/>
        <x:v>0</x:v>
      </x:c>
      <x:c r="CR69" s="73">
        <x:f t="shared" si="44"/>
        <x:v>0</x:v>
      </x:c>
      <x:c r="CS69" s="70">
        <x:f t="shared" si="44"/>
        <x:v>7</x:v>
      </x:c>
      <x:c r="CT69" s="70">
        <x:f t="shared" si="44"/>
        <x:v>0</x:v>
      </x:c>
      <x:c r="CU69" s="70">
        <x:f t="shared" si="44"/>
        <x:v>0</x:v>
      </x:c>
      <x:c r="CV69" s="70">
        <x:f t="shared" si="44"/>
        <x:v>1</x:v>
      </x:c>
      <x:c r="CW69" s="70">
        <x:f t="shared" si="44"/>
        <x:v>0</x:v>
      </x:c>
      <x:c r="CX69" s="70">
        <x:f t="shared" si="44"/>
        <x:v>0</x:v>
      </x:c>
      <x:c r="CY69" s="370" t="s">
        <x:v>677</x:v>
      </x:c>
      <x:c r="CZ69" s="70">
        <x:f t="shared" ref="CZ69:DG69" si="45">SUM(CZ70:CZ78)</x:f>
        <x:v>0</x:v>
      </x:c>
      <x:c r="DA69" s="73">
        <x:f t="shared" si="45"/>
        <x:v>0</x:v>
      </x:c>
      <x:c r="DB69" s="70">
        <x:f t="shared" si="45"/>
        <x:v>0</x:v>
      </x:c>
      <x:c r="DC69" s="73">
        <x:f t="shared" si="45"/>
        <x:v>0</x:v>
      </x:c>
      <x:c r="DD69" s="70">
        <x:f t="shared" si="45"/>
        <x:v>0</x:v>
      </x:c>
      <x:c r="DE69" s="73">
        <x:f t="shared" si="45"/>
        <x:v>0</x:v>
      </x:c>
      <x:c r="DF69" s="70">
        <x:f t="shared" si="45"/>
        <x:v>0</x:v>
      </x:c>
      <x:c r="DG69" s="104">
        <x:f t="shared" si="45"/>
        <x:v>0</x:v>
      </x:c>
      <x:c r="DH69" s="66"/>
    </x:row>
    <x:row r="70" spans="1:112" s="31" customFormat="1" ht="30" customHeight="1">
      <x:c r="A70" s="579" t="s">
        <x:v>2628</x:v>
      </x:c>
      <x:c r="B70" s="114"/>
      <x:c r="C70" s="73"/>
      <x:c r="D70" s="70"/>
      <x:c r="E70" s="73"/>
      <x:c r="F70" s="70"/>
      <x:c r="G70" s="73"/>
      <x:c r="H70" s="70"/>
      <x:c r="I70" s="73"/>
      <x:c r="J70" s="70"/>
      <x:c r="K70" s="70"/>
      <x:c r="L70" s="73"/>
      <x:c r="M70" s="70"/>
      <x:c r="N70" s="70"/>
      <x:c r="O70" s="70"/>
      <x:c r="P70" s="70"/>
      <x:c r="Q70" s="70"/>
      <x:c r="R70" s="73"/>
      <x:c r="S70" s="70"/>
      <x:c r="T70" s="73"/>
      <x:c r="U70" s="70"/>
      <x:c r="V70" s="73"/>
      <x:c r="W70" s="70"/>
      <x:c r="X70" s="70"/>
      <x:c r="Y70" s="70"/>
      <x:c r="Z70" s="70"/>
      <x:c r="AA70" s="70"/>
      <x:c r="AB70" s="70"/>
      <x:c r="AC70" s="70"/>
      <x:c r="AD70" s="70"/>
      <x:c r="AE70" s="70"/>
      <x:c r="AF70" s="70"/>
      <x:c r="AG70" s="70"/>
      <x:c r="AH70" s="70"/>
      <x:c r="AI70" s="70"/>
      <x:c r="AJ70" s="70"/>
      <x:c r="AK70" s="70"/>
      <x:c r="AL70" s="579" t="s">
        <x:v>2628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/>
      <x:c r="BF70" s="70"/>
      <x:c r="BG70" s="70"/>
      <x:c r="BH70" s="70"/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579" t="s">
        <x:v>2628</x:v>
      </x:c>
      <x:c r="BW70" s="70"/>
      <x:c r="BX70" s="70"/>
      <x:c r="BY70" s="73"/>
      <x:c r="BZ70" s="70"/>
      <x:c r="CA70" s="73"/>
      <x:c r="CB70" s="70"/>
      <x:c r="CC70" s="73"/>
      <x:c r="CD70" s="70"/>
      <x:c r="CE70" s="70"/>
      <x:c r="CF70" s="73"/>
      <x:c r="CG70" s="70"/>
      <x:c r="CH70" s="70"/>
      <x:c r="CI70" s="70"/>
      <x:c r="CJ70" s="70"/>
      <x:c r="CK70" s="70"/>
      <x:c r="CL70" s="70"/>
      <x:c r="CM70" s="70"/>
      <x:c r="CN70" s="70"/>
      <x:c r="CO70" s="70"/>
      <x:c r="CP70" s="73"/>
      <x:c r="CQ70" s="70"/>
      <x:c r="CR70" s="73"/>
      <x:c r="CS70" s="70"/>
      <x:c r="CT70" s="70"/>
      <x:c r="CU70" s="70"/>
      <x:c r="CV70" s="70"/>
      <x:c r="CW70" s="70"/>
      <x:c r="CX70" s="70"/>
      <x:c r="CY70" s="579" t="s">
        <x:v>2628</x:v>
      </x:c>
      <x:c r="CZ70" s="70"/>
      <x:c r="DA70" s="73"/>
      <x:c r="DB70" s="70"/>
      <x:c r="DC70" s="73"/>
      <x:c r="DD70" s="70"/>
      <x:c r="DE70" s="73"/>
      <x:c r="DF70" s="70"/>
      <x:c r="DG70" s="104"/>
      <x:c r="DH70" s="66"/>
    </x:row>
    <x:row r="71" spans="1:112" s="31" customFormat="1" ht="30" customHeight="1">
      <x:c r="A71" s="579" t="s">
        <x:v>2637</x:v>
      </x:c>
      <x:c r="B71" s="114"/>
      <x:c r="C71" s="73"/>
      <x:c r="D71" s="70"/>
      <x:c r="E71" s="73"/>
      <x:c r="F71" s="70"/>
      <x:c r="G71" s="73"/>
      <x:c r="H71" s="70"/>
      <x:c r="I71" s="73"/>
      <x:c r="J71" s="70"/>
      <x:c r="K71" s="70"/>
      <x:c r="L71" s="73"/>
      <x:c r="M71" s="70"/>
      <x:c r="N71" s="70"/>
      <x:c r="O71" s="70"/>
      <x:c r="P71" s="70"/>
      <x:c r="Q71" s="70"/>
      <x:c r="R71" s="73"/>
      <x:c r="S71" s="70"/>
      <x:c r="T71" s="73"/>
      <x:c r="U71" s="70"/>
      <x:c r="V71" s="73"/>
      <x:c r="W71" s="70"/>
      <x:c r="X71" s="70"/>
      <x:c r="Y71" s="70"/>
      <x:c r="Z71" s="70"/>
      <x:c r="AA71" s="70"/>
      <x:c r="AB71" s="70"/>
      <x:c r="AC71" s="70"/>
      <x:c r="AD71" s="70"/>
      <x:c r="AE71" s="70"/>
      <x:c r="AF71" s="70"/>
      <x:c r="AG71" s="70"/>
      <x:c r="AH71" s="70"/>
      <x:c r="AI71" s="70"/>
      <x:c r="AJ71" s="70"/>
      <x:c r="AK71" s="70"/>
      <x:c r="AL71" s="579" t="s">
        <x:v>2637</x:v>
      </x:c>
      <x:c r="AM71" s="70"/>
      <x:c r="AN71" s="73"/>
      <x:c r="AO71" s="70"/>
      <x:c r="AP71" s="70"/>
      <x:c r="AQ71" s="70"/>
      <x:c r="AR71" s="73"/>
      <x:c r="AS71" s="70"/>
      <x:c r="AT71" s="73"/>
      <x:c r="AU71" s="70"/>
      <x:c r="AV71" s="70"/>
      <x:c r="AW71" s="70"/>
      <x:c r="AX71" s="70"/>
      <x:c r="AY71" s="70"/>
      <x:c r="AZ71" s="70"/>
      <x:c r="BA71" s="73"/>
      <x:c r="BB71" s="70"/>
      <x:c r="BC71" s="70"/>
      <x:c r="BD71" s="70"/>
      <x:c r="BE71" s="70"/>
      <x:c r="BF71" s="70"/>
      <x:c r="BG71" s="70"/>
      <x:c r="BH71" s="70"/>
      <x:c r="BI71" s="70"/>
      <x:c r="BJ71" s="73"/>
      <x:c r="BK71" s="70"/>
      <x:c r="BL71" s="73"/>
      <x:c r="BM71" s="70"/>
      <x:c r="BN71" s="73"/>
      <x:c r="BO71" s="70"/>
      <x:c r="BP71" s="73"/>
      <x:c r="BQ71" s="70"/>
      <x:c r="BR71" s="70"/>
      <x:c r="BS71" s="70"/>
      <x:c r="BT71" s="70"/>
      <x:c r="BU71" s="70"/>
      <x:c r="BV71" s="579" t="s">
        <x:v>2637</x:v>
      </x:c>
      <x:c r="BW71" s="70"/>
      <x:c r="BX71" s="70"/>
      <x:c r="BY71" s="73"/>
      <x:c r="BZ71" s="70"/>
      <x:c r="CA71" s="73"/>
      <x:c r="CB71" s="70"/>
      <x:c r="CC71" s="73"/>
      <x:c r="CD71" s="70"/>
      <x:c r="CE71" s="70"/>
      <x:c r="CF71" s="73"/>
      <x:c r="CG71" s="70"/>
      <x:c r="CH71" s="70"/>
      <x:c r="CI71" s="70"/>
      <x:c r="CJ71" s="70"/>
      <x:c r="CK71" s="70"/>
      <x:c r="CL71" s="70"/>
      <x:c r="CM71" s="70"/>
      <x:c r="CN71" s="70"/>
      <x:c r="CO71" s="70"/>
      <x:c r="CP71" s="73"/>
      <x:c r="CQ71" s="70"/>
      <x:c r="CR71" s="73"/>
      <x:c r="CS71" s="70"/>
      <x:c r="CT71" s="70"/>
      <x:c r="CU71" s="70"/>
      <x:c r="CV71" s="70"/>
      <x:c r="CW71" s="70"/>
      <x:c r="CX71" s="70"/>
      <x:c r="CY71" s="579" t="s">
        <x:v>2637</x:v>
      </x:c>
      <x:c r="CZ71" s="70"/>
      <x:c r="DA71" s="73"/>
      <x:c r="DB71" s="70"/>
      <x:c r="DC71" s="73"/>
      <x:c r="DD71" s="70"/>
      <x:c r="DE71" s="73"/>
      <x:c r="DF71" s="70"/>
      <x:c r="DG71" s="104"/>
      <x:c r="DH71" s="66"/>
    </x:row>
    <x:row r="72" spans="1:112" s="31" customFormat="1" ht="30" customHeight="1">
      <x:c r="A72" s="579" t="s">
        <x:v>2633</x:v>
      </x:c>
      <x:c r="B72" s="114"/>
      <x:c r="C72" s="73"/>
      <x:c r="D72" s="70"/>
      <x:c r="E72" s="73"/>
      <x:c r="F72" s="70"/>
      <x:c r="G72" s="73"/>
      <x:c r="H72" s="70"/>
      <x:c r="I72" s="73"/>
      <x:c r="J72" s="70"/>
      <x:c r="K72" s="70"/>
      <x:c r="L72" s="73"/>
      <x:c r="M72" s="70"/>
      <x:c r="N72" s="70"/>
      <x:c r="O72" s="70"/>
      <x:c r="P72" s="70"/>
      <x:c r="Q72" s="70"/>
      <x:c r="R72" s="73"/>
      <x:c r="S72" s="70"/>
      <x:c r="T72" s="73"/>
      <x:c r="U72" s="70"/>
      <x:c r="V72" s="73"/>
      <x:c r="W72" s="70"/>
      <x:c r="X72" s="70"/>
      <x:c r="Y72" s="70"/>
      <x:c r="Z72" s="70"/>
      <x:c r="AA72" s="70"/>
      <x:c r="AB72" s="70"/>
      <x:c r="AC72" s="70"/>
      <x:c r="AD72" s="70"/>
      <x:c r="AE72" s="70"/>
      <x:c r="AF72" s="70"/>
      <x:c r="AG72" s="70"/>
      <x:c r="AH72" s="70"/>
      <x:c r="AI72" s="70"/>
      <x:c r="AJ72" s="70"/>
      <x:c r="AK72" s="70"/>
      <x:c r="AL72" s="579" t="s">
        <x:v>2633</x:v>
      </x:c>
      <x:c r="AM72" s="70"/>
      <x:c r="AN72" s="73"/>
      <x:c r="AO72" s="70"/>
      <x:c r="AP72" s="70"/>
      <x:c r="AQ72" s="70"/>
      <x:c r="AR72" s="73"/>
      <x:c r="AS72" s="70"/>
      <x:c r="AT72" s="73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70"/>
      <x:c r="BE72" s="70"/>
      <x:c r="BF72" s="70"/>
      <x:c r="BG72" s="70"/>
      <x:c r="BH72" s="70"/>
      <x:c r="BI72" s="70"/>
      <x:c r="BJ72" s="73"/>
      <x:c r="BK72" s="70"/>
      <x:c r="BL72" s="73"/>
      <x:c r="BM72" s="70"/>
      <x:c r="BN72" s="73"/>
      <x:c r="BO72" s="70"/>
      <x:c r="BP72" s="73"/>
      <x:c r="BQ72" s="70"/>
      <x:c r="BR72" s="70"/>
      <x:c r="BS72" s="70"/>
      <x:c r="BT72" s="70"/>
      <x:c r="BU72" s="70"/>
      <x:c r="BV72" s="579" t="s">
        <x:v>2633</x:v>
      </x:c>
      <x:c r="BW72" s="70"/>
      <x:c r="BX72" s="70"/>
      <x:c r="BY72" s="73"/>
      <x:c r="BZ72" s="70"/>
      <x:c r="CA72" s="73"/>
      <x:c r="CB72" s="70"/>
      <x:c r="CC72" s="73"/>
      <x:c r="CD72" s="70"/>
      <x:c r="CE72" s="70"/>
      <x:c r="CF72" s="73"/>
      <x:c r="CG72" s="70"/>
      <x:c r="CH72" s="70"/>
      <x:c r="CI72" s="70"/>
      <x:c r="CJ72" s="70"/>
      <x:c r="CK72" s="70"/>
      <x:c r="CL72" s="70"/>
      <x:c r="CM72" s="70"/>
      <x:c r="CN72" s="70"/>
      <x:c r="CO72" s="70"/>
      <x:c r="CP72" s="73"/>
      <x:c r="CQ72" s="70"/>
      <x:c r="CR72" s="73"/>
      <x:c r="CS72" s="70"/>
      <x:c r="CT72" s="70"/>
      <x:c r="CU72" s="70"/>
      <x:c r="CV72" s="70"/>
      <x:c r="CW72" s="70"/>
      <x:c r="CX72" s="70"/>
      <x:c r="CY72" s="579" t="s">
        <x:v>2633</x:v>
      </x:c>
      <x:c r="CZ72" s="70"/>
      <x:c r="DA72" s="73"/>
      <x:c r="DB72" s="70"/>
      <x:c r="DC72" s="73"/>
      <x:c r="DD72" s="70"/>
      <x:c r="DE72" s="73"/>
      <x:c r="DF72" s="70"/>
      <x:c r="DG72" s="104"/>
      <x:c r="DH72" s="66"/>
    </x:row>
    <x:row r="73" spans="1:112" s="31" customFormat="1" ht="30" customHeight="1">
      <x:c r="A73" s="580" t="s">
        <x:v>2756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/>
      <x:c r="T73" s="73"/>
      <x:c r="U73" s="70"/>
      <x:c r="V73" s="73"/>
      <x:c r="W73" s="70"/>
      <x:c r="X73" s="70"/>
      <x:c r="Y73" s="70"/>
      <x:c r="Z73" s="70"/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580" t="s">
        <x:v>2756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580" t="s">
        <x:v>2756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/>
      <x:c r="CK73" s="70"/>
      <x:c r="CL73" s="70"/>
      <x:c r="CM73" s="70"/>
      <x:c r="CN73" s="70"/>
      <x:c r="CO73" s="70"/>
      <x:c r="CP73" s="73"/>
      <x:c r="CQ73" s="70"/>
      <x:c r="CR73" s="73"/>
      <x:c r="CS73" s="70"/>
      <x:c r="CT73" s="70"/>
      <x:c r="CU73" s="70"/>
      <x:c r="CV73" s="70"/>
      <x:c r="CW73" s="70"/>
      <x:c r="CX73" s="70"/>
      <x:c r="CY73" s="580" t="s">
        <x:v>2756</x:v>
      </x:c>
      <x:c r="CZ73" s="70"/>
      <x:c r="DA73" s="73"/>
      <x:c r="DB73" s="70"/>
      <x:c r="DC73" s="73"/>
      <x:c r="DD73" s="70"/>
      <x:c r="DE73" s="73"/>
      <x:c r="DF73" s="70"/>
      <x:c r="DG73" s="104"/>
      <x:c r="DH73" s="66"/>
    </x:row>
    <x:row r="74" spans="1:112" s="32" customFormat="1" ht="30" customHeight="1">
      <x:c r="A74" s="580" t="s">
        <x:v>2774</x:v>
      </x:c>
      <x:c r="B74" s="114"/>
      <x:c r="C74" s="73"/>
      <x:c r="D74" s="70"/>
      <x:c r="E74" s="73"/>
      <x:c r="F74" s="70"/>
      <x:c r="G74" s="73"/>
      <x:c r="H74" s="70"/>
      <x:c r="I74" s="73"/>
      <x:c r="J74" s="70"/>
      <x:c r="K74" s="70"/>
      <x:c r="L74" s="73"/>
      <x:c r="M74" s="70"/>
      <x:c r="N74" s="70"/>
      <x:c r="O74" s="70"/>
      <x:c r="P74" s="70"/>
      <x:c r="Q74" s="70"/>
      <x:c r="R74" s="73"/>
      <x:c r="S74" s="70"/>
      <x:c r="T74" s="73"/>
      <x:c r="U74" s="70"/>
      <x:c r="V74" s="73"/>
      <x:c r="W74" s="70"/>
      <x:c r="X74" s="70"/>
      <x:c r="Y74" s="70"/>
      <x:c r="Z74" s="70"/>
      <x:c r="AA74" s="70"/>
      <x:c r="AB74" s="70"/>
      <x:c r="AC74" s="70"/>
      <x:c r="AD74" s="70"/>
      <x:c r="AE74" s="70"/>
      <x:c r="AF74" s="70"/>
      <x:c r="AG74" s="70"/>
      <x:c r="AH74" s="70"/>
      <x:c r="AI74" s="70"/>
      <x:c r="AJ74" s="70"/>
      <x:c r="AK74" s="70"/>
      <x:c r="AL74" s="580" t="s">
        <x:v>2774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/>
      <x:c r="BF74" s="70"/>
      <x:c r="BG74" s="70"/>
      <x:c r="BH74" s="70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580" t="s">
        <x:v>2774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70"/>
      <x:c r="CI74" s="70"/>
      <x:c r="CJ74" s="70"/>
      <x:c r="CK74" s="70"/>
      <x:c r="CL74" s="70"/>
      <x:c r="CM74" s="70"/>
      <x:c r="CN74" s="70"/>
      <x:c r="CO74" s="70"/>
      <x:c r="CP74" s="73"/>
      <x:c r="CQ74" s="70"/>
      <x:c r="CR74" s="73"/>
      <x:c r="CS74" s="70"/>
      <x:c r="CT74" s="70"/>
      <x:c r="CU74" s="70"/>
      <x:c r="CV74" s="70"/>
      <x:c r="CW74" s="70"/>
      <x:c r="CX74" s="70"/>
      <x:c r="CY74" s="580" t="s">
        <x:v>2774</x:v>
      </x:c>
      <x:c r="CZ74" s="70"/>
      <x:c r="DA74" s="73"/>
      <x:c r="DB74" s="70"/>
      <x:c r="DC74" s="73"/>
      <x:c r="DD74" s="70"/>
      <x:c r="DE74" s="73"/>
      <x:c r="DF74" s="70"/>
      <x:c r="DG74" s="104"/>
      <x:c r="DH74" s="67"/>
    </x:row>
    <x:row r="75" spans="1:112" s="576" customFormat="1" ht="30" customHeight="1">
      <x:c r="A75" s="580" t="s">
        <x:v>2662</x:v>
      </x:c>
      <x:c r="B75" s="114"/>
      <x:c r="C75" s="73"/>
      <x:c r="D75" s="70"/>
      <x:c r="E75" s="73"/>
      <x:c r="F75" s="70"/>
      <x:c r="G75" s="73"/>
      <x:c r="H75" s="70"/>
      <x:c r="I75" s="73"/>
      <x:c r="J75" s="70"/>
      <x:c r="K75" s="70"/>
      <x:c r="L75" s="73"/>
      <x:c r="M75" s="70"/>
      <x:c r="N75" s="70"/>
      <x:c r="O75" s="70"/>
      <x:c r="P75" s="70"/>
      <x:c r="Q75" s="70"/>
      <x:c r="R75" s="73"/>
      <x:c r="S75" s="70"/>
      <x:c r="T75" s="73"/>
      <x:c r="U75" s="70"/>
      <x:c r="V75" s="73"/>
      <x:c r="W75" s="70"/>
      <x:c r="X75" s="70"/>
      <x:c r="Y75" s="70"/>
      <x:c r="Z75" s="70"/>
      <x:c r="AA75" s="70"/>
      <x:c r="AB75" s="70"/>
      <x:c r="AC75" s="70"/>
      <x:c r="AD75" s="70"/>
      <x:c r="AE75" s="70"/>
      <x:c r="AF75" s="70"/>
      <x:c r="AG75" s="70"/>
      <x:c r="AH75" s="70"/>
      <x:c r="AI75" s="70"/>
      <x:c r="AJ75" s="70"/>
      <x:c r="AK75" s="70"/>
      <x:c r="AL75" s="580" t="s">
        <x:v>2662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/>
      <x:c r="BF75" s="70"/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580" t="s">
        <x:v>2662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/>
      <x:c r="CR75" s="73"/>
      <x:c r="CS75" s="70"/>
      <x:c r="CT75" s="70"/>
      <x:c r="CU75" s="70"/>
      <x:c r="CV75" s="70"/>
      <x:c r="CW75" s="70"/>
      <x:c r="CX75" s="70"/>
      <x:c r="CY75" s="580" t="s">
        <x:v>2662</x:v>
      </x:c>
      <x:c r="CZ75" s="70"/>
      <x:c r="DA75" s="73"/>
      <x:c r="DB75" s="70"/>
      <x:c r="DC75" s="73"/>
      <x:c r="DD75" s="70"/>
      <x:c r="DE75" s="73"/>
      <x:c r="DF75" s="70"/>
      <x:c r="DG75" s="104"/>
      <x:c r="DH75" s="578"/>
    </x:row>
    <x:row r="76" spans="1:112" s="576" customFormat="1" ht="30" customHeight="1">
      <x:c r="A76" s="580" t="s">
        <x:v>2643</x:v>
      </x:c>
      <x:c r="B76" s="114"/>
      <x:c r="C76" s="73"/>
      <x:c r="D76" s="70"/>
      <x:c r="E76" s="73"/>
      <x:c r="F76" s="70"/>
      <x:c r="G76" s="73"/>
      <x:c r="H76" s="70"/>
      <x:c r="I76" s="73"/>
      <x:c r="J76" s="70"/>
      <x:c r="K76" s="70"/>
      <x:c r="L76" s="73"/>
      <x:c r="M76" s="70"/>
      <x:c r="N76" s="70"/>
      <x:c r="O76" s="70"/>
      <x:c r="P76" s="70"/>
      <x:c r="Q76" s="70"/>
      <x:c r="R76" s="73"/>
      <x:c r="S76" s="70"/>
      <x:c r="T76" s="73"/>
      <x:c r="U76" s="70"/>
      <x:c r="V76" s="73"/>
      <x:c r="W76" s="70"/>
      <x:c r="X76" s="70"/>
      <x:c r="Y76" s="70"/>
      <x:c r="Z76" s="70"/>
      <x:c r="AA76" s="70"/>
      <x:c r="AB76" s="70"/>
      <x:c r="AC76" s="70"/>
      <x:c r="AD76" s="70"/>
      <x:c r="AE76" s="70"/>
      <x:c r="AF76" s="70"/>
      <x:c r="AG76" s="70"/>
      <x:c r="AH76" s="70"/>
      <x:c r="AI76" s="70"/>
      <x:c r="AJ76" s="70"/>
      <x:c r="AK76" s="70"/>
      <x:c r="AL76" s="580" t="s">
        <x:v>2643</x:v>
      </x:c>
      <x:c r="AM76" s="70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/>
      <x:c r="BF76" s="70"/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580" t="s">
        <x:v>2643</x:v>
      </x:c>
      <x:c r="BW76" s="70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70"/>
      <x:c r="CI76" s="70"/>
      <x:c r="CJ76" s="70"/>
      <x:c r="CK76" s="70"/>
      <x:c r="CL76" s="70"/>
      <x:c r="CM76" s="70"/>
      <x:c r="CN76" s="70"/>
      <x:c r="CO76" s="70"/>
      <x:c r="CP76" s="73"/>
      <x:c r="CQ76" s="70"/>
      <x:c r="CR76" s="73"/>
      <x:c r="CS76" s="70"/>
      <x:c r="CT76" s="70"/>
      <x:c r="CU76" s="70"/>
      <x:c r="CV76" s="70"/>
      <x:c r="CW76" s="70"/>
      <x:c r="CX76" s="70"/>
      <x:c r="CY76" s="580" t="s">
        <x:v>2643</x:v>
      </x:c>
      <x:c r="CZ76" s="70"/>
      <x:c r="DA76" s="73"/>
      <x:c r="DB76" s="70"/>
      <x:c r="DC76" s="73"/>
      <x:c r="DD76" s="70"/>
      <x:c r="DE76" s="73"/>
      <x:c r="DF76" s="70"/>
      <x:c r="DG76" s="104"/>
      <x:c r="DH76" s="578"/>
    </x:row>
    <x:row r="77" spans="1:112" s="33" customFormat="1" ht="30" customHeight="1">
      <x:c r="A77" s="580" t="s">
        <x:v>2621</x:v>
      </x:c>
      <x:c r="B77" s="114">
        <x:v>3</x:v>
      </x:c>
      <x:c r="C77" s="73">
        <x:v>50.700000000000003</x:v>
      </x:c>
      <x:c r="D77" s="70">
        <x:v>0</x:v>
      </x:c>
      <x:c r="E77" s="73">
        <x:v>0</x:v>
      </x:c>
      <x:c r="F77" s="70">
        <x:v>1</x:v>
      </x:c>
      <x:c r="G77" s="73">
        <x:v>38.600000000000001</x:v>
      </x:c>
      <x:c r="H77" s="70">
        <x:v>0</x:v>
      </x:c>
      <x:c r="I77" s="73">
        <x:v>0</x:v>
      </x:c>
      <x:c r="J77" s="70">
        <x:v>2</x:v>
      </x:c>
      <x:c r="K77" s="70">
        <x:v>0</x:v>
      </x:c>
      <x:c r="L77" s="73">
        <x:v>0</x:v>
      </x:c>
      <x:c r="M77" s="70">
        <x:v>0</x:v>
      </x:c>
      <x:c r="N77" s="70">
        <x:v>0</x:v>
      </x:c>
      <x:c r="O77" s="70">
        <x:v>0</x:v>
      </x:c>
      <x:c r="P77" s="70">
        <x:v>0</x:v>
      </x:c>
      <x:c r="Q77" s="70">
        <x:v>0</x:v>
      </x:c>
      <x:c r="R77" s="73">
        <x:v>0</x:v>
      </x:c>
      <x:c r="S77" s="70">
        <x:v>0</x:v>
      </x:c>
      <x:c r="T77" s="73">
        <x:v>0</x:v>
      </x:c>
      <x:c r="U77" s="70">
        <x:v>0</x:v>
      </x:c>
      <x:c r="V77" s="73">
        <x:v>0</x:v>
      </x:c>
      <x:c r="W77" s="70">
        <x:v>0</x:v>
      </x:c>
      <x:c r="X77" s="70">
        <x:v>4</x:v>
      </x:c>
      <x:c r="Y77" s="70">
        <x:v>1</x:v>
      </x:c>
      <x:c r="Z77" s="70">
        <x:v>2</x:v>
      </x:c>
      <x:c r="AA77" s="70">
        <x:v>0</x:v>
      </x:c>
      <x:c r="AB77" s="70">
        <x:v>0</x:v>
      </x:c>
      <x:c r="AC77" s="70">
        <x:v>0</x:v>
      </x:c>
      <x:c r="AD77" s="70">
        <x:v>0</x:v>
      </x:c>
      <x:c r="AE77" s="70">
        <x:v>0</x:v>
      </x:c>
      <x:c r="AF77" s="70">
        <x:v>0</x:v>
      </x:c>
      <x:c r="AG77" s="70">
        <x:v>0</x:v>
      </x:c>
      <x:c r="AH77" s="70">
        <x:v>0</x:v>
      </x:c>
      <x:c r="AI77" s="70">
        <x:v>0</x:v>
      </x:c>
      <x:c r="AJ77" s="70">
        <x:v>0</x:v>
      </x:c>
      <x:c r="AK77" s="70">
        <x:v>0</x:v>
      </x:c>
      <x:c r="AL77" s="580" t="s">
        <x:v>2621</x:v>
      </x:c>
      <x:c r="AM77" s="70">
        <x:v>0</x:v>
      </x:c>
      <x:c r="AN77" s="73">
        <x:v>0</x:v>
      </x:c>
      <x:c r="AO77" s="70">
        <x:v>0</x:v>
      </x:c>
      <x:c r="AP77" s="70">
        <x:v>0</x:v>
      </x:c>
      <x:c r="AQ77" s="70">
        <x:v>0</x:v>
      </x:c>
      <x:c r="AR77" s="73">
        <x:v>0</x:v>
      </x:c>
      <x:c r="AS77" s="70">
        <x:v>0</x:v>
      </x:c>
      <x:c r="AT77" s="73">
        <x:v>0</x:v>
      </x:c>
      <x:c r="AU77" s="70">
        <x:v>0</x:v>
      </x:c>
      <x:c r="AV77" s="70">
        <x:v>0</x:v>
      </x:c>
      <x:c r="AW77" s="70">
        <x:v>0</x:v>
      </x:c>
      <x:c r="AX77" s="70">
        <x:v>0</x:v>
      </x:c>
      <x:c r="AY77" s="70">
        <x:v>0</x:v>
      </x:c>
      <x:c r="AZ77" s="70">
        <x:v>0</x:v>
      </x:c>
      <x:c r="BA77" s="73">
        <x:v>0</x:v>
      </x:c>
      <x:c r="BB77" s="70">
        <x:v>0</x:v>
      </x:c>
      <x:c r="BC77" s="70">
        <x:v>0</x:v>
      </x:c>
      <x:c r="BD77" s="70">
        <x:v>0</x:v>
      </x:c>
      <x:c r="BE77" s="70">
        <x:v>1</x:v>
      </x:c>
      <x:c r="BF77" s="70">
        <x:v>2</x:v>
      </x:c>
      <x:c r="BG77" s="70">
        <x:v>0</x:v>
      </x:c>
      <x:c r="BH77" s="70">
        <x:v>0</x:v>
      </x:c>
      <x:c r="BI77" s="70">
        <x:v>0</x:v>
      </x:c>
      <x:c r="BJ77" s="73">
        <x:v>0</x:v>
      </x:c>
      <x:c r="BK77" s="70">
        <x:v>0</x:v>
      </x:c>
      <x:c r="BL77" s="73">
        <x:v>0</x:v>
      </x:c>
      <x:c r="BM77" s="70">
        <x:v>0</x:v>
      </x:c>
      <x:c r="BN77" s="73">
        <x:v>0</x:v>
      </x:c>
      <x:c r="BO77" s="70">
        <x:v>0</x:v>
      </x:c>
      <x:c r="BP77" s="73">
        <x:v>0</x:v>
      </x:c>
      <x:c r="BQ77" s="70">
        <x:v>0</x:v>
      </x:c>
      <x:c r="BR77" s="70">
        <x:v>0</x:v>
      </x:c>
      <x:c r="BS77" s="70">
        <x:v>0</x:v>
      </x:c>
      <x:c r="BT77" s="70">
        <x:v>0</x:v>
      </x:c>
      <x:c r="BU77" s="70">
        <x:v>0</x:v>
      </x:c>
      <x:c r="BV77" s="580" t="s">
        <x:v>2621</x:v>
      </x:c>
      <x:c r="BW77" s="70">
        <x:v>0</x:v>
      </x:c>
      <x:c r="BX77" s="70">
        <x:v>0</x:v>
      </x:c>
      <x:c r="BY77" s="73">
        <x:v>0</x:v>
      </x:c>
      <x:c r="BZ77" s="70">
        <x:v>0</x:v>
      </x:c>
      <x:c r="CA77" s="73">
        <x:v>0</x:v>
      </x:c>
      <x:c r="CB77" s="70">
        <x:v>0</x:v>
      </x:c>
      <x:c r="CC77" s="73">
        <x:v>0</x:v>
      </x:c>
      <x:c r="CD77" s="70">
        <x:v>0</x:v>
      </x:c>
      <x:c r="CE77" s="70">
        <x:v>0</x:v>
      </x:c>
      <x:c r="CF77" s="73">
        <x:v>0</x:v>
      </x:c>
      <x:c r="CG77" s="70">
        <x:v>0</x:v>
      </x:c>
      <x:c r="CH77" s="70">
        <x:v>0</x:v>
      </x:c>
      <x:c r="CI77" s="70">
        <x:v>0</x:v>
      </x:c>
      <x:c r="CJ77" s="70">
        <x:v>0</x:v>
      </x:c>
      <x:c r="CK77" s="70">
        <x:v>0</x:v>
      </x:c>
      <x:c r="CL77" s="70">
        <x:v>0</x:v>
      </x:c>
      <x:c r="CM77" s="70">
        <x:v>0</x:v>
      </x:c>
      <x:c r="CN77" s="70">
        <x:v>0</x:v>
      </x:c>
      <x:c r="CO77" s="70">
        <x:v>0</x:v>
      </x:c>
      <x:c r="CP77" s="73">
        <x:v>0</x:v>
      </x:c>
      <x:c r="CQ77" s="70">
        <x:v>0</x:v>
      </x:c>
      <x:c r="CR77" s="73">
        <x:v>0</x:v>
      </x:c>
      <x:c r="CS77" s="70">
        <x:v>7</x:v>
      </x:c>
      <x:c r="CT77" s="70">
        <x:v>0</x:v>
      </x:c>
      <x:c r="CU77" s="70">
        <x:v>0</x:v>
      </x:c>
      <x:c r="CV77" s="70">
        <x:v>1</x:v>
      </x:c>
      <x:c r="CW77" s="70">
        <x:v>0</x:v>
      </x:c>
      <x:c r="CX77" s="70">
        <x:v>0</x:v>
      </x:c>
      <x:c r="CY77" s="580" t="s">
        <x:v>2621</x:v>
      </x:c>
      <x:c r="CZ77" s="70">
        <x:v>0</x:v>
      </x:c>
      <x:c r="DA77" s="73">
        <x:v>0</x:v>
      </x:c>
      <x:c r="DB77" s="70">
        <x:v>0</x:v>
      </x:c>
      <x:c r="DC77" s="73">
        <x:v>0</x:v>
      </x:c>
      <x:c r="DD77" s="70">
        <x:v>0</x:v>
      </x:c>
      <x:c r="DE77" s="73">
        <x:v>0</x:v>
      </x:c>
      <x:c r="DF77" s="70">
        <x:v>0</x:v>
      </x:c>
      <x:c r="DG77" s="104">
        <x:v>0</x:v>
      </x:c>
      <x:c r="DH77" s="68"/>
    </x:row>
    <x:row r="78" spans="1:112" s="31" customFormat="1" ht="30" customHeight="1">
      <x:c r="A78" s="580" t="s">
        <x:v>1990</x:v>
      </x:c>
      <x:c r="B78" s="114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/>
      <x:c r="Y78" s="70"/>
      <x:c r="Z78" s="70"/>
      <x:c r="AA78" s="70"/>
      <x:c r="AB78" s="70"/>
      <x:c r="AC78" s="70"/>
      <x:c r="AD78" s="70"/>
      <x:c r="AE78" s="70"/>
      <x:c r="AF78" s="70"/>
      <x:c r="AG78" s="70"/>
      <x:c r="AH78" s="70"/>
      <x:c r="AI78" s="70"/>
      <x:c r="AJ78" s="70"/>
      <x:c r="AK78" s="70"/>
      <x:c r="AL78" s="580" t="s">
        <x:v>1990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/>
      <x:c r="BF78" s="70"/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580" t="s">
        <x:v>1990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70"/>
      <x:c r="CO78" s="70"/>
      <x:c r="CP78" s="73"/>
      <x:c r="CQ78" s="70"/>
      <x:c r="CR78" s="73"/>
      <x:c r="CS78" s="70"/>
      <x:c r="CT78" s="70"/>
      <x:c r="CU78" s="70"/>
      <x:c r="CV78" s="70"/>
      <x:c r="CW78" s="70"/>
      <x:c r="CX78" s="70"/>
      <x:c r="CY78" s="580" t="s">
        <x:v>1990</x:v>
      </x:c>
      <x:c r="CZ78" s="70"/>
      <x:c r="DA78" s="73"/>
      <x:c r="DB78" s="70"/>
      <x:c r="DC78" s="73"/>
      <x:c r="DD78" s="70"/>
      <x:c r="DE78" s="73"/>
      <x:c r="DF78" s="70"/>
      <x:c r="DG78" s="104"/>
      <x:c r="DH78" s="66"/>
    </x:row>
    <x:row r="79" spans="1:112" s="31" customFormat="1" ht="30" customHeight="1">
      <x:c r="A79" s="370" t="s">
        <x:v>893</x:v>
      </x:c>
      <x:c r="B79" s="114">
        <x:f t="shared" ref="B79:AK79" si="46">B80+B85+B94</x:f>
        <x:v>4</x:v>
      </x:c>
      <x:c r="C79" s="73">
        <x:f t="shared" si="46"/>
        <x:v>984</x:v>
      </x:c>
      <x:c r="D79" s="70">
        <x:f t="shared" si="46"/>
        <x:v>4</x:v>
      </x:c>
      <x:c r="E79" s="73">
        <x:f t="shared" si="46"/>
        <x:v>2117.6999999999998</x:v>
      </x:c>
      <x:c r="F79" s="70">
        <x:f t="shared" si="46"/>
        <x:v>2</x:v>
      </x:c>
      <x:c r="G79" s="73">
        <x:f t="shared" si="46"/>
        <x:v>0.075</x:v>
      </x:c>
      <x:c r="H79" s="70">
        <x:f t="shared" si="46"/>
        <x:v>1</x:v>
      </x:c>
      <x:c r="I79" s="73">
        <x:f t="shared" si="46"/>
        <x:v>9986</x:v>
      </x:c>
      <x:c r="J79" s="70">
        <x:f t="shared" si="46"/>
        <x:v>4</x:v>
      </x:c>
      <x:c r="K79" s="70">
        <x:f t="shared" si="46"/>
        <x:v>0</x:v>
      </x:c>
      <x:c r="L79" s="73">
        <x:f t="shared" si="46"/>
        <x:v>0</x:v>
      </x:c>
      <x:c r="M79" s="70">
        <x:f t="shared" si="46"/>
        <x:v>1</x:v>
      </x:c>
      <x:c r="N79" s="70">
        <x:f t="shared" si="46"/>
        <x:v>3</x:v>
      </x:c>
      <x:c r="O79" s="70">
        <x:f t="shared" si="46"/>
        <x:v>1</x:v>
      </x:c>
      <x:c r="P79" s="70">
        <x:f t="shared" si="46"/>
        <x:v>1</x:v>
      </x:c>
      <x:c r="Q79" s="70">
        <x:f t="shared" si="46"/>
        <x:v>0</x:v>
      </x:c>
      <x:c r="R79" s="73">
        <x:f t="shared" si="46"/>
        <x:v>0</x:v>
      </x:c>
      <x:c r="S79" s="70">
        <x:f t="shared" si="46"/>
        <x:v>0</x:v>
      </x:c>
      <x:c r="T79" s="73">
        <x:f t="shared" si="46"/>
        <x:v>0</x:v>
      </x:c>
      <x:c r="U79" s="70">
        <x:f t="shared" si="46"/>
        <x:v>0</x:v>
      </x:c>
      <x:c r="V79" s="73">
        <x:f t="shared" si="46"/>
        <x:v>0</x:v>
      </x:c>
      <x:c r="W79" s="70">
        <x:f t="shared" si="46"/>
        <x:v>0</x:v>
      </x:c>
      <x:c r="X79" s="70">
        <x:f t="shared" si="46"/>
        <x:v>38</x:v>
      </x:c>
      <x:c r="Y79" s="70">
        <x:f t="shared" si="46"/>
        <x:v>0</x:v>
      </x:c>
      <x:c r="Z79" s="70">
        <x:f t="shared" si="46"/>
        <x:v>0</x:v>
      </x:c>
      <x:c r="AA79" s="70">
        <x:f t="shared" si="46"/>
        <x:v>2</x:v>
      </x:c>
      <x:c r="AB79" s="70">
        <x:f t="shared" si="46"/>
        <x:v>0</x:v>
      </x:c>
      <x:c r="AC79" s="70">
        <x:f t="shared" si="46"/>
        <x:v>0</x:v>
      </x:c>
      <x:c r="AD79" s="70">
        <x:f t="shared" si="46"/>
        <x:v>0</x:v>
      </x:c>
      <x:c r="AE79" s="70">
        <x:f t="shared" si="46"/>
        <x:v>0</x:v>
      </x:c>
      <x:c r="AF79" s="70">
        <x:f t="shared" si="46"/>
        <x:v>0</x:v>
      </x:c>
      <x:c r="AG79" s="70">
        <x:f t="shared" si="46"/>
        <x:v>2</x:v>
      </x:c>
      <x:c r="AH79" s="70">
        <x:f t="shared" si="46"/>
        <x:v>0</x:v>
      </x:c>
      <x:c r="AI79" s="70">
        <x:f t="shared" si="46"/>
        <x:v>0</x:v>
      </x:c>
      <x:c r="AJ79" s="70">
        <x:f t="shared" si="46"/>
        <x:v>1</x:v>
      </x:c>
      <x:c r="AK79" s="70">
        <x:f t="shared" si="46"/>
        <x:v>6</x:v>
      </x:c>
      <x:c r="AL79" s="370" t="s">
        <x:v>893</x:v>
      </x:c>
      <x:c r="AM79" s="70">
        <x:f t="shared" ref="AM79:BU79" si="47">AM80+AM85+AM94</x:f>
        <x:v>0</x:v>
      </x:c>
      <x:c r="AN79" s="73">
        <x:f t="shared" si="47"/>
        <x:v>0</x:v>
      </x:c>
      <x:c r="AO79" s="70">
        <x:f t="shared" si="47"/>
        <x:v>0</x:v>
      </x:c>
      <x:c r="AP79" s="70">
        <x:f t="shared" si="47"/>
        <x:v>0</x:v>
      </x:c>
      <x:c r="AQ79" s="70">
        <x:f t="shared" si="47"/>
        <x:v>0</x:v>
      </x:c>
      <x:c r="AR79" s="73">
        <x:f t="shared" si="47"/>
        <x:v>0</x:v>
      </x:c>
      <x:c r="AS79" s="70">
        <x:f t="shared" si="47"/>
        <x:v>0</x:v>
      </x:c>
      <x:c r="AT79" s="73">
        <x:f t="shared" si="47"/>
        <x:v>0</x:v>
      </x:c>
      <x:c r="AU79" s="70">
        <x:f t="shared" si="47"/>
        <x:v>0</x:v>
      </x:c>
      <x:c r="AV79" s="70">
        <x:f t="shared" si="47"/>
        <x:v>0</x:v>
      </x:c>
      <x:c r="AW79" s="70">
        <x:f t="shared" si="47"/>
        <x:v>0</x:v>
      </x:c>
      <x:c r="AX79" s="70">
        <x:f t="shared" si="47"/>
        <x:v>0</x:v>
      </x:c>
      <x:c r="AY79" s="70">
        <x:f t="shared" si="47"/>
        <x:v>0</x:v>
      </x:c>
      <x:c r="AZ79" s="70">
        <x:f t="shared" si="47"/>
        <x:v>1</x:v>
      </x:c>
      <x:c r="BA79" s="73">
        <x:f t="shared" si="47"/>
        <x:v>222</x:v>
      </x:c>
      <x:c r="BB79" s="70">
        <x:f t="shared" si="47"/>
        <x:v>0</x:v>
      </x:c>
      <x:c r="BC79" s="70">
        <x:f t="shared" si="47"/>
        <x:v>0</x:v>
      </x:c>
      <x:c r="BD79" s="70">
        <x:f t="shared" si="47"/>
        <x:v>0</x:v>
      </x:c>
      <x:c r="BE79" s="70">
        <x:f t="shared" si="47"/>
        <x:v>3</x:v>
      </x:c>
      <x:c r="BF79" s="70">
        <x:f t="shared" si="47"/>
        <x:v>17</x:v>
      </x:c>
      <x:c r="BG79" s="70">
        <x:f t="shared" si="47"/>
        <x:v>0</x:v>
      </x:c>
      <x:c r="BH79" s="70">
        <x:f t="shared" si="47"/>
        <x:v>0</x:v>
      </x:c>
      <x:c r="BI79" s="70">
        <x:f t="shared" si="47"/>
        <x:v>0</x:v>
      </x:c>
      <x:c r="BJ79" s="73">
        <x:f t="shared" si="47"/>
        <x:v>0</x:v>
      </x:c>
      <x:c r="BK79" s="70">
        <x:f t="shared" si="47"/>
        <x:v>0</x:v>
      </x:c>
      <x:c r="BL79" s="73">
        <x:f t="shared" si="47"/>
        <x:v>0</x:v>
      </x:c>
      <x:c r="BM79" s="70">
        <x:f t="shared" si="47"/>
        <x:v>0</x:v>
      </x:c>
      <x:c r="BN79" s="73">
        <x:f t="shared" si="47"/>
        <x:v>0</x:v>
      </x:c>
      <x:c r="BO79" s="70">
        <x:f t="shared" si="47"/>
        <x:v>1</x:v>
      </x:c>
      <x:c r="BP79" s="73">
        <x:f t="shared" si="47"/>
        <x:v>66.829999999999998</x:v>
      </x:c>
      <x:c r="BQ79" s="70">
        <x:f t="shared" si="47"/>
        <x:v>56</x:v>
      </x:c>
      <x:c r="BR79" s="70">
        <x:f t="shared" si="47"/>
        <x:v>1</x:v>
      </x:c>
      <x:c r="BS79" s="70">
        <x:f t="shared" si="47"/>
        <x:v>1</x:v>
      </x:c>
      <x:c r="BT79" s="70">
        <x:f t="shared" si="47"/>
        <x:v>0</x:v>
      </x:c>
      <x:c r="BU79" s="70">
        <x:f t="shared" si="47"/>
        <x:v>0</x:v>
      </x:c>
      <x:c r="BV79" s="370" t="s">
        <x:v>893</x:v>
      </x:c>
      <x:c r="BW79" s="70">
        <x:f t="shared" ref="BW79:CX79" si="48">BW80+BW85+BW94</x:f>
        <x:v>1</x:v>
      </x:c>
      <x:c r="BX79" s="70">
        <x:f t="shared" si="48"/>
        <x:v>10</x:v>
      </x:c>
      <x:c r="BY79" s="73">
        <x:f t="shared" si="48"/>
        <x:v>140</x:v>
      </x:c>
      <x:c r="BZ79" s="70">
        <x:f t="shared" si="48"/>
        <x:v>0</x:v>
      </x:c>
      <x:c r="CA79" s="73">
        <x:f t="shared" si="48"/>
        <x:v>0</x:v>
      </x:c>
      <x:c r="CB79" s="70">
        <x:f t="shared" si="48"/>
        <x:v>0</x:v>
      </x:c>
      <x:c r="CC79" s="73">
        <x:f t="shared" si="48"/>
        <x:v>0</x:v>
      </x:c>
      <x:c r="CD79" s="70">
        <x:f t="shared" si="48"/>
        <x:v>0</x:v>
      </x:c>
      <x:c r="CE79" s="70">
        <x:f t="shared" si="48"/>
        <x:v>2</x:v>
      </x:c>
      <x:c r="CF79" s="73">
        <x:f t="shared" si="48"/>
        <x:v>79.650000000000006</x:v>
      </x:c>
      <x:c r="CG79" s="70">
        <x:f t="shared" si="48"/>
        <x:v>0</x:v>
      </x:c>
      <x:c r="CH79" s="70">
        <x:f t="shared" si="48"/>
        <x:v>0</x:v>
      </x:c>
      <x:c r="CI79" s="70">
        <x:f t="shared" si="48"/>
        <x:v>0</x:v>
      </x:c>
      <x:c r="CJ79" s="70">
        <x:f t="shared" si="48"/>
        <x:v>0</x:v>
      </x:c>
      <x:c r="CK79" s="70">
        <x:f t="shared" si="48"/>
        <x:v>0</x:v>
      </x:c>
      <x:c r="CL79" s="70">
        <x:f t="shared" si="48"/>
        <x:v>0</x:v>
      </x:c>
      <x:c r="CM79" s="70">
        <x:f t="shared" si="48"/>
        <x:v>0</x:v>
      </x:c>
      <x:c r="CN79" s="70">
        <x:f t="shared" si="48"/>
        <x:v>0</x:v>
      </x:c>
      <x:c r="CO79" s="70">
        <x:f t="shared" si="48"/>
        <x:v>2</x:v>
      </x:c>
      <x:c r="CP79" s="73">
        <x:f t="shared" si="48"/>
        <x:v>309.69999999999999</x:v>
      </x:c>
      <x:c r="CQ79" s="70">
        <x:f t="shared" si="48"/>
        <x:v>4</x:v>
      </x:c>
      <x:c r="CR79" s="73">
        <x:f t="shared" si="48"/>
        <x:v>169.40000000000001</x:v>
      </x:c>
      <x:c r="CS79" s="70">
        <x:f t="shared" si="48"/>
        <x:v>56</x:v>
      </x:c>
      <x:c r="CT79" s="70">
        <x:f t="shared" si="48"/>
        <x:v>3</x:v>
      </x:c>
      <x:c r="CU79" s="70">
        <x:f t="shared" si="48"/>
        <x:v>1</x:v>
      </x:c>
      <x:c r="CV79" s="70">
        <x:f t="shared" si="48"/>
        <x:v>6</x:v>
      </x:c>
      <x:c r="CW79" s="70">
        <x:f t="shared" si="48"/>
        <x:v>0</x:v>
      </x:c>
      <x:c r="CX79" s="70">
        <x:f t="shared" si="48"/>
        <x:v>0</x:v>
      </x:c>
      <x:c r="CY79" s="370" t="s">
        <x:v>893</x:v>
      </x:c>
      <x:c r="CZ79" s="70">
        <x:f t="shared" ref="CZ79:DG79" si="49">CZ80+CZ85+CZ94</x:f>
        <x:v>7</x:v>
      </x:c>
      <x:c r="DA79" s="73">
        <x:f t="shared" si="49"/>
        <x:v>2023.3700000000001</x:v>
      </x:c>
      <x:c r="DB79" s="70">
        <x:f t="shared" si="49"/>
        <x:v>1</x:v>
      </x:c>
      <x:c r="DC79" s="73">
        <x:f t="shared" si="49"/>
        <x:v>116.84999999999999</x:v>
      </x:c>
      <x:c r="DD79" s="70">
        <x:f t="shared" si="49"/>
        <x:v>1</x:v>
      </x:c>
      <x:c r="DE79" s="73">
        <x:f t="shared" si="49"/>
        <x:v>116.84999999999999</x:v>
      </x:c>
      <x:c r="DF79" s="70">
        <x:f t="shared" si="49"/>
        <x:v>0</x:v>
      </x:c>
      <x:c r="DG79" s="104">
        <x:f t="shared" si="49"/>
        <x:v>0</x:v>
      </x:c>
      <x:c r="DH79" s="66"/>
    </x:row>
    <x:row r="80" spans="1:112" s="31" customFormat="1" ht="30" customHeight="1">
      <x:c r="A80" s="370" t="s">
        <x:v>1342</x:v>
      </x:c>
      <x:c r="B80" s="114">
        <x:f>B81</x:f>
        <x:v>4</x:v>
      </x:c>
      <x:c r="C80" s="73">
        <x:f t="shared" ref="C80:BN80" si="50">C81</x:f>
        <x:v>984</x:v>
      </x:c>
      <x:c r="D80" s="70">
        <x:f t="shared" si="50"/>
        <x:v>4</x:v>
      </x:c>
      <x:c r="E80" s="73">
        <x:f t="shared" si="50"/>
        <x:v>2117.6999999999998</x:v>
      </x:c>
      <x:c r="F80" s="70">
        <x:f t="shared" si="50"/>
        <x:v>2</x:v>
      </x:c>
      <x:c r="G80" s="73">
        <x:f t="shared" si="50"/>
        <x:v>0.075</x:v>
      </x:c>
      <x:c r="H80" s="70">
        <x:f t="shared" si="50"/>
        <x:v>1</x:v>
      </x:c>
      <x:c r="I80" s="73">
        <x:f t="shared" si="50"/>
        <x:v>9986</x:v>
      </x:c>
      <x:c r="J80" s="70">
        <x:f t="shared" si="50"/>
        <x:v>3</x:v>
      </x:c>
      <x:c r="K80" s="70">
        <x:f t="shared" si="50"/>
        <x:v>0</x:v>
      </x:c>
      <x:c r="L80" s="73">
        <x:f t="shared" si="50"/>
        <x:v>0</x:v>
      </x:c>
      <x:c r="M80" s="70">
        <x:f t="shared" si="50"/>
        <x:v>1</x:v>
      </x:c>
      <x:c r="N80" s="70">
        <x:f t="shared" si="50"/>
        <x:v>3</x:v>
      </x:c>
      <x:c r="O80" s="70">
        <x:f t="shared" si="50"/>
        <x:v>1</x:v>
      </x:c>
      <x:c r="P80" s="70">
        <x:f t="shared" si="50"/>
        <x:v>1</x:v>
      </x:c>
      <x:c r="Q80" s="70">
        <x:f t="shared" si="50"/>
        <x:v>0</x:v>
      </x:c>
      <x:c r="R80" s="73">
        <x:f t="shared" si="50"/>
        <x:v>0</x:v>
      </x:c>
      <x:c r="S80" s="70">
        <x:f t="shared" si="50"/>
        <x:v>0</x:v>
      </x:c>
      <x:c r="T80" s="73">
        <x:f t="shared" si="50"/>
        <x:v>0</x:v>
      </x:c>
      <x:c r="U80" s="70">
        <x:f t="shared" si="50"/>
        <x:v>0</x:v>
      </x:c>
      <x:c r="V80" s="73">
        <x:f t="shared" si="50"/>
        <x:v>0</x:v>
      </x:c>
      <x:c r="W80" s="70">
        <x:f t="shared" si="50"/>
        <x:v>0</x:v>
      </x:c>
      <x:c r="X80" s="70">
        <x:f t="shared" si="50"/>
        <x:v>22</x:v>
      </x:c>
      <x:c r="Y80" s="70">
        <x:f t="shared" si="50"/>
        <x:v>0</x:v>
      </x:c>
      <x:c r="Z80" s="70">
        <x:f t="shared" si="50"/>
        <x:v>0</x:v>
      </x:c>
      <x:c r="AA80" s="70">
        <x:f t="shared" si="50"/>
        <x:v>0</x:v>
      </x:c>
      <x:c r="AB80" s="70">
        <x:f t="shared" si="50"/>
        <x:v>0</x:v>
      </x:c>
      <x:c r="AC80" s="70">
        <x:f t="shared" si="50"/>
        <x:v>0</x:v>
      </x:c>
      <x:c r="AD80" s="70">
        <x:f t="shared" si="50"/>
        <x:v>0</x:v>
      </x:c>
      <x:c r="AE80" s="70">
        <x:f t="shared" si="50"/>
        <x:v>0</x:v>
      </x:c>
      <x:c r="AF80" s="70">
        <x:f t="shared" si="50"/>
        <x:v>0</x:v>
      </x:c>
      <x:c r="AG80" s="70">
        <x:f t="shared" si="50"/>
        <x:v>0</x:v>
      </x:c>
      <x:c r="AH80" s="70">
        <x:f t="shared" si="50"/>
        <x:v>0</x:v>
      </x:c>
      <x:c r="AI80" s="70">
        <x:f t="shared" si="50"/>
        <x:v>0</x:v>
      </x:c>
      <x:c r="AJ80" s="70">
        <x:f t="shared" si="50"/>
        <x:v>0</x:v>
      </x:c>
      <x:c r="AK80" s="70">
        <x:f t="shared" si="50"/>
        <x:v>0</x:v>
      </x:c>
      <x:c r="AL80" s="370" t="s">
        <x:v>1342</x:v>
      </x:c>
      <x:c r="AM80" s="70">
        <x:f t="shared" si="50"/>
        <x:v>0</x:v>
      </x:c>
      <x:c r="AN80" s="73">
        <x:f t="shared" si="50"/>
        <x:v>0</x:v>
      </x:c>
      <x:c r="AO80" s="70">
        <x:f t="shared" si="50"/>
        <x:v>0</x:v>
      </x:c>
      <x:c r="AP80" s="70">
        <x:f t="shared" si="50"/>
        <x:v>0</x:v>
      </x:c>
      <x:c r="AQ80" s="70">
        <x:f t="shared" si="50"/>
        <x:v>0</x:v>
      </x:c>
      <x:c r="AR80" s="73">
        <x:f t="shared" si="50"/>
        <x:v>0</x:v>
      </x:c>
      <x:c r="AS80" s="70">
        <x:f t="shared" si="50"/>
        <x:v>0</x:v>
      </x:c>
      <x:c r="AT80" s="73">
        <x:f t="shared" si="50"/>
        <x:v>0</x:v>
      </x:c>
      <x:c r="AU80" s="70">
        <x:f t="shared" si="50"/>
        <x:v>0</x:v>
      </x:c>
      <x:c r="AV80" s="70">
        <x:f t="shared" si="50"/>
        <x:v>0</x:v>
      </x:c>
      <x:c r="AW80" s="70">
        <x:f t="shared" si="50"/>
        <x:v>0</x:v>
      </x:c>
      <x:c r="AX80" s="70">
        <x:f t="shared" si="50"/>
        <x:v>0</x:v>
      </x:c>
      <x:c r="AY80" s="70">
        <x:f t="shared" si="50"/>
        <x:v>0</x:v>
      </x:c>
      <x:c r="AZ80" s="70">
        <x:f t="shared" si="50"/>
        <x:v>0</x:v>
      </x:c>
      <x:c r="BA80" s="73">
        <x:f t="shared" si="50"/>
        <x:v>0</x:v>
      </x:c>
      <x:c r="BB80" s="70">
        <x:f t="shared" si="50"/>
        <x:v>0</x:v>
      </x:c>
      <x:c r="BC80" s="70">
        <x:f t="shared" si="50"/>
        <x:v>0</x:v>
      </x:c>
      <x:c r="BD80" s="70">
        <x:f t="shared" si="50"/>
        <x:v>0</x:v>
      </x:c>
      <x:c r="BE80" s="70">
        <x:f t="shared" si="50"/>
        <x:v>2</x:v>
      </x:c>
      <x:c r="BF80" s="70">
        <x:f t="shared" si="50"/>
        <x:v>6</x:v>
      </x:c>
      <x:c r="BG80" s="70">
        <x:f t="shared" si="50"/>
        <x:v>0</x:v>
      </x:c>
      <x:c r="BH80" s="70">
        <x:f t="shared" si="50"/>
        <x:v>0</x:v>
      </x:c>
      <x:c r="BI80" s="70">
        <x:f t="shared" si="50"/>
        <x:v>0</x:v>
      </x:c>
      <x:c r="BJ80" s="73">
        <x:f t="shared" si="50"/>
        <x:v>0</x:v>
      </x:c>
      <x:c r="BK80" s="70">
        <x:f t="shared" si="50"/>
        <x:v>0</x:v>
      </x:c>
      <x:c r="BL80" s="73">
        <x:f t="shared" si="50"/>
        <x:v>0</x:v>
      </x:c>
      <x:c r="BM80" s="70">
        <x:f t="shared" si="50"/>
        <x:v>0</x:v>
      </x:c>
      <x:c r="BN80" s="73">
        <x:f t="shared" si="50"/>
        <x:v>0</x:v>
      </x:c>
      <x:c r="BO80" s="70">
        <x:f t="shared" ref="BO80:DG80" si="51">BO81</x:f>
        <x:v>1</x:v>
      </x:c>
      <x:c r="BP80" s="73">
        <x:f t="shared" si="51"/>
        <x:v>66.829999999999998</x:v>
      </x:c>
      <x:c r="BQ80" s="70">
        <x:f t="shared" si="51"/>
        <x:v>56</x:v>
      </x:c>
      <x:c r="BR80" s="70">
        <x:f t="shared" si="51"/>
        <x:v>1</x:v>
      </x:c>
      <x:c r="BS80" s="70">
        <x:f t="shared" si="51"/>
        <x:v>1</x:v>
      </x:c>
      <x:c r="BT80" s="70">
        <x:f t="shared" si="51"/>
        <x:v>0</x:v>
      </x:c>
      <x:c r="BU80" s="70">
        <x:f t="shared" si="51"/>
        <x:v>0</x:v>
      </x:c>
      <x:c r="BV80" s="370" t="s">
        <x:v>1342</x:v>
      </x:c>
      <x:c r="BW80" s="70">
        <x:f t="shared" si="51"/>
        <x:v>1</x:v>
      </x:c>
      <x:c r="BX80" s="70">
        <x:f t="shared" si="51"/>
        <x:v>10</x:v>
      </x:c>
      <x:c r="BY80" s="73">
        <x:f t="shared" si="51"/>
        <x:v>140</x:v>
      </x:c>
      <x:c r="BZ80" s="70">
        <x:f t="shared" si="51"/>
        <x:v>0</x:v>
      </x:c>
      <x:c r="CA80" s="73">
        <x:f t="shared" si="51"/>
        <x:v>0</x:v>
      </x:c>
      <x:c r="CB80" s="70">
        <x:f t="shared" si="51"/>
        <x:v>0</x:v>
      </x:c>
      <x:c r="CC80" s="73">
        <x:f t="shared" si="51"/>
        <x:v>0</x:v>
      </x:c>
      <x:c r="CD80" s="70">
        <x:f t="shared" si="51"/>
        <x:v>0</x:v>
      </x:c>
      <x:c r="CE80" s="70">
        <x:f t="shared" si="51"/>
        <x:v>1</x:v>
      </x:c>
      <x:c r="CF80" s="73">
        <x:f t="shared" si="51"/>
        <x:v>63.450000000000003</x:v>
      </x:c>
      <x:c r="CG80" s="70">
        <x:f t="shared" si="51"/>
        <x:v>0</x:v>
      </x:c>
      <x:c r="CH80" s="70">
        <x:f t="shared" si="51"/>
        <x:v>0</x:v>
      </x:c>
      <x:c r="CI80" s="70">
        <x:f t="shared" si="51"/>
        <x:v>0</x:v>
      </x:c>
      <x:c r="CJ80" s="70">
        <x:f t="shared" si="51"/>
        <x:v>0</x:v>
      </x:c>
      <x:c r="CK80" s="70">
        <x:f t="shared" si="51"/>
        <x:v>0</x:v>
      </x:c>
      <x:c r="CL80" s="70">
        <x:f t="shared" si="51"/>
        <x:v>0</x:v>
      </x:c>
      <x:c r="CM80" s="70">
        <x:f t="shared" si="51"/>
        <x:v>0</x:v>
      </x:c>
      <x:c r="CN80" s="70">
        <x:f t="shared" si="51"/>
        <x:v>0</x:v>
      </x:c>
      <x:c r="CO80" s="70">
        <x:f t="shared" si="51"/>
        <x:v>2</x:v>
      </x:c>
      <x:c r="CP80" s="73">
        <x:f t="shared" si="51"/>
        <x:v>309.69999999999999</x:v>
      </x:c>
      <x:c r="CQ80" s="70">
        <x:f t="shared" si="51"/>
        <x:v>2</x:v>
      </x:c>
      <x:c r="CR80" s="73">
        <x:f t="shared" si="51"/>
        <x:v>48.399999999999999</x:v>
      </x:c>
      <x:c r="CS80" s="70">
        <x:f t="shared" si="51"/>
        <x:v>38</x:v>
      </x:c>
      <x:c r="CT80" s="70">
        <x:f t="shared" si="51"/>
        <x:v>3</x:v>
      </x:c>
      <x:c r="CU80" s="70">
        <x:f t="shared" si="51"/>
        <x:v>1</x:v>
      </x:c>
      <x:c r="CV80" s="70">
        <x:f t="shared" si="51"/>
        <x:v>4</x:v>
      </x:c>
      <x:c r="CW80" s="70">
        <x:f t="shared" si="51"/>
        <x:v>0</x:v>
      </x:c>
      <x:c r="CX80" s="70">
        <x:f t="shared" si="51"/>
        <x:v>0</x:v>
      </x:c>
      <x:c r="CY80" s="370" t="s">
        <x:v>1342</x:v>
      </x:c>
      <x:c r="CZ80" s="70">
        <x:f t="shared" si="51"/>
        <x:v>5</x:v>
      </x:c>
      <x:c r="DA80" s="73">
        <x:f t="shared" si="51"/>
        <x:v>1758.6700000000001</x:v>
      </x:c>
      <x:c r="DB80" s="70">
        <x:f t="shared" si="51"/>
        <x:v>0</x:v>
      </x:c>
      <x:c r="DC80" s="73">
        <x:f t="shared" si="51"/>
        <x:v>0</x:v>
      </x:c>
      <x:c r="DD80" s="70">
        <x:f t="shared" si="51"/>
        <x:v>0</x:v>
      </x:c>
      <x:c r="DE80" s="73">
        <x:f t="shared" si="51"/>
        <x:v>0</x:v>
      </x:c>
      <x:c r="DF80" s="70">
        <x:f t="shared" si="51"/>
        <x:v>0</x:v>
      </x:c>
      <x:c r="DG80" s="104">
        <x:f t="shared" si="51"/>
        <x:v>0</x:v>
      </x:c>
      <x:c r="DH80" s="66"/>
    </x:row>
    <x:row r="81" spans="1:112" s="31" customFormat="1" ht="30" customHeight="1">
      <x:c r="A81" s="370" t="s">
        <x:v>675</x:v>
      </x:c>
      <x:c r="B81" s="114">
        <x:f>SUM(B82:B84)</x:f>
        <x:v>4</x:v>
      </x:c>
      <x:c r="C81" s="73">
        <x:f>SUM(C82:C84)</x:f>
        <x:v>984</x:v>
      </x:c>
      <x:c r="D81" s="70">
        <x:f>SUM(D82:D84)</x:f>
        <x:v>4</x:v>
      </x:c>
      <x:c r="E81" s="73">
        <x:f t="shared" ref="E81:L81" si="52">SUM(E82:E83)</x:f>
        <x:v>2117.6999999999998</x:v>
      </x:c>
      <x:c r="F81" s="70">
        <x:f>SUM(F82:F84)</x:f>
        <x:v>2</x:v>
      </x:c>
      <x:c r="G81" s="73">
        <x:f t="shared" si="52"/>
        <x:v>0.075</x:v>
      </x:c>
      <x:c r="H81" s="70">
        <x:f>SUM(H82:H84)</x:f>
        <x:v>1</x:v>
      </x:c>
      <x:c r="I81" s="73">
        <x:f t="shared" si="52"/>
        <x:v>9986</x:v>
      </x:c>
      <x:c r="J81" s="70">
        <x:f>SUM(J82:J84)</x:f>
        <x:v>3</x:v>
      </x:c>
      <x:c r="K81" s="70">
        <x:f t="shared" si="52"/>
        <x:v>0</x:v>
      </x:c>
      <x:c r="L81" s="73">
        <x:f t="shared" si="52"/>
        <x:v>0</x:v>
      </x:c>
      <x:c r="M81" s="70">
        <x:f>SUM(M82:M84)</x:f>
        <x:v>1</x:v>
      </x:c>
      <x:c r="N81" s="70">
        <x:f>SUM(N82:N84)</x:f>
        <x:v>3</x:v>
      </x:c>
      <x:c r="O81" s="70">
        <x:f>SUM(O82:O84)</x:f>
        <x:v>1</x:v>
      </x:c>
      <x:c r="P81" s="70">
        <x:f>SUM(P82:P84)</x:f>
        <x:v>1</x:v>
      </x:c>
      <x:c r="Q81" s="70">
        <x:f t="shared" ref="Q81:AK81" si="53">SUM(Q82:Q84)</x:f>
        <x:v>0</x:v>
      </x:c>
      <x:c r="R81" s="73">
        <x:f t="shared" si="53"/>
        <x:v>0</x:v>
      </x:c>
      <x:c r="S81" s="70">
        <x:f t="shared" si="53"/>
        <x:v>0</x:v>
      </x:c>
      <x:c r="T81" s="73">
        <x:f t="shared" si="53"/>
        <x:v>0</x:v>
      </x:c>
      <x:c r="U81" s="70">
        <x:f t="shared" si="53"/>
        <x:v>0</x:v>
      </x:c>
      <x:c r="V81" s="73">
        <x:f t="shared" si="53"/>
        <x:v>0</x:v>
      </x:c>
      <x:c r="W81" s="70">
        <x:f t="shared" si="53"/>
        <x:v>0</x:v>
      </x:c>
      <x:c r="X81" s="70">
        <x:f t="shared" si="53"/>
        <x:v>22</x:v>
      </x:c>
      <x:c r="Y81" s="70">
        <x:f t="shared" si="53"/>
        <x:v>0</x:v>
      </x:c>
      <x:c r="Z81" s="70">
        <x:f t="shared" si="53"/>
        <x:v>0</x:v>
      </x:c>
      <x:c r="AA81" s="70">
        <x:f t="shared" si="53"/>
        <x:v>0</x:v>
      </x:c>
      <x:c r="AB81" s="70">
        <x:f t="shared" si="53"/>
        <x:v>0</x:v>
      </x:c>
      <x:c r="AC81" s="70">
        <x:f t="shared" si="53"/>
        <x:v>0</x:v>
      </x:c>
      <x:c r="AD81" s="70">
        <x:f t="shared" si="53"/>
        <x:v>0</x:v>
      </x:c>
      <x:c r="AE81" s="70">
        <x:f t="shared" si="53"/>
        <x:v>0</x:v>
      </x:c>
      <x:c r="AF81" s="70">
        <x:f t="shared" si="53"/>
        <x:v>0</x:v>
      </x:c>
      <x:c r="AG81" s="70">
        <x:f t="shared" si="53"/>
        <x:v>0</x:v>
      </x:c>
      <x:c r="AH81" s="70">
        <x:f t="shared" si="53"/>
        <x:v>0</x:v>
      </x:c>
      <x:c r="AI81" s="70">
        <x:f t="shared" si="53"/>
        <x:v>0</x:v>
      </x:c>
      <x:c r="AJ81" s="70">
        <x:f t="shared" si="53"/>
        <x:v>0</x:v>
      </x:c>
      <x:c r="AK81" s="70">
        <x:f t="shared" si="53"/>
        <x:v>0</x:v>
      </x:c>
      <x:c r="AL81" s="370" t="s">
        <x:v>675</x:v>
      </x:c>
      <x:c r="AM81" s="70">
        <x:f t="shared" ref="AM81:BU81" si="54">SUM(AM82:AM84)</x:f>
        <x:v>0</x:v>
      </x:c>
      <x:c r="AN81" s="73">
        <x:f t="shared" si="54"/>
        <x:v>0</x:v>
      </x:c>
      <x:c r="AO81" s="70">
        <x:f t="shared" si="54"/>
        <x:v>0</x:v>
      </x:c>
      <x:c r="AP81" s="70">
        <x:f t="shared" si="54"/>
        <x:v>0</x:v>
      </x:c>
      <x:c r="AQ81" s="70">
        <x:f t="shared" si="54"/>
        <x:v>0</x:v>
      </x:c>
      <x:c r="AR81" s="73">
        <x:f t="shared" si="54"/>
        <x:v>0</x:v>
      </x:c>
      <x:c r="AS81" s="70">
        <x:f t="shared" si="54"/>
        <x:v>0</x:v>
      </x:c>
      <x:c r="AT81" s="73">
        <x:f t="shared" si="54"/>
        <x:v>0</x:v>
      </x:c>
      <x:c r="AU81" s="70">
        <x:f t="shared" si="54"/>
        <x:v>0</x:v>
      </x:c>
      <x:c r="AV81" s="70">
        <x:f t="shared" si="54"/>
        <x:v>0</x:v>
      </x:c>
      <x:c r="AW81" s="70">
        <x:f t="shared" si="54"/>
        <x:v>0</x:v>
      </x:c>
      <x:c r="AX81" s="70">
        <x:f t="shared" si="54"/>
        <x:v>0</x:v>
      </x:c>
      <x:c r="AY81" s="70">
        <x:f t="shared" si="54"/>
        <x:v>0</x:v>
      </x:c>
      <x:c r="AZ81" s="70">
        <x:f t="shared" si="54"/>
        <x:v>0</x:v>
      </x:c>
      <x:c r="BA81" s="73">
        <x:f t="shared" si="54"/>
        <x:v>0</x:v>
      </x:c>
      <x:c r="BB81" s="70">
        <x:f t="shared" si="54"/>
        <x:v>0</x:v>
      </x:c>
      <x:c r="BC81" s="70">
        <x:f t="shared" si="54"/>
        <x:v>0</x:v>
      </x:c>
      <x:c r="BD81" s="70">
        <x:f t="shared" si="54"/>
        <x:v>0</x:v>
      </x:c>
      <x:c r="BE81" s="70">
        <x:f t="shared" si="54"/>
        <x:v>2</x:v>
      </x:c>
      <x:c r="BF81" s="70">
        <x:f t="shared" si="54"/>
        <x:v>6</x:v>
      </x:c>
      <x:c r="BG81" s="70">
        <x:f t="shared" si="54"/>
        <x:v>0</x:v>
      </x:c>
      <x:c r="BH81" s="70">
        <x:f t="shared" si="54"/>
        <x:v>0</x:v>
      </x:c>
      <x:c r="BI81" s="70">
        <x:f t="shared" si="54"/>
        <x:v>0</x:v>
      </x:c>
      <x:c r="BJ81" s="73">
        <x:f t="shared" si="54"/>
        <x:v>0</x:v>
      </x:c>
      <x:c r="BK81" s="70">
        <x:f t="shared" si="54"/>
        <x:v>0</x:v>
      </x:c>
      <x:c r="BL81" s="73">
        <x:f t="shared" si="54"/>
        <x:v>0</x:v>
      </x:c>
      <x:c r="BM81" s="70">
        <x:f t="shared" si="54"/>
        <x:v>0</x:v>
      </x:c>
      <x:c r="BN81" s="73">
        <x:f t="shared" si="54"/>
        <x:v>0</x:v>
      </x:c>
      <x:c r="BO81" s="70">
        <x:f t="shared" si="54"/>
        <x:v>1</x:v>
      </x:c>
      <x:c r="BP81" s="73">
        <x:f t="shared" si="54"/>
        <x:v>66.829999999999998</x:v>
      </x:c>
      <x:c r="BQ81" s="70">
        <x:f t="shared" si="54"/>
        <x:v>56</x:v>
      </x:c>
      <x:c r="BR81" s="70">
        <x:f t="shared" si="54"/>
        <x:v>1</x:v>
      </x:c>
      <x:c r="BS81" s="70">
        <x:f t="shared" si="54"/>
        <x:v>1</x:v>
      </x:c>
      <x:c r="BT81" s="70">
        <x:f t="shared" si="54"/>
        <x:v>0</x:v>
      </x:c>
      <x:c r="BU81" s="70">
        <x:f t="shared" si="54"/>
        <x:v>0</x:v>
      </x:c>
      <x:c r="BV81" s="370" t="s">
        <x:v>675</x:v>
      </x:c>
      <x:c r="BW81" s="70">
        <x:f t="shared" ref="BW81:CX81" si="55">SUM(BW82:BW84)</x:f>
        <x:v>1</x:v>
      </x:c>
      <x:c r="BX81" s="70">
        <x:f t="shared" si="55"/>
        <x:v>10</x:v>
      </x:c>
      <x:c r="BY81" s="73">
        <x:f t="shared" si="55"/>
        <x:v>140</x:v>
      </x:c>
      <x:c r="BZ81" s="70">
        <x:f t="shared" si="55"/>
        <x:v>0</x:v>
      </x:c>
      <x:c r="CA81" s="73">
        <x:f t="shared" si="55"/>
        <x:v>0</x:v>
      </x:c>
      <x:c r="CB81" s="70">
        <x:f t="shared" si="55"/>
        <x:v>0</x:v>
      </x:c>
      <x:c r="CC81" s="73">
        <x:f t="shared" si="55"/>
        <x:v>0</x:v>
      </x:c>
      <x:c r="CD81" s="70">
        <x:f t="shared" si="55"/>
        <x:v>0</x:v>
      </x:c>
      <x:c r="CE81" s="70">
        <x:f t="shared" si="55"/>
        <x:v>1</x:v>
      </x:c>
      <x:c r="CF81" s="73">
        <x:f t="shared" si="55"/>
        <x:v>63.450000000000003</x:v>
      </x:c>
      <x:c r="CG81" s="70">
        <x:f t="shared" si="55"/>
        <x:v>0</x:v>
      </x:c>
      <x:c r="CH81" s="70">
        <x:f t="shared" si="55"/>
        <x:v>0</x:v>
      </x:c>
      <x:c r="CI81" s="70">
        <x:f t="shared" si="55"/>
        <x:v>0</x:v>
      </x:c>
      <x:c r="CJ81" s="70">
        <x:f t="shared" si="55"/>
        <x:v>0</x:v>
      </x:c>
      <x:c r="CK81" s="70">
        <x:f t="shared" si="55"/>
        <x:v>0</x:v>
      </x:c>
      <x:c r="CL81" s="70">
        <x:f t="shared" si="55"/>
        <x:v>0</x:v>
      </x:c>
      <x:c r="CM81" s="70">
        <x:f t="shared" si="55"/>
        <x:v>0</x:v>
      </x:c>
      <x:c r="CN81" s="70">
        <x:f t="shared" si="55"/>
        <x:v>0</x:v>
      </x:c>
      <x:c r="CO81" s="70">
        <x:f t="shared" si="55"/>
        <x:v>2</x:v>
      </x:c>
      <x:c r="CP81" s="73">
        <x:f t="shared" si="55"/>
        <x:v>309.69999999999999</x:v>
      </x:c>
      <x:c r="CQ81" s="70">
        <x:f t="shared" si="55"/>
        <x:v>2</x:v>
      </x:c>
      <x:c r="CR81" s="73">
        <x:f t="shared" si="55"/>
        <x:v>48.399999999999999</x:v>
      </x:c>
      <x:c r="CS81" s="70">
        <x:f t="shared" si="55"/>
        <x:v>38</x:v>
      </x:c>
      <x:c r="CT81" s="70">
        <x:f t="shared" si="55"/>
        <x:v>3</x:v>
      </x:c>
      <x:c r="CU81" s="70">
        <x:f t="shared" si="55"/>
        <x:v>1</x:v>
      </x:c>
      <x:c r="CV81" s="70">
        <x:f t="shared" si="55"/>
        <x:v>4</x:v>
      </x:c>
      <x:c r="CW81" s="70">
        <x:f t="shared" si="55"/>
        <x:v>0</x:v>
      </x:c>
      <x:c r="CX81" s="70">
        <x:f t="shared" si="55"/>
        <x:v>0</x:v>
      </x:c>
      <x:c r="CY81" s="370" t="s">
        <x:v>675</x:v>
      </x:c>
      <x:c r="CZ81" s="70">
        <x:f t="shared" ref="CZ81:DG81" si="56">SUM(CZ82:CZ84)</x:f>
        <x:v>5</x:v>
      </x:c>
      <x:c r="DA81" s="73">
        <x:f>SUM(DA82:DA83)</x:f>
        <x:v>1758.6700000000001</x:v>
      </x:c>
      <x:c r="DB81" s="70">
        <x:f t="shared" si="56"/>
        <x:v>0</x:v>
      </x:c>
      <x:c r="DC81" s="73">
        <x:f t="shared" si="56"/>
        <x:v>0</x:v>
      </x:c>
      <x:c r="DD81" s="70">
        <x:f t="shared" si="56"/>
        <x:v>0</x:v>
      </x:c>
      <x:c r="DE81" s="73">
        <x:f t="shared" si="56"/>
        <x:v>0</x:v>
      </x:c>
      <x:c r="DF81" s="70">
        <x:f t="shared" si="56"/>
        <x:v>0</x:v>
      </x:c>
      <x:c r="DG81" s="104">
        <x:f t="shared" si="56"/>
        <x:v>0</x:v>
      </x:c>
      <x:c r="DH81" s="66"/>
    </x:row>
    <x:row r="82" spans="1:112" s="31" customFormat="1" ht="30" customHeight="1">
      <x:c r="A82" s="485" t="s">
        <x:v>2640</x:v>
      </x:c>
      <x:c r="B82" s="114">
        <x:v>1</x:v>
      </x:c>
      <x:c r="C82" s="73">
        <x:v>33</x:v>
      </x:c>
      <x:c r="D82" s="70">
        <x:v>2</x:v>
      </x:c>
      <x:c r="E82" s="73">
        <x:v>198.69999999999999</x:v>
      </x:c>
      <x:c r="F82" s="70">
        <x:v>2</x:v>
      </x:c>
      <x:c r="G82" s="73">
        <x:v>0.075</x:v>
      </x:c>
      <x:c r="H82" s="70"/>
      <x:c r="I82" s="73"/>
      <x:c r="J82" s="70"/>
      <x:c r="K82" s="70"/>
      <x:c r="L82" s="73"/>
      <x:c r="M82" s="70"/>
      <x:c r="N82" s="70"/>
      <x:c r="O82" s="70"/>
      <x:c r="P82" s="70"/>
      <x:c r="Q82" s="70"/>
      <x:c r="R82" s="73"/>
      <x:c r="S82" s="70"/>
      <x:c r="T82" s="73"/>
      <x:c r="U82" s="70"/>
      <x:c r="V82" s="73"/>
      <x:c r="W82" s="70"/>
      <x:c r="X82" s="70"/>
      <x:c r="Y82" s="70"/>
      <x:c r="Z82" s="70"/>
      <x:c r="AA82" s="70"/>
      <x:c r="AB82" s="70"/>
      <x:c r="AC82" s="70"/>
      <x:c r="AD82" s="70"/>
      <x:c r="AE82" s="70"/>
      <x:c r="AF82" s="70"/>
      <x:c r="AG82" s="70"/>
      <x:c r="AH82" s="70"/>
      <x:c r="AI82" s="70"/>
      <x:c r="AJ82" s="70"/>
      <x:c r="AK82" s="70"/>
      <x:c r="AL82" s="485" t="s">
        <x:v>2640</x:v>
      </x:c>
      <x:c r="AM82" s="70"/>
      <x:c r="AN82" s="73"/>
      <x:c r="AO82" s="70"/>
      <x:c r="AP82" s="70"/>
      <x:c r="AQ82" s="70"/>
      <x:c r="AR82" s="73"/>
      <x:c r="AS82" s="70"/>
      <x:c r="AT82" s="73"/>
      <x:c r="AU82" s="70"/>
      <x:c r="AV82" s="70"/>
      <x:c r="AW82" s="70"/>
      <x:c r="AX82" s="70"/>
      <x:c r="AY82" s="70"/>
      <x:c r="AZ82" s="70"/>
      <x:c r="BA82" s="73"/>
      <x:c r="BB82" s="70"/>
      <x:c r="BC82" s="70"/>
      <x:c r="BD82" s="70"/>
      <x:c r="BE82" s="70"/>
      <x:c r="BF82" s="70"/>
      <x:c r="BG82" s="70"/>
      <x:c r="BH82" s="70"/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>
        <x:v>1</x:v>
      </x:c>
      <x:c r="BS82" s="70">
        <x:v>1</x:v>
      </x:c>
      <x:c r="BT82" s="70"/>
      <x:c r="BU82" s="70"/>
      <x:c r="BV82" s="485" t="s">
        <x:v>2640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70"/>
      <x:c r="CI82" s="70"/>
      <x:c r="CJ82" s="70"/>
      <x:c r="CK82" s="70"/>
      <x:c r="CL82" s="70"/>
      <x:c r="CM82" s="70"/>
      <x:c r="CN82" s="70"/>
      <x:c r="CO82" s="70">
        <x:v>1</x:v>
      </x:c>
      <x:c r="CP82" s="73">
        <x:v>153.69999999999999</x:v>
      </x:c>
      <x:c r="CQ82" s="70"/>
      <x:c r="CR82" s="73"/>
      <x:c r="CS82" s="70">
        <x:v>6</x:v>
      </x:c>
      <x:c r="CT82" s="70">
        <x:v>1</x:v>
      </x:c>
      <x:c r="CU82" s="70">
        <x:v>1</x:v>
      </x:c>
      <x:c r="CV82" s="70">
        <x:v>2</x:v>
      </x:c>
      <x:c r="CW82" s="70"/>
      <x:c r="CX82" s="70"/>
      <x:c r="CY82" s="485" t="s">
        <x:v>2640</x:v>
      </x:c>
      <x:c r="CZ82" s="70">
        <x:v>2</x:v>
      </x:c>
      <x:c r="DA82" s="73">
        <x:v>431.89999999999998</x:v>
      </x:c>
      <x:c r="DB82" s="70"/>
      <x:c r="DC82" s="73"/>
      <x:c r="DD82" s="70"/>
      <x:c r="DE82" s="73"/>
      <x:c r="DF82" s="70"/>
      <x:c r="DG82" s="104"/>
      <x:c r="DH82" s="66"/>
    </x:row>
    <x:row r="83" spans="1:112" s="31" customFormat="1" ht="30" customHeight="1">
      <x:c r="A83" s="485" t="s">
        <x:v>1929</x:v>
      </x:c>
      <x:c r="B83" s="114">
        <x:v>3</x:v>
      </x:c>
      <x:c r="C83" s="73">
        <x:v>951</x:v>
      </x:c>
      <x:c r="D83" s="70">
        <x:v>1</x:v>
      </x:c>
      <x:c r="E83" s="73">
        <x:v>1919</x:v>
      </x:c>
      <x:c r="F83" s="70"/>
      <x:c r="G83" s="73"/>
      <x:c r="H83" s="70">
        <x:v>1</x:v>
      </x:c>
      <x:c r="I83" s="73">
        <x:v>9986</x:v>
      </x:c>
      <x:c r="J83" s="70">
        <x:v>3</x:v>
      </x:c>
      <x:c r="K83" s="70"/>
      <x:c r="L83" s="73"/>
      <x:c r="M83" s="70">
        <x:v>1</x:v>
      </x:c>
      <x:c r="N83" s="70">
        <x:v>3</x:v>
      </x:c>
      <x:c r="O83" s="70">
        <x:v>1</x:v>
      </x:c>
      <x:c r="P83" s="70">
        <x:v>1</x:v>
      </x:c>
      <x:c r="Q83" s="70"/>
      <x:c r="R83" s="73"/>
      <x:c r="S83" s="70"/>
      <x:c r="T83" s="73"/>
      <x:c r="U83" s="70"/>
      <x:c r="V83" s="73"/>
      <x:c r="W83" s="70"/>
      <x:c r="X83" s="70">
        <x:v>18</x:v>
      </x:c>
      <x:c r="Y83" s="70"/>
      <x:c r="Z83" s="70"/>
      <x:c r="AA83" s="70"/>
      <x:c r="AB83" s="70"/>
      <x:c r="AC83" s="70"/>
      <x:c r="AD83" s="70"/>
      <x:c r="AE83" s="70"/>
      <x:c r="AF83" s="70"/>
      <x:c r="AG83" s="70"/>
      <x:c r="AH83" s="70"/>
      <x:c r="AI83" s="70"/>
      <x:c r="AJ83" s="70"/>
      <x:c r="AK83" s="70"/>
      <x:c r="AL83" s="485" t="s">
        <x:v>1929</x:v>
      </x:c>
      <x:c r="AM83" s="70"/>
      <x:c r="AN83" s="73"/>
      <x:c r="AO83" s="70"/>
      <x:c r="AP83" s="70"/>
      <x:c r="AQ83" s="70"/>
      <x:c r="AR83" s="73"/>
      <x:c r="AS83" s="70"/>
      <x:c r="AT83" s="73"/>
      <x:c r="AU83" s="70"/>
      <x:c r="AV83" s="70"/>
      <x:c r="AW83" s="70"/>
      <x:c r="AX83" s="70"/>
      <x:c r="AY83" s="70"/>
      <x:c r="AZ83" s="70"/>
      <x:c r="BA83" s="73"/>
      <x:c r="BB83" s="70"/>
      <x:c r="BC83" s="70"/>
      <x:c r="BD83" s="70"/>
      <x:c r="BE83" s="70">
        <x:v>2</x:v>
      </x:c>
      <x:c r="BF83" s="70">
        <x:v>6</x:v>
      </x:c>
      <x:c r="BG83" s="70"/>
      <x:c r="BH83" s="70"/>
      <x:c r="BI83" s="70"/>
      <x:c r="BJ83" s="73"/>
      <x:c r="BK83" s="70"/>
      <x:c r="BL83" s="73"/>
      <x:c r="BM83" s="70"/>
      <x:c r="BN83" s="73"/>
      <x:c r="BO83" s="70"/>
      <x:c r="BP83" s="73"/>
      <x:c r="BQ83" s="70">
        <x:v>56</x:v>
      </x:c>
      <x:c r="BR83" s="70"/>
      <x:c r="BS83" s="70"/>
      <x:c r="BT83" s="70"/>
      <x:c r="BU83" s="70"/>
      <x:c r="BV83" s="485" t="s">
        <x:v>1929</x:v>
      </x:c>
      <x:c r="BW83" s="70">
        <x:v>1</x:v>
      </x:c>
      <x:c r="BX83" s="70">
        <x:v>10</x:v>
      </x:c>
      <x:c r="BY83" s="73">
        <x:v>140</x:v>
      </x:c>
      <x:c r="BZ83" s="70"/>
      <x:c r="CA83" s="73"/>
      <x:c r="CB83" s="70"/>
      <x:c r="CC83" s="73"/>
      <x:c r="CD83" s="70"/>
      <x:c r="CE83" s="70">
        <x:v>1</x:v>
      </x:c>
      <x:c r="CF83" s="73">
        <x:v>63.450000000000003</x:v>
      </x:c>
      <x:c r="CG83" s="70"/>
      <x:c r="CH83" s="70"/>
      <x:c r="CI83" s="70"/>
      <x:c r="CJ83" s="70"/>
      <x:c r="CK83" s="70"/>
      <x:c r="CL83" s="70"/>
      <x:c r="CM83" s="70"/>
      <x:c r="CN83" s="70"/>
      <x:c r="CO83" s="70">
        <x:v>1</x:v>
      </x:c>
      <x:c r="CP83" s="73">
        <x:v>156</x:v>
      </x:c>
      <x:c r="CQ83" s="70"/>
      <x:c r="CR83" s="73"/>
      <x:c r="CS83" s="70">
        <x:v>32</x:v>
      </x:c>
      <x:c r="CT83" s="70">
        <x:v>1</x:v>
      </x:c>
      <x:c r="CU83" s="70"/>
      <x:c r="CV83" s="70">
        <x:v>2</x:v>
      </x:c>
      <x:c r="CW83" s="70"/>
      <x:c r="CX83" s="70"/>
      <x:c r="CY83" s="485" t="s">
        <x:v>1929</x:v>
      </x:c>
      <x:c r="CZ83" s="70">
        <x:v>2</x:v>
      </x:c>
      <x:c r="DA83" s="73">
        <x:v>1326.77</x:v>
      </x:c>
      <x:c r="DB83" s="70"/>
      <x:c r="DC83" s="73"/>
      <x:c r="DD83" s="70"/>
      <x:c r="DE83" s="73"/>
      <x:c r="DF83" s="70"/>
      <x:c r="DG83" s="104"/>
      <x:c r="DH83" s="66"/>
    </x:row>
    <x:row r="84" spans="1:112" s="31" customFormat="1" ht="30" customHeight="1">
      <x:c r="A84" s="485" t="s">
        <x:v>2884</x:v>
      </x:c>
      <x:c r="B84" s="114">
        <x:v>0</x:v>
      </x:c>
      <x:c r="C84" s="73">
        <x:v>0</x:v>
      </x:c>
      <x:c r="D84" s="70">
        <x:v>1</x:v>
      </x:c>
      <x:c r="E84" s="73"/>
      <x:c r="F84" s="70">
        <x:v>0</x:v>
      </x:c>
      <x:c r="G84" s="73">
        <x:v>0</x:v>
      </x:c>
      <x:c r="H84" s="70">
        <x:v>0</x:v>
      </x:c>
      <x:c r="I84" s="73">
        <x:v>0</x:v>
      </x:c>
      <x:c r="J84" s="70">
        <x:v>0</x:v>
      </x:c>
      <x:c r="K84" s="70">
        <x:v>0</x:v>
      </x:c>
      <x:c r="L84" s="73">
        <x:v>0</x:v>
      </x:c>
      <x:c r="M84" s="70">
        <x:v>0</x:v>
      </x:c>
      <x:c r="N84" s="70">
        <x:v>0</x:v>
      </x:c>
      <x:c r="O84" s="70">
        <x:v>0</x:v>
      </x:c>
      <x:c r="P84" s="70">
        <x:v>0</x:v>
      </x:c>
      <x:c r="Q84" s="70">
        <x:v>0</x:v>
      </x:c>
      <x:c r="R84" s="73">
        <x:v>0</x:v>
      </x:c>
      <x:c r="S84" s="70">
        <x:v>0</x:v>
      </x:c>
      <x:c r="T84" s="73">
        <x:v>0</x:v>
      </x:c>
      <x:c r="U84" s="70">
        <x:v>0</x:v>
      </x:c>
      <x:c r="V84" s="73">
        <x:v>0</x:v>
      </x:c>
      <x:c r="W84" s="70">
        <x:v>0</x:v>
      </x:c>
      <x:c r="X84" s="70">
        <x:v>4</x:v>
      </x:c>
      <x:c r="Y84" s="70">
        <x:v>0</x:v>
      </x:c>
      <x:c r="Z84" s="70">
        <x:v>0</x:v>
      </x:c>
      <x:c r="AA84" s="70">
        <x:v>0</x:v>
      </x:c>
      <x:c r="AB84" s="70">
        <x:v>0</x:v>
      </x:c>
      <x:c r="AC84" s="70">
        <x:v>0</x:v>
      </x:c>
      <x:c r="AD84" s="70"/>
      <x:c r="AE84" s="70">
        <x:v>0</x:v>
      </x:c>
      <x:c r="AF84" s="70">
        <x:v>0</x:v>
      </x:c>
      <x:c r="AG84" s="70">
        <x:v>0</x:v>
      </x:c>
      <x:c r="AH84" s="70">
        <x:v>0</x:v>
      </x:c>
      <x:c r="AI84" s="70">
        <x:v>0</x:v>
      </x:c>
      <x:c r="AJ84" s="70">
        <x:v>0</x:v>
      </x:c>
      <x:c r="AK84" s="70">
        <x:v>0</x:v>
      </x:c>
      <x:c r="AL84" s="485" t="s">
        <x:v>2884</x:v>
      </x:c>
      <x:c r="AM84" s="70">
        <x:v>0</x:v>
      </x:c>
      <x:c r="AN84" s="73">
        <x:v>0</x:v>
      </x:c>
      <x:c r="AO84" s="70">
        <x:v>0</x:v>
      </x:c>
      <x:c r="AP84" s="70">
        <x:v>0</x:v>
      </x:c>
      <x:c r="AQ84" s="70">
        <x:v>0</x:v>
      </x:c>
      <x:c r="AR84" s="73">
        <x:v>0</x:v>
      </x:c>
      <x:c r="AS84" s="70">
        <x:v>0</x:v>
      </x:c>
      <x:c r="AT84" s="73">
        <x:v>0</x:v>
      </x:c>
      <x:c r="AU84" s="70">
        <x:v>0</x:v>
      </x:c>
      <x:c r="AV84" s="70">
        <x:v>0</x:v>
      </x:c>
      <x:c r="AW84" s="70">
        <x:v>0</x:v>
      </x:c>
      <x:c r="AX84" s="70">
        <x:v>0</x:v>
      </x:c>
      <x:c r="AY84" s="70">
        <x:v>0</x:v>
      </x:c>
      <x:c r="AZ84" s="70">
        <x:v>0</x:v>
      </x:c>
      <x:c r="BA84" s="73">
        <x:v>0</x:v>
      </x:c>
      <x:c r="BB84" s="70">
        <x:v>0</x:v>
      </x:c>
      <x:c r="BC84" s="70">
        <x:v>0</x:v>
      </x:c>
      <x:c r="BD84" s="70">
        <x:v>0</x:v>
      </x:c>
      <x:c r="BE84" s="70">
        <x:v>0</x:v>
      </x:c>
      <x:c r="BF84" s="70">
        <x:v>0</x:v>
      </x:c>
      <x:c r="BG84" s="70">
        <x:v>0</x:v>
      </x:c>
      <x:c r="BH84" s="70">
        <x:v>0</x:v>
      </x:c>
      <x:c r="BI84" s="70">
        <x:v>0</x:v>
      </x:c>
      <x:c r="BJ84" s="73">
        <x:v>0</x:v>
      </x:c>
      <x:c r="BK84" s="70">
        <x:v>0</x:v>
      </x:c>
      <x:c r="BL84" s="73">
        <x:v>0</x:v>
      </x:c>
      <x:c r="BM84" s="70">
        <x:v>0</x:v>
      </x:c>
      <x:c r="BN84" s="73">
        <x:v>0</x:v>
      </x:c>
      <x:c r="BO84" s="70">
        <x:v>1</x:v>
      </x:c>
      <x:c r="BP84" s="73">
        <x:v>66.829999999999998</x:v>
      </x:c>
      <x:c r="BQ84" s="70">
        <x:v>0</x:v>
      </x:c>
      <x:c r="BR84" s="70">
        <x:v>0</x:v>
      </x:c>
      <x:c r="BS84" s="70">
        <x:v>0</x:v>
      </x:c>
      <x:c r="BT84" s="70">
        <x:v>0</x:v>
      </x:c>
      <x:c r="BU84" s="70">
        <x:v>0</x:v>
      </x:c>
      <x:c r="BV84" s="485" t="s">
        <x:v>2884</x:v>
      </x:c>
      <x:c r="BW84" s="70">
        <x:v>0</x:v>
      </x:c>
      <x:c r="BX84" s="70">
        <x:v>0</x:v>
      </x:c>
      <x:c r="BY84" s="73"/>
      <x:c r="BZ84" s="70"/>
      <x:c r="CA84" s="73"/>
      <x:c r="CB84" s="70"/>
      <x:c r="CC84" s="73"/>
      <x:c r="CD84" s="70"/>
      <x:c r="CE84" s="70"/>
      <x:c r="CF84" s="73"/>
      <x:c r="CG84" s="70"/>
      <x:c r="CH84" s="70"/>
      <x:c r="CI84" s="70"/>
      <x:c r="CJ84" s="70"/>
      <x:c r="CK84" s="70"/>
      <x:c r="CL84" s="70"/>
      <x:c r="CM84" s="70"/>
      <x:c r="CN84" s="70"/>
      <x:c r="CO84" s="70"/>
      <x:c r="CP84" s="73"/>
      <x:c r="CQ84" s="70">
        <x:v>2</x:v>
      </x:c>
      <x:c r="CR84" s="73">
        <x:v>48.399999999999999</x:v>
      </x:c>
      <x:c r="CS84" s="70">
        <x:v>0</x:v>
      </x:c>
      <x:c r="CT84" s="70">
        <x:v>1</x:v>
      </x:c>
      <x:c r="CU84" s="70">
        <x:v>0</x:v>
      </x:c>
      <x:c r="CV84" s="70">
        <x:v>0</x:v>
      </x:c>
      <x:c r="CW84" s="70">
        <x:v>0</x:v>
      </x:c>
      <x:c r="CX84" s="70">
        <x:v>0</x:v>
      </x:c>
      <x:c r="CY84" s="485" t="s">
        <x:v>2884</x:v>
      </x:c>
      <x:c r="CZ84" s="70">
        <x:v>1</x:v>
      </x:c>
      <x:c r="DA84" s="73">
        <x:v>66.829999999999998</x:v>
      </x:c>
      <x:c r="DB84" s="70"/>
      <x:c r="DC84" s="73"/>
      <x:c r="DD84" s="70"/>
      <x:c r="DE84" s="73"/>
      <x:c r="DF84" s="70"/>
      <x:c r="DG84" s="104"/>
      <x:c r="DH84" s="66"/>
    </x:row>
    <x:row r="85" spans="1:112" s="31" customFormat="1" ht="30" customHeight="1">
      <x:c r="A85" s="370" t="s">
        <x:v>70</x:v>
      </x:c>
      <x:c r="B85" s="114">
        <x:f>B86+B88</x:f>
        <x:v>0</x:v>
      </x:c>
      <x:c r="C85" s="73">
        <x:f t="shared" ref="C85:BN85" si="57">C86+C88</x:f>
        <x:v>0</x:v>
      </x:c>
      <x:c r="D85" s="70">
        <x:f t="shared" si="57"/>
        <x:v>0</x:v>
      </x:c>
      <x:c r="E85" s="73">
        <x:f t="shared" si="57"/>
        <x:v>0</x:v>
      </x:c>
      <x:c r="F85" s="70">
        <x:f t="shared" si="57"/>
        <x:v>0</x:v>
      </x:c>
      <x:c r="G85" s="73">
        <x:f t="shared" si="57"/>
        <x:v>0</x:v>
      </x:c>
      <x:c r="H85" s="70">
        <x:f t="shared" si="57"/>
        <x:v>0</x:v>
      </x:c>
      <x:c r="I85" s="73">
        <x:f t="shared" si="57"/>
        <x:v>0</x:v>
      </x:c>
      <x:c r="J85" s="70">
        <x:f t="shared" si="57"/>
        <x:v>1</x:v>
      </x:c>
      <x:c r="K85" s="70">
        <x:f t="shared" si="57"/>
        <x:v>0</x:v>
      </x:c>
      <x:c r="L85" s="73">
        <x:f t="shared" si="57"/>
        <x:v>0</x:v>
      </x:c>
      <x:c r="M85" s="70">
        <x:f t="shared" si="57"/>
        <x:v>0</x:v>
      </x:c>
      <x:c r="N85" s="70">
        <x:f t="shared" si="57"/>
        <x:v>0</x:v>
      </x:c>
      <x:c r="O85" s="70">
        <x:f t="shared" si="57"/>
        <x:v>0</x:v>
      </x:c>
      <x:c r="P85" s="70">
        <x:f t="shared" si="57"/>
        <x:v>0</x:v>
      </x:c>
      <x:c r="Q85" s="70">
        <x:f t="shared" si="57"/>
        <x:v>0</x:v>
      </x:c>
      <x:c r="R85" s="73">
        <x:f t="shared" si="57"/>
        <x:v>0</x:v>
      </x:c>
      <x:c r="S85" s="70">
        <x:f t="shared" si="57"/>
        <x:v>0</x:v>
      </x:c>
      <x:c r="T85" s="73">
        <x:f t="shared" si="57"/>
        <x:v>0</x:v>
      </x:c>
      <x:c r="U85" s="70">
        <x:f t="shared" si="57"/>
        <x:v>0</x:v>
      </x:c>
      <x:c r="V85" s="73">
        <x:f t="shared" si="57"/>
        <x:v>0</x:v>
      </x:c>
      <x:c r="W85" s="70">
        <x:f t="shared" si="57"/>
        <x:v>0</x:v>
      </x:c>
      <x:c r="X85" s="70">
        <x:f t="shared" si="57"/>
        <x:v>16</x:v>
      </x:c>
      <x:c r="Y85" s="70">
        <x:f t="shared" si="57"/>
        <x:v>0</x:v>
      </x:c>
      <x:c r="Z85" s="70">
        <x:f t="shared" si="57"/>
        <x:v>0</x:v>
      </x:c>
      <x:c r="AA85" s="70">
        <x:f t="shared" si="57"/>
        <x:v>2</x:v>
      </x:c>
      <x:c r="AB85" s="70">
        <x:f t="shared" si="57"/>
        <x:v>0</x:v>
      </x:c>
      <x:c r="AC85" s="70">
        <x:f t="shared" si="57"/>
        <x:v>0</x:v>
      </x:c>
      <x:c r="AD85" s="70">
        <x:f t="shared" si="57"/>
        <x:v>0</x:v>
      </x:c>
      <x:c r="AE85" s="70">
        <x:f t="shared" si="57"/>
        <x:v>0</x:v>
      </x:c>
      <x:c r="AF85" s="70">
        <x:f t="shared" si="57"/>
        <x:v>0</x:v>
      </x:c>
      <x:c r="AG85" s="70">
        <x:f t="shared" si="57"/>
        <x:v>2</x:v>
      </x:c>
      <x:c r="AH85" s="70">
        <x:f t="shared" si="57"/>
        <x:v>0</x:v>
      </x:c>
      <x:c r="AI85" s="70">
        <x:f t="shared" si="57"/>
        <x:v>0</x:v>
      </x:c>
      <x:c r="AJ85" s="70">
        <x:f t="shared" si="57"/>
        <x:v>1</x:v>
      </x:c>
      <x:c r="AK85" s="70">
        <x:f t="shared" si="57"/>
        <x:v>6</x:v>
      </x:c>
      <x:c r="AL85" s="370" t="s">
        <x:v>70</x:v>
      </x:c>
      <x:c r="AM85" s="70">
        <x:f t="shared" si="57"/>
        <x:v>0</x:v>
      </x:c>
      <x:c r="AN85" s="73">
        <x:f t="shared" si="57"/>
        <x:v>0</x:v>
      </x:c>
      <x:c r="AO85" s="70">
        <x:f t="shared" si="57"/>
        <x:v>0</x:v>
      </x:c>
      <x:c r="AP85" s="70">
        <x:f t="shared" si="57"/>
        <x:v>0</x:v>
      </x:c>
      <x:c r="AQ85" s="70">
        <x:f t="shared" si="57"/>
        <x:v>0</x:v>
      </x:c>
      <x:c r="AR85" s="73">
        <x:f t="shared" si="57"/>
        <x:v>0</x:v>
      </x:c>
      <x:c r="AS85" s="70">
        <x:f t="shared" si="57"/>
        <x:v>0</x:v>
      </x:c>
      <x:c r="AT85" s="73">
        <x:f t="shared" si="57"/>
        <x:v>0</x:v>
      </x:c>
      <x:c r="AU85" s="70">
        <x:f t="shared" si="57"/>
        <x:v>0</x:v>
      </x:c>
      <x:c r="AV85" s="70">
        <x:f t="shared" si="57"/>
        <x:v>0</x:v>
      </x:c>
      <x:c r="AW85" s="70">
        <x:f t="shared" si="57"/>
        <x:v>0</x:v>
      </x:c>
      <x:c r="AX85" s="70">
        <x:f t="shared" si="57"/>
        <x:v>0</x:v>
      </x:c>
      <x:c r="AY85" s="70">
        <x:f t="shared" si="57"/>
        <x:v>0</x:v>
      </x:c>
      <x:c r="AZ85" s="70">
        <x:f t="shared" si="57"/>
        <x:v>1</x:v>
      </x:c>
      <x:c r="BA85" s="73">
        <x:f t="shared" si="57"/>
        <x:v>222</x:v>
      </x:c>
      <x:c r="BB85" s="70">
        <x:f t="shared" si="57"/>
        <x:v>0</x:v>
      </x:c>
      <x:c r="BC85" s="70">
        <x:f t="shared" si="57"/>
        <x:v>0</x:v>
      </x:c>
      <x:c r="BD85" s="70">
        <x:f t="shared" si="57"/>
        <x:v>0</x:v>
      </x:c>
      <x:c r="BE85" s="70">
        <x:f t="shared" si="57"/>
        <x:v>1</x:v>
      </x:c>
      <x:c r="BF85" s="70">
        <x:f t="shared" si="57"/>
        <x:v>11</x:v>
      </x:c>
      <x:c r="BG85" s="70">
        <x:f t="shared" si="57"/>
        <x:v>0</x:v>
      </x:c>
      <x:c r="BH85" s="70">
        <x:f t="shared" si="57"/>
        <x:v>0</x:v>
      </x:c>
      <x:c r="BI85" s="70">
        <x:f t="shared" si="57"/>
        <x:v>0</x:v>
      </x:c>
      <x:c r="BJ85" s="73">
        <x:f t="shared" si="57"/>
        <x:v>0</x:v>
      </x:c>
      <x:c r="BK85" s="70">
        <x:f t="shared" si="57"/>
        <x:v>0</x:v>
      </x:c>
      <x:c r="BL85" s="73">
        <x:f t="shared" si="57"/>
        <x:v>0</x:v>
      </x:c>
      <x:c r="BM85" s="70">
        <x:f t="shared" si="57"/>
        <x:v>0</x:v>
      </x:c>
      <x:c r="BN85" s="73">
        <x:f t="shared" si="57"/>
        <x:v>0</x:v>
      </x:c>
      <x:c r="BO85" s="70">
        <x:f t="shared" ref="BO85:DG85" si="58">BO86+BO88</x:f>
        <x:v>0</x:v>
      </x:c>
      <x:c r="BP85" s="73">
        <x:f t="shared" si="58"/>
        <x:v>0</x:v>
      </x:c>
      <x:c r="BQ85" s="70">
        <x:f t="shared" si="58"/>
        <x:v>0</x:v>
      </x:c>
      <x:c r="BR85" s="70">
        <x:f t="shared" si="58"/>
        <x:v>0</x:v>
      </x:c>
      <x:c r="BS85" s="70">
        <x:f t="shared" si="58"/>
        <x:v>0</x:v>
      </x:c>
      <x:c r="BT85" s="70">
        <x:f t="shared" si="58"/>
        <x:v>0</x:v>
      </x:c>
      <x:c r="BU85" s="70">
        <x:f t="shared" si="58"/>
        <x:v>0</x:v>
      </x:c>
      <x:c r="BV85" s="370" t="s">
        <x:v>70</x:v>
      </x:c>
      <x:c r="BW85" s="70">
        <x:f t="shared" si="58"/>
        <x:v>0</x:v>
      </x:c>
      <x:c r="BX85" s="70">
        <x:f t="shared" si="58"/>
        <x:v>0</x:v>
      </x:c>
      <x:c r="BY85" s="73">
        <x:f t="shared" si="58"/>
        <x:v>0</x:v>
      </x:c>
      <x:c r="BZ85" s="70">
        <x:f t="shared" si="58"/>
        <x:v>0</x:v>
      </x:c>
      <x:c r="CA85" s="73">
        <x:f t="shared" si="58"/>
        <x:v>0</x:v>
      </x:c>
      <x:c r="CB85" s="70">
        <x:f t="shared" si="58"/>
        <x:v>0</x:v>
      </x:c>
      <x:c r="CC85" s="73">
        <x:f t="shared" si="58"/>
        <x:v>0</x:v>
      </x:c>
      <x:c r="CD85" s="70">
        <x:f t="shared" si="58"/>
        <x:v>0</x:v>
      </x:c>
      <x:c r="CE85" s="70">
        <x:f t="shared" si="58"/>
        <x:v>1</x:v>
      </x:c>
      <x:c r="CF85" s="73">
        <x:f t="shared" si="58"/>
        <x:v>16.199999999999999</x:v>
      </x:c>
      <x:c r="CG85" s="70">
        <x:f t="shared" si="58"/>
        <x:v>0</x:v>
      </x:c>
      <x:c r="CH85" s="70">
        <x:f t="shared" si="58"/>
        <x:v>0</x:v>
      </x:c>
      <x:c r="CI85" s="70">
        <x:f t="shared" si="58"/>
        <x:v>0</x:v>
      </x:c>
      <x:c r="CJ85" s="70">
        <x:f t="shared" si="58"/>
        <x:v>0</x:v>
      </x:c>
      <x:c r="CK85" s="70">
        <x:f t="shared" si="58"/>
        <x:v>0</x:v>
      </x:c>
      <x:c r="CL85" s="70">
        <x:f t="shared" si="58"/>
        <x:v>0</x:v>
      </x:c>
      <x:c r="CM85" s="70">
        <x:f t="shared" si="58"/>
        <x:v>0</x:v>
      </x:c>
      <x:c r="CN85" s="70">
        <x:f t="shared" si="58"/>
        <x:v>0</x:v>
      </x:c>
      <x:c r="CO85" s="70">
        <x:f t="shared" si="58"/>
        <x:v>0</x:v>
      </x:c>
      <x:c r="CP85" s="73">
        <x:f t="shared" si="58"/>
        <x:v>0</x:v>
      </x:c>
      <x:c r="CQ85" s="70">
        <x:f t="shared" si="58"/>
        <x:v>2</x:v>
      </x:c>
      <x:c r="CR85" s="73">
        <x:f t="shared" si="58"/>
        <x:v>121</x:v>
      </x:c>
      <x:c r="CS85" s="70">
        <x:f t="shared" si="58"/>
        <x:v>18</x:v>
      </x:c>
      <x:c r="CT85" s="70">
        <x:f t="shared" si="58"/>
        <x:v>0</x:v>
      </x:c>
      <x:c r="CU85" s="70">
        <x:f t="shared" si="58"/>
        <x:v>0</x:v>
      </x:c>
      <x:c r="CV85" s="70">
        <x:f t="shared" si="58"/>
        <x:v>2</x:v>
      </x:c>
      <x:c r="CW85" s="70">
        <x:f t="shared" si="58"/>
        <x:v>0</x:v>
      </x:c>
      <x:c r="CX85" s="70">
        <x:f t="shared" si="58"/>
        <x:v>0</x:v>
      </x:c>
      <x:c r="CY85" s="370" t="s">
        <x:v>70</x:v>
      </x:c>
      <x:c r="CZ85" s="70">
        <x:f t="shared" si="58"/>
        <x:v>2</x:v>
      </x:c>
      <x:c r="DA85" s="73">
        <x:f t="shared" si="58"/>
        <x:v>264.69999999999999</x:v>
      </x:c>
      <x:c r="DB85" s="70">
        <x:f t="shared" si="58"/>
        <x:v>1</x:v>
      </x:c>
      <x:c r="DC85" s="73">
        <x:f t="shared" si="58"/>
        <x:v>116.84999999999999</x:v>
      </x:c>
      <x:c r="DD85" s="70">
        <x:f t="shared" si="58"/>
        <x:v>1</x:v>
      </x:c>
      <x:c r="DE85" s="73">
        <x:f t="shared" si="58"/>
        <x:v>116.84999999999999</x:v>
      </x:c>
      <x:c r="DF85" s="70">
        <x:f t="shared" si="58"/>
        <x:v>0</x:v>
      </x:c>
      <x:c r="DG85" s="104">
        <x:f t="shared" si="58"/>
        <x:v>0</x:v>
      </x:c>
      <x:c r="DH85" s="66"/>
    </x:row>
    <x:row r="86" spans="1:112" s="32" customFormat="1" ht="30" customHeight="1">
      <x:c r="A86" s="370" t="s">
        <x:v>675</x:v>
      </x:c>
      <x:c r="B86" s="114">
        <x:f>B87</x:f>
        <x:v>0</x:v>
      </x:c>
      <x:c r="C86" s="73">
        <x:f t="shared" ref="C86:BN86" si="59">C87</x:f>
        <x:v>0</x:v>
      </x:c>
      <x:c r="D86" s="70">
        <x:f t="shared" si="59"/>
        <x:v>0</x:v>
      </x:c>
      <x:c r="E86" s="73">
        <x:f t="shared" si="59"/>
        <x:v>0</x:v>
      </x:c>
      <x:c r="F86" s="70">
        <x:f t="shared" si="59"/>
        <x:v>0</x:v>
      </x:c>
      <x:c r="G86" s="73">
        <x:f t="shared" si="59"/>
        <x:v>0</x:v>
      </x:c>
      <x:c r="H86" s="70">
        <x:f t="shared" si="59"/>
        <x:v>0</x:v>
      </x:c>
      <x:c r="I86" s="73">
        <x:f t="shared" si="59"/>
        <x:v>0</x:v>
      </x:c>
      <x:c r="J86" s="70">
        <x:f t="shared" si="59"/>
        <x:v>1</x:v>
      </x:c>
      <x:c r="K86" s="70">
        <x:f t="shared" si="59"/>
        <x:v>0</x:v>
      </x:c>
      <x:c r="L86" s="73">
        <x:f t="shared" si="59"/>
        <x:v>0</x:v>
      </x:c>
      <x:c r="M86" s="70">
        <x:f t="shared" si="59"/>
        <x:v>0</x:v>
      </x:c>
      <x:c r="N86" s="70">
        <x:f t="shared" si="59"/>
        <x:v>0</x:v>
      </x:c>
      <x:c r="O86" s="70">
        <x:f t="shared" si="59"/>
        <x:v>0</x:v>
      </x:c>
      <x:c r="P86" s="70">
        <x:f t="shared" si="59"/>
        <x:v>0</x:v>
      </x:c>
      <x:c r="Q86" s="70">
        <x:f t="shared" si="59"/>
        <x:v>0</x:v>
      </x:c>
      <x:c r="R86" s="73">
        <x:f t="shared" si="59"/>
        <x:v>0</x:v>
      </x:c>
      <x:c r="S86" s="70">
        <x:f t="shared" si="59"/>
        <x:v>0</x:v>
      </x:c>
      <x:c r="T86" s="73">
        <x:f t="shared" si="59"/>
        <x:v>0</x:v>
      </x:c>
      <x:c r="U86" s="70">
        <x:f t="shared" si="59"/>
        <x:v>0</x:v>
      </x:c>
      <x:c r="V86" s="73">
        <x:f t="shared" si="59"/>
        <x:v>0</x:v>
      </x:c>
      <x:c r="W86" s="70">
        <x:f t="shared" si="59"/>
        <x:v>0</x:v>
      </x:c>
      <x:c r="X86" s="70">
        <x:f t="shared" si="59"/>
        <x:v>16</x:v>
      </x:c>
      <x:c r="Y86" s="70">
        <x:f t="shared" si="59"/>
        <x:v>0</x:v>
      </x:c>
      <x:c r="Z86" s="70">
        <x:f t="shared" si="59"/>
        <x:v>0</x:v>
      </x:c>
      <x:c r="AA86" s="70">
        <x:f t="shared" si="59"/>
        <x:v>2</x:v>
      </x:c>
      <x:c r="AB86" s="70">
        <x:f t="shared" si="59"/>
        <x:v>0</x:v>
      </x:c>
      <x:c r="AC86" s="70">
        <x:f t="shared" si="59"/>
        <x:v>0</x:v>
      </x:c>
      <x:c r="AD86" s="70">
        <x:f t="shared" si="59"/>
        <x:v>0</x:v>
      </x:c>
      <x:c r="AE86" s="70">
        <x:f t="shared" si="59"/>
        <x:v>0</x:v>
      </x:c>
      <x:c r="AF86" s="70">
        <x:f t="shared" si="59"/>
        <x:v>0</x:v>
      </x:c>
      <x:c r="AG86" s="70">
        <x:f t="shared" si="59"/>
        <x:v>2</x:v>
      </x:c>
      <x:c r="AH86" s="70">
        <x:f t="shared" si="59"/>
        <x:v>0</x:v>
      </x:c>
      <x:c r="AI86" s="70">
        <x:f t="shared" si="59"/>
        <x:v>0</x:v>
      </x:c>
      <x:c r="AJ86" s="70">
        <x:f t="shared" si="59"/>
        <x:v>1</x:v>
      </x:c>
      <x:c r="AK86" s="70">
        <x:f t="shared" si="59"/>
        <x:v>6</x:v>
      </x:c>
      <x:c r="AL86" s="370" t="s">
        <x:v>675</x:v>
      </x:c>
      <x:c r="AM86" s="70">
        <x:f t="shared" si="59"/>
        <x:v>0</x:v>
      </x:c>
      <x:c r="AN86" s="73">
        <x:f t="shared" si="59"/>
        <x:v>0</x:v>
      </x:c>
      <x:c r="AO86" s="70">
        <x:f t="shared" si="59"/>
        <x:v>0</x:v>
      </x:c>
      <x:c r="AP86" s="70">
        <x:f t="shared" si="59"/>
        <x:v>0</x:v>
      </x:c>
      <x:c r="AQ86" s="70">
        <x:f t="shared" si="59"/>
        <x:v>0</x:v>
      </x:c>
      <x:c r="AR86" s="73">
        <x:f t="shared" si="59"/>
        <x:v>0</x:v>
      </x:c>
      <x:c r="AS86" s="70">
        <x:f t="shared" si="59"/>
        <x:v>0</x:v>
      </x:c>
      <x:c r="AT86" s="73">
        <x:f t="shared" si="59"/>
        <x:v>0</x:v>
      </x:c>
      <x:c r="AU86" s="70">
        <x:f t="shared" si="59"/>
        <x:v>0</x:v>
      </x:c>
      <x:c r="AV86" s="70">
        <x:f t="shared" si="59"/>
        <x:v>0</x:v>
      </x:c>
      <x:c r="AW86" s="70">
        <x:f t="shared" si="59"/>
        <x:v>0</x:v>
      </x:c>
      <x:c r="AX86" s="70">
        <x:f t="shared" si="59"/>
        <x:v>0</x:v>
      </x:c>
      <x:c r="AY86" s="70">
        <x:f t="shared" si="59"/>
        <x:v>0</x:v>
      </x:c>
      <x:c r="AZ86" s="70">
        <x:f t="shared" si="59"/>
        <x:v>1</x:v>
      </x:c>
      <x:c r="BA86" s="73">
        <x:f t="shared" si="59"/>
        <x:v>222</x:v>
      </x:c>
      <x:c r="BB86" s="70">
        <x:f t="shared" si="59"/>
        <x:v>0</x:v>
      </x:c>
      <x:c r="BC86" s="70">
        <x:f t="shared" si="59"/>
        <x:v>0</x:v>
      </x:c>
      <x:c r="BD86" s="70">
        <x:f t="shared" si="59"/>
        <x:v>0</x:v>
      </x:c>
      <x:c r="BE86" s="70">
        <x:f t="shared" si="59"/>
        <x:v>1</x:v>
      </x:c>
      <x:c r="BF86" s="70">
        <x:f t="shared" si="59"/>
        <x:v>11</x:v>
      </x:c>
      <x:c r="BG86" s="70">
        <x:f t="shared" si="59"/>
        <x:v>0</x:v>
      </x:c>
      <x:c r="BH86" s="70">
        <x:f t="shared" si="59"/>
        <x:v>0</x:v>
      </x:c>
      <x:c r="BI86" s="70">
        <x:f t="shared" si="59"/>
        <x:v>0</x:v>
      </x:c>
      <x:c r="BJ86" s="73">
        <x:f t="shared" si="59"/>
        <x:v>0</x:v>
      </x:c>
      <x:c r="BK86" s="70">
        <x:f t="shared" si="59"/>
        <x:v>0</x:v>
      </x:c>
      <x:c r="BL86" s="73">
        <x:f t="shared" si="59"/>
        <x:v>0</x:v>
      </x:c>
      <x:c r="BM86" s="70">
        <x:f t="shared" si="59"/>
        <x:v>0</x:v>
      </x:c>
      <x:c r="BN86" s="73">
        <x:f t="shared" si="59"/>
        <x:v>0</x:v>
      </x:c>
      <x:c r="BO86" s="70">
        <x:f t="shared" ref="BO86:DG86" si="60">BO87</x:f>
        <x:v>0</x:v>
      </x:c>
      <x:c r="BP86" s="73">
        <x:f t="shared" si="60"/>
        <x:v>0</x:v>
      </x:c>
      <x:c r="BQ86" s="70">
        <x:f t="shared" si="60"/>
        <x:v>0</x:v>
      </x:c>
      <x:c r="BR86" s="70">
        <x:f t="shared" si="60"/>
        <x:v>0</x:v>
      </x:c>
      <x:c r="BS86" s="70">
        <x:f t="shared" si="60"/>
        <x:v>0</x:v>
      </x:c>
      <x:c r="BT86" s="70">
        <x:f t="shared" si="60"/>
        <x:v>0</x:v>
      </x:c>
      <x:c r="BU86" s="70">
        <x:f t="shared" si="60"/>
        <x:v>0</x:v>
      </x:c>
      <x:c r="BV86" s="370" t="s">
        <x:v>675</x:v>
      </x:c>
      <x:c r="BW86" s="70">
        <x:f t="shared" si="60"/>
        <x:v>0</x:v>
      </x:c>
      <x:c r="BX86" s="70">
        <x:f t="shared" si="60"/>
        <x:v>0</x:v>
      </x:c>
      <x:c r="BY86" s="73">
        <x:f t="shared" si="60"/>
        <x:v>0</x:v>
      </x:c>
      <x:c r="BZ86" s="70">
        <x:f t="shared" si="60"/>
        <x:v>0</x:v>
      </x:c>
      <x:c r="CA86" s="73">
        <x:f t="shared" si="60"/>
        <x:v>0</x:v>
      </x:c>
      <x:c r="CB86" s="70">
        <x:f t="shared" si="60"/>
        <x:v>0</x:v>
      </x:c>
      <x:c r="CC86" s="73">
        <x:f t="shared" si="60"/>
        <x:v>0</x:v>
      </x:c>
      <x:c r="CD86" s="70">
        <x:f t="shared" si="60"/>
        <x:v>0</x:v>
      </x:c>
      <x:c r="CE86" s="70">
        <x:f t="shared" si="60"/>
        <x:v>1</x:v>
      </x:c>
      <x:c r="CF86" s="73">
        <x:f t="shared" si="60"/>
        <x:v>16.199999999999999</x:v>
      </x:c>
      <x:c r="CG86" s="70">
        <x:f t="shared" si="60"/>
        <x:v>0</x:v>
      </x:c>
      <x:c r="CH86" s="70">
        <x:f t="shared" si="60"/>
        <x:v>0</x:v>
      </x:c>
      <x:c r="CI86" s="70">
        <x:f t="shared" si="60"/>
        <x:v>0</x:v>
      </x:c>
      <x:c r="CJ86" s="70">
        <x:f t="shared" si="60"/>
        <x:v>0</x:v>
      </x:c>
      <x:c r="CK86" s="70">
        <x:f t="shared" si="60"/>
        <x:v>0</x:v>
      </x:c>
      <x:c r="CL86" s="70">
        <x:f t="shared" si="60"/>
        <x:v>0</x:v>
      </x:c>
      <x:c r="CM86" s="70">
        <x:f t="shared" si="60"/>
        <x:v>0</x:v>
      </x:c>
      <x:c r="CN86" s="70">
        <x:f t="shared" si="60"/>
        <x:v>0</x:v>
      </x:c>
      <x:c r="CO86" s="70">
        <x:f t="shared" si="60"/>
        <x:v>0</x:v>
      </x:c>
      <x:c r="CP86" s="73">
        <x:f t="shared" si="60"/>
        <x:v>0</x:v>
      </x:c>
      <x:c r="CQ86" s="70">
        <x:f t="shared" si="60"/>
        <x:v>2</x:v>
      </x:c>
      <x:c r="CR86" s="73">
        <x:f t="shared" si="60"/>
        <x:v>121</x:v>
      </x:c>
      <x:c r="CS86" s="70">
        <x:f t="shared" si="60"/>
        <x:v>18</x:v>
      </x:c>
      <x:c r="CT86" s="70">
        <x:f t="shared" si="60"/>
        <x:v>0</x:v>
      </x:c>
      <x:c r="CU86" s="70">
        <x:f t="shared" si="60"/>
        <x:v>0</x:v>
      </x:c>
      <x:c r="CV86" s="70">
        <x:f t="shared" si="60"/>
        <x:v>2</x:v>
      </x:c>
      <x:c r="CW86" s="70">
        <x:f t="shared" si="60"/>
        <x:v>0</x:v>
      </x:c>
      <x:c r="CX86" s="70">
        <x:f t="shared" si="60"/>
        <x:v>0</x:v>
      </x:c>
      <x:c r="CY86" s="370" t="s">
        <x:v>675</x:v>
      </x:c>
      <x:c r="CZ86" s="70">
        <x:f t="shared" si="60"/>
        <x:v>2</x:v>
      </x:c>
      <x:c r="DA86" s="73">
        <x:f t="shared" si="60"/>
        <x:v>264.69999999999999</x:v>
      </x:c>
      <x:c r="DB86" s="70">
        <x:f t="shared" si="60"/>
        <x:v>1</x:v>
      </x:c>
      <x:c r="DC86" s="73">
        <x:f t="shared" si="60"/>
        <x:v>116.84999999999999</x:v>
      </x:c>
      <x:c r="DD86" s="70">
        <x:f t="shared" si="60"/>
        <x:v>1</x:v>
      </x:c>
      <x:c r="DE86" s="73">
        <x:f t="shared" si="60"/>
        <x:v>116.84999999999999</x:v>
      </x:c>
      <x:c r="DF86" s="70">
        <x:f t="shared" si="60"/>
        <x:v>0</x:v>
      </x:c>
      <x:c r="DG86" s="104">
        <x:f t="shared" si="60"/>
        <x:v>0</x:v>
      </x:c>
      <x:c r="DH86" s="67"/>
    </x:row>
    <x:row r="87" spans="1:112" s="576" customFormat="1" ht="30" customHeight="1">
      <x:c r="A87" s="485" t="s">
        <x:v>590</x:v>
      </x:c>
      <x:c r="B87" s="114"/>
      <x:c r="C87" s="73"/>
      <x:c r="D87" s="70"/>
      <x:c r="E87" s="73"/>
      <x:c r="F87" s="70"/>
      <x:c r="G87" s="73"/>
      <x:c r="H87" s="70"/>
      <x:c r="I87" s="73"/>
      <x:c r="J87" s="70">
        <x:v>1</x:v>
      </x:c>
      <x:c r="K87" s="70"/>
      <x:c r="L87" s="73"/>
      <x:c r="M87" s="70"/>
      <x:c r="N87" s="70"/>
      <x:c r="O87" s="70"/>
      <x:c r="P87" s="70"/>
      <x:c r="Q87" s="70"/>
      <x:c r="R87" s="73"/>
      <x:c r="S87" s="70"/>
      <x:c r="T87" s="73"/>
      <x:c r="U87" s="70"/>
      <x:c r="V87" s="73"/>
      <x:c r="W87" s="70"/>
      <x:c r="X87" s="70">
        <x:v>16</x:v>
      </x:c>
      <x:c r="Y87" s="70"/>
      <x:c r="Z87" s="70"/>
      <x:c r="AA87" s="70">
        <x:v>2</x:v>
      </x:c>
      <x:c r="AB87" s="70"/>
      <x:c r="AC87" s="70"/>
      <x:c r="AD87" s="70"/>
      <x:c r="AE87" s="70"/>
      <x:c r="AF87" s="70"/>
      <x:c r="AG87" s="70">
        <x:v>2</x:v>
      </x:c>
      <x:c r="AH87" s="70"/>
      <x:c r="AI87" s="70"/>
      <x:c r="AJ87" s="70">
        <x:v>1</x:v>
      </x:c>
      <x:c r="AK87" s="70">
        <x:v>6</x:v>
      </x:c>
      <x:c r="AL87" s="485" t="s">
        <x:v>590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>
        <x:v>1</x:v>
      </x:c>
      <x:c r="BA87" s="73">
        <x:v>222</x:v>
      </x:c>
      <x:c r="BB87" s="70"/>
      <x:c r="BC87" s="70"/>
      <x:c r="BD87" s="70"/>
      <x:c r="BE87" s="70">
        <x:v>1</x:v>
      </x:c>
      <x:c r="BF87" s="70">
        <x:v>11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485" t="s">
        <x:v>590</x:v>
      </x:c>
      <x:c r="BW87" s="70"/>
      <x:c r="BX87" s="70"/>
      <x:c r="BY87" s="73"/>
      <x:c r="BZ87" s="70"/>
      <x:c r="CA87" s="73"/>
      <x:c r="CB87" s="70"/>
      <x:c r="CC87" s="73"/>
      <x:c r="CD87" s="70"/>
      <x:c r="CE87" s="70">
        <x:v>1</x:v>
      </x:c>
      <x:c r="CF87" s="73">
        <x:v>16.199999999999999</x:v>
      </x:c>
      <x:c r="CG87" s="70"/>
      <x:c r="CH87" s="70"/>
      <x:c r="CI87" s="70"/>
      <x:c r="CJ87" s="70"/>
      <x:c r="CK87" s="70"/>
      <x:c r="CL87" s="70"/>
      <x:c r="CM87" s="70"/>
      <x:c r="CN87" s="70"/>
      <x:c r="CO87" s="70"/>
      <x:c r="CP87" s="73"/>
      <x:c r="CQ87" s="70">
        <x:v>2</x:v>
      </x:c>
      <x:c r="CR87" s="73">
        <x:v>121</x:v>
      </x:c>
      <x:c r="CS87" s="70">
        <x:v>18</x:v>
      </x:c>
      <x:c r="CT87" s="70"/>
      <x:c r="CU87" s="70"/>
      <x:c r="CV87" s="70">
        <x:v>2</x:v>
      </x:c>
      <x:c r="CW87" s="70"/>
      <x:c r="CX87" s="70"/>
      <x:c r="CY87" s="485" t="s">
        <x:v>590</x:v>
      </x:c>
      <x:c r="CZ87" s="70">
        <x:v>2</x:v>
      </x:c>
      <x:c r="DA87" s="73">
        <x:v>264.69999999999999</x:v>
      </x:c>
      <x:c r="DB87" s="70">
        <x:f>SUM(DD87+DF87)</x:f>
        <x:v>1</x:v>
      </x:c>
      <x:c r="DC87" s="73">
        <x:f>SUM(DE87+DG87)</x:f>
        <x:v>116.84999999999999</x:v>
      </x:c>
      <x:c r="DD87" s="70">
        <x:v>1</x:v>
      </x:c>
      <x:c r="DE87" s="73">
        <x:v>116.84999999999999</x:v>
      </x:c>
      <x:c r="DF87" s="70"/>
      <x:c r="DG87" s="474"/>
      <x:c r="DH87" s="578"/>
    </x:row>
    <x:row r="88" spans="1:112" s="33" customFormat="1" ht="30" customHeight="1">
      <x:c r="A88" s="370" t="s">
        <x:v>677</x:v>
      </x:c>
      <x:c r="B88" s="114">
        <x:f>SUM(B89:B93)</x:f>
        <x:v>0</x:v>
      </x:c>
      <x:c r="C88" s="73">
        <x:f t="shared" ref="C88:BN88" si="61">SUM(C89:C93)</x:f>
        <x:v>0</x:v>
      </x:c>
      <x:c r="D88" s="70">
        <x:f t="shared" si="61"/>
        <x:v>0</x:v>
      </x:c>
      <x:c r="E88" s="73">
        <x:f t="shared" si="61"/>
        <x:v>0</x:v>
      </x:c>
      <x:c r="F88" s="70">
        <x:f t="shared" si="61"/>
        <x:v>0</x:v>
      </x:c>
      <x:c r="G88" s="73">
        <x:f t="shared" si="61"/>
        <x:v>0</x:v>
      </x:c>
      <x:c r="H88" s="70">
        <x:f t="shared" si="61"/>
        <x:v>0</x:v>
      </x:c>
      <x:c r="I88" s="73">
        <x:f t="shared" si="61"/>
        <x:v>0</x:v>
      </x:c>
      <x:c r="J88" s="70">
        <x:f t="shared" si="61"/>
        <x:v>0</x:v>
      </x:c>
      <x:c r="K88" s="70">
        <x:f t="shared" si="61"/>
        <x:v>0</x:v>
      </x:c>
      <x:c r="L88" s="73">
        <x:f t="shared" si="61"/>
        <x:v>0</x:v>
      </x:c>
      <x:c r="M88" s="70">
        <x:f t="shared" si="61"/>
        <x:v>0</x:v>
      </x:c>
      <x:c r="N88" s="70">
        <x:f t="shared" si="61"/>
        <x:v>0</x:v>
      </x:c>
      <x:c r="O88" s="70">
        <x:f t="shared" si="61"/>
        <x:v>0</x:v>
      </x:c>
      <x:c r="P88" s="70">
        <x:f t="shared" si="61"/>
        <x:v>0</x:v>
      </x:c>
      <x:c r="Q88" s="70">
        <x:f t="shared" si="61"/>
        <x:v>0</x:v>
      </x:c>
      <x:c r="R88" s="73">
        <x:f t="shared" si="61"/>
        <x:v>0</x:v>
      </x:c>
      <x:c r="S88" s="70">
        <x:f t="shared" si="61"/>
        <x:v>0</x:v>
      </x:c>
      <x:c r="T88" s="73">
        <x:f t="shared" si="61"/>
        <x:v>0</x:v>
      </x:c>
      <x:c r="U88" s="70">
        <x:f t="shared" si="61"/>
        <x:v>0</x:v>
      </x:c>
      <x:c r="V88" s="73">
        <x:f t="shared" si="61"/>
        <x:v>0</x:v>
      </x:c>
      <x:c r="W88" s="70">
        <x:f t="shared" si="61"/>
        <x:v>0</x:v>
      </x:c>
      <x:c r="X88" s="70">
        <x:f t="shared" si="61"/>
        <x:v>0</x:v>
      </x:c>
      <x:c r="Y88" s="70">
        <x:f t="shared" si="61"/>
        <x:v>0</x:v>
      </x:c>
      <x:c r="Z88" s="70">
        <x:f t="shared" si="61"/>
        <x:v>0</x:v>
      </x:c>
      <x:c r="AA88" s="70">
        <x:f t="shared" si="61"/>
        <x:v>0</x:v>
      </x:c>
      <x:c r="AB88" s="70">
        <x:f t="shared" si="61"/>
        <x:v>0</x:v>
      </x:c>
      <x:c r="AC88" s="70">
        <x:f t="shared" si="61"/>
        <x:v>0</x:v>
      </x:c>
      <x:c r="AD88" s="70">
        <x:f t="shared" si="61"/>
        <x:v>0</x:v>
      </x:c>
      <x:c r="AE88" s="70">
        <x:f t="shared" si="61"/>
        <x:v>0</x:v>
      </x:c>
      <x:c r="AF88" s="70">
        <x:f t="shared" si="61"/>
        <x:v>0</x:v>
      </x:c>
      <x:c r="AG88" s="70">
        <x:f t="shared" si="61"/>
        <x:v>0</x:v>
      </x:c>
      <x:c r="AH88" s="70">
        <x:f t="shared" si="61"/>
        <x:v>0</x:v>
      </x:c>
      <x:c r="AI88" s="70">
        <x:f t="shared" si="61"/>
        <x:v>0</x:v>
      </x:c>
      <x:c r="AJ88" s="70">
        <x:f t="shared" si="61"/>
        <x:v>0</x:v>
      </x:c>
      <x:c r="AK88" s="70">
        <x:f t="shared" si="61"/>
        <x:v>0</x:v>
      </x:c>
      <x:c r="AL88" s="370" t="s">
        <x:v>677</x:v>
      </x:c>
      <x:c r="AM88" s="70">
        <x:f t="shared" si="61"/>
        <x:v>0</x:v>
      </x:c>
      <x:c r="AN88" s="73">
        <x:f t="shared" si="61"/>
        <x:v>0</x:v>
      </x:c>
      <x:c r="AO88" s="70">
        <x:f t="shared" si="61"/>
        <x:v>0</x:v>
      </x:c>
      <x:c r="AP88" s="70">
        <x:f t="shared" si="61"/>
        <x:v>0</x:v>
      </x:c>
      <x:c r="AQ88" s="70">
        <x:f t="shared" si="61"/>
        <x:v>0</x:v>
      </x:c>
      <x:c r="AR88" s="73">
        <x:f t="shared" si="61"/>
        <x:v>0</x:v>
      </x:c>
      <x:c r="AS88" s="70">
        <x:f t="shared" si="61"/>
        <x:v>0</x:v>
      </x:c>
      <x:c r="AT88" s="73">
        <x:f t="shared" si="61"/>
        <x:v>0</x:v>
      </x:c>
      <x:c r="AU88" s="70">
        <x:f t="shared" si="61"/>
        <x:v>0</x:v>
      </x:c>
      <x:c r="AV88" s="70">
        <x:f t="shared" si="61"/>
        <x:v>0</x:v>
      </x:c>
      <x:c r="AW88" s="70">
        <x:f t="shared" si="61"/>
        <x:v>0</x:v>
      </x:c>
      <x:c r="AX88" s="70">
        <x:f t="shared" si="61"/>
        <x:v>0</x:v>
      </x:c>
      <x:c r="AY88" s="70">
        <x:f t="shared" si="61"/>
        <x:v>0</x:v>
      </x:c>
      <x:c r="AZ88" s="70">
        <x:f t="shared" si="61"/>
        <x:v>0</x:v>
      </x:c>
      <x:c r="BA88" s="73">
        <x:f t="shared" si="61"/>
        <x:v>0</x:v>
      </x:c>
      <x:c r="BB88" s="70">
        <x:f t="shared" si="61"/>
        <x:v>0</x:v>
      </x:c>
      <x:c r="BC88" s="70">
        <x:f t="shared" si="61"/>
        <x:v>0</x:v>
      </x:c>
      <x:c r="BD88" s="70">
        <x:f t="shared" si="61"/>
        <x:v>0</x:v>
      </x:c>
      <x:c r="BE88" s="70">
        <x:f t="shared" si="61"/>
        <x:v>0</x:v>
      </x:c>
      <x:c r="BF88" s="70">
        <x:f t="shared" si="61"/>
        <x:v>0</x:v>
      </x:c>
      <x:c r="BG88" s="70">
        <x:f t="shared" si="61"/>
        <x:v>0</x:v>
      </x:c>
      <x:c r="BH88" s="70">
        <x:f t="shared" si="61"/>
        <x:v>0</x:v>
      </x:c>
      <x:c r="BI88" s="70">
        <x:f t="shared" si="61"/>
        <x:v>0</x:v>
      </x:c>
      <x:c r="BJ88" s="73">
        <x:f t="shared" si="61"/>
        <x:v>0</x:v>
      </x:c>
      <x:c r="BK88" s="70">
        <x:f t="shared" si="61"/>
        <x:v>0</x:v>
      </x:c>
      <x:c r="BL88" s="73">
        <x:f t="shared" si="61"/>
        <x:v>0</x:v>
      </x:c>
      <x:c r="BM88" s="70">
        <x:f t="shared" si="61"/>
        <x:v>0</x:v>
      </x:c>
      <x:c r="BN88" s="73">
        <x:f t="shared" si="61"/>
        <x:v>0</x:v>
      </x:c>
      <x:c r="BO88" s="70">
        <x:f t="shared" ref="BO88:DG88" si="62">SUM(BO89:BO93)</x:f>
        <x:v>0</x:v>
      </x:c>
      <x:c r="BP88" s="73">
        <x:f t="shared" si="62"/>
        <x:v>0</x:v>
      </x:c>
      <x:c r="BQ88" s="70">
        <x:f t="shared" si="62"/>
        <x:v>0</x:v>
      </x:c>
      <x:c r="BR88" s="70">
        <x:f t="shared" si="62"/>
        <x:v>0</x:v>
      </x:c>
      <x:c r="BS88" s="70">
        <x:f t="shared" si="62"/>
        <x:v>0</x:v>
      </x:c>
      <x:c r="BT88" s="70">
        <x:f t="shared" si="62"/>
        <x:v>0</x:v>
      </x:c>
      <x:c r="BU88" s="70">
        <x:f t="shared" si="62"/>
        <x:v>0</x:v>
      </x:c>
      <x:c r="BV88" s="370" t="s">
        <x:v>677</x:v>
      </x:c>
      <x:c r="BW88" s="70">
        <x:f t="shared" si="62"/>
        <x:v>0</x:v>
      </x:c>
      <x:c r="BX88" s="70">
        <x:f t="shared" si="62"/>
        <x:v>0</x:v>
      </x:c>
      <x:c r="BY88" s="73">
        <x:f t="shared" si="62"/>
        <x:v>0</x:v>
      </x:c>
      <x:c r="BZ88" s="70">
        <x:f t="shared" si="62"/>
        <x:v>0</x:v>
      </x:c>
      <x:c r="CA88" s="73">
        <x:f t="shared" si="62"/>
        <x:v>0</x:v>
      </x:c>
      <x:c r="CB88" s="70">
        <x:f t="shared" si="62"/>
        <x:v>0</x:v>
      </x:c>
      <x:c r="CC88" s="73">
        <x:f t="shared" si="62"/>
        <x:v>0</x:v>
      </x:c>
      <x:c r="CD88" s="70">
        <x:f t="shared" si="62"/>
        <x:v>0</x:v>
      </x:c>
      <x:c r="CE88" s="70">
        <x:f t="shared" si="62"/>
        <x:v>0</x:v>
      </x:c>
      <x:c r="CF88" s="73">
        <x:f t="shared" si="62"/>
        <x:v>0</x:v>
      </x:c>
      <x:c r="CG88" s="70">
        <x:f t="shared" si="62"/>
        <x:v>0</x:v>
      </x:c>
      <x:c r="CH88" s="70">
        <x:f t="shared" si="62"/>
        <x:v>0</x:v>
      </x:c>
      <x:c r="CI88" s="70">
        <x:f t="shared" si="62"/>
        <x:v>0</x:v>
      </x:c>
      <x:c r="CJ88" s="70">
        <x:f t="shared" si="62"/>
        <x:v>0</x:v>
      </x:c>
      <x:c r="CK88" s="70">
        <x:f t="shared" si="62"/>
        <x:v>0</x:v>
      </x:c>
      <x:c r="CL88" s="70">
        <x:f t="shared" si="62"/>
        <x:v>0</x:v>
      </x:c>
      <x:c r="CM88" s="70">
        <x:f t="shared" si="62"/>
        <x:v>0</x:v>
      </x:c>
      <x:c r="CN88" s="70">
        <x:f t="shared" si="62"/>
        <x:v>0</x:v>
      </x:c>
      <x:c r="CO88" s="70">
        <x:f t="shared" si="62"/>
        <x:v>0</x:v>
      </x:c>
      <x:c r="CP88" s="73">
        <x:f t="shared" si="62"/>
        <x:v>0</x:v>
      </x:c>
      <x:c r="CQ88" s="70">
        <x:f t="shared" si="62"/>
        <x:v>0</x:v>
      </x:c>
      <x:c r="CR88" s="73">
        <x:f t="shared" si="62"/>
        <x:v>0</x:v>
      </x:c>
      <x:c r="CS88" s="70">
        <x:f t="shared" si="62"/>
        <x:v>0</x:v>
      </x:c>
      <x:c r="CT88" s="70">
        <x:f t="shared" si="62"/>
        <x:v>0</x:v>
      </x:c>
      <x:c r="CU88" s="70">
        <x:f t="shared" si="62"/>
        <x:v>0</x:v>
      </x:c>
      <x:c r="CV88" s="70">
        <x:f t="shared" si="62"/>
        <x:v>0</x:v>
      </x:c>
      <x:c r="CW88" s="70">
        <x:f t="shared" si="62"/>
        <x:v>0</x:v>
      </x:c>
      <x:c r="CX88" s="70">
        <x:f t="shared" si="62"/>
        <x:v>0</x:v>
      </x:c>
      <x:c r="CY88" s="370" t="s">
        <x:v>677</x:v>
      </x:c>
      <x:c r="CZ88" s="70">
        <x:f t="shared" si="62"/>
        <x:v>0</x:v>
      </x:c>
      <x:c r="DA88" s="73">
        <x:f t="shared" si="62"/>
        <x:v>0</x:v>
      </x:c>
      <x:c r="DB88" s="70">
        <x:f t="shared" si="62"/>
        <x:v>0</x:v>
      </x:c>
      <x:c r="DC88" s="73">
        <x:f t="shared" si="62"/>
        <x:v>0</x:v>
      </x:c>
      <x:c r="DD88" s="70">
        <x:f t="shared" si="62"/>
        <x:v>0</x:v>
      </x:c>
      <x:c r="DE88" s="73">
        <x:f t="shared" si="62"/>
        <x:v>0</x:v>
      </x:c>
      <x:c r="DF88" s="70">
        <x:f t="shared" si="62"/>
        <x:v>0</x:v>
      </x:c>
      <x:c r="DG88" s="104">
        <x:f t="shared" si="62"/>
        <x:v>0</x:v>
      </x:c>
      <x:c r="DH88" s="68"/>
    </x:row>
    <x:row r="89" spans="1:112" s="31" customFormat="1" ht="30" customHeight="1">
      <x:c r="A89" s="485" t="s">
        <x:v>580</x:v>
      </x:c>
      <x:c r="B89" s="114"/>
      <x:c r="C89" s="73"/>
      <x:c r="D89" s="70"/>
      <x:c r="E89" s="73"/>
      <x:c r="F89" s="70"/>
      <x:c r="G89" s="73"/>
      <x:c r="H89" s="70"/>
      <x:c r="I89" s="73"/>
      <x:c r="J89" s="70"/>
      <x:c r="K89" s="70"/>
      <x:c r="L89" s="73"/>
      <x:c r="M89" s="70"/>
      <x:c r="N89" s="70"/>
      <x:c r="O89" s="70"/>
      <x:c r="P89" s="70"/>
      <x:c r="Q89" s="70"/>
      <x:c r="R89" s="73"/>
      <x:c r="S89" s="70"/>
      <x:c r="T89" s="73"/>
      <x:c r="U89" s="70"/>
      <x:c r="V89" s="73"/>
      <x:c r="W89" s="70"/>
      <x:c r="X89" s="70"/>
      <x:c r="Y89" s="70"/>
      <x:c r="Z89" s="70"/>
      <x:c r="AA89" s="70"/>
      <x:c r="AB89" s="70"/>
      <x:c r="AC89" s="70"/>
      <x:c r="AD89" s="70"/>
      <x:c r="AE89" s="70"/>
      <x:c r="AF89" s="70"/>
      <x:c r="AG89" s="70"/>
      <x:c r="AH89" s="70"/>
      <x:c r="AI89" s="70"/>
      <x:c r="AJ89" s="70"/>
      <x:c r="AK89" s="70"/>
      <x:c r="AL89" s="485" t="s">
        <x:v>580</x:v>
      </x:c>
      <x:c r="AM89" s="70"/>
      <x:c r="AN89" s="73"/>
      <x:c r="AO89" s="70"/>
      <x:c r="AP89" s="70"/>
      <x:c r="AQ89" s="70"/>
      <x:c r="AR89" s="73"/>
      <x:c r="AS89" s="70"/>
      <x:c r="AT89" s="73"/>
      <x:c r="AU89" s="70"/>
      <x:c r="AV89" s="70"/>
      <x:c r="AW89" s="70"/>
      <x:c r="AX89" s="70"/>
      <x:c r="AY89" s="70"/>
      <x:c r="AZ89" s="70"/>
      <x:c r="BA89" s="73"/>
      <x:c r="BB89" s="70"/>
      <x:c r="BC89" s="70"/>
      <x:c r="BD89" s="70"/>
      <x:c r="BE89" s="70"/>
      <x:c r="BF89" s="70"/>
      <x:c r="BG89" s="70"/>
      <x:c r="BH89" s="70"/>
      <x:c r="BI89" s="70"/>
      <x:c r="BJ89" s="73"/>
      <x:c r="BK89" s="70"/>
      <x:c r="BL89" s="73"/>
      <x:c r="BM89" s="70"/>
      <x:c r="BN89" s="73"/>
      <x:c r="BO89" s="70"/>
      <x:c r="BP89" s="73"/>
      <x:c r="BQ89" s="70"/>
      <x:c r="BR89" s="70"/>
      <x:c r="BS89" s="70"/>
      <x:c r="BT89" s="70"/>
      <x:c r="BU89" s="70"/>
      <x:c r="BV89" s="485" t="s">
        <x:v>580</x:v>
      </x:c>
      <x:c r="BW89" s="70"/>
      <x:c r="BX89" s="70"/>
      <x:c r="BY89" s="73"/>
      <x:c r="BZ89" s="70"/>
      <x:c r="CA89" s="73"/>
      <x:c r="CB89" s="70"/>
      <x:c r="CC89" s="73"/>
      <x:c r="CD89" s="70"/>
      <x:c r="CE89" s="70"/>
      <x:c r="CF89" s="73"/>
      <x:c r="CG89" s="70"/>
      <x:c r="CH89" s="70"/>
      <x:c r="CI89" s="70"/>
      <x:c r="CJ89" s="70"/>
      <x:c r="CK89" s="70"/>
      <x:c r="CL89" s="70"/>
      <x:c r="CM89" s="70"/>
      <x:c r="CN89" s="70"/>
      <x:c r="CO89" s="70"/>
      <x:c r="CP89" s="73"/>
      <x:c r="CQ89" s="70"/>
      <x:c r="CR89" s="73"/>
      <x:c r="CS89" s="70"/>
      <x:c r="CT89" s="70"/>
      <x:c r="CU89" s="70"/>
      <x:c r="CV89" s="70"/>
      <x:c r="CW89" s="70"/>
      <x:c r="CX89" s="70"/>
      <x:c r="CY89" s="485" t="s">
        <x:v>580</x:v>
      </x:c>
      <x:c r="CZ89" s="70"/>
      <x:c r="DA89" s="73"/>
      <x:c r="DB89" s="70"/>
      <x:c r="DC89" s="73"/>
      <x:c r="DD89" s="70"/>
      <x:c r="DE89" s="73"/>
      <x:c r="DF89" s="70"/>
      <x:c r="DG89" s="104"/>
      <x:c r="DH89" s="66"/>
    </x:row>
    <x:row r="90" spans="1:112" s="31" customFormat="1" ht="30" customHeight="1">
      <x:c r="A90" s="485" t="s">
        <x:v>2662</x:v>
      </x:c>
      <x:c r="B90" s="114"/>
      <x:c r="C90" s="73"/>
      <x:c r="D90" s="70"/>
      <x:c r="E90" s="73"/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/>
      <x:c r="T90" s="73"/>
      <x:c r="U90" s="70"/>
      <x:c r="V90" s="73"/>
      <x:c r="W90" s="70"/>
      <x:c r="X90" s="70"/>
      <x:c r="Y90" s="70"/>
      <x:c r="Z90" s="70"/>
      <x:c r="AA90" s="70"/>
      <x:c r="AB90" s="70"/>
      <x:c r="AC90" s="70"/>
      <x:c r="AD90" s="70"/>
      <x:c r="AE90" s="70"/>
      <x:c r="AF90" s="70"/>
      <x:c r="AG90" s="70"/>
      <x:c r="AH90" s="70"/>
      <x:c r="AI90" s="70"/>
      <x:c r="AJ90" s="70"/>
      <x:c r="AK90" s="70"/>
      <x:c r="AL90" s="485" t="s">
        <x:v>2662</x:v>
      </x:c>
      <x:c r="AM90" s="70"/>
      <x:c r="AN90" s="73"/>
      <x:c r="AO90" s="70"/>
      <x:c r="AP90" s="70"/>
      <x:c r="AQ90" s="70"/>
      <x:c r="AR90" s="73"/>
      <x:c r="AS90" s="70"/>
      <x:c r="AT90" s="73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70"/>
      <x:c r="BE90" s="70"/>
      <x:c r="BF90" s="70"/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485" t="s">
        <x:v>2662</x:v>
      </x:c>
      <x:c r="BW90" s="70"/>
      <x:c r="BX90" s="70"/>
      <x:c r="BY90" s="73"/>
      <x:c r="BZ90" s="70"/>
      <x:c r="CA90" s="73"/>
      <x:c r="CB90" s="70"/>
      <x:c r="CC90" s="73"/>
      <x:c r="CD90" s="70"/>
      <x:c r="CE90" s="70"/>
      <x:c r="CF90" s="73"/>
      <x:c r="CG90" s="70"/>
      <x:c r="CH90" s="70"/>
      <x:c r="CI90" s="70"/>
      <x:c r="CJ90" s="70"/>
      <x:c r="CK90" s="70"/>
      <x:c r="CL90" s="70"/>
      <x:c r="CM90" s="70"/>
      <x:c r="CN90" s="70"/>
      <x:c r="CO90" s="70"/>
      <x:c r="CP90" s="73"/>
      <x:c r="CQ90" s="70"/>
      <x:c r="CR90" s="73"/>
      <x:c r="CS90" s="70"/>
      <x:c r="CT90" s="70"/>
      <x:c r="CU90" s="70"/>
      <x:c r="CV90" s="70"/>
      <x:c r="CW90" s="70"/>
      <x:c r="CX90" s="70"/>
      <x:c r="CY90" s="485" t="s">
        <x:v>2662</x:v>
      </x:c>
      <x:c r="CZ90" s="70"/>
      <x:c r="DA90" s="73"/>
      <x:c r="DB90" s="70"/>
      <x:c r="DC90" s="73"/>
      <x:c r="DD90" s="70"/>
      <x:c r="DE90" s="73"/>
      <x:c r="DF90" s="70"/>
      <x:c r="DG90" s="104"/>
      <x:c r="DH90" s="66"/>
    </x:row>
    <x:row r="91" spans="1:112" s="31" customFormat="1" ht="30" customHeight="1">
      <x:c r="A91" s="485" t="s">
        <x:v>2643</x:v>
      </x:c>
      <x:c r="B91" s="114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/>
      <x:c r="T91" s="73"/>
      <x:c r="U91" s="70"/>
      <x:c r="V91" s="73"/>
      <x:c r="W91" s="70"/>
      <x:c r="X91" s="70"/>
      <x:c r="Y91" s="70"/>
      <x:c r="Z91" s="70"/>
      <x:c r="AA91" s="70"/>
      <x:c r="AB91" s="70"/>
      <x:c r="AC91" s="70"/>
      <x:c r="AD91" s="70"/>
      <x:c r="AE91" s="70"/>
      <x:c r="AF91" s="70"/>
      <x:c r="AG91" s="70"/>
      <x:c r="AH91" s="70"/>
      <x:c r="AI91" s="70"/>
      <x:c r="AJ91" s="70"/>
      <x:c r="AK91" s="70"/>
      <x:c r="AL91" s="485" t="s">
        <x:v>2643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/>
      <x:c r="BF91" s="70"/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485" t="s">
        <x:v>2643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/>
      <x:c r="CK91" s="70"/>
      <x:c r="CL91" s="70"/>
      <x:c r="CM91" s="70"/>
      <x:c r="CN91" s="70"/>
      <x:c r="CO91" s="70"/>
      <x:c r="CP91" s="73"/>
      <x:c r="CQ91" s="70"/>
      <x:c r="CR91" s="73"/>
      <x:c r="CS91" s="70"/>
      <x:c r="CT91" s="70"/>
      <x:c r="CU91" s="70"/>
      <x:c r="CV91" s="70"/>
      <x:c r="CW91" s="70"/>
      <x:c r="CX91" s="70"/>
      <x:c r="CY91" s="485" t="s">
        <x:v>2643</x:v>
      </x:c>
      <x:c r="CZ91" s="70"/>
      <x:c r="DA91" s="73"/>
      <x:c r="DB91" s="70"/>
      <x:c r="DC91" s="73"/>
      <x:c r="DD91" s="70"/>
      <x:c r="DE91" s="73"/>
      <x:c r="DF91" s="70"/>
      <x:c r="DG91" s="104"/>
      <x:c r="DH91" s="66"/>
    </x:row>
    <x:row r="92" spans="1:112" s="31" customFormat="1" ht="30" customHeight="1">
      <x:c r="A92" s="485" t="s">
        <x:v>2650</x:v>
      </x:c>
      <x:c r="B92" s="114"/>
      <x:c r="C92" s="73"/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/>
      <x:c r="T92" s="73"/>
      <x:c r="U92" s="70"/>
      <x:c r="V92" s="73"/>
      <x:c r="W92" s="70"/>
      <x:c r="X92" s="70"/>
      <x:c r="Y92" s="70"/>
      <x:c r="Z92" s="70"/>
      <x:c r="AA92" s="70"/>
      <x:c r="AB92" s="70"/>
      <x:c r="AC92" s="70"/>
      <x:c r="AD92" s="70"/>
      <x:c r="AE92" s="70"/>
      <x:c r="AF92" s="70"/>
      <x:c r="AG92" s="70"/>
      <x:c r="AH92" s="70"/>
      <x:c r="AI92" s="70"/>
      <x:c r="AJ92" s="70"/>
      <x:c r="AK92" s="70"/>
      <x:c r="AL92" s="485" t="s">
        <x:v>2650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/>
      <x:c r="BF92" s="70"/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485" t="s">
        <x:v>2650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/>
      <x:c r="CK92" s="70"/>
      <x:c r="CL92" s="70"/>
      <x:c r="CM92" s="70"/>
      <x:c r="CN92" s="70"/>
      <x:c r="CO92" s="70"/>
      <x:c r="CP92" s="73"/>
      <x:c r="CQ92" s="70"/>
      <x:c r="CR92" s="73"/>
      <x:c r="CS92" s="70"/>
      <x:c r="CT92" s="70"/>
      <x:c r="CU92" s="70"/>
      <x:c r="CV92" s="70"/>
      <x:c r="CW92" s="70"/>
      <x:c r="CX92" s="70"/>
      <x:c r="CY92" s="485" t="s">
        <x:v>2650</x:v>
      </x:c>
      <x:c r="CZ92" s="70"/>
      <x:c r="DA92" s="73"/>
      <x:c r="DB92" s="70"/>
      <x:c r="DC92" s="73"/>
      <x:c r="DD92" s="70"/>
      <x:c r="DE92" s="73"/>
      <x:c r="DF92" s="70"/>
      <x:c r="DG92" s="104"/>
      <x:c r="DH92" s="66"/>
    </x:row>
    <x:row r="93" spans="1:112" s="31" customFormat="1" ht="30" customHeight="1">
      <x:c r="A93" s="485" t="s">
        <x:v>2630</x:v>
      </x:c>
      <x:c r="B93" s="114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/>
      <x:c r="N93" s="70"/>
      <x:c r="O93" s="70"/>
      <x:c r="P93" s="70"/>
      <x:c r="Q93" s="70"/>
      <x:c r="R93" s="73"/>
      <x:c r="S93" s="70"/>
      <x:c r="T93" s="73"/>
      <x:c r="U93" s="70"/>
      <x:c r="V93" s="73"/>
      <x:c r="W93" s="70"/>
      <x:c r="X93" s="70"/>
      <x:c r="Y93" s="70"/>
      <x:c r="Z93" s="70"/>
      <x:c r="AA93" s="70"/>
      <x:c r="AB93" s="70"/>
      <x:c r="AC93" s="70"/>
      <x:c r="AD93" s="70"/>
      <x:c r="AE93" s="70"/>
      <x:c r="AF93" s="70"/>
      <x:c r="AG93" s="70"/>
      <x:c r="AH93" s="70"/>
      <x:c r="AI93" s="70"/>
      <x:c r="AJ93" s="70"/>
      <x:c r="AK93" s="70"/>
      <x:c r="AL93" s="485" t="s">
        <x:v>2630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/>
      <x:c r="BF93" s="70"/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485" t="s">
        <x:v>2630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/>
      <x:c r="CR93" s="73"/>
      <x:c r="CS93" s="70"/>
      <x:c r="CT93" s="70"/>
      <x:c r="CU93" s="70"/>
      <x:c r="CV93" s="70"/>
      <x:c r="CW93" s="70"/>
      <x:c r="CX93" s="70"/>
      <x:c r="CY93" s="485" t="s">
        <x:v>2630</x:v>
      </x:c>
      <x:c r="CZ93" s="70"/>
      <x:c r="DA93" s="73"/>
      <x:c r="DB93" s="70"/>
      <x:c r="DC93" s="73"/>
      <x:c r="DD93" s="70"/>
      <x:c r="DE93" s="73"/>
      <x:c r="DF93" s="70"/>
      <x:c r="DG93" s="104"/>
      <x:c r="DH93" s="66"/>
    </x:row>
    <x:row r="94" spans="1:112" s="31" customFormat="1" ht="30" customHeight="1">
      <x:c r="A94" s="370" t="s">
        <x:v>1623</x:v>
      </x:c>
      <x:c r="B94" s="114">
        <x:f>B95</x:f>
        <x:v>0</x:v>
      </x:c>
      <x:c r="C94" s="73">
        <x:f t="shared" ref="C94:BN94" si="63">C95</x:f>
        <x:v>0</x:v>
      </x:c>
      <x:c r="D94" s="70">
        <x:f t="shared" si="63"/>
        <x:v>0</x:v>
      </x:c>
      <x:c r="E94" s="73">
        <x:f t="shared" si="63"/>
        <x:v>0</x:v>
      </x:c>
      <x:c r="F94" s="70">
        <x:f t="shared" si="63"/>
        <x:v>0</x:v>
      </x:c>
      <x:c r="G94" s="73">
        <x:f t="shared" si="63"/>
        <x:v>0</x:v>
      </x:c>
      <x:c r="H94" s="70">
        <x:f t="shared" si="63"/>
        <x:v>0</x:v>
      </x:c>
      <x:c r="I94" s="73">
        <x:f t="shared" si="63"/>
        <x:v>0</x:v>
      </x:c>
      <x:c r="J94" s="70">
        <x:f t="shared" si="63"/>
        <x:v>0</x:v>
      </x:c>
      <x:c r="K94" s="70">
        <x:f t="shared" si="63"/>
        <x:v>0</x:v>
      </x:c>
      <x:c r="L94" s="73">
        <x:f t="shared" si="63"/>
        <x:v>0</x:v>
      </x:c>
      <x:c r="M94" s="70">
        <x:f t="shared" si="63"/>
        <x:v>0</x:v>
      </x:c>
      <x:c r="N94" s="70">
        <x:f t="shared" si="63"/>
        <x:v>0</x:v>
      </x:c>
      <x:c r="O94" s="70">
        <x:f t="shared" si="63"/>
        <x:v>0</x:v>
      </x:c>
      <x:c r="P94" s="70">
        <x:f t="shared" si="63"/>
        <x:v>0</x:v>
      </x:c>
      <x:c r="Q94" s="70">
        <x:f t="shared" si="63"/>
        <x:v>0</x:v>
      </x:c>
      <x:c r="R94" s="73">
        <x:f t="shared" si="63"/>
        <x:v>0</x:v>
      </x:c>
      <x:c r="S94" s="70">
        <x:f t="shared" si="63"/>
        <x:v>0</x:v>
      </x:c>
      <x:c r="T94" s="73">
        <x:f t="shared" si="63"/>
        <x:v>0</x:v>
      </x:c>
      <x:c r="U94" s="70">
        <x:f t="shared" si="63"/>
        <x:v>0</x:v>
      </x:c>
      <x:c r="V94" s="73">
        <x:f t="shared" si="63"/>
        <x:v>0</x:v>
      </x:c>
      <x:c r="W94" s="70">
        <x:f t="shared" si="63"/>
        <x:v>0</x:v>
      </x:c>
      <x:c r="X94" s="70">
        <x:f t="shared" si="63"/>
        <x:v>0</x:v>
      </x:c>
      <x:c r="Y94" s="70">
        <x:f t="shared" si="63"/>
        <x:v>0</x:v>
      </x:c>
      <x:c r="Z94" s="70">
        <x:f t="shared" si="63"/>
        <x:v>0</x:v>
      </x:c>
      <x:c r="AA94" s="70">
        <x:f t="shared" si="63"/>
        <x:v>0</x:v>
      </x:c>
      <x:c r="AB94" s="70">
        <x:f t="shared" si="63"/>
        <x:v>0</x:v>
      </x:c>
      <x:c r="AC94" s="70">
        <x:f t="shared" si="63"/>
        <x:v>0</x:v>
      </x:c>
      <x:c r="AD94" s="70">
        <x:f t="shared" si="63"/>
        <x:v>0</x:v>
      </x:c>
      <x:c r="AE94" s="70">
        <x:f t="shared" si="63"/>
        <x:v>0</x:v>
      </x:c>
      <x:c r="AF94" s="70">
        <x:f t="shared" si="63"/>
        <x:v>0</x:v>
      </x:c>
      <x:c r="AG94" s="70">
        <x:f t="shared" si="63"/>
        <x:v>0</x:v>
      </x:c>
      <x:c r="AH94" s="70">
        <x:f t="shared" si="63"/>
        <x:v>0</x:v>
      </x:c>
      <x:c r="AI94" s="70">
        <x:f t="shared" si="63"/>
        <x:v>0</x:v>
      </x:c>
      <x:c r="AJ94" s="70">
        <x:f t="shared" si="63"/>
        <x:v>0</x:v>
      </x:c>
      <x:c r="AK94" s="70">
        <x:f t="shared" si="63"/>
        <x:v>0</x:v>
      </x:c>
      <x:c r="AL94" s="370" t="s">
        <x:v>1623</x:v>
      </x:c>
      <x:c r="AM94" s="70">
        <x:f t="shared" si="63"/>
        <x:v>0</x:v>
      </x:c>
      <x:c r="AN94" s="73">
        <x:f t="shared" si="63"/>
        <x:v>0</x:v>
      </x:c>
      <x:c r="AO94" s="70">
        <x:f t="shared" si="63"/>
        <x:v>0</x:v>
      </x:c>
      <x:c r="AP94" s="70">
        <x:f t="shared" si="63"/>
        <x:v>0</x:v>
      </x:c>
      <x:c r="AQ94" s="70">
        <x:f t="shared" si="63"/>
        <x:v>0</x:v>
      </x:c>
      <x:c r="AR94" s="73">
        <x:f t="shared" si="63"/>
        <x:v>0</x:v>
      </x:c>
      <x:c r="AS94" s="70">
        <x:f t="shared" si="63"/>
        <x:v>0</x:v>
      </x:c>
      <x:c r="AT94" s="73">
        <x:f t="shared" si="63"/>
        <x:v>0</x:v>
      </x:c>
      <x:c r="AU94" s="70">
        <x:f t="shared" si="63"/>
        <x:v>0</x:v>
      </x:c>
      <x:c r="AV94" s="70">
        <x:f t="shared" si="63"/>
        <x:v>0</x:v>
      </x:c>
      <x:c r="AW94" s="70">
        <x:f t="shared" si="63"/>
        <x:v>0</x:v>
      </x:c>
      <x:c r="AX94" s="70">
        <x:f t="shared" si="63"/>
        <x:v>0</x:v>
      </x:c>
      <x:c r="AY94" s="70">
        <x:f t="shared" si="63"/>
        <x:v>0</x:v>
      </x:c>
      <x:c r="AZ94" s="70">
        <x:f t="shared" si="63"/>
        <x:v>0</x:v>
      </x:c>
      <x:c r="BA94" s="73">
        <x:f t="shared" si="63"/>
        <x:v>0</x:v>
      </x:c>
      <x:c r="BB94" s="70">
        <x:f t="shared" si="63"/>
        <x:v>0</x:v>
      </x:c>
      <x:c r="BC94" s="70">
        <x:f t="shared" si="63"/>
        <x:v>0</x:v>
      </x:c>
      <x:c r="BD94" s="70">
        <x:f t="shared" si="63"/>
        <x:v>0</x:v>
      </x:c>
      <x:c r="BE94" s="70">
        <x:f t="shared" si="63"/>
        <x:v>0</x:v>
      </x:c>
      <x:c r="BF94" s="70">
        <x:f t="shared" si="63"/>
        <x:v>0</x:v>
      </x:c>
      <x:c r="BG94" s="70">
        <x:f t="shared" si="63"/>
        <x:v>0</x:v>
      </x:c>
      <x:c r="BH94" s="70">
        <x:f t="shared" si="63"/>
        <x:v>0</x:v>
      </x:c>
      <x:c r="BI94" s="70">
        <x:f t="shared" si="63"/>
        <x:v>0</x:v>
      </x:c>
      <x:c r="BJ94" s="73">
        <x:f t="shared" si="63"/>
        <x:v>0</x:v>
      </x:c>
      <x:c r="BK94" s="70">
        <x:f t="shared" si="63"/>
        <x:v>0</x:v>
      </x:c>
      <x:c r="BL94" s="73">
        <x:f t="shared" si="63"/>
        <x:v>0</x:v>
      </x:c>
      <x:c r="BM94" s="70">
        <x:f t="shared" si="63"/>
        <x:v>0</x:v>
      </x:c>
      <x:c r="BN94" s="73">
        <x:f t="shared" si="63"/>
        <x:v>0</x:v>
      </x:c>
      <x:c r="BO94" s="70">
        <x:f t="shared" ref="BO94:DG94" si="64">BO95</x:f>
        <x:v>0</x:v>
      </x:c>
      <x:c r="BP94" s="73">
        <x:f t="shared" si="64"/>
        <x:v>0</x:v>
      </x:c>
      <x:c r="BQ94" s="70">
        <x:f t="shared" si="64"/>
        <x:v>0</x:v>
      </x:c>
      <x:c r="BR94" s="70">
        <x:f t="shared" si="64"/>
        <x:v>0</x:v>
      </x:c>
      <x:c r="BS94" s="70">
        <x:f t="shared" si="64"/>
        <x:v>0</x:v>
      </x:c>
      <x:c r="BT94" s="70">
        <x:f t="shared" si="64"/>
        <x:v>0</x:v>
      </x:c>
      <x:c r="BU94" s="70">
        <x:f t="shared" si="64"/>
        <x:v>0</x:v>
      </x:c>
      <x:c r="BV94" s="370" t="s">
        <x:v>1623</x:v>
      </x:c>
      <x:c r="BW94" s="70">
        <x:f t="shared" si="64"/>
        <x:v>0</x:v>
      </x:c>
      <x:c r="BX94" s="70">
        <x:f t="shared" si="64"/>
        <x:v>0</x:v>
      </x:c>
      <x:c r="BY94" s="73">
        <x:f t="shared" si="64"/>
        <x:v>0</x:v>
      </x:c>
      <x:c r="BZ94" s="70">
        <x:f t="shared" si="64"/>
        <x:v>0</x:v>
      </x:c>
      <x:c r="CA94" s="73">
        <x:f t="shared" si="64"/>
        <x:v>0</x:v>
      </x:c>
      <x:c r="CB94" s="70">
        <x:f t="shared" si="64"/>
        <x:v>0</x:v>
      </x:c>
      <x:c r="CC94" s="73">
        <x:f t="shared" si="64"/>
        <x:v>0</x:v>
      </x:c>
      <x:c r="CD94" s="70">
        <x:f t="shared" si="64"/>
        <x:v>0</x:v>
      </x:c>
      <x:c r="CE94" s="70">
        <x:f t="shared" si="64"/>
        <x:v>0</x:v>
      </x:c>
      <x:c r="CF94" s="73">
        <x:f t="shared" si="64"/>
        <x:v>0</x:v>
      </x:c>
      <x:c r="CG94" s="70">
        <x:f t="shared" si="64"/>
        <x:v>0</x:v>
      </x:c>
      <x:c r="CH94" s="70">
        <x:f t="shared" si="64"/>
        <x:v>0</x:v>
      </x:c>
      <x:c r="CI94" s="70">
        <x:f t="shared" si="64"/>
        <x:v>0</x:v>
      </x:c>
      <x:c r="CJ94" s="70">
        <x:f t="shared" si="64"/>
        <x:v>0</x:v>
      </x:c>
      <x:c r="CK94" s="70">
        <x:f t="shared" si="64"/>
        <x:v>0</x:v>
      </x:c>
      <x:c r="CL94" s="70">
        <x:f t="shared" si="64"/>
        <x:v>0</x:v>
      </x:c>
      <x:c r="CM94" s="70">
        <x:f t="shared" si="64"/>
        <x:v>0</x:v>
      </x:c>
      <x:c r="CN94" s="70">
        <x:f t="shared" si="64"/>
        <x:v>0</x:v>
      </x:c>
      <x:c r="CO94" s="70">
        <x:f t="shared" si="64"/>
        <x:v>0</x:v>
      </x:c>
      <x:c r="CP94" s="73">
        <x:f t="shared" si="64"/>
        <x:v>0</x:v>
      </x:c>
      <x:c r="CQ94" s="70">
        <x:f t="shared" si="64"/>
        <x:v>0</x:v>
      </x:c>
      <x:c r="CR94" s="73">
        <x:f t="shared" si="64"/>
        <x:v>0</x:v>
      </x:c>
      <x:c r="CS94" s="70">
        <x:f t="shared" si="64"/>
        <x:v>0</x:v>
      </x:c>
      <x:c r="CT94" s="70">
        <x:f t="shared" si="64"/>
        <x:v>0</x:v>
      </x:c>
      <x:c r="CU94" s="70">
        <x:f t="shared" si="64"/>
        <x:v>0</x:v>
      </x:c>
      <x:c r="CV94" s="70">
        <x:f t="shared" si="64"/>
        <x:v>0</x:v>
      </x:c>
      <x:c r="CW94" s="70">
        <x:f t="shared" si="64"/>
        <x:v>0</x:v>
      </x:c>
      <x:c r="CX94" s="70">
        <x:f t="shared" si="64"/>
        <x:v>0</x:v>
      </x:c>
      <x:c r="CY94" s="370" t="s">
        <x:v>1623</x:v>
      </x:c>
      <x:c r="CZ94" s="70">
        <x:f t="shared" si="64"/>
        <x:v>0</x:v>
      </x:c>
      <x:c r="DA94" s="73">
        <x:f t="shared" si="64"/>
        <x:v>0</x:v>
      </x:c>
      <x:c r="DB94" s="70">
        <x:f t="shared" si="64"/>
        <x:v>0</x:v>
      </x:c>
      <x:c r="DC94" s="73">
        <x:f t="shared" si="64"/>
        <x:v>0</x:v>
      </x:c>
      <x:c r="DD94" s="70">
        <x:f t="shared" si="64"/>
        <x:v>0</x:v>
      </x:c>
      <x:c r="DE94" s="73">
        <x:f t="shared" si="64"/>
        <x:v>0</x:v>
      </x:c>
      <x:c r="DF94" s="70">
        <x:f t="shared" si="64"/>
        <x:v>0</x:v>
      </x:c>
      <x:c r="DG94" s="104">
        <x:f t="shared" si="64"/>
        <x:v>0</x:v>
      </x:c>
      <x:c r="DH94" s="66"/>
    </x:row>
    <x:row r="95" spans="1:112" s="31" customFormat="1" ht="30" customHeight="1">
      <x:c r="A95" s="370" t="s">
        <x:v>675</x:v>
      </x:c>
      <x:c r="B95" s="114">
        <x:f>SUM(B96:B97)</x:f>
        <x:v>0</x:v>
      </x:c>
      <x:c r="C95" s="73">
        <x:f t="shared" ref="C95:BN95" si="65">SUM(C96:C97)</x:f>
        <x:v>0</x:v>
      </x:c>
      <x:c r="D95" s="70">
        <x:f t="shared" si="65"/>
        <x:v>0</x:v>
      </x:c>
      <x:c r="E95" s="73">
        <x:f t="shared" si="65"/>
        <x:v>0</x:v>
      </x:c>
      <x:c r="F95" s="70">
        <x:f t="shared" si="65"/>
        <x:v>0</x:v>
      </x:c>
      <x:c r="G95" s="73">
        <x:f t="shared" si="65"/>
        <x:v>0</x:v>
      </x:c>
      <x:c r="H95" s="70">
        <x:f t="shared" si="65"/>
        <x:v>0</x:v>
      </x:c>
      <x:c r="I95" s="73">
        <x:f t="shared" si="65"/>
        <x:v>0</x:v>
      </x:c>
      <x:c r="J95" s="70">
        <x:f t="shared" si="65"/>
        <x:v>0</x:v>
      </x:c>
      <x:c r="K95" s="70">
        <x:f t="shared" si="65"/>
        <x:v>0</x:v>
      </x:c>
      <x:c r="L95" s="73">
        <x:f t="shared" si="65"/>
        <x:v>0</x:v>
      </x:c>
      <x:c r="M95" s="70">
        <x:f t="shared" si="65"/>
        <x:v>0</x:v>
      </x:c>
      <x:c r="N95" s="70">
        <x:f t="shared" si="65"/>
        <x:v>0</x:v>
      </x:c>
      <x:c r="O95" s="70">
        <x:f t="shared" si="65"/>
        <x:v>0</x:v>
      </x:c>
      <x:c r="P95" s="70">
        <x:f t="shared" si="65"/>
        <x:v>0</x:v>
      </x:c>
      <x:c r="Q95" s="70">
        <x:f t="shared" si="65"/>
        <x:v>0</x:v>
      </x:c>
      <x:c r="R95" s="73">
        <x:f t="shared" si="65"/>
        <x:v>0</x:v>
      </x:c>
      <x:c r="S95" s="70">
        <x:f t="shared" si="65"/>
        <x:v>0</x:v>
      </x:c>
      <x:c r="T95" s="73">
        <x:f t="shared" si="65"/>
        <x:v>0</x:v>
      </x:c>
      <x:c r="U95" s="70">
        <x:f t="shared" si="65"/>
        <x:v>0</x:v>
      </x:c>
      <x:c r="V95" s="73">
        <x:f t="shared" si="65"/>
        <x:v>0</x:v>
      </x:c>
      <x:c r="W95" s="70">
        <x:f t="shared" si="65"/>
        <x:v>0</x:v>
      </x:c>
      <x:c r="X95" s="70">
        <x:f t="shared" si="65"/>
        <x:v>0</x:v>
      </x:c>
      <x:c r="Y95" s="70">
        <x:f t="shared" si="65"/>
        <x:v>0</x:v>
      </x:c>
      <x:c r="Z95" s="70">
        <x:f t="shared" si="65"/>
        <x:v>0</x:v>
      </x:c>
      <x:c r="AA95" s="70">
        <x:f t="shared" si="65"/>
        <x:v>0</x:v>
      </x:c>
      <x:c r="AB95" s="70">
        <x:f t="shared" si="65"/>
        <x:v>0</x:v>
      </x:c>
      <x:c r="AC95" s="70">
        <x:f t="shared" si="65"/>
        <x:v>0</x:v>
      </x:c>
      <x:c r="AD95" s="70">
        <x:f t="shared" si="65"/>
        <x:v>0</x:v>
      </x:c>
      <x:c r="AE95" s="70">
        <x:f t="shared" si="65"/>
        <x:v>0</x:v>
      </x:c>
      <x:c r="AF95" s="70">
        <x:f t="shared" si="65"/>
        <x:v>0</x:v>
      </x:c>
      <x:c r="AG95" s="70">
        <x:f t="shared" si="65"/>
        <x:v>0</x:v>
      </x:c>
      <x:c r="AH95" s="70">
        <x:f t="shared" si="65"/>
        <x:v>0</x:v>
      </x:c>
      <x:c r="AI95" s="70">
        <x:f t="shared" si="65"/>
        <x:v>0</x:v>
      </x:c>
      <x:c r="AJ95" s="70">
        <x:f t="shared" si="65"/>
        <x:v>0</x:v>
      </x:c>
      <x:c r="AK95" s="70">
        <x:f t="shared" si="65"/>
        <x:v>0</x:v>
      </x:c>
      <x:c r="AL95" s="370" t="s">
        <x:v>675</x:v>
      </x:c>
      <x:c r="AM95" s="70">
        <x:f t="shared" si="65"/>
        <x:v>0</x:v>
      </x:c>
      <x:c r="AN95" s="73">
        <x:f t="shared" si="65"/>
        <x:v>0</x:v>
      </x:c>
      <x:c r="AO95" s="70">
        <x:f t="shared" si="65"/>
        <x:v>0</x:v>
      </x:c>
      <x:c r="AP95" s="70">
        <x:f t="shared" si="65"/>
        <x:v>0</x:v>
      </x:c>
      <x:c r="AQ95" s="70">
        <x:f t="shared" si="65"/>
        <x:v>0</x:v>
      </x:c>
      <x:c r="AR95" s="73">
        <x:f t="shared" si="65"/>
        <x:v>0</x:v>
      </x:c>
      <x:c r="AS95" s="70">
        <x:f t="shared" si="65"/>
        <x:v>0</x:v>
      </x:c>
      <x:c r="AT95" s="73">
        <x:f t="shared" si="65"/>
        <x:v>0</x:v>
      </x:c>
      <x:c r="AU95" s="70">
        <x:f t="shared" si="65"/>
        <x:v>0</x:v>
      </x:c>
      <x:c r="AV95" s="70">
        <x:f t="shared" si="65"/>
        <x:v>0</x:v>
      </x:c>
      <x:c r="AW95" s="70">
        <x:f t="shared" si="65"/>
        <x:v>0</x:v>
      </x:c>
      <x:c r="AX95" s="70">
        <x:f t="shared" si="65"/>
        <x:v>0</x:v>
      </x:c>
      <x:c r="AY95" s="70">
        <x:f t="shared" si="65"/>
        <x:v>0</x:v>
      </x:c>
      <x:c r="AZ95" s="70">
        <x:f t="shared" si="65"/>
        <x:v>0</x:v>
      </x:c>
      <x:c r="BA95" s="73">
        <x:f t="shared" si="65"/>
        <x:v>0</x:v>
      </x:c>
      <x:c r="BB95" s="70">
        <x:f t="shared" si="65"/>
        <x:v>0</x:v>
      </x:c>
      <x:c r="BC95" s="70">
        <x:f t="shared" si="65"/>
        <x:v>0</x:v>
      </x:c>
      <x:c r="BD95" s="70">
        <x:f t="shared" si="65"/>
        <x:v>0</x:v>
      </x:c>
      <x:c r="BE95" s="70">
        <x:f t="shared" si="65"/>
        <x:v>0</x:v>
      </x:c>
      <x:c r="BF95" s="70">
        <x:f t="shared" si="65"/>
        <x:v>0</x:v>
      </x:c>
      <x:c r="BG95" s="70">
        <x:f t="shared" si="65"/>
        <x:v>0</x:v>
      </x:c>
      <x:c r="BH95" s="70">
        <x:f t="shared" si="65"/>
        <x:v>0</x:v>
      </x:c>
      <x:c r="BI95" s="70">
        <x:f t="shared" si="65"/>
        <x:v>0</x:v>
      </x:c>
      <x:c r="BJ95" s="73">
        <x:f t="shared" si="65"/>
        <x:v>0</x:v>
      </x:c>
      <x:c r="BK95" s="70">
        <x:f t="shared" si="65"/>
        <x:v>0</x:v>
      </x:c>
      <x:c r="BL95" s="73">
        <x:f t="shared" si="65"/>
        <x:v>0</x:v>
      </x:c>
      <x:c r="BM95" s="70">
        <x:f t="shared" si="65"/>
        <x:v>0</x:v>
      </x:c>
      <x:c r="BN95" s="73">
        <x:f t="shared" si="65"/>
        <x:v>0</x:v>
      </x:c>
      <x:c r="BO95" s="70">
        <x:f t="shared" ref="BO95:DG95" si="66">SUM(BO96:BO97)</x:f>
        <x:v>0</x:v>
      </x:c>
      <x:c r="BP95" s="73">
        <x:f t="shared" si="66"/>
        <x:v>0</x:v>
      </x:c>
      <x:c r="BQ95" s="70">
        <x:f t="shared" si="66"/>
        <x:v>0</x:v>
      </x:c>
      <x:c r="BR95" s="70">
        <x:f t="shared" si="66"/>
        <x:v>0</x:v>
      </x:c>
      <x:c r="BS95" s="70">
        <x:f t="shared" si="66"/>
        <x:v>0</x:v>
      </x:c>
      <x:c r="BT95" s="70">
        <x:f t="shared" si="66"/>
        <x:v>0</x:v>
      </x:c>
      <x:c r="BU95" s="70">
        <x:f t="shared" si="66"/>
        <x:v>0</x:v>
      </x:c>
      <x:c r="BV95" s="370" t="s">
        <x:v>675</x:v>
      </x:c>
      <x:c r="BW95" s="70">
        <x:f t="shared" si="66"/>
        <x:v>0</x:v>
      </x:c>
      <x:c r="BX95" s="70">
        <x:f t="shared" si="66"/>
        <x:v>0</x:v>
      </x:c>
      <x:c r="BY95" s="73">
        <x:f t="shared" si="66"/>
        <x:v>0</x:v>
      </x:c>
      <x:c r="BZ95" s="70">
        <x:f t="shared" si="66"/>
        <x:v>0</x:v>
      </x:c>
      <x:c r="CA95" s="73">
        <x:f t="shared" si="66"/>
        <x:v>0</x:v>
      </x:c>
      <x:c r="CB95" s="70">
        <x:f t="shared" si="66"/>
        <x:v>0</x:v>
      </x:c>
      <x:c r="CC95" s="73">
        <x:f t="shared" si="66"/>
        <x:v>0</x:v>
      </x:c>
      <x:c r="CD95" s="70">
        <x:f t="shared" si="66"/>
        <x:v>0</x:v>
      </x:c>
      <x:c r="CE95" s="70">
        <x:f t="shared" si="66"/>
        <x:v>0</x:v>
      </x:c>
      <x:c r="CF95" s="73">
        <x:f t="shared" si="66"/>
        <x:v>0</x:v>
      </x:c>
      <x:c r="CG95" s="70">
        <x:f t="shared" si="66"/>
        <x:v>0</x:v>
      </x:c>
      <x:c r="CH95" s="70">
        <x:f t="shared" si="66"/>
        <x:v>0</x:v>
      </x:c>
      <x:c r="CI95" s="70">
        <x:f t="shared" si="66"/>
        <x:v>0</x:v>
      </x:c>
      <x:c r="CJ95" s="70">
        <x:f t="shared" si="66"/>
        <x:v>0</x:v>
      </x:c>
      <x:c r="CK95" s="70">
        <x:f t="shared" si="66"/>
        <x:v>0</x:v>
      </x:c>
      <x:c r="CL95" s="70">
        <x:f t="shared" si="66"/>
        <x:v>0</x:v>
      </x:c>
      <x:c r="CM95" s="70">
        <x:f t="shared" si="66"/>
        <x:v>0</x:v>
      </x:c>
      <x:c r="CN95" s="70">
        <x:f t="shared" si="66"/>
        <x:v>0</x:v>
      </x:c>
      <x:c r="CO95" s="70">
        <x:f t="shared" si="66"/>
        <x:v>0</x:v>
      </x:c>
      <x:c r="CP95" s="73">
        <x:f t="shared" si="66"/>
        <x:v>0</x:v>
      </x:c>
      <x:c r="CQ95" s="70">
        <x:f t="shared" si="66"/>
        <x:v>0</x:v>
      </x:c>
      <x:c r="CR95" s="73">
        <x:f t="shared" si="66"/>
        <x:v>0</x:v>
      </x:c>
      <x:c r="CS95" s="70">
        <x:f t="shared" si="66"/>
        <x:v>0</x:v>
      </x:c>
      <x:c r="CT95" s="70">
        <x:f t="shared" si="66"/>
        <x:v>0</x:v>
      </x:c>
      <x:c r="CU95" s="70">
        <x:f t="shared" si="66"/>
        <x:v>0</x:v>
      </x:c>
      <x:c r="CV95" s="70">
        <x:f t="shared" si="66"/>
        <x:v>0</x:v>
      </x:c>
      <x:c r="CW95" s="70">
        <x:f t="shared" si="66"/>
        <x:v>0</x:v>
      </x:c>
      <x:c r="CX95" s="70">
        <x:f t="shared" si="66"/>
        <x:v>0</x:v>
      </x:c>
      <x:c r="CY95" s="370" t="s">
        <x:v>675</x:v>
      </x:c>
      <x:c r="CZ95" s="70">
        <x:f t="shared" si="66"/>
        <x:v>0</x:v>
      </x:c>
      <x:c r="DA95" s="73">
        <x:f t="shared" si="66"/>
        <x:v>0</x:v>
      </x:c>
      <x:c r="DB95" s="70">
        <x:f t="shared" si="66"/>
        <x:v>0</x:v>
      </x:c>
      <x:c r="DC95" s="73">
        <x:f t="shared" si="66"/>
        <x:v>0</x:v>
      </x:c>
      <x:c r="DD95" s="70">
        <x:f t="shared" si="66"/>
        <x:v>0</x:v>
      </x:c>
      <x:c r="DE95" s="73">
        <x:f t="shared" si="66"/>
        <x:v>0</x:v>
      </x:c>
      <x:c r="DF95" s="70">
        <x:f t="shared" si="66"/>
        <x:v>0</x:v>
      </x:c>
      <x:c r="DG95" s="104">
        <x:f t="shared" si="66"/>
        <x:v>0</x:v>
      </x:c>
      <x:c r="DH95" s="66"/>
    </x:row>
    <x:row r="96" spans="1:112" s="31" customFormat="1" ht="30" customHeight="1">
      <x:c r="A96" s="485" t="s">
        <x:v>2037</x:v>
      </x:c>
      <x:c r="B96" s="114"/>
      <x:c r="C96" s="73"/>
      <x:c r="D96" s="70"/>
      <x:c r="E96" s="73"/>
      <x:c r="F96" s="70"/>
      <x:c r="G96" s="73"/>
      <x:c r="H96" s="70"/>
      <x:c r="I96" s="73"/>
      <x:c r="J96" s="70"/>
      <x:c r="K96" s="70"/>
      <x:c r="L96" s="73"/>
      <x:c r="M96" s="70"/>
      <x:c r="N96" s="70"/>
      <x:c r="O96" s="70"/>
      <x:c r="P96" s="70"/>
      <x:c r="Q96" s="70"/>
      <x:c r="R96" s="73"/>
      <x:c r="S96" s="70"/>
      <x:c r="T96" s="73"/>
      <x:c r="U96" s="70"/>
      <x:c r="V96" s="73"/>
      <x:c r="W96" s="70"/>
      <x:c r="X96" s="70"/>
      <x:c r="Y96" s="70"/>
      <x:c r="Z96" s="70"/>
      <x:c r="AA96" s="70"/>
      <x:c r="AB96" s="70"/>
      <x:c r="AC96" s="70"/>
      <x:c r="AD96" s="70"/>
      <x:c r="AE96" s="70"/>
      <x:c r="AF96" s="70"/>
      <x:c r="AG96" s="70"/>
      <x:c r="AH96" s="70"/>
      <x:c r="AI96" s="70"/>
      <x:c r="AJ96" s="70"/>
      <x:c r="AK96" s="70"/>
      <x:c r="AL96" s="485" t="s">
        <x:v>2037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/>
      <x:c r="BF96" s="70"/>
      <x:c r="BG96" s="70"/>
      <x:c r="BH96" s="70"/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485" t="s">
        <x:v>2037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/>
      <x:c r="CK96" s="70"/>
      <x:c r="CL96" s="70"/>
      <x:c r="CM96" s="70"/>
      <x:c r="CN96" s="70"/>
      <x:c r="CO96" s="70"/>
      <x:c r="CP96" s="73"/>
      <x:c r="CQ96" s="70"/>
      <x:c r="CR96" s="73"/>
      <x:c r="CS96" s="70"/>
      <x:c r="CT96" s="70"/>
      <x:c r="CU96" s="70"/>
      <x:c r="CV96" s="70"/>
      <x:c r="CW96" s="70"/>
      <x:c r="CX96" s="70"/>
      <x:c r="CY96" s="485" t="s">
        <x:v>2037</x:v>
      </x:c>
      <x:c r="CZ96" s="70"/>
      <x:c r="DA96" s="73"/>
      <x:c r="DB96" s="70"/>
      <x:c r="DC96" s="73"/>
      <x:c r="DD96" s="70"/>
      <x:c r="DE96" s="73"/>
      <x:c r="DF96" s="70"/>
      <x:c r="DG96" s="104"/>
      <x:c r="DH96" s="66"/>
    </x:row>
    <x:row r="97" spans="1:112" s="31" customFormat="1" ht="30" customHeight="1">
      <x:c r="A97" s="516" t="s">
        <x:v>623</x:v>
      </x:c>
      <x:c r="B97" s="477"/>
      <x:c r="C97" s="478"/>
      <x:c r="D97" s="479"/>
      <x:c r="E97" s="478"/>
      <x:c r="F97" s="479"/>
      <x:c r="G97" s="478"/>
      <x:c r="H97" s="479"/>
      <x:c r="I97" s="478"/>
      <x:c r="J97" s="479"/>
      <x:c r="K97" s="479"/>
      <x:c r="L97" s="478"/>
      <x:c r="M97" s="479"/>
      <x:c r="N97" s="479"/>
      <x:c r="O97" s="479"/>
      <x:c r="P97" s="479"/>
      <x:c r="Q97" s="479"/>
      <x:c r="R97" s="478"/>
      <x:c r="S97" s="479"/>
      <x:c r="T97" s="478"/>
      <x:c r="U97" s="479"/>
      <x:c r="V97" s="478"/>
      <x:c r="W97" s="479"/>
      <x:c r="X97" s="479"/>
      <x:c r="Y97" s="479"/>
      <x:c r="Z97" s="479"/>
      <x:c r="AA97" s="479"/>
      <x:c r="AB97" s="479"/>
      <x:c r="AC97" s="479"/>
      <x:c r="AD97" s="479"/>
      <x:c r="AE97" s="479"/>
      <x:c r="AF97" s="479"/>
      <x:c r="AG97" s="479"/>
      <x:c r="AH97" s="479"/>
      <x:c r="AI97" s="479"/>
      <x:c r="AJ97" s="479"/>
      <x:c r="AK97" s="479"/>
      <x:c r="AL97" s="516" t="s">
        <x:v>623</x:v>
      </x:c>
      <x:c r="AM97" s="479"/>
      <x:c r="AN97" s="478"/>
      <x:c r="AO97" s="479"/>
      <x:c r="AP97" s="479"/>
      <x:c r="AQ97" s="479"/>
      <x:c r="AR97" s="478"/>
      <x:c r="AS97" s="479"/>
      <x:c r="AT97" s="478"/>
      <x:c r="AU97" s="479"/>
      <x:c r="AV97" s="479"/>
      <x:c r="AW97" s="479"/>
      <x:c r="AX97" s="479"/>
      <x:c r="AY97" s="479"/>
      <x:c r="AZ97" s="479"/>
      <x:c r="BA97" s="478"/>
      <x:c r="BB97" s="479"/>
      <x:c r="BC97" s="479"/>
      <x:c r="BD97" s="479"/>
      <x:c r="BE97" s="479"/>
      <x:c r="BF97" s="479"/>
      <x:c r="BG97" s="479"/>
      <x:c r="BH97" s="479"/>
      <x:c r="BI97" s="479"/>
      <x:c r="BJ97" s="478"/>
      <x:c r="BK97" s="479"/>
      <x:c r="BL97" s="478"/>
      <x:c r="BM97" s="479"/>
      <x:c r="BN97" s="478"/>
      <x:c r="BO97" s="479"/>
      <x:c r="BP97" s="478"/>
      <x:c r="BQ97" s="479"/>
      <x:c r="BR97" s="479"/>
      <x:c r="BS97" s="479"/>
      <x:c r="BT97" s="479"/>
      <x:c r="BU97" s="479"/>
      <x:c r="BV97" s="516" t="s">
        <x:v>623</x:v>
      </x:c>
      <x:c r="BW97" s="479"/>
      <x:c r="BX97" s="479"/>
      <x:c r="BY97" s="478"/>
      <x:c r="BZ97" s="479"/>
      <x:c r="CA97" s="478"/>
      <x:c r="CB97" s="479"/>
      <x:c r="CC97" s="478"/>
      <x:c r="CD97" s="479"/>
      <x:c r="CE97" s="479"/>
      <x:c r="CF97" s="478"/>
      <x:c r="CG97" s="479"/>
      <x:c r="CH97" s="479"/>
      <x:c r="CI97" s="479"/>
      <x:c r="CJ97" s="479"/>
      <x:c r="CK97" s="479"/>
      <x:c r="CL97" s="479"/>
      <x:c r="CM97" s="479"/>
      <x:c r="CN97" s="479"/>
      <x:c r="CO97" s="479"/>
      <x:c r="CP97" s="478"/>
      <x:c r="CQ97" s="479"/>
      <x:c r="CR97" s="478"/>
      <x:c r="CS97" s="479"/>
      <x:c r="CT97" s="479"/>
      <x:c r="CU97" s="479"/>
      <x:c r="CV97" s="479"/>
      <x:c r="CW97" s="479"/>
      <x:c r="CX97" s="479"/>
      <x:c r="CY97" s="516" t="s">
        <x:v>623</x:v>
      </x:c>
      <x:c r="CZ97" s="479"/>
      <x:c r="DA97" s="478"/>
      <x:c r="DB97" s="479"/>
      <x:c r="DC97" s="478"/>
      <x:c r="DD97" s="479"/>
      <x:c r="DE97" s="478"/>
      <x:c r="DF97" s="479"/>
      <x:c r="DG97" s="500"/>
      <x:c r="DH97" s="66"/>
    </x:row>
    <x:row r="98" spans="1:112" s="31" customFormat="1" ht="30" customHeight="1">
      <x:c r="A98" s="142" t="s">
        <x:v>2403</x:v>
      </x:c>
      <x:c r="B98" s="120">
        <x:f t="shared" ref="B98:AK98" si="67">SUM(B99,B134)</x:f>
        <x:v>1</x:v>
      </x:c>
      <x:c r="C98" s="121">
        <x:f t="shared" si="67"/>
        <x:v>1500</x:v>
      </x:c>
      <x:c r="D98" s="122">
        <x:f t="shared" si="67"/>
        <x:v>0</x:v>
      </x:c>
      <x:c r="E98" s="121">
        <x:f t="shared" si="67"/>
        <x:v>0</x:v>
      </x:c>
      <x:c r="F98" s="122">
        <x:f t="shared" si="67"/>
        <x:v>0</x:v>
      </x:c>
      <x:c r="G98" s="121">
        <x:f t="shared" si="67"/>
        <x:v>0</x:v>
      </x:c>
      <x:c r="H98" s="122">
        <x:f t="shared" si="67"/>
        <x:v>0</x:v>
      </x:c>
      <x:c r="I98" s="121">
        <x:f t="shared" si="67"/>
        <x:v>0</x:v>
      </x:c>
      <x:c r="J98" s="122">
        <x:f t="shared" si="67"/>
        <x:v>13</x:v>
      </x:c>
      <x:c r="K98" s="122">
        <x:f t="shared" si="67"/>
        <x:v>0</x:v>
      </x:c>
      <x:c r="L98" s="121">
        <x:f t="shared" si="67"/>
        <x:v>0</x:v>
      </x:c>
      <x:c r="M98" s="122">
        <x:f t="shared" si="67"/>
        <x:v>3</x:v>
      </x:c>
      <x:c r="N98" s="122">
        <x:f t="shared" si="67"/>
        <x:v>1</x:v>
      </x:c>
      <x:c r="O98" s="122">
        <x:f t="shared" si="67"/>
        <x:v>0</x:v>
      </x:c>
      <x:c r="P98" s="122">
        <x:f t="shared" si="67"/>
        <x:v>0</x:v>
      </x:c>
      <x:c r="Q98" s="122">
        <x:f t="shared" si="67"/>
        <x:v>0</x:v>
      </x:c>
      <x:c r="R98" s="121">
        <x:f t="shared" si="67"/>
        <x:v>0</x:v>
      </x:c>
      <x:c r="S98" s="122">
        <x:f t="shared" si="67"/>
        <x:v>10</x:v>
      </x:c>
      <x:c r="T98" s="121">
        <x:f t="shared" si="67"/>
        <x:v>297</x:v>
      </x:c>
      <x:c r="U98" s="122">
        <x:f t="shared" si="67"/>
        <x:v>0</x:v>
      </x:c>
      <x:c r="V98" s="121">
        <x:f t="shared" si="67"/>
        <x:v>0</x:v>
      </x:c>
      <x:c r="W98" s="122">
        <x:f t="shared" si="67"/>
        <x:v>0</x:v>
      </x:c>
      <x:c r="X98" s="122">
        <x:f t="shared" si="67"/>
        <x:v>114</x:v>
      </x:c>
      <x:c r="Y98" s="122">
        <x:f t="shared" si="67"/>
        <x:v>4</x:v>
      </x:c>
      <x:c r="Z98" s="122">
        <x:f t="shared" si="67"/>
        <x:v>5</x:v>
      </x:c>
      <x:c r="AA98" s="122">
        <x:f t="shared" si="67"/>
        <x:v>4</x:v>
      </x:c>
      <x:c r="AB98" s="122">
        <x:f t="shared" si="67"/>
        <x:v>0</x:v>
      </x:c>
      <x:c r="AC98" s="122">
        <x:f t="shared" si="67"/>
        <x:v>0</x:v>
      </x:c>
      <x:c r="AD98" s="122">
        <x:f t="shared" si="67"/>
        <x:v>0</x:v>
      </x:c>
      <x:c r="AE98" s="122">
        <x:f t="shared" si="67"/>
        <x:v>0</x:v>
      </x:c>
      <x:c r="AF98" s="122">
        <x:f t="shared" si="67"/>
        <x:v>0</x:v>
      </x:c>
      <x:c r="AG98" s="122">
        <x:f t="shared" si="67"/>
        <x:v>5</x:v>
      </x:c>
      <x:c r="AH98" s="122">
        <x:f t="shared" si="67"/>
        <x:v>0</x:v>
      </x:c>
      <x:c r="AI98" s="122">
        <x:f t="shared" si="67"/>
        <x:v>0</x:v>
      </x:c>
      <x:c r="AJ98" s="122">
        <x:f t="shared" si="67"/>
        <x:v>4</x:v>
      </x:c>
      <x:c r="AK98" s="122">
        <x:f t="shared" si="67"/>
        <x:v>12</x:v>
      </x:c>
      <x:c r="AL98" s="142" t="s">
        <x:v>2403</x:v>
      </x:c>
      <x:c r="AM98" s="122">
        <x:f t="shared" ref="AM98:BU98" si="68">SUM(AM99,AM134)</x:f>
        <x:v>0</x:v>
      </x:c>
      <x:c r="AN98" s="121">
        <x:f t="shared" si="68"/>
        <x:v>0</x:v>
      </x:c>
      <x:c r="AO98" s="122">
        <x:f t="shared" si="68"/>
        <x:v>0</x:v>
      </x:c>
      <x:c r="AP98" s="122">
        <x:f t="shared" si="68"/>
        <x:v>0</x:v>
      </x:c>
      <x:c r="AQ98" s="122">
        <x:f t="shared" si="68"/>
        <x:v>0</x:v>
      </x:c>
      <x:c r="AR98" s="121">
        <x:f t="shared" si="68"/>
        <x:v>0</x:v>
      </x:c>
      <x:c r="AS98" s="122">
        <x:f t="shared" si="68"/>
        <x:v>0</x:v>
      </x:c>
      <x:c r="AT98" s="121">
        <x:f t="shared" si="68"/>
        <x:v>0</x:v>
      </x:c>
      <x:c r="AU98" s="122">
        <x:f t="shared" si="68"/>
        <x:v>0</x:v>
      </x:c>
      <x:c r="AV98" s="122">
        <x:f t="shared" si="68"/>
        <x:v>0</x:v>
      </x:c>
      <x:c r="AW98" s="122">
        <x:f t="shared" si="68"/>
        <x:v>0</x:v>
      </x:c>
      <x:c r="AX98" s="122">
        <x:f t="shared" si="68"/>
        <x:v>0</x:v>
      </x:c>
      <x:c r="AY98" s="122">
        <x:f t="shared" si="68"/>
        <x:v>0</x:v>
      </x:c>
      <x:c r="AZ98" s="122">
        <x:f t="shared" si="68"/>
        <x:v>0</x:v>
      </x:c>
      <x:c r="BA98" s="121">
        <x:f t="shared" si="68"/>
        <x:v>0</x:v>
      </x:c>
      <x:c r="BB98" s="122">
        <x:f t="shared" si="68"/>
        <x:v>0</x:v>
      </x:c>
      <x:c r="BC98" s="122">
        <x:f t="shared" si="68"/>
        <x:v>0</x:v>
      </x:c>
      <x:c r="BD98" s="122">
        <x:f t="shared" si="68"/>
        <x:v>0</x:v>
      </x:c>
      <x:c r="BE98" s="122">
        <x:f t="shared" si="68"/>
        <x:v>23</x:v>
      </x:c>
      <x:c r="BF98" s="122">
        <x:f t="shared" si="68"/>
        <x:v>113</x:v>
      </x:c>
      <x:c r="BG98" s="122">
        <x:f t="shared" si="68"/>
        <x:v>0</x:v>
      </x:c>
      <x:c r="BH98" s="122">
        <x:f t="shared" si="68"/>
        <x:v>0</x:v>
      </x:c>
      <x:c r="BI98" s="122">
        <x:f t="shared" si="68"/>
        <x:v>0</x:v>
      </x:c>
      <x:c r="BJ98" s="121">
        <x:f t="shared" si="68"/>
        <x:v>0</x:v>
      </x:c>
      <x:c r="BK98" s="122">
        <x:f t="shared" si="68"/>
        <x:v>0</x:v>
      </x:c>
      <x:c r="BL98" s="121">
        <x:f t="shared" si="68"/>
        <x:v>0</x:v>
      </x:c>
      <x:c r="BM98" s="122">
        <x:f t="shared" si="68"/>
        <x:v>0</x:v>
      </x:c>
      <x:c r="BN98" s="121">
        <x:f t="shared" si="68"/>
        <x:v>0</x:v>
      </x:c>
      <x:c r="BO98" s="122">
        <x:f t="shared" si="68"/>
        <x:v>0</x:v>
      </x:c>
      <x:c r="BP98" s="121">
        <x:f t="shared" si="68"/>
        <x:v>0</x:v>
      </x:c>
      <x:c r="BQ98" s="122">
        <x:f t="shared" si="68"/>
        <x:v>0</x:v>
      </x:c>
      <x:c r="BR98" s="122">
        <x:f t="shared" si="68"/>
        <x:v>0</x:v>
      </x:c>
      <x:c r="BS98" s="122">
        <x:f t="shared" si="68"/>
        <x:v>0</x:v>
      </x:c>
      <x:c r="BT98" s="122">
        <x:f t="shared" si="68"/>
        <x:v>0</x:v>
      </x:c>
      <x:c r="BU98" s="122">
        <x:f t="shared" si="68"/>
        <x:v>0</x:v>
      </x:c>
      <x:c r="BV98" s="142" t="s">
        <x:v>2403</x:v>
      </x:c>
      <x:c r="BW98" s="122">
        <x:f t="shared" ref="BW98:CX98" si="69">SUM(BW99,BW134)</x:f>
        <x:v>0</x:v>
      </x:c>
      <x:c r="BX98" s="122">
        <x:f t="shared" si="69"/>
        <x:v>0</x:v>
      </x:c>
      <x:c r="BY98" s="121">
        <x:f t="shared" si="69"/>
        <x:v>0</x:v>
      </x:c>
      <x:c r="BZ98" s="122">
        <x:f t="shared" si="69"/>
        <x:v>0</x:v>
      </x:c>
      <x:c r="CA98" s="121">
        <x:f t="shared" si="69"/>
        <x:v>0</x:v>
      </x:c>
      <x:c r="CB98" s="122">
        <x:f t="shared" si="69"/>
        <x:v>0</x:v>
      </x:c>
      <x:c r="CC98" s="121">
        <x:f t="shared" si="69"/>
        <x:v>0</x:v>
      </x:c>
      <x:c r="CD98" s="122">
        <x:f t="shared" si="69"/>
        <x:v>0</x:v>
      </x:c>
      <x:c r="CE98" s="122">
        <x:f t="shared" si="69"/>
        <x:v>1</x:v>
      </x:c>
      <x:c r="CF98" s="121">
        <x:f t="shared" si="69"/>
        <x:v>8.0999999999999996</x:v>
      </x:c>
      <x:c r="CG98" s="122">
        <x:f t="shared" si="69"/>
        <x:v>0</x:v>
      </x:c>
      <x:c r="CH98" s="122">
        <x:f t="shared" si="69"/>
        <x:v>0</x:v>
      </x:c>
      <x:c r="CI98" s="122">
        <x:f t="shared" si="69"/>
        <x:v>0</x:v>
      </x:c>
      <x:c r="CJ98" s="122">
        <x:f t="shared" si="69"/>
        <x:v>1</x:v>
      </x:c>
      <x:c r="CK98" s="122">
        <x:f t="shared" si="69"/>
        <x:v>0</x:v>
      </x:c>
      <x:c r="CL98" s="122">
        <x:f t="shared" si="69"/>
        <x:v>0</x:v>
      </x:c>
      <x:c r="CM98" s="122">
        <x:f t="shared" si="69"/>
        <x:v>0</x:v>
      </x:c>
      <x:c r="CN98" s="122">
        <x:f t="shared" si="69"/>
        <x:v>0</x:v>
      </x:c>
      <x:c r="CO98" s="122">
        <x:f t="shared" si="69"/>
        <x:v>0</x:v>
      </x:c>
      <x:c r="CP98" s="121">
        <x:f t="shared" si="69"/>
        <x:v>0</x:v>
      </x:c>
      <x:c r="CQ98" s="122">
        <x:f t="shared" si="69"/>
        <x:v>3</x:v>
      </x:c>
      <x:c r="CR98" s="121">
        <x:f t="shared" si="69"/>
        <x:v>39</x:v>
      </x:c>
      <x:c r="CS98" s="122">
        <x:f t="shared" si="69"/>
        <x:v>47</x:v>
      </x:c>
      <x:c r="CT98" s="122">
        <x:f t="shared" si="69"/>
        <x:v>2</x:v>
      </x:c>
      <x:c r="CU98" s="122">
        <x:f t="shared" si="69"/>
        <x:v>5</x:v>
      </x:c>
      <x:c r="CV98" s="122">
        <x:f t="shared" si="69"/>
        <x:v>4</x:v>
      </x:c>
      <x:c r="CW98" s="122">
        <x:f t="shared" si="69"/>
        <x:v>1</x:v>
      </x:c>
      <x:c r="CX98" s="122">
        <x:f t="shared" si="69"/>
        <x:v>2</x:v>
      </x:c>
      <x:c r="CY98" s="142" t="s">
        <x:v>2403</x:v>
      </x:c>
      <x:c r="CZ98" s="122">
        <x:f t="shared" ref="CZ98:DG98" si="70">SUM(CZ99,CZ134)</x:f>
        <x:v>0</x:v>
      </x:c>
      <x:c r="DA98" s="121">
        <x:f t="shared" si="70"/>
        <x:v>0</x:v>
      </x:c>
      <x:c r="DB98" s="122">
        <x:f t="shared" si="70"/>
        <x:v>0</x:v>
      </x:c>
      <x:c r="DC98" s="121">
        <x:f t="shared" si="70"/>
        <x:v>0</x:v>
      </x:c>
      <x:c r="DD98" s="122">
        <x:f t="shared" si="70"/>
        <x:v>0</x:v>
      </x:c>
      <x:c r="DE98" s="121">
        <x:f t="shared" si="70"/>
        <x:v>0</x:v>
      </x:c>
      <x:c r="DF98" s="122">
        <x:f t="shared" si="70"/>
        <x:v>0</x:v>
      </x:c>
      <x:c r="DG98" s="123">
        <x:f t="shared" si="70"/>
        <x:v>0</x:v>
      </x:c>
      <x:c r="DH98" s="66"/>
    </x:row>
    <x:row r="99" spans="1:112" s="31" customFormat="1" ht="30" customHeight="1">
      <x:c r="A99" s="368" t="s">
        <x:v>1065</x:v>
      </x:c>
      <x:c r="B99" s="113">
        <x:f>SUM(B100:B133)</x:f>
        <x:v>1</x:v>
      </x:c>
      <x:c r="C99" s="82">
        <x:f t="shared" ref="C99:BN99" si="71">SUM(C100:C133)</x:f>
        <x:v>1500</x:v>
      </x:c>
      <x:c r="D99" s="81">
        <x:f t="shared" si="71"/>
        <x:v>0</x:v>
      </x:c>
      <x:c r="E99" s="82">
        <x:f t="shared" si="71"/>
        <x:v>0</x:v>
      </x:c>
      <x:c r="F99" s="81">
        <x:f t="shared" si="71"/>
        <x:v>0</x:v>
      </x:c>
      <x:c r="G99" s="82">
        <x:f t="shared" si="71"/>
        <x:v>0</x:v>
      </x:c>
      <x:c r="H99" s="81">
        <x:f t="shared" si="71"/>
        <x:v>0</x:v>
      </x:c>
      <x:c r="I99" s="82">
        <x:f t="shared" si="71"/>
        <x:v>0</x:v>
      </x:c>
      <x:c r="J99" s="81">
        <x:f t="shared" si="71"/>
        <x:v>13</x:v>
      </x:c>
      <x:c r="K99" s="81">
        <x:f t="shared" si="71"/>
        <x:v>0</x:v>
      </x:c>
      <x:c r="L99" s="82">
        <x:f t="shared" si="71"/>
        <x:v>0</x:v>
      </x:c>
      <x:c r="M99" s="81">
        <x:f t="shared" si="71"/>
        <x:v>3</x:v>
      </x:c>
      <x:c r="N99" s="81">
        <x:f t="shared" si="71"/>
        <x:v>1</x:v>
      </x:c>
      <x:c r="O99" s="81">
        <x:f t="shared" si="71"/>
        <x:v>0</x:v>
      </x:c>
      <x:c r="P99" s="81">
        <x:f t="shared" si="71"/>
        <x:v>0</x:v>
      </x:c>
      <x:c r="Q99" s="81">
        <x:f t="shared" si="71"/>
        <x:v>0</x:v>
      </x:c>
      <x:c r="R99" s="82">
        <x:f t="shared" si="71"/>
        <x:v>0</x:v>
      </x:c>
      <x:c r="S99" s="81">
        <x:f t="shared" si="71"/>
        <x:v>8</x:v>
      </x:c>
      <x:c r="T99" s="82">
        <x:f t="shared" si="71"/>
        <x:v>247</x:v>
      </x:c>
      <x:c r="U99" s="81">
        <x:f t="shared" si="71"/>
        <x:v>0</x:v>
      </x:c>
      <x:c r="V99" s="82">
        <x:f t="shared" si="71"/>
        <x:v>0</x:v>
      </x:c>
      <x:c r="W99" s="81">
        <x:f t="shared" si="71"/>
        <x:v>0</x:v>
      </x:c>
      <x:c r="X99" s="81">
        <x:f t="shared" si="71"/>
        <x:v>107</x:v>
      </x:c>
      <x:c r="Y99" s="81">
        <x:f t="shared" si="71"/>
        <x:v>3</x:v>
      </x:c>
      <x:c r="Z99" s="81">
        <x:f t="shared" si="71"/>
        <x:v>4</x:v>
      </x:c>
      <x:c r="AA99" s="81">
        <x:f t="shared" si="71"/>
        <x:v>4</x:v>
      </x:c>
      <x:c r="AB99" s="81">
        <x:f t="shared" si="71"/>
        <x:v>0</x:v>
      </x:c>
      <x:c r="AC99" s="81">
        <x:f t="shared" si="71"/>
        <x:v>0</x:v>
      </x:c>
      <x:c r="AD99" s="81">
        <x:f t="shared" si="71"/>
        <x:v>0</x:v>
      </x:c>
      <x:c r="AE99" s="81">
        <x:f t="shared" si="71"/>
        <x:v>0</x:v>
      </x:c>
      <x:c r="AF99" s="81">
        <x:f t="shared" si="71"/>
        <x:v>0</x:v>
      </x:c>
      <x:c r="AG99" s="81">
        <x:f t="shared" si="71"/>
        <x:v>5</x:v>
      </x:c>
      <x:c r="AH99" s="81">
        <x:f t="shared" si="71"/>
        <x:v>0</x:v>
      </x:c>
      <x:c r="AI99" s="81">
        <x:f t="shared" si="71"/>
        <x:v>0</x:v>
      </x:c>
      <x:c r="AJ99" s="81">
        <x:f t="shared" si="71"/>
        <x:v>4</x:v>
      </x:c>
      <x:c r="AK99" s="81">
        <x:f t="shared" si="71"/>
        <x:v>12</x:v>
      </x:c>
      <x:c r="AL99" s="368" t="s">
        <x:v>1065</x:v>
      </x:c>
      <x:c r="AM99" s="81">
        <x:f t="shared" si="71"/>
        <x:v>0</x:v>
      </x:c>
      <x:c r="AN99" s="82">
        <x:f t="shared" si="71"/>
        <x:v>0</x:v>
      </x:c>
      <x:c r="AO99" s="81">
        <x:f t="shared" si="71"/>
        <x:v>0</x:v>
      </x:c>
      <x:c r="AP99" s="81">
        <x:f t="shared" si="71"/>
        <x:v>0</x:v>
      </x:c>
      <x:c r="AQ99" s="81">
        <x:f t="shared" si="71"/>
        <x:v>0</x:v>
      </x:c>
      <x:c r="AR99" s="82">
        <x:f t="shared" si="71"/>
        <x:v>0</x:v>
      </x:c>
      <x:c r="AS99" s="81">
        <x:f t="shared" si="71"/>
        <x:v>0</x:v>
      </x:c>
      <x:c r="AT99" s="82">
        <x:f t="shared" si="71"/>
        <x:v>0</x:v>
      </x:c>
      <x:c r="AU99" s="81">
        <x:f t="shared" si="71"/>
        <x:v>0</x:v>
      </x:c>
      <x:c r="AV99" s="81">
        <x:f t="shared" si="71"/>
        <x:v>0</x:v>
      </x:c>
      <x:c r="AW99" s="81">
        <x:f t="shared" si="71"/>
        <x:v>0</x:v>
      </x:c>
      <x:c r="AX99" s="81">
        <x:f t="shared" si="71"/>
        <x:v>0</x:v>
      </x:c>
      <x:c r="AY99" s="81">
        <x:f t="shared" si="71"/>
        <x:v>0</x:v>
      </x:c>
      <x:c r="AZ99" s="81">
        <x:f t="shared" si="71"/>
        <x:v>0</x:v>
      </x:c>
      <x:c r="BA99" s="82">
        <x:f t="shared" si="71"/>
        <x:v>0</x:v>
      </x:c>
      <x:c r="BB99" s="81">
        <x:f t="shared" si="71"/>
        <x:v>0</x:v>
      </x:c>
      <x:c r="BC99" s="81">
        <x:f t="shared" si="71"/>
        <x:v>0</x:v>
      </x:c>
      <x:c r="BD99" s="81">
        <x:f t="shared" si="71"/>
        <x:v>0</x:v>
      </x:c>
      <x:c r="BE99" s="81">
        <x:f t="shared" si="71"/>
        <x:v>23</x:v>
      </x:c>
      <x:c r="BF99" s="81">
        <x:f t="shared" si="71"/>
        <x:v>113</x:v>
      </x:c>
      <x:c r="BG99" s="81">
        <x:f t="shared" si="71"/>
        <x:v>0</x:v>
      </x:c>
      <x:c r="BH99" s="81">
        <x:f t="shared" si="71"/>
        <x:v>0</x:v>
      </x:c>
      <x:c r="BI99" s="81">
        <x:f t="shared" si="71"/>
        <x:v>0</x:v>
      </x:c>
      <x:c r="BJ99" s="82">
        <x:f t="shared" si="71"/>
        <x:v>0</x:v>
      </x:c>
      <x:c r="BK99" s="81">
        <x:f t="shared" si="71"/>
        <x:v>0</x:v>
      </x:c>
      <x:c r="BL99" s="82">
        <x:f t="shared" si="71"/>
        <x:v>0</x:v>
      </x:c>
      <x:c r="BM99" s="81">
        <x:f t="shared" si="71"/>
        <x:v>0</x:v>
      </x:c>
      <x:c r="BN99" s="82">
        <x:f t="shared" si="71"/>
        <x:v>0</x:v>
      </x:c>
      <x:c r="BO99" s="81">
        <x:f t="shared" ref="BO99:DG99" si="72">SUM(BO100:BO133)</x:f>
        <x:v>0</x:v>
      </x:c>
      <x:c r="BP99" s="82">
        <x:f t="shared" si="72"/>
        <x:v>0</x:v>
      </x:c>
      <x:c r="BQ99" s="81">
        <x:f t="shared" si="72"/>
        <x:v>0</x:v>
      </x:c>
      <x:c r="BR99" s="81">
        <x:f t="shared" si="72"/>
        <x:v>0</x:v>
      </x:c>
      <x:c r="BS99" s="81">
        <x:f t="shared" si="72"/>
        <x:v>0</x:v>
      </x:c>
      <x:c r="BT99" s="81">
        <x:f t="shared" si="72"/>
        <x:v>0</x:v>
      </x:c>
      <x:c r="BU99" s="81">
        <x:f t="shared" si="72"/>
        <x:v>0</x:v>
      </x:c>
      <x:c r="BV99" s="368" t="s">
        <x:v>1065</x:v>
      </x:c>
      <x:c r="BW99" s="81">
        <x:f t="shared" si="72"/>
        <x:v>0</x:v>
      </x:c>
      <x:c r="BX99" s="81">
        <x:f t="shared" si="72"/>
        <x:v>0</x:v>
      </x:c>
      <x:c r="BY99" s="82">
        <x:f t="shared" si="72"/>
        <x:v>0</x:v>
      </x:c>
      <x:c r="BZ99" s="81">
        <x:f t="shared" si="72"/>
        <x:v>0</x:v>
      </x:c>
      <x:c r="CA99" s="82">
        <x:f t="shared" si="72"/>
        <x:v>0</x:v>
      </x:c>
      <x:c r="CB99" s="81">
        <x:f t="shared" si="72"/>
        <x:v>0</x:v>
      </x:c>
      <x:c r="CC99" s="82">
        <x:f t="shared" si="72"/>
        <x:v>0</x:v>
      </x:c>
      <x:c r="CD99" s="81">
        <x:f t="shared" si="72"/>
        <x:v>0</x:v>
      </x:c>
      <x:c r="CE99" s="81">
        <x:f t="shared" si="72"/>
        <x:v>1</x:v>
      </x:c>
      <x:c r="CF99" s="82">
        <x:f t="shared" si="72"/>
        <x:v>8.0999999999999996</x:v>
      </x:c>
      <x:c r="CG99" s="81">
        <x:f t="shared" si="72"/>
        <x:v>0</x:v>
      </x:c>
      <x:c r="CH99" s="81">
        <x:f t="shared" si="72"/>
        <x:v>0</x:v>
      </x:c>
      <x:c r="CI99" s="81">
        <x:f t="shared" si="72"/>
        <x:v>0</x:v>
      </x:c>
      <x:c r="CJ99" s="81">
        <x:f t="shared" si="72"/>
        <x:v>1</x:v>
      </x:c>
      <x:c r="CK99" s="81">
        <x:f t="shared" si="72"/>
        <x:v>0</x:v>
      </x:c>
      <x:c r="CL99" s="81">
        <x:f t="shared" si="72"/>
        <x:v>0</x:v>
      </x:c>
      <x:c r="CM99" s="81">
        <x:f t="shared" si="72"/>
        <x:v>0</x:v>
      </x:c>
      <x:c r="CN99" s="81">
        <x:f t="shared" si="72"/>
        <x:v>0</x:v>
      </x:c>
      <x:c r="CO99" s="81">
        <x:f t="shared" si="72"/>
        <x:v>0</x:v>
      </x:c>
      <x:c r="CP99" s="82">
        <x:f t="shared" si="72"/>
        <x:v>0</x:v>
      </x:c>
      <x:c r="CQ99" s="81">
        <x:f t="shared" si="72"/>
        <x:v>3</x:v>
      </x:c>
      <x:c r="CR99" s="82">
        <x:f t="shared" si="72"/>
        <x:v>39</x:v>
      </x:c>
      <x:c r="CS99" s="81">
        <x:f t="shared" si="72"/>
        <x:v>47</x:v>
      </x:c>
      <x:c r="CT99" s="81">
        <x:f t="shared" si="72"/>
        <x:v>2</x:v>
      </x:c>
      <x:c r="CU99" s="81">
        <x:f t="shared" si="72"/>
        <x:v>5</x:v>
      </x:c>
      <x:c r="CV99" s="81">
        <x:f t="shared" si="72"/>
        <x:v>4</x:v>
      </x:c>
      <x:c r="CW99" s="81">
        <x:f t="shared" si="72"/>
        <x:v>1</x:v>
      </x:c>
      <x:c r="CX99" s="81">
        <x:f t="shared" si="72"/>
        <x:v>2</x:v>
      </x:c>
      <x:c r="CY99" s="368" t="s">
        <x:v>1065</x:v>
      </x:c>
      <x:c r="CZ99" s="81">
        <x:f t="shared" si="72"/>
        <x:v>0</x:v>
      </x:c>
      <x:c r="DA99" s="82">
        <x:f t="shared" si="72"/>
        <x:v>0</x:v>
      </x:c>
      <x:c r="DB99" s="81">
        <x:f t="shared" si="72"/>
        <x:v>0</x:v>
      </x:c>
      <x:c r="DC99" s="82">
        <x:f t="shared" si="72"/>
        <x:v>0</x:v>
      </x:c>
      <x:c r="DD99" s="81">
        <x:f t="shared" si="72"/>
        <x:v>0</x:v>
      </x:c>
      <x:c r="DE99" s="82">
        <x:f t="shared" si="72"/>
        <x:v>0</x:v>
      </x:c>
      <x:c r="DF99" s="81">
        <x:f t="shared" si="72"/>
        <x:v>0</x:v>
      </x:c>
      <x:c r="DG99" s="109">
        <x:f t="shared" si="72"/>
        <x:v>0</x:v>
      </x:c>
      <x:c r="DH99" s="66"/>
    </x:row>
    <x:row r="100" spans="1:112" s="31" customFormat="1" ht="30" customHeight="1">
      <x:c r="A100" s="485" t="s">
        <x:v>2648</x:v>
      </x:c>
      <x:c r="B100" s="114"/>
      <x:c r="C100" s="73"/>
      <x:c r="D100" s="70"/>
      <x:c r="E100" s="73"/>
      <x:c r="F100" s="70"/>
      <x:c r="G100" s="73"/>
      <x:c r="H100" s="70"/>
      <x:c r="I100" s="73"/>
      <x:c r="J100" s="70">
        <x:v>1</x:v>
      </x:c>
      <x:c r="K100" s="70"/>
      <x:c r="L100" s="73"/>
      <x:c r="M100" s="70"/>
      <x:c r="N100" s="70"/>
      <x:c r="O100" s="70"/>
      <x:c r="P100" s="70"/>
      <x:c r="Q100" s="70"/>
      <x:c r="R100" s="73"/>
      <x:c r="S100" s="70"/>
      <x:c r="T100" s="73"/>
      <x:c r="U100" s="70"/>
      <x:c r="V100" s="73"/>
      <x:c r="W100" s="70"/>
      <x:c r="X100" s="70">
        <x:v>1</x:v>
      </x:c>
      <x:c r="Y100" s="70"/>
      <x:c r="Z100" s="70"/>
      <x:c r="AA100" s="70"/>
      <x:c r="AB100" s="70"/>
      <x:c r="AC100" s="70"/>
      <x:c r="AD100" s="70"/>
      <x:c r="AE100" s="70"/>
      <x:c r="AF100" s="70"/>
      <x:c r="AG100" s="70"/>
      <x:c r="AH100" s="70"/>
      <x:c r="AI100" s="70"/>
      <x:c r="AJ100" s="70"/>
      <x:c r="AK100" s="70"/>
      <x:c r="AL100" s="485" t="s">
        <x:v>2648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70"/>
      <x:c r="BE100" s="70"/>
      <x:c r="BF100" s="70"/>
      <x:c r="BG100" s="70"/>
      <x:c r="BH100" s="70"/>
      <x:c r="BI100" s="70"/>
      <x:c r="BJ100" s="73"/>
      <x:c r="BK100" s="70"/>
      <x:c r="BL100" s="73"/>
      <x:c r="BM100" s="70"/>
      <x:c r="BN100" s="73"/>
      <x:c r="BO100" s="70"/>
      <x:c r="BP100" s="73"/>
      <x:c r="BQ100" s="70"/>
      <x:c r="BR100" s="70"/>
      <x:c r="BS100" s="70"/>
      <x:c r="BT100" s="70"/>
      <x:c r="BU100" s="70"/>
      <x:c r="BV100" s="485" t="s">
        <x:v>2648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70"/>
      <x:c r="CI100" s="70"/>
      <x:c r="CJ100" s="70"/>
      <x:c r="CK100" s="70"/>
      <x:c r="CL100" s="70"/>
      <x:c r="CM100" s="70"/>
      <x:c r="CN100" s="70"/>
      <x:c r="CO100" s="70"/>
      <x:c r="CP100" s="73"/>
      <x:c r="CQ100" s="70"/>
      <x:c r="CR100" s="73"/>
      <x:c r="CS100" s="70">
        <x:v>4</x:v>
      </x:c>
      <x:c r="CT100" s="70"/>
      <x:c r="CU100" s="70"/>
      <x:c r="CV100" s="70">
        <x:v>1</x:v>
      </x:c>
      <x:c r="CW100" s="70"/>
      <x:c r="CX100" s="70"/>
      <x:c r="CY100" s="485" t="s">
        <x:v>2648</x:v>
      </x:c>
      <x:c r="CZ100" s="70"/>
      <x:c r="DA100" s="73"/>
      <x:c r="DB100" s="70"/>
      <x:c r="DC100" s="73"/>
      <x:c r="DD100" s="70"/>
      <x:c r="DE100" s="73"/>
      <x:c r="DF100" s="70"/>
      <x:c r="DG100" s="104"/>
      <x:c r="DH100" s="66"/>
    </x:row>
    <x:row r="101" spans="1:112" s="31" customFormat="1" ht="30" customHeight="1">
      <x:c r="A101" s="485" t="s">
        <x:v>2623</x:v>
      </x:c>
      <x:c r="B101" s="114"/>
      <x:c r="C101" s="73"/>
      <x:c r="D101" s="70"/>
      <x:c r="E101" s="73"/>
      <x:c r="F101" s="70"/>
      <x:c r="G101" s="73"/>
      <x:c r="H101" s="70"/>
      <x:c r="I101" s="73"/>
      <x:c r="J101" s="70"/>
      <x:c r="K101" s="70"/>
      <x:c r="L101" s="73"/>
      <x:c r="M101" s="70"/>
      <x:c r="N101" s="70"/>
      <x:c r="O101" s="70"/>
      <x:c r="P101" s="70"/>
      <x:c r="Q101" s="70"/>
      <x:c r="R101" s="73"/>
      <x:c r="S101" s="70">
        <x:v>1</x:v>
      </x:c>
      <x:c r="T101" s="73">
        <x:v>36</x:v>
      </x:c>
      <x:c r="U101" s="70"/>
      <x:c r="V101" s="73"/>
      <x:c r="W101" s="70"/>
      <x:c r="X101" s="70">
        <x:v>7</x:v>
      </x:c>
      <x:c r="Y101" s="70"/>
      <x:c r="Z101" s="70"/>
      <x:c r="AA101" s="70"/>
      <x:c r="AB101" s="70"/>
      <x:c r="AC101" s="70"/>
      <x:c r="AD101" s="70"/>
      <x:c r="AE101" s="70"/>
      <x:c r="AF101" s="70"/>
      <x:c r="AG101" s="70"/>
      <x:c r="AH101" s="70"/>
      <x:c r="AI101" s="70"/>
      <x:c r="AJ101" s="70"/>
      <x:c r="AK101" s="70"/>
      <x:c r="AL101" s="485" t="s">
        <x:v>2623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70"/>
      <x:c r="BE101" s="70" t="s">
        <x:v>95</x:v>
      </x:c>
      <x:c r="BF101" s="70">
        <x:v>6</x:v>
      </x:c>
      <x:c r="BG101" s="70"/>
      <x:c r="BH101" s="70"/>
      <x:c r="BI101" s="70"/>
      <x:c r="BJ101" s="73"/>
      <x:c r="BK101" s="70"/>
      <x:c r="BL101" s="73"/>
      <x:c r="BM101" s="70"/>
      <x:c r="BN101" s="73"/>
      <x:c r="BO101" s="70"/>
      <x:c r="BP101" s="73"/>
      <x:c r="BQ101" s="70"/>
      <x:c r="BR101" s="70"/>
      <x:c r="BS101" s="70"/>
      <x:c r="BT101" s="70"/>
      <x:c r="BU101" s="70"/>
      <x:c r="BV101" s="485" t="s">
        <x:v>2623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70"/>
      <x:c r="CI101" s="70"/>
      <x:c r="CJ101" s="70"/>
      <x:c r="CK101" s="70"/>
      <x:c r="CL101" s="70"/>
      <x:c r="CM101" s="70"/>
      <x:c r="CN101" s="70"/>
      <x:c r="CO101" s="70"/>
      <x:c r="CP101" s="73"/>
      <x:c r="CQ101" s="70"/>
      <x:c r="CR101" s="73"/>
      <x:c r="CS101" s="70">
        <x:v>4</x:v>
      </x:c>
      <x:c r="CT101" s="70"/>
      <x:c r="CU101" s="70"/>
      <x:c r="CV101" s="70"/>
      <x:c r="CW101" s="70"/>
      <x:c r="CX101" s="70"/>
      <x:c r="CY101" s="485" t="s">
        <x:v>2623</x:v>
      </x:c>
      <x:c r="CZ101" s="70"/>
      <x:c r="DA101" s="73"/>
      <x:c r="DB101" s="70"/>
      <x:c r="DC101" s="73"/>
      <x:c r="DD101" s="70"/>
      <x:c r="DE101" s="73"/>
      <x:c r="DF101" s="70"/>
      <x:c r="DG101" s="104"/>
      <x:c r="DH101" s="66"/>
    </x:row>
    <x:row r="102" spans="1:112" s="31" customFormat="1" ht="30" customHeight="1">
      <x:c r="A102" s="485" t="s">
        <x:v>2861</x:v>
      </x:c>
      <x:c r="B102" s="114"/>
      <x:c r="C102" s="73"/>
      <x:c r="D102" s="70"/>
      <x:c r="E102" s="73"/>
      <x:c r="F102" s="70"/>
      <x:c r="G102" s="73"/>
      <x:c r="H102" s="70"/>
      <x:c r="I102" s="73"/>
      <x:c r="J102" s="70">
        <x:v>1</x:v>
      </x:c>
      <x:c r="K102" s="70"/>
      <x:c r="L102" s="73"/>
      <x:c r="M102" s="70"/>
      <x:c r="N102" s="70">
        <x:v>1</x:v>
      </x:c>
      <x:c r="O102" s="70"/>
      <x:c r="P102" s="70"/>
      <x:c r="Q102" s="70"/>
      <x:c r="R102" s="73"/>
      <x:c r="S102" s="70"/>
      <x:c r="T102" s="73"/>
      <x:c r="U102" s="70"/>
      <x:c r="V102" s="73"/>
      <x:c r="W102" s="70"/>
      <x:c r="X102" s="70">
        <x:v>7</x:v>
      </x:c>
      <x:c r="Y102" s="70"/>
      <x:c r="Z102" s="70"/>
      <x:c r="AA102" s="70"/>
      <x:c r="AB102" s="70"/>
      <x:c r="AC102" s="70"/>
      <x:c r="AD102" s="70"/>
      <x:c r="AE102" s="70"/>
      <x:c r="AF102" s="70"/>
      <x:c r="AG102" s="70"/>
      <x:c r="AH102" s="70"/>
      <x:c r="AI102" s="70"/>
      <x:c r="AJ102" s="70"/>
      <x:c r="AK102" s="70"/>
      <x:c r="AL102" s="485" t="s">
        <x:v>2861</x:v>
      </x:c>
      <x:c r="AM102" s="70"/>
      <x:c r="AN102" s="73"/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70"/>
      <x:c r="BE102" s="70">
        <x:v>1</x:v>
      </x:c>
      <x:c r="BF102" s="70">
        <x:v>9</x:v>
      </x:c>
      <x:c r="BG102" s="70"/>
      <x:c r="BH102" s="70"/>
      <x:c r="BI102" s="70"/>
      <x:c r="BJ102" s="73"/>
      <x:c r="BK102" s="70"/>
      <x:c r="BL102" s="73"/>
      <x:c r="BM102" s="70"/>
      <x:c r="BN102" s="73"/>
      <x:c r="BO102" s="70"/>
      <x:c r="BP102" s="73"/>
      <x:c r="BQ102" s="70"/>
      <x:c r="BR102" s="70"/>
      <x:c r="BS102" s="70"/>
      <x:c r="BT102" s="70"/>
      <x:c r="BU102" s="70"/>
      <x:c r="BV102" s="485" t="s">
        <x:v>2861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70"/>
      <x:c r="CI102" s="70"/>
      <x:c r="CJ102" s="70"/>
      <x:c r="CK102" s="70"/>
      <x:c r="CL102" s="70"/>
      <x:c r="CM102" s="70"/>
      <x:c r="CN102" s="70"/>
      <x:c r="CO102" s="70"/>
      <x:c r="CP102" s="73"/>
      <x:c r="CQ102" s="70"/>
      <x:c r="CR102" s="73"/>
      <x:c r="CS102" s="70">
        <x:v>5</x:v>
      </x:c>
      <x:c r="CT102" s="70"/>
      <x:c r="CU102" s="70"/>
      <x:c r="CV102" s="70">
        <x:v>1</x:v>
      </x:c>
      <x:c r="CW102" s="70"/>
      <x:c r="CX102" s="70"/>
      <x:c r="CY102" s="485" t="s">
        <x:v>2861</x:v>
      </x:c>
      <x:c r="CZ102" s="70"/>
      <x:c r="DA102" s="73"/>
      <x:c r="DB102" s="70"/>
      <x:c r="DC102" s="73"/>
      <x:c r="DD102" s="70"/>
      <x:c r="DE102" s="73"/>
      <x:c r="DF102" s="70"/>
      <x:c r="DG102" s="104"/>
      <x:c r="DH102" s="66"/>
    </x:row>
    <x:row r="103" spans="1:112" s="31" customFormat="1" ht="30" customHeight="1">
      <x:c r="A103" s="485" t="s">
        <x:v>2635</x:v>
      </x:c>
      <x:c r="B103" s="114"/>
      <x:c r="C103" s="73"/>
      <x:c r="D103" s="70"/>
      <x:c r="E103" s="73"/>
      <x:c r="F103" s="70"/>
      <x:c r="G103" s="73"/>
      <x:c r="H103" s="70"/>
      <x:c r="I103" s="73"/>
      <x:c r="J103" s="70"/>
      <x:c r="K103" s="70"/>
      <x:c r="L103" s="73"/>
      <x:c r="M103" s="70"/>
      <x:c r="N103" s="70"/>
      <x:c r="O103" s="70"/>
      <x:c r="P103" s="70"/>
      <x:c r="Q103" s="70"/>
      <x:c r="R103" s="73"/>
      <x:c r="S103" s="70">
        <x:v>1</x:v>
      </x:c>
      <x:c r="T103" s="73">
        <x:v>50</x:v>
      </x:c>
      <x:c r="U103" s="70"/>
      <x:c r="V103" s="73"/>
      <x:c r="W103" s="70"/>
      <x:c r="X103" s="70"/>
      <x:c r="Y103" s="70"/>
      <x:c r="Z103" s="70"/>
      <x:c r="AA103" s="70"/>
      <x:c r="AB103" s="70"/>
      <x:c r="AC103" s="70"/>
      <x:c r="AD103" s="70"/>
      <x:c r="AE103" s="70"/>
      <x:c r="AF103" s="70"/>
      <x:c r="AG103" s="70"/>
      <x:c r="AH103" s="70"/>
      <x:c r="AI103" s="70"/>
      <x:c r="AJ103" s="70"/>
      <x:c r="AK103" s="70"/>
      <x:c r="AL103" s="485" t="s">
        <x:v>2635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70"/>
      <x:c r="BE103" s="70">
        <x:v>1</x:v>
      </x:c>
      <x:c r="BF103" s="70">
        <x:v>5</x:v>
      </x:c>
      <x:c r="BG103" s="70"/>
      <x:c r="BH103" s="70"/>
      <x:c r="BI103" s="70"/>
      <x:c r="BJ103" s="73"/>
      <x:c r="BK103" s="70"/>
      <x:c r="BL103" s="73"/>
      <x:c r="BM103" s="70"/>
      <x:c r="BN103" s="73"/>
      <x:c r="BO103" s="70"/>
      <x:c r="BP103" s="73"/>
      <x:c r="BQ103" s="70"/>
      <x:c r="BR103" s="70"/>
      <x:c r="BS103" s="70"/>
      <x:c r="BT103" s="70"/>
      <x:c r="BU103" s="70"/>
      <x:c r="BV103" s="485" t="s">
        <x:v>2635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70"/>
      <x:c r="CI103" s="70"/>
      <x:c r="CJ103" s="70"/>
      <x:c r="CK103" s="70"/>
      <x:c r="CL103" s="70"/>
      <x:c r="CM103" s="70"/>
      <x:c r="CN103" s="70"/>
      <x:c r="CO103" s="70"/>
      <x:c r="CP103" s="73"/>
      <x:c r="CQ103" s="70"/>
      <x:c r="CR103" s="73"/>
      <x:c r="CS103" s="70">
        <x:v>2</x:v>
      </x:c>
      <x:c r="CT103" s="70"/>
      <x:c r="CU103" s="70"/>
      <x:c r="CV103" s="70"/>
      <x:c r="CW103" s="70"/>
      <x:c r="CX103" s="70"/>
      <x:c r="CY103" s="485" t="s">
        <x:v>2635</x:v>
      </x:c>
      <x:c r="CZ103" s="70"/>
      <x:c r="DA103" s="73"/>
      <x:c r="DB103" s="70"/>
      <x:c r="DC103" s="73"/>
      <x:c r="DD103" s="70"/>
      <x:c r="DE103" s="73"/>
      <x:c r="DF103" s="70"/>
      <x:c r="DG103" s="104"/>
      <x:c r="DH103" s="66"/>
    </x:row>
    <x:row r="104" spans="1:112" s="31" customFormat="1" ht="30" customHeight="1">
      <x:c r="A104" s="485" t="s">
        <x:v>2657</x:v>
      </x:c>
      <x:c r="B104" s="114"/>
      <x:c r="C104" s="73"/>
      <x:c r="D104" s="70"/>
      <x:c r="E104" s="73"/>
      <x:c r="F104" s="70"/>
      <x:c r="G104" s="73"/>
      <x:c r="H104" s="70"/>
      <x:c r="I104" s="73"/>
      <x:c r="J104" s="70">
        <x:v>0</x:v>
      </x:c>
      <x:c r="K104" s="70"/>
      <x:c r="L104" s="73"/>
      <x:c r="M104" s="70"/>
      <x:c r="N104" s="70"/>
      <x:c r="O104" s="70"/>
      <x:c r="P104" s="70"/>
      <x:c r="Q104" s="70"/>
      <x:c r="R104" s="73"/>
      <x:c r="S104" s="70">
        <x:v>0</x:v>
      </x:c>
      <x:c r="T104" s="73">
        <x:v>0</x:v>
      </x:c>
      <x:c r="U104" s="70"/>
      <x:c r="V104" s="73"/>
      <x:c r="W104" s="70"/>
      <x:c r="X104" s="70">
        <x:v>5</x:v>
      </x:c>
      <x:c r="Y104" s="70"/>
      <x:c r="Z104" s="70"/>
      <x:c r="AA104" s="70">
        <x:v>1</x:v>
      </x:c>
      <x:c r="AB104" s="70"/>
      <x:c r="AC104" s="70"/>
      <x:c r="AD104" s="70"/>
      <x:c r="AE104" s="70"/>
      <x:c r="AF104" s="70"/>
      <x:c r="AG104" s="70">
        <x:v>1</x:v>
      </x:c>
      <x:c r="AH104" s="70"/>
      <x:c r="AI104" s="70"/>
      <x:c r="AJ104" s="70">
        <x:v>1</x:v>
      </x:c>
      <x:c r="AK104" s="70">
        <x:v>4</x:v>
      </x:c>
      <x:c r="AL104" s="485" t="s">
        <x:v>2657</x:v>
      </x:c>
      <x:c r="AM104" s="70"/>
      <x:c r="AN104" s="73"/>
      <x:c r="AO104" s="70"/>
      <x:c r="AP104" s="70"/>
      <x:c r="AQ104" s="70"/>
      <x:c r="AR104" s="73"/>
      <x:c r="AS104" s="70"/>
      <x:c r="AT104" s="73"/>
      <x:c r="AU104" s="70"/>
      <x:c r="AV104" s="70"/>
      <x:c r="AW104" s="70"/>
      <x:c r="AX104" s="70"/>
      <x:c r="AY104" s="70"/>
      <x:c r="AZ104" s="70"/>
      <x:c r="BA104" s="73"/>
      <x:c r="BB104" s="70"/>
      <x:c r="BC104" s="70"/>
      <x:c r="BD104" s="70"/>
      <x:c r="BE104" s="70">
        <x:v>1</x:v>
      </x:c>
      <x:c r="BF104" s="70">
        <x:v>4</x:v>
      </x:c>
      <x:c r="BG104" s="70"/>
      <x:c r="BH104" s="70"/>
      <x:c r="BI104" s="70"/>
      <x:c r="BJ104" s="73"/>
      <x:c r="BK104" s="70"/>
      <x:c r="BL104" s="73"/>
      <x:c r="BM104" s="70"/>
      <x:c r="BN104" s="73"/>
      <x:c r="BO104" s="70"/>
      <x:c r="BP104" s="73"/>
      <x:c r="BQ104" s="70"/>
      <x:c r="BR104" s="70"/>
      <x:c r="BS104" s="70"/>
      <x:c r="BT104" s="70"/>
      <x:c r="BU104" s="70"/>
      <x:c r="BV104" s="485" t="s">
        <x:v>2657</x:v>
      </x:c>
      <x:c r="BW104" s="70"/>
      <x:c r="BX104" s="70"/>
      <x:c r="BY104" s="73"/>
      <x:c r="BZ104" s="70"/>
      <x:c r="CA104" s="73"/>
      <x:c r="CB104" s="70"/>
      <x:c r="CC104" s="73"/>
      <x:c r="CD104" s="70"/>
      <x:c r="CE104" s="70">
        <x:v>1</x:v>
      </x:c>
      <x:c r="CF104" s="73">
        <x:v>8.0999999999999996</x:v>
      </x:c>
      <x:c r="CG104" s="70"/>
      <x:c r="CH104" s="70"/>
      <x:c r="CI104" s="70"/>
      <x:c r="CJ104" s="70"/>
      <x:c r="CK104" s="70"/>
      <x:c r="CL104" s="70"/>
      <x:c r="CM104" s="70"/>
      <x:c r="CN104" s="70"/>
      <x:c r="CO104" s="70"/>
      <x:c r="CP104" s="73"/>
      <x:c r="CQ104" s="70"/>
      <x:c r="CR104" s="73"/>
      <x:c r="CS104" s="70">
        <x:v>5</x:v>
      </x:c>
      <x:c r="CT104" s="70"/>
      <x:c r="CU104" s="70">
        <x:v>1</x:v>
      </x:c>
      <x:c r="CV104" s="70">
        <x:v>1</x:v>
      </x:c>
      <x:c r="CW104" s="70">
        <x:v>1</x:v>
      </x:c>
      <x:c r="CX104" s="70">
        <x:v>2</x:v>
      </x:c>
      <x:c r="CY104" s="485" t="s">
        <x:v>2657</x:v>
      </x:c>
      <x:c r="CZ104" s="70"/>
      <x:c r="DA104" s="73"/>
      <x:c r="DB104" s="70"/>
      <x:c r="DC104" s="73"/>
      <x:c r="DD104" s="70"/>
      <x:c r="DE104" s="73"/>
      <x:c r="DF104" s="70"/>
      <x:c r="DG104" s="104"/>
      <x:c r="DH104" s="66"/>
    </x:row>
    <x:row r="105" spans="1:112" s="31" customFormat="1" ht="30" customHeight="1">
      <x:c r="A105" s="485" t="s">
        <x:v>434</x:v>
      </x:c>
      <x:c r="B105" s="114"/>
      <x:c r="C105" s="73"/>
      <x:c r="D105" s="70"/>
      <x:c r="E105" s="73"/>
      <x:c r="F105" s="70"/>
      <x:c r="G105" s="73"/>
      <x:c r="H105" s="70"/>
      <x:c r="I105" s="73"/>
      <x:c r="J105" s="70"/>
      <x:c r="K105" s="70"/>
      <x:c r="L105" s="73"/>
      <x:c r="M105" s="70"/>
      <x:c r="N105" s="70"/>
      <x:c r="O105" s="70"/>
      <x:c r="P105" s="70"/>
      <x:c r="Q105" s="70"/>
      <x:c r="R105" s="73"/>
      <x:c r="S105" s="70"/>
      <x:c r="T105" s="73"/>
      <x:c r="U105" s="70"/>
      <x:c r="V105" s="73"/>
      <x:c r="W105" s="70"/>
      <x:c r="X105" s="70">
        <x:v>2</x:v>
      </x:c>
      <x:c r="Y105" s="70">
        <x:v>1</x:v>
      </x:c>
      <x:c r="Z105" s="70">
        <x:v>2</x:v>
      </x:c>
      <x:c r="AA105" s="70"/>
      <x:c r="AB105" s="70"/>
      <x:c r="AC105" s="70"/>
      <x:c r="AD105" s="70"/>
      <x:c r="AE105" s="70"/>
      <x:c r="AF105" s="70"/>
      <x:c r="AG105" s="70"/>
      <x:c r="AH105" s="70"/>
      <x:c r="AI105" s="70"/>
      <x:c r="AJ105" s="70"/>
      <x:c r="AK105" s="70"/>
      <x:c r="AL105" s="485" t="s">
        <x:v>434</x:v>
      </x:c>
      <x:c r="AM105" s="70"/>
      <x:c r="AN105" s="73"/>
      <x:c r="AO105" s="70"/>
      <x:c r="AP105" s="70"/>
      <x:c r="AQ105" s="70"/>
      <x:c r="AR105" s="73"/>
      <x:c r="AS105" s="70"/>
      <x:c r="AT105" s="73"/>
      <x:c r="AU105" s="70"/>
      <x:c r="AV105" s="70"/>
      <x:c r="AW105" s="70"/>
      <x:c r="AX105" s="70"/>
      <x:c r="AY105" s="70"/>
      <x:c r="AZ105" s="70"/>
      <x:c r="BA105" s="73"/>
      <x:c r="BB105" s="70"/>
      <x:c r="BC105" s="70"/>
      <x:c r="BD105" s="70"/>
      <x:c r="BE105" s="70">
        <x:v>1</x:v>
      </x:c>
      <x:c r="BF105" s="70">
        <x:v>1</x:v>
      </x:c>
      <x:c r="BG105" s="70"/>
      <x:c r="BH105" s="70"/>
      <x:c r="BI105" s="70"/>
      <x:c r="BJ105" s="73"/>
      <x:c r="BK105" s="70"/>
      <x:c r="BL105" s="73"/>
      <x:c r="BM105" s="70"/>
      <x:c r="BN105" s="73"/>
      <x:c r="BO105" s="70"/>
      <x:c r="BP105" s="73"/>
      <x:c r="BQ105" s="70"/>
      <x:c r="BR105" s="70"/>
      <x:c r="BS105" s="70"/>
      <x:c r="BT105" s="70"/>
      <x:c r="BU105" s="70"/>
      <x:c r="BV105" s="485" t="s">
        <x:v>434</x:v>
      </x:c>
      <x:c r="BW105" s="70"/>
      <x:c r="BX105" s="70"/>
      <x:c r="BY105" s="73"/>
      <x:c r="BZ105" s="70"/>
      <x:c r="CA105" s="73"/>
      <x:c r="CB105" s="70"/>
      <x:c r="CC105" s="73"/>
      <x:c r="CD105" s="70"/>
      <x:c r="CE105" s="70"/>
      <x:c r="CF105" s="73"/>
      <x:c r="CG105" s="70"/>
      <x:c r="CH105" s="70"/>
      <x:c r="CI105" s="70"/>
      <x:c r="CJ105" s="70"/>
      <x:c r="CK105" s="70"/>
      <x:c r="CL105" s="70"/>
      <x:c r="CM105" s="70"/>
      <x:c r="CN105" s="70"/>
      <x:c r="CO105" s="70"/>
      <x:c r="CP105" s="73"/>
      <x:c r="CQ105" s="70"/>
      <x:c r="CR105" s="73"/>
      <x:c r="CS105" s="70"/>
      <x:c r="CT105" s="70"/>
      <x:c r="CU105" s="70"/>
      <x:c r="CV105" s="70"/>
      <x:c r="CW105" s="70"/>
      <x:c r="CX105" s="70"/>
      <x:c r="CY105" s="485" t="s">
        <x:v>434</x:v>
      </x:c>
      <x:c r="CZ105" s="70"/>
      <x:c r="DA105" s="73"/>
      <x:c r="DB105" s="70"/>
      <x:c r="DC105" s="73"/>
      <x:c r="DD105" s="70"/>
      <x:c r="DE105" s="73"/>
      <x:c r="DF105" s="70"/>
      <x:c r="DG105" s="104"/>
      <x:c r="DH105" s="66"/>
    </x:row>
    <x:row r="106" spans="1:112" s="31" customFormat="1" ht="30" customHeight="1">
      <x:c r="A106" s="577" t="s">
        <x:v>2641</x:v>
      </x:c>
      <x:c r="B106" s="114"/>
      <x:c r="C106" s="73"/>
      <x:c r="D106" s="70"/>
      <x:c r="E106" s="73"/>
      <x:c r="F106" s="70"/>
      <x:c r="G106" s="73"/>
      <x:c r="H106" s="70"/>
      <x:c r="I106" s="73"/>
      <x:c r="J106" s="70"/>
      <x:c r="K106" s="70"/>
      <x:c r="L106" s="73"/>
      <x:c r="M106" s="70"/>
      <x:c r="N106" s="70"/>
      <x:c r="O106" s="70"/>
      <x:c r="P106" s="70"/>
      <x:c r="Q106" s="70"/>
      <x:c r="R106" s="73"/>
      <x:c r="S106" s="70">
        <x:v>1</x:v>
      </x:c>
      <x:c r="T106" s="73">
        <x:v>36</x:v>
      </x:c>
      <x:c r="U106" s="70"/>
      <x:c r="V106" s="73"/>
      <x:c r="W106" s="70"/>
      <x:c r="X106" s="70">
        <x:v>3</x:v>
      </x:c>
      <x:c r="Y106" s="70"/>
      <x:c r="Z106" s="70"/>
      <x:c r="AA106" s="70"/>
      <x:c r="AB106" s="70"/>
      <x:c r="AC106" s="70"/>
      <x:c r="AD106" s="70"/>
      <x:c r="AE106" s="70"/>
      <x:c r="AF106" s="70"/>
      <x:c r="AG106" s="70"/>
      <x:c r="AH106" s="70"/>
      <x:c r="AI106" s="70"/>
      <x:c r="AJ106" s="70"/>
      <x:c r="AK106" s="70"/>
      <x:c r="AL106" s="577" t="s">
        <x:v>2641</x:v>
      </x:c>
      <x:c r="AM106" s="70"/>
      <x:c r="AN106" s="73"/>
      <x:c r="AO106" s="70"/>
      <x:c r="AP106" s="70"/>
      <x:c r="AQ106" s="70"/>
      <x:c r="AR106" s="73"/>
      <x:c r="AS106" s="70"/>
      <x:c r="AT106" s="73"/>
      <x:c r="AU106" s="70"/>
      <x:c r="AV106" s="70"/>
      <x:c r="AW106" s="70"/>
      <x:c r="AX106" s="70"/>
      <x:c r="AY106" s="70"/>
      <x:c r="AZ106" s="70"/>
      <x:c r="BA106" s="73"/>
      <x:c r="BB106" s="70"/>
      <x:c r="BC106" s="70"/>
      <x:c r="BD106" s="70"/>
      <x:c r="BE106" s="70">
        <x:v>1</x:v>
      </x:c>
      <x:c r="BF106" s="70">
        <x:v>6</x:v>
      </x:c>
      <x:c r="BG106" s="70"/>
      <x:c r="BH106" s="70"/>
      <x:c r="BI106" s="70"/>
      <x:c r="BJ106" s="73"/>
      <x:c r="BK106" s="70"/>
      <x:c r="BL106" s="73"/>
      <x:c r="BM106" s="70"/>
      <x:c r="BN106" s="73"/>
      <x:c r="BO106" s="70"/>
      <x:c r="BP106" s="73"/>
      <x:c r="BQ106" s="70"/>
      <x:c r="BR106" s="70"/>
      <x:c r="BS106" s="70"/>
      <x:c r="BT106" s="70"/>
      <x:c r="BU106" s="70"/>
      <x:c r="BV106" s="577" t="s">
        <x:v>2641</x:v>
      </x:c>
      <x:c r="BW106" s="70"/>
      <x:c r="BX106" s="70"/>
      <x:c r="BY106" s="73"/>
      <x:c r="BZ106" s="70"/>
      <x:c r="CA106" s="73"/>
      <x:c r="CB106" s="70"/>
      <x:c r="CC106" s="73"/>
      <x:c r="CD106" s="70"/>
      <x:c r="CE106" s="70"/>
      <x:c r="CF106" s="73"/>
      <x:c r="CG106" s="70"/>
      <x:c r="CH106" s="70"/>
      <x:c r="CI106" s="70"/>
      <x:c r="CJ106" s="70"/>
      <x:c r="CK106" s="70"/>
      <x:c r="CL106" s="70"/>
      <x:c r="CM106" s="70"/>
      <x:c r="CN106" s="70"/>
      <x:c r="CO106" s="70"/>
      <x:c r="CP106" s="73"/>
      <x:c r="CQ106" s="70"/>
      <x:c r="CR106" s="73"/>
      <x:c r="CS106" s="70">
        <x:v>3</x:v>
      </x:c>
      <x:c r="CT106" s="70"/>
      <x:c r="CU106" s="70"/>
      <x:c r="CV106" s="70"/>
      <x:c r="CW106" s="70"/>
      <x:c r="CX106" s="70"/>
      <x:c r="CY106" s="577" t="s">
        <x:v>2641</x:v>
      </x:c>
      <x:c r="CZ106" s="70"/>
      <x:c r="DA106" s="73"/>
      <x:c r="DB106" s="70"/>
      <x:c r="DC106" s="73"/>
      <x:c r="DD106" s="70"/>
      <x:c r="DE106" s="73"/>
      <x:c r="DF106" s="70"/>
      <x:c r="DG106" s="104"/>
      <x:c r="DH106" s="66"/>
    </x:row>
    <x:row r="107" spans="1:112" s="31" customFormat="1" ht="30" customHeight="1">
      <x:c r="A107" s="577" t="s">
        <x:v>2913</x:v>
      </x:c>
      <x:c r="B107" s="114"/>
      <x:c r="C107" s="73"/>
      <x:c r="D107" s="70"/>
      <x:c r="E107" s="73"/>
      <x:c r="F107" s="70"/>
      <x:c r="G107" s="73"/>
      <x:c r="H107" s="70"/>
      <x:c r="I107" s="73"/>
      <x:c r="J107" s="70"/>
      <x:c r="K107" s="70"/>
      <x:c r="L107" s="73"/>
      <x:c r="M107" s="70"/>
      <x:c r="N107" s="70"/>
      <x:c r="O107" s="70"/>
      <x:c r="P107" s="70"/>
      <x:c r="Q107" s="70"/>
      <x:c r="R107" s="73"/>
      <x:c r="S107" s="70">
        <x:v>1</x:v>
      </x:c>
      <x:c r="T107" s="73">
        <x:v>25</x:v>
      </x:c>
      <x:c r="U107" s="70"/>
      <x:c r="V107" s="73"/>
      <x:c r="W107" s="70"/>
      <x:c r="X107" s="70">
        <x:v>5</x:v>
      </x:c>
      <x:c r="Y107" s="70"/>
      <x:c r="Z107" s="70"/>
      <x:c r="AA107" s="70"/>
      <x:c r="AB107" s="70"/>
      <x:c r="AC107" s="70"/>
      <x:c r="AD107" s="70"/>
      <x:c r="AE107" s="70"/>
      <x:c r="AF107" s="70"/>
      <x:c r="AG107" s="70">
        <x:v>1</x:v>
      </x:c>
      <x:c r="AH107" s="70"/>
      <x:c r="AI107" s="70"/>
      <x:c r="AJ107" s="70"/>
      <x:c r="AK107" s="70"/>
      <x:c r="AL107" s="577" t="s">
        <x:v>2913</x:v>
      </x:c>
      <x:c r="AM107" s="70"/>
      <x:c r="AN107" s="73"/>
      <x:c r="AO107" s="70"/>
      <x:c r="AP107" s="70"/>
      <x:c r="AQ107" s="70"/>
      <x:c r="AR107" s="73"/>
      <x:c r="AS107" s="70"/>
      <x:c r="AT107" s="73"/>
      <x:c r="AU107" s="70"/>
      <x:c r="AV107" s="70"/>
      <x:c r="AW107" s="70"/>
      <x:c r="AX107" s="70"/>
      <x:c r="AY107" s="70"/>
      <x:c r="AZ107" s="70"/>
      <x:c r="BA107" s="73"/>
      <x:c r="BB107" s="70"/>
      <x:c r="BC107" s="70"/>
      <x:c r="BD107" s="70"/>
      <x:c r="BE107" s="70">
        <x:v>1</x:v>
      </x:c>
      <x:c r="BF107" s="70">
        <x:v>4</x:v>
      </x:c>
      <x:c r="BG107" s="70"/>
      <x:c r="BH107" s="70"/>
      <x:c r="BI107" s="70"/>
      <x:c r="BJ107" s="73"/>
      <x:c r="BK107" s="70"/>
      <x:c r="BL107" s="73"/>
      <x:c r="BM107" s="70"/>
      <x:c r="BN107" s="73"/>
      <x:c r="BO107" s="70"/>
      <x:c r="BP107" s="73"/>
      <x:c r="BQ107" s="70"/>
      <x:c r="BR107" s="70"/>
      <x:c r="BS107" s="70"/>
      <x:c r="BT107" s="70"/>
      <x:c r="BU107" s="70"/>
      <x:c r="BV107" s="577" t="s">
        <x:v>2913</x:v>
      </x:c>
      <x:c r="BW107" s="70"/>
      <x:c r="BX107" s="70"/>
      <x:c r="BY107" s="73"/>
      <x:c r="BZ107" s="70"/>
      <x:c r="CA107" s="73"/>
      <x:c r="CB107" s="70"/>
      <x:c r="CC107" s="73"/>
      <x:c r="CD107" s="70"/>
      <x:c r="CE107" s="70"/>
      <x:c r="CF107" s="73"/>
      <x:c r="CG107" s="70"/>
      <x:c r="CH107" s="70"/>
      <x:c r="CI107" s="70"/>
      <x:c r="CJ107" s="70"/>
      <x:c r="CK107" s="70"/>
      <x:c r="CL107" s="70"/>
      <x:c r="CM107" s="70"/>
      <x:c r="CN107" s="70"/>
      <x:c r="CO107" s="70"/>
      <x:c r="CP107" s="73"/>
      <x:c r="CQ107" s="70"/>
      <x:c r="CR107" s="73"/>
      <x:c r="CS107" s="70">
        <x:v>3</x:v>
      </x:c>
      <x:c r="CT107" s="70"/>
      <x:c r="CU107" s="70"/>
      <x:c r="CV107" s="70"/>
      <x:c r="CW107" s="70"/>
      <x:c r="CX107" s="70"/>
      <x:c r="CY107" s="577" t="s">
        <x:v>2913</x:v>
      </x:c>
      <x:c r="CZ107" s="70"/>
      <x:c r="DA107" s="73"/>
      <x:c r="DB107" s="70"/>
      <x:c r="DC107" s="73"/>
      <x:c r="DD107" s="70"/>
      <x:c r="DE107" s="73"/>
      <x:c r="DF107" s="70"/>
      <x:c r="DG107" s="104"/>
      <x:c r="DH107" s="66"/>
    </x:row>
    <x:row r="108" spans="1:112" s="31" customFormat="1" ht="30" customHeight="1">
      <x:c r="A108" s="577" t="s">
        <x:v>2656</x:v>
      </x:c>
      <x:c r="B108" s="114"/>
      <x:c r="C108" s="73"/>
      <x:c r="D108" s="70"/>
      <x:c r="E108" s="73"/>
      <x:c r="F108" s="70"/>
      <x:c r="G108" s="73"/>
      <x:c r="H108" s="70"/>
      <x:c r="I108" s="73"/>
      <x:c r="J108" s="70">
        <x:v>1</x:v>
      </x:c>
      <x:c r="K108" s="70"/>
      <x:c r="L108" s="73"/>
      <x:c r="M108" s="70"/>
      <x:c r="N108" s="70"/>
      <x:c r="O108" s="70"/>
      <x:c r="P108" s="70"/>
      <x:c r="Q108" s="70"/>
      <x:c r="R108" s="73"/>
      <x:c r="S108" s="70"/>
      <x:c r="T108" s="73"/>
      <x:c r="U108" s="70"/>
      <x:c r="V108" s="73"/>
      <x:c r="W108" s="70"/>
      <x:c r="X108" s="70">
        <x:v>7</x:v>
      </x:c>
      <x:c r="Y108" s="70"/>
      <x:c r="Z108" s="70"/>
      <x:c r="AA108" s="70"/>
      <x:c r="AB108" s="70"/>
      <x:c r="AC108" s="70"/>
      <x:c r="AD108" s="70"/>
      <x:c r="AE108" s="70"/>
      <x:c r="AF108" s="70"/>
      <x:c r="AG108" s="70">
        <x:v>1</x:v>
      </x:c>
      <x:c r="AH108" s="70"/>
      <x:c r="AI108" s="70"/>
      <x:c r="AJ108" s="70">
        <x:v>1</x:v>
      </x:c>
      <x:c r="AK108" s="70">
        <x:v>3</x:v>
      </x:c>
      <x:c r="AL108" s="577" t="s">
        <x:v>2656</x:v>
      </x:c>
      <x:c r="AM108" s="70"/>
      <x:c r="AN108" s="73"/>
      <x:c r="AO108" s="70"/>
      <x:c r="AP108" s="70"/>
      <x:c r="AQ108" s="70"/>
      <x:c r="AR108" s="73"/>
      <x:c r="AS108" s="70"/>
      <x:c r="AT108" s="73"/>
      <x:c r="AU108" s="70"/>
      <x:c r="AV108" s="70"/>
      <x:c r="AW108" s="70"/>
      <x:c r="AX108" s="70"/>
      <x:c r="AY108" s="70"/>
      <x:c r="AZ108" s="70"/>
      <x:c r="BA108" s="73"/>
      <x:c r="BB108" s="70"/>
      <x:c r="BC108" s="70"/>
      <x:c r="BD108" s="70"/>
      <x:c r="BE108" s="70">
        <x:v>1</x:v>
      </x:c>
      <x:c r="BF108" s="70">
        <x:v>5</x:v>
      </x:c>
      <x:c r="BG108" s="70"/>
      <x:c r="BH108" s="70"/>
      <x:c r="BI108" s="70"/>
      <x:c r="BJ108" s="73"/>
      <x:c r="BK108" s="70"/>
      <x:c r="BL108" s="73"/>
      <x:c r="BM108" s="70"/>
      <x:c r="BN108" s="73"/>
      <x:c r="BO108" s="70"/>
      <x:c r="BP108" s="73"/>
      <x:c r="BQ108" s="70"/>
      <x:c r="BR108" s="70"/>
      <x:c r="BS108" s="70"/>
      <x:c r="BT108" s="70"/>
      <x:c r="BU108" s="70"/>
      <x:c r="BV108" s="577" t="s">
        <x:v>2656</x:v>
      </x:c>
      <x:c r="BW108" s="70"/>
      <x:c r="BX108" s="70"/>
      <x:c r="BY108" s="73"/>
      <x:c r="BZ108" s="70"/>
      <x:c r="CA108" s="73"/>
      <x:c r="CB108" s="70"/>
      <x:c r="CC108" s="73"/>
      <x:c r="CD108" s="70"/>
      <x:c r="CE108" s="70"/>
      <x:c r="CF108" s="73"/>
      <x:c r="CG108" s="70"/>
      <x:c r="CH108" s="70"/>
      <x:c r="CI108" s="70"/>
      <x:c r="CJ108" s="70"/>
      <x:c r="CK108" s="70"/>
      <x:c r="CL108" s="70"/>
      <x:c r="CM108" s="70"/>
      <x:c r="CN108" s="70"/>
      <x:c r="CO108" s="70"/>
      <x:c r="CP108" s="73"/>
      <x:c r="CQ108" s="70"/>
      <x:c r="CR108" s="73"/>
      <x:c r="CS108" s="70">
        <x:v>5</x:v>
      </x:c>
      <x:c r="CT108" s="70"/>
      <x:c r="CU108" s="70">
        <x:v>1</x:v>
      </x:c>
      <x:c r="CV108" s="70">
        <x:v>1</x:v>
      </x:c>
      <x:c r="CW108" s="70"/>
      <x:c r="CX108" s="70"/>
      <x:c r="CY108" s="577" t="s">
        <x:v>2656</x:v>
      </x:c>
      <x:c r="CZ108" s="70"/>
      <x:c r="DA108" s="73"/>
      <x:c r="DB108" s="70"/>
      <x:c r="DC108" s="73"/>
      <x:c r="DD108" s="70"/>
      <x:c r="DE108" s="73"/>
      <x:c r="DF108" s="70"/>
      <x:c r="DG108" s="104"/>
      <x:c r="DH108" s="66"/>
    </x:row>
    <x:row r="109" spans="1:112" s="31" customFormat="1" ht="30" customHeight="1">
      <x:c r="A109" s="577" t="s">
        <x:v>2639</x:v>
      </x:c>
      <x:c r="B109" s="114"/>
      <x:c r="C109" s="73"/>
      <x:c r="D109" s="70"/>
      <x:c r="E109" s="73"/>
      <x:c r="F109" s="70"/>
      <x:c r="G109" s="73"/>
      <x:c r="H109" s="70"/>
      <x:c r="I109" s="73"/>
      <x:c r="J109" s="70"/>
      <x:c r="K109" s="70"/>
      <x:c r="L109" s="73"/>
      <x:c r="M109" s="70"/>
      <x:c r="N109" s="70"/>
      <x:c r="O109" s="70"/>
      <x:c r="P109" s="70"/>
      <x:c r="Q109" s="70"/>
      <x:c r="R109" s="73"/>
      <x:c r="S109" s="70">
        <x:v>1</x:v>
      </x:c>
      <x:c r="T109" s="73">
        <x:v>25</x:v>
      </x:c>
      <x:c r="U109" s="70"/>
      <x:c r="V109" s="73"/>
      <x:c r="W109" s="70"/>
      <x:c r="X109" s="70">
        <x:v>5</x:v>
      </x:c>
      <x:c r="Y109" s="70"/>
      <x:c r="Z109" s="70"/>
      <x:c r="AA109" s="70"/>
      <x:c r="AB109" s="70"/>
      <x:c r="AC109" s="70"/>
      <x:c r="AD109" s="70"/>
      <x:c r="AE109" s="70"/>
      <x:c r="AF109" s="70"/>
      <x:c r="AG109" s="70"/>
      <x:c r="AH109" s="70"/>
      <x:c r="AI109" s="70"/>
      <x:c r="AJ109" s="70"/>
      <x:c r="AK109" s="70"/>
      <x:c r="AL109" s="577" t="s">
        <x:v>2639</x:v>
      </x:c>
      <x:c r="AM109" s="70"/>
      <x:c r="AN109" s="73"/>
      <x:c r="AO109" s="70"/>
      <x:c r="AP109" s="70"/>
      <x:c r="AQ109" s="70"/>
      <x:c r="AR109" s="73"/>
      <x:c r="AS109" s="70"/>
      <x:c r="AT109" s="73"/>
      <x:c r="AU109" s="70"/>
      <x:c r="AV109" s="70"/>
      <x:c r="AW109" s="70"/>
      <x:c r="AX109" s="70"/>
      <x:c r="AY109" s="70"/>
      <x:c r="AZ109" s="70"/>
      <x:c r="BA109" s="73"/>
      <x:c r="BB109" s="70"/>
      <x:c r="BC109" s="70"/>
      <x:c r="BD109" s="70"/>
      <x:c r="BE109" s="70">
        <x:v>1</x:v>
      </x:c>
      <x:c r="BF109" s="70">
        <x:v>5</x:v>
      </x:c>
      <x:c r="BG109" s="70"/>
      <x:c r="BH109" s="70"/>
      <x:c r="BI109" s="70"/>
      <x:c r="BJ109" s="73"/>
      <x:c r="BK109" s="70"/>
      <x:c r="BL109" s="73"/>
      <x:c r="BM109" s="70"/>
      <x:c r="BN109" s="73"/>
      <x:c r="BO109" s="70"/>
      <x:c r="BP109" s="73"/>
      <x:c r="BQ109" s="70"/>
      <x:c r="BR109" s="70"/>
      <x:c r="BS109" s="70"/>
      <x:c r="BT109" s="70"/>
      <x:c r="BU109" s="70"/>
      <x:c r="BV109" s="577" t="s">
        <x:v>2639</x:v>
      </x:c>
      <x:c r="BW109" s="70"/>
      <x:c r="BX109" s="70"/>
      <x:c r="BY109" s="73"/>
      <x:c r="BZ109" s="70"/>
      <x:c r="CA109" s="73"/>
      <x:c r="CB109" s="70"/>
      <x:c r="CC109" s="73"/>
      <x:c r="CD109" s="70"/>
      <x:c r="CE109" s="70"/>
      <x:c r="CF109" s="73"/>
      <x:c r="CG109" s="70"/>
      <x:c r="CH109" s="70"/>
      <x:c r="CI109" s="70"/>
      <x:c r="CJ109" s="70"/>
      <x:c r="CK109" s="70"/>
      <x:c r="CL109" s="70"/>
      <x:c r="CM109" s="70"/>
      <x:c r="CN109" s="70"/>
      <x:c r="CO109" s="70"/>
      <x:c r="CP109" s="73"/>
      <x:c r="CQ109" s="70"/>
      <x:c r="CR109" s="73"/>
      <x:c r="CS109" s="70"/>
      <x:c r="CT109" s="70"/>
      <x:c r="CU109" s="70"/>
      <x:c r="CV109" s="70"/>
      <x:c r="CW109" s="70"/>
      <x:c r="CX109" s="70"/>
      <x:c r="CY109" s="577" t="s">
        <x:v>2639</x:v>
      </x:c>
      <x:c r="CZ109" s="70"/>
      <x:c r="DA109" s="73"/>
      <x:c r="DB109" s="70"/>
      <x:c r="DC109" s="73"/>
      <x:c r="DD109" s="70"/>
      <x:c r="DE109" s="73"/>
      <x:c r="DF109" s="70"/>
      <x:c r="DG109" s="104"/>
      <x:c r="DH109" s="66"/>
    </x:row>
    <x:row r="110" spans="1:112" s="31" customFormat="1" ht="30" customHeight="1">
      <x:c r="A110" s="577" t="s">
        <x:v>2910</x:v>
      </x:c>
      <x:c r="B110" s="114"/>
      <x:c r="C110" s="73"/>
      <x:c r="D110" s="70"/>
      <x:c r="E110" s="73"/>
      <x:c r="F110" s="70"/>
      <x:c r="G110" s="73"/>
      <x:c r="H110" s="70"/>
      <x:c r="I110" s="73"/>
      <x:c r="J110" s="70"/>
      <x:c r="K110" s="70"/>
      <x:c r="L110" s="73"/>
      <x:c r="M110" s="70">
        <x:v>1</x:v>
      </x:c>
      <x:c r="N110" s="70"/>
      <x:c r="O110" s="70"/>
      <x:c r="P110" s="70"/>
      <x:c r="Q110" s="70"/>
      <x:c r="R110" s="73"/>
      <x:c r="S110" s="70"/>
      <x:c r="T110" s="73"/>
      <x:c r="U110" s="70"/>
      <x:c r="V110" s="73"/>
      <x:c r="W110" s="70"/>
      <x:c r="X110" s="70">
        <x:v>11</x:v>
      </x:c>
      <x:c r="Y110" s="70"/>
      <x:c r="Z110" s="70"/>
      <x:c r="AA110" s="70"/>
      <x:c r="AB110" s="70"/>
      <x:c r="AC110" s="70"/>
      <x:c r="AD110" s="70"/>
      <x:c r="AE110" s="70"/>
      <x:c r="AF110" s="70"/>
      <x:c r="AG110" s="70"/>
      <x:c r="AH110" s="70"/>
      <x:c r="AI110" s="70"/>
      <x:c r="AJ110" s="70"/>
      <x:c r="AK110" s="70"/>
      <x:c r="AL110" s="577" t="s">
        <x:v>2910</x:v>
      </x:c>
      <x:c r="AM110" s="70"/>
      <x:c r="AN110" s="73"/>
      <x:c r="AO110" s="70"/>
      <x:c r="AP110" s="70"/>
      <x:c r="AQ110" s="70"/>
      <x:c r="AR110" s="73"/>
      <x:c r="AS110" s="70"/>
      <x:c r="AT110" s="73"/>
      <x:c r="AU110" s="70"/>
      <x:c r="AV110" s="70"/>
      <x:c r="AW110" s="70"/>
      <x:c r="AX110" s="70"/>
      <x:c r="AY110" s="70"/>
      <x:c r="AZ110" s="70"/>
      <x:c r="BA110" s="73"/>
      <x:c r="BB110" s="70"/>
      <x:c r="BC110" s="70"/>
      <x:c r="BD110" s="70"/>
      <x:c r="BE110" s="70">
        <x:v>1</x:v>
      </x:c>
      <x:c r="BF110" s="70">
        <x:v>8</x:v>
      </x:c>
      <x:c r="BG110" s="70"/>
      <x:c r="BH110" s="70"/>
      <x:c r="BI110" s="70"/>
      <x:c r="BJ110" s="73"/>
      <x:c r="BK110" s="70"/>
      <x:c r="BL110" s="73"/>
      <x:c r="BM110" s="70"/>
      <x:c r="BN110" s="73"/>
      <x:c r="BO110" s="70"/>
      <x:c r="BP110" s="73"/>
      <x:c r="BQ110" s="70"/>
      <x:c r="BR110" s="70"/>
      <x:c r="BS110" s="70"/>
      <x:c r="BT110" s="70"/>
      <x:c r="BU110" s="70"/>
      <x:c r="BV110" s="577" t="s">
        <x:v>2910</x:v>
      </x:c>
      <x:c r="BW110" s="70"/>
      <x:c r="BX110" s="70"/>
      <x:c r="BY110" s="73"/>
      <x:c r="BZ110" s="70"/>
      <x:c r="CA110" s="73"/>
      <x:c r="CB110" s="70"/>
      <x:c r="CC110" s="73"/>
      <x:c r="CD110" s="70"/>
      <x:c r="CE110" s="70"/>
      <x:c r="CF110" s="73"/>
      <x:c r="CG110" s="70"/>
      <x:c r="CH110" s="70"/>
      <x:c r="CI110" s="70"/>
      <x:c r="CJ110" s="70"/>
      <x:c r="CK110" s="70"/>
      <x:c r="CL110" s="70"/>
      <x:c r="CM110" s="70"/>
      <x:c r="CN110" s="70"/>
      <x:c r="CO110" s="70"/>
      <x:c r="CP110" s="73"/>
      <x:c r="CQ110" s="70"/>
      <x:c r="CR110" s="73"/>
      <x:c r="CS110" s="70">
        <x:v>6</x:v>
      </x:c>
      <x:c r="CT110" s="70"/>
      <x:c r="CU110" s="70"/>
      <x:c r="CV110" s="70"/>
      <x:c r="CW110" s="70"/>
      <x:c r="CX110" s="70"/>
      <x:c r="CY110" s="577" t="s">
        <x:v>2910</x:v>
      </x:c>
      <x:c r="CZ110" s="70"/>
      <x:c r="DA110" s="73"/>
      <x:c r="DB110" s="70"/>
      <x:c r="DC110" s="73"/>
      <x:c r="DD110" s="70"/>
      <x:c r="DE110" s="73"/>
      <x:c r="DF110" s="70"/>
      <x:c r="DG110" s="104"/>
      <x:c r="DH110" s="66"/>
    </x:row>
    <x:row r="111" spans="1:112" s="31" customFormat="1" ht="30" customHeight="1">
      <x:c r="A111" s="577" t="s">
        <x:v>2927</x:v>
      </x:c>
      <x:c r="B111" s="114"/>
      <x:c r="C111" s="73"/>
      <x:c r="D111" s="70"/>
      <x:c r="E111" s="73"/>
      <x:c r="F111" s="70"/>
      <x:c r="G111" s="73"/>
      <x:c r="H111" s="70"/>
      <x:c r="I111" s="73"/>
      <x:c r="J111" s="70"/>
      <x:c r="K111" s="70"/>
      <x:c r="L111" s="73"/>
      <x:c r="M111" s="70"/>
      <x:c r="N111" s="70"/>
      <x:c r="O111" s="70"/>
      <x:c r="P111" s="70"/>
      <x:c r="Q111" s="70"/>
      <x:c r="R111" s="73"/>
      <x:c r="S111" s="70"/>
      <x:c r="T111" s="73"/>
      <x:c r="U111" s="70"/>
      <x:c r="V111" s="73"/>
      <x:c r="W111" s="70"/>
      <x:c r="X111" s="70">
        <x:v>5</x:v>
      </x:c>
      <x:c r="Y111" s="70"/>
      <x:c r="Z111" s="70"/>
      <x:c r="AA111" s="70"/>
      <x:c r="AB111" s="70"/>
      <x:c r="AC111" s="70"/>
      <x:c r="AD111" s="70"/>
      <x:c r="AE111" s="70"/>
      <x:c r="AF111" s="70"/>
      <x:c r="AG111" s="70"/>
      <x:c r="AH111" s="70"/>
      <x:c r="AI111" s="70"/>
      <x:c r="AJ111" s="70"/>
      <x:c r="AK111" s="70"/>
      <x:c r="AL111" s="577" t="s">
        <x:v>2927</x:v>
      </x:c>
      <x:c r="AM111" s="70"/>
      <x:c r="AN111" s="73"/>
      <x:c r="AO111" s="70"/>
      <x:c r="AP111" s="70"/>
      <x:c r="AQ111" s="70"/>
      <x:c r="AR111" s="73"/>
      <x:c r="AS111" s="70"/>
      <x:c r="AT111" s="73"/>
      <x:c r="AU111" s="70"/>
      <x:c r="AV111" s="70"/>
      <x:c r="AW111" s="70"/>
      <x:c r="AX111" s="70"/>
      <x:c r="AY111" s="70"/>
      <x:c r="AZ111" s="70"/>
      <x:c r="BA111" s="73"/>
      <x:c r="BB111" s="70"/>
      <x:c r="BC111" s="70"/>
      <x:c r="BD111" s="70"/>
      <x:c r="BE111" s="70">
        <x:v>1</x:v>
      </x:c>
      <x:c r="BF111" s="70">
        <x:v>3</x:v>
      </x:c>
      <x:c r="BG111" s="70"/>
      <x:c r="BH111" s="70"/>
      <x:c r="BI111" s="70"/>
      <x:c r="BJ111" s="73"/>
      <x:c r="BK111" s="70"/>
      <x:c r="BL111" s="73"/>
      <x:c r="BM111" s="70"/>
      <x:c r="BN111" s="73"/>
      <x:c r="BO111" s="70"/>
      <x:c r="BP111" s="73"/>
      <x:c r="BQ111" s="70"/>
      <x:c r="BR111" s="70"/>
      <x:c r="BS111" s="70"/>
      <x:c r="BT111" s="70"/>
      <x:c r="BU111" s="70"/>
      <x:c r="BV111" s="577" t="s">
        <x:v>2927</x:v>
      </x:c>
      <x:c r="BW111" s="70"/>
      <x:c r="BX111" s="70"/>
      <x:c r="BY111" s="73"/>
      <x:c r="BZ111" s="70"/>
      <x:c r="CA111" s="73"/>
      <x:c r="CB111" s="70"/>
      <x:c r="CC111" s="73"/>
      <x:c r="CD111" s="70"/>
      <x:c r="CE111" s="70"/>
      <x:c r="CF111" s="73"/>
      <x:c r="CG111" s="70"/>
      <x:c r="CH111" s="70"/>
      <x:c r="CI111" s="70"/>
      <x:c r="CJ111" s="70"/>
      <x:c r="CK111" s="70"/>
      <x:c r="CL111" s="70"/>
      <x:c r="CM111" s="70"/>
      <x:c r="CN111" s="70"/>
      <x:c r="CO111" s="70"/>
      <x:c r="CP111" s="73"/>
      <x:c r="CQ111" s="70"/>
      <x:c r="CR111" s="73"/>
      <x:c r="CS111" s="70"/>
      <x:c r="CT111" s="70"/>
      <x:c r="CU111" s="70"/>
      <x:c r="CV111" s="70"/>
      <x:c r="CW111" s="70"/>
      <x:c r="CX111" s="70"/>
      <x:c r="CY111" s="577" t="s">
        <x:v>2927</x:v>
      </x:c>
      <x:c r="CZ111" s="70"/>
      <x:c r="DA111" s="73"/>
      <x:c r="DB111" s="70"/>
      <x:c r="DC111" s="73"/>
      <x:c r="DD111" s="70"/>
      <x:c r="DE111" s="73"/>
      <x:c r="DF111" s="70"/>
      <x:c r="DG111" s="104"/>
      <x:c r="DH111" s="66"/>
    </x:row>
    <x:row r="112" spans="1:112" s="31" customFormat="1" ht="30" customHeight="1">
      <x:c r="A112" s="577" t="s">
        <x:v>446</x:v>
      </x:c>
      <x:c r="B112" s="114"/>
      <x:c r="C112" s="73"/>
      <x:c r="D112" s="70"/>
      <x:c r="E112" s="73"/>
      <x:c r="F112" s="70"/>
      <x:c r="G112" s="73"/>
      <x:c r="H112" s="70"/>
      <x:c r="I112" s="73"/>
      <x:c r="J112" s="70">
        <x:v>1</x:v>
      </x:c>
      <x:c r="K112" s="70"/>
      <x:c r="L112" s="73"/>
      <x:c r="M112" s="70">
        <x:v>1</x:v>
      </x:c>
      <x:c r="N112" s="70"/>
      <x:c r="O112" s="70"/>
      <x:c r="P112" s="70"/>
      <x:c r="Q112" s="70"/>
      <x:c r="R112" s="73"/>
      <x:c r="S112" s="70"/>
      <x:c r="T112" s="73"/>
      <x:c r="U112" s="70"/>
      <x:c r="V112" s="73"/>
      <x:c r="W112" s="70"/>
      <x:c r="X112" s="70">
        <x:v>3</x:v>
      </x:c>
      <x:c r="Y112" s="70">
        <x:v>1</x:v>
      </x:c>
      <x:c r="Z112" s="70">
        <x:v>1</x:v>
      </x:c>
      <x:c r="AA112" s="70">
        <x:v>2</x:v>
      </x:c>
      <x:c r="AB112" s="70"/>
      <x:c r="AC112" s="70"/>
      <x:c r="AD112" s="70"/>
      <x:c r="AE112" s="70"/>
      <x:c r="AF112" s="70"/>
      <x:c r="AG112" s="70">
        <x:v>1</x:v>
      </x:c>
      <x:c r="AH112" s="70"/>
      <x:c r="AI112" s="70"/>
      <x:c r="AJ112" s="70">
        <x:v>1</x:v>
      </x:c>
      <x:c r="AK112" s="70">
        <x:v>2</x:v>
      </x:c>
      <x:c r="AL112" s="577" t="s">
        <x:v>446</x:v>
      </x:c>
      <x:c r="AM112" s="70"/>
      <x:c r="AN112" s="73"/>
      <x:c r="AO112" s="70"/>
      <x:c r="AP112" s="70"/>
      <x:c r="AQ112" s="70"/>
      <x:c r="AR112" s="73"/>
      <x:c r="AS112" s="70"/>
      <x:c r="AT112" s="73"/>
      <x:c r="AU112" s="70"/>
      <x:c r="AV112" s="70"/>
      <x:c r="AW112" s="70"/>
      <x:c r="AX112" s="70"/>
      <x:c r="AY112" s="70"/>
      <x:c r="AZ112" s="70"/>
      <x:c r="BA112" s="73"/>
      <x:c r="BB112" s="70"/>
      <x:c r="BC112" s="70"/>
      <x:c r="BD112" s="70"/>
      <x:c r="BE112" s="70">
        <x:v>1</x:v>
      </x:c>
      <x:c r="BF112" s="70">
        <x:v>3</x:v>
      </x:c>
      <x:c r="BG112" s="70"/>
      <x:c r="BH112" s="70"/>
      <x:c r="BI112" s="70"/>
      <x:c r="BJ112" s="73"/>
      <x:c r="BK112" s="70"/>
      <x:c r="BL112" s="73"/>
      <x:c r="BM112" s="70"/>
      <x:c r="BN112" s="73"/>
      <x:c r="BO112" s="70"/>
      <x:c r="BP112" s="73"/>
      <x:c r="BQ112" s="70"/>
      <x:c r="BR112" s="70"/>
      <x:c r="BS112" s="70"/>
      <x:c r="BT112" s="70"/>
      <x:c r="BU112" s="70"/>
      <x:c r="BV112" s="577" t="s">
        <x:v>446</x:v>
      </x:c>
      <x:c r="BW112" s="70"/>
      <x:c r="BX112" s="70"/>
      <x:c r="BY112" s="73"/>
      <x:c r="BZ112" s="70"/>
      <x:c r="CA112" s="73"/>
      <x:c r="CB112" s="70"/>
      <x:c r="CC112" s="73"/>
      <x:c r="CD112" s="70"/>
      <x:c r="CE112" s="70"/>
      <x:c r="CF112" s="73"/>
      <x:c r="CG112" s="70"/>
      <x:c r="CH112" s="70"/>
      <x:c r="CI112" s="70"/>
      <x:c r="CJ112" s="70"/>
      <x:c r="CK112" s="70"/>
      <x:c r="CL112" s="70"/>
      <x:c r="CM112" s="70"/>
      <x:c r="CN112" s="70"/>
      <x:c r="CO112" s="70"/>
      <x:c r="CP112" s="73"/>
      <x:c r="CQ112" s="70">
        <x:v>1</x:v>
      </x:c>
      <x:c r="CR112" s="73">
        <x:v>8</x:v>
      </x:c>
      <x:c r="CS112" s="70">
        <x:v>2</x:v>
      </x:c>
      <x:c r="CT112" s="70"/>
      <x:c r="CU112" s="70"/>
      <x:c r="CV112" s="70"/>
      <x:c r="CW112" s="70"/>
      <x:c r="CX112" s="70"/>
      <x:c r="CY112" s="577" t="s">
        <x:v>446</x:v>
      </x:c>
      <x:c r="CZ112" s="70"/>
      <x:c r="DA112" s="73"/>
      <x:c r="DB112" s="70"/>
      <x:c r="DC112" s="73"/>
      <x:c r="DD112" s="70"/>
      <x:c r="DE112" s="73"/>
      <x:c r="DF112" s="70"/>
      <x:c r="DG112" s="104"/>
      <x:c r="DH112" s="66"/>
    </x:row>
    <x:row r="113" spans="1:112" s="31" customFormat="1" ht="30" customHeight="1">
      <x:c r="A113" s="577" t="s">
        <x:v>2638</x:v>
      </x:c>
      <x:c r="B113" s="114"/>
      <x:c r="C113" s="73"/>
      <x:c r="D113" s="70"/>
      <x:c r="E113" s="73"/>
      <x:c r="F113" s="70"/>
      <x:c r="G113" s="73"/>
      <x:c r="H113" s="70"/>
      <x:c r="I113" s="73"/>
      <x:c r="J113" s="70">
        <x:v>1</x:v>
      </x:c>
      <x:c r="K113" s="70"/>
      <x:c r="L113" s="73"/>
      <x:c r="M113" s="70"/>
      <x:c r="N113" s="70"/>
      <x:c r="O113" s="70"/>
      <x:c r="P113" s="70"/>
      <x:c r="Q113" s="70"/>
      <x:c r="R113" s="73"/>
      <x:c r="S113" s="70"/>
      <x:c r="T113" s="73"/>
      <x:c r="U113" s="70"/>
      <x:c r="V113" s="73"/>
      <x:c r="W113" s="70"/>
      <x:c r="X113" s="70"/>
      <x:c r="Y113" s="70"/>
      <x:c r="Z113" s="70"/>
      <x:c r="AA113" s="70"/>
      <x:c r="AB113" s="70"/>
      <x:c r="AC113" s="70"/>
      <x:c r="AD113" s="70"/>
      <x:c r="AE113" s="70"/>
      <x:c r="AF113" s="70"/>
      <x:c r="AG113" s="70"/>
      <x:c r="AH113" s="70"/>
      <x:c r="AI113" s="70"/>
      <x:c r="AJ113" s="70"/>
      <x:c r="AK113" s="70"/>
      <x:c r="AL113" s="577" t="s">
        <x:v>2638</x:v>
      </x:c>
      <x:c r="AM113" s="70"/>
      <x:c r="AN113" s="73"/>
      <x:c r="AO113" s="70"/>
      <x:c r="AP113" s="70"/>
      <x:c r="AQ113" s="70"/>
      <x:c r="AR113" s="73"/>
      <x:c r="AS113" s="70"/>
      <x:c r="AT113" s="73"/>
      <x:c r="AU113" s="70"/>
      <x:c r="AV113" s="70"/>
      <x:c r="AW113" s="70"/>
      <x:c r="AX113" s="70"/>
      <x:c r="AY113" s="70"/>
      <x:c r="AZ113" s="70"/>
      <x:c r="BA113" s="73"/>
      <x:c r="BB113" s="70"/>
      <x:c r="BC113" s="70"/>
      <x:c r="BD113" s="70"/>
      <x:c r="BE113" s="70"/>
      <x:c r="BF113" s="70"/>
      <x:c r="BG113" s="70"/>
      <x:c r="BH113" s="70"/>
      <x:c r="BI113" s="70"/>
      <x:c r="BJ113" s="73"/>
      <x:c r="BK113" s="70"/>
      <x:c r="BL113" s="73"/>
      <x:c r="BM113" s="70"/>
      <x:c r="BN113" s="73"/>
      <x:c r="BO113" s="70"/>
      <x:c r="BP113" s="73"/>
      <x:c r="BQ113" s="70"/>
      <x:c r="BR113" s="70"/>
      <x:c r="BS113" s="70"/>
      <x:c r="BT113" s="70"/>
      <x:c r="BU113" s="70"/>
      <x:c r="BV113" s="577" t="s">
        <x:v>2638</x:v>
      </x:c>
      <x:c r="BW113" s="70"/>
      <x:c r="BX113" s="70"/>
      <x:c r="BY113" s="73"/>
      <x:c r="BZ113" s="70"/>
      <x:c r="CA113" s="73"/>
      <x:c r="CB113" s="70"/>
      <x:c r="CC113" s="73"/>
      <x:c r="CD113" s="70"/>
      <x:c r="CE113" s="70"/>
      <x:c r="CF113" s="73"/>
      <x:c r="CG113" s="70"/>
      <x:c r="CH113" s="70"/>
      <x:c r="CI113" s="70"/>
      <x:c r="CJ113" s="70"/>
      <x:c r="CK113" s="70"/>
      <x:c r="CL113" s="70"/>
      <x:c r="CM113" s="70"/>
      <x:c r="CN113" s="70"/>
      <x:c r="CO113" s="70"/>
      <x:c r="CP113" s="73"/>
      <x:c r="CQ113" s="70"/>
      <x:c r="CR113" s="73"/>
      <x:c r="CS113" s="70">
        <x:v>4</x:v>
      </x:c>
      <x:c r="CT113" s="70"/>
      <x:c r="CU113" s="70"/>
      <x:c r="CV113" s="70"/>
      <x:c r="CW113" s="70"/>
      <x:c r="CX113" s="70"/>
      <x:c r="CY113" s="577" t="s">
        <x:v>2638</x:v>
      </x:c>
      <x:c r="CZ113" s="70"/>
      <x:c r="DA113" s="73"/>
      <x:c r="DB113" s="70"/>
      <x:c r="DC113" s="73"/>
      <x:c r="DD113" s="70"/>
      <x:c r="DE113" s="73"/>
      <x:c r="DF113" s="70"/>
      <x:c r="DG113" s="104"/>
      <x:c r="DH113" s="66"/>
    </x:row>
    <x:row r="114" spans="1:112" s="31" customFormat="1" ht="30" customHeight="1">
      <x:c r="A114" s="577" t="s">
        <x:v>2634</x:v>
      </x:c>
      <x:c r="B114" s="114"/>
      <x:c r="C114" s="73"/>
      <x:c r="D114" s="70"/>
      <x:c r="E114" s="73"/>
      <x:c r="F114" s="70"/>
      <x:c r="G114" s="73"/>
      <x:c r="H114" s="70"/>
      <x:c r="I114" s="73"/>
      <x:c r="J114" s="70"/>
      <x:c r="K114" s="70"/>
      <x:c r="L114" s="73"/>
      <x:c r="M114" s="70"/>
      <x:c r="N114" s="70"/>
      <x:c r="O114" s="70"/>
      <x:c r="P114" s="70"/>
      <x:c r="Q114" s="70"/>
      <x:c r="R114" s="73"/>
      <x:c r="S114" s="70">
        <x:v>1</x:v>
      </x:c>
      <x:c r="T114" s="73">
        <x:v>25</x:v>
      </x:c>
      <x:c r="U114" s="70"/>
      <x:c r="V114" s="73"/>
      <x:c r="W114" s="70"/>
      <x:c r="X114" s="70">
        <x:v>2</x:v>
      </x:c>
      <x:c r="Y114" s="70"/>
      <x:c r="Z114" s="70"/>
      <x:c r="AA114" s="70"/>
      <x:c r="AB114" s="70"/>
      <x:c r="AC114" s="70"/>
      <x:c r="AD114" s="70"/>
      <x:c r="AE114" s="70"/>
      <x:c r="AF114" s="70"/>
      <x:c r="AG114" s="70"/>
      <x:c r="AH114" s="70"/>
      <x:c r="AI114" s="70"/>
      <x:c r="AJ114" s="70"/>
      <x:c r="AK114" s="70"/>
      <x:c r="AL114" s="577" t="s">
        <x:v>2634</x:v>
      </x:c>
      <x:c r="AM114" s="70"/>
      <x:c r="AN114" s="73"/>
      <x:c r="AO114" s="70"/>
      <x:c r="AP114" s="70"/>
      <x:c r="AQ114" s="70"/>
      <x:c r="AR114" s="73"/>
      <x:c r="AS114" s="70"/>
      <x:c r="AT114" s="73"/>
      <x:c r="AU114" s="70"/>
      <x:c r="AV114" s="70"/>
      <x:c r="AW114" s="70"/>
      <x:c r="AX114" s="70"/>
      <x:c r="AY114" s="70"/>
      <x:c r="AZ114" s="70"/>
      <x:c r="BA114" s="73"/>
      <x:c r="BB114" s="70"/>
      <x:c r="BC114" s="70"/>
      <x:c r="BD114" s="70"/>
      <x:c r="BE114" s="70">
        <x:v>1</x:v>
      </x:c>
      <x:c r="BF114" s="70">
        <x:v>2</x:v>
      </x:c>
      <x:c r="BG114" s="70"/>
      <x:c r="BH114" s="70"/>
      <x:c r="BI114" s="70"/>
      <x:c r="BJ114" s="73"/>
      <x:c r="BK114" s="70"/>
      <x:c r="BL114" s="73"/>
      <x:c r="BM114" s="70"/>
      <x:c r="BN114" s="73"/>
      <x:c r="BO114" s="70"/>
      <x:c r="BP114" s="73"/>
      <x:c r="BQ114" s="70"/>
      <x:c r="BR114" s="70"/>
      <x:c r="BS114" s="70"/>
      <x:c r="BT114" s="70"/>
      <x:c r="BU114" s="70"/>
      <x:c r="BV114" s="577" t="s">
        <x:v>2634</x:v>
      </x:c>
      <x:c r="BW114" s="70"/>
      <x:c r="BX114" s="70"/>
      <x:c r="BY114" s="73"/>
      <x:c r="BZ114" s="70"/>
      <x:c r="CA114" s="73"/>
      <x:c r="CB114" s="70"/>
      <x:c r="CC114" s="73"/>
      <x:c r="CD114" s="70"/>
      <x:c r="CE114" s="70"/>
      <x:c r="CF114" s="73"/>
      <x:c r="CG114" s="70"/>
      <x:c r="CH114" s="70"/>
      <x:c r="CI114" s="70"/>
      <x:c r="CJ114" s="70"/>
      <x:c r="CK114" s="70"/>
      <x:c r="CL114" s="70"/>
      <x:c r="CM114" s="70"/>
      <x:c r="CN114" s="70"/>
      <x:c r="CO114" s="70"/>
      <x:c r="CP114" s="73"/>
      <x:c r="CQ114" s="70"/>
      <x:c r="CR114" s="73"/>
      <x:c r="CS114" s="70"/>
      <x:c r="CT114" s="70"/>
      <x:c r="CU114" s="70"/>
      <x:c r="CV114" s="70"/>
      <x:c r="CW114" s="70"/>
      <x:c r="CX114" s="70"/>
      <x:c r="CY114" s="577" t="s">
        <x:v>2634</x:v>
      </x:c>
      <x:c r="CZ114" s="70"/>
      <x:c r="DA114" s="73"/>
      <x:c r="DB114" s="70"/>
      <x:c r="DC114" s="73"/>
      <x:c r="DD114" s="70"/>
      <x:c r="DE114" s="73"/>
      <x:c r="DF114" s="70"/>
      <x:c r="DG114" s="104"/>
      <x:c r="DH114" s="66"/>
    </x:row>
    <x:row r="115" spans="1:112" s="31" customFormat="1" ht="30" customHeight="1">
      <x:c r="A115" s="577" t="s">
        <x:v>2997</x:v>
      </x:c>
      <x:c r="B115" s="114"/>
      <x:c r="C115" s="73"/>
      <x:c r="D115" s="70"/>
      <x:c r="E115" s="73"/>
      <x:c r="F115" s="70"/>
      <x:c r="G115" s="73"/>
      <x:c r="H115" s="70"/>
      <x:c r="I115" s="73"/>
      <x:c r="J115" s="70"/>
      <x:c r="K115" s="70"/>
      <x:c r="L115" s="73"/>
      <x:c r="M115" s="70"/>
      <x:c r="N115" s="70"/>
      <x:c r="O115" s="70"/>
      <x:c r="P115" s="70"/>
      <x:c r="Q115" s="70"/>
      <x:c r="R115" s="73"/>
      <x:c r="S115" s="70"/>
      <x:c r="T115" s="73"/>
      <x:c r="U115" s="70"/>
      <x:c r="V115" s="73"/>
      <x:c r="W115" s="70"/>
      <x:c r="X115" s="70"/>
      <x:c r="Y115" s="70"/>
      <x:c r="Z115" s="70"/>
      <x:c r="AA115" s="70"/>
      <x:c r="AB115" s="70"/>
      <x:c r="AC115" s="70"/>
      <x:c r="AD115" s="70"/>
      <x:c r="AE115" s="70"/>
      <x:c r="AF115" s="70"/>
      <x:c r="AG115" s="70"/>
      <x:c r="AH115" s="70"/>
      <x:c r="AI115" s="70"/>
      <x:c r="AJ115" s="70"/>
      <x:c r="AK115" s="70"/>
      <x:c r="AL115" s="577" t="s">
        <x:v>2997</x:v>
      </x:c>
      <x:c r="AM115" s="70"/>
      <x:c r="AN115" s="73"/>
      <x:c r="AO115" s="70"/>
      <x:c r="AP115" s="70"/>
      <x:c r="AQ115" s="70"/>
      <x:c r="AR115" s="73"/>
      <x:c r="AS115" s="70"/>
      <x:c r="AT115" s="73"/>
      <x:c r="AU115" s="70"/>
      <x:c r="AV115" s="70"/>
      <x:c r="AW115" s="70"/>
      <x:c r="AX115" s="70"/>
      <x:c r="AY115" s="70"/>
      <x:c r="AZ115" s="70"/>
      <x:c r="BA115" s="73"/>
      <x:c r="BB115" s="70"/>
      <x:c r="BC115" s="70"/>
      <x:c r="BD115" s="70"/>
      <x:c r="BE115" s="70"/>
      <x:c r="BF115" s="70"/>
      <x:c r="BG115" s="70"/>
      <x:c r="BH115" s="70"/>
      <x:c r="BI115" s="70"/>
      <x:c r="BJ115" s="73"/>
      <x:c r="BK115" s="70"/>
      <x:c r="BL115" s="73"/>
      <x:c r="BM115" s="70"/>
      <x:c r="BN115" s="73"/>
      <x:c r="BO115" s="70"/>
      <x:c r="BP115" s="73"/>
      <x:c r="BQ115" s="70"/>
      <x:c r="BR115" s="70"/>
      <x:c r="BS115" s="70"/>
      <x:c r="BT115" s="70"/>
      <x:c r="BU115" s="70"/>
      <x:c r="BV115" s="577" t="s">
        <x:v>2997</x:v>
      </x:c>
      <x:c r="BW115" s="70"/>
      <x:c r="BX115" s="70"/>
      <x:c r="BY115" s="73"/>
      <x:c r="BZ115" s="70"/>
      <x:c r="CA115" s="73"/>
      <x:c r="CB115" s="70"/>
      <x:c r="CC115" s="73"/>
      <x:c r="CD115" s="70"/>
      <x:c r="CE115" s="70"/>
      <x:c r="CF115" s="73"/>
      <x:c r="CG115" s="70"/>
      <x:c r="CH115" s="70"/>
      <x:c r="CI115" s="70"/>
      <x:c r="CJ115" s="70"/>
      <x:c r="CK115" s="70"/>
      <x:c r="CL115" s="70"/>
      <x:c r="CM115" s="70"/>
      <x:c r="CN115" s="70"/>
      <x:c r="CO115" s="70"/>
      <x:c r="CP115" s="73"/>
      <x:c r="CQ115" s="70"/>
      <x:c r="CR115" s="73"/>
      <x:c r="CS115" s="70"/>
      <x:c r="CT115" s="70"/>
      <x:c r="CU115" s="70"/>
      <x:c r="CV115" s="70"/>
      <x:c r="CW115" s="70"/>
      <x:c r="CX115" s="70"/>
      <x:c r="CY115" s="577" t="s">
        <x:v>2997</x:v>
      </x:c>
      <x:c r="CZ115" s="70"/>
      <x:c r="DA115" s="73"/>
      <x:c r="DB115" s="70"/>
      <x:c r="DC115" s="73"/>
      <x:c r="DD115" s="70"/>
      <x:c r="DE115" s="73"/>
      <x:c r="DF115" s="70"/>
      <x:c r="DG115" s="104"/>
      <x:c r="DH115" s="66"/>
    </x:row>
    <x:row r="116" spans="1:112" s="31" customFormat="1" ht="30" customHeight="1">
      <x:c r="A116" s="577" t="s">
        <x:v>2996</x:v>
      </x:c>
      <x:c r="B116" s="114"/>
      <x:c r="C116" s="73"/>
      <x:c r="D116" s="70"/>
      <x:c r="E116" s="73"/>
      <x:c r="F116" s="70"/>
      <x:c r="G116" s="73"/>
      <x:c r="H116" s="70"/>
      <x:c r="I116" s="73"/>
      <x:c r="J116" s="70"/>
      <x:c r="K116" s="70"/>
      <x:c r="L116" s="73"/>
      <x:c r="M116" s="70"/>
      <x:c r="N116" s="70"/>
      <x:c r="O116" s="70"/>
      <x:c r="P116" s="70"/>
      <x:c r="Q116" s="70"/>
      <x:c r="R116" s="73"/>
      <x:c r="S116" s="70"/>
      <x:c r="T116" s="73"/>
      <x:c r="U116" s="70"/>
      <x:c r="V116" s="73"/>
      <x:c r="W116" s="70"/>
      <x:c r="X116" s="70"/>
      <x:c r="Y116" s="70"/>
      <x:c r="Z116" s="70"/>
      <x:c r="AA116" s="70"/>
      <x:c r="AB116" s="70"/>
      <x:c r="AC116" s="70"/>
      <x:c r="AD116" s="70"/>
      <x:c r="AE116" s="70"/>
      <x:c r="AF116" s="70"/>
      <x:c r="AG116" s="70"/>
      <x:c r="AH116" s="70"/>
      <x:c r="AI116" s="70"/>
      <x:c r="AJ116" s="70"/>
      <x:c r="AK116" s="70"/>
      <x:c r="AL116" s="577" t="s">
        <x:v>2996</x:v>
      </x:c>
      <x:c r="AM116" s="70"/>
      <x:c r="AN116" s="73"/>
      <x:c r="AO116" s="70"/>
      <x:c r="AP116" s="70"/>
      <x:c r="AQ116" s="70"/>
      <x:c r="AR116" s="73"/>
      <x:c r="AS116" s="70"/>
      <x:c r="AT116" s="73"/>
      <x:c r="AU116" s="70"/>
      <x:c r="AV116" s="70"/>
      <x:c r="AW116" s="70"/>
      <x:c r="AX116" s="70"/>
      <x:c r="AY116" s="70"/>
      <x:c r="AZ116" s="70"/>
      <x:c r="BA116" s="73"/>
      <x:c r="BB116" s="70"/>
      <x:c r="BC116" s="70"/>
      <x:c r="BD116" s="70"/>
      <x:c r="BE116" s="70"/>
      <x:c r="BF116" s="70"/>
      <x:c r="BG116" s="70"/>
      <x:c r="BH116" s="70"/>
      <x:c r="BI116" s="70"/>
      <x:c r="BJ116" s="73"/>
      <x:c r="BK116" s="70"/>
      <x:c r="BL116" s="73"/>
      <x:c r="BM116" s="70"/>
      <x:c r="BN116" s="73"/>
      <x:c r="BO116" s="70"/>
      <x:c r="BP116" s="73"/>
      <x:c r="BQ116" s="70"/>
      <x:c r="BR116" s="70"/>
      <x:c r="BS116" s="70"/>
      <x:c r="BT116" s="70"/>
      <x:c r="BU116" s="70"/>
      <x:c r="BV116" s="577" t="s">
        <x:v>2996</x:v>
      </x:c>
      <x:c r="BW116" s="70"/>
      <x:c r="BX116" s="70"/>
      <x:c r="BY116" s="73"/>
      <x:c r="BZ116" s="70"/>
      <x:c r="CA116" s="73"/>
      <x:c r="CB116" s="70"/>
      <x:c r="CC116" s="73"/>
      <x:c r="CD116" s="70"/>
      <x:c r="CE116" s="70"/>
      <x:c r="CF116" s="73"/>
      <x:c r="CG116" s="70"/>
      <x:c r="CH116" s="70"/>
      <x:c r="CI116" s="70"/>
      <x:c r="CJ116" s="70"/>
      <x:c r="CK116" s="70"/>
      <x:c r="CL116" s="70"/>
      <x:c r="CM116" s="70"/>
      <x:c r="CN116" s="70"/>
      <x:c r="CO116" s="70"/>
      <x:c r="CP116" s="73"/>
      <x:c r="CQ116" s="70"/>
      <x:c r="CR116" s="73"/>
      <x:c r="CS116" s="70"/>
      <x:c r="CT116" s="70"/>
      <x:c r="CU116" s="70"/>
      <x:c r="CV116" s="70"/>
      <x:c r="CW116" s="70"/>
      <x:c r="CX116" s="70"/>
      <x:c r="CY116" s="577" t="s">
        <x:v>2996</x:v>
      </x:c>
      <x:c r="CZ116" s="70"/>
      <x:c r="DA116" s="73"/>
      <x:c r="DB116" s="70"/>
      <x:c r="DC116" s="73"/>
      <x:c r="DD116" s="70"/>
      <x:c r="DE116" s="73"/>
      <x:c r="DF116" s="70"/>
      <x:c r="DG116" s="104"/>
      <x:c r="DH116" s="66"/>
    </x:row>
    <x:row r="117" spans="1:112" s="31" customFormat="1" ht="30" customHeight="1">
      <x:c r="A117" s="577" t="s">
        <x:v>471</x:v>
      </x:c>
      <x:c r="B117" s="114"/>
      <x:c r="C117" s="73"/>
      <x:c r="D117" s="70"/>
      <x:c r="E117" s="73"/>
      <x:c r="F117" s="70"/>
      <x:c r="G117" s="73"/>
      <x:c r="H117" s="70"/>
      <x:c r="I117" s="73"/>
      <x:c r="J117" s="70"/>
      <x:c r="K117" s="70"/>
      <x:c r="L117" s="73"/>
      <x:c r="M117" s="70"/>
      <x:c r="N117" s="70"/>
      <x:c r="O117" s="70"/>
      <x:c r="P117" s="70"/>
      <x:c r="Q117" s="70"/>
      <x:c r="R117" s="73"/>
      <x:c r="S117" s="70"/>
      <x:c r="T117" s="73"/>
      <x:c r="U117" s="70"/>
      <x:c r="V117" s="73"/>
      <x:c r="W117" s="70"/>
      <x:c r="X117" s="70"/>
      <x:c r="Y117" s="70"/>
      <x:c r="Z117" s="70"/>
      <x:c r="AA117" s="70"/>
      <x:c r="AB117" s="70"/>
      <x:c r="AC117" s="70"/>
      <x:c r="AD117" s="70"/>
      <x:c r="AE117" s="70"/>
      <x:c r="AF117" s="70"/>
      <x:c r="AG117" s="70"/>
      <x:c r="AH117" s="70"/>
      <x:c r="AI117" s="70"/>
      <x:c r="AJ117" s="70"/>
      <x:c r="AK117" s="70"/>
      <x:c r="AL117" s="577" t="s">
        <x:v>471</x:v>
      </x:c>
      <x:c r="AM117" s="70"/>
      <x:c r="AN117" s="73"/>
      <x:c r="AO117" s="70"/>
      <x:c r="AP117" s="70"/>
      <x:c r="AQ117" s="70"/>
      <x:c r="AR117" s="73"/>
      <x:c r="AS117" s="70"/>
      <x:c r="AT117" s="73"/>
      <x:c r="AU117" s="70"/>
      <x:c r="AV117" s="70"/>
      <x:c r="AW117" s="70"/>
      <x:c r="AX117" s="70"/>
      <x:c r="AY117" s="70"/>
      <x:c r="AZ117" s="70"/>
      <x:c r="BA117" s="73"/>
      <x:c r="BB117" s="70"/>
      <x:c r="BC117" s="70"/>
      <x:c r="BD117" s="70"/>
      <x:c r="BE117" s="70"/>
      <x:c r="BF117" s="70"/>
      <x:c r="BG117" s="70"/>
      <x:c r="BH117" s="70"/>
      <x:c r="BI117" s="70"/>
      <x:c r="BJ117" s="73"/>
      <x:c r="BK117" s="70"/>
      <x:c r="BL117" s="73"/>
      <x:c r="BM117" s="70"/>
      <x:c r="BN117" s="73"/>
      <x:c r="BO117" s="70"/>
      <x:c r="BP117" s="73"/>
      <x:c r="BQ117" s="70"/>
      <x:c r="BR117" s="70"/>
      <x:c r="BS117" s="70"/>
      <x:c r="BT117" s="70"/>
      <x:c r="BU117" s="70"/>
      <x:c r="BV117" s="577" t="s">
        <x:v>471</x:v>
      </x:c>
      <x:c r="BW117" s="70"/>
      <x:c r="BX117" s="70"/>
      <x:c r="BY117" s="73"/>
      <x:c r="BZ117" s="70"/>
      <x:c r="CA117" s="73"/>
      <x:c r="CB117" s="70"/>
      <x:c r="CC117" s="73"/>
      <x:c r="CD117" s="70"/>
      <x:c r="CE117" s="70"/>
      <x:c r="CF117" s="73"/>
      <x:c r="CG117" s="70"/>
      <x:c r="CH117" s="70"/>
      <x:c r="CI117" s="70"/>
      <x:c r="CJ117" s="70"/>
      <x:c r="CK117" s="70"/>
      <x:c r="CL117" s="70"/>
      <x:c r="CM117" s="70"/>
      <x:c r="CN117" s="70"/>
      <x:c r="CO117" s="70"/>
      <x:c r="CP117" s="73"/>
      <x:c r="CQ117" s="70"/>
      <x:c r="CR117" s="73"/>
      <x:c r="CS117" s="70"/>
      <x:c r="CT117" s="70"/>
      <x:c r="CU117" s="70"/>
      <x:c r="CV117" s="70"/>
      <x:c r="CW117" s="70"/>
      <x:c r="CX117" s="70"/>
      <x:c r="CY117" s="577" t="s">
        <x:v>471</x:v>
      </x:c>
      <x:c r="CZ117" s="70"/>
      <x:c r="DA117" s="73"/>
      <x:c r="DB117" s="70"/>
      <x:c r="DC117" s="73"/>
      <x:c r="DD117" s="70"/>
      <x:c r="DE117" s="73"/>
      <x:c r="DF117" s="70"/>
      <x:c r="DG117" s="104"/>
      <x:c r="DH117" s="66"/>
    </x:row>
    <x:row r="118" spans="1:112" s="31" customFormat="1" ht="30" customHeight="1">
      <x:c r="A118" s="577" t="s">
        <x:v>2651</x:v>
      </x:c>
      <x:c r="B118" s="114"/>
      <x:c r="C118" s="73"/>
      <x:c r="D118" s="70"/>
      <x:c r="E118" s="73"/>
      <x:c r="F118" s="70"/>
      <x:c r="G118" s="73"/>
      <x:c r="H118" s="70"/>
      <x:c r="I118" s="73"/>
      <x:c r="J118" s="70">
        <x:v>1</x:v>
      </x:c>
      <x:c r="K118" s="70"/>
      <x:c r="L118" s="73"/>
      <x:c r="M118" s="70"/>
      <x:c r="N118" s="70"/>
      <x:c r="O118" s="70"/>
      <x:c r="P118" s="70"/>
      <x:c r="Q118" s="70"/>
      <x:c r="R118" s="73"/>
      <x:c r="S118" s="70"/>
      <x:c r="T118" s="73"/>
      <x:c r="U118" s="70"/>
      <x:c r="V118" s="73"/>
      <x:c r="W118" s="70"/>
      <x:c r="X118" s="70">
        <x:v>5</x:v>
      </x:c>
      <x:c r="Y118" s="70"/>
      <x:c r="Z118" s="70"/>
      <x:c r="AA118" s="70"/>
      <x:c r="AB118" s="70"/>
      <x:c r="AC118" s="70"/>
      <x:c r="AD118" s="70"/>
      <x:c r="AE118" s="70"/>
      <x:c r="AF118" s="70"/>
      <x:c r="AG118" s="70"/>
      <x:c r="AH118" s="70"/>
      <x:c r="AI118" s="70"/>
      <x:c r="AJ118" s="70"/>
      <x:c r="AK118" s="70"/>
      <x:c r="AL118" s="577" t="s">
        <x:v>2651</x:v>
      </x:c>
      <x:c r="AM118" s="70"/>
      <x:c r="AN118" s="73"/>
      <x:c r="AO118" s="70"/>
      <x:c r="AP118" s="70"/>
      <x:c r="AQ118" s="70"/>
      <x:c r="AR118" s="73"/>
      <x:c r="AS118" s="70"/>
      <x:c r="AT118" s="73"/>
      <x:c r="AU118" s="70"/>
      <x:c r="AV118" s="70"/>
      <x:c r="AW118" s="70"/>
      <x:c r="AX118" s="70"/>
      <x:c r="AY118" s="70"/>
      <x:c r="AZ118" s="70"/>
      <x:c r="BA118" s="73"/>
      <x:c r="BB118" s="70"/>
      <x:c r="BC118" s="70"/>
      <x:c r="BD118" s="70"/>
      <x:c r="BE118" s="70">
        <x:v>1</x:v>
      </x:c>
      <x:c r="BF118" s="70">
        <x:v>1</x:v>
      </x:c>
      <x:c r="BG118" s="70"/>
      <x:c r="BH118" s="70"/>
      <x:c r="BI118" s="70"/>
      <x:c r="BJ118" s="73"/>
      <x:c r="BK118" s="70"/>
      <x:c r="BL118" s="73"/>
      <x:c r="BM118" s="70"/>
      <x:c r="BN118" s="73"/>
      <x:c r="BO118" s="70"/>
      <x:c r="BP118" s="73"/>
      <x:c r="BQ118" s="70"/>
      <x:c r="BR118" s="70"/>
      <x:c r="BS118" s="70"/>
      <x:c r="BT118" s="70"/>
      <x:c r="BU118" s="70"/>
      <x:c r="BV118" s="577" t="s">
        <x:v>2651</x:v>
      </x:c>
      <x:c r="BW118" s="70"/>
      <x:c r="BX118" s="70"/>
      <x:c r="BY118" s="73"/>
      <x:c r="BZ118" s="70"/>
      <x:c r="CA118" s="73"/>
      <x:c r="CB118" s="70"/>
      <x:c r="CC118" s="73"/>
      <x:c r="CD118" s="70"/>
      <x:c r="CE118" s="70"/>
      <x:c r="CF118" s="73"/>
      <x:c r="CG118" s="70"/>
      <x:c r="CH118" s="70"/>
      <x:c r="CI118" s="70"/>
      <x:c r="CJ118" s="70"/>
      <x:c r="CK118" s="70"/>
      <x:c r="CL118" s="70"/>
      <x:c r="CM118" s="70"/>
      <x:c r="CN118" s="70"/>
      <x:c r="CO118" s="70"/>
      <x:c r="CP118" s="73"/>
      <x:c r="CQ118" s="70"/>
      <x:c r="CR118" s="73"/>
      <x:c r="CS118" s="70"/>
      <x:c r="CT118" s="70"/>
      <x:c r="CU118" s="70"/>
      <x:c r="CV118" s="70"/>
      <x:c r="CW118" s="70"/>
      <x:c r="CX118" s="70"/>
      <x:c r="CY118" s="577" t="s">
        <x:v>2651</x:v>
      </x:c>
      <x:c r="CZ118" s="70"/>
      <x:c r="DA118" s="73"/>
      <x:c r="DB118" s="70"/>
      <x:c r="DC118" s="73"/>
      <x:c r="DD118" s="70"/>
      <x:c r="DE118" s="73"/>
      <x:c r="DF118" s="70"/>
      <x:c r="DG118" s="104"/>
      <x:c r="DH118" s="66"/>
    </x:row>
    <x:row r="119" spans="1:112" s="31" customFormat="1" ht="30" customHeight="1">
      <x:c r="A119" s="577" t="s">
        <x:v>414</x:v>
      </x:c>
      <x:c r="B119" s="114"/>
      <x:c r="C119" s="73"/>
      <x:c r="D119" s="70"/>
      <x:c r="E119" s="73"/>
      <x:c r="F119" s="70"/>
      <x:c r="G119" s="73"/>
      <x:c r="H119" s="70"/>
      <x:c r="I119" s="73"/>
      <x:c r="J119" s="70">
        <x:v>1</x:v>
      </x:c>
      <x:c r="K119" s="70"/>
      <x:c r="L119" s="73"/>
      <x:c r="M119" s="70"/>
      <x:c r="N119" s="70"/>
      <x:c r="O119" s="70"/>
      <x:c r="P119" s="70"/>
      <x:c r="Q119" s="70"/>
      <x:c r="R119" s="73"/>
      <x:c r="S119" s="70"/>
      <x:c r="T119" s="73"/>
      <x:c r="U119" s="70"/>
      <x:c r="V119" s="73"/>
      <x:c r="W119" s="70"/>
      <x:c r="X119" s="70">
        <x:v>5</x:v>
      </x:c>
      <x:c r="Y119" s="70"/>
      <x:c r="Z119" s="70"/>
      <x:c r="AA119" s="70"/>
      <x:c r="AB119" s="70"/>
      <x:c r="AC119" s="70"/>
      <x:c r="AD119" s="70"/>
      <x:c r="AE119" s="70"/>
      <x:c r="AF119" s="70"/>
      <x:c r="AG119" s="70"/>
      <x:c r="AH119" s="70"/>
      <x:c r="AI119" s="70"/>
      <x:c r="AJ119" s="70"/>
      <x:c r="AK119" s="70"/>
      <x:c r="AL119" s="577" t="s">
        <x:v>414</x:v>
      </x:c>
      <x:c r="AM119" s="70"/>
      <x:c r="AN119" s="73"/>
      <x:c r="AO119" s="70"/>
      <x:c r="AP119" s="70"/>
      <x:c r="AQ119" s="70"/>
      <x:c r="AR119" s="73"/>
      <x:c r="AS119" s="70"/>
      <x:c r="AT119" s="73"/>
      <x:c r="AU119" s="70"/>
      <x:c r="AV119" s="70"/>
      <x:c r="AW119" s="70"/>
      <x:c r="AX119" s="70"/>
      <x:c r="AY119" s="70"/>
      <x:c r="AZ119" s="70"/>
      <x:c r="BA119" s="73"/>
      <x:c r="BB119" s="70"/>
      <x:c r="BC119" s="70"/>
      <x:c r="BD119" s="70"/>
      <x:c r="BE119" s="70">
        <x:v>1</x:v>
      </x:c>
      <x:c r="BF119" s="70">
        <x:v>6</x:v>
      </x:c>
      <x:c r="BG119" s="70"/>
      <x:c r="BH119" s="70"/>
      <x:c r="BI119" s="70"/>
      <x:c r="BJ119" s="73"/>
      <x:c r="BK119" s="70"/>
      <x:c r="BL119" s="73"/>
      <x:c r="BM119" s="70"/>
      <x:c r="BN119" s="73"/>
      <x:c r="BO119" s="70"/>
      <x:c r="BP119" s="73"/>
      <x:c r="BQ119" s="70"/>
      <x:c r="BR119" s="70"/>
      <x:c r="BS119" s="70"/>
      <x:c r="BT119" s="70"/>
      <x:c r="BU119" s="70"/>
      <x:c r="BV119" s="577" t="s">
        <x:v>414</x:v>
      </x:c>
      <x:c r="BW119" s="70"/>
      <x:c r="BX119" s="70"/>
      <x:c r="BY119" s="73"/>
      <x:c r="BZ119" s="70"/>
      <x:c r="CA119" s="73"/>
      <x:c r="CB119" s="70"/>
      <x:c r="CC119" s="73"/>
      <x:c r="CD119" s="70"/>
      <x:c r="CE119" s="70"/>
      <x:c r="CF119" s="73"/>
      <x:c r="CG119" s="70"/>
      <x:c r="CH119" s="70"/>
      <x:c r="CI119" s="70"/>
      <x:c r="CJ119" s="70"/>
      <x:c r="CK119" s="70"/>
      <x:c r="CL119" s="70"/>
      <x:c r="CM119" s="70"/>
      <x:c r="CN119" s="70"/>
      <x:c r="CO119" s="70"/>
      <x:c r="CP119" s="73"/>
      <x:c r="CQ119" s="70"/>
      <x:c r="CR119" s="73"/>
      <x:c r="CS119" s="70"/>
      <x:c r="CT119" s="70"/>
      <x:c r="CU119" s="70"/>
      <x:c r="CV119" s="70"/>
      <x:c r="CW119" s="70"/>
      <x:c r="CX119" s="70"/>
      <x:c r="CY119" s="577" t="s">
        <x:v>414</x:v>
      </x:c>
      <x:c r="CZ119" s="70"/>
      <x:c r="DA119" s="73"/>
      <x:c r="DB119" s="70"/>
      <x:c r="DC119" s="73"/>
      <x:c r="DD119" s="70"/>
      <x:c r="DE119" s="73"/>
      <x:c r="DF119" s="70"/>
      <x:c r="DG119" s="104"/>
      <x:c r="DH119" s="66"/>
    </x:row>
    <x:row r="120" spans="1:112" s="31" customFormat="1" ht="30" customHeight="1">
      <x:c r="A120" s="577" t="s">
        <x:v>2664</x:v>
      </x:c>
      <x:c r="B120" s="114"/>
      <x:c r="C120" s="73"/>
      <x:c r="D120" s="70"/>
      <x:c r="E120" s="73"/>
      <x:c r="F120" s="70"/>
      <x:c r="G120" s="73"/>
      <x:c r="H120" s="70"/>
      <x:c r="I120" s="73"/>
      <x:c r="J120" s="70">
        <x:v>1</x:v>
      </x:c>
      <x:c r="K120" s="70"/>
      <x:c r="L120" s="73"/>
      <x:c r="M120" s="70"/>
      <x:c r="N120" s="70"/>
      <x:c r="O120" s="70"/>
      <x:c r="P120" s="70"/>
      <x:c r="Q120" s="70"/>
      <x:c r="R120" s="73"/>
      <x:c r="S120" s="70"/>
      <x:c r="T120" s="73"/>
      <x:c r="U120" s="70"/>
      <x:c r="V120" s="73"/>
      <x:c r="W120" s="70"/>
      <x:c r="X120" s="70">
        <x:v>8</x:v>
      </x:c>
      <x:c r="Y120" s="70"/>
      <x:c r="Z120" s="70"/>
      <x:c r="AA120" s="70"/>
      <x:c r="AB120" s="70"/>
      <x:c r="AC120" s="70"/>
      <x:c r="AD120" s="70"/>
      <x:c r="AE120" s="70"/>
      <x:c r="AF120" s="70"/>
      <x:c r="AG120" s="70"/>
      <x:c r="AH120" s="70"/>
      <x:c r="AI120" s="70"/>
      <x:c r="AJ120" s="70"/>
      <x:c r="AK120" s="70"/>
      <x:c r="AL120" s="577" t="s">
        <x:v>2664</x:v>
      </x:c>
      <x:c r="AM120" s="70"/>
      <x:c r="AN120" s="73"/>
      <x:c r="AO120" s="70"/>
      <x:c r="AP120" s="70"/>
      <x:c r="AQ120" s="70"/>
      <x:c r="AR120" s="73"/>
      <x:c r="AS120" s="70"/>
      <x:c r="AT120" s="73"/>
      <x:c r="AU120" s="70"/>
      <x:c r="AV120" s="70"/>
      <x:c r="AW120" s="70"/>
      <x:c r="AX120" s="70"/>
      <x:c r="AY120" s="70"/>
      <x:c r="AZ120" s="70"/>
      <x:c r="BA120" s="73"/>
      <x:c r="BB120" s="70"/>
      <x:c r="BC120" s="70"/>
      <x:c r="BD120" s="70"/>
      <x:c r="BE120" s="70">
        <x:v>1</x:v>
      </x:c>
      <x:c r="BF120" s="70">
        <x:v>5</x:v>
      </x:c>
      <x:c r="BG120" s="70"/>
      <x:c r="BH120" s="70"/>
      <x:c r="BI120" s="70"/>
      <x:c r="BJ120" s="73"/>
      <x:c r="BK120" s="70"/>
      <x:c r="BL120" s="73"/>
      <x:c r="BM120" s="70"/>
      <x:c r="BN120" s="73"/>
      <x:c r="BO120" s="70"/>
      <x:c r="BP120" s="73"/>
      <x:c r="BQ120" s="70"/>
      <x:c r="BR120" s="70"/>
      <x:c r="BS120" s="70"/>
      <x:c r="BT120" s="70"/>
      <x:c r="BU120" s="70"/>
      <x:c r="BV120" s="577" t="s">
        <x:v>2664</x:v>
      </x:c>
      <x:c r="BW120" s="70"/>
      <x:c r="BX120" s="70"/>
      <x:c r="BY120" s="73"/>
      <x:c r="BZ120" s="70"/>
      <x:c r="CA120" s="73"/>
      <x:c r="CB120" s="70"/>
      <x:c r="CC120" s="73"/>
      <x:c r="CD120" s="70"/>
      <x:c r="CE120" s="70"/>
      <x:c r="CF120" s="73"/>
      <x:c r="CG120" s="70"/>
      <x:c r="CH120" s="70"/>
      <x:c r="CI120" s="70"/>
      <x:c r="CJ120" s="70"/>
      <x:c r="CK120" s="70"/>
      <x:c r="CL120" s="70"/>
      <x:c r="CM120" s="70"/>
      <x:c r="CN120" s="70"/>
      <x:c r="CO120" s="70"/>
      <x:c r="CP120" s="73"/>
      <x:c r="CQ120" s="70"/>
      <x:c r="CR120" s="73"/>
      <x:c r="CS120" s="70"/>
      <x:c r="CT120" s="70"/>
      <x:c r="CU120" s="70"/>
      <x:c r="CV120" s="70"/>
      <x:c r="CW120" s="70"/>
      <x:c r="CX120" s="70"/>
      <x:c r="CY120" s="577" t="s">
        <x:v>2664</x:v>
      </x:c>
      <x:c r="CZ120" s="70"/>
      <x:c r="DA120" s="73"/>
      <x:c r="DB120" s="70"/>
      <x:c r="DC120" s="73"/>
      <x:c r="DD120" s="70"/>
      <x:c r="DE120" s="73"/>
      <x:c r="DF120" s="70"/>
      <x:c r="DG120" s="104"/>
      <x:c r="DH120" s="66"/>
    </x:row>
    <x:row r="121" spans="1:112" s="31" customFormat="1" ht="30" customHeight="1">
      <x:c r="A121" s="577" t="s">
        <x:v>477</x:v>
      </x:c>
      <x:c r="B121" s="114"/>
      <x:c r="C121" s="73"/>
      <x:c r="D121" s="70"/>
      <x:c r="E121" s="73"/>
      <x:c r="F121" s="70"/>
      <x:c r="G121" s="73"/>
      <x:c r="H121" s="70"/>
      <x:c r="I121" s="73"/>
      <x:c r="J121" s="70"/>
      <x:c r="K121" s="70"/>
      <x:c r="L121" s="73"/>
      <x:c r="M121" s="70"/>
      <x:c r="N121" s="70"/>
      <x:c r="O121" s="70"/>
      <x:c r="P121" s="70"/>
      <x:c r="Q121" s="70"/>
      <x:c r="R121" s="73"/>
      <x:c r="S121" s="70">
        <x:v>1</x:v>
      </x:c>
      <x:c r="T121" s="73">
        <x:v>25</x:v>
      </x:c>
      <x:c r="U121" s="70"/>
      <x:c r="V121" s="73"/>
      <x:c r="W121" s="70"/>
      <x:c r="X121" s="70">
        <x:v>3</x:v>
      </x:c>
      <x:c r="Y121" s="70"/>
      <x:c r="Z121" s="70"/>
      <x:c r="AA121" s="70"/>
      <x:c r="AB121" s="70"/>
      <x:c r="AC121" s="70"/>
      <x:c r="AD121" s="70"/>
      <x:c r="AE121" s="70"/>
      <x:c r="AF121" s="70"/>
      <x:c r="AG121" s="70"/>
      <x:c r="AH121" s="70"/>
      <x:c r="AI121" s="70"/>
      <x:c r="AJ121" s="70"/>
      <x:c r="AK121" s="70"/>
      <x:c r="AL121" s="577" t="s">
        <x:v>477</x:v>
      </x:c>
      <x:c r="AM121" s="70"/>
      <x:c r="AN121" s="73"/>
      <x:c r="AO121" s="70"/>
      <x:c r="AP121" s="70"/>
      <x:c r="AQ121" s="70"/>
      <x:c r="AR121" s="73"/>
      <x:c r="AS121" s="70"/>
      <x:c r="AT121" s="73"/>
      <x:c r="AU121" s="70"/>
      <x:c r="AV121" s="70"/>
      <x:c r="AW121" s="70"/>
      <x:c r="AX121" s="70"/>
      <x:c r="AY121" s="70"/>
      <x:c r="AZ121" s="70"/>
      <x:c r="BA121" s="73"/>
      <x:c r="BB121" s="70"/>
      <x:c r="BC121" s="70"/>
      <x:c r="BD121" s="70"/>
      <x:c r="BE121" s="70"/>
      <x:c r="BF121" s="70"/>
      <x:c r="BG121" s="70"/>
      <x:c r="BH121" s="70"/>
      <x:c r="BI121" s="70"/>
      <x:c r="BJ121" s="73"/>
      <x:c r="BK121" s="70"/>
      <x:c r="BL121" s="73"/>
      <x:c r="BM121" s="70"/>
      <x:c r="BN121" s="73"/>
      <x:c r="BO121" s="70"/>
      <x:c r="BP121" s="73"/>
      <x:c r="BQ121" s="70"/>
      <x:c r="BR121" s="70"/>
      <x:c r="BS121" s="70"/>
      <x:c r="BT121" s="70"/>
      <x:c r="BU121" s="70"/>
      <x:c r="BV121" s="577" t="s">
        <x:v>477</x:v>
      </x:c>
      <x:c r="BW121" s="70"/>
      <x:c r="BX121" s="70"/>
      <x:c r="BY121" s="73"/>
      <x:c r="BZ121" s="70"/>
      <x:c r="CA121" s="73"/>
      <x:c r="CB121" s="70"/>
      <x:c r="CC121" s="73"/>
      <x:c r="CD121" s="70"/>
      <x:c r="CE121" s="70"/>
      <x:c r="CF121" s="73"/>
      <x:c r="CG121" s="70"/>
      <x:c r="CH121" s="70"/>
      <x:c r="CI121" s="70"/>
      <x:c r="CJ121" s="70"/>
      <x:c r="CK121" s="70"/>
      <x:c r="CL121" s="70"/>
      <x:c r="CM121" s="70"/>
      <x:c r="CN121" s="70"/>
      <x:c r="CO121" s="70"/>
      <x:c r="CP121" s="73"/>
      <x:c r="CQ121" s="70"/>
      <x:c r="CR121" s="73"/>
      <x:c r="CS121" s="70"/>
      <x:c r="CT121" s="70"/>
      <x:c r="CU121" s="70"/>
      <x:c r="CV121" s="70"/>
      <x:c r="CW121" s="70"/>
      <x:c r="CX121" s="70"/>
      <x:c r="CY121" s="577" t="s">
        <x:v>477</x:v>
      </x:c>
      <x:c r="CZ121" s="70"/>
      <x:c r="DA121" s="73"/>
      <x:c r="DB121" s="70"/>
      <x:c r="DC121" s="73"/>
      <x:c r="DD121" s="70"/>
      <x:c r="DE121" s="73"/>
      <x:c r="DF121" s="70"/>
      <x:c r="DG121" s="104"/>
      <x:c r="DH121" s="66"/>
    </x:row>
    <x:row r="122" spans="1:112" s="31" customFormat="1" ht="30" customHeight="1">
      <x:c r="A122" s="577" t="s">
        <x:v>480</x:v>
      </x:c>
      <x:c r="B122" s="114"/>
      <x:c r="C122" s="73"/>
      <x:c r="D122" s="70"/>
      <x:c r="E122" s="73"/>
      <x:c r="F122" s="70"/>
      <x:c r="G122" s="73"/>
      <x:c r="H122" s="70"/>
      <x:c r="I122" s="73"/>
      <x:c r="J122" s="70">
        <x:v>1</x:v>
      </x:c>
      <x:c r="K122" s="70"/>
      <x:c r="L122" s="73"/>
      <x:c r="M122" s="70"/>
      <x:c r="N122" s="70"/>
      <x:c r="O122" s="70"/>
      <x:c r="P122" s="70"/>
      <x:c r="Q122" s="70"/>
      <x:c r="R122" s="73"/>
      <x:c r="S122" s="70"/>
      <x:c r="T122" s="73"/>
      <x:c r="U122" s="70"/>
      <x:c r="V122" s="73"/>
      <x:c r="W122" s="70"/>
      <x:c r="X122" s="70">
        <x:v>2</x:v>
      </x:c>
      <x:c r="Y122" s="70">
        <x:v>1</x:v>
      </x:c>
      <x:c r="Z122" s="70">
        <x:v>1</x:v>
      </x:c>
      <x:c r="AA122" s="70"/>
      <x:c r="AB122" s="70"/>
      <x:c r="AC122" s="70"/>
      <x:c r="AD122" s="70"/>
      <x:c r="AE122" s="70"/>
      <x:c r="AF122" s="70"/>
      <x:c r="AG122" s="70"/>
      <x:c r="AH122" s="70"/>
      <x:c r="AI122" s="70"/>
      <x:c r="AJ122" s="70"/>
      <x:c r="AK122" s="70"/>
      <x:c r="AL122" s="577" t="s">
        <x:v>480</x:v>
      </x:c>
      <x:c r="AM122" s="70"/>
      <x:c r="AN122" s="73"/>
      <x:c r="AO122" s="70"/>
      <x:c r="AP122" s="70"/>
      <x:c r="AQ122" s="70"/>
      <x:c r="AR122" s="73"/>
      <x:c r="AS122" s="70"/>
      <x:c r="AT122" s="73"/>
      <x:c r="AU122" s="70"/>
      <x:c r="AV122" s="70"/>
      <x:c r="AW122" s="70"/>
      <x:c r="AX122" s="70"/>
      <x:c r="AY122" s="70"/>
      <x:c r="AZ122" s="70"/>
      <x:c r="BA122" s="73"/>
      <x:c r="BB122" s="70"/>
      <x:c r="BC122" s="70"/>
      <x:c r="BD122" s="70"/>
      <x:c r="BE122" s="70"/>
      <x:c r="BF122" s="70"/>
      <x:c r="BG122" s="70"/>
      <x:c r="BH122" s="70"/>
      <x:c r="BI122" s="70"/>
      <x:c r="BJ122" s="73"/>
      <x:c r="BK122" s="70"/>
      <x:c r="BL122" s="73"/>
      <x:c r="BM122" s="70"/>
      <x:c r="BN122" s="73"/>
      <x:c r="BO122" s="70"/>
      <x:c r="BP122" s="73"/>
      <x:c r="BQ122" s="70"/>
      <x:c r="BR122" s="70"/>
      <x:c r="BS122" s="70"/>
      <x:c r="BT122" s="70"/>
      <x:c r="BU122" s="70"/>
      <x:c r="BV122" s="577" t="s">
        <x:v>480</x:v>
      </x:c>
      <x:c r="BW122" s="70"/>
      <x:c r="BX122" s="70"/>
      <x:c r="BY122" s="73"/>
      <x:c r="BZ122" s="70"/>
      <x:c r="CA122" s="73"/>
      <x:c r="CB122" s="70"/>
      <x:c r="CC122" s="73"/>
      <x:c r="CD122" s="70"/>
      <x:c r="CE122" s="70"/>
      <x:c r="CF122" s="73"/>
      <x:c r="CG122" s="70"/>
      <x:c r="CH122" s="70"/>
      <x:c r="CI122" s="70"/>
      <x:c r="CJ122" s="70"/>
      <x:c r="CK122" s="70"/>
      <x:c r="CL122" s="70"/>
      <x:c r="CM122" s="70"/>
      <x:c r="CN122" s="70"/>
      <x:c r="CO122" s="70"/>
      <x:c r="CP122" s="73"/>
      <x:c r="CQ122" s="70"/>
      <x:c r="CR122" s="73"/>
      <x:c r="CS122" s="70"/>
      <x:c r="CT122" s="70"/>
      <x:c r="CU122" s="70"/>
      <x:c r="CV122" s="70"/>
      <x:c r="CW122" s="70"/>
      <x:c r="CX122" s="70"/>
      <x:c r="CY122" s="577" t="s">
        <x:v>480</x:v>
      </x:c>
      <x:c r="CZ122" s="70"/>
      <x:c r="DA122" s="73"/>
      <x:c r="DB122" s="70"/>
      <x:c r="DC122" s="73"/>
      <x:c r="DD122" s="70"/>
      <x:c r="DE122" s="73"/>
      <x:c r="DF122" s="70"/>
      <x:c r="DG122" s="104"/>
      <x:c r="DH122" s="66"/>
    </x:row>
    <x:row r="123" spans="1:112" s="31" customFormat="1" ht="30" customHeight="1">
      <x:c r="A123" s="577" t="s">
        <x:v>3000</x:v>
      </x:c>
      <x:c r="B123" s="114"/>
      <x:c r="C123" s="73"/>
      <x:c r="D123" s="70"/>
      <x:c r="E123" s="73"/>
      <x:c r="F123" s="70"/>
      <x:c r="G123" s="73"/>
      <x:c r="H123" s="70"/>
      <x:c r="I123" s="73"/>
      <x:c r="J123" s="70"/>
      <x:c r="K123" s="70"/>
      <x:c r="L123" s="73"/>
      <x:c r="M123" s="70"/>
      <x:c r="N123" s="70"/>
      <x:c r="O123" s="70"/>
      <x:c r="P123" s="70"/>
      <x:c r="Q123" s="70"/>
      <x:c r="R123" s="73"/>
      <x:c r="S123" s="70">
        <x:v>1</x:v>
      </x:c>
      <x:c r="T123" s="73">
        <x:v>25</x:v>
      </x:c>
      <x:c r="U123" s="70"/>
      <x:c r="V123" s="73"/>
      <x:c r="W123" s="70"/>
      <x:c r="X123" s="70"/>
      <x:c r="Y123" s="70"/>
      <x:c r="Z123" s="70"/>
      <x:c r="AA123" s="70"/>
      <x:c r="AB123" s="70"/>
      <x:c r="AC123" s="70"/>
      <x:c r="AD123" s="70"/>
      <x:c r="AE123" s="70"/>
      <x:c r="AF123" s="70"/>
      <x:c r="AG123" s="70"/>
      <x:c r="AH123" s="70"/>
      <x:c r="AI123" s="70"/>
      <x:c r="AJ123" s="70"/>
      <x:c r="AK123" s="70"/>
      <x:c r="AL123" s="577" t="s">
        <x:v>3000</x:v>
      </x:c>
      <x:c r="AM123" s="70"/>
      <x:c r="AN123" s="73"/>
      <x:c r="AO123" s="70"/>
      <x:c r="AP123" s="70"/>
      <x:c r="AQ123" s="70"/>
      <x:c r="AR123" s="73"/>
      <x:c r="AS123" s="70"/>
      <x:c r="AT123" s="73"/>
      <x:c r="AU123" s="70"/>
      <x:c r="AV123" s="70"/>
      <x:c r="AW123" s="70"/>
      <x:c r="AX123" s="70"/>
      <x:c r="AY123" s="70"/>
      <x:c r="AZ123" s="70"/>
      <x:c r="BA123" s="73"/>
      <x:c r="BB123" s="70"/>
      <x:c r="BC123" s="70"/>
      <x:c r="BD123" s="70"/>
      <x:c r="BE123" s="70"/>
      <x:c r="BF123" s="70"/>
      <x:c r="BG123" s="70"/>
      <x:c r="BH123" s="70"/>
      <x:c r="BI123" s="70"/>
      <x:c r="BJ123" s="73"/>
      <x:c r="BK123" s="70"/>
      <x:c r="BL123" s="73"/>
      <x:c r="BM123" s="70"/>
      <x:c r="BN123" s="73"/>
      <x:c r="BO123" s="70"/>
      <x:c r="BP123" s="73"/>
      <x:c r="BQ123" s="70"/>
      <x:c r="BR123" s="70"/>
      <x:c r="BS123" s="70"/>
      <x:c r="BT123" s="70"/>
      <x:c r="BU123" s="70"/>
      <x:c r="BV123" s="577" t="s">
        <x:v>3000</x:v>
      </x:c>
      <x:c r="BW123" s="70"/>
      <x:c r="BX123" s="70"/>
      <x:c r="BY123" s="73"/>
      <x:c r="BZ123" s="70"/>
      <x:c r="CA123" s="73"/>
      <x:c r="CB123" s="70"/>
      <x:c r="CC123" s="73"/>
      <x:c r="CD123" s="70"/>
      <x:c r="CE123" s="70"/>
      <x:c r="CF123" s="73"/>
      <x:c r="CG123" s="70"/>
      <x:c r="CH123" s="70"/>
      <x:c r="CI123" s="70"/>
      <x:c r="CJ123" s="70"/>
      <x:c r="CK123" s="70"/>
      <x:c r="CL123" s="70"/>
      <x:c r="CM123" s="70"/>
      <x:c r="CN123" s="70"/>
      <x:c r="CO123" s="70"/>
      <x:c r="CP123" s="73"/>
      <x:c r="CQ123" s="70"/>
      <x:c r="CR123" s="73"/>
      <x:c r="CS123" s="70"/>
      <x:c r="CT123" s="70"/>
      <x:c r="CU123" s="70"/>
      <x:c r="CV123" s="70"/>
      <x:c r="CW123" s="70"/>
      <x:c r="CX123" s="70"/>
      <x:c r="CY123" s="577" t="s">
        <x:v>3000</x:v>
      </x:c>
      <x:c r="CZ123" s="70"/>
      <x:c r="DA123" s="73"/>
      <x:c r="DB123" s="70"/>
      <x:c r="DC123" s="73"/>
      <x:c r="DD123" s="70"/>
      <x:c r="DE123" s="73"/>
      <x:c r="DF123" s="70"/>
      <x:c r="DG123" s="104"/>
      <x:c r="DH123" s="66"/>
    </x:row>
    <x:row r="124" spans="1:112" s="31" customFormat="1" ht="30" customHeight="1">
      <x:c r="A124" s="577" t="s">
        <x:v>2871</x:v>
      </x:c>
      <x:c r="B124" s="114"/>
      <x:c r="C124" s="73"/>
      <x:c r="D124" s="70"/>
      <x:c r="E124" s="73"/>
      <x:c r="F124" s="70"/>
      <x:c r="G124" s="73"/>
      <x:c r="H124" s="70"/>
      <x:c r="I124" s="73"/>
      <x:c r="J124" s="70"/>
      <x:c r="K124" s="70"/>
      <x:c r="L124" s="73"/>
      <x:c r="M124" s="70"/>
      <x:c r="N124" s="70"/>
      <x:c r="O124" s="70"/>
      <x:c r="P124" s="70"/>
      <x:c r="Q124" s="70"/>
      <x:c r="R124" s="73"/>
      <x:c r="S124" s="70"/>
      <x:c r="T124" s="73"/>
      <x:c r="U124" s="70"/>
      <x:c r="V124" s="73"/>
      <x:c r="W124" s="70"/>
      <x:c r="X124" s="70">
        <x:v>3</x:v>
      </x:c>
      <x:c r="Y124" s="70"/>
      <x:c r="Z124" s="70"/>
      <x:c r="AA124" s="70"/>
      <x:c r="AB124" s="70"/>
      <x:c r="AC124" s="70"/>
      <x:c r="AD124" s="70"/>
      <x:c r="AE124" s="70"/>
      <x:c r="AF124" s="70"/>
      <x:c r="AG124" s="70"/>
      <x:c r="AH124" s="70"/>
      <x:c r="AI124" s="70"/>
      <x:c r="AJ124" s="70"/>
      <x:c r="AK124" s="70"/>
      <x:c r="AL124" s="577" t="s">
        <x:v>2871</x:v>
      </x:c>
      <x:c r="AM124" s="70"/>
      <x:c r="AN124" s="73"/>
      <x:c r="AO124" s="70"/>
      <x:c r="AP124" s="70"/>
      <x:c r="AQ124" s="70"/>
      <x:c r="AR124" s="73"/>
      <x:c r="AS124" s="70"/>
      <x:c r="AT124" s="73"/>
      <x:c r="AU124" s="70"/>
      <x:c r="AV124" s="70"/>
      <x:c r="AW124" s="70"/>
      <x:c r="AX124" s="70"/>
      <x:c r="AY124" s="70"/>
      <x:c r="AZ124" s="70"/>
      <x:c r="BA124" s="73"/>
      <x:c r="BB124" s="70"/>
      <x:c r="BC124" s="70"/>
      <x:c r="BD124" s="70"/>
      <x:c r="BE124" s="70">
        <x:v>1</x:v>
      </x:c>
      <x:c r="BF124" s="70">
        <x:v>6</x:v>
      </x:c>
      <x:c r="BG124" s="70"/>
      <x:c r="BH124" s="70"/>
      <x:c r="BI124" s="70"/>
      <x:c r="BJ124" s="73"/>
      <x:c r="BK124" s="70"/>
      <x:c r="BL124" s="73"/>
      <x:c r="BM124" s="70"/>
      <x:c r="BN124" s="73"/>
      <x:c r="BO124" s="70"/>
      <x:c r="BP124" s="73"/>
      <x:c r="BQ124" s="70"/>
      <x:c r="BR124" s="70"/>
      <x:c r="BS124" s="70"/>
      <x:c r="BT124" s="70"/>
      <x:c r="BU124" s="70"/>
      <x:c r="BV124" s="577" t="s">
        <x:v>2871</x:v>
      </x:c>
      <x:c r="BW124" s="70"/>
      <x:c r="BX124" s="70"/>
      <x:c r="BY124" s="73"/>
      <x:c r="BZ124" s="70"/>
      <x:c r="CA124" s="73"/>
      <x:c r="CB124" s="70"/>
      <x:c r="CC124" s="73"/>
      <x:c r="CD124" s="70"/>
      <x:c r="CE124" s="70"/>
      <x:c r="CF124" s="73"/>
      <x:c r="CG124" s="70"/>
      <x:c r="CH124" s="70"/>
      <x:c r="CI124" s="70"/>
      <x:c r="CJ124" s="70"/>
      <x:c r="CK124" s="70"/>
      <x:c r="CL124" s="70"/>
      <x:c r="CM124" s="70"/>
      <x:c r="CN124" s="70"/>
      <x:c r="CO124" s="70"/>
      <x:c r="CP124" s="73"/>
      <x:c r="CQ124" s="70"/>
      <x:c r="CR124" s="73"/>
      <x:c r="CS124" s="70"/>
      <x:c r="CT124" s="70"/>
      <x:c r="CU124" s="70"/>
      <x:c r="CV124" s="70"/>
      <x:c r="CW124" s="70"/>
      <x:c r="CX124" s="70"/>
      <x:c r="CY124" s="577" t="s">
        <x:v>2871</x:v>
      </x:c>
      <x:c r="CZ124" s="70"/>
      <x:c r="DA124" s="73"/>
      <x:c r="DB124" s="70"/>
      <x:c r="DC124" s="73"/>
      <x:c r="DD124" s="70"/>
      <x:c r="DE124" s="73"/>
      <x:c r="DF124" s="70"/>
      <x:c r="DG124" s="104"/>
      <x:c r="DH124" s="66"/>
    </x:row>
    <x:row r="125" spans="1:112" s="31" customFormat="1" ht="30" customHeight="1">
      <x:c r="A125" s="577" t="s">
        <x:v>482</x:v>
      </x:c>
      <x:c r="B125" s="114"/>
      <x:c r="C125" s="73"/>
      <x:c r="D125" s="70"/>
      <x:c r="E125" s="73"/>
      <x:c r="F125" s="70"/>
      <x:c r="G125" s="73"/>
      <x:c r="H125" s="70"/>
      <x:c r="I125" s="73"/>
      <x:c r="J125" s="70"/>
      <x:c r="K125" s="70"/>
      <x:c r="L125" s="73"/>
      <x:c r="M125" s="70"/>
      <x:c r="N125" s="70"/>
      <x:c r="O125" s="70"/>
      <x:c r="P125" s="70"/>
      <x:c r="Q125" s="70"/>
      <x:c r="R125" s="73"/>
      <x:c r="S125" s="70"/>
      <x:c r="T125" s="73"/>
      <x:c r="U125" s="70"/>
      <x:c r="V125" s="73"/>
      <x:c r="W125" s="70"/>
      <x:c r="X125" s="70"/>
      <x:c r="Y125" s="70"/>
      <x:c r="Z125" s="70"/>
      <x:c r="AA125" s="70"/>
      <x:c r="AB125" s="70"/>
      <x:c r="AC125" s="70"/>
      <x:c r="AD125" s="70"/>
      <x:c r="AE125" s="70"/>
      <x:c r="AF125" s="70"/>
      <x:c r="AG125" s="70"/>
      <x:c r="AH125" s="70"/>
      <x:c r="AI125" s="70"/>
      <x:c r="AJ125" s="70"/>
      <x:c r="AK125" s="70"/>
      <x:c r="AL125" s="577" t="s">
        <x:v>482</x:v>
      </x:c>
      <x:c r="AM125" s="70"/>
      <x:c r="AN125" s="73"/>
      <x:c r="AO125" s="70"/>
      <x:c r="AP125" s="70"/>
      <x:c r="AQ125" s="70"/>
      <x:c r="AR125" s="73"/>
      <x:c r="AS125" s="70"/>
      <x:c r="AT125" s="73"/>
      <x:c r="AU125" s="70"/>
      <x:c r="AV125" s="70"/>
      <x:c r="AW125" s="70"/>
      <x:c r="AX125" s="70"/>
      <x:c r="AY125" s="70"/>
      <x:c r="AZ125" s="70"/>
      <x:c r="BA125" s="73"/>
      <x:c r="BB125" s="70"/>
      <x:c r="BC125" s="70"/>
      <x:c r="BD125" s="70"/>
      <x:c r="BE125" s="70">
        <x:v>1</x:v>
      </x:c>
      <x:c r="BF125" s="70">
        <x:v>4</x:v>
      </x:c>
      <x:c r="BG125" s="70"/>
      <x:c r="BH125" s="70"/>
      <x:c r="BI125" s="70"/>
      <x:c r="BJ125" s="73"/>
      <x:c r="BK125" s="70"/>
      <x:c r="BL125" s="73"/>
      <x:c r="BM125" s="70"/>
      <x:c r="BN125" s="73"/>
      <x:c r="BO125" s="70"/>
      <x:c r="BP125" s="73"/>
      <x:c r="BQ125" s="70"/>
      <x:c r="BR125" s="70"/>
      <x:c r="BS125" s="70"/>
      <x:c r="BT125" s="70"/>
      <x:c r="BU125" s="70"/>
      <x:c r="BV125" s="577" t="s">
        <x:v>482</x:v>
      </x:c>
      <x:c r="BW125" s="70"/>
      <x:c r="BX125" s="70"/>
      <x:c r="BY125" s="73"/>
      <x:c r="BZ125" s="70"/>
      <x:c r="CA125" s="73"/>
      <x:c r="CB125" s="70"/>
      <x:c r="CC125" s="73"/>
      <x:c r="CD125" s="70"/>
      <x:c r="CE125" s="70"/>
      <x:c r="CF125" s="73"/>
      <x:c r="CG125" s="70"/>
      <x:c r="CH125" s="70"/>
      <x:c r="CI125" s="70"/>
      <x:c r="CJ125" s="70"/>
      <x:c r="CK125" s="70"/>
      <x:c r="CL125" s="70"/>
      <x:c r="CM125" s="70"/>
      <x:c r="CN125" s="70"/>
      <x:c r="CO125" s="70"/>
      <x:c r="CP125" s="73"/>
      <x:c r="CQ125" s="70"/>
      <x:c r="CR125" s="73"/>
      <x:c r="CS125" s="70"/>
      <x:c r="CT125" s="70"/>
      <x:c r="CU125" s="70"/>
      <x:c r="CV125" s="70"/>
      <x:c r="CW125" s="70"/>
      <x:c r="CX125" s="70"/>
      <x:c r="CY125" s="577" t="s">
        <x:v>482</x:v>
      </x:c>
      <x:c r="CZ125" s="70"/>
      <x:c r="DA125" s="73"/>
      <x:c r="DB125" s="70"/>
      <x:c r="DC125" s="73"/>
      <x:c r="DD125" s="70"/>
      <x:c r="DE125" s="73"/>
      <x:c r="DF125" s="70"/>
      <x:c r="DG125" s="104"/>
      <x:c r="DH125" s="66"/>
    </x:row>
    <x:row r="126" spans="1:112" s="31" customFormat="1" ht="30" customHeight="1">
      <x:c r="A126" s="577" t="s">
        <x:v>458</x:v>
      </x:c>
      <x:c r="B126" s="114"/>
      <x:c r="C126" s="73"/>
      <x:c r="D126" s="70"/>
      <x:c r="E126" s="73"/>
      <x:c r="F126" s="70"/>
      <x:c r="G126" s="73"/>
      <x:c r="H126" s="70"/>
      <x:c r="I126" s="73"/>
      <x:c r="J126" s="70"/>
      <x:c r="K126" s="70"/>
      <x:c r="L126" s="73"/>
      <x:c r="M126" s="70"/>
      <x:c r="N126" s="70"/>
      <x:c r="O126" s="70"/>
      <x:c r="P126" s="70"/>
      <x:c r="Q126" s="70"/>
      <x:c r="R126" s="73"/>
      <x:c r="S126" s="70"/>
      <x:c r="T126" s="73"/>
      <x:c r="U126" s="70"/>
      <x:c r="V126" s="73"/>
      <x:c r="W126" s="70"/>
      <x:c r="X126" s="70">
        <x:v>2</x:v>
      </x:c>
      <x:c r="Y126" s="70"/>
      <x:c r="Z126" s="70"/>
      <x:c r="AA126" s="70"/>
      <x:c r="AB126" s="70"/>
      <x:c r="AC126" s="70"/>
      <x:c r="AD126" s="70"/>
      <x:c r="AE126" s="70"/>
      <x:c r="AF126" s="70"/>
      <x:c r="AG126" s="70"/>
      <x:c r="AH126" s="70"/>
      <x:c r="AI126" s="70"/>
      <x:c r="AJ126" s="70"/>
      <x:c r="AK126" s="70"/>
      <x:c r="AL126" s="577" t="s">
        <x:v>458</x:v>
      </x:c>
      <x:c r="AM126" s="70"/>
      <x:c r="AN126" s="73"/>
      <x:c r="AO126" s="70"/>
      <x:c r="AP126" s="70"/>
      <x:c r="AQ126" s="70"/>
      <x:c r="AR126" s="73"/>
      <x:c r="AS126" s="70"/>
      <x:c r="AT126" s="73"/>
      <x:c r="AU126" s="70"/>
      <x:c r="AV126" s="70"/>
      <x:c r="AW126" s="70"/>
      <x:c r="AX126" s="70"/>
      <x:c r="AY126" s="70"/>
      <x:c r="AZ126" s="70"/>
      <x:c r="BA126" s="73"/>
      <x:c r="BB126" s="70"/>
      <x:c r="BC126" s="70"/>
      <x:c r="BD126" s="70"/>
      <x:c r="BE126" s="70">
        <x:v>1</x:v>
      </x:c>
      <x:c r="BF126" s="70">
        <x:v>4</x:v>
      </x:c>
      <x:c r="BG126" s="70"/>
      <x:c r="BH126" s="70"/>
      <x:c r="BI126" s="70"/>
      <x:c r="BJ126" s="73"/>
      <x:c r="BK126" s="70"/>
      <x:c r="BL126" s="73"/>
      <x:c r="BM126" s="70"/>
      <x:c r="BN126" s="73"/>
      <x:c r="BO126" s="70"/>
      <x:c r="BP126" s="73"/>
      <x:c r="BQ126" s="70"/>
      <x:c r="BR126" s="70"/>
      <x:c r="BS126" s="70"/>
      <x:c r="BT126" s="70"/>
      <x:c r="BU126" s="70"/>
      <x:c r="BV126" s="577" t="s">
        <x:v>458</x:v>
      </x:c>
      <x:c r="BW126" s="70"/>
      <x:c r="BX126" s="70"/>
      <x:c r="BY126" s="73"/>
      <x:c r="BZ126" s="70"/>
      <x:c r="CA126" s="73"/>
      <x:c r="CB126" s="70"/>
      <x:c r="CC126" s="73"/>
      <x:c r="CD126" s="70"/>
      <x:c r="CE126" s="70"/>
      <x:c r="CF126" s="73"/>
      <x:c r="CG126" s="70"/>
      <x:c r="CH126" s="70"/>
      <x:c r="CI126" s="70"/>
      <x:c r="CJ126" s="70"/>
      <x:c r="CK126" s="70"/>
      <x:c r="CL126" s="70"/>
      <x:c r="CM126" s="70"/>
      <x:c r="CN126" s="70"/>
      <x:c r="CO126" s="70"/>
      <x:c r="CP126" s="73"/>
      <x:c r="CQ126" s="70"/>
      <x:c r="CR126" s="73"/>
      <x:c r="CS126" s="70"/>
      <x:c r="CT126" s="70"/>
      <x:c r="CU126" s="70"/>
      <x:c r="CV126" s="70"/>
      <x:c r="CW126" s="70"/>
      <x:c r="CX126" s="70"/>
      <x:c r="CY126" s="577" t="s">
        <x:v>458</x:v>
      </x:c>
      <x:c r="CZ126" s="70"/>
      <x:c r="DA126" s="73"/>
      <x:c r="DB126" s="70"/>
      <x:c r="DC126" s="73"/>
      <x:c r="DD126" s="70"/>
      <x:c r="DE126" s="73"/>
      <x:c r="DF126" s="70"/>
      <x:c r="DG126" s="104"/>
      <x:c r="DH126" s="66"/>
    </x:row>
    <x:row r="127" spans="1:112" ht="30" customHeight="1">
      <x:c r="A127" s="577" t="s">
        <x:v>453</x:v>
      </x:c>
      <x:c r="B127" s="114"/>
      <x:c r="C127" s="73"/>
      <x:c r="D127" s="70"/>
      <x:c r="E127" s="73"/>
      <x:c r="F127" s="70"/>
      <x:c r="G127" s="73"/>
      <x:c r="H127" s="70"/>
      <x:c r="I127" s="73"/>
      <x:c r="J127" s="70">
        <x:v>1</x:v>
      </x:c>
      <x:c r="K127" s="70"/>
      <x:c r="L127" s="73"/>
      <x:c r="M127" s="70"/>
      <x:c r="N127" s="70"/>
      <x:c r="O127" s="70"/>
      <x:c r="P127" s="70"/>
      <x:c r="Q127" s="70"/>
      <x:c r="R127" s="73"/>
      <x:c r="S127" s="70"/>
      <x:c r="T127" s="73"/>
      <x:c r="U127" s="70"/>
      <x:c r="V127" s="73"/>
      <x:c r="W127" s="70"/>
      <x:c r="X127" s="70">
        <x:v>2</x:v>
      </x:c>
      <x:c r="Y127" s="70"/>
      <x:c r="Z127" s="70"/>
      <x:c r="AA127" s="70"/>
      <x:c r="AB127" s="70"/>
      <x:c r="AC127" s="70"/>
      <x:c r="AD127" s="70"/>
      <x:c r="AE127" s="70"/>
      <x:c r="AF127" s="70"/>
      <x:c r="AG127" s="70"/>
      <x:c r="AH127" s="70"/>
      <x:c r="AI127" s="70"/>
      <x:c r="AJ127" s="70"/>
      <x:c r="AK127" s="70"/>
      <x:c r="AL127" s="577" t="s">
        <x:v>453</x:v>
      </x:c>
      <x:c r="AM127" s="70"/>
      <x:c r="AN127" s="73"/>
      <x:c r="AO127" s="70"/>
      <x:c r="AP127" s="70"/>
      <x:c r="AQ127" s="70"/>
      <x:c r="AR127" s="73"/>
      <x:c r="AS127" s="70"/>
      <x:c r="AT127" s="73"/>
      <x:c r="AU127" s="70"/>
      <x:c r="AV127" s="70"/>
      <x:c r="AW127" s="70"/>
      <x:c r="AX127" s="70"/>
      <x:c r="AY127" s="70"/>
      <x:c r="AZ127" s="70"/>
      <x:c r="BA127" s="73"/>
      <x:c r="BB127" s="70"/>
      <x:c r="BC127" s="70"/>
      <x:c r="BD127" s="70"/>
      <x:c r="BE127" s="70">
        <x:v>1</x:v>
      </x:c>
      <x:c r="BF127" s="70">
        <x:v>4</x:v>
      </x:c>
      <x:c r="BG127" s="70"/>
      <x:c r="BH127" s="70"/>
      <x:c r="BI127" s="70"/>
      <x:c r="BJ127" s="73"/>
      <x:c r="BK127" s="70"/>
      <x:c r="BL127" s="73"/>
      <x:c r="BM127" s="70"/>
      <x:c r="BN127" s="73"/>
      <x:c r="BO127" s="70"/>
      <x:c r="BP127" s="73"/>
      <x:c r="BQ127" s="70"/>
      <x:c r="BR127" s="70"/>
      <x:c r="BS127" s="70"/>
      <x:c r="BT127" s="70"/>
      <x:c r="BU127" s="70"/>
      <x:c r="BV127" s="577" t="s">
        <x:v>453</x:v>
      </x:c>
      <x:c r="BW127" s="70"/>
      <x:c r="BX127" s="70"/>
      <x:c r="BY127" s="73"/>
      <x:c r="BZ127" s="70"/>
      <x:c r="CA127" s="73"/>
      <x:c r="CB127" s="70"/>
      <x:c r="CC127" s="73"/>
      <x:c r="CD127" s="70"/>
      <x:c r="CE127" s="70"/>
      <x:c r="CF127" s="73"/>
      <x:c r="CG127" s="70"/>
      <x:c r="CH127" s="70"/>
      <x:c r="CI127" s="70"/>
      <x:c r="CJ127" s="70"/>
      <x:c r="CK127" s="70"/>
      <x:c r="CL127" s="70"/>
      <x:c r="CM127" s="70"/>
      <x:c r="CN127" s="70"/>
      <x:c r="CO127" s="70"/>
      <x:c r="CP127" s="73"/>
      <x:c r="CQ127" s="70"/>
      <x:c r="CR127" s="73"/>
      <x:c r="CS127" s="70"/>
      <x:c r="CT127" s="70"/>
      <x:c r="CU127" s="70"/>
      <x:c r="CV127" s="70"/>
      <x:c r="CW127" s="70"/>
      <x:c r="CX127" s="70"/>
      <x:c r="CY127" s="577" t="s">
        <x:v>453</x:v>
      </x:c>
      <x:c r="CZ127" s="70"/>
      <x:c r="DA127" s="73"/>
      <x:c r="DB127" s="70"/>
      <x:c r="DC127" s="73"/>
      <x:c r="DD127" s="70"/>
      <x:c r="DE127" s="73"/>
      <x:c r="DF127" s="70"/>
      <x:c r="DG127" s="104"/>
      <x:c r="DH127" s="38"/>
    </x:row>
    <x:row r="128" spans="1:112" ht="30" customHeight="1">
      <x:c r="A128" s="577" t="s">
        <x:v>413</x:v>
      </x:c>
      <x:c r="B128" s="114"/>
      <x:c r="C128" s="73"/>
      <x:c r="D128" s="70"/>
      <x:c r="E128" s="73"/>
      <x:c r="F128" s="70"/>
      <x:c r="G128" s="73"/>
      <x:c r="H128" s="70"/>
      <x:c r="I128" s="73"/>
      <x:c r="J128" s="70"/>
      <x:c r="K128" s="70"/>
      <x:c r="L128" s="73"/>
      <x:c r="M128" s="70"/>
      <x:c r="N128" s="70"/>
      <x:c r="O128" s="70"/>
      <x:c r="P128" s="70"/>
      <x:c r="Q128" s="70"/>
      <x:c r="R128" s="73"/>
      <x:c r="S128" s="70"/>
      <x:c r="T128" s="73"/>
      <x:c r="U128" s="70"/>
      <x:c r="V128" s="73"/>
      <x:c r="W128" s="70"/>
      <x:c r="X128" s="70">
        <x:v>4</x:v>
      </x:c>
      <x:c r="Y128" s="70"/>
      <x:c r="Z128" s="70"/>
      <x:c r="AA128" s="70"/>
      <x:c r="AB128" s="70"/>
      <x:c r="AC128" s="70"/>
      <x:c r="AD128" s="70"/>
      <x:c r="AE128" s="70"/>
      <x:c r="AF128" s="70"/>
      <x:c r="AG128" s="70"/>
      <x:c r="AH128" s="70"/>
      <x:c r="AI128" s="70"/>
      <x:c r="AJ128" s="70"/>
      <x:c r="AK128" s="70"/>
      <x:c r="AL128" s="577" t="s">
        <x:v>413</x:v>
      </x:c>
      <x:c r="AM128" s="70"/>
      <x:c r="AN128" s="73"/>
      <x:c r="AO128" s="70"/>
      <x:c r="AP128" s="70"/>
      <x:c r="AQ128" s="70"/>
      <x:c r="AR128" s="73"/>
      <x:c r="AS128" s="70"/>
      <x:c r="AT128" s="73"/>
      <x:c r="AU128" s="70"/>
      <x:c r="AV128" s="70"/>
      <x:c r="AW128" s="70"/>
      <x:c r="AX128" s="70"/>
      <x:c r="AY128" s="70"/>
      <x:c r="AZ128" s="70"/>
      <x:c r="BA128" s="73"/>
      <x:c r="BB128" s="70"/>
      <x:c r="BC128" s="70"/>
      <x:c r="BD128" s="70"/>
      <x:c r="BE128" s="70">
        <x:v>1</x:v>
      </x:c>
      <x:c r="BF128" s="70">
        <x:v>3</x:v>
      </x:c>
      <x:c r="BG128" s="70"/>
      <x:c r="BH128" s="70"/>
      <x:c r="BI128" s="70"/>
      <x:c r="BJ128" s="73"/>
      <x:c r="BK128" s="70"/>
      <x:c r="BL128" s="73"/>
      <x:c r="BM128" s="70"/>
      <x:c r="BN128" s="73"/>
      <x:c r="BO128" s="70"/>
      <x:c r="BP128" s="73"/>
      <x:c r="BQ128" s="70"/>
      <x:c r="BR128" s="70"/>
      <x:c r="BS128" s="70"/>
      <x:c r="BT128" s="70"/>
      <x:c r="BU128" s="70"/>
      <x:c r="BV128" s="577" t="s">
        <x:v>413</x:v>
      </x:c>
      <x:c r="BW128" s="70"/>
      <x:c r="BX128" s="70"/>
      <x:c r="BY128" s="73"/>
      <x:c r="BZ128" s="70"/>
      <x:c r="CA128" s="73"/>
      <x:c r="CB128" s="70"/>
      <x:c r="CC128" s="73"/>
      <x:c r="CD128" s="70"/>
      <x:c r="CE128" s="70"/>
      <x:c r="CF128" s="73"/>
      <x:c r="CG128" s="70"/>
      <x:c r="CH128" s="70"/>
      <x:c r="CI128" s="70"/>
      <x:c r="CJ128" s="70"/>
      <x:c r="CK128" s="70"/>
      <x:c r="CL128" s="70"/>
      <x:c r="CM128" s="70"/>
      <x:c r="CN128" s="70"/>
      <x:c r="CO128" s="70"/>
      <x:c r="CP128" s="73"/>
      <x:c r="CQ128" s="70"/>
      <x:c r="CR128" s="73"/>
      <x:c r="CS128" s="70"/>
      <x:c r="CT128" s="70"/>
      <x:c r="CU128" s="70"/>
      <x:c r="CV128" s="70"/>
      <x:c r="CW128" s="70"/>
      <x:c r="CX128" s="70"/>
      <x:c r="CY128" s="577" t="s">
        <x:v>413</x:v>
      </x:c>
      <x:c r="CZ128" s="70"/>
      <x:c r="DA128" s="73"/>
      <x:c r="DB128" s="70"/>
      <x:c r="DC128" s="73"/>
      <x:c r="DD128" s="70"/>
      <x:c r="DE128" s="73"/>
      <x:c r="DF128" s="70"/>
      <x:c r="DG128" s="104"/>
      <x:c r="DH128" s="38"/>
    </x:row>
    <x:row r="129" spans="1:112" ht="30" customHeight="1">
      <x:c r="A129" s="577" t="s">
        <x:v>437</x:v>
      </x:c>
      <x:c r="B129" s="114"/>
      <x:c r="C129" s="73"/>
      <x:c r="D129" s="70"/>
      <x:c r="E129" s="73"/>
      <x:c r="F129" s="70"/>
      <x:c r="G129" s="73"/>
      <x:c r="H129" s="70"/>
      <x:c r="I129" s="73"/>
      <x:c r="J129" s="70"/>
      <x:c r="K129" s="70"/>
      <x:c r="L129" s="73"/>
      <x:c r="M129" s="70"/>
      <x:c r="N129" s="70"/>
      <x:c r="O129" s="70"/>
      <x:c r="P129" s="70"/>
      <x:c r="Q129" s="70"/>
      <x:c r="R129" s="73"/>
      <x:c r="S129" s="70"/>
      <x:c r="T129" s="73"/>
      <x:c r="U129" s="70"/>
      <x:c r="V129" s="73"/>
      <x:c r="W129" s="70"/>
      <x:c r="X129" s="70">
        <x:v>5</x:v>
      </x:c>
      <x:c r="Y129" s="70"/>
      <x:c r="Z129" s="70"/>
      <x:c r="AA129" s="70"/>
      <x:c r="AB129" s="70"/>
      <x:c r="AC129" s="70"/>
      <x:c r="AD129" s="70"/>
      <x:c r="AE129" s="70"/>
      <x:c r="AF129" s="70"/>
      <x:c r="AG129" s="70"/>
      <x:c r="AH129" s="70"/>
      <x:c r="AI129" s="70"/>
      <x:c r="AJ129" s="70"/>
      <x:c r="AK129" s="70"/>
      <x:c r="AL129" s="577" t="s">
        <x:v>437</x:v>
      </x:c>
      <x:c r="AM129" s="70"/>
      <x:c r="AN129" s="73"/>
      <x:c r="AO129" s="70"/>
      <x:c r="AP129" s="70"/>
      <x:c r="AQ129" s="70"/>
      <x:c r="AR129" s="73"/>
      <x:c r="AS129" s="70"/>
      <x:c r="AT129" s="73"/>
      <x:c r="AU129" s="70"/>
      <x:c r="AV129" s="70"/>
      <x:c r="AW129" s="70"/>
      <x:c r="AX129" s="70"/>
      <x:c r="AY129" s="70"/>
      <x:c r="AZ129" s="70"/>
      <x:c r="BA129" s="73"/>
      <x:c r="BB129" s="70"/>
      <x:c r="BC129" s="70"/>
      <x:c r="BD129" s="70"/>
      <x:c r="BE129" s="70">
        <x:v>1</x:v>
      </x:c>
      <x:c r="BF129" s="70">
        <x:v>3</x:v>
      </x:c>
      <x:c r="BG129" s="70"/>
      <x:c r="BH129" s="70"/>
      <x:c r="BI129" s="70"/>
      <x:c r="BJ129" s="73"/>
      <x:c r="BK129" s="70"/>
      <x:c r="BL129" s="73"/>
      <x:c r="BM129" s="70"/>
      <x:c r="BN129" s="73"/>
      <x:c r="BO129" s="70"/>
      <x:c r="BP129" s="73"/>
      <x:c r="BQ129" s="70"/>
      <x:c r="BR129" s="70"/>
      <x:c r="BS129" s="70"/>
      <x:c r="BT129" s="70"/>
      <x:c r="BU129" s="70"/>
      <x:c r="BV129" s="577" t="s">
        <x:v>437</x:v>
      </x:c>
      <x:c r="BW129" s="70"/>
      <x:c r="BX129" s="70"/>
      <x:c r="BY129" s="73"/>
      <x:c r="BZ129" s="70"/>
      <x:c r="CA129" s="73"/>
      <x:c r="CB129" s="70"/>
      <x:c r="CC129" s="73"/>
      <x:c r="CD129" s="70"/>
      <x:c r="CE129" s="70"/>
      <x:c r="CF129" s="73"/>
      <x:c r="CG129" s="70"/>
      <x:c r="CH129" s="70"/>
      <x:c r="CI129" s="70"/>
      <x:c r="CJ129" s="70"/>
      <x:c r="CK129" s="70"/>
      <x:c r="CL129" s="70"/>
      <x:c r="CM129" s="70"/>
      <x:c r="CN129" s="70"/>
      <x:c r="CO129" s="70"/>
      <x:c r="CP129" s="73"/>
      <x:c r="CQ129" s="70"/>
      <x:c r="CR129" s="73"/>
      <x:c r="CS129" s="70"/>
      <x:c r="CT129" s="70"/>
      <x:c r="CU129" s="70"/>
      <x:c r="CV129" s="70"/>
      <x:c r="CW129" s="70"/>
      <x:c r="CX129" s="70"/>
      <x:c r="CY129" s="577" t="s">
        <x:v>437</x:v>
      </x:c>
      <x:c r="CZ129" s="70"/>
      <x:c r="DA129" s="73"/>
      <x:c r="DB129" s="70"/>
      <x:c r="DC129" s="73"/>
      <x:c r="DD129" s="70"/>
      <x:c r="DE129" s="73"/>
      <x:c r="DF129" s="70"/>
      <x:c r="DG129" s="104"/>
      <x:c r="DH129" s="38"/>
    </x:row>
    <x:row r="130" spans="1:112" ht="30" customHeight="1">
      <x:c r="A130" s="577" t="s">
        <x:v>2652</x:v>
      </x:c>
      <x:c r="B130" s="114"/>
      <x:c r="C130" s="73"/>
      <x:c r="D130" s="70"/>
      <x:c r="E130" s="73"/>
      <x:c r="F130" s="70"/>
      <x:c r="G130" s="73"/>
      <x:c r="H130" s="70"/>
      <x:c r="I130" s="73"/>
      <x:c r="J130" s="70"/>
      <x:c r="K130" s="70"/>
      <x:c r="L130" s="73"/>
      <x:c r="M130" s="70"/>
      <x:c r="N130" s="70"/>
      <x:c r="O130" s="70"/>
      <x:c r="P130" s="70"/>
      <x:c r="Q130" s="70"/>
      <x:c r="R130" s="73"/>
      <x:c r="S130" s="70"/>
      <x:c r="T130" s="73"/>
      <x:c r="U130" s="70"/>
      <x:c r="V130" s="73"/>
      <x:c r="W130" s="70"/>
      <x:c r="X130" s="70"/>
      <x:c r="Y130" s="70"/>
      <x:c r="Z130" s="70"/>
      <x:c r="AA130" s="70"/>
      <x:c r="AB130" s="70"/>
      <x:c r="AC130" s="70"/>
      <x:c r="AD130" s="70"/>
      <x:c r="AE130" s="70"/>
      <x:c r="AF130" s="70"/>
      <x:c r="AG130" s="70"/>
      <x:c r="AH130" s="70"/>
      <x:c r="AI130" s="70"/>
      <x:c r="AJ130" s="70"/>
      <x:c r="AK130" s="581"/>
      <x:c r="AL130" s="577" t="s">
        <x:v>2652</x:v>
      </x:c>
      <x:c r="AM130" s="70"/>
      <x:c r="AN130" s="73"/>
      <x:c r="AO130" s="70"/>
      <x:c r="AP130" s="70"/>
      <x:c r="AQ130" s="70"/>
      <x:c r="AR130" s="73"/>
      <x:c r="AS130" s="70"/>
      <x:c r="AT130" s="73"/>
      <x:c r="AU130" s="70"/>
      <x:c r="AV130" s="70"/>
      <x:c r="AW130" s="70"/>
      <x:c r="AX130" s="70"/>
      <x:c r="AY130" s="70"/>
      <x:c r="AZ130" s="70"/>
      <x:c r="BA130" s="73"/>
      <x:c r="BB130" s="70"/>
      <x:c r="BC130" s="70"/>
      <x:c r="BD130" s="70"/>
      <x:c r="BE130" s="70"/>
      <x:c r="BF130" s="70"/>
      <x:c r="BG130" s="70"/>
      <x:c r="BH130" s="70"/>
      <x:c r="BI130" s="70"/>
      <x:c r="BJ130" s="73"/>
      <x:c r="BK130" s="70"/>
      <x:c r="BL130" s="73"/>
      <x:c r="BM130" s="70"/>
      <x:c r="BN130" s="73"/>
      <x:c r="BO130" s="70"/>
      <x:c r="BP130" s="73"/>
      <x:c r="BQ130" s="70"/>
      <x:c r="BR130" s="70"/>
      <x:c r="BS130" s="70"/>
      <x:c r="BT130" s="70"/>
      <x:c r="BU130" s="70"/>
      <x:c r="BV130" s="577" t="s">
        <x:v>2652</x:v>
      </x:c>
      <x:c r="BW130" s="70"/>
      <x:c r="BX130" s="70"/>
      <x:c r="BY130" s="73"/>
      <x:c r="BZ130" s="70"/>
      <x:c r="CA130" s="73"/>
      <x:c r="CB130" s="70"/>
      <x:c r="CC130" s="73"/>
      <x:c r="CD130" s="70"/>
      <x:c r="CE130" s="70"/>
      <x:c r="CF130" s="73"/>
      <x:c r="CG130" s="70"/>
      <x:c r="CH130" s="70"/>
      <x:c r="CI130" s="70"/>
      <x:c r="CJ130" s="70"/>
      <x:c r="CK130" s="70"/>
      <x:c r="CL130" s="70"/>
      <x:c r="CM130" s="70"/>
      <x:c r="CN130" s="70"/>
      <x:c r="CO130" s="70"/>
      <x:c r="CP130" s="73"/>
      <x:c r="CQ130" s="70"/>
      <x:c r="CR130" s="73"/>
      <x:c r="CS130" s="70"/>
      <x:c r="CT130" s="70"/>
      <x:c r="CU130" s="70"/>
      <x:c r="CV130" s="70"/>
      <x:c r="CW130" s="70"/>
      <x:c r="CX130" s="70"/>
      <x:c r="CY130" s="577" t="s">
        <x:v>2652</x:v>
      </x:c>
      <x:c r="CZ130" s="70"/>
      <x:c r="DA130" s="73"/>
      <x:c r="DB130" s="70"/>
      <x:c r="DC130" s="73"/>
      <x:c r="DD130" s="70"/>
      <x:c r="DE130" s="73"/>
      <x:c r="DF130" s="70"/>
      <x:c r="DG130" s="104"/>
      <x:c r="DH130" s="38"/>
    </x:row>
    <x:row r="131" spans="1:112" ht="30" customHeight="1">
      <x:c r="A131" s="485" t="s">
        <x:v>1387</x:v>
      </x:c>
      <x:c r="B131" s="114"/>
      <x:c r="C131" s="73"/>
      <x:c r="D131" s="70"/>
      <x:c r="E131" s="73"/>
      <x:c r="F131" s="70"/>
      <x:c r="G131" s="73"/>
      <x:c r="H131" s="70"/>
      <x:c r="I131" s="73"/>
      <x:c r="J131" s="70">
        <x:v>1</x:v>
      </x:c>
      <x:c r="K131" s="70"/>
      <x:c r="L131" s="73"/>
      <x:c r="M131" s="70"/>
      <x:c r="N131" s="70"/>
      <x:c r="O131" s="70"/>
      <x:c r="P131" s="70"/>
      <x:c r="Q131" s="70"/>
      <x:c r="R131" s="73"/>
      <x:c r="S131" s="70"/>
      <x:c r="T131" s="73"/>
      <x:c r="U131" s="70"/>
      <x:c r="V131" s="73"/>
      <x:c r="W131" s="70"/>
      <x:c r="X131" s="70">
        <x:v>5</x:v>
      </x:c>
      <x:c r="Y131" s="70"/>
      <x:c r="Z131" s="70"/>
      <x:c r="AA131" s="70">
        <x:v>1</x:v>
      </x:c>
      <x:c r="AB131" s="70"/>
      <x:c r="AC131" s="70"/>
      <x:c r="AD131" s="70"/>
      <x:c r="AE131" s="70"/>
      <x:c r="AF131" s="70"/>
      <x:c r="AG131" s="70">
        <x:v>1</x:v>
      </x:c>
      <x:c r="AH131" s="70"/>
      <x:c r="AI131" s="70"/>
      <x:c r="AJ131" s="70">
        <x:v>1</x:v>
      </x:c>
      <x:c r="AK131" s="70">
        <x:v>3</x:v>
      </x:c>
      <x:c r="AL131" s="485" t="s">
        <x:v>1387</x:v>
      </x:c>
      <x:c r="AM131" s="70"/>
      <x:c r="AN131" s="73"/>
      <x:c r="AO131" s="70"/>
      <x:c r="AP131" s="70"/>
      <x:c r="AQ131" s="70"/>
      <x:c r="AR131" s="73"/>
      <x:c r="AS131" s="70"/>
      <x:c r="AT131" s="73"/>
      <x:c r="AU131" s="70"/>
      <x:c r="AV131" s="70"/>
      <x:c r="AW131" s="70"/>
      <x:c r="AX131" s="70"/>
      <x:c r="AY131" s="70"/>
      <x:c r="AZ131" s="70"/>
      <x:c r="BA131" s="73"/>
      <x:c r="BB131" s="70"/>
      <x:c r="BC131" s="70"/>
      <x:c r="BD131" s="70"/>
      <x:c r="BE131" s="70">
        <x:v>1</x:v>
      </x:c>
      <x:c r="BF131" s="70">
        <x:v>9</x:v>
      </x:c>
      <x:c r="BG131" s="70"/>
      <x:c r="BH131" s="70"/>
      <x:c r="BI131" s="70"/>
      <x:c r="BJ131" s="73"/>
      <x:c r="BK131" s="70"/>
      <x:c r="BL131" s="73"/>
      <x:c r="BM131" s="70"/>
      <x:c r="BN131" s="73"/>
      <x:c r="BO131" s="70"/>
      <x:c r="BP131" s="73"/>
      <x:c r="BQ131" s="70"/>
      <x:c r="BR131" s="70"/>
      <x:c r="BS131" s="70"/>
      <x:c r="BT131" s="70"/>
      <x:c r="BU131" s="70"/>
      <x:c r="BV131" s="485" t="s">
        <x:v>1387</x:v>
      </x:c>
      <x:c r="BW131" s="70"/>
      <x:c r="BX131" s="70"/>
      <x:c r="BY131" s="73"/>
      <x:c r="BZ131" s="70"/>
      <x:c r="CA131" s="73"/>
      <x:c r="CB131" s="70"/>
      <x:c r="CC131" s="73"/>
      <x:c r="CD131" s="70"/>
      <x:c r="CE131" s="70"/>
      <x:c r="CF131" s="73"/>
      <x:c r="CG131" s="70"/>
      <x:c r="CH131" s="70"/>
      <x:c r="CI131" s="70"/>
      <x:c r="CJ131" s="70">
        <x:v>1</x:v>
      </x:c>
      <x:c r="CK131" s="70"/>
      <x:c r="CL131" s="70"/>
      <x:c r="CM131" s="70"/>
      <x:c r="CN131" s="70"/>
      <x:c r="CO131" s="70"/>
      <x:c r="CP131" s="73"/>
      <x:c r="CQ131" s="70">
        <x:v>2</x:v>
      </x:c>
      <x:c r="CR131" s="73">
        <x:v>31</x:v>
      </x:c>
      <x:c r="CS131" s="70">
        <x:v>4</x:v>
      </x:c>
      <x:c r="CT131" s="70">
        <x:v>1</x:v>
      </x:c>
      <x:c r="CU131" s="70">
        <x:v>1</x:v>
      </x:c>
      <x:c r="CV131" s="70"/>
      <x:c r="CW131" s="70"/>
      <x:c r="CX131" s="70"/>
      <x:c r="CY131" s="485" t="s">
        <x:v>1387</x:v>
      </x:c>
      <x:c r="CZ131" s="70"/>
      <x:c r="DA131" s="73"/>
      <x:c r="DB131" s="70"/>
      <x:c r="DC131" s="73"/>
      <x:c r="DD131" s="70"/>
      <x:c r="DE131" s="73"/>
      <x:c r="DF131" s="70"/>
      <x:c r="DG131" s="104"/>
      <x:c r="DH131" s="38"/>
    </x:row>
    <x:row r="132" spans="1:112" ht="30" customHeight="1">
      <x:c r="A132" s="485" t="s">
        <x:v>2903</x:v>
      </x:c>
      <x:c r="B132" s="114">
        <x:v>1</x:v>
      </x:c>
      <x:c r="C132" s="73">
        <x:v>1500</x:v>
      </x:c>
      <x:c r="D132" s="70"/>
      <x:c r="E132" s="73"/>
      <x:c r="F132" s="70"/>
      <x:c r="G132" s="73"/>
      <x:c r="H132" s="70"/>
      <x:c r="I132" s="73"/>
      <x:c r="J132" s="70"/>
      <x:c r="K132" s="70"/>
      <x:c r="L132" s="73"/>
      <x:c r="M132" s="70"/>
      <x:c r="N132" s="70"/>
      <x:c r="O132" s="70"/>
      <x:c r="P132" s="70"/>
      <x:c r="Q132" s="70"/>
      <x:c r="R132" s="73"/>
      <x:c r="S132" s="70"/>
      <x:c r="T132" s="73"/>
      <x:c r="U132" s="70"/>
      <x:c r="V132" s="73"/>
      <x:c r="W132" s="70"/>
      <x:c r="X132" s="70"/>
      <x:c r="Y132" s="70"/>
      <x:c r="Z132" s="70"/>
      <x:c r="AA132" s="70"/>
      <x:c r="AB132" s="70"/>
      <x:c r="AC132" s="70"/>
      <x:c r="AD132" s="70"/>
      <x:c r="AE132" s="70"/>
      <x:c r="AF132" s="70"/>
      <x:c r="AG132" s="70"/>
      <x:c r="AH132" s="70"/>
      <x:c r="AI132" s="70"/>
      <x:c r="AJ132" s="70"/>
      <x:c r="AK132" s="70"/>
      <x:c r="AL132" s="485" t="s">
        <x:v>2903</x:v>
      </x:c>
      <x:c r="AM132" s="70"/>
      <x:c r="AN132" s="73"/>
      <x:c r="AO132" s="70"/>
      <x:c r="AP132" s="70"/>
      <x:c r="AQ132" s="70"/>
      <x:c r="AR132" s="73"/>
      <x:c r="AS132" s="70"/>
      <x:c r="AT132" s="73"/>
      <x:c r="AU132" s="70"/>
      <x:c r="AV132" s="70"/>
      <x:c r="AW132" s="70"/>
      <x:c r="AX132" s="70"/>
      <x:c r="AY132" s="70"/>
      <x:c r="AZ132" s="70"/>
      <x:c r="BA132" s="73"/>
      <x:c r="BB132" s="70"/>
      <x:c r="BC132" s="70"/>
      <x:c r="BD132" s="70"/>
      <x:c r="BE132" s="70"/>
      <x:c r="BF132" s="70"/>
      <x:c r="BG132" s="70"/>
      <x:c r="BH132" s="70"/>
      <x:c r="BI132" s="70"/>
      <x:c r="BJ132" s="73"/>
      <x:c r="BK132" s="70"/>
      <x:c r="BL132" s="73"/>
      <x:c r="BM132" s="70"/>
      <x:c r="BN132" s="73"/>
      <x:c r="BO132" s="70"/>
      <x:c r="BP132" s="73"/>
      <x:c r="BQ132" s="70"/>
      <x:c r="BR132" s="70"/>
      <x:c r="BS132" s="70"/>
      <x:c r="BT132" s="70"/>
      <x:c r="BU132" s="70"/>
      <x:c r="BV132" s="485" t="s">
        <x:v>2903</x:v>
      </x:c>
      <x:c r="BW132" s="70"/>
      <x:c r="BX132" s="70"/>
      <x:c r="BY132" s="73"/>
      <x:c r="BZ132" s="70"/>
      <x:c r="CA132" s="73"/>
      <x:c r="CB132" s="70"/>
      <x:c r="CC132" s="73"/>
      <x:c r="CD132" s="70"/>
      <x:c r="CE132" s="70"/>
      <x:c r="CF132" s="73"/>
      <x:c r="CG132" s="70"/>
      <x:c r="CH132" s="70"/>
      <x:c r="CI132" s="70"/>
      <x:c r="CJ132" s="70"/>
      <x:c r="CK132" s="70"/>
      <x:c r="CL132" s="70"/>
      <x:c r="CM132" s="70"/>
      <x:c r="CN132" s="70"/>
      <x:c r="CO132" s="70"/>
      <x:c r="CP132" s="73"/>
      <x:c r="CQ132" s="70"/>
      <x:c r="CR132" s="73"/>
      <x:c r="CS132" s="70"/>
      <x:c r="CT132" s="70"/>
      <x:c r="CU132" s="70"/>
      <x:c r="CV132" s="70"/>
      <x:c r="CW132" s="70"/>
      <x:c r="CX132" s="70"/>
      <x:c r="CY132" s="485" t="s">
        <x:v>2903</x:v>
      </x:c>
      <x:c r="CZ132" s="70"/>
      <x:c r="DA132" s="73"/>
      <x:c r="DB132" s="70"/>
      <x:c r="DC132" s="73"/>
      <x:c r="DD132" s="70"/>
      <x:c r="DE132" s="73"/>
      <x:c r="DF132" s="70"/>
      <x:c r="DG132" s="104"/>
      <x:c r="DH132" s="38"/>
    </x:row>
    <x:row r="133" spans="1:112" ht="30" customHeight="1">
      <x:c r="A133" s="485" t="s">
        <x:v>2661</x:v>
      </x:c>
      <x:c r="B133" s="114"/>
      <x:c r="C133" s="73"/>
      <x:c r="D133" s="70"/>
      <x:c r="E133" s="73"/>
      <x:c r="F133" s="70"/>
      <x:c r="G133" s="73"/>
      <x:c r="H133" s="70"/>
      <x:c r="I133" s="73"/>
      <x:c r="J133" s="70">
        <x:v>2</x:v>
      </x:c>
      <x:c r="K133" s="70"/>
      <x:c r="L133" s="73"/>
      <x:c r="M133" s="70">
        <x:v>1</x:v>
      </x:c>
      <x:c r="N133" s="70"/>
      <x:c r="O133" s="70"/>
      <x:c r="P133" s="70"/>
      <x:c r="Q133" s="70"/>
      <x:c r="R133" s="73"/>
      <x:c r="S133" s="70"/>
      <x:c r="T133" s="73"/>
      <x:c r="U133" s="70"/>
      <x:c r="V133" s="73"/>
      <x:c r="W133" s="70"/>
      <x:c r="X133" s="70"/>
      <x:c r="Y133" s="70"/>
      <x:c r="Z133" s="70"/>
      <x:c r="AA133" s="70"/>
      <x:c r="AB133" s="70"/>
      <x:c r="AC133" s="70"/>
      <x:c r="AD133" s="70"/>
      <x:c r="AE133" s="70"/>
      <x:c r="AF133" s="70"/>
      <x:c r="AG133" s="70"/>
      <x:c r="AH133" s="70"/>
      <x:c r="AI133" s="70"/>
      <x:c r="AJ133" s="70"/>
      <x:c r="AK133" s="70"/>
      <x:c r="AL133" s="485" t="s">
        <x:v>2661</x:v>
      </x:c>
      <x:c r="AM133" s="70"/>
      <x:c r="AN133" s="73"/>
      <x:c r="AO133" s="70"/>
      <x:c r="AP133" s="70"/>
      <x:c r="AQ133" s="70"/>
      <x:c r="AR133" s="73"/>
      <x:c r="AS133" s="70"/>
      <x:c r="AT133" s="73"/>
      <x:c r="AU133" s="70"/>
      <x:c r="AV133" s="70"/>
      <x:c r="AW133" s="70"/>
      <x:c r="AX133" s="70"/>
      <x:c r="AY133" s="70"/>
      <x:c r="AZ133" s="70"/>
      <x:c r="BA133" s="73"/>
      <x:c r="BB133" s="70"/>
      <x:c r="BC133" s="70"/>
      <x:c r="BD133" s="70"/>
      <x:c r="BE133" s="70">
        <x:v>1</x:v>
      </x:c>
      <x:c r="BF133" s="70">
        <x:v>7</x:v>
      </x:c>
      <x:c r="BG133" s="70"/>
      <x:c r="BH133" s="70"/>
      <x:c r="BI133" s="70"/>
      <x:c r="BJ133" s="73"/>
      <x:c r="BK133" s="70"/>
      <x:c r="BL133" s="73"/>
      <x:c r="BM133" s="70"/>
      <x:c r="BN133" s="73"/>
      <x:c r="BO133" s="70"/>
      <x:c r="BP133" s="73"/>
      <x:c r="BQ133" s="70"/>
      <x:c r="BR133" s="70"/>
      <x:c r="BS133" s="70"/>
      <x:c r="BT133" s="70"/>
      <x:c r="BU133" s="70"/>
      <x:c r="BV133" s="485" t="s">
        <x:v>2661</x:v>
      </x:c>
      <x:c r="BW133" s="70"/>
      <x:c r="BX133" s="70"/>
      <x:c r="BY133" s="73"/>
      <x:c r="BZ133" s="70"/>
      <x:c r="CA133" s="73"/>
      <x:c r="CB133" s="70"/>
      <x:c r="CC133" s="73"/>
      <x:c r="CD133" s="70"/>
      <x:c r="CE133" s="70"/>
      <x:c r="CF133" s="73"/>
      <x:c r="CG133" s="70"/>
      <x:c r="CH133" s="70"/>
      <x:c r="CI133" s="70"/>
      <x:c r="CJ133" s="70"/>
      <x:c r="CK133" s="70"/>
      <x:c r="CL133" s="70"/>
      <x:c r="CM133" s="70"/>
      <x:c r="CN133" s="70"/>
      <x:c r="CO133" s="70"/>
      <x:c r="CP133" s="73"/>
      <x:c r="CQ133" s="70"/>
      <x:c r="CR133" s="73"/>
      <x:c r="CS133" s="70"/>
      <x:c r="CT133" s="70">
        <x:v>1</x:v>
      </x:c>
      <x:c r="CU133" s="70">
        <x:v>2</x:v>
      </x:c>
      <x:c r="CV133" s="70"/>
      <x:c r="CW133" s="70"/>
      <x:c r="CX133" s="70"/>
      <x:c r="CY133" s="485" t="s">
        <x:v>2661</x:v>
      </x:c>
      <x:c r="CZ133" s="70"/>
      <x:c r="DA133" s="73"/>
      <x:c r="DB133" s="70"/>
      <x:c r="DC133" s="73"/>
      <x:c r="DD133" s="70"/>
      <x:c r="DE133" s="73"/>
      <x:c r="DF133" s="70"/>
      <x:c r="DG133" s="104"/>
      <x:c r="DH133" s="38"/>
    </x:row>
    <x:row r="134" spans="1:112" ht="30" customHeight="1">
      <x:c r="A134" s="370" t="s">
        <x:v>1541</x:v>
      </x:c>
      <x:c r="B134" s="114">
        <x:f t="shared" ref="B134:AK134" si="73">SUM(B135:B137)</x:f>
        <x:v>0</x:v>
      </x:c>
      <x:c r="C134" s="73">
        <x:f t="shared" si="73"/>
        <x:v>0</x:v>
      </x:c>
      <x:c r="D134" s="70">
        <x:f t="shared" si="73"/>
        <x:v>0</x:v>
      </x:c>
      <x:c r="E134" s="73">
        <x:f t="shared" si="73"/>
        <x:v>0</x:v>
      </x:c>
      <x:c r="F134" s="70">
        <x:f t="shared" si="73"/>
        <x:v>0</x:v>
      </x:c>
      <x:c r="G134" s="73">
        <x:f t="shared" si="73"/>
        <x:v>0</x:v>
      </x:c>
      <x:c r="H134" s="70">
        <x:f t="shared" si="73"/>
        <x:v>0</x:v>
      </x:c>
      <x:c r="I134" s="73">
        <x:f t="shared" si="73"/>
        <x:v>0</x:v>
      </x:c>
      <x:c r="J134" s="70">
        <x:f t="shared" si="73"/>
        <x:v>0</x:v>
      </x:c>
      <x:c r="K134" s="70">
        <x:f t="shared" si="73"/>
        <x:v>0</x:v>
      </x:c>
      <x:c r="L134" s="73">
        <x:f t="shared" si="73"/>
        <x:v>0</x:v>
      </x:c>
      <x:c r="M134" s="70">
        <x:f t="shared" si="73"/>
        <x:v>0</x:v>
      </x:c>
      <x:c r="N134" s="70">
        <x:f t="shared" si="73"/>
        <x:v>0</x:v>
      </x:c>
      <x:c r="O134" s="70">
        <x:f t="shared" si="73"/>
        <x:v>0</x:v>
      </x:c>
      <x:c r="P134" s="70">
        <x:f t="shared" si="73"/>
        <x:v>0</x:v>
      </x:c>
      <x:c r="Q134" s="70">
        <x:f t="shared" si="73"/>
        <x:v>0</x:v>
      </x:c>
      <x:c r="R134" s="73">
        <x:f t="shared" si="73"/>
        <x:v>0</x:v>
      </x:c>
      <x:c r="S134" s="70">
        <x:f t="shared" si="73"/>
        <x:v>2</x:v>
      </x:c>
      <x:c r="T134" s="73">
        <x:f t="shared" si="73"/>
        <x:v>50</x:v>
      </x:c>
      <x:c r="U134" s="70">
        <x:f t="shared" si="73"/>
        <x:v>0</x:v>
      </x:c>
      <x:c r="V134" s="73">
        <x:f t="shared" si="73"/>
        <x:v>0</x:v>
      </x:c>
      <x:c r="W134" s="70">
        <x:f t="shared" si="73"/>
        <x:v>0</x:v>
      </x:c>
      <x:c r="X134" s="70">
        <x:f t="shared" si="73"/>
        <x:v>7</x:v>
      </x:c>
      <x:c r="Y134" s="70">
        <x:f t="shared" si="73"/>
        <x:v>1</x:v>
      </x:c>
      <x:c r="Z134" s="70">
        <x:f t="shared" si="73"/>
        <x:v>1</x:v>
      </x:c>
      <x:c r="AA134" s="70">
        <x:f t="shared" si="73"/>
        <x:v>0</x:v>
      </x:c>
      <x:c r="AB134" s="70">
        <x:f t="shared" si="73"/>
        <x:v>0</x:v>
      </x:c>
      <x:c r="AC134" s="70">
        <x:f t="shared" si="73"/>
        <x:v>0</x:v>
      </x:c>
      <x:c r="AD134" s="70">
        <x:f t="shared" si="73"/>
        <x:v>0</x:v>
      </x:c>
      <x:c r="AE134" s="70">
        <x:f t="shared" si="73"/>
        <x:v>0</x:v>
      </x:c>
      <x:c r="AF134" s="70">
        <x:f t="shared" si="73"/>
        <x:v>0</x:v>
      </x:c>
      <x:c r="AG134" s="70">
        <x:f t="shared" si="73"/>
        <x:v>0</x:v>
      </x:c>
      <x:c r="AH134" s="70">
        <x:f t="shared" si="73"/>
        <x:v>0</x:v>
      </x:c>
      <x:c r="AI134" s="70">
        <x:f t="shared" si="73"/>
        <x:v>0</x:v>
      </x:c>
      <x:c r="AJ134" s="70">
        <x:f t="shared" si="73"/>
        <x:v>0</x:v>
      </x:c>
      <x:c r="AK134" s="70">
        <x:f t="shared" si="73"/>
        <x:v>0</x:v>
      </x:c>
      <x:c r="AL134" s="370" t="s">
        <x:v>1541</x:v>
      </x:c>
      <x:c r="AM134" s="70">
        <x:f>SUM(AM135:AM137)</x:f>
        <x:v>0</x:v>
      </x:c>
      <x:c r="AN134" s="73">
        <x:f t="shared" ref="AN134:BU134" si="74">SUM(AN135:AN137)</x:f>
        <x:v>0</x:v>
      </x:c>
      <x:c r="AO134" s="70">
        <x:f t="shared" si="74"/>
        <x:v>0</x:v>
      </x:c>
      <x:c r="AP134" s="70">
        <x:f t="shared" si="74"/>
        <x:v>0</x:v>
      </x:c>
      <x:c r="AQ134" s="70">
        <x:f t="shared" si="74"/>
        <x:v>0</x:v>
      </x:c>
      <x:c r="AR134" s="73">
        <x:f t="shared" si="74"/>
        <x:v>0</x:v>
      </x:c>
      <x:c r="AS134" s="70">
        <x:f t="shared" si="74"/>
        <x:v>0</x:v>
      </x:c>
      <x:c r="AT134" s="73">
        <x:f t="shared" si="74"/>
        <x:v>0</x:v>
      </x:c>
      <x:c r="AU134" s="70">
        <x:f t="shared" si="74"/>
        <x:v>0</x:v>
      </x:c>
      <x:c r="AV134" s="70">
        <x:f t="shared" si="74"/>
        <x:v>0</x:v>
      </x:c>
      <x:c r="AW134" s="70">
        <x:f t="shared" si="74"/>
        <x:v>0</x:v>
      </x:c>
      <x:c r="AX134" s="70">
        <x:f t="shared" si="74"/>
        <x:v>0</x:v>
      </x:c>
      <x:c r="AY134" s="70">
        <x:f t="shared" si="74"/>
        <x:v>0</x:v>
      </x:c>
      <x:c r="AZ134" s="70">
        <x:f t="shared" si="74"/>
        <x:v>0</x:v>
      </x:c>
      <x:c r="BA134" s="73">
        <x:f t="shared" si="74"/>
        <x:v>0</x:v>
      </x:c>
      <x:c r="BB134" s="70">
        <x:f t="shared" si="74"/>
        <x:v>0</x:v>
      </x:c>
      <x:c r="BC134" s="70">
        <x:f t="shared" si="74"/>
        <x:v>0</x:v>
      </x:c>
      <x:c r="BD134" s="70">
        <x:f t="shared" si="74"/>
        <x:v>0</x:v>
      </x:c>
      <x:c r="BE134" s="70">
        <x:f t="shared" si="74"/>
        <x:v>0</x:v>
      </x:c>
      <x:c r="BF134" s="70">
        <x:f t="shared" si="74"/>
        <x:v>0</x:v>
      </x:c>
      <x:c r="BG134" s="70">
        <x:f t="shared" si="74"/>
        <x:v>0</x:v>
      </x:c>
      <x:c r="BH134" s="70">
        <x:f t="shared" si="74"/>
        <x:v>0</x:v>
      </x:c>
      <x:c r="BI134" s="70">
        <x:f t="shared" si="74"/>
        <x:v>0</x:v>
      </x:c>
      <x:c r="BJ134" s="73">
        <x:f t="shared" si="74"/>
        <x:v>0</x:v>
      </x:c>
      <x:c r="BK134" s="70">
        <x:f t="shared" si="74"/>
        <x:v>0</x:v>
      </x:c>
      <x:c r="BL134" s="73">
        <x:f t="shared" si="74"/>
        <x:v>0</x:v>
      </x:c>
      <x:c r="BM134" s="70">
        <x:f t="shared" si="74"/>
        <x:v>0</x:v>
      </x:c>
      <x:c r="BN134" s="73">
        <x:f t="shared" si="74"/>
        <x:v>0</x:v>
      </x:c>
      <x:c r="BO134" s="70">
        <x:f t="shared" si="74"/>
        <x:v>0</x:v>
      </x:c>
      <x:c r="BP134" s="73">
        <x:f t="shared" si="74"/>
        <x:v>0</x:v>
      </x:c>
      <x:c r="BQ134" s="70">
        <x:f t="shared" si="74"/>
        <x:v>0</x:v>
      </x:c>
      <x:c r="BR134" s="70">
        <x:f t="shared" si="74"/>
        <x:v>0</x:v>
      </x:c>
      <x:c r="BS134" s="70">
        <x:f t="shared" si="74"/>
        <x:v>0</x:v>
      </x:c>
      <x:c r="BT134" s="70">
        <x:f t="shared" si="74"/>
        <x:v>0</x:v>
      </x:c>
      <x:c r="BU134" s="70">
        <x:f t="shared" si="74"/>
        <x:v>0</x:v>
      </x:c>
      <x:c r="BV134" s="370" t="s">
        <x:v>1541</x:v>
      </x:c>
      <x:c r="BW134" s="70">
        <x:f>SUM(BW135:BW137)</x:f>
        <x:v>0</x:v>
      </x:c>
      <x:c r="BX134" s="70">
        <x:f t="shared" ref="BX134:DG134" si="75">SUM(BX135:BX137)</x:f>
        <x:v>0</x:v>
      </x:c>
      <x:c r="BY134" s="73">
        <x:f t="shared" si="75"/>
        <x:v>0</x:v>
      </x:c>
      <x:c r="BZ134" s="70">
        <x:f t="shared" si="75"/>
        <x:v>0</x:v>
      </x:c>
      <x:c r="CA134" s="73">
        <x:f t="shared" si="75"/>
        <x:v>0</x:v>
      </x:c>
      <x:c r="CB134" s="70">
        <x:f t="shared" si="75"/>
        <x:v>0</x:v>
      </x:c>
      <x:c r="CC134" s="73">
        <x:f t="shared" si="75"/>
        <x:v>0</x:v>
      </x:c>
      <x:c r="CD134" s="70">
        <x:f t="shared" si="75"/>
        <x:v>0</x:v>
      </x:c>
      <x:c r="CE134" s="70">
        <x:f t="shared" si="75"/>
        <x:v>0</x:v>
      </x:c>
      <x:c r="CF134" s="73">
        <x:f t="shared" si="75"/>
        <x:v>0</x:v>
      </x:c>
      <x:c r="CG134" s="70">
        <x:f t="shared" si="75"/>
        <x:v>0</x:v>
      </x:c>
      <x:c r="CH134" s="70">
        <x:f t="shared" si="75"/>
        <x:v>0</x:v>
      </x:c>
      <x:c r="CI134" s="70">
        <x:f t="shared" si="75"/>
        <x:v>0</x:v>
      </x:c>
      <x:c r="CJ134" s="70">
        <x:f t="shared" si="75"/>
        <x:v>0</x:v>
      </x:c>
      <x:c r="CK134" s="70">
        <x:f t="shared" si="75"/>
        <x:v>0</x:v>
      </x:c>
      <x:c r="CL134" s="70">
        <x:f t="shared" si="75"/>
        <x:v>0</x:v>
      </x:c>
      <x:c r="CM134" s="70">
        <x:f t="shared" si="75"/>
        <x:v>0</x:v>
      </x:c>
      <x:c r="CN134" s="70">
        <x:f t="shared" si="75"/>
        <x:v>0</x:v>
      </x:c>
      <x:c r="CO134" s="70">
        <x:f t="shared" si="75"/>
        <x:v>0</x:v>
      </x:c>
      <x:c r="CP134" s="73">
        <x:f t="shared" si="75"/>
        <x:v>0</x:v>
      </x:c>
      <x:c r="CQ134" s="70">
        <x:f t="shared" si="75"/>
        <x:v>0</x:v>
      </x:c>
      <x:c r="CR134" s="73">
        <x:f t="shared" si="75"/>
        <x:v>0</x:v>
      </x:c>
      <x:c r="CS134" s="70">
        <x:f t="shared" si="75"/>
        <x:v>0</x:v>
      </x:c>
      <x:c r="CT134" s="70">
        <x:f t="shared" si="75"/>
        <x:v>0</x:v>
      </x:c>
      <x:c r="CU134" s="70">
        <x:f t="shared" si="75"/>
        <x:v>0</x:v>
      </x:c>
      <x:c r="CV134" s="70">
        <x:f t="shared" si="75"/>
        <x:v>0</x:v>
      </x:c>
      <x:c r="CW134" s="70">
        <x:f t="shared" si="75"/>
        <x:v>0</x:v>
      </x:c>
      <x:c r="CX134" s="70">
        <x:f t="shared" si="75"/>
        <x:v>0</x:v>
      </x:c>
      <x:c r="CY134" s="370" t="s">
        <x:v>1541</x:v>
      </x:c>
      <x:c r="CZ134" s="70">
        <x:f t="shared" si="75"/>
        <x:v>0</x:v>
      </x:c>
      <x:c r="DA134" s="73">
        <x:f t="shared" si="75"/>
        <x:v>0</x:v>
      </x:c>
      <x:c r="DB134" s="70">
        <x:f t="shared" si="75"/>
        <x:v>0</x:v>
      </x:c>
      <x:c r="DC134" s="73">
        <x:f t="shared" si="75"/>
        <x:v>0</x:v>
      </x:c>
      <x:c r="DD134" s="70">
        <x:f t="shared" si="75"/>
        <x:v>0</x:v>
      </x:c>
      <x:c r="DE134" s="73">
        <x:f t="shared" si="75"/>
        <x:v>0</x:v>
      </x:c>
      <x:c r="DF134" s="70">
        <x:f t="shared" si="75"/>
        <x:v>0</x:v>
      </x:c>
      <x:c r="DG134" s="104">
        <x:f t="shared" si="75"/>
        <x:v>0</x:v>
      </x:c>
      <x:c r="DH134" s="38"/>
    </x:row>
    <x:row r="135" spans="1:112" ht="30" customHeight="1">
      <x:c r="A135" s="577" t="s">
        <x:v>2649</x:v>
      </x:c>
      <x:c r="B135" s="114"/>
      <x:c r="C135" s="73"/>
      <x:c r="D135" s="70"/>
      <x:c r="E135" s="73"/>
      <x:c r="F135" s="70"/>
      <x:c r="G135" s="73"/>
      <x:c r="H135" s="70"/>
      <x:c r="I135" s="73"/>
      <x:c r="J135" s="70"/>
      <x:c r="K135" s="70"/>
      <x:c r="L135" s="73"/>
      <x:c r="M135" s="70"/>
      <x:c r="N135" s="70"/>
      <x:c r="O135" s="70"/>
      <x:c r="P135" s="70"/>
      <x:c r="Q135" s="70"/>
      <x:c r="R135" s="73"/>
      <x:c r="S135" s="70"/>
      <x:c r="T135" s="73"/>
      <x:c r="U135" s="70"/>
      <x:c r="V135" s="73"/>
      <x:c r="W135" s="70"/>
      <x:c r="X135" s="70"/>
      <x:c r="Y135" s="70"/>
      <x:c r="Z135" s="70"/>
      <x:c r="AA135" s="70"/>
      <x:c r="AB135" s="70"/>
      <x:c r="AC135" s="70"/>
      <x:c r="AD135" s="70"/>
      <x:c r="AE135" s="70"/>
      <x:c r="AF135" s="70"/>
      <x:c r="AG135" s="70"/>
      <x:c r="AH135" s="70"/>
      <x:c r="AI135" s="70"/>
      <x:c r="AJ135" s="70"/>
      <x:c r="AK135" s="581"/>
      <x:c r="AL135" s="577" t="s">
        <x:v>2649</x:v>
      </x:c>
      <x:c r="AM135" s="70"/>
      <x:c r="AN135" s="73"/>
      <x:c r="AO135" s="70"/>
      <x:c r="AP135" s="70"/>
      <x:c r="AQ135" s="70"/>
      <x:c r="AR135" s="73"/>
      <x:c r="AS135" s="70"/>
      <x:c r="AT135" s="73"/>
      <x:c r="AU135" s="70"/>
      <x:c r="AV135" s="70"/>
      <x:c r="AW135" s="70"/>
      <x:c r="AX135" s="70"/>
      <x:c r="AY135" s="70"/>
      <x:c r="AZ135" s="70"/>
      <x:c r="BA135" s="73"/>
      <x:c r="BB135" s="70"/>
      <x:c r="BC135" s="70"/>
      <x:c r="BD135" s="70"/>
      <x:c r="BE135" s="70"/>
      <x:c r="BF135" s="70"/>
      <x:c r="BG135" s="70"/>
      <x:c r="BH135" s="70"/>
      <x:c r="BI135" s="70"/>
      <x:c r="BJ135" s="73"/>
      <x:c r="BK135" s="70"/>
      <x:c r="BL135" s="73"/>
      <x:c r="BM135" s="70"/>
      <x:c r="BN135" s="73"/>
      <x:c r="BO135" s="70"/>
      <x:c r="BP135" s="73"/>
      <x:c r="BQ135" s="70"/>
      <x:c r="BR135" s="70"/>
      <x:c r="BS135" s="70"/>
      <x:c r="BT135" s="70"/>
      <x:c r="BU135" s="70"/>
      <x:c r="BV135" s="577" t="s">
        <x:v>2649</x:v>
      </x:c>
      <x:c r="BW135" s="70"/>
      <x:c r="BX135" s="70"/>
      <x:c r="BY135" s="73"/>
      <x:c r="BZ135" s="70"/>
      <x:c r="CA135" s="73"/>
      <x:c r="CB135" s="70"/>
      <x:c r="CC135" s="73"/>
      <x:c r="CD135" s="70"/>
      <x:c r="CE135" s="70"/>
      <x:c r="CF135" s="73"/>
      <x:c r="CG135" s="70"/>
      <x:c r="CH135" s="70"/>
      <x:c r="CI135" s="70"/>
      <x:c r="CJ135" s="70"/>
      <x:c r="CK135" s="70"/>
      <x:c r="CL135" s="70"/>
      <x:c r="CM135" s="70"/>
      <x:c r="CN135" s="70"/>
      <x:c r="CO135" s="70"/>
      <x:c r="CP135" s="73"/>
      <x:c r="CQ135" s="70"/>
      <x:c r="CR135" s="73"/>
      <x:c r="CS135" s="70"/>
      <x:c r="CT135" s="70"/>
      <x:c r="CU135" s="70"/>
      <x:c r="CV135" s="70"/>
      <x:c r="CW135" s="70"/>
      <x:c r="CX135" s="70"/>
      <x:c r="CY135" s="577" t="s">
        <x:v>2649</x:v>
      </x:c>
      <x:c r="CZ135" s="70"/>
      <x:c r="DA135" s="73"/>
      <x:c r="DB135" s="70"/>
      <x:c r="DC135" s="73"/>
      <x:c r="DD135" s="70"/>
      <x:c r="DE135" s="73"/>
      <x:c r="DF135" s="70"/>
      <x:c r="DG135" s="104"/>
      <x:c r="DH135" s="38"/>
    </x:row>
    <x:row r="136" spans="1:112" ht="30" customHeight="1">
      <x:c r="A136" s="577" t="s">
        <x:v>2636</x:v>
      </x:c>
      <x:c r="B136" s="114"/>
      <x:c r="C136" s="73"/>
      <x:c r="D136" s="70"/>
      <x:c r="E136" s="73"/>
      <x:c r="F136" s="70"/>
      <x:c r="G136" s="73"/>
      <x:c r="H136" s="70"/>
      <x:c r="I136" s="73"/>
      <x:c r="J136" s="70"/>
      <x:c r="K136" s="70"/>
      <x:c r="L136" s="73"/>
      <x:c r="M136" s="70"/>
      <x:c r="N136" s="70"/>
      <x:c r="O136" s="70"/>
      <x:c r="P136" s="70"/>
      <x:c r="Q136" s="70"/>
      <x:c r="R136" s="73"/>
      <x:c r="S136" s="70"/>
      <x:c r="T136" s="73"/>
      <x:c r="U136" s="70"/>
      <x:c r="V136" s="73"/>
      <x:c r="W136" s="70"/>
      <x:c r="X136" s="70"/>
      <x:c r="Y136" s="70">
        <x:v>1</x:v>
      </x:c>
      <x:c r="Z136" s="70">
        <x:v>1</x:v>
      </x:c>
      <x:c r="AA136" s="70"/>
      <x:c r="AB136" s="70"/>
      <x:c r="AC136" s="70"/>
      <x:c r="AD136" s="70"/>
      <x:c r="AE136" s="70"/>
      <x:c r="AF136" s="70"/>
      <x:c r="AG136" s="70"/>
      <x:c r="AH136" s="70"/>
      <x:c r="AI136" s="70"/>
      <x:c r="AJ136" s="70"/>
      <x:c r="AK136" s="581"/>
      <x:c r="AL136" s="577" t="s">
        <x:v>2636</x:v>
      </x:c>
      <x:c r="AM136" s="70"/>
      <x:c r="AN136" s="73"/>
      <x:c r="AO136" s="70"/>
      <x:c r="AP136" s="70"/>
      <x:c r="AQ136" s="70"/>
      <x:c r="AR136" s="73"/>
      <x:c r="AS136" s="70"/>
      <x:c r="AT136" s="73"/>
      <x:c r="AU136" s="70"/>
      <x:c r="AV136" s="70"/>
      <x:c r="AW136" s="70"/>
      <x:c r="AX136" s="70"/>
      <x:c r="AY136" s="70"/>
      <x:c r="AZ136" s="70"/>
      <x:c r="BA136" s="73"/>
      <x:c r="BB136" s="70"/>
      <x:c r="BC136" s="70"/>
      <x:c r="BD136" s="70"/>
      <x:c r="BE136" s="70"/>
      <x:c r="BF136" s="70"/>
      <x:c r="BG136" s="70"/>
      <x:c r="BH136" s="70"/>
      <x:c r="BI136" s="70"/>
      <x:c r="BJ136" s="73"/>
      <x:c r="BK136" s="70"/>
      <x:c r="BL136" s="73"/>
      <x:c r="BM136" s="70"/>
      <x:c r="BN136" s="73"/>
      <x:c r="BO136" s="70"/>
      <x:c r="BP136" s="73"/>
      <x:c r="BQ136" s="70"/>
      <x:c r="BR136" s="70"/>
      <x:c r="BS136" s="70"/>
      <x:c r="BT136" s="70"/>
      <x:c r="BU136" s="70"/>
      <x:c r="BV136" s="577" t="s">
        <x:v>2636</x:v>
      </x:c>
      <x:c r="BW136" s="70"/>
      <x:c r="BX136" s="70"/>
      <x:c r="BY136" s="73"/>
      <x:c r="BZ136" s="70"/>
      <x:c r="CA136" s="73"/>
      <x:c r="CB136" s="70"/>
      <x:c r="CC136" s="73"/>
      <x:c r="CD136" s="70"/>
      <x:c r="CE136" s="70"/>
      <x:c r="CF136" s="73"/>
      <x:c r="CG136" s="70"/>
      <x:c r="CH136" s="70"/>
      <x:c r="CI136" s="70"/>
      <x:c r="CJ136" s="70"/>
      <x:c r="CK136" s="70"/>
      <x:c r="CL136" s="70"/>
      <x:c r="CM136" s="70"/>
      <x:c r="CN136" s="70"/>
      <x:c r="CO136" s="70"/>
      <x:c r="CP136" s="73"/>
      <x:c r="CQ136" s="70"/>
      <x:c r="CR136" s="73"/>
      <x:c r="CS136" s="70"/>
      <x:c r="CT136" s="70"/>
      <x:c r="CU136" s="70"/>
      <x:c r="CV136" s="70"/>
      <x:c r="CW136" s="70"/>
      <x:c r="CX136" s="70"/>
      <x:c r="CY136" s="577" t="s">
        <x:v>2636</x:v>
      </x:c>
      <x:c r="CZ136" s="70"/>
      <x:c r="DA136" s="73"/>
      <x:c r="DB136" s="70"/>
      <x:c r="DC136" s="73"/>
      <x:c r="DD136" s="70"/>
      <x:c r="DE136" s="73"/>
      <x:c r="DF136" s="70"/>
      <x:c r="DG136" s="104"/>
      <x:c r="DH136" s="38"/>
    </x:row>
    <x:row r="137" spans="1:112" ht="30" customHeight="1">
      <x:c r="A137" s="582" t="s">
        <x:v>2993</x:v>
      </x:c>
      <x:c r="B137" s="507"/>
      <x:c r="C137" s="508"/>
      <x:c r="D137" s="509"/>
      <x:c r="E137" s="508"/>
      <x:c r="F137" s="509"/>
      <x:c r="G137" s="508"/>
      <x:c r="H137" s="509"/>
      <x:c r="I137" s="508"/>
      <x:c r="J137" s="509"/>
      <x:c r="K137" s="509"/>
      <x:c r="L137" s="508"/>
      <x:c r="M137" s="509"/>
      <x:c r="N137" s="509"/>
      <x:c r="O137" s="509"/>
      <x:c r="P137" s="509"/>
      <x:c r="Q137" s="509"/>
      <x:c r="R137" s="508"/>
      <x:c r="S137" s="509">
        <x:v>2</x:v>
      </x:c>
      <x:c r="T137" s="508">
        <x:v>50</x:v>
      </x:c>
      <x:c r="U137" s="509"/>
      <x:c r="V137" s="508"/>
      <x:c r="W137" s="509"/>
      <x:c r="X137" s="509">
        <x:v>7</x:v>
      </x:c>
      <x:c r="Y137" s="509"/>
      <x:c r="Z137" s="509"/>
      <x:c r="AA137" s="509"/>
      <x:c r="AB137" s="509"/>
      <x:c r="AC137" s="509"/>
      <x:c r="AD137" s="509"/>
      <x:c r="AE137" s="509"/>
      <x:c r="AF137" s="509"/>
      <x:c r="AG137" s="509"/>
      <x:c r="AH137" s="509"/>
      <x:c r="AI137" s="509"/>
      <x:c r="AJ137" s="509"/>
      <x:c r="AK137" s="509"/>
      <x:c r="AL137" s="582" t="s">
        <x:v>2993</x:v>
      </x:c>
      <x:c r="AM137" s="509"/>
      <x:c r="AN137" s="508"/>
      <x:c r="AO137" s="509"/>
      <x:c r="AP137" s="509"/>
      <x:c r="AQ137" s="509"/>
      <x:c r="AR137" s="508"/>
      <x:c r="AS137" s="509"/>
      <x:c r="AT137" s="508"/>
      <x:c r="AU137" s="509"/>
      <x:c r="AV137" s="509"/>
      <x:c r="AW137" s="509"/>
      <x:c r="AX137" s="509"/>
      <x:c r="AY137" s="509"/>
      <x:c r="AZ137" s="509"/>
      <x:c r="BA137" s="508"/>
      <x:c r="BB137" s="509"/>
      <x:c r="BC137" s="509"/>
      <x:c r="BD137" s="509"/>
      <x:c r="BE137" s="509"/>
      <x:c r="BF137" s="509"/>
      <x:c r="BG137" s="509"/>
      <x:c r="BH137" s="509"/>
      <x:c r="BI137" s="509"/>
      <x:c r="BJ137" s="508"/>
      <x:c r="BK137" s="509"/>
      <x:c r="BL137" s="508"/>
      <x:c r="BM137" s="509"/>
      <x:c r="BN137" s="508"/>
      <x:c r="BO137" s="509"/>
      <x:c r="BP137" s="508"/>
      <x:c r="BQ137" s="509"/>
      <x:c r="BR137" s="509"/>
      <x:c r="BS137" s="509"/>
      <x:c r="BT137" s="509"/>
      <x:c r="BU137" s="509"/>
      <x:c r="BV137" s="582" t="s">
        <x:v>2993</x:v>
      </x:c>
      <x:c r="BW137" s="509"/>
      <x:c r="BX137" s="509"/>
      <x:c r="BY137" s="508"/>
      <x:c r="BZ137" s="509"/>
      <x:c r="CA137" s="508"/>
      <x:c r="CB137" s="509"/>
      <x:c r="CC137" s="508"/>
      <x:c r="CD137" s="509"/>
      <x:c r="CE137" s="509"/>
      <x:c r="CF137" s="508"/>
      <x:c r="CG137" s="509"/>
      <x:c r="CH137" s="509"/>
      <x:c r="CI137" s="509"/>
      <x:c r="CJ137" s="509"/>
      <x:c r="CK137" s="509"/>
      <x:c r="CL137" s="509"/>
      <x:c r="CM137" s="509"/>
      <x:c r="CN137" s="509"/>
      <x:c r="CO137" s="509"/>
      <x:c r="CP137" s="508"/>
      <x:c r="CQ137" s="509"/>
      <x:c r="CR137" s="508"/>
      <x:c r="CS137" s="509"/>
      <x:c r="CT137" s="509"/>
      <x:c r="CU137" s="509"/>
      <x:c r="CV137" s="509"/>
      <x:c r="CW137" s="509"/>
      <x:c r="CX137" s="509"/>
      <x:c r="CY137" s="582" t="s">
        <x:v>2993</x:v>
      </x:c>
      <x:c r="CZ137" s="509"/>
      <x:c r="DA137" s="508"/>
      <x:c r="DB137" s="509"/>
      <x:c r="DC137" s="508"/>
      <x:c r="DD137" s="509"/>
      <x:c r="DE137" s="508"/>
      <x:c r="DF137" s="509"/>
      <x:c r="DG137" s="511"/>
      <x:c r="DH137" s="38"/>
    </x:row>
    <x:row r="138" spans="37:73" ht="18" customHeight="1">
      <x:c r="AK138" s="36"/>
      <x:c r="BU138" s="36"/>
    </x:row>
    <x:row r="139" spans="37:73" ht="18" customHeight="1">
      <x:c r="AK139" s="36"/>
      <x:c r="BU139" s="36"/>
    </x:row>
    <x:row r="140" spans="37:73" ht="18" customHeight="1">
      <x:c r="AK140" s="36"/>
      <x:c r="BU140" s="36"/>
    </x:row>
    <x:row r="141" spans="37:73" ht="18" customHeight="1">
      <x:c r="AK141" s="36"/>
      <x:c r="BU141" s="36"/>
    </x:row>
    <x:row r="142" spans="37:73" ht="18" customHeight="1">
      <x:c r="AK142" s="36"/>
      <x:c r="BU142" s="36"/>
    </x:row>
    <x:row r="143" spans="37:73" ht="18" customHeight="1">
      <x:c r="AK143" s="36"/>
      <x:c r="BU143" s="36"/>
    </x:row>
    <x:row r="144" spans="37:73" ht="18" customHeight="1">
      <x:c r="AK144" s="36"/>
      <x:c r="BU144" s="36"/>
    </x:row>
    <x:row r="145" spans="37:73" ht="18" customHeight="1">
      <x:c r="AK145" s="36"/>
      <x:c r="BU145" s="36"/>
    </x:row>
    <x:row r="146" spans="37:73" ht="18" customHeight="1">
      <x:c r="AK146" s="36"/>
      <x:c r="BU146" s="36"/>
    </x:row>
    <x:row r="147" spans="37:73" ht="18" customHeight="1">
      <x:c r="AK147" s="36"/>
      <x:c r="BU147" s="36"/>
    </x:row>
    <x:row r="148" spans="37:73" ht="18" customHeight="1">
      <x:c r="AK148" s="36"/>
      <x:c r="BU148" s="36"/>
    </x:row>
    <x:row r="149" spans="37:73" ht="18" customHeight="1">
      <x:c r="AK149" s="36"/>
      <x:c r="BU149" s="36"/>
    </x:row>
    <x:row r="150" spans="37:73" ht="18" customHeight="1">
      <x:c r="AK150" s="36"/>
      <x:c r="BU150" s="36"/>
    </x:row>
    <x:row r="151" spans="37:73" ht="18" customHeight="1">
      <x:c r="AK151" s="36"/>
      <x:c r="BU151" s="36"/>
    </x:row>
    <x:row r="152" spans="37:73" ht="18" customHeight="1">
      <x:c r="AK152" s="36"/>
      <x:c r="BU152" s="36"/>
    </x:row>
    <x:row r="153" spans="37:73" ht="18" customHeight="1">
      <x:c r="AK153" s="36"/>
      <x:c r="BU153" s="36"/>
    </x:row>
    <x:row r="154" spans="37:73" ht="18" customHeight="1">
      <x:c r="AK154" s="36"/>
      <x:c r="BU154" s="36"/>
    </x:row>
    <x:row r="155" spans="37:73" ht="18" customHeight="1">
      <x:c r="AK155" s="36"/>
      <x:c r="BU155" s="36"/>
    </x:row>
    <x:row r="156" spans="37:73" ht="18" customHeight="1">
      <x:c r="AK156" s="36"/>
      <x:c r="BU156" s="36"/>
    </x:row>
    <x:row r="157" spans="37:73" ht="18" customHeight="1">
      <x:c r="AK157" s="36"/>
      <x:c r="BU157" s="36"/>
    </x:row>
    <x:row r="158" spans="37:73" ht="18" customHeight="1">
      <x:c r="AK158" s="36"/>
      <x:c r="BU158" s="36"/>
    </x:row>
    <x:row r="159" spans="37:73" ht="18" customHeight="1">
      <x:c r="AK159" s="36"/>
      <x:c r="BU159" s="36"/>
    </x:row>
    <x:row r="160" spans="37:73" ht="18" customHeight="1">
      <x:c r="AK160" s="36"/>
      <x:c r="BU160" s="36"/>
    </x:row>
    <x:row r="161" spans="37:73" ht="18" customHeight="1">
      <x:c r="AK161" s="36"/>
      <x:c r="BU161" s="36"/>
    </x:row>
    <x:row r="162" spans="37:73" ht="18" customHeight="1">
      <x:c r="AK162" s="36"/>
      <x:c r="BU162" s="36"/>
    </x:row>
    <x:row r="163" spans="37:73" ht="18" customHeight="1">
      <x:c r="AK163" s="36"/>
      <x:c r="BU163" s="36"/>
    </x:row>
    <x:row r="164" spans="37:73" ht="18" customHeight="1">
      <x:c r="AK164" s="36"/>
      <x:c r="BU164" s="36"/>
    </x:row>
    <x:row r="165" spans="37:73" ht="18" customHeight="1">
      <x:c r="AK165" s="36"/>
      <x:c r="BU165" s="36"/>
    </x:row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  <x:row r="172" ht="18" customHeight="1"/>
    <x:row r="173" ht="18" customHeight="1"/>
    <x:row r="174" spans="1:1" ht="18" customHeight="1">
      <x:c r="A174" s="145"/>
    </x:row>
    <x:row r="175" spans="1:1" ht="18" customHeight="1">
      <x:c r="A175" s="145"/>
    </x:row>
    <x:row r="176" spans="1:1" ht="18" customHeight="1">
      <x:c r="A176" s="145"/>
    </x:row>
    <x:row r="177" spans="1:1" ht="18" customHeight="1">
      <x:c r="A177" s="145"/>
    </x:row>
    <x:row r="178" spans="1:1" ht="18" customHeight="1">
      <x:c r="A178" s="145"/>
    </x:row>
    <x:row r="179" spans="1:1" ht="18" customHeight="1">
      <x:c r="A179" s="145"/>
    </x:row>
    <x:row r="180" spans="1:1" ht="18" customHeight="1">
      <x:c r="A180" s="145"/>
    </x:row>
    <x:row r="181" spans="1:1" ht="18" customHeight="1">
      <x:c r="A181" s="145"/>
    </x:row>
    <x:row r="182" spans="1:1" ht="18" customHeight="1">
      <x:c r="A182" s="145"/>
    </x:row>
    <x:row r="183" spans="1:1" ht="18" customHeight="1">
      <x:c r="A183" s="145"/>
    </x:row>
    <x:row r="184" spans="1:1" ht="18" customHeight="1">
      <x:c r="A184" s="145"/>
    </x:row>
    <x:row r="185" spans="1:1" ht="18" customHeight="1">
      <x:c r="A185" s="145"/>
    </x:row>
    <x:row r="186" spans="1:1" ht="18" customHeight="1">
      <x:c r="A186" s="145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87" firstPageNumber="1" fitToWidth="1" fitToHeight="1" orientation="portrait" usePrinterDefaults="1" blackAndWhite="0" draft="0" useFirstPageNumber="0" horizontalDpi="4294967293" verticalDpi="600" copies="1"/>
  <x:rowBreaks count="3" manualBreakCount="3">
    <x:brk id="46" min="0" max="1048575" man="1" pt="0"/>
    <x:brk id="74" min="0" max="1048575" man="1" pt="0"/>
    <x:brk id="118" min="0" max="1048575" man="1" pt="0"/>
  </x:rowBreaks>
  <x:colBreaks count="4" manualBreakCount="4">
    <x:brk id="16" min="0" max="16383" man="1" pt="0"/>
    <x:brk id="37" min="0" max="16383" man="1" pt="0"/>
    <x:brk id="55" min="0" max="16383" man="1" pt="0"/>
    <x:brk id="111" min="0" max="16383" man="1" pt="0"/>
  </x:colBreaks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DG117"/>
  <x:sheetViews>
    <x:sheetView view="pageBreakPreview" topLeftCell="A1" zoomScaleNormal="100" zoomScaleSheetLayoutView="100" workbookViewId="0">
      <x:pane xSplit="1" ySplit="6" topLeftCell="CA97" activePane="bottomRight" state="frozen"/>
      <x:selection pane="bottomRight" activeCell="DG1" activeCellId="7" sqref="CC1:CC1048576 CF1:CF1048576 CP1:CP1048576 CR1:CR1048576 DA1:DA1048576 DC1:DC1048576 DE1:DE1048576 DG1:DG1048576"/>
    </x:sheetView>
  </x:sheetViews>
  <x:sheetFormatPr defaultColWidth="8.88671875" defaultRowHeight="10.5"/>
  <x:cols>
    <x:col min="1" max="1" width="13" style="169" customWidth="1"/>
    <x:col min="2" max="2" width="3.44140625" style="3" customWidth="1"/>
    <x:col min="3" max="3" width="7.5546875" style="200" bestFit="1" customWidth="1"/>
    <x:col min="4" max="4" width="3.88671875" style="3" customWidth="1"/>
    <x:col min="5" max="5" width="7.77734375" style="200" bestFit="1" customWidth="1"/>
    <x:col min="6" max="6" width="3.77734375" style="3" customWidth="1"/>
    <x:col min="7" max="7" width="5.33203125" style="200" customWidth="1"/>
    <x:col min="8" max="8" width="3.77734375" style="3" customWidth="1"/>
    <x:col min="9" max="9" width="6.109375" style="200" bestFit="1" customWidth="1"/>
    <x:col min="10" max="10" width="4.21875" style="3" customWidth="1"/>
    <x:col min="11" max="11" width="3.88671875" style="3" customWidth="1"/>
    <x:col min="12" max="12" width="5.5546875" style="200" customWidth="1"/>
    <x:col min="13" max="16" width="3.33203125" style="3" customWidth="1"/>
    <x:col min="17" max="17" width="2.5546875" style="3" customWidth="1"/>
    <x:col min="18" max="18" width="2.77734375" style="200" customWidth="1"/>
    <x:col min="19" max="19" width="3.77734375" style="3" bestFit="1" customWidth="1"/>
    <x:col min="20" max="20" width="7.33203125" style="200" bestFit="1" customWidth="1"/>
    <x:col min="21" max="21" width="3.77734375" style="3" bestFit="1" customWidth="1"/>
    <x:col min="22" max="22" width="7.33203125" style="200" bestFit="1" customWidth="1"/>
    <x:col min="23" max="23" width="3.33203125" style="3" customWidth="1"/>
    <x:col min="24" max="24" width="5.5546875" style="3" bestFit="1" customWidth="1"/>
    <x:col min="25" max="26" width="3.77734375" style="3" bestFit="1" customWidth="1"/>
    <x:col min="27" max="27" width="3" style="3" customWidth="1"/>
    <x:col min="28" max="30" width="3.33203125" style="3" customWidth="1"/>
    <x:col min="31" max="32" width="3.109375" style="3" customWidth="1"/>
    <x:col min="33" max="33" width="3.33203125" style="3" customWidth="1"/>
    <x:col min="34" max="35" width="2.5546875" style="3" customWidth="1"/>
    <x:col min="36" max="36" width="3.77734375" style="3" bestFit="1" customWidth="1"/>
    <x:col min="37" max="37" width="4.5546875" style="3" bestFit="1" customWidth="1"/>
    <x:col min="38" max="38" width="12.21875" style="3" customWidth="1"/>
    <x:col min="39" max="39" width="3" style="3" customWidth="1"/>
    <x:col min="40" max="40" width="6.6640625" style="200" customWidth="1"/>
    <x:col min="41" max="41" width="4.109375" style="3" customWidth="1"/>
    <x:col min="42" max="42" width="4.33203125" style="3" customWidth="1"/>
    <x:col min="43" max="43" width="4" style="3" customWidth="1"/>
    <x:col min="44" max="44" width="4.6640625" style="200" customWidth="1"/>
    <x:col min="45" max="45" width="3.44140625" style="3" customWidth="1"/>
    <x:col min="46" max="46" width="6.88671875" style="200" bestFit="1" customWidth="1"/>
    <x:col min="47" max="47" width="5.109375" style="3" customWidth="1"/>
    <x:col min="48" max="49" width="3.21875" style="3" bestFit="1" customWidth="1"/>
    <x:col min="50" max="50" width="3.77734375" style="3" bestFit="1" customWidth="1"/>
    <x:col min="51" max="51" width="3.21875" style="3" bestFit="1" customWidth="1"/>
    <x:col min="52" max="52" width="3.109375" style="3" customWidth="1"/>
    <x:col min="53" max="53" width="5.44140625" style="200" bestFit="1" customWidth="1"/>
    <x:col min="54" max="54" width="2.77734375" style="3" customWidth="1"/>
    <x:col min="55" max="55" width="4.88671875" style="3" bestFit="1" customWidth="1"/>
    <x:col min="56" max="56" width="3.109375" style="3" bestFit="1" customWidth="1"/>
    <x:col min="57" max="57" width="3.109375" style="3" customWidth="1"/>
    <x:col min="58" max="58" width="4.44140625" style="3" bestFit="1" customWidth="1"/>
    <x:col min="59" max="60" width="3.5546875" style="3" customWidth="1"/>
    <x:col min="61" max="61" width="2.6640625" style="3" customWidth="1"/>
    <x:col min="62" max="62" width="9.44140625" style="200" bestFit="1" customWidth="1"/>
    <x:col min="63" max="63" width="2.6640625" style="3" customWidth="1"/>
    <x:col min="64" max="64" width="9.44140625" style="200" bestFit="1" customWidth="1"/>
    <x:col min="65" max="65" width="2.6640625" style="3" customWidth="1"/>
    <x:col min="66" max="66" width="9.44140625" style="200" bestFit="1" customWidth="1"/>
    <x:col min="67" max="67" width="2.6640625" style="3" customWidth="1"/>
    <x:col min="68" max="68" width="9.44140625" style="200" bestFit="1" customWidth="1"/>
    <x:col min="69" max="69" width="4" style="3" customWidth="1"/>
    <x:col min="70" max="70" width="3.33203125" style="3" customWidth="1"/>
    <x:col min="71" max="71" width="3.5546875" style="3" customWidth="1"/>
    <x:col min="72" max="72" width="2.77734375" style="3" customWidth="1"/>
    <x:col min="73" max="73" width="3.88671875" style="3" customWidth="1"/>
    <x:col min="74" max="74" width="12" style="3" customWidth="1"/>
    <x:col min="75" max="75" width="4.77734375" style="3" customWidth="1"/>
    <x:col min="76" max="76" width="6.21875" style="3" customWidth="1"/>
    <x:col min="77" max="77" width="6.6640625" style="200" customWidth="1"/>
    <x:col min="78" max="78" width="5" style="3" customWidth="1"/>
    <x:col min="79" max="79" width="7.77734375" style="200" customWidth="1"/>
    <x:col min="80" max="80" width="4.77734375" style="3" customWidth="1"/>
    <x:col min="81" max="81" width="7.5546875" style="200" customWidth="1"/>
    <x:col min="82" max="82" width="4.44140625" style="3" customWidth="1"/>
    <x:col min="83" max="83" width="4.109375" style="3" customWidth="1"/>
    <x:col min="84" max="84" width="7.44140625" style="200" customWidth="1"/>
    <x:col min="85" max="85" width="5.6640625" style="3" customWidth="1"/>
    <x:col min="86" max="86" width="4.88671875" style="3" customWidth="1"/>
    <x:col min="87" max="89" width="3.88671875" style="3" customWidth="1"/>
    <x:col min="90" max="90" width="4.6640625" style="3" customWidth="1"/>
    <x:col min="91" max="92" width="4" style="3" customWidth="1"/>
    <x:col min="93" max="93" width="4.109375" style="3" customWidth="1"/>
    <x:col min="94" max="94" width="9.44140625" style="200" bestFit="1" customWidth="1"/>
    <x:col min="95" max="95" width="4.33203125" style="3" customWidth="1"/>
    <x:col min="96" max="96" width="6.5546875" style="200" customWidth="1"/>
    <x:col min="97" max="97" width="4.77734375" style="3" customWidth="1"/>
    <x:col min="98" max="98" width="3.6640625" style="3" customWidth="1"/>
    <x:col min="99" max="99" width="4" style="3" customWidth="1"/>
    <x:col min="100" max="101" width="3.33203125" style="3" customWidth="1"/>
    <x:col min="102" max="102" width="3.109375" style="3" customWidth="1"/>
    <x:col min="103" max="103" width="12.33203125" style="3" customWidth="1"/>
    <x:col min="104" max="104" width="5.44140625" style="3" customWidth="1"/>
    <x:col min="105" max="105" width="9.77734375" style="200" customWidth="1"/>
    <x:col min="106" max="106" width="4.6640625" style="3" customWidth="1"/>
    <x:col min="107" max="107" width="9.77734375" style="200" customWidth="1"/>
    <x:col min="108" max="108" width="4.21875" style="3" customWidth="1"/>
    <x:col min="109" max="109" width="9.44140625" style="200" customWidth="1"/>
    <x:col min="110" max="110" width="4.44140625" style="3" customWidth="1"/>
    <x:col min="111" max="111" width="10.77734375" style="200" customWidth="1"/>
    <x:col min="112" max="16384" width="8.88671875" style="169"/>
  </x:cols>
  <x:sheetData>
    <x:row r="1" spans="1:111" s="413" customFormat="1" ht="18" customHeight="1">
      <x:c r="A1" s="274" t="s">
        <x:v>956</x:v>
      </x:c>
      <x:c r="B1" s="63"/>
      <x:c r="C1" s="411"/>
      <x:c r="D1" s="63"/>
      <x:c r="E1" s="411"/>
      <x:c r="F1" s="63"/>
      <x:c r="G1" s="97"/>
      <x:c r="H1" s="63"/>
      <x:c r="I1" s="411"/>
      <x:c r="J1" s="63"/>
      <x:c r="K1" s="63"/>
      <x:c r="L1" s="411"/>
      <x:c r="M1" s="63"/>
      <x:c r="N1" s="63"/>
      <x:c r="O1" s="63"/>
      <x:c r="P1" s="63"/>
      <x:c r="Q1" s="63"/>
      <x:c r="R1" s="411"/>
      <x:c r="S1" s="63"/>
      <x:c r="T1" s="411"/>
      <x:c r="U1" s="63"/>
      <x:c r="V1" s="411"/>
      <x:c r="W1" s="63"/>
      <x:c r="X1" s="63"/>
      <x:c r="Y1" s="63"/>
      <x:c r="Z1" s="63"/>
      <x:c r="AA1" s="63"/>
      <x:c r="AB1" s="63"/>
      <x:c r="AC1" s="63"/>
      <x:c r="AD1" s="63"/>
      <x:c r="AE1" s="63"/>
      <x:c r="AF1" s="63"/>
      <x:c r="AG1" s="63"/>
      <x:c r="AH1" s="63"/>
      <x:c r="AI1" s="63"/>
      <x:c r="AJ1" s="63"/>
      <x:c r="AK1" s="63"/>
      <x:c r="AL1" s="63"/>
      <x:c r="AM1" s="63"/>
      <x:c r="AN1" s="411"/>
      <x:c r="AO1" s="63"/>
      <x:c r="AP1" s="63"/>
      <x:c r="AQ1" s="63"/>
      <x:c r="AR1" s="411"/>
      <x:c r="AS1" s="63"/>
      <x:c r="AT1" s="411"/>
      <x:c r="AU1" s="63"/>
      <x:c r="AV1" s="63"/>
      <x:c r="AW1" s="63"/>
      <x:c r="AX1" s="63"/>
      <x:c r="AY1" s="63"/>
      <x:c r="AZ1" s="63"/>
      <x:c r="BA1" s="411"/>
      <x:c r="BB1" s="63"/>
      <x:c r="BC1" s="63"/>
      <x:c r="BD1" s="63"/>
      <x:c r="BE1" s="63"/>
      <x:c r="BF1" s="63"/>
      <x:c r="BG1" s="63"/>
      <x:c r="BH1" s="63"/>
      <x:c r="BI1" s="63"/>
      <x:c r="BJ1" s="411"/>
      <x:c r="BK1" s="63"/>
      <x:c r="BL1" s="411"/>
      <x:c r="BM1" s="63"/>
      <x:c r="BN1" s="411"/>
      <x:c r="BO1" s="63"/>
      <x:c r="BP1" s="411"/>
      <x:c r="BQ1" s="63"/>
      <x:c r="BR1" s="63"/>
      <x:c r="BS1" s="63"/>
      <x:c r="BT1" s="63"/>
      <x:c r="BU1" s="63"/>
      <x:c r="BV1" s="63"/>
      <x:c r="BW1" s="63"/>
      <x:c r="BX1" s="63"/>
      <x:c r="BY1" s="411"/>
      <x:c r="BZ1" s="63"/>
      <x:c r="CA1" s="411"/>
      <x:c r="CB1" s="63"/>
      <x:c r="CC1" s="411"/>
      <x:c r="CD1" s="63"/>
      <x:c r="CE1" s="63"/>
      <x:c r="CF1" s="97"/>
      <x:c r="CG1" s="63"/>
      <x:c r="CH1" s="63"/>
      <x:c r="CI1" s="63"/>
      <x:c r="CJ1" s="63"/>
      <x:c r="CK1" s="63"/>
      <x:c r="CL1" s="63"/>
      <x:c r="CM1" s="63"/>
      <x:c r="CN1" s="63"/>
      <x:c r="CO1" s="63"/>
      <x:c r="CP1" s="411"/>
      <x:c r="CQ1" s="63"/>
      <x:c r="CR1" s="411"/>
      <x:c r="CS1" s="63"/>
      <x:c r="CT1" s="63"/>
      <x:c r="CU1" s="63"/>
      <x:c r="CV1" s="63"/>
      <x:c r="CW1" s="63"/>
      <x:c r="CX1" s="63"/>
      <x:c r="CY1" s="63"/>
      <x:c r="CZ1" s="412"/>
      <x:c r="DA1" s="98"/>
      <x:c r="DB1" s="412"/>
      <x:c r="DC1" s="98"/>
      <x:c r="DD1" s="412"/>
      <x:c r="DE1" s="98"/>
      <x:c r="DF1" s="412"/>
      <x:c r="DG1" s="98"/>
    </x:row>
    <x:row r="2" spans="1:111" s="413" customFormat="1" ht="18" customHeight="1">
      <x:c r="A2" s="274" t="s">
        <x:v>2820</x:v>
      </x:c>
      <x:c r="B2" s="63"/>
      <x:c r="C2" s="411"/>
      <x:c r="D2" s="63"/>
      <x:c r="E2" s="411"/>
      <x:c r="F2" s="63"/>
      <x:c r="G2" s="97"/>
      <x:c r="H2" s="63"/>
      <x:c r="I2" s="411"/>
      <x:c r="J2" s="412"/>
      <x:c r="K2" s="63"/>
      <x:c r="L2" s="411"/>
      <x:c r="M2" s="63"/>
      <x:c r="N2" s="63"/>
      <x:c r="O2" s="63"/>
      <x:c r="P2" s="63"/>
      <x:c r="Q2" s="63"/>
      <x:c r="R2" s="411"/>
      <x:c r="S2" s="63"/>
      <x:c r="T2" s="411"/>
      <x:c r="U2" s="63"/>
      <x:c r="V2" s="411"/>
      <x:c r="W2" s="63"/>
      <x:c r="X2" s="63"/>
      <x:c r="Y2" s="63"/>
      <x:c r="Z2" s="63"/>
      <x:c r="AA2" s="63"/>
      <x:c r="AB2" s="63"/>
      <x:c r="AC2" s="63"/>
      <x:c r="AD2" s="63"/>
      <x:c r="AE2" s="63"/>
      <x:c r="AF2" s="63"/>
      <x:c r="AG2" s="63"/>
      <x:c r="AH2" s="63"/>
      <x:c r="AI2" s="63"/>
      <x:c r="AJ2" s="63"/>
      <x:c r="AK2" s="63"/>
      <x:c r="AL2" s="96" t="s">
        <x:v>487</x:v>
      </x:c>
      <x:c r="AM2" s="63"/>
      <x:c r="AN2" s="411"/>
      <x:c r="AO2" s="63"/>
      <x:c r="AP2" s="63"/>
      <x:c r="AQ2" s="63"/>
      <x:c r="AR2" s="411"/>
      <x:c r="AS2" s="63"/>
      <x:c r="AT2" s="411"/>
      <x:c r="AU2" s="63"/>
      <x:c r="AV2" s="63"/>
      <x:c r="AW2" s="63"/>
      <x:c r="AX2" s="63"/>
      <x:c r="AY2" s="63"/>
      <x:c r="AZ2" s="63"/>
      <x:c r="BA2" s="411"/>
      <x:c r="BB2" s="63"/>
      <x:c r="BC2" s="63"/>
      <x:c r="BD2" s="63"/>
      <x:c r="BE2" s="63"/>
      <x:c r="BF2" s="63"/>
      <x:c r="BG2" s="63"/>
      <x:c r="BH2" s="63"/>
      <x:c r="BI2" s="63"/>
      <x:c r="BJ2" s="411"/>
      <x:c r="BK2" s="63"/>
      <x:c r="BL2" s="411"/>
      <x:c r="BM2" s="63"/>
      <x:c r="BN2" s="411"/>
      <x:c r="BO2" s="63"/>
      <x:c r="BP2" s="411"/>
      <x:c r="BQ2" s="63"/>
      <x:c r="BR2" s="63"/>
      <x:c r="BS2" s="63"/>
      <x:c r="BT2" s="63"/>
      <x:c r="BU2" s="63"/>
      <x:c r="BV2" s="414" t="s">
        <x:v>2077</x:v>
      </x:c>
      <x:c r="BW2" s="63"/>
      <x:c r="BX2" s="63"/>
      <x:c r="BY2" s="411"/>
      <x:c r="BZ2" s="63"/>
      <x:c r="CA2" s="411"/>
      <x:c r="CB2" s="63"/>
      <x:c r="CC2" s="411"/>
      <x:c r="CD2" s="63"/>
      <x:c r="CE2" s="63"/>
      <x:c r="CF2" s="97"/>
      <x:c r="CG2" s="63"/>
      <x:c r="CH2" s="63"/>
      <x:c r="CI2" s="63"/>
      <x:c r="CJ2" s="63"/>
      <x:c r="CK2" s="63"/>
      <x:c r="CL2" s="63"/>
      <x:c r="CM2" s="63"/>
      <x:c r="CN2" s="63"/>
      <x:c r="CO2" s="63"/>
      <x:c r="CP2" s="411"/>
      <x:c r="CQ2" s="63"/>
      <x:c r="CR2" s="411"/>
      <x:c r="CS2" s="63"/>
      <x:c r="CT2" s="63"/>
      <x:c r="CU2" s="63"/>
      <x:c r="CV2" s="63"/>
      <x:c r="CW2" s="63"/>
      <x:c r="CX2" s="63"/>
      <x:c r="CY2" s="96" t="s">
        <x:v>2391</x:v>
      </x:c>
      <x:c r="CZ2" s="412"/>
      <x:c r="DA2" s="98"/>
      <x:c r="DB2" s="412"/>
      <x:c r="DC2" s="98"/>
      <x:c r="DD2" s="412"/>
      <x:c r="DE2" s="98"/>
      <x:c r="DF2" s="412"/>
      <x:c r="DG2" s="98"/>
    </x:row>
    <x:row r="3" spans="1:111" ht="18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ht="21.75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ht="23.25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275" customFormat="1" ht="18" customHeight="1">
      <x:c r="A6" s="407" t="s">
        <x:v>1178</x:v>
      </x:c>
      <x:c r="B6" s="408">
        <x:f t="shared" ref="B6:AK6" si="0">B7+B10+B82</x:f>
        <x:v>18</x:v>
      </x:c>
      <x:c r="C6" s="415">
        <x:f t="shared" si="0"/>
        <x:v>17046.98</x:v>
      </x:c>
      <x:c r="D6" s="409">
        <x:f t="shared" si="0"/>
        <x:v>17</x:v>
      </x:c>
      <x:c r="E6" s="415">
        <x:f t="shared" si="0"/>
        <x:v>41761.230000000003</x:v>
      </x:c>
      <x:c r="F6" s="409">
        <x:f t="shared" si="0"/>
        <x:v>6</x:v>
      </x:c>
      <x:c r="G6" s="415">
        <x:f t="shared" si="0"/>
        <x:v>18.508000000000003</x:v>
      </x:c>
      <x:c r="H6" s="409">
        <x:f t="shared" si="0"/>
        <x:v>2</x:v>
      </x:c>
      <x:c r="I6" s="415">
        <x:f t="shared" si="0"/>
        <x:v>163.38999999999999</x:v>
      </x:c>
      <x:c r="J6" s="409">
        <x:f t="shared" si="0"/>
        <x:v>38</x:v>
      </x:c>
      <x:c r="K6" s="409">
        <x:f t="shared" si="0"/>
        <x:v>2</x:v>
      </x:c>
      <x:c r="L6" s="415">
        <x:f t="shared" si="0"/>
        <x:v>225.88</x:v>
      </x:c>
      <x:c r="M6" s="409">
        <x:f t="shared" si="0"/>
        <x:v>3</x:v>
      </x:c>
      <x:c r="N6" s="409">
        <x:f t="shared" si="0"/>
        <x:v>1</x:v>
      </x:c>
      <x:c r="O6" s="409">
        <x:f t="shared" si="0"/>
        <x:v>4</x:v>
      </x:c>
      <x:c r="P6" s="409">
        <x:f t="shared" si="0"/>
        <x:v>6</x:v>
      </x:c>
      <x:c r="Q6" s="409">
        <x:f t="shared" si="0"/>
        <x:v>0</x:v>
      </x:c>
      <x:c r="R6" s="415">
        <x:f t="shared" si="0"/>
        <x:v>0</x:v>
      </x:c>
      <x:c r="S6" s="409">
        <x:f t="shared" si="0"/>
        <x:v>70</x:v>
      </x:c>
      <x:c r="T6" s="415">
        <x:f t="shared" si="0"/>
        <x:v>1594.98</x:v>
      </x:c>
      <x:c r="U6" s="409">
        <x:f t="shared" si="0"/>
        <x:v>7</x:v>
      </x:c>
      <x:c r="V6" s="415">
        <x:f t="shared" si="0"/>
        <x:v>645</x:v>
      </x:c>
      <x:c r="W6" s="409">
        <x:f t="shared" si="0"/>
        <x:v>12</x:v>
      </x:c>
      <x:c r="X6" s="409">
        <x:f t="shared" si="0"/>
        <x:v>1254</x:v>
      </x:c>
      <x:c r="Y6" s="409">
        <x:f t="shared" si="0"/>
        <x:v>16</x:v>
      </x:c>
      <x:c r="Z6" s="409">
        <x:f t="shared" si="0"/>
        <x:v>28</x:v>
      </x:c>
      <x:c r="AA6" s="409">
        <x:f t="shared" si="0"/>
        <x:v>28</x:v>
      </x:c>
      <x:c r="AB6" s="409">
        <x:f t="shared" si="0"/>
        <x:v>3</x:v>
      </x:c>
      <x:c r="AC6" s="409">
        <x:f t="shared" si="0"/>
        <x:v>13</x:v>
      </x:c>
      <x:c r="AD6" s="409">
        <x:f t="shared" si="0"/>
        <x:v>19</x:v>
      </x:c>
      <x:c r="AE6" s="409">
        <x:f t="shared" si="0"/>
        <x:v>3</x:v>
      </x:c>
      <x:c r="AF6" s="409">
        <x:f t="shared" si="0"/>
        <x:v>4</x:v>
      </x:c>
      <x:c r="AG6" s="409">
        <x:f t="shared" si="0"/>
        <x:v>32</x:v>
      </x:c>
      <x:c r="AH6" s="409">
        <x:f t="shared" si="0"/>
        <x:v>0</x:v>
      </x:c>
      <x:c r="AI6" s="409">
        <x:f t="shared" si="0"/>
        <x:v>0</x:v>
      </x:c>
      <x:c r="AJ6" s="409">
        <x:f t="shared" si="0"/>
        <x:v>36</x:v>
      </x:c>
      <x:c r="AK6" s="409">
        <x:f t="shared" si="0"/>
        <x:v>150</x:v>
      </x:c>
      <x:c r="AL6" s="407" t="s">
        <x:v>1178</x:v>
      </x:c>
      <x:c r="AM6" s="409">
        <x:f t="shared" ref="AM6:BU6" si="1">AM7+AM10+AM82</x:f>
        <x:v>3</x:v>
      </x:c>
      <x:c r="AN6" s="415">
        <x:f t="shared" si="1"/>
        <x:v>16100</x:v>
      </x:c>
      <x:c r="AO6" s="409">
        <x:f t="shared" si="1"/>
        <x:v>1</x:v>
      </x:c>
      <x:c r="AP6" s="409">
        <x:f t="shared" si="1"/>
        <x:v>2</x:v>
      </x:c>
      <x:c r="AQ6" s="409">
        <x:f t="shared" si="1"/>
        <x:v>0</x:v>
      </x:c>
      <x:c r="AR6" s="415">
        <x:f t="shared" si="1"/>
        <x:v>0</x:v>
      </x:c>
      <x:c r="AS6" s="409">
        <x:f t="shared" si="1"/>
        <x:v>1</x:v>
      </x:c>
      <x:c r="AT6" s="415">
        <x:f t="shared" si="1"/>
        <x:v>2600</x:v>
      </x:c>
      <x:c r="AU6" s="409">
        <x:f t="shared" si="1"/>
        <x:v>1</x:v>
      </x:c>
      <x:c r="AV6" s="409">
        <x:f t="shared" si="1"/>
        <x:v>1</x:v>
      </x:c>
      <x:c r="AW6" s="409">
        <x:f t="shared" si="1"/>
        <x:v>2</x:v>
      </x:c>
      <x:c r="AX6" s="409">
        <x:f t="shared" si="1"/>
        <x:v>8</x:v>
      </x:c>
      <x:c r="AY6" s="409">
        <x:f t="shared" si="1"/>
        <x:v>1</x:v>
      </x:c>
      <x:c r="AZ6" s="409">
        <x:f t="shared" si="1"/>
        <x:v>22</x:v>
      </x:c>
      <x:c r="BA6" s="415">
        <x:f t="shared" si="1"/>
        <x:v>5795</x:v>
      </x:c>
      <x:c r="BB6" s="409">
        <x:f t="shared" si="1"/>
        <x:v>0</x:v>
      </x:c>
      <x:c r="BC6" s="409">
        <x:f t="shared" si="1"/>
        <x:v>0</x:v>
      </x:c>
      <x:c r="BD6" s="409">
        <x:f t="shared" si="1"/>
        <x:v>2</x:v>
      </x:c>
      <x:c r="BE6" s="409">
        <x:f t="shared" si="1"/>
        <x:v>79</x:v>
      </x:c>
      <x:c r="BF6" s="409">
        <x:f t="shared" si="1"/>
        <x:v>611</x:v>
      </x:c>
      <x:c r="BG6" s="409">
        <x:f t="shared" si="1"/>
        <x:v>5</x:v>
      </x:c>
      <x:c r="BH6" s="409">
        <x:f t="shared" si="1"/>
        <x:v>14</x:v>
      </x:c>
      <x:c r="BI6" s="409">
        <x:f t="shared" si="1"/>
        <x:v>0</x:v>
      </x:c>
      <x:c r="BJ6" s="415">
        <x:f t="shared" si="1"/>
        <x:v>0</x:v>
      </x:c>
      <x:c r="BK6" s="409">
        <x:f t="shared" si="1"/>
        <x:v>0</x:v>
      </x:c>
      <x:c r="BL6" s="415">
        <x:f t="shared" si="1"/>
        <x:v>0</x:v>
      </x:c>
      <x:c r="BM6" s="409">
        <x:f t="shared" si="1"/>
        <x:v>1</x:v>
      </x:c>
      <x:c r="BN6" s="415">
        <x:f t="shared" si="1"/>
        <x:v>84</x:v>
      </x:c>
      <x:c r="BO6" s="409">
        <x:f t="shared" si="1"/>
        <x:v>1</x:v>
      </x:c>
      <x:c r="BP6" s="415">
        <x:f t="shared" si="1"/>
        <x:v>393</x:v>
      </x:c>
      <x:c r="BQ6" s="409">
        <x:f t="shared" si="1"/>
        <x:v>0</x:v>
      </x:c>
      <x:c r="BR6" s="409">
        <x:f t="shared" si="1"/>
        <x:v>0</x:v>
      </x:c>
      <x:c r="BS6" s="409">
        <x:f t="shared" si="1"/>
        <x:v>0</x:v>
      </x:c>
      <x:c r="BT6" s="409">
        <x:f t="shared" si="1"/>
        <x:v>0</x:v>
      </x:c>
      <x:c r="BU6" s="409">
        <x:f t="shared" si="1"/>
        <x:v>0</x:v>
      </x:c>
      <x:c r="BV6" s="407" t="s">
        <x:v>1178</x:v>
      </x:c>
      <x:c r="BW6" s="409">
        <x:f t="shared" ref="BW6:CX6" si="2">BW7+BW10+BW82</x:f>
        <x:v>4</x:v>
      </x:c>
      <x:c r="BX6" s="409">
        <x:f t="shared" si="2"/>
        <x:v>241</x:v>
      </x:c>
      <x:c r="BY6" s="415">
        <x:f t="shared" si="2"/>
        <x:v>6690</x:v>
      </x:c>
      <x:c r="BZ6" s="409">
        <x:f t="shared" si="2"/>
        <x:v>0</x:v>
      </x:c>
      <x:c r="CA6" s="415">
        <x:f t="shared" si="2"/>
        <x:v>0</x:v>
      </x:c>
      <x:c r="CB6" s="409">
        <x:f t="shared" si="2"/>
        <x:v>0</x:v>
      </x:c>
      <x:c r="CC6" s="415">
        <x:f t="shared" si="2"/>
        <x:v>0</x:v>
      </x:c>
      <x:c r="CD6" s="409">
        <x:f t="shared" si="2"/>
        <x:v>1</x:v>
      </x:c>
      <x:c r="CE6" s="409">
        <x:f t="shared" si="2"/>
        <x:v>18</x:v>
      </x:c>
      <x:c r="CF6" s="415">
        <x:f t="shared" si="2"/>
        <x:v>339.13999999999999</x:v>
      </x:c>
      <x:c r="CG6" s="409">
        <x:f t="shared" si="2"/>
        <x:v>0</x:v>
      </x:c>
      <x:c r="CH6" s="409">
        <x:f t="shared" si="2"/>
        <x:v>5</x:v>
      </x:c>
      <x:c r="CI6" s="409">
        <x:f t="shared" si="2"/>
        <x:v>1</x:v>
      </x:c>
      <x:c r="CJ6" s="409">
        <x:f t="shared" si="2"/>
        <x:v>49</x:v>
      </x:c>
      <x:c r="CK6" s="409">
        <x:f t="shared" si="2"/>
        <x:v>0</x:v>
      </x:c>
      <x:c r="CL6" s="409">
        <x:f t="shared" si="2"/>
        <x:v>4</x:v>
      </x:c>
      <x:c r="CM6" s="409">
        <x:f t="shared" si="2"/>
        <x:v>2</x:v>
      </x:c>
      <x:c r="CN6" s="409">
        <x:f t="shared" si="2"/>
        <x:v>2</x:v>
      </x:c>
      <x:c r="CO6" s="409">
        <x:f t="shared" si="2"/>
        <x:v>5</x:v>
      </x:c>
      <x:c r="CP6" s="415">
        <x:f t="shared" si="2"/>
        <x:v>327</x:v>
      </x:c>
      <x:c r="CQ6" s="409">
        <x:f t="shared" si="2"/>
        <x:v>51</x:v>
      </x:c>
      <x:c r="CR6" s="415">
        <x:f t="shared" si="2"/>
        <x:v>15919.200000000001</x:v>
      </x:c>
      <x:c r="CS6" s="409">
        <x:f t="shared" si="2"/>
        <x:v>933</x:v>
      </x:c>
      <x:c r="CT6" s="409">
        <x:f t="shared" si="2"/>
        <x:v>44</x:v>
      </x:c>
      <x:c r="CU6" s="409">
        <x:f t="shared" si="2"/>
        <x:v>28</x:v>
      </x:c>
      <x:c r="CV6" s="409">
        <x:f t="shared" si="2"/>
        <x:v>32</x:v>
      </x:c>
      <x:c r="CW6" s="409">
        <x:f t="shared" si="2"/>
        <x:v>8</x:v>
      </x:c>
      <x:c r="CX6" s="409">
        <x:f t="shared" si="2"/>
        <x:v>21</x:v>
      </x:c>
      <x:c r="CY6" s="407" t="s">
        <x:v>1178</x:v>
      </x:c>
      <x:c r="CZ6" s="409">
        <x:f t="shared" ref="CZ6:DG6" si="3">CZ7+CZ10+CZ82</x:f>
        <x:v>27</x:v>
      </x:c>
      <x:c r="DA6" s="415">
        <x:f t="shared" si="3"/>
        <x:v>3046.0899999999997</x:v>
      </x:c>
      <x:c r="DB6" s="409">
        <x:f t="shared" si="3"/>
        <x:v>18</x:v>
      </x:c>
      <x:c r="DC6" s="415">
        <x:f t="shared" si="3"/>
        <x:v>1529</x:v>
      </x:c>
      <x:c r="DD6" s="409">
        <x:f t="shared" si="3"/>
        <x:v>4</x:v>
      </x:c>
      <x:c r="DE6" s="415">
        <x:f t="shared" si="3"/>
        <x:v>172</x:v>
      </x:c>
      <x:c r="DF6" s="409">
        <x:f t="shared" si="3"/>
        <x:v>14</x:v>
      </x:c>
      <x:c r="DG6" s="416">
        <x:f t="shared" si="3"/>
        <x:v>1357</x:v>
      </x:c>
    </x:row>
    <x:row r="7" spans="1:111" s="20" customFormat="1" ht="24.949999999999999" customHeight="1">
      <x:c r="A7" s="134" t="s">
        <x:v>2442</x:v>
      </x:c>
      <x:c r="B7" s="289">
        <x:f>SUM(B8)</x:f>
        <x:v>1</x:v>
      </x:c>
      <x:c r="C7" s="290">
        <x:f t="shared" ref="C7:AK7" si="4">SUM(C8)</x:f>
        <x:v>43.799999999999997</x:v>
      </x:c>
      <x:c r="D7" s="291">
        <x:f t="shared" si="4"/>
        <x:v>0</x:v>
      </x:c>
      <x:c r="E7" s="290">
        <x:f t="shared" si="4"/>
        <x:v>0</x:v>
      </x:c>
      <x:c r="F7" s="291">
        <x:f t="shared" si="4"/>
        <x:v>0</x:v>
      </x:c>
      <x:c r="G7" s="290">
        <x:f t="shared" si="4"/>
        <x:v>0.80000000000000004</x:v>
      </x:c>
      <x:c r="H7" s="291">
        <x:f t="shared" si="4"/>
        <x:v>0</x:v>
      </x:c>
      <x:c r="I7" s="290">
        <x:f t="shared" si="4"/>
        <x:v>0</x:v>
      </x:c>
      <x:c r="J7" s="291">
        <x:f t="shared" si="4"/>
        <x:v>0</x:v>
      </x:c>
      <x:c r="K7" s="291">
        <x:f t="shared" si="4"/>
        <x:v>0</x:v>
      </x:c>
      <x:c r="L7" s="290">
        <x:f t="shared" si="4"/>
        <x:v>0</x:v>
      </x:c>
      <x:c r="M7" s="291">
        <x:f t="shared" si="4"/>
        <x:v>0</x:v>
      </x:c>
      <x:c r="N7" s="291">
        <x:f t="shared" si="4"/>
        <x:v>0</x:v>
      </x:c>
      <x:c r="O7" s="291">
        <x:f t="shared" si="4"/>
        <x:v>0</x:v>
      </x:c>
      <x:c r="P7" s="291">
        <x:f t="shared" si="4"/>
        <x:v>0</x:v>
      </x:c>
      <x:c r="Q7" s="291">
        <x:f t="shared" si="4"/>
        <x:v>0</x:v>
      </x:c>
      <x:c r="R7" s="290">
        <x:f t="shared" si="4"/>
        <x:v>0</x:v>
      </x:c>
      <x:c r="S7" s="291">
        <x:f t="shared" si="4"/>
        <x:v>0</x:v>
      </x:c>
      <x:c r="T7" s="290">
        <x:f t="shared" si="4"/>
        <x:v>0</x:v>
      </x:c>
      <x:c r="U7" s="291">
        <x:f t="shared" si="4"/>
        <x:v>0</x:v>
      </x:c>
      <x:c r="V7" s="290">
        <x:f t="shared" si="4"/>
        <x:v>0</x:v>
      </x:c>
      <x:c r="W7" s="291">
        <x:f t="shared" si="4"/>
        <x:v>0</x:v>
      </x:c>
      <x:c r="X7" s="291">
        <x:f t="shared" si="4"/>
        <x:v>0</x:v>
      </x:c>
      <x:c r="Y7" s="291">
        <x:f t="shared" si="4"/>
        <x:v>0</x:v>
      </x:c>
      <x:c r="Z7" s="291">
        <x:f t="shared" si="4"/>
        <x:v>0</x:v>
      </x:c>
      <x:c r="AA7" s="291">
        <x:f t="shared" si="4"/>
        <x:v>0</x:v>
      </x:c>
      <x:c r="AB7" s="291">
        <x:f t="shared" si="4"/>
        <x:v>0</x:v>
      </x:c>
      <x:c r="AC7" s="291">
        <x:f t="shared" si="4"/>
        <x:v>0</x:v>
      </x:c>
      <x:c r="AD7" s="291">
        <x:f t="shared" si="4"/>
        <x:v>0</x:v>
      </x:c>
      <x:c r="AE7" s="291">
        <x:f t="shared" si="4"/>
        <x:v>0</x:v>
      </x:c>
      <x:c r="AF7" s="291">
        <x:f t="shared" si="4"/>
        <x:v>0</x:v>
      </x:c>
      <x:c r="AG7" s="291">
        <x:f t="shared" si="4"/>
        <x:v>0</x:v>
      </x:c>
      <x:c r="AH7" s="291">
        <x:f t="shared" si="4"/>
        <x:v>0</x:v>
      </x:c>
      <x:c r="AI7" s="291">
        <x:f t="shared" si="4"/>
        <x:v>0</x:v>
      </x:c>
      <x:c r="AJ7" s="291">
        <x:f t="shared" si="4"/>
        <x:v>0</x:v>
      </x:c>
      <x:c r="AK7" s="291">
        <x:f t="shared" si="4"/>
        <x:v>0</x:v>
      </x:c>
      <x:c r="AL7" s="134" t="s">
        <x:v>2442</x:v>
      </x:c>
      <x:c r="AM7" s="291">
        <x:f t="shared" ref="AM7:BP7" si="5">SUM(AM8)</x:f>
        <x:v>0</x:v>
      </x:c>
      <x:c r="AN7" s="290">
        <x:f t="shared" si="5"/>
        <x:v>0</x:v>
      </x:c>
      <x:c r="AO7" s="291">
        <x:f t="shared" si="5"/>
        <x:v>0</x:v>
      </x:c>
      <x:c r="AP7" s="291">
        <x:f t="shared" si="5"/>
        <x:v>0</x:v>
      </x:c>
      <x:c r="AQ7" s="291">
        <x:f t="shared" si="5"/>
        <x:v>0</x:v>
      </x:c>
      <x:c r="AR7" s="290">
        <x:f t="shared" si="5"/>
        <x:v>0</x:v>
      </x:c>
      <x:c r="AS7" s="291">
        <x:f t="shared" si="5"/>
        <x:v>0</x:v>
      </x:c>
      <x:c r="AT7" s="290">
        <x:f t="shared" si="5"/>
        <x:v>0</x:v>
      </x:c>
      <x:c r="AU7" s="291">
        <x:f t="shared" si="5"/>
        <x:v>0</x:v>
      </x:c>
      <x:c r="AV7" s="291">
        <x:f t="shared" si="5"/>
        <x:v>0</x:v>
      </x:c>
      <x:c r="AW7" s="291">
        <x:f t="shared" si="5"/>
        <x:v>0</x:v>
      </x:c>
      <x:c r="AX7" s="291">
        <x:f t="shared" si="5"/>
        <x:v>0</x:v>
      </x:c>
      <x:c r="AY7" s="291">
        <x:f t="shared" si="5"/>
        <x:v>0</x:v>
      </x:c>
      <x:c r="AZ7" s="291">
        <x:f t="shared" si="5"/>
        <x:v>0</x:v>
      </x:c>
      <x:c r="BA7" s="290">
        <x:f t="shared" si="5"/>
        <x:v>0</x:v>
      </x:c>
      <x:c r="BB7" s="291">
        <x:f t="shared" si="5"/>
        <x:v>0</x:v>
      </x:c>
      <x:c r="BC7" s="291">
        <x:f t="shared" si="5"/>
        <x:v>0</x:v>
      </x:c>
      <x:c r="BD7" s="291">
        <x:f t="shared" si="5"/>
        <x:v>0</x:v>
      </x:c>
      <x:c r="BE7" s="291">
        <x:f t="shared" si="5"/>
        <x:v>0</x:v>
      </x:c>
      <x:c r="BF7" s="291">
        <x:f t="shared" si="5"/>
        <x:v>0</x:v>
      </x:c>
      <x:c r="BG7" s="291">
        <x:f t="shared" si="5"/>
        <x:v>0</x:v>
      </x:c>
      <x:c r="BH7" s="291">
        <x:f t="shared" si="5"/>
        <x:v>0</x:v>
      </x:c>
      <x:c r="BI7" s="291">
        <x:f t="shared" si="5"/>
        <x:v>0</x:v>
      </x:c>
      <x:c r="BJ7" s="290">
        <x:f t="shared" si="5"/>
        <x:v>0</x:v>
      </x:c>
      <x:c r="BK7" s="291">
        <x:f t="shared" si="5"/>
        <x:v>0</x:v>
      </x:c>
      <x:c r="BL7" s="290">
        <x:f t="shared" si="5"/>
        <x:v>0</x:v>
      </x:c>
      <x:c r="BM7" s="291">
        <x:f t="shared" si="5"/>
        <x:v>0</x:v>
      </x:c>
      <x:c r="BN7" s="290">
        <x:f t="shared" si="5"/>
        <x:v>0</x:v>
      </x:c>
      <x:c r="BO7" s="291">
        <x:f t="shared" si="5"/>
        <x:v>0</x:v>
      </x:c>
      <x:c r="BP7" s="290">
        <x:f t="shared" si="5"/>
        <x:v>0</x:v>
      </x:c>
      <x:c r="BQ7" s="291">
        <x:v>0</x:v>
      </x:c>
      <x:c r="BR7" s="291">
        <x:f>SUM(BR8)</x:f>
        <x:v>0</x:v>
      </x:c>
      <x:c r="BS7" s="291">
        <x:f>SUM(BS8)</x:f>
        <x:v>0</x:v>
      </x:c>
      <x:c r="BT7" s="291">
        <x:f>SUM(BT8)</x:f>
        <x:v>0</x:v>
      </x:c>
      <x:c r="BU7" s="291">
        <x:f>SUM(BU8)</x:f>
        <x:v>0</x:v>
      </x:c>
      <x:c r="BV7" s="134" t="s">
        <x:v>2442</x:v>
      </x:c>
      <x:c r="BW7" s="291">
        <x:f t="shared" ref="BW7:CX7" si="6">SUM(BW8)</x:f>
        <x:v>0</x:v>
      </x:c>
      <x:c r="BX7" s="291">
        <x:f t="shared" si="6"/>
        <x:v>0</x:v>
      </x:c>
      <x:c r="BY7" s="290">
        <x:f t="shared" si="6"/>
        <x:v>0</x:v>
      </x:c>
      <x:c r="BZ7" s="291">
        <x:f t="shared" si="6"/>
        <x:v>0</x:v>
      </x:c>
      <x:c r="CA7" s="290">
        <x:f t="shared" si="6"/>
        <x:v>0</x:v>
      </x:c>
      <x:c r="CB7" s="291">
        <x:f t="shared" si="6"/>
        <x:v>0</x:v>
      </x:c>
      <x:c r="CC7" s="290">
        <x:f t="shared" si="6"/>
        <x:v>0</x:v>
      </x:c>
      <x:c r="CD7" s="291">
        <x:f t="shared" si="6"/>
        <x:v>0</x:v>
      </x:c>
      <x:c r="CE7" s="291">
        <x:f t="shared" si="6"/>
        <x:v>0</x:v>
      </x:c>
      <x:c r="CF7" s="290">
        <x:f t="shared" si="6"/>
        <x:v>0</x:v>
      </x:c>
      <x:c r="CG7" s="291">
        <x:f t="shared" si="6"/>
        <x:v>0</x:v>
      </x:c>
      <x:c r="CH7" s="291">
        <x:f t="shared" si="6"/>
        <x:v>0</x:v>
      </x:c>
      <x:c r="CI7" s="291">
        <x:f t="shared" si="6"/>
        <x:v>0</x:v>
      </x:c>
      <x:c r="CJ7" s="291">
        <x:f t="shared" si="6"/>
        <x:v>0</x:v>
      </x:c>
      <x:c r="CK7" s="291">
        <x:f t="shared" si="6"/>
        <x:v>0</x:v>
      </x:c>
      <x:c r="CL7" s="291">
        <x:f t="shared" si="6"/>
        <x:v>0</x:v>
      </x:c>
      <x:c r="CM7" s="291">
        <x:f t="shared" si="6"/>
        <x:v>0</x:v>
      </x:c>
      <x:c r="CN7" s="291">
        <x:f t="shared" si="6"/>
        <x:v>0</x:v>
      </x:c>
      <x:c r="CO7" s="291">
        <x:f t="shared" si="6"/>
        <x:v>0</x:v>
      </x:c>
      <x:c r="CP7" s="290">
        <x:f t="shared" si="6"/>
        <x:v>0</x:v>
      </x:c>
      <x:c r="CQ7" s="291">
        <x:f t="shared" si="6"/>
        <x:v>0</x:v>
      </x:c>
      <x:c r="CR7" s="290">
        <x:f t="shared" si="6"/>
        <x:v>0</x:v>
      </x:c>
      <x:c r="CS7" s="291">
        <x:f t="shared" si="6"/>
        <x:v>0</x:v>
      </x:c>
      <x:c r="CT7" s="291">
        <x:f t="shared" si="6"/>
        <x:v>0</x:v>
      </x:c>
      <x:c r="CU7" s="291">
        <x:f t="shared" si="6"/>
        <x:v>0</x:v>
      </x:c>
      <x:c r="CV7" s="291">
        <x:f t="shared" si="6"/>
        <x:v>0</x:v>
      </x:c>
      <x:c r="CW7" s="291">
        <x:f t="shared" si="6"/>
        <x:v>0</x:v>
      </x:c>
      <x:c r="CX7" s="291">
        <x:f t="shared" si="6"/>
        <x:v>0</x:v>
      </x:c>
      <x:c r="CY7" s="134" t="s">
        <x:v>2442</x:v>
      </x:c>
      <x:c r="CZ7" s="291">
        <x:f t="shared" ref="CZ7:DG7" si="7">CZ8</x:f>
        <x:v>0</x:v>
      </x:c>
      <x:c r="DA7" s="290">
        <x:f t="shared" si="7"/>
        <x:v>0</x:v>
      </x:c>
      <x:c r="DB7" s="291">
        <x:f t="shared" si="7"/>
        <x:v>0</x:v>
      </x:c>
      <x:c r="DC7" s="290">
        <x:f t="shared" si="7"/>
        <x:v>0</x:v>
      </x:c>
      <x:c r="DD7" s="291">
        <x:f t="shared" si="7"/>
        <x:v>0</x:v>
      </x:c>
      <x:c r="DE7" s="290">
        <x:f t="shared" si="7"/>
        <x:v>0</x:v>
      </x:c>
      <x:c r="DF7" s="291">
        <x:f t="shared" si="7"/>
        <x:v>0</x:v>
      </x:c>
      <x:c r="DG7" s="292">
        <x:f t="shared" si="7"/>
        <x:v>0</x:v>
      </x:c>
    </x:row>
    <x:row r="8" spans="1:111" s="20" customFormat="1" ht="24.949999999999999" customHeight="1">
      <x:c r="A8" s="287" t="s">
        <x:v>502</x:v>
      </x:c>
      <x:c r="B8" s="78">
        <x:f t="shared" ref="B8:G8" si="8">SUM(B9:B9)</x:f>
        <x:v>1</x:v>
      </x:c>
      <x:c r="C8" s="79">
        <x:f t="shared" si="8"/>
        <x:v>43.799999999999997</x:v>
      </x:c>
      <x:c r="D8" s="80">
        <x:f t="shared" si="8"/>
        <x:v>0</x:v>
      </x:c>
      <x:c r="E8" s="79">
        <x:f t="shared" si="8"/>
        <x:v>0</x:v>
      </x:c>
      <x:c r="F8" s="79">
        <x:f t="shared" si="8"/>
        <x:v>0</x:v>
      </x:c>
      <x:c r="G8" s="79">
        <x:f t="shared" si="8"/>
        <x:v>0.80000000000000004</x:v>
      </x:c>
      <x:c r="H8" s="80"/>
      <x:c r="I8" s="79">
        <x:f t="shared" ref="I8:AK8" si="9">SUM(I9:I9)</x:f>
        <x:v>0</x:v>
      </x:c>
      <x:c r="J8" s="80">
        <x:f t="shared" si="9"/>
        <x:v>0</x:v>
      </x:c>
      <x:c r="K8" s="80">
        <x:f t="shared" si="9"/>
        <x:v>0</x:v>
      </x:c>
      <x:c r="L8" s="79">
        <x:f t="shared" si="9"/>
        <x:v>0</x:v>
      </x:c>
      <x:c r="M8" s="80">
        <x:f t="shared" si="9"/>
        <x:v>0</x:v>
      </x:c>
      <x:c r="N8" s="80">
        <x:f t="shared" si="9"/>
        <x:v>0</x:v>
      </x:c>
      <x:c r="O8" s="80">
        <x:f t="shared" si="9"/>
        <x:v>0</x:v>
      </x:c>
      <x:c r="P8" s="80">
        <x:f t="shared" si="9"/>
        <x:v>0</x:v>
      </x:c>
      <x:c r="Q8" s="80">
        <x:f t="shared" si="9"/>
        <x:v>0</x:v>
      </x:c>
      <x:c r="R8" s="79">
        <x:f t="shared" si="9"/>
        <x:v>0</x:v>
      </x:c>
      <x:c r="S8" s="80">
        <x:f t="shared" si="9"/>
        <x:v>0</x:v>
      </x:c>
      <x:c r="T8" s="79">
        <x:f t="shared" si="9"/>
        <x:v>0</x:v>
      </x:c>
      <x:c r="U8" s="80">
        <x:f t="shared" si="9"/>
        <x:v>0</x:v>
      </x:c>
      <x:c r="V8" s="79">
        <x:f t="shared" si="9"/>
        <x:v>0</x:v>
      </x:c>
      <x:c r="W8" s="80">
        <x:f t="shared" si="9"/>
        <x:v>0</x:v>
      </x:c>
      <x:c r="X8" s="80">
        <x:f t="shared" si="9"/>
        <x:v>0</x:v>
      </x:c>
      <x:c r="Y8" s="80">
        <x:f t="shared" si="9"/>
        <x:v>0</x:v>
      </x:c>
      <x:c r="Z8" s="80">
        <x:f t="shared" si="9"/>
        <x:v>0</x:v>
      </x:c>
      <x:c r="AA8" s="80">
        <x:f t="shared" si="9"/>
        <x:v>0</x:v>
      </x:c>
      <x:c r="AB8" s="80">
        <x:f t="shared" si="9"/>
        <x:v>0</x:v>
      </x:c>
      <x:c r="AC8" s="80">
        <x:f t="shared" si="9"/>
        <x:v>0</x:v>
      </x:c>
      <x:c r="AD8" s="80">
        <x:f t="shared" si="9"/>
        <x:v>0</x:v>
      </x:c>
      <x:c r="AE8" s="80">
        <x:f t="shared" si="9"/>
        <x:v>0</x:v>
      </x:c>
      <x:c r="AF8" s="80">
        <x:f t="shared" si="9"/>
        <x:v>0</x:v>
      </x:c>
      <x:c r="AG8" s="80">
        <x:f t="shared" si="9"/>
        <x:v>0</x:v>
      </x:c>
      <x:c r="AH8" s="80">
        <x:f t="shared" si="9"/>
        <x:v>0</x:v>
      </x:c>
      <x:c r="AI8" s="80">
        <x:f t="shared" si="9"/>
        <x:v>0</x:v>
      </x:c>
      <x:c r="AJ8" s="80">
        <x:f t="shared" si="9"/>
        <x:v>0</x:v>
      </x:c>
      <x:c r="AK8" s="80">
        <x:f t="shared" si="9"/>
        <x:v>0</x:v>
      </x:c>
      <x:c r="AL8" s="287" t="s">
        <x:v>502</x:v>
      </x:c>
      <x:c r="AM8" s="80">
        <x:f t="shared" ref="AM8:BP8" si="10">SUM(AM9:AM9)</x:f>
        <x:v>0</x:v>
      </x:c>
      <x:c r="AN8" s="79">
        <x:f t="shared" si="10"/>
        <x:v>0</x:v>
      </x:c>
      <x:c r="AO8" s="80">
        <x:f t="shared" si="10"/>
        <x:v>0</x:v>
      </x:c>
      <x:c r="AP8" s="80">
        <x:f t="shared" si="10"/>
        <x:v>0</x:v>
      </x:c>
      <x:c r="AQ8" s="80">
        <x:f t="shared" si="10"/>
        <x:v>0</x:v>
      </x:c>
      <x:c r="AR8" s="79">
        <x:f t="shared" si="10"/>
        <x:v>0</x:v>
      </x:c>
      <x:c r="AS8" s="80">
        <x:f t="shared" si="10"/>
        <x:v>0</x:v>
      </x:c>
      <x:c r="AT8" s="79">
        <x:f t="shared" si="10"/>
        <x:v>0</x:v>
      </x:c>
      <x:c r="AU8" s="80">
        <x:f t="shared" si="10"/>
        <x:v>0</x:v>
      </x:c>
      <x:c r="AV8" s="80">
        <x:f t="shared" si="10"/>
        <x:v>0</x:v>
      </x:c>
      <x:c r="AW8" s="80">
        <x:f t="shared" si="10"/>
        <x:v>0</x:v>
      </x:c>
      <x:c r="AX8" s="80">
        <x:f t="shared" si="10"/>
        <x:v>0</x:v>
      </x:c>
      <x:c r="AY8" s="80">
        <x:f t="shared" si="10"/>
        <x:v>0</x:v>
      </x:c>
      <x:c r="AZ8" s="80">
        <x:f t="shared" si="10"/>
        <x:v>0</x:v>
      </x:c>
      <x:c r="BA8" s="79">
        <x:f t="shared" si="10"/>
        <x:v>0</x:v>
      </x:c>
      <x:c r="BB8" s="80">
        <x:f t="shared" si="10"/>
        <x:v>0</x:v>
      </x:c>
      <x:c r="BC8" s="80">
        <x:f t="shared" si="10"/>
        <x:v>0</x:v>
      </x:c>
      <x:c r="BD8" s="80">
        <x:f t="shared" si="10"/>
        <x:v>0</x:v>
      </x:c>
      <x:c r="BE8" s="80">
        <x:f t="shared" si="10"/>
        <x:v>0</x:v>
      </x:c>
      <x:c r="BF8" s="80">
        <x:f t="shared" si="10"/>
        <x:v>0</x:v>
      </x:c>
      <x:c r="BG8" s="80">
        <x:f t="shared" si="10"/>
        <x:v>0</x:v>
      </x:c>
      <x:c r="BH8" s="80">
        <x:f t="shared" si="10"/>
        <x:v>0</x:v>
      </x:c>
      <x:c r="BI8" s="80">
        <x:f t="shared" si="10"/>
        <x:v>0</x:v>
      </x:c>
      <x:c r="BJ8" s="79">
        <x:f t="shared" si="10"/>
        <x:v>0</x:v>
      </x:c>
      <x:c r="BK8" s="80">
        <x:f t="shared" si="10"/>
        <x:v>0</x:v>
      </x:c>
      <x:c r="BL8" s="79">
        <x:f t="shared" si="10"/>
        <x:v>0</x:v>
      </x:c>
      <x:c r="BM8" s="80">
        <x:f t="shared" si="10"/>
        <x:v>0</x:v>
      </x:c>
      <x:c r="BN8" s="79">
        <x:f t="shared" si="10"/>
        <x:v>0</x:v>
      </x:c>
      <x:c r="BO8" s="80">
        <x:f t="shared" si="10"/>
        <x:v>0</x:v>
      </x:c>
      <x:c r="BP8" s="79">
        <x:f t="shared" si="10"/>
        <x:v>0</x:v>
      </x:c>
      <x:c r="BQ8" s="80">
        <x:v>0</x:v>
      </x:c>
      <x:c r="BR8" s="80">
        <x:f>SUM(BR9:BR9)</x:f>
        <x:v>0</x:v>
      </x:c>
      <x:c r="BS8" s="80">
        <x:f>SUM(BS9:BS9)</x:f>
        <x:v>0</x:v>
      </x:c>
      <x:c r="BT8" s="80">
        <x:f>SUM(BT9:BT9)</x:f>
        <x:v>0</x:v>
      </x:c>
      <x:c r="BU8" s="80">
        <x:f>SUM(BU9:BU9)</x:f>
        <x:v>0</x:v>
      </x:c>
      <x:c r="BV8" s="287" t="s">
        <x:v>502</x:v>
      </x:c>
      <x:c r="BW8" s="80">
        <x:f t="shared" ref="BW8:CX8" si="11">SUM(BW9:BW9)</x:f>
        <x:v>0</x:v>
      </x:c>
      <x:c r="BX8" s="80">
        <x:f t="shared" si="11"/>
        <x:v>0</x:v>
      </x:c>
      <x:c r="BY8" s="79">
        <x:f t="shared" si="11"/>
        <x:v>0</x:v>
      </x:c>
      <x:c r="BZ8" s="80">
        <x:f t="shared" si="11"/>
        <x:v>0</x:v>
      </x:c>
      <x:c r="CA8" s="79">
        <x:f t="shared" si="11"/>
        <x:v>0</x:v>
      </x:c>
      <x:c r="CB8" s="80">
        <x:f t="shared" si="11"/>
        <x:v>0</x:v>
      </x:c>
      <x:c r="CC8" s="79">
        <x:f t="shared" si="11"/>
        <x:v>0</x:v>
      </x:c>
      <x:c r="CD8" s="80">
        <x:f t="shared" si="11"/>
        <x:v>0</x:v>
      </x:c>
      <x:c r="CE8" s="80">
        <x:f t="shared" si="11"/>
        <x:v>0</x:v>
      </x:c>
      <x:c r="CF8" s="79">
        <x:f t="shared" si="11"/>
        <x:v>0</x:v>
      </x:c>
      <x:c r="CG8" s="80">
        <x:f t="shared" si="11"/>
        <x:v>0</x:v>
      </x:c>
      <x:c r="CH8" s="80">
        <x:f t="shared" si="11"/>
        <x:v>0</x:v>
      </x:c>
      <x:c r="CI8" s="80">
        <x:f t="shared" si="11"/>
        <x:v>0</x:v>
      </x:c>
      <x:c r="CJ8" s="80">
        <x:f t="shared" si="11"/>
        <x:v>0</x:v>
      </x:c>
      <x:c r="CK8" s="80">
        <x:f t="shared" si="11"/>
        <x:v>0</x:v>
      </x:c>
      <x:c r="CL8" s="80">
        <x:f t="shared" si="11"/>
        <x:v>0</x:v>
      </x:c>
      <x:c r="CM8" s="80">
        <x:f t="shared" si="11"/>
        <x:v>0</x:v>
      </x:c>
      <x:c r="CN8" s="80">
        <x:f t="shared" si="11"/>
        <x:v>0</x:v>
      </x:c>
      <x:c r="CO8" s="80">
        <x:f t="shared" si="11"/>
        <x:v>0</x:v>
      </x:c>
      <x:c r="CP8" s="79">
        <x:f t="shared" si="11"/>
        <x:v>0</x:v>
      </x:c>
      <x:c r="CQ8" s="80">
        <x:f t="shared" si="11"/>
        <x:v>0</x:v>
      </x:c>
      <x:c r="CR8" s="79">
        <x:f t="shared" si="11"/>
        <x:v>0</x:v>
      </x:c>
      <x:c r="CS8" s="80">
        <x:f t="shared" si="11"/>
        <x:v>0</x:v>
      </x:c>
      <x:c r="CT8" s="80">
        <x:f t="shared" si="11"/>
        <x:v>0</x:v>
      </x:c>
      <x:c r="CU8" s="80">
        <x:f t="shared" si="11"/>
        <x:v>0</x:v>
      </x:c>
      <x:c r="CV8" s="80">
        <x:f t="shared" si="11"/>
        <x:v>0</x:v>
      </x:c>
      <x:c r="CW8" s="80">
        <x:f t="shared" si="11"/>
        <x:v>0</x:v>
      </x:c>
      <x:c r="CX8" s="80">
        <x:f t="shared" si="11"/>
        <x:v>0</x:v>
      </x:c>
      <x:c r="CY8" s="287" t="s">
        <x:v>502</x:v>
      </x:c>
      <x:c r="CZ8" s="80">
        <x:f t="shared" ref="CZ8:DG8" si="12">SUM(CZ9:CZ9)</x:f>
        <x:v>0</x:v>
      </x:c>
      <x:c r="DA8" s="79">
        <x:f t="shared" si="12"/>
        <x:v>0</x:v>
      </x:c>
      <x:c r="DB8" s="80">
        <x:f t="shared" si="12"/>
        <x:v>0</x:v>
      </x:c>
      <x:c r="DC8" s="79">
        <x:f t="shared" si="12"/>
        <x:v>0</x:v>
      </x:c>
      <x:c r="DD8" s="80">
        <x:f t="shared" si="12"/>
        <x:v>0</x:v>
      </x:c>
      <x:c r="DE8" s="79">
        <x:f t="shared" si="12"/>
        <x:v>0</x:v>
      </x:c>
      <x:c r="DF8" s="80">
        <x:f t="shared" si="12"/>
        <x:v>0</x:v>
      </x:c>
      <x:c r="DG8" s="108">
        <x:f t="shared" si="12"/>
        <x:v>0</x:v>
      </x:c>
    </x:row>
    <x:row r="9" spans="1:111" s="20" customFormat="1" ht="24.949999999999999" customHeight="1">
      <x:c r="A9" s="584" t="s">
        <x:v>2498</x:v>
      </x:c>
      <x:c r="B9" s="517">
        <x:v>1</x:v>
      </x:c>
      <x:c r="C9" s="518">
        <x:v>43.799999999999997</x:v>
      </x:c>
      <x:c r="D9" s="519"/>
      <x:c r="E9" s="518"/>
      <x:c r="F9" s="519">
        <x:v>0</x:v>
      </x:c>
      <x:c r="G9" s="518">
        <x:v>0.80000000000000004</x:v>
      </x:c>
      <x:c r="H9" s="519"/>
      <x:c r="I9" s="518"/>
      <x:c r="J9" s="519"/>
      <x:c r="K9" s="519"/>
      <x:c r="L9" s="518"/>
      <x:c r="M9" s="519"/>
      <x:c r="N9" s="519"/>
      <x:c r="O9" s="519"/>
      <x:c r="P9" s="519"/>
      <x:c r="Q9" s="519"/>
      <x:c r="R9" s="518"/>
      <x:c r="S9" s="519"/>
      <x:c r="T9" s="518"/>
      <x:c r="U9" s="519"/>
      <x:c r="V9" s="518"/>
      <x:c r="W9" s="519"/>
      <x:c r="X9" s="519"/>
      <x:c r="Y9" s="519"/>
      <x:c r="Z9" s="519"/>
      <x:c r="AA9" s="519"/>
      <x:c r="AB9" s="519"/>
      <x:c r="AC9" s="519"/>
      <x:c r="AD9" s="519"/>
      <x:c r="AE9" s="519"/>
      <x:c r="AF9" s="519"/>
      <x:c r="AG9" s="519"/>
      <x:c r="AH9" s="519"/>
      <x:c r="AI9" s="519"/>
      <x:c r="AJ9" s="519"/>
      <x:c r="AK9" s="519"/>
      <x:c r="AL9" s="584" t="s">
        <x:v>2498</x:v>
      </x:c>
      <x:c r="AM9" s="519"/>
      <x:c r="AN9" s="518"/>
      <x:c r="AO9" s="519"/>
      <x:c r="AP9" s="519"/>
      <x:c r="AQ9" s="519"/>
      <x:c r="AR9" s="518"/>
      <x:c r="AS9" s="519"/>
      <x:c r="AT9" s="518"/>
      <x:c r="AU9" s="519"/>
      <x:c r="AV9" s="519"/>
      <x:c r="AW9" s="519"/>
      <x:c r="AX9" s="519"/>
      <x:c r="AY9" s="519"/>
      <x:c r="AZ9" s="519"/>
      <x:c r="BA9" s="518"/>
      <x:c r="BB9" s="519"/>
      <x:c r="BC9" s="519"/>
      <x:c r="BD9" s="519"/>
      <x:c r="BE9" s="519"/>
      <x:c r="BF9" s="519"/>
      <x:c r="BG9" s="519"/>
      <x:c r="BH9" s="519"/>
      <x:c r="BI9" s="519"/>
      <x:c r="BJ9" s="518"/>
      <x:c r="BK9" s="519"/>
      <x:c r="BL9" s="518"/>
      <x:c r="BM9" s="519"/>
      <x:c r="BN9" s="518"/>
      <x:c r="BO9" s="519"/>
      <x:c r="BP9" s="518"/>
      <x:c r="BQ9" s="519"/>
      <x:c r="BR9" s="519"/>
      <x:c r="BS9" s="519"/>
      <x:c r="BT9" s="519"/>
      <x:c r="BU9" s="519"/>
      <x:c r="BV9" s="584" t="s">
        <x:v>2498</x:v>
      </x:c>
      <x:c r="BW9" s="519"/>
      <x:c r="BX9" s="519"/>
      <x:c r="BY9" s="518"/>
      <x:c r="BZ9" s="519"/>
      <x:c r="CA9" s="518"/>
      <x:c r="CB9" s="519"/>
      <x:c r="CC9" s="518"/>
      <x:c r="CD9" s="519"/>
      <x:c r="CE9" s="519"/>
      <x:c r="CF9" s="518"/>
      <x:c r="CG9" s="519"/>
      <x:c r="CH9" s="519"/>
      <x:c r="CI9" s="519"/>
      <x:c r="CJ9" s="519"/>
      <x:c r="CK9" s="519"/>
      <x:c r="CL9" s="519"/>
      <x:c r="CM9" s="519"/>
      <x:c r="CN9" s="585"/>
      <x:c r="CO9" s="519"/>
      <x:c r="CP9" s="518"/>
      <x:c r="CQ9" s="519"/>
      <x:c r="CR9" s="518"/>
      <x:c r="CS9" s="519"/>
      <x:c r="CT9" s="519"/>
      <x:c r="CU9" s="519"/>
      <x:c r="CV9" s="519"/>
      <x:c r="CW9" s="519"/>
      <x:c r="CX9" s="519"/>
      <x:c r="CY9" s="584" t="s">
        <x:v>2498</x:v>
      </x:c>
      <x:c r="CZ9" s="528"/>
      <x:c r="DA9" s="529"/>
      <x:c r="DB9" s="519"/>
      <x:c r="DC9" s="518"/>
      <x:c r="DD9" s="519"/>
      <x:c r="DE9" s="518"/>
      <x:c r="DF9" s="519"/>
      <x:c r="DG9" s="530"/>
    </x:row>
    <x:row r="10" spans="1:111" s="275" customFormat="1" ht="24.75" customHeight="1">
      <x:c r="A10" s="410" t="s">
        <x:v>2975</x:v>
      </x:c>
      <x:c r="B10" s="289">
        <x:f>B11+B77</x:f>
        <x:v>14</x:v>
      </x:c>
      <x:c r="C10" s="290">
        <x:f t="shared" ref="C10:AW10" si="13">C11+C77</x:f>
        <x:v>2852.1800000000003</x:v>
      </x:c>
      <x:c r="D10" s="291">
        <x:f t="shared" si="13"/>
        <x:v>15</x:v>
      </x:c>
      <x:c r="E10" s="290">
        <x:f t="shared" si="13"/>
        <x:v>2971.23</x:v>
      </x:c>
      <x:c r="F10" s="291">
        <x:f t="shared" si="13"/>
        <x:v>6</x:v>
      </x:c>
      <x:c r="G10" s="290">
        <x:f t="shared" si="13"/>
        <x:v>17.708000000000002</x:v>
      </x:c>
      <x:c r="H10" s="291">
        <x:f t="shared" si="13"/>
        <x:v>2</x:v>
      </x:c>
      <x:c r="I10" s="290">
        <x:f t="shared" si="13"/>
        <x:v>163.38999999999999</x:v>
      </x:c>
      <x:c r="J10" s="291">
        <x:f t="shared" si="13"/>
        <x:v>37</x:v>
      </x:c>
      <x:c r="K10" s="291">
        <x:f t="shared" si="13"/>
        <x:v>2</x:v>
      </x:c>
      <x:c r="L10" s="290">
        <x:f t="shared" si="13"/>
        <x:v>225.88</x:v>
      </x:c>
      <x:c r="M10" s="291">
        <x:f t="shared" si="13"/>
        <x:v>1</x:v>
      </x:c>
      <x:c r="N10" s="291">
        <x:f t="shared" si="13"/>
        <x:v>1</x:v>
      </x:c>
      <x:c r="O10" s="291">
        <x:f t="shared" si="13"/>
        <x:v>4</x:v>
      </x:c>
      <x:c r="P10" s="291">
        <x:f t="shared" si="13"/>
        <x:v>6</x:v>
      </x:c>
      <x:c r="Q10" s="291">
        <x:f t="shared" si="13"/>
        <x:v>0</x:v>
      </x:c>
      <x:c r="R10" s="290">
        <x:f t="shared" si="13"/>
        <x:v>0</x:v>
      </x:c>
      <x:c r="S10" s="291">
        <x:f t="shared" si="13"/>
        <x:v>49</x:v>
      </x:c>
      <x:c r="T10" s="290">
        <x:f t="shared" si="13"/>
        <x:v>1178.98</x:v>
      </x:c>
      <x:c r="U10" s="291">
        <x:f t="shared" si="13"/>
        <x:v>7</x:v>
      </x:c>
      <x:c r="V10" s="290">
        <x:f t="shared" si="13"/>
        <x:v>645</x:v>
      </x:c>
      <x:c r="W10" s="291">
        <x:f t="shared" si="13"/>
        <x:v>8</x:v>
      </x:c>
      <x:c r="X10" s="291">
        <x:f t="shared" si="13"/>
        <x:v>895</x:v>
      </x:c>
      <x:c r="Y10" s="291">
        <x:f t="shared" si="13"/>
        <x:v>16</x:v>
      </x:c>
      <x:c r="Z10" s="291">
        <x:f t="shared" si="13"/>
        <x:v>28</x:v>
      </x:c>
      <x:c r="AA10" s="291">
        <x:f t="shared" si="13"/>
        <x:v>22</x:v>
      </x:c>
      <x:c r="AB10" s="291">
        <x:f t="shared" si="13"/>
        <x:v>2</x:v>
      </x:c>
      <x:c r="AC10" s="291">
        <x:f t="shared" si="13"/>
        <x:v>12</x:v>
      </x:c>
      <x:c r="AD10" s="291">
        <x:f t="shared" si="13"/>
        <x:v>10</x:v>
      </x:c>
      <x:c r="AE10" s="291">
        <x:f t="shared" si="13"/>
        <x:v>2</x:v>
      </x:c>
      <x:c r="AF10" s="291">
        <x:f t="shared" si="13"/>
        <x:v>0</x:v>
      </x:c>
      <x:c r="AG10" s="291">
        <x:f t="shared" si="13"/>
        <x:v>28</x:v>
      </x:c>
      <x:c r="AH10" s="291">
        <x:f t="shared" si="13"/>
        <x:v>0</x:v>
      </x:c>
      <x:c r="AI10" s="291">
        <x:f t="shared" si="13"/>
        <x:v>0</x:v>
      </x:c>
      <x:c r="AJ10" s="291">
        <x:f t="shared" si="13"/>
        <x:v>36</x:v>
      </x:c>
      <x:c r="AK10" s="291">
        <x:f t="shared" si="13"/>
        <x:v>63</x:v>
      </x:c>
      <x:c r="AL10" s="410" t="s">
        <x:v>2975</x:v>
      </x:c>
      <x:c r="AM10" s="291">
        <x:f t="shared" si="13"/>
        <x:v>1</x:v>
      </x:c>
      <x:c r="AN10" s="290">
        <x:f t="shared" si="13"/>
        <x:v>600</x:v>
      </x:c>
      <x:c r="AO10" s="291">
        <x:f t="shared" si="13"/>
        <x:v>1</x:v>
      </x:c>
      <x:c r="AP10" s="291">
        <x:f t="shared" si="13"/>
        <x:v>2</x:v>
      </x:c>
      <x:c r="AQ10" s="291">
        <x:f t="shared" si="13"/>
        <x:v>0</x:v>
      </x:c>
      <x:c r="AR10" s="290">
        <x:f t="shared" si="13"/>
        <x:v>0</x:v>
      </x:c>
      <x:c r="AS10" s="291">
        <x:f t="shared" si="13"/>
        <x:v>0</x:v>
      </x:c>
      <x:c r="AT10" s="290">
        <x:f t="shared" si="13"/>
        <x:v>0</x:v>
      </x:c>
      <x:c r="AU10" s="291">
        <x:f t="shared" si="13"/>
        <x:v>0</x:v>
      </x:c>
      <x:c r="AV10" s="291">
        <x:f t="shared" si="13"/>
        <x:v>0</x:v>
      </x:c>
      <x:c r="AW10" s="291">
        <x:f t="shared" si="13"/>
        <x:v>0</x:v>
      </x:c>
      <x:c r="AX10" s="291">
        <x:f>AX11+AX77</x:f>
        <x:v>6</x:v>
      </x:c>
      <x:c r="AY10" s="291">
        <x:f t="shared" ref="AY10:DG10" si="14">AY11+AY77</x:f>
        <x:v>0</x:v>
      </x:c>
      <x:c r="AZ10" s="291">
        <x:f t="shared" si="14"/>
        <x:v>21</x:v>
      </x:c>
      <x:c r="BA10" s="290">
        <x:f t="shared" si="14"/>
        <x:v>5793</x:v>
      </x:c>
      <x:c r="BB10" s="291">
        <x:f t="shared" si="14"/>
        <x:v>0</x:v>
      </x:c>
      <x:c r="BC10" s="291">
        <x:f t="shared" si="14"/>
        <x:v>0</x:v>
      </x:c>
      <x:c r="BD10" s="291">
        <x:f t="shared" si="14"/>
        <x:v>1</x:v>
      </x:c>
      <x:c r="BE10" s="291">
        <x:f t="shared" si="14"/>
        <x:v>67</x:v>
      </x:c>
      <x:c r="BF10" s="291">
        <x:f t="shared" si="14"/>
        <x:v>416</x:v>
      </x:c>
      <x:c r="BG10" s="291">
        <x:f t="shared" si="14"/>
        <x:v>5</x:v>
      </x:c>
      <x:c r="BH10" s="291">
        <x:f t="shared" si="14"/>
        <x:v>14</x:v>
      </x:c>
      <x:c r="BI10" s="291">
        <x:f t="shared" si="14"/>
        <x:v>0</x:v>
      </x:c>
      <x:c r="BJ10" s="290">
        <x:f t="shared" si="14"/>
        <x:v>0</x:v>
      </x:c>
      <x:c r="BK10" s="291">
        <x:f t="shared" si="14"/>
        <x:v>0</x:v>
      </x:c>
      <x:c r="BL10" s="290">
        <x:f t="shared" si="14"/>
        <x:v>0</x:v>
      </x:c>
      <x:c r="BM10" s="291">
        <x:f t="shared" si="14"/>
        <x:v>1</x:v>
      </x:c>
      <x:c r="BN10" s="290">
        <x:f t="shared" si="14"/>
        <x:v>84</x:v>
      </x:c>
      <x:c r="BO10" s="291">
        <x:f t="shared" si="14"/>
        <x:v>1</x:v>
      </x:c>
      <x:c r="BP10" s="290">
        <x:f t="shared" si="14"/>
        <x:v>393</x:v>
      </x:c>
      <x:c r="BQ10" s="291">
        <x:f t="shared" si="14"/>
        <x:v>0</x:v>
      </x:c>
      <x:c r="BR10" s="291">
        <x:f t="shared" si="14"/>
        <x:v>0</x:v>
      </x:c>
      <x:c r="BS10" s="291">
        <x:f t="shared" si="14"/>
        <x:v>0</x:v>
      </x:c>
      <x:c r="BT10" s="291">
        <x:f t="shared" si="14"/>
        <x:v>0</x:v>
      </x:c>
      <x:c r="BU10" s="291">
        <x:f t="shared" si="14"/>
        <x:v>0</x:v>
      </x:c>
      <x:c r="BV10" s="410" t="s">
        <x:v>2975</x:v>
      </x:c>
      <x:c r="BW10" s="291">
        <x:f t="shared" si="14"/>
        <x:v>3</x:v>
      </x:c>
      <x:c r="BX10" s="291">
        <x:f t="shared" si="14"/>
        <x:v>21</x:v>
      </x:c>
      <x:c r="BY10" s="290">
        <x:f t="shared" si="14"/>
        <x:v>690</x:v>
      </x:c>
      <x:c r="BZ10" s="291">
        <x:f t="shared" si="14"/>
        <x:v>0</x:v>
      </x:c>
      <x:c r="CA10" s="290">
        <x:f t="shared" si="14"/>
        <x:v>0</x:v>
      </x:c>
      <x:c r="CB10" s="291">
        <x:f t="shared" si="14"/>
        <x:v>0</x:v>
      </x:c>
      <x:c r="CC10" s="290">
        <x:f t="shared" si="14"/>
        <x:v>0</x:v>
      </x:c>
      <x:c r="CD10" s="291">
        <x:f t="shared" si="14"/>
        <x:v>1</x:v>
      </x:c>
      <x:c r="CE10" s="291">
        <x:f t="shared" si="14"/>
        <x:v>10</x:v>
      </x:c>
      <x:c r="CF10" s="290">
        <x:f t="shared" si="14"/>
        <x:v>257.13999999999999</x:v>
      </x:c>
      <x:c r="CG10" s="291">
        <x:f t="shared" si="14"/>
        <x:v>0</x:v>
      </x:c>
      <x:c r="CH10" s="291">
        <x:f t="shared" si="14"/>
        <x:v>5</x:v>
      </x:c>
      <x:c r="CI10" s="291">
        <x:f t="shared" si="14"/>
        <x:v>1</x:v>
      </x:c>
      <x:c r="CJ10" s="291">
        <x:f t="shared" si="14"/>
        <x:v>43</x:v>
      </x:c>
      <x:c r="CK10" s="291">
        <x:f t="shared" si="14"/>
        <x:v>0</x:v>
      </x:c>
      <x:c r="CL10" s="291">
        <x:f t="shared" si="14"/>
        <x:v>1</x:v>
      </x:c>
      <x:c r="CM10" s="291">
        <x:f t="shared" si="14"/>
        <x:v>2</x:v>
      </x:c>
      <x:c r="CN10" s="291">
        <x:f t="shared" si="14"/>
        <x:v>2</x:v>
      </x:c>
      <x:c r="CO10" s="291">
        <x:f t="shared" si="14"/>
        <x:v>4</x:v>
      </x:c>
      <x:c r="CP10" s="290">
        <x:f t="shared" si="14"/>
        <x:v>300</x:v>
      </x:c>
      <x:c r="CQ10" s="291">
        <x:f t="shared" si="14"/>
        <x:v>30</x:v>
      </x:c>
      <x:c r="CR10" s="290">
        <x:f t="shared" si="14"/>
        <x:v>12111.200000000001</x:v>
      </x:c>
      <x:c r="CS10" s="291">
        <x:f t="shared" si="14"/>
        <x:v>832</x:v>
      </x:c>
      <x:c r="CT10" s="291">
        <x:f t="shared" si="14"/>
        <x:v>44</x:v>
      </x:c>
      <x:c r="CU10" s="291">
        <x:f t="shared" si="14"/>
        <x:v>28</x:v>
      </x:c>
      <x:c r="CV10" s="291">
        <x:f t="shared" si="14"/>
        <x:v>32</x:v>
      </x:c>
      <x:c r="CW10" s="291">
        <x:f t="shared" si="14"/>
        <x:v>8</x:v>
      </x:c>
      <x:c r="CX10" s="291">
        <x:f t="shared" si="14"/>
        <x:v>21</x:v>
      </x:c>
      <x:c r="CY10" s="410" t="s">
        <x:v>2975</x:v>
      </x:c>
      <x:c r="CZ10" s="291">
        <x:f t="shared" si="14"/>
        <x:v>27</x:v>
      </x:c>
      <x:c r="DA10" s="290">
        <x:f t="shared" si="14"/>
        <x:v>3046.0899999999997</x:v>
      </x:c>
      <x:c r="DB10" s="291">
        <x:f t="shared" si="14"/>
        <x:v>18</x:v>
      </x:c>
      <x:c r="DC10" s="290">
        <x:f t="shared" si="14"/>
        <x:v>1529</x:v>
      </x:c>
      <x:c r="DD10" s="291">
        <x:f t="shared" si="14"/>
        <x:v>4</x:v>
      </x:c>
      <x:c r="DE10" s="290">
        <x:f t="shared" si="14"/>
        <x:v>172</x:v>
      </x:c>
      <x:c r="DF10" s="291">
        <x:f t="shared" si="14"/>
        <x:v>14</x:v>
      </x:c>
      <x:c r="DG10" s="292">
        <x:f t="shared" si="14"/>
        <x:v>1357</x:v>
      </x:c>
    </x:row>
    <x:row r="11" spans="1:111" s="275" customFormat="1" ht="18" customHeight="1">
      <x:c r="A11" s="406" t="s">
        <x:v>1611</x:v>
      </x:c>
      <x:c r="B11" s="78">
        <x:f t="shared" ref="B11:AK11" si="15">B23+B12+B58</x:f>
        <x:v>14</x:v>
      </x:c>
      <x:c r="C11" s="79">
        <x:f t="shared" si="15"/>
        <x:v>2852.1800000000003</x:v>
      </x:c>
      <x:c r="D11" s="80">
        <x:f t="shared" si="15"/>
        <x:v>15</x:v>
      </x:c>
      <x:c r="E11" s="79">
        <x:f t="shared" si="15"/>
        <x:v>2971.23</x:v>
      </x:c>
      <x:c r="F11" s="80">
        <x:f t="shared" si="15"/>
        <x:v>6</x:v>
      </x:c>
      <x:c r="G11" s="79">
        <x:f t="shared" si="15"/>
        <x:v>17.708000000000002</x:v>
      </x:c>
      <x:c r="H11" s="80">
        <x:f t="shared" si="15"/>
        <x:v>2</x:v>
      </x:c>
      <x:c r="I11" s="79">
        <x:f t="shared" si="15"/>
        <x:v>163.38999999999999</x:v>
      </x:c>
      <x:c r="J11" s="80">
        <x:f t="shared" si="15"/>
        <x:v>37</x:v>
      </x:c>
      <x:c r="K11" s="80">
        <x:f t="shared" si="15"/>
        <x:v>2</x:v>
      </x:c>
      <x:c r="L11" s="79">
        <x:f t="shared" si="15"/>
        <x:v>225.88</x:v>
      </x:c>
      <x:c r="M11" s="80">
        <x:f t="shared" si="15"/>
        <x:v>1</x:v>
      </x:c>
      <x:c r="N11" s="80">
        <x:f t="shared" si="15"/>
        <x:v>1</x:v>
      </x:c>
      <x:c r="O11" s="80">
        <x:f t="shared" si="15"/>
        <x:v>3</x:v>
      </x:c>
      <x:c r="P11" s="80">
        <x:f t="shared" si="15"/>
        <x:v>3</x:v>
      </x:c>
      <x:c r="Q11" s="80">
        <x:f t="shared" si="15"/>
        <x:v>0</x:v>
      </x:c>
      <x:c r="R11" s="79">
        <x:f t="shared" si="15"/>
        <x:v>0</x:v>
      </x:c>
      <x:c r="S11" s="80">
        <x:f t="shared" si="15"/>
        <x:v>46</x:v>
      </x:c>
      <x:c r="T11" s="79">
        <x:f t="shared" si="15"/>
        <x:v>1133.98</x:v>
      </x:c>
      <x:c r="U11" s="80">
        <x:f t="shared" si="15"/>
        <x:v>7</x:v>
      </x:c>
      <x:c r="V11" s="79">
        <x:f t="shared" si="15"/>
        <x:v>645</x:v>
      </x:c>
      <x:c r="W11" s="80">
        <x:f t="shared" si="15"/>
        <x:v>8</x:v>
      </x:c>
      <x:c r="X11" s="80">
        <x:f t="shared" si="15"/>
        <x:v>814</x:v>
      </x:c>
      <x:c r="Y11" s="80">
        <x:f t="shared" si="15"/>
        <x:v>12</x:v>
      </x:c>
      <x:c r="Z11" s="80">
        <x:f t="shared" si="15"/>
        <x:v>22</x:v>
      </x:c>
      <x:c r="AA11" s="80">
        <x:f t="shared" si="15"/>
        <x:v>22</x:v>
      </x:c>
      <x:c r="AB11" s="80">
        <x:f t="shared" si="15"/>
        <x:v>2</x:v>
      </x:c>
      <x:c r="AC11" s="80">
        <x:f t="shared" si="15"/>
        <x:v>12</x:v>
      </x:c>
      <x:c r="AD11" s="80">
        <x:f t="shared" si="15"/>
        <x:v>10</x:v>
      </x:c>
      <x:c r="AE11" s="80">
        <x:f t="shared" si="15"/>
        <x:v>2</x:v>
      </x:c>
      <x:c r="AF11" s="80">
        <x:f t="shared" si="15"/>
        <x:v>0</x:v>
      </x:c>
      <x:c r="AG11" s="80">
        <x:f t="shared" si="15"/>
        <x:v>28</x:v>
      </x:c>
      <x:c r="AH11" s="80">
        <x:f t="shared" si="15"/>
        <x:v>0</x:v>
      </x:c>
      <x:c r="AI11" s="80">
        <x:f t="shared" si="15"/>
        <x:v>0</x:v>
      </x:c>
      <x:c r="AJ11" s="80">
        <x:f t="shared" si="15"/>
        <x:v>36</x:v>
      </x:c>
      <x:c r="AK11" s="80">
        <x:f t="shared" si="15"/>
        <x:v>63</x:v>
      </x:c>
      <x:c r="AL11" s="406" t="s">
        <x:v>1611</x:v>
      </x:c>
      <x:c r="AM11" s="80">
        <x:f t="shared" ref="AM11:BU11" si="16">AM23+AM12+AM58</x:f>
        <x:v>1</x:v>
      </x:c>
      <x:c r="AN11" s="79">
        <x:f t="shared" si="16"/>
        <x:v>600</x:v>
      </x:c>
      <x:c r="AO11" s="80">
        <x:f t="shared" si="16"/>
        <x:v>0</x:v>
      </x:c>
      <x:c r="AP11" s="80">
        <x:f t="shared" si="16"/>
        <x:v>0</x:v>
      </x:c>
      <x:c r="AQ11" s="80">
        <x:f t="shared" si="16"/>
        <x:v>0</x:v>
      </x:c>
      <x:c r="AR11" s="79">
        <x:f t="shared" si="16"/>
        <x:v>0</x:v>
      </x:c>
      <x:c r="AS11" s="80">
        <x:f t="shared" si="16"/>
        <x:v>0</x:v>
      </x:c>
      <x:c r="AT11" s="79">
        <x:f t="shared" si="16"/>
        <x:v>0</x:v>
      </x:c>
      <x:c r="AU11" s="80">
        <x:f t="shared" si="16"/>
        <x:v>0</x:v>
      </x:c>
      <x:c r="AV11" s="80">
        <x:f t="shared" si="16"/>
        <x:v>0</x:v>
      </x:c>
      <x:c r="AW11" s="80">
        <x:f t="shared" si="16"/>
        <x:v>0</x:v>
      </x:c>
      <x:c r="AX11" s="80">
        <x:f t="shared" si="16"/>
        <x:v>6</x:v>
      </x:c>
      <x:c r="AY11" s="80">
        <x:f t="shared" si="16"/>
        <x:v>0</x:v>
      </x:c>
      <x:c r="AZ11" s="80">
        <x:f t="shared" si="16"/>
        <x:v>21</x:v>
      </x:c>
      <x:c r="BA11" s="79">
        <x:f t="shared" si="16"/>
        <x:v>5793</x:v>
      </x:c>
      <x:c r="BB11" s="80">
        <x:f t="shared" si="16"/>
        <x:v>0</x:v>
      </x:c>
      <x:c r="BC11" s="80">
        <x:f t="shared" si="16"/>
        <x:v>0</x:v>
      </x:c>
      <x:c r="BD11" s="80">
        <x:f t="shared" si="16"/>
        <x:v>1</x:v>
      </x:c>
      <x:c r="BE11" s="80">
        <x:f t="shared" si="16"/>
        <x:v>66</x:v>
      </x:c>
      <x:c r="BF11" s="80">
        <x:f t="shared" si="16"/>
        <x:v>412</x:v>
      </x:c>
      <x:c r="BG11" s="80">
        <x:f t="shared" si="16"/>
        <x:v>5</x:v>
      </x:c>
      <x:c r="BH11" s="80">
        <x:f t="shared" si="16"/>
        <x:v>14</x:v>
      </x:c>
      <x:c r="BI11" s="80">
        <x:f t="shared" si="16"/>
        <x:v>0</x:v>
      </x:c>
      <x:c r="BJ11" s="79">
        <x:f t="shared" si="16"/>
        <x:v>0</x:v>
      </x:c>
      <x:c r="BK11" s="80">
        <x:f t="shared" si="16"/>
        <x:v>0</x:v>
      </x:c>
      <x:c r="BL11" s="79">
        <x:f t="shared" si="16"/>
        <x:v>0</x:v>
      </x:c>
      <x:c r="BM11" s="80">
        <x:f t="shared" si="16"/>
        <x:v>1</x:v>
      </x:c>
      <x:c r="BN11" s="79">
        <x:f t="shared" si="16"/>
        <x:v>84</x:v>
      </x:c>
      <x:c r="BO11" s="80">
        <x:f t="shared" si="16"/>
        <x:v>1</x:v>
      </x:c>
      <x:c r="BP11" s="79">
        <x:f t="shared" si="16"/>
        <x:v>393</x:v>
      </x:c>
      <x:c r="BQ11" s="80">
        <x:f t="shared" si="16"/>
        <x:v>0</x:v>
      </x:c>
      <x:c r="BR11" s="80">
        <x:f t="shared" si="16"/>
        <x:v>0</x:v>
      </x:c>
      <x:c r="BS11" s="80">
        <x:f t="shared" si="16"/>
        <x:v>0</x:v>
      </x:c>
      <x:c r="BT11" s="80">
        <x:f t="shared" si="16"/>
        <x:v>0</x:v>
      </x:c>
      <x:c r="BU11" s="80">
        <x:f t="shared" si="16"/>
        <x:v>0</x:v>
      </x:c>
      <x:c r="BV11" s="406" t="s">
        <x:v>1611</x:v>
      </x:c>
      <x:c r="BW11" s="80">
        <x:f t="shared" ref="BW11:CX11" si="17">BW23+BW12+BW58</x:f>
        <x:v>3</x:v>
      </x:c>
      <x:c r="BX11" s="80">
        <x:f t="shared" si="17"/>
        <x:v>21</x:v>
      </x:c>
      <x:c r="BY11" s="79">
        <x:f t="shared" si="17"/>
        <x:v>690</x:v>
      </x:c>
      <x:c r="BZ11" s="80">
        <x:f t="shared" si="17"/>
        <x:v>0</x:v>
      </x:c>
      <x:c r="CA11" s="79">
        <x:f t="shared" si="17"/>
        <x:v>0</x:v>
      </x:c>
      <x:c r="CB11" s="80">
        <x:f t="shared" si="17"/>
        <x:v>0</x:v>
      </x:c>
      <x:c r="CC11" s="79">
        <x:f t="shared" si="17"/>
        <x:v>0</x:v>
      </x:c>
      <x:c r="CD11" s="80">
        <x:f t="shared" si="17"/>
        <x:v>1</x:v>
      </x:c>
      <x:c r="CE11" s="80">
        <x:f t="shared" si="17"/>
        <x:v>10</x:v>
      </x:c>
      <x:c r="CF11" s="79">
        <x:f t="shared" si="17"/>
        <x:v>257.13999999999999</x:v>
      </x:c>
      <x:c r="CG11" s="80">
        <x:f t="shared" si="17"/>
        <x:v>0</x:v>
      </x:c>
      <x:c r="CH11" s="80">
        <x:f t="shared" si="17"/>
        <x:v>5</x:v>
      </x:c>
      <x:c r="CI11" s="80">
        <x:f t="shared" si="17"/>
        <x:v>1</x:v>
      </x:c>
      <x:c r="CJ11" s="80">
        <x:f t="shared" si="17"/>
        <x:v>43</x:v>
      </x:c>
      <x:c r="CK11" s="80">
        <x:f t="shared" si="17"/>
        <x:v>0</x:v>
      </x:c>
      <x:c r="CL11" s="80">
        <x:f t="shared" si="17"/>
        <x:v>1</x:v>
      </x:c>
      <x:c r="CM11" s="80">
        <x:f t="shared" si="17"/>
        <x:v>2</x:v>
      </x:c>
      <x:c r="CN11" s="80">
        <x:f t="shared" si="17"/>
        <x:v>2</x:v>
      </x:c>
      <x:c r="CO11" s="80">
        <x:f t="shared" si="17"/>
        <x:v>4</x:v>
      </x:c>
      <x:c r="CP11" s="79">
        <x:f t="shared" si="17"/>
        <x:v>300</x:v>
      </x:c>
      <x:c r="CQ11" s="80">
        <x:f t="shared" si="17"/>
        <x:v>28</x:v>
      </x:c>
      <x:c r="CR11" s="79">
        <x:f t="shared" si="17"/>
        <x:v>11987.700000000001</x:v>
      </x:c>
      <x:c r="CS11" s="80">
        <x:f t="shared" si="17"/>
        <x:v>832</x:v>
      </x:c>
      <x:c r="CT11" s="80">
        <x:f t="shared" si="17"/>
        <x:v>44</x:v>
      </x:c>
      <x:c r="CU11" s="80">
        <x:f t="shared" si="17"/>
        <x:v>28</x:v>
      </x:c>
      <x:c r="CV11" s="80">
        <x:f t="shared" si="17"/>
        <x:v>32</x:v>
      </x:c>
      <x:c r="CW11" s="80">
        <x:f t="shared" si="17"/>
        <x:v>8</x:v>
      </x:c>
      <x:c r="CX11" s="80">
        <x:f t="shared" si="17"/>
        <x:v>21</x:v>
      </x:c>
      <x:c r="CY11" s="406" t="s">
        <x:v>1611</x:v>
      </x:c>
      <x:c r="CZ11" s="80">
        <x:f t="shared" ref="CZ11:DG11" si="18">CZ23+CZ12+CZ58</x:f>
        <x:v>27</x:v>
      </x:c>
      <x:c r="DA11" s="79">
        <x:f t="shared" si="18"/>
        <x:v>3046.0899999999997</x:v>
      </x:c>
      <x:c r="DB11" s="80">
        <x:f t="shared" si="18"/>
        <x:v>18</x:v>
      </x:c>
      <x:c r="DC11" s="79">
        <x:f t="shared" si="18"/>
        <x:v>1529</x:v>
      </x:c>
      <x:c r="DD11" s="80">
        <x:f t="shared" si="18"/>
        <x:v>4</x:v>
      </x:c>
      <x:c r="DE11" s="79">
        <x:f t="shared" si="18"/>
        <x:v>172</x:v>
      </x:c>
      <x:c r="DF11" s="80">
        <x:f t="shared" si="18"/>
        <x:v>14</x:v>
      </x:c>
      <x:c r="DG11" s="108">
        <x:f t="shared" si="18"/>
        <x:v>1357</x:v>
      </x:c>
    </x:row>
    <x:row r="12" spans="1:111" s="275" customFormat="1" ht="18" customHeight="1">
      <x:c r="A12" s="288" t="s">
        <x:v>906</x:v>
      </x:c>
      <x:c r="B12" s="77">
        <x:f t="shared" ref="B12:AK12" si="19">SUM(B13,B21)</x:f>
        <x:v>7</x:v>
      </x:c>
      <x:c r="C12" s="71">
        <x:f t="shared" si="19"/>
        <x:v>2050</x:v>
      </x:c>
      <x:c r="D12" s="69">
        <x:f t="shared" si="19"/>
        <x:v>8</x:v>
      </x:c>
      <x:c r="E12" s="71">
        <x:f t="shared" si="19"/>
        <x:v>1544</x:v>
      </x:c>
      <x:c r="F12" s="69">
        <x:f t="shared" si="19"/>
        <x:v>6</x:v>
      </x:c>
      <x:c r="G12" s="71">
        <x:f t="shared" si="19"/>
        <x:v>17.708000000000002</x:v>
      </x:c>
      <x:c r="H12" s="69">
        <x:f t="shared" si="19"/>
        <x:v>1</x:v>
      </x:c>
      <x:c r="I12" s="71">
        <x:f t="shared" si="19"/>
        <x:v>50</x:v>
      </x:c>
      <x:c r="J12" s="69">
        <x:f t="shared" si="19"/>
        <x:v>3</x:v>
      </x:c>
      <x:c r="K12" s="69">
        <x:f t="shared" si="19"/>
        <x:v>1</x:v>
      </x:c>
      <x:c r="L12" s="71">
        <x:f t="shared" si="19"/>
        <x:v>50.880000000000003</x:v>
      </x:c>
      <x:c r="M12" s="69">
        <x:f t="shared" si="19"/>
        <x:v>0</x:v>
      </x:c>
      <x:c r="N12" s="69">
        <x:f t="shared" si="19"/>
        <x:v>1</x:v>
      </x:c>
      <x:c r="O12" s="69">
        <x:f t="shared" si="19"/>
        <x:v>1</x:v>
      </x:c>
      <x:c r="P12" s="69">
        <x:f t="shared" si="19"/>
        <x:v>1</x:v>
      </x:c>
      <x:c r="Q12" s="69">
        <x:f t="shared" si="19"/>
        <x:v>0</x:v>
      </x:c>
      <x:c r="R12" s="71">
        <x:f t="shared" si="19"/>
        <x:v>0</x:v>
      </x:c>
      <x:c r="S12" s="69">
        <x:f t="shared" si="19"/>
        <x:v>36</x:v>
      </x:c>
      <x:c r="T12" s="71">
        <x:f t="shared" si="19"/>
        <x:v>796</x:v>
      </x:c>
      <x:c r="U12" s="69">
        <x:f t="shared" si="19"/>
        <x:v>5</x:v>
      </x:c>
      <x:c r="V12" s="71">
        <x:f t="shared" si="19"/>
        <x:v>559</x:v>
      </x:c>
      <x:c r="W12" s="69">
        <x:f t="shared" si="19"/>
        <x:v>5</x:v>
      </x:c>
      <x:c r="X12" s="69">
        <x:f t="shared" si="19"/>
        <x:v>524</x:v>
      </x:c>
      <x:c r="Y12" s="69">
        <x:f t="shared" si="19"/>
        <x:v>3</x:v>
      </x:c>
      <x:c r="Z12" s="69">
        <x:f t="shared" si="19"/>
        <x:v>3</x:v>
      </x:c>
      <x:c r="AA12" s="69">
        <x:f t="shared" si="19"/>
        <x:v>4</x:v>
      </x:c>
      <x:c r="AB12" s="69">
        <x:f t="shared" si="19"/>
        <x:v>0</x:v>
      </x:c>
      <x:c r="AC12" s="69">
        <x:f t="shared" si="19"/>
        <x:v>4</x:v>
      </x:c>
      <x:c r="AD12" s="69">
        <x:f t="shared" si="19"/>
        <x:v>2</x:v>
      </x:c>
      <x:c r="AE12" s="69">
        <x:f t="shared" si="19"/>
        <x:v>0</x:v>
      </x:c>
      <x:c r="AF12" s="69">
        <x:f t="shared" si="19"/>
        <x:v>0</x:v>
      </x:c>
      <x:c r="AG12" s="69">
        <x:f t="shared" si="19"/>
        <x:v>4</x:v>
      </x:c>
      <x:c r="AH12" s="69">
        <x:f t="shared" si="19"/>
        <x:v>0</x:v>
      </x:c>
      <x:c r="AI12" s="69">
        <x:f t="shared" si="19"/>
        <x:v>0</x:v>
      </x:c>
      <x:c r="AJ12" s="69">
        <x:f t="shared" si="19"/>
        <x:v>6</x:v>
      </x:c>
      <x:c r="AK12" s="69">
        <x:f t="shared" si="19"/>
        <x:v>16</x:v>
      </x:c>
      <x:c r="AL12" s="288" t="s">
        <x:v>906</x:v>
      </x:c>
      <x:c r="AM12" s="69">
        <x:f>AM13+AM21</x:f>
        <x:v>0</x:v>
      </x:c>
      <x:c r="AN12" s="71">
        <x:f t="shared" ref="AN12:BU12" si="20">AN13+AN21</x:f>
        <x:v>0</x:v>
      </x:c>
      <x:c r="AO12" s="69">
        <x:f t="shared" si="20"/>
        <x:v>0</x:v>
      </x:c>
      <x:c r="AP12" s="69">
        <x:f t="shared" si="20"/>
        <x:v>0</x:v>
      </x:c>
      <x:c r="AQ12" s="69">
        <x:f t="shared" si="20"/>
        <x:v>0</x:v>
      </x:c>
      <x:c r="AR12" s="71">
        <x:f t="shared" si="20"/>
        <x:v>0</x:v>
      </x:c>
      <x:c r="AS12" s="69">
        <x:f t="shared" si="20"/>
        <x:v>0</x:v>
      </x:c>
      <x:c r="AT12" s="71">
        <x:f t="shared" si="20"/>
        <x:v>0</x:v>
      </x:c>
      <x:c r="AU12" s="69">
        <x:f t="shared" si="20"/>
        <x:v>0</x:v>
      </x:c>
      <x:c r="AV12" s="69">
        <x:f t="shared" si="20"/>
        <x:v>0</x:v>
      </x:c>
      <x:c r="AW12" s="69">
        <x:f t="shared" si="20"/>
        <x:v>0</x:v>
      </x:c>
      <x:c r="AX12" s="69">
        <x:f t="shared" si="20"/>
        <x:v>4</x:v>
      </x:c>
      <x:c r="AY12" s="69">
        <x:f t="shared" si="20"/>
        <x:v>0</x:v>
      </x:c>
      <x:c r="AZ12" s="69">
        <x:f t="shared" si="20"/>
        <x:v>18</x:v>
      </x:c>
      <x:c r="BA12" s="71">
        <x:f t="shared" si="20"/>
        <x:v>5589</x:v>
      </x:c>
      <x:c r="BB12" s="69">
        <x:f t="shared" si="20"/>
        <x:v>0</x:v>
      </x:c>
      <x:c r="BC12" s="69">
        <x:f t="shared" si="20"/>
        <x:v>0</x:v>
      </x:c>
      <x:c r="BD12" s="69">
        <x:f t="shared" si="20"/>
        <x:v>1</x:v>
      </x:c>
      <x:c r="BE12" s="69">
        <x:f t="shared" si="20"/>
        <x:v>37</x:v>
      </x:c>
      <x:c r="BF12" s="69">
        <x:f t="shared" si="20"/>
        <x:v>288</x:v>
      </x:c>
      <x:c r="BG12" s="69">
        <x:f t="shared" si="20"/>
        <x:v>4</x:v>
      </x:c>
      <x:c r="BH12" s="69">
        <x:f t="shared" si="20"/>
        <x:v>13</x:v>
      </x:c>
      <x:c r="BI12" s="69">
        <x:f t="shared" si="20"/>
        <x:v>0</x:v>
      </x:c>
      <x:c r="BJ12" s="71">
        <x:f t="shared" si="20"/>
        <x:v>0</x:v>
      </x:c>
      <x:c r="BK12" s="69">
        <x:f t="shared" si="20"/>
        <x:v>0</x:v>
      </x:c>
      <x:c r="BL12" s="71">
        <x:f t="shared" si="20"/>
        <x:v>0</x:v>
      </x:c>
      <x:c r="BM12" s="69">
        <x:f t="shared" si="20"/>
        <x:v>1</x:v>
      </x:c>
      <x:c r="BN12" s="71">
        <x:f t="shared" si="20"/>
        <x:v>84</x:v>
      </x:c>
      <x:c r="BO12" s="69">
        <x:f t="shared" si="20"/>
        <x:v>1</x:v>
      </x:c>
      <x:c r="BP12" s="71">
        <x:f t="shared" si="20"/>
        <x:v>393</x:v>
      </x:c>
      <x:c r="BQ12" s="69">
        <x:f t="shared" si="20"/>
        <x:v>0</x:v>
      </x:c>
      <x:c r="BR12" s="69">
        <x:f t="shared" si="20"/>
        <x:v>0</x:v>
      </x:c>
      <x:c r="BS12" s="69">
        <x:f t="shared" si="20"/>
        <x:v>0</x:v>
      </x:c>
      <x:c r="BT12" s="69">
        <x:f t="shared" si="20"/>
        <x:v>0</x:v>
      </x:c>
      <x:c r="BU12" s="69">
        <x:f t="shared" si="20"/>
        <x:v>0</x:v>
      </x:c>
      <x:c r="BV12" s="288" t="s">
        <x:v>906</x:v>
      </x:c>
      <x:c r="BW12" s="69">
        <x:f t="shared" ref="BW12:CX12" si="21">SUM(BW13,BW21)</x:f>
        <x:v>3</x:v>
      </x:c>
      <x:c r="BX12" s="69">
        <x:f t="shared" si="21"/>
        <x:v>21</x:v>
      </x:c>
      <x:c r="BY12" s="71">
        <x:f t="shared" si="21"/>
        <x:v>690</x:v>
      </x:c>
      <x:c r="BZ12" s="69">
        <x:f t="shared" si="21"/>
        <x:v>0</x:v>
      </x:c>
      <x:c r="CA12" s="71">
        <x:f t="shared" si="21"/>
        <x:v>0</x:v>
      </x:c>
      <x:c r="CB12" s="69">
        <x:f t="shared" si="21"/>
        <x:v>0</x:v>
      </x:c>
      <x:c r="CC12" s="71">
        <x:f t="shared" si="21"/>
        <x:v>0</x:v>
      </x:c>
      <x:c r="CD12" s="69">
        <x:f t="shared" si="21"/>
        <x:v>0</x:v>
      </x:c>
      <x:c r="CE12" s="69">
        <x:f t="shared" si="21"/>
        <x:v>8</x:v>
      </x:c>
      <x:c r="CF12" s="71">
        <x:f t="shared" si="21"/>
        <x:v>234</x:v>
      </x:c>
      <x:c r="CG12" s="69">
        <x:f t="shared" si="21"/>
        <x:v>0</x:v>
      </x:c>
      <x:c r="CH12" s="69">
        <x:f t="shared" si="21"/>
        <x:v>4</x:v>
      </x:c>
      <x:c r="CI12" s="69">
        <x:f t="shared" si="21"/>
        <x:v>1</x:v>
      </x:c>
      <x:c r="CJ12" s="69">
        <x:f t="shared" si="21"/>
        <x:v>25</x:v>
      </x:c>
      <x:c r="CK12" s="69">
        <x:f t="shared" si="21"/>
        <x:v>0</x:v>
      </x:c>
      <x:c r="CL12" s="69">
        <x:f t="shared" si="21"/>
        <x:v>0</x:v>
      </x:c>
      <x:c r="CM12" s="69">
        <x:f t="shared" si="21"/>
        <x:v>1</x:v>
      </x:c>
      <x:c r="CN12" s="69">
        <x:f t="shared" si="21"/>
        <x:v>1</x:v>
      </x:c>
      <x:c r="CO12" s="69">
        <x:f t="shared" si="21"/>
        <x:v>3</x:v>
      </x:c>
      <x:c r="CP12" s="71">
        <x:f t="shared" si="21"/>
        <x:v>276</x:v>
      </x:c>
      <x:c r="CQ12" s="69">
        <x:f t="shared" si="21"/>
        <x:v>5</x:v>
      </x:c>
      <x:c r="CR12" s="71">
        <x:f t="shared" si="21"/>
        <x:v>10769</x:v>
      </x:c>
      <x:c r="CS12" s="69">
        <x:f t="shared" si="21"/>
        <x:v>587</x:v>
      </x:c>
      <x:c r="CT12" s="69">
        <x:f t="shared" si="21"/>
        <x:v>9</x:v>
      </x:c>
      <x:c r="CU12" s="69">
        <x:f t="shared" si="21"/>
        <x:v>23</x:v>
      </x:c>
      <x:c r="CV12" s="69">
        <x:f t="shared" si="21"/>
        <x:v>15</x:v>
      </x:c>
      <x:c r="CW12" s="69">
        <x:f t="shared" si="21"/>
        <x:v>3</x:v>
      </x:c>
      <x:c r="CX12" s="69">
        <x:f t="shared" si="21"/>
        <x:v>16</x:v>
      </x:c>
      <x:c r="CY12" s="288" t="s">
        <x:v>906</x:v>
      </x:c>
      <x:c r="CZ12" s="69">
        <x:f>SUM(CZ13,CZ21)</x:f>
        <x:v>23</x:v>
      </x:c>
      <x:c r="DA12" s="71">
        <x:f t="shared" ref="DA12:DG12" si="22">SUM(DA13,DA21)</x:f>
        <x:v>2936.8699999999999</x:v>
      </x:c>
      <x:c r="DB12" s="69">
        <x:f t="shared" si="22"/>
        <x:v>18</x:v>
      </x:c>
      <x:c r="DC12" s="71">
        <x:f t="shared" si="22"/>
        <x:v>1529</x:v>
      </x:c>
      <x:c r="DD12" s="69">
        <x:f t="shared" si="22"/>
        <x:v>4</x:v>
      </x:c>
      <x:c r="DE12" s="71">
        <x:f t="shared" si="22"/>
        <x:v>172</x:v>
      </x:c>
      <x:c r="DF12" s="69">
        <x:f t="shared" si="22"/>
        <x:v>14</x:v>
      </x:c>
      <x:c r="DG12" s="105">
        <x:f t="shared" si="22"/>
        <x:v>1357</x:v>
      </x:c>
    </x:row>
    <x:row r="13" spans="1:111" s="275" customFormat="1" ht="18" customHeight="1">
      <x:c r="A13" s="288" t="s">
        <x:v>675</x:v>
      </x:c>
      <x:c r="B13" s="77">
        <x:f>SUM(B14:B20)</x:f>
        <x:v>7</x:v>
      </x:c>
      <x:c r="C13" s="71">
        <x:f t="shared" ref="C13:AK13" si="23">SUM(C14:C20)</x:f>
        <x:v>2050</x:v>
      </x:c>
      <x:c r="D13" s="69">
        <x:f t="shared" si="23"/>
        <x:v>8</x:v>
      </x:c>
      <x:c r="E13" s="71">
        <x:f t="shared" si="23"/>
        <x:v>1544</x:v>
      </x:c>
      <x:c r="F13" s="69">
        <x:f t="shared" si="23"/>
        <x:v>6</x:v>
      </x:c>
      <x:c r="G13" s="71">
        <x:f t="shared" si="23"/>
        <x:v>17.708000000000002</x:v>
      </x:c>
      <x:c r="H13" s="69">
        <x:f t="shared" si="23"/>
        <x:v>1</x:v>
      </x:c>
      <x:c r="I13" s="71">
        <x:f t="shared" si="23"/>
        <x:v>50</x:v>
      </x:c>
      <x:c r="J13" s="69">
        <x:f t="shared" si="23"/>
        <x:v>3</x:v>
      </x:c>
      <x:c r="K13" s="69">
        <x:f t="shared" si="23"/>
        <x:v>1</x:v>
      </x:c>
      <x:c r="L13" s="71">
        <x:f t="shared" si="23"/>
        <x:v>50.880000000000003</x:v>
      </x:c>
      <x:c r="M13" s="69">
        <x:f t="shared" si="23"/>
        <x:v>0</x:v>
      </x:c>
      <x:c r="N13" s="69">
        <x:f t="shared" si="23"/>
        <x:v>1</x:v>
      </x:c>
      <x:c r="O13" s="69">
        <x:f t="shared" si="23"/>
        <x:v>1</x:v>
      </x:c>
      <x:c r="P13" s="69">
        <x:f t="shared" si="23"/>
        <x:v>1</x:v>
      </x:c>
      <x:c r="Q13" s="69">
        <x:f t="shared" si="23"/>
        <x:v>0</x:v>
      </x:c>
      <x:c r="R13" s="71">
        <x:f t="shared" si="23"/>
        <x:v>0</x:v>
      </x:c>
      <x:c r="S13" s="69">
        <x:f t="shared" si="23"/>
        <x:v>36</x:v>
      </x:c>
      <x:c r="T13" s="71">
        <x:f t="shared" si="23"/>
        <x:v>796</x:v>
      </x:c>
      <x:c r="U13" s="69">
        <x:f t="shared" si="23"/>
        <x:v>5</x:v>
      </x:c>
      <x:c r="V13" s="71">
        <x:f t="shared" si="23"/>
        <x:v>559</x:v>
      </x:c>
      <x:c r="W13" s="69">
        <x:f t="shared" si="23"/>
        <x:v>5</x:v>
      </x:c>
      <x:c r="X13" s="69">
        <x:f t="shared" si="23"/>
        <x:v>524</x:v>
      </x:c>
      <x:c r="Y13" s="69">
        <x:f t="shared" si="23"/>
        <x:v>3</x:v>
      </x:c>
      <x:c r="Z13" s="69">
        <x:f t="shared" si="23"/>
        <x:v>3</x:v>
      </x:c>
      <x:c r="AA13" s="69">
        <x:f t="shared" si="23"/>
        <x:v>4</x:v>
      </x:c>
      <x:c r="AB13" s="69">
        <x:f t="shared" si="23"/>
        <x:v>0</x:v>
      </x:c>
      <x:c r="AC13" s="69">
        <x:f t="shared" si="23"/>
        <x:v>4</x:v>
      </x:c>
      <x:c r="AD13" s="69">
        <x:f t="shared" si="23"/>
        <x:v>2</x:v>
      </x:c>
      <x:c r="AE13" s="69">
        <x:f t="shared" si="23"/>
        <x:v>0</x:v>
      </x:c>
      <x:c r="AF13" s="69">
        <x:f t="shared" si="23"/>
        <x:v>0</x:v>
      </x:c>
      <x:c r="AG13" s="69">
        <x:f t="shared" si="23"/>
        <x:v>4</x:v>
      </x:c>
      <x:c r="AH13" s="69">
        <x:f t="shared" si="23"/>
        <x:v>0</x:v>
      </x:c>
      <x:c r="AI13" s="69">
        <x:f t="shared" si="23"/>
        <x:v>0</x:v>
      </x:c>
      <x:c r="AJ13" s="69">
        <x:f t="shared" si="23"/>
        <x:v>6</x:v>
      </x:c>
      <x:c r="AK13" s="69">
        <x:f t="shared" si="23"/>
        <x:v>16</x:v>
      </x:c>
      <x:c r="AL13" s="288" t="s">
        <x:v>675</x:v>
      </x:c>
      <x:c r="AM13" s="69">
        <x:f t="shared" ref="AM13:BU13" si="24">SUM(AM14:AM20)</x:f>
        <x:v>0</x:v>
      </x:c>
      <x:c r="AN13" s="71">
        <x:f t="shared" si="24"/>
        <x:v>0</x:v>
      </x:c>
      <x:c r="AO13" s="69">
        <x:f t="shared" si="24"/>
        <x:v>0</x:v>
      </x:c>
      <x:c r="AP13" s="69">
        <x:f t="shared" si="24"/>
        <x:v>0</x:v>
      </x:c>
      <x:c r="AQ13" s="69">
        <x:f t="shared" si="24"/>
        <x:v>0</x:v>
      </x:c>
      <x:c r="AR13" s="71">
        <x:f t="shared" si="24"/>
        <x:v>0</x:v>
      </x:c>
      <x:c r="AS13" s="69">
        <x:f t="shared" si="24"/>
        <x:v>0</x:v>
      </x:c>
      <x:c r="AT13" s="71">
        <x:f t="shared" si="24"/>
        <x:v>0</x:v>
      </x:c>
      <x:c r="AU13" s="69">
        <x:f t="shared" si="24"/>
        <x:v>0</x:v>
      </x:c>
      <x:c r="AV13" s="69">
        <x:f t="shared" si="24"/>
        <x:v>0</x:v>
      </x:c>
      <x:c r="AW13" s="69">
        <x:f t="shared" si="24"/>
        <x:v>0</x:v>
      </x:c>
      <x:c r="AX13" s="69">
        <x:f t="shared" si="24"/>
        <x:v>4</x:v>
      </x:c>
      <x:c r="AY13" s="69">
        <x:f t="shared" si="24"/>
        <x:v>0</x:v>
      </x:c>
      <x:c r="AZ13" s="69">
        <x:f t="shared" si="24"/>
        <x:v>18</x:v>
      </x:c>
      <x:c r="BA13" s="71">
        <x:f t="shared" si="24"/>
        <x:v>5589</x:v>
      </x:c>
      <x:c r="BB13" s="69">
        <x:f t="shared" si="24"/>
        <x:v>0</x:v>
      </x:c>
      <x:c r="BC13" s="69">
        <x:f t="shared" si="24"/>
        <x:v>0</x:v>
      </x:c>
      <x:c r="BD13" s="69">
        <x:f t="shared" si="24"/>
        <x:v>1</x:v>
      </x:c>
      <x:c r="BE13" s="69">
        <x:f t="shared" si="24"/>
        <x:v>37</x:v>
      </x:c>
      <x:c r="BF13" s="69">
        <x:f t="shared" si="24"/>
        <x:v>288</x:v>
      </x:c>
      <x:c r="BG13" s="69">
        <x:f t="shared" si="24"/>
        <x:v>4</x:v>
      </x:c>
      <x:c r="BH13" s="69">
        <x:f t="shared" si="24"/>
        <x:v>13</x:v>
      </x:c>
      <x:c r="BI13" s="69">
        <x:f t="shared" si="24"/>
        <x:v>0</x:v>
      </x:c>
      <x:c r="BJ13" s="71">
        <x:f t="shared" si="24"/>
        <x:v>0</x:v>
      </x:c>
      <x:c r="BK13" s="69">
        <x:f t="shared" si="24"/>
        <x:v>0</x:v>
      </x:c>
      <x:c r="BL13" s="71">
        <x:f t="shared" si="24"/>
        <x:v>0</x:v>
      </x:c>
      <x:c r="BM13" s="69">
        <x:f t="shared" si="24"/>
        <x:v>1</x:v>
      </x:c>
      <x:c r="BN13" s="71">
        <x:f t="shared" si="24"/>
        <x:v>84</x:v>
      </x:c>
      <x:c r="BO13" s="69">
        <x:f t="shared" si="24"/>
        <x:v>1</x:v>
      </x:c>
      <x:c r="BP13" s="71">
        <x:f t="shared" si="24"/>
        <x:v>393</x:v>
      </x:c>
      <x:c r="BQ13" s="69">
        <x:f t="shared" si="24"/>
        <x:v>0</x:v>
      </x:c>
      <x:c r="BR13" s="69">
        <x:f t="shared" si="24"/>
        <x:v>0</x:v>
      </x:c>
      <x:c r="BS13" s="69">
        <x:f t="shared" si="24"/>
        <x:v>0</x:v>
      </x:c>
      <x:c r="BT13" s="69">
        <x:f t="shared" si="24"/>
        <x:v>0</x:v>
      </x:c>
      <x:c r="BU13" s="69">
        <x:f t="shared" si="24"/>
        <x:v>0</x:v>
      </x:c>
      <x:c r="BV13" s="288" t="s">
        <x:v>675</x:v>
      </x:c>
      <x:c r="BW13" s="69">
        <x:f t="shared" ref="BW13:CX13" si="25">SUM(BW14:BW20)</x:f>
        <x:v>3</x:v>
      </x:c>
      <x:c r="BX13" s="69">
        <x:f t="shared" si="25"/>
        <x:v>21</x:v>
      </x:c>
      <x:c r="BY13" s="71">
        <x:f t="shared" si="25"/>
        <x:v>690</x:v>
      </x:c>
      <x:c r="BZ13" s="69">
        <x:f t="shared" si="25"/>
        <x:v>0</x:v>
      </x:c>
      <x:c r="CA13" s="71">
        <x:f t="shared" si="25"/>
        <x:v>0</x:v>
      </x:c>
      <x:c r="CB13" s="69">
        <x:f t="shared" si="25"/>
        <x:v>0</x:v>
      </x:c>
      <x:c r="CC13" s="71">
        <x:f t="shared" si="25"/>
        <x:v>0</x:v>
      </x:c>
      <x:c r="CD13" s="69">
        <x:f t="shared" si="25"/>
        <x:v>0</x:v>
      </x:c>
      <x:c r="CE13" s="69">
        <x:f t="shared" si="25"/>
        <x:v>8</x:v>
      </x:c>
      <x:c r="CF13" s="71">
        <x:f t="shared" si="25"/>
        <x:v>234</x:v>
      </x:c>
      <x:c r="CG13" s="69">
        <x:f t="shared" si="25"/>
        <x:v>0</x:v>
      </x:c>
      <x:c r="CH13" s="69">
        <x:f t="shared" si="25"/>
        <x:v>4</x:v>
      </x:c>
      <x:c r="CI13" s="69">
        <x:f t="shared" si="25"/>
        <x:v>1</x:v>
      </x:c>
      <x:c r="CJ13" s="69">
        <x:f t="shared" si="25"/>
        <x:v>25</x:v>
      </x:c>
      <x:c r="CK13" s="69">
        <x:f t="shared" si="25"/>
        <x:v>0</x:v>
      </x:c>
      <x:c r="CL13" s="69">
        <x:f t="shared" si="25"/>
        <x:v>0</x:v>
      </x:c>
      <x:c r="CM13" s="69">
        <x:f t="shared" si="25"/>
        <x:v>1</x:v>
      </x:c>
      <x:c r="CN13" s="69">
        <x:f t="shared" si="25"/>
        <x:v>1</x:v>
      </x:c>
      <x:c r="CO13" s="69">
        <x:f t="shared" si="25"/>
        <x:v>3</x:v>
      </x:c>
      <x:c r="CP13" s="71">
        <x:f t="shared" si="25"/>
        <x:v>276</x:v>
      </x:c>
      <x:c r="CQ13" s="69">
        <x:f t="shared" si="25"/>
        <x:v>5</x:v>
      </x:c>
      <x:c r="CR13" s="71">
        <x:f t="shared" si="25"/>
        <x:v>10769</x:v>
      </x:c>
      <x:c r="CS13" s="69">
        <x:f t="shared" si="25"/>
        <x:v>587</x:v>
      </x:c>
      <x:c r="CT13" s="69">
        <x:f t="shared" si="25"/>
        <x:v>9</x:v>
      </x:c>
      <x:c r="CU13" s="69">
        <x:f t="shared" si="25"/>
        <x:v>23</x:v>
      </x:c>
      <x:c r="CV13" s="69">
        <x:f t="shared" si="25"/>
        <x:v>15</x:v>
      </x:c>
      <x:c r="CW13" s="69">
        <x:f t="shared" si="25"/>
        <x:v>3</x:v>
      </x:c>
      <x:c r="CX13" s="69">
        <x:f t="shared" si="25"/>
        <x:v>16</x:v>
      </x:c>
      <x:c r="CY13" s="288" t="s">
        <x:v>675</x:v>
      </x:c>
      <x:c r="CZ13" s="69">
        <x:f>SUM(CZ14:CZ20)</x:f>
        <x:v>23</x:v>
      </x:c>
      <x:c r="DA13" s="71">
        <x:f t="shared" ref="DA13:DG13" si="26">SUM(DA14:DA20)</x:f>
        <x:v>2936.8699999999999</x:v>
      </x:c>
      <x:c r="DB13" s="69">
        <x:f t="shared" si="26"/>
        <x:v>18</x:v>
      </x:c>
      <x:c r="DC13" s="71">
        <x:f t="shared" si="26"/>
        <x:v>1529</x:v>
      </x:c>
      <x:c r="DD13" s="69">
        <x:f t="shared" si="26"/>
        <x:v>4</x:v>
      </x:c>
      <x:c r="DE13" s="71">
        <x:f t="shared" si="26"/>
        <x:v>172</x:v>
      </x:c>
      <x:c r="DF13" s="69">
        <x:f t="shared" si="26"/>
        <x:v>14</x:v>
      </x:c>
      <x:c r="DG13" s="105">
        <x:f t="shared" si="26"/>
        <x:v>1357</x:v>
      </x:c>
    </x:row>
    <x:row r="14" spans="1:111" s="275" customFormat="1" ht="18" customHeight="1">
      <x:c r="A14" s="522" t="s">
        <x:v>2892</x:v>
      </x:c>
      <x:c r="B14" s="77"/>
      <x:c r="C14" s="71"/>
      <x:c r="D14" s="69"/>
      <x:c r="E14" s="71"/>
      <x:c r="F14" s="69">
        <x:v>4</x:v>
      </x:c>
      <x:c r="G14" s="71">
        <x:v>16</x:v>
      </x:c>
      <x:c r="H14" s="69"/>
      <x:c r="I14" s="71"/>
      <x:c r="J14" s="69"/>
      <x:c r="K14" s="69">
        <x:v>1</x:v>
      </x:c>
      <x:c r="L14" s="71">
        <x:v>50.880000000000003</x:v>
      </x:c>
      <x:c r="M14" s="69"/>
      <x:c r="N14" s="69"/>
      <x:c r="O14" s="69"/>
      <x:c r="P14" s="69"/>
      <x:c r="Q14" s="69"/>
      <x:c r="R14" s="905"/>
      <x:c r="S14" s="69">
        <x:v>25</x:v>
      </x:c>
      <x:c r="T14" s="71">
        <x:v>620</x:v>
      </x:c>
      <x:c r="U14" s="69">
        <x:v>2</x:v>
      </x:c>
      <x:c r="V14" s="71">
        <x:v>200</x:v>
      </x:c>
      <x:c r="W14" s="69">
        <x:v>2</x:v>
      </x:c>
      <x:c r="X14" s="69">
        <x:v>368</x:v>
      </x:c>
      <x:c r="Y14" s="69"/>
      <x:c r="Z14" s="69"/>
      <x:c r="AA14" s="69">
        <x:v>3</x:v>
      </x:c>
      <x:c r="AB14" s="69">
        <x:v>0</x:v>
      </x:c>
      <x:c r="AC14" s="69">
        <x:v>4</x:v>
      </x:c>
      <x:c r="AD14" s="69">
        <x:v>0</x:v>
      </x:c>
      <x:c r="AE14" s="69">
        <x:f>1-1</x:f>
        <x:v>0</x:v>
      </x:c>
      <x:c r="AF14" s="69">
        <x:v>0</x:v>
      </x:c>
      <x:c r="AG14" s="69">
        <x:v>2</x:v>
      </x:c>
      <x:c r="AH14" s="69"/>
      <x:c r="AI14" s="69"/>
      <x:c r="AJ14" s="69">
        <x:v>4</x:v>
      </x:c>
      <x:c r="AK14" s="69">
        <x:v>9</x:v>
      </x:c>
      <x:c r="AL14" s="522" t="s">
        <x:v>2892</x:v>
      </x:c>
      <x:c r="AM14" s="69"/>
      <x:c r="AN14" s="71"/>
      <x:c r="AO14" s="69">
        <x:v>0</x:v>
      </x:c>
      <x:c r="AP14" s="69">
        <x:v>0</x:v>
      </x:c>
      <x:c r="AQ14" s="69"/>
      <x:c r="AR14" s="71"/>
      <x:c r="AS14" s="69"/>
      <x:c r="AT14" s="71"/>
      <x:c r="AU14" s="69"/>
      <x:c r="AV14" s="69"/>
      <x:c r="AW14" s="69"/>
      <x:c r="AX14" s="69">
        <x:v>1</x:v>
      </x:c>
      <x:c r="AY14" s="69"/>
      <x:c r="AZ14" s="69">
        <x:f>16-3</x:f>
        <x:v>13</x:v>
      </x:c>
      <x:c r="BA14" s="71">
        <x:v>4000</x:v>
      </x:c>
      <x:c r="BB14" s="69"/>
      <x:c r="BC14" s="69"/>
      <x:c r="BD14" s="69">
        <x:v>1</x:v>
      </x:c>
      <x:c r="BE14" s="69">
        <x:v>25</x:v>
      </x:c>
      <x:c r="BF14" s="69">
        <x:v>201</x:v>
      </x:c>
      <x:c r="BG14" s="69">
        <x:v>2</x:v>
      </x:c>
      <x:c r="BH14" s="69">
        <x:v>3</x:v>
      </x:c>
      <x:c r="BI14" s="69"/>
      <x:c r="BJ14" s="71"/>
      <x:c r="BK14" s="69"/>
      <x:c r="BL14" s="71"/>
      <x:c r="BM14" s="69">
        <x:v>1</x:v>
      </x:c>
      <x:c r="BN14" s="71">
        <x:v>84</x:v>
      </x:c>
      <x:c r="BO14" s="69"/>
      <x:c r="BP14" s="71"/>
      <x:c r="BQ14" s="69"/>
      <x:c r="BR14" s="69"/>
      <x:c r="BS14" s="69"/>
      <x:c r="BT14" s="69"/>
      <x:c r="BU14" s="69"/>
      <x:c r="BV14" s="522" t="s">
        <x:v>2892</x:v>
      </x:c>
      <x:c r="BW14" s="69">
        <x:v>2</x:v>
      </x:c>
      <x:c r="BX14" s="69">
        <x:v>21</x:v>
      </x:c>
      <x:c r="BY14" s="71">
        <x:v>550</x:v>
      </x:c>
      <x:c r="BZ14" s="69"/>
      <x:c r="CA14" s="71"/>
      <x:c r="CB14" s="69"/>
      <x:c r="CC14" s="71"/>
      <x:c r="CD14" s="69"/>
      <x:c r="CE14" s="69">
        <x:v>5</x:v>
      </x:c>
      <x:c r="CF14" s="71">
        <x:v>128</x:v>
      </x:c>
      <x:c r="CG14" s="69"/>
      <x:c r="CH14" s="69">
        <x:v>3</x:v>
      </x:c>
      <x:c r="CI14" s="69"/>
      <x:c r="CJ14" s="69">
        <x:v>18</x:v>
      </x:c>
      <x:c r="CK14" s="69"/>
      <x:c r="CL14" s="69"/>
      <x:c r="CM14" s="69"/>
      <x:c r="CN14" s="586"/>
      <x:c r="CO14" s="69">
        <x:v>2</x:v>
      </x:c>
      <x:c r="CP14" s="71">
        <x:v>163</x:v>
      </x:c>
      <x:c r="CQ14" s="69">
        <x:v>1</x:v>
      </x:c>
      <x:c r="CR14" s="71">
        <x:v>9933</x:v>
      </x:c>
      <x:c r="CS14" s="69">
        <x:v>406</x:v>
      </x:c>
      <x:c r="CT14" s="69">
        <x:v>6</x:v>
      </x:c>
      <x:c r="CU14" s="69">
        <x:v>23</x:v>
      </x:c>
      <x:c r="CV14" s="69"/>
      <x:c r="CW14" s="69">
        <x:v>2</x:v>
      </x:c>
      <x:c r="CX14" s="69">
        <x:v>11</x:v>
      </x:c>
      <x:c r="CY14" s="522" t="s">
        <x:v>2892</x:v>
      </x:c>
      <x:c r="CZ14" s="69">
        <x:v>13</x:v>
      </x:c>
      <x:c r="DA14" s="71">
        <x:v>1831.9400000000001</x:v>
      </x:c>
      <x:c r="DB14" s="69">
        <x:f t="shared" ref="DB14:DC14" si="27">SUM(DD14,DF14)</x:f>
        <x:v>15</x:v>
      </x:c>
      <x:c r="DC14" s="71">
        <x:f t="shared" si="27"/>
        <x:v>1448</x:v>
      </x:c>
      <x:c r="DD14" s="69">
        <x:v>4</x:v>
      </x:c>
      <x:c r="DE14" s="71">
        <x:v>172</x:v>
      </x:c>
      <x:c r="DF14" s="69">
        <x:v>11</x:v>
      </x:c>
      <x:c r="DG14" s="105">
        <x:v>1276</x:v>
      </x:c>
    </x:row>
    <x:row r="15" spans="1:111" s="275" customFormat="1" ht="18" customHeight="1">
      <x:c r="A15" s="522" t="s">
        <x:v>1691</x:v>
      </x:c>
      <x:c r="B15" s="77"/>
      <x:c r="C15" s="71"/>
      <x:c r="D15" s="69"/>
      <x:c r="E15" s="71"/>
      <x:c r="F15" s="69"/>
      <x:c r="G15" s="71"/>
      <x:c r="H15" s="69"/>
      <x:c r="I15" s="71"/>
      <x:c r="J15" s="69"/>
      <x:c r="K15" s="69"/>
      <x:c r="L15" s="71"/>
      <x:c r="M15" s="69"/>
      <x:c r="N15" s="69"/>
      <x:c r="O15" s="69"/>
      <x:c r="P15" s="69"/>
      <x:c r="Q15" s="69"/>
      <x:c r="R15" s="71"/>
      <x:c r="S15" s="69">
        <x:v>2</x:v>
      </x:c>
      <x:c r="T15" s="71">
        <x:v>32</x:v>
      </x:c>
      <x:c r="U15" s="69">
        <x:v>1</x:v>
      </x:c>
      <x:c r="V15" s="71">
        <x:v>98</x:v>
      </x:c>
      <x:c r="W15" s="69"/>
      <x:c r="X15" s="69">
        <x:v>34</x:v>
      </x:c>
      <x:c r="Y15" s="69"/>
      <x:c r="Z15" s="69"/>
      <x:c r="AA15" s="69"/>
      <x:c r="AB15" s="69"/>
      <x:c r="AC15" s="69"/>
      <x:c r="AD15" s="69"/>
      <x:c r="AE15" s="69"/>
      <x:c r="AF15" s="69"/>
      <x:c r="AG15" s="69"/>
      <x:c r="AH15" s="69"/>
      <x:c r="AI15" s="69"/>
      <x:c r="AJ15" s="69">
        <x:v>1</x:v>
      </x:c>
      <x:c r="AK15" s="69">
        <x:v>3</x:v>
      </x:c>
      <x:c r="AL15" s="522" t="s">
        <x:v>1691</x:v>
      </x:c>
      <x:c r="AM15" s="69"/>
      <x:c r="AN15" s="71"/>
      <x:c r="AO15" s="69"/>
      <x:c r="AP15" s="69"/>
      <x:c r="AQ15" s="69"/>
      <x:c r="AR15" s="71"/>
      <x:c r="AS15" s="69"/>
      <x:c r="AT15" s="71"/>
      <x:c r="AU15" s="69"/>
      <x:c r="AV15" s="69"/>
      <x:c r="AW15" s="69"/>
      <x:c r="AX15" s="69">
        <x:v>1</x:v>
      </x:c>
      <x:c r="AY15" s="69"/>
      <x:c r="AZ15" s="69">
        <x:v>1</x:v>
      </x:c>
      <x:c r="BA15" s="71">
        <x:v>258</x:v>
      </x:c>
      <x:c r="BB15" s="69"/>
      <x:c r="BC15" s="69"/>
      <x:c r="BD15" s="69"/>
      <x:c r="BE15" s="69">
        <x:v>3</x:v>
      </x:c>
      <x:c r="BF15" s="69">
        <x:v>29</x:v>
      </x:c>
      <x:c r="BG15" s="69"/>
      <x:c r="BH15" s="69"/>
      <x:c r="BI15" s="69"/>
      <x:c r="BJ15" s="71"/>
      <x:c r="BK15" s="69"/>
      <x:c r="BL15" s="71"/>
      <x:c r="BM15" s="69"/>
      <x:c r="BN15" s="71"/>
      <x:c r="BO15" s="69"/>
      <x:c r="BP15" s="71"/>
      <x:c r="BQ15" s="69"/>
      <x:c r="BR15" s="69"/>
      <x:c r="BS15" s="69"/>
      <x:c r="BT15" s="69"/>
      <x:c r="BU15" s="69"/>
      <x:c r="BV15" s="522" t="s">
        <x:v>1691</x:v>
      </x:c>
      <x:c r="BW15" s="69"/>
      <x:c r="BX15" s="69"/>
      <x:c r="BY15" s="71"/>
      <x:c r="BZ15" s="69"/>
      <x:c r="CA15" s="71"/>
      <x:c r="CB15" s="69"/>
      <x:c r="CC15" s="71"/>
      <x:c r="CD15" s="69"/>
      <x:c r="CE15" s="69"/>
      <x:c r="CF15" s="71"/>
      <x:c r="CG15" s="69"/>
      <x:c r="CH15" s="69">
        <x:v>1</x:v>
      </x:c>
      <x:c r="CI15" s="69"/>
      <x:c r="CJ15" s="69">
        <x:v>2</x:v>
      </x:c>
      <x:c r="CK15" s="69"/>
      <x:c r="CL15" s="69"/>
      <x:c r="CM15" s="69">
        <x:v>1</x:v>
      </x:c>
      <x:c r="CN15" s="69">
        <x:v>1</x:v>
      </x:c>
      <x:c r="CO15" s="69"/>
      <x:c r="CP15" s="71"/>
      <x:c r="CQ15" s="69">
        <x:v>1</x:v>
      </x:c>
      <x:c r="CR15" s="71">
        <x:v>148</x:v>
      </x:c>
      <x:c r="CS15" s="69">
        <x:v>45</x:v>
      </x:c>
      <x:c r="CT15" s="69">
        <x:v>1</x:v>
      </x:c>
      <x:c r="CU15" s="69"/>
      <x:c r="CV15" s="69">
        <x:v>4</x:v>
      </x:c>
      <x:c r="CW15" s="69"/>
      <x:c r="CX15" s="69"/>
      <x:c r="CY15" s="522" t="s">
        <x:v>1691</x:v>
      </x:c>
      <x:c r="CZ15" s="69">
        <x:v>1</x:v>
      </x:c>
      <x:c r="DA15" s="71">
        <x:v>97.5</x:v>
      </x:c>
      <x:c r="DB15" s="69"/>
      <x:c r="DC15" s="71"/>
      <x:c r="DD15" s="69"/>
      <x:c r="DE15" s="71"/>
      <x:c r="DF15" s="69"/>
      <x:c r="DG15" s="105"/>
    </x:row>
    <x:row r="16" spans="1:111" s="275" customFormat="1" ht="18" customHeight="1">
      <x:c r="A16" s="522" t="s">
        <x:v>622</x:v>
      </x:c>
      <x:c r="B16" s="77">
        <x:v>6</x:v>
      </x:c>
      <x:c r="C16" s="71">
        <x:v>1344</x:v>
      </x:c>
      <x:c r="D16" s="69">
        <x:v>8</x:v>
      </x:c>
      <x:c r="E16" s="71">
        <x:v>1544</x:v>
      </x:c>
      <x:c r="F16" s="69">
        <x:v>1</x:v>
      </x:c>
      <x:c r="G16" s="71">
        <x:v>0.29999999999999999</x:v>
      </x:c>
      <x:c r="H16" s="69">
        <x:v>1</x:v>
      </x:c>
      <x:c r="I16" s="71">
        <x:v>50</x:v>
      </x:c>
      <x:c r="J16" s="69">
        <x:v>1</x:v>
      </x:c>
      <x:c r="K16" s="69"/>
      <x:c r="L16" s="71"/>
      <x:c r="M16" s="69"/>
      <x:c r="N16" s="69"/>
      <x:c r="O16" s="69"/>
      <x:c r="P16" s="69"/>
      <x:c r="Q16" s="69"/>
      <x:c r="R16" s="71"/>
      <x:c r="S16" s="69">
        <x:v>0</x:v>
      </x:c>
      <x:c r="T16" s="71">
        <x:v>0</x:v>
      </x:c>
      <x:c r="U16" s="69">
        <x:v>1</x:v>
      </x:c>
      <x:c r="V16" s="71">
        <x:v>178</x:v>
      </x:c>
      <x:c r="W16" s="69"/>
      <x:c r="X16" s="69">
        <x:f>20+3</x:f>
        <x:v>23</x:v>
      </x:c>
      <x:c r="Y16" s="69">
        <x:v>2</x:v>
      </x:c>
      <x:c r="Z16" s="69">
        <x:v>2</x:v>
      </x:c>
      <x:c r="AA16" s="69">
        <x:v>1</x:v>
      </x:c>
      <x:c r="AB16" s="69"/>
      <x:c r="AC16" s="69"/>
      <x:c r="AD16" s="69">
        <x:v>0</x:v>
      </x:c>
      <x:c r="AE16" s="69"/>
      <x:c r="AF16" s="69"/>
      <x:c r="AG16" s="69">
        <x:v>1</x:v>
      </x:c>
      <x:c r="AH16" s="69"/>
      <x:c r="AI16" s="69"/>
      <x:c r="AJ16" s="69">
        <x:v>1</x:v>
      </x:c>
      <x:c r="AK16" s="69">
        <x:v>4</x:v>
      </x:c>
      <x:c r="AL16" s="522" t="s">
        <x:v>622</x:v>
      </x:c>
      <x:c r="AM16" s="69"/>
      <x:c r="AN16" s="71"/>
      <x:c r="AO16" s="69"/>
      <x:c r="AP16" s="69"/>
      <x:c r="AQ16" s="69"/>
      <x:c r="AR16" s="71"/>
      <x:c r="AS16" s="69"/>
      <x:c r="AT16" s="71"/>
      <x:c r="AU16" s="69"/>
      <x:c r="AV16" s="69"/>
      <x:c r="AW16" s="69"/>
      <x:c r="AX16" s="69">
        <x:v>0</x:v>
      </x:c>
      <x:c r="AY16" s="69"/>
      <x:c r="AZ16" s="69">
        <x:v>1</x:v>
      </x:c>
      <x:c r="BA16" s="71">
        <x:v>401</x:v>
      </x:c>
      <x:c r="BB16" s="69"/>
      <x:c r="BC16" s="69"/>
      <x:c r="BD16" s="69"/>
      <x:c r="BE16" s="69">
        <x:v>1</x:v>
      </x:c>
      <x:c r="BF16" s="69">
        <x:v>4</x:v>
      </x:c>
      <x:c r="BG16" s="69">
        <x:v>1</x:v>
      </x:c>
      <x:c r="BH16" s="69">
        <x:v>9</x:v>
      </x:c>
      <x:c r="BI16" s="69"/>
      <x:c r="BJ16" s="71"/>
      <x:c r="BK16" s="69"/>
      <x:c r="BL16" s="71"/>
      <x:c r="BM16" s="69"/>
      <x:c r="BN16" s="71"/>
      <x:c r="BO16" s="69">
        <x:v>1</x:v>
      </x:c>
      <x:c r="BP16" s="71">
        <x:v>393</x:v>
      </x:c>
      <x:c r="BQ16" s="69"/>
      <x:c r="BR16" s="69"/>
      <x:c r="BS16" s="69"/>
      <x:c r="BT16" s="69"/>
      <x:c r="BU16" s="69"/>
      <x:c r="BV16" s="522" t="s">
        <x:v>622</x:v>
      </x:c>
      <x:c r="BW16" s="69">
        <x:v>1</x:v>
      </x:c>
      <x:c r="BX16" s="69"/>
      <x:c r="BY16" s="71">
        <x:v>140</x:v>
      </x:c>
      <x:c r="BZ16" s="69"/>
      <x:c r="CA16" s="71"/>
      <x:c r="CB16" s="69"/>
      <x:c r="CC16" s="71"/>
      <x:c r="CD16" s="69"/>
      <x:c r="CE16" s="69">
        <x:v>0</x:v>
      </x:c>
      <x:c r="CF16" s="71">
        <x:v>0</x:v>
      </x:c>
      <x:c r="CG16" s="69"/>
      <x:c r="CH16" s="69"/>
      <x:c r="CI16" s="69"/>
      <x:c r="CJ16" s="69">
        <x:v>1</x:v>
      </x:c>
      <x:c r="CK16" s="69"/>
      <x:c r="CL16" s="69"/>
      <x:c r="CM16" s="69"/>
      <x:c r="CN16" s="586"/>
      <x:c r="CO16" s="69">
        <x:v>1</x:v>
      </x:c>
      <x:c r="CP16" s="71">
        <x:v>113</x:v>
      </x:c>
      <x:c r="CQ16" s="69">
        <x:v>1</x:v>
      </x:c>
      <x:c r="CR16" s="71">
        <x:v>115</x:v>
      </x:c>
      <x:c r="CS16" s="69">
        <x:v>27</x:v>
      </x:c>
      <x:c r="CT16" s="69"/>
      <x:c r="CU16" s="69"/>
      <x:c r="CV16" s="69"/>
      <x:c r="CW16" s="69"/>
      <x:c r="CX16" s="69"/>
      <x:c r="CY16" s="522" t="s">
        <x:v>622</x:v>
      </x:c>
      <x:c r="CZ16" s="69">
        <x:v>5</x:v>
      </x:c>
      <x:c r="DA16" s="71">
        <x:v>818.25</x:v>
      </x:c>
      <x:c r="DB16" s="69">
        <x:f>SUM(DD16,DF16)</x:f>
        <x:v>3</x:v>
      </x:c>
      <x:c r="DC16" s="71">
        <x:f>SUM(DE16,DG16)</x:f>
        <x:v>81</x:v>
      </x:c>
      <x:c r="DD16" s="69"/>
      <x:c r="DE16" s="71"/>
      <x:c r="DF16" s="69">
        <x:v>3</x:v>
      </x:c>
      <x:c r="DG16" s="105">
        <x:v>81</x:v>
      </x:c>
    </x:row>
    <x:row r="17" spans="1:111" s="275" customFormat="1" ht="18" customHeight="1">
      <x:c r="A17" s="522" t="s">
        <x:v>110</x:v>
      </x:c>
      <x:c r="B17" s="77"/>
      <x:c r="C17" s="71"/>
      <x:c r="D17" s="69"/>
      <x:c r="E17" s="71"/>
      <x:c r="F17" s="69"/>
      <x:c r="G17" s="71"/>
      <x:c r="H17" s="69"/>
      <x:c r="I17" s="71"/>
      <x:c r="J17" s="69">
        <x:v>1</x:v>
      </x:c>
      <x:c r="K17" s="69"/>
      <x:c r="L17" s="71"/>
      <x:c r="M17" s="69"/>
      <x:c r="N17" s="69"/>
      <x:c r="O17" s="69"/>
      <x:c r="P17" s="69"/>
      <x:c r="Q17" s="69"/>
      <x:c r="R17" s="71"/>
      <x:c r="S17" s="69">
        <x:v>3</x:v>
      </x:c>
      <x:c r="T17" s="71">
        <x:v>48</x:v>
      </x:c>
      <x:c r="U17" s="69"/>
      <x:c r="V17" s="71"/>
      <x:c r="W17" s="69"/>
      <x:c r="X17" s="69">
        <x:v>22</x:v>
      </x:c>
      <x:c r="Y17" s="69"/>
      <x:c r="Z17" s="69"/>
      <x:c r="AA17" s="69"/>
      <x:c r="AB17" s="69"/>
      <x:c r="AC17" s="69"/>
      <x:c r="AD17" s="69"/>
      <x:c r="AE17" s="69"/>
      <x:c r="AF17" s="69"/>
      <x:c r="AG17" s="69"/>
      <x:c r="AH17" s="69"/>
      <x:c r="AI17" s="69"/>
      <x:c r="AJ17" s="69"/>
      <x:c r="AK17" s="69"/>
      <x:c r="AL17" s="522" t="s">
        <x:v>110</x:v>
      </x:c>
      <x:c r="AM17" s="69"/>
      <x:c r="AN17" s="71"/>
      <x:c r="AO17" s="69"/>
      <x:c r="AP17" s="69"/>
      <x:c r="AQ17" s="69"/>
      <x:c r="AR17" s="71"/>
      <x:c r="AS17" s="69"/>
      <x:c r="AT17" s="71"/>
      <x:c r="AU17" s="69"/>
      <x:c r="AV17" s="69"/>
      <x:c r="AW17" s="69"/>
      <x:c r="AX17" s="69">
        <x:v>1</x:v>
      </x:c>
      <x:c r="AY17" s="69"/>
      <x:c r="AZ17" s="69">
        <x:v>1</x:v>
      </x:c>
      <x:c r="BA17" s="71">
        <x:v>250</x:v>
      </x:c>
      <x:c r="BB17" s="69"/>
      <x:c r="BC17" s="69"/>
      <x:c r="BD17" s="69"/>
      <x:c r="BE17" s="69">
        <x:v>1</x:v>
      </x:c>
      <x:c r="BF17" s="69">
        <x:v>14</x:v>
      </x:c>
      <x:c r="BG17" s="69">
        <x:v>1</x:v>
      </x:c>
      <x:c r="BH17" s="69">
        <x:v>1</x:v>
      </x:c>
      <x:c r="BI17" s="69"/>
      <x:c r="BJ17" s="71"/>
      <x:c r="BK17" s="69"/>
      <x:c r="BL17" s="71"/>
      <x:c r="BM17" s="69"/>
      <x:c r="BN17" s="71"/>
      <x:c r="BO17" s="69"/>
      <x:c r="BP17" s="71"/>
      <x:c r="BQ17" s="69"/>
      <x:c r="BR17" s="69"/>
      <x:c r="BS17" s="69"/>
      <x:c r="BT17" s="69"/>
      <x:c r="BU17" s="69"/>
      <x:c r="BV17" s="522" t="s">
        <x:v>110</x:v>
      </x:c>
      <x:c r="BW17" s="69"/>
      <x:c r="BX17" s="69"/>
      <x:c r="BY17" s="71"/>
      <x:c r="BZ17" s="69"/>
      <x:c r="CA17" s="71"/>
      <x:c r="CB17" s="69"/>
      <x:c r="CC17" s="71"/>
      <x:c r="CD17" s="69"/>
      <x:c r="CE17" s="69">
        <x:v>1</x:v>
      </x:c>
      <x:c r="CF17" s="71">
        <x:v>35</x:v>
      </x:c>
      <x:c r="CG17" s="69"/>
      <x:c r="CH17" s="69"/>
      <x:c r="CI17" s="69"/>
      <x:c r="CJ17" s="69">
        <x:v>1</x:v>
      </x:c>
      <x:c r="CK17" s="69"/>
      <x:c r="CL17" s="69"/>
      <x:c r="CM17" s="69"/>
      <x:c r="CN17" s="586"/>
      <x:c r="CO17" s="69"/>
      <x:c r="CP17" s="71"/>
      <x:c r="CQ17" s="69">
        <x:v>1</x:v>
      </x:c>
      <x:c r="CR17" s="71">
        <x:v>13</x:v>
      </x:c>
      <x:c r="CS17" s="69">
        <x:v>25</x:v>
      </x:c>
      <x:c r="CT17" s="69"/>
      <x:c r="CU17" s="69"/>
      <x:c r="CV17" s="69">
        <x:v>3</x:v>
      </x:c>
      <x:c r="CW17" s="69">
        <x:v>1</x:v>
      </x:c>
      <x:c r="CX17" s="69">
        <x:v>5</x:v>
      </x:c>
      <x:c r="CY17" s="522" t="s">
        <x:v>110</x:v>
      </x:c>
      <x:c r="CZ17" s="69">
        <x:v>1</x:v>
      </x:c>
      <x:c r="DA17" s="71">
        <x:v>35.450000000000003</x:v>
      </x:c>
      <x:c r="DB17" s="69"/>
      <x:c r="DC17" s="71"/>
      <x:c r="DD17" s="69"/>
      <x:c r="DE17" s="71"/>
      <x:c r="DF17" s="69"/>
      <x:c r="DG17" s="105"/>
    </x:row>
    <x:row r="18" spans="1:111" s="275" customFormat="1" ht="18" customHeight="1">
      <x:c r="A18" s="522" t="s">
        <x:v>2431</x:v>
      </x:c>
      <x:c r="B18" s="77">
        <x:v>1</x:v>
      </x:c>
      <x:c r="C18" s="71">
        <x:v>706</x:v>
      </x:c>
      <x:c r="D18" s="69"/>
      <x:c r="E18" s="71"/>
      <x:c r="F18" s="69"/>
      <x:c r="G18" s="71"/>
      <x:c r="H18" s="69"/>
      <x:c r="I18" s="71"/>
      <x:c r="J18" s="69">
        <x:v>1</x:v>
      </x:c>
      <x:c r="K18" s="69"/>
      <x:c r="L18" s="71"/>
      <x:c r="M18" s="69"/>
      <x:c r="N18" s="69">
        <x:v>1</x:v>
      </x:c>
      <x:c r="O18" s="69">
        <x:v>1</x:v>
      </x:c>
      <x:c r="P18" s="69">
        <x:v>1</x:v>
      </x:c>
      <x:c r="Q18" s="69"/>
      <x:c r="R18" s="71"/>
      <x:c r="S18" s="69"/>
      <x:c r="T18" s="71"/>
      <x:c r="U18" s="69"/>
      <x:c r="V18" s="71"/>
      <x:c r="W18" s="69"/>
      <x:c r="X18" s="69">
        <x:v>25</x:v>
      </x:c>
      <x:c r="Y18" s="69">
        <x:v>1</x:v>
      </x:c>
      <x:c r="Z18" s="69">
        <x:v>1</x:v>
      </x:c>
      <x:c r="AA18" s="69"/>
      <x:c r="AB18" s="69"/>
      <x:c r="AC18" s="69"/>
      <x:c r="AD18" s="69"/>
      <x:c r="AE18" s="69"/>
      <x:c r="AF18" s="69"/>
      <x:c r="AG18" s="69"/>
      <x:c r="AH18" s="69"/>
      <x:c r="AI18" s="69"/>
      <x:c r="AJ18" s="69"/>
      <x:c r="AK18" s="69"/>
      <x:c r="AL18" s="522" t="s">
        <x:v>2431</x:v>
      </x:c>
      <x:c r="AM18" s="69"/>
      <x:c r="AN18" s="71"/>
      <x:c r="AO18" s="69"/>
      <x:c r="AP18" s="69"/>
      <x:c r="AQ18" s="69"/>
      <x:c r="AR18" s="71"/>
      <x:c r="AS18" s="69"/>
      <x:c r="AT18" s="71"/>
      <x:c r="AU18" s="69"/>
      <x:c r="AV18" s="69"/>
      <x:c r="AW18" s="69"/>
      <x:c r="AX18" s="69">
        <x:v>1</x:v>
      </x:c>
      <x:c r="AY18" s="69"/>
      <x:c r="AZ18" s="69">
        <x:v>0</x:v>
      </x:c>
      <x:c r="BA18" s="71">
        <x:v>0</x:v>
      </x:c>
      <x:c r="BB18" s="69"/>
      <x:c r="BC18" s="69"/>
      <x:c r="BD18" s="69"/>
      <x:c r="BE18" s="69">
        <x:v>1</x:v>
      </x:c>
      <x:c r="BF18" s="69">
        <x:v>5</x:v>
      </x:c>
      <x:c r="BG18" s="69"/>
      <x:c r="BH18" s="69"/>
      <x:c r="BI18" s="69"/>
      <x:c r="BJ18" s="71"/>
      <x:c r="BK18" s="69"/>
      <x:c r="BL18" s="71"/>
      <x:c r="BM18" s="69"/>
      <x:c r="BN18" s="71"/>
      <x:c r="BO18" s="69"/>
      <x:c r="BP18" s="71"/>
      <x:c r="BQ18" s="69"/>
      <x:c r="BR18" s="69"/>
      <x:c r="BS18" s="69"/>
      <x:c r="BT18" s="69"/>
      <x:c r="BU18" s="69"/>
      <x:c r="BV18" s="522" t="s">
        <x:v>2431</x:v>
      </x:c>
      <x:c r="BW18" s="69"/>
      <x:c r="BX18" s="69"/>
      <x:c r="BY18" s="71"/>
      <x:c r="BZ18" s="69"/>
      <x:c r="CA18" s="71"/>
      <x:c r="CB18" s="69"/>
      <x:c r="CC18" s="71"/>
      <x:c r="CD18" s="69"/>
      <x:c r="CE18" s="69">
        <x:v>1</x:v>
      </x:c>
      <x:c r="CF18" s="71">
        <x:v>35</x:v>
      </x:c>
      <x:c r="CG18" s="69"/>
      <x:c r="CH18" s="69"/>
      <x:c r="CI18" s="69">
        <x:v>1</x:v>
      </x:c>
      <x:c r="CJ18" s="69">
        <x:v>1</x:v>
      </x:c>
      <x:c r="CK18" s="69"/>
      <x:c r="CL18" s="69"/>
      <x:c r="CM18" s="69"/>
      <x:c r="CN18" s="586"/>
      <x:c r="CO18" s="69"/>
      <x:c r="CP18" s="71"/>
      <x:c r="CQ18" s="69"/>
      <x:c r="CR18" s="71"/>
      <x:c r="CS18" s="69">
        <x:v>12</x:v>
      </x:c>
      <x:c r="CT18" s="69">
        <x:v>1</x:v>
      </x:c>
      <x:c r="CU18" s="69"/>
      <x:c r="CV18" s="69">
        <x:v>4</x:v>
      </x:c>
      <x:c r="CW18" s="69"/>
      <x:c r="CX18" s="69"/>
      <x:c r="CY18" s="522" t="s">
        <x:v>2431</x:v>
      </x:c>
      <x:c r="CZ18" s="69">
        <x:v>1</x:v>
      </x:c>
      <x:c r="DA18" s="71">
        <x:v>35.359999999999999</x:v>
      </x:c>
      <x:c r="DB18" s="69"/>
      <x:c r="DC18" s="71"/>
      <x:c r="DD18" s="69"/>
      <x:c r="DE18" s="71"/>
      <x:c r="DF18" s="69"/>
      <x:c r="DG18" s="105"/>
    </x:row>
    <x:row r="19" spans="1:111" s="275" customFormat="1" ht="18" customHeight="1">
      <x:c r="A19" s="522" t="s">
        <x:v>271</x:v>
      </x:c>
      <x:c r="B19" s="77"/>
      <x:c r="C19" s="71"/>
      <x:c r="D19" s="69"/>
      <x:c r="E19" s="71"/>
      <x:c r="F19" s="69"/>
      <x:c r="G19" s="71"/>
      <x:c r="H19" s="69"/>
      <x:c r="I19" s="71"/>
      <x:c r="J19" s="69"/>
      <x:c r="K19" s="69"/>
      <x:c r="L19" s="71"/>
      <x:c r="M19" s="69"/>
      <x:c r="N19" s="69"/>
      <x:c r="O19" s="69"/>
      <x:c r="P19" s="69"/>
      <x:c r="Q19" s="69"/>
      <x:c r="R19" s="71"/>
      <x:c r="S19" s="69"/>
      <x:c r="T19" s="71"/>
      <x:c r="U19" s="69"/>
      <x:c r="V19" s="71"/>
      <x:c r="W19" s="69"/>
      <x:c r="X19" s="69"/>
      <x:c r="Y19" s="69"/>
      <x:c r="Z19" s="69"/>
      <x:c r="AA19" s="69"/>
      <x:c r="AB19" s="69"/>
      <x:c r="AC19" s="69"/>
      <x:c r="AD19" s="69"/>
      <x:c r="AE19" s="69"/>
      <x:c r="AF19" s="69"/>
      <x:c r="AG19" s="69"/>
      <x:c r="AH19" s="69"/>
      <x:c r="AI19" s="69"/>
      <x:c r="AJ19" s="69"/>
      <x:c r="AK19" s="69"/>
      <x:c r="AL19" s="522" t="s">
        <x:v>271</x:v>
      </x:c>
      <x:c r="AM19" s="69"/>
      <x:c r="AN19" s="71"/>
      <x:c r="AO19" s="69"/>
      <x:c r="AP19" s="69"/>
      <x:c r="AQ19" s="69"/>
      <x:c r="AR19" s="71"/>
      <x:c r="AS19" s="69"/>
      <x:c r="AT19" s="71"/>
      <x:c r="AU19" s="69"/>
      <x:c r="AV19" s="69"/>
      <x:c r="AW19" s="69"/>
      <x:c r="AX19" s="69"/>
      <x:c r="AY19" s="69"/>
      <x:c r="AZ19" s="69"/>
      <x:c r="BA19" s="71"/>
      <x:c r="BB19" s="69"/>
      <x:c r="BC19" s="69"/>
      <x:c r="BD19" s="69"/>
      <x:c r="BE19" s="69"/>
      <x:c r="BF19" s="69"/>
      <x:c r="BG19" s="69"/>
      <x:c r="BH19" s="69"/>
      <x:c r="BI19" s="69"/>
      <x:c r="BJ19" s="71"/>
      <x:c r="BK19" s="69"/>
      <x:c r="BL19" s="71"/>
      <x:c r="BM19" s="69"/>
      <x:c r="BN19" s="71"/>
      <x:c r="BO19" s="69"/>
      <x:c r="BP19" s="71"/>
      <x:c r="BQ19" s="69"/>
      <x:c r="BR19" s="69"/>
      <x:c r="BS19" s="69"/>
      <x:c r="BT19" s="69"/>
      <x:c r="BU19" s="69"/>
      <x:c r="BV19" s="522" t="s">
        <x:v>271</x:v>
      </x:c>
      <x:c r="BW19" s="69"/>
      <x:c r="BX19" s="69"/>
      <x:c r="BY19" s="71"/>
      <x:c r="BZ19" s="69"/>
      <x:c r="CA19" s="71"/>
      <x:c r="CB19" s="69"/>
      <x:c r="CC19" s="71"/>
      <x:c r="CD19" s="69"/>
      <x:c r="CE19" s="69"/>
      <x:c r="CF19" s="71"/>
      <x:c r="CG19" s="69"/>
      <x:c r="CH19" s="69"/>
      <x:c r="CI19" s="69"/>
      <x:c r="CJ19" s="69"/>
      <x:c r="CK19" s="69"/>
      <x:c r="CL19" s="69"/>
      <x:c r="CM19" s="69"/>
      <x:c r="CN19" s="586"/>
      <x:c r="CO19" s="69"/>
      <x:c r="CP19" s="71"/>
      <x:c r="CQ19" s="69"/>
      <x:c r="CR19" s="71"/>
      <x:c r="CS19" s="69"/>
      <x:c r="CT19" s="69"/>
      <x:c r="CU19" s="69"/>
      <x:c r="CV19" s="69"/>
      <x:c r="CW19" s="69"/>
      <x:c r="CX19" s="69"/>
      <x:c r="CY19" s="522" t="s">
        <x:v>271</x:v>
      </x:c>
      <x:c r="CZ19" s="69"/>
      <x:c r="DA19" s="71"/>
      <x:c r="DB19" s="69"/>
      <x:c r="DC19" s="71"/>
      <x:c r="DD19" s="69"/>
      <x:c r="DE19" s="71"/>
      <x:c r="DF19" s="69"/>
      <x:c r="DG19" s="105"/>
    </x:row>
    <x:row r="20" spans="1:111" s="275" customFormat="1" ht="18" customHeight="1">
      <x:c r="A20" s="522" t="s">
        <x:v>1387</x:v>
      </x:c>
      <x:c r="B20" s="77"/>
      <x:c r="C20" s="71"/>
      <x:c r="D20" s="69"/>
      <x:c r="E20" s="71"/>
      <x:c r="F20" s="69">
        <x:v>1</x:v>
      </x:c>
      <x:c r="G20" s="71">
        <x:v>1.4079999999999999</x:v>
      </x:c>
      <x:c r="H20" s="69"/>
      <x:c r="I20" s="71"/>
      <x:c r="J20" s="69"/>
      <x:c r="K20" s="69"/>
      <x:c r="L20" s="71"/>
      <x:c r="M20" s="69"/>
      <x:c r="N20" s="69"/>
      <x:c r="O20" s="69"/>
      <x:c r="P20" s="69"/>
      <x:c r="Q20" s="69"/>
      <x:c r="R20" s="71"/>
      <x:c r="S20" s="69">
        <x:v>6</x:v>
      </x:c>
      <x:c r="T20" s="71">
        <x:v>96</x:v>
      </x:c>
      <x:c r="U20" s="69">
        <x:v>1</x:v>
      </x:c>
      <x:c r="V20" s="71">
        <x:v>83</x:v>
      </x:c>
      <x:c r="W20" s="69">
        <x:v>3</x:v>
      </x:c>
      <x:c r="X20" s="69">
        <x:v>52</x:v>
      </x:c>
      <x:c r="Y20" s="69"/>
      <x:c r="Z20" s="69"/>
      <x:c r="AA20" s="69"/>
      <x:c r="AB20" s="69"/>
      <x:c r="AC20" s="69"/>
      <x:c r="AD20" s="69">
        <x:v>2</x:v>
      </x:c>
      <x:c r="AE20" s="69"/>
      <x:c r="AF20" s="69"/>
      <x:c r="AG20" s="69">
        <x:v>1</x:v>
      </x:c>
      <x:c r="AH20" s="69"/>
      <x:c r="AI20" s="69"/>
      <x:c r="AJ20" s="69"/>
      <x:c r="AK20" s="69"/>
      <x:c r="AL20" s="522" t="s">
        <x:v>1387</x:v>
      </x:c>
      <x:c r="AM20" s="69"/>
      <x:c r="AN20" s="71"/>
      <x:c r="AO20" s="69"/>
      <x:c r="AP20" s="69"/>
      <x:c r="AQ20" s="69"/>
      <x:c r="AR20" s="71"/>
      <x:c r="AS20" s="69"/>
      <x:c r="AT20" s="71"/>
      <x:c r="AU20" s="69"/>
      <x:c r="AV20" s="69"/>
      <x:c r="AW20" s="69"/>
      <x:c r="AX20" s="69"/>
      <x:c r="AY20" s="69"/>
      <x:c r="AZ20" s="69">
        <x:v>2</x:v>
      </x:c>
      <x:c r="BA20" s="71">
        <x:v>680</x:v>
      </x:c>
      <x:c r="BB20" s="69"/>
      <x:c r="BC20" s="69"/>
      <x:c r="BD20" s="69"/>
      <x:c r="BE20" s="69">
        <x:v>6</x:v>
      </x:c>
      <x:c r="BF20" s="69">
        <x:v>35</x:v>
      </x:c>
      <x:c r="BG20" s="69"/>
      <x:c r="BH20" s="69"/>
      <x:c r="BI20" s="69"/>
      <x:c r="BJ20" s="71"/>
      <x:c r="BK20" s="69"/>
      <x:c r="BL20" s="71"/>
      <x:c r="BM20" s="69"/>
      <x:c r="BN20" s="71"/>
      <x:c r="BO20" s="69"/>
      <x:c r="BP20" s="71"/>
      <x:c r="BQ20" s="69"/>
      <x:c r="BR20" s="69"/>
      <x:c r="BS20" s="69"/>
      <x:c r="BT20" s="69"/>
      <x:c r="BU20" s="69"/>
      <x:c r="BV20" s="522" t="s">
        <x:v>1387</x:v>
      </x:c>
      <x:c r="BW20" s="69"/>
      <x:c r="BX20" s="69"/>
      <x:c r="BY20" s="71"/>
      <x:c r="BZ20" s="69"/>
      <x:c r="CA20" s="71"/>
      <x:c r="CB20" s="69"/>
      <x:c r="CC20" s="71"/>
      <x:c r="CD20" s="69"/>
      <x:c r="CE20" s="69">
        <x:v>1</x:v>
      </x:c>
      <x:c r="CF20" s="71">
        <x:v>36</x:v>
      </x:c>
      <x:c r="CG20" s="69"/>
      <x:c r="CH20" s="69"/>
      <x:c r="CI20" s="69"/>
      <x:c r="CJ20" s="69">
        <x:v>2</x:v>
      </x:c>
      <x:c r="CK20" s="69"/>
      <x:c r="CL20" s="69"/>
      <x:c r="CM20" s="69"/>
      <x:c r="CN20" s="586"/>
      <x:c r="CO20" s="69"/>
      <x:c r="CP20" s="71"/>
      <x:c r="CQ20" s="69">
        <x:v>1</x:v>
      </x:c>
      <x:c r="CR20" s="71">
        <x:v>560</x:v>
      </x:c>
      <x:c r="CS20" s="69">
        <x:v>72</x:v>
      </x:c>
      <x:c r="CT20" s="69">
        <x:v>1</x:v>
      </x:c>
      <x:c r="CU20" s="69">
        <x:v>0</x:v>
      </x:c>
      <x:c r="CV20" s="69">
        <x:v>4</x:v>
      </x:c>
      <x:c r="CW20" s="69"/>
      <x:c r="CX20" s="69"/>
      <x:c r="CY20" s="522" t="s">
        <x:v>1387</x:v>
      </x:c>
      <x:c r="CZ20" s="69">
        <x:v>2</x:v>
      </x:c>
      <x:c r="DA20" s="71">
        <x:v>118.37</x:v>
      </x:c>
      <x:c r="DB20" s="69"/>
      <x:c r="DC20" s="71"/>
      <x:c r="DD20" s="69"/>
      <x:c r="DE20" s="71"/>
      <x:c r="DF20" s="69"/>
      <x:c r="DG20" s="105"/>
    </x:row>
    <x:row r="21" spans="1:111" s="275" customFormat="1" ht="18" customHeight="1">
      <x:c r="A21" s="288" t="s">
        <x:v>677</x:v>
      </x:c>
      <x:c r="B21" s="77">
        <x:f>B22</x:f>
        <x:v>0</x:v>
      </x:c>
      <x:c r="C21" s="71">
        <x:f t="shared" ref="C21:AK21" si="28">C22</x:f>
        <x:v>0</x:v>
      </x:c>
      <x:c r="D21" s="69">
        <x:f t="shared" si="28"/>
        <x:v>0</x:v>
      </x:c>
      <x:c r="E21" s="71">
        <x:f t="shared" si="28"/>
        <x:v>0</x:v>
      </x:c>
      <x:c r="F21" s="69">
        <x:f t="shared" si="28"/>
        <x:v>0</x:v>
      </x:c>
      <x:c r="G21" s="71">
        <x:f t="shared" si="28"/>
        <x:v>0</x:v>
      </x:c>
      <x:c r="H21" s="69">
        <x:f t="shared" si="28"/>
        <x:v>0</x:v>
      </x:c>
      <x:c r="I21" s="71">
        <x:f t="shared" si="28"/>
        <x:v>0</x:v>
      </x:c>
      <x:c r="J21" s="69">
        <x:f t="shared" si="28"/>
        <x:v>0</x:v>
      </x:c>
      <x:c r="K21" s="69">
        <x:f t="shared" si="28"/>
        <x:v>0</x:v>
      </x:c>
      <x:c r="L21" s="71">
        <x:f t="shared" si="28"/>
        <x:v>0</x:v>
      </x:c>
      <x:c r="M21" s="69">
        <x:f t="shared" si="28"/>
        <x:v>0</x:v>
      </x:c>
      <x:c r="N21" s="69">
        <x:f t="shared" si="28"/>
        <x:v>0</x:v>
      </x:c>
      <x:c r="O21" s="69">
        <x:f t="shared" si="28"/>
        <x:v>0</x:v>
      </x:c>
      <x:c r="P21" s="69">
        <x:f t="shared" si="28"/>
        <x:v>0</x:v>
      </x:c>
      <x:c r="Q21" s="69">
        <x:f t="shared" si="28"/>
        <x:v>0</x:v>
      </x:c>
      <x:c r="R21" s="71">
        <x:f t="shared" si="28"/>
        <x:v>0</x:v>
      </x:c>
      <x:c r="S21" s="69">
        <x:f t="shared" si="28"/>
        <x:v>0</x:v>
      </x:c>
      <x:c r="T21" s="71">
        <x:f t="shared" si="28"/>
        <x:v>0</x:v>
      </x:c>
      <x:c r="U21" s="69">
        <x:f t="shared" si="28"/>
        <x:v>0</x:v>
      </x:c>
      <x:c r="V21" s="71">
        <x:f t="shared" si="28"/>
        <x:v>0</x:v>
      </x:c>
      <x:c r="W21" s="69">
        <x:f t="shared" si="28"/>
        <x:v>0</x:v>
      </x:c>
      <x:c r="X21" s="69">
        <x:f t="shared" si="28"/>
        <x:v>0</x:v>
      </x:c>
      <x:c r="Y21" s="69">
        <x:f t="shared" si="28"/>
        <x:v>0</x:v>
      </x:c>
      <x:c r="Z21" s="69">
        <x:f t="shared" si="28"/>
        <x:v>0</x:v>
      </x:c>
      <x:c r="AA21" s="69">
        <x:f t="shared" si="28"/>
        <x:v>0</x:v>
      </x:c>
      <x:c r="AB21" s="69">
        <x:f t="shared" si="28"/>
        <x:v>0</x:v>
      </x:c>
      <x:c r="AC21" s="69">
        <x:f t="shared" si="28"/>
        <x:v>0</x:v>
      </x:c>
      <x:c r="AD21" s="69">
        <x:f t="shared" si="28"/>
        <x:v>0</x:v>
      </x:c>
      <x:c r="AE21" s="69">
        <x:f t="shared" si="28"/>
        <x:v>0</x:v>
      </x:c>
      <x:c r="AF21" s="69">
        <x:f t="shared" si="28"/>
        <x:v>0</x:v>
      </x:c>
      <x:c r="AG21" s="69">
        <x:f t="shared" si="28"/>
        <x:v>0</x:v>
      </x:c>
      <x:c r="AH21" s="69">
        <x:f t="shared" si="28"/>
        <x:v>0</x:v>
      </x:c>
      <x:c r="AI21" s="69">
        <x:f t="shared" si="28"/>
        <x:v>0</x:v>
      </x:c>
      <x:c r="AJ21" s="69">
        <x:f t="shared" si="28"/>
        <x:v>0</x:v>
      </x:c>
      <x:c r="AK21" s="69">
        <x:f t="shared" si="28"/>
        <x:v>0</x:v>
      </x:c>
      <x:c r="AL21" s="288" t="s">
        <x:v>677</x:v>
      </x:c>
      <x:c r="AM21" s="69">
        <x:f>AM22</x:f>
        <x:v>0</x:v>
      </x:c>
      <x:c r="AN21" s="71">
        <x:f t="shared" ref="AN21:BU21" si="29">AN22</x:f>
        <x:v>0</x:v>
      </x:c>
      <x:c r="AO21" s="69">
        <x:f t="shared" si="29"/>
        <x:v>0</x:v>
      </x:c>
      <x:c r="AP21" s="69">
        <x:f t="shared" si="29"/>
        <x:v>0</x:v>
      </x:c>
      <x:c r="AQ21" s="69">
        <x:f t="shared" si="29"/>
        <x:v>0</x:v>
      </x:c>
      <x:c r="AR21" s="71">
        <x:f t="shared" si="29"/>
        <x:v>0</x:v>
      </x:c>
      <x:c r="AS21" s="69">
        <x:f t="shared" si="29"/>
        <x:v>0</x:v>
      </x:c>
      <x:c r="AT21" s="71">
        <x:f t="shared" si="29"/>
        <x:v>0</x:v>
      </x:c>
      <x:c r="AU21" s="69">
        <x:f t="shared" si="29"/>
        <x:v>0</x:v>
      </x:c>
      <x:c r="AV21" s="69">
        <x:f t="shared" si="29"/>
        <x:v>0</x:v>
      </x:c>
      <x:c r="AW21" s="69">
        <x:f t="shared" si="29"/>
        <x:v>0</x:v>
      </x:c>
      <x:c r="AX21" s="69">
        <x:f t="shared" si="29"/>
        <x:v>0</x:v>
      </x:c>
      <x:c r="AY21" s="69">
        <x:f t="shared" si="29"/>
        <x:v>0</x:v>
      </x:c>
      <x:c r="AZ21" s="69">
        <x:f t="shared" si="29"/>
        <x:v>0</x:v>
      </x:c>
      <x:c r="BA21" s="71">
        <x:f t="shared" si="29"/>
        <x:v>0</x:v>
      </x:c>
      <x:c r="BB21" s="69">
        <x:f t="shared" si="29"/>
        <x:v>0</x:v>
      </x:c>
      <x:c r="BC21" s="69">
        <x:f t="shared" si="29"/>
        <x:v>0</x:v>
      </x:c>
      <x:c r="BD21" s="69">
        <x:f t="shared" si="29"/>
        <x:v>0</x:v>
      </x:c>
      <x:c r="BE21" s="69">
        <x:f t="shared" si="29"/>
        <x:v>0</x:v>
      </x:c>
      <x:c r="BF21" s="69">
        <x:f t="shared" si="29"/>
        <x:v>0</x:v>
      </x:c>
      <x:c r="BG21" s="69">
        <x:f t="shared" si="29"/>
        <x:v>0</x:v>
      </x:c>
      <x:c r="BH21" s="69">
        <x:f t="shared" si="29"/>
        <x:v>0</x:v>
      </x:c>
      <x:c r="BI21" s="69">
        <x:f t="shared" si="29"/>
        <x:v>0</x:v>
      </x:c>
      <x:c r="BJ21" s="71">
        <x:f t="shared" si="29"/>
        <x:v>0</x:v>
      </x:c>
      <x:c r="BK21" s="69">
        <x:f t="shared" si="29"/>
        <x:v>0</x:v>
      </x:c>
      <x:c r="BL21" s="71">
        <x:f t="shared" si="29"/>
        <x:v>0</x:v>
      </x:c>
      <x:c r="BM21" s="69">
        <x:f t="shared" si="29"/>
        <x:v>0</x:v>
      </x:c>
      <x:c r="BN21" s="71">
        <x:f t="shared" si="29"/>
        <x:v>0</x:v>
      </x:c>
      <x:c r="BO21" s="69">
        <x:f t="shared" si="29"/>
        <x:v>0</x:v>
      </x:c>
      <x:c r="BP21" s="71">
        <x:f t="shared" si="29"/>
        <x:v>0</x:v>
      </x:c>
      <x:c r="BQ21" s="69">
        <x:f t="shared" si="29"/>
        <x:v>0</x:v>
      </x:c>
      <x:c r="BR21" s="69">
        <x:f t="shared" si="29"/>
        <x:v>0</x:v>
      </x:c>
      <x:c r="BS21" s="69">
        <x:f t="shared" si="29"/>
        <x:v>0</x:v>
      </x:c>
      <x:c r="BT21" s="69">
        <x:f t="shared" si="29"/>
        <x:v>0</x:v>
      </x:c>
      <x:c r="BU21" s="69">
        <x:f t="shared" si="29"/>
        <x:v>0</x:v>
      </x:c>
      <x:c r="BV21" s="288" t="s">
        <x:v>677</x:v>
      </x:c>
      <x:c r="BW21" s="69">
        <x:f>BW22</x:f>
        <x:v>0</x:v>
      </x:c>
      <x:c r="BX21" s="69">
        <x:f t="shared" ref="BX21:CX21" si="30">BX22</x:f>
        <x:v>0</x:v>
      </x:c>
      <x:c r="BY21" s="71">
        <x:f t="shared" si="30"/>
        <x:v>0</x:v>
      </x:c>
      <x:c r="BZ21" s="69">
        <x:f t="shared" si="30"/>
        <x:v>0</x:v>
      </x:c>
      <x:c r="CA21" s="71">
        <x:f t="shared" si="30"/>
        <x:v>0</x:v>
      </x:c>
      <x:c r="CB21" s="69">
        <x:f t="shared" si="30"/>
        <x:v>0</x:v>
      </x:c>
      <x:c r="CC21" s="71">
        <x:f t="shared" si="30"/>
        <x:v>0</x:v>
      </x:c>
      <x:c r="CD21" s="69">
        <x:f t="shared" si="30"/>
        <x:v>0</x:v>
      </x:c>
      <x:c r="CE21" s="69">
        <x:f t="shared" si="30"/>
        <x:v>0</x:v>
      </x:c>
      <x:c r="CF21" s="71">
        <x:f t="shared" si="30"/>
        <x:v>0</x:v>
      </x:c>
      <x:c r="CG21" s="69">
        <x:f t="shared" si="30"/>
        <x:v>0</x:v>
      </x:c>
      <x:c r="CH21" s="69">
        <x:f t="shared" si="30"/>
        <x:v>0</x:v>
      </x:c>
      <x:c r="CI21" s="69">
        <x:f t="shared" si="30"/>
        <x:v>0</x:v>
      </x:c>
      <x:c r="CJ21" s="69">
        <x:f t="shared" si="30"/>
        <x:v>0</x:v>
      </x:c>
      <x:c r="CK21" s="69">
        <x:f t="shared" si="30"/>
        <x:v>0</x:v>
      </x:c>
      <x:c r="CL21" s="69">
        <x:f t="shared" si="30"/>
        <x:v>0</x:v>
      </x:c>
      <x:c r="CM21" s="69">
        <x:f t="shared" si="30"/>
        <x:v>0</x:v>
      </x:c>
      <x:c r="CN21" s="69">
        <x:f t="shared" si="30"/>
        <x:v>0</x:v>
      </x:c>
      <x:c r="CO21" s="69">
        <x:f t="shared" si="30"/>
        <x:v>0</x:v>
      </x:c>
      <x:c r="CP21" s="71">
        <x:f t="shared" si="30"/>
        <x:v>0</x:v>
      </x:c>
      <x:c r="CQ21" s="69">
        <x:f t="shared" si="30"/>
        <x:v>0</x:v>
      </x:c>
      <x:c r="CR21" s="71">
        <x:f t="shared" si="30"/>
        <x:v>0</x:v>
      </x:c>
      <x:c r="CS21" s="69">
        <x:f t="shared" si="30"/>
        <x:v>0</x:v>
      </x:c>
      <x:c r="CT21" s="69">
        <x:f t="shared" si="30"/>
        <x:v>0</x:v>
      </x:c>
      <x:c r="CU21" s="69">
        <x:f t="shared" si="30"/>
        <x:v>0</x:v>
      </x:c>
      <x:c r="CV21" s="69">
        <x:f t="shared" si="30"/>
        <x:v>0</x:v>
      </x:c>
      <x:c r="CW21" s="69">
        <x:f t="shared" si="30"/>
        <x:v>0</x:v>
      </x:c>
      <x:c r="CX21" s="69">
        <x:f t="shared" si="30"/>
        <x:v>0</x:v>
      </x:c>
      <x:c r="CY21" s="288" t="s">
        <x:v>677</x:v>
      </x:c>
      <x:c r="CZ21" s="69">
        <x:f t="shared" ref="CZ21:DG21" si="31">CZ22</x:f>
        <x:v>0</x:v>
      </x:c>
      <x:c r="DA21" s="71">
        <x:f t="shared" si="31"/>
        <x:v>0</x:v>
      </x:c>
      <x:c r="DB21" s="69">
        <x:f t="shared" si="31"/>
        <x:v>0</x:v>
      </x:c>
      <x:c r="DC21" s="71">
        <x:f t="shared" si="31"/>
        <x:v>0</x:v>
      </x:c>
      <x:c r="DD21" s="69">
        <x:f t="shared" si="31"/>
        <x:v>0</x:v>
      </x:c>
      <x:c r="DE21" s="71">
        <x:f t="shared" si="31"/>
        <x:v>0</x:v>
      </x:c>
      <x:c r="DF21" s="69">
        <x:f t="shared" si="31"/>
        <x:v>0</x:v>
      </x:c>
      <x:c r="DG21" s="105">
        <x:f t="shared" si="31"/>
        <x:v>0</x:v>
      </x:c>
    </x:row>
    <x:row r="22" spans="1:111" s="275" customFormat="1" ht="18" customHeight="1">
      <x:c r="A22" s="522" t="s">
        <x:v>2488</x:v>
      </x:c>
      <x:c r="B22" s="77"/>
      <x:c r="C22" s="71"/>
      <x:c r="D22" s="69"/>
      <x:c r="E22" s="71"/>
      <x:c r="F22" s="69"/>
      <x:c r="G22" s="71"/>
      <x:c r="H22" s="69"/>
      <x:c r="I22" s="71"/>
      <x:c r="J22" s="69"/>
      <x:c r="K22" s="69"/>
      <x:c r="L22" s="71"/>
      <x:c r="M22" s="69"/>
      <x:c r="N22" s="69"/>
      <x:c r="O22" s="69"/>
      <x:c r="P22" s="69"/>
      <x:c r="Q22" s="69"/>
      <x:c r="R22" s="71"/>
      <x:c r="S22" s="69"/>
      <x:c r="T22" s="71"/>
      <x:c r="U22" s="69"/>
      <x:c r="V22" s="71"/>
      <x:c r="W22" s="69"/>
      <x:c r="X22" s="69"/>
      <x:c r="Y22" s="69"/>
      <x:c r="Z22" s="69"/>
      <x:c r="AA22" s="69"/>
      <x:c r="AB22" s="69"/>
      <x:c r="AC22" s="69"/>
      <x:c r="AD22" s="69"/>
      <x:c r="AE22" s="69"/>
      <x:c r="AF22" s="69"/>
      <x:c r="AG22" s="69"/>
      <x:c r="AH22" s="69"/>
      <x:c r="AI22" s="69"/>
      <x:c r="AJ22" s="69"/>
      <x:c r="AK22" s="69"/>
      <x:c r="AL22" s="522" t="s">
        <x:v>2488</x:v>
      </x:c>
      <x:c r="AM22" s="69"/>
      <x:c r="AN22" s="71"/>
      <x:c r="AO22" s="69"/>
      <x:c r="AP22" s="69"/>
      <x:c r="AQ22" s="69"/>
      <x:c r="AR22" s="71"/>
      <x:c r="AS22" s="69"/>
      <x:c r="AT22" s="71"/>
      <x:c r="AU22" s="69"/>
      <x:c r="AV22" s="69"/>
      <x:c r="AW22" s="69"/>
      <x:c r="AX22" s="69"/>
      <x:c r="AY22" s="69"/>
      <x:c r="AZ22" s="69"/>
      <x:c r="BA22" s="71"/>
      <x:c r="BB22" s="69"/>
      <x:c r="BC22" s="69"/>
      <x:c r="BD22" s="69"/>
      <x:c r="BE22" s="69"/>
      <x:c r="BF22" s="69"/>
      <x:c r="BG22" s="69"/>
      <x:c r="BH22" s="69"/>
      <x:c r="BI22" s="69"/>
      <x:c r="BJ22" s="71"/>
      <x:c r="BK22" s="69"/>
      <x:c r="BL22" s="71"/>
      <x:c r="BM22" s="69"/>
      <x:c r="BN22" s="71"/>
      <x:c r="BO22" s="69"/>
      <x:c r="BP22" s="71"/>
      <x:c r="BQ22" s="69"/>
      <x:c r="BR22" s="69"/>
      <x:c r="BS22" s="69"/>
      <x:c r="BT22" s="69"/>
      <x:c r="BU22" s="69"/>
      <x:c r="BV22" s="522" t="s">
        <x:v>2488</x:v>
      </x:c>
      <x:c r="BW22" s="69"/>
      <x:c r="BX22" s="69"/>
      <x:c r="BY22" s="71"/>
      <x:c r="BZ22" s="69"/>
      <x:c r="CA22" s="71"/>
      <x:c r="CB22" s="69"/>
      <x:c r="CC22" s="71"/>
      <x:c r="CD22" s="69"/>
      <x:c r="CE22" s="69"/>
      <x:c r="CF22" s="71"/>
      <x:c r="CG22" s="69"/>
      <x:c r="CH22" s="69"/>
      <x:c r="CI22" s="69"/>
      <x:c r="CJ22" s="69"/>
      <x:c r="CK22" s="69"/>
      <x:c r="CL22" s="69"/>
      <x:c r="CM22" s="69"/>
      <x:c r="CN22" s="69"/>
      <x:c r="CO22" s="69"/>
      <x:c r="CP22" s="71"/>
      <x:c r="CQ22" s="69"/>
      <x:c r="CR22" s="71"/>
      <x:c r="CS22" s="69"/>
      <x:c r="CT22" s="69"/>
      <x:c r="CU22" s="69"/>
      <x:c r="CV22" s="69"/>
      <x:c r="CW22" s="69"/>
      <x:c r="CX22" s="69"/>
      <x:c r="CY22" s="522" t="s">
        <x:v>2488</x:v>
      </x:c>
      <x:c r="CZ22" s="69"/>
      <x:c r="DA22" s="71"/>
      <x:c r="DB22" s="69"/>
      <x:c r="DC22" s="71"/>
      <x:c r="DD22" s="69"/>
      <x:c r="DE22" s="71"/>
      <x:c r="DF22" s="69"/>
      <x:c r="DG22" s="105"/>
    </x:row>
    <x:row r="23" spans="1:111" s="275" customFormat="1" ht="18" customHeight="1">
      <x:c r="A23" s="288" t="s">
        <x:v>1359</x:v>
      </x:c>
      <x:c r="B23" s="77">
        <x:f t="shared" ref="B23:AK23" si="32">B24+B53</x:f>
        <x:v>7</x:v>
      </x:c>
      <x:c r="C23" s="71">
        <x:f t="shared" si="32"/>
        <x:v>802.18000000000006</x:v>
      </x:c>
      <x:c r="D23" s="69">
        <x:f t="shared" si="32"/>
        <x:v>7</x:v>
      </x:c>
      <x:c r="E23" s="71">
        <x:f t="shared" si="32"/>
        <x:v>1427.23</x:v>
      </x:c>
      <x:c r="F23" s="69">
        <x:f t="shared" si="32"/>
        <x:v>0</x:v>
      </x:c>
      <x:c r="G23" s="71">
        <x:f t="shared" si="32"/>
        <x:v>0</x:v>
      </x:c>
      <x:c r="H23" s="69">
        <x:f t="shared" si="32"/>
        <x:v>1</x:v>
      </x:c>
      <x:c r="I23" s="71">
        <x:f t="shared" si="32"/>
        <x:v>113.39</x:v>
      </x:c>
      <x:c r="J23" s="69">
        <x:f t="shared" si="32"/>
        <x:v>23</x:v>
      </x:c>
      <x:c r="K23" s="69">
        <x:f t="shared" si="32"/>
        <x:v>1</x:v>
      </x:c>
      <x:c r="L23" s="71">
        <x:f t="shared" si="32"/>
        <x:v>175</x:v>
      </x:c>
      <x:c r="M23" s="69">
        <x:f t="shared" si="32"/>
        <x:v>1</x:v>
      </x:c>
      <x:c r="N23" s="69">
        <x:f t="shared" si="32"/>
        <x:v>0</x:v>
      </x:c>
      <x:c r="O23" s="69">
        <x:f t="shared" si="32"/>
        <x:v>2</x:v>
      </x:c>
      <x:c r="P23" s="69">
        <x:f t="shared" si="32"/>
        <x:v>2</x:v>
      </x:c>
      <x:c r="Q23" s="69">
        <x:f t="shared" si="32"/>
        <x:v>0</x:v>
      </x:c>
      <x:c r="R23" s="71">
        <x:f t="shared" si="32"/>
        <x:v>0</x:v>
      </x:c>
      <x:c r="S23" s="69">
        <x:f t="shared" si="32"/>
        <x:v>10</x:v>
      </x:c>
      <x:c r="T23" s="71">
        <x:f t="shared" si="32"/>
        <x:v>337.98000000000002</x:v>
      </x:c>
      <x:c r="U23" s="69">
        <x:f t="shared" si="32"/>
        <x:v>2</x:v>
      </x:c>
      <x:c r="V23" s="71">
        <x:f t="shared" si="32"/>
        <x:v>86</x:v>
      </x:c>
      <x:c r="W23" s="69">
        <x:f t="shared" si="32"/>
        <x:v>3</x:v>
      </x:c>
      <x:c r="X23" s="69">
        <x:f t="shared" si="32"/>
        <x:v>213</x:v>
      </x:c>
      <x:c r="Y23" s="69">
        <x:f t="shared" si="32"/>
        <x:v>9</x:v>
      </x:c>
      <x:c r="Z23" s="69">
        <x:f t="shared" si="32"/>
        <x:v>19</x:v>
      </x:c>
      <x:c r="AA23" s="69">
        <x:f t="shared" si="32"/>
        <x:v>18</x:v>
      </x:c>
      <x:c r="AB23" s="69">
        <x:f t="shared" si="32"/>
        <x:v>2</x:v>
      </x:c>
      <x:c r="AC23" s="69">
        <x:f t="shared" si="32"/>
        <x:v>8</x:v>
      </x:c>
      <x:c r="AD23" s="69">
        <x:f t="shared" si="32"/>
        <x:v>8</x:v>
      </x:c>
      <x:c r="AE23" s="69">
        <x:f t="shared" si="32"/>
        <x:v>2</x:v>
      </x:c>
      <x:c r="AF23" s="69">
        <x:f t="shared" si="32"/>
        <x:v>0</x:v>
      </x:c>
      <x:c r="AG23" s="69">
        <x:f t="shared" si="32"/>
        <x:v>24</x:v>
      </x:c>
      <x:c r="AH23" s="69">
        <x:f t="shared" si="32"/>
        <x:v>0</x:v>
      </x:c>
      <x:c r="AI23" s="69">
        <x:f t="shared" si="32"/>
        <x:v>0</x:v>
      </x:c>
      <x:c r="AJ23" s="69">
        <x:f t="shared" si="32"/>
        <x:v>30</x:v>
      </x:c>
      <x:c r="AK23" s="69">
        <x:f t="shared" si="32"/>
        <x:v>47</x:v>
      </x:c>
      <x:c r="AL23" s="288" t="s">
        <x:v>1359</x:v>
      </x:c>
      <x:c r="AM23" s="69">
        <x:f t="shared" ref="AM23:BU23" si="33">AM24+AM53</x:f>
        <x:v>1</x:v>
      </x:c>
      <x:c r="AN23" s="71">
        <x:f t="shared" si="33"/>
        <x:v>600</x:v>
      </x:c>
      <x:c r="AO23" s="69">
        <x:f t="shared" si="33"/>
        <x:v>0</x:v>
      </x:c>
      <x:c r="AP23" s="69">
        <x:f t="shared" si="33"/>
        <x:v>0</x:v>
      </x:c>
      <x:c r="AQ23" s="69">
        <x:f t="shared" si="33"/>
        <x:v>0</x:v>
      </x:c>
      <x:c r="AR23" s="71">
        <x:f t="shared" si="33"/>
        <x:v>0</x:v>
      </x:c>
      <x:c r="AS23" s="69">
        <x:f t="shared" si="33"/>
        <x:v>0</x:v>
      </x:c>
      <x:c r="AT23" s="71">
        <x:f t="shared" si="33"/>
        <x:v>0</x:v>
      </x:c>
      <x:c r="AU23" s="69">
        <x:f t="shared" si="33"/>
        <x:v>0</x:v>
      </x:c>
      <x:c r="AV23" s="69">
        <x:f t="shared" si="33"/>
        <x:v>0</x:v>
      </x:c>
      <x:c r="AW23" s="69">
        <x:f t="shared" si="33"/>
        <x:v>0</x:v>
      </x:c>
      <x:c r="AX23" s="69">
        <x:f t="shared" si="33"/>
        <x:v>2</x:v>
      </x:c>
      <x:c r="AY23" s="69">
        <x:f t="shared" si="33"/>
        <x:v>0</x:v>
      </x:c>
      <x:c r="AZ23" s="69">
        <x:f t="shared" si="33"/>
        <x:v>2</x:v>
      </x:c>
      <x:c r="BA23" s="71">
        <x:f t="shared" si="33"/>
        <x:v>203</x:v>
      </x:c>
      <x:c r="BB23" s="69">
        <x:f t="shared" si="33"/>
        <x:v>0</x:v>
      </x:c>
      <x:c r="BC23" s="69">
        <x:f t="shared" si="33"/>
        <x:v>0</x:v>
      </x:c>
      <x:c r="BD23" s="69">
        <x:f t="shared" si="33"/>
        <x:v>0</x:v>
      </x:c>
      <x:c r="BE23" s="69">
        <x:f t="shared" si="33"/>
        <x:v>20</x:v>
      </x:c>
      <x:c r="BF23" s="69">
        <x:f t="shared" si="33"/>
        <x:v>83</x:v>
      </x:c>
      <x:c r="BG23" s="69">
        <x:f t="shared" si="33"/>
        <x:v>1</x:v>
      </x:c>
      <x:c r="BH23" s="69">
        <x:f t="shared" si="33"/>
        <x:v>1</x:v>
      </x:c>
      <x:c r="BI23" s="69">
        <x:f t="shared" si="33"/>
        <x:v>0</x:v>
      </x:c>
      <x:c r="BJ23" s="71">
        <x:f t="shared" si="33"/>
        <x:v>0</x:v>
      </x:c>
      <x:c r="BK23" s="69">
        <x:f t="shared" si="33"/>
        <x:v>0</x:v>
      </x:c>
      <x:c r="BL23" s="71">
        <x:f t="shared" si="33"/>
        <x:v>0</x:v>
      </x:c>
      <x:c r="BM23" s="69">
        <x:f t="shared" si="33"/>
        <x:v>0</x:v>
      </x:c>
      <x:c r="BN23" s="71">
        <x:f t="shared" si="33"/>
        <x:v>0</x:v>
      </x:c>
      <x:c r="BO23" s="69">
        <x:f t="shared" si="33"/>
        <x:v>0</x:v>
      </x:c>
      <x:c r="BP23" s="71">
        <x:f t="shared" si="33"/>
        <x:v>0</x:v>
      </x:c>
      <x:c r="BQ23" s="69">
        <x:f t="shared" si="33"/>
        <x:v>0</x:v>
      </x:c>
      <x:c r="BR23" s="69">
        <x:f t="shared" si="33"/>
        <x:v>0</x:v>
      </x:c>
      <x:c r="BS23" s="69">
        <x:f t="shared" si="33"/>
        <x:v>0</x:v>
      </x:c>
      <x:c r="BT23" s="69">
        <x:f t="shared" si="33"/>
        <x:v>0</x:v>
      </x:c>
      <x:c r="BU23" s="69">
        <x:f t="shared" si="33"/>
        <x:v>0</x:v>
      </x:c>
      <x:c r="BV23" s="288" t="s">
        <x:v>1359</x:v>
      </x:c>
      <x:c r="BW23" s="69">
        <x:f>BW24+BW53</x:f>
        <x:v>0</x:v>
      </x:c>
      <x:c r="BX23" s="69">
        <x:f t="shared" ref="BX23:CX23" si="34">BX24+BX53</x:f>
        <x:v>0</x:v>
      </x:c>
      <x:c r="BY23" s="71">
        <x:f t="shared" si="34"/>
        <x:v>0</x:v>
      </x:c>
      <x:c r="BZ23" s="69">
        <x:f t="shared" si="34"/>
        <x:v>0</x:v>
      </x:c>
      <x:c r="CA23" s="71">
        <x:f t="shared" si="34"/>
        <x:v>0</x:v>
      </x:c>
      <x:c r="CB23" s="69">
        <x:f t="shared" si="34"/>
        <x:v>0</x:v>
      </x:c>
      <x:c r="CC23" s="71">
        <x:f t="shared" si="34"/>
        <x:v>0</x:v>
      </x:c>
      <x:c r="CD23" s="69">
        <x:f t="shared" si="34"/>
        <x:v>1</x:v>
      </x:c>
      <x:c r="CE23" s="69">
        <x:f t="shared" si="34"/>
        <x:v>2</x:v>
      </x:c>
      <x:c r="CF23" s="71">
        <x:f t="shared" si="34"/>
        <x:v>23.140000000000001</x:v>
      </x:c>
      <x:c r="CG23" s="69">
        <x:f t="shared" si="34"/>
        <x:v>0</x:v>
      </x:c>
      <x:c r="CH23" s="69">
        <x:f t="shared" si="34"/>
        <x:v>1</x:v>
      </x:c>
      <x:c r="CI23" s="69">
        <x:f t="shared" si="34"/>
        <x:v>0</x:v>
      </x:c>
      <x:c r="CJ23" s="69">
        <x:f t="shared" si="34"/>
        <x:v>16</x:v>
      </x:c>
      <x:c r="CK23" s="69">
        <x:f t="shared" si="34"/>
        <x:v>0</x:v>
      </x:c>
      <x:c r="CL23" s="69">
        <x:f t="shared" si="34"/>
        <x:v>1</x:v>
      </x:c>
      <x:c r="CM23" s="69">
        <x:f t="shared" si="34"/>
        <x:v>0</x:v>
      </x:c>
      <x:c r="CN23" s="69">
        <x:f t="shared" si="34"/>
        <x:v>0</x:v>
      </x:c>
      <x:c r="CO23" s="69">
        <x:f t="shared" si="34"/>
        <x:v>1</x:v>
      </x:c>
      <x:c r="CP23" s="71">
        <x:f t="shared" si="34"/>
        <x:v>24</x:v>
      </x:c>
      <x:c r="CQ23" s="69">
        <x:f t="shared" si="34"/>
        <x:v>21</x:v>
      </x:c>
      <x:c r="CR23" s="71">
        <x:f t="shared" si="34"/>
        <x:v>1189.2</x:v>
      </x:c>
      <x:c r="CS23" s="69">
        <x:f t="shared" si="34"/>
        <x:v>201</x:v>
      </x:c>
      <x:c r="CT23" s="69">
        <x:f t="shared" si="34"/>
        <x:v>29</x:v>
      </x:c>
      <x:c r="CU23" s="69">
        <x:f t="shared" si="34"/>
        <x:v>4</x:v>
      </x:c>
      <x:c r="CV23" s="69">
        <x:f t="shared" si="34"/>
        <x:v>11</x:v>
      </x:c>
      <x:c r="CW23" s="69">
        <x:f t="shared" si="34"/>
        <x:v>5</x:v>
      </x:c>
      <x:c r="CX23" s="69">
        <x:f t="shared" si="34"/>
        <x:v>5</x:v>
      </x:c>
      <x:c r="CY23" s="288" t="s">
        <x:v>1359</x:v>
      </x:c>
      <x:c r="CZ23" s="69">
        <x:f>CZ24+CZ53</x:f>
        <x:v>4</x:v>
      </x:c>
      <x:c r="DA23" s="71">
        <x:f t="shared" ref="DA23:DG23" si="35">DA24+DA53</x:f>
        <x:v>109.22</x:v>
      </x:c>
      <x:c r="DB23" s="69">
        <x:f t="shared" si="35"/>
        <x:v>0</x:v>
      </x:c>
      <x:c r="DC23" s="71">
        <x:f t="shared" si="35"/>
        <x:v>0</x:v>
      </x:c>
      <x:c r="DD23" s="69">
        <x:f t="shared" si="35"/>
        <x:v>0</x:v>
      </x:c>
      <x:c r="DE23" s="71">
        <x:f t="shared" si="35"/>
        <x:v>0</x:v>
      </x:c>
      <x:c r="DF23" s="69">
        <x:f t="shared" si="35"/>
        <x:v>0</x:v>
      </x:c>
      <x:c r="DG23" s="105">
        <x:f t="shared" si="35"/>
        <x:v>0</x:v>
      </x:c>
    </x:row>
    <x:row r="24" spans="1:111" s="275" customFormat="1" ht="18" customHeight="1">
      <x:c r="A24" s="288" t="s">
        <x:v>675</x:v>
      </x:c>
      <x:c r="B24" s="77">
        <x:f>SUM(B25:B52)</x:f>
        <x:v>7</x:v>
      </x:c>
      <x:c r="C24" s="71">
        <x:f t="shared" ref="C24:AK24" si="36">SUM(C25:C52)</x:f>
        <x:v>802.18000000000006</x:v>
      </x:c>
      <x:c r="D24" s="69">
        <x:f t="shared" si="36"/>
        <x:v>7</x:v>
      </x:c>
      <x:c r="E24" s="71">
        <x:f t="shared" si="36"/>
        <x:v>1427.23</x:v>
      </x:c>
      <x:c r="F24" s="69">
        <x:f t="shared" si="36"/>
        <x:v>0</x:v>
      </x:c>
      <x:c r="G24" s="71">
        <x:f t="shared" si="36"/>
        <x:v>0</x:v>
      </x:c>
      <x:c r="H24" s="69">
        <x:f t="shared" si="36"/>
        <x:v>1</x:v>
      </x:c>
      <x:c r="I24" s="71">
        <x:f t="shared" si="36"/>
        <x:v>113.39</x:v>
      </x:c>
      <x:c r="J24" s="69">
        <x:f t="shared" si="36"/>
        <x:v>23</x:v>
      </x:c>
      <x:c r="K24" s="69">
        <x:f t="shared" si="36"/>
        <x:v>1</x:v>
      </x:c>
      <x:c r="L24" s="71">
        <x:f t="shared" si="36"/>
        <x:v>175</x:v>
      </x:c>
      <x:c r="M24" s="69">
        <x:f t="shared" si="36"/>
        <x:v>1</x:v>
      </x:c>
      <x:c r="N24" s="69">
        <x:f t="shared" si="36"/>
        <x:v>0</x:v>
      </x:c>
      <x:c r="O24" s="69">
        <x:f t="shared" si="36"/>
        <x:v>2</x:v>
      </x:c>
      <x:c r="P24" s="69">
        <x:f t="shared" si="36"/>
        <x:v>2</x:v>
      </x:c>
      <x:c r="Q24" s="69">
        <x:f t="shared" si="36"/>
        <x:v>0</x:v>
      </x:c>
      <x:c r="R24" s="71">
        <x:f t="shared" si="36"/>
        <x:v>0</x:v>
      </x:c>
      <x:c r="S24" s="69">
        <x:f t="shared" si="36"/>
        <x:v>10</x:v>
      </x:c>
      <x:c r="T24" s="71">
        <x:f t="shared" si="36"/>
        <x:v>337.98000000000002</x:v>
      </x:c>
      <x:c r="U24" s="69">
        <x:f t="shared" si="36"/>
        <x:v>2</x:v>
      </x:c>
      <x:c r="V24" s="71">
        <x:f t="shared" si="36"/>
        <x:v>86</x:v>
      </x:c>
      <x:c r="W24" s="69">
        <x:f t="shared" si="36"/>
        <x:v>3</x:v>
      </x:c>
      <x:c r="X24" s="69">
        <x:f t="shared" si="36"/>
        <x:v>213</x:v>
      </x:c>
      <x:c r="Y24" s="69">
        <x:f t="shared" si="36"/>
        <x:v>9</x:v>
      </x:c>
      <x:c r="Z24" s="69">
        <x:f t="shared" si="36"/>
        <x:v>19</x:v>
      </x:c>
      <x:c r="AA24" s="69">
        <x:f t="shared" si="36"/>
        <x:v>18</x:v>
      </x:c>
      <x:c r="AB24" s="69">
        <x:f t="shared" si="36"/>
        <x:v>2</x:v>
      </x:c>
      <x:c r="AC24" s="69">
        <x:f t="shared" si="36"/>
        <x:v>8</x:v>
      </x:c>
      <x:c r="AD24" s="69">
        <x:f t="shared" si="36"/>
        <x:v>8</x:v>
      </x:c>
      <x:c r="AE24" s="69">
        <x:f t="shared" si="36"/>
        <x:v>2</x:v>
      </x:c>
      <x:c r="AF24" s="69">
        <x:f t="shared" si="36"/>
        <x:v>0</x:v>
      </x:c>
      <x:c r="AG24" s="69">
        <x:f t="shared" si="36"/>
        <x:v>24</x:v>
      </x:c>
      <x:c r="AH24" s="69">
        <x:f t="shared" si="36"/>
        <x:v>0</x:v>
      </x:c>
      <x:c r="AI24" s="69">
        <x:f t="shared" si="36"/>
        <x:v>0</x:v>
      </x:c>
      <x:c r="AJ24" s="69">
        <x:f t="shared" si="36"/>
        <x:v>30</x:v>
      </x:c>
      <x:c r="AK24" s="69">
        <x:f t="shared" si="36"/>
        <x:v>47</x:v>
      </x:c>
      <x:c r="AL24" s="288" t="s">
        <x:v>675</x:v>
      </x:c>
      <x:c r="AM24" s="69">
        <x:f t="shared" ref="AM24:BU24" si="37">SUM(AM25:AM52)</x:f>
        <x:v>1</x:v>
      </x:c>
      <x:c r="AN24" s="71">
        <x:f t="shared" si="37"/>
        <x:v>600</x:v>
      </x:c>
      <x:c r="AO24" s="69">
        <x:f t="shared" si="37"/>
        <x:v>0</x:v>
      </x:c>
      <x:c r="AP24" s="69">
        <x:f t="shared" si="37"/>
        <x:v>0</x:v>
      </x:c>
      <x:c r="AQ24" s="69">
        <x:f t="shared" si="37"/>
        <x:v>0</x:v>
      </x:c>
      <x:c r="AR24" s="71">
        <x:f t="shared" si="37"/>
        <x:v>0</x:v>
      </x:c>
      <x:c r="AS24" s="69">
        <x:f t="shared" si="37"/>
        <x:v>0</x:v>
      </x:c>
      <x:c r="AT24" s="71">
        <x:f t="shared" si="37"/>
        <x:v>0</x:v>
      </x:c>
      <x:c r="AU24" s="69">
        <x:f t="shared" si="37"/>
        <x:v>0</x:v>
      </x:c>
      <x:c r="AV24" s="69">
        <x:f t="shared" si="37"/>
        <x:v>0</x:v>
      </x:c>
      <x:c r="AW24" s="69">
        <x:f t="shared" si="37"/>
        <x:v>0</x:v>
      </x:c>
      <x:c r="AX24" s="69">
        <x:f t="shared" si="37"/>
        <x:v>2</x:v>
      </x:c>
      <x:c r="AY24" s="69">
        <x:f t="shared" si="37"/>
        <x:v>0</x:v>
      </x:c>
      <x:c r="AZ24" s="69">
        <x:f t="shared" si="37"/>
        <x:v>2</x:v>
      </x:c>
      <x:c r="BA24" s="71">
        <x:f t="shared" si="37"/>
        <x:v>203</x:v>
      </x:c>
      <x:c r="BB24" s="69">
        <x:f t="shared" si="37"/>
        <x:v>0</x:v>
      </x:c>
      <x:c r="BC24" s="69">
        <x:f t="shared" si="37"/>
        <x:v>0</x:v>
      </x:c>
      <x:c r="BD24" s="69">
        <x:f t="shared" si="37"/>
        <x:v>0</x:v>
      </x:c>
      <x:c r="BE24" s="69">
        <x:f t="shared" si="37"/>
        <x:v>20</x:v>
      </x:c>
      <x:c r="BF24" s="69">
        <x:f t="shared" si="37"/>
        <x:v>83</x:v>
      </x:c>
      <x:c r="BG24" s="69">
        <x:f t="shared" si="37"/>
        <x:v>1</x:v>
      </x:c>
      <x:c r="BH24" s="69">
        <x:f t="shared" si="37"/>
        <x:v>1</x:v>
      </x:c>
      <x:c r="BI24" s="69">
        <x:f t="shared" si="37"/>
        <x:v>0</x:v>
      </x:c>
      <x:c r="BJ24" s="71">
        <x:f t="shared" si="37"/>
        <x:v>0</x:v>
      </x:c>
      <x:c r="BK24" s="69">
        <x:f t="shared" si="37"/>
        <x:v>0</x:v>
      </x:c>
      <x:c r="BL24" s="71">
        <x:f t="shared" si="37"/>
        <x:v>0</x:v>
      </x:c>
      <x:c r="BM24" s="69">
        <x:f t="shared" si="37"/>
        <x:v>0</x:v>
      </x:c>
      <x:c r="BN24" s="71">
        <x:f t="shared" si="37"/>
        <x:v>0</x:v>
      </x:c>
      <x:c r="BO24" s="69">
        <x:f t="shared" si="37"/>
        <x:v>0</x:v>
      </x:c>
      <x:c r="BP24" s="71">
        <x:f t="shared" si="37"/>
        <x:v>0</x:v>
      </x:c>
      <x:c r="BQ24" s="69">
        <x:f t="shared" si="37"/>
        <x:v>0</x:v>
      </x:c>
      <x:c r="BR24" s="69">
        <x:f t="shared" si="37"/>
        <x:v>0</x:v>
      </x:c>
      <x:c r="BS24" s="69">
        <x:f t="shared" si="37"/>
        <x:v>0</x:v>
      </x:c>
      <x:c r="BT24" s="69">
        <x:f t="shared" si="37"/>
        <x:v>0</x:v>
      </x:c>
      <x:c r="BU24" s="69">
        <x:f t="shared" si="37"/>
        <x:v>0</x:v>
      </x:c>
      <x:c r="BV24" s="288" t="s">
        <x:v>675</x:v>
      </x:c>
      <x:c r="BW24" s="69">
        <x:f t="shared" ref="BW24:CX24" si="38">SUM(BW25:BW52)</x:f>
        <x:v>0</x:v>
      </x:c>
      <x:c r="BX24" s="69">
        <x:f t="shared" si="38"/>
        <x:v>0</x:v>
      </x:c>
      <x:c r="BY24" s="71">
        <x:f t="shared" si="38"/>
        <x:v>0</x:v>
      </x:c>
      <x:c r="BZ24" s="69">
        <x:f t="shared" si="38"/>
        <x:v>0</x:v>
      </x:c>
      <x:c r="CA24" s="71">
        <x:f t="shared" si="38"/>
        <x:v>0</x:v>
      </x:c>
      <x:c r="CB24" s="69">
        <x:f t="shared" si="38"/>
        <x:v>0</x:v>
      </x:c>
      <x:c r="CC24" s="71">
        <x:f t="shared" si="38"/>
        <x:v>0</x:v>
      </x:c>
      <x:c r="CD24" s="69">
        <x:f t="shared" si="38"/>
        <x:v>1</x:v>
      </x:c>
      <x:c r="CE24" s="69">
        <x:f t="shared" si="38"/>
        <x:v>2</x:v>
      </x:c>
      <x:c r="CF24" s="71">
        <x:f t="shared" si="38"/>
        <x:v>23.140000000000001</x:v>
      </x:c>
      <x:c r="CG24" s="69">
        <x:f t="shared" si="38"/>
        <x:v>0</x:v>
      </x:c>
      <x:c r="CH24" s="69">
        <x:f t="shared" si="38"/>
        <x:v>1</x:v>
      </x:c>
      <x:c r="CI24" s="69">
        <x:f t="shared" si="38"/>
        <x:v>0</x:v>
      </x:c>
      <x:c r="CJ24" s="69">
        <x:f t="shared" si="38"/>
        <x:v>16</x:v>
      </x:c>
      <x:c r="CK24" s="69">
        <x:f t="shared" si="38"/>
        <x:v>0</x:v>
      </x:c>
      <x:c r="CL24" s="69">
        <x:f t="shared" si="38"/>
        <x:v>1</x:v>
      </x:c>
      <x:c r="CM24" s="69">
        <x:f t="shared" si="38"/>
        <x:v>0</x:v>
      </x:c>
      <x:c r="CN24" s="69">
        <x:f t="shared" si="38"/>
        <x:v>0</x:v>
      </x:c>
      <x:c r="CO24" s="69">
        <x:f t="shared" si="38"/>
        <x:v>1</x:v>
      </x:c>
      <x:c r="CP24" s="71">
        <x:f t="shared" si="38"/>
        <x:v>24</x:v>
      </x:c>
      <x:c r="CQ24" s="69">
        <x:f t="shared" si="38"/>
        <x:v>21</x:v>
      </x:c>
      <x:c r="CR24" s="71">
        <x:f t="shared" si="38"/>
        <x:v>1189.2</x:v>
      </x:c>
      <x:c r="CS24" s="69">
        <x:f t="shared" si="38"/>
        <x:v>201</x:v>
      </x:c>
      <x:c r="CT24" s="69">
        <x:f t="shared" si="38"/>
        <x:v>29</x:v>
      </x:c>
      <x:c r="CU24" s="69">
        <x:f t="shared" si="38"/>
        <x:v>4</x:v>
      </x:c>
      <x:c r="CV24" s="69">
        <x:f t="shared" si="38"/>
        <x:v>11</x:v>
      </x:c>
      <x:c r="CW24" s="69">
        <x:f t="shared" si="38"/>
        <x:v>5</x:v>
      </x:c>
      <x:c r="CX24" s="69">
        <x:f t="shared" si="38"/>
        <x:v>5</x:v>
      </x:c>
      <x:c r="CY24" s="288" t="s">
        <x:v>675</x:v>
      </x:c>
      <x:c r="CZ24" s="69">
        <x:f t="shared" ref="CZ24:DG24" si="39">SUM(CZ25:CZ52)</x:f>
        <x:v>4</x:v>
      </x:c>
      <x:c r="DA24" s="71">
        <x:f t="shared" si="39"/>
        <x:v>109.22</x:v>
      </x:c>
      <x:c r="DB24" s="69">
        <x:f t="shared" si="39"/>
        <x:v>0</x:v>
      </x:c>
      <x:c r="DC24" s="71">
        <x:f t="shared" si="39"/>
        <x:v>0</x:v>
      </x:c>
      <x:c r="DD24" s="69">
        <x:f t="shared" si="39"/>
        <x:v>0</x:v>
      </x:c>
      <x:c r="DE24" s="71">
        <x:f t="shared" si="39"/>
        <x:v>0</x:v>
      </x:c>
      <x:c r="DF24" s="69">
        <x:f t="shared" si="39"/>
        <x:v>0</x:v>
      </x:c>
      <x:c r="DG24" s="105">
        <x:f t="shared" si="39"/>
        <x:v>0</x:v>
      </x:c>
    </x:row>
    <x:row r="25" spans="1:111" s="275" customFormat="1" ht="18" customHeight="1">
      <x:c r="A25" s="522" t="s">
        <x:v>1920</x:v>
      </x:c>
      <x:c r="B25" s="77"/>
      <x:c r="C25" s="71"/>
      <x:c r="D25" s="69"/>
      <x:c r="E25" s="71"/>
      <x:c r="F25" s="69"/>
      <x:c r="G25" s="71"/>
      <x:c r="H25" s="69"/>
      <x:c r="I25" s="71"/>
      <x:c r="J25" s="69">
        <x:v>1</x:v>
      </x:c>
      <x:c r="K25" s="69"/>
      <x:c r="L25" s="71"/>
      <x:c r="M25" s="69"/>
      <x:c r="N25" s="69"/>
      <x:c r="O25" s="69"/>
      <x:c r="P25" s="69"/>
      <x:c r="Q25" s="69"/>
      <x:c r="R25" s="71"/>
      <x:c r="S25" s="69"/>
      <x:c r="T25" s="71"/>
      <x:c r="U25" s="69">
        <x:v>1</x:v>
      </x:c>
      <x:c r="V25" s="71">
        <x:v>49</x:v>
      </x:c>
      <x:c r="W25" s="69"/>
      <x:c r="X25" s="69">
        <x:v>8</x:v>
      </x:c>
      <x:c r="Y25" s="69"/>
      <x:c r="Z25" s="69"/>
      <x:c r="AA25" s="69"/>
      <x:c r="AB25" s="69"/>
      <x:c r="AC25" s="69">
        <x:v>1</x:v>
      </x:c>
      <x:c r="AD25" s="69"/>
      <x:c r="AE25" s="69"/>
      <x:c r="AF25" s="69"/>
      <x:c r="AG25" s="69">
        <x:v>2</x:v>
      </x:c>
      <x:c r="AH25" s="69"/>
      <x:c r="AI25" s="69"/>
      <x:c r="AJ25" s="69">
        <x:v>3</x:v>
      </x:c>
      <x:c r="AK25" s="69">
        <x:v>6</x:v>
      </x:c>
      <x:c r="AL25" s="522" t="s">
        <x:v>1920</x:v>
      </x:c>
      <x:c r="AM25" s="69"/>
      <x:c r="AN25" s="71"/>
      <x:c r="AO25" s="69"/>
      <x:c r="AP25" s="69"/>
      <x:c r="AQ25" s="69"/>
      <x:c r="AR25" s="71"/>
      <x:c r="AS25" s="69"/>
      <x:c r="AT25" s="71"/>
      <x:c r="AU25" s="69"/>
      <x:c r="AV25" s="69"/>
      <x:c r="AW25" s="69"/>
      <x:c r="AX25" s="69"/>
      <x:c r="AY25" s="69"/>
      <x:c r="AZ25" s="69"/>
      <x:c r="BA25" s="71"/>
      <x:c r="BB25" s="69"/>
      <x:c r="BC25" s="69"/>
      <x:c r="BD25" s="69"/>
      <x:c r="BE25" s="69">
        <x:v>1</x:v>
      </x:c>
      <x:c r="BF25" s="69">
        <x:v>0</x:v>
      </x:c>
      <x:c r="BG25" s="69"/>
      <x:c r="BH25" s="69"/>
      <x:c r="BI25" s="69"/>
      <x:c r="BJ25" s="71"/>
      <x:c r="BK25" s="69"/>
      <x:c r="BL25" s="71"/>
      <x:c r="BM25" s="69"/>
      <x:c r="BN25" s="71"/>
      <x:c r="BO25" s="69"/>
      <x:c r="BP25" s="71"/>
      <x:c r="BQ25" s="69"/>
      <x:c r="BR25" s="69"/>
      <x:c r="BS25" s="69"/>
      <x:c r="BT25" s="69"/>
      <x:c r="BU25" s="69"/>
      <x:c r="BV25" s="522" t="s">
        <x:v>1920</x:v>
      </x:c>
      <x:c r="BW25" s="69"/>
      <x:c r="BX25" s="69"/>
      <x:c r="BY25" s="71"/>
      <x:c r="BZ25" s="69"/>
      <x:c r="CA25" s="71"/>
      <x:c r="CB25" s="69"/>
      <x:c r="CC25" s="71"/>
      <x:c r="CD25" s="69"/>
      <x:c r="CE25" s="69"/>
      <x:c r="CF25" s="71"/>
      <x:c r="CG25" s="69"/>
      <x:c r="CH25" s="69"/>
      <x:c r="CI25" s="69"/>
      <x:c r="CJ25" s="69">
        <x:v>1</x:v>
      </x:c>
      <x:c r="CK25" s="69"/>
      <x:c r="CL25" s="69"/>
      <x:c r="CM25" s="69"/>
      <x:c r="CN25" s="586"/>
      <x:c r="CO25" s="69"/>
      <x:c r="CP25" s="71"/>
      <x:c r="CQ25" s="69"/>
      <x:c r="CR25" s="71"/>
      <x:c r="CS25" s="69">
        <x:v>5</x:v>
      </x:c>
      <x:c r="CT25" s="69">
        <x:v>2</x:v>
      </x:c>
      <x:c r="CU25" s="69"/>
      <x:c r="CV25" s="69"/>
      <x:c r="CW25" s="69"/>
      <x:c r="CX25" s="69"/>
      <x:c r="CY25" s="522" t="s">
        <x:v>1920</x:v>
      </x:c>
      <x:c r="CZ25" s="69">
        <x:v>1</x:v>
      </x:c>
      <x:c r="DA25" s="71">
        <x:v>49</x:v>
      </x:c>
      <x:c r="DB25" s="69"/>
      <x:c r="DC25" s="71"/>
      <x:c r="DD25" s="69"/>
      <x:c r="DE25" s="71"/>
      <x:c r="DF25" s="69"/>
      <x:c r="DG25" s="105"/>
    </x:row>
    <x:row r="26" spans="1:111" s="275" customFormat="1" ht="18" customHeight="1">
      <x:c r="A26" s="522" t="s">
        <x:v>260</x:v>
      </x:c>
      <x:c r="B26" s="77"/>
      <x:c r="C26" s="71"/>
      <x:c r="D26" s="69"/>
      <x:c r="E26" s="71"/>
      <x:c r="F26" s="69"/>
      <x:c r="G26" s="71"/>
      <x:c r="H26" s="69"/>
      <x:c r="I26" s="71"/>
      <x:c r="J26" s="69"/>
      <x:c r="K26" s="69"/>
      <x:c r="L26" s="71"/>
      <x:c r="M26" s="69"/>
      <x:c r="N26" s="69"/>
      <x:c r="O26" s="69"/>
      <x:c r="P26" s="69"/>
      <x:c r="Q26" s="69"/>
      <x:c r="R26" s="71"/>
      <x:c r="S26" s="69"/>
      <x:c r="T26" s="71"/>
      <x:c r="U26" s="69">
        <x:v>1</x:v>
      </x:c>
      <x:c r="V26" s="71">
        <x:v>37</x:v>
      </x:c>
      <x:c r="W26" s="69"/>
      <x:c r="X26" s="69">
        <x:v>6</x:v>
      </x:c>
      <x:c r="Y26" s="69"/>
      <x:c r="Z26" s="69"/>
      <x:c r="AA26" s="69">
        <x:v>1</x:v>
      </x:c>
      <x:c r="AB26" s="69"/>
      <x:c r="AC26" s="69">
        <x:v>0</x:v>
      </x:c>
      <x:c r="AD26" s="69"/>
      <x:c r="AE26" s="69"/>
      <x:c r="AF26" s="69"/>
      <x:c r="AG26" s="69">
        <x:v>1</x:v>
      </x:c>
      <x:c r="AH26" s="69"/>
      <x:c r="AI26" s="69"/>
      <x:c r="AJ26" s="69">
        <x:v>0</x:v>
      </x:c>
      <x:c r="AK26" s="69">
        <x:v>0</x:v>
      </x:c>
      <x:c r="AL26" s="522" t="s">
        <x:v>260</x:v>
      </x:c>
      <x:c r="AM26" s="69"/>
      <x:c r="AN26" s="71"/>
      <x:c r="AO26" s="69"/>
      <x:c r="AP26" s="69"/>
      <x:c r="AQ26" s="69"/>
      <x:c r="AR26" s="71"/>
      <x:c r="AS26" s="69"/>
      <x:c r="AT26" s="71"/>
      <x:c r="AU26" s="69"/>
      <x:c r="AV26" s="69"/>
      <x:c r="AW26" s="69"/>
      <x:c r="AX26" s="69"/>
      <x:c r="AY26" s="69"/>
      <x:c r="AZ26" s="69"/>
      <x:c r="BA26" s="71"/>
      <x:c r="BB26" s="69"/>
      <x:c r="BC26" s="69"/>
      <x:c r="BD26" s="69"/>
      <x:c r="BE26" s="69">
        <x:v>1</x:v>
      </x:c>
      <x:c r="BF26" s="69">
        <x:v>8</x:v>
      </x:c>
      <x:c r="BG26" s="69"/>
      <x:c r="BH26" s="69"/>
      <x:c r="BI26" s="69"/>
      <x:c r="BJ26" s="71"/>
      <x:c r="BK26" s="69"/>
      <x:c r="BL26" s="71"/>
      <x:c r="BM26" s="69"/>
      <x:c r="BN26" s="71"/>
      <x:c r="BO26" s="69"/>
      <x:c r="BP26" s="71"/>
      <x:c r="BQ26" s="69"/>
      <x:c r="BR26" s="69"/>
      <x:c r="BS26" s="69"/>
      <x:c r="BT26" s="69"/>
      <x:c r="BU26" s="69"/>
      <x:c r="BV26" s="522" t="s">
        <x:v>260</x:v>
      </x:c>
      <x:c r="BW26" s="69"/>
      <x:c r="BX26" s="69"/>
      <x:c r="BY26" s="71"/>
      <x:c r="BZ26" s="69"/>
      <x:c r="CA26" s="71"/>
      <x:c r="CB26" s="69"/>
      <x:c r="CC26" s="72"/>
      <x:c r="CD26" s="69"/>
      <x:c r="CE26" s="69">
        <x:v>1</x:v>
      </x:c>
      <x:c r="CF26" s="71">
        <x:v>11.57</x:v>
      </x:c>
      <x:c r="CG26" s="69"/>
      <x:c r="CH26" s="69"/>
      <x:c r="CI26" s="69"/>
      <x:c r="CJ26" s="69">
        <x:v>1</x:v>
      </x:c>
      <x:c r="CK26" s="69"/>
      <x:c r="CL26" s="69"/>
      <x:c r="CM26" s="69"/>
      <x:c r="CN26" s="586"/>
      <x:c r="CO26" s="69"/>
      <x:c r="CP26" s="71"/>
      <x:c r="CQ26" s="69">
        <x:v>1</x:v>
      </x:c>
      <x:c r="CR26" s="71">
        <x:v>58</x:v>
      </x:c>
      <x:c r="CS26" s="69">
        <x:v>8</x:v>
      </x:c>
      <x:c r="CT26" s="69">
        <x:v>2</x:v>
      </x:c>
      <x:c r="CU26" s="69"/>
      <x:c r="CV26" s="69"/>
      <x:c r="CW26" s="69">
        <x:v>1</x:v>
      </x:c>
      <x:c r="CX26" s="69">
        <x:v>1</x:v>
      </x:c>
      <x:c r="CY26" s="522" t="s">
        <x:v>260</x:v>
      </x:c>
      <x:c r="CZ26" s="69">
        <x:v>2</x:v>
      </x:c>
      <x:c r="DA26" s="71">
        <x:v>48.649999999999999</x:v>
      </x:c>
      <x:c r="DB26" s="69"/>
      <x:c r="DC26" s="71"/>
      <x:c r="DD26" s="69"/>
      <x:c r="DE26" s="71"/>
      <x:c r="DF26" s="69"/>
      <x:c r="DG26" s="105"/>
    </x:row>
    <x:row r="27" spans="1:111" s="275" customFormat="1" ht="18" customHeight="1">
      <x:c r="A27" s="522" t="s">
        <x:v>1351</x:v>
      </x:c>
      <x:c r="B27" s="77"/>
      <x:c r="C27" s="71"/>
      <x:c r="D27" s="69"/>
      <x:c r="E27" s="71"/>
      <x:c r="F27" s="69"/>
      <x:c r="G27" s="71"/>
      <x:c r="H27" s="69"/>
      <x:c r="I27" s="71"/>
      <x:c r="J27" s="69"/>
      <x:c r="K27" s="69"/>
      <x:c r="L27" s="71"/>
      <x:c r="M27" s="69"/>
      <x:c r="N27" s="69"/>
      <x:c r="O27" s="69"/>
      <x:c r="P27" s="69"/>
      <x:c r="Q27" s="69"/>
      <x:c r="R27" s="71"/>
      <x:c r="S27" s="69"/>
      <x:c r="T27" s="71"/>
      <x:c r="U27" s="69"/>
      <x:c r="V27" s="71"/>
      <x:c r="W27" s="69"/>
      <x:c r="X27" s="69">
        <x:v>3</x:v>
      </x:c>
      <x:c r="Y27" s="69"/>
      <x:c r="Z27" s="69"/>
      <x:c r="AA27" s="69"/>
      <x:c r="AB27" s="69"/>
      <x:c r="AC27" s="69">
        <x:v>0</x:v>
      </x:c>
      <x:c r="AD27" s="69"/>
      <x:c r="AE27" s="69"/>
      <x:c r="AF27" s="69"/>
      <x:c r="AG27" s="69">
        <x:v>1</x:v>
      </x:c>
      <x:c r="AH27" s="69"/>
      <x:c r="AI27" s="69"/>
      <x:c r="AJ27" s="69">
        <x:v>2</x:v>
      </x:c>
      <x:c r="AK27" s="69">
        <x:v>2</x:v>
      </x:c>
      <x:c r="AL27" s="522" t="s">
        <x:v>1351</x:v>
      </x:c>
      <x:c r="AM27" s="69"/>
      <x:c r="AN27" s="71"/>
      <x:c r="AO27" s="69"/>
      <x:c r="AP27" s="69"/>
      <x:c r="AQ27" s="69"/>
      <x:c r="AR27" s="71"/>
      <x:c r="AS27" s="69"/>
      <x:c r="AT27" s="71"/>
      <x:c r="AU27" s="69"/>
      <x:c r="AV27" s="69"/>
      <x:c r="AW27" s="69"/>
      <x:c r="AX27" s="69"/>
      <x:c r="AY27" s="69"/>
      <x:c r="AZ27" s="69"/>
      <x:c r="BA27" s="71"/>
      <x:c r="BB27" s="69"/>
      <x:c r="BC27" s="69"/>
      <x:c r="BD27" s="69"/>
      <x:c r="BE27" s="69"/>
      <x:c r="BF27" s="69"/>
      <x:c r="BG27" s="69"/>
      <x:c r="BH27" s="69"/>
      <x:c r="BI27" s="69"/>
      <x:c r="BJ27" s="71"/>
      <x:c r="BK27" s="69"/>
      <x:c r="BL27" s="71"/>
      <x:c r="BM27" s="69"/>
      <x:c r="BN27" s="71"/>
      <x:c r="BO27" s="69"/>
      <x:c r="BP27" s="71"/>
      <x:c r="BQ27" s="69"/>
      <x:c r="BR27" s="69"/>
      <x:c r="BS27" s="69"/>
      <x:c r="BT27" s="69"/>
      <x:c r="BU27" s="69"/>
      <x:c r="BV27" s="522" t="s">
        <x:v>1351</x:v>
      </x:c>
      <x:c r="BW27" s="69"/>
      <x:c r="BX27" s="69"/>
      <x:c r="BY27" s="71"/>
      <x:c r="BZ27" s="69"/>
      <x:c r="CA27" s="71"/>
      <x:c r="CB27" s="69"/>
      <x:c r="CC27" s="71"/>
      <x:c r="CD27" s="69"/>
      <x:c r="CE27" s="69"/>
      <x:c r="CF27" s="71"/>
      <x:c r="CG27" s="69"/>
      <x:c r="CH27" s="69"/>
      <x:c r="CI27" s="69"/>
      <x:c r="CJ27" s="69">
        <x:v>1</x:v>
      </x:c>
      <x:c r="CK27" s="69"/>
      <x:c r="CL27" s="69"/>
      <x:c r="CM27" s="69"/>
      <x:c r="CN27" s="586"/>
      <x:c r="CO27" s="69"/>
      <x:c r="CP27" s="71"/>
      <x:c r="CQ27" s="69">
        <x:v>1</x:v>
      </x:c>
      <x:c r="CR27" s="71">
        <x:v>38</x:v>
      </x:c>
      <x:c r="CS27" s="69">
        <x:v>3</x:v>
      </x:c>
      <x:c r="CT27" s="69">
        <x:v>2</x:v>
      </x:c>
      <x:c r="CU27" s="69"/>
      <x:c r="CV27" s="69"/>
      <x:c r="CW27" s="69">
        <x:v>1</x:v>
      </x:c>
      <x:c r="CX27" s="69">
        <x:v>1</x:v>
      </x:c>
      <x:c r="CY27" s="522" t="s">
        <x:v>1351</x:v>
      </x:c>
      <x:c r="CZ27" s="69"/>
      <x:c r="DA27" s="71"/>
      <x:c r="DB27" s="69"/>
      <x:c r="DC27" s="71"/>
      <x:c r="DD27" s="69"/>
      <x:c r="DE27" s="71"/>
      <x:c r="DF27" s="69"/>
      <x:c r="DG27" s="105"/>
    </x:row>
    <x:row r="28" spans="1:111" s="275" customFormat="1" ht="18" customHeight="1">
      <x:c r="A28" s="522" t="s">
        <x:v>1758</x:v>
      </x:c>
      <x:c r="B28" s="77"/>
      <x:c r="C28" s="71"/>
      <x:c r="D28" s="69"/>
      <x:c r="E28" s="71"/>
      <x:c r="F28" s="69"/>
      <x:c r="G28" s="71"/>
      <x:c r="H28" s="69"/>
      <x:c r="I28" s="71"/>
      <x:c r="J28" s="69"/>
      <x:c r="K28" s="69"/>
      <x:c r="L28" s="71"/>
      <x:c r="M28" s="69"/>
      <x:c r="N28" s="69"/>
      <x:c r="O28" s="69"/>
      <x:c r="P28" s="69"/>
      <x:c r="Q28" s="69"/>
      <x:c r="R28" s="71"/>
      <x:c r="S28" s="69"/>
      <x:c r="T28" s="71"/>
      <x:c r="U28" s="69"/>
      <x:c r="V28" s="71"/>
      <x:c r="W28" s="69"/>
      <x:c r="X28" s="69">
        <x:v>5</x:v>
      </x:c>
      <x:c r="Y28" s="69"/>
      <x:c r="Z28" s="69"/>
      <x:c r="AA28" s="69">
        <x:v>0</x:v>
      </x:c>
      <x:c r="AB28" s="94"/>
      <x:c r="AC28" s="69">
        <x:v>0</x:v>
      </x:c>
      <x:c r="AD28" s="69"/>
      <x:c r="AE28" s="69"/>
      <x:c r="AF28" s="69"/>
      <x:c r="AG28" s="69">
        <x:v>1</x:v>
      </x:c>
      <x:c r="AH28" s="69"/>
      <x:c r="AI28" s="69"/>
      <x:c r="AJ28" s="69"/>
      <x:c r="AK28" s="69"/>
      <x:c r="AL28" s="522" t="s">
        <x:v>1758</x:v>
      </x:c>
      <x:c r="AM28" s="69"/>
      <x:c r="AN28" s="71"/>
      <x:c r="AO28" s="69"/>
      <x:c r="AP28" s="69"/>
      <x:c r="AQ28" s="69"/>
      <x:c r="AR28" s="71"/>
      <x:c r="AS28" s="69"/>
      <x:c r="AT28" s="71"/>
      <x:c r="AU28" s="69"/>
      <x:c r="AV28" s="69"/>
      <x:c r="AW28" s="69"/>
      <x:c r="AX28" s="69"/>
      <x:c r="AY28" s="69"/>
      <x:c r="AZ28" s="69"/>
      <x:c r="BA28" s="71"/>
      <x:c r="BB28" s="69"/>
      <x:c r="BC28" s="69"/>
      <x:c r="BD28" s="69"/>
      <x:c r="BE28" s="69">
        <x:v>1</x:v>
      </x:c>
      <x:c r="BF28" s="69">
        <x:v>4</x:v>
      </x:c>
      <x:c r="BG28" s="69"/>
      <x:c r="BH28" s="69"/>
      <x:c r="BI28" s="69"/>
      <x:c r="BJ28" s="71"/>
      <x:c r="BK28" s="69"/>
      <x:c r="BL28" s="71"/>
      <x:c r="BM28" s="69"/>
      <x:c r="BN28" s="71"/>
      <x:c r="BO28" s="69"/>
      <x:c r="BP28" s="71"/>
      <x:c r="BQ28" s="69"/>
      <x:c r="BR28" s="69"/>
      <x:c r="BS28" s="69"/>
      <x:c r="BT28" s="69"/>
      <x:c r="BU28" s="69"/>
      <x:c r="BV28" s="522" t="s">
        <x:v>1758</x:v>
      </x:c>
      <x:c r="BW28" s="69"/>
      <x:c r="BX28" s="69"/>
      <x:c r="BY28" s="71"/>
      <x:c r="BZ28" s="69"/>
      <x:c r="CA28" s="71"/>
      <x:c r="CB28" s="69"/>
      <x:c r="CC28" s="71"/>
      <x:c r="CD28" s="69"/>
      <x:c r="CE28" s="69"/>
      <x:c r="CF28" s="71"/>
      <x:c r="CG28" s="69"/>
      <x:c r="CH28" s="69"/>
      <x:c r="CI28" s="69"/>
      <x:c r="CJ28" s="69"/>
      <x:c r="CK28" s="69"/>
      <x:c r="CL28" s="69"/>
      <x:c r="CM28" s="69"/>
      <x:c r="CN28" s="586"/>
      <x:c r="CO28" s="69"/>
      <x:c r="CP28" s="71"/>
      <x:c r="CQ28" s="69">
        <x:v>1</x:v>
      </x:c>
      <x:c r="CR28" s="71">
        <x:v>51</x:v>
      </x:c>
      <x:c r="CS28" s="69">
        <x:v>3</x:v>
      </x:c>
      <x:c r="CT28" s="69">
        <x:v>2</x:v>
      </x:c>
      <x:c r="CU28" s="69"/>
      <x:c r="CV28" s="69"/>
      <x:c r="CW28" s="69">
        <x:v>1</x:v>
      </x:c>
      <x:c r="CX28" s="69">
        <x:v>1</x:v>
      </x:c>
      <x:c r="CY28" s="522" t="s">
        <x:v>1758</x:v>
      </x:c>
      <x:c r="CZ28" s="69"/>
      <x:c r="DA28" s="71"/>
      <x:c r="DB28" s="69"/>
      <x:c r="DC28" s="71"/>
      <x:c r="DD28" s="69"/>
      <x:c r="DE28" s="71"/>
      <x:c r="DF28" s="69"/>
      <x:c r="DG28" s="105"/>
    </x:row>
    <x:row r="29" spans="1:111" s="275" customFormat="1" ht="18" customHeight="1">
      <x:c r="A29" s="522" t="s">
        <x:v>1814</x:v>
      </x:c>
      <x:c r="B29" s="77"/>
      <x:c r="C29" s="71"/>
      <x:c r="D29" s="69"/>
      <x:c r="E29" s="71"/>
      <x:c r="F29" s="69"/>
      <x:c r="G29" s="71"/>
      <x:c r="H29" s="69"/>
      <x:c r="I29" s="71"/>
      <x:c r="J29" s="69"/>
      <x:c r="K29" s="69"/>
      <x:c r="L29" s="71"/>
      <x:c r="M29" s="69"/>
      <x:c r="N29" s="69"/>
      <x:c r="O29" s="69"/>
      <x:c r="P29" s="69"/>
      <x:c r="Q29" s="69"/>
      <x:c r="R29" s="71"/>
      <x:c r="S29" s="69"/>
      <x:c r="T29" s="71"/>
      <x:c r="U29" s="69"/>
      <x:c r="V29" s="71"/>
      <x:c r="W29" s="69"/>
      <x:c r="X29" s="69">
        <x:v>6</x:v>
      </x:c>
      <x:c r="Y29" s="69">
        <x:v>1</x:v>
      </x:c>
      <x:c r="Z29" s="69">
        <x:v>1</x:v>
      </x:c>
      <x:c r="AA29" s="69">
        <x:v>1</x:v>
      </x:c>
      <x:c r="AB29" s="69"/>
      <x:c r="AC29" s="94">
        <x:v>1</x:v>
      </x:c>
      <x:c r="AD29" s="69">
        <x:v>1</x:v>
      </x:c>
      <x:c r="AE29" s="69"/>
      <x:c r="AF29" s="69"/>
      <x:c r="AG29" s="69">
        <x:v>1</x:v>
      </x:c>
      <x:c r="AH29" s="69"/>
      <x:c r="AI29" s="69"/>
      <x:c r="AJ29" s="69">
        <x:v>1</x:v>
      </x:c>
      <x:c r="AK29" s="69">
        <x:v>2</x:v>
      </x:c>
      <x:c r="AL29" s="522" t="s">
        <x:v>1814</x:v>
      </x:c>
      <x:c r="AM29" s="69"/>
      <x:c r="AN29" s="71"/>
      <x:c r="AO29" s="69"/>
      <x:c r="AP29" s="69"/>
      <x:c r="AQ29" s="69"/>
      <x:c r="AR29" s="71"/>
      <x:c r="AS29" s="69"/>
      <x:c r="AT29" s="71"/>
      <x:c r="AU29" s="69"/>
      <x:c r="AV29" s="69"/>
      <x:c r="AW29" s="69"/>
      <x:c r="AX29" s="69"/>
      <x:c r="AY29" s="69"/>
      <x:c r="AZ29" s="69"/>
      <x:c r="BA29" s="71"/>
      <x:c r="BB29" s="69"/>
      <x:c r="BC29" s="69"/>
      <x:c r="BD29" s="69"/>
      <x:c r="BE29" s="69">
        <x:v>1</x:v>
      </x:c>
      <x:c r="BF29" s="69">
        <x:v>3</x:v>
      </x:c>
      <x:c r="BG29" s="69"/>
      <x:c r="BH29" s="69"/>
      <x:c r="BI29" s="69"/>
      <x:c r="BJ29" s="71"/>
      <x:c r="BK29" s="69"/>
      <x:c r="BL29" s="71"/>
      <x:c r="BM29" s="69"/>
      <x:c r="BN29" s="71"/>
      <x:c r="BO29" s="69"/>
      <x:c r="BP29" s="71"/>
      <x:c r="BQ29" s="69"/>
      <x:c r="BR29" s="69"/>
      <x:c r="BS29" s="69"/>
      <x:c r="BT29" s="69"/>
      <x:c r="BU29" s="69"/>
      <x:c r="BV29" s="522" t="s">
        <x:v>1814</x:v>
      </x:c>
      <x:c r="BW29" s="69"/>
      <x:c r="BX29" s="69"/>
      <x:c r="BY29" s="71"/>
      <x:c r="BZ29" s="69"/>
      <x:c r="CA29" s="71"/>
      <x:c r="CB29" s="69"/>
      <x:c r="CC29" s="71"/>
      <x:c r="CD29" s="69"/>
      <x:c r="CE29" s="69"/>
      <x:c r="CF29" s="71"/>
      <x:c r="CG29" s="69"/>
      <x:c r="CH29" s="69"/>
      <x:c r="CI29" s="69"/>
      <x:c r="CJ29" s="69">
        <x:v>1</x:v>
      </x:c>
      <x:c r="CK29" s="69"/>
      <x:c r="CL29" s="69"/>
      <x:c r="CM29" s="69"/>
      <x:c r="CN29" s="586"/>
      <x:c r="CO29" s="69"/>
      <x:c r="CP29" s="71"/>
      <x:c r="CQ29" s="69">
        <x:v>1</x:v>
      </x:c>
      <x:c r="CR29" s="71">
        <x:v>16</x:v>
      </x:c>
      <x:c r="CS29" s="69">
        <x:v>4</x:v>
      </x:c>
      <x:c r="CT29" s="69">
        <x:v>2</x:v>
      </x:c>
      <x:c r="CU29" s="69"/>
      <x:c r="CV29" s="69"/>
      <x:c r="CW29" s="69"/>
      <x:c r="CX29" s="69"/>
      <x:c r="CY29" s="522" t="s">
        <x:v>1814</x:v>
      </x:c>
      <x:c r="CZ29" s="69"/>
      <x:c r="DA29" s="71"/>
      <x:c r="DB29" s="69"/>
      <x:c r="DC29" s="71"/>
      <x:c r="DD29" s="69"/>
      <x:c r="DE29" s="71"/>
      <x:c r="DF29" s="69"/>
      <x:c r="DG29" s="105"/>
    </x:row>
    <x:row r="30" spans="1:111" s="275" customFormat="1" ht="18" customHeight="1">
      <x:c r="A30" s="522" t="s">
        <x:v>1923</x:v>
      </x:c>
      <x:c r="B30" s="77"/>
      <x:c r="C30" s="71"/>
      <x:c r="D30" s="69"/>
      <x:c r="E30" s="71"/>
      <x:c r="F30" s="69"/>
      <x:c r="G30" s="71"/>
      <x:c r="H30" s="69"/>
      <x:c r="I30" s="71"/>
      <x:c r="J30" s="69"/>
      <x:c r="K30" s="69"/>
      <x:c r="L30" s="71"/>
      <x:c r="M30" s="69"/>
      <x:c r="N30" s="69"/>
      <x:c r="O30" s="69"/>
      <x:c r="P30" s="69"/>
      <x:c r="Q30" s="69"/>
      <x:c r="R30" s="71"/>
      <x:c r="S30" s="69"/>
      <x:c r="T30" s="71"/>
      <x:c r="U30" s="69"/>
      <x:c r="V30" s="71"/>
      <x:c r="W30" s="69"/>
      <x:c r="X30" s="69">
        <x:v>6</x:v>
      </x:c>
      <x:c r="Y30" s="69">
        <x:v>1</x:v>
      </x:c>
      <x:c r="Z30" s="69">
        <x:v>1</x:v>
      </x:c>
      <x:c r="AA30" s="69"/>
      <x:c r="AB30" s="69"/>
      <x:c r="AC30" s="69"/>
      <x:c r="AD30" s="69"/>
      <x:c r="AE30" s="69"/>
      <x:c r="AF30" s="69"/>
      <x:c r="AG30" s="69"/>
      <x:c r="AH30" s="69"/>
      <x:c r="AI30" s="69"/>
      <x:c r="AJ30" s="69"/>
      <x:c r="AK30" s="69"/>
      <x:c r="AL30" s="522" t="s">
        <x:v>1923</x:v>
      </x:c>
      <x:c r="AM30" s="69"/>
      <x:c r="AN30" s="71"/>
      <x:c r="AO30" s="69"/>
      <x:c r="AP30" s="69"/>
      <x:c r="AQ30" s="69"/>
      <x:c r="AR30" s="71"/>
      <x:c r="AS30" s="69"/>
      <x:c r="AT30" s="71"/>
      <x:c r="AU30" s="69"/>
      <x:c r="AV30" s="69"/>
      <x:c r="AW30" s="69"/>
      <x:c r="AX30" s="69">
        <x:v>1</x:v>
      </x:c>
      <x:c r="AY30" s="69"/>
      <x:c r="AZ30" s="69">
        <x:v>1</x:v>
      </x:c>
      <x:c r="BA30" s="71">
        <x:v>1</x:v>
      </x:c>
      <x:c r="BB30" s="69"/>
      <x:c r="BC30" s="69"/>
      <x:c r="BD30" s="69"/>
      <x:c r="BE30" s="69">
        <x:v>1</x:v>
      </x:c>
      <x:c r="BF30" s="69">
        <x:v>4</x:v>
      </x:c>
      <x:c r="BG30" s="69"/>
      <x:c r="BH30" s="69"/>
      <x:c r="BI30" s="69"/>
      <x:c r="BJ30" s="71"/>
      <x:c r="BK30" s="69"/>
      <x:c r="BL30" s="71"/>
      <x:c r="BM30" s="69"/>
      <x:c r="BN30" s="71"/>
      <x:c r="BO30" s="69"/>
      <x:c r="BP30" s="71"/>
      <x:c r="BQ30" s="69"/>
      <x:c r="BR30" s="69"/>
      <x:c r="BS30" s="69"/>
      <x:c r="BT30" s="69"/>
      <x:c r="BU30" s="69"/>
      <x:c r="BV30" s="522" t="s">
        <x:v>1923</x:v>
      </x:c>
      <x:c r="BW30" s="69"/>
      <x:c r="BX30" s="69"/>
      <x:c r="BY30" s="71"/>
      <x:c r="BZ30" s="69"/>
      <x:c r="CA30" s="71"/>
      <x:c r="CB30" s="69"/>
      <x:c r="CC30" s="71"/>
      <x:c r="CD30" s="69"/>
      <x:c r="CE30" s="69">
        <x:v>1</x:v>
      </x:c>
      <x:c r="CF30" s="71">
        <x:v>11.57</x:v>
      </x:c>
      <x:c r="CG30" s="69"/>
      <x:c r="CH30" s="69"/>
      <x:c r="CI30" s="69"/>
      <x:c r="CJ30" s="69"/>
      <x:c r="CK30" s="69"/>
      <x:c r="CL30" s="69"/>
      <x:c r="CM30" s="69"/>
      <x:c r="CN30" s="586"/>
      <x:c r="CO30" s="69"/>
      <x:c r="CP30" s="71"/>
      <x:c r="CQ30" s="69">
        <x:v>1</x:v>
      </x:c>
      <x:c r="CR30" s="71">
        <x:v>68</x:v>
      </x:c>
      <x:c r="CS30" s="69">
        <x:v>11</x:v>
      </x:c>
      <x:c r="CT30" s="69">
        <x:v>1</x:v>
      </x:c>
      <x:c r="CU30" s="69"/>
      <x:c r="CV30" s="69"/>
      <x:c r="CW30" s="69"/>
      <x:c r="CX30" s="69"/>
      <x:c r="CY30" s="522" t="s">
        <x:v>1923</x:v>
      </x:c>
      <x:c r="CZ30" s="69">
        <x:v>1</x:v>
      </x:c>
      <x:c r="DA30" s="71">
        <x:v>11.57</x:v>
      </x:c>
      <x:c r="DB30" s="69"/>
      <x:c r="DC30" s="71"/>
      <x:c r="DD30" s="69"/>
      <x:c r="DE30" s="71"/>
      <x:c r="DF30" s="69"/>
      <x:c r="DG30" s="105"/>
    </x:row>
    <x:row r="31" spans="1:111" s="275" customFormat="1" ht="18" customHeight="1">
      <x:c r="A31" s="522" t="s">
        <x:v>1266</x:v>
      </x:c>
      <x:c r="B31" s="77"/>
      <x:c r="C31" s="71"/>
      <x:c r="D31" s="69"/>
      <x:c r="E31" s="71"/>
      <x:c r="F31" s="69"/>
      <x:c r="G31" s="71"/>
      <x:c r="H31" s="69"/>
      <x:c r="I31" s="71"/>
      <x:c r="J31" s="69"/>
      <x:c r="K31" s="69"/>
      <x:c r="L31" s="71"/>
      <x:c r="M31" s="69"/>
      <x:c r="N31" s="69"/>
      <x:c r="O31" s="69"/>
      <x:c r="P31" s="69"/>
      <x:c r="Q31" s="69"/>
      <x:c r="R31" s="71"/>
      <x:c r="S31" s="69"/>
      <x:c r="T31" s="71"/>
      <x:c r="U31" s="69"/>
      <x:c r="V31" s="71"/>
      <x:c r="W31" s="69"/>
      <x:c r="X31" s="69">
        <x:v>6</x:v>
      </x:c>
      <x:c r="Y31" s="69">
        <x:v>1</x:v>
      </x:c>
      <x:c r="Z31" s="69">
        <x:v>1</x:v>
      </x:c>
      <x:c r="AA31" s="69">
        <x:v>1</x:v>
      </x:c>
      <x:c r="AB31" s="69"/>
      <x:c r="AC31" s="69"/>
      <x:c r="AD31" s="69"/>
      <x:c r="AE31" s="69"/>
      <x:c r="AF31" s="69"/>
      <x:c r="AG31" s="69">
        <x:v>1</x:v>
      </x:c>
      <x:c r="AH31" s="69"/>
      <x:c r="AI31" s="69"/>
      <x:c r="AJ31" s="69"/>
      <x:c r="AK31" s="69"/>
      <x:c r="AL31" s="522" t="s">
        <x:v>1266</x:v>
      </x:c>
      <x:c r="AM31" s="69"/>
      <x:c r="AN31" s="71"/>
      <x:c r="AO31" s="69"/>
      <x:c r="AP31" s="69"/>
      <x:c r="AQ31" s="69"/>
      <x:c r="AR31" s="71"/>
      <x:c r="AS31" s="69"/>
      <x:c r="AT31" s="71"/>
      <x:c r="AU31" s="69"/>
      <x:c r="AV31" s="69"/>
      <x:c r="AW31" s="69"/>
      <x:c r="AX31" s="69"/>
      <x:c r="AY31" s="69"/>
      <x:c r="AZ31" s="69"/>
      <x:c r="BA31" s="71"/>
      <x:c r="BB31" s="69"/>
      <x:c r="BC31" s="69"/>
      <x:c r="BD31" s="69"/>
      <x:c r="BE31" s="69">
        <x:v>1</x:v>
      </x:c>
      <x:c r="BF31" s="69">
        <x:v>0</x:v>
      </x:c>
      <x:c r="BG31" s="69"/>
      <x:c r="BH31" s="69"/>
      <x:c r="BI31" s="69"/>
      <x:c r="BJ31" s="71"/>
      <x:c r="BK31" s="69"/>
      <x:c r="BL31" s="71"/>
      <x:c r="BM31" s="69"/>
      <x:c r="BN31" s="71"/>
      <x:c r="BO31" s="69"/>
      <x:c r="BP31" s="71"/>
      <x:c r="BQ31" s="69"/>
      <x:c r="BR31" s="69"/>
      <x:c r="BS31" s="69"/>
      <x:c r="BT31" s="69"/>
      <x:c r="BU31" s="69"/>
      <x:c r="BV31" s="522" t="s">
        <x:v>1266</x:v>
      </x:c>
      <x:c r="BW31" s="69"/>
      <x:c r="BX31" s="69"/>
      <x:c r="BY31" s="71"/>
      <x:c r="BZ31" s="69"/>
      <x:c r="CA31" s="71"/>
      <x:c r="CB31" s="69"/>
      <x:c r="CC31" s="71"/>
      <x:c r="CD31" s="69"/>
      <x:c r="CE31" s="69"/>
      <x:c r="CF31" s="71"/>
      <x:c r="CG31" s="69"/>
      <x:c r="CH31" s="69"/>
      <x:c r="CI31" s="69"/>
      <x:c r="CJ31" s="69"/>
      <x:c r="CK31" s="69"/>
      <x:c r="CL31" s="69"/>
      <x:c r="CM31" s="69"/>
      <x:c r="CN31" s="586"/>
      <x:c r="CO31" s="69"/>
      <x:c r="CP31" s="71"/>
      <x:c r="CQ31" s="69">
        <x:v>1</x:v>
      </x:c>
      <x:c r="CR31" s="71">
        <x:v>41</x:v>
      </x:c>
      <x:c r="CS31" s="69">
        <x:v>5</x:v>
      </x:c>
      <x:c r="CT31" s="69">
        <x:v>1</x:v>
      </x:c>
      <x:c r="CU31" s="69"/>
      <x:c r="CV31" s="69"/>
      <x:c r="CW31" s="69"/>
      <x:c r="CX31" s="69"/>
      <x:c r="CY31" s="522" t="s">
        <x:v>1266</x:v>
      </x:c>
      <x:c r="CZ31" s="69"/>
      <x:c r="DA31" s="71"/>
      <x:c r="DB31" s="69"/>
      <x:c r="DC31" s="71"/>
      <x:c r="DD31" s="69"/>
      <x:c r="DE31" s="71"/>
      <x:c r="DF31" s="69"/>
      <x:c r="DG31" s="105"/>
    </x:row>
    <x:row r="32" spans="1:111" s="275" customFormat="1" ht="18" customHeight="1">
      <x:c r="A32" s="522" t="s">
        <x:v>1152</x:v>
      </x:c>
      <x:c r="B32" s="77"/>
      <x:c r="C32" s="71"/>
      <x:c r="D32" s="69"/>
      <x:c r="E32" s="71"/>
      <x:c r="F32" s="69"/>
      <x:c r="G32" s="71"/>
      <x:c r="H32" s="69"/>
      <x:c r="I32" s="71"/>
      <x:c r="J32" s="69">
        <x:v>1</x:v>
      </x:c>
      <x:c r="K32" s="69"/>
      <x:c r="L32" s="71"/>
      <x:c r="M32" s="69"/>
      <x:c r="N32" s="69"/>
      <x:c r="O32" s="69"/>
      <x:c r="P32" s="69"/>
      <x:c r="Q32" s="69"/>
      <x:c r="R32" s="71"/>
      <x:c r="S32" s="69"/>
      <x:c r="T32" s="71"/>
      <x:c r="U32" s="69"/>
      <x:c r="V32" s="71"/>
      <x:c r="W32" s="69"/>
      <x:c r="X32" s="69">
        <x:v>10</x:v>
      </x:c>
      <x:c r="Y32" s="69"/>
      <x:c r="Z32" s="69"/>
      <x:c r="AA32" s="69"/>
      <x:c r="AB32" s="69"/>
      <x:c r="AC32" s="69"/>
      <x:c r="AD32" s="69"/>
      <x:c r="AE32" s="69"/>
      <x:c r="AF32" s="69"/>
      <x:c r="AG32" s="69"/>
      <x:c r="AH32" s="69"/>
      <x:c r="AI32" s="69"/>
      <x:c r="AJ32" s="69"/>
      <x:c r="AK32" s="69"/>
      <x:c r="AL32" s="522" t="s">
        <x:v>1152</x:v>
      </x:c>
      <x:c r="AM32" s="69"/>
      <x:c r="AN32" s="71"/>
      <x:c r="AO32" s="69"/>
      <x:c r="AP32" s="69"/>
      <x:c r="AQ32" s="69"/>
      <x:c r="AR32" s="71"/>
      <x:c r="AS32" s="69"/>
      <x:c r="AT32" s="71"/>
      <x:c r="AU32" s="69"/>
      <x:c r="AV32" s="69"/>
      <x:c r="AW32" s="69">
        <x:v>0</x:v>
      </x:c>
      <x:c r="AX32" s="69">
        <x:v>0</x:v>
      </x:c>
      <x:c r="AY32" s="69"/>
      <x:c r="AZ32" s="69">
        <x:v>1</x:v>
      </x:c>
      <x:c r="BA32" s="71">
        <x:v>202</x:v>
      </x:c>
      <x:c r="BB32" s="69"/>
      <x:c r="BC32" s="69"/>
      <x:c r="BD32" s="69"/>
      <x:c r="BE32" s="69">
        <x:v>1</x:v>
      </x:c>
      <x:c r="BF32" s="69">
        <x:v>3</x:v>
      </x:c>
      <x:c r="BG32" s="69"/>
      <x:c r="BH32" s="69"/>
      <x:c r="BI32" s="69"/>
      <x:c r="BJ32" s="71"/>
      <x:c r="BK32" s="69"/>
      <x:c r="BL32" s="71"/>
      <x:c r="BM32" s="69"/>
      <x:c r="BN32" s="71"/>
      <x:c r="BO32" s="69"/>
      <x:c r="BP32" s="71"/>
      <x:c r="BQ32" s="69"/>
      <x:c r="BR32" s="69"/>
      <x:c r="BS32" s="69"/>
      <x:c r="BT32" s="69"/>
      <x:c r="BU32" s="69"/>
      <x:c r="BV32" s="522" t="s">
        <x:v>1152</x:v>
      </x:c>
      <x:c r="BW32" s="69"/>
      <x:c r="BX32" s="69"/>
      <x:c r="BY32" s="71"/>
      <x:c r="BZ32" s="69"/>
      <x:c r="CA32" s="71"/>
      <x:c r="CB32" s="69"/>
      <x:c r="CC32" s="71"/>
      <x:c r="CD32" s="69"/>
      <x:c r="CE32" s="69"/>
      <x:c r="CF32" s="71"/>
      <x:c r="CG32" s="69"/>
      <x:c r="CH32" s="69"/>
      <x:c r="CI32" s="69"/>
      <x:c r="CJ32" s="69"/>
      <x:c r="CK32" s="69"/>
      <x:c r="CL32" s="69"/>
      <x:c r="CM32" s="69"/>
      <x:c r="CN32" s="586"/>
      <x:c r="CO32" s="69"/>
      <x:c r="CP32" s="71"/>
      <x:c r="CQ32" s="69">
        <x:v>1</x:v>
      </x:c>
      <x:c r="CR32" s="71">
        <x:v>58</x:v>
      </x:c>
      <x:c r="CS32" s="69">
        <x:v>5</x:v>
      </x:c>
      <x:c r="CT32" s="69">
        <x:v>1</x:v>
      </x:c>
      <x:c r="CU32" s="69"/>
      <x:c r="CV32" s="69"/>
      <x:c r="CW32" s="69"/>
      <x:c r="CX32" s="69"/>
      <x:c r="CY32" s="522" t="s">
        <x:v>1152</x:v>
      </x:c>
      <x:c r="CZ32" s="69"/>
      <x:c r="DA32" s="71"/>
      <x:c r="DB32" s="69"/>
      <x:c r="DC32" s="71"/>
      <x:c r="DD32" s="69"/>
      <x:c r="DE32" s="71"/>
      <x:c r="DF32" s="69"/>
      <x:c r="DG32" s="105"/>
    </x:row>
    <x:row r="33" spans="1:111" s="275" customFormat="1" ht="18" customHeight="1">
      <x:c r="A33" s="522" t="s">
        <x:v>1167</x:v>
      </x:c>
      <x:c r="B33" s="77"/>
      <x:c r="C33" s="71"/>
      <x:c r="D33" s="69"/>
      <x:c r="E33" s="71"/>
      <x:c r="F33" s="69"/>
      <x:c r="G33" s="71"/>
      <x:c r="H33" s="69"/>
      <x:c r="I33" s="71"/>
      <x:c r="J33" s="69"/>
      <x:c r="K33" s="69"/>
      <x:c r="L33" s="71"/>
      <x:c r="M33" s="69"/>
      <x:c r="N33" s="69"/>
      <x:c r="O33" s="69"/>
      <x:c r="P33" s="69"/>
      <x:c r="Q33" s="69"/>
      <x:c r="R33" s="71"/>
      <x:c r="S33" s="69"/>
      <x:c r="T33" s="71"/>
      <x:c r="U33" s="69"/>
      <x:c r="V33" s="71"/>
      <x:c r="W33" s="69"/>
      <x:c r="X33" s="69">
        <x:v>1</x:v>
      </x:c>
      <x:c r="Y33" s="69"/>
      <x:c r="Z33" s="69"/>
      <x:c r="AA33" s="69"/>
      <x:c r="AB33" s="69"/>
      <x:c r="AC33" s="69"/>
      <x:c r="AD33" s="69"/>
      <x:c r="AE33" s="69"/>
      <x:c r="AF33" s="69"/>
      <x:c r="AG33" s="69">
        <x:v>1</x:v>
      </x:c>
      <x:c r="AH33" s="69"/>
      <x:c r="AI33" s="69"/>
      <x:c r="AJ33" s="69"/>
      <x:c r="AK33" s="69"/>
      <x:c r="AL33" s="522" t="s">
        <x:v>1167</x:v>
      </x:c>
      <x:c r="AM33" s="69"/>
      <x:c r="AN33" s="71"/>
      <x:c r="AO33" s="69"/>
      <x:c r="AP33" s="69"/>
      <x:c r="AQ33" s="69"/>
      <x:c r="AR33" s="71"/>
      <x:c r="AS33" s="69"/>
      <x:c r="AT33" s="71"/>
      <x:c r="AU33" s="69"/>
      <x:c r="AV33" s="69"/>
      <x:c r="AW33" s="69"/>
      <x:c r="AX33" s="69"/>
      <x:c r="AY33" s="69"/>
      <x:c r="AZ33" s="69"/>
      <x:c r="BA33" s="71"/>
      <x:c r="BB33" s="69"/>
      <x:c r="BC33" s="69"/>
      <x:c r="BD33" s="69"/>
      <x:c r="BE33" s="69"/>
      <x:c r="BF33" s="69"/>
      <x:c r="BG33" s="69"/>
      <x:c r="BH33" s="69"/>
      <x:c r="BI33" s="69"/>
      <x:c r="BJ33" s="71"/>
      <x:c r="BK33" s="69"/>
      <x:c r="BL33" s="71"/>
      <x:c r="BM33" s="69"/>
      <x:c r="BN33" s="71"/>
      <x:c r="BO33" s="69"/>
      <x:c r="BP33" s="71"/>
      <x:c r="BQ33" s="69"/>
      <x:c r="BR33" s="69"/>
      <x:c r="BS33" s="69"/>
      <x:c r="BT33" s="69"/>
      <x:c r="BU33" s="69"/>
      <x:c r="BV33" s="522" t="s">
        <x:v>1167</x:v>
      </x:c>
      <x:c r="BW33" s="69"/>
      <x:c r="BX33" s="69"/>
      <x:c r="BY33" s="71"/>
      <x:c r="BZ33" s="69"/>
      <x:c r="CA33" s="71"/>
      <x:c r="CB33" s="69"/>
      <x:c r="CC33" s="71"/>
      <x:c r="CD33" s="69"/>
      <x:c r="CE33" s="69"/>
      <x:c r="CF33" s="71"/>
      <x:c r="CG33" s="69"/>
      <x:c r="CH33" s="69"/>
      <x:c r="CI33" s="69"/>
      <x:c r="CJ33" s="69"/>
      <x:c r="CK33" s="69"/>
      <x:c r="CL33" s="69"/>
      <x:c r="CM33" s="69"/>
      <x:c r="CN33" s="586"/>
      <x:c r="CO33" s="69"/>
      <x:c r="CP33" s="71"/>
      <x:c r="CQ33" s="69">
        <x:v>1</x:v>
      </x:c>
      <x:c r="CR33" s="71">
        <x:v>10</x:v>
      </x:c>
      <x:c r="CS33" s="69">
        <x:v>2</x:v>
      </x:c>
      <x:c r="CT33" s="69">
        <x:v>1</x:v>
      </x:c>
      <x:c r="CU33" s="69"/>
      <x:c r="CV33" s="69"/>
      <x:c r="CW33" s="69"/>
      <x:c r="CX33" s="69"/>
      <x:c r="CY33" s="522" t="s">
        <x:v>1167</x:v>
      </x:c>
      <x:c r="CZ33" s="69"/>
      <x:c r="DA33" s="71"/>
      <x:c r="DB33" s="69"/>
      <x:c r="DC33" s="71"/>
      <x:c r="DD33" s="69"/>
      <x:c r="DE33" s="71"/>
      <x:c r="DF33" s="69"/>
      <x:c r="DG33" s="105"/>
    </x:row>
    <x:row r="34" spans="1:111" s="275" customFormat="1" ht="18" customHeight="1">
      <x:c r="A34" s="522" t="s">
        <x:v>1171</x:v>
      </x:c>
      <x:c r="B34" s="77"/>
      <x:c r="C34" s="71"/>
      <x:c r="D34" s="69"/>
      <x:c r="E34" s="71"/>
      <x:c r="F34" s="69"/>
      <x:c r="G34" s="71"/>
      <x:c r="H34" s="69"/>
      <x:c r="I34" s="71"/>
      <x:c r="J34" s="69">
        <x:v>1</x:v>
      </x:c>
      <x:c r="K34" s="69"/>
      <x:c r="L34" s="71"/>
      <x:c r="M34" s="69"/>
      <x:c r="N34" s="69"/>
      <x:c r="O34" s="69"/>
      <x:c r="P34" s="69"/>
      <x:c r="Q34" s="69"/>
      <x:c r="R34" s="71"/>
      <x:c r="S34" s="69"/>
      <x:c r="T34" s="71"/>
      <x:c r="U34" s="69"/>
      <x:c r="V34" s="71"/>
      <x:c r="W34" s="69"/>
      <x:c r="X34" s="69">
        <x:v>3</x:v>
      </x:c>
      <x:c r="Y34" s="69"/>
      <x:c r="Z34" s="69"/>
      <x:c r="AA34" s="69">
        <x:v>2</x:v>
      </x:c>
      <x:c r="AB34" s="69"/>
      <x:c r="AC34" s="69">
        <x:v>1</x:v>
      </x:c>
      <x:c r="AD34" s="69">
        <x:v>1</x:v>
      </x:c>
      <x:c r="AE34" s="69"/>
      <x:c r="AF34" s="69"/>
      <x:c r="AG34" s="69">
        <x:v>1</x:v>
      </x:c>
      <x:c r="AH34" s="69"/>
      <x:c r="AI34" s="69"/>
      <x:c r="AJ34" s="69">
        <x:v>1</x:v>
      </x:c>
      <x:c r="AK34" s="69">
        <x:v>1</x:v>
      </x:c>
      <x:c r="AL34" s="522" t="s">
        <x:v>1171</x:v>
      </x:c>
      <x:c r="AM34" s="69"/>
      <x:c r="AN34" s="71"/>
      <x:c r="AO34" s="69"/>
      <x:c r="AP34" s="69"/>
      <x:c r="AQ34" s="69"/>
      <x:c r="AR34" s="71"/>
      <x:c r="AS34" s="69"/>
      <x:c r="AT34" s="71"/>
      <x:c r="AU34" s="69"/>
      <x:c r="AV34" s="69"/>
      <x:c r="AW34" s="69"/>
      <x:c r="AX34" s="69"/>
      <x:c r="AY34" s="69"/>
      <x:c r="AZ34" s="69"/>
      <x:c r="BA34" s="71"/>
      <x:c r="BB34" s="69"/>
      <x:c r="BC34" s="69"/>
      <x:c r="BD34" s="69"/>
      <x:c r="BE34" s="69"/>
      <x:c r="BF34" s="69"/>
      <x:c r="BG34" s="69"/>
      <x:c r="BH34" s="69"/>
      <x:c r="BI34" s="69"/>
      <x:c r="BJ34" s="71"/>
      <x:c r="BK34" s="69"/>
      <x:c r="BL34" s="71"/>
      <x:c r="BM34" s="69"/>
      <x:c r="BN34" s="71"/>
      <x:c r="BO34" s="69"/>
      <x:c r="BP34" s="71"/>
      <x:c r="BQ34" s="69"/>
      <x:c r="BR34" s="69"/>
      <x:c r="BS34" s="69"/>
      <x:c r="BT34" s="69"/>
      <x:c r="BU34" s="69"/>
      <x:c r="BV34" s="522" t="s">
        <x:v>1171</x:v>
      </x:c>
      <x:c r="BW34" s="69"/>
      <x:c r="BX34" s="69"/>
      <x:c r="BY34" s="71"/>
      <x:c r="BZ34" s="69"/>
      <x:c r="CA34" s="71"/>
      <x:c r="CB34" s="69"/>
      <x:c r="CC34" s="71"/>
      <x:c r="CD34" s="69"/>
      <x:c r="CE34" s="69"/>
      <x:c r="CF34" s="71"/>
      <x:c r="CG34" s="69"/>
      <x:c r="CH34" s="69"/>
      <x:c r="CI34" s="69"/>
      <x:c r="CJ34" s="69">
        <x:v>1</x:v>
      </x:c>
      <x:c r="CK34" s="69"/>
      <x:c r="CL34" s="69"/>
      <x:c r="CM34" s="69"/>
      <x:c r="CN34" s="586"/>
      <x:c r="CO34" s="69"/>
      <x:c r="CP34" s="71"/>
      <x:c r="CQ34" s="69">
        <x:v>1</x:v>
      </x:c>
      <x:c r="CR34" s="71">
        <x:v>21</x:v>
      </x:c>
      <x:c r="CS34" s="69">
        <x:v>3</x:v>
      </x:c>
      <x:c r="CT34" s="69">
        <x:v>2</x:v>
      </x:c>
      <x:c r="CU34" s="69">
        <x:v>1</x:v>
      </x:c>
      <x:c r="CV34" s="69"/>
      <x:c r="CW34" s="69"/>
      <x:c r="CX34" s="69"/>
      <x:c r="CY34" s="522" t="s">
        <x:v>1171</x:v>
      </x:c>
      <x:c r="CZ34" s="69"/>
      <x:c r="DA34" s="71"/>
      <x:c r="DB34" s="69"/>
      <x:c r="DC34" s="71"/>
      <x:c r="DD34" s="69"/>
      <x:c r="DE34" s="71"/>
      <x:c r="DF34" s="69"/>
      <x:c r="DG34" s="105"/>
    </x:row>
    <x:row r="35" spans="1:111" s="275" customFormat="1" ht="18" customHeight="1">
      <x:c r="A35" s="522" t="s">
        <x:v>1232</x:v>
      </x:c>
      <x:c r="B35" s="77"/>
      <x:c r="C35" s="71"/>
      <x:c r="D35" s="69"/>
      <x:c r="E35" s="71"/>
      <x:c r="F35" s="69"/>
      <x:c r="G35" s="71"/>
      <x:c r="H35" s="69"/>
      <x:c r="I35" s="71"/>
      <x:c r="J35" s="69"/>
      <x:c r="K35" s="69"/>
      <x:c r="L35" s="71"/>
      <x:c r="M35" s="69"/>
      <x:c r="N35" s="69"/>
      <x:c r="O35" s="69"/>
      <x:c r="P35" s="69"/>
      <x:c r="Q35" s="69"/>
      <x:c r="R35" s="71"/>
      <x:c r="S35" s="69"/>
      <x:c r="T35" s="71"/>
      <x:c r="U35" s="69"/>
      <x:c r="V35" s="71"/>
      <x:c r="W35" s="69"/>
      <x:c r="X35" s="69">
        <x:v>2</x:v>
      </x:c>
      <x:c r="Y35" s="69"/>
      <x:c r="Z35" s="69"/>
      <x:c r="AA35" s="69"/>
      <x:c r="AB35" s="69"/>
      <x:c r="AC35" s="69">
        <x:v>1</x:v>
      </x:c>
      <x:c r="AD35" s="69"/>
      <x:c r="AE35" s="69"/>
      <x:c r="AF35" s="69"/>
      <x:c r="AG35" s="69">
        <x:v>1</x:v>
      </x:c>
      <x:c r="AH35" s="69"/>
      <x:c r="AI35" s="69"/>
      <x:c r="AJ35" s="69">
        <x:v>1</x:v>
      </x:c>
      <x:c r="AK35" s="69">
        <x:v>2</x:v>
      </x:c>
      <x:c r="AL35" s="522" t="s">
        <x:v>1232</x:v>
      </x:c>
      <x:c r="AM35" s="69"/>
      <x:c r="AN35" s="71"/>
      <x:c r="AO35" s="69"/>
      <x:c r="AP35" s="69"/>
      <x:c r="AQ35" s="69"/>
      <x:c r="AR35" s="71"/>
      <x:c r="AS35" s="69"/>
      <x:c r="AT35" s="71"/>
      <x:c r="AU35" s="69"/>
      <x:c r="AV35" s="69"/>
      <x:c r="AW35" s="69"/>
      <x:c r="AX35" s="69"/>
      <x:c r="AY35" s="69"/>
      <x:c r="AZ35" s="69"/>
      <x:c r="BA35" s="71"/>
      <x:c r="BB35" s="69"/>
      <x:c r="BC35" s="69"/>
      <x:c r="BD35" s="69"/>
      <x:c r="BE35" s="69"/>
      <x:c r="BF35" s="69"/>
      <x:c r="BG35" s="69"/>
      <x:c r="BH35" s="69"/>
      <x:c r="BI35" s="69"/>
      <x:c r="BJ35" s="71"/>
      <x:c r="BK35" s="69"/>
      <x:c r="BL35" s="71"/>
      <x:c r="BM35" s="69"/>
      <x:c r="BN35" s="71"/>
      <x:c r="BO35" s="69"/>
      <x:c r="BP35" s="71"/>
      <x:c r="BQ35" s="69"/>
      <x:c r="BR35" s="69"/>
      <x:c r="BS35" s="69"/>
      <x:c r="BT35" s="69"/>
      <x:c r="BU35" s="69"/>
      <x:c r="BV35" s="522" t="s">
        <x:v>1232</x:v>
      </x:c>
      <x:c r="BW35" s="69"/>
      <x:c r="BX35" s="69"/>
      <x:c r="BY35" s="71"/>
      <x:c r="BZ35" s="69"/>
      <x:c r="CA35" s="71"/>
      <x:c r="CB35" s="69"/>
      <x:c r="CC35" s="71"/>
      <x:c r="CD35" s="69"/>
      <x:c r="CE35" s="69"/>
      <x:c r="CF35" s="71"/>
      <x:c r="CG35" s="69"/>
      <x:c r="CH35" s="69"/>
      <x:c r="CI35" s="69"/>
      <x:c r="CJ35" s="69">
        <x:v>1</x:v>
      </x:c>
      <x:c r="CK35" s="69"/>
      <x:c r="CL35" s="69"/>
      <x:c r="CM35" s="69"/>
      <x:c r="CN35" s="586"/>
      <x:c r="CO35" s="69"/>
      <x:c r="CP35" s="71"/>
      <x:c r="CQ35" s="69"/>
      <x:c r="CR35" s="71"/>
      <x:c r="CS35" s="69">
        <x:v>2</x:v>
      </x:c>
      <x:c r="CT35" s="69">
        <x:v>2</x:v>
      </x:c>
      <x:c r="CU35" s="69"/>
      <x:c r="CV35" s="69"/>
      <x:c r="CW35" s="69"/>
      <x:c r="CX35" s="69"/>
      <x:c r="CY35" s="522" t="s">
        <x:v>1232</x:v>
      </x:c>
      <x:c r="CZ35" s="69"/>
      <x:c r="DA35" s="71"/>
      <x:c r="DB35" s="69"/>
      <x:c r="DC35" s="71"/>
      <x:c r="DD35" s="69"/>
      <x:c r="DE35" s="71"/>
      <x:c r="DF35" s="69"/>
      <x:c r="DG35" s="105"/>
    </x:row>
    <x:row r="36" spans="1:111" s="275" customFormat="1" ht="18" customHeight="1">
      <x:c r="A36" s="522" t="s">
        <x:v>1130</x:v>
      </x:c>
      <x:c r="B36" s="77"/>
      <x:c r="C36" s="71"/>
      <x:c r="D36" s="69"/>
      <x:c r="E36" s="71"/>
      <x:c r="F36" s="69"/>
      <x:c r="G36" s="71"/>
      <x:c r="H36" s="69"/>
      <x:c r="I36" s="71"/>
      <x:c r="J36" s="69">
        <x:v>1</x:v>
      </x:c>
      <x:c r="K36" s="69"/>
      <x:c r="L36" s="71"/>
      <x:c r="M36" s="69"/>
      <x:c r="N36" s="69"/>
      <x:c r="O36" s="69"/>
      <x:c r="P36" s="69"/>
      <x:c r="Q36" s="69"/>
      <x:c r="R36" s="71"/>
      <x:c r="S36" s="69"/>
      <x:c r="T36" s="71"/>
      <x:c r="U36" s="69"/>
      <x:c r="V36" s="71"/>
      <x:c r="W36" s="69"/>
      <x:c r="X36" s="69">
        <x:v>5</x:v>
      </x:c>
      <x:c r="Y36" s="69"/>
      <x:c r="Z36" s="69"/>
      <x:c r="AA36" s="69">
        <x:v>2</x:v>
      </x:c>
      <x:c r="AB36" s="69"/>
      <x:c r="AC36" s="69"/>
      <x:c r="AD36" s="69"/>
      <x:c r="AE36" s="69"/>
      <x:c r="AF36" s="69"/>
      <x:c r="AG36" s="69">
        <x:v>1</x:v>
      </x:c>
      <x:c r="AH36" s="69"/>
      <x:c r="AI36" s="69"/>
      <x:c r="AJ36" s="69"/>
      <x:c r="AK36" s="69"/>
      <x:c r="AL36" s="522" t="s">
        <x:v>1130</x:v>
      </x:c>
      <x:c r="AM36" s="69"/>
      <x:c r="AN36" s="71"/>
      <x:c r="AO36" s="69"/>
      <x:c r="AP36" s="69"/>
      <x:c r="AQ36" s="69"/>
      <x:c r="AR36" s="71"/>
      <x:c r="AS36" s="69"/>
      <x:c r="AT36" s="71"/>
      <x:c r="AU36" s="69"/>
      <x:c r="AV36" s="69"/>
      <x:c r="AW36" s="69"/>
      <x:c r="AX36" s="69"/>
      <x:c r="AY36" s="69"/>
      <x:c r="AZ36" s="69"/>
      <x:c r="BA36" s="71"/>
      <x:c r="BB36" s="69"/>
      <x:c r="BC36" s="69"/>
      <x:c r="BD36" s="69"/>
      <x:c r="BE36" s="69"/>
      <x:c r="BF36" s="69"/>
      <x:c r="BG36" s="69"/>
      <x:c r="BH36" s="69"/>
      <x:c r="BI36" s="69"/>
      <x:c r="BJ36" s="71"/>
      <x:c r="BK36" s="69"/>
      <x:c r="BL36" s="71"/>
      <x:c r="BM36" s="69"/>
      <x:c r="BN36" s="71"/>
      <x:c r="BO36" s="69"/>
      <x:c r="BP36" s="71"/>
      <x:c r="BQ36" s="69"/>
      <x:c r="BR36" s="69"/>
      <x:c r="BS36" s="69"/>
      <x:c r="BT36" s="69"/>
      <x:c r="BU36" s="69"/>
      <x:c r="BV36" s="522" t="s">
        <x:v>1130</x:v>
      </x:c>
      <x:c r="BW36" s="69"/>
      <x:c r="BX36" s="69"/>
      <x:c r="BY36" s="71"/>
      <x:c r="BZ36" s="69"/>
      <x:c r="CA36" s="71"/>
      <x:c r="CB36" s="69"/>
      <x:c r="CC36" s="71"/>
      <x:c r="CD36" s="69"/>
      <x:c r="CE36" s="69"/>
      <x:c r="CF36" s="71"/>
      <x:c r="CG36" s="69"/>
      <x:c r="CH36" s="69"/>
      <x:c r="CI36" s="69"/>
      <x:c r="CJ36" s="69"/>
      <x:c r="CK36" s="69"/>
      <x:c r="CL36" s="69"/>
      <x:c r="CM36" s="69"/>
      <x:c r="CN36" s="69"/>
      <x:c r="CO36" s="69"/>
      <x:c r="CP36" s="71"/>
      <x:c r="CQ36" s="69"/>
      <x:c r="CR36" s="71"/>
      <x:c r="CS36" s="69">
        <x:v>0</x:v>
      </x:c>
      <x:c r="CT36" s="69"/>
      <x:c r="CU36" s="69"/>
      <x:c r="CV36" s="69"/>
      <x:c r="CW36" s="69"/>
      <x:c r="CX36" s="69"/>
      <x:c r="CY36" s="522" t="s">
        <x:v>1130</x:v>
      </x:c>
      <x:c r="CZ36" s="69"/>
      <x:c r="DA36" s="71"/>
      <x:c r="DB36" s="69"/>
      <x:c r="DC36" s="71"/>
      <x:c r="DD36" s="69"/>
      <x:c r="DE36" s="71"/>
      <x:c r="DF36" s="69"/>
      <x:c r="DG36" s="105"/>
    </x:row>
    <x:row r="37" spans="1:111" s="275" customFormat="1" ht="18" customHeight="1">
      <x:c r="A37" s="522" t="s">
        <x:v>1299</x:v>
      </x:c>
      <x:c r="B37" s="77"/>
      <x:c r="C37" s="71"/>
      <x:c r="D37" s="69"/>
      <x:c r="E37" s="71"/>
      <x:c r="F37" s="69"/>
      <x:c r="G37" s="71"/>
      <x:c r="H37" s="69"/>
      <x:c r="I37" s="71"/>
      <x:c r="J37" s="69">
        <x:v>2</x:v>
      </x:c>
      <x:c r="K37" s="69"/>
      <x:c r="L37" s="71"/>
      <x:c r="M37" s="69"/>
      <x:c r="N37" s="69"/>
      <x:c r="O37" s="69"/>
      <x:c r="P37" s="69"/>
      <x:c r="Q37" s="69"/>
      <x:c r="R37" s="71"/>
      <x:c r="S37" s="69">
        <x:v>1</x:v>
      </x:c>
      <x:c r="T37" s="71">
        <x:v>16</x:v>
      </x:c>
      <x:c r="U37" s="69"/>
      <x:c r="V37" s="71"/>
      <x:c r="W37" s="69"/>
      <x:c r="X37" s="69">
        <x:v>17</x:v>
      </x:c>
      <x:c r="Y37" s="69">
        <x:v>1</x:v>
      </x:c>
      <x:c r="Z37" s="69">
        <x:v>1</x:v>
      </x:c>
      <x:c r="AA37" s="69">
        <x:v>2</x:v>
      </x:c>
      <x:c r="AB37" s="69"/>
      <x:c r="AC37" s="69">
        <x:v>2</x:v>
      </x:c>
      <x:c r="AD37" s="69">
        <x:v>0</x:v>
      </x:c>
      <x:c r="AE37" s="69"/>
      <x:c r="AF37" s="69"/>
      <x:c r="AG37" s="69">
        <x:v>1</x:v>
      </x:c>
      <x:c r="AH37" s="69"/>
      <x:c r="AI37" s="69"/>
      <x:c r="AJ37" s="69">
        <x:v>7</x:v>
      </x:c>
      <x:c r="AK37" s="69">
        <x:v>9</x:v>
      </x:c>
      <x:c r="AL37" s="522" t="s">
        <x:v>1299</x:v>
      </x:c>
      <x:c r="AM37" s="69"/>
      <x:c r="AN37" s="71"/>
      <x:c r="AO37" s="69"/>
      <x:c r="AP37" s="69"/>
      <x:c r="AQ37" s="69"/>
      <x:c r="AR37" s="71"/>
      <x:c r="AS37" s="69"/>
      <x:c r="AT37" s="71"/>
      <x:c r="AU37" s="69"/>
      <x:c r="AV37" s="69"/>
      <x:c r="AW37" s="69"/>
      <x:c r="AX37" s="69">
        <x:v>0</x:v>
      </x:c>
      <x:c r="AY37" s="69"/>
      <x:c r="AZ37" s="69"/>
      <x:c r="BA37" s="71"/>
      <x:c r="BB37" s="69"/>
      <x:c r="BC37" s="69"/>
      <x:c r="BD37" s="69"/>
      <x:c r="BE37" s="69">
        <x:v>1</x:v>
      </x:c>
      <x:c r="BF37" s="69">
        <x:v>6</x:v>
      </x:c>
      <x:c r="BG37" s="69"/>
      <x:c r="BH37" s="69"/>
      <x:c r="BI37" s="69"/>
      <x:c r="BJ37" s="71"/>
      <x:c r="BK37" s="69"/>
      <x:c r="BL37" s="71"/>
      <x:c r="BM37" s="69"/>
      <x:c r="BN37" s="71"/>
      <x:c r="BO37" s="69"/>
      <x:c r="BP37" s="71"/>
      <x:c r="BQ37" s="69"/>
      <x:c r="BR37" s="69"/>
      <x:c r="BS37" s="69"/>
      <x:c r="BT37" s="69"/>
      <x:c r="BU37" s="69"/>
      <x:c r="BV37" s="522" t="s">
        <x:v>1299</x:v>
      </x:c>
      <x:c r="BW37" s="69"/>
      <x:c r="BX37" s="69"/>
      <x:c r="BY37" s="71"/>
      <x:c r="BZ37" s="69"/>
      <x:c r="CA37" s="71"/>
      <x:c r="CB37" s="69"/>
      <x:c r="CC37" s="71"/>
      <x:c r="CD37" s="69"/>
      <x:c r="CE37" s="69"/>
      <x:c r="CF37" s="71"/>
      <x:c r="CG37" s="69"/>
      <x:c r="CH37" s="69"/>
      <x:c r="CI37" s="69"/>
      <x:c r="CJ37" s="69">
        <x:v>1</x:v>
      </x:c>
      <x:c r="CK37" s="69"/>
      <x:c r="CL37" s="69"/>
      <x:c r="CM37" s="69"/>
      <x:c r="CN37" s="586"/>
      <x:c r="CO37" s="69"/>
      <x:c r="CP37" s="71"/>
      <x:c r="CQ37" s="69">
        <x:v>2</x:v>
      </x:c>
      <x:c r="CR37" s="71">
        <x:v>200</x:v>
      </x:c>
      <x:c r="CS37" s="69">
        <x:v>11</x:v>
      </x:c>
      <x:c r="CT37" s="69">
        <x:v>2</x:v>
      </x:c>
      <x:c r="CU37" s="69">
        <x:v>1</x:v>
      </x:c>
      <x:c r="CV37" s="69"/>
      <x:c r="CW37" s="69"/>
      <x:c r="CX37" s="69"/>
      <x:c r="CY37" s="522" t="s">
        <x:v>1299</x:v>
      </x:c>
      <x:c r="CZ37" s="69"/>
      <x:c r="DA37" s="71"/>
      <x:c r="DB37" s="69"/>
      <x:c r="DC37" s="71"/>
      <x:c r="DD37" s="69"/>
      <x:c r="DE37" s="71"/>
      <x:c r="DF37" s="69"/>
      <x:c r="DG37" s="105"/>
    </x:row>
    <x:row r="38" spans="1:111" s="275" customFormat="1" ht="18" customHeight="1">
      <x:c r="A38" s="522" t="s">
        <x:v>111</x:v>
      </x:c>
      <x:c r="B38" s="77"/>
      <x:c r="C38" s="71"/>
      <x:c r="D38" s="69"/>
      <x:c r="E38" s="71"/>
      <x:c r="F38" s="69"/>
      <x:c r="G38" s="71"/>
      <x:c r="H38" s="69"/>
      <x:c r="I38" s="71"/>
      <x:c r="J38" s="69">
        <x:v>1</x:v>
      </x:c>
      <x:c r="K38" s="69"/>
      <x:c r="L38" s="71"/>
      <x:c r="M38" s="69">
        <x:v>1</x:v>
      </x:c>
      <x:c r="N38" s="69"/>
      <x:c r="O38" s="69"/>
      <x:c r="P38" s="69"/>
      <x:c r="Q38" s="69"/>
      <x:c r="R38" s="71"/>
      <x:c r="S38" s="69">
        <x:v>1</x:v>
      </x:c>
      <x:c r="T38" s="71">
        <x:v>16</x:v>
      </x:c>
      <x:c r="U38" s="69"/>
      <x:c r="V38" s="71"/>
      <x:c r="W38" s="69"/>
      <x:c r="X38" s="69">
        <x:v>6</x:v>
      </x:c>
      <x:c r="Y38" s="69">
        <x:v>1</x:v>
      </x:c>
      <x:c r="Z38" s="69">
        <x:v>1</x:v>
      </x:c>
      <x:c r="AA38" s="69">
        <x:v>1</x:v>
      </x:c>
      <x:c r="AB38" s="69">
        <x:v>1</x:v>
      </x:c>
      <x:c r="AC38" s="69">
        <x:v>0</x:v>
      </x:c>
      <x:c r="AD38" s="69"/>
      <x:c r="AE38" s="69"/>
      <x:c r="AF38" s="69"/>
      <x:c r="AG38" s="69">
        <x:v>1</x:v>
      </x:c>
      <x:c r="AH38" s="69"/>
      <x:c r="AI38" s="69"/>
      <x:c r="AJ38" s="69"/>
      <x:c r="AK38" s="69"/>
      <x:c r="AL38" s="522" t="s">
        <x:v>111</x:v>
      </x:c>
      <x:c r="AM38" s="69"/>
      <x:c r="AN38" s="71"/>
      <x:c r="AO38" s="69"/>
      <x:c r="AP38" s="69"/>
      <x:c r="AQ38" s="69"/>
      <x:c r="AR38" s="71"/>
      <x:c r="AS38" s="69"/>
      <x:c r="AT38" s="71"/>
      <x:c r="AU38" s="69"/>
      <x:c r="AV38" s="69"/>
      <x:c r="AW38" s="69"/>
      <x:c r="AX38" s="69"/>
      <x:c r="AY38" s="69"/>
      <x:c r="AZ38" s="69"/>
      <x:c r="BA38" s="71"/>
      <x:c r="BB38" s="69"/>
      <x:c r="BC38" s="69"/>
      <x:c r="BD38" s="69"/>
      <x:c r="BE38" s="69">
        <x:v>1</x:v>
      </x:c>
      <x:c r="BF38" s="69">
        <x:v>2</x:v>
      </x:c>
      <x:c r="BG38" s="69"/>
      <x:c r="BH38" s="69"/>
      <x:c r="BI38" s="69"/>
      <x:c r="BJ38" s="71"/>
      <x:c r="BK38" s="69"/>
      <x:c r="BL38" s="71"/>
      <x:c r="BM38" s="69"/>
      <x:c r="BN38" s="71"/>
      <x:c r="BO38" s="69"/>
      <x:c r="BP38" s="71"/>
      <x:c r="BQ38" s="69"/>
      <x:c r="BR38" s="69"/>
      <x:c r="BS38" s="69"/>
      <x:c r="BT38" s="69"/>
      <x:c r="BU38" s="69"/>
      <x:c r="BV38" s="522" t="s">
        <x:v>111</x:v>
      </x:c>
      <x:c r="BW38" s="69"/>
      <x:c r="BX38" s="69"/>
      <x:c r="BY38" s="71"/>
      <x:c r="BZ38" s="69"/>
      <x:c r="CA38" s="71"/>
      <x:c r="CB38" s="69"/>
      <x:c r="CC38" s="71"/>
      <x:c r="CD38" s="69"/>
      <x:c r="CE38" s="69"/>
      <x:c r="CF38" s="71"/>
      <x:c r="CG38" s="69"/>
      <x:c r="CH38" s="69"/>
      <x:c r="CI38" s="69"/>
      <x:c r="CJ38" s="69">
        <x:v>1</x:v>
      </x:c>
      <x:c r="CK38" s="69"/>
      <x:c r="CL38" s="69"/>
      <x:c r="CM38" s="69"/>
      <x:c r="CN38" s="69"/>
      <x:c r="CO38" s="69"/>
      <x:c r="CP38" s="71"/>
      <x:c r="CQ38" s="69">
        <x:v>1</x:v>
      </x:c>
      <x:c r="CR38" s="71">
        <x:v>36</x:v>
      </x:c>
      <x:c r="CS38" s="69">
        <x:v>4</x:v>
      </x:c>
      <x:c r="CT38" s="69">
        <x:v>2</x:v>
      </x:c>
      <x:c r="CU38" s="69"/>
      <x:c r="CV38" s="69"/>
      <x:c r="CW38" s="69"/>
      <x:c r="CX38" s="69"/>
      <x:c r="CY38" s="522" t="s">
        <x:v>111</x:v>
      </x:c>
      <x:c r="CZ38" s="69"/>
      <x:c r="DA38" s="71"/>
      <x:c r="DB38" s="69"/>
      <x:c r="DC38" s="71"/>
      <x:c r="DD38" s="69"/>
      <x:c r="DE38" s="71"/>
      <x:c r="DF38" s="69"/>
      <x:c r="DG38" s="105"/>
    </x:row>
    <x:row r="39" spans="1:111" s="275" customFormat="1" ht="18" customHeight="1">
      <x:c r="A39" s="522" t="s">
        <x:v>1391</x:v>
      </x:c>
      <x:c r="B39" s="77"/>
      <x:c r="C39" s="71"/>
      <x:c r="D39" s="69"/>
      <x:c r="E39" s="71"/>
      <x:c r="F39" s="69"/>
      <x:c r="G39" s="71"/>
      <x:c r="H39" s="69"/>
      <x:c r="I39" s="71"/>
      <x:c r="J39" s="69">
        <x:v>1</x:v>
      </x:c>
      <x:c r="K39" s="69"/>
      <x:c r="L39" s="71"/>
      <x:c r="M39" s="69"/>
      <x:c r="N39" s="69"/>
      <x:c r="O39" s="69"/>
      <x:c r="P39" s="69"/>
      <x:c r="Q39" s="69"/>
      <x:c r="R39" s="71"/>
      <x:c r="S39" s="69">
        <x:v>1</x:v>
      </x:c>
      <x:c r="T39" s="71">
        <x:v>16</x:v>
      </x:c>
      <x:c r="U39" s="69"/>
      <x:c r="V39" s="71"/>
      <x:c r="W39" s="69"/>
      <x:c r="X39" s="69">
        <x:v>19</x:v>
      </x:c>
      <x:c r="Y39" s="69">
        <x:v>1</x:v>
      </x:c>
      <x:c r="Z39" s="69">
        <x:v>1</x:v>
      </x:c>
      <x:c r="AA39" s="69">
        <x:v>0</x:v>
      </x:c>
      <x:c r="AB39" s="69"/>
      <x:c r="AC39" s="69">
        <x:v>1</x:v>
      </x:c>
      <x:c r="AD39" s="69"/>
      <x:c r="AE39" s="69"/>
      <x:c r="AF39" s="69"/>
      <x:c r="AG39" s="69">
        <x:v>0</x:v>
      </x:c>
      <x:c r="AH39" s="69"/>
      <x:c r="AI39" s="69"/>
      <x:c r="AJ39" s="69"/>
      <x:c r="AK39" s="69"/>
      <x:c r="AL39" s="522" t="s">
        <x:v>1391</x:v>
      </x:c>
      <x:c r="AM39" s="69"/>
      <x:c r="AN39" s="71"/>
      <x:c r="AO39" s="69"/>
      <x:c r="AP39" s="69"/>
      <x:c r="AQ39" s="69"/>
      <x:c r="AR39" s="71"/>
      <x:c r="AS39" s="69"/>
      <x:c r="AT39" s="71"/>
      <x:c r="AU39" s="69"/>
      <x:c r="AV39" s="69"/>
      <x:c r="AW39" s="69"/>
      <x:c r="AX39" s="69"/>
      <x:c r="AY39" s="69"/>
      <x:c r="AZ39" s="69"/>
      <x:c r="BA39" s="71"/>
      <x:c r="BB39" s="69"/>
      <x:c r="BC39" s="69"/>
      <x:c r="BD39" s="69"/>
      <x:c r="BE39" s="69">
        <x:v>1</x:v>
      </x:c>
      <x:c r="BF39" s="69">
        <x:v>7</x:v>
      </x:c>
      <x:c r="BG39" s="69">
        <x:v>1</x:v>
      </x:c>
      <x:c r="BH39" s="69">
        <x:v>1</x:v>
      </x:c>
      <x:c r="BI39" s="69"/>
      <x:c r="BJ39" s="71"/>
      <x:c r="BK39" s="69"/>
      <x:c r="BL39" s="71"/>
      <x:c r="BM39" s="69"/>
      <x:c r="BN39" s="71"/>
      <x:c r="BO39" s="69"/>
      <x:c r="BP39" s="71"/>
      <x:c r="BQ39" s="69"/>
      <x:c r="BR39" s="69"/>
      <x:c r="BS39" s="69"/>
      <x:c r="BT39" s="69"/>
      <x:c r="BU39" s="69"/>
      <x:c r="BV39" s="522" t="s">
        <x:v>1391</x:v>
      </x:c>
      <x:c r="BW39" s="69"/>
      <x:c r="BX39" s="69"/>
      <x:c r="BY39" s="71"/>
      <x:c r="BZ39" s="69"/>
      <x:c r="CA39" s="71"/>
      <x:c r="CB39" s="69"/>
      <x:c r="CC39" s="71"/>
      <x:c r="CD39" s="69"/>
      <x:c r="CE39" s="69"/>
      <x:c r="CF39" s="71"/>
      <x:c r="CG39" s="69"/>
      <x:c r="CH39" s="69"/>
      <x:c r="CI39" s="69"/>
      <x:c r="CJ39" s="69">
        <x:v>1</x:v>
      </x:c>
      <x:c r="CK39" s="69"/>
      <x:c r="CL39" s="69"/>
      <x:c r="CM39" s="69"/>
      <x:c r="CN39" s="69"/>
      <x:c r="CO39" s="69"/>
      <x:c r="CP39" s="71"/>
      <x:c r="CQ39" s="69">
        <x:v>1</x:v>
      </x:c>
      <x:c r="CR39" s="71">
        <x:v>75</x:v>
      </x:c>
      <x:c r="CS39" s="69">
        <x:v>10</x:v>
      </x:c>
      <x:c r="CT39" s="69">
        <x:v>2</x:v>
      </x:c>
      <x:c r="CU39" s="69"/>
      <x:c r="CV39" s="69"/>
      <x:c r="CW39" s="69">
        <x:v>1</x:v>
      </x:c>
      <x:c r="CX39" s="69">
        <x:v>1</x:v>
      </x:c>
      <x:c r="CY39" s="522" t="s">
        <x:v>1391</x:v>
      </x:c>
      <x:c r="CZ39" s="69"/>
      <x:c r="DA39" s="71"/>
      <x:c r="DB39" s="69"/>
      <x:c r="DC39" s="71"/>
      <x:c r="DD39" s="69"/>
      <x:c r="DE39" s="71"/>
      <x:c r="DF39" s="69"/>
      <x:c r="DG39" s="105"/>
    </x:row>
    <x:row r="40" spans="1:111" s="275" customFormat="1" ht="18" customHeight="1">
      <x:c r="A40" s="522" t="s">
        <x:v>306</x:v>
      </x:c>
      <x:c r="B40" s="77"/>
      <x:c r="C40" s="71"/>
      <x:c r="D40" s="69"/>
      <x:c r="E40" s="71"/>
      <x:c r="F40" s="69"/>
      <x:c r="G40" s="71"/>
      <x:c r="H40" s="69"/>
      <x:c r="I40" s="71"/>
      <x:c r="J40" s="69">
        <x:v>1</x:v>
      </x:c>
      <x:c r="K40" s="69"/>
      <x:c r="L40" s="71"/>
      <x:c r="M40" s="69"/>
      <x:c r="N40" s="69"/>
      <x:c r="O40" s="69"/>
      <x:c r="P40" s="69"/>
      <x:c r="Q40" s="69"/>
      <x:c r="R40" s="71"/>
      <x:c r="S40" s="69"/>
      <x:c r="T40" s="71"/>
      <x:c r="U40" s="69"/>
      <x:c r="V40" s="71"/>
      <x:c r="W40" s="69"/>
      <x:c r="X40" s="69">
        <x:v>3</x:v>
      </x:c>
      <x:c r="Y40" s="69"/>
      <x:c r="Z40" s="69"/>
      <x:c r="AA40" s="69"/>
      <x:c r="AB40" s="69"/>
      <x:c r="AC40" s="69">
        <x:v>1</x:v>
      </x:c>
      <x:c r="AD40" s="69">
        <x:v>1</x:v>
      </x:c>
      <x:c r="AE40" s="69"/>
      <x:c r="AF40" s="69"/>
      <x:c r="AG40" s="69">
        <x:v>1</x:v>
      </x:c>
      <x:c r="AH40" s="69"/>
      <x:c r="AI40" s="69"/>
      <x:c r="AJ40" s="69">
        <x:v>2</x:v>
      </x:c>
      <x:c r="AK40" s="69">
        <x:v>3</x:v>
      </x:c>
      <x:c r="AL40" s="522" t="s">
        <x:v>306</x:v>
      </x:c>
      <x:c r="AM40" s="69"/>
      <x:c r="AN40" s="71"/>
      <x:c r="AO40" s="69"/>
      <x:c r="AP40" s="69"/>
      <x:c r="AQ40" s="69"/>
      <x:c r="AR40" s="71"/>
      <x:c r="AS40" s="69"/>
      <x:c r="AT40" s="71"/>
      <x:c r="AU40" s="69"/>
      <x:c r="AV40" s="69"/>
      <x:c r="AW40" s="69"/>
      <x:c r="AX40" s="69"/>
      <x:c r="AY40" s="69"/>
      <x:c r="AZ40" s="69"/>
      <x:c r="BA40" s="71"/>
      <x:c r="BB40" s="69"/>
      <x:c r="BC40" s="69"/>
      <x:c r="BD40" s="69"/>
      <x:c r="BE40" s="69"/>
      <x:c r="BF40" s="69"/>
      <x:c r="BG40" s="69"/>
      <x:c r="BH40" s="69"/>
      <x:c r="BI40" s="69"/>
      <x:c r="BJ40" s="71"/>
      <x:c r="BK40" s="69"/>
      <x:c r="BL40" s="71"/>
      <x:c r="BM40" s="69"/>
      <x:c r="BN40" s="71"/>
      <x:c r="BO40" s="69"/>
      <x:c r="BP40" s="71"/>
      <x:c r="BQ40" s="69"/>
      <x:c r="BR40" s="69"/>
      <x:c r="BS40" s="69"/>
      <x:c r="BT40" s="69"/>
      <x:c r="BU40" s="69"/>
      <x:c r="BV40" s="522" t="s">
        <x:v>306</x:v>
      </x:c>
      <x:c r="BW40" s="69"/>
      <x:c r="BX40" s="69"/>
      <x:c r="BY40" s="71"/>
      <x:c r="BZ40" s="69"/>
      <x:c r="CA40" s="71"/>
      <x:c r="CB40" s="69"/>
      <x:c r="CC40" s="71"/>
      <x:c r="CD40" s="69"/>
      <x:c r="CE40" s="69"/>
      <x:c r="CF40" s="71"/>
      <x:c r="CG40" s="69"/>
      <x:c r="CH40" s="69"/>
      <x:c r="CI40" s="69"/>
      <x:c r="CJ40" s="69">
        <x:v>1</x:v>
      </x:c>
      <x:c r="CK40" s="69"/>
      <x:c r="CL40" s="69"/>
      <x:c r="CM40" s="69"/>
      <x:c r="CN40" s="586"/>
      <x:c r="CO40" s="69"/>
      <x:c r="CP40" s="71"/>
      <x:c r="CQ40" s="69">
        <x:v>1</x:v>
      </x:c>
      <x:c r="CR40" s="71">
        <x:v>42</x:v>
      </x:c>
      <x:c r="CS40" s="69">
        <x:v>5</x:v>
      </x:c>
      <x:c r="CT40" s="69">
        <x:v>2</x:v>
      </x:c>
      <x:c r="CU40" s="69"/>
      <x:c r="CV40" s="69"/>
      <x:c r="CW40" s="69"/>
      <x:c r="CX40" s="69"/>
      <x:c r="CY40" s="522" t="s">
        <x:v>306</x:v>
      </x:c>
      <x:c r="CZ40" s="69"/>
      <x:c r="DA40" s="71"/>
      <x:c r="DB40" s="69"/>
      <x:c r="DC40" s="71"/>
      <x:c r="DD40" s="69"/>
      <x:c r="DE40" s="71"/>
      <x:c r="DF40" s="69"/>
      <x:c r="DG40" s="105"/>
    </x:row>
    <x:row r="41" spans="1:111" s="275" customFormat="1" ht="18" customHeight="1">
      <x:c r="A41" s="522" t="s">
        <x:v>1864</x:v>
      </x:c>
      <x:c r="B41" s="77"/>
      <x:c r="C41" s="71"/>
      <x:c r="D41" s="69"/>
      <x:c r="E41" s="71"/>
      <x:c r="F41" s="69"/>
      <x:c r="G41" s="71"/>
      <x:c r="H41" s="69"/>
      <x:c r="I41" s="71"/>
      <x:c r="J41" s="69">
        <x:v>3</x:v>
      </x:c>
      <x:c r="K41" s="69"/>
      <x:c r="L41" s="71"/>
      <x:c r="M41" s="69"/>
      <x:c r="N41" s="69"/>
      <x:c r="O41" s="69"/>
      <x:c r="P41" s="69"/>
      <x:c r="Q41" s="69"/>
      <x:c r="R41" s="71"/>
      <x:c r="S41" s="69"/>
      <x:c r="T41" s="71"/>
      <x:c r="U41" s="69"/>
      <x:c r="V41" s="71"/>
      <x:c r="W41" s="69"/>
      <x:c r="X41" s="69">
        <x:v>20</x:v>
      </x:c>
      <x:c r="Y41" s="69"/>
      <x:c r="Z41" s="69"/>
      <x:c r="AA41" s="69">
        <x:v>1</x:v>
      </x:c>
      <x:c r="AB41" s="69"/>
      <x:c r="AC41" s="69"/>
      <x:c r="AD41" s="69">
        <x:v>0</x:v>
      </x:c>
      <x:c r="AE41" s="69"/>
      <x:c r="AF41" s="69"/>
      <x:c r="AG41" s="69">
        <x:v>1</x:v>
      </x:c>
      <x:c r="AH41" s="69"/>
      <x:c r="AI41" s="69"/>
      <x:c r="AJ41" s="69">
        <x:v>1</x:v>
      </x:c>
      <x:c r="AK41" s="69">
        <x:v>2</x:v>
      </x:c>
      <x:c r="AL41" s="522" t="s">
        <x:v>1864</x:v>
      </x:c>
      <x:c r="AM41" s="69"/>
      <x:c r="AN41" s="71"/>
      <x:c r="AO41" s="69"/>
      <x:c r="AP41" s="69"/>
      <x:c r="AQ41" s="69"/>
      <x:c r="AR41" s="71"/>
      <x:c r="AS41" s="69"/>
      <x:c r="AT41" s="71"/>
      <x:c r="AU41" s="69"/>
      <x:c r="AV41" s="69"/>
      <x:c r="AW41" s="69"/>
      <x:c r="AX41" s="69"/>
      <x:c r="AY41" s="69"/>
      <x:c r="AZ41" s="69"/>
      <x:c r="BA41" s="71"/>
      <x:c r="BB41" s="69"/>
      <x:c r="BC41" s="69"/>
      <x:c r="BD41" s="69"/>
      <x:c r="BE41" s="69"/>
      <x:c r="BF41" s="69"/>
      <x:c r="BG41" s="69"/>
      <x:c r="BH41" s="69"/>
      <x:c r="BI41" s="69"/>
      <x:c r="BJ41" s="71"/>
      <x:c r="BK41" s="69"/>
      <x:c r="BL41" s="71"/>
      <x:c r="BM41" s="69"/>
      <x:c r="BN41" s="71"/>
      <x:c r="BO41" s="69"/>
      <x:c r="BP41" s="71"/>
      <x:c r="BQ41" s="69"/>
      <x:c r="BR41" s="69"/>
      <x:c r="BS41" s="69"/>
      <x:c r="BT41" s="69"/>
      <x:c r="BU41" s="69"/>
      <x:c r="BV41" s="522" t="s">
        <x:v>1864</x:v>
      </x:c>
      <x:c r="BW41" s="69"/>
      <x:c r="BX41" s="69"/>
      <x:c r="BY41" s="71"/>
      <x:c r="BZ41" s="69"/>
      <x:c r="CA41" s="71"/>
      <x:c r="CB41" s="69"/>
      <x:c r="CC41" s="71"/>
      <x:c r="CD41" s="69"/>
      <x:c r="CE41" s="69"/>
      <x:c r="CF41" s="71"/>
      <x:c r="CG41" s="69"/>
      <x:c r="CH41" s="69"/>
      <x:c r="CI41" s="69"/>
      <x:c r="CJ41" s="69">
        <x:v>1</x:v>
      </x:c>
      <x:c r="CK41" s="69"/>
      <x:c r="CL41" s="69"/>
      <x:c r="CM41" s="69"/>
      <x:c r="CN41" s="586"/>
      <x:c r="CO41" s="69"/>
      <x:c r="CP41" s="71"/>
      <x:c r="CQ41" s="69">
        <x:v>1</x:v>
      </x:c>
      <x:c r="CR41" s="71">
        <x:v>80</x:v>
      </x:c>
      <x:c r="CS41" s="69">
        <x:v>5</x:v>
      </x:c>
      <x:c r="CT41" s="69">
        <x:v>1</x:v>
      </x:c>
      <x:c r="CU41" s="69"/>
      <x:c r="CV41" s="69"/>
      <x:c r="CW41" s="69"/>
      <x:c r="CX41" s="69"/>
      <x:c r="CY41" s="522" t="s">
        <x:v>1864</x:v>
      </x:c>
      <x:c r="CZ41" s="69"/>
      <x:c r="DA41" s="71"/>
      <x:c r="DB41" s="69"/>
      <x:c r="DC41" s="71"/>
      <x:c r="DD41" s="69"/>
      <x:c r="DE41" s="71"/>
      <x:c r="DF41" s="69"/>
      <x:c r="DG41" s="105"/>
    </x:row>
    <x:row r="42" spans="1:111" s="275" customFormat="1" ht="18" customHeight="1">
      <x:c r="A42" s="522" t="s">
        <x:v>1641</x:v>
      </x:c>
      <x:c r="B42" s="77"/>
      <x:c r="C42" s="71"/>
      <x:c r="D42" s="69"/>
      <x:c r="E42" s="71"/>
      <x:c r="F42" s="69"/>
      <x:c r="G42" s="71"/>
      <x:c r="H42" s="69"/>
      <x:c r="I42" s="71"/>
      <x:c r="J42" s="69">
        <x:v>2</x:v>
      </x:c>
      <x:c r="K42" s="69"/>
      <x:c r="L42" s="71"/>
      <x:c r="M42" s="69"/>
      <x:c r="N42" s="69"/>
      <x:c r="O42" s="69"/>
      <x:c r="P42" s="69"/>
      <x:c r="Q42" s="69"/>
      <x:c r="R42" s="71"/>
      <x:c r="S42" s="69"/>
      <x:c r="T42" s="71"/>
      <x:c r="U42" s="69"/>
      <x:c r="V42" s="71"/>
      <x:c r="W42" s="69"/>
      <x:c r="X42" s="69">
        <x:v>6</x:v>
      </x:c>
      <x:c r="Y42" s="69">
        <x:v>1</x:v>
      </x:c>
      <x:c r="Z42" s="69">
        <x:v>4</x:v>
      </x:c>
      <x:c r="AA42" s="69"/>
      <x:c r="AB42" s="69"/>
      <x:c r="AC42" s="69"/>
      <x:c r="AD42" s="69"/>
      <x:c r="AE42" s="69"/>
      <x:c r="AF42" s="69"/>
      <x:c r="AG42" s="69">
        <x:v>1</x:v>
      </x:c>
      <x:c r="AH42" s="69"/>
      <x:c r="AI42" s="69"/>
      <x:c r="AJ42" s="69"/>
      <x:c r="AK42" s="69"/>
      <x:c r="AL42" s="522" t="s">
        <x:v>1641</x:v>
      </x:c>
      <x:c r="AM42" s="69"/>
      <x:c r="AN42" s="71"/>
      <x:c r="AO42" s="69"/>
      <x:c r="AP42" s="69"/>
      <x:c r="AQ42" s="69"/>
      <x:c r="AR42" s="71"/>
      <x:c r="AS42" s="69"/>
      <x:c r="AT42" s="71"/>
      <x:c r="AU42" s="69"/>
      <x:c r="AV42" s="69"/>
      <x:c r="AW42" s="69"/>
      <x:c r="AX42" s="69"/>
      <x:c r="AY42" s="69"/>
      <x:c r="AZ42" s="69"/>
      <x:c r="BA42" s="71"/>
      <x:c r="BB42" s="69"/>
      <x:c r="BC42" s="69"/>
      <x:c r="BD42" s="69"/>
      <x:c r="BE42" s="69">
        <x:v>1</x:v>
      </x:c>
      <x:c r="BF42" s="69">
        <x:v>7</x:v>
      </x:c>
      <x:c r="BG42" s="69"/>
      <x:c r="BH42" s="69"/>
      <x:c r="BI42" s="69"/>
      <x:c r="BJ42" s="71"/>
      <x:c r="BK42" s="69"/>
      <x:c r="BL42" s="71"/>
      <x:c r="BM42" s="69"/>
      <x:c r="BN42" s="71"/>
      <x:c r="BO42" s="69"/>
      <x:c r="BP42" s="71"/>
      <x:c r="BQ42" s="69"/>
      <x:c r="BR42" s="69"/>
      <x:c r="BS42" s="69"/>
      <x:c r="BT42" s="69"/>
      <x:c r="BU42" s="69"/>
      <x:c r="BV42" s="522" t="s">
        <x:v>1641</x:v>
      </x:c>
      <x:c r="BW42" s="69"/>
      <x:c r="BX42" s="69"/>
      <x:c r="BY42" s="71"/>
      <x:c r="BZ42" s="69"/>
      <x:c r="CA42" s="71"/>
      <x:c r="CB42" s="69"/>
      <x:c r="CC42" s="71"/>
      <x:c r="CD42" s="69"/>
      <x:c r="CE42" s="69"/>
      <x:c r="CF42" s="71"/>
      <x:c r="CG42" s="69"/>
      <x:c r="CH42" s="69"/>
      <x:c r="CI42" s="69"/>
      <x:c r="CJ42" s="69">
        <x:v>1</x:v>
      </x:c>
      <x:c r="CK42" s="69"/>
      <x:c r="CL42" s="69">
        <x:v>1</x:v>
      </x:c>
      <x:c r="CM42" s="69"/>
      <x:c r="CN42" s="586"/>
      <x:c r="CO42" s="69"/>
      <x:c r="CP42" s="71"/>
      <x:c r="CQ42" s="69">
        <x:v>1</x:v>
      </x:c>
      <x:c r="CR42" s="71">
        <x:v>25</x:v>
      </x:c>
      <x:c r="CS42" s="69">
        <x:v>8</x:v>
      </x:c>
      <x:c r="CT42" s="69"/>
      <x:c r="CU42" s="69">
        <x:v>1</x:v>
      </x:c>
      <x:c r="CV42" s="69"/>
      <x:c r="CW42" s="69"/>
      <x:c r="CX42" s="69"/>
      <x:c r="CY42" s="522" t="s">
        <x:v>1641</x:v>
      </x:c>
      <x:c r="CZ42" s="69"/>
      <x:c r="DA42" s="71"/>
      <x:c r="DB42" s="69"/>
      <x:c r="DC42" s="71"/>
      <x:c r="DD42" s="69"/>
      <x:c r="DE42" s="71"/>
      <x:c r="DF42" s="69"/>
      <x:c r="DG42" s="105"/>
    </x:row>
    <x:row r="43" spans="1:111" s="275" customFormat="1" ht="18" customHeight="1">
      <x:c r="A43" s="522" t="s">
        <x:v>2925</x:v>
      </x:c>
      <x:c r="B43" s="77"/>
      <x:c r="C43" s="71"/>
      <x:c r="D43" s="69"/>
      <x:c r="E43" s="71"/>
      <x:c r="F43" s="69"/>
      <x:c r="G43" s="71"/>
      <x:c r="H43" s="69"/>
      <x:c r="I43" s="71"/>
      <x:c r="J43" s="69">
        <x:v>1</x:v>
      </x:c>
      <x:c r="K43" s="69"/>
      <x:c r="L43" s="71"/>
      <x:c r="M43" s="69"/>
      <x:c r="N43" s="69"/>
      <x:c r="O43" s="69"/>
      <x:c r="P43" s="69"/>
      <x:c r="Q43" s="69"/>
      <x:c r="R43" s="71"/>
      <x:c r="S43" s="69"/>
      <x:c r="T43" s="71"/>
      <x:c r="U43" s="69"/>
      <x:c r="V43" s="71"/>
      <x:c r="W43" s="69"/>
      <x:c r="X43" s="69">
        <x:v>5</x:v>
      </x:c>
      <x:c r="Y43" s="69"/>
      <x:c r="Z43" s="69"/>
      <x:c r="AA43" s="69"/>
      <x:c r="AB43" s="69"/>
      <x:c r="AC43" s="69"/>
      <x:c r="AD43" s="69"/>
      <x:c r="AE43" s="69"/>
      <x:c r="AF43" s="69"/>
      <x:c r="AG43" s="69"/>
      <x:c r="AH43" s="69"/>
      <x:c r="AI43" s="69"/>
      <x:c r="AJ43" s="69"/>
      <x:c r="AK43" s="69"/>
      <x:c r="AL43" s="522" t="s">
        <x:v>2925</x:v>
      </x:c>
      <x:c r="AM43" s="69"/>
      <x:c r="AN43" s="71"/>
      <x:c r="AO43" s="69"/>
      <x:c r="AP43" s="69"/>
      <x:c r="AQ43" s="69"/>
      <x:c r="AR43" s="71"/>
      <x:c r="AS43" s="69"/>
      <x:c r="AT43" s="71"/>
      <x:c r="AU43" s="69"/>
      <x:c r="AV43" s="69"/>
      <x:c r="AW43" s="69"/>
      <x:c r="AX43" s="69"/>
      <x:c r="AY43" s="69"/>
      <x:c r="AZ43" s="69"/>
      <x:c r="BA43" s="71"/>
      <x:c r="BB43" s="69"/>
      <x:c r="BC43" s="69"/>
      <x:c r="BD43" s="69"/>
      <x:c r="BE43" s="69">
        <x:v>1</x:v>
      </x:c>
      <x:c r="BF43" s="69">
        <x:v>3</x:v>
      </x:c>
      <x:c r="BG43" s="69"/>
      <x:c r="BH43" s="69"/>
      <x:c r="BI43" s="69"/>
      <x:c r="BJ43" s="71"/>
      <x:c r="BK43" s="69"/>
      <x:c r="BL43" s="71"/>
      <x:c r="BM43" s="69"/>
      <x:c r="BN43" s="71"/>
      <x:c r="BO43" s="69"/>
      <x:c r="BP43" s="71"/>
      <x:c r="BQ43" s="69"/>
      <x:c r="BR43" s="69"/>
      <x:c r="BS43" s="69"/>
      <x:c r="BT43" s="69"/>
      <x:c r="BU43" s="69"/>
      <x:c r="BV43" s="522" t="s">
        <x:v>2925</x:v>
      </x:c>
      <x:c r="BW43" s="69"/>
      <x:c r="BX43" s="69"/>
      <x:c r="BY43" s="71"/>
      <x:c r="BZ43" s="69"/>
      <x:c r="CA43" s="71"/>
      <x:c r="CB43" s="69"/>
      <x:c r="CC43" s="71"/>
      <x:c r="CD43" s="69"/>
      <x:c r="CE43" s="69"/>
      <x:c r="CF43" s="71"/>
      <x:c r="CG43" s="69"/>
      <x:c r="CH43" s="69"/>
      <x:c r="CI43" s="69"/>
      <x:c r="CJ43" s="69"/>
      <x:c r="CK43" s="69"/>
      <x:c r="CL43" s="69"/>
      <x:c r="CM43" s="69"/>
      <x:c r="CN43" s="69"/>
      <x:c r="CO43" s="69"/>
      <x:c r="CP43" s="71"/>
      <x:c r="CQ43" s="69"/>
      <x:c r="CR43" s="71"/>
      <x:c r="CS43" s="69">
        <x:v>3</x:v>
      </x:c>
      <x:c r="CT43" s="69"/>
      <x:c r="CU43" s="69"/>
      <x:c r="CV43" s="69">
        <x:v>1</x:v>
      </x:c>
      <x:c r="CW43" s="69"/>
      <x:c r="CX43" s="69"/>
      <x:c r="CY43" s="522" t="s">
        <x:v>2925</x:v>
      </x:c>
      <x:c r="CZ43" s="69"/>
      <x:c r="DA43" s="71"/>
      <x:c r="DB43" s="69"/>
      <x:c r="DC43" s="71"/>
      <x:c r="DD43" s="69"/>
      <x:c r="DE43" s="71"/>
      <x:c r="DF43" s="69"/>
      <x:c r="DG43" s="105"/>
    </x:row>
    <x:row r="44" spans="1:111" s="275" customFormat="1" ht="18" customHeight="1">
      <x:c r="A44" s="522" t="s">
        <x:v>2898</x:v>
      </x:c>
      <x:c r="B44" s="77"/>
      <x:c r="C44" s="71"/>
      <x:c r="D44" s="69"/>
      <x:c r="E44" s="71"/>
      <x:c r="F44" s="69"/>
      <x:c r="G44" s="71"/>
      <x:c r="H44" s="69"/>
      <x:c r="I44" s="71"/>
      <x:c r="J44" s="69">
        <x:v>2</x:v>
      </x:c>
      <x:c r="K44" s="69"/>
      <x:c r="L44" s="71"/>
      <x:c r="M44" s="69"/>
      <x:c r="N44" s="69"/>
      <x:c r="O44" s="69"/>
      <x:c r="P44" s="69"/>
      <x:c r="Q44" s="69"/>
      <x:c r="R44" s="71"/>
      <x:c r="S44" s="69"/>
      <x:c r="T44" s="71"/>
      <x:c r="U44" s="69"/>
      <x:c r="V44" s="71"/>
      <x:c r="W44" s="69"/>
      <x:c r="X44" s="69">
        <x:v>12</x:v>
      </x:c>
      <x:c r="Y44" s="69"/>
      <x:c r="Z44" s="69"/>
      <x:c r="AA44" s="69">
        <x:v>1</x:v>
      </x:c>
      <x:c r="AB44" s="69">
        <x:v>1</x:v>
      </x:c>
      <x:c r="AC44" s="69">
        <x:v>0</x:v>
      </x:c>
      <x:c r="AD44" s="69">
        <x:v>1</x:v>
      </x:c>
      <x:c r="AE44" s="69"/>
      <x:c r="AF44" s="69"/>
      <x:c r="AG44" s="69">
        <x:v>1</x:v>
      </x:c>
      <x:c r="AH44" s="69"/>
      <x:c r="AI44" s="69"/>
      <x:c r="AJ44" s="69">
        <x:v>1</x:v>
      </x:c>
      <x:c r="AK44" s="69">
        <x:v>3</x:v>
      </x:c>
      <x:c r="AL44" s="522" t="s">
        <x:v>2898</x:v>
      </x:c>
      <x:c r="AM44" s="69"/>
      <x:c r="AN44" s="71"/>
      <x:c r="AO44" s="69"/>
      <x:c r="AP44" s="69"/>
      <x:c r="AQ44" s="69"/>
      <x:c r="AR44" s="71"/>
      <x:c r="AS44" s="69"/>
      <x:c r="AT44" s="71"/>
      <x:c r="AU44" s="69"/>
      <x:c r="AV44" s="69"/>
      <x:c r="AW44" s="69"/>
      <x:c r="AX44" s="69"/>
      <x:c r="AY44" s="69"/>
      <x:c r="AZ44" s="69"/>
      <x:c r="BA44" s="71"/>
      <x:c r="BB44" s="69"/>
      <x:c r="BC44" s="69"/>
      <x:c r="BD44" s="69"/>
      <x:c r="BE44" s="69">
        <x:v>1</x:v>
      </x:c>
      <x:c r="BF44" s="69">
        <x:v>6</x:v>
      </x:c>
      <x:c r="BG44" s="69"/>
      <x:c r="BH44" s="69"/>
      <x:c r="BI44" s="69"/>
      <x:c r="BJ44" s="71"/>
      <x:c r="BK44" s="69"/>
      <x:c r="BL44" s="71"/>
      <x:c r="BM44" s="69"/>
      <x:c r="BN44" s="71"/>
      <x:c r="BO44" s="69"/>
      <x:c r="BP44" s="71"/>
      <x:c r="BQ44" s="69"/>
      <x:c r="BR44" s="69"/>
      <x:c r="BS44" s="69"/>
      <x:c r="BT44" s="69"/>
      <x:c r="BU44" s="69"/>
      <x:c r="BV44" s="522" t="s">
        <x:v>2898</x:v>
      </x:c>
      <x:c r="BW44" s="69"/>
      <x:c r="BX44" s="69"/>
      <x:c r="BY44" s="71"/>
      <x:c r="BZ44" s="69"/>
      <x:c r="CA44" s="71"/>
      <x:c r="CB44" s="69"/>
      <x:c r="CC44" s="71"/>
      <x:c r="CD44" s="69"/>
      <x:c r="CE44" s="69"/>
      <x:c r="CF44" s="71"/>
      <x:c r="CG44" s="69"/>
      <x:c r="CH44" s="69"/>
      <x:c r="CI44" s="69"/>
      <x:c r="CJ44" s="69"/>
      <x:c r="CK44" s="69"/>
      <x:c r="CL44" s="69"/>
      <x:c r="CM44" s="69"/>
      <x:c r="CN44" s="69"/>
      <x:c r="CO44" s="69"/>
      <x:c r="CP44" s="71"/>
      <x:c r="CQ44" s="69">
        <x:v>1</x:v>
      </x:c>
      <x:c r="CR44" s="71">
        <x:v>104</x:v>
      </x:c>
      <x:c r="CS44" s="69">
        <x:v>11</x:v>
      </x:c>
      <x:c r="CT44" s="69">
        <x:v>1</x:v>
      </x:c>
      <x:c r="CU44" s="69"/>
      <x:c r="CV44" s="69">
        <x:v>1</x:v>
      </x:c>
      <x:c r="CW44" s="69"/>
      <x:c r="CX44" s="69"/>
      <x:c r="CY44" s="522" t="s">
        <x:v>2898</x:v>
      </x:c>
      <x:c r="CZ44" s="69"/>
      <x:c r="DA44" s="71"/>
      <x:c r="DB44" s="69"/>
      <x:c r="DC44" s="71"/>
      <x:c r="DD44" s="69"/>
      <x:c r="DE44" s="71"/>
      <x:c r="DF44" s="69"/>
      <x:c r="DG44" s="105"/>
    </x:row>
    <x:row r="45" spans="1:111" s="275" customFormat="1" ht="18" customHeight="1">
      <x:c r="A45" s="522" t="s">
        <x:v>2895</x:v>
      </x:c>
      <x:c r="B45" s="77"/>
      <x:c r="C45" s="71"/>
      <x:c r="D45" s="69"/>
      <x:c r="E45" s="71"/>
      <x:c r="F45" s="69"/>
      <x:c r="G45" s="71"/>
      <x:c r="H45" s="69"/>
      <x:c r="I45" s="71"/>
      <x:c r="J45" s="69">
        <x:v>2</x:v>
      </x:c>
      <x:c r="K45" s="69"/>
      <x:c r="L45" s="71"/>
      <x:c r="M45" s="69"/>
      <x:c r="N45" s="69"/>
      <x:c r="O45" s="69"/>
      <x:c r="P45" s="69"/>
      <x:c r="Q45" s="69"/>
      <x:c r="R45" s="71"/>
      <x:c r="S45" s="69"/>
      <x:c r="T45" s="71"/>
      <x:c r="U45" s="69"/>
      <x:c r="V45" s="71"/>
      <x:c r="W45" s="69"/>
      <x:c r="X45" s="69">
        <x:v>6</x:v>
      </x:c>
      <x:c r="Y45" s="69"/>
      <x:c r="Z45" s="69"/>
      <x:c r="AA45" s="69">
        <x:v>1</x:v>
      </x:c>
      <x:c r="AB45" s="69"/>
      <x:c r="AC45" s="69"/>
      <x:c r="AD45" s="69"/>
      <x:c r="AE45" s="69"/>
      <x:c r="AF45" s="69"/>
      <x:c r="AG45" s="69">
        <x:v>1</x:v>
      </x:c>
      <x:c r="AH45" s="69"/>
      <x:c r="AI45" s="69"/>
      <x:c r="AJ45" s="69">
        <x:v>1</x:v>
      </x:c>
      <x:c r="AK45" s="69">
        <x:v>1</x:v>
      </x:c>
      <x:c r="AL45" s="522" t="s">
        <x:v>2895</x:v>
      </x:c>
      <x:c r="AM45" s="69"/>
      <x:c r="AN45" s="71"/>
      <x:c r="AO45" s="69"/>
      <x:c r="AP45" s="69"/>
      <x:c r="AQ45" s="69"/>
      <x:c r="AR45" s="71"/>
      <x:c r="AS45" s="69"/>
      <x:c r="AT45" s="71"/>
      <x:c r="AU45" s="69"/>
      <x:c r="AV45" s="69"/>
      <x:c r="AW45" s="69"/>
      <x:c r="AX45" s="69"/>
      <x:c r="AY45" s="69"/>
      <x:c r="AZ45" s="69"/>
      <x:c r="BA45" s="71"/>
      <x:c r="BB45" s="69"/>
      <x:c r="BC45" s="69"/>
      <x:c r="BD45" s="69"/>
      <x:c r="BE45" s="69">
        <x:v>1</x:v>
      </x:c>
      <x:c r="BF45" s="69">
        <x:v>5</x:v>
      </x:c>
      <x:c r="BG45" s="69"/>
      <x:c r="BH45" s="69"/>
      <x:c r="BI45" s="69"/>
      <x:c r="BJ45" s="71"/>
      <x:c r="BK45" s="69"/>
      <x:c r="BL45" s="71"/>
      <x:c r="BM45" s="69"/>
      <x:c r="BN45" s="71"/>
      <x:c r="BO45" s="69"/>
      <x:c r="BP45" s="71"/>
      <x:c r="BQ45" s="69"/>
      <x:c r="BR45" s="69"/>
      <x:c r="BS45" s="69"/>
      <x:c r="BT45" s="69"/>
      <x:c r="BU45" s="69"/>
      <x:c r="BV45" s="522" t="s">
        <x:v>2895</x:v>
      </x:c>
      <x:c r="BW45" s="69"/>
      <x:c r="BX45" s="69"/>
      <x:c r="BY45" s="71"/>
      <x:c r="BZ45" s="69"/>
      <x:c r="CA45" s="71"/>
      <x:c r="CB45" s="69"/>
      <x:c r="CC45" s="71"/>
      <x:c r="CD45" s="69"/>
      <x:c r="CE45" s="69"/>
      <x:c r="CF45" s="71"/>
      <x:c r="CG45" s="69"/>
      <x:c r="CH45" s="69"/>
      <x:c r="CI45" s="69"/>
      <x:c r="CJ45" s="69"/>
      <x:c r="CK45" s="69"/>
      <x:c r="CL45" s="69"/>
      <x:c r="CM45" s="69"/>
      <x:c r="CN45" s="69"/>
      <x:c r="CO45" s="69"/>
      <x:c r="CP45" s="71"/>
      <x:c r="CQ45" s="69">
        <x:v>1</x:v>
      </x:c>
      <x:c r="CR45" s="71">
        <x:v>135.19999999999999</x:v>
      </x:c>
      <x:c r="CS45" s="69">
        <x:v>13</x:v>
      </x:c>
      <x:c r="CT45" s="69"/>
      <x:c r="CU45" s="69"/>
      <x:c r="CV45" s="69">
        <x:v>1</x:v>
      </x:c>
      <x:c r="CW45" s="69"/>
      <x:c r="CX45" s="69"/>
      <x:c r="CY45" s="522" t="s">
        <x:v>2895</x:v>
      </x:c>
      <x:c r="CZ45" s="69"/>
      <x:c r="DA45" s="71"/>
      <x:c r="DB45" s="69"/>
      <x:c r="DC45" s="71"/>
      <x:c r="DD45" s="69"/>
      <x:c r="DE45" s="71"/>
      <x:c r="DF45" s="69"/>
      <x:c r="DG45" s="105"/>
    </x:row>
    <x:row r="46" spans="1:111" s="275" customFormat="1" ht="18" customHeight="1">
      <x:c r="A46" s="522" t="s">
        <x:v>216</x:v>
      </x:c>
      <x:c r="B46" s="77"/>
      <x:c r="C46" s="71"/>
      <x:c r="D46" s="69"/>
      <x:c r="E46" s="71"/>
      <x:c r="F46" s="69"/>
      <x:c r="G46" s="71"/>
      <x:c r="H46" s="69"/>
      <x:c r="I46" s="71"/>
      <x:c r="J46" s="69"/>
      <x:c r="K46" s="69"/>
      <x:c r="L46" s="71"/>
      <x:c r="M46" s="69"/>
      <x:c r="N46" s="69"/>
      <x:c r="O46" s="69"/>
      <x:c r="P46" s="69"/>
      <x:c r="Q46" s="69"/>
      <x:c r="R46" s="71"/>
      <x:c r="S46" s="69">
        <x:v>1</x:v>
      </x:c>
      <x:c r="T46" s="71">
        <x:v>16</x:v>
      </x:c>
      <x:c r="U46" s="69"/>
      <x:c r="V46" s="71"/>
      <x:c r="W46" s="69"/>
      <x:c r="X46" s="69">
        <x:v>9</x:v>
      </x:c>
      <x:c r="Y46" s="69"/>
      <x:c r="Z46" s="69"/>
      <x:c r="AA46" s="69">
        <x:v>1</x:v>
      </x:c>
      <x:c r="AB46" s="69"/>
      <x:c r="AC46" s="69"/>
      <x:c r="AD46" s="69">
        <x:v>1</x:v>
      </x:c>
      <x:c r="AE46" s="69"/>
      <x:c r="AF46" s="69"/>
      <x:c r="AG46" s="69">
        <x:v>1</x:v>
      </x:c>
      <x:c r="AH46" s="69"/>
      <x:c r="AI46" s="69"/>
      <x:c r="AJ46" s="69"/>
      <x:c r="AK46" s="69"/>
      <x:c r="AL46" s="522" t="s">
        <x:v>216</x:v>
      </x:c>
      <x:c r="AM46" s="69"/>
      <x:c r="AN46" s="71"/>
      <x:c r="AO46" s="69"/>
      <x:c r="AP46" s="69"/>
      <x:c r="AQ46" s="69"/>
      <x:c r="AR46" s="71"/>
      <x:c r="AS46" s="69"/>
      <x:c r="AT46" s="71"/>
      <x:c r="AU46" s="69"/>
      <x:c r="AV46" s="69"/>
      <x:c r="AW46" s="69"/>
      <x:c r="AX46" s="69">
        <x:v>1</x:v>
      </x:c>
      <x:c r="AY46" s="69"/>
      <x:c r="AZ46" s="69"/>
      <x:c r="BA46" s="71"/>
      <x:c r="BB46" s="69"/>
      <x:c r="BC46" s="69"/>
      <x:c r="BD46" s="69"/>
      <x:c r="BE46" s="69">
        <x:v>1</x:v>
      </x:c>
      <x:c r="BF46" s="69">
        <x:v>8</x:v>
      </x:c>
      <x:c r="BG46" s="69"/>
      <x:c r="BH46" s="69"/>
      <x:c r="BI46" s="69"/>
      <x:c r="BJ46" s="71"/>
      <x:c r="BK46" s="69"/>
      <x:c r="BL46" s="71"/>
      <x:c r="BM46" s="69"/>
      <x:c r="BN46" s="71"/>
      <x:c r="BO46" s="69"/>
      <x:c r="BP46" s="71"/>
      <x:c r="BQ46" s="69"/>
      <x:c r="BR46" s="69"/>
      <x:c r="BS46" s="69"/>
      <x:c r="BT46" s="69"/>
      <x:c r="BU46" s="69"/>
      <x:c r="BV46" s="522" t="s">
        <x:v>216</x:v>
      </x:c>
      <x:c r="BW46" s="69"/>
      <x:c r="BX46" s="69"/>
      <x:c r="BY46" s="71"/>
      <x:c r="BZ46" s="69"/>
      <x:c r="CA46" s="71"/>
      <x:c r="CB46" s="69"/>
      <x:c r="CC46" s="71"/>
      <x:c r="CD46" s="69">
        <x:v>1</x:v>
      </x:c>
      <x:c r="CE46" s="69"/>
      <x:c r="CF46" s="71"/>
      <x:c r="CG46" s="69"/>
      <x:c r="CH46" s="69">
        <x:v>1</x:v>
      </x:c>
      <x:c r="CI46" s="69"/>
      <x:c r="CJ46" s="69">
        <x:v>1</x:v>
      </x:c>
      <x:c r="CK46" s="69"/>
      <x:c r="CL46" s="69"/>
      <x:c r="CM46" s="69"/>
      <x:c r="CN46" s="69"/>
      <x:c r="CO46" s="69"/>
      <x:c r="CP46" s="71"/>
      <x:c r="CQ46" s="69"/>
      <x:c r="CR46" s="71"/>
      <x:c r="CS46" s="69">
        <x:v>11</x:v>
      </x:c>
      <x:c r="CT46" s="69"/>
      <x:c r="CU46" s="69"/>
      <x:c r="CV46" s="69">
        <x:v>3</x:v>
      </x:c>
      <x:c r="CW46" s="69"/>
      <x:c r="CX46" s="69"/>
      <x:c r="CY46" s="522" t="s">
        <x:v>216</x:v>
      </x:c>
      <x:c r="CZ46" s="69"/>
      <x:c r="DA46" s="71"/>
      <x:c r="DB46" s="69"/>
      <x:c r="DC46" s="71"/>
      <x:c r="DD46" s="69"/>
      <x:c r="DE46" s="71"/>
      <x:c r="DF46" s="69"/>
      <x:c r="DG46" s="105"/>
    </x:row>
    <x:row r="47" spans="1:111" s="275" customFormat="1" ht="18" customHeight="1">
      <x:c r="A47" s="522" t="s">
        <x:v>233</x:v>
      </x:c>
      <x:c r="B47" s="93">
        <x:v>2</x:v>
      </x:c>
      <x:c r="C47" s="71">
        <x:v>175.25</x:v>
      </x:c>
      <x:c r="D47" s="94">
        <x:v>2</x:v>
      </x:c>
      <x:c r="E47" s="71">
        <x:v>19.100000000000001</x:v>
      </x:c>
      <x:c r="F47" s="94"/>
      <x:c r="G47" s="72"/>
      <x:c r="H47" s="94">
        <x:v>1</x:v>
      </x:c>
      <x:c r="I47" s="71">
        <x:v>113.39</x:v>
      </x:c>
      <x:c r="J47" s="94"/>
      <x:c r="K47" s="94"/>
      <x:c r="L47" s="71"/>
      <x:c r="M47" s="94"/>
      <x:c r="N47" s="94"/>
      <x:c r="O47" s="94"/>
      <x:c r="P47" s="94"/>
      <x:c r="Q47" s="94"/>
      <x:c r="R47" s="72"/>
      <x:c r="S47" s="94">
        <x:v>2</x:v>
      </x:c>
      <x:c r="T47" s="71">
        <x:v>32</x:v>
      </x:c>
      <x:c r="U47" s="94"/>
      <x:c r="V47" s="71"/>
      <x:c r="W47" s="94"/>
      <x:c r="X47" s="94">
        <x:v>10</x:v>
      </x:c>
      <x:c r="Y47" s="94"/>
      <x:c r="Z47" s="94"/>
      <x:c r="AA47" s="94">
        <x:v>1</x:v>
      </x:c>
      <x:c r="AB47" s="94"/>
      <x:c r="AC47" s="94"/>
      <x:c r="AD47" s="94">
        <x:v>2</x:v>
      </x:c>
      <x:c r="AE47" s="94"/>
      <x:c r="AF47" s="94"/>
      <x:c r="AG47" s="94">
        <x:v>1</x:v>
      </x:c>
      <x:c r="AH47" s="94"/>
      <x:c r="AI47" s="94"/>
      <x:c r="AJ47" s="94">
        <x:v>1</x:v>
      </x:c>
      <x:c r="AK47" s="94">
        <x:v>3</x:v>
      </x:c>
      <x:c r="AL47" s="522" t="s">
        <x:v>233</x:v>
      </x:c>
      <x:c r="AM47" s="94"/>
      <x:c r="AN47" s="71"/>
      <x:c r="AO47" s="94"/>
      <x:c r="AP47" s="94"/>
      <x:c r="AQ47" s="94"/>
      <x:c r="AR47" s="72"/>
      <x:c r="AS47" s="94"/>
      <x:c r="AT47" s="71"/>
      <x:c r="AU47" s="94"/>
      <x:c r="AV47" s="94"/>
      <x:c r="AW47" s="94"/>
      <x:c r="AX47" s="94"/>
      <x:c r="AY47" s="94"/>
      <x:c r="AZ47" s="94"/>
      <x:c r="BA47" s="72"/>
      <x:c r="BB47" s="94"/>
      <x:c r="BC47" s="94"/>
      <x:c r="BD47" s="94"/>
      <x:c r="BE47" s="94">
        <x:v>1</x:v>
      </x:c>
      <x:c r="BF47" s="94">
        <x:v>3</x:v>
      </x:c>
      <x:c r="BG47" s="94"/>
      <x:c r="BH47" s="94"/>
      <x:c r="BI47" s="94"/>
      <x:c r="BJ47" s="72"/>
      <x:c r="BK47" s="94"/>
      <x:c r="BL47" s="72"/>
      <x:c r="BM47" s="94"/>
      <x:c r="BN47" s="71"/>
      <x:c r="BO47" s="94"/>
      <x:c r="BP47" s="71"/>
      <x:c r="BQ47" s="94"/>
      <x:c r="BR47" s="94"/>
      <x:c r="BS47" s="94"/>
      <x:c r="BT47" s="94"/>
      <x:c r="BU47" s="94"/>
      <x:c r="BV47" s="522" t="s">
        <x:v>233</x:v>
      </x:c>
      <x:c r="BW47" s="94"/>
      <x:c r="BX47" s="94"/>
      <x:c r="BY47" s="71"/>
      <x:c r="BZ47" s="94"/>
      <x:c r="CA47" s="72"/>
      <x:c r="CB47" s="94"/>
      <x:c r="CC47" s="72"/>
      <x:c r="CD47" s="94"/>
      <x:c r="CE47" s="94"/>
      <x:c r="CF47" s="72"/>
      <x:c r="CG47" s="94"/>
      <x:c r="CH47" s="94"/>
      <x:c r="CI47" s="94"/>
      <x:c r="CJ47" s="94"/>
      <x:c r="CK47" s="94"/>
      <x:c r="CL47" s="94"/>
      <x:c r="CM47" s="94"/>
      <x:c r="CN47" s="587"/>
      <x:c r="CO47" s="94"/>
      <x:c r="CP47" s="72"/>
      <x:c r="CQ47" s="94"/>
      <x:c r="CR47" s="72"/>
      <x:c r="CS47" s="94">
        <x:v>5</x:v>
      </x:c>
      <x:c r="CT47" s="94"/>
      <x:c r="CU47" s="94"/>
      <x:c r="CV47" s="94">
        <x:v>1</x:v>
      </x:c>
      <x:c r="CW47" s="94"/>
      <x:c r="CX47" s="94"/>
      <x:c r="CY47" s="522" t="s">
        <x:v>233</x:v>
      </x:c>
      <x:c r="CZ47" s="69"/>
      <x:c r="DA47" s="71"/>
      <x:c r="DB47" s="69"/>
      <x:c r="DC47" s="71"/>
      <x:c r="DD47" s="69"/>
      <x:c r="DE47" s="71"/>
      <x:c r="DF47" s="69"/>
      <x:c r="DG47" s="105"/>
    </x:row>
    <x:row r="48" spans="1:111" s="275" customFormat="1" ht="18" customHeight="1">
      <x:c r="A48" s="522" t="s">
        <x:v>1589</x:v>
      </x:c>
      <x:c r="B48" s="93">
        <x:v>2</x:v>
      </x:c>
      <x:c r="C48" s="71">
        <x:v>148.63</x:v>
      </x:c>
      <x:c r="D48" s="94">
        <x:v>4</x:v>
      </x:c>
      <x:c r="E48" s="71">
        <x:v>445.13</x:v>
      </x:c>
      <x:c r="F48" s="94"/>
      <x:c r="G48" s="72"/>
      <x:c r="H48" s="94"/>
      <x:c r="I48" s="71"/>
      <x:c r="J48" s="94"/>
      <x:c r="K48" s="94"/>
      <x:c r="L48" s="71"/>
      <x:c r="M48" s="94"/>
      <x:c r="N48" s="94"/>
      <x:c r="O48" s="94"/>
      <x:c r="P48" s="94"/>
      <x:c r="Q48" s="94"/>
      <x:c r="R48" s="72"/>
      <x:c r="S48" s="94">
        <x:v>1</x:v>
      </x:c>
      <x:c r="T48" s="71">
        <x:v>48.869999999999997</x:v>
      </x:c>
      <x:c r="U48" s="94"/>
      <x:c r="V48" s="71"/>
      <x:c r="W48" s="94"/>
      <x:c r="X48" s="94">
        <x:v>6</x:v>
      </x:c>
      <x:c r="Y48" s="94"/>
      <x:c r="Z48" s="94"/>
      <x:c r="AA48" s="94"/>
      <x:c r="AB48" s="94"/>
      <x:c r="AC48" s="94"/>
      <x:c r="AD48" s="94"/>
      <x:c r="AE48" s="94">
        <x:v>1</x:v>
      </x:c>
      <x:c r="AF48" s="94"/>
      <x:c r="AG48" s="94">
        <x:v>1</x:v>
      </x:c>
      <x:c r="AH48" s="94"/>
      <x:c r="AI48" s="94"/>
      <x:c r="AJ48" s="94">
        <x:v>1</x:v>
      </x:c>
      <x:c r="AK48" s="94">
        <x:v>1</x:v>
      </x:c>
      <x:c r="AL48" s="522" t="s">
        <x:v>1589</x:v>
      </x:c>
      <x:c r="AM48" s="94">
        <x:v>1</x:v>
      </x:c>
      <x:c r="AN48" s="71">
        <x:v>600</x:v>
      </x:c>
      <x:c r="AO48" s="94"/>
      <x:c r="AP48" s="94"/>
      <x:c r="AQ48" s="94"/>
      <x:c r="AR48" s="72"/>
      <x:c r="AS48" s="94"/>
      <x:c r="AT48" s="71"/>
      <x:c r="AU48" s="94"/>
      <x:c r="AV48" s="94"/>
      <x:c r="AW48" s="94"/>
      <x:c r="AX48" s="94"/>
      <x:c r="AY48" s="94"/>
      <x:c r="AZ48" s="94"/>
      <x:c r="BA48" s="72"/>
      <x:c r="BB48" s="94"/>
      <x:c r="BC48" s="94"/>
      <x:c r="BD48" s="94"/>
      <x:c r="BE48" s="94">
        <x:v>1</x:v>
      </x:c>
      <x:c r="BF48" s="94">
        <x:v>4</x:v>
      </x:c>
      <x:c r="BG48" s="94"/>
      <x:c r="BH48" s="94"/>
      <x:c r="BI48" s="94"/>
      <x:c r="BJ48" s="72"/>
      <x:c r="BK48" s="94"/>
      <x:c r="BL48" s="72"/>
      <x:c r="BM48" s="94"/>
      <x:c r="BN48" s="71"/>
      <x:c r="BO48" s="94"/>
      <x:c r="BP48" s="71"/>
      <x:c r="BQ48" s="94"/>
      <x:c r="BR48" s="94"/>
      <x:c r="BS48" s="94"/>
      <x:c r="BT48" s="94"/>
      <x:c r="BU48" s="94"/>
      <x:c r="BV48" s="522" t="s">
        <x:v>1589</x:v>
      </x:c>
      <x:c r="BW48" s="94"/>
      <x:c r="BX48" s="94"/>
      <x:c r="BY48" s="71"/>
      <x:c r="BZ48" s="94"/>
      <x:c r="CA48" s="72"/>
      <x:c r="CB48" s="94"/>
      <x:c r="CC48" s="72"/>
      <x:c r="CD48" s="94"/>
      <x:c r="CE48" s="94"/>
      <x:c r="CF48" s="72"/>
      <x:c r="CG48" s="94"/>
      <x:c r="CH48" s="94"/>
      <x:c r="CI48" s="94"/>
      <x:c r="CJ48" s="94">
        <x:v>1</x:v>
      </x:c>
      <x:c r="CK48" s="94"/>
      <x:c r="CL48" s="94"/>
      <x:c r="CM48" s="94"/>
      <x:c r="CN48" s="587"/>
      <x:c r="CO48" s="94"/>
      <x:c r="CP48" s="72"/>
      <x:c r="CQ48" s="94">
        <x:v>1</x:v>
      </x:c>
      <x:c r="CR48" s="72">
        <x:v>87</x:v>
      </x:c>
      <x:c r="CS48" s="94">
        <x:v>11</x:v>
      </x:c>
      <x:c r="CT48" s="94"/>
      <x:c r="CU48" s="94"/>
      <x:c r="CV48" s="94">
        <x:v>1</x:v>
      </x:c>
      <x:c r="CW48" s="94"/>
      <x:c r="CX48" s="94"/>
      <x:c r="CY48" s="522" t="s">
        <x:v>1589</x:v>
      </x:c>
      <x:c r="CZ48" s="69"/>
      <x:c r="DA48" s="71"/>
      <x:c r="DB48" s="69"/>
      <x:c r="DC48" s="71"/>
      <x:c r="DD48" s="69"/>
      <x:c r="DE48" s="71"/>
      <x:c r="DF48" s="69"/>
      <x:c r="DG48" s="105"/>
    </x:row>
    <x:row r="49" spans="1:111" s="275" customFormat="1" ht="18" customHeight="1">
      <x:c r="A49" s="522" t="s">
        <x:v>219</x:v>
      </x:c>
      <x:c r="B49" s="93">
        <x:v>3</x:v>
      </x:c>
      <x:c r="C49" s="71">
        <x:v>478.30000000000001</x:v>
      </x:c>
      <x:c r="D49" s="94">
        <x:v>1</x:v>
      </x:c>
      <x:c r="E49" s="71">
        <x:v>963</x:v>
      </x:c>
      <x:c r="F49" s="94"/>
      <x:c r="G49" s="72"/>
      <x:c r="H49" s="94"/>
      <x:c r="I49" s="71"/>
      <x:c r="J49" s="94"/>
      <x:c r="K49" s="94">
        <x:v>1</x:v>
      </x:c>
      <x:c r="L49" s="71">
        <x:v>175</x:v>
      </x:c>
      <x:c r="M49" s="94"/>
      <x:c r="N49" s="94"/>
      <x:c r="O49" s="94"/>
      <x:c r="P49" s="94"/>
      <x:c r="Q49" s="94"/>
      <x:c r="R49" s="72"/>
      <x:c r="S49" s="94">
        <x:v>3</x:v>
      </x:c>
      <x:c r="T49" s="71">
        <x:v>193.11000000000001</x:v>
      </x:c>
      <x:c r="U49" s="94"/>
      <x:c r="V49" s="71"/>
      <x:c r="W49" s="94">
        <x:v>3</x:v>
      </x:c>
      <x:c r="X49" s="94">
        <x:v>14</x:v>
      </x:c>
      <x:c r="Y49" s="94">
        <x:v>1</x:v>
      </x:c>
      <x:c r="Z49" s="94">
        <x:v>1</x:v>
      </x:c>
      <x:c r="AA49" s="94"/>
      <x:c r="AB49" s="94"/>
      <x:c r="AC49" s="94"/>
      <x:c r="AD49" s="94">
        <x:v>1</x:v>
      </x:c>
      <x:c r="AE49" s="94"/>
      <x:c r="AF49" s="94"/>
      <x:c r="AG49" s="94"/>
      <x:c r="AH49" s="94"/>
      <x:c r="AI49" s="94"/>
      <x:c r="AJ49" s="94">
        <x:v>6</x:v>
      </x:c>
      <x:c r="AK49" s="94">
        <x:v>8</x:v>
      </x:c>
      <x:c r="AL49" s="522" t="s">
        <x:v>219</x:v>
      </x:c>
      <x:c r="AM49" s="94"/>
      <x:c r="AN49" s="71"/>
      <x:c r="AO49" s="94"/>
      <x:c r="AP49" s="94"/>
      <x:c r="AQ49" s="94"/>
      <x:c r="AR49" s="72"/>
      <x:c r="AS49" s="94"/>
      <x:c r="AT49" s="71"/>
      <x:c r="AU49" s="94"/>
      <x:c r="AV49" s="94"/>
      <x:c r="AW49" s="94"/>
      <x:c r="AX49" s="94"/>
      <x:c r="AY49" s="94"/>
      <x:c r="AZ49" s="94"/>
      <x:c r="BA49" s="72"/>
      <x:c r="BB49" s="94"/>
      <x:c r="BC49" s="94"/>
      <x:c r="BD49" s="94"/>
      <x:c r="BE49" s="94">
        <x:v>1</x:v>
      </x:c>
      <x:c r="BF49" s="94">
        <x:v>3</x:v>
      </x:c>
      <x:c r="BG49" s="94"/>
      <x:c r="BH49" s="94"/>
      <x:c r="BI49" s="94"/>
      <x:c r="BJ49" s="72"/>
      <x:c r="BK49" s="94"/>
      <x:c r="BL49" s="72"/>
      <x:c r="BM49" s="94"/>
      <x:c r="BN49" s="71"/>
      <x:c r="BO49" s="94"/>
      <x:c r="BP49" s="71"/>
      <x:c r="BQ49" s="94"/>
      <x:c r="BR49" s="94"/>
      <x:c r="BS49" s="94"/>
      <x:c r="BT49" s="94"/>
      <x:c r="BU49" s="94"/>
      <x:c r="BV49" s="522" t="s">
        <x:v>219</x:v>
      </x:c>
      <x:c r="BW49" s="94"/>
      <x:c r="BX49" s="94"/>
      <x:c r="BY49" s="71"/>
      <x:c r="BZ49" s="94"/>
      <x:c r="CA49" s="72"/>
      <x:c r="CB49" s="94"/>
      <x:c r="CC49" s="72"/>
      <x:c r="CD49" s="94"/>
      <x:c r="CE49" s="94"/>
      <x:c r="CF49" s="72"/>
      <x:c r="CG49" s="94"/>
      <x:c r="CH49" s="94"/>
      <x:c r="CI49" s="94"/>
      <x:c r="CJ49" s="94"/>
      <x:c r="CK49" s="94"/>
      <x:c r="CL49" s="94"/>
      <x:c r="CM49" s="94"/>
      <x:c r="CN49" s="587"/>
      <x:c r="CO49" s="94">
        <x:v>1</x:v>
      </x:c>
      <x:c r="CP49" s="72">
        <x:v>24</x:v>
      </x:c>
      <x:c r="CQ49" s="94">
        <x:v>1</x:v>
      </x:c>
      <x:c r="CR49" s="72">
        <x:v>16</x:v>
      </x:c>
      <x:c r="CS49" s="94">
        <x:v>25</x:v>
      </x:c>
      <x:c r="CT49" s="94">
        <x:v>1</x:v>
      </x:c>
      <x:c r="CU49" s="94">
        <x:v>1</x:v>
      </x:c>
      <x:c r="CV49" s="94">
        <x:v>1</x:v>
      </x:c>
      <x:c r="CW49" s="94"/>
      <x:c r="CX49" s="94"/>
      <x:c r="CY49" s="522" t="s">
        <x:v>219</x:v>
      </x:c>
      <x:c r="CZ49" s="69"/>
      <x:c r="DA49" s="71"/>
      <x:c r="DB49" s="69"/>
      <x:c r="DC49" s="71"/>
      <x:c r="DD49" s="69"/>
      <x:c r="DE49" s="71"/>
      <x:c r="DF49" s="69"/>
      <x:c r="DG49" s="105"/>
    </x:row>
    <x:row r="50" spans="1:111" s="275" customFormat="1" ht="18" customHeight="1">
      <x:c r="A50" s="522" t="s">
        <x:v>221</x:v>
      </x:c>
      <x:c r="B50" s="93"/>
      <x:c r="C50" s="71"/>
      <x:c r="D50" s="94"/>
      <x:c r="E50" s="71"/>
      <x:c r="F50" s="94"/>
      <x:c r="G50" s="72"/>
      <x:c r="H50" s="94"/>
      <x:c r="I50" s="71"/>
      <x:c r="J50" s="94">
        <x:v>1</x:v>
      </x:c>
      <x:c r="K50" s="94"/>
      <x:c r="L50" s="71"/>
      <x:c r="M50" s="94"/>
      <x:c r="N50" s="94"/>
      <x:c r="O50" s="94">
        <x:v>1</x:v>
      </x:c>
      <x:c r="P50" s="94">
        <x:v>1</x:v>
      </x:c>
      <x:c r="Q50" s="94"/>
      <x:c r="R50" s="72"/>
      <x:c r="S50" s="94"/>
      <x:c r="T50" s="71"/>
      <x:c r="U50" s="94"/>
      <x:c r="V50" s="71"/>
      <x:c r="W50" s="94"/>
      <x:c r="X50" s="94"/>
      <x:c r="Y50" s="94">
        <x:v>1</x:v>
      </x:c>
      <x:c r="Z50" s="94">
        <x:v>8</x:v>
      </x:c>
      <x:c r="AA50" s="94">
        <x:v>1</x:v>
      </x:c>
      <x:c r="AB50" s="94"/>
      <x:c r="AC50" s="94"/>
      <x:c r="AD50" s="94"/>
      <x:c r="AE50" s="94"/>
      <x:c r="AF50" s="94"/>
      <x:c r="AG50" s="94">
        <x:v>1</x:v>
      </x:c>
      <x:c r="AH50" s="94"/>
      <x:c r="AI50" s="94"/>
      <x:c r="AJ50" s="94">
        <x:v>1</x:v>
      </x:c>
      <x:c r="AK50" s="94">
        <x:v>2</x:v>
      </x:c>
      <x:c r="AL50" s="522" t="s">
        <x:v>221</x:v>
      </x:c>
      <x:c r="AM50" s="94"/>
      <x:c r="AN50" s="71"/>
      <x:c r="AO50" s="94"/>
      <x:c r="AP50" s="94"/>
      <x:c r="AQ50" s="94"/>
      <x:c r="AR50" s="72"/>
      <x:c r="AS50" s="94"/>
      <x:c r="AT50" s="71"/>
      <x:c r="AU50" s="94"/>
      <x:c r="AV50" s="94"/>
      <x:c r="AW50" s="94"/>
      <x:c r="AX50" s="94"/>
      <x:c r="AY50" s="94"/>
      <x:c r="AZ50" s="94"/>
      <x:c r="BA50" s="72"/>
      <x:c r="BB50" s="94"/>
      <x:c r="BC50" s="94"/>
      <x:c r="BD50" s="94"/>
      <x:c r="BE50" s="94">
        <x:v>1</x:v>
      </x:c>
      <x:c r="BF50" s="94">
        <x:v>3</x:v>
      </x:c>
      <x:c r="BG50" s="94"/>
      <x:c r="BH50" s="94"/>
      <x:c r="BI50" s="94"/>
      <x:c r="BJ50" s="72"/>
      <x:c r="BK50" s="94"/>
      <x:c r="BL50" s="72"/>
      <x:c r="BM50" s="94"/>
      <x:c r="BN50" s="71"/>
      <x:c r="BO50" s="94"/>
      <x:c r="BP50" s="71"/>
      <x:c r="BQ50" s="94"/>
      <x:c r="BR50" s="94"/>
      <x:c r="BS50" s="94"/>
      <x:c r="BT50" s="94"/>
      <x:c r="BU50" s="94"/>
      <x:c r="BV50" s="522" t="s">
        <x:v>221</x:v>
      </x:c>
      <x:c r="BW50" s="94"/>
      <x:c r="BX50" s="94"/>
      <x:c r="BY50" s="71"/>
      <x:c r="BZ50" s="94"/>
      <x:c r="CA50" s="72"/>
      <x:c r="CB50" s="94"/>
      <x:c r="CC50" s="72"/>
      <x:c r="CD50" s="94"/>
      <x:c r="CE50" s="94"/>
      <x:c r="CF50" s="72"/>
      <x:c r="CG50" s="94"/>
      <x:c r="CH50" s="94"/>
      <x:c r="CI50" s="94"/>
      <x:c r="CJ50" s="94">
        <x:v>1</x:v>
      </x:c>
      <x:c r="CK50" s="94"/>
      <x:c r="CL50" s="94"/>
      <x:c r="CM50" s="94"/>
      <x:c r="CN50" s="587"/>
      <x:c r="CO50" s="94"/>
      <x:c r="CP50" s="72"/>
      <x:c r="CQ50" s="94"/>
      <x:c r="CR50" s="72"/>
      <x:c r="CS50" s="94">
        <x:v>9</x:v>
      </x:c>
      <x:c r="CT50" s="94"/>
      <x:c r="CU50" s="94"/>
      <x:c r="CV50" s="94">
        <x:v>1</x:v>
      </x:c>
      <x:c r="CW50" s="94">
        <x:v>1</x:v>
      </x:c>
      <x:c r="CX50" s="94">
        <x:v>1</x:v>
      </x:c>
      <x:c r="CY50" s="522" t="s">
        <x:v>221</x:v>
      </x:c>
      <x:c r="CZ50" s="69"/>
      <x:c r="DA50" s="71"/>
      <x:c r="DB50" s="69"/>
      <x:c r="DC50" s="71"/>
      <x:c r="DD50" s="69"/>
      <x:c r="DE50" s="71"/>
      <x:c r="DF50" s="69"/>
      <x:c r="DG50" s="105"/>
    </x:row>
    <x:row r="51" spans="1:111" s="275" customFormat="1" ht="18" customHeight="1">
      <x:c r="A51" s="522" t="s">
        <x:v>257</x:v>
      </x:c>
      <x:c r="B51" s="93"/>
      <x:c r="C51" s="71"/>
      <x:c r="D51" s="94"/>
      <x:c r="E51" s="71"/>
      <x:c r="F51" s="94"/>
      <x:c r="G51" s="72"/>
      <x:c r="H51" s="94"/>
      <x:c r="I51" s="71"/>
      <x:c r="J51" s="94">
        <x:v>1</x:v>
      </x:c>
      <x:c r="K51" s="94"/>
      <x:c r="L51" s="71"/>
      <x:c r="M51" s="94"/>
      <x:c r="N51" s="94"/>
      <x:c r="O51" s="94">
        <x:v>1</x:v>
      </x:c>
      <x:c r="P51" s="94">
        <x:v>1</x:v>
      </x:c>
      <x:c r="Q51" s="94"/>
      <x:c r="R51" s="72"/>
      <x:c r="S51" s="94"/>
      <x:c r="T51" s="71"/>
      <x:c r="U51" s="94"/>
      <x:c r="V51" s="71"/>
      <x:c r="W51" s="94"/>
      <x:c r="X51" s="94">
        <x:v>5</x:v>
      </x:c>
      <x:c r="Y51" s="94"/>
      <x:c r="Z51" s="94"/>
      <x:c r="AA51" s="94">
        <x:v>1</x:v>
      </x:c>
      <x:c r="AB51" s="94"/>
      <x:c r="AC51" s="94"/>
      <x:c r="AD51" s="94"/>
      <x:c r="AE51" s="94"/>
      <x:c r="AF51" s="94"/>
      <x:c r="AG51" s="94">
        <x:v>1</x:v>
      </x:c>
      <x:c r="AH51" s="94"/>
      <x:c r="AI51" s="94"/>
      <x:c r="AJ51" s="94">
        <x:v>1</x:v>
      </x:c>
      <x:c r="AK51" s="94">
        <x:v>2</x:v>
      </x:c>
      <x:c r="AL51" s="522" t="s">
        <x:v>257</x:v>
      </x:c>
      <x:c r="AM51" s="94"/>
      <x:c r="AN51" s="71"/>
      <x:c r="AO51" s="94"/>
      <x:c r="AP51" s="94"/>
      <x:c r="AQ51" s="94"/>
      <x:c r="AR51" s="72"/>
      <x:c r="AS51" s="94"/>
      <x:c r="AT51" s="71"/>
      <x:c r="AU51" s="94"/>
      <x:c r="AV51" s="94"/>
      <x:c r="AW51" s="94"/>
      <x:c r="AX51" s="94"/>
      <x:c r="AY51" s="94"/>
      <x:c r="AZ51" s="94"/>
      <x:c r="BA51" s="72"/>
      <x:c r="BB51" s="94"/>
      <x:c r="BC51" s="94"/>
      <x:c r="BD51" s="94"/>
      <x:c r="BE51" s="94">
        <x:v>1</x:v>
      </x:c>
      <x:c r="BF51" s="94">
        <x:v>4</x:v>
      </x:c>
      <x:c r="BG51" s="94"/>
      <x:c r="BH51" s="94"/>
      <x:c r="BI51" s="94"/>
      <x:c r="BJ51" s="72"/>
      <x:c r="BK51" s="94"/>
      <x:c r="BL51" s="72"/>
      <x:c r="BM51" s="94"/>
      <x:c r="BN51" s="71"/>
      <x:c r="BO51" s="94"/>
      <x:c r="BP51" s="71"/>
      <x:c r="BQ51" s="94"/>
      <x:c r="BR51" s="94"/>
      <x:c r="BS51" s="94"/>
      <x:c r="BT51" s="94"/>
      <x:c r="BU51" s="94"/>
      <x:c r="BV51" s="522" t="s">
        <x:v>257</x:v>
      </x:c>
      <x:c r="BW51" s="94"/>
      <x:c r="BX51" s="94"/>
      <x:c r="BY51" s="71"/>
      <x:c r="BZ51" s="94"/>
      <x:c r="CA51" s="72"/>
      <x:c r="CB51" s="94"/>
      <x:c r="CC51" s="72"/>
      <x:c r="CD51" s="94"/>
      <x:c r="CE51" s="94"/>
      <x:c r="CF51" s="72"/>
      <x:c r="CG51" s="94"/>
      <x:c r="CH51" s="94"/>
      <x:c r="CI51" s="94"/>
      <x:c r="CJ51" s="94">
        <x:v>1</x:v>
      </x:c>
      <x:c r="CK51" s="94"/>
      <x:c r="CL51" s="94"/>
      <x:c r="CM51" s="94"/>
      <x:c r="CN51" s="587"/>
      <x:c r="CO51" s="94"/>
      <x:c r="CP51" s="72"/>
      <x:c r="CQ51" s="94">
        <x:v>1</x:v>
      </x:c>
      <x:c r="CR51" s="72">
        <x:v>28</x:v>
      </x:c>
      <x:c r="CS51" s="94">
        <x:v>9</x:v>
      </x:c>
      <x:c r="CT51" s="94"/>
      <x:c r="CU51" s="94"/>
      <x:c r="CV51" s="94">
        <x:v>1</x:v>
      </x:c>
      <x:c r="CW51" s="94"/>
      <x:c r="CX51" s="94"/>
      <x:c r="CY51" s="522" t="s">
        <x:v>257</x:v>
      </x:c>
      <x:c r="CZ51" s="69"/>
      <x:c r="DA51" s="71"/>
      <x:c r="DB51" s="69"/>
      <x:c r="DC51" s="71"/>
      <x:c r="DD51" s="69"/>
      <x:c r="DE51" s="71"/>
      <x:c r="DF51" s="69"/>
      <x:c r="DG51" s="105"/>
    </x:row>
    <x:row r="52" spans="1:111" s="275" customFormat="1" ht="18" customHeight="1">
      <x:c r="A52" s="522" t="s">
        <x:v>2491</x:v>
      </x:c>
      <x:c r="B52" s="93"/>
      <x:c r="C52" s="71"/>
      <x:c r="D52" s="94"/>
      <x:c r="E52" s="71"/>
      <x:c r="F52" s="94"/>
      <x:c r="G52" s="72"/>
      <x:c r="H52" s="94"/>
      <x:c r="I52" s="71"/>
      <x:c r="J52" s="94">
        <x:v>2</x:v>
      </x:c>
      <x:c r="K52" s="94"/>
      <x:c r="L52" s="71"/>
      <x:c r="M52" s="94"/>
      <x:c r="N52" s="94"/>
      <x:c r="O52" s="94"/>
      <x:c r="P52" s="94"/>
      <x:c r="Q52" s="94"/>
      <x:c r="R52" s="72"/>
      <x:c r="S52" s="94"/>
      <x:c r="T52" s="71"/>
      <x:c r="U52" s="94"/>
      <x:c r="V52" s="71"/>
      <x:c r="W52" s="94"/>
      <x:c r="X52" s="94">
        <x:v>14</x:v>
      </x:c>
      <x:c r="Y52" s="94"/>
      <x:c r="Z52" s="94"/>
      <x:c r="AA52" s="94">
        <x:v>1</x:v>
      </x:c>
      <x:c r="AB52" s="94"/>
      <x:c r="AC52" s="94"/>
      <x:c r="AD52" s="94"/>
      <x:c r="AE52" s="94">
        <x:v>1</x:v>
      </x:c>
      <x:c r="AF52" s="94"/>
      <x:c r="AG52" s="94">
        <x:v>1</x:v>
      </x:c>
      <x:c r="AH52" s="94"/>
      <x:c r="AI52" s="94"/>
      <x:c r="AJ52" s="94"/>
      <x:c r="AK52" s="94"/>
      <x:c r="AL52" s="522" t="s">
        <x:v>2491</x:v>
      </x:c>
      <x:c r="AM52" s="94"/>
      <x:c r="AN52" s="71"/>
      <x:c r="AO52" s="94"/>
      <x:c r="AP52" s="94"/>
      <x:c r="AQ52" s="94"/>
      <x:c r="AR52" s="72"/>
      <x:c r="AS52" s="94"/>
      <x:c r="AT52" s="71"/>
      <x:c r="AU52" s="94"/>
      <x:c r="AV52" s="94"/>
      <x:c r="AW52" s="94"/>
      <x:c r="AX52" s="94"/>
      <x:c r="AY52" s="94"/>
      <x:c r="AZ52" s="94"/>
      <x:c r="BA52" s="72"/>
      <x:c r="BB52" s="94"/>
      <x:c r="BC52" s="94"/>
      <x:c r="BD52" s="94"/>
      <x:c r="BE52" s="94"/>
      <x:c r="BF52" s="94"/>
      <x:c r="BG52" s="94"/>
      <x:c r="BH52" s="94"/>
      <x:c r="BI52" s="94"/>
      <x:c r="BJ52" s="72"/>
      <x:c r="BK52" s="94"/>
      <x:c r="BL52" s="72"/>
      <x:c r="BM52" s="94"/>
      <x:c r="BN52" s="71"/>
      <x:c r="BO52" s="94"/>
      <x:c r="BP52" s="71"/>
      <x:c r="BQ52" s="94"/>
      <x:c r="BR52" s="94"/>
      <x:c r="BS52" s="94"/>
      <x:c r="BT52" s="94"/>
      <x:c r="BU52" s="94"/>
      <x:c r="BV52" s="522" t="s">
        <x:v>2491</x:v>
      </x:c>
      <x:c r="BW52" s="94"/>
      <x:c r="BX52" s="94"/>
      <x:c r="BY52" s="71"/>
      <x:c r="BZ52" s="94"/>
      <x:c r="CA52" s="72"/>
      <x:c r="CB52" s="94"/>
      <x:c r="CC52" s="72"/>
      <x:c r="CD52" s="94"/>
      <x:c r="CE52" s="94"/>
      <x:c r="CF52" s="72"/>
      <x:c r="CG52" s="94"/>
      <x:c r="CH52" s="94"/>
      <x:c r="CI52" s="94"/>
      <x:c r="CJ52" s="94"/>
      <x:c r="CK52" s="94"/>
      <x:c r="CL52" s="94"/>
      <x:c r="CM52" s="94"/>
      <x:c r="CN52" s="587"/>
      <x:c r="CO52" s="94"/>
      <x:c r="CP52" s="72"/>
      <x:c r="CQ52" s="94"/>
      <x:c r="CR52" s="72"/>
      <x:c r="CS52" s="94">
        <x:v>10</x:v>
      </x:c>
      <x:c r="CT52" s="94"/>
      <x:c r="CU52" s="94"/>
      <x:c r="CV52" s="94"/>
      <x:c r="CW52" s="94"/>
      <x:c r="CX52" s="94"/>
      <x:c r="CY52" s="522" t="s">
        <x:v>2491</x:v>
      </x:c>
      <x:c r="CZ52" s="69"/>
      <x:c r="DA52" s="71"/>
      <x:c r="DB52" s="69"/>
      <x:c r="DC52" s="71"/>
      <x:c r="DD52" s="69"/>
      <x:c r="DE52" s="71"/>
      <x:c r="DF52" s="69"/>
      <x:c r="DG52" s="105"/>
    </x:row>
    <x:row r="53" spans="1:111" s="275" customFormat="1" ht="18" customHeight="1">
      <x:c r="A53" s="288" t="s">
        <x:v>677</x:v>
      </x:c>
      <x:c r="B53" s="93">
        <x:f t="shared" ref="B53:AK53" si="40">SUM(B54:B57)</x:f>
        <x:v>0</x:v>
      </x:c>
      <x:c r="C53" s="71">
        <x:f t="shared" si="40"/>
        <x:v>0</x:v>
      </x:c>
      <x:c r="D53" s="94">
        <x:f t="shared" si="40"/>
        <x:v>0</x:v>
      </x:c>
      <x:c r="E53" s="71">
        <x:f t="shared" si="40"/>
        <x:v>0</x:v>
      </x:c>
      <x:c r="F53" s="94">
        <x:f t="shared" si="40"/>
        <x:v>0</x:v>
      </x:c>
      <x:c r="G53" s="72">
        <x:f t="shared" si="40"/>
        <x:v>0</x:v>
      </x:c>
      <x:c r="H53" s="94">
        <x:f t="shared" si="40"/>
        <x:v>0</x:v>
      </x:c>
      <x:c r="I53" s="71">
        <x:f t="shared" si="40"/>
        <x:v>0</x:v>
      </x:c>
      <x:c r="J53" s="94">
        <x:f t="shared" si="40"/>
        <x:v>0</x:v>
      </x:c>
      <x:c r="K53" s="94">
        <x:f t="shared" si="40"/>
        <x:v>0</x:v>
      </x:c>
      <x:c r="L53" s="71">
        <x:f t="shared" si="40"/>
        <x:v>0</x:v>
      </x:c>
      <x:c r="M53" s="94">
        <x:f t="shared" si="40"/>
        <x:v>0</x:v>
      </x:c>
      <x:c r="N53" s="94">
        <x:f t="shared" si="40"/>
        <x:v>0</x:v>
      </x:c>
      <x:c r="O53" s="94">
        <x:f t="shared" si="40"/>
        <x:v>0</x:v>
      </x:c>
      <x:c r="P53" s="94">
        <x:f t="shared" si="40"/>
        <x:v>0</x:v>
      </x:c>
      <x:c r="Q53" s="94">
        <x:f t="shared" si="40"/>
        <x:v>0</x:v>
      </x:c>
      <x:c r="R53" s="72">
        <x:f t="shared" si="40"/>
        <x:v>0</x:v>
      </x:c>
      <x:c r="S53" s="94">
        <x:f t="shared" si="40"/>
        <x:v>0</x:v>
      </x:c>
      <x:c r="T53" s="71">
        <x:f t="shared" si="40"/>
        <x:v>0</x:v>
      </x:c>
      <x:c r="U53" s="94">
        <x:f t="shared" si="40"/>
        <x:v>0</x:v>
      </x:c>
      <x:c r="V53" s="71">
        <x:f t="shared" si="40"/>
        <x:v>0</x:v>
      </x:c>
      <x:c r="W53" s="94">
        <x:f t="shared" si="40"/>
        <x:v>0</x:v>
      </x:c>
      <x:c r="X53" s="94">
        <x:f t="shared" si="40"/>
        <x:v>0</x:v>
      </x:c>
      <x:c r="Y53" s="94">
        <x:f t="shared" si="40"/>
        <x:v>0</x:v>
      </x:c>
      <x:c r="Z53" s="94">
        <x:f t="shared" si="40"/>
        <x:v>0</x:v>
      </x:c>
      <x:c r="AA53" s="94">
        <x:f t="shared" si="40"/>
        <x:v>0</x:v>
      </x:c>
      <x:c r="AB53" s="94">
        <x:f t="shared" si="40"/>
        <x:v>0</x:v>
      </x:c>
      <x:c r="AC53" s="94">
        <x:f t="shared" si="40"/>
        <x:v>0</x:v>
      </x:c>
      <x:c r="AD53" s="94">
        <x:f t="shared" si="40"/>
        <x:v>0</x:v>
      </x:c>
      <x:c r="AE53" s="94">
        <x:f t="shared" si="40"/>
        <x:v>0</x:v>
      </x:c>
      <x:c r="AF53" s="94">
        <x:f t="shared" si="40"/>
        <x:v>0</x:v>
      </x:c>
      <x:c r="AG53" s="94">
        <x:f t="shared" si="40"/>
        <x:v>0</x:v>
      </x:c>
      <x:c r="AH53" s="94">
        <x:f t="shared" si="40"/>
        <x:v>0</x:v>
      </x:c>
      <x:c r="AI53" s="94">
        <x:f t="shared" si="40"/>
        <x:v>0</x:v>
      </x:c>
      <x:c r="AJ53" s="94">
        <x:f t="shared" si="40"/>
        <x:v>0</x:v>
      </x:c>
      <x:c r="AK53" s="94">
        <x:f t="shared" si="40"/>
        <x:v>0</x:v>
      </x:c>
      <x:c r="AL53" s="288" t="s">
        <x:v>677</x:v>
      </x:c>
      <x:c r="AM53" s="94">
        <x:f t="shared" ref="AM53:BU53" si="41">SUM(AM54:AM57)</x:f>
        <x:v>0</x:v>
      </x:c>
      <x:c r="AN53" s="71">
        <x:f t="shared" si="41"/>
        <x:v>0</x:v>
      </x:c>
      <x:c r="AO53" s="94">
        <x:f t="shared" si="41"/>
        <x:v>0</x:v>
      </x:c>
      <x:c r="AP53" s="94">
        <x:f t="shared" si="41"/>
        <x:v>0</x:v>
      </x:c>
      <x:c r="AQ53" s="94">
        <x:f t="shared" si="41"/>
        <x:v>0</x:v>
      </x:c>
      <x:c r="AR53" s="72">
        <x:f t="shared" si="41"/>
        <x:v>0</x:v>
      </x:c>
      <x:c r="AS53" s="94">
        <x:f t="shared" si="41"/>
        <x:v>0</x:v>
      </x:c>
      <x:c r="AT53" s="71">
        <x:f t="shared" si="41"/>
        <x:v>0</x:v>
      </x:c>
      <x:c r="AU53" s="94">
        <x:f t="shared" si="41"/>
        <x:v>0</x:v>
      </x:c>
      <x:c r="AV53" s="94">
        <x:f t="shared" si="41"/>
        <x:v>0</x:v>
      </x:c>
      <x:c r="AW53" s="94">
        <x:f t="shared" si="41"/>
        <x:v>0</x:v>
      </x:c>
      <x:c r="AX53" s="94">
        <x:f t="shared" si="41"/>
        <x:v>0</x:v>
      </x:c>
      <x:c r="AY53" s="94">
        <x:f t="shared" si="41"/>
        <x:v>0</x:v>
      </x:c>
      <x:c r="AZ53" s="94">
        <x:f t="shared" si="41"/>
        <x:v>0</x:v>
      </x:c>
      <x:c r="BA53" s="72">
        <x:f t="shared" si="41"/>
        <x:v>0</x:v>
      </x:c>
      <x:c r="BB53" s="94">
        <x:f t="shared" si="41"/>
        <x:v>0</x:v>
      </x:c>
      <x:c r="BC53" s="94">
        <x:f t="shared" si="41"/>
        <x:v>0</x:v>
      </x:c>
      <x:c r="BD53" s="94">
        <x:f t="shared" si="41"/>
        <x:v>0</x:v>
      </x:c>
      <x:c r="BE53" s="94">
        <x:f t="shared" si="41"/>
        <x:v>0</x:v>
      </x:c>
      <x:c r="BF53" s="94">
        <x:f t="shared" si="41"/>
        <x:v>0</x:v>
      </x:c>
      <x:c r="BG53" s="94">
        <x:f t="shared" si="41"/>
        <x:v>0</x:v>
      </x:c>
      <x:c r="BH53" s="94">
        <x:f t="shared" si="41"/>
        <x:v>0</x:v>
      </x:c>
      <x:c r="BI53" s="94">
        <x:f t="shared" si="41"/>
        <x:v>0</x:v>
      </x:c>
      <x:c r="BJ53" s="72">
        <x:f t="shared" si="41"/>
        <x:v>0</x:v>
      </x:c>
      <x:c r="BK53" s="94">
        <x:f t="shared" si="41"/>
        <x:v>0</x:v>
      </x:c>
      <x:c r="BL53" s="72">
        <x:f t="shared" si="41"/>
        <x:v>0</x:v>
      </x:c>
      <x:c r="BM53" s="94">
        <x:f t="shared" si="41"/>
        <x:v>0</x:v>
      </x:c>
      <x:c r="BN53" s="71">
        <x:f t="shared" si="41"/>
        <x:v>0</x:v>
      </x:c>
      <x:c r="BO53" s="94">
        <x:f t="shared" si="41"/>
        <x:v>0</x:v>
      </x:c>
      <x:c r="BP53" s="71">
        <x:f t="shared" si="41"/>
        <x:v>0</x:v>
      </x:c>
      <x:c r="BQ53" s="94">
        <x:f t="shared" si="41"/>
        <x:v>0</x:v>
      </x:c>
      <x:c r="BR53" s="94">
        <x:f t="shared" si="41"/>
        <x:v>0</x:v>
      </x:c>
      <x:c r="BS53" s="94">
        <x:f t="shared" si="41"/>
        <x:v>0</x:v>
      </x:c>
      <x:c r="BT53" s="94">
        <x:f t="shared" si="41"/>
        <x:v>0</x:v>
      </x:c>
      <x:c r="BU53" s="94">
        <x:f t="shared" si="41"/>
        <x:v>0</x:v>
      </x:c>
      <x:c r="BV53" s="288" t="s">
        <x:v>677</x:v>
      </x:c>
      <x:c r="BW53" s="94">
        <x:f t="shared" ref="BW53:CX53" si="42">SUM(BW54:BW57)</x:f>
        <x:v>0</x:v>
      </x:c>
      <x:c r="BX53" s="94">
        <x:f t="shared" si="42"/>
        <x:v>0</x:v>
      </x:c>
      <x:c r="BY53" s="71">
        <x:f t="shared" si="42"/>
        <x:v>0</x:v>
      </x:c>
      <x:c r="BZ53" s="94">
        <x:f t="shared" si="42"/>
        <x:v>0</x:v>
      </x:c>
      <x:c r="CA53" s="72">
        <x:f t="shared" si="42"/>
        <x:v>0</x:v>
      </x:c>
      <x:c r="CB53" s="94">
        <x:f t="shared" si="42"/>
        <x:v>0</x:v>
      </x:c>
      <x:c r="CC53" s="72">
        <x:f t="shared" si="42"/>
        <x:v>0</x:v>
      </x:c>
      <x:c r="CD53" s="94">
        <x:f t="shared" si="42"/>
        <x:v>0</x:v>
      </x:c>
      <x:c r="CE53" s="94">
        <x:f t="shared" si="42"/>
        <x:v>0</x:v>
      </x:c>
      <x:c r="CF53" s="72">
        <x:f t="shared" si="42"/>
        <x:v>0</x:v>
      </x:c>
      <x:c r="CG53" s="94">
        <x:f t="shared" si="42"/>
        <x:v>0</x:v>
      </x:c>
      <x:c r="CH53" s="94">
        <x:f t="shared" si="42"/>
        <x:v>0</x:v>
      </x:c>
      <x:c r="CI53" s="94">
        <x:f t="shared" si="42"/>
        <x:v>0</x:v>
      </x:c>
      <x:c r="CJ53" s="94">
        <x:f t="shared" si="42"/>
        <x:v>0</x:v>
      </x:c>
      <x:c r="CK53" s="94">
        <x:f t="shared" si="42"/>
        <x:v>0</x:v>
      </x:c>
      <x:c r="CL53" s="94">
        <x:f t="shared" si="42"/>
        <x:v>0</x:v>
      </x:c>
      <x:c r="CM53" s="94">
        <x:f t="shared" si="42"/>
        <x:v>0</x:v>
      </x:c>
      <x:c r="CN53" s="94">
        <x:f t="shared" si="42"/>
        <x:v>0</x:v>
      </x:c>
      <x:c r="CO53" s="94">
        <x:f t="shared" si="42"/>
        <x:v>0</x:v>
      </x:c>
      <x:c r="CP53" s="72">
        <x:f t="shared" si="42"/>
        <x:v>0</x:v>
      </x:c>
      <x:c r="CQ53" s="94">
        <x:f t="shared" si="42"/>
        <x:v>0</x:v>
      </x:c>
      <x:c r="CR53" s="72">
        <x:f t="shared" si="42"/>
        <x:v>0</x:v>
      </x:c>
      <x:c r="CS53" s="94">
        <x:f t="shared" si="42"/>
        <x:v>0</x:v>
      </x:c>
      <x:c r="CT53" s="94">
        <x:f t="shared" si="42"/>
        <x:v>0</x:v>
      </x:c>
      <x:c r="CU53" s="94">
        <x:f t="shared" si="42"/>
        <x:v>0</x:v>
      </x:c>
      <x:c r="CV53" s="94">
        <x:f t="shared" si="42"/>
        <x:v>0</x:v>
      </x:c>
      <x:c r="CW53" s="94">
        <x:f t="shared" si="42"/>
        <x:v>0</x:v>
      </x:c>
      <x:c r="CX53" s="94">
        <x:f t="shared" si="42"/>
        <x:v>0</x:v>
      </x:c>
      <x:c r="CY53" s="288" t="s">
        <x:v>677</x:v>
      </x:c>
      <x:c r="CZ53" s="69">
        <x:f t="shared" ref="CZ53:DG53" si="43">SUM(CZ54:CZ57)</x:f>
        <x:v>0</x:v>
      </x:c>
      <x:c r="DA53" s="71">
        <x:f t="shared" si="43"/>
        <x:v>0</x:v>
      </x:c>
      <x:c r="DB53" s="69">
        <x:f t="shared" si="43"/>
        <x:v>0</x:v>
      </x:c>
      <x:c r="DC53" s="71">
        <x:f t="shared" si="43"/>
        <x:v>0</x:v>
      </x:c>
      <x:c r="DD53" s="69">
        <x:f t="shared" si="43"/>
        <x:v>0</x:v>
      </x:c>
      <x:c r="DE53" s="71">
        <x:f t="shared" si="43"/>
        <x:v>0</x:v>
      </x:c>
      <x:c r="DF53" s="69">
        <x:f t="shared" si="43"/>
        <x:v>0</x:v>
      </x:c>
      <x:c r="DG53" s="105">
        <x:f t="shared" si="43"/>
        <x:v>0</x:v>
      </x:c>
    </x:row>
    <x:row r="54" spans="1:111" s="275" customFormat="1" ht="18" customHeight="1">
      <x:c r="A54" s="522" t="s">
        <x:v>2825</x:v>
      </x:c>
      <x:c r="B54" s="93"/>
      <x:c r="C54" s="71"/>
      <x:c r="D54" s="94"/>
      <x:c r="E54" s="71"/>
      <x:c r="F54" s="94"/>
      <x:c r="G54" s="72"/>
      <x:c r="H54" s="94"/>
      <x:c r="I54" s="71"/>
      <x:c r="J54" s="94"/>
      <x:c r="K54" s="94"/>
      <x:c r="L54" s="71"/>
      <x:c r="M54" s="94"/>
      <x:c r="N54" s="94"/>
      <x:c r="O54" s="94"/>
      <x:c r="P54" s="94"/>
      <x:c r="Q54" s="94"/>
      <x:c r="R54" s="72"/>
      <x:c r="S54" s="94"/>
      <x:c r="T54" s="71"/>
      <x:c r="U54" s="94"/>
      <x:c r="V54" s="71"/>
      <x:c r="W54" s="94"/>
      <x:c r="X54" s="94"/>
      <x:c r="Y54" s="94"/>
      <x:c r="Z54" s="94"/>
      <x:c r="AA54" s="94"/>
      <x:c r="AB54" s="94"/>
      <x:c r="AC54" s="94"/>
      <x:c r="AD54" s="94"/>
      <x:c r="AE54" s="94"/>
      <x:c r="AF54" s="94"/>
      <x:c r="AG54" s="94"/>
      <x:c r="AH54" s="94"/>
      <x:c r="AI54" s="94"/>
      <x:c r="AJ54" s="94"/>
      <x:c r="AK54" s="94"/>
      <x:c r="AL54" s="522" t="s">
        <x:v>2825</x:v>
      </x:c>
      <x:c r="AM54" s="94"/>
      <x:c r="AN54" s="71"/>
      <x:c r="AO54" s="94"/>
      <x:c r="AP54" s="94"/>
      <x:c r="AQ54" s="94"/>
      <x:c r="AR54" s="72"/>
      <x:c r="AS54" s="94"/>
      <x:c r="AT54" s="71"/>
      <x:c r="AU54" s="94"/>
      <x:c r="AV54" s="94"/>
      <x:c r="AW54" s="94"/>
      <x:c r="AX54" s="94"/>
      <x:c r="AY54" s="94"/>
      <x:c r="AZ54" s="94"/>
      <x:c r="BA54" s="72"/>
      <x:c r="BB54" s="94"/>
      <x:c r="BC54" s="94"/>
      <x:c r="BD54" s="94"/>
      <x:c r="BE54" s="94"/>
      <x:c r="BF54" s="94"/>
      <x:c r="BG54" s="94"/>
      <x:c r="BH54" s="94"/>
      <x:c r="BI54" s="94"/>
      <x:c r="BJ54" s="72"/>
      <x:c r="BK54" s="94"/>
      <x:c r="BL54" s="72"/>
      <x:c r="BM54" s="94"/>
      <x:c r="BN54" s="71"/>
      <x:c r="BO54" s="94"/>
      <x:c r="BP54" s="71"/>
      <x:c r="BQ54" s="94"/>
      <x:c r="BR54" s="94"/>
      <x:c r="BS54" s="94"/>
      <x:c r="BT54" s="94"/>
      <x:c r="BU54" s="94"/>
      <x:c r="BV54" s="522" t="s">
        <x:v>2825</x:v>
      </x:c>
      <x:c r="BW54" s="94"/>
      <x:c r="BX54" s="94"/>
      <x:c r="BY54" s="71"/>
      <x:c r="BZ54" s="94"/>
      <x:c r="CA54" s="72"/>
      <x:c r="CB54" s="94"/>
      <x:c r="CC54" s="72"/>
      <x:c r="CD54" s="94"/>
      <x:c r="CE54" s="94"/>
      <x:c r="CF54" s="72"/>
      <x:c r="CG54" s="94"/>
      <x:c r="CH54" s="94"/>
      <x:c r="CI54" s="94"/>
      <x:c r="CJ54" s="94"/>
      <x:c r="CK54" s="94"/>
      <x:c r="CL54" s="94"/>
      <x:c r="CM54" s="94"/>
      <x:c r="CN54" s="587"/>
      <x:c r="CO54" s="94"/>
      <x:c r="CP54" s="72"/>
      <x:c r="CQ54" s="94"/>
      <x:c r="CR54" s="72"/>
      <x:c r="CS54" s="94"/>
      <x:c r="CT54" s="94"/>
      <x:c r="CU54" s="94"/>
      <x:c r="CV54" s="94"/>
      <x:c r="CW54" s="94"/>
      <x:c r="CX54" s="94"/>
      <x:c r="CY54" s="522" t="s">
        <x:v>2825</x:v>
      </x:c>
      <x:c r="CZ54" s="69"/>
      <x:c r="DA54" s="71"/>
      <x:c r="DB54" s="69"/>
      <x:c r="DC54" s="71"/>
      <x:c r="DD54" s="69"/>
      <x:c r="DE54" s="71"/>
      <x:c r="DF54" s="69"/>
      <x:c r="DG54" s="105"/>
    </x:row>
    <x:row r="55" spans="1:111" s="275" customFormat="1" ht="18" customHeight="1">
      <x:c r="A55" s="522" t="s">
        <x:v>1615</x:v>
      </x:c>
      <x:c r="B55" s="93"/>
      <x:c r="C55" s="71"/>
      <x:c r="D55" s="94"/>
      <x:c r="E55" s="71"/>
      <x:c r="F55" s="94"/>
      <x:c r="G55" s="72"/>
      <x:c r="H55" s="94"/>
      <x:c r="I55" s="71"/>
      <x:c r="J55" s="94"/>
      <x:c r="K55" s="94"/>
      <x:c r="L55" s="71"/>
      <x:c r="M55" s="94"/>
      <x:c r="N55" s="94"/>
      <x:c r="O55" s="94"/>
      <x:c r="P55" s="94"/>
      <x:c r="Q55" s="94"/>
      <x:c r="R55" s="72"/>
      <x:c r="S55" s="94"/>
      <x:c r="T55" s="71"/>
      <x:c r="U55" s="94"/>
      <x:c r="V55" s="71"/>
      <x:c r="W55" s="94"/>
      <x:c r="X55" s="94"/>
      <x:c r="Y55" s="94"/>
      <x:c r="Z55" s="94"/>
      <x:c r="AA55" s="94"/>
      <x:c r="AB55" s="94"/>
      <x:c r="AC55" s="94"/>
      <x:c r="AD55" s="94"/>
      <x:c r="AE55" s="94"/>
      <x:c r="AF55" s="94"/>
      <x:c r="AG55" s="94"/>
      <x:c r="AH55" s="94"/>
      <x:c r="AI55" s="94"/>
      <x:c r="AJ55" s="94"/>
      <x:c r="AK55" s="94"/>
      <x:c r="AL55" s="522" t="s">
        <x:v>1615</x:v>
      </x:c>
      <x:c r="AM55" s="94"/>
      <x:c r="AN55" s="71"/>
      <x:c r="AO55" s="94"/>
      <x:c r="AP55" s="94"/>
      <x:c r="AQ55" s="94"/>
      <x:c r="AR55" s="72"/>
      <x:c r="AS55" s="94"/>
      <x:c r="AT55" s="71"/>
      <x:c r="AU55" s="94"/>
      <x:c r="AV55" s="94"/>
      <x:c r="AW55" s="94"/>
      <x:c r="AX55" s="94"/>
      <x:c r="AY55" s="94"/>
      <x:c r="AZ55" s="94"/>
      <x:c r="BA55" s="72"/>
      <x:c r="BB55" s="94"/>
      <x:c r="BC55" s="94"/>
      <x:c r="BD55" s="94"/>
      <x:c r="BE55" s="94"/>
      <x:c r="BF55" s="94"/>
      <x:c r="BG55" s="94"/>
      <x:c r="BH55" s="94"/>
      <x:c r="BI55" s="94"/>
      <x:c r="BJ55" s="72"/>
      <x:c r="BK55" s="94"/>
      <x:c r="BL55" s="72"/>
      <x:c r="BM55" s="94"/>
      <x:c r="BN55" s="71"/>
      <x:c r="BO55" s="94"/>
      <x:c r="BP55" s="71"/>
      <x:c r="BQ55" s="94"/>
      <x:c r="BR55" s="94"/>
      <x:c r="BS55" s="94"/>
      <x:c r="BT55" s="94"/>
      <x:c r="BU55" s="94"/>
      <x:c r="BV55" s="522" t="s">
        <x:v>1615</x:v>
      </x:c>
      <x:c r="BW55" s="94"/>
      <x:c r="BX55" s="94"/>
      <x:c r="BY55" s="71"/>
      <x:c r="BZ55" s="94"/>
      <x:c r="CA55" s="72"/>
      <x:c r="CB55" s="94"/>
      <x:c r="CC55" s="72"/>
      <x:c r="CD55" s="94"/>
      <x:c r="CE55" s="94"/>
      <x:c r="CF55" s="72"/>
      <x:c r="CG55" s="94"/>
      <x:c r="CH55" s="94"/>
      <x:c r="CI55" s="94"/>
      <x:c r="CJ55" s="94"/>
      <x:c r="CK55" s="94"/>
      <x:c r="CL55" s="94"/>
      <x:c r="CM55" s="94"/>
      <x:c r="CN55" s="94"/>
      <x:c r="CO55" s="94"/>
      <x:c r="CP55" s="72"/>
      <x:c r="CQ55" s="94"/>
      <x:c r="CR55" s="72"/>
      <x:c r="CS55" s="94"/>
      <x:c r="CT55" s="94"/>
      <x:c r="CU55" s="94"/>
      <x:c r="CV55" s="94"/>
      <x:c r="CW55" s="94"/>
      <x:c r="CX55" s="94"/>
      <x:c r="CY55" s="522" t="s">
        <x:v>1615</x:v>
      </x:c>
      <x:c r="CZ55" s="69"/>
      <x:c r="DA55" s="71"/>
      <x:c r="DB55" s="69"/>
      <x:c r="DC55" s="71"/>
      <x:c r="DD55" s="69"/>
      <x:c r="DE55" s="71"/>
      <x:c r="DF55" s="69"/>
      <x:c r="DG55" s="105"/>
    </x:row>
    <x:row r="56" spans="1:111" s="275" customFormat="1" ht="18" customHeight="1">
      <x:c r="A56" s="522" t="s">
        <x:v>2780</x:v>
      </x:c>
      <x:c r="B56" s="93"/>
      <x:c r="C56" s="71"/>
      <x:c r="D56" s="94"/>
      <x:c r="E56" s="71"/>
      <x:c r="F56" s="94"/>
      <x:c r="G56" s="72"/>
      <x:c r="H56" s="94"/>
      <x:c r="I56" s="71"/>
      <x:c r="J56" s="94"/>
      <x:c r="K56" s="94"/>
      <x:c r="L56" s="71"/>
      <x:c r="M56" s="94"/>
      <x:c r="N56" s="94"/>
      <x:c r="O56" s="94"/>
      <x:c r="P56" s="94"/>
      <x:c r="Q56" s="94"/>
      <x:c r="R56" s="72"/>
      <x:c r="S56" s="94"/>
      <x:c r="T56" s="71"/>
      <x:c r="U56" s="94"/>
      <x:c r="V56" s="71"/>
      <x:c r="W56" s="94"/>
      <x:c r="X56" s="94"/>
      <x:c r="Y56" s="94"/>
      <x:c r="Z56" s="94"/>
      <x:c r="AA56" s="94"/>
      <x:c r="AB56" s="94"/>
      <x:c r="AC56" s="94"/>
      <x:c r="AD56" s="94"/>
      <x:c r="AE56" s="94"/>
      <x:c r="AF56" s="94"/>
      <x:c r="AG56" s="94"/>
      <x:c r="AH56" s="94"/>
      <x:c r="AI56" s="94"/>
      <x:c r="AJ56" s="94"/>
      <x:c r="AK56" s="94"/>
      <x:c r="AL56" s="522" t="s">
        <x:v>2780</x:v>
      </x:c>
      <x:c r="AM56" s="94"/>
      <x:c r="AN56" s="71"/>
      <x:c r="AO56" s="94"/>
      <x:c r="AP56" s="94"/>
      <x:c r="AQ56" s="94"/>
      <x:c r="AR56" s="72"/>
      <x:c r="AS56" s="94"/>
      <x:c r="AT56" s="71"/>
      <x:c r="AU56" s="94"/>
      <x:c r="AV56" s="94"/>
      <x:c r="AW56" s="94"/>
      <x:c r="AX56" s="94"/>
      <x:c r="AY56" s="94"/>
      <x:c r="AZ56" s="94"/>
      <x:c r="BA56" s="72"/>
      <x:c r="BB56" s="94"/>
      <x:c r="BC56" s="94"/>
      <x:c r="BD56" s="94"/>
      <x:c r="BE56" s="94"/>
      <x:c r="BF56" s="94"/>
      <x:c r="BG56" s="94"/>
      <x:c r="BH56" s="94"/>
      <x:c r="BI56" s="94"/>
      <x:c r="BJ56" s="72"/>
      <x:c r="BK56" s="94"/>
      <x:c r="BL56" s="72"/>
      <x:c r="BM56" s="94"/>
      <x:c r="BN56" s="71"/>
      <x:c r="BO56" s="94"/>
      <x:c r="BP56" s="71"/>
      <x:c r="BQ56" s="94"/>
      <x:c r="BR56" s="94"/>
      <x:c r="BS56" s="94"/>
      <x:c r="BT56" s="94"/>
      <x:c r="BU56" s="94"/>
      <x:c r="BV56" s="522" t="s">
        <x:v>2780</x:v>
      </x:c>
      <x:c r="BW56" s="94"/>
      <x:c r="BX56" s="94"/>
      <x:c r="BY56" s="71"/>
      <x:c r="BZ56" s="94"/>
      <x:c r="CA56" s="72"/>
      <x:c r="CB56" s="94"/>
      <x:c r="CC56" s="72"/>
      <x:c r="CD56" s="94"/>
      <x:c r="CE56" s="94"/>
      <x:c r="CF56" s="72"/>
      <x:c r="CG56" s="94"/>
      <x:c r="CH56" s="94"/>
      <x:c r="CI56" s="94"/>
      <x:c r="CJ56" s="94"/>
      <x:c r="CK56" s="94"/>
      <x:c r="CL56" s="94"/>
      <x:c r="CM56" s="94"/>
      <x:c r="CN56" s="94"/>
      <x:c r="CO56" s="94"/>
      <x:c r="CP56" s="72"/>
      <x:c r="CQ56" s="94"/>
      <x:c r="CR56" s="72"/>
      <x:c r="CS56" s="94"/>
      <x:c r="CT56" s="94"/>
      <x:c r="CU56" s="94"/>
      <x:c r="CV56" s="94"/>
      <x:c r="CW56" s="94"/>
      <x:c r="CX56" s="94"/>
      <x:c r="CY56" s="522" t="s">
        <x:v>2780</x:v>
      </x:c>
      <x:c r="CZ56" s="69"/>
      <x:c r="DA56" s="71"/>
      <x:c r="DB56" s="69"/>
      <x:c r="DC56" s="71"/>
      <x:c r="DD56" s="69"/>
      <x:c r="DE56" s="71"/>
      <x:c r="DF56" s="69"/>
      <x:c r="DG56" s="105"/>
    </x:row>
    <x:row r="57" spans="1:111" s="275" customFormat="1" ht="18" customHeight="1">
      <x:c r="A57" s="522" t="s">
        <x:v>2784</x:v>
      </x:c>
      <x:c r="B57" s="93"/>
      <x:c r="C57" s="71"/>
      <x:c r="D57" s="94"/>
      <x:c r="E57" s="71"/>
      <x:c r="F57" s="94"/>
      <x:c r="G57" s="72"/>
      <x:c r="H57" s="94"/>
      <x:c r="I57" s="71"/>
      <x:c r="J57" s="94"/>
      <x:c r="K57" s="94"/>
      <x:c r="L57" s="71"/>
      <x:c r="M57" s="94"/>
      <x:c r="N57" s="94"/>
      <x:c r="O57" s="94"/>
      <x:c r="P57" s="94"/>
      <x:c r="Q57" s="94"/>
      <x:c r="R57" s="72"/>
      <x:c r="S57" s="94"/>
      <x:c r="T57" s="71"/>
      <x:c r="U57" s="94"/>
      <x:c r="V57" s="71"/>
      <x:c r="W57" s="94"/>
      <x:c r="X57" s="94"/>
      <x:c r="Y57" s="94"/>
      <x:c r="Z57" s="94"/>
      <x:c r="AA57" s="94"/>
      <x:c r="AB57" s="94"/>
      <x:c r="AC57" s="94"/>
      <x:c r="AD57" s="94"/>
      <x:c r="AE57" s="94"/>
      <x:c r="AF57" s="94"/>
      <x:c r="AG57" s="94"/>
      <x:c r="AH57" s="94"/>
      <x:c r="AI57" s="94"/>
      <x:c r="AJ57" s="94"/>
      <x:c r="AK57" s="94"/>
      <x:c r="AL57" s="522" t="s">
        <x:v>2784</x:v>
      </x:c>
      <x:c r="AM57" s="94"/>
      <x:c r="AN57" s="71"/>
      <x:c r="AO57" s="94"/>
      <x:c r="AP57" s="94"/>
      <x:c r="AQ57" s="94"/>
      <x:c r="AR57" s="72"/>
      <x:c r="AS57" s="94"/>
      <x:c r="AT57" s="71"/>
      <x:c r="AU57" s="94"/>
      <x:c r="AV57" s="94"/>
      <x:c r="AW57" s="94"/>
      <x:c r="AX57" s="94"/>
      <x:c r="AY57" s="94"/>
      <x:c r="AZ57" s="94"/>
      <x:c r="BA57" s="72"/>
      <x:c r="BB57" s="94"/>
      <x:c r="BC57" s="94"/>
      <x:c r="BD57" s="94"/>
      <x:c r="BE57" s="94"/>
      <x:c r="BF57" s="94"/>
      <x:c r="BG57" s="94"/>
      <x:c r="BH57" s="94"/>
      <x:c r="BI57" s="94"/>
      <x:c r="BJ57" s="72"/>
      <x:c r="BK57" s="94"/>
      <x:c r="BL57" s="72"/>
      <x:c r="BM57" s="94"/>
      <x:c r="BN57" s="71"/>
      <x:c r="BO57" s="94"/>
      <x:c r="BP57" s="71"/>
      <x:c r="BQ57" s="94"/>
      <x:c r="BR57" s="94"/>
      <x:c r="BS57" s="94"/>
      <x:c r="BT57" s="94"/>
      <x:c r="BU57" s="94"/>
      <x:c r="BV57" s="522" t="s">
        <x:v>2784</x:v>
      </x:c>
      <x:c r="BW57" s="94"/>
      <x:c r="BX57" s="94"/>
      <x:c r="BY57" s="71"/>
      <x:c r="BZ57" s="94"/>
      <x:c r="CA57" s="72"/>
      <x:c r="CB57" s="94"/>
      <x:c r="CC57" s="72"/>
      <x:c r="CD57" s="94"/>
      <x:c r="CE57" s="94"/>
      <x:c r="CF57" s="72"/>
      <x:c r="CG57" s="94"/>
      <x:c r="CH57" s="94"/>
      <x:c r="CI57" s="94"/>
      <x:c r="CJ57" s="94"/>
      <x:c r="CK57" s="94"/>
      <x:c r="CL57" s="94"/>
      <x:c r="CM57" s="94"/>
      <x:c r="CN57" s="94"/>
      <x:c r="CO57" s="94"/>
      <x:c r="CP57" s="72"/>
      <x:c r="CQ57" s="94"/>
      <x:c r="CR57" s="72"/>
      <x:c r="CS57" s="94"/>
      <x:c r="CT57" s="94"/>
      <x:c r="CU57" s="94"/>
      <x:c r="CV57" s="94"/>
      <x:c r="CW57" s="94"/>
      <x:c r="CX57" s="94"/>
      <x:c r="CY57" s="522" t="s">
        <x:v>2784</x:v>
      </x:c>
      <x:c r="CZ57" s="69"/>
      <x:c r="DA57" s="71"/>
      <x:c r="DB57" s="69"/>
      <x:c r="DC57" s="71"/>
      <x:c r="DD57" s="69"/>
      <x:c r="DE57" s="71"/>
      <x:c r="DF57" s="69"/>
      <x:c r="DG57" s="105"/>
    </x:row>
    <x:row r="58" spans="1:111" s="275" customFormat="1" ht="18" customHeight="1">
      <x:c r="A58" s="288" t="s">
        <x:v>1140</x:v>
      </x:c>
      <x:c r="B58" s="77">
        <x:f t="shared" ref="B58:AK58" si="44">B59+B73</x:f>
        <x:v>0</x:v>
      </x:c>
      <x:c r="C58" s="71">
        <x:f t="shared" si="44"/>
        <x:v>0</x:v>
      </x:c>
      <x:c r="D58" s="69">
        <x:f t="shared" si="44"/>
        <x:v>0</x:v>
      </x:c>
      <x:c r="E58" s="71">
        <x:f t="shared" si="44"/>
        <x:v>0</x:v>
      </x:c>
      <x:c r="F58" s="69">
        <x:f t="shared" si="44"/>
        <x:v>0</x:v>
      </x:c>
      <x:c r="G58" s="71">
        <x:f t="shared" si="44"/>
        <x:v>0</x:v>
      </x:c>
      <x:c r="H58" s="69">
        <x:f t="shared" si="44"/>
        <x:v>0</x:v>
      </x:c>
      <x:c r="I58" s="71">
        <x:f t="shared" si="44"/>
        <x:v>0</x:v>
      </x:c>
      <x:c r="J58" s="69">
        <x:f t="shared" si="44"/>
        <x:v>11</x:v>
      </x:c>
      <x:c r="K58" s="69">
        <x:f t="shared" si="44"/>
        <x:v>0</x:v>
      </x:c>
      <x:c r="L58" s="71">
        <x:f t="shared" si="44"/>
        <x:v>0</x:v>
      </x:c>
      <x:c r="M58" s="69">
        <x:f t="shared" si="44"/>
        <x:v>0</x:v>
      </x:c>
      <x:c r="N58" s="69">
        <x:f t="shared" si="44"/>
        <x:v>0</x:v>
      </x:c>
      <x:c r="O58" s="69">
        <x:f t="shared" si="44"/>
        <x:v>0</x:v>
      </x:c>
      <x:c r="P58" s="69">
        <x:f t="shared" si="44"/>
        <x:v>0</x:v>
      </x:c>
      <x:c r="Q58" s="69">
        <x:f t="shared" si="44"/>
        <x:v>0</x:v>
      </x:c>
      <x:c r="R58" s="71">
        <x:f t="shared" si="44"/>
        <x:v>0</x:v>
      </x:c>
      <x:c r="S58" s="69">
        <x:f t="shared" si="44"/>
        <x:v>0</x:v>
      </x:c>
      <x:c r="T58" s="71">
        <x:f t="shared" si="44"/>
        <x:v>0</x:v>
      </x:c>
      <x:c r="U58" s="69">
        <x:f t="shared" si="44"/>
        <x:v>0</x:v>
      </x:c>
      <x:c r="V58" s="71">
        <x:f t="shared" si="44"/>
        <x:v>0</x:v>
      </x:c>
      <x:c r="W58" s="69">
        <x:f t="shared" si="44"/>
        <x:v>0</x:v>
      </x:c>
      <x:c r="X58" s="69">
        <x:f t="shared" si="44"/>
        <x:v>77</x:v>
      </x:c>
      <x:c r="Y58" s="69">
        <x:f t="shared" si="44"/>
        <x:v>0</x:v>
      </x:c>
      <x:c r="Z58" s="69">
        <x:f t="shared" si="44"/>
        <x:v>0</x:v>
      </x:c>
      <x:c r="AA58" s="69">
        <x:f t="shared" si="44"/>
        <x:v>0</x:v>
      </x:c>
      <x:c r="AB58" s="69">
        <x:f t="shared" si="44"/>
        <x:v>0</x:v>
      </x:c>
      <x:c r="AC58" s="69">
        <x:f t="shared" si="44"/>
        <x:v>0</x:v>
      </x:c>
      <x:c r="AD58" s="69">
        <x:f t="shared" si="44"/>
        <x:v>0</x:v>
      </x:c>
      <x:c r="AE58" s="69">
        <x:f t="shared" si="44"/>
        <x:v>0</x:v>
      </x:c>
      <x:c r="AF58" s="69">
        <x:f t="shared" si="44"/>
        <x:v>0</x:v>
      </x:c>
      <x:c r="AG58" s="69">
        <x:f t="shared" si="44"/>
        <x:v>0</x:v>
      </x:c>
      <x:c r="AH58" s="69">
        <x:f t="shared" si="44"/>
        <x:v>0</x:v>
      </x:c>
      <x:c r="AI58" s="69">
        <x:f t="shared" si="44"/>
        <x:v>0</x:v>
      </x:c>
      <x:c r="AJ58" s="69">
        <x:f t="shared" si="44"/>
        <x:v>0</x:v>
      </x:c>
      <x:c r="AK58" s="69">
        <x:f t="shared" si="44"/>
        <x:v>0</x:v>
      </x:c>
      <x:c r="AL58" s="288" t="s">
        <x:v>1140</x:v>
      </x:c>
      <x:c r="AM58" s="69">
        <x:f t="shared" ref="AM58:BU58" si="45">AM59+AM73</x:f>
        <x:v>0</x:v>
      </x:c>
      <x:c r="AN58" s="71">
        <x:f t="shared" si="45"/>
        <x:v>0</x:v>
      </x:c>
      <x:c r="AO58" s="69">
        <x:f t="shared" si="45"/>
        <x:v>0</x:v>
      </x:c>
      <x:c r="AP58" s="69">
        <x:f t="shared" si="45"/>
        <x:v>0</x:v>
      </x:c>
      <x:c r="AQ58" s="69">
        <x:f t="shared" si="45"/>
        <x:v>0</x:v>
      </x:c>
      <x:c r="AR58" s="71">
        <x:f t="shared" si="45"/>
        <x:v>0</x:v>
      </x:c>
      <x:c r="AS58" s="69">
        <x:f t="shared" si="45"/>
        <x:v>0</x:v>
      </x:c>
      <x:c r="AT58" s="71">
        <x:f t="shared" si="45"/>
        <x:v>0</x:v>
      </x:c>
      <x:c r="AU58" s="69">
        <x:f t="shared" si="45"/>
        <x:v>0</x:v>
      </x:c>
      <x:c r="AV58" s="69">
        <x:f t="shared" si="45"/>
        <x:v>0</x:v>
      </x:c>
      <x:c r="AW58" s="69">
        <x:f t="shared" si="45"/>
        <x:v>0</x:v>
      </x:c>
      <x:c r="AX58" s="69">
        <x:f t="shared" si="45"/>
        <x:v>0</x:v>
      </x:c>
      <x:c r="AY58" s="69">
        <x:f t="shared" si="45"/>
        <x:v>0</x:v>
      </x:c>
      <x:c r="AZ58" s="69">
        <x:f t="shared" si="45"/>
        <x:v>1</x:v>
      </x:c>
      <x:c r="BA58" s="71">
        <x:f t="shared" si="45"/>
        <x:v>1</x:v>
      </x:c>
      <x:c r="BB58" s="69">
        <x:f t="shared" si="45"/>
        <x:v>0</x:v>
      </x:c>
      <x:c r="BC58" s="69">
        <x:f t="shared" si="45"/>
        <x:v>0</x:v>
      </x:c>
      <x:c r="BD58" s="69">
        <x:f t="shared" si="45"/>
        <x:v>0</x:v>
      </x:c>
      <x:c r="BE58" s="69">
        <x:f t="shared" si="45"/>
        <x:v>9</x:v>
      </x:c>
      <x:c r="BF58" s="69">
        <x:f t="shared" si="45"/>
        <x:v>41</x:v>
      </x:c>
      <x:c r="BG58" s="69">
        <x:f t="shared" si="45"/>
        <x:v>0</x:v>
      </x:c>
      <x:c r="BH58" s="69">
        <x:f t="shared" si="45"/>
        <x:v>0</x:v>
      </x:c>
      <x:c r="BI58" s="69">
        <x:f t="shared" si="45"/>
        <x:v>0</x:v>
      </x:c>
      <x:c r="BJ58" s="71">
        <x:f t="shared" si="45"/>
        <x:v>0</x:v>
      </x:c>
      <x:c r="BK58" s="69">
        <x:f t="shared" si="45"/>
        <x:v>0</x:v>
      </x:c>
      <x:c r="BL58" s="71">
        <x:f t="shared" si="45"/>
        <x:v>0</x:v>
      </x:c>
      <x:c r="BM58" s="69">
        <x:f t="shared" si="45"/>
        <x:v>0</x:v>
      </x:c>
      <x:c r="BN58" s="71">
        <x:f t="shared" si="45"/>
        <x:v>0</x:v>
      </x:c>
      <x:c r="BO58" s="69">
        <x:f t="shared" si="45"/>
        <x:v>0</x:v>
      </x:c>
      <x:c r="BP58" s="71">
        <x:f t="shared" si="45"/>
        <x:v>0</x:v>
      </x:c>
      <x:c r="BQ58" s="69">
        <x:f t="shared" si="45"/>
        <x:v>0</x:v>
      </x:c>
      <x:c r="BR58" s="69">
        <x:f t="shared" si="45"/>
        <x:v>0</x:v>
      </x:c>
      <x:c r="BS58" s="69">
        <x:f t="shared" si="45"/>
        <x:v>0</x:v>
      </x:c>
      <x:c r="BT58" s="69">
        <x:f t="shared" si="45"/>
        <x:v>0</x:v>
      </x:c>
      <x:c r="BU58" s="69">
        <x:f t="shared" si="45"/>
        <x:v>0</x:v>
      </x:c>
      <x:c r="BV58" s="288" t="s">
        <x:v>1140</x:v>
      </x:c>
      <x:c r="BW58" s="69">
        <x:f t="shared" ref="BW58:CX58" si="46">BW59+BW73</x:f>
        <x:v>0</x:v>
      </x:c>
      <x:c r="BX58" s="69">
        <x:f t="shared" si="46"/>
        <x:v>0</x:v>
      </x:c>
      <x:c r="BY58" s="71">
        <x:f t="shared" si="46"/>
        <x:v>0</x:v>
      </x:c>
      <x:c r="BZ58" s="69">
        <x:f t="shared" si="46"/>
        <x:v>0</x:v>
      </x:c>
      <x:c r="CA58" s="71">
        <x:f t="shared" si="46"/>
        <x:v>0</x:v>
      </x:c>
      <x:c r="CB58" s="69">
        <x:f t="shared" si="46"/>
        <x:v>0</x:v>
      </x:c>
      <x:c r="CC58" s="71">
        <x:f t="shared" si="46"/>
        <x:v>0</x:v>
      </x:c>
      <x:c r="CD58" s="69">
        <x:f t="shared" si="46"/>
        <x:v>0</x:v>
      </x:c>
      <x:c r="CE58" s="69">
        <x:f t="shared" si="46"/>
        <x:v>0</x:v>
      </x:c>
      <x:c r="CF58" s="71">
        <x:f t="shared" si="46"/>
        <x:v>0</x:v>
      </x:c>
      <x:c r="CG58" s="69">
        <x:f t="shared" si="46"/>
        <x:v>0</x:v>
      </x:c>
      <x:c r="CH58" s="69">
        <x:f t="shared" si="46"/>
        <x:v>0</x:v>
      </x:c>
      <x:c r="CI58" s="69">
        <x:f t="shared" si="46"/>
        <x:v>0</x:v>
      </x:c>
      <x:c r="CJ58" s="69">
        <x:f t="shared" si="46"/>
        <x:v>2</x:v>
      </x:c>
      <x:c r="CK58" s="69">
        <x:f t="shared" si="46"/>
        <x:v>0</x:v>
      </x:c>
      <x:c r="CL58" s="69">
        <x:f t="shared" si="46"/>
        <x:v>0</x:v>
      </x:c>
      <x:c r="CM58" s="69">
        <x:f t="shared" si="46"/>
        <x:v>1</x:v>
      </x:c>
      <x:c r="CN58" s="69">
        <x:f t="shared" si="46"/>
        <x:v>1</x:v>
      </x:c>
      <x:c r="CO58" s="69">
        <x:f t="shared" si="46"/>
        <x:v>0</x:v>
      </x:c>
      <x:c r="CP58" s="71">
        <x:f t="shared" si="46"/>
        <x:v>0</x:v>
      </x:c>
      <x:c r="CQ58" s="69">
        <x:f t="shared" si="46"/>
        <x:v>2</x:v>
      </x:c>
      <x:c r="CR58" s="71">
        <x:f t="shared" si="46"/>
        <x:v>29.5</x:v>
      </x:c>
      <x:c r="CS58" s="69">
        <x:f t="shared" si="46"/>
        <x:v>44</x:v>
      </x:c>
      <x:c r="CT58" s="69">
        <x:f t="shared" si="46"/>
        <x:v>6</x:v>
      </x:c>
      <x:c r="CU58" s="69">
        <x:f t="shared" si="46"/>
        <x:v>1</x:v>
      </x:c>
      <x:c r="CV58" s="69">
        <x:f t="shared" si="46"/>
        <x:v>6</x:v>
      </x:c>
      <x:c r="CW58" s="69">
        <x:f t="shared" si="46"/>
        <x:v>0</x:v>
      </x:c>
      <x:c r="CX58" s="69">
        <x:f t="shared" si="46"/>
        <x:v>0</x:v>
      </x:c>
      <x:c r="CY58" s="288" t="s">
        <x:v>1140</x:v>
      </x:c>
      <x:c r="CZ58" s="69">
        <x:f t="shared" ref="CZ58:DG58" si="47">CZ59+CZ73</x:f>
        <x:v>0</x:v>
      </x:c>
      <x:c r="DA58" s="71">
        <x:f t="shared" si="47"/>
        <x:v>0</x:v>
      </x:c>
      <x:c r="DB58" s="69">
        <x:f t="shared" si="47"/>
        <x:v>0</x:v>
      </x:c>
      <x:c r="DC58" s="71">
        <x:f t="shared" si="47"/>
        <x:v>0</x:v>
      </x:c>
      <x:c r="DD58" s="69">
        <x:f t="shared" si="47"/>
        <x:v>0</x:v>
      </x:c>
      <x:c r="DE58" s="71">
        <x:f t="shared" si="47"/>
        <x:v>0</x:v>
      </x:c>
      <x:c r="DF58" s="69">
        <x:f t="shared" si="47"/>
        <x:v>0</x:v>
      </x:c>
      <x:c r="DG58" s="105">
        <x:f t="shared" si="47"/>
        <x:v>0</x:v>
      </x:c>
    </x:row>
    <x:row r="59" spans="1:111" s="275" customFormat="1" ht="18" customHeight="1">
      <x:c r="A59" s="288" t="s">
        <x:v>675</x:v>
      </x:c>
      <x:c r="B59" s="77">
        <x:f t="shared" ref="B59:AK59" si="48">SUM(B60:B72)</x:f>
        <x:v>0</x:v>
      </x:c>
      <x:c r="C59" s="71">
        <x:f t="shared" si="48"/>
        <x:v>0</x:v>
      </x:c>
      <x:c r="D59" s="69">
        <x:f t="shared" si="48"/>
        <x:v>0</x:v>
      </x:c>
      <x:c r="E59" s="71">
        <x:f t="shared" si="48"/>
        <x:v>0</x:v>
      </x:c>
      <x:c r="F59" s="69">
        <x:f t="shared" si="48"/>
        <x:v>0</x:v>
      </x:c>
      <x:c r="G59" s="71">
        <x:f t="shared" si="48"/>
        <x:v>0</x:v>
      </x:c>
      <x:c r="H59" s="69">
        <x:f t="shared" si="48"/>
        <x:v>0</x:v>
      </x:c>
      <x:c r="I59" s="71">
        <x:f t="shared" si="48"/>
        <x:v>0</x:v>
      </x:c>
      <x:c r="J59" s="69">
        <x:f t="shared" si="48"/>
        <x:v>11</x:v>
      </x:c>
      <x:c r="K59" s="69">
        <x:f t="shared" si="48"/>
        <x:v>0</x:v>
      </x:c>
      <x:c r="L59" s="71">
        <x:f t="shared" si="48"/>
        <x:v>0</x:v>
      </x:c>
      <x:c r="M59" s="69">
        <x:f t="shared" si="48"/>
        <x:v>0</x:v>
      </x:c>
      <x:c r="N59" s="69">
        <x:f t="shared" si="48"/>
        <x:v>0</x:v>
      </x:c>
      <x:c r="O59" s="69">
        <x:f t="shared" si="48"/>
        <x:v>0</x:v>
      </x:c>
      <x:c r="P59" s="69">
        <x:f t="shared" si="48"/>
        <x:v>0</x:v>
      </x:c>
      <x:c r="Q59" s="69">
        <x:f t="shared" si="48"/>
        <x:v>0</x:v>
      </x:c>
      <x:c r="R59" s="71">
        <x:f t="shared" si="48"/>
        <x:v>0</x:v>
      </x:c>
      <x:c r="S59" s="69">
        <x:f t="shared" si="48"/>
        <x:v>0</x:v>
      </x:c>
      <x:c r="T59" s="71">
        <x:f t="shared" si="48"/>
        <x:v>0</x:v>
      </x:c>
      <x:c r="U59" s="69">
        <x:f t="shared" si="48"/>
        <x:v>0</x:v>
      </x:c>
      <x:c r="V59" s="71">
        <x:f t="shared" si="48"/>
        <x:v>0</x:v>
      </x:c>
      <x:c r="W59" s="69">
        <x:f t="shared" si="48"/>
        <x:v>0</x:v>
      </x:c>
      <x:c r="X59" s="69">
        <x:f t="shared" si="48"/>
        <x:v>77</x:v>
      </x:c>
      <x:c r="Y59" s="69">
        <x:f t="shared" si="48"/>
        <x:v>0</x:v>
      </x:c>
      <x:c r="Z59" s="69">
        <x:f t="shared" si="48"/>
        <x:v>0</x:v>
      </x:c>
      <x:c r="AA59" s="69">
        <x:f t="shared" si="48"/>
        <x:v>0</x:v>
      </x:c>
      <x:c r="AB59" s="69">
        <x:f t="shared" si="48"/>
        <x:v>0</x:v>
      </x:c>
      <x:c r="AC59" s="69">
        <x:f t="shared" si="48"/>
        <x:v>0</x:v>
      </x:c>
      <x:c r="AD59" s="69">
        <x:f t="shared" si="48"/>
        <x:v>0</x:v>
      </x:c>
      <x:c r="AE59" s="69">
        <x:f t="shared" si="48"/>
        <x:v>0</x:v>
      </x:c>
      <x:c r="AF59" s="69">
        <x:f t="shared" si="48"/>
        <x:v>0</x:v>
      </x:c>
      <x:c r="AG59" s="69">
        <x:f t="shared" si="48"/>
        <x:v>0</x:v>
      </x:c>
      <x:c r="AH59" s="69">
        <x:f t="shared" si="48"/>
        <x:v>0</x:v>
      </x:c>
      <x:c r="AI59" s="69">
        <x:f t="shared" si="48"/>
        <x:v>0</x:v>
      </x:c>
      <x:c r="AJ59" s="69">
        <x:f t="shared" si="48"/>
        <x:v>0</x:v>
      </x:c>
      <x:c r="AK59" s="69">
        <x:f t="shared" si="48"/>
        <x:v>0</x:v>
      </x:c>
      <x:c r="AL59" s="288" t="s">
        <x:v>675</x:v>
      </x:c>
      <x:c r="AM59" s="69">
        <x:f t="shared" ref="AM59:BU59" si="49">SUM(AM60:AM72)</x:f>
        <x:v>0</x:v>
      </x:c>
      <x:c r="AN59" s="71">
        <x:f t="shared" si="49"/>
        <x:v>0</x:v>
      </x:c>
      <x:c r="AO59" s="69">
        <x:f t="shared" si="49"/>
        <x:v>0</x:v>
      </x:c>
      <x:c r="AP59" s="69">
        <x:f t="shared" si="49"/>
        <x:v>0</x:v>
      </x:c>
      <x:c r="AQ59" s="69">
        <x:f t="shared" si="49"/>
        <x:v>0</x:v>
      </x:c>
      <x:c r="AR59" s="71">
        <x:f t="shared" si="49"/>
        <x:v>0</x:v>
      </x:c>
      <x:c r="AS59" s="69">
        <x:f t="shared" si="49"/>
        <x:v>0</x:v>
      </x:c>
      <x:c r="AT59" s="71">
        <x:f t="shared" si="49"/>
        <x:v>0</x:v>
      </x:c>
      <x:c r="AU59" s="69">
        <x:f t="shared" si="49"/>
        <x:v>0</x:v>
      </x:c>
      <x:c r="AV59" s="69">
        <x:f t="shared" si="49"/>
        <x:v>0</x:v>
      </x:c>
      <x:c r="AW59" s="69">
        <x:f t="shared" si="49"/>
        <x:v>0</x:v>
      </x:c>
      <x:c r="AX59" s="69">
        <x:f t="shared" si="49"/>
        <x:v>0</x:v>
      </x:c>
      <x:c r="AY59" s="69">
        <x:f t="shared" si="49"/>
        <x:v>0</x:v>
      </x:c>
      <x:c r="AZ59" s="69">
        <x:f t="shared" si="49"/>
        <x:v>1</x:v>
      </x:c>
      <x:c r="BA59" s="71">
        <x:f t="shared" si="49"/>
        <x:v>1</x:v>
      </x:c>
      <x:c r="BB59" s="69">
        <x:f t="shared" si="49"/>
        <x:v>0</x:v>
      </x:c>
      <x:c r="BC59" s="69">
        <x:f t="shared" si="49"/>
        <x:v>0</x:v>
      </x:c>
      <x:c r="BD59" s="69">
        <x:f t="shared" si="49"/>
        <x:v>0</x:v>
      </x:c>
      <x:c r="BE59" s="69">
        <x:f t="shared" si="49"/>
        <x:v>9</x:v>
      </x:c>
      <x:c r="BF59" s="69">
        <x:f t="shared" si="49"/>
        <x:v>41</x:v>
      </x:c>
      <x:c r="BG59" s="69">
        <x:f t="shared" si="49"/>
        <x:v>0</x:v>
      </x:c>
      <x:c r="BH59" s="69">
        <x:f t="shared" si="49"/>
        <x:v>0</x:v>
      </x:c>
      <x:c r="BI59" s="69">
        <x:f t="shared" si="49"/>
        <x:v>0</x:v>
      </x:c>
      <x:c r="BJ59" s="71">
        <x:f t="shared" si="49"/>
        <x:v>0</x:v>
      </x:c>
      <x:c r="BK59" s="69">
        <x:f t="shared" si="49"/>
        <x:v>0</x:v>
      </x:c>
      <x:c r="BL59" s="71">
        <x:f t="shared" si="49"/>
        <x:v>0</x:v>
      </x:c>
      <x:c r="BM59" s="69">
        <x:f t="shared" si="49"/>
        <x:v>0</x:v>
      </x:c>
      <x:c r="BN59" s="71">
        <x:f t="shared" si="49"/>
        <x:v>0</x:v>
      </x:c>
      <x:c r="BO59" s="69">
        <x:f t="shared" si="49"/>
        <x:v>0</x:v>
      </x:c>
      <x:c r="BP59" s="71">
        <x:f t="shared" si="49"/>
        <x:v>0</x:v>
      </x:c>
      <x:c r="BQ59" s="69">
        <x:f t="shared" si="49"/>
        <x:v>0</x:v>
      </x:c>
      <x:c r="BR59" s="69">
        <x:f t="shared" si="49"/>
        <x:v>0</x:v>
      </x:c>
      <x:c r="BS59" s="69">
        <x:f t="shared" si="49"/>
        <x:v>0</x:v>
      </x:c>
      <x:c r="BT59" s="69">
        <x:f t="shared" si="49"/>
        <x:v>0</x:v>
      </x:c>
      <x:c r="BU59" s="69">
        <x:f t="shared" si="49"/>
        <x:v>0</x:v>
      </x:c>
      <x:c r="BV59" s="288" t="s">
        <x:v>675</x:v>
      </x:c>
      <x:c r="BW59" s="69">
        <x:f t="shared" ref="BW59:CX59" si="50">SUM(BW60:BW72)</x:f>
        <x:v>0</x:v>
      </x:c>
      <x:c r="BX59" s="69">
        <x:f t="shared" si="50"/>
        <x:v>0</x:v>
      </x:c>
      <x:c r="BY59" s="71">
        <x:f t="shared" si="50"/>
        <x:v>0</x:v>
      </x:c>
      <x:c r="BZ59" s="69">
        <x:f t="shared" si="50"/>
        <x:v>0</x:v>
      </x:c>
      <x:c r="CA59" s="71">
        <x:f t="shared" si="50"/>
        <x:v>0</x:v>
      </x:c>
      <x:c r="CB59" s="69">
        <x:f t="shared" si="50"/>
        <x:v>0</x:v>
      </x:c>
      <x:c r="CC59" s="71">
        <x:f t="shared" si="50"/>
        <x:v>0</x:v>
      </x:c>
      <x:c r="CD59" s="69">
        <x:f t="shared" si="50"/>
        <x:v>0</x:v>
      </x:c>
      <x:c r="CE59" s="69">
        <x:f t="shared" si="50"/>
        <x:v>0</x:v>
      </x:c>
      <x:c r="CF59" s="71">
        <x:f t="shared" si="50"/>
        <x:v>0</x:v>
      </x:c>
      <x:c r="CG59" s="69">
        <x:f t="shared" si="50"/>
        <x:v>0</x:v>
      </x:c>
      <x:c r="CH59" s="69">
        <x:f t="shared" si="50"/>
        <x:v>0</x:v>
      </x:c>
      <x:c r="CI59" s="69">
        <x:f t="shared" si="50"/>
        <x:v>0</x:v>
      </x:c>
      <x:c r="CJ59" s="69">
        <x:f t="shared" si="50"/>
        <x:v>2</x:v>
      </x:c>
      <x:c r="CK59" s="69">
        <x:f t="shared" si="50"/>
        <x:v>0</x:v>
      </x:c>
      <x:c r="CL59" s="69">
        <x:f t="shared" si="50"/>
        <x:v>0</x:v>
      </x:c>
      <x:c r="CM59" s="69">
        <x:f t="shared" si="50"/>
        <x:v>1</x:v>
      </x:c>
      <x:c r="CN59" s="69">
        <x:f t="shared" si="50"/>
        <x:v>1</x:v>
      </x:c>
      <x:c r="CO59" s="69">
        <x:f t="shared" si="50"/>
        <x:v>0</x:v>
      </x:c>
      <x:c r="CP59" s="71">
        <x:f t="shared" si="50"/>
        <x:v>0</x:v>
      </x:c>
      <x:c r="CQ59" s="69">
        <x:f t="shared" si="50"/>
        <x:v>2</x:v>
      </x:c>
      <x:c r="CR59" s="71">
        <x:f t="shared" si="50"/>
        <x:v>29.5</x:v>
      </x:c>
      <x:c r="CS59" s="69">
        <x:f t="shared" si="50"/>
        <x:v>44</x:v>
      </x:c>
      <x:c r="CT59" s="69">
        <x:f t="shared" si="50"/>
        <x:v>6</x:v>
      </x:c>
      <x:c r="CU59" s="69">
        <x:f t="shared" si="50"/>
        <x:v>1</x:v>
      </x:c>
      <x:c r="CV59" s="69">
        <x:f t="shared" si="50"/>
        <x:v>6</x:v>
      </x:c>
      <x:c r="CW59" s="69">
        <x:f t="shared" si="50"/>
        <x:v>0</x:v>
      </x:c>
      <x:c r="CX59" s="69">
        <x:f t="shared" si="50"/>
        <x:v>0</x:v>
      </x:c>
      <x:c r="CY59" s="288" t="s">
        <x:v>675</x:v>
      </x:c>
      <x:c r="CZ59" s="69">
        <x:f t="shared" ref="CZ59:DG59" si="51">SUM(CZ60:CZ72)</x:f>
        <x:v>0</x:v>
      </x:c>
      <x:c r="DA59" s="71">
        <x:f t="shared" si="51"/>
        <x:v>0</x:v>
      </x:c>
      <x:c r="DB59" s="69">
        <x:f t="shared" si="51"/>
        <x:v>0</x:v>
      </x:c>
      <x:c r="DC59" s="71">
        <x:f t="shared" si="51"/>
        <x:v>0</x:v>
      </x:c>
      <x:c r="DD59" s="69">
        <x:f t="shared" si="51"/>
        <x:v>0</x:v>
      </x:c>
      <x:c r="DE59" s="71">
        <x:f t="shared" si="51"/>
        <x:v>0</x:v>
      </x:c>
      <x:c r="DF59" s="69">
        <x:f t="shared" si="51"/>
        <x:v>0</x:v>
      </x:c>
      <x:c r="DG59" s="105">
        <x:f t="shared" si="51"/>
        <x:v>0</x:v>
      </x:c>
    </x:row>
    <x:row r="60" spans="1:111" s="275" customFormat="1" ht="18" customHeight="1">
      <x:c r="A60" s="522" t="s">
        <x:v>238</x:v>
      </x:c>
      <x:c r="B60" s="77"/>
      <x:c r="C60" s="71"/>
      <x:c r="D60" s="69"/>
      <x:c r="E60" s="71"/>
      <x:c r="F60" s="69"/>
      <x:c r="G60" s="71"/>
      <x:c r="H60" s="69"/>
      <x:c r="I60" s="71"/>
      <x:c r="J60" s="69">
        <x:v>1</x:v>
      </x:c>
      <x:c r="K60" s="69"/>
      <x:c r="L60" s="71"/>
      <x:c r="M60" s="69"/>
      <x:c r="N60" s="69"/>
      <x:c r="O60" s="69"/>
      <x:c r="P60" s="69"/>
      <x:c r="Q60" s="69"/>
      <x:c r="R60" s="71"/>
      <x:c r="S60" s="69"/>
      <x:c r="T60" s="71"/>
      <x:c r="U60" s="69"/>
      <x:c r="V60" s="71"/>
      <x:c r="W60" s="69"/>
      <x:c r="X60" s="69">
        <x:v>4</x:v>
      </x:c>
      <x:c r="Y60" s="69"/>
      <x:c r="Z60" s="69"/>
      <x:c r="AA60" s="69"/>
      <x:c r="AB60" s="69"/>
      <x:c r="AC60" s="69"/>
      <x:c r="AD60" s="69"/>
      <x:c r="AE60" s="69"/>
      <x:c r="AF60" s="69"/>
      <x:c r="AG60" s="69"/>
      <x:c r="AH60" s="69"/>
      <x:c r="AI60" s="69"/>
      <x:c r="AJ60" s="69"/>
      <x:c r="AK60" s="69"/>
      <x:c r="AL60" s="522" t="s">
        <x:v>238</x:v>
      </x:c>
      <x:c r="AM60" s="69"/>
      <x:c r="AN60" s="71"/>
      <x:c r="AO60" s="69"/>
      <x:c r="AP60" s="69"/>
      <x:c r="AQ60" s="69"/>
      <x:c r="AR60" s="71"/>
      <x:c r="AS60" s="69"/>
      <x:c r="AT60" s="71"/>
      <x:c r="AU60" s="69"/>
      <x:c r="AV60" s="69"/>
      <x:c r="AW60" s="69"/>
      <x:c r="AX60" s="69"/>
      <x:c r="AY60" s="69"/>
      <x:c r="AZ60" s="69"/>
      <x:c r="BA60" s="71"/>
      <x:c r="BB60" s="69"/>
      <x:c r="BC60" s="69"/>
      <x:c r="BD60" s="69"/>
      <x:c r="BE60" s="69">
        <x:v>1</x:v>
      </x:c>
      <x:c r="BF60" s="69">
        <x:v>5</x:v>
      </x:c>
      <x:c r="BG60" s="69"/>
      <x:c r="BH60" s="69"/>
      <x:c r="BI60" s="69"/>
      <x:c r="BJ60" s="71"/>
      <x:c r="BK60" s="69"/>
      <x:c r="BL60" s="71"/>
      <x:c r="BM60" s="69"/>
      <x:c r="BN60" s="71"/>
      <x:c r="BO60" s="69"/>
      <x:c r="BP60" s="71"/>
      <x:c r="BQ60" s="69"/>
      <x:c r="BR60" s="69"/>
      <x:c r="BS60" s="69"/>
      <x:c r="BT60" s="69"/>
      <x:c r="BU60" s="69"/>
      <x:c r="BV60" s="522" t="s">
        <x:v>238</x:v>
      </x:c>
      <x:c r="BW60" s="69"/>
      <x:c r="BX60" s="69"/>
      <x:c r="BY60" s="71"/>
      <x:c r="BZ60" s="69"/>
      <x:c r="CA60" s="71"/>
      <x:c r="CB60" s="69"/>
      <x:c r="CC60" s="71"/>
      <x:c r="CD60" s="69"/>
      <x:c r="CE60" s="69"/>
      <x:c r="CF60" s="71"/>
      <x:c r="CG60" s="69"/>
      <x:c r="CH60" s="69"/>
      <x:c r="CI60" s="69"/>
      <x:c r="CJ60" s="69"/>
      <x:c r="CK60" s="69"/>
      <x:c r="CL60" s="69"/>
      <x:c r="CM60" s="69"/>
      <x:c r="CN60" s="586"/>
      <x:c r="CO60" s="69"/>
      <x:c r="CP60" s="71"/>
      <x:c r="CQ60" s="69"/>
      <x:c r="CR60" s="71"/>
      <x:c r="CS60" s="69">
        <x:v>3</x:v>
      </x:c>
      <x:c r="CT60" s="69">
        <x:v>1</x:v>
      </x:c>
      <x:c r="CU60" s="69">
        <x:v>1</x:v>
      </x:c>
      <x:c r="CV60" s="69"/>
      <x:c r="CW60" s="69"/>
      <x:c r="CX60" s="69"/>
      <x:c r="CY60" s="522" t="s">
        <x:v>238</x:v>
      </x:c>
      <x:c r="CZ60" s="69"/>
      <x:c r="DA60" s="71"/>
      <x:c r="DB60" s="69"/>
      <x:c r="DC60" s="71"/>
      <x:c r="DD60" s="69"/>
      <x:c r="DE60" s="71"/>
      <x:c r="DF60" s="69"/>
      <x:c r="DG60" s="105"/>
    </x:row>
    <x:row r="61" spans="1:111" s="275" customFormat="1" ht="18" customHeight="1">
      <x:c r="A61" s="522" t="s">
        <x:v>230</x:v>
      </x:c>
      <x:c r="B61" s="77"/>
      <x:c r="C61" s="71"/>
      <x:c r="D61" s="69"/>
      <x:c r="E61" s="71"/>
      <x:c r="F61" s="69"/>
      <x:c r="G61" s="71"/>
      <x:c r="H61" s="69"/>
      <x:c r="I61" s="71"/>
      <x:c r="J61" s="69"/>
      <x:c r="K61" s="69"/>
      <x:c r="L61" s="71"/>
      <x:c r="M61" s="69"/>
      <x:c r="N61" s="69"/>
      <x:c r="O61" s="69"/>
      <x:c r="P61" s="69"/>
      <x:c r="Q61" s="69"/>
      <x:c r="R61" s="71"/>
      <x:c r="S61" s="69"/>
      <x:c r="T61" s="71"/>
      <x:c r="U61" s="69"/>
      <x:c r="V61" s="71"/>
      <x:c r="W61" s="69"/>
      <x:c r="X61" s="69"/>
      <x:c r="Y61" s="69"/>
      <x:c r="Z61" s="69"/>
      <x:c r="AA61" s="69"/>
      <x:c r="AB61" s="69"/>
      <x:c r="AC61" s="69"/>
      <x:c r="AD61" s="69"/>
      <x:c r="AE61" s="69"/>
      <x:c r="AF61" s="69"/>
      <x:c r="AG61" s="69"/>
      <x:c r="AH61" s="69"/>
      <x:c r="AI61" s="69"/>
      <x:c r="AJ61" s="69"/>
      <x:c r="AK61" s="69"/>
      <x:c r="AL61" s="522" t="s">
        <x:v>230</x:v>
      </x:c>
      <x:c r="AM61" s="69"/>
      <x:c r="AN61" s="71"/>
      <x:c r="AO61" s="69"/>
      <x:c r="AP61" s="69"/>
      <x:c r="AQ61" s="69"/>
      <x:c r="AR61" s="71"/>
      <x:c r="AS61" s="69"/>
      <x:c r="AT61" s="71"/>
      <x:c r="AU61" s="69"/>
      <x:c r="AV61" s="69"/>
      <x:c r="AW61" s="69"/>
      <x:c r="AX61" s="69"/>
      <x:c r="AY61" s="69"/>
      <x:c r="AZ61" s="69"/>
      <x:c r="BA61" s="71"/>
      <x:c r="BB61" s="69"/>
      <x:c r="BC61" s="69"/>
      <x:c r="BD61" s="69"/>
      <x:c r="BE61" s="69">
        <x:v>0</x:v>
      </x:c>
      <x:c r="BF61" s="69">
        <x:v>0</x:v>
      </x:c>
      <x:c r="BG61" s="69"/>
      <x:c r="BH61" s="69"/>
      <x:c r="BI61" s="69"/>
      <x:c r="BJ61" s="71"/>
      <x:c r="BK61" s="69"/>
      <x:c r="BL61" s="71"/>
      <x:c r="BM61" s="69"/>
      <x:c r="BN61" s="71"/>
      <x:c r="BO61" s="69"/>
      <x:c r="BP61" s="71"/>
      <x:c r="BQ61" s="69"/>
      <x:c r="BR61" s="69"/>
      <x:c r="BS61" s="69"/>
      <x:c r="BT61" s="69"/>
      <x:c r="BU61" s="69"/>
      <x:c r="BV61" s="522" t="s">
        <x:v>230</x:v>
      </x:c>
      <x:c r="BW61" s="69"/>
      <x:c r="BX61" s="69"/>
      <x:c r="BY61" s="71"/>
      <x:c r="BZ61" s="69"/>
      <x:c r="CA61" s="71"/>
      <x:c r="CB61" s="69"/>
      <x:c r="CC61" s="71"/>
      <x:c r="CD61" s="69"/>
      <x:c r="CE61" s="69"/>
      <x:c r="CF61" s="71"/>
      <x:c r="CG61" s="69"/>
      <x:c r="CH61" s="69"/>
      <x:c r="CI61" s="69"/>
      <x:c r="CJ61" s="69"/>
      <x:c r="CK61" s="69"/>
      <x:c r="CL61" s="69"/>
      <x:c r="CM61" s="69"/>
      <x:c r="CN61" s="586"/>
      <x:c r="CO61" s="69"/>
      <x:c r="CP61" s="71"/>
      <x:c r="CQ61" s="69"/>
      <x:c r="CR61" s="71"/>
      <x:c r="CS61" s="69"/>
      <x:c r="CT61" s="69"/>
      <x:c r="CU61" s="69"/>
      <x:c r="CV61" s="69"/>
      <x:c r="CW61" s="69"/>
      <x:c r="CX61" s="69"/>
      <x:c r="CY61" s="522" t="s">
        <x:v>230</x:v>
      </x:c>
      <x:c r="CZ61" s="69"/>
      <x:c r="DA61" s="71"/>
      <x:c r="DB61" s="69"/>
      <x:c r="DC61" s="71"/>
      <x:c r="DD61" s="69"/>
      <x:c r="DE61" s="71"/>
      <x:c r="DF61" s="69"/>
      <x:c r="DG61" s="105"/>
    </x:row>
    <x:row r="62" spans="1:111" s="275" customFormat="1" ht="18" customHeight="1">
      <x:c r="A62" s="522" t="s">
        <x:v>249</x:v>
      </x:c>
      <x:c r="B62" s="77"/>
      <x:c r="C62" s="71"/>
      <x:c r="D62" s="69"/>
      <x:c r="E62" s="71"/>
      <x:c r="F62" s="69"/>
      <x:c r="G62" s="71"/>
      <x:c r="H62" s="69"/>
      <x:c r="I62" s="71"/>
      <x:c r="J62" s="69">
        <x:v>1</x:v>
      </x:c>
      <x:c r="K62" s="69"/>
      <x:c r="L62" s="71"/>
      <x:c r="M62" s="69"/>
      <x:c r="N62" s="69"/>
      <x:c r="O62" s="69"/>
      <x:c r="P62" s="69"/>
      <x:c r="Q62" s="69"/>
      <x:c r="R62" s="71"/>
      <x:c r="S62" s="69"/>
      <x:c r="T62" s="71"/>
      <x:c r="U62" s="69"/>
      <x:c r="V62" s="71"/>
      <x:c r="W62" s="69"/>
      <x:c r="X62" s="69">
        <x:v>6</x:v>
      </x:c>
      <x:c r="Y62" s="69"/>
      <x:c r="Z62" s="69"/>
      <x:c r="AA62" s="69"/>
      <x:c r="AB62" s="69"/>
      <x:c r="AC62" s="69"/>
      <x:c r="AD62" s="69"/>
      <x:c r="AE62" s="69"/>
      <x:c r="AF62" s="69"/>
      <x:c r="AG62" s="69"/>
      <x:c r="AH62" s="69"/>
      <x:c r="AI62" s="69"/>
      <x:c r="AJ62" s="69"/>
      <x:c r="AK62" s="69"/>
      <x:c r="AL62" s="522" t="s">
        <x:v>249</x:v>
      </x:c>
      <x:c r="AM62" s="69"/>
      <x:c r="AN62" s="71"/>
      <x:c r="AO62" s="69"/>
      <x:c r="AP62" s="69"/>
      <x:c r="AQ62" s="69"/>
      <x:c r="AR62" s="71"/>
      <x:c r="AS62" s="69"/>
      <x:c r="AT62" s="71"/>
      <x:c r="AU62" s="69"/>
      <x:c r="AV62" s="69"/>
      <x:c r="AW62" s="69"/>
      <x:c r="AX62" s="69"/>
      <x:c r="AY62" s="69"/>
      <x:c r="AZ62" s="69"/>
      <x:c r="BA62" s="71"/>
      <x:c r="BB62" s="69"/>
      <x:c r="BC62" s="69"/>
      <x:c r="BD62" s="69"/>
      <x:c r="BE62" s="69">
        <x:v>1</x:v>
      </x:c>
      <x:c r="BF62" s="69">
        <x:v>4</x:v>
      </x:c>
      <x:c r="BG62" s="69"/>
      <x:c r="BH62" s="69"/>
      <x:c r="BI62" s="69"/>
      <x:c r="BJ62" s="71"/>
      <x:c r="BK62" s="69"/>
      <x:c r="BL62" s="71"/>
      <x:c r="BM62" s="69"/>
      <x:c r="BN62" s="71"/>
      <x:c r="BO62" s="69"/>
      <x:c r="BP62" s="71"/>
      <x:c r="BQ62" s="69"/>
      <x:c r="BR62" s="69"/>
      <x:c r="BS62" s="69"/>
      <x:c r="BT62" s="69"/>
      <x:c r="BU62" s="69"/>
      <x:c r="BV62" s="522" t="s">
        <x:v>249</x:v>
      </x:c>
      <x:c r="BW62" s="69"/>
      <x:c r="BX62" s="69"/>
      <x:c r="BY62" s="71"/>
      <x:c r="BZ62" s="69"/>
      <x:c r="CA62" s="71"/>
      <x:c r="CB62" s="69"/>
      <x:c r="CC62" s="71"/>
      <x:c r="CD62" s="69"/>
      <x:c r="CE62" s="69"/>
      <x:c r="CF62" s="71"/>
      <x:c r="CG62" s="69"/>
      <x:c r="CH62" s="69"/>
      <x:c r="CI62" s="69"/>
      <x:c r="CJ62" s="69"/>
      <x:c r="CK62" s="69"/>
      <x:c r="CL62" s="69"/>
      <x:c r="CM62" s="69"/>
      <x:c r="CN62" s="586"/>
      <x:c r="CO62" s="69"/>
      <x:c r="CP62" s="71"/>
      <x:c r="CQ62" s="69"/>
      <x:c r="CR62" s="71"/>
      <x:c r="CS62" s="69">
        <x:v>3</x:v>
      </x:c>
      <x:c r="CT62" s="69">
        <x:v>1</x:v>
      </x:c>
      <x:c r="CU62" s="69"/>
      <x:c r="CV62" s="69"/>
      <x:c r="CW62" s="69"/>
      <x:c r="CX62" s="69"/>
      <x:c r="CY62" s="522" t="s">
        <x:v>249</x:v>
      </x:c>
      <x:c r="CZ62" s="69"/>
      <x:c r="DA62" s="71"/>
      <x:c r="DB62" s="69"/>
      <x:c r="DC62" s="71"/>
      <x:c r="DD62" s="69"/>
      <x:c r="DE62" s="71"/>
      <x:c r="DF62" s="69"/>
      <x:c r="DG62" s="105"/>
    </x:row>
    <x:row r="63" spans="1:111" s="275" customFormat="1" ht="18" customHeight="1">
      <x:c r="A63" s="522" t="s">
        <x:v>231</x:v>
      </x:c>
      <x:c r="B63" s="77"/>
      <x:c r="C63" s="71"/>
      <x:c r="D63" s="69"/>
      <x:c r="E63" s="71"/>
      <x:c r="F63" s="69"/>
      <x:c r="G63" s="71"/>
      <x:c r="H63" s="69"/>
      <x:c r="I63" s="71"/>
      <x:c r="J63" s="69">
        <x:v>1</x:v>
      </x:c>
      <x:c r="K63" s="69"/>
      <x:c r="L63" s="71"/>
      <x:c r="M63" s="69"/>
      <x:c r="N63" s="69"/>
      <x:c r="O63" s="69"/>
      <x:c r="P63" s="69"/>
      <x:c r="Q63" s="69"/>
      <x:c r="R63" s="71"/>
      <x:c r="S63" s="69"/>
      <x:c r="T63" s="71"/>
      <x:c r="U63" s="69"/>
      <x:c r="V63" s="71"/>
      <x:c r="W63" s="69"/>
      <x:c r="X63" s="69">
        <x:v>9</x:v>
      </x:c>
      <x:c r="Y63" s="69"/>
      <x:c r="Z63" s="69"/>
      <x:c r="AA63" s="69"/>
      <x:c r="AB63" s="69"/>
      <x:c r="AC63" s="69"/>
      <x:c r="AD63" s="69"/>
      <x:c r="AE63" s="69"/>
      <x:c r="AF63" s="69"/>
      <x:c r="AG63" s="69"/>
      <x:c r="AH63" s="69"/>
      <x:c r="AI63" s="69"/>
      <x:c r="AJ63" s="69"/>
      <x:c r="AK63" s="69"/>
      <x:c r="AL63" s="522" t="s">
        <x:v>231</x:v>
      </x:c>
      <x:c r="AM63" s="69"/>
      <x:c r="AN63" s="71"/>
      <x:c r="AO63" s="69"/>
      <x:c r="AP63" s="69"/>
      <x:c r="AQ63" s="69"/>
      <x:c r="AR63" s="71"/>
      <x:c r="AS63" s="69"/>
      <x:c r="AT63" s="71"/>
      <x:c r="AU63" s="69"/>
      <x:c r="AV63" s="69"/>
      <x:c r="AW63" s="69"/>
      <x:c r="AX63" s="69">
        <x:v>0</x:v>
      </x:c>
      <x:c r="AY63" s="69"/>
      <x:c r="AZ63" s="69"/>
      <x:c r="BA63" s="71"/>
      <x:c r="BB63" s="69"/>
      <x:c r="BC63" s="69"/>
      <x:c r="BD63" s="69"/>
      <x:c r="BE63" s="69">
        <x:v>1</x:v>
      </x:c>
      <x:c r="BF63" s="69">
        <x:v>5</x:v>
      </x:c>
      <x:c r="BG63" s="69"/>
      <x:c r="BH63" s="69"/>
      <x:c r="BI63" s="69"/>
      <x:c r="BJ63" s="71"/>
      <x:c r="BK63" s="69"/>
      <x:c r="BL63" s="71"/>
      <x:c r="BM63" s="69"/>
      <x:c r="BN63" s="71"/>
      <x:c r="BO63" s="69"/>
      <x:c r="BP63" s="71"/>
      <x:c r="BQ63" s="69"/>
      <x:c r="BR63" s="69"/>
      <x:c r="BS63" s="69"/>
      <x:c r="BT63" s="69"/>
      <x:c r="BU63" s="69"/>
      <x:c r="BV63" s="522" t="s">
        <x:v>231</x:v>
      </x:c>
      <x:c r="BW63" s="69"/>
      <x:c r="BX63" s="69"/>
      <x:c r="BY63" s="71"/>
      <x:c r="BZ63" s="69"/>
      <x:c r="CA63" s="71"/>
      <x:c r="CB63" s="69"/>
      <x:c r="CC63" s="71"/>
      <x:c r="CD63" s="69"/>
      <x:c r="CE63" s="69"/>
      <x:c r="CF63" s="71"/>
      <x:c r="CG63" s="69"/>
      <x:c r="CH63" s="69"/>
      <x:c r="CI63" s="69"/>
      <x:c r="CJ63" s="69"/>
      <x:c r="CK63" s="69"/>
      <x:c r="CL63" s="69"/>
      <x:c r="CM63" s="69"/>
      <x:c r="CN63" s="586"/>
      <x:c r="CO63" s="69"/>
      <x:c r="CP63" s="71"/>
      <x:c r="CQ63" s="69"/>
      <x:c r="CR63" s="71"/>
      <x:c r="CS63" s="69">
        <x:v>4</x:v>
      </x:c>
      <x:c r="CT63" s="69">
        <x:v>1</x:v>
      </x:c>
      <x:c r="CU63" s="69"/>
      <x:c r="CV63" s="69"/>
      <x:c r="CW63" s="69"/>
      <x:c r="CX63" s="69"/>
      <x:c r="CY63" s="522" t="s">
        <x:v>231</x:v>
      </x:c>
      <x:c r="CZ63" s="69"/>
      <x:c r="DA63" s="71"/>
      <x:c r="DB63" s="69"/>
      <x:c r="DC63" s="71"/>
      <x:c r="DD63" s="69"/>
      <x:c r="DE63" s="71"/>
      <x:c r="DF63" s="69"/>
      <x:c r="DG63" s="105"/>
    </x:row>
    <x:row r="64" spans="1:111" s="275" customFormat="1" ht="18" customHeight="1">
      <x:c r="A64" s="522" t="s">
        <x:v>251</x:v>
      </x:c>
      <x:c r="B64" s="77"/>
      <x:c r="C64" s="71"/>
      <x:c r="D64" s="69"/>
      <x:c r="E64" s="71"/>
      <x:c r="F64" s="69"/>
      <x:c r="G64" s="71"/>
      <x:c r="H64" s="69"/>
      <x:c r="I64" s="71"/>
      <x:c r="J64" s="69">
        <x:v>2</x:v>
      </x:c>
      <x:c r="K64" s="69"/>
      <x:c r="L64" s="71"/>
      <x:c r="M64" s="69"/>
      <x:c r="N64" s="69"/>
      <x:c r="O64" s="69"/>
      <x:c r="P64" s="69"/>
      <x:c r="Q64" s="69"/>
      <x:c r="R64" s="71"/>
      <x:c r="S64" s="69"/>
      <x:c r="T64" s="71"/>
      <x:c r="U64" s="69"/>
      <x:c r="V64" s="71"/>
      <x:c r="W64" s="69"/>
      <x:c r="X64" s="69">
        <x:v>11</x:v>
      </x:c>
      <x:c r="Y64" s="69"/>
      <x:c r="Z64" s="69"/>
      <x:c r="AA64" s="69"/>
      <x:c r="AB64" s="69"/>
      <x:c r="AC64" s="69"/>
      <x:c r="AD64" s="69">
        <x:v>0</x:v>
      </x:c>
      <x:c r="AE64" s="69"/>
      <x:c r="AF64" s="69"/>
      <x:c r="AG64" s="69">
        <x:v>0</x:v>
      </x:c>
      <x:c r="AH64" s="69"/>
      <x:c r="AI64" s="69"/>
      <x:c r="AJ64" s="69"/>
      <x:c r="AK64" s="69"/>
      <x:c r="AL64" s="522" t="s">
        <x:v>251</x:v>
      </x:c>
      <x:c r="AM64" s="69"/>
      <x:c r="AN64" s="71"/>
      <x:c r="AO64" s="69"/>
      <x:c r="AP64" s="69"/>
      <x:c r="AQ64" s="69"/>
      <x:c r="AR64" s="71"/>
      <x:c r="AS64" s="69"/>
      <x:c r="AT64" s="71"/>
      <x:c r="AU64" s="69"/>
      <x:c r="AV64" s="69"/>
      <x:c r="AW64" s="69"/>
      <x:c r="AX64" s="69"/>
      <x:c r="AY64" s="69"/>
      <x:c r="AZ64" s="69">
        <x:v>1</x:v>
      </x:c>
      <x:c r="BA64" s="71">
        <x:v>1</x:v>
      </x:c>
      <x:c r="BB64" s="69"/>
      <x:c r="BC64" s="69"/>
      <x:c r="BD64" s="69"/>
      <x:c r="BE64" s="69">
        <x:v>1</x:v>
      </x:c>
      <x:c r="BF64" s="69">
        <x:v>4</x:v>
      </x:c>
      <x:c r="BG64" s="69"/>
      <x:c r="BH64" s="69"/>
      <x:c r="BI64" s="69"/>
      <x:c r="BJ64" s="71"/>
      <x:c r="BK64" s="69"/>
      <x:c r="BL64" s="71"/>
      <x:c r="BM64" s="69"/>
      <x:c r="BN64" s="71"/>
      <x:c r="BO64" s="69"/>
      <x:c r="BP64" s="71"/>
      <x:c r="BQ64" s="69"/>
      <x:c r="BR64" s="69"/>
      <x:c r="BS64" s="69"/>
      <x:c r="BT64" s="69"/>
      <x:c r="BU64" s="69"/>
      <x:c r="BV64" s="522" t="s">
        <x:v>251</x:v>
      </x:c>
      <x:c r="BW64" s="69"/>
      <x:c r="BX64" s="69"/>
      <x:c r="BY64" s="71"/>
      <x:c r="BZ64" s="69"/>
      <x:c r="CA64" s="71"/>
      <x:c r="CB64" s="69"/>
      <x:c r="CC64" s="71"/>
      <x:c r="CD64" s="69"/>
      <x:c r="CE64" s="69"/>
      <x:c r="CF64" s="71"/>
      <x:c r="CG64" s="69"/>
      <x:c r="CH64" s="69"/>
      <x:c r="CI64" s="69"/>
      <x:c r="CJ64" s="69">
        <x:v>0</x:v>
      </x:c>
      <x:c r="CK64" s="69"/>
      <x:c r="CL64" s="69"/>
      <x:c r="CM64" s="69">
        <x:v>1</x:v>
      </x:c>
      <x:c r="CN64" s="69">
        <x:v>1</x:v>
      </x:c>
      <x:c r="CO64" s="69"/>
      <x:c r="CP64" s="71"/>
      <x:c r="CQ64" s="69">
        <x:v>1</x:v>
      </x:c>
      <x:c r="CR64" s="71">
        <x:v>13</x:v>
      </x:c>
      <x:c r="CS64" s="69">
        <x:v>6</x:v>
      </x:c>
      <x:c r="CT64" s="69">
        <x:v>2</x:v>
      </x:c>
      <x:c r="CU64" s="69"/>
      <x:c r="CV64" s="69"/>
      <x:c r="CW64" s="69"/>
      <x:c r="CX64" s="69"/>
      <x:c r="CY64" s="522" t="s">
        <x:v>251</x:v>
      </x:c>
      <x:c r="CZ64" s="69"/>
      <x:c r="DA64" s="71"/>
      <x:c r="DB64" s="69"/>
      <x:c r="DC64" s="71"/>
      <x:c r="DD64" s="69"/>
      <x:c r="DE64" s="71"/>
      <x:c r="DF64" s="69"/>
      <x:c r="DG64" s="105"/>
    </x:row>
    <x:row r="65" spans="1:111" s="275" customFormat="1" ht="18" customHeight="1">
      <x:c r="A65" s="522" t="s">
        <x:v>2863</x:v>
      </x:c>
      <x:c r="B65" s="77"/>
      <x:c r="C65" s="71"/>
      <x:c r="D65" s="69"/>
      <x:c r="E65" s="71"/>
      <x:c r="F65" s="69"/>
      <x:c r="G65" s="71"/>
      <x:c r="H65" s="69"/>
      <x:c r="I65" s="71"/>
      <x:c r="J65" s="69">
        <x:v>1</x:v>
      </x:c>
      <x:c r="K65" s="69"/>
      <x:c r="L65" s="71"/>
      <x:c r="M65" s="69"/>
      <x:c r="N65" s="69"/>
      <x:c r="O65" s="69"/>
      <x:c r="P65" s="69"/>
      <x:c r="Q65" s="69"/>
      <x:c r="R65" s="71"/>
      <x:c r="S65" s="69"/>
      <x:c r="T65" s="71"/>
      <x:c r="U65" s="69"/>
      <x:c r="V65" s="71"/>
      <x:c r="W65" s="69"/>
      <x:c r="X65" s="69">
        <x:v>8</x:v>
      </x:c>
      <x:c r="Y65" s="69"/>
      <x:c r="Z65" s="69"/>
      <x:c r="AA65" s="69"/>
      <x:c r="AB65" s="69"/>
      <x:c r="AC65" s="69"/>
      <x:c r="AD65" s="69"/>
      <x:c r="AE65" s="69"/>
      <x:c r="AF65" s="69"/>
      <x:c r="AG65" s="69"/>
      <x:c r="AH65" s="69"/>
      <x:c r="AI65" s="69"/>
      <x:c r="AJ65" s="69"/>
      <x:c r="AK65" s="69"/>
      <x:c r="AL65" s="522" t="s">
        <x:v>2863</x:v>
      </x:c>
      <x:c r="AM65" s="69"/>
      <x:c r="AN65" s="71"/>
      <x:c r="AO65" s="69"/>
      <x:c r="AP65" s="69"/>
      <x:c r="AQ65" s="69"/>
      <x:c r="AR65" s="71"/>
      <x:c r="AS65" s="69"/>
      <x:c r="AT65" s="71"/>
      <x:c r="AU65" s="69"/>
      <x:c r="AV65" s="69"/>
      <x:c r="AW65" s="69"/>
      <x:c r="AX65" s="69"/>
      <x:c r="AY65" s="69"/>
      <x:c r="AZ65" s="69"/>
      <x:c r="BA65" s="71"/>
      <x:c r="BB65" s="69"/>
      <x:c r="BC65" s="69"/>
      <x:c r="BD65" s="69"/>
      <x:c r="BE65" s="69">
        <x:v>1</x:v>
      </x:c>
      <x:c r="BF65" s="69">
        <x:v>3</x:v>
      </x:c>
      <x:c r="BG65" s="69"/>
      <x:c r="BH65" s="69"/>
      <x:c r="BI65" s="69"/>
      <x:c r="BJ65" s="71"/>
      <x:c r="BK65" s="69"/>
      <x:c r="BL65" s="71"/>
      <x:c r="BM65" s="69"/>
      <x:c r="BN65" s="71"/>
      <x:c r="BO65" s="69"/>
      <x:c r="BP65" s="71"/>
      <x:c r="BQ65" s="69"/>
      <x:c r="BR65" s="69"/>
      <x:c r="BS65" s="69"/>
      <x:c r="BT65" s="69"/>
      <x:c r="BU65" s="69"/>
      <x:c r="BV65" s="522" t="s">
        <x:v>2863</x:v>
      </x:c>
      <x:c r="BW65" s="69"/>
      <x:c r="BX65" s="69"/>
      <x:c r="BY65" s="71"/>
      <x:c r="BZ65" s="69"/>
      <x:c r="CA65" s="71"/>
      <x:c r="CB65" s="69"/>
      <x:c r="CC65" s="71"/>
      <x:c r="CD65" s="69"/>
      <x:c r="CE65" s="69"/>
      <x:c r="CF65" s="71"/>
      <x:c r="CG65" s="69"/>
      <x:c r="CH65" s="69"/>
      <x:c r="CI65" s="69"/>
      <x:c r="CJ65" s="69"/>
      <x:c r="CK65" s="69"/>
      <x:c r="CL65" s="69"/>
      <x:c r="CM65" s="69"/>
      <x:c r="CN65" s="69"/>
      <x:c r="CO65" s="69"/>
      <x:c r="CP65" s="71"/>
      <x:c r="CQ65" s="69"/>
      <x:c r="CR65" s="71"/>
      <x:c r="CS65" s="69">
        <x:v>6</x:v>
      </x:c>
      <x:c r="CT65" s="69"/>
      <x:c r="CU65" s="69"/>
      <x:c r="CV65" s="69">
        <x:v>1</x:v>
      </x:c>
      <x:c r="CW65" s="69"/>
      <x:c r="CX65" s="69"/>
      <x:c r="CY65" s="522" t="s">
        <x:v>2863</x:v>
      </x:c>
      <x:c r="CZ65" s="69"/>
      <x:c r="DA65" s="71"/>
      <x:c r="DB65" s="69"/>
      <x:c r="DC65" s="71"/>
      <x:c r="DD65" s="69"/>
      <x:c r="DE65" s="71"/>
      <x:c r="DF65" s="69"/>
      <x:c r="DG65" s="105"/>
    </x:row>
    <x:row r="66" spans="1:111" s="583" customFormat="1" ht="18" customHeight="1">
      <x:c r="A66" s="522" t="s">
        <x:v>2904</x:v>
      </x:c>
      <x:c r="B66" s="588"/>
      <x:c r="C66" s="71"/>
      <x:c r="D66" s="69"/>
      <x:c r="E66" s="71"/>
      <x:c r="F66" s="69"/>
      <x:c r="G66" s="71"/>
      <x:c r="H66" s="69"/>
      <x:c r="I66" s="71"/>
      <x:c r="J66" s="69">
        <x:v>1</x:v>
      </x:c>
      <x:c r="K66" s="69"/>
      <x:c r="L66" s="71"/>
      <x:c r="M66" s="69"/>
      <x:c r="N66" s="69"/>
      <x:c r="O66" s="69"/>
      <x:c r="P66" s="69"/>
      <x:c r="Q66" s="69"/>
      <x:c r="R66" s="71"/>
      <x:c r="S66" s="69"/>
      <x:c r="T66" s="71"/>
      <x:c r="U66" s="69"/>
      <x:c r="V66" s="71"/>
      <x:c r="W66" s="69"/>
      <x:c r="X66" s="69">
        <x:v>6</x:v>
      </x:c>
      <x:c r="Y66" s="69"/>
      <x:c r="Z66" s="69"/>
      <x:c r="AA66" s="586"/>
      <x:c r="AB66" s="69"/>
      <x:c r="AC66" s="69"/>
      <x:c r="AD66" s="69"/>
      <x:c r="AE66" s="69"/>
      <x:c r="AF66" s="69"/>
      <x:c r="AG66" s="69"/>
      <x:c r="AH66" s="69"/>
      <x:c r="AI66" s="69"/>
      <x:c r="AJ66" s="69"/>
      <x:c r="AK66" s="69"/>
      <x:c r="AL66" s="522" t="s">
        <x:v>2904</x:v>
      </x:c>
      <x:c r="AM66" s="586"/>
      <x:c r="AN66" s="71"/>
      <x:c r="AO66" s="69"/>
      <x:c r="AP66" s="69"/>
      <x:c r="AQ66" s="69"/>
      <x:c r="AR66" s="71"/>
      <x:c r="AS66" s="69"/>
      <x:c r="AT66" s="71"/>
      <x:c r="AU66" s="69"/>
      <x:c r="AV66" s="69"/>
      <x:c r="AW66" s="69"/>
      <x:c r="AX66" s="69"/>
      <x:c r="AY66" s="69"/>
      <x:c r="AZ66" s="69"/>
      <x:c r="BA66" s="71"/>
      <x:c r="BB66" s="69"/>
      <x:c r="BC66" s="69"/>
      <x:c r="BD66" s="69"/>
      <x:c r="BE66" s="69">
        <x:v>1</x:v>
      </x:c>
      <x:c r="BF66" s="69">
        <x:v>4</x:v>
      </x:c>
      <x:c r="BG66" s="69"/>
      <x:c r="BH66" s="69"/>
      <x:c r="BI66" s="586"/>
      <x:c r="BJ66" s="71"/>
      <x:c r="BK66" s="69"/>
      <x:c r="BL66" s="71"/>
      <x:c r="BM66" s="69"/>
      <x:c r="BN66" s="71"/>
      <x:c r="BO66" s="69"/>
      <x:c r="BP66" s="71"/>
      <x:c r="BQ66" s="69"/>
      <x:c r="BR66" s="69"/>
      <x:c r="BS66" s="69"/>
      <x:c r="BT66" s="69"/>
      <x:c r="BU66" s="69"/>
      <x:c r="BV66" s="522" t="s">
        <x:v>2904</x:v>
      </x:c>
      <x:c r="BW66" s="586"/>
      <x:c r="BX66" s="69"/>
      <x:c r="BY66" s="71"/>
      <x:c r="BZ66" s="69"/>
      <x:c r="CA66" s="71"/>
      <x:c r="CB66" s="69"/>
      <x:c r="CC66" s="71"/>
      <x:c r="CD66" s="69"/>
      <x:c r="CE66" s="69"/>
      <x:c r="CF66" s="589"/>
      <x:c r="CG66" s="69"/>
      <x:c r="CH66" s="69"/>
      <x:c r="CI66" s="69"/>
      <x:c r="CJ66" s="69"/>
      <x:c r="CK66" s="69"/>
      <x:c r="CL66" s="69"/>
      <x:c r="CM66" s="69"/>
      <x:c r="CN66" s="69"/>
      <x:c r="CO66" s="69"/>
      <x:c r="CP66" s="71"/>
      <x:c r="CQ66" s="69"/>
      <x:c r="CR66" s="71"/>
      <x:c r="CS66" s="69">
        <x:v>5</x:v>
      </x:c>
      <x:c r="CT66" s="69"/>
      <x:c r="CU66" s="69"/>
      <x:c r="CV66" s="69">
        <x:v>1</x:v>
      </x:c>
      <x:c r="CW66" s="69"/>
      <x:c r="CX66" s="69"/>
      <x:c r="CY66" s="522" t="s">
        <x:v>2904</x:v>
      </x:c>
      <x:c r="CZ66" s="586"/>
      <x:c r="DA66" s="589"/>
      <x:c r="DB66" s="69"/>
      <x:c r="DC66" s="589"/>
      <x:c r="DD66" s="69"/>
      <x:c r="DE66" s="589"/>
      <x:c r="DF66" s="69"/>
      <x:c r="DG66" s="105"/>
    </x:row>
    <x:row r="67" spans="1:111" s="275" customFormat="1" ht="18" customHeight="1">
      <x:c r="A67" s="522" t="s">
        <x:v>2909</x:v>
      </x:c>
      <x:c r="B67" s="77"/>
      <x:c r="C67" s="71"/>
      <x:c r="D67" s="69"/>
      <x:c r="E67" s="71"/>
      <x:c r="F67" s="69"/>
      <x:c r="G67" s="71"/>
      <x:c r="H67" s="69"/>
      <x:c r="I67" s="71"/>
      <x:c r="J67" s="69">
        <x:v>1</x:v>
      </x:c>
      <x:c r="K67" s="69"/>
      <x:c r="L67" s="71"/>
      <x:c r="M67" s="69"/>
      <x:c r="N67" s="69"/>
      <x:c r="O67" s="69"/>
      <x:c r="P67" s="69"/>
      <x:c r="Q67" s="69"/>
      <x:c r="R67" s="71"/>
      <x:c r="S67" s="69"/>
      <x:c r="T67" s="71"/>
      <x:c r="U67" s="69"/>
      <x:c r="V67" s="71"/>
      <x:c r="W67" s="69"/>
      <x:c r="X67" s="69">
        <x:v>2</x:v>
      </x:c>
      <x:c r="Y67" s="69"/>
      <x:c r="Z67" s="69"/>
      <x:c r="AA67" s="69"/>
      <x:c r="AB67" s="69"/>
      <x:c r="AC67" s="69"/>
      <x:c r="AD67" s="69"/>
      <x:c r="AE67" s="69"/>
      <x:c r="AF67" s="69"/>
      <x:c r="AG67" s="69"/>
      <x:c r="AH67" s="69"/>
      <x:c r="AI67" s="69"/>
      <x:c r="AJ67" s="69"/>
      <x:c r="AK67" s="69"/>
      <x:c r="AL67" s="522" t="s">
        <x:v>2909</x:v>
      </x:c>
      <x:c r="AM67" s="69"/>
      <x:c r="AN67" s="71"/>
      <x:c r="AO67" s="69"/>
      <x:c r="AP67" s="69"/>
      <x:c r="AQ67" s="69"/>
      <x:c r="AR67" s="71"/>
      <x:c r="AS67" s="69"/>
      <x:c r="AT67" s="71"/>
      <x:c r="AU67" s="69"/>
      <x:c r="AV67" s="69"/>
      <x:c r="AW67" s="69"/>
      <x:c r="AX67" s="69"/>
      <x:c r="AY67" s="69"/>
      <x:c r="AZ67" s="69"/>
      <x:c r="BA67" s="71"/>
      <x:c r="BB67" s="69"/>
      <x:c r="BC67" s="69"/>
      <x:c r="BD67" s="69"/>
      <x:c r="BE67" s="69">
        <x:v>1</x:v>
      </x:c>
      <x:c r="BF67" s="69">
        <x:v>4</x:v>
      </x:c>
      <x:c r="BG67" s="69"/>
      <x:c r="BH67" s="69"/>
      <x:c r="BI67" s="69"/>
      <x:c r="BJ67" s="71"/>
      <x:c r="BK67" s="69"/>
      <x:c r="BL67" s="71"/>
      <x:c r="BM67" s="69"/>
      <x:c r="BN67" s="71"/>
      <x:c r="BO67" s="69"/>
      <x:c r="BP67" s="71"/>
      <x:c r="BQ67" s="69"/>
      <x:c r="BR67" s="69"/>
      <x:c r="BS67" s="69"/>
      <x:c r="BT67" s="69"/>
      <x:c r="BU67" s="69"/>
      <x:c r="BV67" s="522" t="s">
        <x:v>2909</x:v>
      </x:c>
      <x:c r="BW67" s="69"/>
      <x:c r="BX67" s="69"/>
      <x:c r="BY67" s="71"/>
      <x:c r="BZ67" s="69"/>
      <x:c r="CA67" s="71"/>
      <x:c r="CB67" s="69"/>
      <x:c r="CC67" s="71"/>
      <x:c r="CD67" s="69"/>
      <x:c r="CE67" s="69"/>
      <x:c r="CF67" s="71"/>
      <x:c r="CG67" s="69"/>
      <x:c r="CH67" s="69"/>
      <x:c r="CI67" s="69"/>
      <x:c r="CJ67" s="69">
        <x:v>1</x:v>
      </x:c>
      <x:c r="CK67" s="69"/>
      <x:c r="CL67" s="69"/>
      <x:c r="CM67" s="69"/>
      <x:c r="CN67" s="69"/>
      <x:c r="CO67" s="69"/>
      <x:c r="CP67" s="71"/>
      <x:c r="CQ67" s="69"/>
      <x:c r="CR67" s="71"/>
      <x:c r="CS67" s="69">
        <x:v>4</x:v>
      </x:c>
      <x:c r="CT67" s="69"/>
      <x:c r="CU67" s="69"/>
      <x:c r="CV67" s="69">
        <x:v>1</x:v>
      </x:c>
      <x:c r="CW67" s="69"/>
      <x:c r="CX67" s="69"/>
      <x:c r="CY67" s="522" t="s">
        <x:v>2909</x:v>
      </x:c>
      <x:c r="CZ67" s="69"/>
      <x:c r="DA67" s="71"/>
      <x:c r="DB67" s="69"/>
      <x:c r="DC67" s="71"/>
      <x:c r="DD67" s="69"/>
      <x:c r="DE67" s="71"/>
      <x:c r="DF67" s="69"/>
      <x:c r="DG67" s="105"/>
    </x:row>
    <x:row r="68" spans="1:111" s="275" customFormat="1" ht="18" customHeight="1">
      <x:c r="A68" s="522" t="s">
        <x:v>2870</x:v>
      </x:c>
      <x:c r="B68" s="77"/>
      <x:c r="C68" s="71"/>
      <x:c r="D68" s="69"/>
      <x:c r="E68" s="71"/>
      <x:c r="F68" s="69"/>
      <x:c r="G68" s="71"/>
      <x:c r="H68" s="69"/>
      <x:c r="I68" s="71"/>
      <x:c r="J68" s="69">
        <x:v>1</x:v>
      </x:c>
      <x:c r="K68" s="69"/>
      <x:c r="L68" s="71"/>
      <x:c r="M68" s="69"/>
      <x:c r="N68" s="69"/>
      <x:c r="O68" s="69"/>
      <x:c r="P68" s="69"/>
      <x:c r="Q68" s="69"/>
      <x:c r="R68" s="71"/>
      <x:c r="S68" s="69"/>
      <x:c r="T68" s="71"/>
      <x:c r="U68" s="69"/>
      <x:c r="V68" s="71"/>
      <x:c r="W68" s="69"/>
      <x:c r="X68" s="69">
        <x:v>20</x:v>
      </x:c>
      <x:c r="Y68" s="69"/>
      <x:c r="Z68" s="69"/>
      <x:c r="AA68" s="69"/>
      <x:c r="AB68" s="69"/>
      <x:c r="AC68" s="69"/>
      <x:c r="AD68" s="69"/>
      <x:c r="AE68" s="69"/>
      <x:c r="AF68" s="69"/>
      <x:c r="AG68" s="69"/>
      <x:c r="AH68" s="69"/>
      <x:c r="AI68" s="69"/>
      <x:c r="AJ68" s="69"/>
      <x:c r="AK68" s="69"/>
      <x:c r="AL68" s="522" t="s">
        <x:v>2870</x:v>
      </x:c>
      <x:c r="AM68" s="69"/>
      <x:c r="AN68" s="71"/>
      <x:c r="AO68" s="69"/>
      <x:c r="AP68" s="69"/>
      <x:c r="AQ68" s="69"/>
      <x:c r="AR68" s="71"/>
      <x:c r="AS68" s="69"/>
      <x:c r="AT68" s="71"/>
      <x:c r="AU68" s="69"/>
      <x:c r="AV68" s="69"/>
      <x:c r="AW68" s="69"/>
      <x:c r="AX68" s="69"/>
      <x:c r="AY68" s="69"/>
      <x:c r="AZ68" s="69"/>
      <x:c r="BA68" s="71"/>
      <x:c r="BB68" s="69"/>
      <x:c r="BC68" s="69"/>
      <x:c r="BD68" s="69"/>
      <x:c r="BE68" s="69">
        <x:v>1</x:v>
      </x:c>
      <x:c r="BF68" s="69">
        <x:v>4</x:v>
      </x:c>
      <x:c r="BG68" s="69"/>
      <x:c r="BH68" s="69"/>
      <x:c r="BI68" s="69"/>
      <x:c r="BJ68" s="71"/>
      <x:c r="BK68" s="69"/>
      <x:c r="BL68" s="71"/>
      <x:c r="BM68" s="69"/>
      <x:c r="BN68" s="71"/>
      <x:c r="BO68" s="69"/>
      <x:c r="BP68" s="71"/>
      <x:c r="BQ68" s="69"/>
      <x:c r="BR68" s="69"/>
      <x:c r="BS68" s="69"/>
      <x:c r="BT68" s="69"/>
      <x:c r="BU68" s="69"/>
      <x:c r="BV68" s="522" t="s">
        <x:v>2870</x:v>
      </x:c>
      <x:c r="BW68" s="69"/>
      <x:c r="BX68" s="69"/>
      <x:c r="BY68" s="71"/>
      <x:c r="BZ68" s="69"/>
      <x:c r="CA68" s="71"/>
      <x:c r="CB68" s="69"/>
      <x:c r="CC68" s="71"/>
      <x:c r="CD68" s="69"/>
      <x:c r="CE68" s="69"/>
      <x:c r="CF68" s="71"/>
      <x:c r="CG68" s="69"/>
      <x:c r="CH68" s="69"/>
      <x:c r="CI68" s="69"/>
      <x:c r="CJ68" s="69">
        <x:v>1</x:v>
      </x:c>
      <x:c r="CK68" s="69"/>
      <x:c r="CL68" s="69"/>
      <x:c r="CM68" s="69"/>
      <x:c r="CN68" s="69"/>
      <x:c r="CO68" s="69"/>
      <x:c r="CP68" s="71"/>
      <x:c r="CQ68" s="69"/>
      <x:c r="CR68" s="71"/>
      <x:c r="CS68" s="69">
        <x:v>8</x:v>
      </x:c>
      <x:c r="CT68" s="69"/>
      <x:c r="CU68" s="69"/>
      <x:c r="CV68" s="69">
        <x:v>1</x:v>
      </x:c>
      <x:c r="CW68" s="69"/>
      <x:c r="CX68" s="69"/>
      <x:c r="CY68" s="522" t="s">
        <x:v>2870</x:v>
      </x:c>
      <x:c r="CZ68" s="69"/>
      <x:c r="DA68" s="71"/>
      <x:c r="DB68" s="69"/>
      <x:c r="DC68" s="71"/>
      <x:c r="DD68" s="69"/>
      <x:c r="DE68" s="71"/>
      <x:c r="DF68" s="69"/>
      <x:c r="DG68" s="105"/>
    </x:row>
    <x:row r="69" spans="1:111" s="275" customFormat="1" ht="18" customHeight="1">
      <x:c r="A69" s="522" t="s">
        <x:v>1504</x:v>
      </x:c>
      <x:c r="B69" s="77"/>
      <x:c r="C69" s="71"/>
      <x:c r="D69" s="69"/>
      <x:c r="E69" s="71"/>
      <x:c r="F69" s="69"/>
      <x:c r="G69" s="71"/>
      <x:c r="H69" s="69"/>
      <x:c r="I69" s="71"/>
      <x:c r="J69" s="69">
        <x:v>1</x:v>
      </x:c>
      <x:c r="K69" s="69"/>
      <x:c r="L69" s="71"/>
      <x:c r="M69" s="69"/>
      <x:c r="N69" s="69"/>
      <x:c r="O69" s="69"/>
      <x:c r="P69" s="69"/>
      <x:c r="Q69" s="69"/>
      <x:c r="R69" s="71"/>
      <x:c r="S69" s="69"/>
      <x:c r="T69" s="71"/>
      <x:c r="U69" s="69"/>
      <x:c r="V69" s="71"/>
      <x:c r="W69" s="69"/>
      <x:c r="X69" s="69">
        <x:v>11</x:v>
      </x:c>
      <x:c r="Y69" s="69"/>
      <x:c r="Z69" s="69"/>
      <x:c r="AA69" s="69"/>
      <x:c r="AB69" s="69"/>
      <x:c r="AC69" s="69"/>
      <x:c r="AD69" s="69"/>
      <x:c r="AE69" s="69"/>
      <x:c r="AF69" s="69"/>
      <x:c r="AG69" s="69"/>
      <x:c r="AH69" s="69"/>
      <x:c r="AI69" s="69"/>
      <x:c r="AJ69" s="69"/>
      <x:c r="AK69" s="69"/>
      <x:c r="AL69" s="522" t="s">
        <x:v>1504</x:v>
      </x:c>
      <x:c r="AM69" s="69"/>
      <x:c r="AN69" s="71"/>
      <x:c r="AO69" s="69"/>
      <x:c r="AP69" s="69"/>
      <x:c r="AQ69" s="69"/>
      <x:c r="AR69" s="71"/>
      <x:c r="AS69" s="69"/>
      <x:c r="AT69" s="71"/>
      <x:c r="AU69" s="69"/>
      <x:c r="AV69" s="69"/>
      <x:c r="AW69" s="69"/>
      <x:c r="AX69" s="69"/>
      <x:c r="AY69" s="69"/>
      <x:c r="AZ69" s="69"/>
      <x:c r="BA69" s="71"/>
      <x:c r="BB69" s="69"/>
      <x:c r="BC69" s="69"/>
      <x:c r="BD69" s="69"/>
      <x:c r="BE69" s="69">
        <x:v>1</x:v>
      </x:c>
      <x:c r="BF69" s="69">
        <x:v>4</x:v>
      </x:c>
      <x:c r="BG69" s="69"/>
      <x:c r="BH69" s="69"/>
      <x:c r="BI69" s="69"/>
      <x:c r="BJ69" s="71"/>
      <x:c r="BK69" s="69"/>
      <x:c r="BL69" s="71"/>
      <x:c r="BM69" s="69"/>
      <x:c r="BN69" s="71"/>
      <x:c r="BO69" s="69"/>
      <x:c r="BP69" s="71"/>
      <x:c r="BQ69" s="69"/>
      <x:c r="BR69" s="69"/>
      <x:c r="BS69" s="69"/>
      <x:c r="BT69" s="69"/>
      <x:c r="BU69" s="69"/>
      <x:c r="BV69" s="522" t="s">
        <x:v>1504</x:v>
      </x:c>
      <x:c r="BW69" s="69"/>
      <x:c r="BX69" s="69"/>
      <x:c r="BY69" s="71"/>
      <x:c r="BZ69" s="69"/>
      <x:c r="CA69" s="71"/>
      <x:c r="CB69" s="69"/>
      <x:c r="CC69" s="71"/>
      <x:c r="CD69" s="69"/>
      <x:c r="CE69" s="69"/>
      <x:c r="CF69" s="71"/>
      <x:c r="CG69" s="69"/>
      <x:c r="CH69" s="69"/>
      <x:c r="CI69" s="69"/>
      <x:c r="CJ69" s="69"/>
      <x:c r="CK69" s="69"/>
      <x:c r="CL69" s="69"/>
      <x:c r="CM69" s="69"/>
      <x:c r="CN69" s="69"/>
      <x:c r="CO69" s="69"/>
      <x:c r="CP69" s="71"/>
      <x:c r="CQ69" s="69">
        <x:v>1</x:v>
      </x:c>
      <x:c r="CR69" s="71">
        <x:v>16.5</x:v>
      </x:c>
      <x:c r="CS69" s="69">
        <x:v>5</x:v>
      </x:c>
      <x:c r="CT69" s="69"/>
      <x:c r="CU69" s="69"/>
      <x:c r="CV69" s="69">
        <x:v>2</x:v>
      </x:c>
      <x:c r="CW69" s="69"/>
      <x:c r="CX69" s="69"/>
      <x:c r="CY69" s="522" t="s">
        <x:v>1504</x:v>
      </x:c>
      <x:c r="CZ69" s="69"/>
      <x:c r="DA69" s="71"/>
      <x:c r="DB69" s="69"/>
      <x:c r="DC69" s="71"/>
      <x:c r="DD69" s="69"/>
      <x:c r="DE69" s="71"/>
      <x:c r="DF69" s="69"/>
      <x:c r="DG69" s="105"/>
    </x:row>
    <x:row r="70" spans="1:111" s="275" customFormat="1" ht="18" customHeight="1">
      <x:c r="A70" s="522" t="s">
        <x:v>262</x:v>
      </x:c>
      <x:c r="B70" s="77"/>
      <x:c r="C70" s="71"/>
      <x:c r="D70" s="69"/>
      <x:c r="E70" s="71"/>
      <x:c r="F70" s="69"/>
      <x:c r="G70" s="71"/>
      <x:c r="H70" s="69"/>
      <x:c r="I70" s="71"/>
      <x:c r="J70" s="69"/>
      <x:c r="K70" s="69"/>
      <x:c r="L70" s="71"/>
      <x:c r="M70" s="69"/>
      <x:c r="N70" s="69"/>
      <x:c r="O70" s="69"/>
      <x:c r="P70" s="69"/>
      <x:c r="Q70" s="69"/>
      <x:c r="R70" s="71"/>
      <x:c r="S70" s="69"/>
      <x:c r="T70" s="71"/>
      <x:c r="U70" s="69"/>
      <x:c r="V70" s="71"/>
      <x:c r="W70" s="69"/>
      <x:c r="X70" s="69"/>
      <x:c r="Y70" s="69"/>
      <x:c r="Z70" s="69"/>
      <x:c r="AA70" s="69"/>
      <x:c r="AB70" s="69"/>
      <x:c r="AC70" s="69"/>
      <x:c r="AD70" s="69"/>
      <x:c r="AE70" s="69"/>
      <x:c r="AF70" s="69"/>
      <x:c r="AG70" s="69"/>
      <x:c r="AH70" s="69"/>
      <x:c r="AI70" s="69"/>
      <x:c r="AJ70" s="69"/>
      <x:c r="AK70" s="69"/>
      <x:c r="AL70" s="522" t="s">
        <x:v>262</x:v>
      </x:c>
      <x:c r="AM70" s="69"/>
      <x:c r="AN70" s="71"/>
      <x:c r="AO70" s="69"/>
      <x:c r="AP70" s="69"/>
      <x:c r="AQ70" s="69"/>
      <x:c r="AR70" s="71"/>
      <x:c r="AS70" s="69"/>
      <x:c r="AT70" s="71"/>
      <x:c r="AU70" s="69"/>
      <x:c r="AV70" s="69"/>
      <x:c r="AW70" s="69"/>
      <x:c r="AX70" s="69"/>
      <x:c r="AY70" s="69"/>
      <x:c r="AZ70" s="69"/>
      <x:c r="BA70" s="71"/>
      <x:c r="BB70" s="69"/>
      <x:c r="BC70" s="69"/>
      <x:c r="BD70" s="69"/>
      <x:c r="BE70" s="69"/>
      <x:c r="BF70" s="69"/>
      <x:c r="BG70" s="69"/>
      <x:c r="BH70" s="69"/>
      <x:c r="BI70" s="69"/>
      <x:c r="BJ70" s="71"/>
      <x:c r="BK70" s="69"/>
      <x:c r="BL70" s="71"/>
      <x:c r="BM70" s="69"/>
      <x:c r="BN70" s="71"/>
      <x:c r="BO70" s="69"/>
      <x:c r="BP70" s="71"/>
      <x:c r="BQ70" s="69"/>
      <x:c r="BR70" s="69"/>
      <x:c r="BS70" s="69"/>
      <x:c r="BT70" s="69"/>
      <x:c r="BU70" s="69"/>
      <x:c r="BV70" s="522" t="s">
        <x:v>262</x:v>
      </x:c>
      <x:c r="BW70" s="69"/>
      <x:c r="BX70" s="69"/>
      <x:c r="BY70" s="71"/>
      <x:c r="BZ70" s="69"/>
      <x:c r="CA70" s="71"/>
      <x:c r="CB70" s="69"/>
      <x:c r="CC70" s="71"/>
      <x:c r="CD70" s="69"/>
      <x:c r="CE70" s="69"/>
      <x:c r="CF70" s="71"/>
      <x:c r="CG70" s="69"/>
      <x:c r="CH70" s="69"/>
      <x:c r="CI70" s="69"/>
      <x:c r="CJ70" s="69"/>
      <x:c r="CK70" s="69"/>
      <x:c r="CL70" s="69"/>
      <x:c r="CM70" s="69"/>
      <x:c r="CN70" s="69"/>
      <x:c r="CO70" s="69"/>
      <x:c r="CP70" s="71"/>
      <x:c r="CQ70" s="69"/>
      <x:c r="CR70" s="71"/>
      <x:c r="CS70" s="69"/>
      <x:c r="CT70" s="69"/>
      <x:c r="CU70" s="69"/>
      <x:c r="CV70" s="69"/>
      <x:c r="CW70" s="69"/>
      <x:c r="CX70" s="69"/>
      <x:c r="CY70" s="522" t="s">
        <x:v>262</x:v>
      </x:c>
      <x:c r="CZ70" s="69"/>
      <x:c r="DA70" s="71"/>
      <x:c r="DB70" s="69"/>
      <x:c r="DC70" s="71"/>
      <x:c r="DD70" s="69"/>
      <x:c r="DE70" s="71"/>
      <x:c r="DF70" s="69"/>
      <x:c r="DG70" s="105"/>
    </x:row>
    <x:row r="71" spans="1:111" s="275" customFormat="1" ht="18" customHeight="1">
      <x:c r="A71" s="522" t="s">
        <x:v>311</x:v>
      </x:c>
      <x:c r="B71" s="77"/>
      <x:c r="C71" s="71"/>
      <x:c r="D71" s="69"/>
      <x:c r="E71" s="71"/>
      <x:c r="F71" s="69"/>
      <x:c r="G71" s="71"/>
      <x:c r="H71" s="69"/>
      <x:c r="I71" s="71"/>
      <x:c r="J71" s="69"/>
      <x:c r="K71" s="69"/>
      <x:c r="L71" s="71"/>
      <x:c r="M71" s="69"/>
      <x:c r="N71" s="69"/>
      <x:c r="O71" s="69"/>
      <x:c r="P71" s="69"/>
      <x:c r="Q71" s="69"/>
      <x:c r="R71" s="71"/>
      <x:c r="S71" s="69"/>
      <x:c r="T71" s="71"/>
      <x:c r="U71" s="69"/>
      <x:c r="V71" s="71"/>
      <x:c r="W71" s="69"/>
      <x:c r="X71" s="69"/>
      <x:c r="Y71" s="69"/>
      <x:c r="Z71" s="69"/>
      <x:c r="AA71" s="69"/>
      <x:c r="AB71" s="69"/>
      <x:c r="AC71" s="69"/>
      <x:c r="AD71" s="69"/>
      <x:c r="AE71" s="69"/>
      <x:c r="AF71" s="69"/>
      <x:c r="AG71" s="69"/>
      <x:c r="AH71" s="69"/>
      <x:c r="AI71" s="69"/>
      <x:c r="AJ71" s="69"/>
      <x:c r="AK71" s="69"/>
      <x:c r="AL71" s="522" t="s">
        <x:v>311</x:v>
      </x:c>
      <x:c r="AM71" s="69"/>
      <x:c r="AN71" s="71"/>
      <x:c r="AO71" s="69"/>
      <x:c r="AP71" s="69"/>
      <x:c r="AQ71" s="69"/>
      <x:c r="AR71" s="71"/>
      <x:c r="AS71" s="69"/>
      <x:c r="AT71" s="71"/>
      <x:c r="AU71" s="69"/>
      <x:c r="AV71" s="69"/>
      <x:c r="AW71" s="69"/>
      <x:c r="AX71" s="69"/>
      <x:c r="AY71" s="69"/>
      <x:c r="AZ71" s="69"/>
      <x:c r="BA71" s="71"/>
      <x:c r="BB71" s="69"/>
      <x:c r="BC71" s="69"/>
      <x:c r="BD71" s="69"/>
      <x:c r="BE71" s="69"/>
      <x:c r="BF71" s="69"/>
      <x:c r="BG71" s="69"/>
      <x:c r="BH71" s="69"/>
      <x:c r="BI71" s="69"/>
      <x:c r="BJ71" s="71"/>
      <x:c r="BK71" s="69"/>
      <x:c r="BL71" s="71"/>
      <x:c r="BM71" s="69"/>
      <x:c r="BN71" s="71"/>
      <x:c r="BO71" s="69"/>
      <x:c r="BP71" s="71"/>
      <x:c r="BQ71" s="69"/>
      <x:c r="BR71" s="69"/>
      <x:c r="BS71" s="69"/>
      <x:c r="BT71" s="69"/>
      <x:c r="BU71" s="69"/>
      <x:c r="BV71" s="522" t="s">
        <x:v>311</x:v>
      </x:c>
      <x:c r="BW71" s="69"/>
      <x:c r="BX71" s="69"/>
      <x:c r="BY71" s="71"/>
      <x:c r="BZ71" s="69"/>
      <x:c r="CA71" s="71"/>
      <x:c r="CB71" s="69"/>
      <x:c r="CC71" s="71"/>
      <x:c r="CD71" s="69"/>
      <x:c r="CE71" s="69"/>
      <x:c r="CF71" s="71"/>
      <x:c r="CG71" s="69"/>
      <x:c r="CH71" s="69"/>
      <x:c r="CI71" s="69"/>
      <x:c r="CJ71" s="69"/>
      <x:c r="CK71" s="69"/>
      <x:c r="CL71" s="69"/>
      <x:c r="CM71" s="69"/>
      <x:c r="CN71" s="69"/>
      <x:c r="CO71" s="69"/>
      <x:c r="CP71" s="71"/>
      <x:c r="CQ71" s="69"/>
      <x:c r="CR71" s="71"/>
      <x:c r="CS71" s="69"/>
      <x:c r="CT71" s="69"/>
      <x:c r="CU71" s="69"/>
      <x:c r="CV71" s="69"/>
      <x:c r="CW71" s="69"/>
      <x:c r="CX71" s="69"/>
      <x:c r="CY71" s="522" t="s">
        <x:v>311</x:v>
      </x:c>
      <x:c r="CZ71" s="69"/>
      <x:c r="DA71" s="71"/>
      <x:c r="DB71" s="69"/>
      <x:c r="DC71" s="71"/>
      <x:c r="DD71" s="69"/>
      <x:c r="DE71" s="71"/>
      <x:c r="DF71" s="69"/>
      <x:c r="DG71" s="105"/>
    </x:row>
    <x:row r="72" spans="1:111" s="275" customFormat="1" ht="18" customHeight="1">
      <x:c r="A72" s="522" t="s">
        <x:v>2789</x:v>
      </x:c>
      <x:c r="B72" s="77"/>
      <x:c r="C72" s="71"/>
      <x:c r="D72" s="69"/>
      <x:c r="E72" s="71"/>
      <x:c r="F72" s="69"/>
      <x:c r="G72" s="71"/>
      <x:c r="H72" s="69"/>
      <x:c r="I72" s="71"/>
      <x:c r="J72" s="69">
        <x:v>1</x:v>
      </x:c>
      <x:c r="K72" s="69"/>
      <x:c r="L72" s="71"/>
      <x:c r="M72" s="69"/>
      <x:c r="N72" s="69"/>
      <x:c r="O72" s="69"/>
      <x:c r="P72" s="69"/>
      <x:c r="Q72" s="69"/>
      <x:c r="R72" s="71"/>
      <x:c r="S72" s="69"/>
      <x:c r="T72" s="71"/>
      <x:c r="U72" s="69"/>
      <x:c r="V72" s="71"/>
      <x:c r="W72" s="69"/>
      <x:c r="X72" s="69"/>
      <x:c r="Y72" s="69"/>
      <x:c r="Z72" s="69"/>
      <x:c r="AA72" s="69"/>
      <x:c r="AB72" s="69"/>
      <x:c r="AC72" s="69"/>
      <x:c r="AD72" s="69"/>
      <x:c r="AE72" s="69"/>
      <x:c r="AF72" s="69"/>
      <x:c r="AG72" s="69"/>
      <x:c r="AH72" s="69"/>
      <x:c r="AI72" s="69"/>
      <x:c r="AJ72" s="69"/>
      <x:c r="AK72" s="69"/>
      <x:c r="AL72" s="522" t="s">
        <x:v>2789</x:v>
      </x:c>
      <x:c r="AM72" s="69"/>
      <x:c r="AN72" s="71"/>
      <x:c r="AO72" s="69"/>
      <x:c r="AP72" s="69"/>
      <x:c r="AQ72" s="69"/>
      <x:c r="AR72" s="71"/>
      <x:c r="AS72" s="69"/>
      <x:c r="AT72" s="71"/>
      <x:c r="AU72" s="69"/>
      <x:c r="AV72" s="69"/>
      <x:c r="AW72" s="69"/>
      <x:c r="AX72" s="69"/>
      <x:c r="AY72" s="69"/>
      <x:c r="AZ72" s="69"/>
      <x:c r="BA72" s="71"/>
      <x:c r="BB72" s="69"/>
      <x:c r="BC72" s="69"/>
      <x:c r="BD72" s="69"/>
      <x:c r="BE72" s="69"/>
      <x:c r="BF72" s="69">
        <x:v>4</x:v>
      </x:c>
      <x:c r="BG72" s="69"/>
      <x:c r="BH72" s="69"/>
      <x:c r="BI72" s="69"/>
      <x:c r="BJ72" s="71"/>
      <x:c r="BK72" s="69"/>
      <x:c r="BL72" s="71"/>
      <x:c r="BM72" s="69"/>
      <x:c r="BN72" s="71"/>
      <x:c r="BO72" s="69"/>
      <x:c r="BP72" s="71"/>
      <x:c r="BQ72" s="69"/>
      <x:c r="BR72" s="69"/>
      <x:c r="BS72" s="69"/>
      <x:c r="BT72" s="69"/>
      <x:c r="BU72" s="69"/>
      <x:c r="BV72" s="522" t="s">
        <x:v>2789</x:v>
      </x:c>
      <x:c r="BW72" s="69"/>
      <x:c r="BX72" s="69"/>
      <x:c r="BY72" s="71"/>
      <x:c r="BZ72" s="69"/>
      <x:c r="CA72" s="71"/>
      <x:c r="CB72" s="69"/>
      <x:c r="CC72" s="71"/>
      <x:c r="CD72" s="69"/>
      <x:c r="CE72" s="69"/>
      <x:c r="CF72" s="71"/>
      <x:c r="CG72" s="69"/>
      <x:c r="CH72" s="69"/>
      <x:c r="CI72" s="69"/>
      <x:c r="CJ72" s="69"/>
      <x:c r="CK72" s="69"/>
      <x:c r="CL72" s="69"/>
      <x:c r="CM72" s="69"/>
      <x:c r="CN72" s="586"/>
      <x:c r="CO72" s="69"/>
      <x:c r="CP72" s="71"/>
      <x:c r="CQ72" s="69"/>
      <x:c r="CR72" s="71"/>
      <x:c r="CS72" s="69"/>
      <x:c r="CT72" s="69">
        <x:v>1</x:v>
      </x:c>
      <x:c r="CU72" s="69"/>
      <x:c r="CV72" s="69"/>
      <x:c r="CW72" s="69"/>
      <x:c r="CX72" s="69"/>
      <x:c r="CY72" s="522" t="s">
        <x:v>2789</x:v>
      </x:c>
      <x:c r="CZ72" s="69"/>
      <x:c r="DA72" s="71"/>
      <x:c r="DB72" s="69"/>
      <x:c r="DC72" s="71"/>
      <x:c r="DD72" s="69"/>
      <x:c r="DE72" s="71"/>
      <x:c r="DF72" s="69"/>
      <x:c r="DG72" s="105"/>
    </x:row>
    <x:row r="73" spans="1:111" s="275" customFormat="1" ht="18" customHeight="1">
      <x:c r="A73" s="288" t="s">
        <x:v>677</x:v>
      </x:c>
      <x:c r="B73" s="77">
        <x:f>SUM(B74:B76)</x:f>
        <x:v>0</x:v>
      </x:c>
      <x:c r="C73" s="71">
        <x:f t="shared" ref="C73:AK73" si="52">SUM(C74:C76)</x:f>
        <x:v>0</x:v>
      </x:c>
      <x:c r="D73" s="69">
        <x:f t="shared" si="52"/>
        <x:v>0</x:v>
      </x:c>
      <x:c r="E73" s="71">
        <x:f t="shared" si="52"/>
        <x:v>0</x:v>
      </x:c>
      <x:c r="F73" s="69">
        <x:f t="shared" si="52"/>
        <x:v>0</x:v>
      </x:c>
      <x:c r="G73" s="71">
        <x:f t="shared" si="52"/>
        <x:v>0</x:v>
      </x:c>
      <x:c r="H73" s="69">
        <x:f t="shared" si="52"/>
        <x:v>0</x:v>
      </x:c>
      <x:c r="I73" s="71">
        <x:f t="shared" si="52"/>
        <x:v>0</x:v>
      </x:c>
      <x:c r="J73" s="69">
        <x:f t="shared" si="52"/>
        <x:v>0</x:v>
      </x:c>
      <x:c r="K73" s="69">
        <x:f t="shared" si="52"/>
        <x:v>0</x:v>
      </x:c>
      <x:c r="L73" s="71">
        <x:f t="shared" si="52"/>
        <x:v>0</x:v>
      </x:c>
      <x:c r="M73" s="69">
        <x:f t="shared" si="52"/>
        <x:v>0</x:v>
      </x:c>
      <x:c r="N73" s="69">
        <x:f t="shared" si="52"/>
        <x:v>0</x:v>
      </x:c>
      <x:c r="O73" s="69">
        <x:f t="shared" si="52"/>
        <x:v>0</x:v>
      </x:c>
      <x:c r="P73" s="69">
        <x:f t="shared" si="52"/>
        <x:v>0</x:v>
      </x:c>
      <x:c r="Q73" s="69">
        <x:f t="shared" si="52"/>
        <x:v>0</x:v>
      </x:c>
      <x:c r="R73" s="71">
        <x:f t="shared" si="52"/>
        <x:v>0</x:v>
      </x:c>
      <x:c r="S73" s="69">
        <x:f t="shared" si="52"/>
        <x:v>0</x:v>
      </x:c>
      <x:c r="T73" s="71">
        <x:f t="shared" si="52"/>
        <x:v>0</x:v>
      </x:c>
      <x:c r="U73" s="69">
        <x:f t="shared" si="52"/>
        <x:v>0</x:v>
      </x:c>
      <x:c r="V73" s="71">
        <x:f t="shared" si="52"/>
        <x:v>0</x:v>
      </x:c>
      <x:c r="W73" s="69">
        <x:f t="shared" si="52"/>
        <x:v>0</x:v>
      </x:c>
      <x:c r="X73" s="69">
        <x:f t="shared" si="52"/>
        <x:v>0</x:v>
      </x:c>
      <x:c r="Y73" s="69">
        <x:f t="shared" si="52"/>
        <x:v>0</x:v>
      </x:c>
      <x:c r="Z73" s="69">
        <x:f t="shared" si="52"/>
        <x:v>0</x:v>
      </x:c>
      <x:c r="AA73" s="69">
        <x:f t="shared" si="52"/>
        <x:v>0</x:v>
      </x:c>
      <x:c r="AB73" s="69">
        <x:f t="shared" si="52"/>
        <x:v>0</x:v>
      </x:c>
      <x:c r="AC73" s="69">
        <x:f t="shared" si="52"/>
        <x:v>0</x:v>
      </x:c>
      <x:c r="AD73" s="69">
        <x:f t="shared" si="52"/>
        <x:v>0</x:v>
      </x:c>
      <x:c r="AE73" s="69">
        <x:f t="shared" si="52"/>
        <x:v>0</x:v>
      </x:c>
      <x:c r="AF73" s="69">
        <x:f t="shared" si="52"/>
        <x:v>0</x:v>
      </x:c>
      <x:c r="AG73" s="69">
        <x:f t="shared" si="52"/>
        <x:v>0</x:v>
      </x:c>
      <x:c r="AH73" s="69">
        <x:f t="shared" si="52"/>
        <x:v>0</x:v>
      </x:c>
      <x:c r="AI73" s="69">
        <x:f t="shared" si="52"/>
        <x:v>0</x:v>
      </x:c>
      <x:c r="AJ73" s="69">
        <x:f t="shared" si="52"/>
        <x:v>0</x:v>
      </x:c>
      <x:c r="AK73" s="69">
        <x:f t="shared" si="52"/>
        <x:v>0</x:v>
      </x:c>
      <x:c r="AL73" s="288" t="s">
        <x:v>677</x:v>
      </x:c>
      <x:c r="AM73" s="69">
        <x:f t="shared" ref="AM73:BU73" si="53">SUM(AM74:AM76)</x:f>
        <x:v>0</x:v>
      </x:c>
      <x:c r="AN73" s="71">
        <x:f t="shared" si="53"/>
        <x:v>0</x:v>
      </x:c>
      <x:c r="AO73" s="69">
        <x:f t="shared" si="53"/>
        <x:v>0</x:v>
      </x:c>
      <x:c r="AP73" s="69">
        <x:f t="shared" si="53"/>
        <x:v>0</x:v>
      </x:c>
      <x:c r="AQ73" s="69">
        <x:f t="shared" si="53"/>
        <x:v>0</x:v>
      </x:c>
      <x:c r="AR73" s="71">
        <x:f t="shared" si="53"/>
        <x:v>0</x:v>
      </x:c>
      <x:c r="AS73" s="69">
        <x:f t="shared" si="53"/>
        <x:v>0</x:v>
      </x:c>
      <x:c r="AT73" s="71">
        <x:f t="shared" si="53"/>
        <x:v>0</x:v>
      </x:c>
      <x:c r="AU73" s="69">
        <x:f t="shared" si="53"/>
        <x:v>0</x:v>
      </x:c>
      <x:c r="AV73" s="69">
        <x:f t="shared" si="53"/>
        <x:v>0</x:v>
      </x:c>
      <x:c r="AW73" s="69">
        <x:f t="shared" si="53"/>
        <x:v>0</x:v>
      </x:c>
      <x:c r="AX73" s="69">
        <x:f t="shared" si="53"/>
        <x:v>0</x:v>
      </x:c>
      <x:c r="AY73" s="69">
        <x:f t="shared" si="53"/>
        <x:v>0</x:v>
      </x:c>
      <x:c r="AZ73" s="69">
        <x:f t="shared" si="53"/>
        <x:v>0</x:v>
      </x:c>
      <x:c r="BA73" s="71">
        <x:f t="shared" si="53"/>
        <x:v>0</x:v>
      </x:c>
      <x:c r="BB73" s="69">
        <x:f t="shared" si="53"/>
        <x:v>0</x:v>
      </x:c>
      <x:c r="BC73" s="69">
        <x:f t="shared" si="53"/>
        <x:v>0</x:v>
      </x:c>
      <x:c r="BD73" s="69">
        <x:f t="shared" si="53"/>
        <x:v>0</x:v>
      </x:c>
      <x:c r="BE73" s="69">
        <x:f t="shared" si="53"/>
        <x:v>0</x:v>
      </x:c>
      <x:c r="BF73" s="69">
        <x:f t="shared" si="53"/>
        <x:v>0</x:v>
      </x:c>
      <x:c r="BG73" s="69">
        <x:f t="shared" si="53"/>
        <x:v>0</x:v>
      </x:c>
      <x:c r="BH73" s="69">
        <x:f t="shared" si="53"/>
        <x:v>0</x:v>
      </x:c>
      <x:c r="BI73" s="69">
        <x:f t="shared" si="53"/>
        <x:v>0</x:v>
      </x:c>
      <x:c r="BJ73" s="71">
        <x:f t="shared" si="53"/>
        <x:v>0</x:v>
      </x:c>
      <x:c r="BK73" s="69">
        <x:f t="shared" si="53"/>
        <x:v>0</x:v>
      </x:c>
      <x:c r="BL73" s="71">
        <x:f t="shared" si="53"/>
        <x:v>0</x:v>
      </x:c>
      <x:c r="BM73" s="69">
        <x:f t="shared" si="53"/>
        <x:v>0</x:v>
      </x:c>
      <x:c r="BN73" s="71">
        <x:f t="shared" si="53"/>
        <x:v>0</x:v>
      </x:c>
      <x:c r="BO73" s="69">
        <x:f t="shared" si="53"/>
        <x:v>0</x:v>
      </x:c>
      <x:c r="BP73" s="71">
        <x:f t="shared" si="53"/>
        <x:v>0</x:v>
      </x:c>
      <x:c r="BQ73" s="69">
        <x:f t="shared" si="53"/>
        <x:v>0</x:v>
      </x:c>
      <x:c r="BR73" s="69">
        <x:f t="shared" si="53"/>
        <x:v>0</x:v>
      </x:c>
      <x:c r="BS73" s="69">
        <x:f t="shared" si="53"/>
        <x:v>0</x:v>
      </x:c>
      <x:c r="BT73" s="69">
        <x:f t="shared" si="53"/>
        <x:v>0</x:v>
      </x:c>
      <x:c r="BU73" s="69">
        <x:f t="shared" si="53"/>
        <x:v>0</x:v>
      </x:c>
      <x:c r="BV73" s="288" t="s">
        <x:v>677</x:v>
      </x:c>
      <x:c r="BW73" s="69">
        <x:f t="shared" ref="BW73:DG73" si="54">SUM(BW74:BW76)</x:f>
        <x:v>0</x:v>
      </x:c>
      <x:c r="BX73" s="69">
        <x:f t="shared" si="54"/>
        <x:v>0</x:v>
      </x:c>
      <x:c r="BY73" s="71">
        <x:f t="shared" si="54"/>
        <x:v>0</x:v>
      </x:c>
      <x:c r="BZ73" s="69">
        <x:f t="shared" si="54"/>
        <x:v>0</x:v>
      </x:c>
      <x:c r="CA73" s="71">
        <x:f t="shared" si="54"/>
        <x:v>0</x:v>
      </x:c>
      <x:c r="CB73" s="69">
        <x:f t="shared" si="54"/>
        <x:v>0</x:v>
      </x:c>
      <x:c r="CC73" s="71">
        <x:f t="shared" si="54"/>
        <x:v>0</x:v>
      </x:c>
      <x:c r="CD73" s="69">
        <x:f t="shared" si="54"/>
        <x:v>0</x:v>
      </x:c>
      <x:c r="CE73" s="69">
        <x:f t="shared" si="54"/>
        <x:v>0</x:v>
      </x:c>
      <x:c r="CF73" s="71">
        <x:f t="shared" si="54"/>
        <x:v>0</x:v>
      </x:c>
      <x:c r="CG73" s="69">
        <x:f t="shared" si="54"/>
        <x:v>0</x:v>
      </x:c>
      <x:c r="CH73" s="69">
        <x:f t="shared" si="54"/>
        <x:v>0</x:v>
      </x:c>
      <x:c r="CI73" s="69">
        <x:f t="shared" si="54"/>
        <x:v>0</x:v>
      </x:c>
      <x:c r="CJ73" s="69">
        <x:f t="shared" si="54"/>
        <x:v>0</x:v>
      </x:c>
      <x:c r="CK73" s="69">
        <x:f t="shared" si="54"/>
        <x:v>0</x:v>
      </x:c>
      <x:c r="CL73" s="69">
        <x:f t="shared" si="54"/>
        <x:v>0</x:v>
      </x:c>
      <x:c r="CM73" s="69">
        <x:f t="shared" si="54"/>
        <x:v>0</x:v>
      </x:c>
      <x:c r="CN73" s="69">
        <x:f t="shared" si="54"/>
        <x:v>0</x:v>
      </x:c>
      <x:c r="CO73" s="69">
        <x:f t="shared" si="54"/>
        <x:v>0</x:v>
      </x:c>
      <x:c r="CP73" s="71">
        <x:f t="shared" si="54"/>
        <x:v>0</x:v>
      </x:c>
      <x:c r="CQ73" s="69">
        <x:f t="shared" si="54"/>
        <x:v>0</x:v>
      </x:c>
      <x:c r="CR73" s="71">
        <x:f t="shared" si="54"/>
        <x:v>0</x:v>
      </x:c>
      <x:c r="CS73" s="69">
        <x:f t="shared" si="54"/>
        <x:v>0</x:v>
      </x:c>
      <x:c r="CT73" s="69">
        <x:f t="shared" si="54"/>
        <x:v>0</x:v>
      </x:c>
      <x:c r="CU73" s="69">
        <x:f t="shared" si="54"/>
        <x:v>0</x:v>
      </x:c>
      <x:c r="CV73" s="69">
        <x:f t="shared" si="54"/>
        <x:v>0</x:v>
      </x:c>
      <x:c r="CW73" s="69">
        <x:f t="shared" si="54"/>
        <x:v>0</x:v>
      </x:c>
      <x:c r="CX73" s="69">
        <x:f t="shared" si="54"/>
        <x:v>0</x:v>
      </x:c>
      <x:c r="CY73" s="288" t="s">
        <x:v>677</x:v>
      </x:c>
      <x:c r="CZ73" s="69">
        <x:f t="shared" si="54"/>
        <x:v>0</x:v>
      </x:c>
      <x:c r="DA73" s="71">
        <x:f t="shared" si="54"/>
        <x:v>0</x:v>
      </x:c>
      <x:c r="DB73" s="69">
        <x:f t="shared" si="54"/>
        <x:v>0</x:v>
      </x:c>
      <x:c r="DC73" s="71">
        <x:f t="shared" si="54"/>
        <x:v>0</x:v>
      </x:c>
      <x:c r="DD73" s="69">
        <x:f t="shared" si="54"/>
        <x:v>0</x:v>
      </x:c>
      <x:c r="DE73" s="71">
        <x:f t="shared" si="54"/>
        <x:v>0</x:v>
      </x:c>
      <x:c r="DF73" s="69">
        <x:f t="shared" si="54"/>
        <x:v>0</x:v>
      </x:c>
      <x:c r="DG73" s="105">
        <x:f t="shared" si="54"/>
        <x:v>0</x:v>
      </x:c>
    </x:row>
    <x:row r="74" spans="1:111" s="275" customFormat="1" ht="18" customHeight="1">
      <x:c r="A74" s="522" t="s">
        <x:v>2772</x:v>
      </x:c>
      <x:c r="B74" s="77"/>
      <x:c r="C74" s="71"/>
      <x:c r="D74" s="69"/>
      <x:c r="E74" s="71"/>
      <x:c r="F74" s="69"/>
      <x:c r="G74" s="71"/>
      <x:c r="H74" s="69"/>
      <x:c r="I74" s="71"/>
      <x:c r="J74" s="69"/>
      <x:c r="K74" s="69"/>
      <x:c r="L74" s="71"/>
      <x:c r="M74" s="69"/>
      <x:c r="N74" s="69"/>
      <x:c r="O74" s="69"/>
      <x:c r="P74" s="69"/>
      <x:c r="Q74" s="69"/>
      <x:c r="R74" s="71"/>
      <x:c r="S74" s="69"/>
      <x:c r="T74" s="71"/>
      <x:c r="U74" s="69"/>
      <x:c r="V74" s="71"/>
      <x:c r="W74" s="69"/>
      <x:c r="X74" s="69"/>
      <x:c r="Y74" s="69"/>
      <x:c r="Z74" s="69"/>
      <x:c r="AA74" s="69"/>
      <x:c r="AB74" s="69"/>
      <x:c r="AC74" s="69"/>
      <x:c r="AD74" s="69"/>
      <x:c r="AE74" s="69"/>
      <x:c r="AF74" s="69"/>
      <x:c r="AG74" s="69"/>
      <x:c r="AH74" s="69"/>
      <x:c r="AI74" s="69"/>
      <x:c r="AJ74" s="69"/>
      <x:c r="AK74" s="69"/>
      <x:c r="AL74" s="522" t="s">
        <x:v>2772</x:v>
      </x:c>
      <x:c r="AM74" s="69"/>
      <x:c r="AN74" s="71"/>
      <x:c r="AO74" s="69"/>
      <x:c r="AP74" s="69"/>
      <x:c r="AQ74" s="69"/>
      <x:c r="AR74" s="71"/>
      <x:c r="AS74" s="69"/>
      <x:c r="AT74" s="71"/>
      <x:c r="AU74" s="69"/>
      <x:c r="AV74" s="69"/>
      <x:c r="AW74" s="69"/>
      <x:c r="AX74" s="69"/>
      <x:c r="AY74" s="69"/>
      <x:c r="AZ74" s="69"/>
      <x:c r="BA74" s="71"/>
      <x:c r="BB74" s="69"/>
      <x:c r="BC74" s="69"/>
      <x:c r="BD74" s="69"/>
      <x:c r="BE74" s="69"/>
      <x:c r="BF74" s="69"/>
      <x:c r="BG74" s="69"/>
      <x:c r="BH74" s="69"/>
      <x:c r="BI74" s="69"/>
      <x:c r="BJ74" s="71"/>
      <x:c r="BK74" s="69"/>
      <x:c r="BL74" s="71"/>
      <x:c r="BM74" s="69"/>
      <x:c r="BN74" s="71"/>
      <x:c r="BO74" s="69"/>
      <x:c r="BP74" s="71"/>
      <x:c r="BQ74" s="69"/>
      <x:c r="BR74" s="69"/>
      <x:c r="BS74" s="69"/>
      <x:c r="BT74" s="69"/>
      <x:c r="BU74" s="69"/>
      <x:c r="BV74" s="522" t="s">
        <x:v>2772</x:v>
      </x:c>
      <x:c r="BW74" s="69"/>
      <x:c r="BX74" s="69"/>
      <x:c r="BY74" s="71"/>
      <x:c r="BZ74" s="69"/>
      <x:c r="CA74" s="71"/>
      <x:c r="CB74" s="69"/>
      <x:c r="CC74" s="71"/>
      <x:c r="CD74" s="69"/>
      <x:c r="CE74" s="69"/>
      <x:c r="CF74" s="71"/>
      <x:c r="CG74" s="69"/>
      <x:c r="CH74" s="69"/>
      <x:c r="CI74" s="69"/>
      <x:c r="CJ74" s="69"/>
      <x:c r="CK74" s="69"/>
      <x:c r="CL74" s="69"/>
      <x:c r="CM74" s="69"/>
      <x:c r="CN74" s="586"/>
      <x:c r="CO74" s="69"/>
      <x:c r="CP74" s="71"/>
      <x:c r="CQ74" s="69"/>
      <x:c r="CR74" s="71"/>
      <x:c r="CS74" s="69"/>
      <x:c r="CT74" s="69"/>
      <x:c r="CU74" s="69"/>
      <x:c r="CV74" s="69"/>
      <x:c r="CW74" s="69"/>
      <x:c r="CX74" s="69"/>
      <x:c r="CY74" s="522" t="s">
        <x:v>2772</x:v>
      </x:c>
      <x:c r="CZ74" s="69"/>
      <x:c r="DA74" s="71"/>
      <x:c r="DB74" s="69"/>
      <x:c r="DC74" s="71"/>
      <x:c r="DD74" s="69"/>
      <x:c r="DE74" s="71"/>
      <x:c r="DF74" s="69"/>
      <x:c r="DG74" s="105"/>
    </x:row>
    <x:row r="75" spans="1:111" s="275" customFormat="1" ht="18" customHeight="1">
      <x:c r="A75" s="522" t="s">
        <x:v>2783</x:v>
      </x:c>
      <x:c r="B75" s="77"/>
      <x:c r="C75" s="71"/>
      <x:c r="D75" s="69"/>
      <x:c r="E75" s="71"/>
      <x:c r="F75" s="69"/>
      <x:c r="G75" s="71"/>
      <x:c r="H75" s="69"/>
      <x:c r="I75" s="71"/>
      <x:c r="J75" s="69"/>
      <x:c r="K75" s="69"/>
      <x:c r="L75" s="71"/>
      <x:c r="M75" s="69"/>
      <x:c r="N75" s="69"/>
      <x:c r="O75" s="69"/>
      <x:c r="P75" s="69"/>
      <x:c r="Q75" s="69"/>
      <x:c r="R75" s="71"/>
      <x:c r="S75" s="69"/>
      <x:c r="T75" s="71"/>
      <x:c r="U75" s="69"/>
      <x:c r="V75" s="71"/>
      <x:c r="W75" s="69"/>
      <x:c r="X75" s="69"/>
      <x:c r="Y75" s="69"/>
      <x:c r="Z75" s="69"/>
      <x:c r="AA75" s="69"/>
      <x:c r="AB75" s="69"/>
      <x:c r="AC75" s="69"/>
      <x:c r="AD75" s="69"/>
      <x:c r="AE75" s="69"/>
      <x:c r="AF75" s="69"/>
      <x:c r="AG75" s="69"/>
      <x:c r="AH75" s="69"/>
      <x:c r="AI75" s="69"/>
      <x:c r="AJ75" s="69"/>
      <x:c r="AK75" s="69"/>
      <x:c r="AL75" s="522" t="s">
        <x:v>2783</x:v>
      </x:c>
      <x:c r="AM75" s="69"/>
      <x:c r="AN75" s="71"/>
      <x:c r="AO75" s="69"/>
      <x:c r="AP75" s="69"/>
      <x:c r="AQ75" s="69"/>
      <x:c r="AR75" s="71"/>
      <x:c r="AS75" s="69"/>
      <x:c r="AT75" s="71"/>
      <x:c r="AU75" s="69"/>
      <x:c r="AV75" s="69"/>
      <x:c r="AW75" s="69"/>
      <x:c r="AX75" s="69"/>
      <x:c r="AY75" s="69"/>
      <x:c r="AZ75" s="69"/>
      <x:c r="BA75" s="71"/>
      <x:c r="BB75" s="69"/>
      <x:c r="BC75" s="69"/>
      <x:c r="BD75" s="69"/>
      <x:c r="BE75" s="69"/>
      <x:c r="BF75" s="69"/>
      <x:c r="BG75" s="69"/>
      <x:c r="BH75" s="69"/>
      <x:c r="BI75" s="69"/>
      <x:c r="BJ75" s="71"/>
      <x:c r="BK75" s="69"/>
      <x:c r="BL75" s="71"/>
      <x:c r="BM75" s="69"/>
      <x:c r="BN75" s="71"/>
      <x:c r="BO75" s="69"/>
      <x:c r="BP75" s="71"/>
      <x:c r="BQ75" s="69"/>
      <x:c r="BR75" s="69"/>
      <x:c r="BS75" s="69"/>
      <x:c r="BT75" s="69"/>
      <x:c r="BU75" s="69"/>
      <x:c r="BV75" s="522" t="s">
        <x:v>2783</x:v>
      </x:c>
      <x:c r="BW75" s="69"/>
      <x:c r="BX75" s="69"/>
      <x:c r="BY75" s="71"/>
      <x:c r="BZ75" s="69"/>
      <x:c r="CA75" s="71"/>
      <x:c r="CB75" s="69"/>
      <x:c r="CC75" s="71"/>
      <x:c r="CD75" s="69"/>
      <x:c r="CE75" s="69"/>
      <x:c r="CF75" s="71"/>
      <x:c r="CG75" s="69"/>
      <x:c r="CH75" s="69"/>
      <x:c r="CI75" s="69"/>
      <x:c r="CJ75" s="69"/>
      <x:c r="CK75" s="69"/>
      <x:c r="CL75" s="69"/>
      <x:c r="CM75" s="69"/>
      <x:c r="CN75" s="586"/>
      <x:c r="CO75" s="69"/>
      <x:c r="CP75" s="71"/>
      <x:c r="CQ75" s="69"/>
      <x:c r="CR75" s="71"/>
      <x:c r="CS75" s="69"/>
      <x:c r="CT75" s="69"/>
      <x:c r="CU75" s="69"/>
      <x:c r="CV75" s="69"/>
      <x:c r="CW75" s="69"/>
      <x:c r="CX75" s="69"/>
      <x:c r="CY75" s="522" t="s">
        <x:v>2783</x:v>
      </x:c>
      <x:c r="CZ75" s="69"/>
      <x:c r="DA75" s="71"/>
      <x:c r="DB75" s="69"/>
      <x:c r="DC75" s="71"/>
      <x:c r="DD75" s="69"/>
      <x:c r="DE75" s="71"/>
      <x:c r="DF75" s="69"/>
      <x:c r="DG75" s="105"/>
    </x:row>
    <x:row r="76" spans="1:111" s="275" customFormat="1" ht="18" customHeight="1">
      <x:c r="A76" s="522" t="s">
        <x:v>2783</x:v>
      </x:c>
      <x:c r="B76" s="77"/>
      <x:c r="C76" s="71"/>
      <x:c r="D76" s="69"/>
      <x:c r="E76" s="71"/>
      <x:c r="F76" s="69"/>
      <x:c r="G76" s="71"/>
      <x:c r="H76" s="69"/>
      <x:c r="I76" s="71"/>
      <x:c r="J76" s="69"/>
      <x:c r="K76" s="69"/>
      <x:c r="L76" s="71"/>
      <x:c r="M76" s="69"/>
      <x:c r="N76" s="69"/>
      <x:c r="O76" s="69"/>
      <x:c r="P76" s="69"/>
      <x:c r="Q76" s="69"/>
      <x:c r="R76" s="71"/>
      <x:c r="S76" s="69"/>
      <x:c r="T76" s="71"/>
      <x:c r="U76" s="69"/>
      <x:c r="V76" s="71"/>
      <x:c r="W76" s="69"/>
      <x:c r="X76" s="69"/>
      <x:c r="Y76" s="69"/>
      <x:c r="Z76" s="69"/>
      <x:c r="AA76" s="69"/>
      <x:c r="AB76" s="69"/>
      <x:c r="AC76" s="69"/>
      <x:c r="AD76" s="69"/>
      <x:c r="AE76" s="69"/>
      <x:c r="AF76" s="69"/>
      <x:c r="AG76" s="69"/>
      <x:c r="AH76" s="69"/>
      <x:c r="AI76" s="69"/>
      <x:c r="AJ76" s="69"/>
      <x:c r="AK76" s="69"/>
      <x:c r="AL76" s="522" t="s">
        <x:v>2783</x:v>
      </x:c>
      <x:c r="AM76" s="69"/>
      <x:c r="AN76" s="71"/>
      <x:c r="AO76" s="69"/>
      <x:c r="AP76" s="69"/>
      <x:c r="AQ76" s="69"/>
      <x:c r="AR76" s="71"/>
      <x:c r="AS76" s="69"/>
      <x:c r="AT76" s="71"/>
      <x:c r="AU76" s="69"/>
      <x:c r="AV76" s="69"/>
      <x:c r="AW76" s="69"/>
      <x:c r="AX76" s="69"/>
      <x:c r="AY76" s="69"/>
      <x:c r="AZ76" s="69"/>
      <x:c r="BA76" s="71"/>
      <x:c r="BB76" s="69"/>
      <x:c r="BC76" s="69"/>
      <x:c r="BD76" s="69"/>
      <x:c r="BE76" s="69"/>
      <x:c r="BF76" s="69"/>
      <x:c r="BG76" s="69"/>
      <x:c r="BH76" s="69"/>
      <x:c r="BI76" s="69"/>
      <x:c r="BJ76" s="71"/>
      <x:c r="BK76" s="69"/>
      <x:c r="BL76" s="71"/>
      <x:c r="BM76" s="69"/>
      <x:c r="BN76" s="71"/>
      <x:c r="BO76" s="69"/>
      <x:c r="BP76" s="71"/>
      <x:c r="BQ76" s="69"/>
      <x:c r="BR76" s="69"/>
      <x:c r="BS76" s="69"/>
      <x:c r="BT76" s="69"/>
      <x:c r="BU76" s="69"/>
      <x:c r="BV76" s="522" t="s">
        <x:v>2783</x:v>
      </x:c>
      <x:c r="BW76" s="69"/>
      <x:c r="BX76" s="69"/>
      <x:c r="BY76" s="71"/>
      <x:c r="BZ76" s="69"/>
      <x:c r="CA76" s="71"/>
      <x:c r="CB76" s="69"/>
      <x:c r="CC76" s="71"/>
      <x:c r="CD76" s="69"/>
      <x:c r="CE76" s="69"/>
      <x:c r="CF76" s="71"/>
      <x:c r="CG76" s="69"/>
      <x:c r="CH76" s="69"/>
      <x:c r="CI76" s="69"/>
      <x:c r="CJ76" s="69"/>
      <x:c r="CK76" s="69"/>
      <x:c r="CL76" s="69"/>
      <x:c r="CM76" s="69"/>
      <x:c r="CN76" s="586"/>
      <x:c r="CO76" s="69"/>
      <x:c r="CP76" s="71"/>
      <x:c r="CQ76" s="69"/>
      <x:c r="CR76" s="71"/>
      <x:c r="CS76" s="69"/>
      <x:c r="CT76" s="69"/>
      <x:c r="CU76" s="69"/>
      <x:c r="CV76" s="69"/>
      <x:c r="CW76" s="69"/>
      <x:c r="CX76" s="69"/>
      <x:c r="CY76" s="522" t="s">
        <x:v>2783</x:v>
      </x:c>
      <x:c r="CZ76" s="69"/>
      <x:c r="DA76" s="71"/>
      <x:c r="DB76" s="69"/>
      <x:c r="DC76" s="71"/>
      <x:c r="DD76" s="69"/>
      <x:c r="DE76" s="71"/>
      <x:c r="DF76" s="69"/>
      <x:c r="DG76" s="105"/>
    </x:row>
    <x:row r="77" spans="1:111" s="275" customFormat="1" ht="18" customHeight="1">
      <x:c r="A77" s="288" t="s">
        <x:v>893</x:v>
      </x:c>
      <x:c r="B77" s="77">
        <x:f t="shared" ref="B77:AK77" si="55">B78</x:f>
        <x:v>0</x:v>
      </x:c>
      <x:c r="C77" s="71">
        <x:f t="shared" si="55"/>
        <x:v>0</x:v>
      </x:c>
      <x:c r="D77" s="69">
        <x:f t="shared" si="55"/>
        <x:v>0</x:v>
      </x:c>
      <x:c r="E77" s="71">
        <x:f t="shared" si="55"/>
        <x:v>0</x:v>
      </x:c>
      <x:c r="F77" s="69">
        <x:f t="shared" si="55"/>
        <x:v>0</x:v>
      </x:c>
      <x:c r="G77" s="71">
        <x:f t="shared" si="55"/>
        <x:v>0</x:v>
      </x:c>
      <x:c r="H77" s="69">
        <x:f t="shared" si="55"/>
        <x:v>0</x:v>
      </x:c>
      <x:c r="I77" s="71">
        <x:f t="shared" si="55"/>
        <x:v>0</x:v>
      </x:c>
      <x:c r="J77" s="69">
        <x:f t="shared" si="55"/>
        <x:v>0</x:v>
      </x:c>
      <x:c r="K77" s="69">
        <x:f t="shared" si="55"/>
        <x:v>0</x:v>
      </x:c>
      <x:c r="L77" s="71">
        <x:f t="shared" si="55"/>
        <x:v>0</x:v>
      </x:c>
      <x:c r="M77" s="69">
        <x:f t="shared" si="55"/>
        <x:v>0</x:v>
      </x:c>
      <x:c r="N77" s="69">
        <x:f t="shared" si="55"/>
        <x:v>0</x:v>
      </x:c>
      <x:c r="O77" s="69">
        <x:f t="shared" si="55"/>
        <x:v>1</x:v>
      </x:c>
      <x:c r="P77" s="69">
        <x:f t="shared" si="55"/>
        <x:v>3</x:v>
      </x:c>
      <x:c r="Q77" s="69">
        <x:f t="shared" si="55"/>
        <x:v>0</x:v>
      </x:c>
      <x:c r="R77" s="71">
        <x:f t="shared" si="55"/>
        <x:v>0</x:v>
      </x:c>
      <x:c r="S77" s="69">
        <x:f t="shared" si="55"/>
        <x:v>3</x:v>
      </x:c>
      <x:c r="T77" s="71">
        <x:f t="shared" si="55"/>
        <x:v>45</x:v>
      </x:c>
      <x:c r="U77" s="69">
        <x:f t="shared" si="55"/>
        <x:v>0</x:v>
      </x:c>
      <x:c r="V77" s="71">
        <x:f t="shared" si="55"/>
        <x:v>0</x:v>
      </x:c>
      <x:c r="W77" s="69">
        <x:f t="shared" si="55"/>
        <x:v>0</x:v>
      </x:c>
      <x:c r="X77" s="69">
        <x:f t="shared" si="55"/>
        <x:v>81</x:v>
      </x:c>
      <x:c r="Y77" s="69">
        <x:f t="shared" si="55"/>
        <x:v>4</x:v>
      </x:c>
      <x:c r="Z77" s="69">
        <x:f t="shared" si="55"/>
        <x:v>6</x:v>
      </x:c>
      <x:c r="AA77" s="69">
        <x:f t="shared" si="55"/>
        <x:v>0</x:v>
      </x:c>
      <x:c r="AB77" s="69">
        <x:f t="shared" si="55"/>
        <x:v>0</x:v>
      </x:c>
      <x:c r="AC77" s="69">
        <x:f t="shared" si="55"/>
        <x:v>0</x:v>
      </x:c>
      <x:c r="AD77" s="69">
        <x:f t="shared" si="55"/>
        <x:v>0</x:v>
      </x:c>
      <x:c r="AE77" s="69">
        <x:f t="shared" si="55"/>
        <x:v>0</x:v>
      </x:c>
      <x:c r="AF77" s="69">
        <x:f t="shared" si="55"/>
        <x:v>0</x:v>
      </x:c>
      <x:c r="AG77" s="69">
        <x:f t="shared" si="55"/>
        <x:v>0</x:v>
      </x:c>
      <x:c r="AH77" s="69">
        <x:f t="shared" si="55"/>
        <x:v>0</x:v>
      </x:c>
      <x:c r="AI77" s="69">
        <x:f t="shared" si="55"/>
        <x:v>0</x:v>
      </x:c>
      <x:c r="AJ77" s="69">
        <x:f t="shared" si="55"/>
        <x:v>0</x:v>
      </x:c>
      <x:c r="AK77" s="69">
        <x:f t="shared" si="55"/>
        <x:v>0</x:v>
      </x:c>
      <x:c r="AL77" s="288" t="s">
        <x:v>893</x:v>
      </x:c>
      <x:c r="AM77" s="69">
        <x:f t="shared" ref="AM77:BU77" si="56">AM78</x:f>
        <x:v>0</x:v>
      </x:c>
      <x:c r="AN77" s="71">
        <x:f t="shared" si="56"/>
        <x:v>0</x:v>
      </x:c>
      <x:c r="AO77" s="69">
        <x:f t="shared" si="56"/>
        <x:v>1</x:v>
      </x:c>
      <x:c r="AP77" s="69">
        <x:f t="shared" si="56"/>
        <x:v>2</x:v>
      </x:c>
      <x:c r="AQ77" s="69">
        <x:f t="shared" si="56"/>
        <x:v>0</x:v>
      </x:c>
      <x:c r="AR77" s="71">
        <x:f t="shared" si="56"/>
        <x:v>0</x:v>
      </x:c>
      <x:c r="AS77" s="69">
        <x:f t="shared" si="56"/>
        <x:v>0</x:v>
      </x:c>
      <x:c r="AT77" s="71">
        <x:f t="shared" si="56"/>
        <x:v>0</x:v>
      </x:c>
      <x:c r="AU77" s="69">
        <x:f t="shared" si="56"/>
        <x:v>0</x:v>
      </x:c>
      <x:c r="AV77" s="69">
        <x:f t="shared" si="56"/>
        <x:v>0</x:v>
      </x:c>
      <x:c r="AW77" s="69">
        <x:f t="shared" si="56"/>
        <x:v>0</x:v>
      </x:c>
      <x:c r="AX77" s="69">
        <x:f t="shared" si="56"/>
        <x:v>0</x:v>
      </x:c>
      <x:c r="AY77" s="69">
        <x:f t="shared" si="56"/>
        <x:v>0</x:v>
      </x:c>
      <x:c r="AZ77" s="69">
        <x:f t="shared" si="56"/>
        <x:v>0</x:v>
      </x:c>
      <x:c r="BA77" s="71">
        <x:f t="shared" si="56"/>
        <x:v>0</x:v>
      </x:c>
      <x:c r="BB77" s="69">
        <x:f t="shared" si="56"/>
        <x:v>0</x:v>
      </x:c>
      <x:c r="BC77" s="69">
        <x:f t="shared" si="56"/>
        <x:v>0</x:v>
      </x:c>
      <x:c r="BD77" s="69">
        <x:f t="shared" si="56"/>
        <x:v>0</x:v>
      </x:c>
      <x:c r="BE77" s="69">
        <x:f t="shared" si="56"/>
        <x:v>1</x:v>
      </x:c>
      <x:c r="BF77" s="69">
        <x:f t="shared" si="56"/>
        <x:v>4</x:v>
      </x:c>
      <x:c r="BG77" s="69">
        <x:f t="shared" si="56"/>
        <x:v>0</x:v>
      </x:c>
      <x:c r="BH77" s="69">
        <x:f t="shared" si="56"/>
        <x:v>0</x:v>
      </x:c>
      <x:c r="BI77" s="69">
        <x:f t="shared" si="56"/>
        <x:v>0</x:v>
      </x:c>
      <x:c r="BJ77" s="71">
        <x:f t="shared" si="56"/>
        <x:v>0</x:v>
      </x:c>
      <x:c r="BK77" s="69">
        <x:f t="shared" si="56"/>
        <x:v>0</x:v>
      </x:c>
      <x:c r="BL77" s="71">
        <x:f t="shared" si="56"/>
        <x:v>0</x:v>
      </x:c>
      <x:c r="BM77" s="69">
        <x:f t="shared" si="56"/>
        <x:v>0</x:v>
      </x:c>
      <x:c r="BN77" s="71">
        <x:f t="shared" si="56"/>
        <x:v>0</x:v>
      </x:c>
      <x:c r="BO77" s="69">
        <x:f t="shared" si="56"/>
        <x:v>0</x:v>
      </x:c>
      <x:c r="BP77" s="71">
        <x:f t="shared" si="56"/>
        <x:v>0</x:v>
      </x:c>
      <x:c r="BQ77" s="69">
        <x:f t="shared" si="56"/>
        <x:v>0</x:v>
      </x:c>
      <x:c r="BR77" s="69">
        <x:f t="shared" si="56"/>
        <x:v>0</x:v>
      </x:c>
      <x:c r="BS77" s="69">
        <x:f t="shared" si="56"/>
        <x:v>0</x:v>
      </x:c>
      <x:c r="BT77" s="69">
        <x:f t="shared" si="56"/>
        <x:v>0</x:v>
      </x:c>
      <x:c r="BU77" s="69">
        <x:f t="shared" si="56"/>
        <x:v>0</x:v>
      </x:c>
      <x:c r="BV77" s="288" t="s">
        <x:v>893</x:v>
      </x:c>
      <x:c r="BW77" s="69">
        <x:f t="shared" ref="BW77:CX77" si="57">BW78</x:f>
        <x:v>0</x:v>
      </x:c>
      <x:c r="BX77" s="69">
        <x:f t="shared" si="57"/>
        <x:v>0</x:v>
      </x:c>
      <x:c r="BY77" s="71">
        <x:f t="shared" si="57"/>
        <x:v>0</x:v>
      </x:c>
      <x:c r="BZ77" s="69">
        <x:f t="shared" si="57"/>
        <x:v>0</x:v>
      </x:c>
      <x:c r="CA77" s="71">
        <x:f t="shared" si="57"/>
        <x:v>0</x:v>
      </x:c>
      <x:c r="CB77" s="69">
        <x:f t="shared" si="57"/>
        <x:v>0</x:v>
      </x:c>
      <x:c r="CC77" s="71">
        <x:f t="shared" si="57"/>
        <x:v>0</x:v>
      </x:c>
      <x:c r="CD77" s="69">
        <x:f t="shared" si="57"/>
        <x:v>0</x:v>
      </x:c>
      <x:c r="CE77" s="69">
        <x:f t="shared" si="57"/>
        <x:v>0</x:v>
      </x:c>
      <x:c r="CF77" s="71">
        <x:f t="shared" si="57"/>
        <x:v>0</x:v>
      </x:c>
      <x:c r="CG77" s="69">
        <x:f t="shared" si="57"/>
        <x:v>0</x:v>
      </x:c>
      <x:c r="CH77" s="69">
        <x:f t="shared" si="57"/>
        <x:v>0</x:v>
      </x:c>
      <x:c r="CI77" s="69">
        <x:f t="shared" si="57"/>
        <x:v>0</x:v>
      </x:c>
      <x:c r="CJ77" s="69">
        <x:f t="shared" si="57"/>
        <x:v>0</x:v>
      </x:c>
      <x:c r="CK77" s="69">
        <x:f t="shared" si="57"/>
        <x:v>0</x:v>
      </x:c>
      <x:c r="CL77" s="69">
        <x:f t="shared" si="57"/>
        <x:v>0</x:v>
      </x:c>
      <x:c r="CM77" s="69">
        <x:f t="shared" si="57"/>
        <x:v>0</x:v>
      </x:c>
      <x:c r="CN77" s="69">
        <x:f t="shared" si="57"/>
        <x:v>0</x:v>
      </x:c>
      <x:c r="CO77" s="69">
        <x:f t="shared" si="57"/>
        <x:v>0</x:v>
      </x:c>
      <x:c r="CP77" s="71">
        <x:f t="shared" si="57"/>
        <x:v>0</x:v>
      </x:c>
      <x:c r="CQ77" s="69">
        <x:f t="shared" si="57"/>
        <x:v>2</x:v>
      </x:c>
      <x:c r="CR77" s="71">
        <x:f t="shared" si="57"/>
        <x:v>123.5</x:v>
      </x:c>
      <x:c r="CS77" s="69">
        <x:f t="shared" si="57"/>
        <x:v>0</x:v>
      </x:c>
      <x:c r="CT77" s="69">
        <x:f t="shared" si="57"/>
        <x:v>0</x:v>
      </x:c>
      <x:c r="CU77" s="69">
        <x:f t="shared" si="57"/>
        <x:v>0</x:v>
      </x:c>
      <x:c r="CV77" s="69">
        <x:f t="shared" si="57"/>
        <x:v>0</x:v>
      </x:c>
      <x:c r="CW77" s="69">
        <x:f t="shared" si="57"/>
        <x:v>0</x:v>
      </x:c>
      <x:c r="CX77" s="69">
        <x:f t="shared" si="57"/>
        <x:v>0</x:v>
      </x:c>
      <x:c r="CY77" s="288" t="s">
        <x:v>893</x:v>
      </x:c>
      <x:c r="CZ77" s="69">
        <x:f t="shared" ref="CZ77:DG77" si="58">CZ78</x:f>
        <x:v>0</x:v>
      </x:c>
      <x:c r="DA77" s="71">
        <x:f t="shared" si="58"/>
        <x:v>0</x:v>
      </x:c>
      <x:c r="DB77" s="69">
        <x:f t="shared" si="58"/>
        <x:v>0</x:v>
      </x:c>
      <x:c r="DC77" s="71">
        <x:f t="shared" si="58"/>
        <x:v>0</x:v>
      </x:c>
      <x:c r="DD77" s="69">
        <x:f t="shared" si="58"/>
        <x:v>0</x:v>
      </x:c>
      <x:c r="DE77" s="71">
        <x:f t="shared" si="58"/>
        <x:v>0</x:v>
      </x:c>
      <x:c r="DF77" s="69">
        <x:f t="shared" si="58"/>
        <x:v>0</x:v>
      </x:c>
      <x:c r="DG77" s="105">
        <x:f t="shared" si="58"/>
        <x:v>0</x:v>
      </x:c>
    </x:row>
    <x:row r="78" spans="1:111" s="275" customFormat="1" ht="18" customHeight="1">
      <x:c r="A78" s="288" t="s">
        <x:v>675</x:v>
      </x:c>
      <x:c r="B78" s="77">
        <x:f t="shared" ref="B78:AK78" si="59">SUM(B79:B81)</x:f>
        <x:v>0</x:v>
      </x:c>
      <x:c r="C78" s="71">
        <x:f t="shared" si="59"/>
        <x:v>0</x:v>
      </x:c>
      <x:c r="D78" s="69">
        <x:f t="shared" si="59"/>
        <x:v>0</x:v>
      </x:c>
      <x:c r="E78" s="71">
        <x:f t="shared" si="59"/>
        <x:v>0</x:v>
      </x:c>
      <x:c r="F78" s="69">
        <x:f t="shared" si="59"/>
        <x:v>0</x:v>
      </x:c>
      <x:c r="G78" s="71">
        <x:f t="shared" si="59"/>
        <x:v>0</x:v>
      </x:c>
      <x:c r="H78" s="69">
        <x:f t="shared" si="59"/>
        <x:v>0</x:v>
      </x:c>
      <x:c r="I78" s="71">
        <x:f t="shared" si="59"/>
        <x:v>0</x:v>
      </x:c>
      <x:c r="J78" s="69">
        <x:f t="shared" si="59"/>
        <x:v>0</x:v>
      </x:c>
      <x:c r="K78" s="69">
        <x:f t="shared" si="59"/>
        <x:v>0</x:v>
      </x:c>
      <x:c r="L78" s="71">
        <x:f t="shared" si="59"/>
        <x:v>0</x:v>
      </x:c>
      <x:c r="M78" s="69">
        <x:f t="shared" si="59"/>
        <x:v>0</x:v>
      </x:c>
      <x:c r="N78" s="69">
        <x:f t="shared" si="59"/>
        <x:v>0</x:v>
      </x:c>
      <x:c r="O78" s="69">
        <x:f t="shared" si="59"/>
        <x:v>1</x:v>
      </x:c>
      <x:c r="P78" s="69">
        <x:f t="shared" si="59"/>
        <x:v>3</x:v>
      </x:c>
      <x:c r="Q78" s="69">
        <x:f t="shared" si="59"/>
        <x:v>0</x:v>
      </x:c>
      <x:c r="R78" s="71">
        <x:f t="shared" si="59"/>
        <x:v>0</x:v>
      </x:c>
      <x:c r="S78" s="69">
        <x:f t="shared" si="59"/>
        <x:v>3</x:v>
      </x:c>
      <x:c r="T78" s="71">
        <x:f t="shared" si="59"/>
        <x:v>45</x:v>
      </x:c>
      <x:c r="U78" s="69">
        <x:f t="shared" si="59"/>
        <x:v>0</x:v>
      </x:c>
      <x:c r="V78" s="71">
        <x:f t="shared" si="59"/>
        <x:v>0</x:v>
      </x:c>
      <x:c r="W78" s="69">
        <x:f t="shared" si="59"/>
        <x:v>0</x:v>
      </x:c>
      <x:c r="X78" s="69">
        <x:f t="shared" si="59"/>
        <x:v>81</x:v>
      </x:c>
      <x:c r="Y78" s="69">
        <x:f t="shared" si="59"/>
        <x:v>4</x:v>
      </x:c>
      <x:c r="Z78" s="69">
        <x:f t="shared" si="59"/>
        <x:v>6</x:v>
      </x:c>
      <x:c r="AA78" s="69">
        <x:f t="shared" si="59"/>
        <x:v>0</x:v>
      </x:c>
      <x:c r="AB78" s="69">
        <x:f t="shared" si="59"/>
        <x:v>0</x:v>
      </x:c>
      <x:c r="AC78" s="69">
        <x:f t="shared" si="59"/>
        <x:v>0</x:v>
      </x:c>
      <x:c r="AD78" s="69">
        <x:f t="shared" si="59"/>
        <x:v>0</x:v>
      </x:c>
      <x:c r="AE78" s="69">
        <x:f t="shared" si="59"/>
        <x:v>0</x:v>
      </x:c>
      <x:c r="AF78" s="69">
        <x:f t="shared" si="59"/>
        <x:v>0</x:v>
      </x:c>
      <x:c r="AG78" s="69">
        <x:f t="shared" si="59"/>
        <x:v>0</x:v>
      </x:c>
      <x:c r="AH78" s="69">
        <x:f t="shared" si="59"/>
        <x:v>0</x:v>
      </x:c>
      <x:c r="AI78" s="69">
        <x:f t="shared" si="59"/>
        <x:v>0</x:v>
      </x:c>
      <x:c r="AJ78" s="69">
        <x:f t="shared" si="59"/>
        <x:v>0</x:v>
      </x:c>
      <x:c r="AK78" s="69">
        <x:f t="shared" si="59"/>
        <x:v>0</x:v>
      </x:c>
      <x:c r="AL78" s="288" t="s">
        <x:v>675</x:v>
      </x:c>
      <x:c r="AM78" s="69">
        <x:f t="shared" ref="AM78:BU78" si="60">SUM(AM79:AM81)</x:f>
        <x:v>0</x:v>
      </x:c>
      <x:c r="AN78" s="71">
        <x:f t="shared" si="60"/>
        <x:v>0</x:v>
      </x:c>
      <x:c r="AO78" s="69">
        <x:f t="shared" si="60"/>
        <x:v>1</x:v>
      </x:c>
      <x:c r="AP78" s="69">
        <x:f t="shared" si="60"/>
        <x:v>2</x:v>
      </x:c>
      <x:c r="AQ78" s="69">
        <x:f t="shared" si="60"/>
        <x:v>0</x:v>
      </x:c>
      <x:c r="AR78" s="71">
        <x:f t="shared" si="60"/>
        <x:v>0</x:v>
      </x:c>
      <x:c r="AS78" s="69">
        <x:f t="shared" si="60"/>
        <x:v>0</x:v>
      </x:c>
      <x:c r="AT78" s="71">
        <x:f t="shared" si="60"/>
        <x:v>0</x:v>
      </x:c>
      <x:c r="AU78" s="69">
        <x:f t="shared" si="60"/>
        <x:v>0</x:v>
      </x:c>
      <x:c r="AV78" s="69">
        <x:f t="shared" si="60"/>
        <x:v>0</x:v>
      </x:c>
      <x:c r="AW78" s="69">
        <x:f t="shared" si="60"/>
        <x:v>0</x:v>
      </x:c>
      <x:c r="AX78" s="69">
        <x:f t="shared" si="60"/>
        <x:v>0</x:v>
      </x:c>
      <x:c r="AY78" s="69">
        <x:f t="shared" si="60"/>
        <x:v>0</x:v>
      </x:c>
      <x:c r="AZ78" s="69">
        <x:f t="shared" si="60"/>
        <x:v>0</x:v>
      </x:c>
      <x:c r="BA78" s="71">
        <x:f t="shared" si="60"/>
        <x:v>0</x:v>
      </x:c>
      <x:c r="BB78" s="69">
        <x:f t="shared" si="60"/>
        <x:v>0</x:v>
      </x:c>
      <x:c r="BC78" s="69">
        <x:f t="shared" si="60"/>
        <x:v>0</x:v>
      </x:c>
      <x:c r="BD78" s="69">
        <x:f t="shared" si="60"/>
        <x:v>0</x:v>
      </x:c>
      <x:c r="BE78" s="69">
        <x:f t="shared" si="60"/>
        <x:v>1</x:v>
      </x:c>
      <x:c r="BF78" s="69">
        <x:f t="shared" si="60"/>
        <x:v>4</x:v>
      </x:c>
      <x:c r="BG78" s="69">
        <x:f t="shared" si="60"/>
        <x:v>0</x:v>
      </x:c>
      <x:c r="BH78" s="69">
        <x:f t="shared" si="60"/>
        <x:v>0</x:v>
      </x:c>
      <x:c r="BI78" s="69">
        <x:f t="shared" si="60"/>
        <x:v>0</x:v>
      </x:c>
      <x:c r="BJ78" s="71">
        <x:f t="shared" si="60"/>
        <x:v>0</x:v>
      </x:c>
      <x:c r="BK78" s="69">
        <x:f t="shared" si="60"/>
        <x:v>0</x:v>
      </x:c>
      <x:c r="BL78" s="71">
        <x:f t="shared" si="60"/>
        <x:v>0</x:v>
      </x:c>
      <x:c r="BM78" s="69">
        <x:f t="shared" si="60"/>
        <x:v>0</x:v>
      </x:c>
      <x:c r="BN78" s="71">
        <x:f t="shared" si="60"/>
        <x:v>0</x:v>
      </x:c>
      <x:c r="BO78" s="69">
        <x:f t="shared" si="60"/>
        <x:v>0</x:v>
      </x:c>
      <x:c r="BP78" s="71">
        <x:f t="shared" si="60"/>
        <x:v>0</x:v>
      </x:c>
      <x:c r="BQ78" s="69">
        <x:f t="shared" si="60"/>
        <x:v>0</x:v>
      </x:c>
      <x:c r="BR78" s="69">
        <x:f t="shared" si="60"/>
        <x:v>0</x:v>
      </x:c>
      <x:c r="BS78" s="69">
        <x:f t="shared" si="60"/>
        <x:v>0</x:v>
      </x:c>
      <x:c r="BT78" s="69">
        <x:f t="shared" si="60"/>
        <x:v>0</x:v>
      </x:c>
      <x:c r="BU78" s="69">
        <x:f t="shared" si="60"/>
        <x:v>0</x:v>
      </x:c>
      <x:c r="BV78" s="288" t="s">
        <x:v>675</x:v>
      </x:c>
      <x:c r="BW78" s="69">
        <x:f t="shared" ref="BW78:CX78" si="61">SUM(BW79:BW81)</x:f>
        <x:v>0</x:v>
      </x:c>
      <x:c r="BX78" s="69">
        <x:f t="shared" si="61"/>
        <x:v>0</x:v>
      </x:c>
      <x:c r="BY78" s="71">
        <x:f t="shared" si="61"/>
        <x:v>0</x:v>
      </x:c>
      <x:c r="BZ78" s="69">
        <x:f t="shared" si="61"/>
        <x:v>0</x:v>
      </x:c>
      <x:c r="CA78" s="71">
        <x:f t="shared" si="61"/>
        <x:v>0</x:v>
      </x:c>
      <x:c r="CB78" s="69">
        <x:f t="shared" si="61"/>
        <x:v>0</x:v>
      </x:c>
      <x:c r="CC78" s="71">
        <x:f t="shared" si="61"/>
        <x:v>0</x:v>
      </x:c>
      <x:c r="CD78" s="69">
        <x:f t="shared" si="61"/>
        <x:v>0</x:v>
      </x:c>
      <x:c r="CE78" s="69">
        <x:f t="shared" si="61"/>
        <x:v>0</x:v>
      </x:c>
      <x:c r="CF78" s="71">
        <x:f t="shared" si="61"/>
        <x:v>0</x:v>
      </x:c>
      <x:c r="CG78" s="69">
        <x:f t="shared" si="61"/>
        <x:v>0</x:v>
      </x:c>
      <x:c r="CH78" s="69">
        <x:f t="shared" si="61"/>
        <x:v>0</x:v>
      </x:c>
      <x:c r="CI78" s="69">
        <x:f t="shared" si="61"/>
        <x:v>0</x:v>
      </x:c>
      <x:c r="CJ78" s="69">
        <x:f t="shared" si="61"/>
        <x:v>0</x:v>
      </x:c>
      <x:c r="CK78" s="69">
        <x:f t="shared" si="61"/>
        <x:v>0</x:v>
      </x:c>
      <x:c r="CL78" s="69">
        <x:f t="shared" si="61"/>
        <x:v>0</x:v>
      </x:c>
      <x:c r="CM78" s="69">
        <x:f t="shared" si="61"/>
        <x:v>0</x:v>
      </x:c>
      <x:c r="CN78" s="69">
        <x:f t="shared" si="61"/>
        <x:v>0</x:v>
      </x:c>
      <x:c r="CO78" s="69">
        <x:f t="shared" si="61"/>
        <x:v>0</x:v>
      </x:c>
      <x:c r="CP78" s="71">
        <x:f t="shared" si="61"/>
        <x:v>0</x:v>
      </x:c>
      <x:c r="CQ78" s="69">
        <x:f t="shared" si="61"/>
        <x:v>2</x:v>
      </x:c>
      <x:c r="CR78" s="71">
        <x:f t="shared" si="61"/>
        <x:v>123.5</x:v>
      </x:c>
      <x:c r="CS78" s="69">
        <x:f t="shared" si="61"/>
        <x:v>0</x:v>
      </x:c>
      <x:c r="CT78" s="69">
        <x:f t="shared" si="61"/>
        <x:v>0</x:v>
      </x:c>
      <x:c r="CU78" s="69">
        <x:f t="shared" si="61"/>
        <x:v>0</x:v>
      </x:c>
      <x:c r="CV78" s="69">
        <x:f t="shared" si="61"/>
        <x:v>0</x:v>
      </x:c>
      <x:c r="CW78" s="69">
        <x:f t="shared" si="61"/>
        <x:v>0</x:v>
      </x:c>
      <x:c r="CX78" s="69">
        <x:f t="shared" si="61"/>
        <x:v>0</x:v>
      </x:c>
      <x:c r="CY78" s="288" t="s">
        <x:v>675</x:v>
      </x:c>
      <x:c r="CZ78" s="69">
        <x:f t="shared" ref="CZ78:DG78" si="62">SUM(CZ79:CZ81)</x:f>
        <x:v>0</x:v>
      </x:c>
      <x:c r="DA78" s="71">
        <x:f t="shared" si="62"/>
        <x:v>0</x:v>
      </x:c>
      <x:c r="DB78" s="69">
        <x:f t="shared" si="62"/>
        <x:v>0</x:v>
      </x:c>
      <x:c r="DC78" s="71">
        <x:f t="shared" si="62"/>
        <x:v>0</x:v>
      </x:c>
      <x:c r="DD78" s="69">
        <x:f t="shared" si="62"/>
        <x:v>0</x:v>
      </x:c>
      <x:c r="DE78" s="71">
        <x:f t="shared" si="62"/>
        <x:v>0</x:v>
      </x:c>
      <x:c r="DF78" s="69">
        <x:f t="shared" si="62"/>
        <x:v>0</x:v>
      </x:c>
      <x:c r="DG78" s="105">
        <x:f t="shared" si="62"/>
        <x:v>0</x:v>
      </x:c>
    </x:row>
    <x:row r="79" spans="1:111" s="275" customFormat="1" ht="18" customHeight="1">
      <x:c r="A79" s="522" t="s">
        <x:v>2782</x:v>
      </x:c>
      <x:c r="B79" s="77"/>
      <x:c r="C79" s="71"/>
      <x:c r="D79" s="69"/>
      <x:c r="E79" s="71"/>
      <x:c r="F79" s="69"/>
      <x:c r="G79" s="71"/>
      <x:c r="H79" s="69"/>
      <x:c r="I79" s="71"/>
      <x:c r="J79" s="69"/>
      <x:c r="K79" s="69"/>
      <x:c r="L79" s="71"/>
      <x:c r="M79" s="69"/>
      <x:c r="N79" s="69"/>
      <x:c r="O79" s="69"/>
      <x:c r="P79" s="69"/>
      <x:c r="Q79" s="69"/>
      <x:c r="R79" s="71"/>
      <x:c r="S79" s="69">
        <x:v>1</x:v>
      </x:c>
      <x:c r="T79" s="71">
        <x:v>13</x:v>
      </x:c>
      <x:c r="U79" s="69"/>
      <x:c r="V79" s="71"/>
      <x:c r="W79" s="69"/>
      <x:c r="X79" s="69">
        <x:v>4</x:v>
      </x:c>
      <x:c r="Y79" s="69"/>
      <x:c r="Z79" s="69"/>
      <x:c r="AA79" s="69"/>
      <x:c r="AB79" s="69"/>
      <x:c r="AC79" s="69"/>
      <x:c r="AD79" s="69"/>
      <x:c r="AE79" s="69"/>
      <x:c r="AF79" s="69"/>
      <x:c r="AG79" s="69"/>
      <x:c r="AH79" s="69"/>
      <x:c r="AI79" s="69"/>
      <x:c r="AJ79" s="69"/>
      <x:c r="AK79" s="69"/>
      <x:c r="AL79" s="522" t="s">
        <x:v>2782</x:v>
      </x:c>
      <x:c r="AM79" s="69"/>
      <x:c r="AN79" s="71"/>
      <x:c r="AO79" s="69">
        <x:v>1</x:v>
      </x:c>
      <x:c r="AP79" s="69">
        <x:v>2</x:v>
      </x:c>
      <x:c r="AQ79" s="69"/>
      <x:c r="AR79" s="71"/>
      <x:c r="AS79" s="69"/>
      <x:c r="AT79" s="71"/>
      <x:c r="AU79" s="69"/>
      <x:c r="AV79" s="69"/>
      <x:c r="AW79" s="69"/>
      <x:c r="AX79" s="69"/>
      <x:c r="AY79" s="69"/>
      <x:c r="AZ79" s="69"/>
      <x:c r="BA79" s="71"/>
      <x:c r="BB79" s="69"/>
      <x:c r="BC79" s="69"/>
      <x:c r="BD79" s="69"/>
      <x:c r="BE79" s="69">
        <x:v>1</x:v>
      </x:c>
      <x:c r="BF79" s="69">
        <x:v>4</x:v>
      </x:c>
      <x:c r="BG79" s="69"/>
      <x:c r="BH79" s="69"/>
      <x:c r="BI79" s="69"/>
      <x:c r="BJ79" s="71"/>
      <x:c r="BK79" s="69"/>
      <x:c r="BL79" s="71"/>
      <x:c r="BM79" s="69"/>
      <x:c r="BN79" s="71"/>
      <x:c r="BO79" s="69"/>
      <x:c r="BP79" s="71"/>
      <x:c r="BQ79" s="69"/>
      <x:c r="BR79" s="69"/>
      <x:c r="BS79" s="69"/>
      <x:c r="BT79" s="69"/>
      <x:c r="BU79" s="69"/>
      <x:c r="BV79" s="522" t="s">
        <x:v>2782</x:v>
      </x:c>
      <x:c r="BW79" s="69"/>
      <x:c r="BX79" s="69"/>
      <x:c r="BY79" s="71"/>
      <x:c r="BZ79" s="69"/>
      <x:c r="CA79" s="71"/>
      <x:c r="CB79" s="69"/>
      <x:c r="CC79" s="71"/>
      <x:c r="CD79" s="69"/>
      <x:c r="CE79" s="69"/>
      <x:c r="CF79" s="71"/>
      <x:c r="CG79" s="69"/>
      <x:c r="CH79" s="69"/>
      <x:c r="CI79" s="69"/>
      <x:c r="CJ79" s="69"/>
      <x:c r="CK79" s="69"/>
      <x:c r="CL79" s="69"/>
      <x:c r="CM79" s="69"/>
      <x:c r="CN79" s="69"/>
      <x:c r="CO79" s="69"/>
      <x:c r="CP79" s="71"/>
      <x:c r="CQ79" s="69">
        <x:v>2</x:v>
      </x:c>
      <x:c r="CR79" s="71">
        <x:v>123.5</x:v>
      </x:c>
      <x:c r="CS79" s="69"/>
      <x:c r="CT79" s="69"/>
      <x:c r="CU79" s="69"/>
      <x:c r="CV79" s="69"/>
      <x:c r="CW79" s="69"/>
      <x:c r="CX79" s="69"/>
      <x:c r="CY79" s="522" t="s">
        <x:v>2782</x:v>
      </x:c>
      <x:c r="CZ79" s="69"/>
      <x:c r="DA79" s="71"/>
      <x:c r="DB79" s="69"/>
      <x:c r="DC79" s="71"/>
      <x:c r="DD79" s="69"/>
      <x:c r="DE79" s="71"/>
      <x:c r="DF79" s="69"/>
      <x:c r="DG79" s="105"/>
    </x:row>
    <x:row r="80" spans="1:111" s="275" customFormat="1" ht="18" customHeight="1">
      <x:c r="A80" s="522" t="s">
        <x:v>2783</x:v>
      </x:c>
      <x:c r="B80" s="77"/>
      <x:c r="C80" s="71"/>
      <x:c r="D80" s="69"/>
      <x:c r="E80" s="71"/>
      <x:c r="F80" s="69"/>
      <x:c r="G80" s="71"/>
      <x:c r="H80" s="69"/>
      <x:c r="I80" s="71"/>
      <x:c r="J80" s="69"/>
      <x:c r="K80" s="69"/>
      <x:c r="L80" s="71"/>
      <x:c r="M80" s="69"/>
      <x:c r="N80" s="69"/>
      <x:c r="O80" s="69"/>
      <x:c r="P80" s="69"/>
      <x:c r="Q80" s="69"/>
      <x:c r="R80" s="71"/>
      <x:c r="S80" s="69">
        <x:v>2</x:v>
      </x:c>
      <x:c r="T80" s="71">
        <x:v>32</x:v>
      </x:c>
      <x:c r="U80" s="69"/>
      <x:c r="V80" s="71"/>
      <x:c r="W80" s="69"/>
      <x:c r="X80" s="69"/>
      <x:c r="Y80" s="69"/>
      <x:c r="Z80" s="69"/>
      <x:c r="AA80" s="69"/>
      <x:c r="AB80" s="69"/>
      <x:c r="AC80" s="69"/>
      <x:c r="AD80" s="69"/>
      <x:c r="AE80" s="69"/>
      <x:c r="AF80" s="69"/>
      <x:c r="AG80" s="69"/>
      <x:c r="AH80" s="69"/>
      <x:c r="AI80" s="69"/>
      <x:c r="AJ80" s="69"/>
      <x:c r="AK80" s="69"/>
      <x:c r="AL80" s="288" t="s">
        <x:v>2452</x:v>
      </x:c>
      <x:c r="AM80" s="69"/>
      <x:c r="AN80" s="71"/>
      <x:c r="AO80" s="69"/>
      <x:c r="AP80" s="69"/>
      <x:c r="AQ80" s="69"/>
      <x:c r="AR80" s="71"/>
      <x:c r="AS80" s="69"/>
      <x:c r="AT80" s="71"/>
      <x:c r="AU80" s="69"/>
      <x:c r="AV80" s="69"/>
      <x:c r="AW80" s="69"/>
      <x:c r="AX80" s="69"/>
      <x:c r="AY80" s="69"/>
      <x:c r="AZ80" s="69"/>
      <x:c r="BA80" s="71"/>
      <x:c r="BB80" s="69"/>
      <x:c r="BC80" s="69"/>
      <x:c r="BD80" s="69"/>
      <x:c r="BE80" s="69"/>
      <x:c r="BF80" s="69"/>
      <x:c r="BG80" s="69"/>
      <x:c r="BH80" s="69"/>
      <x:c r="BI80" s="69"/>
      <x:c r="BJ80" s="71"/>
      <x:c r="BK80" s="69"/>
      <x:c r="BL80" s="71"/>
      <x:c r="BM80" s="69"/>
      <x:c r="BN80" s="71"/>
      <x:c r="BO80" s="69"/>
      <x:c r="BP80" s="71"/>
      <x:c r="BQ80" s="69"/>
      <x:c r="BR80" s="69"/>
      <x:c r="BS80" s="69"/>
      <x:c r="BT80" s="69"/>
      <x:c r="BU80" s="69"/>
      <x:c r="BV80" s="288" t="s">
        <x:v>2452</x:v>
      </x:c>
      <x:c r="BW80" s="69"/>
      <x:c r="BX80" s="69"/>
      <x:c r="BY80" s="71"/>
      <x:c r="BZ80" s="69"/>
      <x:c r="CA80" s="71"/>
      <x:c r="CB80" s="69"/>
      <x:c r="CC80" s="71"/>
      <x:c r="CD80" s="69"/>
      <x:c r="CE80" s="69"/>
      <x:c r="CF80" s="71"/>
      <x:c r="CG80" s="69"/>
      <x:c r="CH80" s="69"/>
      <x:c r="CI80" s="69"/>
      <x:c r="CJ80" s="69"/>
      <x:c r="CK80" s="69"/>
      <x:c r="CL80" s="69"/>
      <x:c r="CM80" s="69"/>
      <x:c r="CN80" s="69"/>
      <x:c r="CO80" s="69"/>
      <x:c r="CP80" s="71"/>
      <x:c r="CQ80" s="69"/>
      <x:c r="CR80" s="71"/>
      <x:c r="CS80" s="69"/>
      <x:c r="CT80" s="69"/>
      <x:c r="CU80" s="69"/>
      <x:c r="CV80" s="69"/>
      <x:c r="CW80" s="69"/>
      <x:c r="CX80" s="69"/>
      <x:c r="CY80" s="288" t="s">
        <x:v>2452</x:v>
      </x:c>
      <x:c r="CZ80" s="69"/>
      <x:c r="DA80" s="71"/>
      <x:c r="DB80" s="69"/>
      <x:c r="DC80" s="71"/>
      <x:c r="DD80" s="69"/>
      <x:c r="DE80" s="71"/>
      <x:c r="DF80" s="69"/>
      <x:c r="DG80" s="105"/>
    </x:row>
    <x:row r="81" spans="1:111" s="275" customFormat="1" ht="18" customHeight="1">
      <x:c r="A81" s="524" t="s">
        <x:v>2445</x:v>
      </x:c>
      <x:c r="B81" s="517"/>
      <x:c r="C81" s="518"/>
      <x:c r="D81" s="519"/>
      <x:c r="E81" s="518"/>
      <x:c r="F81" s="519"/>
      <x:c r="G81" s="518"/>
      <x:c r="H81" s="519"/>
      <x:c r="I81" s="518"/>
      <x:c r="J81" s="519"/>
      <x:c r="K81" s="519"/>
      <x:c r="L81" s="518"/>
      <x:c r="M81" s="519"/>
      <x:c r="N81" s="519"/>
      <x:c r="O81" s="519">
        <x:v>1</x:v>
      </x:c>
      <x:c r="P81" s="519">
        <x:v>3</x:v>
      </x:c>
      <x:c r="Q81" s="519"/>
      <x:c r="R81" s="518"/>
      <x:c r="S81" s="519"/>
      <x:c r="T81" s="518"/>
      <x:c r="U81" s="519"/>
      <x:c r="V81" s="518"/>
      <x:c r="W81" s="519"/>
      <x:c r="X81" s="519">
        <x:v>77</x:v>
      </x:c>
      <x:c r="Y81" s="519">
        <x:v>4</x:v>
      </x:c>
      <x:c r="Z81" s="519">
        <x:v>6</x:v>
      </x:c>
      <x:c r="AA81" s="519"/>
      <x:c r="AB81" s="519"/>
      <x:c r="AC81" s="519"/>
      <x:c r="AD81" s="519"/>
      <x:c r="AE81" s="519"/>
      <x:c r="AF81" s="519"/>
      <x:c r="AG81" s="519"/>
      <x:c r="AH81" s="519"/>
      <x:c r="AI81" s="519"/>
      <x:c r="AJ81" s="519"/>
      <x:c r="AK81" s="519"/>
      <x:c r="AL81" s="524" t="s">
        <x:v>2445</x:v>
      </x:c>
      <x:c r="AM81" s="519"/>
      <x:c r="AN81" s="518"/>
      <x:c r="AO81" s="519"/>
      <x:c r="AP81" s="519"/>
      <x:c r="AQ81" s="519"/>
      <x:c r="AR81" s="518"/>
      <x:c r="AS81" s="519"/>
      <x:c r="AT81" s="518"/>
      <x:c r="AU81" s="519"/>
      <x:c r="AV81" s="519"/>
      <x:c r="AW81" s="519"/>
      <x:c r="AX81" s="519"/>
      <x:c r="AY81" s="519"/>
      <x:c r="AZ81" s="519"/>
      <x:c r="BA81" s="518"/>
      <x:c r="BB81" s="519"/>
      <x:c r="BC81" s="519"/>
      <x:c r="BD81" s="519"/>
      <x:c r="BE81" s="519"/>
      <x:c r="BF81" s="519"/>
      <x:c r="BG81" s="519"/>
      <x:c r="BH81" s="519"/>
      <x:c r="BI81" s="519"/>
      <x:c r="BJ81" s="518"/>
      <x:c r="BK81" s="519"/>
      <x:c r="BL81" s="518"/>
      <x:c r="BM81" s="519"/>
      <x:c r="BN81" s="518"/>
      <x:c r="BO81" s="519"/>
      <x:c r="BP81" s="518"/>
      <x:c r="BQ81" s="519"/>
      <x:c r="BR81" s="519"/>
      <x:c r="BS81" s="519"/>
      <x:c r="BT81" s="519"/>
      <x:c r="BU81" s="519"/>
      <x:c r="BV81" s="524" t="s">
        <x:v>2445</x:v>
      </x:c>
      <x:c r="BW81" s="519"/>
      <x:c r="BX81" s="519"/>
      <x:c r="BY81" s="518"/>
      <x:c r="BZ81" s="519"/>
      <x:c r="CA81" s="518"/>
      <x:c r="CB81" s="519"/>
      <x:c r="CC81" s="518"/>
      <x:c r="CD81" s="519"/>
      <x:c r="CE81" s="519"/>
      <x:c r="CF81" s="518"/>
      <x:c r="CG81" s="519"/>
      <x:c r="CH81" s="519"/>
      <x:c r="CI81" s="519"/>
      <x:c r="CJ81" s="519"/>
      <x:c r="CK81" s="519"/>
      <x:c r="CL81" s="519"/>
      <x:c r="CM81" s="519"/>
      <x:c r="CN81" s="519"/>
      <x:c r="CO81" s="519"/>
      <x:c r="CP81" s="518"/>
      <x:c r="CQ81" s="519"/>
      <x:c r="CR81" s="518"/>
      <x:c r="CS81" s="519"/>
      <x:c r="CT81" s="519"/>
      <x:c r="CU81" s="519"/>
      <x:c r="CV81" s="519"/>
      <x:c r="CW81" s="519"/>
      <x:c r="CX81" s="519"/>
      <x:c r="CY81" s="524" t="s">
        <x:v>2445</x:v>
      </x:c>
      <x:c r="CZ81" s="519"/>
      <x:c r="DA81" s="518"/>
      <x:c r="DB81" s="519"/>
      <x:c r="DC81" s="518"/>
      <x:c r="DD81" s="519"/>
      <x:c r="DE81" s="518"/>
      <x:c r="DF81" s="519"/>
      <x:c r="DG81" s="530"/>
    </x:row>
    <x:row r="82" spans="1:111" s="275" customFormat="1" ht="18" customHeight="1">
      <x:c r="A82" s="134" t="s">
        <x:v>2403</x:v>
      </x:c>
      <x:c r="B82" s="289">
        <x:f t="shared" ref="B82:AK82" si="63">SUM(B83,B97,B100)</x:f>
        <x:v>3</x:v>
      </x:c>
      <x:c r="C82" s="290">
        <x:f t="shared" si="63"/>
        <x:v>14151</x:v>
      </x:c>
      <x:c r="D82" s="291">
        <x:f t="shared" si="63"/>
        <x:v>2</x:v>
      </x:c>
      <x:c r="E82" s="290">
        <x:f t="shared" si="63"/>
        <x:v>38790</x:v>
      </x:c>
      <x:c r="F82" s="291">
        <x:f t="shared" si="63"/>
        <x:v>0</x:v>
      </x:c>
      <x:c r="G82" s="290">
        <x:f t="shared" si="63"/>
        <x:v>0</x:v>
      </x:c>
      <x:c r="H82" s="291">
        <x:f t="shared" si="63"/>
        <x:v>0</x:v>
      </x:c>
      <x:c r="I82" s="290">
        <x:f t="shared" si="63"/>
        <x:v>0</x:v>
      </x:c>
      <x:c r="J82" s="291">
        <x:f t="shared" si="63"/>
        <x:v>1</x:v>
      </x:c>
      <x:c r="K82" s="291">
        <x:f t="shared" si="63"/>
        <x:v>0</x:v>
      </x:c>
      <x:c r="L82" s="290">
        <x:f t="shared" si="63"/>
        <x:v>0</x:v>
      </x:c>
      <x:c r="M82" s="291">
        <x:f t="shared" si="63"/>
        <x:v>2</x:v>
      </x:c>
      <x:c r="N82" s="291">
        <x:f t="shared" si="63"/>
        <x:v>0</x:v>
      </x:c>
      <x:c r="O82" s="291">
        <x:f t="shared" si="63"/>
        <x:v>0</x:v>
      </x:c>
      <x:c r="P82" s="291">
        <x:f t="shared" si="63"/>
        <x:v>0</x:v>
      </x:c>
      <x:c r="Q82" s="291">
        <x:f t="shared" si="63"/>
        <x:v>0</x:v>
      </x:c>
      <x:c r="R82" s="290">
        <x:f t="shared" si="63"/>
        <x:v>0</x:v>
      </x:c>
      <x:c r="S82" s="291">
        <x:f t="shared" si="63"/>
        <x:v>21</x:v>
      </x:c>
      <x:c r="T82" s="290">
        <x:f t="shared" si="63"/>
        <x:v>416</x:v>
      </x:c>
      <x:c r="U82" s="291">
        <x:f t="shared" si="63"/>
        <x:v>0</x:v>
      </x:c>
      <x:c r="V82" s="290">
        <x:f t="shared" si="63"/>
        <x:v>0</x:v>
      </x:c>
      <x:c r="W82" s="291">
        <x:f t="shared" si="63"/>
        <x:v>4</x:v>
      </x:c>
      <x:c r="X82" s="291">
        <x:f t="shared" si="63"/>
        <x:v>359</x:v>
      </x:c>
      <x:c r="Y82" s="291">
        <x:f t="shared" si="63"/>
        <x:v>0</x:v>
      </x:c>
      <x:c r="Z82" s="291">
        <x:f t="shared" si="63"/>
        <x:v>0</x:v>
      </x:c>
      <x:c r="AA82" s="291">
        <x:f t="shared" si="63"/>
        <x:v>6</x:v>
      </x:c>
      <x:c r="AB82" s="291">
        <x:f t="shared" si="63"/>
        <x:v>1</x:v>
      </x:c>
      <x:c r="AC82" s="291">
        <x:f t="shared" si="63"/>
        <x:v>1</x:v>
      </x:c>
      <x:c r="AD82" s="291">
        <x:f t="shared" si="63"/>
        <x:v>9</x:v>
      </x:c>
      <x:c r="AE82" s="291">
        <x:f t="shared" si="63"/>
        <x:v>1</x:v>
      </x:c>
      <x:c r="AF82" s="291">
        <x:f t="shared" si="63"/>
        <x:v>4</x:v>
      </x:c>
      <x:c r="AG82" s="291">
        <x:f t="shared" si="63"/>
        <x:v>4</x:v>
      </x:c>
      <x:c r="AH82" s="291">
        <x:f t="shared" si="63"/>
        <x:v>0</x:v>
      </x:c>
      <x:c r="AI82" s="291">
        <x:f t="shared" si="63"/>
        <x:v>0</x:v>
      </x:c>
      <x:c r="AJ82" s="291">
        <x:f t="shared" si="63"/>
        <x:v>0</x:v>
      </x:c>
      <x:c r="AK82" s="291">
        <x:f t="shared" si="63"/>
        <x:v>87</x:v>
      </x:c>
      <x:c r="AL82" s="134" t="s">
        <x:v>2403</x:v>
      </x:c>
      <x:c r="AM82" s="291">
        <x:f t="shared" ref="AM82:BU82" si="64">SUM(AM83,AM97,AM100)</x:f>
        <x:v>2</x:v>
      </x:c>
      <x:c r="AN82" s="290">
        <x:f t="shared" si="64"/>
        <x:v>15500</x:v>
      </x:c>
      <x:c r="AO82" s="291">
        <x:f t="shared" si="64"/>
        <x:v>0</x:v>
      </x:c>
      <x:c r="AP82" s="291">
        <x:f t="shared" si="64"/>
        <x:v>0</x:v>
      </x:c>
      <x:c r="AQ82" s="291">
        <x:f t="shared" si="64"/>
        <x:v>0</x:v>
      </x:c>
      <x:c r="AR82" s="290">
        <x:f t="shared" si="64"/>
        <x:v>0</x:v>
      </x:c>
      <x:c r="AS82" s="291">
        <x:f t="shared" si="64"/>
        <x:v>1</x:v>
      </x:c>
      <x:c r="AT82" s="290">
        <x:f t="shared" si="64"/>
        <x:v>2600</x:v>
      </x:c>
      <x:c r="AU82" s="291">
        <x:f t="shared" si="64"/>
        <x:v>1</x:v>
      </x:c>
      <x:c r="AV82" s="291">
        <x:f t="shared" si="64"/>
        <x:v>1</x:v>
      </x:c>
      <x:c r="AW82" s="291">
        <x:f t="shared" si="64"/>
        <x:v>2</x:v>
      </x:c>
      <x:c r="AX82" s="291">
        <x:f t="shared" si="64"/>
        <x:v>2</x:v>
      </x:c>
      <x:c r="AY82" s="291">
        <x:f t="shared" si="64"/>
        <x:v>1</x:v>
      </x:c>
      <x:c r="AZ82" s="291">
        <x:f t="shared" si="64"/>
        <x:v>1</x:v>
      </x:c>
      <x:c r="BA82" s="290">
        <x:f t="shared" si="64"/>
        <x:v>2</x:v>
      </x:c>
      <x:c r="BB82" s="291">
        <x:f t="shared" si="64"/>
        <x:v>0</x:v>
      </x:c>
      <x:c r="BC82" s="291">
        <x:f t="shared" si="64"/>
        <x:v>0</x:v>
      </x:c>
      <x:c r="BD82" s="291">
        <x:f t="shared" si="64"/>
        <x:v>1</x:v>
      </x:c>
      <x:c r="BE82" s="291">
        <x:f>SUM(BE83,BE97,BE100)</x:f>
        <x:v>12</x:v>
      </x:c>
      <x:c r="BF82" s="291">
        <x:f t="shared" si="64"/>
        <x:v>195</x:v>
      </x:c>
      <x:c r="BG82" s="291">
        <x:f t="shared" si="64"/>
        <x:v>0</x:v>
      </x:c>
      <x:c r="BH82" s="291">
        <x:f t="shared" si="64"/>
        <x:v>0</x:v>
      </x:c>
      <x:c r="BI82" s="291">
        <x:f t="shared" si="64"/>
        <x:v>0</x:v>
      </x:c>
      <x:c r="BJ82" s="290">
        <x:f t="shared" si="64"/>
        <x:v>0</x:v>
      </x:c>
      <x:c r="BK82" s="291">
        <x:f t="shared" si="64"/>
        <x:v>0</x:v>
      </x:c>
      <x:c r="BL82" s="290">
        <x:f t="shared" si="64"/>
        <x:v>0</x:v>
      </x:c>
      <x:c r="BM82" s="291">
        <x:f t="shared" si="64"/>
        <x:v>0</x:v>
      </x:c>
      <x:c r="BN82" s="290">
        <x:f t="shared" si="64"/>
        <x:v>0</x:v>
      </x:c>
      <x:c r="BO82" s="291">
        <x:f t="shared" si="64"/>
        <x:v>0</x:v>
      </x:c>
      <x:c r="BP82" s="290">
        <x:f t="shared" si="64"/>
        <x:v>0</x:v>
      </x:c>
      <x:c r="BQ82" s="291">
        <x:f t="shared" si="64"/>
        <x:v>0</x:v>
      </x:c>
      <x:c r="BR82" s="291">
        <x:f t="shared" si="64"/>
        <x:v>0</x:v>
      </x:c>
      <x:c r="BS82" s="291">
        <x:f t="shared" si="64"/>
        <x:v>0</x:v>
      </x:c>
      <x:c r="BT82" s="291">
        <x:f t="shared" si="64"/>
        <x:v>0</x:v>
      </x:c>
      <x:c r="BU82" s="291">
        <x:f t="shared" si="64"/>
        <x:v>0</x:v>
      </x:c>
      <x:c r="BV82" s="134" t="s">
        <x:v>2403</x:v>
      </x:c>
      <x:c r="BW82" s="291">
        <x:f t="shared" ref="BW82:CX82" si="65">SUM(BW83,BW97,BW100,)</x:f>
        <x:v>1</x:v>
      </x:c>
      <x:c r="BX82" s="291">
        <x:f t="shared" si="65"/>
        <x:v>220</x:v>
      </x:c>
      <x:c r="BY82" s="290">
        <x:f t="shared" si="65"/>
        <x:v>6000</x:v>
      </x:c>
      <x:c r="BZ82" s="291">
        <x:f t="shared" si="65"/>
        <x:v>0</x:v>
      </x:c>
      <x:c r="CA82" s="290">
        <x:f t="shared" si="65"/>
        <x:v>0</x:v>
      </x:c>
      <x:c r="CB82" s="291">
        <x:f t="shared" si="65"/>
        <x:v>0</x:v>
      </x:c>
      <x:c r="CC82" s="290">
        <x:f t="shared" si="65"/>
        <x:v>0</x:v>
      </x:c>
      <x:c r="CD82" s="291">
        <x:f t="shared" si="65"/>
        <x:v>0</x:v>
      </x:c>
      <x:c r="CE82" s="291">
        <x:f t="shared" si="65"/>
        <x:v>8</x:v>
      </x:c>
      <x:c r="CF82" s="290">
        <x:f t="shared" si="65"/>
        <x:v>82</x:v>
      </x:c>
      <x:c r="CG82" s="291">
        <x:f t="shared" si="65"/>
        <x:v>0</x:v>
      </x:c>
      <x:c r="CH82" s="291">
        <x:f t="shared" si="65"/>
        <x:v>0</x:v>
      </x:c>
      <x:c r="CI82" s="291">
        <x:f t="shared" si="65"/>
        <x:v>0</x:v>
      </x:c>
      <x:c r="CJ82" s="291">
        <x:f t="shared" si="65"/>
        <x:v>6</x:v>
      </x:c>
      <x:c r="CK82" s="291">
        <x:f t="shared" si="65"/>
        <x:v>0</x:v>
      </x:c>
      <x:c r="CL82" s="291">
        <x:f t="shared" si="65"/>
        <x:v>3</x:v>
      </x:c>
      <x:c r="CM82" s="291">
        <x:f t="shared" si="65"/>
        <x:v>0</x:v>
      </x:c>
      <x:c r="CN82" s="291">
        <x:f t="shared" si="65"/>
        <x:v>0</x:v>
      </x:c>
      <x:c r="CO82" s="291">
        <x:f t="shared" si="65"/>
        <x:v>1</x:v>
      </x:c>
      <x:c r="CP82" s="290">
        <x:f t="shared" si="65"/>
        <x:v>27</x:v>
      </x:c>
      <x:c r="CQ82" s="291">
        <x:f t="shared" si="65"/>
        <x:v>21</x:v>
      </x:c>
      <x:c r="CR82" s="290">
        <x:f t="shared" si="65"/>
        <x:v>3808</x:v>
      </x:c>
      <x:c r="CS82" s="291">
        <x:f t="shared" si="65"/>
        <x:v>101</x:v>
      </x:c>
      <x:c r="CT82" s="291">
        <x:f t="shared" si="65"/>
        <x:v>0</x:v>
      </x:c>
      <x:c r="CU82" s="291">
        <x:f t="shared" si="65"/>
        <x:v>0</x:v>
      </x:c>
      <x:c r="CV82" s="291">
        <x:f t="shared" si="65"/>
        <x:v>0</x:v>
      </x:c>
      <x:c r="CW82" s="291">
        <x:f t="shared" si="65"/>
        <x:v>0</x:v>
      </x:c>
      <x:c r="CX82" s="291">
        <x:f t="shared" si="65"/>
        <x:v>0</x:v>
      </x:c>
      <x:c r="CY82" s="134" t="s">
        <x:v>2403</x:v>
      </x:c>
      <x:c r="CZ82" s="291">
        <x:f>SUM(CZ83,CZ97,CZ100,)</x:f>
        <x:v>0</x:v>
      </x:c>
      <x:c r="DA82" s="290">
        <x:f t="shared" ref="DA82:DG82" si="66">SUM(DA83,DA97,DA100,)</x:f>
        <x:v>0</x:v>
      </x:c>
      <x:c r="DB82" s="291">
        <x:f t="shared" si="66"/>
        <x:v>0</x:v>
      </x:c>
      <x:c r="DC82" s="290">
        <x:f t="shared" si="66"/>
        <x:v>0</x:v>
      </x:c>
      <x:c r="DD82" s="291">
        <x:f t="shared" si="66"/>
        <x:v>0</x:v>
      </x:c>
      <x:c r="DE82" s="290">
        <x:f t="shared" si="66"/>
        <x:v>0</x:v>
      </x:c>
      <x:c r="DF82" s="291">
        <x:f t="shared" si="66"/>
        <x:v>0</x:v>
      </x:c>
      <x:c r="DG82" s="292">
        <x:f t="shared" si="66"/>
        <x:v>0</x:v>
      </x:c>
    </x:row>
    <x:row r="83" spans="1:111" s="275" customFormat="1" ht="18" customHeight="1">
      <x:c r="A83" s="287" t="s">
        <x:v>1065</x:v>
      </x:c>
      <x:c r="B83" s="78">
        <x:f>SUM(B84:B96)</x:f>
        <x:v>0</x:v>
      </x:c>
      <x:c r="C83" s="79">
        <x:f t="shared" ref="C83:BD83" si="67">SUM(C84:C96)</x:f>
        <x:v>0</x:v>
      </x:c>
      <x:c r="D83" s="80">
        <x:f t="shared" si="67"/>
        <x:v>0</x:v>
      </x:c>
      <x:c r="E83" s="79">
        <x:f t="shared" si="67"/>
        <x:v>0</x:v>
      </x:c>
      <x:c r="F83" s="80">
        <x:f t="shared" si="67"/>
        <x:v>0</x:v>
      </x:c>
      <x:c r="G83" s="79">
        <x:f t="shared" si="67"/>
        <x:v>0</x:v>
      </x:c>
      <x:c r="H83" s="80">
        <x:f t="shared" si="67"/>
        <x:v>0</x:v>
      </x:c>
      <x:c r="I83" s="79">
        <x:f t="shared" si="67"/>
        <x:v>0</x:v>
      </x:c>
      <x:c r="J83" s="80">
        <x:f t="shared" si="67"/>
        <x:v>0</x:v>
      </x:c>
      <x:c r="K83" s="80">
        <x:f t="shared" si="67"/>
        <x:v>0</x:v>
      </x:c>
      <x:c r="L83" s="79">
        <x:f t="shared" si="67"/>
        <x:v>0</x:v>
      </x:c>
      <x:c r="M83" s="80">
        <x:f t="shared" si="67"/>
        <x:v>0</x:v>
      </x:c>
      <x:c r="N83" s="80">
        <x:f t="shared" si="67"/>
        <x:v>0</x:v>
      </x:c>
      <x:c r="O83" s="80">
        <x:f t="shared" si="67"/>
        <x:v>0</x:v>
      </x:c>
      <x:c r="P83" s="80">
        <x:f t="shared" si="67"/>
        <x:v>0</x:v>
      </x:c>
      <x:c r="Q83" s="80">
        <x:f t="shared" si="67"/>
        <x:v>0</x:v>
      </x:c>
      <x:c r="R83" s="79">
        <x:f t="shared" si="67"/>
        <x:v>0</x:v>
      </x:c>
      <x:c r="S83" s="80">
        <x:f>SUM(S84:S96)</x:f>
        <x:v>5</x:v>
      </x:c>
      <x:c r="T83" s="79">
        <x:f>SUM(T84:T96)</x:f>
        <x:v>66</x:v>
      </x:c>
      <x:c r="U83" s="80">
        <x:f t="shared" si="67"/>
        <x:v>0</x:v>
      </x:c>
      <x:c r="V83" s="79">
        <x:f t="shared" si="67"/>
        <x:v>0</x:v>
      </x:c>
      <x:c r="W83" s="80">
        <x:f t="shared" si="67"/>
        <x:v>0</x:v>
      </x:c>
      <x:c r="X83" s="80">
        <x:f t="shared" si="67"/>
        <x:v>18</x:v>
      </x:c>
      <x:c r="Y83" s="80">
        <x:f t="shared" si="67"/>
        <x:v>0</x:v>
      </x:c>
      <x:c r="Z83" s="80">
        <x:f t="shared" si="67"/>
        <x:v>0</x:v>
      </x:c>
      <x:c r="AA83" s="80">
        <x:f t="shared" si="67"/>
        <x:v>1</x:v>
      </x:c>
      <x:c r="AB83" s="80">
        <x:f t="shared" si="67"/>
        <x:v>1</x:v>
      </x:c>
      <x:c r="AC83" s="80">
        <x:f t="shared" si="67"/>
        <x:v>0</x:v>
      </x:c>
      <x:c r="AD83" s="80">
        <x:f t="shared" si="67"/>
        <x:v>0</x:v>
      </x:c>
      <x:c r="AE83" s="80">
        <x:f t="shared" si="67"/>
        <x:v>1</x:v>
      </x:c>
      <x:c r="AF83" s="80">
        <x:f t="shared" si="67"/>
        <x:v>0</x:v>
      </x:c>
      <x:c r="AG83" s="80">
        <x:f>SUM(AG84:AG96)</x:f>
        <x:v>1</x:v>
      </x:c>
      <x:c r="AH83" s="80">
        <x:f t="shared" si="67"/>
        <x:v>0</x:v>
      </x:c>
      <x:c r="AI83" s="80">
        <x:f t="shared" si="67"/>
        <x:v>0</x:v>
      </x:c>
      <x:c r="AJ83" s="80">
        <x:f t="shared" si="67"/>
        <x:v>0</x:v>
      </x:c>
      <x:c r="AK83" s="80">
        <x:f t="shared" si="67"/>
        <x:v>0</x:v>
      </x:c>
      <x:c r="AL83" s="287" t="s">
        <x:v>1065</x:v>
      </x:c>
      <x:c r="AM83" s="80">
        <x:f t="shared" si="67"/>
        <x:v>0</x:v>
      </x:c>
      <x:c r="AN83" s="79">
        <x:f t="shared" si="67"/>
        <x:v>0</x:v>
      </x:c>
      <x:c r="AO83" s="80">
        <x:f t="shared" si="67"/>
        <x:v>0</x:v>
      </x:c>
      <x:c r="AP83" s="80">
        <x:f t="shared" si="67"/>
        <x:v>0</x:v>
      </x:c>
      <x:c r="AQ83" s="80">
        <x:f t="shared" si="67"/>
        <x:v>0</x:v>
      </x:c>
      <x:c r="AR83" s="79">
        <x:f t="shared" si="67"/>
        <x:v>0</x:v>
      </x:c>
      <x:c r="AS83" s="80">
        <x:f t="shared" si="67"/>
        <x:v>0</x:v>
      </x:c>
      <x:c r="AT83" s="79">
        <x:f t="shared" si="67"/>
        <x:v>0</x:v>
      </x:c>
      <x:c r="AU83" s="80">
        <x:f t="shared" si="67"/>
        <x:v>0</x:v>
      </x:c>
      <x:c r="AV83" s="80">
        <x:f t="shared" si="67"/>
        <x:v>0</x:v>
      </x:c>
      <x:c r="AW83" s="80">
        <x:f t="shared" si="67"/>
        <x:v>0</x:v>
      </x:c>
      <x:c r="AX83" s="80">
        <x:f t="shared" si="67"/>
        <x:v>0</x:v>
      </x:c>
      <x:c r="AY83" s="80">
        <x:f t="shared" si="67"/>
        <x:v>0</x:v>
      </x:c>
      <x:c r="AZ83" s="80">
        <x:f t="shared" si="67"/>
        <x:v>0</x:v>
      </x:c>
      <x:c r="BA83" s="79">
        <x:f t="shared" si="67"/>
        <x:v>0</x:v>
      </x:c>
      <x:c r="BB83" s="80">
        <x:f t="shared" si="67"/>
        <x:v>0</x:v>
      </x:c>
      <x:c r="BC83" s="80">
        <x:f t="shared" si="67"/>
        <x:v>0</x:v>
      </x:c>
      <x:c r="BD83" s="80">
        <x:f t="shared" si="67"/>
        <x:v>0</x:v>
      </x:c>
      <x:c r="BE83" s="80">
        <x:f>SUM(BE84:BE96)</x:f>
        <x:v>7</x:v>
      </x:c>
      <x:c r="BF83" s="80">
        <x:f>SUM(BF84:BF96)</x:f>
        <x:v>47</x:v>
      </x:c>
      <x:c r="BG83" s="80">
        <x:f t="shared" ref="BG83:CK83" si="68">SUM(BG84:BG96)</x:f>
        <x:v>0</x:v>
      </x:c>
      <x:c r="BH83" s="80">
        <x:f t="shared" si="68"/>
        <x:v>0</x:v>
      </x:c>
      <x:c r="BI83" s="80">
        <x:f t="shared" si="68"/>
        <x:v>0</x:v>
      </x:c>
      <x:c r="BJ83" s="79">
        <x:f t="shared" si="68"/>
        <x:v>0</x:v>
      </x:c>
      <x:c r="BK83" s="80">
        <x:f t="shared" si="68"/>
        <x:v>0</x:v>
      </x:c>
      <x:c r="BL83" s="79">
        <x:f t="shared" si="68"/>
        <x:v>0</x:v>
      </x:c>
      <x:c r="BM83" s="80">
        <x:f t="shared" si="68"/>
        <x:v>0</x:v>
      </x:c>
      <x:c r="BN83" s="79">
        <x:f t="shared" si="68"/>
        <x:v>0</x:v>
      </x:c>
      <x:c r="BO83" s="80">
        <x:f t="shared" si="68"/>
        <x:v>0</x:v>
      </x:c>
      <x:c r="BP83" s="79">
        <x:f t="shared" si="68"/>
        <x:v>0</x:v>
      </x:c>
      <x:c r="BQ83" s="80">
        <x:f t="shared" si="68"/>
        <x:v>0</x:v>
      </x:c>
      <x:c r="BR83" s="80">
        <x:f t="shared" si="68"/>
        <x:v>0</x:v>
      </x:c>
      <x:c r="BS83" s="80">
        <x:f t="shared" si="68"/>
        <x:v>0</x:v>
      </x:c>
      <x:c r="BT83" s="80">
        <x:f t="shared" si="68"/>
        <x:v>0</x:v>
      </x:c>
      <x:c r="BU83" s="80">
        <x:f t="shared" si="68"/>
        <x:v>0</x:v>
      </x:c>
      <x:c r="BV83" s="287" t="s">
        <x:v>1065</x:v>
      </x:c>
      <x:c r="BW83" s="80">
        <x:f t="shared" si="68"/>
        <x:v>0</x:v>
      </x:c>
      <x:c r="BX83" s="80">
        <x:f t="shared" si="68"/>
        <x:v>0</x:v>
      </x:c>
      <x:c r="BY83" s="79">
        <x:f t="shared" si="68"/>
        <x:v>0</x:v>
      </x:c>
      <x:c r="BZ83" s="80">
        <x:f t="shared" si="68"/>
        <x:v>0</x:v>
      </x:c>
      <x:c r="CA83" s="79">
        <x:f t="shared" si="68"/>
        <x:v>0</x:v>
      </x:c>
      <x:c r="CB83" s="80">
        <x:f t="shared" si="68"/>
        <x:v>0</x:v>
      </x:c>
      <x:c r="CC83" s="79">
        <x:f t="shared" si="68"/>
        <x:v>0</x:v>
      </x:c>
      <x:c r="CD83" s="80">
        <x:f t="shared" si="68"/>
        <x:v>0</x:v>
      </x:c>
      <x:c r="CE83" s="80">
        <x:f t="shared" si="68"/>
        <x:v>0</x:v>
      </x:c>
      <x:c r="CF83" s="79">
        <x:f t="shared" si="68"/>
        <x:v>0</x:v>
      </x:c>
      <x:c r="CG83" s="80">
        <x:f t="shared" si="68"/>
        <x:v>0</x:v>
      </x:c>
      <x:c r="CH83" s="80">
        <x:f t="shared" si="68"/>
        <x:v>0</x:v>
      </x:c>
      <x:c r="CI83" s="80">
        <x:f t="shared" si="68"/>
        <x:v>0</x:v>
      </x:c>
      <x:c r="CJ83" s="80">
        <x:f t="shared" si="68"/>
        <x:v>0</x:v>
      </x:c>
      <x:c r="CK83" s="80">
        <x:f t="shared" si="68"/>
        <x:v>0</x:v>
      </x:c>
      <x:c r="CL83" s="80">
        <x:f>SUM(CL84:CL96)</x:f>
        <x:v>2</x:v>
      </x:c>
      <x:c r="CM83" s="80">
        <x:f t="shared" ref="CM83:CP83" si="69">SUM(CM84:CM96)</x:f>
        <x:v>0</x:v>
      </x:c>
      <x:c r="CN83" s="80">
        <x:f t="shared" si="69"/>
        <x:v>0</x:v>
      </x:c>
      <x:c r="CO83" s="80">
        <x:f t="shared" si="69"/>
        <x:v>0</x:v>
      </x:c>
      <x:c r="CP83" s="79">
        <x:f t="shared" si="69"/>
        <x:v>0</x:v>
      </x:c>
      <x:c r="CQ83" s="80">
        <x:f>SUM(CQ84:CQ96)</x:f>
        <x:v>1</x:v>
      </x:c>
      <x:c r="CR83" s="79">
        <x:f>SUM(CR84:CR96)</x:f>
        <x:v>4</x:v>
      </x:c>
      <x:c r="CS83" s="80">
        <x:f>SUM(CS84:CS96)</x:f>
        <x:v>70</x:v>
      </x:c>
      <x:c r="CT83" s="80">
        <x:f t="shared" ref="CT83:CV83" si="70">SUM(CT84:CT96)</x:f>
        <x:v>0</x:v>
      </x:c>
      <x:c r="CU83" s="80">
        <x:f t="shared" si="70"/>
        <x:v>0</x:v>
      </x:c>
      <x:c r="CV83" s="80">
        <x:f t="shared" si="70"/>
        <x:v>0</x:v>
      </x:c>
      <x:c r="CW83" s="80">
        <x:f>SUM(CW84:CW96)</x:f>
        <x:v>0</x:v>
      </x:c>
      <x:c r="CX83" s="80">
        <x:f t="shared" ref="CX83:DG83" si="71">SUM(CX84:CX96)</x:f>
        <x:v>0</x:v>
      </x:c>
      <x:c r="CY83" s="287" t="s">
        <x:v>1065</x:v>
      </x:c>
      <x:c r="CZ83" s="80">
        <x:f t="shared" si="71"/>
        <x:v>0</x:v>
      </x:c>
      <x:c r="DA83" s="79">
        <x:f t="shared" si="71"/>
        <x:v>0</x:v>
      </x:c>
      <x:c r="DB83" s="80">
        <x:f t="shared" si="71"/>
        <x:v>0</x:v>
      </x:c>
      <x:c r="DC83" s="79">
        <x:f t="shared" si="71"/>
        <x:v>0</x:v>
      </x:c>
      <x:c r="DD83" s="80">
        <x:f t="shared" si="71"/>
        <x:v>0</x:v>
      </x:c>
      <x:c r="DE83" s="79">
        <x:f t="shared" si="71"/>
        <x:v>0</x:v>
      </x:c>
      <x:c r="DF83" s="80">
        <x:f t="shared" si="71"/>
        <x:v>0</x:v>
      </x:c>
      <x:c r="DG83" s="108">
        <x:f t="shared" si="71"/>
        <x:v>0</x:v>
      </x:c>
    </x:row>
    <x:row r="84" spans="1:111" s="275" customFormat="1" ht="18" customHeight="1">
      <x:c r="A84" s="522" t="s">
        <x:v>894</x:v>
      </x:c>
      <x:c r="B84" s="77"/>
      <x:c r="C84" s="71"/>
      <x:c r="D84" s="69"/>
      <x:c r="E84" s="71"/>
      <x:c r="F84" s="69"/>
      <x:c r="G84" s="71"/>
      <x:c r="H84" s="69"/>
      <x:c r="I84" s="71"/>
      <x:c r="J84" s="69"/>
      <x:c r="K84" s="69"/>
      <x:c r="L84" s="71"/>
      <x:c r="M84" s="69"/>
      <x:c r="N84" s="69"/>
      <x:c r="O84" s="69"/>
      <x:c r="P84" s="69"/>
      <x:c r="Q84" s="69"/>
      <x:c r="R84" s="71"/>
      <x:c r="S84" s="69">
        <x:v>1</x:v>
      </x:c>
      <x:c r="T84" s="71">
        <x:v>16</x:v>
      </x:c>
      <x:c r="U84" s="69"/>
      <x:c r="V84" s="71"/>
      <x:c r="W84" s="69"/>
      <x:c r="X84" s="69"/>
      <x:c r="Y84" s="69"/>
      <x:c r="Z84" s="69"/>
      <x:c r="AA84" s="69"/>
      <x:c r="AB84" s="69"/>
      <x:c r="AC84" s="69"/>
      <x:c r="AD84" s="69"/>
      <x:c r="AE84" s="69"/>
      <x:c r="AF84" s="69"/>
      <x:c r="AG84" s="69"/>
      <x:c r="AH84" s="69"/>
      <x:c r="AI84" s="69"/>
      <x:c r="AJ84" s="69"/>
      <x:c r="AK84" s="69"/>
      <x:c r="AL84" s="522" t="s">
        <x:v>894</x:v>
      </x:c>
      <x:c r="AM84" s="69"/>
      <x:c r="AN84" s="71"/>
      <x:c r="AO84" s="69"/>
      <x:c r="AP84" s="69"/>
      <x:c r="AQ84" s="69"/>
      <x:c r="AR84" s="71"/>
      <x:c r="AS84" s="69"/>
      <x:c r="AT84" s="71"/>
      <x:c r="AU84" s="69"/>
      <x:c r="AV84" s="69"/>
      <x:c r="AW84" s="69"/>
      <x:c r="AX84" s="69"/>
      <x:c r="AY84" s="69"/>
      <x:c r="AZ84" s="69"/>
      <x:c r="BA84" s="71"/>
      <x:c r="BB84" s="69"/>
      <x:c r="BC84" s="69"/>
      <x:c r="BD84" s="69"/>
      <x:c r="BE84" s="69"/>
      <x:c r="BF84" s="69"/>
      <x:c r="BG84" s="69"/>
      <x:c r="BH84" s="69"/>
      <x:c r="BI84" s="69"/>
      <x:c r="BJ84" s="71"/>
      <x:c r="BK84" s="69"/>
      <x:c r="BL84" s="71"/>
      <x:c r="BM84" s="69"/>
      <x:c r="BN84" s="71"/>
      <x:c r="BO84" s="69"/>
      <x:c r="BP84" s="71"/>
      <x:c r="BQ84" s="69"/>
      <x:c r="BR84" s="69"/>
      <x:c r="BS84" s="69"/>
      <x:c r="BT84" s="69"/>
      <x:c r="BU84" s="69"/>
      <x:c r="BV84" s="522" t="s">
        <x:v>894</x:v>
      </x:c>
      <x:c r="BW84" s="69"/>
      <x:c r="BX84" s="69"/>
      <x:c r="BY84" s="71"/>
      <x:c r="BZ84" s="69"/>
      <x:c r="CA84" s="71"/>
      <x:c r="CB84" s="69"/>
      <x:c r="CC84" s="71"/>
      <x:c r="CD84" s="69"/>
      <x:c r="CE84" s="69"/>
      <x:c r="CF84" s="71"/>
      <x:c r="CG84" s="69"/>
      <x:c r="CH84" s="69"/>
      <x:c r="CI84" s="69"/>
      <x:c r="CJ84" s="69"/>
      <x:c r="CK84" s="69"/>
      <x:c r="CL84" s="69"/>
      <x:c r="CM84" s="69"/>
      <x:c r="CN84" s="69"/>
      <x:c r="CO84" s="69"/>
      <x:c r="CP84" s="71"/>
      <x:c r="CQ84" s="69"/>
      <x:c r="CR84" s="71"/>
      <x:c r="CS84" s="69">
        <x:v>2</x:v>
      </x:c>
      <x:c r="CT84" s="69"/>
      <x:c r="CU84" s="69"/>
      <x:c r="CV84" s="69"/>
      <x:c r="CW84" s="69"/>
      <x:c r="CX84" s="69"/>
      <x:c r="CY84" s="522" t="s">
        <x:v>894</x:v>
      </x:c>
      <x:c r="CZ84" s="69"/>
      <x:c r="DA84" s="71"/>
      <x:c r="DB84" s="69"/>
      <x:c r="DC84" s="71"/>
      <x:c r="DD84" s="69"/>
      <x:c r="DE84" s="71"/>
      <x:c r="DF84" s="69"/>
      <x:c r="DG84" s="105"/>
    </x:row>
    <x:row r="85" spans="1:111" s="275" customFormat="1" ht="18" customHeight="1">
      <x:c r="A85" s="522" t="s">
        <x:v>1393</x:v>
      </x:c>
      <x:c r="B85" s="77"/>
      <x:c r="C85" s="71"/>
      <x:c r="D85" s="69"/>
      <x:c r="E85" s="71"/>
      <x:c r="F85" s="69"/>
      <x:c r="G85" s="71"/>
      <x:c r="H85" s="69"/>
      <x:c r="I85" s="71"/>
      <x:c r="J85" s="69"/>
      <x:c r="K85" s="69"/>
      <x:c r="L85" s="71"/>
      <x:c r="M85" s="69"/>
      <x:c r="N85" s="69"/>
      <x:c r="O85" s="69"/>
      <x:c r="P85" s="69"/>
      <x:c r="Q85" s="69"/>
      <x:c r="R85" s="71"/>
      <x:c r="S85" s="69"/>
      <x:c r="T85" s="71"/>
      <x:c r="U85" s="69"/>
      <x:c r="V85" s="71"/>
      <x:c r="W85" s="69"/>
      <x:c r="X85" s="69"/>
      <x:c r="Y85" s="69"/>
      <x:c r="Z85" s="69"/>
      <x:c r="AA85" s="69"/>
      <x:c r="AB85" s="69"/>
      <x:c r="AC85" s="69"/>
      <x:c r="AD85" s="69"/>
      <x:c r="AE85" s="69"/>
      <x:c r="AF85" s="69"/>
      <x:c r="AG85" s="69"/>
      <x:c r="AH85" s="69"/>
      <x:c r="AI85" s="69"/>
      <x:c r="AJ85" s="69"/>
      <x:c r="AK85" s="69"/>
      <x:c r="AL85" s="522" t="s">
        <x:v>1393</x:v>
      </x:c>
      <x:c r="AM85" s="69"/>
      <x:c r="AN85" s="71"/>
      <x:c r="AO85" s="69"/>
      <x:c r="AP85" s="69"/>
      <x:c r="AQ85" s="69"/>
      <x:c r="AR85" s="71"/>
      <x:c r="AS85" s="69"/>
      <x:c r="AT85" s="71"/>
      <x:c r="AU85" s="69"/>
      <x:c r="AV85" s="69"/>
      <x:c r="AW85" s="69"/>
      <x:c r="AX85" s="69"/>
      <x:c r="AY85" s="69"/>
      <x:c r="AZ85" s="69"/>
      <x:c r="BA85" s="71"/>
      <x:c r="BB85" s="69"/>
      <x:c r="BC85" s="69"/>
      <x:c r="BD85" s="69"/>
      <x:c r="BE85" s="69">
        <x:v>1</x:v>
      </x:c>
      <x:c r="BF85" s="69">
        <x:v>3</x:v>
      </x:c>
      <x:c r="BG85" s="69"/>
      <x:c r="BH85" s="69"/>
      <x:c r="BI85" s="69"/>
      <x:c r="BJ85" s="71"/>
      <x:c r="BK85" s="69"/>
      <x:c r="BL85" s="71"/>
      <x:c r="BM85" s="69"/>
      <x:c r="BN85" s="71"/>
      <x:c r="BO85" s="69"/>
      <x:c r="BP85" s="71"/>
      <x:c r="BQ85" s="69"/>
      <x:c r="BR85" s="69"/>
      <x:c r="BS85" s="69"/>
      <x:c r="BT85" s="69"/>
      <x:c r="BU85" s="69"/>
      <x:c r="BV85" s="522" t="s">
        <x:v>1393</x:v>
      </x:c>
      <x:c r="BW85" s="69"/>
      <x:c r="BX85" s="69"/>
      <x:c r="BY85" s="71"/>
      <x:c r="BZ85" s="69"/>
      <x:c r="CA85" s="71"/>
      <x:c r="CB85" s="69"/>
      <x:c r="CC85" s="71"/>
      <x:c r="CD85" s="69"/>
      <x:c r="CE85" s="69"/>
      <x:c r="CF85" s="71"/>
      <x:c r="CG85" s="69"/>
      <x:c r="CH85" s="69"/>
      <x:c r="CI85" s="69"/>
      <x:c r="CJ85" s="69"/>
      <x:c r="CK85" s="69"/>
      <x:c r="CL85" s="69"/>
      <x:c r="CM85" s="69"/>
      <x:c r="CN85" s="69"/>
      <x:c r="CO85" s="69"/>
      <x:c r="CP85" s="71"/>
      <x:c r="CQ85" s="69"/>
      <x:c r="CR85" s="71"/>
      <x:c r="CS85" s="69">
        <x:v>3</x:v>
      </x:c>
      <x:c r="CT85" s="69"/>
      <x:c r="CU85" s="69"/>
      <x:c r="CV85" s="69"/>
      <x:c r="CW85" s="69"/>
      <x:c r="CX85" s="69"/>
      <x:c r="CY85" s="522" t="s">
        <x:v>1393</x:v>
      </x:c>
      <x:c r="CZ85" s="69"/>
      <x:c r="DA85" s="71"/>
      <x:c r="DB85" s="69"/>
      <x:c r="DC85" s="71"/>
      <x:c r="DD85" s="69"/>
      <x:c r="DE85" s="71"/>
      <x:c r="DF85" s="69"/>
      <x:c r="DG85" s="105"/>
    </x:row>
    <x:row r="86" spans="1:111" s="275" customFormat="1" ht="18" customHeight="1">
      <x:c r="A86" s="522" t="s">
        <x:v>104</x:v>
      </x:c>
      <x:c r="B86" s="77"/>
      <x:c r="C86" s="71"/>
      <x:c r="D86" s="69"/>
      <x:c r="E86" s="71"/>
      <x:c r="F86" s="69"/>
      <x:c r="G86" s="71"/>
      <x:c r="H86" s="69"/>
      <x:c r="I86" s="71"/>
      <x:c r="J86" s="69"/>
      <x:c r="K86" s="69"/>
      <x:c r="L86" s="71"/>
      <x:c r="M86" s="69"/>
      <x:c r="N86" s="69"/>
      <x:c r="O86" s="69"/>
      <x:c r="P86" s="69"/>
      <x:c r="Q86" s="69"/>
      <x:c r="R86" s="71"/>
      <x:c r="S86" s="69"/>
      <x:c r="T86" s="71"/>
      <x:c r="U86" s="69"/>
      <x:c r="V86" s="71"/>
      <x:c r="W86" s="69"/>
      <x:c r="X86" s="69"/>
      <x:c r="Y86" s="69"/>
      <x:c r="Z86" s="69"/>
      <x:c r="AA86" s="69">
        <x:v>1</x:v>
      </x:c>
      <x:c r="AB86" s="69"/>
      <x:c r="AC86" s="69"/>
      <x:c r="AD86" s="69"/>
      <x:c r="AE86" s="69"/>
      <x:c r="AF86" s="69"/>
      <x:c r="AG86" s="69"/>
      <x:c r="AH86" s="69"/>
      <x:c r="AI86" s="69"/>
      <x:c r="AJ86" s="69"/>
      <x:c r="AK86" s="69"/>
      <x:c r="AL86" s="522" t="s">
        <x:v>104</x:v>
      </x:c>
      <x:c r="AM86" s="69"/>
      <x:c r="AN86" s="71"/>
      <x:c r="AO86" s="69"/>
      <x:c r="AP86" s="69"/>
      <x:c r="AQ86" s="69"/>
      <x:c r="AR86" s="71"/>
      <x:c r="AS86" s="69"/>
      <x:c r="AT86" s="71"/>
      <x:c r="AU86" s="69"/>
      <x:c r="AV86" s="69"/>
      <x:c r="AW86" s="69"/>
      <x:c r="AX86" s="69"/>
      <x:c r="AY86" s="69"/>
      <x:c r="AZ86" s="69"/>
      <x:c r="BA86" s="71"/>
      <x:c r="BB86" s="69"/>
      <x:c r="BC86" s="69"/>
      <x:c r="BD86" s="69"/>
      <x:c r="BE86" s="69"/>
      <x:c r="BF86" s="69"/>
      <x:c r="BG86" s="69"/>
      <x:c r="BH86" s="69"/>
      <x:c r="BI86" s="69"/>
      <x:c r="BJ86" s="71"/>
      <x:c r="BK86" s="69"/>
      <x:c r="BL86" s="71"/>
      <x:c r="BM86" s="69"/>
      <x:c r="BN86" s="71"/>
      <x:c r="BO86" s="69"/>
      <x:c r="BP86" s="71"/>
      <x:c r="BQ86" s="69"/>
      <x:c r="BR86" s="69"/>
      <x:c r="BS86" s="69"/>
      <x:c r="BT86" s="69"/>
      <x:c r="BU86" s="69"/>
      <x:c r="BV86" s="522" t="s">
        <x:v>104</x:v>
      </x:c>
      <x:c r="BW86" s="69"/>
      <x:c r="BX86" s="69"/>
      <x:c r="BY86" s="71"/>
      <x:c r="BZ86" s="69"/>
      <x:c r="CA86" s="71"/>
      <x:c r="CB86" s="69"/>
      <x:c r="CC86" s="71"/>
      <x:c r="CD86" s="69"/>
      <x:c r="CE86" s="69"/>
      <x:c r="CF86" s="71"/>
      <x:c r="CG86" s="69"/>
      <x:c r="CH86" s="69"/>
      <x:c r="CI86" s="69"/>
      <x:c r="CJ86" s="69"/>
      <x:c r="CK86" s="69"/>
      <x:c r="CL86" s="69"/>
      <x:c r="CM86" s="69"/>
      <x:c r="CN86" s="69"/>
      <x:c r="CO86" s="69"/>
      <x:c r="CP86" s="71"/>
      <x:c r="CQ86" s="69"/>
      <x:c r="CR86" s="71"/>
      <x:c r="CS86" s="69">
        <x:v>4</x:v>
      </x:c>
      <x:c r="CT86" s="69"/>
      <x:c r="CU86" s="69"/>
      <x:c r="CV86" s="69"/>
      <x:c r="CW86" s="69"/>
      <x:c r="CX86" s="69"/>
      <x:c r="CY86" s="522" t="s">
        <x:v>104</x:v>
      </x:c>
      <x:c r="CZ86" s="69"/>
      <x:c r="DA86" s="71"/>
      <x:c r="DB86" s="69"/>
      <x:c r="DC86" s="71"/>
      <x:c r="DD86" s="69"/>
      <x:c r="DE86" s="71"/>
      <x:c r="DF86" s="69"/>
      <x:c r="DG86" s="105"/>
    </x:row>
    <x:row r="87" spans="1:111" s="275" customFormat="1" ht="18" customHeight="1">
      <x:c r="A87" s="522" t="s">
        <x:v>1217</x:v>
      </x:c>
      <x:c r="B87" s="77"/>
      <x:c r="C87" s="71"/>
      <x:c r="D87" s="69"/>
      <x:c r="E87" s="71"/>
      <x:c r="F87" s="69"/>
      <x:c r="G87" s="71"/>
      <x:c r="H87" s="69"/>
      <x:c r="I87" s="71"/>
      <x:c r="J87" s="69"/>
      <x:c r="K87" s="69"/>
      <x:c r="L87" s="71"/>
      <x:c r="M87" s="69"/>
      <x:c r="N87" s="69"/>
      <x:c r="O87" s="69"/>
      <x:c r="P87" s="69"/>
      <x:c r="Q87" s="69"/>
      <x:c r="R87" s="71"/>
      <x:c r="S87" s="69"/>
      <x:c r="T87" s="71"/>
      <x:c r="U87" s="69"/>
      <x:c r="V87" s="71"/>
      <x:c r="W87" s="69"/>
      <x:c r="X87" s="69"/>
      <x:c r="Y87" s="69"/>
      <x:c r="Z87" s="69"/>
      <x:c r="AA87" s="69"/>
      <x:c r="AB87" s="69"/>
      <x:c r="AC87" s="69"/>
      <x:c r="AD87" s="69"/>
      <x:c r="AE87" s="69"/>
      <x:c r="AF87" s="69"/>
      <x:c r="AG87" s="69"/>
      <x:c r="AH87" s="69"/>
      <x:c r="AI87" s="69"/>
      <x:c r="AJ87" s="69"/>
      <x:c r="AK87" s="69"/>
      <x:c r="AL87" s="522" t="s">
        <x:v>1217</x:v>
      </x:c>
      <x:c r="AM87" s="69"/>
      <x:c r="AN87" s="71"/>
      <x:c r="AO87" s="69"/>
      <x:c r="AP87" s="69"/>
      <x:c r="AQ87" s="69"/>
      <x:c r="AR87" s="71"/>
      <x:c r="AS87" s="69"/>
      <x:c r="AT87" s="71"/>
      <x:c r="AU87" s="69"/>
      <x:c r="AV87" s="69"/>
      <x:c r="AW87" s="69"/>
      <x:c r="AX87" s="69"/>
      <x:c r="AY87" s="69"/>
      <x:c r="AZ87" s="69"/>
      <x:c r="BA87" s="71"/>
      <x:c r="BB87" s="69"/>
      <x:c r="BC87" s="69"/>
      <x:c r="BD87" s="69"/>
      <x:c r="BE87" s="69"/>
      <x:c r="BF87" s="69"/>
      <x:c r="BG87" s="69"/>
      <x:c r="BH87" s="69"/>
      <x:c r="BI87" s="69"/>
      <x:c r="BJ87" s="71"/>
      <x:c r="BK87" s="69"/>
      <x:c r="BL87" s="71"/>
      <x:c r="BM87" s="69"/>
      <x:c r="BN87" s="71"/>
      <x:c r="BO87" s="69"/>
      <x:c r="BP87" s="71"/>
      <x:c r="BQ87" s="69"/>
      <x:c r="BR87" s="69"/>
      <x:c r="BS87" s="69"/>
      <x:c r="BT87" s="69"/>
      <x:c r="BU87" s="69"/>
      <x:c r="BV87" s="522" t="s">
        <x:v>1217</x:v>
      </x:c>
      <x:c r="BW87" s="69"/>
      <x:c r="BX87" s="69"/>
      <x:c r="BY87" s="71"/>
      <x:c r="BZ87" s="69"/>
      <x:c r="CA87" s="71"/>
      <x:c r="CB87" s="69"/>
      <x:c r="CC87" s="71"/>
      <x:c r="CD87" s="69"/>
      <x:c r="CE87" s="69"/>
      <x:c r="CF87" s="71"/>
      <x:c r="CG87" s="69"/>
      <x:c r="CH87" s="69"/>
      <x:c r="CI87" s="69"/>
      <x:c r="CJ87" s="69"/>
      <x:c r="CK87" s="69"/>
      <x:c r="CL87" s="69">
        <x:v>1</x:v>
      </x:c>
      <x:c r="CM87" s="69"/>
      <x:c r="CN87" s="586"/>
      <x:c r="CO87" s="69"/>
      <x:c r="CP87" s="71"/>
      <x:c r="CQ87" s="69"/>
      <x:c r="CR87" s="71"/>
      <x:c r="CS87" s="69">
        <x:v>3</x:v>
      </x:c>
      <x:c r="CT87" s="69"/>
      <x:c r="CU87" s="69"/>
      <x:c r="CV87" s="69"/>
      <x:c r="CW87" s="69"/>
      <x:c r="CX87" s="69"/>
      <x:c r="CY87" s="522" t="s">
        <x:v>1217</x:v>
      </x:c>
      <x:c r="CZ87" s="69"/>
      <x:c r="DA87" s="71"/>
      <x:c r="DB87" s="69"/>
      <x:c r="DC87" s="71"/>
      <x:c r="DD87" s="69"/>
      <x:c r="DE87" s="71"/>
      <x:c r="DF87" s="69"/>
      <x:c r="DG87" s="105"/>
    </x:row>
    <x:row r="88" spans="1:111" s="275" customFormat="1" ht="18" customHeight="1">
      <x:c r="A88" s="522" t="s">
        <x:v>109</x:v>
      </x:c>
      <x:c r="B88" s="77"/>
      <x:c r="C88" s="71"/>
      <x:c r="D88" s="69"/>
      <x:c r="E88" s="71"/>
      <x:c r="F88" s="69"/>
      <x:c r="G88" s="71"/>
      <x:c r="H88" s="69"/>
      <x:c r="I88" s="71"/>
      <x:c r="J88" s="69"/>
      <x:c r="K88" s="69"/>
      <x:c r="L88" s="71"/>
      <x:c r="M88" s="69"/>
      <x:c r="N88" s="69"/>
      <x:c r="O88" s="69"/>
      <x:c r="P88" s="69"/>
      <x:c r="Q88" s="69"/>
      <x:c r="R88" s="71"/>
      <x:c r="S88" s="69">
        <x:v>1</x:v>
      </x:c>
      <x:c r="T88" s="71">
        <x:v>16</x:v>
      </x:c>
      <x:c r="U88" s="69"/>
      <x:c r="V88" s="71"/>
      <x:c r="W88" s="69"/>
      <x:c r="X88" s="69">
        <x:v>3</x:v>
      </x:c>
      <x:c r="Y88" s="69"/>
      <x:c r="Z88" s="69"/>
      <x:c r="AA88" s="69"/>
      <x:c r="AB88" s="69"/>
      <x:c r="AC88" s="69"/>
      <x:c r="AD88" s="69"/>
      <x:c r="AE88" s="69"/>
      <x:c r="AF88" s="69"/>
      <x:c r="AG88" s="69"/>
      <x:c r="AH88" s="69"/>
      <x:c r="AI88" s="69"/>
      <x:c r="AJ88" s="69"/>
      <x:c r="AK88" s="69"/>
      <x:c r="AL88" s="522" t="s">
        <x:v>109</x:v>
      </x:c>
      <x:c r="AM88" s="69"/>
      <x:c r="AN88" s="71"/>
      <x:c r="AO88" s="69"/>
      <x:c r="AP88" s="69"/>
      <x:c r="AQ88" s="69"/>
      <x:c r="AR88" s="71"/>
      <x:c r="AS88" s="69"/>
      <x:c r="AT88" s="71"/>
      <x:c r="AU88" s="69"/>
      <x:c r="AV88" s="69"/>
      <x:c r="AW88" s="69"/>
      <x:c r="AX88" s="69"/>
      <x:c r="AY88" s="69"/>
      <x:c r="AZ88" s="69"/>
      <x:c r="BA88" s="71"/>
      <x:c r="BB88" s="69"/>
      <x:c r="BC88" s="69"/>
      <x:c r="BD88" s="69"/>
      <x:c r="BE88" s="69">
        <x:v>1</x:v>
      </x:c>
      <x:c r="BF88" s="69">
        <x:v>3</x:v>
      </x:c>
      <x:c r="BG88" s="69"/>
      <x:c r="BH88" s="69"/>
      <x:c r="BI88" s="69"/>
      <x:c r="BJ88" s="71"/>
      <x:c r="BK88" s="69"/>
      <x:c r="BL88" s="71"/>
      <x:c r="BM88" s="69"/>
      <x:c r="BN88" s="71"/>
      <x:c r="BO88" s="69"/>
      <x:c r="BP88" s="71"/>
      <x:c r="BQ88" s="69"/>
      <x:c r="BR88" s="69"/>
      <x:c r="BS88" s="69"/>
      <x:c r="BT88" s="69"/>
      <x:c r="BU88" s="69"/>
      <x:c r="BV88" s="522" t="s">
        <x:v>109</x:v>
      </x:c>
      <x:c r="BW88" s="69"/>
      <x:c r="BX88" s="69"/>
      <x:c r="BY88" s="71"/>
      <x:c r="BZ88" s="69"/>
      <x:c r="CA88" s="71"/>
      <x:c r="CB88" s="69"/>
      <x:c r="CC88" s="71"/>
      <x:c r="CD88" s="69"/>
      <x:c r="CE88" s="69"/>
      <x:c r="CF88" s="71"/>
      <x:c r="CG88" s="69"/>
      <x:c r="CH88" s="69"/>
      <x:c r="CI88" s="69"/>
      <x:c r="CJ88" s="69"/>
      <x:c r="CK88" s="69"/>
      <x:c r="CL88" s="69"/>
      <x:c r="CM88" s="69"/>
      <x:c r="CN88" s="586"/>
      <x:c r="CO88" s="69"/>
      <x:c r="CP88" s="71"/>
      <x:c r="CQ88" s="69"/>
      <x:c r="CR88" s="71"/>
      <x:c r="CS88" s="69">
        <x:v>4</x:v>
      </x:c>
      <x:c r="CT88" s="69"/>
      <x:c r="CU88" s="69"/>
      <x:c r="CV88" s="69"/>
      <x:c r="CW88" s="69"/>
      <x:c r="CX88" s="69"/>
      <x:c r="CY88" s="522" t="s">
        <x:v>109</x:v>
      </x:c>
      <x:c r="CZ88" s="69"/>
      <x:c r="DA88" s="71"/>
      <x:c r="DB88" s="69"/>
      <x:c r="DC88" s="71"/>
      <x:c r="DD88" s="69"/>
      <x:c r="DE88" s="71"/>
      <x:c r="DF88" s="69"/>
      <x:c r="DG88" s="105"/>
    </x:row>
    <x:row r="89" spans="1:111" s="275" customFormat="1" ht="18" customHeight="1">
      <x:c r="A89" s="522" t="s">
        <x:v>1181</x:v>
      </x:c>
      <x:c r="B89" s="77"/>
      <x:c r="C89" s="71"/>
      <x:c r="D89" s="69"/>
      <x:c r="E89" s="71"/>
      <x:c r="F89" s="69"/>
      <x:c r="G89" s="71"/>
      <x:c r="H89" s="69"/>
      <x:c r="I89" s="71"/>
      <x:c r="J89" s="69"/>
      <x:c r="K89" s="69"/>
      <x:c r="L89" s="71"/>
      <x:c r="M89" s="69"/>
      <x:c r="N89" s="69"/>
      <x:c r="O89" s="69"/>
      <x:c r="P89" s="69"/>
      <x:c r="Q89" s="69"/>
      <x:c r="R89" s="71"/>
      <x:c r="S89" s="69"/>
      <x:c r="T89" s="71"/>
      <x:c r="U89" s="69"/>
      <x:c r="V89" s="71"/>
      <x:c r="W89" s="69"/>
      <x:c r="X89" s="69"/>
      <x:c r="Y89" s="69"/>
      <x:c r="Z89" s="69"/>
      <x:c r="AA89" s="69"/>
      <x:c r="AB89" s="69"/>
      <x:c r="AC89" s="69"/>
      <x:c r="AD89" s="69"/>
      <x:c r="AE89" s="69"/>
      <x:c r="AF89" s="69"/>
      <x:c r="AG89" s="69"/>
      <x:c r="AH89" s="69"/>
      <x:c r="AI89" s="69"/>
      <x:c r="AJ89" s="69"/>
      <x:c r="AK89" s="69"/>
      <x:c r="AL89" s="522" t="s">
        <x:v>1181</x:v>
      </x:c>
      <x:c r="AM89" s="69"/>
      <x:c r="AN89" s="71"/>
      <x:c r="AO89" s="69"/>
      <x:c r="AP89" s="69"/>
      <x:c r="AQ89" s="69"/>
      <x:c r="AR89" s="71"/>
      <x:c r="AS89" s="69"/>
      <x:c r="AT89" s="71"/>
      <x:c r="AU89" s="69"/>
      <x:c r="AV89" s="69"/>
      <x:c r="AW89" s="69"/>
      <x:c r="AX89" s="69"/>
      <x:c r="AY89" s="69"/>
      <x:c r="AZ89" s="69"/>
      <x:c r="BA89" s="71"/>
      <x:c r="BB89" s="69"/>
      <x:c r="BC89" s="69"/>
      <x:c r="BD89" s="69"/>
      <x:c r="BE89" s="69"/>
      <x:c r="BF89" s="69">
        <x:v>5</x:v>
      </x:c>
      <x:c r="BG89" s="69"/>
      <x:c r="BH89" s="69"/>
      <x:c r="BI89" s="69"/>
      <x:c r="BJ89" s="71"/>
      <x:c r="BK89" s="69"/>
      <x:c r="BL89" s="71"/>
      <x:c r="BM89" s="69"/>
      <x:c r="BN89" s="71"/>
      <x:c r="BO89" s="69"/>
      <x:c r="BP89" s="71"/>
      <x:c r="BQ89" s="69"/>
      <x:c r="BR89" s="69"/>
      <x:c r="BS89" s="69"/>
      <x:c r="BT89" s="69"/>
      <x:c r="BU89" s="69"/>
      <x:c r="BV89" s="522" t="s">
        <x:v>1181</x:v>
      </x:c>
      <x:c r="BW89" s="69"/>
      <x:c r="BX89" s="69"/>
      <x:c r="BY89" s="71"/>
      <x:c r="BZ89" s="69"/>
      <x:c r="CA89" s="71"/>
      <x:c r="CB89" s="69"/>
      <x:c r="CC89" s="71"/>
      <x:c r="CD89" s="69"/>
      <x:c r="CE89" s="69"/>
      <x:c r="CF89" s="71"/>
      <x:c r="CG89" s="69"/>
      <x:c r="CH89" s="69"/>
      <x:c r="CI89" s="69"/>
      <x:c r="CJ89" s="69"/>
      <x:c r="CK89" s="69"/>
      <x:c r="CL89" s="69"/>
      <x:c r="CM89" s="69"/>
      <x:c r="CN89" s="586"/>
      <x:c r="CO89" s="69"/>
      <x:c r="CP89" s="71"/>
      <x:c r="CQ89" s="69"/>
      <x:c r="CR89" s="71"/>
      <x:c r="CS89" s="69">
        <x:v>7</x:v>
      </x:c>
      <x:c r="CT89" s="69"/>
      <x:c r="CU89" s="69"/>
      <x:c r="CV89" s="69"/>
      <x:c r="CW89" s="69"/>
      <x:c r="CX89" s="69"/>
      <x:c r="CY89" s="522" t="s">
        <x:v>1181</x:v>
      </x:c>
      <x:c r="CZ89" s="69"/>
      <x:c r="DA89" s="71"/>
      <x:c r="DB89" s="69"/>
      <x:c r="DC89" s="71"/>
      <x:c r="DD89" s="69"/>
      <x:c r="DE89" s="71"/>
      <x:c r="DF89" s="69"/>
      <x:c r="DG89" s="105"/>
    </x:row>
    <x:row r="90" spans="1:111" s="275" customFormat="1" ht="18" customHeight="1">
      <x:c r="A90" s="522" t="s">
        <x:v>1130</x:v>
      </x:c>
      <x:c r="B90" s="77"/>
      <x:c r="C90" s="71"/>
      <x:c r="D90" s="69"/>
      <x:c r="E90" s="71"/>
      <x:c r="F90" s="69"/>
      <x:c r="G90" s="71"/>
      <x:c r="H90" s="69"/>
      <x:c r="I90" s="71"/>
      <x:c r="J90" s="69"/>
      <x:c r="K90" s="69"/>
      <x:c r="L90" s="71"/>
      <x:c r="M90" s="69"/>
      <x:c r="N90" s="69"/>
      <x:c r="O90" s="69"/>
      <x:c r="P90" s="69"/>
      <x:c r="Q90" s="69"/>
      <x:c r="R90" s="71"/>
      <x:c r="S90" s="69">
        <x:v>1</x:v>
      </x:c>
      <x:c r="T90" s="71">
        <x:v>9</x:v>
      </x:c>
      <x:c r="U90" s="69"/>
      <x:c r="V90" s="71"/>
      <x:c r="W90" s="69"/>
      <x:c r="X90" s="69"/>
      <x:c r="Y90" s="69"/>
      <x:c r="Z90" s="69"/>
      <x:c r="AA90" s="69"/>
      <x:c r="AB90" s="69"/>
      <x:c r="AC90" s="69"/>
      <x:c r="AD90" s="69"/>
      <x:c r="AE90" s="69"/>
      <x:c r="AF90" s="69"/>
      <x:c r="AG90" s="69"/>
      <x:c r="AH90" s="69"/>
      <x:c r="AI90" s="69"/>
      <x:c r="AJ90" s="69"/>
      <x:c r="AK90" s="69"/>
      <x:c r="AL90" s="522" t="s">
        <x:v>1130</x:v>
      </x:c>
      <x:c r="AM90" s="69"/>
      <x:c r="AN90" s="71"/>
      <x:c r="AO90" s="69"/>
      <x:c r="AP90" s="69"/>
      <x:c r="AQ90" s="69"/>
      <x:c r="AR90" s="71"/>
      <x:c r="AS90" s="69"/>
      <x:c r="AT90" s="71"/>
      <x:c r="AU90" s="69"/>
      <x:c r="AV90" s="69"/>
      <x:c r="AW90" s="69"/>
      <x:c r="AX90" s="69"/>
      <x:c r="AY90" s="69"/>
      <x:c r="AZ90" s="69"/>
      <x:c r="BA90" s="71"/>
      <x:c r="BB90" s="69"/>
      <x:c r="BC90" s="69"/>
      <x:c r="BD90" s="69"/>
      <x:c r="BE90" s="69"/>
      <x:c r="BF90" s="69"/>
      <x:c r="BG90" s="69"/>
      <x:c r="BH90" s="69"/>
      <x:c r="BI90" s="69"/>
      <x:c r="BJ90" s="71"/>
      <x:c r="BK90" s="69"/>
      <x:c r="BL90" s="71"/>
      <x:c r="BM90" s="69"/>
      <x:c r="BN90" s="71"/>
      <x:c r="BO90" s="69"/>
      <x:c r="BP90" s="71"/>
      <x:c r="BQ90" s="69"/>
      <x:c r="BR90" s="69"/>
      <x:c r="BS90" s="69"/>
      <x:c r="BT90" s="69"/>
      <x:c r="BU90" s="69"/>
      <x:c r="BV90" s="522" t="s">
        <x:v>1130</x:v>
      </x:c>
      <x:c r="BW90" s="69"/>
      <x:c r="BX90" s="69"/>
      <x:c r="BY90" s="71"/>
      <x:c r="BZ90" s="69"/>
      <x:c r="CA90" s="71"/>
      <x:c r="CB90" s="69"/>
      <x:c r="CC90" s="71"/>
      <x:c r="CD90" s="69"/>
      <x:c r="CE90" s="69"/>
      <x:c r="CF90" s="71"/>
      <x:c r="CG90" s="69"/>
      <x:c r="CH90" s="69"/>
      <x:c r="CI90" s="69"/>
      <x:c r="CJ90" s="69"/>
      <x:c r="CK90" s="69"/>
      <x:c r="CL90" s="69"/>
      <x:c r="CM90" s="69"/>
      <x:c r="CN90" s="586"/>
      <x:c r="CO90" s="69"/>
      <x:c r="CP90" s="71"/>
      <x:c r="CQ90" s="69"/>
      <x:c r="CR90" s="71"/>
      <x:c r="CS90" s="69">
        <x:v>3</x:v>
      </x:c>
      <x:c r="CT90" s="69"/>
      <x:c r="CU90" s="69"/>
      <x:c r="CV90" s="69"/>
      <x:c r="CW90" s="69"/>
      <x:c r="CX90" s="69"/>
      <x:c r="CY90" s="522" t="s">
        <x:v>1130</x:v>
      </x:c>
      <x:c r="CZ90" s="69"/>
      <x:c r="DA90" s="71"/>
      <x:c r="DB90" s="69"/>
      <x:c r="DC90" s="71"/>
      <x:c r="DD90" s="69"/>
      <x:c r="DE90" s="71"/>
      <x:c r="DF90" s="69"/>
      <x:c r="DG90" s="105"/>
    </x:row>
    <x:row r="91" spans="1:111" s="275" customFormat="1" ht="18" customHeight="1">
      <x:c r="A91" s="522" t="s">
        <x:v>1304</x:v>
      </x:c>
      <x:c r="B91" s="77"/>
      <x:c r="C91" s="71"/>
      <x:c r="D91" s="69"/>
      <x:c r="E91" s="71"/>
      <x:c r="F91" s="69"/>
      <x:c r="G91" s="71"/>
      <x:c r="H91" s="69"/>
      <x:c r="I91" s="71"/>
      <x:c r="J91" s="69"/>
      <x:c r="K91" s="69"/>
      <x:c r="L91" s="71"/>
      <x:c r="M91" s="69"/>
      <x:c r="N91" s="69"/>
      <x:c r="O91" s="69"/>
      <x:c r="P91" s="69"/>
      <x:c r="Q91" s="69"/>
      <x:c r="R91" s="71"/>
      <x:c r="S91" s="69">
        <x:v>1</x:v>
      </x:c>
      <x:c r="T91" s="71">
        <x:v>16</x:v>
      </x:c>
      <x:c r="U91" s="69"/>
      <x:c r="V91" s="71"/>
      <x:c r="W91" s="69"/>
      <x:c r="X91" s="69">
        <x:v>3</x:v>
      </x:c>
      <x:c r="Y91" s="69"/>
      <x:c r="Z91" s="69"/>
      <x:c r="AA91" s="69"/>
      <x:c r="AB91" s="69"/>
      <x:c r="AC91" s="69"/>
      <x:c r="AD91" s="69"/>
      <x:c r="AE91" s="69"/>
      <x:c r="AF91" s="69"/>
      <x:c r="AG91" s="69">
        <x:v>1</x:v>
      </x:c>
      <x:c r="AH91" s="69"/>
      <x:c r="AI91" s="69"/>
      <x:c r="AJ91" s="69"/>
      <x:c r="AK91" s="69"/>
      <x:c r="AL91" s="522" t="s">
        <x:v>1304</x:v>
      </x:c>
      <x:c r="AM91" s="69"/>
      <x:c r="AN91" s="71"/>
      <x:c r="AO91" s="69"/>
      <x:c r="AP91" s="69"/>
      <x:c r="AQ91" s="69"/>
      <x:c r="AR91" s="71"/>
      <x:c r="AS91" s="69"/>
      <x:c r="AT91" s="71"/>
      <x:c r="AU91" s="69"/>
      <x:c r="AV91" s="69"/>
      <x:c r="AW91" s="69"/>
      <x:c r="AX91" s="69"/>
      <x:c r="AY91" s="69"/>
      <x:c r="AZ91" s="69"/>
      <x:c r="BA91" s="71"/>
      <x:c r="BB91" s="69"/>
      <x:c r="BC91" s="69"/>
      <x:c r="BD91" s="69"/>
      <x:c r="BE91" s="69">
        <x:v>1</x:v>
      </x:c>
      <x:c r="BF91" s="69">
        <x:v>6</x:v>
      </x:c>
      <x:c r="BG91" s="69"/>
      <x:c r="BH91" s="69"/>
      <x:c r="BI91" s="69"/>
      <x:c r="BJ91" s="71"/>
      <x:c r="BK91" s="69"/>
      <x:c r="BL91" s="71"/>
      <x:c r="BM91" s="69"/>
      <x:c r="BN91" s="71"/>
      <x:c r="BO91" s="69"/>
      <x:c r="BP91" s="71"/>
      <x:c r="BQ91" s="69"/>
      <x:c r="BR91" s="69"/>
      <x:c r="BS91" s="69"/>
      <x:c r="BT91" s="69"/>
      <x:c r="BU91" s="69"/>
      <x:c r="BV91" s="522" t="s">
        <x:v>1304</x:v>
      </x:c>
      <x:c r="BW91" s="69"/>
      <x:c r="BX91" s="69"/>
      <x:c r="BY91" s="71"/>
      <x:c r="BZ91" s="69"/>
      <x:c r="CA91" s="71"/>
      <x:c r="CB91" s="69"/>
      <x:c r="CC91" s="71"/>
      <x:c r="CD91" s="69"/>
      <x:c r="CE91" s="69"/>
      <x:c r="CF91" s="71"/>
      <x:c r="CG91" s="69"/>
      <x:c r="CH91" s="69"/>
      <x:c r="CI91" s="69"/>
      <x:c r="CJ91" s="69"/>
      <x:c r="CK91" s="69"/>
      <x:c r="CL91" s="69"/>
      <x:c r="CM91" s="69"/>
      <x:c r="CN91" s="586"/>
      <x:c r="CO91" s="69"/>
      <x:c r="CP91" s="71"/>
      <x:c r="CQ91" s="69"/>
      <x:c r="CR91" s="71"/>
      <x:c r="CS91" s="69">
        <x:v>11</x:v>
      </x:c>
      <x:c r="CT91" s="69"/>
      <x:c r="CU91" s="69"/>
      <x:c r="CV91" s="69"/>
      <x:c r="CW91" s="69"/>
      <x:c r="CX91" s="69"/>
      <x:c r="CY91" s="522" t="s">
        <x:v>1304</x:v>
      </x:c>
      <x:c r="CZ91" s="69"/>
      <x:c r="DA91" s="71"/>
      <x:c r="DB91" s="69"/>
      <x:c r="DC91" s="71"/>
      <x:c r="DD91" s="69"/>
      <x:c r="DE91" s="71"/>
      <x:c r="DF91" s="69"/>
      <x:c r="DG91" s="105"/>
    </x:row>
    <x:row r="92" spans="1:111" s="275" customFormat="1" ht="18" customHeight="1">
      <x:c r="A92" s="522" t="s">
        <x:v>2711</x:v>
      </x:c>
      <x:c r="B92" s="77"/>
      <x:c r="C92" s="71"/>
      <x:c r="D92" s="69"/>
      <x:c r="E92" s="71"/>
      <x:c r="F92" s="69"/>
      <x:c r="G92" s="71"/>
      <x:c r="H92" s="69"/>
      <x:c r="I92" s="71"/>
      <x:c r="J92" s="69"/>
      <x:c r="K92" s="69"/>
      <x:c r="L92" s="71"/>
      <x:c r="M92" s="69"/>
      <x:c r="N92" s="69"/>
      <x:c r="O92" s="69"/>
      <x:c r="P92" s="69"/>
      <x:c r="Q92" s="69"/>
      <x:c r="R92" s="71"/>
      <x:c r="S92" s="69">
        <x:v>0</x:v>
      </x:c>
      <x:c r="T92" s="71">
        <x:v>0</x:v>
      </x:c>
      <x:c r="U92" s="69"/>
      <x:c r="V92" s="71"/>
      <x:c r="W92" s="69"/>
      <x:c r="X92" s="69">
        <x:v>4</x:v>
      </x:c>
      <x:c r="Y92" s="69"/>
      <x:c r="Z92" s="69"/>
      <x:c r="AA92" s="69"/>
      <x:c r="AB92" s="69"/>
      <x:c r="AC92" s="69"/>
      <x:c r="AD92" s="69"/>
      <x:c r="AE92" s="69"/>
      <x:c r="AF92" s="69"/>
      <x:c r="AG92" s="69"/>
      <x:c r="AH92" s="69"/>
      <x:c r="AI92" s="69"/>
      <x:c r="AJ92" s="69"/>
      <x:c r="AK92" s="69"/>
      <x:c r="AL92" s="522" t="s">
        <x:v>2711</x:v>
      </x:c>
      <x:c r="AM92" s="69"/>
      <x:c r="AN92" s="71"/>
      <x:c r="AO92" s="69"/>
      <x:c r="AP92" s="69"/>
      <x:c r="AQ92" s="69"/>
      <x:c r="AR92" s="71"/>
      <x:c r="AS92" s="69"/>
      <x:c r="AT92" s="71"/>
      <x:c r="AU92" s="69"/>
      <x:c r="AV92" s="69"/>
      <x:c r="AW92" s="69"/>
      <x:c r="AX92" s="69"/>
      <x:c r="AY92" s="69"/>
      <x:c r="AZ92" s="69"/>
      <x:c r="BA92" s="71"/>
      <x:c r="BB92" s="69"/>
      <x:c r="BC92" s="69"/>
      <x:c r="BD92" s="69"/>
      <x:c r="BE92" s="69">
        <x:v>1</x:v>
      </x:c>
      <x:c r="BF92" s="69">
        <x:v>11</x:v>
      </x:c>
      <x:c r="BG92" s="69"/>
      <x:c r="BH92" s="69"/>
      <x:c r="BI92" s="69"/>
      <x:c r="BJ92" s="71"/>
      <x:c r="BK92" s="69"/>
      <x:c r="BL92" s="71"/>
      <x:c r="BM92" s="69"/>
      <x:c r="BN92" s="71"/>
      <x:c r="BO92" s="69"/>
      <x:c r="BP92" s="71"/>
      <x:c r="BQ92" s="69"/>
      <x:c r="BR92" s="69"/>
      <x:c r="BS92" s="69"/>
      <x:c r="BT92" s="69"/>
      <x:c r="BU92" s="69"/>
      <x:c r="BV92" s="522" t="s">
        <x:v>2711</x:v>
      </x:c>
      <x:c r="BW92" s="69"/>
      <x:c r="BX92" s="69"/>
      <x:c r="BY92" s="71"/>
      <x:c r="BZ92" s="69"/>
      <x:c r="CA92" s="71"/>
      <x:c r="CB92" s="69"/>
      <x:c r="CC92" s="71"/>
      <x:c r="CD92" s="69"/>
      <x:c r="CE92" s="69"/>
      <x:c r="CF92" s="71"/>
      <x:c r="CG92" s="69"/>
      <x:c r="CH92" s="69"/>
      <x:c r="CI92" s="69"/>
      <x:c r="CJ92" s="69"/>
      <x:c r="CK92" s="69"/>
      <x:c r="CL92" s="69"/>
      <x:c r="CM92" s="69"/>
      <x:c r="CN92" s="586"/>
      <x:c r="CO92" s="69"/>
      <x:c r="CP92" s="71"/>
      <x:c r="CQ92" s="69"/>
      <x:c r="CR92" s="71"/>
      <x:c r="CS92" s="69">
        <x:v>17</x:v>
      </x:c>
      <x:c r="CT92" s="69"/>
      <x:c r="CU92" s="69"/>
      <x:c r="CV92" s="69"/>
      <x:c r="CW92" s="69"/>
      <x:c r="CX92" s="69"/>
      <x:c r="CY92" s="522" t="s">
        <x:v>2711</x:v>
      </x:c>
      <x:c r="CZ92" s="69"/>
      <x:c r="DA92" s="71"/>
      <x:c r="DB92" s="69"/>
      <x:c r="DC92" s="71"/>
      <x:c r="DD92" s="69"/>
      <x:c r="DE92" s="71"/>
      <x:c r="DF92" s="69"/>
      <x:c r="DG92" s="105"/>
    </x:row>
    <x:row r="93" spans="1:111" s="275" customFormat="1" ht="18" customHeight="1">
      <x:c r="A93" s="522" t="s">
        <x:v>1310</x:v>
      </x:c>
      <x:c r="B93" s="77"/>
      <x:c r="C93" s="71"/>
      <x:c r="D93" s="69"/>
      <x:c r="E93" s="71"/>
      <x:c r="F93" s="69"/>
      <x:c r="G93" s="71"/>
      <x:c r="H93" s="69"/>
      <x:c r="I93" s="71"/>
      <x:c r="J93" s="69"/>
      <x:c r="K93" s="69"/>
      <x:c r="L93" s="71"/>
      <x:c r="M93" s="69"/>
      <x:c r="N93" s="69"/>
      <x:c r="O93" s="69"/>
      <x:c r="P93" s="69"/>
      <x:c r="Q93" s="69"/>
      <x:c r="R93" s="71"/>
      <x:c r="S93" s="69">
        <x:v>1</x:v>
      </x:c>
      <x:c r="T93" s="71">
        <x:v>9</x:v>
      </x:c>
      <x:c r="U93" s="69"/>
      <x:c r="V93" s="71"/>
      <x:c r="W93" s="69"/>
      <x:c r="X93" s="69">
        <x:v>2</x:v>
      </x:c>
      <x:c r="Y93" s="69"/>
      <x:c r="Z93" s="69"/>
      <x:c r="AA93" s="69"/>
      <x:c r="AB93" s="69"/>
      <x:c r="AC93" s="69"/>
      <x:c r="AD93" s="69"/>
      <x:c r="AE93" s="69"/>
      <x:c r="AF93" s="69"/>
      <x:c r="AG93" s="69"/>
      <x:c r="AH93" s="69"/>
      <x:c r="AI93" s="69"/>
      <x:c r="AJ93" s="69"/>
      <x:c r="AK93" s="69"/>
      <x:c r="AL93" s="522" t="s">
        <x:v>1310</x:v>
      </x:c>
      <x:c r="AM93" s="69"/>
      <x:c r="AN93" s="71"/>
      <x:c r="AO93" s="69"/>
      <x:c r="AP93" s="69"/>
      <x:c r="AQ93" s="69"/>
      <x:c r="AR93" s="71"/>
      <x:c r="AS93" s="69"/>
      <x:c r="AT93" s="71"/>
      <x:c r="AU93" s="69"/>
      <x:c r="AV93" s="69"/>
      <x:c r="AW93" s="69"/>
      <x:c r="AX93" s="69"/>
      <x:c r="AY93" s="69"/>
      <x:c r="AZ93" s="69"/>
      <x:c r="BA93" s="71"/>
      <x:c r="BB93" s="69"/>
      <x:c r="BC93" s="69"/>
      <x:c r="BD93" s="69"/>
      <x:c r="BE93" s="69">
        <x:v>1</x:v>
      </x:c>
      <x:c r="BF93" s="69">
        <x:v>4</x:v>
      </x:c>
      <x:c r="BG93" s="69"/>
      <x:c r="BH93" s="69"/>
      <x:c r="BI93" s="69"/>
      <x:c r="BJ93" s="71"/>
      <x:c r="BK93" s="69"/>
      <x:c r="BL93" s="71"/>
      <x:c r="BM93" s="69"/>
      <x:c r="BN93" s="71"/>
      <x:c r="BO93" s="69"/>
      <x:c r="BP93" s="71"/>
      <x:c r="BQ93" s="69"/>
      <x:c r="BR93" s="69"/>
      <x:c r="BS93" s="69"/>
      <x:c r="BT93" s="69"/>
      <x:c r="BU93" s="69"/>
      <x:c r="BV93" s="522" t="s">
        <x:v>1310</x:v>
      </x:c>
      <x:c r="BW93" s="69"/>
      <x:c r="BX93" s="69"/>
      <x:c r="BY93" s="71"/>
      <x:c r="BZ93" s="69"/>
      <x:c r="CA93" s="71"/>
      <x:c r="CB93" s="69"/>
      <x:c r="CC93" s="71"/>
      <x:c r="CD93" s="69"/>
      <x:c r="CE93" s="69"/>
      <x:c r="CF93" s="71"/>
      <x:c r="CG93" s="69"/>
      <x:c r="CH93" s="69"/>
      <x:c r="CI93" s="69"/>
      <x:c r="CJ93" s="69"/>
      <x:c r="CK93" s="69"/>
      <x:c r="CL93" s="69"/>
      <x:c r="CM93" s="69"/>
      <x:c r="CN93" s="586"/>
      <x:c r="CO93" s="69"/>
      <x:c r="CP93" s="71"/>
      <x:c r="CQ93" s="69">
        <x:v>1</x:v>
      </x:c>
      <x:c r="CR93" s="71">
        <x:v>4</x:v>
      </x:c>
      <x:c r="CS93" s="69">
        <x:v>2</x:v>
      </x:c>
      <x:c r="CT93" s="69"/>
      <x:c r="CU93" s="69"/>
      <x:c r="CV93" s="69"/>
      <x:c r="CW93" s="69"/>
      <x:c r="CX93" s="69"/>
      <x:c r="CY93" s="522" t="s">
        <x:v>1310</x:v>
      </x:c>
      <x:c r="CZ93" s="69"/>
      <x:c r="DA93" s="71"/>
      <x:c r="DB93" s="69"/>
      <x:c r="DC93" s="71"/>
      <x:c r="DD93" s="69"/>
      <x:c r="DE93" s="71"/>
      <x:c r="DF93" s="69"/>
      <x:c r="DG93" s="105"/>
    </x:row>
    <x:row r="94" spans="1:111" s="275" customFormat="1" ht="18" customHeight="1">
      <x:c r="A94" s="522" t="s">
        <x:v>1909</x:v>
      </x:c>
      <x:c r="B94" s="77"/>
      <x:c r="C94" s="71"/>
      <x:c r="D94" s="69"/>
      <x:c r="E94" s="71"/>
      <x:c r="F94" s="69"/>
      <x:c r="G94" s="71"/>
      <x:c r="H94" s="69"/>
      <x:c r="I94" s="71"/>
      <x:c r="J94" s="69"/>
      <x:c r="K94" s="69"/>
      <x:c r="L94" s="71"/>
      <x:c r="M94" s="69"/>
      <x:c r="N94" s="69"/>
      <x:c r="O94" s="69"/>
      <x:c r="P94" s="69"/>
      <x:c r="Q94" s="69"/>
      <x:c r="R94" s="71"/>
      <x:c r="S94" s="69"/>
      <x:c r="T94" s="71"/>
      <x:c r="U94" s="69"/>
      <x:c r="V94" s="71"/>
      <x:c r="W94" s="69"/>
      <x:c r="X94" s="69">
        <x:v>6</x:v>
      </x:c>
      <x:c r="Y94" s="69"/>
      <x:c r="Z94" s="69"/>
      <x:c r="AA94" s="69"/>
      <x:c r="AB94" s="69"/>
      <x:c r="AC94" s="69"/>
      <x:c r="AD94" s="69"/>
      <x:c r="AE94" s="69"/>
      <x:c r="AF94" s="69"/>
      <x:c r="AG94" s="69"/>
      <x:c r="AH94" s="69"/>
      <x:c r="AI94" s="69"/>
      <x:c r="AJ94" s="69"/>
      <x:c r="AK94" s="69"/>
      <x:c r="AL94" s="522" t="s">
        <x:v>1909</x:v>
      </x:c>
      <x:c r="AM94" s="69"/>
      <x:c r="AN94" s="71"/>
      <x:c r="AO94" s="69"/>
      <x:c r="AP94" s="69"/>
      <x:c r="AQ94" s="69"/>
      <x:c r="AR94" s="71"/>
      <x:c r="AS94" s="69"/>
      <x:c r="AT94" s="71"/>
      <x:c r="AU94" s="69"/>
      <x:c r="AV94" s="69"/>
      <x:c r="AW94" s="69"/>
      <x:c r="AX94" s="69"/>
      <x:c r="AY94" s="69"/>
      <x:c r="AZ94" s="69"/>
      <x:c r="BA94" s="71"/>
      <x:c r="BB94" s="69"/>
      <x:c r="BC94" s="69"/>
      <x:c r="BD94" s="69"/>
      <x:c r="BE94" s="69">
        <x:v>1</x:v>
      </x:c>
      <x:c r="BF94" s="69">
        <x:v>5</x:v>
      </x:c>
      <x:c r="BG94" s="69"/>
      <x:c r="BH94" s="69"/>
      <x:c r="BI94" s="69"/>
      <x:c r="BJ94" s="71"/>
      <x:c r="BK94" s="69"/>
      <x:c r="BL94" s="71"/>
      <x:c r="BM94" s="69"/>
      <x:c r="BN94" s="71"/>
      <x:c r="BO94" s="69"/>
      <x:c r="BP94" s="71"/>
      <x:c r="BQ94" s="69"/>
      <x:c r="BR94" s="69"/>
      <x:c r="BS94" s="69"/>
      <x:c r="BT94" s="69"/>
      <x:c r="BU94" s="69"/>
      <x:c r="BV94" s="522" t="s">
        <x:v>1909</x:v>
      </x:c>
      <x:c r="BW94" s="69"/>
      <x:c r="BX94" s="69"/>
      <x:c r="BY94" s="71"/>
      <x:c r="BZ94" s="69"/>
      <x:c r="CA94" s="71"/>
      <x:c r="CB94" s="69"/>
      <x:c r="CC94" s="71"/>
      <x:c r="CD94" s="69"/>
      <x:c r="CE94" s="69"/>
      <x:c r="CF94" s="71"/>
      <x:c r="CG94" s="69"/>
      <x:c r="CH94" s="69"/>
      <x:c r="CI94" s="69"/>
      <x:c r="CJ94" s="69"/>
      <x:c r="CK94" s="69"/>
      <x:c r="CL94" s="69">
        <x:v>1</x:v>
      </x:c>
      <x:c r="CM94" s="69"/>
      <x:c r="CN94" s="586"/>
      <x:c r="CO94" s="69"/>
      <x:c r="CP94" s="71"/>
      <x:c r="CQ94" s="69"/>
      <x:c r="CR94" s="71"/>
      <x:c r="CS94" s="69">
        <x:v>14</x:v>
      </x:c>
      <x:c r="CT94" s="69"/>
      <x:c r="CU94" s="69"/>
      <x:c r="CV94" s="69"/>
      <x:c r="CW94" s="69"/>
      <x:c r="CX94" s="69"/>
      <x:c r="CY94" s="522" t="s">
        <x:v>1909</x:v>
      </x:c>
      <x:c r="CZ94" s="69"/>
      <x:c r="DA94" s="71"/>
      <x:c r="DB94" s="69"/>
      <x:c r="DC94" s="71"/>
      <x:c r="DD94" s="69"/>
      <x:c r="DE94" s="71"/>
      <x:c r="DF94" s="69"/>
      <x:c r="DG94" s="105"/>
    </x:row>
    <x:row r="95" spans="1:111" s="275" customFormat="1" ht="18" customHeight="1">
      <x:c r="A95" s="522" t="s">
        <x:v>563</x:v>
      </x:c>
      <x:c r="B95" s="77"/>
      <x:c r="C95" s="71"/>
      <x:c r="D95" s="69"/>
      <x:c r="E95" s="71"/>
      <x:c r="F95" s="69"/>
      <x:c r="G95" s="71"/>
      <x:c r="H95" s="69"/>
      <x:c r="I95" s="71"/>
      <x:c r="J95" s="69"/>
      <x:c r="K95" s="69"/>
      <x:c r="L95" s="71"/>
      <x:c r="M95" s="69"/>
      <x:c r="N95" s="69"/>
      <x:c r="O95" s="69"/>
      <x:c r="P95" s="69"/>
      <x:c r="Q95" s="69"/>
      <x:c r="R95" s="71"/>
      <x:c r="S95" s="69"/>
      <x:c r="T95" s="71"/>
      <x:c r="U95" s="69"/>
      <x:c r="V95" s="71"/>
      <x:c r="W95" s="69"/>
      <x:c r="X95" s="69"/>
      <x:c r="Y95" s="69"/>
      <x:c r="Z95" s="69"/>
      <x:c r="AA95" s="69"/>
      <x:c r="AB95" s="69">
        <x:v>1</x:v>
      </x:c>
      <x:c r="AC95" s="69"/>
      <x:c r="AD95" s="69"/>
      <x:c r="AE95" s="69">
        <x:v>1</x:v>
      </x:c>
      <x:c r="AF95" s="69"/>
      <x:c r="AG95" s="69"/>
      <x:c r="AH95" s="69"/>
      <x:c r="AI95" s="69"/>
      <x:c r="AJ95" s="69"/>
      <x:c r="AK95" s="69"/>
      <x:c r="AL95" s="522" t="s">
        <x:v>563</x:v>
      </x:c>
      <x:c r="AM95" s="69"/>
      <x:c r="AN95" s="71"/>
      <x:c r="AO95" s="69"/>
      <x:c r="AP95" s="69"/>
      <x:c r="AQ95" s="69"/>
      <x:c r="AR95" s="71"/>
      <x:c r="AS95" s="69"/>
      <x:c r="AT95" s="71"/>
      <x:c r="AU95" s="69"/>
      <x:c r="AV95" s="69"/>
      <x:c r="AW95" s="69"/>
      <x:c r="AX95" s="69"/>
      <x:c r="AY95" s="69"/>
      <x:c r="AZ95" s="69"/>
      <x:c r="BA95" s="71"/>
      <x:c r="BB95" s="69"/>
      <x:c r="BC95" s="69"/>
      <x:c r="BD95" s="69"/>
      <x:c r="BE95" s="69"/>
      <x:c r="BF95" s="69"/>
      <x:c r="BG95" s="69"/>
      <x:c r="BH95" s="69"/>
      <x:c r="BI95" s="69"/>
      <x:c r="BJ95" s="71"/>
      <x:c r="BK95" s="69"/>
      <x:c r="BL95" s="71"/>
      <x:c r="BM95" s="69"/>
      <x:c r="BN95" s="71"/>
      <x:c r="BO95" s="69"/>
      <x:c r="BP95" s="71"/>
      <x:c r="BQ95" s="69"/>
      <x:c r="BR95" s="69"/>
      <x:c r="BS95" s="69"/>
      <x:c r="BT95" s="69"/>
      <x:c r="BU95" s="69"/>
      <x:c r="BV95" s="522" t="s">
        <x:v>563</x:v>
      </x:c>
      <x:c r="BW95" s="69"/>
      <x:c r="BX95" s="69"/>
      <x:c r="BY95" s="71"/>
      <x:c r="BZ95" s="69"/>
      <x:c r="CA95" s="71"/>
      <x:c r="CB95" s="69"/>
      <x:c r="CC95" s="71"/>
      <x:c r="CD95" s="69"/>
      <x:c r="CE95" s="69"/>
      <x:c r="CF95" s="71"/>
      <x:c r="CG95" s="69"/>
      <x:c r="CH95" s="69"/>
      <x:c r="CI95" s="69"/>
      <x:c r="CJ95" s="69"/>
      <x:c r="CK95" s="69"/>
      <x:c r="CL95" s="69"/>
      <x:c r="CM95" s="69"/>
      <x:c r="CN95" s="586"/>
      <x:c r="CO95" s="69"/>
      <x:c r="CP95" s="71"/>
      <x:c r="CQ95" s="69"/>
      <x:c r="CR95" s="71"/>
      <x:c r="CS95" s="69"/>
      <x:c r="CT95" s="69"/>
      <x:c r="CU95" s="69"/>
      <x:c r="CV95" s="69"/>
      <x:c r="CW95" s="69"/>
      <x:c r="CX95" s="69"/>
      <x:c r="CY95" s="522" t="s">
        <x:v>563</x:v>
      </x:c>
      <x:c r="CZ95" s="69"/>
      <x:c r="DA95" s="71"/>
      <x:c r="DB95" s="69"/>
      <x:c r="DC95" s="71"/>
      <x:c r="DD95" s="69"/>
      <x:c r="DE95" s="71"/>
      <x:c r="DF95" s="69"/>
      <x:c r="DG95" s="105"/>
    </x:row>
    <x:row r="96" spans="1:111" s="275" customFormat="1" ht="18" customHeight="1">
      <x:c r="A96" s="522" t="s">
        <x:v>245</x:v>
      </x:c>
      <x:c r="B96" s="77"/>
      <x:c r="C96" s="71"/>
      <x:c r="D96" s="69"/>
      <x:c r="E96" s="71"/>
      <x:c r="F96" s="69"/>
      <x:c r="G96" s="71"/>
      <x:c r="H96" s="69"/>
      <x:c r="I96" s="71"/>
      <x:c r="J96" s="69"/>
      <x:c r="K96" s="69"/>
      <x:c r="L96" s="71"/>
      <x:c r="M96" s="69"/>
      <x:c r="N96" s="69"/>
      <x:c r="O96" s="69"/>
      <x:c r="P96" s="69"/>
      <x:c r="Q96" s="69"/>
      <x:c r="R96" s="71"/>
      <x:c r="S96" s="69">
        <x:v>0</x:v>
      </x:c>
      <x:c r="T96" s="71">
        <x:v>0</x:v>
      </x:c>
      <x:c r="U96" s="69"/>
      <x:c r="V96" s="71"/>
      <x:c r="W96" s="69"/>
      <x:c r="X96" s="69"/>
      <x:c r="Y96" s="69"/>
      <x:c r="Z96" s="69"/>
      <x:c r="AA96" s="69"/>
      <x:c r="AB96" s="69"/>
      <x:c r="AC96" s="69"/>
      <x:c r="AD96" s="69"/>
      <x:c r="AE96" s="69"/>
      <x:c r="AF96" s="69"/>
      <x:c r="AG96" s="69"/>
      <x:c r="AH96" s="69"/>
      <x:c r="AI96" s="69"/>
      <x:c r="AJ96" s="69"/>
      <x:c r="AK96" s="69"/>
      <x:c r="AL96" s="522" t="s">
        <x:v>245</x:v>
      </x:c>
      <x:c r="AM96" s="69"/>
      <x:c r="AN96" s="71"/>
      <x:c r="AO96" s="69"/>
      <x:c r="AP96" s="69"/>
      <x:c r="AQ96" s="69"/>
      <x:c r="AR96" s="71"/>
      <x:c r="AS96" s="69"/>
      <x:c r="AT96" s="71"/>
      <x:c r="AU96" s="69"/>
      <x:c r="AV96" s="69"/>
      <x:c r="AW96" s="69"/>
      <x:c r="AX96" s="69"/>
      <x:c r="AY96" s="69"/>
      <x:c r="AZ96" s="69"/>
      <x:c r="BA96" s="71"/>
      <x:c r="BB96" s="69"/>
      <x:c r="BC96" s="69"/>
      <x:c r="BD96" s="69"/>
      <x:c r="BE96" s="69">
        <x:v>1</x:v>
      </x:c>
      <x:c r="BF96" s="69">
        <x:v>10</x:v>
      </x:c>
      <x:c r="BG96" s="69"/>
      <x:c r="BH96" s="69"/>
      <x:c r="BI96" s="69"/>
      <x:c r="BJ96" s="71"/>
      <x:c r="BK96" s="69"/>
      <x:c r="BL96" s="71"/>
      <x:c r="BM96" s="69"/>
      <x:c r="BN96" s="71"/>
      <x:c r="BO96" s="69"/>
      <x:c r="BP96" s="71"/>
      <x:c r="BQ96" s="69"/>
      <x:c r="BR96" s="69"/>
      <x:c r="BS96" s="69"/>
      <x:c r="BT96" s="69"/>
      <x:c r="BU96" s="69"/>
      <x:c r="BV96" s="522" t="s">
        <x:v>245</x:v>
      </x:c>
      <x:c r="BW96" s="69"/>
      <x:c r="BX96" s="69"/>
      <x:c r="BY96" s="71"/>
      <x:c r="BZ96" s="69"/>
      <x:c r="CA96" s="71"/>
      <x:c r="CB96" s="69"/>
      <x:c r="CC96" s="71"/>
      <x:c r="CD96" s="69"/>
      <x:c r="CE96" s="69"/>
      <x:c r="CF96" s="71"/>
      <x:c r="CG96" s="69"/>
      <x:c r="CH96" s="69"/>
      <x:c r="CI96" s="69"/>
      <x:c r="CJ96" s="69"/>
      <x:c r="CK96" s="69"/>
      <x:c r="CL96" s="69"/>
      <x:c r="CM96" s="69"/>
      <x:c r="CN96" s="586"/>
      <x:c r="CO96" s="69"/>
      <x:c r="CP96" s="71"/>
      <x:c r="CQ96" s="69"/>
      <x:c r="CR96" s="71"/>
      <x:c r="CS96" s="69"/>
      <x:c r="CT96" s="69"/>
      <x:c r="CU96" s="69"/>
      <x:c r="CV96" s="69"/>
      <x:c r="CW96" s="69"/>
      <x:c r="CX96" s="69"/>
      <x:c r="CY96" s="522" t="s">
        <x:v>245</x:v>
      </x:c>
      <x:c r="CZ96" s="69"/>
      <x:c r="DA96" s="71"/>
      <x:c r="DB96" s="69"/>
      <x:c r="DC96" s="71"/>
      <x:c r="DD96" s="69"/>
      <x:c r="DE96" s="71"/>
      <x:c r="DF96" s="69"/>
      <x:c r="DG96" s="105"/>
    </x:row>
    <x:row r="97" spans="1:111" s="275" customFormat="1" ht="18" customHeight="1">
      <x:c r="A97" s="288" t="s">
        <x:v>1142</x:v>
      </x:c>
      <x:c r="B97" s="77">
        <x:f t="shared" ref="B97:AK97" si="72">SUM(B98,B99)</x:f>
        <x:v>2</x:v>
      </x:c>
      <x:c r="C97" s="71">
        <x:f t="shared" si="72"/>
        <x:v>12551</x:v>
      </x:c>
      <x:c r="D97" s="69">
        <x:f t="shared" si="72"/>
        <x:v>2</x:v>
      </x:c>
      <x:c r="E97" s="71">
        <x:f t="shared" si="72"/>
        <x:v>38790</x:v>
      </x:c>
      <x:c r="F97" s="69">
        <x:f t="shared" si="72"/>
        <x:v>0</x:v>
      </x:c>
      <x:c r="G97" s="71">
        <x:f t="shared" si="72"/>
        <x:v>0</x:v>
      </x:c>
      <x:c r="H97" s="69">
        <x:f t="shared" si="72"/>
        <x:v>0</x:v>
      </x:c>
      <x:c r="I97" s="71">
        <x:f t="shared" si="72"/>
        <x:v>0</x:v>
      </x:c>
      <x:c r="J97" s="69">
        <x:f t="shared" si="72"/>
        <x:v>0</x:v>
      </x:c>
      <x:c r="K97" s="69">
        <x:f t="shared" si="72"/>
        <x:v>0</x:v>
      </x:c>
      <x:c r="L97" s="71">
        <x:f t="shared" si="72"/>
        <x:v>0</x:v>
      </x:c>
      <x:c r="M97" s="69">
        <x:f t="shared" si="72"/>
        <x:v>0</x:v>
      </x:c>
      <x:c r="N97" s="69">
        <x:f t="shared" si="72"/>
        <x:v>0</x:v>
      </x:c>
      <x:c r="O97" s="69">
        <x:f t="shared" si="72"/>
        <x:v>0</x:v>
      </x:c>
      <x:c r="P97" s="69">
        <x:f t="shared" si="72"/>
        <x:v>0</x:v>
      </x:c>
      <x:c r="Q97" s="69">
        <x:f t="shared" si="72"/>
        <x:v>0</x:v>
      </x:c>
      <x:c r="R97" s="71">
        <x:f t="shared" si="72"/>
        <x:v>0</x:v>
      </x:c>
      <x:c r="S97" s="69">
        <x:f t="shared" si="72"/>
        <x:v>11</x:v>
      </x:c>
      <x:c r="T97" s="71">
        <x:f t="shared" si="72"/>
        <x:v>277</x:v>
      </x:c>
      <x:c r="U97" s="69">
        <x:f t="shared" si="72"/>
        <x:v>0</x:v>
      </x:c>
      <x:c r="V97" s="71">
        <x:f t="shared" si="72"/>
        <x:v>0</x:v>
      </x:c>
      <x:c r="W97" s="69">
        <x:f t="shared" si="72"/>
        <x:v>1</x:v>
      </x:c>
      <x:c r="X97" s="69">
        <x:f t="shared" si="72"/>
        <x:v>311</x:v>
      </x:c>
      <x:c r="Y97" s="69">
        <x:f t="shared" si="72"/>
        <x:v>0</x:v>
      </x:c>
      <x:c r="Z97" s="69">
        <x:f t="shared" si="72"/>
        <x:v>0</x:v>
      </x:c>
      <x:c r="AA97" s="69">
        <x:f t="shared" si="72"/>
        <x:v>5</x:v>
      </x:c>
      <x:c r="AB97" s="69">
        <x:f t="shared" si="72"/>
        <x:v>0</x:v>
      </x:c>
      <x:c r="AC97" s="69">
        <x:f t="shared" si="72"/>
        <x:v>0</x:v>
      </x:c>
      <x:c r="AD97" s="69">
        <x:f t="shared" si="72"/>
        <x:v>9</x:v>
      </x:c>
      <x:c r="AE97" s="69">
        <x:f t="shared" si="72"/>
        <x:v>0</x:v>
      </x:c>
      <x:c r="AF97" s="69">
        <x:f t="shared" si="72"/>
        <x:v>4</x:v>
      </x:c>
      <x:c r="AG97" s="69">
        <x:f t="shared" si="72"/>
        <x:v>3</x:v>
      </x:c>
      <x:c r="AH97" s="69">
        <x:f t="shared" si="72"/>
        <x:v>0</x:v>
      </x:c>
      <x:c r="AI97" s="69">
        <x:f t="shared" si="72"/>
        <x:v>0</x:v>
      </x:c>
      <x:c r="AJ97" s="69">
        <x:f t="shared" si="72"/>
        <x:v>0</x:v>
      </x:c>
      <x:c r="AK97" s="69">
        <x:f t="shared" si="72"/>
        <x:v>87</x:v>
      </x:c>
      <x:c r="AL97" s="288" t="s">
        <x:v>1142</x:v>
      </x:c>
      <x:c r="AM97" s="69">
        <x:f t="shared" ref="AM97:BU97" si="73">SUM(AM98,AM99)</x:f>
        <x:v>2</x:v>
      </x:c>
      <x:c r="AN97" s="71">
        <x:f t="shared" si="73"/>
        <x:v>15500</x:v>
      </x:c>
      <x:c r="AO97" s="69">
        <x:f t="shared" si="73"/>
        <x:v>0</x:v>
      </x:c>
      <x:c r="AP97" s="69">
        <x:f t="shared" si="73"/>
        <x:v>0</x:v>
      </x:c>
      <x:c r="AQ97" s="69">
        <x:f t="shared" si="73"/>
        <x:v>0</x:v>
      </x:c>
      <x:c r="AR97" s="71">
        <x:f t="shared" si="73"/>
        <x:v>0</x:v>
      </x:c>
      <x:c r="AS97" s="69">
        <x:f t="shared" si="73"/>
        <x:v>1</x:v>
      </x:c>
      <x:c r="AT97" s="71">
        <x:f t="shared" si="73"/>
        <x:v>2600</x:v>
      </x:c>
      <x:c r="AU97" s="69">
        <x:f t="shared" si="73"/>
        <x:v>1</x:v>
      </x:c>
      <x:c r="AV97" s="69">
        <x:f t="shared" si="73"/>
        <x:v>1</x:v>
      </x:c>
      <x:c r="AW97" s="69">
        <x:f t="shared" si="73"/>
        <x:v>2</x:v>
      </x:c>
      <x:c r="AX97" s="69">
        <x:f t="shared" si="73"/>
        <x:v>2</x:v>
      </x:c>
      <x:c r="AY97" s="69">
        <x:f t="shared" si="73"/>
        <x:v>1</x:v>
      </x:c>
      <x:c r="AZ97" s="69">
        <x:f t="shared" si="73"/>
        <x:v>1</x:v>
      </x:c>
      <x:c r="BA97" s="71">
        <x:f t="shared" si="73"/>
        <x:v>2</x:v>
      </x:c>
      <x:c r="BB97" s="69">
        <x:f t="shared" si="73"/>
        <x:v>0</x:v>
      </x:c>
      <x:c r="BC97" s="69">
        <x:f t="shared" si="73"/>
        <x:v>0</x:v>
      </x:c>
      <x:c r="BD97" s="69">
        <x:f t="shared" si="73"/>
        <x:v>1</x:v>
      </x:c>
      <x:c r="BE97" s="69">
        <x:f t="shared" si="73"/>
        <x:v>2</x:v>
      </x:c>
      <x:c r="BF97" s="69">
        <x:f t="shared" si="73"/>
        <x:v>126</x:v>
      </x:c>
      <x:c r="BG97" s="69">
        <x:f t="shared" si="73"/>
        <x:v>0</x:v>
      </x:c>
      <x:c r="BH97" s="69">
        <x:f t="shared" si="73"/>
        <x:v>0</x:v>
      </x:c>
      <x:c r="BI97" s="69">
        <x:f t="shared" si="73"/>
        <x:v>0</x:v>
      </x:c>
      <x:c r="BJ97" s="71">
        <x:f t="shared" si="73"/>
        <x:v>0</x:v>
      </x:c>
      <x:c r="BK97" s="69">
        <x:f t="shared" si="73"/>
        <x:v>0</x:v>
      </x:c>
      <x:c r="BL97" s="71">
        <x:f t="shared" si="73"/>
        <x:v>0</x:v>
      </x:c>
      <x:c r="BM97" s="69">
        <x:f t="shared" si="73"/>
        <x:v>0</x:v>
      </x:c>
      <x:c r="BN97" s="71">
        <x:f t="shared" si="73"/>
        <x:v>0</x:v>
      </x:c>
      <x:c r="BO97" s="69">
        <x:f t="shared" si="73"/>
        <x:v>0</x:v>
      </x:c>
      <x:c r="BP97" s="71">
        <x:f t="shared" si="73"/>
        <x:v>0</x:v>
      </x:c>
      <x:c r="BQ97" s="69">
        <x:f t="shared" si="73"/>
        <x:v>0</x:v>
      </x:c>
      <x:c r="BR97" s="69">
        <x:f t="shared" si="73"/>
        <x:v>0</x:v>
      </x:c>
      <x:c r="BS97" s="69">
        <x:f t="shared" si="73"/>
        <x:v>0</x:v>
      </x:c>
      <x:c r="BT97" s="69">
        <x:f t="shared" si="73"/>
        <x:v>0</x:v>
      </x:c>
      <x:c r="BU97" s="69">
        <x:f t="shared" si="73"/>
        <x:v>0</x:v>
      </x:c>
      <x:c r="BV97" s="288" t="s">
        <x:v>1142</x:v>
      </x:c>
      <x:c r="BW97" s="69">
        <x:f t="shared" ref="BW97:CX97" si="74">SUM(BW98,BW99)</x:f>
        <x:v>1</x:v>
      </x:c>
      <x:c r="BX97" s="69">
        <x:f t="shared" si="74"/>
        <x:v>220</x:v>
      </x:c>
      <x:c r="BY97" s="71">
        <x:f t="shared" si="74"/>
        <x:v>6000</x:v>
      </x:c>
      <x:c r="BZ97" s="69">
        <x:f t="shared" si="74"/>
        <x:v>0</x:v>
      </x:c>
      <x:c r="CA97" s="71">
        <x:f t="shared" si="74"/>
        <x:v>0</x:v>
      </x:c>
      <x:c r="CB97" s="69">
        <x:f t="shared" si="74"/>
        <x:v>0</x:v>
      </x:c>
      <x:c r="CC97" s="71">
        <x:f t="shared" si="74"/>
        <x:v>0</x:v>
      </x:c>
      <x:c r="CD97" s="69">
        <x:f t="shared" si="74"/>
        <x:v>0</x:v>
      </x:c>
      <x:c r="CE97" s="69">
        <x:f t="shared" si="74"/>
        <x:v>6</x:v>
      </x:c>
      <x:c r="CF97" s="71">
        <x:f t="shared" si="74"/>
        <x:v>6</x:v>
      </x:c>
      <x:c r="CG97" s="69">
        <x:f t="shared" si="74"/>
        <x:v>0</x:v>
      </x:c>
      <x:c r="CH97" s="69">
        <x:f t="shared" si="74"/>
        <x:v>0</x:v>
      </x:c>
      <x:c r="CI97" s="69">
        <x:f t="shared" si="74"/>
        <x:v>0</x:v>
      </x:c>
      <x:c r="CJ97" s="69">
        <x:f t="shared" si="74"/>
        <x:v>6</x:v>
      </x:c>
      <x:c r="CK97" s="69">
        <x:f t="shared" si="74"/>
        <x:v>0</x:v>
      </x:c>
      <x:c r="CL97" s="69">
        <x:f t="shared" si="74"/>
        <x:v>0</x:v>
      </x:c>
      <x:c r="CM97" s="69">
        <x:f t="shared" si="74"/>
        <x:v>0</x:v>
      </x:c>
      <x:c r="CN97" s="69">
        <x:f t="shared" si="74"/>
        <x:v>0</x:v>
      </x:c>
      <x:c r="CO97" s="69">
        <x:f t="shared" si="74"/>
        <x:v>1</x:v>
      </x:c>
      <x:c r="CP97" s="71">
        <x:f t="shared" si="74"/>
        <x:v>27</x:v>
      </x:c>
      <x:c r="CQ97" s="69">
        <x:f t="shared" si="74"/>
        <x:v>20</x:v>
      </x:c>
      <x:c r="CR97" s="71">
        <x:f t="shared" si="74"/>
        <x:v>3804</x:v>
      </x:c>
      <x:c r="CS97" s="69">
        <x:f t="shared" si="74"/>
        <x:v>0</x:v>
      </x:c>
      <x:c r="CT97" s="69">
        <x:f t="shared" si="74"/>
        <x:v>0</x:v>
      </x:c>
      <x:c r="CU97" s="69">
        <x:f t="shared" si="74"/>
        <x:v>0</x:v>
      </x:c>
      <x:c r="CV97" s="69">
        <x:f t="shared" si="74"/>
        <x:v>0</x:v>
      </x:c>
      <x:c r="CW97" s="69">
        <x:f t="shared" si="74"/>
        <x:v>0</x:v>
      </x:c>
      <x:c r="CX97" s="69">
        <x:f t="shared" si="74"/>
        <x:v>0</x:v>
      </x:c>
      <x:c r="CY97" s="288" t="s">
        <x:v>1142</x:v>
      </x:c>
      <x:c r="CZ97" s="69">
        <x:f>SUM(CZ98,CZ99)</x:f>
        <x:v>0</x:v>
      </x:c>
      <x:c r="DA97" s="71">
        <x:f t="shared" ref="DA97:DG97" si="75">SUM(DA98,DA99)</x:f>
        <x:v>0</x:v>
      </x:c>
      <x:c r="DB97" s="69">
        <x:f t="shared" si="75"/>
        <x:v>0</x:v>
      </x:c>
      <x:c r="DC97" s="71">
        <x:f t="shared" si="75"/>
        <x:v>0</x:v>
      </x:c>
      <x:c r="DD97" s="69">
        <x:f t="shared" si="75"/>
        <x:v>0</x:v>
      </x:c>
      <x:c r="DE97" s="71">
        <x:f t="shared" si="75"/>
        <x:v>0</x:v>
      </x:c>
      <x:c r="DF97" s="69">
        <x:f t="shared" si="75"/>
        <x:v>0</x:v>
      </x:c>
      <x:c r="DG97" s="105">
        <x:f t="shared" si="75"/>
        <x:v>0</x:v>
      </x:c>
    </x:row>
    <x:row r="98" spans="1:111" s="275" customFormat="1" ht="18" customHeight="1">
      <x:c r="A98" s="522" t="s">
        <x:v>2890</x:v>
      </x:c>
      <x:c r="B98" s="77">
        <x:v>1</x:v>
      </x:c>
      <x:c r="C98" s="71">
        <x:v>7060</x:v>
      </x:c>
      <x:c r="D98" s="69">
        <x:v>1</x:v>
      </x:c>
      <x:c r="E98" s="71">
        <x:v>37040</x:v>
      </x:c>
      <x:c r="F98" s="69"/>
      <x:c r="G98" s="71"/>
      <x:c r="H98" s="69"/>
      <x:c r="I98" s="71"/>
      <x:c r="J98" s="69"/>
      <x:c r="K98" s="69"/>
      <x:c r="L98" s="71"/>
      <x:c r="M98" s="69"/>
      <x:c r="N98" s="69"/>
      <x:c r="O98" s="69"/>
      <x:c r="P98" s="69"/>
      <x:c r="Q98" s="69"/>
      <x:c r="R98" s="71"/>
      <x:c r="S98" s="69">
        <x:v>10</x:v>
      </x:c>
      <x:c r="T98" s="71">
        <x:v>268</x:v>
      </x:c>
      <x:c r="U98" s="69"/>
      <x:c r="V98" s="71"/>
      <x:c r="W98" s="69">
        <x:v>1</x:v>
      </x:c>
      <x:c r="X98" s="69">
        <x:v>282</x:v>
      </x:c>
      <x:c r="Y98" s="69"/>
      <x:c r="Z98" s="69"/>
      <x:c r="AA98" s="69">
        <x:v>4</x:v>
      </x:c>
      <x:c r="AB98" s="69"/>
      <x:c r="AC98" s="69"/>
      <x:c r="AD98" s="69">
        <x:v>7</x:v>
      </x:c>
      <x:c r="AE98" s="69"/>
      <x:c r="AF98" s="69">
        <x:v>4</x:v>
      </x:c>
      <x:c r="AG98" s="69">
        <x:v>2</x:v>
      </x:c>
      <x:c r="AH98" s="69"/>
      <x:c r="AI98" s="69"/>
      <x:c r="AJ98" s="69"/>
      <x:c r="AK98" s="69">
        <x:v>81</x:v>
      </x:c>
      <x:c r="AL98" s="522" t="s">
        <x:v>2890</x:v>
      </x:c>
      <x:c r="AM98" s="69">
        <x:v>2</x:v>
      </x:c>
      <x:c r="AN98" s="71">
        <x:v>15500</x:v>
      </x:c>
      <x:c r="AO98" s="69"/>
      <x:c r="AP98" s="69"/>
      <x:c r="AQ98" s="69"/>
      <x:c r="AR98" s="71"/>
      <x:c r="AS98" s="69">
        <x:v>1</x:v>
      </x:c>
      <x:c r="AT98" s="71">
        <x:v>2600</x:v>
      </x:c>
      <x:c r="AU98" s="69">
        <x:v>1</x:v>
      </x:c>
      <x:c r="AV98" s="69">
        <x:v>1</x:v>
      </x:c>
      <x:c r="AW98" s="69">
        <x:v>2</x:v>
      </x:c>
      <x:c r="AX98" s="69">
        <x:v>2</x:v>
      </x:c>
      <x:c r="AY98" s="69">
        <x:v>1</x:v>
      </x:c>
      <x:c r="AZ98" s="69">
        <x:v>1</x:v>
      </x:c>
      <x:c r="BA98" s="71">
        <x:v>2</x:v>
      </x:c>
      <x:c r="BB98" s="69"/>
      <x:c r="BC98" s="69"/>
      <x:c r="BD98" s="69">
        <x:v>1</x:v>
      </x:c>
      <x:c r="BE98" s="69">
        <x:v>1</x:v>
      </x:c>
      <x:c r="BF98" s="69">
        <x:v>108</x:v>
      </x:c>
      <x:c r="BG98" s="69"/>
      <x:c r="BH98" s="69"/>
      <x:c r="BI98" s="69"/>
      <x:c r="BJ98" s="71"/>
      <x:c r="BK98" s="69"/>
      <x:c r="BL98" s="71"/>
      <x:c r="BM98" s="69"/>
      <x:c r="BN98" s="71"/>
      <x:c r="BO98" s="69"/>
      <x:c r="BP98" s="71"/>
      <x:c r="BQ98" s="69"/>
      <x:c r="BR98" s="69"/>
      <x:c r="BS98" s="69"/>
      <x:c r="BT98" s="69"/>
      <x:c r="BU98" s="69"/>
      <x:c r="BV98" s="522" t="s">
        <x:v>2890</x:v>
      </x:c>
      <x:c r="BW98" s="69">
        <x:v>1</x:v>
      </x:c>
      <x:c r="BX98" s="69">
        <x:v>220</x:v>
      </x:c>
      <x:c r="BY98" s="71">
        <x:v>6000</x:v>
      </x:c>
      <x:c r="BZ98" s="69"/>
      <x:c r="CA98" s="71"/>
      <x:c r="CB98" s="69"/>
      <x:c r="CC98" s="71"/>
      <x:c r="CD98" s="69"/>
      <x:c r="CE98" s="69">
        <x:v>6</x:v>
      </x:c>
      <x:c r="CF98" s="71">
        <x:v>6</x:v>
      </x:c>
      <x:c r="CG98" s="69"/>
      <x:c r="CH98" s="69"/>
      <x:c r="CI98" s="69"/>
      <x:c r="CJ98" s="69">
        <x:v>6</x:v>
      </x:c>
      <x:c r="CK98" s="69"/>
      <x:c r="CL98" s="69"/>
      <x:c r="CM98" s="69"/>
      <x:c r="CN98" s="69"/>
      <x:c r="CO98" s="69">
        <x:v>1</x:v>
      </x:c>
      <x:c r="CP98" s="71">
        <x:v>27</x:v>
      </x:c>
      <x:c r="CQ98" s="69">
        <x:v>10</x:v>
      </x:c>
      <x:c r="CR98" s="71">
        <x:v>2910</x:v>
      </x:c>
      <x:c r="CS98" s="69"/>
      <x:c r="CT98" s="69"/>
      <x:c r="CU98" s="69"/>
      <x:c r="CV98" s="69"/>
      <x:c r="CW98" s="69"/>
      <x:c r="CX98" s="69"/>
      <x:c r="CY98" s="522" t="s">
        <x:v>2890</x:v>
      </x:c>
      <x:c r="CZ98" s="69"/>
      <x:c r="DA98" s="71"/>
      <x:c r="DB98" s="69"/>
      <x:c r="DC98" s="71"/>
      <x:c r="DD98" s="69"/>
      <x:c r="DE98" s="71"/>
      <x:c r="DF98" s="69"/>
      <x:c r="DG98" s="105"/>
    </x:row>
    <x:row r="99" spans="1:111" s="275" customFormat="1" ht="18" customHeight="1">
      <x:c r="A99" s="522" t="s">
        <x:v>2741</x:v>
      </x:c>
      <x:c r="B99" s="77">
        <x:v>1</x:v>
      </x:c>
      <x:c r="C99" s="71">
        <x:v>5491</x:v>
      </x:c>
      <x:c r="D99" s="69">
        <x:v>1</x:v>
      </x:c>
      <x:c r="E99" s="71">
        <x:v>1750</x:v>
      </x:c>
      <x:c r="F99" s="69"/>
      <x:c r="G99" s="71"/>
      <x:c r="H99" s="69"/>
      <x:c r="I99" s="71"/>
      <x:c r="J99" s="69"/>
      <x:c r="K99" s="69"/>
      <x:c r="L99" s="71"/>
      <x:c r="M99" s="69"/>
      <x:c r="N99" s="69"/>
      <x:c r="O99" s="69"/>
      <x:c r="P99" s="69"/>
      <x:c r="Q99" s="69"/>
      <x:c r="R99" s="71"/>
      <x:c r="S99" s="69">
        <x:v>1</x:v>
      </x:c>
      <x:c r="T99" s="71">
        <x:v>9</x:v>
      </x:c>
      <x:c r="U99" s="69"/>
      <x:c r="V99" s="71"/>
      <x:c r="W99" s="69"/>
      <x:c r="X99" s="69">
        <x:v>29</x:v>
      </x:c>
      <x:c r="Y99" s="69"/>
      <x:c r="Z99" s="69"/>
      <x:c r="AA99" s="69">
        <x:v>1</x:v>
      </x:c>
      <x:c r="AB99" s="69"/>
      <x:c r="AC99" s="69"/>
      <x:c r="AD99" s="69">
        <x:v>2</x:v>
      </x:c>
      <x:c r="AE99" s="69"/>
      <x:c r="AF99" s="69"/>
      <x:c r="AG99" s="69">
        <x:v>1</x:v>
      </x:c>
      <x:c r="AH99" s="69"/>
      <x:c r="AI99" s="69"/>
      <x:c r="AJ99" s="69"/>
      <x:c r="AK99" s="69">
        <x:v>6</x:v>
      </x:c>
      <x:c r="AL99" s="522" t="s">
        <x:v>2741</x:v>
      </x:c>
      <x:c r="AM99" s="69"/>
      <x:c r="AN99" s="71"/>
      <x:c r="AO99" s="69"/>
      <x:c r="AP99" s="69"/>
      <x:c r="AQ99" s="69"/>
      <x:c r="AR99" s="71"/>
      <x:c r="AS99" s="69"/>
      <x:c r="AT99" s="71"/>
      <x:c r="AU99" s="69"/>
      <x:c r="AV99" s="69"/>
      <x:c r="AW99" s="69"/>
      <x:c r="AX99" s="69"/>
      <x:c r="AY99" s="69"/>
      <x:c r="AZ99" s="69"/>
      <x:c r="BA99" s="71"/>
      <x:c r="BB99" s="69"/>
      <x:c r="BC99" s="69"/>
      <x:c r="BD99" s="69"/>
      <x:c r="BE99" s="69">
        <x:v>1</x:v>
      </x:c>
      <x:c r="BF99" s="69">
        <x:v>18</x:v>
      </x:c>
      <x:c r="BG99" s="69"/>
      <x:c r="BH99" s="69"/>
      <x:c r="BI99" s="69"/>
      <x:c r="BJ99" s="71"/>
      <x:c r="BK99" s="69"/>
      <x:c r="BL99" s="71"/>
      <x:c r="BM99" s="69"/>
      <x:c r="BN99" s="71"/>
      <x:c r="BO99" s="69"/>
      <x:c r="BP99" s="71"/>
      <x:c r="BQ99" s="69"/>
      <x:c r="BR99" s="69"/>
      <x:c r="BS99" s="69"/>
      <x:c r="BT99" s="69"/>
      <x:c r="BU99" s="69"/>
      <x:c r="BV99" s="522" t="s">
        <x:v>2741</x:v>
      </x:c>
      <x:c r="BW99" s="69"/>
      <x:c r="BX99" s="69"/>
      <x:c r="BY99" s="71"/>
      <x:c r="BZ99" s="69"/>
      <x:c r="CA99" s="71"/>
      <x:c r="CB99" s="69"/>
      <x:c r="CC99" s="71"/>
      <x:c r="CD99" s="69"/>
      <x:c r="CE99" s="69"/>
      <x:c r="CF99" s="71"/>
      <x:c r="CG99" s="69"/>
      <x:c r="CH99" s="69"/>
      <x:c r="CI99" s="69"/>
      <x:c r="CJ99" s="69"/>
      <x:c r="CK99" s="69"/>
      <x:c r="CL99" s="69"/>
      <x:c r="CM99" s="69"/>
      <x:c r="CN99" s="69"/>
      <x:c r="CO99" s="69"/>
      <x:c r="CP99" s="71"/>
      <x:c r="CQ99" s="69">
        <x:v>10</x:v>
      </x:c>
      <x:c r="CR99" s="71">
        <x:v>894</x:v>
      </x:c>
      <x:c r="CS99" s="69"/>
      <x:c r="CT99" s="69"/>
      <x:c r="CU99" s="69"/>
      <x:c r="CV99" s="69"/>
      <x:c r="CW99" s="69"/>
      <x:c r="CX99" s="69"/>
      <x:c r="CY99" s="522" t="s">
        <x:v>2741</x:v>
      </x:c>
      <x:c r="CZ99" s="69"/>
      <x:c r="DA99" s="71"/>
      <x:c r="DB99" s="69"/>
      <x:c r="DC99" s="71"/>
      <x:c r="DD99" s="69"/>
      <x:c r="DE99" s="71"/>
      <x:c r="DF99" s="69"/>
      <x:c r="DG99" s="105"/>
    </x:row>
    <x:row r="100" spans="1:111" s="275" customFormat="1" ht="18" customHeight="1">
      <x:c r="A100" s="288" t="s">
        <x:v>1541</x:v>
      </x:c>
      <x:c r="B100" s="77">
        <x:f t="shared" ref="B100:AK100" si="76">SUM(B101:B106)</x:f>
        <x:v>1</x:v>
      </x:c>
      <x:c r="C100" s="71">
        <x:f t="shared" si="76"/>
        <x:v>1600</x:v>
      </x:c>
      <x:c r="D100" s="69">
        <x:f t="shared" si="76"/>
        <x:v>0</x:v>
      </x:c>
      <x:c r="E100" s="71">
        <x:f t="shared" si="76"/>
        <x:v>0</x:v>
      </x:c>
      <x:c r="F100" s="69">
        <x:f t="shared" si="76"/>
        <x:v>0</x:v>
      </x:c>
      <x:c r="G100" s="71">
        <x:f t="shared" si="76"/>
        <x:v>0</x:v>
      </x:c>
      <x:c r="H100" s="69">
        <x:f t="shared" si="76"/>
        <x:v>0</x:v>
      </x:c>
      <x:c r="I100" s="71">
        <x:f t="shared" si="76"/>
        <x:v>0</x:v>
      </x:c>
      <x:c r="J100" s="69">
        <x:f t="shared" si="76"/>
        <x:v>1</x:v>
      </x:c>
      <x:c r="K100" s="69">
        <x:f t="shared" si="76"/>
        <x:v>0</x:v>
      </x:c>
      <x:c r="L100" s="71">
        <x:f t="shared" si="76"/>
        <x:v>0</x:v>
      </x:c>
      <x:c r="M100" s="69">
        <x:f t="shared" si="76"/>
        <x:v>2</x:v>
      </x:c>
      <x:c r="N100" s="69">
        <x:f t="shared" si="76"/>
        <x:v>0</x:v>
      </x:c>
      <x:c r="O100" s="69">
        <x:f t="shared" si="76"/>
        <x:v>0</x:v>
      </x:c>
      <x:c r="P100" s="69">
        <x:f t="shared" si="76"/>
        <x:v>0</x:v>
      </x:c>
      <x:c r="Q100" s="69">
        <x:f t="shared" si="76"/>
        <x:v>0</x:v>
      </x:c>
      <x:c r="R100" s="71">
        <x:f t="shared" si="76"/>
        <x:v>0</x:v>
      </x:c>
      <x:c r="S100" s="69">
        <x:f t="shared" si="76"/>
        <x:v>5</x:v>
      </x:c>
      <x:c r="T100" s="71">
        <x:f t="shared" si="76"/>
        <x:v>73</x:v>
      </x:c>
      <x:c r="U100" s="69">
        <x:f t="shared" si="76"/>
        <x:v>0</x:v>
      </x:c>
      <x:c r="V100" s="71">
        <x:f t="shared" si="76"/>
        <x:v>0</x:v>
      </x:c>
      <x:c r="W100" s="69">
        <x:f t="shared" si="76"/>
        <x:v>3</x:v>
      </x:c>
      <x:c r="X100" s="69">
        <x:f t="shared" si="76"/>
        <x:v>30</x:v>
      </x:c>
      <x:c r="Y100" s="69">
        <x:f t="shared" si="76"/>
        <x:v>0</x:v>
      </x:c>
      <x:c r="Z100" s="69">
        <x:f t="shared" si="76"/>
        <x:v>0</x:v>
      </x:c>
      <x:c r="AA100" s="69">
        <x:f t="shared" si="76"/>
        <x:v>0</x:v>
      </x:c>
      <x:c r="AB100" s="69">
        <x:f t="shared" si="76"/>
        <x:v>0</x:v>
      </x:c>
      <x:c r="AC100" s="69">
        <x:f t="shared" si="76"/>
        <x:v>1</x:v>
      </x:c>
      <x:c r="AD100" s="69">
        <x:f t="shared" si="76"/>
        <x:v>0</x:v>
      </x:c>
      <x:c r="AE100" s="69">
        <x:f t="shared" si="76"/>
        <x:v>0</x:v>
      </x:c>
      <x:c r="AF100" s="69">
        <x:f t="shared" si="76"/>
        <x:v>0</x:v>
      </x:c>
      <x:c r="AG100" s="69">
        <x:f t="shared" si="76"/>
        <x:v>0</x:v>
      </x:c>
      <x:c r="AH100" s="69">
        <x:f t="shared" si="76"/>
        <x:v>0</x:v>
      </x:c>
      <x:c r="AI100" s="69">
        <x:f t="shared" si="76"/>
        <x:v>0</x:v>
      </x:c>
      <x:c r="AJ100" s="69">
        <x:f t="shared" si="76"/>
        <x:v>0</x:v>
      </x:c>
      <x:c r="AK100" s="69">
        <x:f t="shared" si="76"/>
        <x:v>0</x:v>
      </x:c>
      <x:c r="AL100" s="288" t="s">
        <x:v>1541</x:v>
      </x:c>
      <x:c r="AM100" s="69">
        <x:f t="shared" ref="AM100:BU100" si="77">SUM(AM101:AM106)</x:f>
        <x:v>0</x:v>
      </x:c>
      <x:c r="AN100" s="71">
        <x:f t="shared" si="77"/>
        <x:v>0</x:v>
      </x:c>
      <x:c r="AO100" s="69">
        <x:f t="shared" si="77"/>
        <x:v>0</x:v>
      </x:c>
      <x:c r="AP100" s="69">
        <x:f t="shared" si="77"/>
        <x:v>0</x:v>
      </x:c>
      <x:c r="AQ100" s="69">
        <x:f t="shared" si="77"/>
        <x:v>0</x:v>
      </x:c>
      <x:c r="AR100" s="71">
        <x:f t="shared" si="77"/>
        <x:v>0</x:v>
      </x:c>
      <x:c r="AS100" s="69">
        <x:f t="shared" si="77"/>
        <x:v>0</x:v>
      </x:c>
      <x:c r="AT100" s="71">
        <x:f t="shared" si="77"/>
        <x:v>0</x:v>
      </x:c>
      <x:c r="AU100" s="69">
        <x:f t="shared" si="77"/>
        <x:v>0</x:v>
      </x:c>
      <x:c r="AV100" s="69">
        <x:f t="shared" si="77"/>
        <x:v>0</x:v>
      </x:c>
      <x:c r="AW100" s="69">
        <x:f t="shared" si="77"/>
        <x:v>0</x:v>
      </x:c>
      <x:c r="AX100" s="69">
        <x:f t="shared" si="77"/>
        <x:v>0</x:v>
      </x:c>
      <x:c r="AY100" s="69">
        <x:f t="shared" si="77"/>
        <x:v>0</x:v>
      </x:c>
      <x:c r="AZ100" s="69">
        <x:f t="shared" si="77"/>
        <x:v>0</x:v>
      </x:c>
      <x:c r="BA100" s="71">
        <x:f t="shared" si="77"/>
        <x:v>0</x:v>
      </x:c>
      <x:c r="BB100" s="69">
        <x:f t="shared" si="77"/>
        <x:v>0</x:v>
      </x:c>
      <x:c r="BC100" s="69">
        <x:f t="shared" si="77"/>
        <x:v>0</x:v>
      </x:c>
      <x:c r="BD100" s="69">
        <x:f t="shared" si="77"/>
        <x:v>0</x:v>
      </x:c>
      <x:c r="BE100" s="69">
        <x:f t="shared" si="77"/>
        <x:v>3</x:v>
      </x:c>
      <x:c r="BF100" s="69">
        <x:f t="shared" si="77"/>
        <x:v>22</x:v>
      </x:c>
      <x:c r="BG100" s="69">
        <x:f t="shared" si="77"/>
        <x:v>0</x:v>
      </x:c>
      <x:c r="BH100" s="69">
        <x:f t="shared" si="77"/>
        <x:v>0</x:v>
      </x:c>
      <x:c r="BI100" s="69">
        <x:f t="shared" si="77"/>
        <x:v>0</x:v>
      </x:c>
      <x:c r="BJ100" s="71">
        <x:f t="shared" si="77"/>
        <x:v>0</x:v>
      </x:c>
      <x:c r="BK100" s="69">
        <x:f t="shared" si="77"/>
        <x:v>0</x:v>
      </x:c>
      <x:c r="BL100" s="71">
        <x:f t="shared" si="77"/>
        <x:v>0</x:v>
      </x:c>
      <x:c r="BM100" s="69">
        <x:f t="shared" si="77"/>
        <x:v>0</x:v>
      </x:c>
      <x:c r="BN100" s="71">
        <x:f t="shared" si="77"/>
        <x:v>0</x:v>
      </x:c>
      <x:c r="BO100" s="69">
        <x:f t="shared" si="77"/>
        <x:v>0</x:v>
      </x:c>
      <x:c r="BP100" s="71">
        <x:f t="shared" si="77"/>
        <x:v>0</x:v>
      </x:c>
      <x:c r="BQ100" s="69">
        <x:f t="shared" si="77"/>
        <x:v>0</x:v>
      </x:c>
      <x:c r="BR100" s="69">
        <x:f t="shared" si="77"/>
        <x:v>0</x:v>
      </x:c>
      <x:c r="BS100" s="69">
        <x:f t="shared" si="77"/>
        <x:v>0</x:v>
      </x:c>
      <x:c r="BT100" s="69">
        <x:f t="shared" si="77"/>
        <x:v>0</x:v>
      </x:c>
      <x:c r="BU100" s="69">
        <x:f t="shared" si="77"/>
        <x:v>0</x:v>
      </x:c>
      <x:c r="BV100" s="288" t="s">
        <x:v>1541</x:v>
      </x:c>
      <x:c r="BW100" s="69">
        <x:f t="shared" ref="BW100:CX100" si="78">SUM(BW101:BW106)</x:f>
        <x:v>0</x:v>
      </x:c>
      <x:c r="BX100" s="69">
        <x:f t="shared" si="78"/>
        <x:v>0</x:v>
      </x:c>
      <x:c r="BY100" s="71">
        <x:f t="shared" si="78"/>
        <x:v>0</x:v>
      </x:c>
      <x:c r="BZ100" s="69">
        <x:f t="shared" si="78"/>
        <x:v>0</x:v>
      </x:c>
      <x:c r="CA100" s="71">
        <x:f t="shared" si="78"/>
        <x:v>0</x:v>
      </x:c>
      <x:c r="CB100" s="69">
        <x:f t="shared" si="78"/>
        <x:v>0</x:v>
      </x:c>
      <x:c r="CC100" s="71">
        <x:f t="shared" si="78"/>
        <x:v>0</x:v>
      </x:c>
      <x:c r="CD100" s="69">
        <x:f t="shared" si="78"/>
        <x:v>0</x:v>
      </x:c>
      <x:c r="CE100" s="69">
        <x:f t="shared" si="78"/>
        <x:v>2</x:v>
      </x:c>
      <x:c r="CF100" s="71">
        <x:f t="shared" si="78"/>
        <x:v>76</x:v>
      </x:c>
      <x:c r="CG100" s="69">
        <x:f t="shared" si="78"/>
        <x:v>0</x:v>
      </x:c>
      <x:c r="CH100" s="69">
        <x:f t="shared" si="78"/>
        <x:v>0</x:v>
      </x:c>
      <x:c r="CI100" s="69">
        <x:f t="shared" si="78"/>
        <x:v>0</x:v>
      </x:c>
      <x:c r="CJ100" s="69">
        <x:f t="shared" si="78"/>
        <x:v>0</x:v>
      </x:c>
      <x:c r="CK100" s="69">
        <x:f t="shared" si="78"/>
        <x:v>0</x:v>
      </x:c>
      <x:c r="CL100" s="69">
        <x:f t="shared" si="78"/>
        <x:v>1</x:v>
      </x:c>
      <x:c r="CM100" s="69">
        <x:f t="shared" si="78"/>
        <x:v>0</x:v>
      </x:c>
      <x:c r="CN100" s="69">
        <x:f t="shared" si="78"/>
        <x:v>0</x:v>
      </x:c>
      <x:c r="CO100" s="69">
        <x:f t="shared" si="78"/>
        <x:v>0</x:v>
      </x:c>
      <x:c r="CP100" s="71">
        <x:f t="shared" si="78"/>
        <x:v>0</x:v>
      </x:c>
      <x:c r="CQ100" s="69">
        <x:f t="shared" si="78"/>
        <x:v>0</x:v>
      </x:c>
      <x:c r="CR100" s="71">
        <x:f t="shared" si="78"/>
        <x:v>0</x:v>
      </x:c>
      <x:c r="CS100" s="69">
        <x:f t="shared" si="78"/>
        <x:v>31</x:v>
      </x:c>
      <x:c r="CT100" s="69">
        <x:f t="shared" si="78"/>
        <x:v>0</x:v>
      </x:c>
      <x:c r="CU100" s="69">
        <x:f t="shared" si="78"/>
        <x:v>0</x:v>
      </x:c>
      <x:c r="CV100" s="69">
        <x:f t="shared" si="78"/>
        <x:v>0</x:v>
      </x:c>
      <x:c r="CW100" s="69">
        <x:f t="shared" si="78"/>
        <x:v>0</x:v>
      </x:c>
      <x:c r="CX100" s="69">
        <x:f t="shared" si="78"/>
        <x:v>0</x:v>
      </x:c>
      <x:c r="CY100" s="288" t="s">
        <x:v>1541</x:v>
      </x:c>
      <x:c r="CZ100" s="69">
        <x:f t="shared" ref="CZ100:DG100" si="79">SUM(CZ101:CZ106)</x:f>
        <x:v>0</x:v>
      </x:c>
      <x:c r="DA100" s="71">
        <x:f t="shared" si="79"/>
        <x:v>0</x:v>
      </x:c>
      <x:c r="DB100" s="69">
        <x:f t="shared" si="79"/>
        <x:v>0</x:v>
      </x:c>
      <x:c r="DC100" s="71">
        <x:f t="shared" si="79"/>
        <x:v>0</x:v>
      </x:c>
      <x:c r="DD100" s="69">
        <x:f t="shared" si="79"/>
        <x:v>0</x:v>
      </x:c>
      <x:c r="DE100" s="71">
        <x:f t="shared" si="79"/>
        <x:v>0</x:v>
      </x:c>
      <x:c r="DF100" s="69">
        <x:f t="shared" si="79"/>
        <x:v>0</x:v>
      </x:c>
      <x:c r="DG100" s="105">
        <x:f t="shared" si="79"/>
        <x:v>0</x:v>
      </x:c>
    </x:row>
    <x:row r="101" spans="1:111" s="275" customFormat="1" ht="18" customHeight="1">
      <x:c r="A101" s="522" t="s">
        <x:v>2696</x:v>
      </x:c>
      <x:c r="B101" s="77"/>
      <x:c r="C101" s="71"/>
      <x:c r="D101" s="69"/>
      <x:c r="E101" s="71"/>
      <x:c r="F101" s="69"/>
      <x:c r="G101" s="71"/>
      <x:c r="H101" s="69"/>
      <x:c r="I101" s="71"/>
      <x:c r="J101" s="69"/>
      <x:c r="K101" s="69"/>
      <x:c r="L101" s="71"/>
      <x:c r="M101" s="69">
        <x:v>1</x:v>
      </x:c>
      <x:c r="N101" s="69"/>
      <x:c r="O101" s="69"/>
      <x:c r="P101" s="69"/>
      <x:c r="Q101" s="69"/>
      <x:c r="R101" s="71"/>
      <x:c r="S101" s="69">
        <x:v>2</x:v>
      </x:c>
      <x:c r="T101" s="71">
        <x:v>32</x:v>
      </x:c>
      <x:c r="U101" s="69"/>
      <x:c r="V101" s="71"/>
      <x:c r="W101" s="69"/>
      <x:c r="X101" s="69">
        <x:v>6</x:v>
      </x:c>
      <x:c r="Y101" s="69"/>
      <x:c r="Z101" s="69"/>
      <x:c r="AA101" s="69"/>
      <x:c r="AB101" s="69"/>
      <x:c r="AC101" s="69"/>
      <x:c r="AD101" s="69"/>
      <x:c r="AE101" s="69"/>
      <x:c r="AF101" s="69"/>
      <x:c r="AG101" s="69"/>
      <x:c r="AH101" s="69"/>
      <x:c r="AI101" s="69"/>
      <x:c r="AJ101" s="69"/>
      <x:c r="AK101" s="69"/>
      <x:c r="AL101" s="522" t="s">
        <x:v>2696</x:v>
      </x:c>
      <x:c r="AM101" s="69"/>
      <x:c r="AN101" s="71"/>
      <x:c r="AO101" s="69"/>
      <x:c r="AP101" s="69"/>
      <x:c r="AQ101" s="69"/>
      <x:c r="AR101" s="71"/>
      <x:c r="AS101" s="69"/>
      <x:c r="AT101" s="71"/>
      <x:c r="AU101" s="69"/>
      <x:c r="AV101" s="69"/>
      <x:c r="AW101" s="69"/>
      <x:c r="AX101" s="69"/>
      <x:c r="AY101" s="69"/>
      <x:c r="AZ101" s="69"/>
      <x:c r="BA101" s="71"/>
      <x:c r="BB101" s="69"/>
      <x:c r="BC101" s="69"/>
      <x:c r="BD101" s="69"/>
      <x:c r="BE101" s="69">
        <x:v>1</x:v>
      </x:c>
      <x:c r="BF101" s="69">
        <x:v>1</x:v>
      </x:c>
      <x:c r="BG101" s="69"/>
      <x:c r="BH101" s="69"/>
      <x:c r="BI101" s="69"/>
      <x:c r="BJ101" s="71"/>
      <x:c r="BK101" s="69"/>
      <x:c r="BL101" s="71"/>
      <x:c r="BM101" s="69"/>
      <x:c r="BN101" s="71"/>
      <x:c r="BO101" s="69"/>
      <x:c r="BP101" s="71"/>
      <x:c r="BQ101" s="69"/>
      <x:c r="BR101" s="69"/>
      <x:c r="BS101" s="69"/>
      <x:c r="BT101" s="69"/>
      <x:c r="BU101" s="69"/>
      <x:c r="BV101" s="522" t="s">
        <x:v>2696</x:v>
      </x:c>
      <x:c r="BW101" s="69"/>
      <x:c r="BX101" s="69"/>
      <x:c r="BY101" s="71"/>
      <x:c r="BZ101" s="69"/>
      <x:c r="CA101" s="71"/>
      <x:c r="CB101" s="69"/>
      <x:c r="CC101" s="71"/>
      <x:c r="CD101" s="69"/>
      <x:c r="CE101" s="69">
        <x:v>1</x:v>
      </x:c>
      <x:c r="CF101" s="71">
        <x:v>76</x:v>
      </x:c>
      <x:c r="CG101" s="69"/>
      <x:c r="CH101" s="69"/>
      <x:c r="CI101" s="69"/>
      <x:c r="CJ101" s="69"/>
      <x:c r="CK101" s="69"/>
      <x:c r="CL101" s="69">
        <x:v>1</x:v>
      </x:c>
      <x:c r="CM101" s="69"/>
      <x:c r="CN101" s="69"/>
      <x:c r="CO101" s="69"/>
      <x:c r="CP101" s="71"/>
      <x:c r="CQ101" s="69"/>
      <x:c r="CR101" s="71"/>
      <x:c r="CS101" s="69">
        <x:v>8</x:v>
      </x:c>
      <x:c r="CT101" s="69"/>
      <x:c r="CU101" s="69"/>
      <x:c r="CV101" s="69"/>
      <x:c r="CW101" s="69"/>
      <x:c r="CX101" s="69"/>
      <x:c r="CY101" s="522" t="s">
        <x:v>2696</x:v>
      </x:c>
      <x:c r="CZ101" s="69"/>
      <x:c r="DA101" s="71"/>
      <x:c r="DB101" s="69"/>
      <x:c r="DC101" s="71"/>
      <x:c r="DD101" s="69"/>
      <x:c r="DE101" s="71"/>
      <x:c r="DF101" s="69"/>
      <x:c r="DG101" s="105"/>
    </x:row>
    <x:row r="102" spans="1:111" s="275" customFormat="1" ht="18" customHeight="1">
      <x:c r="A102" s="522" t="s">
        <x:v>1216</x:v>
      </x:c>
      <x:c r="B102" s="77"/>
      <x:c r="C102" s="71"/>
      <x:c r="D102" s="69"/>
      <x:c r="E102" s="71"/>
      <x:c r="F102" s="69"/>
      <x:c r="G102" s="71"/>
      <x:c r="H102" s="69"/>
      <x:c r="I102" s="71"/>
      <x:c r="J102" s="69">
        <x:v>1</x:v>
      </x:c>
      <x:c r="K102" s="69"/>
      <x:c r="L102" s="71"/>
      <x:c r="M102" s="69"/>
      <x:c r="N102" s="69"/>
      <x:c r="O102" s="69"/>
      <x:c r="P102" s="69"/>
      <x:c r="Q102" s="69"/>
      <x:c r="R102" s="71"/>
      <x:c r="S102" s="69"/>
      <x:c r="T102" s="71"/>
      <x:c r="U102" s="69"/>
      <x:c r="V102" s="71"/>
      <x:c r="W102" s="69"/>
      <x:c r="X102" s="69"/>
      <x:c r="Y102" s="69"/>
      <x:c r="Z102" s="69"/>
      <x:c r="AA102" s="69"/>
      <x:c r="AB102" s="69"/>
      <x:c r="AC102" s="69">
        <x:v>1</x:v>
      </x:c>
      <x:c r="AD102" s="69"/>
      <x:c r="AE102" s="69"/>
      <x:c r="AF102" s="69"/>
      <x:c r="AG102" s="69"/>
      <x:c r="AH102" s="69"/>
      <x:c r="AI102" s="69"/>
      <x:c r="AJ102" s="69"/>
      <x:c r="AK102" s="69"/>
      <x:c r="AL102" s="522" t="s">
        <x:v>1216</x:v>
      </x:c>
      <x:c r="AM102" s="69"/>
      <x:c r="AN102" s="71"/>
      <x:c r="AO102" s="69"/>
      <x:c r="AP102" s="69"/>
      <x:c r="AQ102" s="69"/>
      <x:c r="AR102" s="71"/>
      <x:c r="AS102" s="69"/>
      <x:c r="AT102" s="71"/>
      <x:c r="AU102" s="69"/>
      <x:c r="AV102" s="69"/>
      <x:c r="AW102" s="69"/>
      <x:c r="AX102" s="69"/>
      <x:c r="AY102" s="69"/>
      <x:c r="AZ102" s="69"/>
      <x:c r="BA102" s="71"/>
      <x:c r="BB102" s="69"/>
      <x:c r="BC102" s="69"/>
      <x:c r="BD102" s="69"/>
      <x:c r="BE102" s="69">
        <x:v>1</x:v>
      </x:c>
      <x:c r="BF102" s="69">
        <x:v>17</x:v>
      </x:c>
      <x:c r="BG102" s="69"/>
      <x:c r="BH102" s="69"/>
      <x:c r="BI102" s="69"/>
      <x:c r="BJ102" s="71"/>
      <x:c r="BK102" s="69"/>
      <x:c r="BL102" s="71"/>
      <x:c r="BM102" s="69"/>
      <x:c r="BN102" s="71"/>
      <x:c r="BO102" s="69"/>
      <x:c r="BP102" s="71"/>
      <x:c r="BQ102" s="69"/>
      <x:c r="BR102" s="69"/>
      <x:c r="BS102" s="69"/>
      <x:c r="BT102" s="69"/>
      <x:c r="BU102" s="69"/>
      <x:c r="BV102" s="522" t="s">
        <x:v>1216</x:v>
      </x:c>
      <x:c r="BW102" s="69"/>
      <x:c r="BX102" s="69"/>
      <x:c r="BY102" s="71"/>
      <x:c r="BZ102" s="69"/>
      <x:c r="CA102" s="71"/>
      <x:c r="CB102" s="69"/>
      <x:c r="CC102" s="71"/>
      <x:c r="CD102" s="69"/>
      <x:c r="CE102" s="69">
        <x:v>1</x:v>
      </x:c>
      <x:c r="CF102" s="71"/>
      <x:c r="CG102" s="69"/>
      <x:c r="CH102" s="69"/>
      <x:c r="CI102" s="69"/>
      <x:c r="CJ102" s="69"/>
      <x:c r="CK102" s="69"/>
      <x:c r="CL102" s="69"/>
      <x:c r="CM102" s="69"/>
      <x:c r="CN102" s="586"/>
      <x:c r="CO102" s="69"/>
      <x:c r="CP102" s="71"/>
      <x:c r="CQ102" s="69"/>
      <x:c r="CR102" s="71"/>
      <x:c r="CS102" s="69">
        <x:v>13</x:v>
      </x:c>
      <x:c r="CT102" s="69"/>
      <x:c r="CU102" s="69"/>
      <x:c r="CV102" s="69"/>
      <x:c r="CW102" s="69"/>
      <x:c r="CX102" s="69"/>
      <x:c r="CY102" s="522" t="s">
        <x:v>1216</x:v>
      </x:c>
      <x:c r="CZ102" s="69"/>
      <x:c r="DA102" s="71"/>
      <x:c r="DB102" s="69"/>
      <x:c r="DC102" s="71"/>
      <x:c r="DD102" s="69"/>
      <x:c r="DE102" s="71"/>
      <x:c r="DF102" s="69"/>
      <x:c r="DG102" s="105"/>
    </x:row>
    <x:row r="103" spans="1:111" s="275" customFormat="1" ht="18" customHeight="1">
      <x:c r="A103" s="522" t="s">
        <x:v>1188</x:v>
      </x:c>
      <x:c r="B103" s="77"/>
      <x:c r="C103" s="71"/>
      <x:c r="D103" s="69"/>
      <x:c r="E103" s="71"/>
      <x:c r="F103" s="69"/>
      <x:c r="G103" s="71"/>
      <x:c r="H103" s="69"/>
      <x:c r="I103" s="71"/>
      <x:c r="J103" s="69"/>
      <x:c r="K103" s="69"/>
      <x:c r="L103" s="71"/>
      <x:c r="M103" s="69"/>
      <x:c r="N103" s="69"/>
      <x:c r="O103" s="69"/>
      <x:c r="P103" s="69"/>
      <x:c r="Q103" s="69"/>
      <x:c r="R103" s="71"/>
      <x:c r="S103" s="69">
        <x:v>1</x:v>
      </x:c>
      <x:c r="T103" s="71">
        <x:v>9</x:v>
      </x:c>
      <x:c r="U103" s="69"/>
      <x:c r="V103" s="71"/>
      <x:c r="W103" s="69"/>
      <x:c r="X103" s="69">
        <x:v>3</x:v>
      </x:c>
      <x:c r="Y103" s="69"/>
      <x:c r="Z103" s="69"/>
      <x:c r="AA103" s="69"/>
      <x:c r="AB103" s="69"/>
      <x:c r="AC103" s="69"/>
      <x:c r="AD103" s="69"/>
      <x:c r="AE103" s="69"/>
      <x:c r="AF103" s="69"/>
      <x:c r="AG103" s="69"/>
      <x:c r="AH103" s="69"/>
      <x:c r="AI103" s="69"/>
      <x:c r="AJ103" s="69"/>
      <x:c r="AK103" s="69"/>
      <x:c r="AL103" s="522" t="s">
        <x:v>1188</x:v>
      </x:c>
      <x:c r="AM103" s="69"/>
      <x:c r="AN103" s="71"/>
      <x:c r="AO103" s="69"/>
      <x:c r="AP103" s="69"/>
      <x:c r="AQ103" s="69"/>
      <x:c r="AR103" s="71"/>
      <x:c r="AS103" s="69"/>
      <x:c r="AT103" s="71"/>
      <x:c r="AU103" s="69"/>
      <x:c r="AV103" s="69"/>
      <x:c r="AW103" s="69"/>
      <x:c r="AX103" s="69"/>
      <x:c r="AY103" s="69"/>
      <x:c r="AZ103" s="69"/>
      <x:c r="BA103" s="71"/>
      <x:c r="BB103" s="69"/>
      <x:c r="BC103" s="69"/>
      <x:c r="BD103" s="69"/>
      <x:c r="BE103" s="69"/>
      <x:c r="BF103" s="69"/>
      <x:c r="BG103" s="69"/>
      <x:c r="BH103" s="69"/>
      <x:c r="BI103" s="69"/>
      <x:c r="BJ103" s="71"/>
      <x:c r="BK103" s="69"/>
      <x:c r="BL103" s="71"/>
      <x:c r="BM103" s="69"/>
      <x:c r="BN103" s="71"/>
      <x:c r="BO103" s="69"/>
      <x:c r="BP103" s="71"/>
      <x:c r="BQ103" s="69"/>
      <x:c r="BR103" s="69"/>
      <x:c r="BS103" s="69"/>
      <x:c r="BT103" s="69"/>
      <x:c r="BU103" s="69"/>
      <x:c r="BV103" s="522" t="s">
        <x:v>1188</x:v>
      </x:c>
      <x:c r="BW103" s="69"/>
      <x:c r="BX103" s="69"/>
      <x:c r="BY103" s="71"/>
      <x:c r="BZ103" s="69"/>
      <x:c r="CA103" s="71"/>
      <x:c r="CB103" s="69"/>
      <x:c r="CC103" s="71"/>
      <x:c r="CD103" s="69"/>
      <x:c r="CE103" s="69"/>
      <x:c r="CF103" s="71"/>
      <x:c r="CG103" s="69"/>
      <x:c r="CH103" s="69"/>
      <x:c r="CI103" s="69"/>
      <x:c r="CJ103" s="69"/>
      <x:c r="CK103" s="69"/>
      <x:c r="CL103" s="69"/>
      <x:c r="CM103" s="69"/>
      <x:c r="CN103" s="586"/>
      <x:c r="CO103" s="69"/>
      <x:c r="CP103" s="71"/>
      <x:c r="CQ103" s="69"/>
      <x:c r="CR103" s="71"/>
      <x:c r="CS103" s="69">
        <x:v>4</x:v>
      </x:c>
      <x:c r="CT103" s="69"/>
      <x:c r="CU103" s="69"/>
      <x:c r="CV103" s="69"/>
      <x:c r="CW103" s="69"/>
      <x:c r="CX103" s="69"/>
      <x:c r="CY103" s="522" t="s">
        <x:v>1188</x:v>
      </x:c>
      <x:c r="CZ103" s="69"/>
      <x:c r="DA103" s="71"/>
      <x:c r="DB103" s="69"/>
      <x:c r="DC103" s="71"/>
      <x:c r="DD103" s="69"/>
      <x:c r="DE103" s="71"/>
      <x:c r="DF103" s="69"/>
      <x:c r="DG103" s="105"/>
    </x:row>
    <x:row r="104" spans="1:111" s="275" customFormat="1" ht="18" customHeight="1">
      <x:c r="A104" s="522" t="s">
        <x:v>2384</x:v>
      </x:c>
      <x:c r="B104" s="77"/>
      <x:c r="C104" s="71"/>
      <x:c r="D104" s="69"/>
      <x:c r="E104" s="71"/>
      <x:c r="F104" s="69"/>
      <x:c r="G104" s="71"/>
      <x:c r="H104" s="69"/>
      <x:c r="I104" s="71"/>
      <x:c r="J104" s="69"/>
      <x:c r="K104" s="69"/>
      <x:c r="L104" s="71"/>
      <x:c r="M104" s="69"/>
      <x:c r="N104" s="69"/>
      <x:c r="O104" s="69"/>
      <x:c r="P104" s="69"/>
      <x:c r="Q104" s="69"/>
      <x:c r="R104" s="71"/>
      <x:c r="S104" s="69"/>
      <x:c r="T104" s="71"/>
      <x:c r="U104" s="69"/>
      <x:c r="V104" s="71"/>
      <x:c r="W104" s="69"/>
      <x:c r="X104" s="69"/>
      <x:c r="Y104" s="69"/>
      <x:c r="Z104" s="69"/>
      <x:c r="AA104" s="69"/>
      <x:c r="AB104" s="69"/>
      <x:c r="AC104" s="69"/>
      <x:c r="AD104" s="69"/>
      <x:c r="AE104" s="69"/>
      <x:c r="AF104" s="69"/>
      <x:c r="AG104" s="69"/>
      <x:c r="AH104" s="69"/>
      <x:c r="AI104" s="69"/>
      <x:c r="AJ104" s="69"/>
      <x:c r="AK104" s="69"/>
      <x:c r="AL104" s="522" t="s">
        <x:v>2384</x:v>
      </x:c>
      <x:c r="AM104" s="69"/>
      <x:c r="AN104" s="71"/>
      <x:c r="AO104" s="69"/>
      <x:c r="AP104" s="69"/>
      <x:c r="AQ104" s="69"/>
      <x:c r="AR104" s="71"/>
      <x:c r="AS104" s="69"/>
      <x:c r="AT104" s="71"/>
      <x:c r="AU104" s="69"/>
      <x:c r="AV104" s="69"/>
      <x:c r="AW104" s="69"/>
      <x:c r="AX104" s="69"/>
      <x:c r="AY104" s="69"/>
      <x:c r="AZ104" s="69"/>
      <x:c r="BA104" s="71"/>
      <x:c r="BB104" s="69"/>
      <x:c r="BC104" s="69"/>
      <x:c r="BD104" s="69"/>
      <x:c r="BE104" s="69">
        <x:v>1</x:v>
      </x:c>
      <x:c r="BF104" s="69">
        <x:v>4</x:v>
      </x:c>
      <x:c r="BG104" s="69"/>
      <x:c r="BH104" s="69"/>
      <x:c r="BI104" s="69"/>
      <x:c r="BJ104" s="71"/>
      <x:c r="BK104" s="69"/>
      <x:c r="BL104" s="71"/>
      <x:c r="BM104" s="69"/>
      <x:c r="BN104" s="71"/>
      <x:c r="BO104" s="69"/>
      <x:c r="BP104" s="71"/>
      <x:c r="BQ104" s="69"/>
      <x:c r="BR104" s="69"/>
      <x:c r="BS104" s="69"/>
      <x:c r="BT104" s="69"/>
      <x:c r="BU104" s="69"/>
      <x:c r="BV104" s="522" t="s">
        <x:v>2384</x:v>
      </x:c>
      <x:c r="BW104" s="69"/>
      <x:c r="BX104" s="69"/>
      <x:c r="BY104" s="71"/>
      <x:c r="BZ104" s="69"/>
      <x:c r="CA104" s="71"/>
      <x:c r="CB104" s="69"/>
      <x:c r="CC104" s="71"/>
      <x:c r="CD104" s="69"/>
      <x:c r="CE104" s="69"/>
      <x:c r="CF104" s="71"/>
      <x:c r="CG104" s="69"/>
      <x:c r="CH104" s="69"/>
      <x:c r="CI104" s="69"/>
      <x:c r="CJ104" s="69"/>
      <x:c r="CK104" s="69"/>
      <x:c r="CL104" s="69"/>
      <x:c r="CM104" s="69"/>
      <x:c r="CN104" s="69"/>
      <x:c r="CO104" s="69"/>
      <x:c r="CP104" s="71"/>
      <x:c r="CQ104" s="69"/>
      <x:c r="CR104" s="71"/>
      <x:c r="CS104" s="69"/>
      <x:c r="CT104" s="69"/>
      <x:c r="CU104" s="69"/>
      <x:c r="CV104" s="69"/>
      <x:c r="CW104" s="69"/>
      <x:c r="CX104" s="69"/>
      <x:c r="CY104" s="522" t="s">
        <x:v>2384</x:v>
      </x:c>
      <x:c r="CZ104" s="69"/>
      <x:c r="DA104" s="71"/>
      <x:c r="DB104" s="69"/>
      <x:c r="DC104" s="71"/>
      <x:c r="DD104" s="69"/>
      <x:c r="DE104" s="71"/>
      <x:c r="DF104" s="69"/>
      <x:c r="DG104" s="105"/>
    </x:row>
    <x:row r="105" spans="1:111" s="275" customFormat="1" ht="18" customHeight="1">
      <x:c r="A105" s="522" t="s">
        <x:v>2835</x:v>
      </x:c>
      <x:c r="B105" s="77"/>
      <x:c r="C105" s="71"/>
      <x:c r="D105" s="69"/>
      <x:c r="E105" s="71"/>
      <x:c r="F105" s="69"/>
      <x:c r="G105" s="71"/>
      <x:c r="H105" s="69"/>
      <x:c r="I105" s="71"/>
      <x:c r="J105" s="69"/>
      <x:c r="K105" s="69"/>
      <x:c r="L105" s="71"/>
      <x:c r="M105" s="69"/>
      <x:c r="N105" s="69"/>
      <x:c r="O105" s="69"/>
      <x:c r="P105" s="69"/>
      <x:c r="Q105" s="69"/>
      <x:c r="R105" s="71"/>
      <x:c r="S105" s="69">
        <x:v>1</x:v>
      </x:c>
      <x:c r="T105" s="71">
        <x:v>16</x:v>
      </x:c>
      <x:c r="U105" s="69"/>
      <x:c r="V105" s="71"/>
      <x:c r="W105" s="69"/>
      <x:c r="X105" s="69">
        <x:v>4</x:v>
      </x:c>
      <x:c r="Y105" s="69"/>
      <x:c r="Z105" s="69"/>
      <x:c r="AA105" s="69"/>
      <x:c r="AB105" s="69"/>
      <x:c r="AC105" s="69"/>
      <x:c r="AD105" s="69"/>
      <x:c r="AE105" s="69"/>
      <x:c r="AF105" s="69"/>
      <x:c r="AG105" s="69"/>
      <x:c r="AH105" s="69"/>
      <x:c r="AI105" s="69"/>
      <x:c r="AJ105" s="69"/>
      <x:c r="AK105" s="69"/>
      <x:c r="AL105" s="522" t="s">
        <x:v>2835</x:v>
      </x:c>
      <x:c r="AM105" s="69"/>
      <x:c r="AN105" s="71"/>
      <x:c r="AO105" s="69"/>
      <x:c r="AP105" s="69"/>
      <x:c r="AQ105" s="69"/>
      <x:c r="AR105" s="71"/>
      <x:c r="AS105" s="69"/>
      <x:c r="AT105" s="71"/>
      <x:c r="AU105" s="69"/>
      <x:c r="AV105" s="69"/>
      <x:c r="AW105" s="69"/>
      <x:c r="AX105" s="69"/>
      <x:c r="AY105" s="69"/>
      <x:c r="AZ105" s="69"/>
      <x:c r="BA105" s="71"/>
      <x:c r="BB105" s="69"/>
      <x:c r="BC105" s="69"/>
      <x:c r="BD105" s="69"/>
      <x:c r="BE105" s="69"/>
      <x:c r="BF105" s="69"/>
      <x:c r="BG105" s="69"/>
      <x:c r="BH105" s="69"/>
      <x:c r="BI105" s="69"/>
      <x:c r="BJ105" s="71"/>
      <x:c r="BK105" s="69"/>
      <x:c r="BL105" s="71"/>
      <x:c r="BM105" s="69"/>
      <x:c r="BN105" s="71"/>
      <x:c r="BO105" s="69"/>
      <x:c r="BP105" s="71"/>
      <x:c r="BQ105" s="69"/>
      <x:c r="BR105" s="69"/>
      <x:c r="BS105" s="69"/>
      <x:c r="BT105" s="69"/>
      <x:c r="BU105" s="69"/>
      <x:c r="BV105" s="522" t="s">
        <x:v>2835</x:v>
      </x:c>
      <x:c r="BW105" s="69"/>
      <x:c r="BX105" s="69"/>
      <x:c r="BY105" s="71"/>
      <x:c r="BZ105" s="69"/>
      <x:c r="CA105" s="71"/>
      <x:c r="CB105" s="69"/>
      <x:c r="CC105" s="71"/>
      <x:c r="CD105" s="69"/>
      <x:c r="CE105" s="69"/>
      <x:c r="CF105" s="71"/>
      <x:c r="CG105" s="69"/>
      <x:c r="CH105" s="69"/>
      <x:c r="CI105" s="69"/>
      <x:c r="CJ105" s="69"/>
      <x:c r="CK105" s="69"/>
      <x:c r="CL105" s="69"/>
      <x:c r="CM105" s="69"/>
      <x:c r="CN105" s="69"/>
      <x:c r="CO105" s="69"/>
      <x:c r="CP105" s="71"/>
      <x:c r="CQ105" s="69"/>
      <x:c r="CR105" s="71"/>
      <x:c r="CS105" s="69"/>
      <x:c r="CT105" s="69"/>
      <x:c r="CU105" s="69"/>
      <x:c r="CV105" s="69"/>
      <x:c r="CW105" s="69"/>
      <x:c r="CX105" s="69"/>
      <x:c r="CY105" s="522" t="s">
        <x:v>2835</x:v>
      </x:c>
      <x:c r="CZ105" s="69"/>
      <x:c r="DA105" s="71"/>
      <x:c r="DB105" s="69"/>
      <x:c r="DC105" s="71"/>
      <x:c r="DD105" s="69"/>
      <x:c r="DE105" s="71"/>
      <x:c r="DF105" s="69"/>
      <x:c r="DG105" s="105"/>
    </x:row>
    <x:row r="106" spans="1:111" ht="18" customHeight="1">
      <x:c r="A106" s="524" t="s">
        <x:v>1757</x:v>
      </x:c>
      <x:c r="B106" s="517">
        <x:v>1</x:v>
      </x:c>
      <x:c r="C106" s="518">
        <x:v>1600</x:v>
      </x:c>
      <x:c r="D106" s="519"/>
      <x:c r="E106" s="518"/>
      <x:c r="F106" s="519"/>
      <x:c r="G106" s="518"/>
      <x:c r="H106" s="519"/>
      <x:c r="I106" s="518"/>
      <x:c r="J106" s="519"/>
      <x:c r="K106" s="519"/>
      <x:c r="L106" s="518"/>
      <x:c r="M106" s="519">
        <x:v>1</x:v>
      </x:c>
      <x:c r="N106" s="519"/>
      <x:c r="O106" s="519"/>
      <x:c r="P106" s="519"/>
      <x:c r="Q106" s="519"/>
      <x:c r="R106" s="518"/>
      <x:c r="S106" s="519">
        <x:v>1</x:v>
      </x:c>
      <x:c r="T106" s="518">
        <x:v>16</x:v>
      </x:c>
      <x:c r="U106" s="519"/>
      <x:c r="V106" s="518"/>
      <x:c r="W106" s="519">
        <x:v>3</x:v>
      </x:c>
      <x:c r="X106" s="519">
        <x:v>17</x:v>
      </x:c>
      <x:c r="Y106" s="519"/>
      <x:c r="Z106" s="519"/>
      <x:c r="AA106" s="519"/>
      <x:c r="AB106" s="519"/>
      <x:c r="AC106" s="519"/>
      <x:c r="AD106" s="519"/>
      <x:c r="AE106" s="519"/>
      <x:c r="AF106" s="519"/>
      <x:c r="AG106" s="519"/>
      <x:c r="AH106" s="519"/>
      <x:c r="AI106" s="519"/>
      <x:c r="AJ106" s="519"/>
      <x:c r="AK106" s="519"/>
      <x:c r="AL106" s="524" t="s">
        <x:v>1757</x:v>
      </x:c>
      <x:c r="AM106" s="519"/>
      <x:c r="AN106" s="518"/>
      <x:c r="AO106" s="519"/>
      <x:c r="AP106" s="519"/>
      <x:c r="AQ106" s="519"/>
      <x:c r="AR106" s="518"/>
      <x:c r="AS106" s="519"/>
      <x:c r="AT106" s="518"/>
      <x:c r="AU106" s="519"/>
      <x:c r="AV106" s="519"/>
      <x:c r="AW106" s="519"/>
      <x:c r="AX106" s="519"/>
      <x:c r="AY106" s="519"/>
      <x:c r="AZ106" s="519"/>
      <x:c r="BA106" s="518"/>
      <x:c r="BB106" s="519"/>
      <x:c r="BC106" s="519"/>
      <x:c r="BD106" s="519"/>
      <x:c r="BE106" s="519"/>
      <x:c r="BF106" s="519"/>
      <x:c r="BG106" s="519"/>
      <x:c r="BH106" s="519"/>
      <x:c r="BI106" s="519"/>
      <x:c r="BJ106" s="518"/>
      <x:c r="BK106" s="519"/>
      <x:c r="BL106" s="518"/>
      <x:c r="BM106" s="519"/>
      <x:c r="BN106" s="518"/>
      <x:c r="BO106" s="519"/>
      <x:c r="BP106" s="518"/>
      <x:c r="BQ106" s="519"/>
      <x:c r="BR106" s="519"/>
      <x:c r="BS106" s="519"/>
      <x:c r="BT106" s="519"/>
      <x:c r="BU106" s="519"/>
      <x:c r="BV106" s="524" t="s">
        <x:v>1757</x:v>
      </x:c>
      <x:c r="BW106" s="519"/>
      <x:c r="BX106" s="519"/>
      <x:c r="BY106" s="518"/>
      <x:c r="BZ106" s="519"/>
      <x:c r="CA106" s="518"/>
      <x:c r="CB106" s="519"/>
      <x:c r="CC106" s="518"/>
      <x:c r="CD106" s="519"/>
      <x:c r="CE106" s="519"/>
      <x:c r="CF106" s="518"/>
      <x:c r="CG106" s="519"/>
      <x:c r="CH106" s="519"/>
      <x:c r="CI106" s="519"/>
      <x:c r="CJ106" s="519"/>
      <x:c r="CK106" s="519"/>
      <x:c r="CL106" s="519"/>
      <x:c r="CM106" s="519"/>
      <x:c r="CN106" s="519"/>
      <x:c r="CO106" s="519"/>
      <x:c r="CP106" s="518"/>
      <x:c r="CQ106" s="519"/>
      <x:c r="CR106" s="518"/>
      <x:c r="CS106" s="519">
        <x:v>6</x:v>
      </x:c>
      <x:c r="CT106" s="519"/>
      <x:c r="CU106" s="519"/>
      <x:c r="CV106" s="519"/>
      <x:c r="CW106" s="519"/>
      <x:c r="CX106" s="519"/>
      <x:c r="CY106" s="524" t="s">
        <x:v>1757</x:v>
      </x:c>
      <x:c r="CZ106" s="519"/>
      <x:c r="DA106" s="518"/>
      <x:c r="DB106" s="519"/>
      <x:c r="DC106" s="518"/>
      <x:c r="DD106" s="519"/>
      <x:c r="DE106" s="518"/>
      <x:c r="DF106" s="519"/>
      <x:c r="DG106" s="530"/>
    </x:row>
    <x:row r="107" spans="1:111" ht="18" customHeight="1">
      <x:c r="A107" s="522" t="s">
        <x:v>2466</x:v>
      </x:c>
      <x:c r="B107" s="77"/>
      <x:c r="C107" s="71"/>
      <x:c r="D107" s="69"/>
      <x:c r="E107" s="71"/>
      <x:c r="F107" s="69"/>
      <x:c r="G107" s="71"/>
      <x:c r="H107" s="69"/>
      <x:c r="I107" s="71"/>
      <x:c r="J107" s="69"/>
      <x:c r="K107" s="69"/>
      <x:c r="L107" s="71"/>
      <x:c r="M107" s="69"/>
      <x:c r="N107" s="69"/>
      <x:c r="O107" s="69"/>
      <x:c r="P107" s="69"/>
      <x:c r="Q107" s="69"/>
      <x:c r="R107" s="71"/>
      <x:c r="S107" s="69"/>
      <x:c r="T107" s="71"/>
      <x:c r="U107" s="69"/>
      <x:c r="V107" s="71"/>
      <x:c r="W107" s="69"/>
      <x:c r="X107" s="69"/>
      <x:c r="Y107" s="69"/>
      <x:c r="Z107" s="69"/>
      <x:c r="AA107" s="69"/>
      <x:c r="AB107" s="69"/>
      <x:c r="AC107" s="69"/>
      <x:c r="AD107" s="69"/>
      <x:c r="AE107" s="69"/>
      <x:c r="AF107" s="69"/>
      <x:c r="AG107" s="69"/>
      <x:c r="AH107" s="69"/>
      <x:c r="AI107" s="69"/>
      <x:c r="AJ107" s="69"/>
      <x:c r="AK107" s="69"/>
      <x:c r="AL107" s="522" t="s">
        <x:v>2466</x:v>
      </x:c>
      <x:c r="AM107" s="69"/>
      <x:c r="AN107" s="71"/>
      <x:c r="AO107" s="69"/>
      <x:c r="AP107" s="69"/>
      <x:c r="AQ107" s="69"/>
      <x:c r="AR107" s="71"/>
      <x:c r="AS107" s="69"/>
      <x:c r="AT107" s="71"/>
      <x:c r="AU107" s="69"/>
      <x:c r="AV107" s="69"/>
      <x:c r="AW107" s="69"/>
      <x:c r="AX107" s="69"/>
      <x:c r="AY107" s="69"/>
      <x:c r="AZ107" s="69"/>
      <x:c r="BA107" s="71"/>
      <x:c r="BB107" s="69"/>
      <x:c r="BC107" s="69"/>
      <x:c r="BD107" s="69"/>
      <x:c r="BE107" s="69"/>
      <x:c r="BF107" s="69"/>
      <x:c r="BG107" s="69"/>
      <x:c r="BH107" s="69"/>
      <x:c r="BI107" s="69"/>
      <x:c r="BJ107" s="71"/>
      <x:c r="BK107" s="69"/>
      <x:c r="BL107" s="71"/>
      <x:c r="BM107" s="69"/>
      <x:c r="BN107" s="71"/>
      <x:c r="BO107" s="69"/>
      <x:c r="BP107" s="71"/>
      <x:c r="BQ107" s="69"/>
      <x:c r="BR107" s="69"/>
      <x:c r="BS107" s="69"/>
      <x:c r="BT107" s="69"/>
      <x:c r="BU107" s="69"/>
      <x:c r="BV107" s="522" t="s">
        <x:v>2466</x:v>
      </x:c>
      <x:c r="BW107" s="69"/>
      <x:c r="BX107" s="69"/>
      <x:c r="BY107" s="71"/>
      <x:c r="BZ107" s="69"/>
      <x:c r="CA107" s="71"/>
      <x:c r="CB107" s="69"/>
      <x:c r="CC107" s="71"/>
      <x:c r="CD107" s="69"/>
      <x:c r="CE107" s="69"/>
      <x:c r="CF107" s="71"/>
      <x:c r="CG107" s="69"/>
      <x:c r="CH107" s="69"/>
      <x:c r="CI107" s="69"/>
      <x:c r="CJ107" s="69"/>
      <x:c r="CK107" s="69"/>
      <x:c r="CL107" s="69"/>
      <x:c r="CM107" s="69"/>
      <x:c r="CN107" s="69"/>
      <x:c r="CO107" s="69"/>
      <x:c r="CP107" s="71"/>
      <x:c r="CQ107" s="69"/>
      <x:c r="CR107" s="71"/>
      <x:c r="CS107" s="69"/>
      <x:c r="CT107" s="69"/>
      <x:c r="CU107" s="69"/>
      <x:c r="CV107" s="69"/>
      <x:c r="CW107" s="69"/>
      <x:c r="CX107" s="69"/>
      <x:c r="CY107" s="522" t="s">
        <x:v>2466</x:v>
      </x:c>
      <x:c r="CZ107" s="69"/>
      <x:c r="DA107" s="71"/>
      <x:c r="DB107" s="69"/>
      <x:c r="DC107" s="71"/>
      <x:c r="DD107" s="69"/>
      <x:c r="DE107" s="71"/>
      <x:c r="DF107" s="69"/>
      <x:c r="DG107" s="105"/>
    </x:row>
    <x:row r="108" spans="1:111" ht="18" customHeight="1">
      <x:c r="A108" s="524" t="s">
        <x:v>2473</x:v>
      </x:c>
      <x:c r="B108" s="517"/>
      <x:c r="C108" s="518"/>
      <x:c r="D108" s="519"/>
      <x:c r="E108" s="518"/>
      <x:c r="F108" s="519"/>
      <x:c r="G108" s="518"/>
      <x:c r="H108" s="519"/>
      <x:c r="I108" s="518"/>
      <x:c r="J108" s="519"/>
      <x:c r="K108" s="519"/>
      <x:c r="L108" s="518"/>
      <x:c r="M108" s="519"/>
      <x:c r="N108" s="519"/>
      <x:c r="O108" s="519"/>
      <x:c r="P108" s="519"/>
      <x:c r="Q108" s="519"/>
      <x:c r="R108" s="518"/>
      <x:c r="S108" s="519"/>
      <x:c r="T108" s="518"/>
      <x:c r="U108" s="519"/>
      <x:c r="V108" s="518"/>
      <x:c r="W108" s="519"/>
      <x:c r="X108" s="519"/>
      <x:c r="Y108" s="519"/>
      <x:c r="Z108" s="519"/>
      <x:c r="AA108" s="519"/>
      <x:c r="AB108" s="519"/>
      <x:c r="AC108" s="519"/>
      <x:c r="AD108" s="519"/>
      <x:c r="AE108" s="519"/>
      <x:c r="AF108" s="519"/>
      <x:c r="AG108" s="519"/>
      <x:c r="AH108" s="519"/>
      <x:c r="AI108" s="519"/>
      <x:c r="AJ108" s="519"/>
      <x:c r="AK108" s="519"/>
      <x:c r="AL108" s="524" t="s">
        <x:v>2473</x:v>
      </x:c>
      <x:c r="AM108" s="519"/>
      <x:c r="AN108" s="518"/>
      <x:c r="AO108" s="519"/>
      <x:c r="AP108" s="519"/>
      <x:c r="AQ108" s="519"/>
      <x:c r="AR108" s="518"/>
      <x:c r="AS108" s="519"/>
      <x:c r="AT108" s="518"/>
      <x:c r="AU108" s="519"/>
      <x:c r="AV108" s="519"/>
      <x:c r="AW108" s="519"/>
      <x:c r="AX108" s="519"/>
      <x:c r="AY108" s="519"/>
      <x:c r="AZ108" s="519"/>
      <x:c r="BA108" s="518"/>
      <x:c r="BB108" s="519"/>
      <x:c r="BC108" s="519"/>
      <x:c r="BD108" s="519"/>
      <x:c r="BE108" s="519"/>
      <x:c r="BF108" s="519"/>
      <x:c r="BG108" s="519"/>
      <x:c r="BH108" s="519"/>
      <x:c r="BI108" s="519"/>
      <x:c r="BJ108" s="518"/>
      <x:c r="BK108" s="519"/>
      <x:c r="BL108" s="518"/>
      <x:c r="BM108" s="519"/>
      <x:c r="BN108" s="518"/>
      <x:c r="BO108" s="519"/>
      <x:c r="BP108" s="518"/>
      <x:c r="BQ108" s="519"/>
      <x:c r="BR108" s="519"/>
      <x:c r="BS108" s="519"/>
      <x:c r="BT108" s="519"/>
      <x:c r="BU108" s="519"/>
      <x:c r="BV108" s="524" t="s">
        <x:v>2473</x:v>
      </x:c>
      <x:c r="BW108" s="519"/>
      <x:c r="BX108" s="519"/>
      <x:c r="BY108" s="518"/>
      <x:c r="BZ108" s="519"/>
      <x:c r="CA108" s="518"/>
      <x:c r="CB108" s="519"/>
      <x:c r="CC108" s="518"/>
      <x:c r="CD108" s="519"/>
      <x:c r="CE108" s="519"/>
      <x:c r="CF108" s="518"/>
      <x:c r="CG108" s="519"/>
      <x:c r="CH108" s="519"/>
      <x:c r="CI108" s="519"/>
      <x:c r="CJ108" s="519"/>
      <x:c r="CK108" s="519"/>
      <x:c r="CL108" s="519"/>
      <x:c r="CM108" s="519"/>
      <x:c r="CN108" s="519"/>
      <x:c r="CO108" s="519"/>
      <x:c r="CP108" s="518"/>
      <x:c r="CQ108" s="519"/>
      <x:c r="CR108" s="518"/>
      <x:c r="CS108" s="519"/>
      <x:c r="CT108" s="519"/>
      <x:c r="CU108" s="519"/>
      <x:c r="CV108" s="519"/>
      <x:c r="CW108" s="519"/>
      <x:c r="CX108" s="519"/>
      <x:c r="CY108" s="524" t="s">
        <x:v>2473</x:v>
      </x:c>
      <x:c r="CZ108" s="519"/>
      <x:c r="DA108" s="518"/>
      <x:c r="DB108" s="519"/>
      <x:c r="DC108" s="518"/>
      <x:c r="DD108" s="519"/>
      <x:c r="DE108" s="518"/>
      <x:c r="DF108" s="519"/>
      <x:c r="DG108" s="530"/>
    </x:row>
    <x:row r="109" spans="1:111" ht="18" customHeight="1">
      <x:c r="A109" s="524" t="s">
        <x:v>2457</x:v>
      </x:c>
      <x:c r="B109" s="517"/>
      <x:c r="C109" s="518"/>
      <x:c r="D109" s="519"/>
      <x:c r="E109" s="518"/>
      <x:c r="F109" s="519"/>
      <x:c r="G109" s="518"/>
      <x:c r="H109" s="519"/>
      <x:c r="I109" s="518"/>
      <x:c r="J109" s="519"/>
      <x:c r="K109" s="519"/>
      <x:c r="L109" s="518"/>
      <x:c r="M109" s="519"/>
      <x:c r="N109" s="519"/>
      <x:c r="O109" s="519"/>
      <x:c r="P109" s="519"/>
      <x:c r="Q109" s="519"/>
      <x:c r="R109" s="518"/>
      <x:c r="S109" s="519"/>
      <x:c r="T109" s="518"/>
      <x:c r="U109" s="519"/>
      <x:c r="V109" s="518"/>
      <x:c r="W109" s="519"/>
      <x:c r="X109" s="519"/>
      <x:c r="Y109" s="519"/>
      <x:c r="Z109" s="519"/>
      <x:c r="AA109" s="519"/>
      <x:c r="AB109" s="519"/>
      <x:c r="AC109" s="519"/>
      <x:c r="AD109" s="519"/>
      <x:c r="AE109" s="519"/>
      <x:c r="AF109" s="519"/>
      <x:c r="AG109" s="519"/>
      <x:c r="AH109" s="519"/>
      <x:c r="AI109" s="519"/>
      <x:c r="AJ109" s="519"/>
      <x:c r="AK109" s="519"/>
      <x:c r="AL109" s="524" t="s">
        <x:v>2457</x:v>
      </x:c>
      <x:c r="AM109" s="519"/>
      <x:c r="AN109" s="518"/>
      <x:c r="AO109" s="519"/>
      <x:c r="AP109" s="519"/>
      <x:c r="AQ109" s="519"/>
      <x:c r="AR109" s="518"/>
      <x:c r="AS109" s="519"/>
      <x:c r="AT109" s="518"/>
      <x:c r="AU109" s="519"/>
      <x:c r="AV109" s="519"/>
      <x:c r="AW109" s="519"/>
      <x:c r="AX109" s="519"/>
      <x:c r="AY109" s="519"/>
      <x:c r="AZ109" s="519"/>
      <x:c r="BA109" s="518"/>
      <x:c r="BB109" s="519"/>
      <x:c r="BC109" s="519"/>
      <x:c r="BD109" s="519"/>
      <x:c r="BE109" s="519"/>
      <x:c r="BF109" s="519"/>
      <x:c r="BG109" s="519"/>
      <x:c r="BH109" s="519"/>
      <x:c r="BI109" s="519"/>
      <x:c r="BJ109" s="518"/>
      <x:c r="BK109" s="519"/>
      <x:c r="BL109" s="518"/>
      <x:c r="BM109" s="519"/>
      <x:c r="BN109" s="518"/>
      <x:c r="BO109" s="519"/>
      <x:c r="BP109" s="518"/>
      <x:c r="BQ109" s="519"/>
      <x:c r="BR109" s="519"/>
      <x:c r="BS109" s="519"/>
      <x:c r="BT109" s="519"/>
      <x:c r="BU109" s="519"/>
      <x:c r="BV109" s="524" t="s">
        <x:v>2457</x:v>
      </x:c>
      <x:c r="BW109" s="519"/>
      <x:c r="BX109" s="519"/>
      <x:c r="BY109" s="518"/>
      <x:c r="BZ109" s="519"/>
      <x:c r="CA109" s="518"/>
      <x:c r="CB109" s="519"/>
      <x:c r="CC109" s="518"/>
      <x:c r="CD109" s="519"/>
      <x:c r="CE109" s="519"/>
      <x:c r="CF109" s="518"/>
      <x:c r="CG109" s="519"/>
      <x:c r="CH109" s="519"/>
      <x:c r="CI109" s="519"/>
      <x:c r="CJ109" s="519"/>
      <x:c r="CK109" s="519"/>
      <x:c r="CL109" s="519"/>
      <x:c r="CM109" s="519"/>
      <x:c r="CN109" s="519"/>
      <x:c r="CO109" s="519"/>
      <x:c r="CP109" s="518"/>
      <x:c r="CQ109" s="519"/>
      <x:c r="CR109" s="518"/>
      <x:c r="CS109" s="519"/>
      <x:c r="CT109" s="519"/>
      <x:c r="CU109" s="519"/>
      <x:c r="CV109" s="519"/>
      <x:c r="CW109" s="519"/>
      <x:c r="CX109" s="519"/>
      <x:c r="CY109" s="524" t="s">
        <x:v>2457</x:v>
      </x:c>
      <x:c r="CZ109" s="519"/>
      <x:c r="DA109" s="518"/>
      <x:c r="DB109" s="519"/>
      <x:c r="DC109" s="518"/>
      <x:c r="DD109" s="519"/>
      <x:c r="DE109" s="518"/>
      <x:c r="DF109" s="519"/>
      <x:c r="DG109" s="530"/>
    </x:row>
    <x:row r="110" spans="1:111" ht="18" customHeight="1">
      <x:c r="A110" s="524" t="s">
        <x:v>2464</x:v>
      </x:c>
      <x:c r="B110" s="517"/>
      <x:c r="C110" s="518"/>
      <x:c r="D110" s="519"/>
      <x:c r="E110" s="518"/>
      <x:c r="F110" s="519"/>
      <x:c r="G110" s="518"/>
      <x:c r="H110" s="519"/>
      <x:c r="I110" s="518"/>
      <x:c r="J110" s="519"/>
      <x:c r="K110" s="519"/>
      <x:c r="L110" s="518"/>
      <x:c r="M110" s="519"/>
      <x:c r="N110" s="519"/>
      <x:c r="O110" s="519"/>
      <x:c r="P110" s="519"/>
      <x:c r="Q110" s="519"/>
      <x:c r="R110" s="518"/>
      <x:c r="S110" s="519"/>
      <x:c r="T110" s="518"/>
      <x:c r="U110" s="519"/>
      <x:c r="V110" s="518"/>
      <x:c r="W110" s="519"/>
      <x:c r="X110" s="519"/>
      <x:c r="Y110" s="519"/>
      <x:c r="Z110" s="519"/>
      <x:c r="AA110" s="519"/>
      <x:c r="AB110" s="519"/>
      <x:c r="AC110" s="519"/>
      <x:c r="AD110" s="519"/>
      <x:c r="AE110" s="519"/>
      <x:c r="AF110" s="519"/>
      <x:c r="AG110" s="519"/>
      <x:c r="AH110" s="519"/>
      <x:c r="AI110" s="519"/>
      <x:c r="AJ110" s="519"/>
      <x:c r="AK110" s="519"/>
      <x:c r="AL110" s="524" t="s">
        <x:v>2464</x:v>
      </x:c>
      <x:c r="AM110" s="519"/>
      <x:c r="AN110" s="518"/>
      <x:c r="AO110" s="519"/>
      <x:c r="AP110" s="519"/>
      <x:c r="AQ110" s="519"/>
      <x:c r="AR110" s="518"/>
      <x:c r="AS110" s="519"/>
      <x:c r="AT110" s="518"/>
      <x:c r="AU110" s="519"/>
      <x:c r="AV110" s="519"/>
      <x:c r="AW110" s="519"/>
      <x:c r="AX110" s="519"/>
      <x:c r="AY110" s="519"/>
      <x:c r="AZ110" s="519"/>
      <x:c r="BA110" s="518"/>
      <x:c r="BB110" s="519"/>
      <x:c r="BC110" s="519"/>
      <x:c r="BD110" s="519"/>
      <x:c r="BE110" s="519"/>
      <x:c r="BF110" s="519"/>
      <x:c r="BG110" s="519"/>
      <x:c r="BH110" s="519"/>
      <x:c r="BI110" s="519"/>
      <x:c r="BJ110" s="518"/>
      <x:c r="BK110" s="519"/>
      <x:c r="BL110" s="518"/>
      <x:c r="BM110" s="519"/>
      <x:c r="BN110" s="518"/>
      <x:c r="BO110" s="519"/>
      <x:c r="BP110" s="518"/>
      <x:c r="BQ110" s="519"/>
      <x:c r="BR110" s="519"/>
      <x:c r="BS110" s="519"/>
      <x:c r="BT110" s="519"/>
      <x:c r="BU110" s="519"/>
      <x:c r="BV110" s="524" t="s">
        <x:v>2464</x:v>
      </x:c>
      <x:c r="BW110" s="519"/>
      <x:c r="BX110" s="519"/>
      <x:c r="BY110" s="518"/>
      <x:c r="BZ110" s="519"/>
      <x:c r="CA110" s="518"/>
      <x:c r="CB110" s="519"/>
      <x:c r="CC110" s="518"/>
      <x:c r="CD110" s="519"/>
      <x:c r="CE110" s="519"/>
      <x:c r="CF110" s="518"/>
      <x:c r="CG110" s="519"/>
      <x:c r="CH110" s="519"/>
      <x:c r="CI110" s="519"/>
      <x:c r="CJ110" s="519"/>
      <x:c r="CK110" s="519"/>
      <x:c r="CL110" s="519"/>
      <x:c r="CM110" s="519"/>
      <x:c r="CN110" s="519"/>
      <x:c r="CO110" s="519"/>
      <x:c r="CP110" s="518"/>
      <x:c r="CQ110" s="519"/>
      <x:c r="CR110" s="518"/>
      <x:c r="CS110" s="519"/>
      <x:c r="CT110" s="519"/>
      <x:c r="CU110" s="519"/>
      <x:c r="CV110" s="519"/>
      <x:c r="CW110" s="519"/>
      <x:c r="CX110" s="519"/>
      <x:c r="CY110" s="524" t="s">
        <x:v>2464</x:v>
      </x:c>
      <x:c r="CZ110" s="519"/>
      <x:c r="DA110" s="518"/>
      <x:c r="DB110" s="519"/>
      <x:c r="DC110" s="518"/>
      <x:c r="DD110" s="519"/>
      <x:c r="DE110" s="518"/>
      <x:c r="DF110" s="519"/>
      <x:c r="DG110" s="530"/>
    </x:row>
    <x:row r="111" spans="1:111" ht="18" customHeight="1">
      <x:c r="A111" s="524" t="s">
        <x:v>2454</x:v>
      </x:c>
      <x:c r="B111" s="517"/>
      <x:c r="C111" s="518"/>
      <x:c r="D111" s="519"/>
      <x:c r="E111" s="518"/>
      <x:c r="F111" s="519"/>
      <x:c r="G111" s="518"/>
      <x:c r="H111" s="519"/>
      <x:c r="I111" s="518"/>
      <x:c r="J111" s="519"/>
      <x:c r="K111" s="519"/>
      <x:c r="L111" s="518"/>
      <x:c r="M111" s="519"/>
      <x:c r="N111" s="519"/>
      <x:c r="O111" s="519"/>
      <x:c r="P111" s="519"/>
      <x:c r="Q111" s="519"/>
      <x:c r="R111" s="518"/>
      <x:c r="S111" s="519"/>
      <x:c r="T111" s="518"/>
      <x:c r="U111" s="519"/>
      <x:c r="V111" s="518"/>
      <x:c r="W111" s="519"/>
      <x:c r="X111" s="519"/>
      <x:c r="Y111" s="519"/>
      <x:c r="Z111" s="519"/>
      <x:c r="AA111" s="519"/>
      <x:c r="AB111" s="519"/>
      <x:c r="AC111" s="519"/>
      <x:c r="AD111" s="519"/>
      <x:c r="AE111" s="519"/>
      <x:c r="AF111" s="519"/>
      <x:c r="AG111" s="519"/>
      <x:c r="AH111" s="519"/>
      <x:c r="AI111" s="519"/>
      <x:c r="AJ111" s="519"/>
      <x:c r="AK111" s="519"/>
      <x:c r="AL111" s="524" t="s">
        <x:v>2454</x:v>
      </x:c>
      <x:c r="AM111" s="519"/>
      <x:c r="AN111" s="518"/>
      <x:c r="AO111" s="519"/>
      <x:c r="AP111" s="519"/>
      <x:c r="AQ111" s="519"/>
      <x:c r="AR111" s="518"/>
      <x:c r="AS111" s="519"/>
      <x:c r="AT111" s="518"/>
      <x:c r="AU111" s="519"/>
      <x:c r="AV111" s="519"/>
      <x:c r="AW111" s="519"/>
      <x:c r="AX111" s="519"/>
      <x:c r="AY111" s="519"/>
      <x:c r="AZ111" s="519"/>
      <x:c r="BA111" s="518"/>
      <x:c r="BB111" s="519"/>
      <x:c r="BC111" s="519"/>
      <x:c r="BD111" s="519"/>
      <x:c r="BE111" s="519"/>
      <x:c r="BF111" s="519"/>
      <x:c r="BG111" s="519"/>
      <x:c r="BH111" s="519"/>
      <x:c r="BI111" s="519"/>
      <x:c r="BJ111" s="518"/>
      <x:c r="BK111" s="519"/>
      <x:c r="BL111" s="518"/>
      <x:c r="BM111" s="519"/>
      <x:c r="BN111" s="518"/>
      <x:c r="BO111" s="519"/>
      <x:c r="BP111" s="518"/>
      <x:c r="BQ111" s="519"/>
      <x:c r="BR111" s="519"/>
      <x:c r="BS111" s="519"/>
      <x:c r="BT111" s="519"/>
      <x:c r="BU111" s="519"/>
      <x:c r="BV111" s="524" t="s">
        <x:v>2454</x:v>
      </x:c>
      <x:c r="BW111" s="519"/>
      <x:c r="BX111" s="519"/>
      <x:c r="BY111" s="518"/>
      <x:c r="BZ111" s="519"/>
      <x:c r="CA111" s="518"/>
      <x:c r="CB111" s="519"/>
      <x:c r="CC111" s="518"/>
      <x:c r="CD111" s="519"/>
      <x:c r="CE111" s="519"/>
      <x:c r="CF111" s="518"/>
      <x:c r="CG111" s="519"/>
      <x:c r="CH111" s="519"/>
      <x:c r="CI111" s="519"/>
      <x:c r="CJ111" s="519"/>
      <x:c r="CK111" s="519"/>
      <x:c r="CL111" s="519"/>
      <x:c r="CM111" s="519"/>
      <x:c r="CN111" s="519"/>
      <x:c r="CO111" s="519"/>
      <x:c r="CP111" s="518"/>
      <x:c r="CQ111" s="519"/>
      <x:c r="CR111" s="518"/>
      <x:c r="CS111" s="519"/>
      <x:c r="CT111" s="519"/>
      <x:c r="CU111" s="519"/>
      <x:c r="CV111" s="519"/>
      <x:c r="CW111" s="519"/>
      <x:c r="CX111" s="519"/>
      <x:c r="CY111" s="524" t="s">
        <x:v>2454</x:v>
      </x:c>
      <x:c r="CZ111" s="519"/>
      <x:c r="DA111" s="518"/>
      <x:c r="DB111" s="519"/>
      <x:c r="DC111" s="518"/>
      <x:c r="DD111" s="519"/>
      <x:c r="DE111" s="518"/>
      <x:c r="DF111" s="519"/>
      <x:c r="DG111" s="530"/>
    </x:row>
    <x:row r="112" spans="1:111" ht="18" customHeight="1">
      <x:c r="A112" s="524" t="s">
        <x:v>2463</x:v>
      </x:c>
      <x:c r="B112" s="517"/>
      <x:c r="C112" s="518"/>
      <x:c r="D112" s="519"/>
      <x:c r="E112" s="518"/>
      <x:c r="F112" s="519"/>
      <x:c r="G112" s="518"/>
      <x:c r="H112" s="519"/>
      <x:c r="I112" s="518"/>
      <x:c r="J112" s="519"/>
      <x:c r="K112" s="519"/>
      <x:c r="L112" s="518"/>
      <x:c r="M112" s="519"/>
      <x:c r="N112" s="519"/>
      <x:c r="O112" s="519"/>
      <x:c r="P112" s="519"/>
      <x:c r="Q112" s="519"/>
      <x:c r="R112" s="518"/>
      <x:c r="S112" s="519"/>
      <x:c r="T112" s="518"/>
      <x:c r="U112" s="519"/>
      <x:c r="V112" s="518"/>
      <x:c r="W112" s="519"/>
      <x:c r="X112" s="519"/>
      <x:c r="Y112" s="519"/>
      <x:c r="Z112" s="519"/>
      <x:c r="AA112" s="519"/>
      <x:c r="AB112" s="519"/>
      <x:c r="AC112" s="519"/>
      <x:c r="AD112" s="519"/>
      <x:c r="AE112" s="519"/>
      <x:c r="AF112" s="519"/>
      <x:c r="AG112" s="519"/>
      <x:c r="AH112" s="519"/>
      <x:c r="AI112" s="519"/>
      <x:c r="AJ112" s="519"/>
      <x:c r="AK112" s="519"/>
      <x:c r="AL112" s="524" t="s">
        <x:v>2463</x:v>
      </x:c>
      <x:c r="AM112" s="519"/>
      <x:c r="AN112" s="518"/>
      <x:c r="AO112" s="519"/>
      <x:c r="AP112" s="519"/>
      <x:c r="AQ112" s="519"/>
      <x:c r="AR112" s="518"/>
      <x:c r="AS112" s="519"/>
      <x:c r="AT112" s="518"/>
      <x:c r="AU112" s="519"/>
      <x:c r="AV112" s="519"/>
      <x:c r="AW112" s="519"/>
      <x:c r="AX112" s="519"/>
      <x:c r="AY112" s="519"/>
      <x:c r="AZ112" s="519"/>
      <x:c r="BA112" s="518"/>
      <x:c r="BB112" s="519"/>
      <x:c r="BC112" s="519"/>
      <x:c r="BD112" s="519"/>
      <x:c r="BE112" s="519"/>
      <x:c r="BF112" s="519"/>
      <x:c r="BG112" s="519"/>
      <x:c r="BH112" s="519"/>
      <x:c r="BI112" s="519"/>
      <x:c r="BJ112" s="518"/>
      <x:c r="BK112" s="519"/>
      <x:c r="BL112" s="518"/>
      <x:c r="BM112" s="519"/>
      <x:c r="BN112" s="518"/>
      <x:c r="BO112" s="519"/>
      <x:c r="BP112" s="518"/>
      <x:c r="BQ112" s="519"/>
      <x:c r="BR112" s="519"/>
      <x:c r="BS112" s="519"/>
      <x:c r="BT112" s="519"/>
      <x:c r="BU112" s="519"/>
      <x:c r="BV112" s="524" t="s">
        <x:v>2463</x:v>
      </x:c>
      <x:c r="BW112" s="519"/>
      <x:c r="BX112" s="519"/>
      <x:c r="BY112" s="518"/>
      <x:c r="BZ112" s="519"/>
      <x:c r="CA112" s="518"/>
      <x:c r="CB112" s="519"/>
      <x:c r="CC112" s="518"/>
      <x:c r="CD112" s="519"/>
      <x:c r="CE112" s="519"/>
      <x:c r="CF112" s="518"/>
      <x:c r="CG112" s="519"/>
      <x:c r="CH112" s="519"/>
      <x:c r="CI112" s="519"/>
      <x:c r="CJ112" s="519"/>
      <x:c r="CK112" s="519"/>
      <x:c r="CL112" s="519"/>
      <x:c r="CM112" s="519"/>
      <x:c r="CN112" s="519"/>
      <x:c r="CO112" s="519"/>
      <x:c r="CP112" s="518"/>
      <x:c r="CQ112" s="519"/>
      <x:c r="CR112" s="518"/>
      <x:c r="CS112" s="519"/>
      <x:c r="CT112" s="519"/>
      <x:c r="CU112" s="519"/>
      <x:c r="CV112" s="519"/>
      <x:c r="CW112" s="519"/>
      <x:c r="CX112" s="519"/>
      <x:c r="CY112" s="524" t="s">
        <x:v>2463</x:v>
      </x:c>
      <x:c r="CZ112" s="519"/>
      <x:c r="DA112" s="518"/>
      <x:c r="DB112" s="519"/>
      <x:c r="DC112" s="518"/>
      <x:c r="DD112" s="519"/>
      <x:c r="DE112" s="518"/>
      <x:c r="DF112" s="519"/>
      <x:c r="DG112" s="530"/>
    </x:row>
    <x:row r="113" spans="1:111" ht="18" customHeight="1">
      <x:c r="A113" s="524" t="s">
        <x:v>2116</x:v>
      </x:c>
      <x:c r="B113" s="517"/>
      <x:c r="C113" s="518"/>
      <x:c r="D113" s="519"/>
      <x:c r="E113" s="518"/>
      <x:c r="F113" s="519"/>
      <x:c r="G113" s="518"/>
      <x:c r="H113" s="519"/>
      <x:c r="I113" s="518"/>
      <x:c r="J113" s="519"/>
      <x:c r="K113" s="519"/>
      <x:c r="L113" s="518"/>
      <x:c r="M113" s="519"/>
      <x:c r="N113" s="519"/>
      <x:c r="O113" s="519"/>
      <x:c r="P113" s="519"/>
      <x:c r="Q113" s="519"/>
      <x:c r="R113" s="518"/>
      <x:c r="S113" s="519"/>
      <x:c r="T113" s="518"/>
      <x:c r="U113" s="519"/>
      <x:c r="V113" s="518"/>
      <x:c r="W113" s="519"/>
      <x:c r="X113" s="519"/>
      <x:c r="Y113" s="519"/>
      <x:c r="Z113" s="519"/>
      <x:c r="AA113" s="519"/>
      <x:c r="AB113" s="519"/>
      <x:c r="AC113" s="519"/>
      <x:c r="AD113" s="519"/>
      <x:c r="AE113" s="519"/>
      <x:c r="AF113" s="519"/>
      <x:c r="AG113" s="519"/>
      <x:c r="AH113" s="519"/>
      <x:c r="AI113" s="519"/>
      <x:c r="AJ113" s="519"/>
      <x:c r="AK113" s="519"/>
      <x:c r="AL113" s="524" t="s">
        <x:v>2116</x:v>
      </x:c>
      <x:c r="AM113" s="519"/>
      <x:c r="AN113" s="518"/>
      <x:c r="AO113" s="519"/>
      <x:c r="AP113" s="519"/>
      <x:c r="AQ113" s="519"/>
      <x:c r="AR113" s="518"/>
      <x:c r="AS113" s="519"/>
      <x:c r="AT113" s="518"/>
      <x:c r="AU113" s="519"/>
      <x:c r="AV113" s="519"/>
      <x:c r="AW113" s="519"/>
      <x:c r="AX113" s="519"/>
      <x:c r="AY113" s="519"/>
      <x:c r="AZ113" s="519"/>
      <x:c r="BA113" s="518"/>
      <x:c r="BB113" s="519"/>
      <x:c r="BC113" s="519"/>
      <x:c r="BD113" s="519"/>
      <x:c r="BE113" s="519"/>
      <x:c r="BF113" s="519"/>
      <x:c r="BG113" s="519"/>
      <x:c r="BH113" s="519"/>
      <x:c r="BI113" s="519"/>
      <x:c r="BJ113" s="518"/>
      <x:c r="BK113" s="519"/>
      <x:c r="BL113" s="518"/>
      <x:c r="BM113" s="519"/>
      <x:c r="BN113" s="518"/>
      <x:c r="BO113" s="519"/>
      <x:c r="BP113" s="518"/>
      <x:c r="BQ113" s="519"/>
      <x:c r="BR113" s="519"/>
      <x:c r="BS113" s="519"/>
      <x:c r="BT113" s="519"/>
      <x:c r="BU113" s="519"/>
      <x:c r="BV113" s="524" t="s">
        <x:v>2116</x:v>
      </x:c>
      <x:c r="BW113" s="519"/>
      <x:c r="BX113" s="519"/>
      <x:c r="BY113" s="518"/>
      <x:c r="BZ113" s="519"/>
      <x:c r="CA113" s="518"/>
      <x:c r="CB113" s="519"/>
      <x:c r="CC113" s="518"/>
      <x:c r="CD113" s="519"/>
      <x:c r="CE113" s="519"/>
      <x:c r="CF113" s="518"/>
      <x:c r="CG113" s="519"/>
      <x:c r="CH113" s="519"/>
      <x:c r="CI113" s="519"/>
      <x:c r="CJ113" s="519"/>
      <x:c r="CK113" s="519"/>
      <x:c r="CL113" s="519"/>
      <x:c r="CM113" s="519"/>
      <x:c r="CN113" s="519"/>
      <x:c r="CO113" s="519"/>
      <x:c r="CP113" s="518"/>
      <x:c r="CQ113" s="519"/>
      <x:c r="CR113" s="518"/>
      <x:c r="CS113" s="519"/>
      <x:c r="CT113" s="519"/>
      <x:c r="CU113" s="519"/>
      <x:c r="CV113" s="519"/>
      <x:c r="CW113" s="519"/>
      <x:c r="CX113" s="519"/>
      <x:c r="CY113" s="524" t="s">
        <x:v>2116</x:v>
      </x:c>
      <x:c r="CZ113" s="519"/>
      <x:c r="DA113" s="518"/>
      <x:c r="DB113" s="519"/>
      <x:c r="DC113" s="518"/>
      <x:c r="DD113" s="519"/>
      <x:c r="DE113" s="518"/>
      <x:c r="DF113" s="519"/>
      <x:c r="DG113" s="530"/>
    </x:row>
    <x:row r="114" spans="1:111" ht="18" customHeight="1">
      <x:c r="A114" s="524" t="s">
        <x:v>1308</x:v>
      </x:c>
      <x:c r="B114" s="517"/>
      <x:c r="C114" s="518"/>
      <x:c r="D114" s="519"/>
      <x:c r="E114" s="518"/>
      <x:c r="F114" s="519"/>
      <x:c r="G114" s="518"/>
      <x:c r="H114" s="519"/>
      <x:c r="I114" s="518"/>
      <x:c r="J114" s="519"/>
      <x:c r="K114" s="519"/>
      <x:c r="L114" s="518"/>
      <x:c r="M114" s="519"/>
      <x:c r="N114" s="519"/>
      <x:c r="O114" s="519"/>
      <x:c r="P114" s="519"/>
      <x:c r="Q114" s="519"/>
      <x:c r="R114" s="518"/>
      <x:c r="S114" s="519"/>
      <x:c r="T114" s="518"/>
      <x:c r="U114" s="519"/>
      <x:c r="V114" s="518"/>
      <x:c r="W114" s="519"/>
      <x:c r="X114" s="519"/>
      <x:c r="Y114" s="519"/>
      <x:c r="Z114" s="519"/>
      <x:c r="AA114" s="519"/>
      <x:c r="AB114" s="519"/>
      <x:c r="AC114" s="519"/>
      <x:c r="AD114" s="519"/>
      <x:c r="AE114" s="519"/>
      <x:c r="AF114" s="519"/>
      <x:c r="AG114" s="519"/>
      <x:c r="AH114" s="519"/>
      <x:c r="AI114" s="519"/>
      <x:c r="AJ114" s="519"/>
      <x:c r="AK114" s="519"/>
      <x:c r="AL114" s="524" t="s">
        <x:v>1308</x:v>
      </x:c>
      <x:c r="AM114" s="519"/>
      <x:c r="AN114" s="518"/>
      <x:c r="AO114" s="519"/>
      <x:c r="AP114" s="519"/>
      <x:c r="AQ114" s="519"/>
      <x:c r="AR114" s="518"/>
      <x:c r="AS114" s="519"/>
      <x:c r="AT114" s="518"/>
      <x:c r="AU114" s="519"/>
      <x:c r="AV114" s="519"/>
      <x:c r="AW114" s="519"/>
      <x:c r="AX114" s="519"/>
      <x:c r="AY114" s="519"/>
      <x:c r="AZ114" s="519"/>
      <x:c r="BA114" s="518"/>
      <x:c r="BB114" s="519"/>
      <x:c r="BC114" s="519"/>
      <x:c r="BD114" s="519"/>
      <x:c r="BE114" s="519"/>
      <x:c r="BF114" s="519"/>
      <x:c r="BG114" s="519"/>
      <x:c r="BH114" s="519"/>
      <x:c r="BI114" s="519"/>
      <x:c r="BJ114" s="518"/>
      <x:c r="BK114" s="519"/>
      <x:c r="BL114" s="518"/>
      <x:c r="BM114" s="519"/>
      <x:c r="BN114" s="518"/>
      <x:c r="BO114" s="519"/>
      <x:c r="BP114" s="518"/>
      <x:c r="BQ114" s="519"/>
      <x:c r="BR114" s="519"/>
      <x:c r="BS114" s="519"/>
      <x:c r="BT114" s="519"/>
      <x:c r="BU114" s="519"/>
      <x:c r="BV114" s="524" t="s">
        <x:v>1308</x:v>
      </x:c>
      <x:c r="BW114" s="519"/>
      <x:c r="BX114" s="519"/>
      <x:c r="BY114" s="518"/>
      <x:c r="BZ114" s="519"/>
      <x:c r="CA114" s="518"/>
      <x:c r="CB114" s="519"/>
      <x:c r="CC114" s="518"/>
      <x:c r="CD114" s="519"/>
      <x:c r="CE114" s="519"/>
      <x:c r="CF114" s="518"/>
      <x:c r="CG114" s="519"/>
      <x:c r="CH114" s="519"/>
      <x:c r="CI114" s="519"/>
      <x:c r="CJ114" s="519"/>
      <x:c r="CK114" s="519"/>
      <x:c r="CL114" s="519"/>
      <x:c r="CM114" s="519"/>
      <x:c r="CN114" s="519"/>
      <x:c r="CO114" s="519"/>
      <x:c r="CP114" s="518"/>
      <x:c r="CQ114" s="519"/>
      <x:c r="CR114" s="518"/>
      <x:c r="CS114" s="519"/>
      <x:c r="CT114" s="519"/>
      <x:c r="CU114" s="519"/>
      <x:c r="CV114" s="519"/>
      <x:c r="CW114" s="519"/>
      <x:c r="CX114" s="519"/>
      <x:c r="CY114" s="524" t="s">
        <x:v>1308</x:v>
      </x:c>
      <x:c r="CZ114" s="519"/>
      <x:c r="DA114" s="518"/>
      <x:c r="DB114" s="519"/>
      <x:c r="DC114" s="518"/>
      <x:c r="DD114" s="519"/>
      <x:c r="DE114" s="518"/>
      <x:c r="DF114" s="519"/>
      <x:c r="DG114" s="530"/>
    </x:row>
    <x:row r="115" spans="1:111" ht="18" customHeight="1">
      <x:c r="A115" s="524" t="s">
        <x:v>2462</x:v>
      </x:c>
      <x:c r="B115" s="517"/>
      <x:c r="C115" s="518"/>
      <x:c r="D115" s="519"/>
      <x:c r="E115" s="518"/>
      <x:c r="F115" s="519"/>
      <x:c r="G115" s="518"/>
      <x:c r="H115" s="519"/>
      <x:c r="I115" s="518"/>
      <x:c r="J115" s="519"/>
      <x:c r="K115" s="519"/>
      <x:c r="L115" s="518"/>
      <x:c r="M115" s="519"/>
      <x:c r="N115" s="519"/>
      <x:c r="O115" s="519"/>
      <x:c r="P115" s="519"/>
      <x:c r="Q115" s="519"/>
      <x:c r="R115" s="518"/>
      <x:c r="S115" s="519"/>
      <x:c r="T115" s="518"/>
      <x:c r="U115" s="519"/>
      <x:c r="V115" s="518"/>
      <x:c r="W115" s="519"/>
      <x:c r="X115" s="519"/>
      <x:c r="Y115" s="519"/>
      <x:c r="Z115" s="519"/>
      <x:c r="AA115" s="519"/>
      <x:c r="AB115" s="519"/>
      <x:c r="AC115" s="519"/>
      <x:c r="AD115" s="519"/>
      <x:c r="AE115" s="519"/>
      <x:c r="AF115" s="519"/>
      <x:c r="AG115" s="519"/>
      <x:c r="AH115" s="519"/>
      <x:c r="AI115" s="519"/>
      <x:c r="AJ115" s="519"/>
      <x:c r="AK115" s="519"/>
      <x:c r="AL115" s="524" t="s">
        <x:v>2462</x:v>
      </x:c>
      <x:c r="AM115" s="519"/>
      <x:c r="AN115" s="518"/>
      <x:c r="AO115" s="519"/>
      <x:c r="AP115" s="519"/>
      <x:c r="AQ115" s="519"/>
      <x:c r="AR115" s="518"/>
      <x:c r="AS115" s="519"/>
      <x:c r="AT115" s="518"/>
      <x:c r="AU115" s="519"/>
      <x:c r="AV115" s="519"/>
      <x:c r="AW115" s="519"/>
      <x:c r="AX115" s="519"/>
      <x:c r="AY115" s="519"/>
      <x:c r="AZ115" s="519"/>
      <x:c r="BA115" s="518"/>
      <x:c r="BB115" s="519"/>
      <x:c r="BC115" s="519"/>
      <x:c r="BD115" s="519"/>
      <x:c r="BE115" s="519">
        <x:v>1</x:v>
      </x:c>
      <x:c r="BF115" s="519">
        <x:v>2</x:v>
      </x:c>
      <x:c r="BG115" s="519"/>
      <x:c r="BH115" s="519"/>
      <x:c r="BI115" s="519"/>
      <x:c r="BJ115" s="518"/>
      <x:c r="BK115" s="519"/>
      <x:c r="BL115" s="518"/>
      <x:c r="BM115" s="519"/>
      <x:c r="BN115" s="518"/>
      <x:c r="BO115" s="519"/>
      <x:c r="BP115" s="518"/>
      <x:c r="BQ115" s="519"/>
      <x:c r="BR115" s="519"/>
      <x:c r="BS115" s="519"/>
      <x:c r="BT115" s="519"/>
      <x:c r="BU115" s="519"/>
      <x:c r="BV115" s="524" t="s">
        <x:v>2462</x:v>
      </x:c>
      <x:c r="BW115" s="519"/>
      <x:c r="BX115" s="519"/>
      <x:c r="BY115" s="518"/>
      <x:c r="BZ115" s="519"/>
      <x:c r="CA115" s="518"/>
      <x:c r="CB115" s="519"/>
      <x:c r="CC115" s="518"/>
      <x:c r="CD115" s="519"/>
      <x:c r="CE115" s="519"/>
      <x:c r="CF115" s="518"/>
      <x:c r="CG115" s="519"/>
      <x:c r="CH115" s="519"/>
      <x:c r="CI115" s="519"/>
      <x:c r="CJ115" s="519"/>
      <x:c r="CK115" s="519"/>
      <x:c r="CL115" s="519"/>
      <x:c r="CM115" s="519"/>
      <x:c r="CN115" s="519"/>
      <x:c r="CO115" s="519"/>
      <x:c r="CP115" s="518"/>
      <x:c r="CQ115" s="519"/>
      <x:c r="CR115" s="518"/>
      <x:c r="CS115" s="519"/>
      <x:c r="CT115" s="519"/>
      <x:c r="CU115" s="519"/>
      <x:c r="CV115" s="519"/>
      <x:c r="CW115" s="519"/>
      <x:c r="CX115" s="519"/>
      <x:c r="CY115" s="524" t="s">
        <x:v>2462</x:v>
      </x:c>
      <x:c r="CZ115" s="519"/>
      <x:c r="DA115" s="518"/>
      <x:c r="DB115" s="519"/>
      <x:c r="DC115" s="518"/>
      <x:c r="DD115" s="519"/>
      <x:c r="DE115" s="518"/>
      <x:c r="DF115" s="519"/>
      <x:c r="DG115" s="530"/>
    </x:row>
    <x:row r="116" spans="1:111" ht="18" customHeight="1">
      <x:c r="A116" s="524" t="s">
        <x:v>1723</x:v>
      </x:c>
      <x:c r="B116" s="517"/>
      <x:c r="C116" s="518"/>
      <x:c r="D116" s="519"/>
      <x:c r="E116" s="518"/>
      <x:c r="F116" s="519"/>
      <x:c r="G116" s="518"/>
      <x:c r="H116" s="519"/>
      <x:c r="I116" s="518"/>
      <x:c r="J116" s="519"/>
      <x:c r="K116" s="519"/>
      <x:c r="L116" s="518"/>
      <x:c r="M116" s="519"/>
      <x:c r="N116" s="519"/>
      <x:c r="O116" s="519"/>
      <x:c r="P116" s="519"/>
      <x:c r="Q116" s="519"/>
      <x:c r="R116" s="518"/>
      <x:c r="S116" s="519"/>
      <x:c r="T116" s="518"/>
      <x:c r="U116" s="519"/>
      <x:c r="V116" s="518"/>
      <x:c r="W116" s="519"/>
      <x:c r="X116" s="519"/>
      <x:c r="Y116" s="519"/>
      <x:c r="Z116" s="519"/>
      <x:c r="AA116" s="519"/>
      <x:c r="AB116" s="519"/>
      <x:c r="AC116" s="519"/>
      <x:c r="AD116" s="519"/>
      <x:c r="AE116" s="519"/>
      <x:c r="AF116" s="519"/>
      <x:c r="AG116" s="519">
        <x:v>1</x:v>
      </x:c>
      <x:c r="AH116" s="519"/>
      <x:c r="AI116" s="519"/>
      <x:c r="AJ116" s="519"/>
      <x:c r="AK116" s="519"/>
      <x:c r="AL116" s="524" t="s">
        <x:v>1723</x:v>
      </x:c>
      <x:c r="AM116" s="519"/>
      <x:c r="AN116" s="518"/>
      <x:c r="AO116" s="519"/>
      <x:c r="AP116" s="519"/>
      <x:c r="AQ116" s="519"/>
      <x:c r="AR116" s="518"/>
      <x:c r="AS116" s="519"/>
      <x:c r="AT116" s="518"/>
      <x:c r="AU116" s="519"/>
      <x:c r="AV116" s="519"/>
      <x:c r="AW116" s="519"/>
      <x:c r="AX116" s="519"/>
      <x:c r="AY116" s="519"/>
      <x:c r="AZ116" s="519"/>
      <x:c r="BA116" s="518"/>
      <x:c r="BB116" s="519"/>
      <x:c r="BC116" s="519"/>
      <x:c r="BD116" s="519"/>
      <x:c r="BE116" s="519">
        <x:v>1</x:v>
      </x:c>
      <x:c r="BF116" s="519">
        <x:v>4</x:v>
      </x:c>
      <x:c r="BG116" s="519"/>
      <x:c r="BH116" s="519"/>
      <x:c r="BI116" s="519"/>
      <x:c r="BJ116" s="518"/>
      <x:c r="BK116" s="519"/>
      <x:c r="BL116" s="518"/>
      <x:c r="BM116" s="519"/>
      <x:c r="BN116" s="518"/>
      <x:c r="BO116" s="519"/>
      <x:c r="BP116" s="518"/>
      <x:c r="BQ116" s="519"/>
      <x:c r="BR116" s="519"/>
      <x:c r="BS116" s="519"/>
      <x:c r="BT116" s="519"/>
      <x:c r="BU116" s="519"/>
      <x:c r="BV116" s="524" t="s">
        <x:v>1723</x:v>
      </x:c>
      <x:c r="BW116" s="519"/>
      <x:c r="BX116" s="519"/>
      <x:c r="BY116" s="518"/>
      <x:c r="BZ116" s="519"/>
      <x:c r="CA116" s="518"/>
      <x:c r="CB116" s="519"/>
      <x:c r="CC116" s="518"/>
      <x:c r="CD116" s="519"/>
      <x:c r="CE116" s="519">
        <x:v>1</x:v>
      </x:c>
      <x:c r="CF116" s="518"/>
      <x:c r="CG116" s="519"/>
      <x:c r="CH116" s="519"/>
      <x:c r="CI116" s="519"/>
      <x:c r="CJ116" s="519"/>
      <x:c r="CK116" s="519"/>
      <x:c r="CL116" s="519"/>
      <x:c r="CM116" s="519"/>
      <x:c r="CN116" s="519"/>
      <x:c r="CO116" s="519"/>
      <x:c r="CP116" s="518"/>
      <x:c r="CQ116" s="519"/>
      <x:c r="CR116" s="518"/>
      <x:c r="CS116" s="519">
        <x:v>12</x:v>
      </x:c>
      <x:c r="CT116" s="519"/>
      <x:c r="CU116" s="519"/>
      <x:c r="CV116" s="519"/>
      <x:c r="CW116" s="519"/>
      <x:c r="CX116" s="519"/>
      <x:c r="CY116" s="524" t="s">
        <x:v>1723</x:v>
      </x:c>
      <x:c r="CZ116" s="519"/>
      <x:c r="DA116" s="518"/>
      <x:c r="DB116" s="519"/>
      <x:c r="DC116" s="518"/>
      <x:c r="DD116" s="519"/>
      <x:c r="DE116" s="518"/>
      <x:c r="DF116" s="519"/>
      <x:c r="DG116" s="530"/>
    </x:row>
    <x:row r="117" spans="1:111" ht="18" customHeight="1">
      <x:c r="A117" s="547" t="s">
        <x:v>2465</x:v>
      </x:c>
      <x:c r="B117" s="556"/>
      <x:c r="C117" s="552"/>
      <x:c r="D117" s="590"/>
      <x:c r="E117" s="552"/>
      <x:c r="F117" s="590"/>
      <x:c r="G117" s="552"/>
      <x:c r="H117" s="590"/>
      <x:c r="I117" s="552"/>
      <x:c r="J117" s="590"/>
      <x:c r="K117" s="590"/>
      <x:c r="L117" s="552"/>
      <x:c r="M117" s="590"/>
      <x:c r="N117" s="590"/>
      <x:c r="O117" s="590"/>
      <x:c r="P117" s="590"/>
      <x:c r="Q117" s="590"/>
      <x:c r="R117" s="552"/>
      <x:c r="S117" s="590"/>
      <x:c r="T117" s="552"/>
      <x:c r="U117" s="590"/>
      <x:c r="V117" s="552"/>
      <x:c r="W117" s="590"/>
      <x:c r="X117" s="590"/>
      <x:c r="Y117" s="590"/>
      <x:c r="Z117" s="590"/>
      <x:c r="AA117" s="590"/>
      <x:c r="AB117" s="590"/>
      <x:c r="AC117" s="590"/>
      <x:c r="AD117" s="590"/>
      <x:c r="AE117" s="590"/>
      <x:c r="AF117" s="590"/>
      <x:c r="AG117" s="590"/>
      <x:c r="AH117" s="590"/>
      <x:c r="AI117" s="590"/>
      <x:c r="AJ117" s="590"/>
      <x:c r="AK117" s="590"/>
      <x:c r="AL117" s="547" t="s">
        <x:v>2465</x:v>
      </x:c>
      <x:c r="AM117" s="590"/>
      <x:c r="AN117" s="552"/>
      <x:c r="AO117" s="590"/>
      <x:c r="AP117" s="590"/>
      <x:c r="AQ117" s="590"/>
      <x:c r="AR117" s="552"/>
      <x:c r="AS117" s="590"/>
      <x:c r="AT117" s="552"/>
      <x:c r="AU117" s="590"/>
      <x:c r="AV117" s="590"/>
      <x:c r="AW117" s="590"/>
      <x:c r="AX117" s="590"/>
      <x:c r="AY117" s="590"/>
      <x:c r="AZ117" s="590"/>
      <x:c r="BA117" s="552"/>
      <x:c r="BB117" s="590"/>
      <x:c r="BC117" s="590"/>
      <x:c r="BD117" s="590"/>
      <x:c r="BE117" s="590">
        <x:v>1</x:v>
      </x:c>
      <x:c r="BF117" s="590">
        <x:v>8</x:v>
      </x:c>
      <x:c r="BG117" s="590"/>
      <x:c r="BH117" s="590"/>
      <x:c r="BI117" s="590"/>
      <x:c r="BJ117" s="552"/>
      <x:c r="BK117" s="590"/>
      <x:c r="BL117" s="552"/>
      <x:c r="BM117" s="590"/>
      <x:c r="BN117" s="552"/>
      <x:c r="BO117" s="590"/>
      <x:c r="BP117" s="552"/>
      <x:c r="BQ117" s="590"/>
      <x:c r="BR117" s="590"/>
      <x:c r="BS117" s="590"/>
      <x:c r="BT117" s="590"/>
      <x:c r="BU117" s="590"/>
      <x:c r="BV117" s="547" t="s">
        <x:v>2465</x:v>
      </x:c>
      <x:c r="BW117" s="590"/>
      <x:c r="BX117" s="590"/>
      <x:c r="BY117" s="552"/>
      <x:c r="BZ117" s="590"/>
      <x:c r="CA117" s="552"/>
      <x:c r="CB117" s="590"/>
      <x:c r="CC117" s="552"/>
      <x:c r="CD117" s="590"/>
      <x:c r="CE117" s="590"/>
      <x:c r="CF117" s="552"/>
      <x:c r="CG117" s="590"/>
      <x:c r="CH117" s="590"/>
      <x:c r="CI117" s="590"/>
      <x:c r="CJ117" s="590"/>
      <x:c r="CK117" s="590"/>
      <x:c r="CL117" s="590"/>
      <x:c r="CM117" s="590"/>
      <x:c r="CN117" s="590"/>
      <x:c r="CO117" s="590"/>
      <x:c r="CP117" s="552"/>
      <x:c r="CQ117" s="590"/>
      <x:c r="CR117" s="552"/>
      <x:c r="CS117" s="590"/>
      <x:c r="CT117" s="590"/>
      <x:c r="CU117" s="590"/>
      <x:c r="CV117" s="590"/>
      <x:c r="CW117" s="590"/>
      <x:c r="CX117" s="590"/>
      <x:c r="CY117" s="547" t="s">
        <x:v>2465</x:v>
      </x:c>
      <x:c r="CZ117" s="590"/>
      <x:c r="DA117" s="552"/>
      <x:c r="DB117" s="590"/>
      <x:c r="DC117" s="552"/>
      <x:c r="DD117" s="590"/>
      <x:c r="DE117" s="552"/>
      <x:c r="DF117" s="590"/>
      <x:c r="DG117" s="591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86" firstPageNumber="1" fitToWidth="1" fitToHeight="1" orientation="portrait" usePrinterDefaults="1" blackAndWhite="0" draft="0" useFirstPageNumber="0" horizontalDpi="300" verticalDpi="300" copies="1"/>
  <x:rowBreaks count="3" manualBreakCount="3">
    <x:brk id="45" min="0" max="1048575" man="1" pt="0"/>
    <x:brk id="92" min="0" max="1048575" man="1" pt="0"/>
    <x:brk id="117" min="0" max="1048575" man="1" pt="0"/>
  </x:rowBreaks>
  <x:colBreaks count="1" manualBreakCount="1">
    <x:brk id="111" min="0" max="16383" man="1" pt="0"/>
  </x:colBreaks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DG93"/>
  <x:sheetViews>
    <x:sheetView view="pageBreakPreview" topLeftCell="A1" zoomScale="110" zoomScaleNormal="100" zoomScaleSheetLayoutView="110" workbookViewId="0">
      <x:pane xSplit="1" ySplit="6" topLeftCell="CG7" activePane="bottomRight" state="frozen"/>
      <x:selection pane="bottomRight" activeCell="DG1" activeCellId="3" sqref="DA1:DA1048576 DC1:DC1048576 DE1:DE1048576 DG1:DG1048576"/>
    </x:sheetView>
  </x:sheetViews>
  <x:sheetFormatPr defaultColWidth="8.88671875" defaultRowHeight="10.699999999999999"/>
  <x:cols>
    <x:col min="1" max="1" width="20.21875" style="18" customWidth="1"/>
    <x:col min="2" max="2" width="3.6640625" style="13" customWidth="1"/>
    <x:col min="3" max="3" width="8.33203125" style="14" bestFit="1" customWidth="1"/>
    <x:col min="4" max="4" width="3.33203125" style="13" customWidth="1"/>
    <x:col min="5" max="5" width="8.33203125" style="14" bestFit="1" customWidth="1"/>
    <x:col min="6" max="6" width="3.33203125" style="13" customWidth="1"/>
    <x:col min="7" max="7" width="5.21875" style="14" customWidth="1"/>
    <x:col min="8" max="8" width="3.109375" style="13" customWidth="1"/>
    <x:col min="9" max="9" width="4.5546875" style="14" customWidth="1"/>
    <x:col min="10" max="10" width="4.44140625" style="13" customWidth="1"/>
    <x:col min="11" max="11" width="3.6640625" style="13" customWidth="1"/>
    <x:col min="12" max="12" width="7.6171875" style="14" bestFit="1" customWidth="1"/>
    <x:col min="13" max="13" width="3.6640625" style="13" customWidth="1"/>
    <x:col min="14" max="14" width="4.109375" style="13" customWidth="1"/>
    <x:col min="15" max="15" width="3.6640625" style="13" customWidth="1"/>
    <x:col min="16" max="16" width="3.77734375" style="13" customWidth="1"/>
    <x:col min="17" max="17" width="5.109375" style="13" bestFit="1" customWidth="1"/>
    <x:col min="18" max="18" width="7.6171875" style="14" bestFit="1" customWidth="1"/>
    <x:col min="19" max="19" width="3" style="13" customWidth="1"/>
    <x:col min="20" max="20" width="7.44140625" style="14" bestFit="1" customWidth="1"/>
    <x:col min="21" max="21" width="3" style="13" customWidth="1"/>
    <x:col min="22" max="22" width="7.44140625" style="14" bestFit="1" customWidth="1"/>
    <x:col min="23" max="23" width="4" style="13" customWidth="1"/>
    <x:col min="24" max="24" width="4.44140625" style="13" customWidth="1"/>
    <x:col min="25" max="25" width="3.21875" style="13" customWidth="1"/>
    <x:col min="26" max="29" width="3.33203125" style="13" customWidth="1"/>
    <x:col min="30" max="30" width="3.6640625" style="13" customWidth="1"/>
    <x:col min="31" max="31" width="3.5546875" style="13" customWidth="1"/>
    <x:col min="32" max="33" width="3.77734375" style="13" customWidth="1"/>
    <x:col min="34" max="34" width="3.109375" style="13" customWidth="1"/>
    <x:col min="35" max="35" width="2.88671875" style="13" customWidth="1"/>
    <x:col min="36" max="36" width="4.109375" style="13" customWidth="1"/>
    <x:col min="37" max="37" width="4.109375" style="13" bestFit="1" customWidth="1"/>
    <x:col min="38" max="38" width="18.109375" style="13" customWidth="1"/>
    <x:col min="39" max="39" width="3" style="13" customWidth="1"/>
    <x:col min="40" max="40" width="7.6171875" style="14" bestFit="1" customWidth="1"/>
    <x:col min="41" max="42" width="3.6640625" style="13" customWidth="1"/>
    <x:col min="43" max="43" width="3.109375" style="13" customWidth="1"/>
    <x:col min="44" max="44" width="6.80859375" style="14" bestFit="1" customWidth="1"/>
    <x:col min="45" max="45" width="3.33203125" style="13" customWidth="1"/>
    <x:col min="46" max="46" width="3.140625" style="14" bestFit="1" customWidth="1"/>
    <x:col min="47" max="48" width="3.33203125" style="13" customWidth="1"/>
    <x:col min="49" max="50" width="3.77734375" style="13" customWidth="1"/>
    <x:col min="51" max="51" width="3.6640625" style="13" customWidth="1"/>
    <x:col min="52" max="52" width="3.77734375" style="13" customWidth="1"/>
    <x:col min="53" max="53" width="6.19140625" style="14" bestFit="1" customWidth="1"/>
    <x:col min="54" max="54" width="3.6640625" style="13" customWidth="1"/>
    <x:col min="55" max="55" width="3.77734375" style="13" customWidth="1"/>
    <x:col min="56" max="56" width="3" style="13" customWidth="1"/>
    <x:col min="57" max="57" width="4.33203125" style="13" bestFit="1" customWidth="1"/>
    <x:col min="58" max="58" width="4.6640625" style="13" customWidth="1"/>
    <x:col min="59" max="60" width="3.5546875" style="13" customWidth="1"/>
    <x:col min="61" max="61" width="2.6640625" style="13" customWidth="1"/>
    <x:col min="62" max="62" width="8.84765625" style="14" bestFit="1" customWidth="1"/>
    <x:col min="63" max="63" width="2.6640625" style="13" customWidth="1"/>
    <x:col min="64" max="64" width="8.84765625" style="14" bestFit="1" customWidth="1"/>
    <x:col min="65" max="65" width="2.6640625" style="13" customWidth="1"/>
    <x:col min="66" max="66" width="6.44140625" style="14" customWidth="1"/>
    <x:col min="67" max="67" width="2.6640625" style="13" customWidth="1"/>
    <x:col min="68" max="68" width="6.44140625" style="14" customWidth="1"/>
    <x:col min="69" max="69" width="4.33203125" style="13" customWidth="1"/>
    <x:col min="70" max="70" width="3.33203125" style="13" customWidth="1"/>
    <x:col min="71" max="71" width="4.21875" style="13" customWidth="1"/>
    <x:col min="72" max="72" width="3.5546875" style="13" customWidth="1"/>
    <x:col min="73" max="73" width="4" style="13" customWidth="1"/>
    <x:col min="74" max="74" width="18.88671875" style="13" bestFit="1" customWidth="1"/>
    <x:col min="75" max="75" width="4.44140625" style="13" customWidth="1"/>
    <x:col min="76" max="76" width="6" style="13" customWidth="1"/>
    <x:col min="77" max="77" width="6.77734375" style="14" customWidth="1"/>
    <x:col min="78" max="78" width="4.33203125" style="13" customWidth="1"/>
    <x:col min="79" max="79" width="7.6640625" style="14" customWidth="1"/>
    <x:col min="80" max="80" width="4.44140625" style="13" customWidth="1"/>
    <x:col min="81" max="81" width="7.5546875" style="14" customWidth="1"/>
    <x:col min="82" max="82" width="4.6640625" style="13" customWidth="1"/>
    <x:col min="83" max="83" width="5" style="13" customWidth="1"/>
    <x:col min="84" max="84" width="8.44140625" style="14" customWidth="1"/>
    <x:col min="85" max="85" width="5.21875" style="13" customWidth="1"/>
    <x:col min="86" max="86" width="4.5546875" style="13" customWidth="1"/>
    <x:col min="87" max="90" width="3.88671875" style="13" customWidth="1"/>
    <x:col min="91" max="92" width="3.33203125" style="13" customWidth="1"/>
    <x:col min="93" max="93" width="4" style="13" customWidth="1"/>
    <x:col min="94" max="94" width="6.6640625" style="14" customWidth="1"/>
    <x:col min="95" max="95" width="3.77734375" style="13" customWidth="1"/>
    <x:col min="96" max="96" width="6.6640625" style="14" customWidth="1"/>
    <x:col min="97" max="97" width="5.109375" style="13" customWidth="1"/>
    <x:col min="98" max="99" width="4.44140625" style="13" customWidth="1"/>
    <x:col min="100" max="100" width="3.33203125" style="13" customWidth="1"/>
    <x:col min="101" max="101" width="3.88671875" style="13" customWidth="1"/>
    <x:col min="102" max="102" width="4.33203125" style="13" customWidth="1"/>
    <x:col min="103" max="103" width="19.6640625" style="13" customWidth="1"/>
    <x:col min="104" max="104" width="5.44140625" style="13" customWidth="1"/>
    <x:col min="105" max="105" width="9.21875" style="14" customWidth="1"/>
    <x:col min="106" max="106" width="5.5546875" style="13" customWidth="1"/>
    <x:col min="107" max="107" width="9.88671875" style="14" customWidth="1"/>
    <x:col min="108" max="108" width="5.21875" style="13" customWidth="1"/>
    <x:col min="109" max="109" width="9.21875" style="14" customWidth="1"/>
    <x:col min="110" max="110" width="5.21875" style="13" customWidth="1"/>
    <x:col min="111" max="111" width="9.6640625" style="14" customWidth="1"/>
    <x:col min="112" max="16384" width="8.88671875" style="18"/>
  </x:cols>
  <x:sheetData>
    <x:row r="1" spans="1:111" s="274" customFormat="1" ht="18" customHeight="1">
      <x:c r="A1" s="274" t="s">
        <x:v>963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18" customHeight="1">
      <x:c r="A2" s="274" t="s">
        <x:v>2816</x:v>
      </x:c>
      <x:c r="B2" s="83"/>
      <x:c r="C2" s="84"/>
      <x:c r="D2" s="83"/>
      <x:c r="E2" s="84"/>
      <x:c r="F2" s="83"/>
      <x:c r="G2" s="84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2939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2922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2742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57" customFormat="1" ht="30" customHeight="1">
      <x:c r="A3" s="983" t="s">
        <x:v>2745</x:v>
      </x:c>
      <x:c r="B3" s="937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8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8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8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57" customFormat="1" ht="30" customHeight="1">
      <x:c r="A4" s="984"/>
      <x:c r="B4" s="938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8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8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8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57" customFormat="1" ht="30" customHeight="1">
      <x:c r="A5" s="985"/>
      <x:c r="B5" s="276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8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8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8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58" customFormat="1" ht="30" customHeight="1">
      <x:c r="A6" s="278" t="s">
        <x:v>1470</x:v>
      </x:c>
      <x:c r="B6" s="348">
        <x:f t="shared" ref="B6:AK6" si="0">B7+B10+B72</x:f>
        <x:v>14</x:v>
      </x:c>
      <x:c r="C6" s="347">
        <x:f t="shared" si="0"/>
        <x:v>16539.940000000002</x:v>
      </x:c>
      <x:c r="D6" s="348">
        <x:f t="shared" si="0"/>
        <x:v>8</x:v>
      </x:c>
      <x:c r="E6" s="347">
        <x:f t="shared" si="0"/>
        <x:v>20684.98</x:v>
      </x:c>
      <x:c r="F6" s="348">
        <x:f t="shared" si="0"/>
        <x:v>8</x:v>
      </x:c>
      <x:c r="G6" s="347">
        <x:f t="shared" si="0"/>
        <x:v>174.72</x:v>
      </x:c>
      <x:c r="H6" s="348">
        <x:f t="shared" si="0"/>
        <x:v>0</x:v>
      </x:c>
      <x:c r="I6" s="347">
        <x:f t="shared" si="0"/>
        <x:v>0</x:v>
      </x:c>
      <x:c r="J6" s="348">
        <x:f t="shared" si="0"/>
        <x:v>16</x:v>
      </x:c>
      <x:c r="K6" s="348">
        <x:f t="shared" si="0"/>
        <x:v>4</x:v>
      </x:c>
      <x:c r="L6" s="347">
        <x:f t="shared" si="0"/>
        <x:v>1149</x:v>
      </x:c>
      <x:c r="M6" s="348">
        <x:f t="shared" si="0"/>
        <x:v>2</x:v>
      </x:c>
      <x:c r="N6" s="348">
        <x:f t="shared" si="0"/>
        <x:v>3</x:v>
      </x:c>
      <x:c r="O6" s="348">
        <x:f t="shared" si="0"/>
        <x:v>0</x:v>
      </x:c>
      <x:c r="P6" s="348">
        <x:f t="shared" si="0"/>
        <x:v>0</x:v>
      </x:c>
      <x:c r="Q6" s="348">
        <x:f t="shared" si="0"/>
        <x:v>2</x:v>
      </x:c>
      <x:c r="R6" s="347">
        <x:f t="shared" si="0"/>
        <x:v>2722</x:v>
      </x:c>
      <x:c r="S6" s="348">
        <x:f t="shared" si="0"/>
        <x:v>44</x:v>
      </x:c>
      <x:c r="T6" s="347">
        <x:f t="shared" si="0"/>
        <x:v>704</x:v>
      </x:c>
      <x:c r="U6" s="348">
        <x:f t="shared" si="0"/>
        <x:v>7</x:v>
      </x:c>
      <x:c r="V6" s="347">
        <x:f t="shared" si="0"/>
        <x:v>270.19</x:v>
      </x:c>
      <x:c r="W6" s="348">
        <x:f t="shared" si="0"/>
        <x:v>52</x:v>
      </x:c>
      <x:c r="X6" s="348">
        <x:f t="shared" si="0"/>
        <x:v>613</x:v>
      </x:c>
      <x:c r="Y6" s="348">
        <x:f t="shared" si="0"/>
        <x:v>7</x:v>
      </x:c>
      <x:c r="Z6" s="348">
        <x:f t="shared" si="0"/>
        <x:v>48</x:v>
      </x:c>
      <x:c r="AA6" s="348">
        <x:f t="shared" si="0"/>
        <x:v>31</x:v>
      </x:c>
      <x:c r="AB6" s="348">
        <x:f t="shared" si="0"/>
        <x:v>4</x:v>
      </x:c>
      <x:c r="AC6" s="348">
        <x:f t="shared" si="0"/>
        <x:v>11</x:v>
      </x:c>
      <x:c r="AD6" s="348">
        <x:f t="shared" si="0"/>
        <x:v>23</x:v>
      </x:c>
      <x:c r="AE6" s="348">
        <x:f t="shared" si="0"/>
        <x:v>0</x:v>
      </x:c>
      <x:c r="AF6" s="348">
        <x:f t="shared" si="0"/>
        <x:v>0</x:v>
      </x:c>
      <x:c r="AG6" s="348">
        <x:f t="shared" si="0"/>
        <x:v>44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34</x:v>
      </x:c>
      <x:c r="AK6" s="348">
        <x:f t="shared" si="0"/>
        <x:v>67</x:v>
      </x:c>
      <x:c r="AL6" s="278" t="s">
        <x:v>1470</x:v>
      </x:c>
      <x:c r="AM6" s="348">
        <x:f t="shared" ref="AM6:BU6" si="1">AM7+AM10+AM72</x:f>
        <x:v>7</x:v>
      </x:c>
      <x:c r="AN6" s="347">
        <x:f t="shared" si="1"/>
        <x:v>3900</x:v>
      </x:c>
      <x:c r="AO6" s="348">
        <x:f t="shared" si="1"/>
        <x:v>1</x:v>
      </x:c>
      <x:c r="AP6" s="348">
        <x:f t="shared" si="1"/>
        <x:v>4</x:v>
      </x:c>
      <x:c r="AQ6" s="348">
        <x:f t="shared" si="1"/>
        <x:v>0</x:v>
      </x:c>
      <x:c r="AR6" s="347">
        <x:f t="shared" si="1"/>
        <x:v>0</x:v>
      </x:c>
      <x:c r="AS6" s="348">
        <x:f t="shared" si="1"/>
        <x:v>0</x:v>
      </x:c>
      <x:c r="AT6" s="347">
        <x:f t="shared" si="1"/>
        <x:v>0</x:v>
      </x:c>
      <x:c r="AU6" s="348">
        <x:f t="shared" si="1"/>
        <x:v>0</x:v>
      </x:c>
      <x:c r="AV6" s="348">
        <x:f t="shared" si="1"/>
        <x:v>0</x:v>
      </x:c>
      <x:c r="AW6" s="348">
        <x:f t="shared" si="1"/>
        <x:v>1</x:v>
      </x:c>
      <x:c r="AX6" s="348">
        <x:f t="shared" si="1"/>
        <x:v>2</x:v>
      </x:c>
      <x:c r="AY6" s="348">
        <x:f t="shared" si="1"/>
        <x:v>1</x:v>
      </x:c>
      <x:c r="AZ6" s="348">
        <x:f t="shared" si="1"/>
        <x:v>7</x:v>
      </x:c>
      <x:c r="BA6" s="347">
        <x:f t="shared" si="1"/>
        <x:v>849</x:v>
      </x:c>
      <x:c r="BB6" s="348">
        <x:f t="shared" si="1"/>
        <x:v>0</x:v>
      </x:c>
      <x:c r="BC6" s="348">
        <x:f t="shared" si="1"/>
        <x:v>0</x:v>
      </x:c>
      <x:c r="BD6" s="348">
        <x:f t="shared" si="1"/>
        <x:v>2</x:v>
      </x:c>
      <x:c r="BE6" s="348">
        <x:f t="shared" si="1"/>
        <x:v>178</x:v>
      </x:c>
      <x:c r="BF6" s="348">
        <x:f t="shared" si="1"/>
        <x:v>363</x:v>
      </x:c>
      <x:c r="BG6" s="348">
        <x:f t="shared" si="1"/>
        <x:v>7</x:v>
      </x:c>
      <x:c r="BH6" s="348">
        <x:f t="shared" si="1"/>
        <x:v>7</x:v>
      </x:c>
      <x:c r="BI6" s="348">
        <x:f t="shared" si="1"/>
        <x:v>0</x:v>
      </x:c>
      <x:c r="BJ6" s="347">
        <x:f t="shared" si="1"/>
        <x:v>0</x:v>
      </x:c>
      <x:c r="BK6" s="348">
        <x:f t="shared" si="1"/>
        <x:v>0</x:v>
      </x:c>
      <x:c r="BL6" s="347">
        <x:f t="shared" si="1"/>
        <x:v>0</x:v>
      </x:c>
      <x:c r="BM6" s="348">
        <x:f t="shared" si="1"/>
        <x:v>0</x:v>
      </x:c>
      <x:c r="BN6" s="347">
        <x:f t="shared" si="1"/>
        <x:v>0</x:v>
      </x:c>
      <x:c r="BO6" s="348">
        <x:f t="shared" si="1"/>
        <x:v>0</x:v>
      </x:c>
      <x:c r="BP6" s="347">
        <x:f t="shared" si="1"/>
        <x:v>0</x:v>
      </x:c>
      <x:c r="BQ6" s="348">
        <x:f t="shared" si="1"/>
        <x:v>1</x:v>
      </x:c>
      <x:c r="BR6" s="348">
        <x:f t="shared" si="1"/>
        <x:v>0</x:v>
      </x:c>
      <x:c r="BS6" s="348">
        <x:f t="shared" si="1"/>
        <x:v>3</x:v>
      </x:c>
      <x:c r="BT6" s="348">
        <x:f t="shared" si="1"/>
        <x:v>0</x:v>
      </x:c>
      <x:c r="BU6" s="348">
        <x:f t="shared" si="1"/>
        <x:v>0</x:v>
      </x:c>
      <x:c r="BV6" s="278" t="s">
        <x:v>1470</x:v>
      </x:c>
      <x:c r="BW6" s="348">
        <x:f t="shared" ref="BW6:CX6" si="2">BW7+BW10+BW72</x:f>
        <x:v>4</x:v>
      </x:c>
      <x:c r="BX6" s="348">
        <x:f t="shared" si="2"/>
        <x:v>234</x:v>
      </x:c>
      <x:c r="BY6" s="347">
        <x:f t="shared" si="2"/>
        <x:v>4441</x:v>
      </x:c>
      <x:c r="BZ6" s="348">
        <x:f t="shared" si="2"/>
        <x:v>1</x:v>
      </x:c>
      <x:c r="CA6" s="347">
        <x:f t="shared" si="2"/>
        <x:v>72</x:v>
      </x:c>
      <x:c r="CB6" s="348">
        <x:f t="shared" si="2"/>
        <x:v>1</x:v>
      </x:c>
      <x:c r="CC6" s="347">
        <x:f t="shared" si="2"/>
        <x:v>27</x:v>
      </x:c>
      <x:c r="CD6" s="348">
        <x:f t="shared" si="2"/>
        <x:v>0</x:v>
      </x:c>
      <x:c r="CE6" s="348">
        <x:f t="shared" si="2"/>
        <x:v>24</x:v>
      </x:c>
      <x:c r="CF6" s="347">
        <x:f t="shared" si="2"/>
        <x:v>649.44000000000005</x:v>
      </x:c>
      <x:c r="CG6" s="348">
        <x:f t="shared" si="2"/>
        <x:v>0</x:v>
      </x:c>
      <x:c r="CH6" s="348">
        <x:f t="shared" si="2"/>
        <x:v>4</x:v>
      </x:c>
      <x:c r="CI6" s="348">
        <x:f t="shared" si="2"/>
        <x:v>0</x:v>
      </x:c>
      <x:c r="CJ6" s="348">
        <x:f t="shared" si="2"/>
        <x:v>22</x:v>
      </x:c>
      <x:c r="CK6" s="348">
        <x:f t="shared" si="2"/>
        <x:v>1</x:v>
      </x:c>
      <x:c r="CL6" s="348">
        <x:f t="shared" si="2"/>
        <x:v>0</x:v>
      </x:c>
      <x:c r="CM6" s="348">
        <x:f t="shared" si="2"/>
        <x:v>0</x:v>
      </x:c>
      <x:c r="CN6" s="348">
        <x:f t="shared" si="2"/>
        <x:v>0</x:v>
      </x:c>
      <x:c r="CO6" s="348">
        <x:f t="shared" si="2"/>
        <x:v>4</x:v>
      </x:c>
      <x:c r="CP6" s="347">
        <x:f t="shared" si="2"/>
        <x:v>268.01999999999998</x:v>
      </x:c>
      <x:c r="CQ6" s="348">
        <x:f t="shared" si="2"/>
        <x:v>41</x:v>
      </x:c>
      <x:c r="CR6" s="347">
        <x:f t="shared" si="2"/>
        <x:v>3004.6000000000004</x:v>
      </x:c>
      <x:c r="CS6" s="348">
        <x:f t="shared" si="2"/>
        <x:v>579</x:v>
      </x:c>
      <x:c r="CT6" s="348">
        <x:f t="shared" si="2"/>
        <x:v>49</x:v>
      </x:c>
      <x:c r="CU6" s="348">
        <x:f t="shared" si="2"/>
        <x:v>63</x:v>
      </x:c>
      <x:c r="CV6" s="348">
        <x:f t="shared" si="2"/>
        <x:v>62</x:v>
      </x:c>
      <x:c r="CW6" s="348">
        <x:f t="shared" si="2"/>
        <x:v>12</x:v>
      </x:c>
      <x:c r="CX6" s="348">
        <x:f t="shared" si="2"/>
        <x:v>25</x:v>
      </x:c>
      <x:c r="CY6" s="278" t="s">
        <x:v>1470</x:v>
      </x:c>
      <x:c r="CZ6" s="348">
        <x:f t="shared" ref="CZ6:DG6" si="3">CZ7+CZ10+CZ72</x:f>
        <x:v>33</x:v>
      </x:c>
      <x:c r="DA6" s="347">
        <x:f t="shared" si="3"/>
        <x:v>1756.72</x:v>
      </x:c>
      <x:c r="DB6" s="348">
        <x:f t="shared" si="3"/>
        <x:v>11</x:v>
      </x:c>
      <x:c r="DC6" s="347">
        <x:f t="shared" si="3"/>
        <x:v>385.95999999999998</x:v>
      </x:c>
      <x:c r="DD6" s="348">
        <x:f t="shared" si="3"/>
        <x:v>8</x:v>
      </x:c>
      <x:c r="DE6" s="347">
        <x:f t="shared" si="3"/>
        <x:v>321.95999999999998</x:v>
      </x:c>
      <x:c r="DF6" s="348">
        <x:f t="shared" si="3"/>
        <x:v>3</x:v>
      </x:c>
      <x:c r="DG6" s="349">
        <x:f t="shared" si="3"/>
        <x:v>64</x:v>
      </x:c>
    </x:row>
    <x:row r="7" spans="1:111" s="158" customFormat="1" ht="30" customHeight="1">
      <x:c r="A7" s="279" t="s">
        <x:v>2442</x:v>
      </x:c>
      <x:c r="B7" s="403">
        <x:f>SUM(B8)</x:f>
        <x:v>0</x:v>
      </x:c>
      <x:c r="C7" s="404">
        <x:f t="shared" ref="C7:AK8" si="4">SUM(C8)</x:f>
        <x:v>0</x:v>
      </x:c>
      <x:c r="D7" s="403">
        <x:f t="shared" si="4"/>
        <x:v>0</x:v>
      </x:c>
      <x:c r="E7" s="404">
        <x:f t="shared" si="4"/>
        <x:v>0</x:v>
      </x:c>
      <x:c r="F7" s="403">
        <x:f t="shared" si="4"/>
        <x:v>0</x:v>
      </x:c>
      <x:c r="G7" s="404">
        <x:f t="shared" si="4"/>
        <x:v>0</x:v>
      </x:c>
      <x:c r="H7" s="403">
        <x:f t="shared" si="4"/>
        <x:v>0</x:v>
      </x:c>
      <x:c r="I7" s="404">
        <x:f t="shared" si="4"/>
        <x:v>0</x:v>
      </x:c>
      <x:c r="J7" s="403">
        <x:f t="shared" si="4"/>
        <x:v>0</x:v>
      </x:c>
      <x:c r="K7" s="403">
        <x:f t="shared" si="4"/>
        <x:v>0</x:v>
      </x:c>
      <x:c r="L7" s="404">
        <x:f t="shared" si="4"/>
        <x:v>0</x:v>
      </x:c>
      <x:c r="M7" s="403">
        <x:f t="shared" si="4"/>
        <x:v>0</x:v>
      </x:c>
      <x:c r="N7" s="403">
        <x:f t="shared" si="4"/>
        <x:v>0</x:v>
      </x:c>
      <x:c r="O7" s="403">
        <x:f t="shared" si="4"/>
        <x:v>0</x:v>
      </x:c>
      <x:c r="P7" s="403">
        <x:f t="shared" si="4"/>
        <x:v>0</x:v>
      </x:c>
      <x:c r="Q7" s="403">
        <x:f t="shared" si="4"/>
        <x:v>0</x:v>
      </x:c>
      <x:c r="R7" s="404">
        <x:f t="shared" si="4"/>
        <x:v>0</x:v>
      </x:c>
      <x:c r="S7" s="403">
        <x:f t="shared" si="4"/>
        <x:v>0</x:v>
      </x:c>
      <x:c r="T7" s="404">
        <x:f t="shared" si="4"/>
        <x:v>0</x:v>
      </x:c>
      <x:c r="U7" s="403">
        <x:f t="shared" si="4"/>
        <x:v>0</x:v>
      </x:c>
      <x:c r="V7" s="404">
        <x:f t="shared" si="4"/>
        <x:v>0</x:v>
      </x:c>
      <x:c r="W7" s="403">
        <x:f t="shared" si="4"/>
        <x:v>0</x:v>
      </x:c>
      <x:c r="X7" s="403">
        <x:f t="shared" si="4"/>
        <x:v>0</x:v>
      </x:c>
      <x:c r="Y7" s="403">
        <x:f t="shared" si="4"/>
        <x:v>0</x:v>
      </x:c>
      <x:c r="Z7" s="403">
        <x:f t="shared" si="4"/>
        <x:v>0</x:v>
      </x:c>
      <x:c r="AA7" s="403">
        <x:f t="shared" si="4"/>
        <x:v>0</x:v>
      </x:c>
      <x:c r="AB7" s="403">
        <x:f t="shared" si="4"/>
        <x:v>0</x:v>
      </x:c>
      <x:c r="AC7" s="403">
        <x:f t="shared" si="4"/>
        <x:v>0</x:v>
      </x:c>
      <x:c r="AD7" s="403">
        <x:f t="shared" si="4"/>
        <x:v>0</x:v>
      </x:c>
      <x:c r="AE7" s="403">
        <x:f t="shared" si="4"/>
        <x:v>0</x:v>
      </x:c>
      <x:c r="AF7" s="403">
        <x:f t="shared" si="4"/>
        <x:v>0</x:v>
      </x:c>
      <x:c r="AG7" s="403">
        <x:f t="shared" si="4"/>
        <x:v>0</x:v>
      </x:c>
      <x:c r="AH7" s="403">
        <x:f t="shared" si="4"/>
        <x:v>0</x:v>
      </x:c>
      <x:c r="AI7" s="403">
        <x:f t="shared" si="4"/>
        <x:v>0</x:v>
      </x:c>
      <x:c r="AJ7" s="403">
        <x:f t="shared" si="4"/>
        <x:v>0</x:v>
      </x:c>
      <x:c r="AK7" s="403">
        <x:f t="shared" si="4"/>
        <x:v>0</x:v>
      </x:c>
      <x:c r="AL7" s="279" t="s">
        <x:v>2442</x:v>
      </x:c>
      <x:c r="AM7" s="403">
        <x:f>SUM(AM8)</x:f>
        <x:v>0</x:v>
      </x:c>
      <x:c r="AN7" s="404">
        <x:f t="shared" ref="AN7:BC8" si="5">SUM(AN8)</x:f>
        <x:v>0</x:v>
      </x:c>
      <x:c r="AO7" s="403">
        <x:f t="shared" si="5"/>
        <x:v>0</x:v>
      </x:c>
      <x:c r="AP7" s="403">
        <x:f t="shared" si="5"/>
        <x:v>0</x:v>
      </x:c>
      <x:c r="AQ7" s="403">
        <x:f t="shared" si="5"/>
        <x:v>0</x:v>
      </x:c>
      <x:c r="AR7" s="404">
        <x:f t="shared" si="5"/>
        <x:v>0</x:v>
      </x:c>
      <x:c r="AS7" s="403">
        <x:f t="shared" si="5"/>
        <x:v>0</x:v>
      </x:c>
      <x:c r="AT7" s="404">
        <x:f t="shared" si="5"/>
        <x:v>0</x:v>
      </x:c>
      <x:c r="AU7" s="403">
        <x:f t="shared" si="5"/>
        <x:v>0</x:v>
      </x:c>
      <x:c r="AV7" s="403">
        <x:f t="shared" si="5"/>
        <x:v>0</x:v>
      </x:c>
      <x:c r="AW7" s="403">
        <x:f t="shared" si="5"/>
        <x:v>0</x:v>
      </x:c>
      <x:c r="AX7" s="403">
        <x:f t="shared" si="5"/>
        <x:v>0</x:v>
      </x:c>
      <x:c r="AY7" s="403">
        <x:f t="shared" si="5"/>
        <x:v>0</x:v>
      </x:c>
      <x:c r="AZ7" s="403">
        <x:f t="shared" si="5"/>
        <x:v>0</x:v>
      </x:c>
      <x:c r="BA7" s="404">
        <x:f t="shared" si="5"/>
        <x:v>0</x:v>
      </x:c>
      <x:c r="BB7" s="403">
        <x:f t="shared" si="5"/>
        <x:v>0</x:v>
      </x:c>
      <x:c r="BC7" s="403">
        <x:f t="shared" si="5"/>
        <x:v>0</x:v>
      </x:c>
      <x:c r="BD7" s="403">
        <x:f t="shared" ref="BD7:BS8" si="6">SUM(BD8)</x:f>
        <x:v>0</x:v>
      </x:c>
      <x:c r="BE7" s="403">
        <x:f t="shared" si="6"/>
        <x:v>0</x:v>
      </x:c>
      <x:c r="BF7" s="403">
        <x:f t="shared" si="6"/>
        <x:v>0</x:v>
      </x:c>
      <x:c r="BG7" s="403">
        <x:f t="shared" si="6"/>
        <x:v>0</x:v>
      </x:c>
      <x:c r="BH7" s="403">
        <x:f t="shared" si="6"/>
        <x:v>0</x:v>
      </x:c>
      <x:c r="BI7" s="403">
        <x:f t="shared" si="6"/>
        <x:v>0</x:v>
      </x:c>
      <x:c r="BJ7" s="404">
        <x:f t="shared" si="6"/>
        <x:v>0</x:v>
      </x:c>
      <x:c r="BK7" s="403">
        <x:f t="shared" si="6"/>
        <x:v>0</x:v>
      </x:c>
      <x:c r="BL7" s="404">
        <x:f t="shared" si="6"/>
        <x:v>0</x:v>
      </x:c>
      <x:c r="BM7" s="403">
        <x:f t="shared" si="6"/>
        <x:v>0</x:v>
      </x:c>
      <x:c r="BN7" s="404">
        <x:f t="shared" si="6"/>
        <x:v>0</x:v>
      </x:c>
      <x:c r="BO7" s="403">
        <x:f t="shared" si="6"/>
        <x:v>0</x:v>
      </x:c>
      <x:c r="BP7" s="404">
        <x:f t="shared" si="6"/>
        <x:v>0</x:v>
      </x:c>
      <x:c r="BQ7" s="403">
        <x:f t="shared" si="6"/>
        <x:v>0</x:v>
      </x:c>
      <x:c r="BR7" s="403">
        <x:f t="shared" si="6"/>
        <x:v>0</x:v>
      </x:c>
      <x:c r="BS7" s="403">
        <x:f t="shared" si="6"/>
        <x:v>0</x:v>
      </x:c>
      <x:c r="BT7" s="403">
        <x:f t="shared" ref="BQ7:BU8" si="7">SUM(BT8)</x:f>
        <x:v>0</x:v>
      </x:c>
      <x:c r="BU7" s="403">
        <x:f t="shared" si="7"/>
        <x:v>0</x:v>
      </x:c>
      <x:c r="BV7" s="279" t="s">
        <x:v>2442</x:v>
      </x:c>
      <x:c r="BW7" s="403">
        <x:f t="shared" ref="BW7:CX8" si="8">SUM(BW8)</x:f>
        <x:v>0</x:v>
      </x:c>
      <x:c r="BX7" s="403">
        <x:f t="shared" si="8"/>
        <x:v>0</x:v>
      </x:c>
      <x:c r="BY7" s="404">
        <x:f t="shared" si="8"/>
        <x:v>0</x:v>
      </x:c>
      <x:c r="BZ7" s="403">
        <x:f t="shared" si="8"/>
        <x:v>0</x:v>
      </x:c>
      <x:c r="CA7" s="404">
        <x:f t="shared" si="8"/>
        <x:v>0</x:v>
      </x:c>
      <x:c r="CB7" s="403">
        <x:f t="shared" si="8"/>
        <x:v>0</x:v>
      </x:c>
      <x:c r="CC7" s="404">
        <x:f t="shared" si="8"/>
        <x:v>0</x:v>
      </x:c>
      <x:c r="CD7" s="403">
        <x:f t="shared" si="8"/>
        <x:v>0</x:v>
      </x:c>
      <x:c r="CE7" s="403">
        <x:f t="shared" si="8"/>
        <x:v>0</x:v>
      </x:c>
      <x:c r="CF7" s="404">
        <x:f t="shared" si="8"/>
        <x:v>0</x:v>
      </x:c>
      <x:c r="CG7" s="403">
        <x:f t="shared" si="8"/>
        <x:v>0</x:v>
      </x:c>
      <x:c r="CH7" s="403">
        <x:f t="shared" si="8"/>
        <x:v>0</x:v>
      </x:c>
      <x:c r="CI7" s="403">
        <x:f t="shared" si="8"/>
        <x:v>0</x:v>
      </x:c>
      <x:c r="CJ7" s="403">
        <x:f t="shared" si="8"/>
        <x:v>0</x:v>
      </x:c>
      <x:c r="CK7" s="403">
        <x:f t="shared" si="8"/>
        <x:v>0</x:v>
      </x:c>
      <x:c r="CL7" s="403">
        <x:f t="shared" si="8"/>
        <x:v>0</x:v>
      </x:c>
      <x:c r="CM7" s="403">
        <x:f t="shared" si="8"/>
        <x:v>0</x:v>
      </x:c>
      <x:c r="CN7" s="403">
        <x:f t="shared" si="8"/>
        <x:v>0</x:v>
      </x:c>
      <x:c r="CO7" s="403">
        <x:f t="shared" si="8"/>
        <x:v>0</x:v>
      </x:c>
      <x:c r="CP7" s="404">
        <x:f t="shared" si="8"/>
        <x:v>0</x:v>
      </x:c>
      <x:c r="CQ7" s="403">
        <x:f t="shared" si="8"/>
        <x:v>0</x:v>
      </x:c>
      <x:c r="CR7" s="404">
        <x:f t="shared" si="8"/>
        <x:v>0</x:v>
      </x:c>
      <x:c r="CS7" s="403">
        <x:f t="shared" si="8"/>
        <x:v>0</x:v>
      </x:c>
      <x:c r="CT7" s="403">
        <x:f t="shared" si="8"/>
        <x:v>0</x:v>
      </x:c>
      <x:c r="CU7" s="403">
        <x:f t="shared" si="8"/>
        <x:v>0</x:v>
      </x:c>
      <x:c r="CV7" s="403">
        <x:f t="shared" si="8"/>
        <x:v>0</x:v>
      </x:c>
      <x:c r="CW7" s="403">
        <x:f t="shared" si="8"/>
        <x:v>0</x:v>
      </x:c>
      <x:c r="CX7" s="403">
        <x:f t="shared" si="8"/>
        <x:v>0</x:v>
      </x:c>
      <x:c r="CY7" s="279" t="s">
        <x:v>2442</x:v>
      </x:c>
      <x:c r="CZ7" s="403">
        <x:f t="shared" ref="CZ7:DG8" si="9">SUM(CZ8)</x:f>
        <x:v>0</x:v>
      </x:c>
      <x:c r="DA7" s="404">
        <x:f t="shared" si="9"/>
        <x:v>0</x:v>
      </x:c>
      <x:c r="DB7" s="403">
        <x:f t="shared" si="9"/>
        <x:v>0</x:v>
      </x:c>
      <x:c r="DC7" s="404">
        <x:f t="shared" si="9"/>
        <x:v>0</x:v>
      </x:c>
      <x:c r="DD7" s="403">
        <x:f t="shared" si="9"/>
        <x:v>0</x:v>
      </x:c>
      <x:c r="DE7" s="404">
        <x:f t="shared" si="9"/>
        <x:v>0</x:v>
      </x:c>
      <x:c r="DF7" s="403">
        <x:f t="shared" si="9"/>
        <x:v>0</x:v>
      </x:c>
      <x:c r="DG7" s="405">
        <x:f t="shared" si="9"/>
        <x:v>0</x:v>
      </x:c>
    </x:row>
    <x:row r="8" spans="1:111" s="21" customFormat="1" ht="30" customHeight="1">
      <x:c r="A8" s="402" t="s">
        <x:v>675</x:v>
      </x:c>
      <x:c r="B8" s="70">
        <x:f>SUM(B9)</x:f>
        <x:v>0</x:v>
      </x:c>
      <x:c r="C8" s="73">
        <x:f t="shared" si="4"/>
        <x:v>0</x:v>
      </x:c>
      <x:c r="D8" s="70">
        <x:f t="shared" si="4"/>
        <x:v>0</x:v>
      </x:c>
      <x:c r="E8" s="73">
        <x:f t="shared" si="4"/>
        <x:v>0</x:v>
      </x:c>
      <x:c r="F8" s="70">
        <x:f t="shared" si="4"/>
        <x:v>0</x:v>
      </x:c>
      <x:c r="G8" s="73">
        <x:f t="shared" si="4"/>
        <x:v>0</x:v>
      </x:c>
      <x:c r="H8" s="70">
        <x:f t="shared" si="4"/>
        <x:v>0</x:v>
      </x:c>
      <x:c r="I8" s="73">
        <x:f t="shared" si="4"/>
        <x:v>0</x:v>
      </x:c>
      <x:c r="J8" s="70">
        <x:f t="shared" si="4"/>
        <x:v>0</x:v>
      </x:c>
      <x:c r="K8" s="70">
        <x:f t="shared" si="4"/>
        <x:v>0</x:v>
      </x:c>
      <x:c r="L8" s="73">
        <x:f t="shared" si="4"/>
        <x:v>0</x:v>
      </x:c>
      <x:c r="M8" s="70">
        <x:f t="shared" si="4"/>
        <x:v>0</x:v>
      </x:c>
      <x:c r="N8" s="70">
        <x:f t="shared" si="4"/>
        <x:v>0</x:v>
      </x:c>
      <x:c r="O8" s="70">
        <x:f t="shared" si="4"/>
        <x:v>0</x:v>
      </x:c>
      <x:c r="P8" s="70">
        <x:f t="shared" si="4"/>
        <x:v>0</x:v>
      </x:c>
      <x:c r="Q8" s="70">
        <x:f t="shared" si="4"/>
        <x:v>0</x:v>
      </x:c>
      <x:c r="R8" s="73">
        <x:f t="shared" si="4"/>
        <x:v>0</x:v>
      </x:c>
      <x:c r="S8" s="70">
        <x:f t="shared" si="4"/>
        <x:v>0</x:v>
      </x:c>
      <x:c r="T8" s="73">
        <x:f t="shared" si="4"/>
        <x:v>0</x:v>
      </x:c>
      <x:c r="U8" s="70">
        <x:f t="shared" si="4"/>
        <x:v>0</x:v>
      </x:c>
      <x:c r="V8" s="73">
        <x:f t="shared" si="4"/>
        <x:v>0</x:v>
      </x:c>
      <x:c r="W8" s="70">
        <x:f t="shared" si="4"/>
        <x:v>0</x:v>
      </x:c>
      <x:c r="X8" s="70">
        <x:f t="shared" si="4"/>
        <x:v>0</x:v>
      </x:c>
      <x:c r="Y8" s="70">
        <x:f t="shared" si="4"/>
        <x:v>0</x:v>
      </x:c>
      <x:c r="Z8" s="70">
        <x:f t="shared" si="4"/>
        <x:v>0</x:v>
      </x:c>
      <x:c r="AA8" s="70">
        <x:f t="shared" si="4"/>
        <x:v>0</x:v>
      </x:c>
      <x:c r="AB8" s="70">
        <x:f t="shared" si="4"/>
        <x:v>0</x:v>
      </x:c>
      <x:c r="AC8" s="70">
        <x:f t="shared" si="4"/>
        <x:v>0</x:v>
      </x:c>
      <x:c r="AD8" s="70">
        <x:f t="shared" si="4"/>
        <x:v>0</x:v>
      </x:c>
      <x:c r="AE8" s="70">
        <x:f t="shared" si="4"/>
        <x:v>0</x:v>
      </x:c>
      <x:c r="AF8" s="70">
        <x:f t="shared" si="4"/>
        <x:v>0</x:v>
      </x:c>
      <x:c r="AG8" s="70">
        <x:f t="shared" si="4"/>
        <x:v>0</x:v>
      </x:c>
      <x:c r="AH8" s="70">
        <x:f t="shared" si="4"/>
        <x:v>0</x:v>
      </x:c>
      <x:c r="AI8" s="70">
        <x:f t="shared" si="4"/>
        <x:v>0</x:v>
      </x:c>
      <x:c r="AJ8" s="70">
        <x:f t="shared" si="4"/>
        <x:v>0</x:v>
      </x:c>
      <x:c r="AK8" s="70">
        <x:f t="shared" si="4"/>
        <x:v>0</x:v>
      </x:c>
      <x:c r="AL8" s="402" t="s">
        <x:v>675</x:v>
      </x:c>
      <x:c r="AM8" s="70">
        <x:f t="shared" ref="AM8:BB8" si="10">SUM(AM9)</x:f>
        <x:v>0</x:v>
      </x:c>
      <x:c r="AN8" s="73">
        <x:f t="shared" si="10"/>
        <x:v>0</x:v>
      </x:c>
      <x:c r="AO8" s="70">
        <x:f t="shared" si="10"/>
        <x:v>0</x:v>
      </x:c>
      <x:c r="AP8" s="70">
        <x:f t="shared" si="10"/>
        <x:v>0</x:v>
      </x:c>
      <x:c r="AQ8" s="70">
        <x:f t="shared" si="10"/>
        <x:v>0</x:v>
      </x:c>
      <x:c r="AR8" s="73">
        <x:f t="shared" si="10"/>
        <x:v>0</x:v>
      </x:c>
      <x:c r="AS8" s="70">
        <x:f t="shared" si="10"/>
        <x:v>0</x:v>
      </x:c>
      <x:c r="AT8" s="73">
        <x:f t="shared" si="10"/>
        <x:v>0</x:v>
      </x:c>
      <x:c r="AU8" s="70">
        <x:f t="shared" si="10"/>
        <x:v>0</x:v>
      </x:c>
      <x:c r="AV8" s="70">
        <x:f t="shared" si="10"/>
        <x:v>0</x:v>
      </x:c>
      <x:c r="AW8" s="70">
        <x:f t="shared" si="10"/>
        <x:v>0</x:v>
      </x:c>
      <x:c r="AX8" s="70">
        <x:f t="shared" si="10"/>
        <x:v>0</x:v>
      </x:c>
      <x:c r="AY8" s="70">
        <x:f t="shared" si="10"/>
        <x:v>0</x:v>
      </x:c>
      <x:c r="AZ8" s="70">
        <x:f t="shared" si="10"/>
        <x:v>0</x:v>
      </x:c>
      <x:c r="BA8" s="73">
        <x:f t="shared" si="10"/>
        <x:v>0</x:v>
      </x:c>
      <x:c r="BB8" s="70">
        <x:f t="shared" si="10"/>
        <x:v>0</x:v>
      </x:c>
      <x:c r="BC8" s="70">
        <x:f t="shared" si="5"/>
        <x:v>0</x:v>
      </x:c>
      <x:c r="BD8" s="70">
        <x:f t="shared" si="6"/>
        <x:v>0</x:v>
      </x:c>
      <x:c r="BE8" s="70">
        <x:f t="shared" si="6"/>
        <x:v>0</x:v>
      </x:c>
      <x:c r="BF8" s="70">
        <x:f t="shared" si="6"/>
        <x:v>0</x:v>
      </x:c>
      <x:c r="BG8" s="70">
        <x:f t="shared" si="6"/>
        <x:v>0</x:v>
      </x:c>
      <x:c r="BH8" s="70">
        <x:f t="shared" si="6"/>
        <x:v>0</x:v>
      </x:c>
      <x:c r="BI8" s="70">
        <x:f t="shared" si="6"/>
        <x:v>0</x:v>
      </x:c>
      <x:c r="BJ8" s="73">
        <x:f t="shared" si="6"/>
        <x:v>0</x:v>
      </x:c>
      <x:c r="BK8" s="70">
        <x:f t="shared" si="6"/>
        <x:v>0</x:v>
      </x:c>
      <x:c r="BL8" s="73">
        <x:f t="shared" si="6"/>
        <x:v>0</x:v>
      </x:c>
      <x:c r="BM8" s="70">
        <x:f t="shared" si="6"/>
        <x:v>0</x:v>
      </x:c>
      <x:c r="BN8" s="73">
        <x:f t="shared" si="6"/>
        <x:v>0</x:v>
      </x:c>
      <x:c r="BO8" s="70">
        <x:f t="shared" si="6"/>
        <x:v>0</x:v>
      </x:c>
      <x:c r="BP8" s="73">
        <x:f t="shared" si="6"/>
        <x:v>0</x:v>
      </x:c>
      <x:c r="BQ8" s="70">
        <x:f t="shared" si="7"/>
        <x:v>0</x:v>
      </x:c>
      <x:c r="BR8" s="70">
        <x:f t="shared" si="7"/>
        <x:v>0</x:v>
      </x:c>
      <x:c r="BS8" s="70">
        <x:f t="shared" si="7"/>
        <x:v>0</x:v>
      </x:c>
      <x:c r="BT8" s="70">
        <x:f t="shared" si="7"/>
        <x:v>0</x:v>
      </x:c>
      <x:c r="BU8" s="70">
        <x:f t="shared" si="7"/>
        <x:v>0</x:v>
      </x:c>
      <x:c r="BV8" s="402" t="s">
        <x:v>675</x:v>
      </x:c>
      <x:c r="BW8" s="70">
        <x:f t="shared" si="8"/>
        <x:v>0</x:v>
      </x:c>
      <x:c r="BX8" s="70">
        <x:f t="shared" si="8"/>
        <x:v>0</x:v>
      </x:c>
      <x:c r="BY8" s="73">
        <x:f t="shared" si="8"/>
        <x:v>0</x:v>
      </x:c>
      <x:c r="BZ8" s="70">
        <x:f t="shared" si="8"/>
        <x:v>0</x:v>
      </x:c>
      <x:c r="CA8" s="73">
        <x:f t="shared" si="8"/>
        <x:v>0</x:v>
      </x:c>
      <x:c r="CB8" s="70">
        <x:f t="shared" si="8"/>
        <x:v>0</x:v>
      </x:c>
      <x:c r="CC8" s="73">
        <x:f>SUM(CC9)</x:f>
        <x:v>0</x:v>
      </x:c>
      <x:c r="CD8" s="70">
        <x:f t="shared" si="8"/>
        <x:v>0</x:v>
      </x:c>
      <x:c r="CE8" s="70">
        <x:f t="shared" si="8"/>
        <x:v>0</x:v>
      </x:c>
      <x:c r="CF8" s="73">
        <x:f t="shared" si="8"/>
        <x:v>0</x:v>
      </x:c>
      <x:c r="CG8" s="70">
        <x:f t="shared" si="8"/>
        <x:v>0</x:v>
      </x:c>
      <x:c r="CH8" s="70">
        <x:f t="shared" si="8"/>
        <x:v>0</x:v>
      </x:c>
      <x:c r="CI8" s="70">
        <x:f t="shared" si="8"/>
        <x:v>0</x:v>
      </x:c>
      <x:c r="CJ8" s="70">
        <x:f t="shared" si="8"/>
        <x:v>0</x:v>
      </x:c>
      <x:c r="CK8" s="70">
        <x:f t="shared" si="8"/>
        <x:v>0</x:v>
      </x:c>
      <x:c r="CL8" s="70">
        <x:f t="shared" si="8"/>
        <x:v>0</x:v>
      </x:c>
      <x:c r="CM8" s="70">
        <x:f t="shared" si="8"/>
        <x:v>0</x:v>
      </x:c>
      <x:c r="CN8" s="70">
        <x:f t="shared" si="8"/>
        <x:v>0</x:v>
      </x:c>
      <x:c r="CO8" s="70">
        <x:f t="shared" si="8"/>
        <x:v>0</x:v>
      </x:c>
      <x:c r="CP8" s="73">
        <x:f t="shared" si="8"/>
        <x:v>0</x:v>
      </x:c>
      <x:c r="CQ8" s="70">
        <x:f t="shared" si="8"/>
        <x:v>0</x:v>
      </x:c>
      <x:c r="CR8" s="73">
        <x:f t="shared" si="8"/>
        <x:v>0</x:v>
      </x:c>
      <x:c r="CS8" s="70">
        <x:f t="shared" si="8"/>
        <x:v>0</x:v>
      </x:c>
      <x:c r="CT8" s="70">
        <x:f t="shared" si="8"/>
        <x:v>0</x:v>
      </x:c>
      <x:c r="CU8" s="70">
        <x:f t="shared" si="8"/>
        <x:v>0</x:v>
      </x:c>
      <x:c r="CV8" s="70">
        <x:f t="shared" si="8"/>
        <x:v>0</x:v>
      </x:c>
      <x:c r="CW8" s="70">
        <x:f t="shared" si="8"/>
        <x:v>0</x:v>
      </x:c>
      <x:c r="CX8" s="70">
        <x:f t="shared" si="8"/>
        <x:v>0</x:v>
      </x:c>
      <x:c r="CY8" s="402" t="s">
        <x:v>675</x:v>
      </x:c>
      <x:c r="CZ8" s="280">
        <x:f t="shared" si="9"/>
        <x:v>0</x:v>
      </x:c>
      <x:c r="DA8" s="281">
        <x:f t="shared" si="9"/>
        <x:v>0</x:v>
      </x:c>
      <x:c r="DB8" s="280">
        <x:f t="shared" si="9"/>
        <x:v>0</x:v>
      </x:c>
      <x:c r="DC8" s="281">
        <x:f t="shared" si="9"/>
        <x:v>0</x:v>
      </x:c>
      <x:c r="DD8" s="280">
        <x:f t="shared" si="9"/>
        <x:v>0</x:v>
      </x:c>
      <x:c r="DE8" s="281">
        <x:f t="shared" si="9"/>
        <x:v>0</x:v>
      </x:c>
      <x:c r="DF8" s="280">
        <x:f t="shared" si="9"/>
        <x:v>0</x:v>
      </x:c>
      <x:c r="DG8" s="282">
        <x:f t="shared" si="9"/>
        <x:v>0</x:v>
      </x:c>
    </x:row>
    <x:row r="9" spans="1:111" s="21" customFormat="1" ht="30" customHeight="1">
      <x:c r="A9" s="592" t="s">
        <x:v>2958</x:v>
      </x:c>
      <x:c r="B9" s="509"/>
      <x:c r="C9" s="508"/>
      <x:c r="D9" s="509"/>
      <x:c r="E9" s="508"/>
      <x:c r="F9" s="509"/>
      <x:c r="G9" s="508"/>
      <x:c r="H9" s="509"/>
      <x:c r="I9" s="508"/>
      <x:c r="J9" s="509"/>
      <x:c r="K9" s="509"/>
      <x:c r="L9" s="508"/>
      <x:c r="M9" s="509"/>
      <x:c r="N9" s="509"/>
      <x:c r="O9" s="509"/>
      <x:c r="P9" s="509"/>
      <x:c r="Q9" s="509"/>
      <x:c r="R9" s="508"/>
      <x:c r="S9" s="509"/>
      <x:c r="T9" s="508"/>
      <x:c r="U9" s="509"/>
      <x:c r="V9" s="508"/>
      <x:c r="W9" s="509"/>
      <x:c r="X9" s="509"/>
      <x:c r="Y9" s="509"/>
      <x:c r="Z9" s="509"/>
      <x:c r="AA9" s="509"/>
      <x:c r="AB9" s="509"/>
      <x:c r="AC9" s="509"/>
      <x:c r="AD9" s="509"/>
      <x:c r="AE9" s="509"/>
      <x:c r="AF9" s="509"/>
      <x:c r="AG9" s="509"/>
      <x:c r="AH9" s="509"/>
      <x:c r="AI9" s="509"/>
      <x:c r="AJ9" s="509"/>
      <x:c r="AK9" s="509"/>
      <x:c r="AL9" s="592" t="s">
        <x:v>2958</x:v>
      </x:c>
      <x:c r="AM9" s="509"/>
      <x:c r="AN9" s="508"/>
      <x:c r="AO9" s="509"/>
      <x:c r="AP9" s="509"/>
      <x:c r="AQ9" s="509"/>
      <x:c r="AR9" s="508"/>
      <x:c r="AS9" s="509"/>
      <x:c r="AT9" s="508"/>
      <x:c r="AU9" s="509"/>
      <x:c r="AV9" s="509"/>
      <x:c r="AW9" s="509"/>
      <x:c r="AX9" s="509"/>
      <x:c r="AY9" s="509"/>
      <x:c r="AZ9" s="509"/>
      <x:c r="BA9" s="508"/>
      <x:c r="BB9" s="509"/>
      <x:c r="BC9" s="509"/>
      <x:c r="BD9" s="509"/>
      <x:c r="BE9" s="509"/>
      <x:c r="BF9" s="509"/>
      <x:c r="BG9" s="509"/>
      <x:c r="BH9" s="509"/>
      <x:c r="BI9" s="509"/>
      <x:c r="BJ9" s="508"/>
      <x:c r="BK9" s="509"/>
      <x:c r="BL9" s="508"/>
      <x:c r="BM9" s="509"/>
      <x:c r="BN9" s="508"/>
      <x:c r="BO9" s="509"/>
      <x:c r="BP9" s="508"/>
      <x:c r="BQ9" s="509"/>
      <x:c r="BR9" s="509"/>
      <x:c r="BS9" s="509"/>
      <x:c r="BT9" s="509"/>
      <x:c r="BU9" s="509"/>
      <x:c r="BV9" s="592" t="s">
        <x:v>2958</x:v>
      </x:c>
      <x:c r="BW9" s="509"/>
      <x:c r="BX9" s="509"/>
      <x:c r="BY9" s="508"/>
      <x:c r="BZ9" s="509"/>
      <x:c r="CA9" s="508"/>
      <x:c r="CB9" s="509"/>
      <x:c r="CC9" s="508"/>
      <x:c r="CD9" s="509"/>
      <x:c r="CE9" s="509"/>
      <x:c r="CF9" s="508"/>
      <x:c r="CG9" s="509"/>
      <x:c r="CH9" s="509"/>
      <x:c r="CI9" s="509"/>
      <x:c r="CJ9" s="509"/>
      <x:c r="CK9" s="509"/>
      <x:c r="CL9" s="509"/>
      <x:c r="CM9" s="509"/>
      <x:c r="CN9" s="509"/>
      <x:c r="CO9" s="509"/>
      <x:c r="CP9" s="508"/>
      <x:c r="CQ9" s="509"/>
      <x:c r="CR9" s="508"/>
      <x:c r="CS9" s="509"/>
      <x:c r="CT9" s="509"/>
      <x:c r="CU9" s="509"/>
      <x:c r="CV9" s="509"/>
      <x:c r="CW9" s="509"/>
      <x:c r="CX9" s="509"/>
      <x:c r="CY9" s="592" t="s">
        <x:v>2958</x:v>
      </x:c>
      <x:c r="CZ9" s="593"/>
      <x:c r="DA9" s="594"/>
      <x:c r="DB9" s="593"/>
      <x:c r="DC9" s="594"/>
      <x:c r="DD9" s="593"/>
      <x:c r="DE9" s="594"/>
      <x:c r="DF9" s="593"/>
      <x:c r="DG9" s="595"/>
    </x:row>
    <x:row r="10" spans="1:111" s="158" customFormat="1" ht="30" customHeight="1">
      <x:c r="A10" s="283" t="s">
        <x:v>2965</x:v>
      </x:c>
      <x:c r="B10" s="160">
        <x:f t="shared" ref="B10:AK10" si="11">B11+B68</x:f>
        <x:v>5</x:v>
      </x:c>
      <x:c r="C10" s="161">
        <x:f t="shared" si="11"/>
        <x:v>3360.7399999999998</x:v>
      </x:c>
      <x:c r="D10" s="160">
        <x:f t="shared" si="11"/>
        <x:v>6</x:v>
      </x:c>
      <x:c r="E10" s="161">
        <x:f t="shared" si="11"/>
        <x:v>9311.9799999999996</x:v>
      </x:c>
      <x:c r="F10" s="160">
        <x:f t="shared" si="11"/>
        <x:v>8</x:v>
      </x:c>
      <x:c r="G10" s="161">
        <x:f t="shared" si="11"/>
        <x:v>174.72</x:v>
      </x:c>
      <x:c r="H10" s="160">
        <x:f t="shared" si="11"/>
        <x:v>0</x:v>
      </x:c>
      <x:c r="I10" s="161">
        <x:f t="shared" si="11"/>
        <x:v>0</x:v>
      </x:c>
      <x:c r="J10" s="160">
        <x:f t="shared" si="11"/>
        <x:v>9</x:v>
      </x:c>
      <x:c r="K10" s="160">
        <x:f t="shared" si="11"/>
        <x:v>4</x:v>
      </x:c>
      <x:c r="L10" s="161">
        <x:f t="shared" si="11"/>
        <x:v>1149</x:v>
      </x:c>
      <x:c r="M10" s="160">
        <x:f t="shared" si="11"/>
        <x:v>0</x:v>
      </x:c>
      <x:c r="N10" s="160">
        <x:f t="shared" si="11"/>
        <x:v>2</x:v>
      </x:c>
      <x:c r="O10" s="160">
        <x:f t="shared" si="11"/>
        <x:v>0</x:v>
      </x:c>
      <x:c r="P10" s="160">
        <x:f t="shared" si="11"/>
        <x:v>0</x:v>
      </x:c>
      <x:c r="Q10" s="160">
        <x:f t="shared" si="11"/>
        <x:v>2</x:v>
      </x:c>
      <x:c r="R10" s="161">
        <x:f t="shared" si="11"/>
        <x:v>2722</x:v>
      </x:c>
      <x:c r="S10" s="160">
        <x:f t="shared" si="11"/>
        <x:v>33</x:v>
      </x:c>
      <x:c r="T10" s="161">
        <x:f t="shared" si="11"/>
        <x:v>554</x:v>
      </x:c>
      <x:c r="U10" s="160">
        <x:f t="shared" si="11"/>
        <x:v>7</x:v>
      </x:c>
      <x:c r="V10" s="161">
        <x:f t="shared" si="11"/>
        <x:v>270.19</x:v>
      </x:c>
      <x:c r="W10" s="160">
        <x:f t="shared" si="11"/>
        <x:v>51</x:v>
      </x:c>
      <x:c r="X10" s="160">
        <x:f t="shared" si="11"/>
        <x:v>453</x:v>
      </x:c>
      <x:c r="Y10" s="160">
        <x:f t="shared" si="11"/>
        <x:v>3</x:v>
      </x:c>
      <x:c r="Z10" s="160">
        <x:f t="shared" si="11"/>
        <x:v>14</x:v>
      </x:c>
      <x:c r="AA10" s="160">
        <x:f t="shared" si="11"/>
        <x:v>27</x:v>
      </x:c>
      <x:c r="AB10" s="160">
        <x:f t="shared" si="11"/>
        <x:v>3</x:v>
      </x:c>
      <x:c r="AC10" s="160">
        <x:f t="shared" si="11"/>
        <x:v>11</x:v>
      </x:c>
      <x:c r="AD10" s="160">
        <x:f t="shared" si="11"/>
        <x:v>21</x:v>
      </x:c>
      <x:c r="AE10" s="160">
        <x:f t="shared" si="11"/>
        <x:v>0</x:v>
      </x:c>
      <x:c r="AF10" s="160">
        <x:f t="shared" si="11"/>
        <x:v>0</x:v>
      </x:c>
      <x:c r="AG10" s="160">
        <x:f t="shared" si="11"/>
        <x:v>41</x:v>
      </x:c>
      <x:c r="AH10" s="160">
        <x:f t="shared" si="11"/>
        <x:v>0</x:v>
      </x:c>
      <x:c r="AI10" s="160">
        <x:f t="shared" si="11"/>
        <x:v>0</x:v>
      </x:c>
      <x:c r="AJ10" s="160">
        <x:f t="shared" si="11"/>
        <x:v>30</x:v>
      </x:c>
      <x:c r="AK10" s="160">
        <x:f t="shared" si="11"/>
        <x:v>59</x:v>
      </x:c>
      <x:c r="AL10" s="283" t="s">
        <x:v>2965</x:v>
      </x:c>
      <x:c r="AM10" s="160">
        <x:f t="shared" ref="AM10:BU10" si="12">AM11+AM68</x:f>
        <x:v>7</x:v>
      </x:c>
      <x:c r="AN10" s="161">
        <x:f t="shared" si="12"/>
        <x:v>3900</x:v>
      </x:c>
      <x:c r="AO10" s="160">
        <x:f t="shared" si="12"/>
        <x:v>1</x:v>
      </x:c>
      <x:c r="AP10" s="160">
        <x:f t="shared" si="12"/>
        <x:v>4</x:v>
      </x:c>
      <x:c r="AQ10" s="160">
        <x:f t="shared" si="12"/>
        <x:v>0</x:v>
      </x:c>
      <x:c r="AR10" s="161">
        <x:f t="shared" si="12"/>
        <x:v>0</x:v>
      </x:c>
      <x:c r="AS10" s="160">
        <x:f t="shared" si="12"/>
        <x:v>0</x:v>
      </x:c>
      <x:c r="AT10" s="161">
        <x:f t="shared" si="12"/>
        <x:v>0</x:v>
      </x:c>
      <x:c r="AU10" s="160">
        <x:f t="shared" si="12"/>
        <x:v>0</x:v>
      </x:c>
      <x:c r="AV10" s="160">
        <x:f t="shared" si="12"/>
        <x:v>0</x:v>
      </x:c>
      <x:c r="AW10" s="160">
        <x:f t="shared" si="12"/>
        <x:v>1</x:v>
      </x:c>
      <x:c r="AX10" s="160">
        <x:f t="shared" si="12"/>
        <x:v>1</x:v>
      </x:c>
      <x:c r="AY10" s="160">
        <x:f t="shared" si="12"/>
        <x:v>1</x:v>
      </x:c>
      <x:c r="AZ10" s="160">
        <x:f t="shared" si="12"/>
        <x:v>6</x:v>
      </x:c>
      <x:c r="BA10" s="161">
        <x:f t="shared" si="12"/>
        <x:v>29</x:v>
      </x:c>
      <x:c r="BB10" s="160">
        <x:f t="shared" si="12"/>
        <x:v>0</x:v>
      </x:c>
      <x:c r="BC10" s="160">
        <x:f t="shared" si="12"/>
        <x:v>0</x:v>
      </x:c>
      <x:c r="BD10" s="160">
        <x:f t="shared" si="12"/>
        <x:v>1</x:v>
      </x:c>
      <x:c r="BE10" s="160">
        <x:f t="shared" si="12"/>
        <x:v>167</x:v>
      </x:c>
      <x:c r="BF10" s="160">
        <x:f t="shared" si="12"/>
        <x:v>277</x:v>
      </x:c>
      <x:c r="BG10" s="160">
        <x:f t="shared" si="12"/>
        <x:v>0</x:v>
      </x:c>
      <x:c r="BH10" s="160">
        <x:f t="shared" si="12"/>
        <x:v>0</x:v>
      </x:c>
      <x:c r="BI10" s="160">
        <x:f t="shared" si="12"/>
        <x:v>0</x:v>
      </x:c>
      <x:c r="BJ10" s="161">
        <x:f t="shared" si="12"/>
        <x:v>0</x:v>
      </x:c>
      <x:c r="BK10" s="160">
        <x:f t="shared" si="12"/>
        <x:v>0</x:v>
      </x:c>
      <x:c r="BL10" s="161">
        <x:f t="shared" si="12"/>
        <x:v>0</x:v>
      </x:c>
      <x:c r="BM10" s="160">
        <x:f t="shared" si="12"/>
        <x:v>0</x:v>
      </x:c>
      <x:c r="BN10" s="161">
        <x:f t="shared" si="12"/>
        <x:v>0</x:v>
      </x:c>
      <x:c r="BO10" s="160">
        <x:f t="shared" si="12"/>
        <x:v>0</x:v>
      </x:c>
      <x:c r="BP10" s="161">
        <x:f t="shared" si="12"/>
        <x:v>0</x:v>
      </x:c>
      <x:c r="BQ10" s="160">
        <x:f t="shared" si="12"/>
        <x:v>0</x:v>
      </x:c>
      <x:c r="BR10" s="160">
        <x:f t="shared" si="12"/>
        <x:v>0</x:v>
      </x:c>
      <x:c r="BS10" s="160">
        <x:f t="shared" si="12"/>
        <x:v>3</x:v>
      </x:c>
      <x:c r="BT10" s="160">
        <x:f t="shared" si="12"/>
        <x:v>0</x:v>
      </x:c>
      <x:c r="BU10" s="160">
        <x:f t="shared" si="12"/>
        <x:v>0</x:v>
      </x:c>
      <x:c r="BV10" s="283" t="s">
        <x:v>2965</x:v>
      </x:c>
      <x:c r="BW10" s="160">
        <x:f t="shared" ref="BW10:CX10" si="13">BW11+BW68</x:f>
        <x:v>2</x:v>
      </x:c>
      <x:c r="BX10" s="160">
        <x:f t="shared" si="13"/>
        <x:v>65</x:v>
      </x:c>
      <x:c r="BY10" s="161">
        <x:f t="shared" si="13"/>
        <x:v>1589</x:v>
      </x:c>
      <x:c r="BZ10" s="160">
        <x:f t="shared" si="13"/>
        <x:v>1</x:v>
      </x:c>
      <x:c r="CA10" s="161">
        <x:f t="shared" si="13"/>
        <x:v>72</x:v>
      </x:c>
      <x:c r="CB10" s="160">
        <x:f t="shared" si="13"/>
        <x:v>1</x:v>
      </x:c>
      <x:c r="CC10" s="161">
        <x:f t="shared" si="13"/>
        <x:v>27</x:v>
      </x:c>
      <x:c r="CD10" s="160">
        <x:f t="shared" si="13"/>
        <x:v>0</x:v>
      </x:c>
      <x:c r="CE10" s="160">
        <x:f t="shared" si="13"/>
        <x:v>22</x:v>
      </x:c>
      <x:c r="CF10" s="161">
        <x:f t="shared" si="13"/>
        <x:v>598.59000000000003</x:v>
      </x:c>
      <x:c r="CG10" s="160">
        <x:f t="shared" si="13"/>
        <x:v>0</x:v>
      </x:c>
      <x:c r="CH10" s="160">
        <x:f t="shared" si="13"/>
        <x:v>1</x:v>
      </x:c>
      <x:c r="CI10" s="160">
        <x:f t="shared" si="13"/>
        <x:v>0</x:v>
      </x:c>
      <x:c r="CJ10" s="160">
        <x:f t="shared" si="13"/>
        <x:v>18</x:v>
      </x:c>
      <x:c r="CK10" s="160">
        <x:f t="shared" si="13"/>
        <x:v>1</x:v>
      </x:c>
      <x:c r="CL10" s="160">
        <x:f t="shared" si="13"/>
        <x:v>0</x:v>
      </x:c>
      <x:c r="CM10" s="160">
        <x:f t="shared" si="13"/>
        <x:v>0</x:v>
      </x:c>
      <x:c r="CN10" s="160">
        <x:f t="shared" si="13"/>
        <x:v>0</x:v>
      </x:c>
      <x:c r="CO10" s="160">
        <x:f t="shared" si="13"/>
        <x:v>2</x:v>
      </x:c>
      <x:c r="CP10" s="161">
        <x:f t="shared" si="13"/>
        <x:v>203</x:v>
      </x:c>
      <x:c r="CQ10" s="160">
        <x:f t="shared" si="13"/>
        <x:v>38</x:v>
      </x:c>
      <x:c r="CR10" s="161">
        <x:f t="shared" si="13"/>
        <x:v>2858.3000000000002</x:v>
      </x:c>
      <x:c r="CS10" s="160">
        <x:f t="shared" si="13"/>
        <x:v>520</x:v>
      </x:c>
      <x:c r="CT10" s="160">
        <x:f t="shared" si="13"/>
        <x:v>42</x:v>
      </x:c>
      <x:c r="CU10" s="160">
        <x:f t="shared" si="13"/>
        <x:v>59</x:v>
      </x:c>
      <x:c r="CV10" s="160">
        <x:f t="shared" si="13"/>
        <x:v>34</x:v>
      </x:c>
      <x:c r="CW10" s="160">
        <x:f t="shared" si="13"/>
        <x:v>11</x:v>
      </x:c>
      <x:c r="CX10" s="160">
        <x:f t="shared" si="13"/>
        <x:v>24</x:v>
      </x:c>
      <x:c r="CY10" s="283" t="s">
        <x:v>2965</x:v>
      </x:c>
      <x:c r="CZ10" s="160">
        <x:f t="shared" ref="CZ10:DG10" si="14">CZ11+CZ68</x:f>
        <x:v>31</x:v>
      </x:c>
      <x:c r="DA10" s="161">
        <x:f t="shared" si="14"/>
        <x:v>1055.9300000000001</x:v>
      </x:c>
      <x:c r="DB10" s="160">
        <x:f t="shared" si="14"/>
        <x:v>11</x:v>
      </x:c>
      <x:c r="DC10" s="161">
        <x:f t="shared" si="14"/>
        <x:v>385.95999999999998</x:v>
      </x:c>
      <x:c r="DD10" s="160">
        <x:f t="shared" si="14"/>
        <x:v>8</x:v>
      </x:c>
      <x:c r="DE10" s="161">
        <x:f t="shared" si="14"/>
        <x:v>321.95999999999998</x:v>
      </x:c>
      <x:c r="DF10" s="160">
        <x:f t="shared" si="14"/>
        <x:v>3</x:v>
      </x:c>
      <x:c r="DG10" s="161">
        <x:f t="shared" si="14"/>
        <x:v>64</x:v>
      </x:c>
    </x:row>
    <x:row r="11" spans="1:111" s="21" customFormat="1" ht="30" customHeight="1">
      <x:c r="A11" s="353" t="s">
        <x:v>2246</x:v>
      </x:c>
      <x:c r="B11" s="112">
        <x:f t="shared" ref="B11:AK11" si="15">B12+B15+B52</x:f>
        <x:v>5</x:v>
      </x:c>
      <x:c r="C11" s="162">
        <x:f t="shared" si="15"/>
        <x:v>3360.7399999999998</x:v>
      </x:c>
      <x:c r="D11" s="112">
        <x:f t="shared" si="15"/>
        <x:v>6</x:v>
      </x:c>
      <x:c r="E11" s="162">
        <x:f t="shared" si="15"/>
        <x:v>9311.9799999999996</x:v>
      </x:c>
      <x:c r="F11" s="112">
        <x:f t="shared" si="15"/>
        <x:v>8</x:v>
      </x:c>
      <x:c r="G11" s="162">
        <x:f t="shared" si="15"/>
        <x:v>174.72</x:v>
      </x:c>
      <x:c r="H11" s="112">
        <x:f t="shared" si="15"/>
        <x:v>0</x:v>
      </x:c>
      <x:c r="I11" s="162">
        <x:f t="shared" si="15"/>
        <x:v>0</x:v>
      </x:c>
      <x:c r="J11" s="112">
        <x:f t="shared" si="15"/>
        <x:v>9</x:v>
      </x:c>
      <x:c r="K11" s="112">
        <x:f t="shared" si="15"/>
        <x:v>4</x:v>
      </x:c>
      <x:c r="L11" s="162">
        <x:f t="shared" si="15"/>
        <x:v>1149</x:v>
      </x:c>
      <x:c r="M11" s="112">
        <x:f t="shared" si="15"/>
        <x:v>0</x:v>
      </x:c>
      <x:c r="N11" s="112">
        <x:f t="shared" si="15"/>
        <x:v>2</x:v>
      </x:c>
      <x:c r="O11" s="112">
        <x:f t="shared" si="15"/>
        <x:v>0</x:v>
      </x:c>
      <x:c r="P11" s="112">
        <x:f t="shared" si="15"/>
        <x:v>0</x:v>
      </x:c>
      <x:c r="Q11" s="112">
        <x:f t="shared" si="15"/>
        <x:v>2</x:v>
      </x:c>
      <x:c r="R11" s="162">
        <x:f t="shared" si="15"/>
        <x:v>2722</x:v>
      </x:c>
      <x:c r="S11" s="112">
        <x:f t="shared" si="15"/>
        <x:v>33</x:v>
      </x:c>
      <x:c r="T11" s="162">
        <x:f t="shared" si="15"/>
        <x:v>554</x:v>
      </x:c>
      <x:c r="U11" s="112">
        <x:f t="shared" si="15"/>
        <x:v>7</x:v>
      </x:c>
      <x:c r="V11" s="162">
        <x:f t="shared" si="15"/>
        <x:v>270.19</x:v>
      </x:c>
      <x:c r="W11" s="112">
        <x:f t="shared" si="15"/>
        <x:v>51</x:v>
      </x:c>
      <x:c r="X11" s="112">
        <x:f t="shared" si="15"/>
        <x:v>453</x:v>
      </x:c>
      <x:c r="Y11" s="112">
        <x:f t="shared" si="15"/>
        <x:v>3</x:v>
      </x:c>
      <x:c r="Z11" s="112">
        <x:f t="shared" si="15"/>
        <x:v>14</x:v>
      </x:c>
      <x:c r="AA11" s="112">
        <x:f t="shared" si="15"/>
        <x:v>27</x:v>
      </x:c>
      <x:c r="AB11" s="112">
        <x:f t="shared" si="15"/>
        <x:v>3</x:v>
      </x:c>
      <x:c r="AC11" s="112">
        <x:f t="shared" si="15"/>
        <x:v>11</x:v>
      </x:c>
      <x:c r="AD11" s="112">
        <x:f t="shared" si="15"/>
        <x:v>21</x:v>
      </x:c>
      <x:c r="AE11" s="112">
        <x:f t="shared" si="15"/>
        <x:v>0</x:v>
      </x:c>
      <x:c r="AF11" s="112">
        <x:f t="shared" si="15"/>
        <x:v>0</x:v>
      </x:c>
      <x:c r="AG11" s="112">
        <x:f t="shared" si="15"/>
        <x:v>41</x:v>
      </x:c>
      <x:c r="AH11" s="112">
        <x:f t="shared" si="15"/>
        <x:v>0</x:v>
      </x:c>
      <x:c r="AI11" s="112">
        <x:f t="shared" si="15"/>
        <x:v>0</x:v>
      </x:c>
      <x:c r="AJ11" s="112">
        <x:f t="shared" si="15"/>
        <x:v>30</x:v>
      </x:c>
      <x:c r="AK11" s="112">
        <x:f t="shared" si="15"/>
        <x:v>59</x:v>
      </x:c>
      <x:c r="AL11" s="353" t="s">
        <x:v>2246</x:v>
      </x:c>
      <x:c r="AM11" s="112">
        <x:f t="shared" ref="AM11:BU11" si="16">AM12+AM15+AM52</x:f>
        <x:v>7</x:v>
      </x:c>
      <x:c r="AN11" s="162">
        <x:f t="shared" si="16"/>
        <x:v>3900</x:v>
      </x:c>
      <x:c r="AO11" s="112">
        <x:f t="shared" si="16"/>
        <x:v>1</x:v>
      </x:c>
      <x:c r="AP11" s="112">
        <x:f t="shared" si="16"/>
        <x:v>4</x:v>
      </x:c>
      <x:c r="AQ11" s="112">
        <x:f t="shared" si="16"/>
        <x:v>0</x:v>
      </x:c>
      <x:c r="AR11" s="162">
        <x:f t="shared" si="16"/>
        <x:v>0</x:v>
      </x:c>
      <x:c r="AS11" s="112">
        <x:f t="shared" si="16"/>
        <x:v>0</x:v>
      </x:c>
      <x:c r="AT11" s="162">
        <x:f t="shared" si="16"/>
        <x:v>0</x:v>
      </x:c>
      <x:c r="AU11" s="112">
        <x:f t="shared" si="16"/>
        <x:v>0</x:v>
      </x:c>
      <x:c r="AV11" s="112">
        <x:f t="shared" si="16"/>
        <x:v>0</x:v>
      </x:c>
      <x:c r="AW11" s="112">
        <x:f t="shared" si="16"/>
        <x:v>1</x:v>
      </x:c>
      <x:c r="AX11" s="112">
        <x:f t="shared" si="16"/>
        <x:v>1</x:v>
      </x:c>
      <x:c r="AY11" s="112">
        <x:f t="shared" si="16"/>
        <x:v>1</x:v>
      </x:c>
      <x:c r="AZ11" s="112">
        <x:f t="shared" si="16"/>
        <x:v>6</x:v>
      </x:c>
      <x:c r="BA11" s="162">
        <x:f t="shared" si="16"/>
        <x:v>29</x:v>
      </x:c>
      <x:c r="BB11" s="112">
        <x:f t="shared" si="16"/>
        <x:v>0</x:v>
      </x:c>
      <x:c r="BC11" s="112">
        <x:f t="shared" si="16"/>
        <x:v>0</x:v>
      </x:c>
      <x:c r="BD11" s="112">
        <x:f t="shared" si="16"/>
        <x:v>1</x:v>
      </x:c>
      <x:c r="BE11" s="112">
        <x:f t="shared" si="16"/>
        <x:v>167</x:v>
      </x:c>
      <x:c r="BF11" s="112">
        <x:f t="shared" si="16"/>
        <x:v>277</x:v>
      </x:c>
      <x:c r="BG11" s="112">
        <x:f t="shared" si="16"/>
        <x:v>0</x:v>
      </x:c>
      <x:c r="BH11" s="112">
        <x:f t="shared" si="16"/>
        <x:v>0</x:v>
      </x:c>
      <x:c r="BI11" s="112">
        <x:f t="shared" si="16"/>
        <x:v>0</x:v>
      </x:c>
      <x:c r="BJ11" s="162">
        <x:f t="shared" si="16"/>
        <x:v>0</x:v>
      </x:c>
      <x:c r="BK11" s="112">
        <x:f t="shared" si="16"/>
        <x:v>0</x:v>
      </x:c>
      <x:c r="BL11" s="162">
        <x:f t="shared" si="16"/>
        <x:v>0</x:v>
      </x:c>
      <x:c r="BM11" s="112">
        <x:f t="shared" si="16"/>
        <x:v>0</x:v>
      </x:c>
      <x:c r="BN11" s="162">
        <x:f t="shared" si="16"/>
        <x:v>0</x:v>
      </x:c>
      <x:c r="BO11" s="112">
        <x:f t="shared" si="16"/>
        <x:v>0</x:v>
      </x:c>
      <x:c r="BP11" s="162">
        <x:f t="shared" si="16"/>
        <x:v>0</x:v>
      </x:c>
      <x:c r="BQ11" s="112">
        <x:f t="shared" si="16"/>
        <x:v>0</x:v>
      </x:c>
      <x:c r="BR11" s="112">
        <x:f t="shared" si="16"/>
        <x:v>0</x:v>
      </x:c>
      <x:c r="BS11" s="112">
        <x:f t="shared" si="16"/>
        <x:v>3</x:v>
      </x:c>
      <x:c r="BT11" s="112">
        <x:f t="shared" si="16"/>
        <x:v>0</x:v>
      </x:c>
      <x:c r="BU11" s="112">
        <x:f t="shared" si="16"/>
        <x:v>0</x:v>
      </x:c>
      <x:c r="BV11" s="353" t="s">
        <x:v>2246</x:v>
      </x:c>
      <x:c r="BW11" s="112">
        <x:f t="shared" ref="BW11:CX11" si="17">BW12+BW15+BW52</x:f>
        <x:v>2</x:v>
      </x:c>
      <x:c r="BX11" s="112">
        <x:f t="shared" si="17"/>
        <x:v>65</x:v>
      </x:c>
      <x:c r="BY11" s="162">
        <x:f t="shared" si="17"/>
        <x:v>1589</x:v>
      </x:c>
      <x:c r="BZ11" s="112">
        <x:f t="shared" si="17"/>
        <x:v>1</x:v>
      </x:c>
      <x:c r="CA11" s="162">
        <x:f t="shared" si="17"/>
        <x:v>72</x:v>
      </x:c>
      <x:c r="CB11" s="112">
        <x:f t="shared" si="17"/>
        <x:v>1</x:v>
      </x:c>
      <x:c r="CC11" s="162">
        <x:f t="shared" si="17"/>
        <x:v>27</x:v>
      </x:c>
      <x:c r="CD11" s="112">
        <x:f t="shared" si="17"/>
        <x:v>0</x:v>
      </x:c>
      <x:c r="CE11" s="112">
        <x:f t="shared" si="17"/>
        <x:v>22</x:v>
      </x:c>
      <x:c r="CF11" s="162">
        <x:f t="shared" si="17"/>
        <x:v>598.59000000000003</x:v>
      </x:c>
      <x:c r="CG11" s="112">
        <x:f t="shared" si="17"/>
        <x:v>0</x:v>
      </x:c>
      <x:c r="CH11" s="112">
        <x:f t="shared" si="17"/>
        <x:v>1</x:v>
      </x:c>
      <x:c r="CI11" s="112">
        <x:f t="shared" si="17"/>
        <x:v>0</x:v>
      </x:c>
      <x:c r="CJ11" s="112">
        <x:f t="shared" si="17"/>
        <x:v>18</x:v>
      </x:c>
      <x:c r="CK11" s="112">
        <x:f t="shared" si="17"/>
        <x:v>1</x:v>
      </x:c>
      <x:c r="CL11" s="112">
        <x:f t="shared" si="17"/>
        <x:v>0</x:v>
      </x:c>
      <x:c r="CM11" s="112">
        <x:f t="shared" si="17"/>
        <x:v>0</x:v>
      </x:c>
      <x:c r="CN11" s="112">
        <x:f t="shared" si="17"/>
        <x:v>0</x:v>
      </x:c>
      <x:c r="CO11" s="112">
        <x:f t="shared" si="17"/>
        <x:v>2</x:v>
      </x:c>
      <x:c r="CP11" s="162">
        <x:f t="shared" si="17"/>
        <x:v>203</x:v>
      </x:c>
      <x:c r="CQ11" s="112">
        <x:f t="shared" si="17"/>
        <x:v>38</x:v>
      </x:c>
      <x:c r="CR11" s="162">
        <x:f t="shared" si="17"/>
        <x:v>2858.3000000000002</x:v>
      </x:c>
      <x:c r="CS11" s="112">
        <x:f t="shared" si="17"/>
        <x:v>520</x:v>
      </x:c>
      <x:c r="CT11" s="112">
        <x:f t="shared" si="17"/>
        <x:v>42</x:v>
      </x:c>
      <x:c r="CU11" s="112">
        <x:f t="shared" si="17"/>
        <x:v>59</x:v>
      </x:c>
      <x:c r="CV11" s="112">
        <x:f t="shared" si="17"/>
        <x:v>34</x:v>
      </x:c>
      <x:c r="CW11" s="112">
        <x:f t="shared" si="17"/>
        <x:v>11</x:v>
      </x:c>
      <x:c r="CX11" s="112">
        <x:f t="shared" si="17"/>
        <x:v>24</x:v>
      </x:c>
      <x:c r="CY11" s="353" t="s">
        <x:v>2246</x:v>
      </x:c>
      <x:c r="CZ11" s="112">
        <x:f t="shared" ref="CZ11:DG11" si="18">CZ12+CZ15+CZ52</x:f>
        <x:v>31</x:v>
      </x:c>
      <x:c r="DA11" s="162">
        <x:f t="shared" si="18"/>
        <x:v>1055.9300000000001</x:v>
      </x:c>
      <x:c r="DB11" s="112">
        <x:f t="shared" si="18"/>
        <x:v>11</x:v>
      </x:c>
      <x:c r="DC11" s="162">
        <x:f t="shared" si="18"/>
        <x:v>385.95999999999998</x:v>
      </x:c>
      <x:c r="DD11" s="112">
        <x:f t="shared" si="18"/>
        <x:v>8</x:v>
      </x:c>
      <x:c r="DE11" s="162">
        <x:f t="shared" si="18"/>
        <x:v>321.95999999999998</x:v>
      </x:c>
      <x:c r="DF11" s="112">
        <x:f t="shared" si="18"/>
        <x:v>3</x:v>
      </x:c>
      <x:c r="DG11" s="162">
        <x:f t="shared" si="18"/>
        <x:v>64</x:v>
      </x:c>
    </x:row>
    <x:row r="12" spans="1:111" s="21" customFormat="1" ht="30" customHeight="1">
      <x:c r="A12" s="353" t="s">
        <x:v>906</x:v>
      </x:c>
      <x:c r="B12" s="112">
        <x:f>B13</x:f>
        <x:v>3</x:v>
      </x:c>
      <x:c r="C12" s="162">
        <x:f t="shared" ref="C12:AK13" si="19">C13</x:f>
        <x:v>2959</x:v>
      </x:c>
      <x:c r="D12" s="112">
        <x:f t="shared" si="19"/>
        <x:v>2</x:v>
      </x:c>
      <x:c r="E12" s="162">
        <x:f t="shared" si="19"/>
        <x:v>9230</x:v>
      </x:c>
      <x:c r="F12" s="112">
        <x:f t="shared" si="19"/>
        <x:v>5</x:v>
      </x:c>
      <x:c r="G12" s="162">
        <x:f t="shared" si="19"/>
        <x:v>15.35</x:v>
      </x:c>
      <x:c r="H12" s="112">
        <x:f t="shared" si="19"/>
        <x:v>0</x:v>
      </x:c>
      <x:c r="I12" s="162">
        <x:f t="shared" si="19"/>
        <x:v>0</x:v>
      </x:c>
      <x:c r="J12" s="112">
        <x:f t="shared" si="19"/>
        <x:v>0</x:v>
      </x:c>
      <x:c r="K12" s="112">
        <x:f t="shared" si="19"/>
        <x:v>4</x:v>
      </x:c>
      <x:c r="L12" s="162">
        <x:f t="shared" si="19"/>
        <x:v>1149</x:v>
      </x:c>
      <x:c r="M12" s="112">
        <x:f t="shared" si="19"/>
        <x:v>0</x:v>
      </x:c>
      <x:c r="N12" s="112">
        <x:f t="shared" si="19"/>
        <x:v>2</x:v>
      </x:c>
      <x:c r="O12" s="112">
        <x:f t="shared" si="19"/>
        <x:v>0</x:v>
      </x:c>
      <x:c r="P12" s="112">
        <x:f t="shared" si="19"/>
        <x:v>0</x:v>
      </x:c>
      <x:c r="Q12" s="112">
        <x:f t="shared" si="19"/>
        <x:v>2</x:v>
      </x:c>
      <x:c r="R12" s="162">
        <x:f t="shared" si="19"/>
        <x:v>2722</x:v>
      </x:c>
      <x:c r="S12" s="112">
        <x:f t="shared" si="19"/>
        <x:v>14</x:v>
      </x:c>
      <x:c r="T12" s="162">
        <x:f t="shared" si="19"/>
        <x:v>226</x:v>
      </x:c>
      <x:c r="U12" s="112">
        <x:f t="shared" si="19"/>
        <x:v>0</x:v>
      </x:c>
      <x:c r="V12" s="162">
        <x:f t="shared" si="19"/>
        <x:v>0</x:v>
      </x:c>
      <x:c r="W12" s="112">
        <x:f t="shared" si="19"/>
        <x:v>47</x:v>
      </x:c>
      <x:c r="X12" s="112">
        <x:f t="shared" si="19"/>
        <x:v>229</x:v>
      </x:c>
      <x:c r="Y12" s="112">
        <x:f t="shared" si="19"/>
        <x:v>0</x:v>
      </x:c>
      <x:c r="Z12" s="112">
        <x:f t="shared" si="19"/>
        <x:v>0</x:v>
      </x:c>
      <x:c r="AA12" s="112">
        <x:f t="shared" si="19"/>
        <x:v>0</x:v>
      </x:c>
      <x:c r="AB12" s="112">
        <x:f t="shared" si="19"/>
        <x:v>0</x:v>
      </x:c>
      <x:c r="AC12" s="112">
        <x:f t="shared" si="19"/>
        <x:v>1</x:v>
      </x:c>
      <x:c r="AD12" s="112">
        <x:f t="shared" si="19"/>
        <x:v>2</x:v>
      </x:c>
      <x:c r="AE12" s="112">
        <x:f t="shared" si="19"/>
        <x:v>0</x:v>
      </x:c>
      <x:c r="AF12" s="112">
        <x:f t="shared" si="19"/>
        <x:v>0</x:v>
      </x:c>
      <x:c r="AG12" s="112">
        <x:f t="shared" si="19"/>
        <x:v>3</x:v>
      </x:c>
      <x:c r="AH12" s="112">
        <x:f t="shared" si="19"/>
        <x:v>0</x:v>
      </x:c>
      <x:c r="AI12" s="112">
        <x:f t="shared" si="19"/>
        <x:v>0</x:v>
      </x:c>
      <x:c r="AJ12" s="112">
        <x:f t="shared" si="19"/>
        <x:v>5</x:v>
      </x:c>
      <x:c r="AK12" s="112">
        <x:f t="shared" si="19"/>
        <x:v>8</x:v>
      </x:c>
      <x:c r="AL12" s="353" t="s">
        <x:v>906</x:v>
      </x:c>
      <x:c r="AM12" s="112">
        <x:f t="shared" ref="AM12:BU13" si="20">AM13</x:f>
        <x:v>6</x:v>
      </x:c>
      <x:c r="AN12" s="162">
        <x:f t="shared" si="20"/>
        <x:v>2100</x:v>
      </x:c>
      <x:c r="AO12" s="112">
        <x:f t="shared" si="20"/>
        <x:v>1</x:v>
      </x:c>
      <x:c r="AP12" s="112">
        <x:f t="shared" si="20"/>
        <x:v>4</x:v>
      </x:c>
      <x:c r="AQ12" s="112">
        <x:f t="shared" si="20"/>
        <x:v>0</x:v>
      </x:c>
      <x:c r="AR12" s="162">
        <x:f t="shared" si="20"/>
        <x:v>0</x:v>
      </x:c>
      <x:c r="AS12" s="112">
        <x:f t="shared" si="20"/>
        <x:v>0</x:v>
      </x:c>
      <x:c r="AT12" s="162">
        <x:f t="shared" si="20"/>
        <x:v>0</x:v>
      </x:c>
      <x:c r="AU12" s="112">
        <x:f t="shared" si="20"/>
        <x:v>0</x:v>
      </x:c>
      <x:c r="AV12" s="112">
        <x:f t="shared" si="20"/>
        <x:v>0</x:v>
      </x:c>
      <x:c r="AW12" s="112">
        <x:f t="shared" si="20"/>
        <x:v>1</x:v>
      </x:c>
      <x:c r="AX12" s="112">
        <x:f t="shared" si="20"/>
        <x:v>0</x:v>
      </x:c>
      <x:c r="AY12" s="112">
        <x:f t="shared" si="20"/>
        <x:v>1</x:v>
      </x:c>
      <x:c r="AZ12" s="112">
        <x:f t="shared" si="20"/>
        <x:v>5</x:v>
      </x:c>
      <x:c r="BA12" s="162">
        <x:f t="shared" si="20"/>
        <x:v>25</x:v>
      </x:c>
      <x:c r="BB12" s="112">
        <x:f t="shared" si="20"/>
        <x:v>0</x:v>
      </x:c>
      <x:c r="BC12" s="112">
        <x:f t="shared" si="20"/>
        <x:v>0</x:v>
      </x:c>
      <x:c r="BD12" s="112">
        <x:f t="shared" si="20"/>
        <x:v>1</x:v>
      </x:c>
      <x:c r="BE12" s="112">
        <x:f t="shared" si="20"/>
        <x:v>14</x:v>
      </x:c>
      <x:c r="BF12" s="112">
        <x:f t="shared" si="20"/>
        <x:v>118</x:v>
      </x:c>
      <x:c r="BG12" s="112">
        <x:f t="shared" si="20"/>
        <x:v>0</x:v>
      </x:c>
      <x:c r="BH12" s="112">
        <x:f t="shared" si="20"/>
        <x:v>0</x:v>
      </x:c>
      <x:c r="BI12" s="112">
        <x:f t="shared" si="20"/>
        <x:v>0</x:v>
      </x:c>
      <x:c r="BJ12" s="162">
        <x:f t="shared" si="20"/>
        <x:v>0</x:v>
      </x:c>
      <x:c r="BK12" s="112">
        <x:f t="shared" si="20"/>
        <x:v>0</x:v>
      </x:c>
      <x:c r="BL12" s="162">
        <x:f t="shared" si="20"/>
        <x:v>0</x:v>
      </x:c>
      <x:c r="BM12" s="112">
        <x:f t="shared" si="20"/>
        <x:v>0</x:v>
      </x:c>
      <x:c r="BN12" s="162">
        <x:f t="shared" si="20"/>
        <x:v>0</x:v>
      </x:c>
      <x:c r="BO12" s="112">
        <x:f t="shared" si="20"/>
        <x:v>0</x:v>
      </x:c>
      <x:c r="BP12" s="162">
        <x:f t="shared" si="20"/>
        <x:v>0</x:v>
      </x:c>
      <x:c r="BQ12" s="112">
        <x:f t="shared" si="20"/>
        <x:v>0</x:v>
      </x:c>
      <x:c r="BR12" s="112">
        <x:f t="shared" si="20"/>
        <x:v>0</x:v>
      </x:c>
      <x:c r="BS12" s="112">
        <x:f t="shared" si="20"/>
        <x:v>2</x:v>
      </x:c>
      <x:c r="BT12" s="112">
        <x:f t="shared" si="20"/>
        <x:v>0</x:v>
      </x:c>
      <x:c r="BU12" s="112">
        <x:f t="shared" si="20"/>
        <x:v>0</x:v>
      </x:c>
      <x:c r="BV12" s="353" t="s">
        <x:v>906</x:v>
      </x:c>
      <x:c r="BW12" s="112">
        <x:f t="shared" ref="BW12:CX13" si="21">BW13</x:f>
        <x:v>2</x:v>
      </x:c>
      <x:c r="BX12" s="112">
        <x:f t="shared" si="21"/>
        <x:v>65</x:v>
      </x:c>
      <x:c r="BY12" s="162">
        <x:f t="shared" si="21"/>
        <x:v>1589</x:v>
      </x:c>
      <x:c r="BZ12" s="112">
        <x:f t="shared" si="21"/>
        <x:v>1</x:v>
      </x:c>
      <x:c r="CA12" s="162">
        <x:f t="shared" si="21"/>
        <x:v>72</x:v>
      </x:c>
      <x:c r="CB12" s="112">
        <x:f t="shared" si="21"/>
        <x:v>1</x:v>
      </x:c>
      <x:c r="CC12" s="162">
        <x:f t="shared" si="21"/>
        <x:v>27</x:v>
      </x:c>
      <x:c r="CD12" s="112">
        <x:f t="shared" si="21"/>
        <x:v>0</x:v>
      </x:c>
      <x:c r="CE12" s="112">
        <x:f t="shared" si="21"/>
        <x:v>4</x:v>
      </x:c>
      <x:c r="CF12" s="162">
        <x:f t="shared" si="21"/>
        <x:v>239</x:v>
      </x:c>
      <x:c r="CG12" s="112">
        <x:f t="shared" si="21"/>
        <x:v>0</x:v>
      </x:c>
      <x:c r="CH12" s="112">
        <x:f t="shared" si="21"/>
        <x:v>1</x:v>
      </x:c>
      <x:c r="CI12" s="112">
        <x:f t="shared" si="21"/>
        <x:v>0</x:v>
      </x:c>
      <x:c r="CJ12" s="112">
        <x:f t="shared" si="21"/>
        <x:v>2</x:v>
      </x:c>
      <x:c r="CK12" s="112">
        <x:f t="shared" si="21"/>
        <x:v>1</x:v>
      </x:c>
      <x:c r="CL12" s="112">
        <x:f t="shared" si="21"/>
        <x:v>0</x:v>
      </x:c>
      <x:c r="CM12" s="112">
        <x:f t="shared" si="21"/>
        <x:v>0</x:v>
      </x:c>
      <x:c r="CN12" s="112">
        <x:f t="shared" si="21"/>
        <x:v>0</x:v>
      </x:c>
      <x:c r="CO12" s="112">
        <x:f t="shared" si="21"/>
        <x:v>2</x:v>
      </x:c>
      <x:c r="CP12" s="162">
        <x:f t="shared" si="21"/>
        <x:v>153</x:v>
      </x:c>
      <x:c r="CQ12" s="112">
        <x:f t="shared" si="21"/>
        <x:v>2</x:v>
      </x:c>
      <x:c r="CR12" s="162">
        <x:f t="shared" si="21"/>
        <x:v>1014</x:v>
      </x:c>
      <x:c r="CS12" s="112">
        <x:f t="shared" si="21"/>
        <x:v>284</x:v>
      </x:c>
      <x:c r="CT12" s="112">
        <x:f t="shared" si="21"/>
        <x:v>1</x:v>
      </x:c>
      <x:c r="CU12" s="112">
        <x:f t="shared" si="21"/>
        <x:v>39</x:v>
      </x:c>
      <x:c r="CV12" s="112">
        <x:f t="shared" si="21"/>
        <x:v>23</x:v>
      </x:c>
      <x:c r="CW12" s="112">
        <x:f t="shared" si="21"/>
        <x:v>9</x:v>
      </x:c>
      <x:c r="CX12" s="112">
        <x:f t="shared" si="21"/>
        <x:v>16</x:v>
      </x:c>
      <x:c r="CY12" s="353" t="s">
        <x:v>906</x:v>
      </x:c>
      <x:c r="CZ12" s="112">
        <x:f t="shared" ref="CZ12:DG13" si="22">CZ13</x:f>
        <x:v>5</x:v>
      </x:c>
      <x:c r="DA12" s="162">
        <x:f t="shared" si="22"/>
        <x:v>220.28</x:v>
      </x:c>
      <x:c r="DB12" s="112">
        <x:f t="shared" si="22"/>
        <x:v>11</x:v>
      </x:c>
      <x:c r="DC12" s="162">
        <x:f t="shared" si="22"/>
        <x:v>385.95999999999998</x:v>
      </x:c>
      <x:c r="DD12" s="112">
        <x:f t="shared" si="22"/>
        <x:v>8</x:v>
      </x:c>
      <x:c r="DE12" s="162">
        <x:f t="shared" si="22"/>
        <x:v>321.95999999999998</x:v>
      </x:c>
      <x:c r="DF12" s="112">
        <x:f t="shared" si="22"/>
        <x:v>3</x:v>
      </x:c>
      <x:c r="DG12" s="162">
        <x:f t="shared" si="22"/>
        <x:v>64</x:v>
      </x:c>
    </x:row>
    <x:row r="13" spans="1:111" s="21" customFormat="1" ht="30" customHeight="1">
      <x:c r="A13" s="353" t="s">
        <x:v>675</x:v>
      </x:c>
      <x:c r="B13" s="112">
        <x:f>B14</x:f>
        <x:v>3</x:v>
      </x:c>
      <x:c r="C13" s="162">
        <x:f t="shared" si="19"/>
        <x:v>2959</x:v>
      </x:c>
      <x:c r="D13" s="112">
        <x:f t="shared" si="19"/>
        <x:v>2</x:v>
      </x:c>
      <x:c r="E13" s="162">
        <x:f t="shared" si="19"/>
        <x:v>9230</x:v>
      </x:c>
      <x:c r="F13" s="112">
        <x:f t="shared" si="19"/>
        <x:v>5</x:v>
      </x:c>
      <x:c r="G13" s="162">
        <x:f t="shared" si="19"/>
        <x:v>15.35</x:v>
      </x:c>
      <x:c r="H13" s="112">
        <x:f t="shared" si="19"/>
        <x:v>0</x:v>
      </x:c>
      <x:c r="I13" s="162">
        <x:f t="shared" si="19"/>
        <x:v>0</x:v>
      </x:c>
      <x:c r="J13" s="112">
        <x:f t="shared" si="19"/>
        <x:v>0</x:v>
      </x:c>
      <x:c r="K13" s="112">
        <x:f t="shared" si="19"/>
        <x:v>4</x:v>
      </x:c>
      <x:c r="L13" s="162">
        <x:f t="shared" si="19"/>
        <x:v>1149</x:v>
      </x:c>
      <x:c r="M13" s="112">
        <x:f t="shared" si="19"/>
        <x:v>0</x:v>
      </x:c>
      <x:c r="N13" s="112">
        <x:f t="shared" si="19"/>
        <x:v>2</x:v>
      </x:c>
      <x:c r="O13" s="112">
        <x:f t="shared" si="19"/>
        <x:v>0</x:v>
      </x:c>
      <x:c r="P13" s="112">
        <x:f t="shared" si="19"/>
        <x:v>0</x:v>
      </x:c>
      <x:c r="Q13" s="112">
        <x:f t="shared" si="19"/>
        <x:v>2</x:v>
      </x:c>
      <x:c r="R13" s="162">
        <x:f t="shared" si="19"/>
        <x:v>2722</x:v>
      </x:c>
      <x:c r="S13" s="112">
        <x:f t="shared" si="19"/>
        <x:v>14</x:v>
      </x:c>
      <x:c r="T13" s="162">
        <x:f t="shared" si="19"/>
        <x:v>226</x:v>
      </x:c>
      <x:c r="U13" s="112">
        <x:f t="shared" si="19"/>
        <x:v>0</x:v>
      </x:c>
      <x:c r="V13" s="162">
        <x:f t="shared" si="19"/>
        <x:v>0</x:v>
      </x:c>
      <x:c r="W13" s="112">
        <x:f t="shared" si="19"/>
        <x:v>47</x:v>
      </x:c>
      <x:c r="X13" s="112">
        <x:f t="shared" si="19"/>
        <x:v>229</x:v>
      </x:c>
      <x:c r="Y13" s="112">
        <x:f t="shared" si="19"/>
        <x:v>0</x:v>
      </x:c>
      <x:c r="Z13" s="112">
        <x:f t="shared" si="19"/>
        <x:v>0</x:v>
      </x:c>
      <x:c r="AA13" s="112">
        <x:f t="shared" si="19"/>
        <x:v>0</x:v>
      </x:c>
      <x:c r="AB13" s="112">
        <x:f t="shared" si="19"/>
        <x:v>0</x:v>
      </x:c>
      <x:c r="AC13" s="112">
        <x:f t="shared" si="19"/>
        <x:v>1</x:v>
      </x:c>
      <x:c r="AD13" s="112">
        <x:f t="shared" si="19"/>
        <x:v>2</x:v>
      </x:c>
      <x:c r="AE13" s="112">
        <x:f t="shared" si="19"/>
        <x:v>0</x:v>
      </x:c>
      <x:c r="AF13" s="112">
        <x:f t="shared" si="19"/>
        <x:v>0</x:v>
      </x:c>
      <x:c r="AG13" s="112">
        <x:f t="shared" si="19"/>
        <x:v>3</x:v>
      </x:c>
      <x:c r="AH13" s="112">
        <x:f t="shared" si="19"/>
        <x:v>0</x:v>
      </x:c>
      <x:c r="AI13" s="112">
        <x:f t="shared" si="19"/>
        <x:v>0</x:v>
      </x:c>
      <x:c r="AJ13" s="112">
        <x:f t="shared" si="19"/>
        <x:v>5</x:v>
      </x:c>
      <x:c r="AK13" s="112">
        <x:f t="shared" si="19"/>
        <x:v>8</x:v>
      </x:c>
      <x:c r="AL13" s="353" t="s">
        <x:v>675</x:v>
      </x:c>
      <x:c r="AM13" s="112">
        <x:f>AM14</x:f>
        <x:v>6</x:v>
      </x:c>
      <x:c r="AN13" s="162">
        <x:f t="shared" si="20"/>
        <x:v>2100</x:v>
      </x:c>
      <x:c r="AO13" s="112">
        <x:f t="shared" si="20"/>
        <x:v>1</x:v>
      </x:c>
      <x:c r="AP13" s="112">
        <x:f t="shared" si="20"/>
        <x:v>4</x:v>
      </x:c>
      <x:c r="AQ13" s="112">
        <x:f t="shared" si="20"/>
        <x:v>0</x:v>
      </x:c>
      <x:c r="AR13" s="162">
        <x:f t="shared" si="20"/>
        <x:v>0</x:v>
      </x:c>
      <x:c r="AS13" s="112">
        <x:f t="shared" si="20"/>
        <x:v>0</x:v>
      </x:c>
      <x:c r="AT13" s="162">
        <x:f t="shared" si="20"/>
        <x:v>0</x:v>
      </x:c>
      <x:c r="AU13" s="112">
        <x:f t="shared" si="20"/>
        <x:v>0</x:v>
      </x:c>
      <x:c r="AV13" s="112">
        <x:f t="shared" si="20"/>
        <x:v>0</x:v>
      </x:c>
      <x:c r="AW13" s="112">
        <x:f t="shared" si="20"/>
        <x:v>1</x:v>
      </x:c>
      <x:c r="AX13" s="112">
        <x:f t="shared" si="20"/>
        <x:v>0</x:v>
      </x:c>
      <x:c r="AY13" s="112">
        <x:f t="shared" si="20"/>
        <x:v>1</x:v>
      </x:c>
      <x:c r="AZ13" s="112">
        <x:f t="shared" si="20"/>
        <x:v>5</x:v>
      </x:c>
      <x:c r="BA13" s="162">
        <x:f t="shared" si="20"/>
        <x:v>25</x:v>
      </x:c>
      <x:c r="BB13" s="112">
        <x:f t="shared" si="20"/>
        <x:v>0</x:v>
      </x:c>
      <x:c r="BC13" s="112">
        <x:f t="shared" si="20"/>
        <x:v>0</x:v>
      </x:c>
      <x:c r="BD13" s="112">
        <x:f t="shared" si="20"/>
        <x:v>1</x:v>
      </x:c>
      <x:c r="BE13" s="112">
        <x:f t="shared" si="20"/>
        <x:v>14</x:v>
      </x:c>
      <x:c r="BF13" s="112">
        <x:f t="shared" si="20"/>
        <x:v>118</x:v>
      </x:c>
      <x:c r="BG13" s="112">
        <x:f t="shared" si="20"/>
        <x:v>0</x:v>
      </x:c>
      <x:c r="BH13" s="112">
        <x:f t="shared" si="20"/>
        <x:v>0</x:v>
      </x:c>
      <x:c r="BI13" s="112">
        <x:f t="shared" si="20"/>
        <x:v>0</x:v>
      </x:c>
      <x:c r="BJ13" s="162">
        <x:f t="shared" si="20"/>
        <x:v>0</x:v>
      </x:c>
      <x:c r="BK13" s="112">
        <x:f t="shared" si="20"/>
        <x:v>0</x:v>
      </x:c>
      <x:c r="BL13" s="162">
        <x:f t="shared" si="20"/>
        <x:v>0</x:v>
      </x:c>
      <x:c r="BM13" s="112">
        <x:f t="shared" si="20"/>
        <x:v>0</x:v>
      </x:c>
      <x:c r="BN13" s="162">
        <x:f t="shared" si="20"/>
        <x:v>0</x:v>
      </x:c>
      <x:c r="BO13" s="112">
        <x:f t="shared" si="20"/>
        <x:v>0</x:v>
      </x:c>
      <x:c r="BP13" s="162">
        <x:f t="shared" si="20"/>
        <x:v>0</x:v>
      </x:c>
      <x:c r="BQ13" s="112">
        <x:f t="shared" si="20"/>
        <x:v>0</x:v>
      </x:c>
      <x:c r="BR13" s="112">
        <x:f t="shared" si="20"/>
        <x:v>0</x:v>
      </x:c>
      <x:c r="BS13" s="112">
        <x:f t="shared" si="20"/>
        <x:v>2</x:v>
      </x:c>
      <x:c r="BT13" s="112">
        <x:f t="shared" si="20"/>
        <x:v>0</x:v>
      </x:c>
      <x:c r="BU13" s="112">
        <x:f t="shared" si="20"/>
        <x:v>0</x:v>
      </x:c>
      <x:c r="BV13" s="353" t="s">
        <x:v>675</x:v>
      </x:c>
      <x:c r="BW13" s="112">
        <x:f>BW14</x:f>
        <x:v>2</x:v>
      </x:c>
      <x:c r="BX13" s="112">
        <x:f t="shared" si="21"/>
        <x:v>65</x:v>
      </x:c>
      <x:c r="BY13" s="162">
        <x:f t="shared" si="21"/>
        <x:v>1589</x:v>
      </x:c>
      <x:c r="BZ13" s="112">
        <x:f t="shared" si="21"/>
        <x:v>1</x:v>
      </x:c>
      <x:c r="CA13" s="162">
        <x:f t="shared" si="21"/>
        <x:v>72</x:v>
      </x:c>
      <x:c r="CB13" s="112">
        <x:f t="shared" si="21"/>
        <x:v>1</x:v>
      </x:c>
      <x:c r="CC13" s="162">
        <x:f t="shared" si="21"/>
        <x:v>27</x:v>
      </x:c>
      <x:c r="CD13" s="112">
        <x:f t="shared" si="21"/>
        <x:v>0</x:v>
      </x:c>
      <x:c r="CE13" s="112">
        <x:f t="shared" si="21"/>
        <x:v>4</x:v>
      </x:c>
      <x:c r="CF13" s="162">
        <x:f t="shared" si="21"/>
        <x:v>239</x:v>
      </x:c>
      <x:c r="CG13" s="112">
        <x:f t="shared" si="21"/>
        <x:v>0</x:v>
      </x:c>
      <x:c r="CH13" s="112">
        <x:f t="shared" si="21"/>
        <x:v>1</x:v>
      </x:c>
      <x:c r="CI13" s="112">
        <x:f t="shared" si="21"/>
        <x:v>0</x:v>
      </x:c>
      <x:c r="CJ13" s="112">
        <x:f t="shared" si="21"/>
        <x:v>2</x:v>
      </x:c>
      <x:c r="CK13" s="112">
        <x:f t="shared" si="21"/>
        <x:v>1</x:v>
      </x:c>
      <x:c r="CL13" s="112">
        <x:f t="shared" si="21"/>
        <x:v>0</x:v>
      </x:c>
      <x:c r="CM13" s="112">
        <x:f t="shared" si="21"/>
        <x:v>0</x:v>
      </x:c>
      <x:c r="CN13" s="112">
        <x:f t="shared" si="21"/>
        <x:v>0</x:v>
      </x:c>
      <x:c r="CO13" s="112">
        <x:f t="shared" si="21"/>
        <x:v>2</x:v>
      </x:c>
      <x:c r="CP13" s="162">
        <x:f t="shared" si="21"/>
        <x:v>153</x:v>
      </x:c>
      <x:c r="CQ13" s="112">
        <x:f t="shared" si="21"/>
        <x:v>2</x:v>
      </x:c>
      <x:c r="CR13" s="162">
        <x:f t="shared" si="21"/>
        <x:v>1014</x:v>
      </x:c>
      <x:c r="CS13" s="112">
        <x:f t="shared" si="21"/>
        <x:v>284</x:v>
      </x:c>
      <x:c r="CT13" s="112">
        <x:f t="shared" si="21"/>
        <x:v>1</x:v>
      </x:c>
      <x:c r="CU13" s="112">
        <x:f t="shared" si="21"/>
        <x:v>39</x:v>
      </x:c>
      <x:c r="CV13" s="112">
        <x:f t="shared" si="21"/>
        <x:v>23</x:v>
      </x:c>
      <x:c r="CW13" s="112">
        <x:f t="shared" si="21"/>
        <x:v>9</x:v>
      </x:c>
      <x:c r="CX13" s="112">
        <x:f t="shared" si="21"/>
        <x:v>16</x:v>
      </x:c>
      <x:c r="CY13" s="353" t="s">
        <x:v>675</x:v>
      </x:c>
      <x:c r="CZ13" s="112">
        <x:f>CZ14</x:f>
        <x:v>5</x:v>
      </x:c>
      <x:c r="DA13" s="162">
        <x:f t="shared" si="22"/>
        <x:v>220.28</x:v>
      </x:c>
      <x:c r="DB13" s="112">
        <x:f t="shared" si="22"/>
        <x:v>11</x:v>
      </x:c>
      <x:c r="DC13" s="162">
        <x:f t="shared" si="22"/>
        <x:v>385.95999999999998</x:v>
      </x:c>
      <x:c r="DD13" s="112">
        <x:f t="shared" si="22"/>
        <x:v>8</x:v>
      </x:c>
      <x:c r="DE13" s="162">
        <x:f t="shared" si="22"/>
        <x:v>321.95999999999998</x:v>
      </x:c>
      <x:c r="DF13" s="112">
        <x:f t="shared" si="22"/>
        <x:v>3</x:v>
      </x:c>
      <x:c r="DG13" s="162">
        <x:f t="shared" si="22"/>
        <x:v>64</x:v>
      </x:c>
    </x:row>
    <x:row r="14" spans="1:111" s="21" customFormat="1" ht="30" customHeight="1">
      <x:c r="A14" s="596" t="s">
        <x:v>2260</x:v>
      </x:c>
      <x:c r="B14" s="112">
        <x:v>3</x:v>
      </x:c>
      <x:c r="C14" s="162">
        <x:v>2959</x:v>
      </x:c>
      <x:c r="D14" s="112">
        <x:v>2</x:v>
      </x:c>
      <x:c r="E14" s="162">
        <x:v>9230</x:v>
      </x:c>
      <x:c r="F14" s="112">
        <x:v>5</x:v>
      </x:c>
      <x:c r="G14" s="162">
        <x:v>15.35</x:v>
      </x:c>
      <x:c r="H14" s="112"/>
      <x:c r="I14" s="162"/>
      <x:c r="J14" s="112"/>
      <x:c r="K14" s="112">
        <x:v>4</x:v>
      </x:c>
      <x:c r="L14" s="162">
        <x:v>1149</x:v>
      </x:c>
      <x:c r="M14" s="112"/>
      <x:c r="N14" s="112">
        <x:v>2</x:v>
      </x:c>
      <x:c r="O14" s="112"/>
      <x:c r="P14" s="112"/>
      <x:c r="Q14" s="70">
        <x:v>2</x:v>
      </x:c>
      <x:c r="R14" s="73">
        <x:v>2722</x:v>
      </x:c>
      <x:c r="S14" s="70">
        <x:v>14</x:v>
      </x:c>
      <x:c r="T14" s="73">
        <x:v>226</x:v>
      </x:c>
      <x:c r="U14" s="70"/>
      <x:c r="V14" s="73"/>
      <x:c r="W14" s="70">
        <x:v>47</x:v>
      </x:c>
      <x:c r="X14" s="70">
        <x:v>229</x:v>
      </x:c>
      <x:c r="Y14" s="70"/>
      <x:c r="Z14" s="70"/>
      <x:c r="AA14" s="70"/>
      <x:c r="AB14" s="70"/>
      <x:c r="AC14" s="70">
        <x:v>1</x:v>
      </x:c>
      <x:c r="AD14" s="70">
        <x:v>2</x:v>
      </x:c>
      <x:c r="AE14" s="70"/>
      <x:c r="AF14" s="70"/>
      <x:c r="AG14" s="70">
        <x:v>3</x:v>
      </x:c>
      <x:c r="AH14" s="70"/>
      <x:c r="AI14" s="70"/>
      <x:c r="AJ14" s="70">
        <x:v>5</x:v>
      </x:c>
      <x:c r="AK14" s="70">
        <x:v>8</x:v>
      </x:c>
      <x:c r="AL14" s="596" t="s">
        <x:v>2260</x:v>
      </x:c>
      <x:c r="AM14" s="70">
        <x:v>6</x:v>
      </x:c>
      <x:c r="AN14" s="73">
        <x:v>2100</x:v>
      </x:c>
      <x:c r="AO14" s="70">
        <x:v>1</x:v>
      </x:c>
      <x:c r="AP14" s="70">
        <x:v>4</x:v>
      </x:c>
      <x:c r="AQ14" s="70"/>
      <x:c r="AR14" s="73"/>
      <x:c r="AS14" s="70"/>
      <x:c r="AT14" s="73"/>
      <x:c r="AU14" s="70"/>
      <x:c r="AV14" s="70"/>
      <x:c r="AW14" s="70">
        <x:v>1</x:v>
      </x:c>
      <x:c r="AX14" s="70"/>
      <x:c r="AY14" s="70">
        <x:v>1</x:v>
      </x:c>
      <x:c r="AZ14" s="70">
        <x:v>5</x:v>
      </x:c>
      <x:c r="BA14" s="73">
        <x:v>25</x:v>
      </x:c>
      <x:c r="BB14" s="70"/>
      <x:c r="BC14" s="70"/>
      <x:c r="BD14" s="70">
        <x:v>1</x:v>
      </x:c>
      <x:c r="BE14" s="70">
        <x:v>14</x:v>
      </x:c>
      <x:c r="BF14" s="70">
        <x:v>118</x:v>
      </x:c>
      <x:c r="BG14" s="70"/>
      <x:c r="BH14" s="70"/>
      <x:c r="BI14" s="70"/>
      <x:c r="BJ14" s="73"/>
      <x:c r="BK14" s="70"/>
      <x:c r="BL14" s="73"/>
      <x:c r="BM14" s="70"/>
      <x:c r="BN14" s="73"/>
      <x:c r="BO14" s="70"/>
      <x:c r="BP14" s="73"/>
      <x:c r="BQ14" s="70"/>
      <x:c r="BR14" s="70"/>
      <x:c r="BS14" s="70">
        <x:v>2</x:v>
      </x:c>
      <x:c r="BT14" s="70"/>
      <x:c r="BU14" s="70"/>
      <x:c r="BV14" s="596" t="s">
        <x:v>2260</x:v>
      </x:c>
      <x:c r="BW14" s="70">
        <x:v>2</x:v>
      </x:c>
      <x:c r="BX14" s="70">
        <x:v>65</x:v>
      </x:c>
      <x:c r="BY14" s="73">
        <x:v>1589</x:v>
      </x:c>
      <x:c r="BZ14" s="70">
        <x:v>1</x:v>
      </x:c>
      <x:c r="CA14" s="73">
        <x:v>72</x:v>
      </x:c>
      <x:c r="CB14" s="112">
        <x:v>1</x:v>
      </x:c>
      <x:c r="CC14" s="162">
        <x:v>27</x:v>
      </x:c>
      <x:c r="CD14" s="112"/>
      <x:c r="CE14" s="112">
        <x:v>4</x:v>
      </x:c>
      <x:c r="CF14" s="162">
        <x:v>239</x:v>
      </x:c>
      <x:c r="CG14" s="112"/>
      <x:c r="CH14" s="112">
        <x:v>1</x:v>
      </x:c>
      <x:c r="CI14" s="112"/>
      <x:c r="CJ14" s="112">
        <x:v>2</x:v>
      </x:c>
      <x:c r="CK14" s="112">
        <x:v>1</x:v>
      </x:c>
      <x:c r="CL14" s="112"/>
      <x:c r="CM14" s="112"/>
      <x:c r="CN14" s="112"/>
      <x:c r="CO14" s="112">
        <x:v>2</x:v>
      </x:c>
      <x:c r="CP14" s="162">
        <x:v>153</x:v>
      </x:c>
      <x:c r="CQ14" s="112">
        <x:v>2</x:v>
      </x:c>
      <x:c r="CR14" s="162">
        <x:v>1014</x:v>
      </x:c>
      <x:c r="CS14" s="112">
        <x:v>284</x:v>
      </x:c>
      <x:c r="CT14" s="112">
        <x:v>1</x:v>
      </x:c>
      <x:c r="CU14" s="112">
        <x:v>39</x:v>
      </x:c>
      <x:c r="CV14" s="112">
        <x:v>23</x:v>
      </x:c>
      <x:c r="CW14" s="112">
        <x:v>9</x:v>
      </x:c>
      <x:c r="CX14" s="112">
        <x:v>16</x:v>
      </x:c>
      <x:c r="CY14" s="596" t="s">
        <x:v>2260</x:v>
      </x:c>
      <x:c r="CZ14" s="112">
        <x:v>5</x:v>
      </x:c>
      <x:c r="DA14" s="162">
        <x:v>220.28</x:v>
      </x:c>
      <x:c r="DB14" s="112">
        <x:v>11</x:v>
      </x:c>
      <x:c r="DC14" s="162">
        <x:v>385.95999999999998</x:v>
      </x:c>
      <x:c r="DD14" s="112">
        <x:v>8</x:v>
      </x:c>
      <x:c r="DE14" s="162">
        <x:v>321.95999999999998</x:v>
      </x:c>
      <x:c r="DF14" s="112">
        <x:v>3</x:v>
      </x:c>
      <x:c r="DG14" s="162">
        <x:v>64</x:v>
      </x:c>
    </x:row>
    <x:row r="15" spans="1:111" s="21" customFormat="1" ht="30" customHeight="1">
      <x:c r="A15" s="353" t="s">
        <x:v>2394</x:v>
      </x:c>
      <x:c r="B15" s="112">
        <x:f t="shared" ref="B15:AK15" si="23">SUM(B16,B50)</x:f>
        <x:v>0</x:v>
      </x:c>
      <x:c r="C15" s="162">
        <x:f t="shared" si="23"/>
        <x:v>0</x:v>
      </x:c>
      <x:c r="D15" s="112">
        <x:f t="shared" si="23"/>
        <x:v>0</x:v>
      </x:c>
      <x:c r="E15" s="162">
        <x:f t="shared" si="23"/>
        <x:v>0</x:v>
      </x:c>
      <x:c r="F15" s="112">
        <x:f t="shared" si="23"/>
        <x:v>0</x:v>
      </x:c>
      <x:c r="G15" s="162">
        <x:f t="shared" si="23"/>
        <x:v>0</x:v>
      </x:c>
      <x:c r="H15" s="112">
        <x:f t="shared" si="23"/>
        <x:v>0</x:v>
      </x:c>
      <x:c r="I15" s="162">
        <x:f t="shared" si="23"/>
        <x:v>0</x:v>
      </x:c>
      <x:c r="J15" s="112">
        <x:f t="shared" si="23"/>
        <x:v>4</x:v>
      </x:c>
      <x:c r="K15" s="112">
        <x:f t="shared" si="23"/>
        <x:v>0</x:v>
      </x:c>
      <x:c r="L15" s="162">
        <x:f t="shared" si="23"/>
        <x:v>0</x:v>
      </x:c>
      <x:c r="M15" s="112">
        <x:f t="shared" si="23"/>
        <x:v>0</x:v>
      </x:c>
      <x:c r="N15" s="112">
        <x:f t="shared" si="23"/>
        <x:v>0</x:v>
      </x:c>
      <x:c r="O15" s="112">
        <x:f t="shared" si="23"/>
        <x:v>0</x:v>
      </x:c>
      <x:c r="P15" s="112">
        <x:f t="shared" si="23"/>
        <x:v>0</x:v>
      </x:c>
      <x:c r="Q15" s="112">
        <x:f t="shared" si="23"/>
        <x:v>0</x:v>
      </x:c>
      <x:c r="R15" s="162">
        <x:f t="shared" si="23"/>
        <x:v>0</x:v>
      </x:c>
      <x:c r="S15" s="112">
        <x:f t="shared" si="23"/>
        <x:v>17</x:v>
      </x:c>
      <x:c r="T15" s="162">
        <x:f t="shared" si="23"/>
        <x:v>296</x:v>
      </x:c>
      <x:c r="U15" s="112">
        <x:f t="shared" si="23"/>
        <x:v>7</x:v>
      </x:c>
      <x:c r="V15" s="162">
        <x:f t="shared" si="23"/>
        <x:v>270.19</x:v>
      </x:c>
      <x:c r="W15" s="112">
        <x:f t="shared" si="23"/>
        <x:v>0</x:v>
      </x:c>
      <x:c r="X15" s="112">
        <x:f t="shared" si="23"/>
        <x:v>171</x:v>
      </x:c>
      <x:c r="Y15" s="112">
        <x:f t="shared" si="23"/>
        <x:v>0</x:v>
      </x:c>
      <x:c r="Z15" s="112">
        <x:f t="shared" si="23"/>
        <x:v>0</x:v>
      </x:c>
      <x:c r="AA15" s="112">
        <x:f t="shared" si="23"/>
        <x:v>26</x:v>
      </x:c>
      <x:c r="AB15" s="112">
        <x:f t="shared" si="23"/>
        <x:v>3</x:v>
      </x:c>
      <x:c r="AC15" s="112">
        <x:f t="shared" si="23"/>
        <x:v>10</x:v>
      </x:c>
      <x:c r="AD15" s="112">
        <x:f t="shared" si="23"/>
        <x:v>18</x:v>
      </x:c>
      <x:c r="AE15" s="112">
        <x:f t="shared" si="23"/>
        <x:v>0</x:v>
      </x:c>
      <x:c r="AF15" s="112">
        <x:f t="shared" si="23"/>
        <x:v>0</x:v>
      </x:c>
      <x:c r="AG15" s="112">
        <x:f t="shared" si="23"/>
        <x:v>35</x:v>
      </x:c>
      <x:c r="AH15" s="112">
        <x:f t="shared" si="23"/>
        <x:v>0</x:v>
      </x:c>
      <x:c r="AI15" s="112">
        <x:f t="shared" si="23"/>
        <x:v>0</x:v>
      </x:c>
      <x:c r="AJ15" s="112">
        <x:f t="shared" si="23"/>
        <x:v>23</x:v>
      </x:c>
      <x:c r="AK15" s="112">
        <x:f t="shared" si="23"/>
        <x:v>48</x:v>
      </x:c>
      <x:c r="AL15" s="353" t="s">
        <x:v>2394</x:v>
      </x:c>
      <x:c r="AM15" s="112">
        <x:f t="shared" ref="AM15:BC15" si="24">SUM(AM16,AM50)</x:f>
        <x:v>1</x:v>
      </x:c>
      <x:c r="AN15" s="162">
        <x:f t="shared" si="24"/>
        <x:v>1800</x:v>
      </x:c>
      <x:c r="AO15" s="112">
        <x:f t="shared" si="24"/>
        <x:v>0</x:v>
      </x:c>
      <x:c r="AP15" s="112">
        <x:f t="shared" si="24"/>
        <x:v>0</x:v>
      </x:c>
      <x:c r="AQ15" s="112">
        <x:f t="shared" si="24"/>
        <x:v>0</x:v>
      </x:c>
      <x:c r="AR15" s="162">
        <x:f t="shared" si="24"/>
        <x:v>0</x:v>
      </x:c>
      <x:c r="AS15" s="112">
        <x:f t="shared" si="24"/>
        <x:v>0</x:v>
      </x:c>
      <x:c r="AT15" s="162">
        <x:f t="shared" si="24"/>
        <x:v>0</x:v>
      </x:c>
      <x:c r="AU15" s="112">
        <x:f t="shared" si="24"/>
        <x:v>0</x:v>
      </x:c>
      <x:c r="AV15" s="112">
        <x:f t="shared" si="24"/>
        <x:v>0</x:v>
      </x:c>
      <x:c r="AW15" s="112">
        <x:f t="shared" si="24"/>
        <x:v>0</x:v>
      </x:c>
      <x:c r="AX15" s="112">
        <x:f t="shared" si="24"/>
        <x:v>1</x:v>
      </x:c>
      <x:c r="AY15" s="112">
        <x:f t="shared" si="24"/>
        <x:v>0</x:v>
      </x:c>
      <x:c r="AZ15" s="112">
        <x:f t="shared" si="24"/>
        <x:v>1</x:v>
      </x:c>
      <x:c r="BA15" s="162">
        <x:f t="shared" si="24"/>
        <x:v>4</x:v>
      </x:c>
      <x:c r="BB15" s="112">
        <x:f t="shared" si="24"/>
        <x:v>0</x:v>
      </x:c>
      <x:c r="BC15" s="112">
        <x:f t="shared" si="24"/>
        <x:v>0</x:v>
      </x:c>
      <x:c r="BD15" s="112">
        <x:v>0</x:v>
      </x:c>
      <x:c r="BE15" s="112">
        <x:f t="shared" ref="BE15:BU15" si="25">SUM(BE16,BE50)</x:f>
        <x:v>143</x:v>
      </x:c>
      <x:c r="BF15" s="112">
        <x:f t="shared" si="25"/>
        <x:v>149</x:v>
      </x:c>
      <x:c r="BG15" s="112">
        <x:f t="shared" si="25"/>
        <x:v>0</x:v>
      </x:c>
      <x:c r="BH15" s="112">
        <x:f t="shared" si="25"/>
        <x:v>0</x:v>
      </x:c>
      <x:c r="BI15" s="112">
        <x:f t="shared" si="25"/>
        <x:v>0</x:v>
      </x:c>
      <x:c r="BJ15" s="162">
        <x:f t="shared" si="25"/>
        <x:v>0</x:v>
      </x:c>
      <x:c r="BK15" s="112">
        <x:f t="shared" si="25"/>
        <x:v>0</x:v>
      </x:c>
      <x:c r="BL15" s="162">
        <x:f t="shared" si="25"/>
        <x:v>0</x:v>
      </x:c>
      <x:c r="BM15" s="112">
        <x:f t="shared" si="25"/>
        <x:v>0</x:v>
      </x:c>
      <x:c r="BN15" s="162">
        <x:f t="shared" si="25"/>
        <x:v>0</x:v>
      </x:c>
      <x:c r="BO15" s="112">
        <x:f t="shared" si="25"/>
        <x:v>0</x:v>
      </x:c>
      <x:c r="BP15" s="162">
        <x:f t="shared" si="25"/>
        <x:v>0</x:v>
      </x:c>
      <x:c r="BQ15" s="112">
        <x:f t="shared" si="25"/>
        <x:v>0</x:v>
      </x:c>
      <x:c r="BR15" s="112">
        <x:f t="shared" si="25"/>
        <x:v>0</x:v>
      </x:c>
      <x:c r="BS15" s="112">
        <x:f t="shared" si="25"/>
        <x:v>0</x:v>
      </x:c>
      <x:c r="BT15" s="112">
        <x:f t="shared" si="25"/>
        <x:v>0</x:v>
      </x:c>
      <x:c r="BU15" s="112">
        <x:f t="shared" si="25"/>
        <x:v>0</x:v>
      </x:c>
      <x:c r="BV15" s="353" t="s">
        <x:v>2394</x:v>
      </x:c>
      <x:c r="BW15" s="112">
        <x:f t="shared" ref="BW15:CN15" si="26">SUM(BW16,BW50)</x:f>
        <x:v>0</x:v>
      </x:c>
      <x:c r="BX15" s="112">
        <x:f t="shared" si="26"/>
        <x:v>0</x:v>
      </x:c>
      <x:c r="BY15" s="162">
        <x:f t="shared" si="26"/>
        <x:v>0</x:v>
      </x:c>
      <x:c r="BZ15" s="112">
        <x:f t="shared" si="26"/>
        <x:v>0</x:v>
      </x:c>
      <x:c r="CA15" s="162">
        <x:f t="shared" si="26"/>
        <x:v>0</x:v>
      </x:c>
      <x:c r="CB15" s="112">
        <x:f t="shared" si="26"/>
        <x:v>0</x:v>
      </x:c>
      <x:c r="CC15" s="162">
        <x:f t="shared" si="26"/>
        <x:v>0</x:v>
      </x:c>
      <x:c r="CD15" s="112">
        <x:f t="shared" si="26"/>
        <x:v>0</x:v>
      </x:c>
      <x:c r="CE15" s="112">
        <x:f t="shared" si="26"/>
        <x:v>18</x:v>
      </x:c>
      <x:c r="CF15" s="162">
        <x:f t="shared" si="26"/>
        <x:v>359.59000000000003</x:v>
      </x:c>
      <x:c r="CG15" s="112">
        <x:f t="shared" si="26"/>
        <x:v>0</x:v>
      </x:c>
      <x:c r="CH15" s="112">
        <x:f t="shared" si="26"/>
        <x:v>0</x:v>
      </x:c>
      <x:c r="CI15" s="112">
        <x:f t="shared" si="26"/>
        <x:v>0</x:v>
      </x:c>
      <x:c r="CJ15" s="112">
        <x:f t="shared" si="26"/>
        <x:v>15</x:v>
      </x:c>
      <x:c r="CK15" s="112">
        <x:f t="shared" si="26"/>
        <x:v>0</x:v>
      </x:c>
      <x:c r="CL15" s="112">
        <x:f t="shared" si="26"/>
        <x:v>0</x:v>
      </x:c>
      <x:c r="CM15" s="112">
        <x:f t="shared" si="26"/>
        <x:v>0</x:v>
      </x:c>
      <x:c r="CN15" s="112">
        <x:f t="shared" si="26"/>
        <x:v>0</x:v>
      </x:c>
      <x:c r="CO15" s="112">
        <x:v>0</x:v>
      </x:c>
      <x:c r="CP15" s="162">
        <x:f t="shared" ref="CP15:CX15" si="27">SUM(CP16,CP50)</x:f>
        <x:v>50</x:v>
      </x:c>
      <x:c r="CQ15" s="112">
        <x:f t="shared" si="27"/>
        <x:v>33</x:v>
      </x:c>
      <x:c r="CR15" s="162">
        <x:f t="shared" si="27"/>
        <x:v>1764.3</x:v>
      </x:c>
      <x:c r="CS15" s="112">
        <x:f t="shared" si="27"/>
        <x:v>165</x:v>
      </x:c>
      <x:c r="CT15" s="112">
        <x:f t="shared" si="27"/>
        <x:v>34</x:v>
      </x:c>
      <x:c r="CU15" s="112">
        <x:f t="shared" si="27"/>
        <x:v>19</x:v>
      </x:c>
      <x:c r="CV15" s="112">
        <x:f t="shared" si="27"/>
        <x:v>7</x:v>
      </x:c>
      <x:c r="CW15" s="112">
        <x:f t="shared" si="27"/>
        <x:v>0</x:v>
      </x:c>
      <x:c r="CX15" s="112">
        <x:f t="shared" si="27"/>
        <x:v>0</x:v>
      </x:c>
      <x:c r="CY15" s="353" t="s">
        <x:v>2394</x:v>
      </x:c>
      <x:c r="CZ15" s="112">
        <x:f>SUM(CZ16,CZ50)</x:f>
        <x:v>26</x:v>
      </x:c>
      <x:c r="DA15" s="162">
        <x:f>SUM(DA16,DA50)</x:f>
        <x:v>835.65000000000009</x:v>
      </x:c>
      <x:c r="DB15" s="112">
        <x:f t="shared" ref="DB15:DG15" si="28">SUM(DB16:DB26)</x:f>
        <x:v>0</x:v>
      </x:c>
      <x:c r="DC15" s="162">
        <x:f t="shared" si="28"/>
        <x:v>0</x:v>
      </x:c>
      <x:c r="DD15" s="112">
        <x:f t="shared" si="28"/>
        <x:v>0</x:v>
      </x:c>
      <x:c r="DE15" s="162">
        <x:f t="shared" si="28"/>
        <x:v>0</x:v>
      </x:c>
      <x:c r="DF15" s="112">
        <x:f t="shared" si="28"/>
        <x:v>0</x:v>
      </x:c>
      <x:c r="DG15" s="162">
        <x:f t="shared" si="28"/>
        <x:v>0</x:v>
      </x:c>
    </x:row>
    <x:row r="16" spans="1:111" s="21" customFormat="1" ht="30" customHeight="1">
      <x:c r="A16" s="353" t="s">
        <x:v>675</x:v>
      </x:c>
      <x:c r="B16" s="112">
        <x:f t="shared" ref="B16:AK16" si="29">SUM(B17:B49)</x:f>
        <x:v>0</x:v>
      </x:c>
      <x:c r="C16" s="162">
        <x:f t="shared" si="29"/>
        <x:v>0</x:v>
      </x:c>
      <x:c r="D16" s="112">
        <x:f t="shared" si="29"/>
        <x:v>0</x:v>
      </x:c>
      <x:c r="E16" s="162">
        <x:f t="shared" si="29"/>
        <x:v>0</x:v>
      </x:c>
      <x:c r="F16" s="112">
        <x:f t="shared" si="29"/>
        <x:v>0</x:v>
      </x:c>
      <x:c r="G16" s="162">
        <x:f t="shared" si="29"/>
        <x:v>0</x:v>
      </x:c>
      <x:c r="H16" s="112">
        <x:f t="shared" si="29"/>
        <x:v>0</x:v>
      </x:c>
      <x:c r="I16" s="162">
        <x:f t="shared" si="29"/>
        <x:v>0</x:v>
      </x:c>
      <x:c r="J16" s="112">
        <x:f t="shared" si="29"/>
        <x:v>4</x:v>
      </x:c>
      <x:c r="K16" s="112">
        <x:f t="shared" si="29"/>
        <x:v>0</x:v>
      </x:c>
      <x:c r="L16" s="162">
        <x:f t="shared" si="29"/>
        <x:v>0</x:v>
      </x:c>
      <x:c r="M16" s="112">
        <x:f t="shared" si="29"/>
        <x:v>0</x:v>
      </x:c>
      <x:c r="N16" s="112">
        <x:f t="shared" si="29"/>
        <x:v>0</x:v>
      </x:c>
      <x:c r="O16" s="112">
        <x:f t="shared" si="29"/>
        <x:v>0</x:v>
      </x:c>
      <x:c r="P16" s="112">
        <x:f t="shared" si="29"/>
        <x:v>0</x:v>
      </x:c>
      <x:c r="Q16" s="112">
        <x:f t="shared" si="29"/>
        <x:v>0</x:v>
      </x:c>
      <x:c r="R16" s="162">
        <x:f t="shared" si="29"/>
        <x:v>0</x:v>
      </x:c>
      <x:c r="S16" s="112">
        <x:f t="shared" si="29"/>
        <x:v>17</x:v>
      </x:c>
      <x:c r="T16" s="162">
        <x:f t="shared" si="29"/>
        <x:v>296</x:v>
      </x:c>
      <x:c r="U16" s="112">
        <x:f t="shared" si="29"/>
        <x:v>7</x:v>
      </x:c>
      <x:c r="V16" s="162">
        <x:f t="shared" si="29"/>
        <x:v>270.19</x:v>
      </x:c>
      <x:c r="W16" s="112">
        <x:f t="shared" si="29"/>
        <x:v>0</x:v>
      </x:c>
      <x:c r="X16" s="112">
        <x:f t="shared" si="29"/>
        <x:v>171</x:v>
      </x:c>
      <x:c r="Y16" s="112">
        <x:f t="shared" si="29"/>
        <x:v>0</x:v>
      </x:c>
      <x:c r="Z16" s="112">
        <x:f t="shared" si="29"/>
        <x:v>0</x:v>
      </x:c>
      <x:c r="AA16" s="112">
        <x:f t="shared" si="29"/>
        <x:v>26</x:v>
      </x:c>
      <x:c r="AB16" s="112">
        <x:f t="shared" si="29"/>
        <x:v>3</x:v>
      </x:c>
      <x:c r="AC16" s="112">
        <x:f t="shared" si="29"/>
        <x:v>10</x:v>
      </x:c>
      <x:c r="AD16" s="112">
        <x:f t="shared" si="29"/>
        <x:v>18</x:v>
      </x:c>
      <x:c r="AE16" s="112">
        <x:f t="shared" si="29"/>
        <x:v>0</x:v>
      </x:c>
      <x:c r="AF16" s="112">
        <x:f t="shared" si="29"/>
        <x:v>0</x:v>
      </x:c>
      <x:c r="AG16" s="112">
        <x:f t="shared" si="29"/>
        <x:v>35</x:v>
      </x:c>
      <x:c r="AH16" s="112">
        <x:f t="shared" si="29"/>
        <x:v>0</x:v>
      </x:c>
      <x:c r="AI16" s="112">
        <x:f t="shared" si="29"/>
        <x:v>0</x:v>
      </x:c>
      <x:c r="AJ16" s="112">
        <x:f t="shared" si="29"/>
        <x:v>23</x:v>
      </x:c>
      <x:c r="AK16" s="112">
        <x:f t="shared" si="29"/>
        <x:v>48</x:v>
      </x:c>
      <x:c r="AL16" s="353" t="s">
        <x:v>675</x:v>
      </x:c>
      <x:c r="AM16" s="112">
        <x:f t="shared" ref="AM16:BU16" si="30">SUM(AM17:AM49)</x:f>
        <x:v>1</x:v>
      </x:c>
      <x:c r="AN16" s="162">
        <x:f t="shared" si="30"/>
        <x:v>1800</x:v>
      </x:c>
      <x:c r="AO16" s="112">
        <x:f t="shared" si="30"/>
        <x:v>0</x:v>
      </x:c>
      <x:c r="AP16" s="112">
        <x:f t="shared" si="30"/>
        <x:v>0</x:v>
      </x:c>
      <x:c r="AQ16" s="112">
        <x:f t="shared" si="30"/>
        <x:v>0</x:v>
      </x:c>
      <x:c r="AR16" s="162">
        <x:f t="shared" si="30"/>
        <x:v>0</x:v>
      </x:c>
      <x:c r="AS16" s="112">
        <x:f t="shared" si="30"/>
        <x:v>0</x:v>
      </x:c>
      <x:c r="AT16" s="162">
        <x:f t="shared" si="30"/>
        <x:v>0</x:v>
      </x:c>
      <x:c r="AU16" s="112">
        <x:f t="shared" si="30"/>
        <x:v>0</x:v>
      </x:c>
      <x:c r="AV16" s="112">
        <x:f t="shared" si="30"/>
        <x:v>0</x:v>
      </x:c>
      <x:c r="AW16" s="112">
        <x:f t="shared" si="30"/>
        <x:v>0</x:v>
      </x:c>
      <x:c r="AX16" s="112">
        <x:f t="shared" si="30"/>
        <x:v>1</x:v>
      </x:c>
      <x:c r="AY16" s="112">
        <x:f t="shared" si="30"/>
        <x:v>0</x:v>
      </x:c>
      <x:c r="AZ16" s="112">
        <x:f t="shared" si="30"/>
        <x:v>1</x:v>
      </x:c>
      <x:c r="BA16" s="162">
        <x:f t="shared" si="30"/>
        <x:v>4</x:v>
      </x:c>
      <x:c r="BB16" s="112">
        <x:f t="shared" si="30"/>
        <x:v>0</x:v>
      </x:c>
      <x:c r="BC16" s="112">
        <x:f t="shared" si="30"/>
        <x:v>0</x:v>
      </x:c>
      <x:c r="BD16" s="112">
        <x:f t="shared" si="30"/>
        <x:v>0</x:v>
      </x:c>
      <x:c r="BE16" s="112">
        <x:f t="shared" si="30"/>
        <x:v>143</x:v>
      </x:c>
      <x:c r="BF16" s="112">
        <x:f t="shared" si="30"/>
        <x:v>149</x:v>
      </x:c>
      <x:c r="BG16" s="112">
        <x:f t="shared" si="30"/>
        <x:v>0</x:v>
      </x:c>
      <x:c r="BH16" s="112">
        <x:f t="shared" si="30"/>
        <x:v>0</x:v>
      </x:c>
      <x:c r="BI16" s="112">
        <x:f t="shared" si="30"/>
        <x:v>0</x:v>
      </x:c>
      <x:c r="BJ16" s="162">
        <x:f t="shared" si="30"/>
        <x:v>0</x:v>
      </x:c>
      <x:c r="BK16" s="112">
        <x:f t="shared" si="30"/>
        <x:v>0</x:v>
      </x:c>
      <x:c r="BL16" s="162">
        <x:f t="shared" si="30"/>
        <x:v>0</x:v>
      </x:c>
      <x:c r="BM16" s="112">
        <x:f t="shared" si="30"/>
        <x:v>0</x:v>
      </x:c>
      <x:c r="BN16" s="162">
        <x:f t="shared" si="30"/>
        <x:v>0</x:v>
      </x:c>
      <x:c r="BO16" s="112">
        <x:f t="shared" si="30"/>
        <x:v>0</x:v>
      </x:c>
      <x:c r="BP16" s="162">
        <x:f t="shared" si="30"/>
        <x:v>0</x:v>
      </x:c>
      <x:c r="BQ16" s="112">
        <x:f t="shared" si="30"/>
        <x:v>0</x:v>
      </x:c>
      <x:c r="BR16" s="112">
        <x:f t="shared" si="30"/>
        <x:v>0</x:v>
      </x:c>
      <x:c r="BS16" s="112">
        <x:f t="shared" si="30"/>
        <x:v>0</x:v>
      </x:c>
      <x:c r="BT16" s="112">
        <x:f t="shared" si="30"/>
        <x:v>0</x:v>
      </x:c>
      <x:c r="BU16" s="112">
        <x:f t="shared" si="30"/>
        <x:v>0</x:v>
      </x:c>
      <x:c r="BV16" s="353" t="s">
        <x:v>675</x:v>
      </x:c>
      <x:c r="BW16" s="112">
        <x:f t="shared" ref="BW16:CX16" si="31">SUM(BW17:BW49)</x:f>
        <x:v>0</x:v>
      </x:c>
      <x:c r="BX16" s="112">
        <x:f t="shared" si="31"/>
        <x:v>0</x:v>
      </x:c>
      <x:c r="BY16" s="162">
        <x:f t="shared" si="31"/>
        <x:v>0</x:v>
      </x:c>
      <x:c r="BZ16" s="112">
        <x:f t="shared" si="31"/>
        <x:v>0</x:v>
      </x:c>
      <x:c r="CA16" s="162">
        <x:f t="shared" si="31"/>
        <x:v>0</x:v>
      </x:c>
      <x:c r="CB16" s="112">
        <x:f t="shared" si="31"/>
        <x:v>0</x:v>
      </x:c>
      <x:c r="CC16" s="162">
        <x:f t="shared" si="31"/>
        <x:v>0</x:v>
      </x:c>
      <x:c r="CD16" s="112">
        <x:f t="shared" si="31"/>
        <x:v>0</x:v>
      </x:c>
      <x:c r="CE16" s="112">
        <x:f t="shared" si="31"/>
        <x:v>18</x:v>
      </x:c>
      <x:c r="CF16" s="162">
        <x:f t="shared" si="31"/>
        <x:v>359.59000000000003</x:v>
      </x:c>
      <x:c r="CG16" s="112">
        <x:f t="shared" si="31"/>
        <x:v>0</x:v>
      </x:c>
      <x:c r="CH16" s="112">
        <x:f t="shared" si="31"/>
        <x:v>0</x:v>
      </x:c>
      <x:c r="CI16" s="112">
        <x:f t="shared" si="31"/>
        <x:v>0</x:v>
      </x:c>
      <x:c r="CJ16" s="112">
        <x:f t="shared" si="31"/>
        <x:v>15</x:v>
      </x:c>
      <x:c r="CK16" s="112">
        <x:f t="shared" si="31"/>
        <x:v>0</x:v>
      </x:c>
      <x:c r="CL16" s="112">
        <x:f t="shared" si="31"/>
        <x:v>0</x:v>
      </x:c>
      <x:c r="CM16" s="112">
        <x:f t="shared" si="31"/>
        <x:v>0</x:v>
      </x:c>
      <x:c r="CN16" s="112">
        <x:f t="shared" si="31"/>
        <x:v>0</x:v>
      </x:c>
      <x:c r="CO16" s="112">
        <x:f t="shared" si="31"/>
        <x:v>1</x:v>
      </x:c>
      <x:c r="CP16" s="162">
        <x:f t="shared" si="31"/>
        <x:v>50</x:v>
      </x:c>
      <x:c r="CQ16" s="112">
        <x:f t="shared" si="31"/>
        <x:v>33</x:v>
      </x:c>
      <x:c r="CR16" s="162">
        <x:f t="shared" si="31"/>
        <x:v>1764.3</x:v>
      </x:c>
      <x:c r="CS16" s="112">
        <x:f t="shared" si="31"/>
        <x:v>165</x:v>
      </x:c>
      <x:c r="CT16" s="112">
        <x:f t="shared" si="31"/>
        <x:v>34</x:v>
      </x:c>
      <x:c r="CU16" s="112">
        <x:f t="shared" si="31"/>
        <x:v>19</x:v>
      </x:c>
      <x:c r="CV16" s="112">
        <x:f t="shared" si="31"/>
        <x:v>7</x:v>
      </x:c>
      <x:c r="CW16" s="112">
        <x:f t="shared" si="31"/>
        <x:v>0</x:v>
      </x:c>
      <x:c r="CX16" s="112">
        <x:f t="shared" si="31"/>
        <x:v>0</x:v>
      </x:c>
      <x:c r="CY16" s="353" t="s">
        <x:v>675</x:v>
      </x:c>
      <x:c r="CZ16" s="112">
        <x:f>SUM(CZ17:CZ49)</x:f>
        <x:v>26</x:v>
      </x:c>
      <x:c r="DA16" s="162">
        <x:f>SUM(DA17:DA49)</x:f>
        <x:v>835.65000000000009</x:v>
      </x:c>
      <x:c r="DB16" s="112">
        <x:f t="shared" ref="DB16:DG16" si="32">SUM(DB17)</x:f>
        <x:v>0</x:v>
      </x:c>
      <x:c r="DC16" s="162">
        <x:f t="shared" si="32"/>
        <x:v>0</x:v>
      </x:c>
      <x:c r="DD16" s="112">
        <x:f t="shared" si="32"/>
        <x:v>0</x:v>
      </x:c>
      <x:c r="DE16" s="162">
        <x:f t="shared" si="32"/>
        <x:v>0</x:v>
      </x:c>
      <x:c r="DF16" s="112">
        <x:f t="shared" si="32"/>
        <x:v>0</x:v>
      </x:c>
      <x:c r="DG16" s="162">
        <x:f t="shared" si="32"/>
        <x:v>0</x:v>
      </x:c>
    </x:row>
    <x:row r="17" spans="1:111" s="21" customFormat="1" ht="30" customHeight="1">
      <x:c r="A17" s="596" t="s">
        <x:v>1049</x:v>
      </x:c>
      <x:c r="B17" s="112"/>
      <x:c r="C17" s="162"/>
      <x:c r="D17" s="112"/>
      <x:c r="E17" s="162"/>
      <x:c r="F17" s="112"/>
      <x:c r="G17" s="162"/>
      <x:c r="H17" s="112"/>
      <x:c r="I17" s="162"/>
      <x:c r="J17" s="112"/>
      <x:c r="K17" s="112"/>
      <x:c r="L17" s="162"/>
      <x:c r="M17" s="112"/>
      <x:c r="N17" s="112"/>
      <x:c r="O17" s="112"/>
      <x:c r="P17" s="112"/>
      <x:c r="Q17" s="112"/>
      <x:c r="R17" s="162"/>
      <x:c r="S17" s="112"/>
      <x:c r="T17" s="162"/>
      <x:c r="U17" s="112"/>
      <x:c r="V17" s="162"/>
      <x:c r="W17" s="112"/>
      <x:c r="X17" s="112"/>
      <x:c r="Y17" s="112"/>
      <x:c r="Z17" s="112"/>
      <x:c r="AA17" s="112"/>
      <x:c r="AB17" s="112"/>
      <x:c r="AC17" s="112"/>
      <x:c r="AD17" s="112"/>
      <x:c r="AE17" s="112"/>
      <x:c r="AF17" s="112"/>
      <x:c r="AG17" s="112">
        <x:v>1</x:v>
      </x:c>
      <x:c r="AH17" s="112"/>
      <x:c r="AI17" s="112"/>
      <x:c r="AJ17" s="112"/>
      <x:c r="AK17" s="112"/>
      <x:c r="AL17" s="596" t="s">
        <x:v>1049</x:v>
      </x:c>
      <x:c r="AM17" s="112"/>
      <x:c r="AN17" s="162"/>
      <x:c r="AO17" s="112"/>
      <x:c r="AP17" s="112"/>
      <x:c r="AQ17" s="112"/>
      <x:c r="AR17" s="162"/>
      <x:c r="AS17" s="112"/>
      <x:c r="AT17" s="162"/>
      <x:c r="AU17" s="112"/>
      <x:c r="AV17" s="112"/>
      <x:c r="AW17" s="112"/>
      <x:c r="AX17" s="112"/>
      <x:c r="AY17" s="112"/>
      <x:c r="AZ17" s="112"/>
      <x:c r="BA17" s="162"/>
      <x:c r="BB17" s="112"/>
      <x:c r="BC17" s="112"/>
      <x:c r="BD17" s="112"/>
      <x:c r="BE17" s="112">
        <x:v>6</x:v>
      </x:c>
      <x:c r="BF17" s="112">
        <x:v>6</x:v>
      </x:c>
      <x:c r="BG17" s="112"/>
      <x:c r="BH17" s="112"/>
      <x:c r="BI17" s="112"/>
      <x:c r="BJ17" s="162"/>
      <x:c r="BK17" s="112"/>
      <x:c r="BL17" s="162"/>
      <x:c r="BM17" s="112"/>
      <x:c r="BN17" s="162"/>
      <x:c r="BO17" s="112"/>
      <x:c r="BP17" s="162"/>
      <x:c r="BQ17" s="112"/>
      <x:c r="BR17" s="112"/>
      <x:c r="BS17" s="112"/>
      <x:c r="BT17" s="112"/>
      <x:c r="BU17" s="112"/>
      <x:c r="BV17" s="596" t="s">
        <x:v>1049</x:v>
      </x:c>
      <x:c r="BW17" s="112"/>
      <x:c r="BX17" s="112"/>
      <x:c r="BY17" s="162"/>
      <x:c r="BZ17" s="112"/>
      <x:c r="CA17" s="162"/>
      <x:c r="CB17" s="112"/>
      <x:c r="CC17" s="162"/>
      <x:c r="CD17" s="112"/>
      <x:c r="CE17" s="112">
        <x:v>1</x:v>
      </x:c>
      <x:c r="CF17" s="162">
        <x:v>14.880000000000001</x:v>
      </x:c>
      <x:c r="CG17" s="112"/>
      <x:c r="CH17" s="112"/>
      <x:c r="CI17" s="112"/>
      <x:c r="CJ17" s="112"/>
      <x:c r="CK17" s="112"/>
      <x:c r="CL17" s="112"/>
      <x:c r="CM17" s="112"/>
      <x:c r="CN17" s="112"/>
      <x:c r="CO17" s="112"/>
      <x:c r="CP17" s="162"/>
      <x:c r="CQ17" s="112">
        <x:v>1</x:v>
      </x:c>
      <x:c r="CR17" s="162">
        <x:v>28</x:v>
      </x:c>
      <x:c r="CS17" s="112">
        <x:v>4</x:v>
      </x:c>
      <x:c r="CT17" s="112">
        <x:v>1</x:v>
      </x:c>
      <x:c r="CU17" s="112"/>
      <x:c r="CV17" s="112"/>
      <x:c r="CW17" s="112"/>
      <x:c r="CX17" s="112"/>
      <x:c r="CY17" s="596" t="s">
        <x:v>1049</x:v>
      </x:c>
      <x:c r="CZ17" s="597">
        <x:v>1</x:v>
      </x:c>
      <x:c r="DA17" s="598">
        <x:v>14.880000000000001</x:v>
      </x:c>
      <x:c r="DB17" s="599"/>
      <x:c r="DC17" s="600"/>
      <x:c r="DD17" s="599"/>
      <x:c r="DE17" s="600"/>
      <x:c r="DF17" s="599"/>
      <x:c r="DG17" s="600"/>
    </x:row>
    <x:row r="18" spans="1:111" s="21" customFormat="1" ht="30" customHeight="1">
      <x:c r="A18" s="596" t="s">
        <x:v>1043</x:v>
      </x:c>
      <x:c r="B18" s="112"/>
      <x:c r="C18" s="162"/>
      <x:c r="D18" s="112"/>
      <x:c r="E18" s="162"/>
      <x:c r="F18" s="112"/>
      <x:c r="G18" s="162"/>
      <x:c r="H18" s="112"/>
      <x:c r="I18" s="162"/>
      <x:c r="J18" s="112"/>
      <x:c r="K18" s="112"/>
      <x:c r="L18" s="162"/>
      <x:c r="M18" s="112"/>
      <x:c r="N18" s="112"/>
      <x:c r="O18" s="112"/>
      <x:c r="P18" s="112"/>
      <x:c r="Q18" s="112"/>
      <x:c r="R18" s="162"/>
      <x:c r="S18" s="112"/>
      <x:c r="T18" s="162"/>
      <x:c r="U18" s="112"/>
      <x:c r="V18" s="162"/>
      <x:c r="W18" s="112"/>
      <x:c r="X18" s="112">
        <x:v>1</x:v>
      </x:c>
      <x:c r="Y18" s="112"/>
      <x:c r="Z18" s="112"/>
      <x:c r="AA18" s="112">
        <x:v>1</x:v>
      </x:c>
      <x:c r="AB18" s="112"/>
      <x:c r="AC18" s="112">
        <x:v>1</x:v>
      </x:c>
      <x:c r="AD18" s="112">
        <x:v>1</x:v>
      </x:c>
      <x:c r="AE18" s="112"/>
      <x:c r="AF18" s="112"/>
      <x:c r="AG18" s="112">
        <x:v>1</x:v>
      </x:c>
      <x:c r="AH18" s="112"/>
      <x:c r="AI18" s="112"/>
      <x:c r="AJ18" s="112">
        <x:v>1</x:v>
      </x:c>
      <x:c r="AK18" s="112">
        <x:v>3</x:v>
      </x:c>
      <x:c r="AL18" s="596" t="s">
        <x:v>1043</x:v>
      </x:c>
      <x:c r="AM18" s="112"/>
      <x:c r="AN18" s="162"/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/>
      <x:c r="AY18" s="112"/>
      <x:c r="AZ18" s="112"/>
      <x:c r="BA18" s="162"/>
      <x:c r="BB18" s="112"/>
      <x:c r="BC18" s="112"/>
      <x:c r="BD18" s="112"/>
      <x:c r="BE18" s="112">
        <x:v>4</x:v>
      </x:c>
      <x:c r="BF18" s="112">
        <x:v>4</x:v>
      </x:c>
      <x:c r="BG18" s="112"/>
      <x:c r="BH18" s="112"/>
      <x:c r="BI18" s="112"/>
      <x:c r="BJ18" s="162"/>
      <x:c r="BK18" s="112"/>
      <x:c r="BL18" s="162"/>
      <x:c r="BM18" s="112"/>
      <x:c r="BN18" s="162"/>
      <x:c r="BO18" s="112"/>
      <x:c r="BP18" s="162"/>
      <x:c r="BQ18" s="112"/>
      <x:c r="BR18" s="112"/>
      <x:c r="BS18" s="112"/>
      <x:c r="BT18" s="112"/>
      <x:c r="BU18" s="112"/>
      <x:c r="BV18" s="596" t="s">
        <x:v>1043</x:v>
      </x:c>
      <x:c r="BW18" s="112"/>
      <x:c r="BX18" s="112"/>
      <x:c r="BY18" s="162"/>
      <x:c r="BZ18" s="112"/>
      <x:c r="CA18" s="162"/>
      <x:c r="CB18" s="112"/>
      <x:c r="CC18" s="162"/>
      <x:c r="CD18" s="112"/>
      <x:c r="CE18" s="112">
        <x:v>1</x:v>
      </x:c>
      <x:c r="CF18" s="162">
        <x:v>14.880000000000001</x:v>
      </x:c>
      <x:c r="CG18" s="112"/>
      <x:c r="CH18" s="112"/>
      <x:c r="CI18" s="112"/>
      <x:c r="CJ18" s="112">
        <x:v>1</x:v>
      </x:c>
      <x:c r="CK18" s="112"/>
      <x:c r="CL18" s="112"/>
      <x:c r="CM18" s="112"/>
      <x:c r="CN18" s="112"/>
      <x:c r="CO18" s="112"/>
      <x:c r="CP18" s="162"/>
      <x:c r="CQ18" s="112">
        <x:v>1</x:v>
      </x:c>
      <x:c r="CR18" s="162">
        <x:v>45</x:v>
      </x:c>
      <x:c r="CS18" s="112">
        <x:v>5</x:v>
      </x:c>
      <x:c r="CT18" s="112">
        <x:v>1</x:v>
      </x:c>
      <x:c r="CU18" s="112">
        <x:v>1</x:v>
      </x:c>
      <x:c r="CV18" s="112">
        <x:v>2</x:v>
      </x:c>
      <x:c r="CW18" s="112"/>
      <x:c r="CX18" s="112"/>
      <x:c r="CY18" s="596" t="s">
        <x:v>1043</x:v>
      </x:c>
      <x:c r="CZ18" s="597">
        <x:v>1</x:v>
      </x:c>
      <x:c r="DA18" s="598">
        <x:v>14.880000000000001</x:v>
      </x:c>
      <x:c r="DB18" s="599"/>
      <x:c r="DC18" s="600"/>
      <x:c r="DD18" s="599"/>
      <x:c r="DE18" s="600"/>
      <x:c r="DF18" s="599"/>
      <x:c r="DG18" s="600"/>
    </x:row>
    <x:row r="19" spans="1:111" s="21" customFormat="1" ht="30" customHeight="1">
      <x:c r="A19" s="596" t="s">
        <x:v>1829</x:v>
      </x:c>
      <x:c r="B19" s="112"/>
      <x:c r="C19" s="162"/>
      <x:c r="D19" s="112"/>
      <x:c r="E19" s="162"/>
      <x:c r="F19" s="112"/>
      <x:c r="G19" s="162"/>
      <x:c r="H19" s="112"/>
      <x:c r="I19" s="162"/>
      <x:c r="J19" s="112"/>
      <x:c r="K19" s="112"/>
      <x:c r="L19" s="162"/>
      <x:c r="M19" s="112"/>
      <x:c r="N19" s="112"/>
      <x:c r="O19" s="112"/>
      <x:c r="P19" s="112"/>
      <x:c r="Q19" s="112"/>
      <x:c r="R19" s="162"/>
      <x:c r="S19" s="112">
        <x:v>1</x:v>
      </x:c>
      <x:c r="T19" s="162">
        <x:v>16</x:v>
      </x:c>
      <x:c r="U19" s="112"/>
      <x:c r="V19" s="162"/>
      <x:c r="W19" s="112"/>
      <x:c r="X19" s="112">
        <x:v>7</x:v>
      </x:c>
      <x:c r="Y19" s="112"/>
      <x:c r="Z19" s="112"/>
      <x:c r="AA19" s="112">
        <x:v>1</x:v>
      </x:c>
      <x:c r="AB19" s="112"/>
      <x:c r="AC19" s="112"/>
      <x:c r="AD19" s="112"/>
      <x:c r="AE19" s="112"/>
      <x:c r="AF19" s="112"/>
      <x:c r="AG19" s="112">
        <x:v>1</x:v>
      </x:c>
      <x:c r="AH19" s="112"/>
      <x:c r="AI19" s="112"/>
      <x:c r="AJ19" s="112"/>
      <x:c r="AK19" s="112"/>
      <x:c r="AL19" s="596" t="s">
        <x:v>1829</x:v>
      </x:c>
      <x:c r="AM19" s="112"/>
      <x:c r="AN19" s="162"/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/>
      <x:c r="AY19" s="112"/>
      <x:c r="AZ19" s="112"/>
      <x:c r="BA19" s="162"/>
      <x:c r="BB19" s="112"/>
      <x:c r="BC19" s="112"/>
      <x:c r="BD19" s="112"/>
      <x:c r="BE19" s="112">
        <x:v>4</x:v>
      </x:c>
      <x:c r="BF19" s="112">
        <x:v>4</x:v>
      </x:c>
      <x:c r="BG19" s="112"/>
      <x:c r="BH19" s="112"/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596" t="s">
        <x:v>1829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>
        <x:v>1</x:v>
      </x:c>
      <x:c r="CF19" s="162">
        <x:v>29.800000000000001</x:v>
      </x:c>
      <x:c r="CG19" s="112"/>
      <x:c r="CH19" s="112"/>
      <x:c r="CI19" s="112"/>
      <x:c r="CJ19" s="112"/>
      <x:c r="CK19" s="112"/>
      <x:c r="CL19" s="112"/>
      <x:c r="CM19" s="112"/>
      <x:c r="CN19" s="112"/>
      <x:c r="CO19" s="112"/>
      <x:c r="CP19" s="162"/>
      <x:c r="CQ19" s="112">
        <x:v>1</x:v>
      </x:c>
      <x:c r="CR19" s="162">
        <x:v>57</x:v>
      </x:c>
      <x:c r="CS19" s="112">
        <x:v>5</x:v>
      </x:c>
      <x:c r="CT19" s="112">
        <x:v>1</x:v>
      </x:c>
      <x:c r="CU19" s="112"/>
      <x:c r="CV19" s="112">
        <x:v>1</x:v>
      </x:c>
      <x:c r="CW19" s="112"/>
      <x:c r="CX19" s="112"/>
      <x:c r="CY19" s="596" t="s">
        <x:v>1829</x:v>
      </x:c>
      <x:c r="CZ19" s="597">
        <x:v>1</x:v>
      </x:c>
      <x:c r="DA19" s="598">
        <x:v>29.800000000000001</x:v>
      </x:c>
      <x:c r="DB19" s="599"/>
      <x:c r="DC19" s="600"/>
      <x:c r="DD19" s="599"/>
      <x:c r="DE19" s="600"/>
      <x:c r="DF19" s="599"/>
      <x:c r="DG19" s="600"/>
    </x:row>
    <x:row r="20" spans="1:111" s="21" customFormat="1" ht="30" customHeight="1">
      <x:c r="A20" s="596" t="s">
        <x:v>844</x:v>
      </x:c>
      <x:c r="B20" s="112"/>
      <x:c r="C20" s="162"/>
      <x:c r="D20" s="112"/>
      <x:c r="E20" s="162"/>
      <x:c r="F20" s="112"/>
      <x:c r="G20" s="162"/>
      <x:c r="H20" s="112"/>
      <x:c r="I20" s="162"/>
      <x:c r="J20" s="112"/>
      <x:c r="K20" s="112"/>
      <x:c r="L20" s="162"/>
      <x:c r="M20" s="112"/>
      <x:c r="N20" s="112"/>
      <x:c r="O20" s="112"/>
      <x:c r="P20" s="112"/>
      <x:c r="Q20" s="112"/>
      <x:c r="R20" s="162"/>
      <x:c r="S20" s="112">
        <x:v>1</x:v>
      </x:c>
      <x:c r="T20" s="162">
        <x:v>16</x:v>
      </x:c>
      <x:c r="U20" s="112"/>
      <x:c r="V20" s="162"/>
      <x:c r="W20" s="112"/>
      <x:c r="X20" s="112">
        <x:v>6</x:v>
      </x:c>
      <x:c r="Y20" s="112"/>
      <x:c r="Z20" s="112"/>
      <x:c r="AA20" s="112">
        <x:v>1</x:v>
      </x:c>
      <x:c r="AB20" s="112"/>
      <x:c r="AC20" s="112">
        <x:v>1</x:v>
      </x:c>
      <x:c r="AD20" s="112">
        <x:v>1</x:v>
      </x:c>
      <x:c r="AE20" s="112"/>
      <x:c r="AF20" s="112"/>
      <x:c r="AG20" s="112">
        <x:v>1</x:v>
      </x:c>
      <x:c r="AH20" s="112"/>
      <x:c r="AI20" s="112"/>
      <x:c r="AJ20" s="112">
        <x:v>1</x:v>
      </x:c>
      <x:c r="AK20" s="112">
        <x:v>2</x:v>
      </x:c>
      <x:c r="AL20" s="596" t="s">
        <x:v>844</x:v>
      </x:c>
      <x:c r="AM20" s="112"/>
      <x:c r="AN20" s="162"/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/>
      <x:c r="AY20" s="112"/>
      <x:c r="AZ20" s="112"/>
      <x:c r="BA20" s="162"/>
      <x:c r="BB20" s="112"/>
      <x:c r="BC20" s="112"/>
      <x:c r="BD20" s="112"/>
      <x:c r="BE20" s="112">
        <x:v>3</x:v>
      </x:c>
      <x:c r="BF20" s="112">
        <x:v>3</x:v>
      </x:c>
      <x:c r="BG20" s="112"/>
      <x:c r="BH20" s="112"/>
      <x:c r="BI20" s="112"/>
      <x:c r="BJ20" s="162"/>
      <x:c r="BK20" s="112"/>
      <x:c r="BL20" s="162"/>
      <x:c r="BM20" s="112"/>
      <x:c r="BN20" s="162"/>
      <x:c r="BO20" s="112"/>
      <x:c r="BP20" s="162"/>
      <x:c r="BQ20" s="112"/>
      <x:c r="BR20" s="112"/>
      <x:c r="BS20" s="112"/>
      <x:c r="BT20" s="112"/>
      <x:c r="BU20" s="112"/>
      <x:c r="BV20" s="596" t="s">
        <x:v>844</x:v>
      </x:c>
      <x:c r="BW20" s="112"/>
      <x:c r="BX20" s="112"/>
      <x:c r="BY20" s="162"/>
      <x:c r="BZ20" s="112"/>
      <x:c r="CA20" s="162"/>
      <x:c r="CB20" s="112"/>
      <x:c r="CC20" s="162"/>
      <x:c r="CD20" s="112"/>
      <x:c r="CE20" s="112">
        <x:v>1</x:v>
      </x:c>
      <x:c r="CF20" s="162">
        <x:v>14.880000000000001</x:v>
      </x:c>
      <x:c r="CG20" s="112"/>
      <x:c r="CH20" s="112"/>
      <x:c r="CI20" s="112"/>
      <x:c r="CJ20" s="112">
        <x:v>1</x:v>
      </x:c>
      <x:c r="CK20" s="112"/>
      <x:c r="CL20" s="112"/>
      <x:c r="CM20" s="112"/>
      <x:c r="CN20" s="112"/>
      <x:c r="CO20" s="112"/>
      <x:c r="CP20" s="162"/>
      <x:c r="CQ20" s="112">
        <x:v>1</x:v>
      </x:c>
      <x:c r="CR20" s="162">
        <x:v>54</x:v>
      </x:c>
      <x:c r="CS20" s="112">
        <x:v>4</x:v>
      </x:c>
      <x:c r="CT20" s="112">
        <x:v>1</x:v>
      </x:c>
      <x:c r="CU20" s="112"/>
      <x:c r="CV20" s="112">
        <x:v>1</x:v>
      </x:c>
      <x:c r="CW20" s="112"/>
      <x:c r="CX20" s="112"/>
      <x:c r="CY20" s="596" t="s">
        <x:v>844</x:v>
      </x:c>
      <x:c r="CZ20" s="597">
        <x:v>1</x:v>
      </x:c>
      <x:c r="DA20" s="598">
        <x:v>14.880000000000001</x:v>
      </x:c>
      <x:c r="DB20" s="599"/>
      <x:c r="DC20" s="600"/>
      <x:c r="DD20" s="599"/>
      <x:c r="DE20" s="600"/>
      <x:c r="DF20" s="599"/>
      <x:c r="DG20" s="600"/>
    </x:row>
    <x:row r="21" spans="1:111" s="21" customFormat="1" ht="30" customHeight="1">
      <x:c r="A21" s="596" t="s">
        <x:v>1012</x:v>
      </x:c>
      <x:c r="B21" s="112"/>
      <x:c r="C21" s="162"/>
      <x:c r="D21" s="112"/>
      <x:c r="E21" s="162"/>
      <x:c r="F21" s="112"/>
      <x:c r="G21" s="162"/>
      <x:c r="H21" s="112"/>
      <x:c r="I21" s="162"/>
      <x:c r="J21" s="112">
        <x:v>1</x:v>
      </x:c>
      <x:c r="K21" s="112"/>
      <x:c r="L21" s="162"/>
      <x:c r="M21" s="112"/>
      <x:c r="N21" s="112"/>
      <x:c r="O21" s="112"/>
      <x:c r="P21" s="112"/>
      <x:c r="Q21" s="112"/>
      <x:c r="R21" s="162"/>
      <x:c r="S21" s="112"/>
      <x:c r="T21" s="162"/>
      <x:c r="U21" s="112">
        <x:v>1</x:v>
      </x:c>
      <x:c r="V21" s="162">
        <x:v>47.380000000000003</x:v>
      </x:c>
      <x:c r="W21" s="112"/>
      <x:c r="X21" s="112">
        <x:v>3</x:v>
      </x:c>
      <x:c r="Y21" s="112"/>
      <x:c r="Z21" s="112"/>
      <x:c r="AA21" s="112">
        <x:v>1</x:v>
      </x:c>
      <x:c r="AB21" s="112"/>
      <x:c r="AC21" s="112"/>
      <x:c r="AD21" s="112"/>
      <x:c r="AE21" s="112"/>
      <x:c r="AF21" s="112"/>
      <x:c r="AG21" s="112">
        <x:v>1</x:v>
      </x:c>
      <x:c r="AH21" s="112"/>
      <x:c r="AI21" s="112"/>
      <x:c r="AJ21" s="112"/>
      <x:c r="AK21" s="112"/>
      <x:c r="AL21" s="596" t="s">
        <x:v>1012</x:v>
      </x:c>
      <x:c r="AM21" s="112"/>
      <x:c r="AN21" s="162"/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/>
      <x:c r="AY21" s="112"/>
      <x:c r="AZ21" s="112"/>
      <x:c r="BA21" s="162"/>
      <x:c r="BB21" s="112"/>
      <x:c r="BC21" s="112"/>
      <x:c r="BD21" s="112"/>
      <x:c r="BE21" s="112">
        <x:v>2</x:v>
      </x:c>
      <x:c r="BF21" s="112">
        <x:v>2</x:v>
      </x:c>
      <x:c r="BG21" s="112"/>
      <x:c r="BH21" s="112"/>
      <x:c r="BI21" s="112"/>
      <x:c r="BJ21" s="162"/>
      <x:c r="BK21" s="112"/>
      <x:c r="BL21" s="162"/>
      <x:c r="BM21" s="112"/>
      <x:c r="BN21" s="162"/>
      <x:c r="BO21" s="112"/>
      <x:c r="BP21" s="162"/>
      <x:c r="BQ21" s="112"/>
      <x:c r="BR21" s="112"/>
      <x:c r="BS21" s="112"/>
      <x:c r="BT21" s="112"/>
      <x:c r="BU21" s="112"/>
      <x:c r="BV21" s="596" t="s">
        <x:v>1012</x:v>
      </x:c>
      <x:c r="BW21" s="112"/>
      <x:c r="BX21" s="112"/>
      <x:c r="BY21" s="162"/>
      <x:c r="BZ21" s="112"/>
      <x:c r="CA21" s="162"/>
      <x:c r="CB21" s="112"/>
      <x:c r="CC21" s="162"/>
      <x:c r="CD21" s="112"/>
      <x:c r="CE21" s="112">
        <x:v>1</x:v>
      </x:c>
      <x:c r="CF21" s="162">
        <x:v>14.880000000000001</x:v>
      </x:c>
      <x:c r="CG21" s="112"/>
      <x:c r="CH21" s="112"/>
      <x:c r="CI21" s="112"/>
      <x:c r="CJ21" s="112">
        <x:v>1</x:v>
      </x:c>
      <x:c r="CK21" s="112"/>
      <x:c r="CL21" s="112"/>
      <x:c r="CM21" s="112"/>
      <x:c r="CN21" s="112"/>
      <x:c r="CO21" s="112"/>
      <x:c r="CP21" s="162"/>
      <x:c r="CQ21" s="112">
        <x:v>2</x:v>
      </x:c>
      <x:c r="CR21" s="162">
        <x:v>71</x:v>
      </x:c>
      <x:c r="CS21" s="112">
        <x:v>5</x:v>
      </x:c>
      <x:c r="CT21" s="112">
        <x:v>1</x:v>
      </x:c>
      <x:c r="CU21" s="112"/>
      <x:c r="CV21" s="112">
        <x:v>1</x:v>
      </x:c>
      <x:c r="CW21" s="112"/>
      <x:c r="CX21" s="112"/>
      <x:c r="CY21" s="596" t="s">
        <x:v>1012</x:v>
      </x:c>
      <x:c r="CZ21" s="597">
        <x:v>2</x:v>
      </x:c>
      <x:c r="DA21" s="598">
        <x:v>62.259999999999998</x:v>
      </x:c>
      <x:c r="DB21" s="599"/>
      <x:c r="DC21" s="600"/>
      <x:c r="DD21" s="599"/>
      <x:c r="DE21" s="600"/>
      <x:c r="DF21" s="599"/>
      <x:c r="DG21" s="600"/>
    </x:row>
    <x:row r="22" spans="1:111" s="21" customFormat="1" ht="30" customHeight="1">
      <x:c r="A22" s="596" t="s">
        <x:v>395</x:v>
      </x:c>
      <x:c r="B22" s="112"/>
      <x:c r="C22" s="162"/>
      <x:c r="D22" s="112"/>
      <x:c r="E22" s="162"/>
      <x:c r="F22" s="112"/>
      <x:c r="G22" s="162"/>
      <x:c r="H22" s="112"/>
      <x:c r="I22" s="162"/>
      <x:c r="J22" s="112"/>
      <x:c r="K22" s="112"/>
      <x:c r="L22" s="162"/>
      <x:c r="M22" s="112"/>
      <x:c r="N22" s="112"/>
      <x:c r="O22" s="112"/>
      <x:c r="P22" s="112"/>
      <x:c r="Q22" s="112"/>
      <x:c r="R22" s="162"/>
      <x:c r="S22" s="112">
        <x:v>1</x:v>
      </x:c>
      <x:c r="T22" s="162">
        <x:v>16</x:v>
      </x:c>
      <x:c r="U22" s="112"/>
      <x:c r="V22" s="162"/>
      <x:c r="W22" s="112"/>
      <x:c r="X22" s="112">
        <x:v>4</x:v>
      </x:c>
      <x:c r="Y22" s="112"/>
      <x:c r="Z22" s="112"/>
      <x:c r="AA22" s="112">
        <x:v>1</x:v>
      </x:c>
      <x:c r="AB22" s="112"/>
      <x:c r="AC22" s="112"/>
      <x:c r="AD22" s="112">
        <x:v>1</x:v>
      </x:c>
      <x:c r="AE22" s="112"/>
      <x:c r="AF22" s="112"/>
      <x:c r="AG22" s="112">
        <x:v>1</x:v>
      </x:c>
      <x:c r="AH22" s="112"/>
      <x:c r="AI22" s="112"/>
      <x:c r="AJ22" s="112">
        <x:v>2</x:v>
      </x:c>
      <x:c r="AK22" s="112">
        <x:v>4</x:v>
      </x:c>
      <x:c r="AL22" s="596" t="s">
        <x:v>395</x:v>
      </x:c>
      <x:c r="AM22" s="112"/>
      <x:c r="AN22" s="162"/>
      <x:c r="AO22" s="112"/>
      <x:c r="AP22" s="112"/>
      <x:c r="AQ22" s="112"/>
      <x:c r="AR22" s="162"/>
      <x:c r="AS22" s="112"/>
      <x:c r="AT22" s="162"/>
      <x:c r="AU22" s="112"/>
      <x:c r="AV22" s="112"/>
      <x:c r="AW22" s="112"/>
      <x:c r="AX22" s="112"/>
      <x:c r="AY22" s="112"/>
      <x:c r="AZ22" s="112"/>
      <x:c r="BA22" s="162"/>
      <x:c r="BB22" s="112"/>
      <x:c r="BC22" s="112"/>
      <x:c r="BD22" s="112"/>
      <x:c r="BE22" s="112">
        <x:v>4</x:v>
      </x:c>
      <x:c r="BF22" s="112">
        <x:v>4</x:v>
      </x:c>
      <x:c r="BG22" s="112"/>
      <x:c r="BH22" s="112"/>
      <x:c r="BI22" s="112"/>
      <x:c r="BJ22" s="162"/>
      <x:c r="BK22" s="112"/>
      <x:c r="BL22" s="162"/>
      <x:c r="BM22" s="112"/>
      <x:c r="BN22" s="162"/>
      <x:c r="BO22" s="112"/>
      <x:c r="BP22" s="162"/>
      <x:c r="BQ22" s="112"/>
      <x:c r="BR22" s="112"/>
      <x:c r="BS22" s="112"/>
      <x:c r="BT22" s="112"/>
      <x:c r="BU22" s="112"/>
      <x:c r="BV22" s="596" t="s">
        <x:v>395</x:v>
      </x:c>
      <x:c r="BW22" s="112"/>
      <x:c r="BX22" s="112"/>
      <x:c r="BY22" s="162"/>
      <x:c r="BZ22" s="112"/>
      <x:c r="CA22" s="162"/>
      <x:c r="CB22" s="112"/>
      <x:c r="CC22" s="162"/>
      <x:c r="CD22" s="112"/>
      <x:c r="CE22" s="112"/>
      <x:c r="CF22" s="162"/>
      <x:c r="CG22" s="112"/>
      <x:c r="CH22" s="112"/>
      <x:c r="CI22" s="112"/>
      <x:c r="CJ22" s="112"/>
      <x:c r="CK22" s="112"/>
      <x:c r="CL22" s="112"/>
      <x:c r="CM22" s="112"/>
      <x:c r="CN22" s="112"/>
      <x:c r="CO22" s="112"/>
      <x:c r="CP22" s="162"/>
      <x:c r="CQ22" s="112">
        <x:v>1</x:v>
      </x:c>
      <x:c r="CR22" s="162">
        <x:v>117</x:v>
      </x:c>
      <x:c r="CS22" s="112">
        <x:v>4</x:v>
      </x:c>
      <x:c r="CT22" s="112">
        <x:v>1</x:v>
      </x:c>
      <x:c r="CU22" s="112">
        <x:v>1</x:v>
      </x:c>
      <x:c r="CV22" s="112"/>
      <x:c r="CW22" s="112"/>
      <x:c r="CX22" s="112"/>
      <x:c r="CY22" s="596" t="s">
        <x:v>395</x:v>
      </x:c>
      <x:c r="CZ22" s="597">
        <x:v>0</x:v>
      </x:c>
      <x:c r="DA22" s="598">
        <x:v>0</x:v>
      </x:c>
      <x:c r="DB22" s="599"/>
      <x:c r="DC22" s="600"/>
      <x:c r="DD22" s="599"/>
      <x:c r="DE22" s="600"/>
      <x:c r="DF22" s="599"/>
      <x:c r="DG22" s="600"/>
    </x:row>
    <x:row r="23" spans="1:111" s="21" customFormat="1" ht="30" customHeight="1">
      <x:c r="A23" s="596" t="s">
        <x:v>1538</x:v>
      </x:c>
      <x:c r="B23" s="112"/>
      <x:c r="C23" s="162"/>
      <x:c r="D23" s="112"/>
      <x:c r="E23" s="162"/>
      <x:c r="F23" s="112"/>
      <x:c r="G23" s="162"/>
      <x:c r="H23" s="112"/>
      <x:c r="I23" s="162"/>
      <x:c r="J23" s="112"/>
      <x:c r="K23" s="112"/>
      <x:c r="L23" s="162"/>
      <x:c r="M23" s="112"/>
      <x:c r="N23" s="112"/>
      <x:c r="O23" s="112"/>
      <x:c r="P23" s="112"/>
      <x:c r="Q23" s="112"/>
      <x:c r="R23" s="162"/>
      <x:c r="S23" s="112"/>
      <x:c r="T23" s="162"/>
      <x:c r="U23" s="112"/>
      <x:c r="V23" s="162"/>
      <x:c r="W23" s="112"/>
      <x:c r="X23" s="112">
        <x:v>3</x:v>
      </x:c>
      <x:c r="Y23" s="112"/>
      <x:c r="Z23" s="112"/>
      <x:c r="AA23" s="112">
        <x:v>1</x:v>
      </x:c>
      <x:c r="AB23" s="112"/>
      <x:c r="AC23" s="112"/>
      <x:c r="AD23" s="112"/>
      <x:c r="AE23" s="112"/>
      <x:c r="AF23" s="112"/>
      <x:c r="AG23" s="112">
        <x:v>1</x:v>
      </x:c>
      <x:c r="AH23" s="112"/>
      <x:c r="AI23" s="112"/>
      <x:c r="AJ23" s="112">
        <x:v>1</x:v>
      </x:c>
      <x:c r="AK23" s="112">
        <x:v>2</x:v>
      </x:c>
      <x:c r="AL23" s="596" t="s">
        <x:v>1538</x:v>
      </x:c>
      <x:c r="AM23" s="112"/>
      <x:c r="AN23" s="162"/>
      <x:c r="AO23" s="112"/>
      <x:c r="AP23" s="112"/>
      <x:c r="AQ23" s="112"/>
      <x:c r="AR23" s="162"/>
      <x:c r="AS23" s="112"/>
      <x:c r="AT23" s="162"/>
      <x:c r="AU23" s="112"/>
      <x:c r="AV23" s="112"/>
      <x:c r="AW23" s="112"/>
      <x:c r="AX23" s="112"/>
      <x:c r="AY23" s="112"/>
      <x:c r="AZ23" s="112"/>
      <x:c r="BA23" s="162"/>
      <x:c r="BB23" s="112"/>
      <x:c r="BC23" s="112"/>
      <x:c r="BD23" s="112"/>
      <x:c r="BE23" s="112">
        <x:v>3</x:v>
      </x:c>
      <x:c r="BF23" s="112">
        <x:v>3</x:v>
      </x:c>
      <x:c r="BG23" s="112"/>
      <x:c r="BH23" s="112"/>
      <x:c r="BI23" s="112"/>
      <x:c r="BJ23" s="162"/>
      <x:c r="BK23" s="112"/>
      <x:c r="BL23" s="162"/>
      <x:c r="BM23" s="112"/>
      <x:c r="BN23" s="162"/>
      <x:c r="BO23" s="112"/>
      <x:c r="BP23" s="162"/>
      <x:c r="BQ23" s="112"/>
      <x:c r="BR23" s="112"/>
      <x:c r="BS23" s="112"/>
      <x:c r="BT23" s="112"/>
      <x:c r="BU23" s="112"/>
      <x:c r="BV23" s="596" t="s">
        <x:v>1538</x:v>
      </x:c>
      <x:c r="BW23" s="112"/>
      <x:c r="BX23" s="112"/>
      <x:c r="BY23" s="162"/>
      <x:c r="BZ23" s="112"/>
      <x:c r="CA23" s="162"/>
      <x:c r="CB23" s="112"/>
      <x:c r="CC23" s="162"/>
      <x:c r="CD23" s="112"/>
      <x:c r="CE23" s="112">
        <x:v>1</x:v>
      </x:c>
      <x:c r="CF23" s="162">
        <x:v>28.050000000000001</x:v>
      </x:c>
      <x:c r="CG23" s="112"/>
      <x:c r="CH23" s="112"/>
      <x:c r="CI23" s="112"/>
      <x:c r="CJ23" s="112">
        <x:v>1</x:v>
      </x:c>
      <x:c r="CK23" s="112"/>
      <x:c r="CL23" s="112"/>
      <x:c r="CM23" s="112"/>
      <x:c r="CN23" s="112"/>
      <x:c r="CO23" s="112"/>
      <x:c r="CP23" s="162"/>
      <x:c r="CQ23" s="112">
        <x:v>1</x:v>
      </x:c>
      <x:c r="CR23" s="162">
        <x:v>22.199999999999999</x:v>
      </x:c>
      <x:c r="CS23" s="112">
        <x:v>4</x:v>
      </x:c>
      <x:c r="CT23" s="112">
        <x:v>1</x:v>
      </x:c>
      <x:c r="CU23" s="112">
        <x:v>1</x:v>
      </x:c>
      <x:c r="CV23" s="112"/>
      <x:c r="CW23" s="112"/>
      <x:c r="CX23" s="112"/>
      <x:c r="CY23" s="596" t="s">
        <x:v>1538</x:v>
      </x:c>
      <x:c r="CZ23" s="597">
        <x:v>1</x:v>
      </x:c>
      <x:c r="DA23" s="598">
        <x:v>28.050000000000001</x:v>
      </x:c>
      <x:c r="DB23" s="599"/>
      <x:c r="DC23" s="600"/>
      <x:c r="DD23" s="599"/>
      <x:c r="DE23" s="600"/>
      <x:c r="DF23" s="599"/>
      <x:c r="DG23" s="600"/>
    </x:row>
    <x:row r="24" spans="1:111" s="21" customFormat="1" ht="30" customHeight="1">
      <x:c r="A24" s="596" t="s">
        <x:v>1081</x:v>
      </x:c>
      <x:c r="B24" s="112"/>
      <x:c r="C24" s="162"/>
      <x:c r="D24" s="112"/>
      <x:c r="E24" s="162"/>
      <x:c r="F24" s="112"/>
      <x:c r="G24" s="162"/>
      <x:c r="H24" s="112"/>
      <x:c r="I24" s="162"/>
      <x:c r="J24" s="112"/>
      <x:c r="K24" s="112"/>
      <x:c r="L24" s="162"/>
      <x:c r="M24" s="112"/>
      <x:c r="N24" s="112"/>
      <x:c r="O24" s="112"/>
      <x:c r="P24" s="112"/>
      <x:c r="Q24" s="112"/>
      <x:c r="R24" s="162"/>
      <x:c r="S24" s="112">
        <x:v>1</x:v>
      </x:c>
      <x:c r="T24" s="162">
        <x:v>16</x:v>
      </x:c>
      <x:c r="U24" s="112"/>
      <x:c r="V24" s="162"/>
      <x:c r="W24" s="112"/>
      <x:c r="X24" s="112">
        <x:v>4</x:v>
      </x:c>
      <x:c r="Y24" s="112"/>
      <x:c r="Z24" s="112"/>
      <x:c r="AA24" s="112"/>
      <x:c r="AB24" s="112"/>
      <x:c r="AC24" s="112"/>
      <x:c r="AD24" s="112">
        <x:v>1</x:v>
      </x:c>
      <x:c r="AE24" s="112"/>
      <x:c r="AF24" s="112"/>
      <x:c r="AG24" s="112">
        <x:v>1</x:v>
      </x:c>
      <x:c r="AH24" s="112"/>
      <x:c r="AI24" s="112"/>
      <x:c r="AJ24" s="112">
        <x:v>1</x:v>
      </x:c>
      <x:c r="AK24" s="112">
        <x:v>2</x:v>
      </x:c>
      <x:c r="AL24" s="596" t="s">
        <x:v>1081</x:v>
      </x:c>
      <x:c r="AM24" s="112"/>
      <x:c r="AN24" s="162"/>
      <x:c r="AO24" s="112"/>
      <x:c r="AP24" s="112"/>
      <x:c r="AQ24" s="112"/>
      <x:c r="AR24" s="162"/>
      <x:c r="AS24" s="112"/>
      <x:c r="AT24" s="162"/>
      <x:c r="AU24" s="112"/>
      <x:c r="AV24" s="112"/>
      <x:c r="AW24" s="112"/>
      <x:c r="AX24" s="112"/>
      <x:c r="AY24" s="112"/>
      <x:c r="AZ24" s="112"/>
      <x:c r="BA24" s="162"/>
      <x:c r="BB24" s="112"/>
      <x:c r="BC24" s="112"/>
      <x:c r="BD24" s="112"/>
      <x:c r="BE24" s="112">
        <x:v>4</x:v>
      </x:c>
      <x:c r="BF24" s="112">
        <x:v>4</x:v>
      </x:c>
      <x:c r="BG24" s="112"/>
      <x:c r="BH24" s="112"/>
      <x:c r="BI24" s="112"/>
      <x:c r="BJ24" s="162"/>
      <x:c r="BK24" s="112"/>
      <x:c r="BL24" s="162"/>
      <x:c r="BM24" s="112"/>
      <x:c r="BN24" s="162"/>
      <x:c r="BO24" s="112"/>
      <x:c r="BP24" s="162"/>
      <x:c r="BQ24" s="112"/>
      <x:c r="BR24" s="112"/>
      <x:c r="BS24" s="112"/>
      <x:c r="BT24" s="112"/>
      <x:c r="BU24" s="112"/>
      <x:c r="BV24" s="596" t="s">
        <x:v>1081</x:v>
      </x:c>
      <x:c r="BW24" s="112"/>
      <x:c r="BX24" s="112"/>
      <x:c r="BY24" s="162"/>
      <x:c r="BZ24" s="112"/>
      <x:c r="CA24" s="162"/>
      <x:c r="CB24" s="112"/>
      <x:c r="CC24" s="162"/>
      <x:c r="CD24" s="112"/>
      <x:c r="CE24" s="112">
        <x:v>1</x:v>
      </x:c>
      <x:c r="CF24" s="162">
        <x:v>14.880000000000001</x:v>
      </x:c>
      <x:c r="CG24" s="112"/>
      <x:c r="CH24" s="112"/>
      <x:c r="CI24" s="112"/>
      <x:c r="CJ24" s="112"/>
      <x:c r="CK24" s="112"/>
      <x:c r="CL24" s="112"/>
      <x:c r="CM24" s="112"/>
      <x:c r="CN24" s="112"/>
      <x:c r="CO24" s="112"/>
      <x:c r="CP24" s="162"/>
      <x:c r="CQ24" s="112">
        <x:v>1</x:v>
      </x:c>
      <x:c r="CR24" s="162">
        <x:v>87</x:v>
      </x:c>
      <x:c r="CS24" s="112">
        <x:v>5</x:v>
      </x:c>
      <x:c r="CT24" s="112">
        <x:v>1</x:v>
      </x:c>
      <x:c r="CU24" s="112">
        <x:v>1</x:v>
      </x:c>
      <x:c r="CV24" s="112"/>
      <x:c r="CW24" s="112"/>
      <x:c r="CX24" s="112"/>
      <x:c r="CY24" s="596" t="s">
        <x:v>1081</x:v>
      </x:c>
      <x:c r="CZ24" s="597">
        <x:v>1</x:v>
      </x:c>
      <x:c r="DA24" s="598">
        <x:v>14.880000000000001</x:v>
      </x:c>
      <x:c r="DB24" s="599"/>
      <x:c r="DC24" s="600"/>
      <x:c r="DD24" s="599"/>
      <x:c r="DE24" s="600"/>
      <x:c r="DF24" s="599"/>
      <x:c r="DG24" s="600"/>
    </x:row>
    <x:row r="25" spans="1:111" s="21" customFormat="1" ht="30" customHeight="1">
      <x:c r="A25" s="596" t="s">
        <x:v>1796</x:v>
      </x:c>
      <x:c r="B25" s="112"/>
      <x:c r="C25" s="162"/>
      <x:c r="D25" s="112"/>
      <x:c r="E25" s="162"/>
      <x:c r="F25" s="112"/>
      <x:c r="G25" s="162"/>
      <x:c r="H25" s="112"/>
      <x:c r="I25" s="162"/>
      <x:c r="J25" s="112"/>
      <x:c r="K25" s="112"/>
      <x:c r="L25" s="162"/>
      <x:c r="M25" s="112"/>
      <x:c r="N25" s="112"/>
      <x:c r="O25" s="112"/>
      <x:c r="P25" s="112"/>
      <x:c r="Q25" s="112"/>
      <x:c r="R25" s="162"/>
      <x:c r="S25" s="112"/>
      <x:c r="T25" s="162"/>
      <x:c r="U25" s="112"/>
      <x:c r="V25" s="162"/>
      <x:c r="W25" s="112"/>
      <x:c r="X25" s="112">
        <x:v>3</x:v>
      </x:c>
      <x:c r="Y25" s="112"/>
      <x:c r="Z25" s="112"/>
      <x:c r="AA25" s="112">
        <x:v>1</x:v>
      </x:c>
      <x:c r="AB25" s="112"/>
      <x:c r="AC25" s="112"/>
      <x:c r="AD25" s="112">
        <x:v>1</x:v>
      </x:c>
      <x:c r="AE25" s="112"/>
      <x:c r="AF25" s="112"/>
      <x:c r="AG25" s="112">
        <x:v>1</x:v>
      </x:c>
      <x:c r="AH25" s="112"/>
      <x:c r="AI25" s="112"/>
      <x:c r="AJ25" s="112">
        <x:v>1</x:v>
      </x:c>
      <x:c r="AK25" s="112">
        <x:v>1</x:v>
      </x:c>
      <x:c r="AL25" s="596" t="s">
        <x:v>1796</x:v>
      </x:c>
      <x:c r="AM25" s="112"/>
      <x:c r="AN25" s="162"/>
      <x:c r="AO25" s="112"/>
      <x:c r="AP25" s="112"/>
      <x:c r="AQ25" s="112"/>
      <x:c r="AR25" s="162"/>
      <x:c r="AS25" s="112"/>
      <x:c r="AT25" s="162"/>
      <x:c r="AU25" s="112"/>
      <x:c r="AV25" s="112"/>
      <x:c r="AW25" s="112"/>
      <x:c r="AX25" s="112"/>
      <x:c r="AY25" s="112"/>
      <x:c r="AZ25" s="112"/>
      <x:c r="BA25" s="162"/>
      <x:c r="BB25" s="112"/>
      <x:c r="BC25" s="112"/>
      <x:c r="BD25" s="112"/>
      <x:c r="BE25" s="112">
        <x:v>6</x:v>
      </x:c>
      <x:c r="BF25" s="112">
        <x:v>6</x:v>
      </x:c>
      <x:c r="BG25" s="112"/>
      <x:c r="BH25" s="112"/>
      <x:c r="BI25" s="112"/>
      <x:c r="BJ25" s="162"/>
      <x:c r="BK25" s="112"/>
      <x:c r="BL25" s="162"/>
      <x:c r="BM25" s="112"/>
      <x:c r="BN25" s="162"/>
      <x:c r="BO25" s="112"/>
      <x:c r="BP25" s="162"/>
      <x:c r="BQ25" s="112"/>
      <x:c r="BR25" s="112"/>
      <x:c r="BS25" s="112"/>
      <x:c r="BT25" s="112"/>
      <x:c r="BU25" s="112"/>
      <x:c r="BV25" s="596" t="s">
        <x:v>1796</x:v>
      </x:c>
      <x:c r="BW25" s="112"/>
      <x:c r="BX25" s="112"/>
      <x:c r="BY25" s="162"/>
      <x:c r="BZ25" s="112"/>
      <x:c r="CA25" s="162"/>
      <x:c r="CB25" s="112"/>
      <x:c r="CC25" s="162"/>
      <x:c r="CD25" s="112"/>
      <x:c r="CE25" s="112">
        <x:v>1</x:v>
      </x:c>
      <x:c r="CF25" s="162">
        <x:v>27.559999999999999</x:v>
      </x:c>
      <x:c r="CG25" s="112"/>
      <x:c r="CH25" s="112"/>
      <x:c r="CI25" s="112"/>
      <x:c r="CJ25" s="112">
        <x:v>1</x:v>
      </x:c>
      <x:c r="CK25" s="112"/>
      <x:c r="CL25" s="112"/>
      <x:c r="CM25" s="112"/>
      <x:c r="CN25" s="112"/>
      <x:c r="CO25" s="112"/>
      <x:c r="CP25" s="162"/>
      <x:c r="CQ25" s="112">
        <x:v>1</x:v>
      </x:c>
      <x:c r="CR25" s="162">
        <x:v>21.300000000000001</x:v>
      </x:c>
      <x:c r="CS25" s="112">
        <x:v>5</x:v>
      </x:c>
      <x:c r="CT25" s="112">
        <x:v>1</x:v>
      </x:c>
      <x:c r="CU25" s="112"/>
      <x:c r="CV25" s="112"/>
      <x:c r="CW25" s="112"/>
      <x:c r="CX25" s="112"/>
      <x:c r="CY25" s="596" t="s">
        <x:v>1796</x:v>
      </x:c>
      <x:c r="CZ25" s="597">
        <x:v>1</x:v>
      </x:c>
      <x:c r="DA25" s="598">
        <x:v>27.559999999999999</x:v>
      </x:c>
      <x:c r="DB25" s="599"/>
      <x:c r="DC25" s="600"/>
      <x:c r="DD25" s="599"/>
      <x:c r="DE25" s="600"/>
      <x:c r="DF25" s="599"/>
      <x:c r="DG25" s="600"/>
    </x:row>
    <x:row r="26" spans="1:111" s="21" customFormat="1" ht="30" customHeight="1">
      <x:c r="A26" s="596" t="s">
        <x:v>1357</x:v>
      </x:c>
      <x:c r="B26" s="112"/>
      <x:c r="C26" s="162"/>
      <x:c r="D26" s="112"/>
      <x:c r="E26" s="162"/>
      <x:c r="F26" s="112"/>
      <x:c r="G26" s="162"/>
      <x:c r="H26" s="112"/>
      <x:c r="I26" s="162"/>
      <x:c r="J26" s="112"/>
      <x:c r="K26" s="112"/>
      <x:c r="L26" s="162"/>
      <x:c r="M26" s="112"/>
      <x:c r="N26" s="112"/>
      <x:c r="O26" s="112"/>
      <x:c r="P26" s="112"/>
      <x:c r="Q26" s="112"/>
      <x:c r="R26" s="162"/>
      <x:c r="S26" s="112">
        <x:v>1</x:v>
      </x:c>
      <x:c r="T26" s="162">
        <x:v>16</x:v>
      </x:c>
      <x:c r="U26" s="112">
        <x:v>1</x:v>
      </x:c>
      <x:c r="V26" s="162">
        <x:v>49.740000000000002</x:v>
      </x:c>
      <x:c r="W26" s="112"/>
      <x:c r="X26" s="112">
        <x:v>2</x:v>
      </x:c>
      <x:c r="Y26" s="112"/>
      <x:c r="Z26" s="112"/>
      <x:c r="AA26" s="112"/>
      <x:c r="AB26" s="112"/>
      <x:c r="AC26" s="112">
        <x:v>1</x:v>
      </x:c>
      <x:c r="AD26" s="112"/>
      <x:c r="AE26" s="112"/>
      <x:c r="AF26" s="112"/>
      <x:c r="AG26" s="112">
        <x:v>1</x:v>
      </x:c>
      <x:c r="AH26" s="112"/>
      <x:c r="AI26" s="112"/>
      <x:c r="AJ26" s="112"/>
      <x:c r="AK26" s="112"/>
      <x:c r="AL26" s="596" t="s">
        <x:v>1357</x:v>
      </x:c>
      <x:c r="AM26" s="112"/>
      <x:c r="AN26" s="162"/>
      <x:c r="AO26" s="112"/>
      <x:c r="AP26" s="112"/>
      <x:c r="AQ26" s="112"/>
      <x:c r="AR26" s="162"/>
      <x:c r="AS26" s="112"/>
      <x:c r="AT26" s="162"/>
      <x:c r="AU26" s="112"/>
      <x:c r="AV26" s="112"/>
      <x:c r="AW26" s="112"/>
      <x:c r="AX26" s="112"/>
      <x:c r="AY26" s="112"/>
      <x:c r="AZ26" s="112"/>
      <x:c r="BA26" s="162"/>
      <x:c r="BB26" s="112"/>
      <x:c r="BC26" s="112"/>
      <x:c r="BD26" s="112"/>
      <x:c r="BE26" s="112">
        <x:v>3</x:v>
      </x:c>
      <x:c r="BF26" s="112">
        <x:v>3</x:v>
      </x:c>
      <x:c r="BG26" s="112"/>
      <x:c r="BH26" s="112"/>
      <x:c r="BI26" s="112"/>
      <x:c r="BJ26" s="162"/>
      <x:c r="BK26" s="112"/>
      <x:c r="BL26" s="162"/>
      <x:c r="BM26" s="112"/>
      <x:c r="BN26" s="162"/>
      <x:c r="BO26" s="112"/>
      <x:c r="BP26" s="162"/>
      <x:c r="BQ26" s="112"/>
      <x:c r="BR26" s="112"/>
      <x:c r="BS26" s="112"/>
      <x:c r="BT26" s="112"/>
      <x:c r="BU26" s="112"/>
      <x:c r="BV26" s="596" t="s">
        <x:v>1357</x:v>
      </x:c>
      <x:c r="BW26" s="112"/>
      <x:c r="BX26" s="112"/>
      <x:c r="BY26" s="162"/>
      <x:c r="BZ26" s="112"/>
      <x:c r="CA26" s="162"/>
      <x:c r="CB26" s="112"/>
      <x:c r="CC26" s="162"/>
      <x:c r="CD26" s="112"/>
      <x:c r="CE26" s="112"/>
      <x:c r="CF26" s="162"/>
      <x:c r="CG26" s="112"/>
      <x:c r="CH26" s="112"/>
      <x:c r="CI26" s="112"/>
      <x:c r="CJ26" s="112">
        <x:v>1</x:v>
      </x:c>
      <x:c r="CK26" s="112"/>
      <x:c r="CL26" s="112"/>
      <x:c r="CM26" s="112"/>
      <x:c r="CN26" s="112"/>
      <x:c r="CO26" s="112"/>
      <x:c r="CP26" s="162"/>
      <x:c r="CQ26" s="112"/>
      <x:c r="CR26" s="162"/>
      <x:c r="CS26" s="112">
        <x:v>4</x:v>
      </x:c>
      <x:c r="CT26" s="112">
        <x:v>1</x:v>
      </x:c>
      <x:c r="CU26" s="112">
        <x:v>1</x:v>
      </x:c>
      <x:c r="CV26" s="112"/>
      <x:c r="CW26" s="112"/>
      <x:c r="CX26" s="112"/>
      <x:c r="CY26" s="596" t="s">
        <x:v>1357</x:v>
      </x:c>
      <x:c r="CZ26" s="597">
        <x:v>1</x:v>
      </x:c>
      <x:c r="DA26" s="598">
        <x:v>49.740000000000002</x:v>
      </x:c>
      <x:c r="DB26" s="599"/>
      <x:c r="DC26" s="600"/>
      <x:c r="DD26" s="599"/>
      <x:c r="DE26" s="600"/>
      <x:c r="DF26" s="599"/>
      <x:c r="DG26" s="600"/>
    </x:row>
    <x:row r="27" spans="1:111" s="21" customFormat="1" ht="30" customHeight="1">
      <x:c r="A27" s="596" t="s">
        <x:v>1392</x:v>
      </x:c>
      <x:c r="B27" s="112"/>
      <x:c r="C27" s="162"/>
      <x:c r="D27" s="112"/>
      <x:c r="E27" s="162"/>
      <x:c r="F27" s="112"/>
      <x:c r="G27" s="162"/>
      <x:c r="H27" s="112"/>
      <x:c r="I27" s="162"/>
      <x:c r="J27" s="112"/>
      <x:c r="K27" s="112"/>
      <x:c r="L27" s="162"/>
      <x:c r="M27" s="112"/>
      <x:c r="N27" s="112"/>
      <x:c r="O27" s="112"/>
      <x:c r="P27" s="112"/>
      <x:c r="Q27" s="112"/>
      <x:c r="R27" s="162"/>
      <x:c r="S27" s="112"/>
      <x:c r="T27" s="162"/>
      <x:c r="U27" s="112"/>
      <x:c r="V27" s="162"/>
      <x:c r="W27" s="112"/>
      <x:c r="X27" s="112">
        <x:v>7</x:v>
      </x:c>
      <x:c r="Y27" s="112"/>
      <x:c r="Z27" s="112"/>
      <x:c r="AA27" s="112">
        <x:v>1</x:v>
      </x:c>
      <x:c r="AB27" s="112"/>
      <x:c r="AC27" s="112"/>
      <x:c r="AD27" s="112"/>
      <x:c r="AE27" s="112"/>
      <x:c r="AF27" s="112"/>
      <x:c r="AG27" s="112">
        <x:v>1</x:v>
      </x:c>
      <x:c r="AH27" s="112"/>
      <x:c r="AI27" s="112"/>
      <x:c r="AJ27" s="112"/>
      <x:c r="AK27" s="112"/>
      <x:c r="AL27" s="596" t="s">
        <x:v>1392</x:v>
      </x:c>
      <x:c r="AM27" s="112"/>
      <x:c r="AN27" s="162"/>
      <x:c r="AO27" s="112"/>
      <x:c r="AP27" s="112"/>
      <x:c r="AQ27" s="112"/>
      <x:c r="AR27" s="162"/>
      <x:c r="AS27" s="112"/>
      <x:c r="AT27" s="162"/>
      <x:c r="AU27" s="112"/>
      <x:c r="AV27" s="112"/>
      <x:c r="AW27" s="112"/>
      <x:c r="AX27" s="112"/>
      <x:c r="AY27" s="112"/>
      <x:c r="AZ27" s="112"/>
      <x:c r="BA27" s="162"/>
      <x:c r="BB27" s="112"/>
      <x:c r="BC27" s="112"/>
      <x:c r="BD27" s="112"/>
      <x:c r="BE27" s="112">
        <x:v>3</x:v>
      </x:c>
      <x:c r="BF27" s="112">
        <x:v>3</x:v>
      </x:c>
      <x:c r="BG27" s="112"/>
      <x:c r="BH27" s="112"/>
      <x:c r="BI27" s="112"/>
      <x:c r="BJ27" s="162"/>
      <x:c r="BK27" s="112"/>
      <x:c r="BL27" s="162"/>
      <x:c r="BM27" s="112"/>
      <x:c r="BN27" s="162"/>
      <x:c r="BO27" s="112"/>
      <x:c r="BP27" s="162"/>
      <x:c r="BQ27" s="112"/>
      <x:c r="BR27" s="112"/>
      <x:c r="BS27" s="112"/>
      <x:c r="BT27" s="112"/>
      <x:c r="BU27" s="112"/>
      <x:c r="BV27" s="596" t="s">
        <x:v>1392</x:v>
      </x:c>
      <x:c r="BW27" s="112"/>
      <x:c r="BX27" s="112"/>
      <x:c r="BY27" s="162"/>
      <x:c r="BZ27" s="112"/>
      <x:c r="CA27" s="162"/>
      <x:c r="CB27" s="112"/>
      <x:c r="CC27" s="162"/>
      <x:c r="CD27" s="112"/>
      <x:c r="CE27" s="112">
        <x:v>1</x:v>
      </x:c>
      <x:c r="CF27" s="162">
        <x:v>15.09</x:v>
      </x:c>
      <x:c r="CG27" s="112"/>
      <x:c r="CH27" s="112"/>
      <x:c r="CI27" s="112"/>
      <x:c r="CJ27" s="112"/>
      <x:c r="CK27" s="112"/>
      <x:c r="CL27" s="112"/>
      <x:c r="CM27" s="112"/>
      <x:c r="CN27" s="112"/>
      <x:c r="CO27" s="112"/>
      <x:c r="CP27" s="162"/>
      <x:c r="CQ27" s="112">
        <x:v>1</x:v>
      </x:c>
      <x:c r="CR27" s="162">
        <x:v>80</x:v>
      </x:c>
      <x:c r="CS27" s="112">
        <x:v>6</x:v>
      </x:c>
      <x:c r="CT27" s="112">
        <x:v>1</x:v>
      </x:c>
      <x:c r="CU27" s="112"/>
      <x:c r="CV27" s="112"/>
      <x:c r="CW27" s="112"/>
      <x:c r="CX27" s="112"/>
      <x:c r="CY27" s="596" t="s">
        <x:v>1392</x:v>
      </x:c>
      <x:c r="CZ27" s="597">
        <x:v>1</x:v>
      </x:c>
      <x:c r="DA27" s="598">
        <x:v>15.09</x:v>
      </x:c>
      <x:c r="DB27" s="599"/>
      <x:c r="DC27" s="600"/>
      <x:c r="DD27" s="599"/>
      <x:c r="DE27" s="600"/>
      <x:c r="DF27" s="599"/>
      <x:c r="DG27" s="600"/>
    </x:row>
    <x:row r="28" spans="1:111" s="21" customFormat="1" ht="30" customHeight="1">
      <x:c r="A28" s="596" t="s">
        <x:v>1338</x:v>
      </x:c>
      <x:c r="B28" s="112"/>
      <x:c r="C28" s="162"/>
      <x:c r="D28" s="112"/>
      <x:c r="E28" s="162"/>
      <x:c r="F28" s="112"/>
      <x:c r="G28" s="162"/>
      <x:c r="H28" s="112"/>
      <x:c r="I28" s="162"/>
      <x:c r="J28" s="112"/>
      <x:c r="K28" s="112"/>
      <x:c r="L28" s="162"/>
      <x:c r="M28" s="112"/>
      <x:c r="N28" s="112"/>
      <x:c r="O28" s="112"/>
      <x:c r="P28" s="112"/>
      <x:c r="Q28" s="112"/>
      <x:c r="R28" s="162"/>
      <x:c r="S28" s="112"/>
      <x:c r="T28" s="162"/>
      <x:c r="U28" s="112"/>
      <x:c r="V28" s="162"/>
      <x:c r="W28" s="112"/>
      <x:c r="X28" s="112"/>
      <x:c r="Y28" s="112"/>
      <x:c r="Z28" s="112"/>
      <x:c r="AA28" s="112">
        <x:v>1</x:v>
      </x:c>
      <x:c r="AB28" s="112"/>
      <x:c r="AC28" s="112">
        <x:v>1</x:v>
      </x:c>
      <x:c r="AD28" s="112">
        <x:v>1</x:v>
      </x:c>
      <x:c r="AE28" s="112"/>
      <x:c r="AF28" s="112"/>
      <x:c r="AG28" s="112">
        <x:v>1</x:v>
      </x:c>
      <x:c r="AH28" s="112"/>
      <x:c r="AI28" s="112"/>
      <x:c r="AJ28" s="112">
        <x:v>1</x:v>
      </x:c>
      <x:c r="AK28" s="112">
        <x:v>2</x:v>
      </x:c>
      <x:c r="AL28" s="596" t="s">
        <x:v>1338</x:v>
      </x:c>
      <x:c r="AM28" s="112"/>
      <x:c r="AN28" s="162"/>
      <x:c r="AO28" s="112"/>
      <x:c r="AP28" s="112"/>
      <x:c r="AQ28" s="112"/>
      <x:c r="AR28" s="162"/>
      <x:c r="AS28" s="112"/>
      <x:c r="AT28" s="162"/>
      <x:c r="AU28" s="112"/>
      <x:c r="AV28" s="112"/>
      <x:c r="AW28" s="112"/>
      <x:c r="AX28" s="112"/>
      <x:c r="AY28" s="112"/>
      <x:c r="AZ28" s="112"/>
      <x:c r="BA28" s="162"/>
      <x:c r="BB28" s="112"/>
      <x:c r="BC28" s="112"/>
      <x:c r="BD28" s="112"/>
      <x:c r="BE28" s="112">
        <x:v>3</x:v>
      </x:c>
      <x:c r="BF28" s="112">
        <x:v>3</x:v>
      </x:c>
      <x:c r="BG28" s="112"/>
      <x:c r="BH28" s="112"/>
      <x:c r="BI28" s="112"/>
      <x:c r="BJ28" s="162"/>
      <x:c r="BK28" s="112"/>
      <x:c r="BL28" s="162"/>
      <x:c r="BM28" s="112"/>
      <x:c r="BN28" s="162"/>
      <x:c r="BO28" s="112"/>
      <x:c r="BP28" s="162"/>
      <x:c r="BQ28" s="112"/>
      <x:c r="BR28" s="112"/>
      <x:c r="BS28" s="112"/>
      <x:c r="BT28" s="112"/>
      <x:c r="BU28" s="112"/>
      <x:c r="BV28" s="596" t="s">
        <x:v>1338</x:v>
      </x:c>
      <x:c r="BW28" s="112"/>
      <x:c r="BX28" s="112"/>
      <x:c r="BY28" s="162"/>
      <x:c r="BZ28" s="112"/>
      <x:c r="CA28" s="162"/>
      <x:c r="CB28" s="112"/>
      <x:c r="CC28" s="162"/>
      <x:c r="CD28" s="112"/>
      <x:c r="CE28" s="112"/>
      <x:c r="CF28" s="162"/>
      <x:c r="CG28" s="112"/>
      <x:c r="CH28" s="112"/>
      <x:c r="CI28" s="112"/>
      <x:c r="CJ28" s="112">
        <x:v>1</x:v>
      </x:c>
      <x:c r="CK28" s="112"/>
      <x:c r="CL28" s="112"/>
      <x:c r="CM28" s="112"/>
      <x:c r="CN28" s="112"/>
      <x:c r="CO28" s="112"/>
      <x:c r="CP28" s="162"/>
      <x:c r="CQ28" s="112">
        <x:v>1</x:v>
      </x:c>
      <x:c r="CR28" s="162">
        <x:v>23</x:v>
      </x:c>
      <x:c r="CS28" s="112">
        <x:v>5</x:v>
      </x:c>
      <x:c r="CT28" s="112">
        <x:v>1</x:v>
      </x:c>
      <x:c r="CU28" s="112">
        <x:v>1</x:v>
      </x:c>
      <x:c r="CV28" s="112"/>
      <x:c r="CW28" s="112"/>
      <x:c r="CX28" s="112"/>
      <x:c r="CY28" s="596" t="s">
        <x:v>1338</x:v>
      </x:c>
      <x:c r="CZ28" s="597">
        <x:v>1</x:v>
      </x:c>
      <x:c r="DA28" s="598">
        <x:v>155.69</x:v>
      </x:c>
      <x:c r="DB28" s="599"/>
      <x:c r="DC28" s="600"/>
      <x:c r="DD28" s="599"/>
      <x:c r="DE28" s="600"/>
      <x:c r="DF28" s="599"/>
      <x:c r="DG28" s="600"/>
    </x:row>
    <x:row r="29" spans="1:111" s="21" customFormat="1" ht="30" customHeight="1">
      <x:c r="A29" s="596" t="s">
        <x:v>1136</x:v>
      </x:c>
      <x:c r="B29" s="112"/>
      <x:c r="C29" s="162"/>
      <x:c r="D29" s="112"/>
      <x:c r="E29" s="162"/>
      <x:c r="F29" s="112"/>
      <x:c r="G29" s="162"/>
      <x:c r="H29" s="112"/>
      <x:c r="I29" s="162"/>
      <x:c r="J29" s="112"/>
      <x:c r="K29" s="112"/>
      <x:c r="L29" s="162"/>
      <x:c r="M29" s="112"/>
      <x:c r="N29" s="112"/>
      <x:c r="O29" s="112"/>
      <x:c r="P29" s="112"/>
      <x:c r="Q29" s="112"/>
      <x:c r="R29" s="162"/>
      <x:c r="S29" s="112">
        <x:v>2</x:v>
      </x:c>
      <x:c r="T29" s="162">
        <x:v>42</x:v>
      </x:c>
      <x:c r="U29" s="112"/>
      <x:c r="V29" s="162"/>
      <x:c r="W29" s="112"/>
      <x:c r="X29" s="112"/>
      <x:c r="Y29" s="112"/>
      <x:c r="Z29" s="112"/>
      <x:c r="AA29" s="112">
        <x:v>1</x:v>
      </x:c>
      <x:c r="AB29" s="112"/>
      <x:c r="AC29" s="112"/>
      <x:c r="AD29" s="112"/>
      <x:c r="AE29" s="112"/>
      <x:c r="AF29" s="112"/>
      <x:c r="AG29" s="112">
        <x:v>2</x:v>
      </x:c>
      <x:c r="AH29" s="112"/>
      <x:c r="AI29" s="112"/>
      <x:c r="AJ29" s="112">
        <x:v>1</x:v>
      </x:c>
      <x:c r="AK29" s="112">
        <x:v>2</x:v>
      </x:c>
      <x:c r="AL29" s="596" t="s">
        <x:v>1136</x:v>
      </x:c>
      <x:c r="AM29" s="112"/>
      <x:c r="AN29" s="162"/>
      <x:c r="AO29" s="112"/>
      <x:c r="AP29" s="112"/>
      <x:c r="AQ29" s="112"/>
      <x:c r="AR29" s="162"/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/>
      <x:c r="BE29" s="112">
        <x:v>7</x:v>
      </x:c>
      <x:c r="BF29" s="112">
        <x:v>7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596" t="s">
        <x:v>1136</x:v>
      </x:c>
      <x:c r="BW29" s="112"/>
      <x:c r="BX29" s="112"/>
      <x:c r="BY29" s="162"/>
      <x:c r="BZ29" s="112"/>
      <x:c r="CA29" s="162"/>
      <x:c r="CB29" s="112"/>
      <x:c r="CC29" s="162"/>
      <x:c r="CD29" s="112"/>
      <x:c r="CE29" s="112">
        <x:v>1</x:v>
      </x:c>
      <x:c r="CF29" s="162">
        <x:v>30.690000000000001</x:v>
      </x:c>
      <x:c r="CG29" s="112"/>
      <x:c r="CH29" s="112"/>
      <x:c r="CI29" s="112"/>
      <x:c r="CJ29" s="112"/>
      <x:c r="CK29" s="112"/>
      <x:c r="CL29" s="112"/>
      <x:c r="CM29" s="112"/>
      <x:c r="CN29" s="112"/>
      <x:c r="CO29" s="112"/>
      <x:c r="CP29" s="162"/>
      <x:c r="CQ29" s="112">
        <x:v>1</x:v>
      </x:c>
      <x:c r="CR29" s="162">
        <x:v>52.799999999999997</x:v>
      </x:c>
      <x:c r="CS29" s="112">
        <x:v>5</x:v>
      </x:c>
      <x:c r="CT29" s="112">
        <x:v>1</x:v>
      </x:c>
      <x:c r="CU29" s="112">
        <x:v>1</x:v>
      </x:c>
      <x:c r="CV29" s="112"/>
      <x:c r="CW29" s="112"/>
      <x:c r="CX29" s="112"/>
      <x:c r="CY29" s="596" t="s">
        <x:v>1136</x:v>
      </x:c>
      <x:c r="CZ29" s="597">
        <x:v>1</x:v>
      </x:c>
      <x:c r="DA29" s="598">
        <x:v>30.690000000000001</x:v>
      </x:c>
      <x:c r="DB29" s="599"/>
      <x:c r="DC29" s="600"/>
      <x:c r="DD29" s="599"/>
      <x:c r="DE29" s="600"/>
      <x:c r="DF29" s="599"/>
      <x:c r="DG29" s="600"/>
    </x:row>
    <x:row r="30" spans="1:111" s="21" customFormat="1" ht="30" customHeight="1">
      <x:c r="A30" s="596" t="s">
        <x:v>1334</x:v>
      </x:c>
      <x:c r="B30" s="112"/>
      <x:c r="C30" s="162"/>
      <x:c r="D30" s="112"/>
      <x:c r="E30" s="162"/>
      <x:c r="F30" s="112"/>
      <x:c r="G30" s="162"/>
      <x:c r="H30" s="112"/>
      <x:c r="I30" s="162"/>
      <x:c r="J30" s="112"/>
      <x:c r="K30" s="112"/>
      <x:c r="L30" s="162"/>
      <x:c r="M30" s="112"/>
      <x:c r="N30" s="112"/>
      <x:c r="O30" s="112"/>
      <x:c r="P30" s="112"/>
      <x:c r="Q30" s="112"/>
      <x:c r="R30" s="162"/>
      <x:c r="S30" s="112">
        <x:v>1</x:v>
      </x:c>
      <x:c r="T30" s="162">
        <x:v>16</x:v>
      </x:c>
      <x:c r="U30" s="112"/>
      <x:c r="V30" s="162"/>
      <x:c r="W30" s="112"/>
      <x:c r="X30" s="112">
        <x:v>3</x:v>
      </x:c>
      <x:c r="Y30" s="112"/>
      <x:c r="Z30" s="112"/>
      <x:c r="AA30" s="112">
        <x:v>1</x:v>
      </x:c>
      <x:c r="AB30" s="112"/>
      <x:c r="AC30" s="112">
        <x:v>1</x:v>
      </x:c>
      <x:c r="AD30" s="112">
        <x:v>1</x:v>
      </x:c>
      <x:c r="AE30" s="112"/>
      <x:c r="AF30" s="112"/>
      <x:c r="AG30" s="112">
        <x:v>1</x:v>
      </x:c>
      <x:c r="AH30" s="112"/>
      <x:c r="AI30" s="112"/>
      <x:c r="AJ30" s="112">
        <x:v>1</x:v>
      </x:c>
      <x:c r="AK30" s="112">
        <x:v>2</x:v>
      </x:c>
      <x:c r="AL30" s="596" t="s">
        <x:v>1334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/>
      <x:c r="AY30" s="112"/>
      <x:c r="AZ30" s="112"/>
      <x:c r="BA30" s="162"/>
      <x:c r="BB30" s="112"/>
      <x:c r="BC30" s="112"/>
      <x:c r="BD30" s="112"/>
      <x:c r="BE30" s="112">
        <x:v>5</x:v>
      </x:c>
      <x:c r="BF30" s="112">
        <x:v>5</x:v>
      </x:c>
      <x:c r="BG30" s="112"/>
      <x:c r="BH30" s="112"/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596" t="s">
        <x:v>1334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/>
      <x:c r="CF30" s="162"/>
      <x:c r="CG30" s="112"/>
      <x:c r="CH30" s="112"/>
      <x:c r="CI30" s="112"/>
      <x:c r="CJ30" s="112">
        <x:v>1</x:v>
      </x:c>
      <x:c r="CK30" s="112"/>
      <x:c r="CL30" s="112"/>
      <x:c r="CM30" s="112"/>
      <x:c r="CN30" s="112"/>
      <x:c r="CO30" s="112"/>
      <x:c r="CP30" s="162"/>
      <x:c r="CQ30" s="112">
        <x:v>1</x:v>
      </x:c>
      <x:c r="CR30" s="162">
        <x:v>20</x:v>
      </x:c>
      <x:c r="CS30" s="112">
        <x:v>4</x:v>
      </x:c>
      <x:c r="CT30" s="112">
        <x:v>1</x:v>
      </x:c>
      <x:c r="CU30" s="112">
        <x:v>1</x:v>
      </x:c>
      <x:c r="CV30" s="112"/>
      <x:c r="CW30" s="112"/>
      <x:c r="CX30" s="112"/>
      <x:c r="CY30" s="596" t="s">
        <x:v>1334</x:v>
      </x:c>
      <x:c r="CZ30" s="597"/>
      <x:c r="DA30" s="598"/>
      <x:c r="DB30" s="599"/>
      <x:c r="DC30" s="600"/>
      <x:c r="DD30" s="599"/>
      <x:c r="DE30" s="600"/>
      <x:c r="DF30" s="599"/>
      <x:c r="DG30" s="600"/>
    </x:row>
    <x:row r="31" spans="1:111" s="21" customFormat="1" ht="30" customHeight="1">
      <x:c r="A31" s="596" t="s">
        <x:v>912</x:v>
      </x:c>
      <x:c r="B31" s="112"/>
      <x:c r="C31" s="162"/>
      <x:c r="D31" s="112"/>
      <x:c r="E31" s="162"/>
      <x:c r="F31" s="112"/>
      <x:c r="G31" s="162"/>
      <x:c r="H31" s="112"/>
      <x:c r="I31" s="162"/>
      <x:c r="J31" s="112"/>
      <x:c r="K31" s="112"/>
      <x:c r="L31" s="162"/>
      <x:c r="M31" s="112"/>
      <x:c r="N31" s="112"/>
      <x:c r="O31" s="112"/>
      <x:c r="P31" s="112"/>
      <x:c r="Q31" s="112"/>
      <x:c r="R31" s="162"/>
      <x:c r="S31" s="112">
        <x:v>2</x:v>
      </x:c>
      <x:c r="T31" s="162">
        <x:v>37</x:v>
      </x:c>
      <x:c r="U31" s="112">
        <x:v>1</x:v>
      </x:c>
      <x:c r="V31" s="162">
        <x:v>34.32</x:v>
      </x:c>
      <x:c r="W31" s="112"/>
      <x:c r="X31" s="112">
        <x:v>6</x:v>
      </x:c>
      <x:c r="Y31" s="112"/>
      <x:c r="Z31" s="112"/>
      <x:c r="AA31" s="112">
        <x:v>1</x:v>
      </x:c>
      <x:c r="AB31" s="112"/>
      <x:c r="AC31" s="112"/>
      <x:c r="AD31" s="112">
        <x:v>2</x:v>
      </x:c>
      <x:c r="AE31" s="112"/>
      <x:c r="AF31" s="112"/>
      <x:c r="AG31" s="112">
        <x:v>2</x:v>
      </x:c>
      <x:c r="AH31" s="112"/>
      <x:c r="AI31" s="112"/>
      <x:c r="AJ31" s="112">
        <x:v>1</x:v>
      </x:c>
      <x:c r="AK31" s="112">
        <x:v>3</x:v>
      </x:c>
      <x:c r="AL31" s="596" t="s">
        <x:v>912</x:v>
      </x:c>
      <x:c r="AM31" s="112"/>
      <x:c r="AN31" s="162"/>
      <x:c r="AO31" s="112"/>
      <x:c r="AP31" s="112"/>
      <x:c r="AQ31" s="112"/>
      <x:c r="AR31" s="162"/>
      <x:c r="AS31" s="112"/>
      <x:c r="AT31" s="162"/>
      <x:c r="AU31" s="112"/>
      <x:c r="AV31" s="112"/>
      <x:c r="AW31" s="112"/>
      <x:c r="AX31" s="112"/>
      <x:c r="AY31" s="112"/>
      <x:c r="AZ31" s="112"/>
      <x:c r="BA31" s="162"/>
      <x:c r="BB31" s="112"/>
      <x:c r="BC31" s="112"/>
      <x:c r="BD31" s="112"/>
      <x:c r="BE31" s="112">
        <x:v>3</x:v>
      </x:c>
      <x:c r="BF31" s="112">
        <x:v>3</x:v>
      </x:c>
      <x:c r="BG31" s="112"/>
      <x:c r="BH31" s="112"/>
      <x:c r="BI31" s="112"/>
      <x:c r="BJ31" s="162"/>
      <x:c r="BK31" s="112"/>
      <x:c r="BL31" s="162"/>
      <x:c r="BM31" s="112"/>
      <x:c r="BN31" s="162"/>
      <x:c r="BO31" s="112"/>
      <x:c r="BP31" s="162"/>
      <x:c r="BQ31" s="112"/>
      <x:c r="BR31" s="112"/>
      <x:c r="BS31" s="112"/>
      <x:c r="BT31" s="112"/>
      <x:c r="BU31" s="112"/>
      <x:c r="BV31" s="596" t="s">
        <x:v>912</x:v>
      </x:c>
      <x:c r="BW31" s="112"/>
      <x:c r="BX31" s="112"/>
      <x:c r="BY31" s="162"/>
      <x:c r="BZ31" s="112"/>
      <x:c r="CA31" s="162"/>
      <x:c r="CB31" s="112"/>
      <x:c r="CC31" s="162"/>
      <x:c r="CD31" s="112"/>
      <x:c r="CE31" s="112">
        <x:v>1</x:v>
      </x:c>
      <x:c r="CF31" s="162">
        <x:v>19.890000000000001</x:v>
      </x:c>
      <x:c r="CG31" s="112"/>
      <x:c r="CH31" s="112"/>
      <x:c r="CI31" s="112"/>
      <x:c r="CJ31" s="112"/>
      <x:c r="CK31" s="112"/>
      <x:c r="CL31" s="112"/>
      <x:c r="CM31" s="112"/>
      <x:c r="CN31" s="112"/>
      <x:c r="CO31" s="112"/>
      <x:c r="CP31" s="162"/>
      <x:c r="CQ31" s="112">
        <x:v>1</x:v>
      </x:c>
      <x:c r="CR31" s="162">
        <x:v>83</x:v>
      </x:c>
      <x:c r="CS31" s="112">
        <x:v>4</x:v>
      </x:c>
      <x:c r="CT31" s="112">
        <x:v>1</x:v>
      </x:c>
      <x:c r="CU31" s="112">
        <x:v>1</x:v>
      </x:c>
      <x:c r="CV31" s="112"/>
      <x:c r="CW31" s="112"/>
      <x:c r="CX31" s="112"/>
      <x:c r="CY31" s="596" t="s">
        <x:v>912</x:v>
      </x:c>
      <x:c r="CZ31" s="597">
        <x:v>2</x:v>
      </x:c>
      <x:c r="DA31" s="598">
        <x:v>54.210000000000001</x:v>
      </x:c>
      <x:c r="DB31" s="599"/>
      <x:c r="DC31" s="600"/>
      <x:c r="DD31" s="599"/>
      <x:c r="DE31" s="600"/>
      <x:c r="DF31" s="599"/>
      <x:c r="DG31" s="600"/>
    </x:row>
    <x:row r="32" spans="1:111" s="21" customFormat="1" ht="30" customHeight="1">
      <x:c r="A32" s="596" t="s">
        <x:v>1345</x:v>
      </x:c>
      <x:c r="B32" s="112"/>
      <x:c r="C32" s="162"/>
      <x:c r="D32" s="112"/>
      <x:c r="E32" s="162"/>
      <x:c r="F32" s="112"/>
      <x:c r="G32" s="162"/>
      <x:c r="H32" s="112"/>
      <x:c r="I32" s="162"/>
      <x:c r="J32" s="112"/>
      <x:c r="K32" s="112"/>
      <x:c r="L32" s="162"/>
      <x:c r="M32" s="112"/>
      <x:c r="N32" s="112"/>
      <x:c r="O32" s="112"/>
      <x:c r="P32" s="112"/>
      <x:c r="Q32" s="112"/>
      <x:c r="R32" s="162"/>
      <x:c r="S32" s="112">
        <x:v>1</x:v>
      </x:c>
      <x:c r="T32" s="162">
        <x:v>16</x:v>
      </x:c>
      <x:c r="U32" s="112"/>
      <x:c r="V32" s="162"/>
      <x:c r="W32" s="112"/>
      <x:c r="X32" s="112">
        <x:v>8</x:v>
      </x:c>
      <x:c r="Y32" s="112"/>
      <x:c r="Z32" s="112"/>
      <x:c r="AA32" s="112">
        <x:v>2</x:v>
      </x:c>
      <x:c r="AB32" s="112"/>
      <x:c r="AC32" s="112"/>
      <x:c r="AD32" s="112"/>
      <x:c r="AE32" s="112"/>
      <x:c r="AF32" s="112"/>
      <x:c r="AG32" s="112">
        <x:v>1</x:v>
      </x:c>
      <x:c r="AH32" s="112"/>
      <x:c r="AI32" s="112"/>
      <x:c r="AJ32" s="112">
        <x:v>1</x:v>
      </x:c>
      <x:c r="AK32" s="112">
        <x:v>3</x:v>
      </x:c>
      <x:c r="AL32" s="596" t="s">
        <x:v>1345</x:v>
      </x:c>
      <x:c r="AM32" s="112"/>
      <x:c r="AN32" s="162"/>
      <x:c r="AO32" s="112"/>
      <x:c r="AP32" s="112"/>
      <x:c r="AQ32" s="112"/>
      <x:c r="AR32" s="162"/>
      <x:c r="AS32" s="112"/>
      <x:c r="AT32" s="162"/>
      <x:c r="AU32" s="112"/>
      <x:c r="AV32" s="112"/>
      <x:c r="AW32" s="112"/>
      <x:c r="AX32" s="112"/>
      <x:c r="AY32" s="112"/>
      <x:c r="AZ32" s="112"/>
      <x:c r="BA32" s="162"/>
      <x:c r="BB32" s="112"/>
      <x:c r="BC32" s="112"/>
      <x:c r="BD32" s="112"/>
      <x:c r="BE32" s="112">
        <x:v>6</x:v>
      </x:c>
      <x:c r="BF32" s="112">
        <x:v>6</x:v>
      </x:c>
      <x:c r="BG32" s="112"/>
      <x:c r="BH32" s="112"/>
      <x:c r="BI32" s="112"/>
      <x:c r="BJ32" s="162"/>
      <x:c r="BK32" s="112"/>
      <x:c r="BL32" s="162"/>
      <x:c r="BM32" s="112"/>
      <x:c r="BN32" s="162"/>
      <x:c r="BO32" s="112"/>
      <x:c r="BP32" s="162"/>
      <x:c r="BQ32" s="112"/>
      <x:c r="BR32" s="112"/>
      <x:c r="BS32" s="112"/>
      <x:c r="BT32" s="112"/>
      <x:c r="BU32" s="112"/>
      <x:c r="BV32" s="596" t="s">
        <x:v>1345</x:v>
      </x:c>
      <x:c r="BW32" s="112"/>
      <x:c r="BX32" s="112"/>
      <x:c r="BY32" s="162"/>
      <x:c r="BZ32" s="112"/>
      <x:c r="CA32" s="162"/>
      <x:c r="CB32" s="112"/>
      <x:c r="CC32" s="162"/>
      <x:c r="CD32" s="112"/>
      <x:c r="CE32" s="112">
        <x:v>1</x:v>
      </x:c>
      <x:c r="CF32" s="162">
        <x:v>12.5</x:v>
      </x:c>
      <x:c r="CG32" s="112"/>
      <x:c r="CH32" s="112"/>
      <x:c r="CI32" s="112"/>
      <x:c r="CJ32" s="112"/>
      <x:c r="CK32" s="112"/>
      <x:c r="CL32" s="112"/>
      <x:c r="CM32" s="112"/>
      <x:c r="CN32" s="112"/>
      <x:c r="CO32" s="112"/>
      <x:c r="CP32" s="162"/>
      <x:c r="CQ32" s="112">
        <x:v>1</x:v>
      </x:c>
      <x:c r="CR32" s="162">
        <x:v>75</x:v>
      </x:c>
      <x:c r="CS32" s="112">
        <x:v>4</x:v>
      </x:c>
      <x:c r="CT32" s="112">
        <x:v>1</x:v>
      </x:c>
      <x:c r="CU32" s="112">
        <x:v>1</x:v>
      </x:c>
      <x:c r="CV32" s="112"/>
      <x:c r="CW32" s="112"/>
      <x:c r="CX32" s="112"/>
      <x:c r="CY32" s="596" t="s">
        <x:v>1345</x:v>
      </x:c>
      <x:c r="CZ32" s="597">
        <x:v>1</x:v>
      </x:c>
      <x:c r="DA32" s="598">
        <x:v>12.5</x:v>
      </x:c>
      <x:c r="DB32" s="599"/>
      <x:c r="DC32" s="600"/>
      <x:c r="DD32" s="599"/>
      <x:c r="DE32" s="600"/>
      <x:c r="DF32" s="599"/>
      <x:c r="DG32" s="600"/>
    </x:row>
    <x:row r="33" spans="1:111" s="21" customFormat="1" ht="30" customHeight="1">
      <x:c r="A33" s="596" t="s">
        <x:v>1820</x:v>
      </x:c>
      <x:c r="B33" s="112"/>
      <x:c r="C33" s="162"/>
      <x:c r="D33" s="112"/>
      <x:c r="E33" s="162"/>
      <x:c r="F33" s="112"/>
      <x:c r="G33" s="162"/>
      <x:c r="H33" s="112"/>
      <x:c r="I33" s="162"/>
      <x:c r="J33" s="112"/>
      <x:c r="K33" s="112"/>
      <x:c r="L33" s="162"/>
      <x:c r="M33" s="112"/>
      <x:c r="N33" s="112"/>
      <x:c r="O33" s="112"/>
      <x:c r="P33" s="112"/>
      <x:c r="Q33" s="112"/>
      <x:c r="R33" s="162"/>
      <x:c r="S33" s="112"/>
      <x:c r="T33" s="162"/>
      <x:c r="U33" s="112">
        <x:v>1</x:v>
      </x:c>
      <x:c r="V33" s="162">
        <x:v>35.399999999999999</x:v>
      </x:c>
      <x:c r="W33" s="112"/>
      <x:c r="X33" s="112">
        <x:v>1</x:v>
      </x:c>
      <x:c r="Y33" s="112"/>
      <x:c r="Z33" s="112"/>
      <x:c r="AA33" s="112"/>
      <x:c r="AB33" s="112"/>
      <x:c r="AC33" s="112"/>
      <x:c r="AD33" s="112"/>
      <x:c r="AE33" s="112"/>
      <x:c r="AF33" s="112"/>
      <x:c r="AG33" s="112">
        <x:v>1</x:v>
      </x:c>
      <x:c r="AH33" s="112"/>
      <x:c r="AI33" s="112"/>
      <x:c r="AJ33" s="112"/>
      <x:c r="AK33" s="112"/>
      <x:c r="AL33" s="596" t="s">
        <x:v>1820</x:v>
      </x:c>
      <x:c r="AM33" s="112"/>
      <x:c r="AN33" s="162"/>
      <x:c r="AO33" s="112"/>
      <x:c r="AP33" s="112"/>
      <x:c r="AQ33" s="112"/>
      <x:c r="AR33" s="162"/>
      <x:c r="AS33" s="112"/>
      <x:c r="AT33" s="162"/>
      <x:c r="AU33" s="112"/>
      <x:c r="AV33" s="112"/>
      <x:c r="AW33" s="112"/>
      <x:c r="AX33" s="112"/>
      <x:c r="AY33" s="112"/>
      <x:c r="AZ33" s="112"/>
      <x:c r="BA33" s="162"/>
      <x:c r="BB33" s="112"/>
      <x:c r="BC33" s="112"/>
      <x:c r="BD33" s="112"/>
      <x:c r="BE33" s="112">
        <x:v>5</x:v>
      </x:c>
      <x:c r="BF33" s="112">
        <x:v>5</x:v>
      </x:c>
      <x:c r="BG33" s="112"/>
      <x:c r="BH33" s="112"/>
      <x:c r="BI33" s="112"/>
      <x:c r="BJ33" s="162"/>
      <x:c r="BK33" s="112"/>
      <x:c r="BL33" s="162"/>
      <x:c r="BM33" s="112"/>
      <x:c r="BN33" s="162"/>
      <x:c r="BO33" s="112"/>
      <x:c r="BP33" s="162"/>
      <x:c r="BQ33" s="112"/>
      <x:c r="BR33" s="112"/>
      <x:c r="BS33" s="112"/>
      <x:c r="BT33" s="112"/>
      <x:c r="BU33" s="112"/>
      <x:c r="BV33" s="596" t="s">
        <x:v>1820</x:v>
      </x:c>
      <x:c r="BW33" s="112"/>
      <x:c r="BX33" s="112"/>
      <x:c r="BY33" s="162"/>
      <x:c r="BZ33" s="112"/>
      <x:c r="CA33" s="162"/>
      <x:c r="CB33" s="112"/>
      <x:c r="CC33" s="162"/>
      <x:c r="CD33" s="112"/>
      <x:c r="CE33" s="112"/>
      <x:c r="CF33" s="162"/>
      <x:c r="CG33" s="112"/>
      <x:c r="CH33" s="112"/>
      <x:c r="CI33" s="112"/>
      <x:c r="CJ33" s="112"/>
      <x:c r="CK33" s="112"/>
      <x:c r="CL33" s="112"/>
      <x:c r="CM33" s="112"/>
      <x:c r="CN33" s="112"/>
      <x:c r="CO33" s="112"/>
      <x:c r="CP33" s="162"/>
      <x:c r="CQ33" s="112">
        <x:v>1</x:v>
      </x:c>
      <x:c r="CR33" s="162">
        <x:v>80</x:v>
      </x:c>
      <x:c r="CS33" s="112">
        <x:v>5</x:v>
      </x:c>
      <x:c r="CT33" s="112">
        <x:v>1</x:v>
      </x:c>
      <x:c r="CU33" s="112">
        <x:v>3</x:v>
      </x:c>
      <x:c r="CV33" s="112"/>
      <x:c r="CW33" s="112"/>
      <x:c r="CX33" s="112"/>
      <x:c r="CY33" s="596" t="s">
        <x:v>1820</x:v>
      </x:c>
      <x:c r="CZ33" s="597">
        <x:v>1</x:v>
      </x:c>
      <x:c r="DA33" s="598">
        <x:v>35.399999999999999</x:v>
      </x:c>
      <x:c r="DB33" s="599"/>
      <x:c r="DC33" s="600"/>
      <x:c r="DD33" s="599"/>
      <x:c r="DE33" s="600"/>
      <x:c r="DF33" s="599"/>
      <x:c r="DG33" s="600"/>
    </x:row>
    <x:row r="34" spans="1:111" s="21" customFormat="1" ht="30" customHeight="1">
      <x:c r="A34" s="596" t="s">
        <x:v>1330</x:v>
      </x:c>
      <x:c r="B34" s="112"/>
      <x:c r="C34" s="162"/>
      <x:c r="D34" s="112"/>
      <x:c r="E34" s="162"/>
      <x:c r="F34" s="112"/>
      <x:c r="G34" s="162"/>
      <x:c r="H34" s="112"/>
      <x:c r="I34" s="162"/>
      <x:c r="J34" s="112"/>
      <x:c r="K34" s="112"/>
      <x:c r="L34" s="162"/>
      <x:c r="M34" s="112"/>
      <x:c r="N34" s="112"/>
      <x:c r="O34" s="112"/>
      <x:c r="P34" s="112"/>
      <x:c r="Q34" s="112"/>
      <x:c r="R34" s="162"/>
      <x:c r="S34" s="112"/>
      <x:c r="T34" s="162"/>
      <x:c r="U34" s="112"/>
      <x:c r="V34" s="162"/>
      <x:c r="W34" s="112"/>
      <x:c r="X34" s="112">
        <x:v>7</x:v>
      </x:c>
      <x:c r="Y34" s="112"/>
      <x:c r="Z34" s="112"/>
      <x:c r="AA34" s="112">
        <x:v>1</x:v>
      </x:c>
      <x:c r="AB34" s="112">
        <x:v>2</x:v>
      </x:c>
      <x:c r="AC34" s="112">
        <x:v>1</x:v>
      </x:c>
      <x:c r="AD34" s="112">
        <x:v>2</x:v>
      </x:c>
      <x:c r="AE34" s="112"/>
      <x:c r="AF34" s="112"/>
      <x:c r="AG34" s="112">
        <x:v>1</x:v>
      </x:c>
      <x:c r="AH34" s="112"/>
      <x:c r="AI34" s="112"/>
      <x:c r="AJ34" s="112">
        <x:v>2</x:v>
      </x:c>
      <x:c r="AK34" s="112">
        <x:v>2</x:v>
      </x:c>
      <x:c r="AL34" s="596" t="s">
        <x:v>1330</x:v>
      </x:c>
      <x:c r="AM34" s="112"/>
      <x:c r="AN34" s="162"/>
      <x:c r="AO34" s="112"/>
      <x:c r="AP34" s="112"/>
      <x:c r="AQ34" s="112"/>
      <x:c r="AR34" s="162"/>
      <x:c r="AS34" s="112"/>
      <x:c r="AT34" s="162"/>
      <x:c r="AU34" s="112"/>
      <x:c r="AV34" s="112"/>
      <x:c r="AW34" s="112"/>
      <x:c r="AX34" s="112"/>
      <x:c r="AY34" s="112"/>
      <x:c r="AZ34" s="112"/>
      <x:c r="BA34" s="162"/>
      <x:c r="BB34" s="112"/>
      <x:c r="BC34" s="112"/>
      <x:c r="BD34" s="112"/>
      <x:c r="BE34" s="112">
        <x:v>8</x:v>
      </x:c>
      <x:c r="BF34" s="112">
        <x:v>8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596" t="s">
        <x:v>1330</x:v>
      </x:c>
      <x:c r="BW34" s="112"/>
      <x:c r="BX34" s="112"/>
      <x:c r="BY34" s="162"/>
      <x:c r="BZ34" s="112"/>
      <x:c r="CA34" s="162"/>
      <x:c r="CB34" s="112"/>
      <x:c r="CC34" s="162"/>
      <x:c r="CD34" s="112"/>
      <x:c r="CE34" s="112">
        <x:v>1</x:v>
      </x:c>
      <x:c r="CF34" s="162">
        <x:v>18</x:v>
      </x:c>
      <x:c r="CG34" s="112"/>
      <x:c r="CH34" s="112"/>
      <x:c r="CI34" s="112"/>
      <x:c r="CJ34" s="112">
        <x:v>1</x:v>
      </x:c>
      <x:c r="CK34" s="112"/>
      <x:c r="CL34" s="112"/>
      <x:c r="CM34" s="112"/>
      <x:c r="CN34" s="112"/>
      <x:c r="CO34" s="112"/>
      <x:c r="CP34" s="162"/>
      <x:c r="CQ34" s="112">
        <x:v>2</x:v>
      </x:c>
      <x:c r="CR34" s="162">
        <x:v>54</x:v>
      </x:c>
      <x:c r="CS34" s="112">
        <x:v>4</x:v>
      </x:c>
      <x:c r="CT34" s="112">
        <x:v>1</x:v>
      </x:c>
      <x:c r="CU34" s="112">
        <x:v>1</x:v>
      </x:c>
      <x:c r="CV34" s="112">
        <x:v>1</x:v>
      </x:c>
      <x:c r="CW34" s="112"/>
      <x:c r="CX34" s="112"/>
      <x:c r="CY34" s="596" t="s">
        <x:v>1330</x:v>
      </x:c>
      <x:c r="CZ34" s="597">
        <x:v>1</x:v>
      </x:c>
      <x:c r="DA34" s="598">
        <x:v>18</x:v>
      </x:c>
      <x:c r="DB34" s="599"/>
      <x:c r="DC34" s="600"/>
      <x:c r="DD34" s="599"/>
      <x:c r="DE34" s="600"/>
      <x:c r="DF34" s="599"/>
      <x:c r="DG34" s="600"/>
    </x:row>
    <x:row r="35" spans="1:111" s="21" customFormat="1" ht="30" customHeight="1">
      <x:c r="A35" s="596" t="s">
        <x:v>1332</x:v>
      </x:c>
      <x:c r="B35" s="112"/>
      <x:c r="C35" s="162"/>
      <x:c r="D35" s="112"/>
      <x:c r="E35" s="162"/>
      <x:c r="F35" s="112"/>
      <x:c r="G35" s="162"/>
      <x:c r="H35" s="112"/>
      <x:c r="I35" s="162"/>
      <x:c r="J35" s="112">
        <x:v>1</x:v>
      </x:c>
      <x:c r="K35" s="112"/>
      <x:c r="L35" s="162"/>
      <x:c r="M35" s="112"/>
      <x:c r="N35" s="112"/>
      <x:c r="O35" s="112"/>
      <x:c r="P35" s="112"/>
      <x:c r="Q35" s="112"/>
      <x:c r="R35" s="162"/>
      <x:c r="S35" s="112">
        <x:v>1</x:v>
      </x:c>
      <x:c r="T35" s="162">
        <x:v>16</x:v>
      </x:c>
      <x:c r="U35" s="112"/>
      <x:c r="V35" s="162"/>
      <x:c r="W35" s="112"/>
      <x:c r="X35" s="112">
        <x:v>6</x:v>
      </x:c>
      <x:c r="Y35" s="112"/>
      <x:c r="Z35" s="112"/>
      <x:c r="AA35" s="112">
        <x:v>1</x:v>
      </x:c>
      <x:c r="AB35" s="112"/>
      <x:c r="AC35" s="112"/>
      <x:c r="AD35" s="112">
        <x:v>2</x:v>
      </x:c>
      <x:c r="AE35" s="112"/>
      <x:c r="AF35" s="112"/>
      <x:c r="AG35" s="112">
        <x:v>1</x:v>
      </x:c>
      <x:c r="AH35" s="112"/>
      <x:c r="AI35" s="112"/>
      <x:c r="AJ35" s="112">
        <x:v>1</x:v>
      </x:c>
      <x:c r="AK35" s="112">
        <x:v>2</x:v>
      </x:c>
      <x:c r="AL35" s="596" t="s">
        <x:v>1332</x:v>
      </x:c>
      <x:c r="AM35" s="112"/>
      <x:c r="AN35" s="162"/>
      <x:c r="AO35" s="112"/>
      <x:c r="AP35" s="112"/>
      <x:c r="AQ35" s="112"/>
      <x:c r="AR35" s="162"/>
      <x:c r="AS35" s="112"/>
      <x:c r="AT35" s="162"/>
      <x:c r="AU35" s="112"/>
      <x:c r="AV35" s="112"/>
      <x:c r="AW35" s="112"/>
      <x:c r="AX35" s="112"/>
      <x:c r="AY35" s="112"/>
      <x:c r="AZ35" s="112"/>
      <x:c r="BA35" s="162"/>
      <x:c r="BB35" s="112"/>
      <x:c r="BC35" s="112"/>
      <x:c r="BD35" s="112"/>
      <x:c r="BE35" s="112">
        <x:v>8</x:v>
      </x:c>
      <x:c r="BF35" s="112">
        <x:v>8</x:v>
      </x:c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596" t="s">
        <x:v>1332</x:v>
      </x:c>
      <x:c r="BW35" s="112"/>
      <x:c r="BX35" s="112"/>
      <x:c r="BY35" s="162"/>
      <x:c r="BZ35" s="112"/>
      <x:c r="CA35" s="162"/>
      <x:c r="CB35" s="112"/>
      <x:c r="CC35" s="162"/>
      <x:c r="CD35" s="112"/>
      <x:c r="CE35" s="112">
        <x:v>1</x:v>
      </x:c>
      <x:c r="CF35" s="162">
        <x:v>14.4</x:v>
      </x:c>
      <x:c r="CG35" s="112"/>
      <x:c r="CH35" s="112"/>
      <x:c r="CI35" s="112"/>
      <x:c r="CJ35" s="112"/>
      <x:c r="CK35" s="112"/>
      <x:c r="CL35" s="112"/>
      <x:c r="CM35" s="112"/>
      <x:c r="CN35" s="112"/>
      <x:c r="CO35" s="112"/>
      <x:c r="CP35" s="162"/>
      <x:c r="CQ35" s="112">
        <x:v>1</x:v>
      </x:c>
      <x:c r="CR35" s="162">
        <x:v>77</x:v>
      </x:c>
      <x:c r="CS35" s="112">
        <x:v>5</x:v>
      </x:c>
      <x:c r="CT35" s="112">
        <x:v>1</x:v>
      </x:c>
      <x:c r="CU35" s="112">
        <x:v>1</x:v>
      </x:c>
      <x:c r="CV35" s="112"/>
      <x:c r="CW35" s="112"/>
      <x:c r="CX35" s="112"/>
      <x:c r="CY35" s="596" t="s">
        <x:v>1332</x:v>
      </x:c>
      <x:c r="CZ35" s="597">
        <x:v>1</x:v>
      </x:c>
      <x:c r="DA35" s="598">
        <x:v>14.4</x:v>
      </x:c>
      <x:c r="DB35" s="599"/>
      <x:c r="DC35" s="600"/>
      <x:c r="DD35" s="599"/>
      <x:c r="DE35" s="600"/>
      <x:c r="DF35" s="599"/>
      <x:c r="DG35" s="600"/>
    </x:row>
    <x:row r="36" spans="1:111" s="21" customFormat="1" ht="30" customHeight="1">
      <x:c r="A36" s="596" t="s">
        <x:v>1064</x:v>
      </x:c>
      <x:c r="B36" s="112"/>
      <x:c r="C36" s="162"/>
      <x:c r="D36" s="112"/>
      <x:c r="E36" s="162"/>
      <x:c r="F36" s="112"/>
      <x:c r="G36" s="162"/>
      <x:c r="H36" s="112"/>
      <x:c r="I36" s="162"/>
      <x:c r="J36" s="112"/>
      <x:c r="K36" s="112"/>
      <x:c r="L36" s="162"/>
      <x:c r="M36" s="112"/>
      <x:c r="N36" s="112"/>
      <x:c r="O36" s="112"/>
      <x:c r="P36" s="112"/>
      <x:c r="Q36" s="112"/>
      <x:c r="R36" s="162"/>
      <x:c r="S36" s="112">
        <x:v>1</x:v>
      </x:c>
      <x:c r="T36" s="162">
        <x:v>16</x:v>
      </x:c>
      <x:c r="U36" s="112">
        <x:v>1</x:v>
      </x:c>
      <x:c r="V36" s="162">
        <x:v>34.32</x:v>
      </x:c>
      <x:c r="W36" s="112"/>
      <x:c r="X36" s="112">
        <x:v>9</x:v>
      </x:c>
      <x:c r="Y36" s="112"/>
      <x:c r="Z36" s="112"/>
      <x:c r="AA36" s="112">
        <x:v>1</x:v>
      </x:c>
      <x:c r="AB36" s="112"/>
      <x:c r="AC36" s="112"/>
      <x:c r="AD36" s="112"/>
      <x:c r="AE36" s="112"/>
      <x:c r="AF36" s="112"/>
      <x:c r="AG36" s="112">
        <x:v>1</x:v>
      </x:c>
      <x:c r="AH36" s="112"/>
      <x:c r="AI36" s="112"/>
      <x:c r="AJ36" s="112"/>
      <x:c r="AK36" s="112"/>
      <x:c r="AL36" s="596" t="s">
        <x:v>1064</x:v>
      </x:c>
      <x:c r="AM36" s="112"/>
      <x:c r="AN36" s="162"/>
      <x:c r="AO36" s="112"/>
      <x:c r="AP36" s="112"/>
      <x:c r="AQ36" s="112"/>
      <x:c r="AR36" s="162"/>
      <x:c r="AS36" s="112"/>
      <x:c r="AT36" s="162"/>
      <x:c r="AU36" s="112"/>
      <x:c r="AV36" s="112"/>
      <x:c r="AW36" s="112"/>
      <x:c r="AX36" s="112"/>
      <x:c r="AY36" s="112"/>
      <x:c r="AZ36" s="112"/>
      <x:c r="BA36" s="162"/>
      <x:c r="BB36" s="112"/>
      <x:c r="BC36" s="112"/>
      <x:c r="BD36" s="112"/>
      <x:c r="BE36" s="112">
        <x:v>1</x:v>
      </x:c>
      <x:c r="BF36" s="112">
        <x:v>1</x:v>
      </x:c>
      <x:c r="BG36" s="112"/>
      <x:c r="BH36" s="112"/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596" t="s">
        <x:v>1064</x:v>
      </x:c>
      <x:c r="BW36" s="112"/>
      <x:c r="BX36" s="112"/>
      <x:c r="BY36" s="162"/>
      <x:c r="BZ36" s="112"/>
      <x:c r="CA36" s="162"/>
      <x:c r="CB36" s="112"/>
      <x:c r="CC36" s="162"/>
      <x:c r="CD36" s="112"/>
      <x:c r="CE36" s="112">
        <x:v>1</x:v>
      </x:c>
      <x:c r="CF36" s="162">
        <x:v>15.470000000000001</x:v>
      </x:c>
      <x:c r="CG36" s="112"/>
      <x:c r="CH36" s="112"/>
      <x:c r="CI36" s="112"/>
      <x:c r="CJ36" s="112"/>
      <x:c r="CK36" s="112"/>
      <x:c r="CL36" s="112"/>
      <x:c r="CM36" s="112"/>
      <x:c r="CN36" s="112"/>
      <x:c r="CO36" s="112"/>
      <x:c r="CP36" s="162"/>
      <x:c r="CQ36" s="112">
        <x:v>1</x:v>
      </x:c>
      <x:c r="CR36" s="162">
        <x:v>89</x:v>
      </x:c>
      <x:c r="CS36" s="112">
        <x:v>5</x:v>
      </x:c>
      <x:c r="CT36" s="112">
        <x:v>1</x:v>
      </x:c>
      <x:c r="CU36" s="112"/>
      <x:c r="CV36" s="112"/>
      <x:c r="CW36" s="112"/>
      <x:c r="CX36" s="112"/>
      <x:c r="CY36" s="596" t="s">
        <x:v>1064</x:v>
      </x:c>
      <x:c r="CZ36" s="597">
        <x:v>2</x:v>
      </x:c>
      <x:c r="DA36" s="598">
        <x:v>49.969999999999999</x:v>
      </x:c>
      <x:c r="DB36" s="599"/>
      <x:c r="DC36" s="600"/>
      <x:c r="DD36" s="599"/>
      <x:c r="DE36" s="600"/>
      <x:c r="DF36" s="599"/>
      <x:c r="DG36" s="600"/>
    </x:row>
    <x:row r="37" spans="1:111" s="21" customFormat="1" ht="30" customHeight="1">
      <x:c r="A37" s="596" t="s">
        <x:v>1277</x:v>
      </x:c>
      <x:c r="B37" s="112"/>
      <x:c r="C37" s="162"/>
      <x:c r="D37" s="112"/>
      <x:c r="E37" s="162"/>
      <x:c r="F37" s="112"/>
      <x:c r="G37" s="162"/>
      <x:c r="H37" s="112"/>
      <x:c r="I37" s="162"/>
      <x:c r="J37" s="112"/>
      <x:c r="K37" s="112"/>
      <x:c r="L37" s="162"/>
      <x:c r="M37" s="112"/>
      <x:c r="N37" s="112"/>
      <x:c r="O37" s="112"/>
      <x:c r="P37" s="112"/>
      <x:c r="Q37" s="112"/>
      <x:c r="R37" s="162"/>
      <x:c r="S37" s="112">
        <x:v>1</x:v>
      </x:c>
      <x:c r="T37" s="162">
        <x:v>16</x:v>
      </x:c>
      <x:c r="U37" s="112">
        <x:v>1</x:v>
      </x:c>
      <x:c r="V37" s="162">
        <x:v>37.079999999999998</x:v>
      </x:c>
      <x:c r="W37" s="112"/>
      <x:c r="X37" s="112">
        <x:v>10</x:v>
      </x:c>
      <x:c r="Y37" s="112"/>
      <x:c r="Z37" s="112"/>
      <x:c r="AA37" s="112"/>
      <x:c r="AB37" s="112"/>
      <x:c r="AC37" s="112"/>
      <x:c r="AD37" s="112"/>
      <x:c r="AE37" s="112"/>
      <x:c r="AF37" s="112"/>
      <x:c r="AG37" s="112">
        <x:v>1</x:v>
      </x:c>
      <x:c r="AH37" s="112"/>
      <x:c r="AI37" s="112"/>
      <x:c r="AJ37" s="112"/>
      <x:c r="AK37" s="112"/>
      <x:c r="AL37" s="596" t="s">
        <x:v>1277</x:v>
      </x:c>
      <x:c r="AM37" s="112"/>
      <x:c r="AN37" s="162"/>
      <x:c r="AO37" s="112"/>
      <x:c r="AP37" s="112"/>
      <x:c r="AQ37" s="112"/>
      <x:c r="AR37" s="162"/>
      <x:c r="AS37" s="112"/>
      <x:c r="AT37" s="162"/>
      <x:c r="AU37" s="112"/>
      <x:c r="AV37" s="112"/>
      <x:c r="AW37" s="112"/>
      <x:c r="AX37" s="112"/>
      <x:c r="AY37" s="112"/>
      <x:c r="AZ37" s="112"/>
      <x:c r="BA37" s="162"/>
      <x:c r="BB37" s="112"/>
      <x:c r="BC37" s="112"/>
      <x:c r="BD37" s="112"/>
      <x:c r="BE37" s="112">
        <x:v>8</x:v>
      </x:c>
      <x:c r="BF37" s="112">
        <x:v>8</x:v>
      </x:c>
      <x:c r="BG37" s="112"/>
      <x:c r="BH37" s="112"/>
      <x:c r="BI37" s="112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596" t="s">
        <x:v>1277</x:v>
      </x:c>
      <x:c r="BW37" s="112"/>
      <x:c r="BX37" s="112"/>
      <x:c r="BY37" s="162"/>
      <x:c r="BZ37" s="112"/>
      <x:c r="CA37" s="162"/>
      <x:c r="CB37" s="112"/>
      <x:c r="CC37" s="162"/>
      <x:c r="CD37" s="112"/>
      <x:c r="CE37" s="112"/>
      <x:c r="CF37" s="162"/>
      <x:c r="CG37" s="112"/>
      <x:c r="CH37" s="112"/>
      <x:c r="CI37" s="112"/>
      <x:c r="CJ37" s="112"/>
      <x:c r="CK37" s="112"/>
      <x:c r="CL37" s="112"/>
      <x:c r="CM37" s="112"/>
      <x:c r="CN37" s="112"/>
      <x:c r="CO37" s="112"/>
      <x:c r="CP37" s="162"/>
      <x:c r="CQ37" s="112">
        <x:v>1</x:v>
      </x:c>
      <x:c r="CR37" s="162">
        <x:v>83</x:v>
      </x:c>
      <x:c r="CS37" s="112">
        <x:v>3</x:v>
      </x:c>
      <x:c r="CT37" s="112">
        <x:v>1</x:v>
      </x:c>
      <x:c r="CU37" s="112">
        <x:v>1</x:v>
      </x:c>
      <x:c r="CV37" s="112"/>
      <x:c r="CW37" s="112"/>
      <x:c r="CX37" s="112"/>
      <x:c r="CY37" s="596" t="s">
        <x:v>1277</x:v>
      </x:c>
      <x:c r="CZ37" s="597">
        <x:v>1</x:v>
      </x:c>
      <x:c r="DA37" s="600">
        <x:v>37.079999999999998</x:v>
      </x:c>
      <x:c r="DB37" s="599"/>
      <x:c r="DC37" s="600"/>
      <x:c r="DD37" s="599"/>
      <x:c r="DE37" s="600"/>
      <x:c r="DF37" s="599"/>
      <x:c r="DG37" s="600"/>
    </x:row>
    <x:row r="38" spans="1:111" s="21" customFormat="1" ht="30" customHeight="1">
      <x:c r="A38" s="596" t="s">
        <x:v>1573</x:v>
      </x:c>
      <x:c r="B38" s="112"/>
      <x:c r="C38" s="162"/>
      <x:c r="D38" s="112"/>
      <x:c r="E38" s="162"/>
      <x:c r="F38" s="112"/>
      <x:c r="G38" s="162"/>
      <x:c r="H38" s="112"/>
      <x:c r="I38" s="162"/>
      <x:c r="J38" s="112"/>
      <x:c r="K38" s="112"/>
      <x:c r="L38" s="162"/>
      <x:c r="M38" s="112"/>
      <x:c r="N38" s="112"/>
      <x:c r="O38" s="112"/>
      <x:c r="P38" s="112"/>
      <x:c r="Q38" s="112"/>
      <x:c r="R38" s="162"/>
      <x:c r="S38" s="112"/>
      <x:c r="T38" s="162"/>
      <x:c r="U38" s="112"/>
      <x:c r="V38" s="162"/>
      <x:c r="W38" s="112"/>
      <x:c r="X38" s="112">
        <x:v>2</x:v>
      </x:c>
      <x:c r="Y38" s="112"/>
      <x:c r="Z38" s="112"/>
      <x:c r="AA38" s="112">
        <x:v>1</x:v>
      </x:c>
      <x:c r="AB38" s="112"/>
      <x:c r="AC38" s="112">
        <x:v>1</x:v>
      </x:c>
      <x:c r="AD38" s="112"/>
      <x:c r="AE38" s="112"/>
      <x:c r="AF38" s="112"/>
      <x:c r="AG38" s="112">
        <x:v>1</x:v>
      </x:c>
      <x:c r="AH38" s="112"/>
      <x:c r="AI38" s="112"/>
      <x:c r="AJ38" s="112"/>
      <x:c r="AK38" s="112"/>
      <x:c r="AL38" s="596" t="s">
        <x:v>1573</x:v>
      </x:c>
      <x:c r="AM38" s="112"/>
      <x:c r="AN38" s="162"/>
      <x:c r="AO38" s="112"/>
      <x:c r="AP38" s="112"/>
      <x:c r="AQ38" s="112"/>
      <x:c r="AR38" s="162"/>
      <x:c r="AS38" s="112"/>
      <x:c r="AT38" s="162"/>
      <x:c r="AU38" s="112"/>
      <x:c r="AV38" s="112"/>
      <x:c r="AW38" s="112"/>
      <x:c r="AX38" s="112"/>
      <x:c r="AY38" s="112"/>
      <x:c r="AZ38" s="112"/>
      <x:c r="BA38" s="162"/>
      <x:c r="BB38" s="112"/>
      <x:c r="BC38" s="112"/>
      <x:c r="BD38" s="112"/>
      <x:c r="BE38" s="112">
        <x:v>1</x:v>
      </x:c>
      <x:c r="BF38" s="112">
        <x:v>1</x:v>
      </x:c>
      <x:c r="BG38" s="112"/>
      <x:c r="BH38" s="112"/>
      <x:c r="BI38" s="112"/>
      <x:c r="BJ38" s="162"/>
      <x:c r="BK38" s="112"/>
      <x:c r="BL38" s="162"/>
      <x:c r="BM38" s="112"/>
      <x:c r="BN38" s="162"/>
      <x:c r="BO38" s="112"/>
      <x:c r="BP38" s="162"/>
      <x:c r="BQ38" s="112"/>
      <x:c r="BR38" s="112"/>
      <x:c r="BS38" s="112"/>
      <x:c r="BT38" s="112"/>
      <x:c r="BU38" s="112"/>
      <x:c r="BV38" s="596" t="s">
        <x:v>1573</x:v>
      </x:c>
      <x:c r="BW38" s="112"/>
      <x:c r="BX38" s="112"/>
      <x:c r="BY38" s="162"/>
      <x:c r="BZ38" s="112"/>
      <x:c r="CA38" s="162"/>
      <x:c r="CB38" s="112"/>
      <x:c r="CC38" s="162"/>
      <x:c r="CD38" s="112"/>
      <x:c r="CE38" s="112"/>
      <x:c r="CF38" s="162"/>
      <x:c r="CG38" s="112"/>
      <x:c r="CH38" s="112"/>
      <x:c r="CI38" s="112"/>
      <x:c r="CJ38" s="112"/>
      <x:c r="CK38" s="112"/>
      <x:c r="CL38" s="112"/>
      <x:c r="CM38" s="112"/>
      <x:c r="CN38" s="112"/>
      <x:c r="CO38" s="112"/>
      <x:c r="CP38" s="162"/>
      <x:c r="CQ38" s="112">
        <x:v>1</x:v>
      </x:c>
      <x:c r="CR38" s="162">
        <x:v>30</x:v>
      </x:c>
      <x:c r="CS38" s="112">
        <x:v>2</x:v>
      </x:c>
      <x:c r="CT38" s="112">
        <x:v>1</x:v>
      </x:c>
      <x:c r="CU38" s="112"/>
      <x:c r="CV38" s="112"/>
      <x:c r="CW38" s="112"/>
      <x:c r="CX38" s="112"/>
      <x:c r="CY38" s="596" t="s">
        <x:v>1573</x:v>
      </x:c>
      <x:c r="CZ38" s="599"/>
      <x:c r="DA38" s="600"/>
      <x:c r="DB38" s="599"/>
      <x:c r="DC38" s="600"/>
      <x:c r="DD38" s="599"/>
      <x:c r="DE38" s="600"/>
      <x:c r="DF38" s="599"/>
      <x:c r="DG38" s="600"/>
    </x:row>
    <x:row r="39" spans="1:111" s="21" customFormat="1" ht="30" customHeight="1">
      <x:c r="A39" s="596" t="s">
        <x:v>1851</x:v>
      </x:c>
      <x:c r="B39" s="112"/>
      <x:c r="C39" s="162"/>
      <x:c r="D39" s="112"/>
      <x:c r="E39" s="162"/>
      <x:c r="F39" s="112"/>
      <x:c r="G39" s="162"/>
      <x:c r="H39" s="112"/>
      <x:c r="I39" s="162"/>
      <x:c r="J39" s="112"/>
      <x:c r="K39" s="112"/>
      <x:c r="L39" s="162"/>
      <x:c r="M39" s="112"/>
      <x:c r="N39" s="112"/>
      <x:c r="O39" s="112"/>
      <x:c r="P39" s="112"/>
      <x:c r="Q39" s="112"/>
      <x:c r="R39" s="162"/>
      <x:c r="S39" s="112">
        <x:v>1</x:v>
      </x:c>
      <x:c r="T39" s="162">
        <x:v>20</x:v>
      </x:c>
      <x:c r="U39" s="112"/>
      <x:c r="V39" s="162"/>
      <x:c r="W39" s="112"/>
      <x:c r="X39" s="112">
        <x:v>5</x:v>
      </x:c>
      <x:c r="Y39" s="112"/>
      <x:c r="Z39" s="112"/>
      <x:c r="AA39" s="112"/>
      <x:c r="AB39" s="112"/>
      <x:c r="AC39" s="112">
        <x:v>1</x:v>
      </x:c>
      <x:c r="AD39" s="112"/>
      <x:c r="AE39" s="112"/>
      <x:c r="AF39" s="112"/>
      <x:c r="AG39" s="112">
        <x:v>1</x:v>
      </x:c>
      <x:c r="AH39" s="112"/>
      <x:c r="AI39" s="112"/>
      <x:c r="AJ39" s="112"/>
      <x:c r="AK39" s="112"/>
      <x:c r="AL39" s="596" t="s">
        <x:v>1851</x:v>
      </x:c>
      <x:c r="AM39" s="112"/>
      <x:c r="AN39" s="162"/>
      <x:c r="AO39" s="112"/>
      <x:c r="AP39" s="112"/>
      <x:c r="AQ39" s="112"/>
      <x:c r="AR39" s="162"/>
      <x:c r="AS39" s="112"/>
      <x:c r="AT39" s="162"/>
      <x:c r="AU39" s="112"/>
      <x:c r="AV39" s="112"/>
      <x:c r="AW39" s="112"/>
      <x:c r="AX39" s="112"/>
      <x:c r="AY39" s="112"/>
      <x:c r="AZ39" s="112"/>
      <x:c r="BA39" s="162"/>
      <x:c r="BB39" s="112"/>
      <x:c r="BC39" s="112"/>
      <x:c r="BD39" s="112"/>
      <x:c r="BE39" s="112">
        <x:v>3</x:v>
      </x:c>
      <x:c r="BF39" s="112">
        <x:v>3</x:v>
      </x:c>
      <x:c r="BG39" s="112"/>
      <x:c r="BH39" s="112"/>
      <x:c r="BI39" s="112"/>
      <x:c r="BJ39" s="162"/>
      <x:c r="BK39" s="112"/>
      <x:c r="BL39" s="162"/>
      <x:c r="BM39" s="112"/>
      <x:c r="BN39" s="162"/>
      <x:c r="BO39" s="112"/>
      <x:c r="BP39" s="162"/>
      <x:c r="BQ39" s="112"/>
      <x:c r="BR39" s="112"/>
      <x:c r="BS39" s="112"/>
      <x:c r="BT39" s="112"/>
      <x:c r="BU39" s="112"/>
      <x:c r="BV39" s="596" t="s">
        <x:v>1851</x:v>
      </x:c>
      <x:c r="BW39" s="112"/>
      <x:c r="BX39" s="112"/>
      <x:c r="BY39" s="162"/>
      <x:c r="BZ39" s="112"/>
      <x:c r="CA39" s="162"/>
      <x:c r="CB39" s="112"/>
      <x:c r="CC39" s="162"/>
      <x:c r="CD39" s="112"/>
      <x:c r="CE39" s="112"/>
      <x:c r="CF39" s="162"/>
      <x:c r="CG39" s="112"/>
      <x:c r="CH39" s="112"/>
      <x:c r="CI39" s="112"/>
      <x:c r="CJ39" s="112">
        <x:v>1</x:v>
      </x:c>
      <x:c r="CK39" s="112"/>
      <x:c r="CL39" s="112"/>
      <x:c r="CM39" s="112"/>
      <x:c r="CN39" s="112"/>
      <x:c r="CO39" s="112"/>
      <x:c r="CP39" s="162"/>
      <x:c r="CQ39" s="112">
        <x:v>1</x:v>
      </x:c>
      <x:c r="CR39" s="162">
        <x:v>56</x:v>
      </x:c>
      <x:c r="CS39" s="112">
        <x:v>2</x:v>
      </x:c>
      <x:c r="CT39" s="112">
        <x:v>1</x:v>
      </x:c>
      <x:c r="CU39" s="112"/>
      <x:c r="CV39" s="112"/>
      <x:c r="CW39" s="112"/>
      <x:c r="CX39" s="112"/>
      <x:c r="CY39" s="596" t="s">
        <x:v>1851</x:v>
      </x:c>
      <x:c r="CZ39" s="599"/>
      <x:c r="DA39" s="600"/>
      <x:c r="DB39" s="599"/>
      <x:c r="DC39" s="600"/>
      <x:c r="DD39" s="599"/>
      <x:c r="DE39" s="600"/>
      <x:c r="DF39" s="599"/>
      <x:c r="DG39" s="600"/>
    </x:row>
    <x:row r="40" spans="1:111" s="21" customFormat="1" ht="30" customHeight="1">
      <x:c r="A40" s="596" t="s">
        <x:v>1311</x:v>
      </x:c>
      <x:c r="B40" s="112"/>
      <x:c r="C40" s="162"/>
      <x:c r="D40" s="112"/>
      <x:c r="E40" s="162"/>
      <x:c r="F40" s="112"/>
      <x:c r="G40" s="162"/>
      <x:c r="H40" s="112"/>
      <x:c r="I40" s="162"/>
      <x:c r="J40" s="112"/>
      <x:c r="K40" s="112"/>
      <x:c r="L40" s="162"/>
      <x:c r="M40" s="112"/>
      <x:c r="N40" s="112"/>
      <x:c r="O40" s="112"/>
      <x:c r="P40" s="112"/>
      <x:c r="Q40" s="112"/>
      <x:c r="R40" s="162"/>
      <x:c r="S40" s="112"/>
      <x:c r="T40" s="162"/>
      <x:c r="U40" s="112"/>
      <x:c r="V40" s="162"/>
      <x:c r="W40" s="112"/>
      <x:c r="X40" s="112">
        <x:v>2</x:v>
      </x:c>
      <x:c r="Y40" s="112"/>
      <x:c r="Z40" s="112"/>
      <x:c r="AA40" s="112">
        <x:v>1</x:v>
      </x:c>
      <x:c r="AB40" s="112"/>
      <x:c r="AC40" s="112"/>
      <x:c r="AD40" s="112">
        <x:v>2</x:v>
      </x:c>
      <x:c r="AE40" s="112"/>
      <x:c r="AF40" s="112"/>
      <x:c r="AG40" s="112">
        <x:v>1</x:v>
      </x:c>
      <x:c r="AH40" s="112"/>
      <x:c r="AI40" s="112"/>
      <x:c r="AJ40" s="112">
        <x:v>1</x:v>
      </x:c>
      <x:c r="AK40" s="112">
        <x:v>1</x:v>
      </x:c>
      <x:c r="AL40" s="596" t="s">
        <x:v>1311</x:v>
      </x:c>
      <x:c r="AM40" s="112"/>
      <x:c r="AN40" s="162"/>
      <x:c r="AO40" s="112"/>
      <x:c r="AP40" s="112"/>
      <x:c r="AQ40" s="112"/>
      <x:c r="AR40" s="162"/>
      <x:c r="AS40" s="112"/>
      <x:c r="AT40" s="162"/>
      <x:c r="AU40" s="112"/>
      <x:c r="AV40" s="112"/>
      <x:c r="AW40" s="112"/>
      <x:c r="AX40" s="112"/>
      <x:c r="AY40" s="112"/>
      <x:c r="AZ40" s="112"/>
      <x:c r="BA40" s="162"/>
      <x:c r="BB40" s="112"/>
      <x:c r="BC40" s="112"/>
      <x:c r="BD40" s="112"/>
      <x:c r="BE40" s="112">
        <x:v>4</x:v>
      </x:c>
      <x:c r="BF40" s="112">
        <x:v>8</x:v>
      </x:c>
      <x:c r="BG40" s="112"/>
      <x:c r="BH40" s="112"/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596" t="s">
        <x:v>1311</x:v>
      </x:c>
      <x:c r="BW40" s="112"/>
      <x:c r="BX40" s="112"/>
      <x:c r="BY40" s="162"/>
      <x:c r="BZ40" s="112"/>
      <x:c r="CA40" s="162"/>
      <x:c r="CB40" s="112"/>
      <x:c r="CC40" s="162"/>
      <x:c r="CD40" s="112"/>
      <x:c r="CE40" s="112"/>
      <x:c r="CF40" s="162"/>
      <x:c r="CG40" s="112"/>
      <x:c r="CH40" s="112"/>
      <x:c r="CI40" s="112"/>
      <x:c r="CJ40" s="112">
        <x:v>1</x:v>
      </x:c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72</x:v>
      </x:c>
      <x:c r="CS40" s="112">
        <x:v>4</x:v>
      </x:c>
      <x:c r="CT40" s="112">
        <x:v>1</x:v>
      </x:c>
      <x:c r="CU40" s="112"/>
      <x:c r="CV40" s="112"/>
      <x:c r="CW40" s="112"/>
      <x:c r="CX40" s="112"/>
      <x:c r="CY40" s="596" t="s">
        <x:v>1311</x:v>
      </x:c>
      <x:c r="CZ40" s="599"/>
      <x:c r="DA40" s="600"/>
      <x:c r="DB40" s="599"/>
      <x:c r="DC40" s="600"/>
      <x:c r="DD40" s="599"/>
      <x:c r="DE40" s="600"/>
      <x:c r="DF40" s="599"/>
      <x:c r="DG40" s="600"/>
    </x:row>
    <x:row r="41" spans="1:111" s="21" customFormat="1" ht="30" customHeight="1">
      <x:c r="A41" s="596" t="s">
        <x:v>1390</x:v>
      </x:c>
      <x:c r="B41" s="112"/>
      <x:c r="C41" s="162"/>
      <x:c r="D41" s="112"/>
      <x:c r="E41" s="162"/>
      <x:c r="F41" s="112"/>
      <x:c r="G41" s="162"/>
      <x:c r="H41" s="112"/>
      <x:c r="I41" s="162"/>
      <x:c r="J41" s="112"/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/>
      <x:c r="V41" s="162"/>
      <x:c r="W41" s="112"/>
      <x:c r="X41" s="112">
        <x:v>2</x:v>
      </x:c>
      <x:c r="Y41" s="112"/>
      <x:c r="Z41" s="112"/>
      <x:c r="AA41" s="112"/>
      <x:c r="AB41" s="112"/>
      <x:c r="AC41" s="112"/>
      <x:c r="AD41" s="112"/>
      <x:c r="AE41" s="112"/>
      <x:c r="AF41" s="112"/>
      <x:c r="AG41" s="112">
        <x:v>1</x:v>
      </x:c>
      <x:c r="AH41" s="112"/>
      <x:c r="AI41" s="112"/>
      <x:c r="AJ41" s="112">
        <x:v>1</x:v>
      </x:c>
      <x:c r="AK41" s="112">
        <x:v>3</x:v>
      </x:c>
      <x:c r="AL41" s="596" t="s">
        <x:v>1390</x:v>
      </x:c>
      <x:c r="AM41" s="112"/>
      <x:c r="AN41" s="162"/>
      <x:c r="AO41" s="112"/>
      <x:c r="AP41" s="112"/>
      <x:c r="AQ41" s="112"/>
      <x:c r="AR41" s="162"/>
      <x:c r="AS41" s="112"/>
      <x:c r="AT41" s="162"/>
      <x:c r="AU41" s="112"/>
      <x:c r="AV41" s="112"/>
      <x:c r="AW41" s="112"/>
      <x:c r="AX41" s="112"/>
      <x:c r="AY41" s="112"/>
      <x:c r="AZ41" s="112"/>
      <x:c r="BA41" s="162"/>
      <x:c r="BB41" s="112"/>
      <x:c r="BC41" s="112"/>
      <x:c r="BD41" s="112"/>
      <x:c r="BE41" s="112"/>
      <x:c r="BF41" s="112"/>
      <x:c r="BG41" s="112"/>
      <x:c r="BH41" s="112"/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596" t="s">
        <x:v>1390</x:v>
      </x:c>
      <x:c r="BW41" s="112"/>
      <x:c r="BX41" s="112"/>
      <x:c r="BY41" s="162"/>
      <x:c r="BZ41" s="112"/>
      <x:c r="CA41" s="162"/>
      <x:c r="CB41" s="112"/>
      <x:c r="CC41" s="162"/>
      <x:c r="CD41" s="112"/>
      <x:c r="CE41" s="112"/>
      <x:c r="CF41" s="162"/>
      <x:c r="CG41" s="112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22</x:v>
      </x:c>
      <x:c r="CS41" s="112"/>
      <x:c r="CT41" s="112">
        <x:v>1</x:v>
      </x:c>
      <x:c r="CU41" s="112"/>
      <x:c r="CV41" s="112"/>
      <x:c r="CW41" s="112"/>
      <x:c r="CX41" s="112"/>
      <x:c r="CY41" s="596" t="s">
        <x:v>1390</x:v>
      </x:c>
      <x:c r="CZ41" s="599"/>
      <x:c r="DA41" s="600"/>
      <x:c r="DB41" s="599"/>
      <x:c r="DC41" s="600"/>
      <x:c r="DD41" s="599"/>
      <x:c r="DE41" s="600"/>
      <x:c r="DF41" s="599"/>
      <x:c r="DG41" s="600"/>
    </x:row>
    <x:row r="42" spans="1:111" s="21" customFormat="1" ht="30" customHeight="1">
      <x:c r="A42" s="596" t="s">
        <x:v>1524</x:v>
      </x:c>
      <x:c r="B42" s="112"/>
      <x:c r="C42" s="162"/>
      <x:c r="D42" s="112"/>
      <x:c r="E42" s="162"/>
      <x:c r="F42" s="112"/>
      <x:c r="G42" s="162"/>
      <x:c r="H42" s="112"/>
      <x:c r="I42" s="162"/>
      <x:c r="J42" s="112">
        <x:v>1</x:v>
      </x:c>
      <x:c r="K42" s="112"/>
      <x:c r="L42" s="162"/>
      <x:c r="M42" s="112"/>
      <x:c r="N42" s="112"/>
      <x:c r="O42" s="112"/>
      <x:c r="P42" s="112"/>
      <x:c r="Q42" s="112"/>
      <x:c r="R42" s="162"/>
      <x:c r="S42" s="112"/>
      <x:c r="T42" s="162"/>
      <x:c r="U42" s="112"/>
      <x:c r="V42" s="162"/>
      <x:c r="W42" s="112"/>
      <x:c r="X42" s="112">
        <x:v>2</x:v>
      </x:c>
      <x:c r="Y42" s="112"/>
      <x:c r="Z42" s="112"/>
      <x:c r="AA42" s="112">
        <x:v>1</x:v>
      </x:c>
      <x:c r="AB42" s="112"/>
      <x:c r="AC42" s="112"/>
      <x:c r="AD42" s="112"/>
      <x:c r="AE42" s="112"/>
      <x:c r="AF42" s="112"/>
      <x:c r="AG42" s="112"/>
      <x:c r="AH42" s="112"/>
      <x:c r="AI42" s="112"/>
      <x:c r="AJ42" s="112">
        <x:v>1</x:v>
      </x:c>
      <x:c r="AK42" s="112">
        <x:v>2</x:v>
      </x:c>
      <x:c r="AL42" s="596" t="s">
        <x:v>1524</x:v>
      </x:c>
      <x:c r="AM42" s="112"/>
      <x:c r="AN42" s="162"/>
      <x:c r="AO42" s="112"/>
      <x:c r="AP42" s="112"/>
      <x:c r="AQ42" s="112"/>
      <x:c r="AR42" s="162"/>
      <x:c r="AS42" s="112"/>
      <x:c r="AT42" s="162"/>
      <x:c r="AU42" s="112"/>
      <x:c r="AV42" s="112"/>
      <x:c r="AW42" s="112"/>
      <x:c r="AX42" s="112"/>
      <x:c r="AY42" s="112"/>
      <x:c r="AZ42" s="112"/>
      <x:c r="BA42" s="162"/>
      <x:c r="BB42" s="112"/>
      <x:c r="BC42" s="112"/>
      <x:c r="BD42" s="112"/>
      <x:c r="BE42" s="112">
        <x:v>3</x:v>
      </x:c>
      <x:c r="BF42" s="112">
        <x:v>3</x:v>
      </x:c>
      <x:c r="BG42" s="112"/>
      <x:c r="BH42" s="112"/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596" t="s">
        <x:v>1524</x:v>
      </x:c>
      <x:c r="BW42" s="112"/>
      <x:c r="BX42" s="112"/>
      <x:c r="BY42" s="162"/>
      <x:c r="BZ42" s="112"/>
      <x:c r="CA42" s="162"/>
      <x:c r="CB42" s="112"/>
      <x:c r="CC42" s="162"/>
      <x:c r="CD42" s="112"/>
      <x:c r="CE42" s="112">
        <x:v>1</x:v>
      </x:c>
      <x:c r="CF42" s="162">
        <x:v>15.5</x:v>
      </x:c>
      <x:c r="CG42" s="112"/>
      <x:c r="CH42" s="112"/>
      <x:c r="CI42" s="112"/>
      <x:c r="CJ42" s="112"/>
      <x:c r="CK42" s="112"/>
      <x:c r="CL42" s="112"/>
      <x:c r="CM42" s="112"/>
      <x:c r="CN42" s="112"/>
      <x:c r="CO42" s="112"/>
      <x:c r="CP42" s="162"/>
      <x:c r="CQ42" s="112">
        <x:v>1</x:v>
      </x:c>
      <x:c r="CR42" s="162">
        <x:v>86</x:v>
      </x:c>
      <x:c r="CS42" s="112">
        <x:v>3</x:v>
      </x:c>
      <x:c r="CT42" s="112">
        <x:v>1</x:v>
      </x:c>
      <x:c r="CU42" s="112">
        <x:v>1</x:v>
      </x:c>
      <x:c r="CV42" s="112">
        <x:v>1</x:v>
      </x:c>
      <x:c r="CW42" s="112"/>
      <x:c r="CX42" s="112"/>
      <x:c r="CY42" s="596" t="s">
        <x:v>1524</x:v>
      </x:c>
      <x:c r="CZ42" s="599">
        <x:v>1</x:v>
      </x:c>
      <x:c r="DA42" s="600">
        <x:v>15.5</x:v>
      </x:c>
      <x:c r="DB42" s="599"/>
      <x:c r="DC42" s="600"/>
      <x:c r="DD42" s="599"/>
      <x:c r="DE42" s="600"/>
      <x:c r="DF42" s="599"/>
      <x:c r="DG42" s="600"/>
    </x:row>
    <x:row r="43" spans="1:111" s="21" customFormat="1" ht="30" customHeight="1">
      <x:c r="A43" s="596" t="s">
        <x:v>1378</x:v>
      </x:c>
      <x:c r="B43" s="112"/>
      <x:c r="C43" s="162"/>
      <x:c r="D43" s="112"/>
      <x:c r="E43" s="162"/>
      <x:c r="F43" s="112"/>
      <x:c r="G43" s="162"/>
      <x:c r="H43" s="112"/>
      <x:c r="I43" s="162"/>
      <x:c r="J43" s="112"/>
      <x:c r="K43" s="112"/>
      <x:c r="L43" s="162"/>
      <x:c r="M43" s="112"/>
      <x:c r="N43" s="112"/>
      <x:c r="O43" s="112"/>
      <x:c r="P43" s="112"/>
      <x:c r="Q43" s="112"/>
      <x:c r="R43" s="162"/>
      <x:c r="S43" s="112"/>
      <x:c r="T43" s="162"/>
      <x:c r="U43" s="112"/>
      <x:c r="V43" s="162"/>
      <x:c r="W43" s="112"/>
      <x:c r="X43" s="112">
        <x:v>7</x:v>
      </x:c>
      <x:c r="Y43" s="112"/>
      <x:c r="Z43" s="112"/>
      <x:c r="AA43" s="112">
        <x:v>1</x:v>
      </x:c>
      <x:c r="AB43" s="112">
        <x:v>1</x:v>
      </x:c>
      <x:c r="AC43" s="112">
        <x:v>1</x:v>
      </x:c>
      <x:c r="AD43" s="112"/>
      <x:c r="AE43" s="112"/>
      <x:c r="AF43" s="112"/>
      <x:c r="AG43" s="112">
        <x:v>1</x:v>
      </x:c>
      <x:c r="AH43" s="112"/>
      <x:c r="AI43" s="112"/>
      <x:c r="AJ43" s="112">
        <x:v>1</x:v>
      </x:c>
      <x:c r="AK43" s="112">
        <x:v>3</x:v>
      </x:c>
      <x:c r="AL43" s="596" t="s">
        <x:v>1378</x:v>
      </x:c>
      <x:c r="AM43" s="112"/>
      <x:c r="AN43" s="162"/>
      <x:c r="AO43" s="112"/>
      <x:c r="AP43" s="112"/>
      <x:c r="AQ43" s="112"/>
      <x:c r="AR43" s="162"/>
      <x:c r="AS43" s="112"/>
      <x:c r="AT43" s="162"/>
      <x:c r="AU43" s="112"/>
      <x:c r="AV43" s="112"/>
      <x:c r="AW43" s="112"/>
      <x:c r="AX43" s="112"/>
      <x:c r="AY43" s="112"/>
      <x:c r="AZ43" s="112"/>
      <x:c r="BA43" s="162"/>
      <x:c r="BB43" s="112"/>
      <x:c r="BC43" s="112"/>
      <x:c r="BD43" s="112"/>
      <x:c r="BE43" s="112">
        <x:v>2</x:v>
      </x:c>
      <x:c r="BF43" s="112">
        <x:v>2</x:v>
      </x:c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596" t="s">
        <x:v>1378</x:v>
      </x:c>
      <x:c r="BW43" s="112"/>
      <x:c r="BX43" s="112"/>
      <x:c r="BY43" s="162"/>
      <x:c r="BZ43" s="112"/>
      <x:c r="CA43" s="162"/>
      <x:c r="CB43" s="112"/>
      <x:c r="CC43" s="162"/>
      <x:c r="CD43" s="112"/>
      <x:c r="CE43" s="112"/>
      <x:c r="CF43" s="162"/>
      <x:c r="CG43" s="112"/>
      <x:c r="CH43" s="112"/>
      <x:c r="CI43" s="112"/>
      <x:c r="CJ43" s="112"/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40</x:v>
      </x:c>
      <x:c r="CS43" s="112">
        <x:v>5</x:v>
      </x:c>
      <x:c r="CT43" s="112">
        <x:v>1</x:v>
      </x:c>
      <x:c r="CU43" s="112"/>
      <x:c r="CV43" s="112"/>
      <x:c r="CW43" s="112"/>
      <x:c r="CX43" s="112"/>
      <x:c r="CY43" s="596" t="s">
        <x:v>1378</x:v>
      </x:c>
      <x:c r="CZ43" s="599"/>
      <x:c r="DA43" s="600"/>
      <x:c r="DB43" s="599"/>
      <x:c r="DC43" s="600"/>
      <x:c r="DD43" s="599"/>
      <x:c r="DE43" s="600"/>
      <x:c r="DF43" s="599"/>
      <x:c r="DG43" s="600"/>
    </x:row>
    <x:row r="44" spans="1:111" s="21" customFormat="1" ht="30" customHeight="1">
      <x:c r="A44" s="596" t="s">
        <x:v>1046</x:v>
      </x:c>
      <x:c r="B44" s="112"/>
      <x:c r="C44" s="162"/>
      <x:c r="D44" s="112"/>
      <x:c r="E44" s="162"/>
      <x:c r="F44" s="112"/>
      <x:c r="G44" s="162"/>
      <x:c r="H44" s="112"/>
      <x:c r="I44" s="162"/>
      <x:c r="J44" s="112"/>
      <x:c r="K44" s="112"/>
      <x:c r="L44" s="162"/>
      <x:c r="M44" s="112"/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3</x:v>
      </x:c>
      <x:c r="Y44" s="112"/>
      <x:c r="Z44" s="112"/>
      <x:c r="AA44" s="112"/>
      <x:c r="AB44" s="112"/>
      <x:c r="AC44" s="112">
        <x:v>1</x:v>
      </x:c>
      <x:c r="AD44" s="112"/>
      <x:c r="AE44" s="112"/>
      <x:c r="AF44" s="112"/>
      <x:c r="AG44" s="112">
        <x:v>1</x:v>
      </x:c>
      <x:c r="AH44" s="112"/>
      <x:c r="AI44" s="112"/>
      <x:c r="AJ44" s="112">
        <x:v>1</x:v>
      </x:c>
      <x:c r="AK44" s="112">
        <x:v>2</x:v>
      </x:c>
      <x:c r="AL44" s="596" t="s">
        <x:v>1046</x:v>
      </x:c>
      <x:c r="AM44" s="112"/>
      <x:c r="AN44" s="162"/>
      <x:c r="AO44" s="112"/>
      <x:c r="AP44" s="112"/>
      <x:c r="AQ44" s="112"/>
      <x:c r="AR44" s="162"/>
      <x:c r="AS44" s="112"/>
      <x:c r="AT44" s="162"/>
      <x:c r="AU44" s="112"/>
      <x:c r="AV44" s="112"/>
      <x:c r="AW44" s="112"/>
      <x:c r="AX44" s="112"/>
      <x:c r="AY44" s="112"/>
      <x:c r="AZ44" s="112"/>
      <x:c r="BA44" s="162"/>
      <x:c r="BB44" s="112"/>
      <x:c r="BC44" s="112"/>
      <x:c r="BD44" s="112"/>
      <x:c r="BE44" s="112"/>
      <x:c r="BF44" s="112"/>
      <x:c r="BG44" s="112"/>
      <x:c r="BH44" s="112"/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596" t="s">
        <x:v>1046</x:v>
      </x:c>
      <x:c r="BW44" s="112"/>
      <x:c r="BX44" s="112"/>
      <x:c r="BY44" s="162"/>
      <x:c r="BZ44" s="112"/>
      <x:c r="CA44" s="162"/>
      <x:c r="CB44" s="112"/>
      <x:c r="CC44" s="162"/>
      <x:c r="CD44" s="112"/>
      <x:c r="CE44" s="112"/>
      <x:c r="CF44" s="162"/>
      <x:c r="CG44" s="112"/>
      <x:c r="CH44" s="112"/>
      <x:c r="CI44" s="112"/>
      <x:c r="CJ44" s="112">
        <x:v>1</x:v>
      </x:c>
      <x:c r="CK44" s="112"/>
      <x:c r="CL44" s="112"/>
      <x:c r="CM44" s="112"/>
      <x:c r="CN44" s="112"/>
      <x:c r="CO44" s="112"/>
      <x:c r="CP44" s="162"/>
      <x:c r="CQ44" s="112"/>
      <x:c r="CR44" s="162"/>
      <x:c r="CS44" s="112">
        <x:v>2</x:v>
      </x:c>
      <x:c r="CT44" s="112">
        <x:v>1</x:v>
      </x:c>
      <x:c r="CU44" s="112"/>
      <x:c r="CV44" s="112"/>
      <x:c r="CW44" s="112"/>
      <x:c r="CX44" s="112"/>
      <x:c r="CY44" s="596" t="s">
        <x:v>1046</x:v>
      </x:c>
      <x:c r="CZ44" s="599"/>
      <x:c r="DA44" s="600"/>
      <x:c r="DB44" s="599"/>
      <x:c r="DC44" s="600"/>
      <x:c r="DD44" s="599"/>
      <x:c r="DE44" s="600"/>
      <x:c r="DF44" s="599"/>
      <x:c r="DG44" s="600"/>
    </x:row>
    <x:row r="45" spans="1:111" s="21" customFormat="1" ht="30" customHeight="1">
      <x:c r="A45" s="596" t="s">
        <x:v>1033</x:v>
      </x:c>
      <x:c r="B45" s="112"/>
      <x:c r="C45" s="162"/>
      <x:c r="D45" s="112"/>
      <x:c r="E45" s="162"/>
      <x:c r="F45" s="112"/>
      <x:c r="G45" s="162"/>
      <x:c r="H45" s="537"/>
      <x:c r="I45" s="162"/>
      <x:c r="J45" s="112"/>
      <x:c r="K45" s="112"/>
      <x:c r="L45" s="162"/>
      <x:c r="M45" s="112"/>
      <x:c r="N45" s="112"/>
      <x:c r="O45" s="112"/>
      <x:c r="P45" s="112"/>
      <x:c r="Q45" s="537"/>
      <x:c r="R45" s="162"/>
      <x:c r="S45" s="112">
        <x:v>1</x:v>
      </x:c>
      <x:c r="T45" s="162">
        <x:v>16</x:v>
      </x:c>
      <x:c r="U45" s="112"/>
      <x:c r="V45" s="162"/>
      <x:c r="W45" s="112"/>
      <x:c r="X45" s="112">
        <x:v>46</x:v>
      </x:c>
      <x:c r="Y45" s="112"/>
      <x:c r="Z45" s="112"/>
      <x:c r="AA45" s="112">
        <x:v>2</x:v>
      </x:c>
      <x:c r="AB45" s="112"/>
      <x:c r="AC45" s="112"/>
      <x:c r="AD45" s="112">
        <x:v>2</x:v>
      </x:c>
      <x:c r="AE45" s="112"/>
      <x:c r="AF45" s="112"/>
      <x:c r="AG45" s="112">
        <x:v>2</x:v>
      </x:c>
      <x:c r="AH45" s="112"/>
      <x:c r="AI45" s="112"/>
      <x:c r="AJ45" s="112">
        <x:v>1</x:v>
      </x:c>
      <x:c r="AK45" s="112">
        <x:v>3</x:v>
      </x:c>
      <x:c r="AL45" s="596" t="s">
        <x:v>1033</x:v>
      </x:c>
      <x:c r="AM45" s="112">
        <x:v>1</x:v>
      </x:c>
      <x:c r="AN45" s="162">
        <x:v>1800</x:v>
      </x:c>
      <x:c r="AO45" s="112"/>
      <x:c r="AP45" s="112"/>
      <x:c r="AQ45" s="112"/>
      <x:c r="AR45" s="162"/>
      <x:c r="AS45" s="112"/>
      <x:c r="AT45" s="162"/>
      <x:c r="AU45" s="112"/>
      <x:c r="AV45" s="112"/>
      <x:c r="AW45" s="112"/>
      <x:c r="AX45" s="112">
        <x:v>1</x:v>
      </x:c>
      <x:c r="AY45" s="112"/>
      <x:c r="AZ45" s="112">
        <x:v>1</x:v>
      </x:c>
      <x:c r="BA45" s="162">
        <x:v>4</x:v>
      </x:c>
      <x:c r="BB45" s="112"/>
      <x:c r="BC45" s="112"/>
      <x:c r="BD45" s="537"/>
      <x:c r="BE45" s="112">
        <x:v>15</x:v>
      </x:c>
      <x:c r="BF45" s="112">
        <x:v>15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596" t="s">
        <x:v>1033</x:v>
      </x:c>
      <x:c r="BW45" s="112"/>
      <x:c r="BX45" s="112"/>
      <x:c r="BY45" s="162"/>
      <x:c r="BZ45" s="112"/>
      <x:c r="CA45" s="162"/>
      <x:c r="CB45" s="112"/>
      <x:c r="CC45" s="162"/>
      <x:c r="CD45" s="112"/>
      <x:c r="CE45" s="112">
        <x:v>1</x:v>
      </x:c>
      <x:c r="CF45" s="162">
        <x:v>49</x:v>
      </x:c>
      <x:c r="CG45" s="112"/>
      <x:c r="CH45" s="537"/>
      <x:c r="CI45" s="112"/>
      <x:c r="CJ45" s="112">
        <x:v>1</x:v>
      </x:c>
      <x:c r="CK45" s="112"/>
      <x:c r="CL45" s="112"/>
      <x:c r="CM45" s="112"/>
      <x:c r="CN45" s="112"/>
      <x:c r="CO45" s="112">
        <x:v>1</x:v>
      </x:c>
      <x:c r="CP45" s="162">
        <x:v>50</x:v>
      </x:c>
      <x:c r="CQ45" s="112">
        <x:v>1</x:v>
      </x:c>
      <x:c r="CR45" s="162">
        <x:v>95</x:v>
      </x:c>
      <x:c r="CS45" s="112">
        <x:v>35</x:v>
      </x:c>
      <x:c r="CT45" s="112">
        <x:v>2</x:v>
      </x:c>
      <x:c r="CU45" s="112"/>
      <x:c r="CV45" s="112"/>
      <x:c r="CW45" s="112"/>
      <x:c r="CX45" s="112"/>
      <x:c r="CY45" s="596" t="s">
        <x:v>1033</x:v>
      </x:c>
      <x:c r="CZ45" s="599">
        <x:v>1</x:v>
      </x:c>
      <x:c r="DA45" s="600">
        <x:v>99</x:v>
      </x:c>
      <x:c r="DB45" s="599"/>
      <x:c r="DC45" s="600"/>
      <x:c r="DD45" s="599"/>
      <x:c r="DE45" s="600"/>
      <x:c r="DF45" s="599"/>
      <x:c r="DG45" s="600"/>
    </x:row>
    <x:row r="46" spans="1:111" s="21" customFormat="1" ht="30" customHeight="1">
      <x:c r="A46" s="596" t="s">
        <x:v>1062</x:v>
      </x:c>
      <x:c r="B46" s="112"/>
      <x:c r="C46" s="162"/>
      <x:c r="D46" s="112"/>
      <x:c r="E46" s="162"/>
      <x:c r="F46" s="112"/>
      <x:c r="G46" s="162"/>
      <x:c r="H46" s="112"/>
      <x:c r="I46" s="162"/>
      <x:c r="J46" s="112"/>
      <x:c r="K46" s="112"/>
      <x:c r="L46" s="162"/>
      <x:c r="M46" s="112"/>
      <x:c r="N46" s="112"/>
      <x:c r="O46" s="112"/>
      <x:c r="P46" s="112"/>
      <x:c r="Q46" s="112"/>
      <x:c r="R46" s="162"/>
      <x:c r="S46" s="112">
        <x:v>0</x:v>
      </x:c>
      <x:c r="T46" s="162">
        <x:v>0</x:v>
      </x:c>
      <x:c r="U46" s="112">
        <x:v>1</x:v>
      </x:c>
      <x:c r="V46" s="162">
        <x:v>31.949999999999999</x:v>
      </x:c>
      <x:c r="W46" s="112"/>
      <x:c r="X46" s="112">
        <x:v>3</x:v>
      </x:c>
      <x:c r="Y46" s="112"/>
      <x:c r="Z46" s="112"/>
      <x:c r="AA46" s="112"/>
      <x:c r="AB46" s="112"/>
      <x:c r="AC46" s="112"/>
      <x:c r="AD46" s="112">
        <x:v>1</x:v>
      </x:c>
      <x:c r="AE46" s="112"/>
      <x:c r="AF46" s="112"/>
      <x:c r="AG46" s="112">
        <x:v>1</x:v>
      </x:c>
      <x:c r="AH46" s="112"/>
      <x:c r="AI46" s="112"/>
      <x:c r="AJ46" s="112">
        <x:v>1</x:v>
      </x:c>
      <x:c r="AK46" s="112">
        <x:v>2</x:v>
      </x:c>
      <x:c r="AL46" s="596" t="s">
        <x:v>1062</x:v>
      </x:c>
      <x:c r="AM46" s="112"/>
      <x:c r="AN46" s="162"/>
      <x:c r="AO46" s="112"/>
      <x:c r="AP46" s="112"/>
      <x:c r="AQ46" s="112"/>
      <x:c r="AR46" s="162"/>
      <x:c r="AS46" s="112"/>
      <x:c r="AT46" s="162"/>
      <x:c r="AU46" s="112"/>
      <x:c r="AV46" s="112"/>
      <x:c r="AW46" s="112"/>
      <x:c r="AX46" s="112"/>
      <x:c r="AY46" s="112"/>
      <x:c r="AZ46" s="112"/>
      <x:c r="BA46" s="162"/>
      <x:c r="BB46" s="112"/>
      <x:c r="BC46" s="112"/>
      <x:c r="BD46" s="112"/>
      <x:c r="BE46" s="112">
        <x:v>2</x:v>
      </x:c>
      <x:c r="BF46" s="112">
        <x:v>4</x:v>
      </x:c>
      <x:c r="BG46" s="112"/>
      <x:c r="BH46" s="112"/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596" t="s">
        <x:v>1062</x:v>
      </x:c>
      <x:c r="BW46" s="112"/>
      <x:c r="BX46" s="112"/>
      <x:c r="BY46" s="162"/>
      <x:c r="BZ46" s="112"/>
      <x:c r="CA46" s="162"/>
      <x:c r="CB46" s="112"/>
      <x:c r="CC46" s="162"/>
      <x:c r="CD46" s="112"/>
      <x:c r="CE46" s="112"/>
      <x:c r="CF46" s="162"/>
      <x:c r="CG46" s="112"/>
      <x:c r="CH46" s="112"/>
      <x:c r="CI46" s="112"/>
      <x:c r="CJ46" s="112">
        <x:v>1</x:v>
      </x:c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34</x:v>
      </x:c>
      <x:c r="CS46" s="112">
        <x:v>3</x:v>
      </x:c>
      <x:c r="CT46" s="112">
        <x:v>1</x:v>
      </x:c>
      <x:c r="CU46" s="112">
        <x:v>1</x:v>
      </x:c>
      <x:c r="CV46" s="112"/>
      <x:c r="CW46" s="112"/>
      <x:c r="CX46" s="112"/>
      <x:c r="CY46" s="596" t="s">
        <x:v>1062</x:v>
      </x:c>
      <x:c r="CZ46" s="599">
        <x:v>1</x:v>
      </x:c>
      <x:c r="DA46" s="600">
        <x:v>31.949999999999999</x:v>
      </x:c>
      <x:c r="DB46" s="599"/>
      <x:c r="DC46" s="600"/>
      <x:c r="DD46" s="599"/>
      <x:c r="DE46" s="600"/>
      <x:c r="DF46" s="599"/>
      <x:c r="DG46" s="600"/>
    </x:row>
    <x:row r="47" spans="1:111" s="21" customFormat="1" ht="30" customHeight="1">
      <x:c r="A47" s="596" t="s">
        <x:v>1116</x:v>
      </x:c>
      <x:c r="B47" s="112"/>
      <x:c r="C47" s="162"/>
      <x:c r="D47" s="112"/>
      <x:c r="E47" s="162"/>
      <x:c r="F47" s="112"/>
      <x:c r="G47" s="162"/>
      <x:c r="H47" s="112"/>
      <x:c r="I47" s="162"/>
      <x:c r="J47" s="112"/>
      <x:c r="K47" s="112"/>
      <x:c r="L47" s="162"/>
      <x:c r="M47" s="112"/>
      <x:c r="N47" s="112"/>
      <x:c r="O47" s="112"/>
      <x:c r="P47" s="112"/>
      <x:c r="Q47" s="112"/>
      <x:c r="R47" s="162"/>
      <x:c r="S47" s="112"/>
      <x:c r="T47" s="162"/>
      <x:c r="U47" s="112"/>
      <x:c r="V47" s="162"/>
      <x:c r="W47" s="112"/>
      <x:c r="X47" s="112">
        <x:v>3</x:v>
      </x:c>
      <x:c r="Y47" s="112"/>
      <x:c r="Z47" s="112"/>
      <x:c r="AA47" s="112">
        <x:v>1</x:v>
      </x:c>
      <x:c r="AB47" s="112"/>
      <x:c r="AC47" s="112"/>
      <x:c r="AD47" s="112"/>
      <x:c r="AE47" s="112"/>
      <x:c r="AF47" s="112"/>
      <x:c r="AG47" s="112">
        <x:v>1</x:v>
      </x:c>
      <x:c r="AH47" s="112"/>
      <x:c r="AI47" s="112"/>
      <x:c r="AJ47" s="112"/>
      <x:c r="AK47" s="112"/>
      <x:c r="AL47" s="596" t="s">
        <x:v>1116</x:v>
      </x:c>
      <x:c r="AM47" s="112"/>
      <x:c r="AN47" s="162"/>
      <x:c r="AO47" s="112"/>
      <x:c r="AP47" s="112"/>
      <x:c r="AQ47" s="112"/>
      <x:c r="AR47" s="162"/>
      <x:c r="AS47" s="112"/>
      <x:c r="AT47" s="162"/>
      <x:c r="AU47" s="112"/>
      <x:c r="AV47" s="112"/>
      <x:c r="AW47" s="112"/>
      <x:c r="AX47" s="112"/>
      <x:c r="AY47" s="112"/>
      <x:c r="AZ47" s="112"/>
      <x:c r="BA47" s="162"/>
      <x:c r="BB47" s="112"/>
      <x:c r="BC47" s="112"/>
      <x:c r="BD47" s="112"/>
      <x:c r="BE47" s="112">
        <x:v>7</x:v>
      </x:c>
      <x:c r="BF47" s="112">
        <x:v>7</x:v>
      </x:c>
      <x:c r="BG47" s="112"/>
      <x:c r="BH47" s="112"/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596" t="s">
        <x:v>1116</x:v>
      </x:c>
      <x:c r="BW47" s="112"/>
      <x:c r="BX47" s="112"/>
      <x:c r="BY47" s="162"/>
      <x:c r="BZ47" s="112"/>
      <x:c r="CA47" s="162"/>
      <x:c r="CB47" s="112"/>
      <x:c r="CC47" s="162"/>
      <x:c r="CD47" s="112"/>
      <x:c r="CE47" s="112"/>
      <x:c r="CF47" s="162"/>
      <x:c r="CG47" s="112"/>
      <x:c r="CH47" s="112"/>
      <x:c r="CI47" s="112"/>
      <x:c r="CJ47" s="112">
        <x:v>1</x:v>
      </x:c>
      <x:c r="CK47" s="112"/>
      <x:c r="CL47" s="112"/>
      <x:c r="CM47" s="112"/>
      <x:c r="CN47" s="112"/>
      <x:c r="CO47" s="112"/>
      <x:c r="CP47" s="162"/>
      <x:c r="CQ47" s="112">
        <x:v>1</x:v>
      </x:c>
      <x:c r="CR47" s="162">
        <x:v>18</x:v>
      </x:c>
      <x:c r="CS47" s="112">
        <x:v>5</x:v>
      </x:c>
      <x:c r="CT47" s="112">
        <x:v>1</x:v>
      </x:c>
      <x:c r="CU47" s="112">
        <x:v>1</x:v>
      </x:c>
      <x:c r="CV47" s="112"/>
      <x:c r="CW47" s="112"/>
      <x:c r="CX47" s="112"/>
      <x:c r="CY47" s="596" t="s">
        <x:v>1116</x:v>
      </x:c>
      <x:c r="CZ47" s="599"/>
      <x:c r="DA47" s="600"/>
      <x:c r="DB47" s="599"/>
      <x:c r="DC47" s="600"/>
      <x:c r="DD47" s="599"/>
      <x:c r="DE47" s="600"/>
      <x:c r="DF47" s="599"/>
      <x:c r="DG47" s="600"/>
    </x:row>
    <x:row r="48" spans="1:111" s="21" customFormat="1" ht="30" customHeight="1">
      <x:c r="A48" s="596" t="s">
        <x:v>1058</x:v>
      </x:c>
      <x:c r="B48" s="112"/>
      <x:c r="C48" s="162"/>
      <x:c r="D48" s="112"/>
      <x:c r="E48" s="162"/>
      <x:c r="F48" s="112"/>
      <x:c r="G48" s="162"/>
      <x:c r="H48" s="112"/>
      <x:c r="I48" s="162"/>
      <x:c r="J48" s="112">
        <x:v>1</x:v>
      </x:c>
      <x:c r="K48" s="112"/>
      <x:c r="L48" s="162"/>
      <x:c r="M48" s="112"/>
      <x:c r="N48" s="112"/>
      <x:c r="O48" s="112"/>
      <x:c r="P48" s="112"/>
      <x:c r="Q48" s="112"/>
      <x:c r="R48" s="162"/>
      <x:c r="S48" s="112"/>
      <x:c r="T48" s="162"/>
      <x:c r="U48" s="112"/>
      <x:c r="V48" s="162"/>
      <x:c r="W48" s="112"/>
      <x:c r="X48" s="112">
        <x:v>2</x:v>
      </x:c>
      <x:c r="Y48" s="112"/>
      <x:c r="Z48" s="112"/>
      <x:c r="AA48" s="112">
        <x:v>1</x:v>
      </x:c>
      <x:c r="AB48" s="112"/>
      <x:c r="AC48" s="112"/>
      <x:c r="AD48" s="112"/>
      <x:c r="AE48" s="112"/>
      <x:c r="AF48" s="112"/>
      <x:c r="AG48" s="112">
        <x:v>1</x:v>
      </x:c>
      <x:c r="AH48" s="112"/>
      <x:c r="AI48" s="112"/>
      <x:c r="AJ48" s="112">
        <x:v>1</x:v>
      </x:c>
      <x:c r="AK48" s="112">
        <x:v>2</x:v>
      </x:c>
      <x:c r="AL48" s="596" t="s">
        <x:v>1058</x:v>
      </x:c>
      <x:c r="AM48" s="112"/>
      <x:c r="AN48" s="162"/>
      <x:c r="AO48" s="112"/>
      <x:c r="AP48" s="112"/>
      <x:c r="AQ48" s="112"/>
      <x:c r="AR48" s="162"/>
      <x:c r="AS48" s="112"/>
      <x:c r="AT48" s="162"/>
      <x:c r="AU48" s="112"/>
      <x:c r="AV48" s="112"/>
      <x:c r="AW48" s="112"/>
      <x:c r="AX48" s="112"/>
      <x:c r="AY48" s="112"/>
      <x:c r="AZ48" s="112"/>
      <x:c r="BA48" s="162"/>
      <x:c r="BB48" s="112"/>
      <x:c r="BC48" s="112"/>
      <x:c r="BD48" s="112"/>
      <x:c r="BE48" s="112">
        <x:v>3</x:v>
      </x:c>
      <x:c r="BF48" s="112">
        <x:v>3</x:v>
      </x:c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596" t="s">
        <x:v>1058</x:v>
      </x:c>
      <x:c r="BW48" s="112"/>
      <x:c r="BX48" s="112"/>
      <x:c r="BY48" s="162"/>
      <x:c r="BZ48" s="112"/>
      <x:c r="CA48" s="162"/>
      <x:c r="CB48" s="112"/>
      <x:c r="CC48" s="162"/>
      <x:c r="CD48" s="112"/>
      <x:c r="CE48" s="112"/>
      <x:c r="CF48" s="162"/>
      <x:c r="CG48" s="112"/>
      <x:c r="CH48" s="112"/>
      <x:c r="CI48" s="112"/>
      <x:c r="CJ48" s="112"/>
      <x:c r="CK48" s="112"/>
      <x:c r="CL48" s="112"/>
      <x:c r="CM48" s="112"/>
      <x:c r="CN48" s="112"/>
      <x:c r="CO48" s="112"/>
      <x:c r="CP48" s="162"/>
      <x:c r="CQ48" s="112">
        <x:v>1</x:v>
      </x:c>
      <x:c r="CR48" s="162">
        <x:v>60</x:v>
      </x:c>
      <x:c r="CS48" s="112">
        <x:v>5</x:v>
      </x:c>
      <x:c r="CT48" s="112">
        <x:v>1</x:v>
      </x:c>
      <x:c r="CU48" s="112"/>
      <x:c r="CV48" s="112"/>
      <x:c r="CW48" s="112"/>
      <x:c r="CX48" s="112"/>
      <x:c r="CY48" s="596" t="s">
        <x:v>1058</x:v>
      </x:c>
      <x:c r="CZ48" s="599"/>
      <x:c r="DA48" s="600"/>
      <x:c r="DB48" s="599"/>
      <x:c r="DC48" s="600"/>
      <x:c r="DD48" s="599"/>
      <x:c r="DE48" s="600"/>
      <x:c r="DF48" s="599"/>
      <x:c r="DG48" s="600"/>
    </x:row>
    <x:row r="49" spans="1:111" s="21" customFormat="1" ht="30" customHeight="1">
      <x:c r="A49" s="596" t="s">
        <x:v>1879</x:v>
      </x:c>
      <x:c r="B49" s="112"/>
      <x:c r="C49" s="162"/>
      <x:c r="D49" s="112"/>
      <x:c r="E49" s="162"/>
      <x:c r="F49" s="112"/>
      <x:c r="G49" s="162"/>
      <x:c r="H49" s="112"/>
      <x:c r="I49" s="162"/>
      <x:c r="J49" s="112"/>
      <x:c r="K49" s="112"/>
      <x:c r="L49" s="162"/>
      <x:c r="M49" s="112"/>
      <x:c r="N49" s="112"/>
      <x:c r="O49" s="112"/>
      <x:c r="P49" s="112"/>
      <x:c r="Q49" s="112"/>
      <x:c r="R49" s="162"/>
      <x:c r="S49" s="112">
        <x:v>1</x:v>
      </x:c>
      <x:c r="T49" s="162">
        <x:v>21</x:v>
      </x:c>
      <x:c r="U49" s="112"/>
      <x:c r="V49" s="162"/>
      <x:c r="W49" s="112"/>
      <x:c r="X49" s="112">
        <x:v>4</x:v>
      </x:c>
      <x:c r="Y49" s="112"/>
      <x:c r="Z49" s="112"/>
      <x:c r="AA49" s="112">
        <x:v>1</x:v>
      </x:c>
      <x:c r="AB49" s="112"/>
      <x:c r="AC49" s="112"/>
      <x:c r="AD49" s="112"/>
      <x:c r="AE49" s="112"/>
      <x:c r="AF49" s="112"/>
      <x:c r="AG49" s="112">
        <x:v>1</x:v>
      </x:c>
      <x:c r="AH49" s="112"/>
      <x:c r="AI49" s="112"/>
      <x:c r="AJ49" s="112"/>
      <x:c r="AK49" s="112"/>
      <x:c r="AL49" s="596" t="s">
        <x:v>1879</x:v>
      </x:c>
      <x:c r="AM49" s="112"/>
      <x:c r="AN49" s="162"/>
      <x:c r="AO49" s="112"/>
      <x:c r="AP49" s="112"/>
      <x:c r="AQ49" s="112"/>
      <x:c r="AR49" s="162"/>
      <x:c r="AS49" s="112"/>
      <x:c r="AT49" s="162"/>
      <x:c r="AU49" s="112"/>
      <x:c r="AV49" s="112"/>
      <x:c r="AW49" s="112"/>
      <x:c r="AX49" s="112"/>
      <x:c r="AY49" s="112"/>
      <x:c r="AZ49" s="112"/>
      <x:c r="BA49" s="162"/>
      <x:c r="BB49" s="112"/>
      <x:c r="BC49" s="112"/>
      <x:c r="BD49" s="112"/>
      <x:c r="BE49" s="112">
        <x:v>7</x:v>
      </x:c>
      <x:c r="BF49" s="112">
        <x:v>7</x:v>
      </x:c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596" t="s">
        <x:v>1879</x:v>
      </x:c>
      <x:c r="BW49" s="112"/>
      <x:c r="BX49" s="112"/>
      <x:c r="BY49" s="162"/>
      <x:c r="BZ49" s="112"/>
      <x:c r="CA49" s="162"/>
      <x:c r="CB49" s="112"/>
      <x:c r="CC49" s="162"/>
      <x:c r="CD49" s="112"/>
      <x:c r="CE49" s="112">
        <x:v>1</x:v>
      </x:c>
      <x:c r="CF49" s="162">
        <x:v>9.2400000000000002</x:v>
      </x:c>
      <x:c r="CG49" s="112"/>
      <x:c r="CH49" s="112"/>
      <x:c r="CI49" s="112"/>
      <x:c r="CJ49" s="112"/>
      <x:c r="CK49" s="112"/>
      <x:c r="CL49" s="112"/>
      <x:c r="CM49" s="112"/>
      <x:c r="CN49" s="112"/>
      <x:c r="CO49" s="112"/>
      <x:c r="CP49" s="162"/>
      <x:c r="CQ49" s="112">
        <x:v>1</x:v>
      </x:c>
      <x:c r="CR49" s="162">
        <x:v>32</x:v>
      </x:c>
      <x:c r="CS49" s="112">
        <x:v>4</x:v>
      </x:c>
      <x:c r="CT49" s="112">
        <x:v>1</x:v>
      </x:c>
      <x:c r="CU49" s="112"/>
      <x:c r="CV49" s="112"/>
      <x:c r="CW49" s="112"/>
      <x:c r="CX49" s="112"/>
      <x:c r="CY49" s="596" t="s">
        <x:v>1879</x:v>
      </x:c>
      <x:c r="CZ49" s="599">
        <x:v>1</x:v>
      </x:c>
      <x:c r="DA49" s="600">
        <x:v>9.2400000000000002</x:v>
      </x:c>
      <x:c r="DB49" s="599"/>
      <x:c r="DC49" s="600"/>
      <x:c r="DD49" s="599"/>
      <x:c r="DE49" s="600"/>
      <x:c r="DF49" s="599"/>
      <x:c r="DG49" s="600"/>
    </x:row>
    <x:row r="50" spans="1:111" s="21" customFormat="1" ht="30" customHeight="1">
      <x:c r="A50" s="353" t="s">
        <x:v>677</x:v>
      </x:c>
      <x:c r="B50" s="112">
        <x:f t="shared" ref="B50:AK50" si="33">SUM(B51:B51)</x:f>
        <x:v>0</x:v>
      </x:c>
      <x:c r="C50" s="162">
        <x:f t="shared" si="33"/>
        <x:v>0</x:v>
      </x:c>
      <x:c r="D50" s="112">
        <x:f t="shared" si="33"/>
        <x:v>0</x:v>
      </x:c>
      <x:c r="E50" s="162">
        <x:f t="shared" si="33"/>
        <x:v>0</x:v>
      </x:c>
      <x:c r="F50" s="112">
        <x:f t="shared" si="33"/>
        <x:v>0</x:v>
      </x:c>
      <x:c r="G50" s="162">
        <x:f t="shared" si="33"/>
        <x:v>0</x:v>
      </x:c>
      <x:c r="H50" s="112">
        <x:f t="shared" si="33"/>
        <x:v>0</x:v>
      </x:c>
      <x:c r="I50" s="162">
        <x:f t="shared" si="33"/>
        <x:v>0</x:v>
      </x:c>
      <x:c r="J50" s="112">
        <x:f t="shared" si="33"/>
        <x:v>0</x:v>
      </x:c>
      <x:c r="K50" s="112">
        <x:f t="shared" si="33"/>
        <x:v>0</x:v>
      </x:c>
      <x:c r="L50" s="162">
        <x:f t="shared" si="33"/>
        <x:v>0</x:v>
      </x:c>
      <x:c r="M50" s="112">
        <x:f t="shared" si="33"/>
        <x:v>0</x:v>
      </x:c>
      <x:c r="N50" s="112">
        <x:f t="shared" si="33"/>
        <x:v>0</x:v>
      </x:c>
      <x:c r="O50" s="112">
        <x:f t="shared" si="33"/>
        <x:v>0</x:v>
      </x:c>
      <x:c r="P50" s="112">
        <x:f t="shared" si="33"/>
        <x:v>0</x:v>
      </x:c>
      <x:c r="Q50" s="112">
        <x:f t="shared" si="33"/>
        <x:v>0</x:v>
      </x:c>
      <x:c r="R50" s="162">
        <x:f t="shared" si="33"/>
        <x:v>0</x:v>
      </x:c>
      <x:c r="S50" s="112">
        <x:f t="shared" si="33"/>
        <x:v>0</x:v>
      </x:c>
      <x:c r="T50" s="162">
        <x:f t="shared" si="33"/>
        <x:v>0</x:v>
      </x:c>
      <x:c r="U50" s="112">
        <x:f t="shared" si="33"/>
        <x:v>0</x:v>
      </x:c>
      <x:c r="V50" s="162">
        <x:f t="shared" si="33"/>
        <x:v>0</x:v>
      </x:c>
      <x:c r="W50" s="112">
        <x:f t="shared" si="33"/>
        <x:v>0</x:v>
      </x:c>
      <x:c r="X50" s="112">
        <x:f t="shared" si="33"/>
        <x:v>0</x:v>
      </x:c>
      <x:c r="Y50" s="112">
        <x:f t="shared" si="33"/>
        <x:v>0</x:v>
      </x:c>
      <x:c r="Z50" s="112">
        <x:f t="shared" si="33"/>
        <x:v>0</x:v>
      </x:c>
      <x:c r="AA50" s="112">
        <x:f t="shared" si="33"/>
        <x:v>0</x:v>
      </x:c>
      <x:c r="AB50" s="112">
        <x:f t="shared" si="33"/>
        <x:v>0</x:v>
      </x:c>
      <x:c r="AC50" s="112">
        <x:f t="shared" si="33"/>
        <x:v>0</x:v>
      </x:c>
      <x:c r="AD50" s="112">
        <x:f t="shared" si="33"/>
        <x:v>0</x:v>
      </x:c>
      <x:c r="AE50" s="112">
        <x:f t="shared" si="33"/>
        <x:v>0</x:v>
      </x:c>
      <x:c r="AF50" s="112">
        <x:f t="shared" si="33"/>
        <x:v>0</x:v>
      </x:c>
      <x:c r="AG50" s="112">
        <x:f t="shared" si="33"/>
        <x:v>0</x:v>
      </x:c>
      <x:c r="AH50" s="112">
        <x:f t="shared" si="33"/>
        <x:v>0</x:v>
      </x:c>
      <x:c r="AI50" s="112">
        <x:f t="shared" si="33"/>
        <x:v>0</x:v>
      </x:c>
      <x:c r="AJ50" s="112">
        <x:f t="shared" si="33"/>
        <x:v>0</x:v>
      </x:c>
      <x:c r="AK50" s="112">
        <x:f t="shared" si="33"/>
        <x:v>0</x:v>
      </x:c>
      <x:c r="AL50" s="353" t="s">
        <x:v>677</x:v>
      </x:c>
      <x:c r="AM50" s="112">
        <x:f t="shared" ref="AM50:BU50" si="34">SUM(AM51:AM51)</x:f>
        <x:v>0</x:v>
      </x:c>
      <x:c r="AN50" s="162">
        <x:f t="shared" si="34"/>
        <x:v>0</x:v>
      </x:c>
      <x:c r="AO50" s="112">
        <x:f t="shared" si="34"/>
        <x:v>0</x:v>
      </x:c>
      <x:c r="AP50" s="112">
        <x:f t="shared" si="34"/>
        <x:v>0</x:v>
      </x:c>
      <x:c r="AQ50" s="112">
        <x:f t="shared" si="34"/>
        <x:v>0</x:v>
      </x:c>
      <x:c r="AR50" s="162">
        <x:f t="shared" si="34"/>
        <x:v>0</x:v>
      </x:c>
      <x:c r="AS50" s="112">
        <x:f t="shared" si="34"/>
        <x:v>0</x:v>
      </x:c>
      <x:c r="AT50" s="162">
        <x:f t="shared" si="34"/>
        <x:v>0</x:v>
      </x:c>
      <x:c r="AU50" s="112">
        <x:f t="shared" si="34"/>
        <x:v>0</x:v>
      </x:c>
      <x:c r="AV50" s="112">
        <x:f t="shared" si="34"/>
        <x:v>0</x:v>
      </x:c>
      <x:c r="AW50" s="112">
        <x:f t="shared" si="34"/>
        <x:v>0</x:v>
      </x:c>
      <x:c r="AX50" s="112">
        <x:f t="shared" si="34"/>
        <x:v>0</x:v>
      </x:c>
      <x:c r="AY50" s="112">
        <x:f t="shared" si="34"/>
        <x:v>0</x:v>
      </x:c>
      <x:c r="AZ50" s="112">
        <x:f t="shared" si="34"/>
        <x:v>0</x:v>
      </x:c>
      <x:c r="BA50" s="162">
        <x:f t="shared" si="34"/>
        <x:v>0</x:v>
      </x:c>
      <x:c r="BB50" s="112">
        <x:f t="shared" si="34"/>
        <x:v>0</x:v>
      </x:c>
      <x:c r="BC50" s="112">
        <x:f t="shared" si="34"/>
        <x:v>0</x:v>
      </x:c>
      <x:c r="BD50" s="112">
        <x:f t="shared" si="34"/>
        <x:v>0</x:v>
      </x:c>
      <x:c r="BE50" s="112">
        <x:f t="shared" si="34"/>
        <x:v>0</x:v>
      </x:c>
      <x:c r="BF50" s="112">
        <x:f t="shared" si="34"/>
        <x:v>0</x:v>
      </x:c>
      <x:c r="BG50" s="112">
        <x:f t="shared" si="34"/>
        <x:v>0</x:v>
      </x:c>
      <x:c r="BH50" s="112">
        <x:f t="shared" si="34"/>
        <x:v>0</x:v>
      </x:c>
      <x:c r="BI50" s="112">
        <x:f t="shared" si="34"/>
        <x:v>0</x:v>
      </x:c>
      <x:c r="BJ50" s="162">
        <x:f t="shared" si="34"/>
        <x:v>0</x:v>
      </x:c>
      <x:c r="BK50" s="112">
        <x:f t="shared" si="34"/>
        <x:v>0</x:v>
      </x:c>
      <x:c r="BL50" s="162">
        <x:f t="shared" si="34"/>
        <x:v>0</x:v>
      </x:c>
      <x:c r="BM50" s="112">
        <x:f t="shared" si="34"/>
        <x:v>0</x:v>
      </x:c>
      <x:c r="BN50" s="162">
        <x:f t="shared" si="34"/>
        <x:v>0</x:v>
      </x:c>
      <x:c r="BO50" s="112">
        <x:f t="shared" si="34"/>
        <x:v>0</x:v>
      </x:c>
      <x:c r="BP50" s="162">
        <x:f t="shared" si="34"/>
        <x:v>0</x:v>
      </x:c>
      <x:c r="BQ50" s="112">
        <x:f t="shared" si="34"/>
        <x:v>0</x:v>
      </x:c>
      <x:c r="BR50" s="112">
        <x:f t="shared" si="34"/>
        <x:v>0</x:v>
      </x:c>
      <x:c r="BS50" s="112">
        <x:f t="shared" si="34"/>
        <x:v>0</x:v>
      </x:c>
      <x:c r="BT50" s="112">
        <x:f t="shared" si="34"/>
        <x:v>0</x:v>
      </x:c>
      <x:c r="BU50" s="112">
        <x:f t="shared" si="34"/>
        <x:v>0</x:v>
      </x:c>
      <x:c r="BV50" s="353" t="s">
        <x:v>677</x:v>
      </x:c>
      <x:c r="BW50" s="112">
        <x:f t="shared" ref="BW50:CX50" si="35">SUM(BW51:BW51)</x:f>
        <x:v>0</x:v>
      </x:c>
      <x:c r="BX50" s="112">
        <x:f t="shared" si="35"/>
        <x:v>0</x:v>
      </x:c>
      <x:c r="BY50" s="162">
        <x:f t="shared" si="35"/>
        <x:v>0</x:v>
      </x:c>
      <x:c r="BZ50" s="112">
        <x:f t="shared" si="35"/>
        <x:v>0</x:v>
      </x:c>
      <x:c r="CA50" s="162">
        <x:f t="shared" si="35"/>
        <x:v>0</x:v>
      </x:c>
      <x:c r="CB50" s="112">
        <x:f t="shared" si="35"/>
        <x:v>0</x:v>
      </x:c>
      <x:c r="CC50" s="162">
        <x:f t="shared" si="35"/>
        <x:v>0</x:v>
      </x:c>
      <x:c r="CD50" s="112">
        <x:f t="shared" si="35"/>
        <x:v>0</x:v>
      </x:c>
      <x:c r="CE50" s="112">
        <x:f t="shared" si="35"/>
        <x:v>0</x:v>
      </x:c>
      <x:c r="CF50" s="162">
        <x:f t="shared" si="35"/>
        <x:v>0</x:v>
      </x:c>
      <x:c r="CG50" s="112">
        <x:f t="shared" si="35"/>
        <x:v>0</x:v>
      </x:c>
      <x:c r="CH50" s="112">
        <x:f t="shared" si="35"/>
        <x:v>0</x:v>
      </x:c>
      <x:c r="CI50" s="112">
        <x:f t="shared" si="35"/>
        <x:v>0</x:v>
      </x:c>
      <x:c r="CJ50" s="112">
        <x:f t="shared" si="35"/>
        <x:v>0</x:v>
      </x:c>
      <x:c r="CK50" s="112">
        <x:f t="shared" si="35"/>
        <x:v>0</x:v>
      </x:c>
      <x:c r="CL50" s="112">
        <x:f t="shared" si="35"/>
        <x:v>0</x:v>
      </x:c>
      <x:c r="CM50" s="112">
        <x:f t="shared" si="35"/>
        <x:v>0</x:v>
      </x:c>
      <x:c r="CN50" s="112">
        <x:f t="shared" si="35"/>
        <x:v>0</x:v>
      </x:c>
      <x:c r="CO50" s="112">
        <x:f t="shared" si="35"/>
        <x:v>0</x:v>
      </x:c>
      <x:c r="CP50" s="162">
        <x:f t="shared" si="35"/>
        <x:v>0</x:v>
      </x:c>
      <x:c r="CQ50" s="112">
        <x:f t="shared" si="35"/>
        <x:v>0</x:v>
      </x:c>
      <x:c r="CR50" s="162">
        <x:f t="shared" si="35"/>
        <x:v>0</x:v>
      </x:c>
      <x:c r="CS50" s="112">
        <x:f t="shared" si="35"/>
        <x:v>0</x:v>
      </x:c>
      <x:c r="CT50" s="112">
        <x:f t="shared" si="35"/>
        <x:v>0</x:v>
      </x:c>
      <x:c r="CU50" s="112">
        <x:f t="shared" si="35"/>
        <x:v>0</x:v>
      </x:c>
      <x:c r="CV50" s="112">
        <x:f t="shared" si="35"/>
        <x:v>0</x:v>
      </x:c>
      <x:c r="CW50" s="112">
        <x:f t="shared" si="35"/>
        <x:v>0</x:v>
      </x:c>
      <x:c r="CX50" s="112">
        <x:f t="shared" si="35"/>
        <x:v>0</x:v>
      </x:c>
      <x:c r="CY50" s="353" t="s">
        <x:v>677</x:v>
      </x:c>
      <x:c r="CZ50" s="112">
        <x:f t="shared" ref="CZ50:DG50" si="36">SUM(CZ51:CZ51)</x:f>
        <x:v>0</x:v>
      </x:c>
      <x:c r="DA50" s="162">
        <x:f t="shared" si="36"/>
        <x:v>0</x:v>
      </x:c>
      <x:c r="DB50" s="112">
        <x:f t="shared" si="36"/>
        <x:v>0</x:v>
      </x:c>
      <x:c r="DC50" s="162">
        <x:f t="shared" si="36"/>
        <x:v>0</x:v>
      </x:c>
      <x:c r="DD50" s="112">
        <x:f t="shared" si="36"/>
        <x:v>0</x:v>
      </x:c>
      <x:c r="DE50" s="162">
        <x:f t="shared" si="36"/>
        <x:v>0</x:v>
      </x:c>
      <x:c r="DF50" s="112">
        <x:f t="shared" si="36"/>
        <x:v>0</x:v>
      </x:c>
      <x:c r="DG50" s="162">
        <x:f t="shared" si="36"/>
        <x:v>0</x:v>
      </x:c>
    </x:row>
    <x:row r="51" spans="1:111" s="21" customFormat="1" ht="30" customHeight="1">
      <x:c r="A51" s="596" t="s">
        <x:v>2263</x:v>
      </x:c>
      <x:c r="B51" s="112"/>
      <x:c r="C51" s="162"/>
      <x:c r="D51" s="112"/>
      <x:c r="E51" s="162"/>
      <x:c r="F51" s="112"/>
      <x:c r="G51" s="162"/>
      <x:c r="H51" s="112"/>
      <x:c r="I51" s="162"/>
      <x:c r="J51" s="112"/>
      <x:c r="K51" s="112"/>
      <x:c r="L51" s="162"/>
      <x:c r="M51" s="112"/>
      <x:c r="N51" s="112"/>
      <x:c r="O51" s="112"/>
      <x:c r="P51" s="112"/>
      <x:c r="Q51" s="112"/>
      <x:c r="R51" s="162"/>
      <x:c r="S51" s="112"/>
      <x:c r="T51" s="162"/>
      <x:c r="U51" s="112"/>
      <x:c r="V51" s="162"/>
      <x:c r="W51" s="112"/>
      <x:c r="X51" s="112"/>
      <x:c r="Y51" s="112"/>
      <x:c r="Z51" s="112"/>
      <x:c r="AA51" s="112"/>
      <x:c r="AB51" s="112"/>
      <x:c r="AC51" s="112"/>
      <x:c r="AD51" s="112"/>
      <x:c r="AE51" s="112"/>
      <x:c r="AF51" s="112"/>
      <x:c r="AG51" s="112"/>
      <x:c r="AH51" s="112"/>
      <x:c r="AI51" s="112"/>
      <x:c r="AJ51" s="112"/>
      <x:c r="AK51" s="112"/>
      <x:c r="AL51" s="596" t="s">
        <x:v>2263</x:v>
      </x:c>
      <x:c r="AM51" s="112"/>
      <x:c r="AN51" s="162"/>
      <x:c r="AO51" s="112"/>
      <x:c r="AP51" s="112"/>
      <x:c r="AQ51" s="112"/>
      <x:c r="AR51" s="162"/>
      <x:c r="AS51" s="112"/>
      <x:c r="AT51" s="162"/>
      <x:c r="AU51" s="112"/>
      <x:c r="AV51" s="112"/>
      <x:c r="AW51" s="112"/>
      <x:c r="AX51" s="112"/>
      <x:c r="AY51" s="112"/>
      <x:c r="AZ51" s="112"/>
      <x:c r="BA51" s="162"/>
      <x:c r="BB51" s="112"/>
      <x:c r="BC51" s="112"/>
      <x:c r="BD51" s="112"/>
      <x:c r="BE51" s="112"/>
      <x:c r="BF51" s="112"/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596" t="s">
        <x:v>2263</x:v>
      </x:c>
      <x:c r="BW51" s="112"/>
      <x:c r="BX51" s="112"/>
      <x:c r="BY51" s="162"/>
      <x:c r="BZ51" s="112"/>
      <x:c r="CA51" s="162"/>
      <x:c r="CB51" s="112"/>
      <x:c r="CC51" s="162"/>
      <x:c r="CD51" s="112"/>
      <x:c r="CE51" s="112"/>
      <x:c r="CF51" s="162"/>
      <x:c r="CG51" s="112"/>
      <x:c r="CH51" s="112"/>
      <x:c r="CI51" s="112"/>
      <x:c r="CJ51" s="112"/>
      <x:c r="CK51" s="112"/>
      <x:c r="CL51" s="112"/>
      <x:c r="CM51" s="112"/>
      <x:c r="CN51" s="112"/>
      <x:c r="CO51" s="112"/>
      <x:c r="CP51" s="162"/>
      <x:c r="CQ51" s="112"/>
      <x:c r="CR51" s="162"/>
      <x:c r="CS51" s="112"/>
      <x:c r="CT51" s="112"/>
      <x:c r="CU51" s="112"/>
      <x:c r="CV51" s="112"/>
      <x:c r="CW51" s="112"/>
      <x:c r="CX51" s="112"/>
      <x:c r="CY51" s="596" t="s">
        <x:v>2263</x:v>
      </x:c>
      <x:c r="CZ51" s="112"/>
      <x:c r="DA51" s="162"/>
      <x:c r="DB51" s="112"/>
      <x:c r="DC51" s="162"/>
      <x:c r="DD51" s="112"/>
      <x:c r="DE51" s="162"/>
      <x:c r="DF51" s="112"/>
      <x:c r="DG51" s="162"/>
    </x:row>
    <x:row r="52" spans="1:111" s="21" customFormat="1" ht="30" customHeight="1">
      <x:c r="A52" s="353" t="s">
        <x:v>1140</x:v>
      </x:c>
      <x:c r="B52" s="112">
        <x:f>SUM(B53,B63)</x:f>
        <x:v>2</x:v>
      </x:c>
      <x:c r="C52" s="162">
        <x:f t="shared" ref="C52:AK52" si="37">SUM(C53,C63)</x:f>
        <x:v>401.74000000000001</x:v>
      </x:c>
      <x:c r="D52" s="112">
        <x:f t="shared" si="37"/>
        <x:v>4</x:v>
      </x:c>
      <x:c r="E52" s="162">
        <x:f t="shared" si="37"/>
        <x:v>81.980000000000004</x:v>
      </x:c>
      <x:c r="F52" s="112">
        <x:f t="shared" si="37"/>
        <x:v>3</x:v>
      </x:c>
      <x:c r="G52" s="162">
        <x:f t="shared" si="37"/>
        <x:v>159.37</x:v>
      </x:c>
      <x:c r="H52" s="112">
        <x:f t="shared" si="37"/>
        <x:v>0</x:v>
      </x:c>
      <x:c r="I52" s="162">
        <x:f t="shared" si="37"/>
        <x:v>0</x:v>
      </x:c>
      <x:c r="J52" s="112">
        <x:f t="shared" si="37"/>
        <x:v>5</x:v>
      </x:c>
      <x:c r="K52" s="112">
        <x:f t="shared" si="37"/>
        <x:v>0</x:v>
      </x:c>
      <x:c r="L52" s="162">
        <x:f t="shared" si="37"/>
        <x:v>0</x:v>
      </x:c>
      <x:c r="M52" s="112">
        <x:f t="shared" si="37"/>
        <x:v>0</x:v>
      </x:c>
      <x:c r="N52" s="112">
        <x:f t="shared" si="37"/>
        <x:v>0</x:v>
      </x:c>
      <x:c r="O52" s="112">
        <x:f t="shared" si="37"/>
        <x:v>0</x:v>
      </x:c>
      <x:c r="P52" s="112">
        <x:f t="shared" si="37"/>
        <x:v>0</x:v>
      </x:c>
      <x:c r="Q52" s="112">
        <x:f t="shared" si="37"/>
        <x:v>0</x:v>
      </x:c>
      <x:c r="R52" s="162">
        <x:f t="shared" si="37"/>
        <x:v>0</x:v>
      </x:c>
      <x:c r="S52" s="112">
        <x:f t="shared" si="37"/>
        <x:v>2</x:v>
      </x:c>
      <x:c r="T52" s="162">
        <x:f t="shared" si="37"/>
        <x:v>32</x:v>
      </x:c>
      <x:c r="U52" s="112">
        <x:f t="shared" si="37"/>
        <x:v>0</x:v>
      </x:c>
      <x:c r="V52" s="162">
        <x:f t="shared" si="37"/>
        <x:v>0</x:v>
      </x:c>
      <x:c r="W52" s="112">
        <x:f t="shared" si="37"/>
        <x:v>4</x:v>
      </x:c>
      <x:c r="X52" s="112">
        <x:f t="shared" si="37"/>
        <x:v>53</x:v>
      </x:c>
      <x:c r="Y52" s="112">
        <x:f t="shared" si="37"/>
        <x:v>3</x:v>
      </x:c>
      <x:c r="Z52" s="112">
        <x:f t="shared" si="37"/>
        <x:v>14</x:v>
      </x:c>
      <x:c r="AA52" s="112">
        <x:f t="shared" si="37"/>
        <x:v>1</x:v>
      </x:c>
      <x:c r="AB52" s="112">
        <x:f t="shared" si="37"/>
        <x:v>0</x:v>
      </x:c>
      <x:c r="AC52" s="112">
        <x:f t="shared" si="37"/>
        <x:v>0</x:v>
      </x:c>
      <x:c r="AD52" s="112">
        <x:f t="shared" si="37"/>
        <x:v>1</x:v>
      </x:c>
      <x:c r="AE52" s="112">
        <x:f t="shared" si="37"/>
        <x:v>0</x:v>
      </x:c>
      <x:c r="AF52" s="112">
        <x:f t="shared" si="37"/>
        <x:v>0</x:v>
      </x:c>
      <x:c r="AG52" s="112">
        <x:f t="shared" si="37"/>
        <x:v>3</x:v>
      </x:c>
      <x:c r="AH52" s="112">
        <x:f t="shared" si="37"/>
        <x:v>0</x:v>
      </x:c>
      <x:c r="AI52" s="112">
        <x:f t="shared" si="37"/>
        <x:v>0</x:v>
      </x:c>
      <x:c r="AJ52" s="112">
        <x:f t="shared" si="37"/>
        <x:v>2</x:v>
      </x:c>
      <x:c r="AK52" s="112">
        <x:f t="shared" si="37"/>
        <x:v>3</x:v>
      </x:c>
      <x:c r="AL52" s="353" t="s">
        <x:v>1140</x:v>
      </x:c>
      <x:c r="AM52" s="112">
        <x:f t="shared" ref="AM52:BU52" si="38">SUM(AM53)</x:f>
        <x:v>0</x:v>
      </x:c>
      <x:c r="AN52" s="162">
        <x:f t="shared" si="38"/>
        <x:v>0</x:v>
      </x:c>
      <x:c r="AO52" s="112">
        <x:f t="shared" si="38"/>
        <x:v>0</x:v>
      </x:c>
      <x:c r="AP52" s="112">
        <x:f t="shared" si="38"/>
        <x:v>0</x:v>
      </x:c>
      <x:c r="AQ52" s="112">
        <x:f t="shared" si="38"/>
        <x:v>0</x:v>
      </x:c>
      <x:c r="AR52" s="162">
        <x:f t="shared" si="38"/>
        <x:v>0</x:v>
      </x:c>
      <x:c r="AS52" s="112">
        <x:f t="shared" si="38"/>
        <x:v>0</x:v>
      </x:c>
      <x:c r="AT52" s="162">
        <x:f t="shared" si="38"/>
        <x:v>0</x:v>
      </x:c>
      <x:c r="AU52" s="112">
        <x:f t="shared" si="38"/>
        <x:v>0</x:v>
      </x:c>
      <x:c r="AV52" s="112">
        <x:f t="shared" si="38"/>
        <x:v>0</x:v>
      </x:c>
      <x:c r="AW52" s="112">
        <x:f t="shared" si="38"/>
        <x:v>0</x:v>
      </x:c>
      <x:c r="AX52" s="112">
        <x:f t="shared" si="38"/>
        <x:v>0</x:v>
      </x:c>
      <x:c r="AY52" s="112">
        <x:f t="shared" si="38"/>
        <x:v>0</x:v>
      </x:c>
      <x:c r="AZ52" s="112">
        <x:f t="shared" si="38"/>
        <x:v>0</x:v>
      </x:c>
      <x:c r="BA52" s="162">
        <x:f t="shared" si="38"/>
        <x:v>0</x:v>
      </x:c>
      <x:c r="BB52" s="112">
        <x:f t="shared" si="38"/>
        <x:v>0</x:v>
      </x:c>
      <x:c r="BC52" s="112">
        <x:f t="shared" si="38"/>
        <x:v>0</x:v>
      </x:c>
      <x:c r="BD52" s="112">
        <x:f t="shared" si="38"/>
        <x:v>0</x:v>
      </x:c>
      <x:c r="BE52" s="112">
        <x:f t="shared" si="38"/>
        <x:v>10</x:v>
      </x:c>
      <x:c r="BF52" s="112">
        <x:f t="shared" si="38"/>
        <x:v>10</x:v>
      </x:c>
      <x:c r="BG52" s="112">
        <x:f t="shared" si="38"/>
        <x:v>0</x:v>
      </x:c>
      <x:c r="BH52" s="112">
        <x:f t="shared" si="38"/>
        <x:v>0</x:v>
      </x:c>
      <x:c r="BI52" s="112">
        <x:f t="shared" si="38"/>
        <x:v>0</x:v>
      </x:c>
      <x:c r="BJ52" s="162">
        <x:f t="shared" si="38"/>
        <x:v>0</x:v>
      </x:c>
      <x:c r="BK52" s="112">
        <x:f t="shared" si="38"/>
        <x:v>0</x:v>
      </x:c>
      <x:c r="BL52" s="162">
        <x:f t="shared" si="38"/>
        <x:v>0</x:v>
      </x:c>
      <x:c r="BM52" s="112">
        <x:f t="shared" si="38"/>
        <x:v>0</x:v>
      </x:c>
      <x:c r="BN52" s="162">
        <x:f t="shared" si="38"/>
        <x:v>0</x:v>
      </x:c>
      <x:c r="BO52" s="112">
        <x:f t="shared" si="38"/>
        <x:v>0</x:v>
      </x:c>
      <x:c r="BP52" s="162">
        <x:f t="shared" si="38"/>
        <x:v>0</x:v>
      </x:c>
      <x:c r="BQ52" s="112">
        <x:f t="shared" si="38"/>
        <x:v>0</x:v>
      </x:c>
      <x:c r="BR52" s="112">
        <x:f t="shared" si="38"/>
        <x:v>0</x:v>
      </x:c>
      <x:c r="BS52" s="112">
        <x:f t="shared" si="38"/>
        <x:v>1</x:v>
      </x:c>
      <x:c r="BT52" s="112">
        <x:f t="shared" si="38"/>
        <x:v>0</x:v>
      </x:c>
      <x:c r="BU52" s="112">
        <x:f t="shared" si="38"/>
        <x:v>0</x:v>
      </x:c>
      <x:c r="BV52" s="353" t="s">
        <x:v>1140</x:v>
      </x:c>
      <x:c r="BW52" s="112">
        <x:f t="shared" ref="BW52:CX52" si="39">SUM(BW53)</x:f>
        <x:v>0</x:v>
      </x:c>
      <x:c r="BX52" s="112">
        <x:f t="shared" si="39"/>
        <x:v>0</x:v>
      </x:c>
      <x:c r="BY52" s="162">
        <x:f t="shared" si="39"/>
        <x:v>0</x:v>
      </x:c>
      <x:c r="BZ52" s="112">
        <x:f t="shared" si="39"/>
        <x:v>0</x:v>
      </x:c>
      <x:c r="CA52" s="162">
        <x:f t="shared" si="39"/>
        <x:v>0</x:v>
      </x:c>
      <x:c r="CB52" s="112">
        <x:f t="shared" si="39"/>
        <x:v>0</x:v>
      </x:c>
      <x:c r="CC52" s="162">
        <x:f t="shared" si="39"/>
        <x:v>0</x:v>
      </x:c>
      <x:c r="CD52" s="112">
        <x:f t="shared" si="39"/>
        <x:v>0</x:v>
      </x:c>
      <x:c r="CE52" s="112">
        <x:f t="shared" si="39"/>
        <x:v>0</x:v>
      </x:c>
      <x:c r="CF52" s="162">
        <x:f t="shared" si="39"/>
        <x:v>0</x:v>
      </x:c>
      <x:c r="CG52" s="112">
        <x:f t="shared" si="39"/>
        <x:v>0</x:v>
      </x:c>
      <x:c r="CH52" s="112">
        <x:f t="shared" si="39"/>
        <x:v>0</x:v>
      </x:c>
      <x:c r="CI52" s="112">
        <x:f t="shared" si="39"/>
        <x:v>0</x:v>
      </x:c>
      <x:c r="CJ52" s="112">
        <x:f t="shared" si="39"/>
        <x:v>1</x:v>
      </x:c>
      <x:c r="CK52" s="112">
        <x:f t="shared" si="39"/>
        <x:v>0</x:v>
      </x:c>
      <x:c r="CL52" s="112">
        <x:f t="shared" si="39"/>
        <x:v>0</x:v>
      </x:c>
      <x:c r="CM52" s="112">
        <x:f t="shared" si="39"/>
        <x:v>0</x:v>
      </x:c>
      <x:c r="CN52" s="112">
        <x:f t="shared" si="39"/>
        <x:v>0</x:v>
      </x:c>
      <x:c r="CO52" s="112">
        <x:f t="shared" si="39"/>
        <x:v>0</x:v>
      </x:c>
      <x:c r="CP52" s="162">
        <x:f t="shared" si="39"/>
        <x:v>0</x:v>
      </x:c>
      <x:c r="CQ52" s="112">
        <x:f>SUM(CQ53)</x:f>
        <x:v>3</x:v>
      </x:c>
      <x:c r="CR52" s="162">
        <x:f t="shared" si="39"/>
        <x:v>80</x:v>
      </x:c>
      <x:c r="CS52" s="112">
        <x:f t="shared" si="39"/>
        <x:v>71</x:v>
      </x:c>
      <x:c r="CT52" s="112">
        <x:f t="shared" si="39"/>
        <x:v>7</x:v>
      </x:c>
      <x:c r="CU52" s="112">
        <x:f t="shared" si="39"/>
        <x:v>1</x:v>
      </x:c>
      <x:c r="CV52" s="112">
        <x:f t="shared" si="39"/>
        <x:v>4</x:v>
      </x:c>
      <x:c r="CW52" s="112">
        <x:f t="shared" si="39"/>
        <x:v>2</x:v>
      </x:c>
      <x:c r="CX52" s="112">
        <x:f t="shared" si="39"/>
        <x:v>8</x:v>
      </x:c>
      <x:c r="CY52" s="353" t="s">
        <x:v>1140</x:v>
      </x:c>
      <x:c r="CZ52" s="112">
        <x:f>CZ53</x:f>
        <x:v>0</x:v>
      </x:c>
      <x:c r="DA52" s="162">
        <x:f>DA53</x:f>
        <x:v>0</x:v>
      </x:c>
      <x:c r="DB52" s="112">
        <x:f t="shared" ref="DB52:DG52" si="40">SUM(DB53:DB79)</x:f>
        <x:v>0</x:v>
      </x:c>
      <x:c r="DC52" s="162">
        <x:f t="shared" si="40"/>
        <x:v>0</x:v>
      </x:c>
      <x:c r="DD52" s="112">
        <x:f t="shared" si="40"/>
        <x:v>0</x:v>
      </x:c>
      <x:c r="DE52" s="162">
        <x:f t="shared" si="40"/>
        <x:v>0</x:v>
      </x:c>
      <x:c r="DF52" s="112">
        <x:f t="shared" si="40"/>
        <x:v>0</x:v>
      </x:c>
      <x:c r="DG52" s="162">
        <x:f t="shared" si="40"/>
        <x:v>0</x:v>
      </x:c>
    </x:row>
    <x:row r="53" spans="1:111" s="21" customFormat="1" ht="30" customHeight="1">
      <x:c r="A53" s="353" t="s">
        <x:v>675</x:v>
      </x:c>
      <x:c r="B53" s="112">
        <x:f>SUM(B54:B62)</x:f>
        <x:v>2</x:v>
      </x:c>
      <x:c r="C53" s="162">
        <x:f t="shared" ref="C53:AK53" si="41">SUM(C54:C62)</x:f>
        <x:v>401.74000000000001</x:v>
      </x:c>
      <x:c r="D53" s="112">
        <x:f t="shared" si="41"/>
        <x:v>4</x:v>
      </x:c>
      <x:c r="E53" s="162">
        <x:f t="shared" si="41"/>
        <x:v>81.980000000000004</x:v>
      </x:c>
      <x:c r="F53" s="112">
        <x:f t="shared" si="41"/>
        <x:v>3</x:v>
      </x:c>
      <x:c r="G53" s="162">
        <x:f t="shared" si="41"/>
        <x:v>159.37</x:v>
      </x:c>
      <x:c r="H53" s="112">
        <x:f t="shared" si="41"/>
        <x:v>0</x:v>
      </x:c>
      <x:c r="I53" s="162">
        <x:f t="shared" si="41"/>
        <x:v>0</x:v>
      </x:c>
      <x:c r="J53" s="112">
        <x:f t="shared" si="41"/>
        <x:v>5</x:v>
      </x:c>
      <x:c r="K53" s="112">
        <x:f t="shared" si="41"/>
        <x:v>0</x:v>
      </x:c>
      <x:c r="L53" s="162">
        <x:f t="shared" si="41"/>
        <x:v>0</x:v>
      </x:c>
      <x:c r="M53" s="112">
        <x:f t="shared" si="41"/>
        <x:v>0</x:v>
      </x:c>
      <x:c r="N53" s="112">
        <x:f t="shared" si="41"/>
        <x:v>0</x:v>
      </x:c>
      <x:c r="O53" s="112">
        <x:f t="shared" si="41"/>
        <x:v>0</x:v>
      </x:c>
      <x:c r="P53" s="112">
        <x:f t="shared" si="41"/>
        <x:v>0</x:v>
      </x:c>
      <x:c r="Q53" s="112">
        <x:f t="shared" si="41"/>
        <x:v>0</x:v>
      </x:c>
      <x:c r="R53" s="162">
        <x:f t="shared" si="41"/>
        <x:v>0</x:v>
      </x:c>
      <x:c r="S53" s="112">
        <x:f t="shared" si="41"/>
        <x:v>2</x:v>
      </x:c>
      <x:c r="T53" s="162">
        <x:f t="shared" si="41"/>
        <x:v>32</x:v>
      </x:c>
      <x:c r="U53" s="112">
        <x:f t="shared" si="41"/>
        <x:v>0</x:v>
      </x:c>
      <x:c r="V53" s="162">
        <x:f t="shared" si="41"/>
        <x:v>0</x:v>
      </x:c>
      <x:c r="W53" s="112">
        <x:f t="shared" si="41"/>
        <x:v>4</x:v>
      </x:c>
      <x:c r="X53" s="112">
        <x:f t="shared" si="41"/>
        <x:v>53</x:v>
      </x:c>
      <x:c r="Y53" s="112">
        <x:f t="shared" si="41"/>
        <x:v>3</x:v>
      </x:c>
      <x:c r="Z53" s="112">
        <x:f t="shared" si="41"/>
        <x:v>14</x:v>
      </x:c>
      <x:c r="AA53" s="112">
        <x:f t="shared" si="41"/>
        <x:v>1</x:v>
      </x:c>
      <x:c r="AB53" s="112">
        <x:f t="shared" si="41"/>
        <x:v>0</x:v>
      </x:c>
      <x:c r="AC53" s="112">
        <x:f t="shared" si="41"/>
        <x:v>0</x:v>
      </x:c>
      <x:c r="AD53" s="112">
        <x:f t="shared" si="41"/>
        <x:v>1</x:v>
      </x:c>
      <x:c r="AE53" s="112">
        <x:f t="shared" si="41"/>
        <x:v>0</x:v>
      </x:c>
      <x:c r="AF53" s="112">
        <x:f t="shared" si="41"/>
        <x:v>0</x:v>
      </x:c>
      <x:c r="AG53" s="112">
        <x:f t="shared" si="41"/>
        <x:v>3</x:v>
      </x:c>
      <x:c r="AH53" s="112">
        <x:f t="shared" si="41"/>
        <x:v>0</x:v>
      </x:c>
      <x:c r="AI53" s="112">
        <x:f t="shared" si="41"/>
        <x:v>0</x:v>
      </x:c>
      <x:c r="AJ53" s="112">
        <x:f t="shared" si="41"/>
        <x:v>2</x:v>
      </x:c>
      <x:c r="AK53" s="112">
        <x:f t="shared" si="41"/>
        <x:v>3</x:v>
      </x:c>
      <x:c r="AL53" s="353" t="s">
        <x:v>675</x:v>
      </x:c>
      <x:c r="AM53" s="112">
        <x:f>SUM(AM54:AM62)</x:f>
        <x:v>0</x:v>
      </x:c>
      <x:c r="AN53" s="162">
        <x:f t="shared" ref="AN53:BU53" si="42">SUM(AN54:AN62)</x:f>
        <x:v>0</x:v>
      </x:c>
      <x:c r="AO53" s="112">
        <x:f t="shared" si="42"/>
        <x:v>0</x:v>
      </x:c>
      <x:c r="AP53" s="112">
        <x:f t="shared" si="42"/>
        <x:v>0</x:v>
      </x:c>
      <x:c r="AQ53" s="112">
        <x:f t="shared" si="42"/>
        <x:v>0</x:v>
      </x:c>
      <x:c r="AR53" s="162">
        <x:f t="shared" si="42"/>
        <x:v>0</x:v>
      </x:c>
      <x:c r="AS53" s="112">
        <x:f t="shared" si="42"/>
        <x:v>0</x:v>
      </x:c>
      <x:c r="AT53" s="162">
        <x:f t="shared" si="42"/>
        <x:v>0</x:v>
      </x:c>
      <x:c r="AU53" s="112">
        <x:f t="shared" si="42"/>
        <x:v>0</x:v>
      </x:c>
      <x:c r="AV53" s="112">
        <x:f t="shared" si="42"/>
        <x:v>0</x:v>
      </x:c>
      <x:c r="AW53" s="112">
        <x:f t="shared" si="42"/>
        <x:v>0</x:v>
      </x:c>
      <x:c r="AX53" s="112">
        <x:f t="shared" si="42"/>
        <x:v>0</x:v>
      </x:c>
      <x:c r="AY53" s="112">
        <x:f t="shared" si="42"/>
        <x:v>0</x:v>
      </x:c>
      <x:c r="AZ53" s="112">
        <x:f t="shared" si="42"/>
        <x:v>0</x:v>
      </x:c>
      <x:c r="BA53" s="162">
        <x:f t="shared" si="42"/>
        <x:v>0</x:v>
      </x:c>
      <x:c r="BB53" s="112">
        <x:f t="shared" si="42"/>
        <x:v>0</x:v>
      </x:c>
      <x:c r="BC53" s="112">
        <x:f t="shared" si="42"/>
        <x:v>0</x:v>
      </x:c>
      <x:c r="BD53" s="112">
        <x:f t="shared" si="42"/>
        <x:v>0</x:v>
      </x:c>
      <x:c r="BE53" s="112">
        <x:f t="shared" si="42"/>
        <x:v>10</x:v>
      </x:c>
      <x:c r="BF53" s="112">
        <x:f t="shared" si="42"/>
        <x:v>10</x:v>
      </x:c>
      <x:c r="BG53" s="112">
        <x:f t="shared" si="42"/>
        <x:v>0</x:v>
      </x:c>
      <x:c r="BH53" s="112">
        <x:f t="shared" si="42"/>
        <x:v>0</x:v>
      </x:c>
      <x:c r="BI53" s="112">
        <x:f t="shared" si="42"/>
        <x:v>0</x:v>
      </x:c>
      <x:c r="BJ53" s="162">
        <x:f t="shared" si="42"/>
        <x:v>0</x:v>
      </x:c>
      <x:c r="BK53" s="112">
        <x:f t="shared" si="42"/>
        <x:v>0</x:v>
      </x:c>
      <x:c r="BL53" s="162">
        <x:f t="shared" si="42"/>
        <x:v>0</x:v>
      </x:c>
      <x:c r="BM53" s="112">
        <x:f t="shared" si="42"/>
        <x:v>0</x:v>
      </x:c>
      <x:c r="BN53" s="162">
        <x:f t="shared" si="42"/>
        <x:v>0</x:v>
      </x:c>
      <x:c r="BO53" s="112">
        <x:f t="shared" si="42"/>
        <x:v>0</x:v>
      </x:c>
      <x:c r="BP53" s="162">
        <x:f t="shared" si="42"/>
        <x:v>0</x:v>
      </x:c>
      <x:c r="BQ53" s="112">
        <x:f t="shared" si="42"/>
        <x:v>0</x:v>
      </x:c>
      <x:c r="BR53" s="112">
        <x:f t="shared" si="42"/>
        <x:v>0</x:v>
      </x:c>
      <x:c r="BS53" s="112">
        <x:f t="shared" si="42"/>
        <x:v>1</x:v>
      </x:c>
      <x:c r="BT53" s="112">
        <x:f t="shared" si="42"/>
        <x:v>0</x:v>
      </x:c>
      <x:c r="BU53" s="112">
        <x:f t="shared" si="42"/>
        <x:v>0</x:v>
      </x:c>
      <x:c r="BV53" s="353" t="s">
        <x:v>675</x:v>
      </x:c>
      <x:c r="BW53" s="112">
        <x:f>SUM(BW54:BW62)</x:f>
        <x:v>0</x:v>
      </x:c>
      <x:c r="BX53" s="112">
        <x:f t="shared" ref="BX53:CX53" si="43">SUM(BX54:BX62)</x:f>
        <x:v>0</x:v>
      </x:c>
      <x:c r="BY53" s="162">
        <x:f t="shared" si="43"/>
        <x:v>0</x:v>
      </x:c>
      <x:c r="BZ53" s="112">
        <x:f t="shared" si="43"/>
        <x:v>0</x:v>
      </x:c>
      <x:c r="CA53" s="162">
        <x:f t="shared" si="43"/>
        <x:v>0</x:v>
      </x:c>
      <x:c r="CB53" s="112">
        <x:f t="shared" si="43"/>
        <x:v>0</x:v>
      </x:c>
      <x:c r="CC53" s="162">
        <x:f t="shared" si="43"/>
        <x:v>0</x:v>
      </x:c>
      <x:c r="CD53" s="112">
        <x:f t="shared" si="43"/>
        <x:v>0</x:v>
      </x:c>
      <x:c r="CE53" s="112">
        <x:f t="shared" si="43"/>
        <x:v>0</x:v>
      </x:c>
      <x:c r="CF53" s="162">
        <x:f t="shared" si="43"/>
        <x:v>0</x:v>
      </x:c>
      <x:c r="CG53" s="112">
        <x:f t="shared" si="43"/>
        <x:v>0</x:v>
      </x:c>
      <x:c r="CH53" s="112">
        <x:f t="shared" si="43"/>
        <x:v>0</x:v>
      </x:c>
      <x:c r="CI53" s="112">
        <x:f t="shared" si="43"/>
        <x:v>0</x:v>
      </x:c>
      <x:c r="CJ53" s="112">
        <x:f t="shared" si="43"/>
        <x:v>1</x:v>
      </x:c>
      <x:c r="CK53" s="112">
        <x:f t="shared" si="43"/>
        <x:v>0</x:v>
      </x:c>
      <x:c r="CL53" s="112">
        <x:f t="shared" si="43"/>
        <x:v>0</x:v>
      </x:c>
      <x:c r="CM53" s="112">
        <x:f t="shared" si="43"/>
        <x:v>0</x:v>
      </x:c>
      <x:c r="CN53" s="112">
        <x:f t="shared" si="43"/>
        <x:v>0</x:v>
      </x:c>
      <x:c r="CO53" s="112">
        <x:f t="shared" si="43"/>
        <x:v>0</x:v>
      </x:c>
      <x:c r="CP53" s="162">
        <x:f t="shared" si="43"/>
        <x:v>0</x:v>
      </x:c>
      <x:c r="CQ53" s="112">
        <x:f t="shared" si="43"/>
        <x:v>3</x:v>
      </x:c>
      <x:c r="CR53" s="162">
        <x:f t="shared" si="43"/>
        <x:v>80</x:v>
      </x:c>
      <x:c r="CS53" s="112">
        <x:f t="shared" si="43"/>
        <x:v>71</x:v>
      </x:c>
      <x:c r="CT53" s="112">
        <x:f t="shared" si="43"/>
        <x:v>7</x:v>
      </x:c>
      <x:c r="CU53" s="112">
        <x:f t="shared" si="43"/>
        <x:v>1</x:v>
      </x:c>
      <x:c r="CV53" s="112">
        <x:f t="shared" si="43"/>
        <x:v>4</x:v>
      </x:c>
      <x:c r="CW53" s="112">
        <x:f t="shared" si="43"/>
        <x:v>2</x:v>
      </x:c>
      <x:c r="CX53" s="112">
        <x:f t="shared" si="43"/>
        <x:v>8</x:v>
      </x:c>
      <x:c r="CY53" s="353" t="s">
        <x:v>675</x:v>
      </x:c>
      <x:c r="CZ53" s="112">
        <x:f>SUM(CZ54:CZ62)</x:f>
        <x:v>0</x:v>
      </x:c>
      <x:c r="DA53" s="162">
        <x:f t="shared" ref="DA53:DG53" si="44">SUM(DA54:DA62)</x:f>
        <x:v>0</x:v>
      </x:c>
      <x:c r="DB53" s="112">
        <x:f t="shared" si="44"/>
        <x:v>0</x:v>
      </x:c>
      <x:c r="DC53" s="162">
        <x:f t="shared" si="44"/>
        <x:v>0</x:v>
      </x:c>
      <x:c r="DD53" s="112">
        <x:f t="shared" si="44"/>
        <x:v>0</x:v>
      </x:c>
      <x:c r="DE53" s="162">
        <x:f t="shared" si="44"/>
        <x:v>0</x:v>
      </x:c>
      <x:c r="DF53" s="112">
        <x:f t="shared" si="44"/>
        <x:v>0</x:v>
      </x:c>
      <x:c r="DG53" s="162">
        <x:f t="shared" si="44"/>
        <x:v>0</x:v>
      </x:c>
    </x:row>
    <x:row r="54" spans="1:111" s="21" customFormat="1" ht="30" customHeight="1">
      <x:c r="A54" s="596" t="s">
        <x:v>1849</x:v>
      </x:c>
      <x:c r="B54" s="112"/>
      <x:c r="C54" s="162"/>
      <x:c r="D54" s="112"/>
      <x:c r="E54" s="162"/>
      <x:c r="F54" s="112"/>
      <x:c r="G54" s="162"/>
      <x:c r="H54" s="112"/>
      <x:c r="I54" s="162"/>
      <x:c r="J54" s="112"/>
      <x:c r="K54" s="112"/>
      <x:c r="L54" s="162"/>
      <x:c r="M54" s="112"/>
      <x:c r="N54" s="112"/>
      <x:c r="O54" s="112"/>
      <x:c r="P54" s="112"/>
      <x:c r="Q54" s="112"/>
      <x:c r="R54" s="162"/>
      <x:c r="S54" s="112"/>
      <x:c r="T54" s="162"/>
      <x:c r="U54" s="112"/>
      <x:c r="V54" s="162"/>
      <x:c r="W54" s="112"/>
      <x:c r="X54" s="112">
        <x:v>0</x:v>
      </x:c>
      <x:c r="Y54" s="112"/>
      <x:c r="Z54" s="112"/>
      <x:c r="AA54" s="112"/>
      <x:c r="AB54" s="112"/>
      <x:c r="AC54" s="112"/>
      <x:c r="AD54" s="112"/>
      <x:c r="AE54" s="112"/>
      <x:c r="AF54" s="112"/>
      <x:c r="AG54" s="112"/>
      <x:c r="AH54" s="112"/>
      <x:c r="AI54" s="112"/>
      <x:c r="AJ54" s="112"/>
      <x:c r="AK54" s="112"/>
      <x:c r="AL54" s="596" t="s">
        <x:v>1849</x:v>
      </x:c>
      <x:c r="AM54" s="112"/>
      <x:c r="AN54" s="162"/>
      <x:c r="AO54" s="112"/>
      <x:c r="AP54" s="112"/>
      <x:c r="AQ54" s="112"/>
      <x:c r="AR54" s="162"/>
      <x:c r="AS54" s="112"/>
      <x:c r="AT54" s="162"/>
      <x:c r="AU54" s="112"/>
      <x:c r="AV54" s="112"/>
      <x:c r="AW54" s="112"/>
      <x:c r="AX54" s="112"/>
      <x:c r="AY54" s="112"/>
      <x:c r="AZ54" s="112"/>
      <x:c r="BA54" s="162"/>
      <x:c r="BB54" s="112"/>
      <x:c r="BC54" s="112"/>
      <x:c r="BD54" s="112"/>
      <x:c r="BE54" s="112"/>
      <x:c r="BF54" s="112"/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596" t="s">
        <x:v>1849</x:v>
      </x:c>
      <x:c r="BW54" s="112"/>
      <x:c r="BX54" s="112"/>
      <x:c r="BY54" s="162"/>
      <x:c r="BZ54" s="112"/>
      <x:c r="CA54" s="162"/>
      <x:c r="CB54" s="112"/>
      <x:c r="CC54" s="162"/>
      <x:c r="CD54" s="112"/>
      <x:c r="CE54" s="112"/>
      <x:c r="CF54" s="162"/>
      <x:c r="CG54" s="112"/>
      <x:c r="CH54" s="112"/>
      <x:c r="CI54" s="112"/>
      <x:c r="CJ54" s="112"/>
      <x:c r="CK54" s="112"/>
      <x:c r="CL54" s="112"/>
      <x:c r="CM54" s="112"/>
      <x:c r="CN54" s="112"/>
      <x:c r="CO54" s="112"/>
      <x:c r="CP54" s="162"/>
      <x:c r="CQ54" s="112"/>
      <x:c r="CR54" s="162"/>
      <x:c r="CS54" s="112"/>
      <x:c r="CT54" s="112">
        <x:v>1</x:v>
      </x:c>
      <x:c r="CU54" s="112"/>
      <x:c r="CV54" s="112"/>
      <x:c r="CW54" s="112"/>
      <x:c r="CX54" s="112"/>
      <x:c r="CY54" s="596" t="s">
        <x:v>1849</x:v>
      </x:c>
      <x:c r="CZ54" s="599"/>
      <x:c r="DA54" s="600"/>
      <x:c r="DB54" s="599"/>
      <x:c r="DC54" s="600"/>
      <x:c r="DD54" s="599"/>
      <x:c r="DE54" s="600"/>
      <x:c r="DF54" s="599"/>
      <x:c r="DG54" s="600"/>
    </x:row>
    <x:row r="55" spans="1:111" s="21" customFormat="1" ht="30" customHeight="1">
      <x:c r="A55" s="601" t="s">
        <x:v>2335</x:v>
      </x:c>
      <x:c r="B55" s="112"/>
      <x:c r="C55" s="162"/>
      <x:c r="D55" s="112"/>
      <x:c r="E55" s="162"/>
      <x:c r="F55" s="112"/>
      <x:c r="G55" s="162"/>
      <x:c r="H55" s="112"/>
      <x:c r="I55" s="162"/>
      <x:c r="J55" s="112"/>
      <x:c r="K55" s="112"/>
      <x:c r="L55" s="162"/>
      <x:c r="M55" s="112"/>
      <x:c r="N55" s="112"/>
      <x:c r="O55" s="112"/>
      <x:c r="P55" s="112"/>
      <x:c r="Q55" s="112"/>
      <x:c r="R55" s="162"/>
      <x:c r="S55" s="112"/>
      <x:c r="T55" s="162"/>
      <x:c r="U55" s="112"/>
      <x:c r="V55" s="162"/>
      <x:c r="W55" s="112">
        <x:v>4</x:v>
      </x:c>
      <x:c r="X55" s="112">
        <x:v>10</x:v>
      </x:c>
      <x:c r="Y55" s="112"/>
      <x:c r="Z55" s="112"/>
      <x:c r="AA55" s="112"/>
      <x:c r="AB55" s="112"/>
      <x:c r="AC55" s="112"/>
      <x:c r="AD55" s="112"/>
      <x:c r="AE55" s="112"/>
      <x:c r="AF55" s="112"/>
      <x:c r="AG55" s="112"/>
      <x:c r="AH55" s="112"/>
      <x:c r="AI55" s="112"/>
      <x:c r="AJ55" s="112"/>
      <x:c r="AK55" s="112"/>
      <x:c r="AL55" s="601" t="s">
        <x:v>2335</x:v>
      </x:c>
      <x:c r="AM55" s="112"/>
      <x:c r="AN55" s="162"/>
      <x:c r="AO55" s="112"/>
      <x:c r="AP55" s="112"/>
      <x:c r="AQ55" s="112"/>
      <x:c r="AR55" s="162"/>
      <x:c r="AS55" s="112"/>
      <x:c r="AT55" s="162"/>
      <x:c r="AU55" s="112"/>
      <x:c r="AV55" s="112"/>
      <x:c r="AW55" s="112"/>
      <x:c r="AX55" s="112"/>
      <x:c r="AY55" s="112"/>
      <x:c r="AZ55" s="112"/>
      <x:c r="BA55" s="162"/>
      <x:c r="BB55" s="112"/>
      <x:c r="BC55" s="112"/>
      <x:c r="BD55" s="112"/>
      <x:c r="BE55" s="112"/>
      <x:c r="BF55" s="112"/>
      <x:c r="BG55" s="112"/>
      <x:c r="BH55" s="112"/>
      <x:c r="BI55" s="112"/>
      <x:c r="BJ55" s="162"/>
      <x:c r="BK55" s="112"/>
      <x:c r="BL55" s="162"/>
      <x:c r="BM55" s="112"/>
      <x:c r="BN55" s="162"/>
      <x:c r="BO55" s="112"/>
      <x:c r="BP55" s="162"/>
      <x:c r="BQ55" s="112"/>
      <x:c r="BR55" s="112"/>
      <x:c r="BS55" s="112">
        <x:v>1</x:v>
      </x:c>
      <x:c r="BT55" s="112"/>
      <x:c r="BU55" s="112"/>
      <x:c r="BV55" s="601" t="s">
        <x:v>2335</x:v>
      </x:c>
      <x:c r="BW55" s="112"/>
      <x:c r="BX55" s="112"/>
      <x:c r="BY55" s="162"/>
      <x:c r="BZ55" s="112"/>
      <x:c r="CA55" s="162"/>
      <x:c r="CB55" s="112"/>
      <x:c r="CC55" s="162"/>
      <x:c r="CD55" s="112"/>
      <x:c r="CE55" s="112"/>
      <x:c r="CF55" s="162"/>
      <x:c r="CG55" s="112"/>
      <x:c r="CH55" s="112"/>
      <x:c r="CI55" s="112"/>
      <x:c r="CJ55" s="112"/>
      <x:c r="CK55" s="112"/>
      <x:c r="CL55" s="112"/>
      <x:c r="CM55" s="112"/>
      <x:c r="CN55" s="112"/>
      <x:c r="CO55" s="112"/>
      <x:c r="CP55" s="162"/>
      <x:c r="CQ55" s="112">
        <x:v>2</x:v>
      </x:c>
      <x:c r="CR55" s="162">
        <x:v>60</x:v>
      </x:c>
      <x:c r="CS55" s="112">
        <x:v>13</x:v>
      </x:c>
      <x:c r="CT55" s="112">
        <x:v>1</x:v>
      </x:c>
      <x:c r="CU55" s="112"/>
      <x:c r="CV55" s="112"/>
      <x:c r="CW55" s="112"/>
      <x:c r="CX55" s="112"/>
      <x:c r="CY55" s="601" t="s">
        <x:v>2335</x:v>
      </x:c>
      <x:c r="CZ55" s="599"/>
      <x:c r="DA55" s="600"/>
      <x:c r="DB55" s="599"/>
      <x:c r="DC55" s="600"/>
      <x:c r="DD55" s="599"/>
      <x:c r="DE55" s="600"/>
      <x:c r="DF55" s="599"/>
      <x:c r="DG55" s="600"/>
    </x:row>
    <x:row r="56" spans="1:111" s="21" customFormat="1" ht="30" customHeight="1">
      <x:c r="A56" s="601" t="s">
        <x:v>1060</x:v>
      </x:c>
      <x:c r="B56" s="112"/>
      <x:c r="C56" s="162"/>
      <x:c r="D56" s="112"/>
      <x:c r="E56" s="162"/>
      <x:c r="F56" s="112"/>
      <x:c r="G56" s="162"/>
      <x:c r="H56" s="112"/>
      <x:c r="I56" s="162"/>
      <x:c r="J56" s="112"/>
      <x:c r="K56" s="112"/>
      <x:c r="L56" s="162"/>
      <x:c r="M56" s="112"/>
      <x:c r="N56" s="112"/>
      <x:c r="O56" s="112"/>
      <x:c r="P56" s="112"/>
      <x:c r="Q56" s="112"/>
      <x:c r="R56" s="162"/>
      <x:c r="S56" s="112">
        <x:v>1</x:v>
      </x:c>
      <x:c r="T56" s="162">
        <x:v>16</x:v>
      </x:c>
      <x:c r="U56" s="112"/>
      <x:c r="V56" s="162"/>
      <x:c r="W56" s="112"/>
      <x:c r="X56" s="112">
        <x:v>5</x:v>
      </x:c>
      <x:c r="Y56" s="112"/>
      <x:c r="Z56" s="112"/>
      <x:c r="AA56" s="112"/>
      <x:c r="AB56" s="112"/>
      <x:c r="AC56" s="112"/>
      <x:c r="AD56" s="112"/>
      <x:c r="AE56" s="112"/>
      <x:c r="AF56" s="112"/>
      <x:c r="AG56" s="112"/>
      <x:c r="AH56" s="112"/>
      <x:c r="AI56" s="112"/>
      <x:c r="AJ56" s="112"/>
      <x:c r="AK56" s="112"/>
      <x:c r="AL56" s="601" t="s">
        <x:v>1060</x:v>
      </x:c>
      <x:c r="AM56" s="112"/>
      <x:c r="AN56" s="162"/>
      <x:c r="AO56" s="112"/>
      <x:c r="AP56" s="112"/>
      <x:c r="AQ56" s="112"/>
      <x:c r="AR56" s="162"/>
      <x:c r="AS56" s="112"/>
      <x:c r="AT56" s="162"/>
      <x:c r="AU56" s="112"/>
      <x:c r="AV56" s="112"/>
      <x:c r="AW56" s="112"/>
      <x:c r="AX56" s="112"/>
      <x:c r="AY56" s="112"/>
      <x:c r="AZ56" s="112"/>
      <x:c r="BA56" s="162"/>
      <x:c r="BB56" s="112"/>
      <x:c r="BC56" s="112"/>
      <x:c r="BD56" s="112"/>
      <x:c r="BE56" s="112"/>
      <x:c r="BF56" s="112"/>
      <x:c r="BG56" s="112"/>
      <x:c r="BH56" s="112"/>
      <x:c r="BI56" s="112"/>
      <x:c r="BJ56" s="162"/>
      <x:c r="BK56" s="112"/>
      <x:c r="BL56" s="162"/>
      <x:c r="BM56" s="112"/>
      <x:c r="BN56" s="162"/>
      <x:c r="BO56" s="112"/>
      <x:c r="BP56" s="162"/>
      <x:c r="BQ56" s="112"/>
      <x:c r="BR56" s="112"/>
      <x:c r="BS56" s="112"/>
      <x:c r="BT56" s="112"/>
      <x:c r="BU56" s="112"/>
      <x:c r="BV56" s="601" t="s">
        <x:v>1060</x:v>
      </x:c>
      <x:c r="BW56" s="112"/>
      <x:c r="BX56" s="112"/>
      <x:c r="BY56" s="162"/>
      <x:c r="BZ56" s="112"/>
      <x:c r="CA56" s="162"/>
      <x:c r="CB56" s="112"/>
      <x:c r="CC56" s="162"/>
      <x:c r="CD56" s="112"/>
      <x:c r="CE56" s="112"/>
      <x:c r="CF56" s="162"/>
      <x:c r="CG56" s="112"/>
      <x:c r="CH56" s="112"/>
      <x:c r="CI56" s="112"/>
      <x:c r="CJ56" s="112"/>
      <x:c r="CK56" s="112"/>
      <x:c r="CL56" s="112"/>
      <x:c r="CM56" s="112"/>
      <x:c r="CN56" s="112"/>
      <x:c r="CO56" s="112"/>
      <x:c r="CP56" s="162"/>
      <x:c r="CQ56" s="112"/>
      <x:c r="CR56" s="162"/>
      <x:c r="CS56" s="112">
        <x:v>8</x:v>
      </x:c>
      <x:c r="CT56" s="112"/>
      <x:c r="CU56" s="112"/>
      <x:c r="CV56" s="112"/>
      <x:c r="CW56" s="112"/>
      <x:c r="CX56" s="112"/>
      <x:c r="CY56" s="601" t="s">
        <x:v>1060</x:v>
      </x:c>
      <x:c r="CZ56" s="599"/>
      <x:c r="DA56" s="600"/>
      <x:c r="DB56" s="599"/>
      <x:c r="DC56" s="600"/>
      <x:c r="DD56" s="599"/>
      <x:c r="DE56" s="600"/>
      <x:c r="DF56" s="599"/>
      <x:c r="DG56" s="600"/>
    </x:row>
    <x:row r="57" spans="1:111" s="21" customFormat="1" ht="30" customHeight="1">
      <x:c r="A57" s="601" t="s">
        <x:v>1816</x:v>
      </x:c>
      <x:c r="B57" s="112"/>
      <x:c r="C57" s="162"/>
      <x:c r="D57" s="112"/>
      <x:c r="E57" s="162"/>
      <x:c r="F57" s="112"/>
      <x:c r="G57" s="162"/>
      <x:c r="H57" s="112"/>
      <x:c r="I57" s="162"/>
      <x:c r="J57" s="112">
        <x:v>1</x:v>
      </x:c>
      <x:c r="K57" s="112"/>
      <x:c r="L57" s="162"/>
      <x:c r="M57" s="112"/>
      <x:c r="N57" s="112"/>
      <x:c r="O57" s="112"/>
      <x:c r="P57" s="112"/>
      <x:c r="Q57" s="112"/>
      <x:c r="R57" s="162"/>
      <x:c r="S57" s="112"/>
      <x:c r="T57" s="162"/>
      <x:c r="U57" s="112"/>
      <x:c r="V57" s="162"/>
      <x:c r="W57" s="112"/>
      <x:c r="X57" s="112">
        <x:v>4</x:v>
      </x:c>
      <x:c r="Y57" s="112"/>
      <x:c r="Z57" s="112"/>
      <x:c r="AA57" s="112"/>
      <x:c r="AB57" s="112"/>
      <x:c r="AC57" s="112"/>
      <x:c r="AD57" s="112"/>
      <x:c r="AE57" s="112"/>
      <x:c r="AF57" s="112"/>
      <x:c r="AG57" s="112">
        <x:v>1</x:v>
      </x:c>
      <x:c r="AH57" s="112"/>
      <x:c r="AI57" s="112"/>
      <x:c r="AJ57" s="112"/>
      <x:c r="AK57" s="112"/>
      <x:c r="AL57" s="601" t="s">
        <x:v>1816</x:v>
      </x:c>
      <x:c r="AM57" s="112"/>
      <x:c r="AN57" s="162"/>
      <x:c r="AO57" s="112"/>
      <x:c r="AP57" s="112"/>
      <x:c r="AQ57" s="112"/>
      <x:c r="AR57" s="162"/>
      <x:c r="AS57" s="112"/>
      <x:c r="AT57" s="162"/>
      <x:c r="AU57" s="112"/>
      <x:c r="AV57" s="112"/>
      <x:c r="AW57" s="112"/>
      <x:c r="AX57" s="112"/>
      <x:c r="AY57" s="112"/>
      <x:c r="AZ57" s="112"/>
      <x:c r="BA57" s="162"/>
      <x:c r="BB57" s="112"/>
      <x:c r="BC57" s="112"/>
      <x:c r="BD57" s="112"/>
      <x:c r="BE57" s="112"/>
      <x:c r="BF57" s="112"/>
      <x:c r="BG57" s="112"/>
      <x:c r="BH57" s="112"/>
      <x:c r="BI57" s="112"/>
      <x:c r="BJ57" s="162"/>
      <x:c r="BK57" s="112"/>
      <x:c r="BL57" s="162"/>
      <x:c r="BM57" s="112"/>
      <x:c r="BN57" s="162"/>
      <x:c r="BO57" s="112"/>
      <x:c r="BP57" s="162"/>
      <x:c r="BQ57" s="112"/>
      <x:c r="BR57" s="112"/>
      <x:c r="BS57" s="112"/>
      <x:c r="BT57" s="112"/>
      <x:c r="BU57" s="112"/>
      <x:c r="BV57" s="601" t="s">
        <x:v>1816</x:v>
      </x:c>
      <x:c r="BW57" s="112"/>
      <x:c r="BX57" s="112"/>
      <x:c r="BY57" s="162"/>
      <x:c r="BZ57" s="112"/>
      <x:c r="CA57" s="162"/>
      <x:c r="CB57" s="112"/>
      <x:c r="CC57" s="162"/>
      <x:c r="CD57" s="112"/>
      <x:c r="CE57" s="112"/>
      <x:c r="CF57" s="162"/>
      <x:c r="CG57" s="112"/>
      <x:c r="CH57" s="112"/>
      <x:c r="CI57" s="112"/>
      <x:c r="CJ57" s="112"/>
      <x:c r="CK57" s="112"/>
      <x:c r="CL57" s="112"/>
      <x:c r="CM57" s="112"/>
      <x:c r="CN57" s="112"/>
      <x:c r="CO57" s="112"/>
      <x:c r="CP57" s="162"/>
      <x:c r="CQ57" s="112"/>
      <x:c r="CR57" s="162"/>
      <x:c r="CS57" s="112">
        <x:v>8</x:v>
      </x:c>
      <x:c r="CT57" s="112">
        <x:v>1</x:v>
      </x:c>
      <x:c r="CU57" s="112"/>
      <x:c r="CV57" s="112"/>
      <x:c r="CW57" s="112"/>
      <x:c r="CX57" s="112"/>
      <x:c r="CY57" s="601" t="s">
        <x:v>1816</x:v>
      </x:c>
      <x:c r="CZ57" s="599"/>
      <x:c r="DA57" s="600"/>
      <x:c r="DB57" s="599"/>
      <x:c r="DC57" s="600"/>
      <x:c r="DD57" s="599"/>
      <x:c r="DE57" s="600"/>
      <x:c r="DF57" s="599"/>
      <x:c r="DG57" s="600"/>
    </x:row>
    <x:row r="58" spans="1:111" s="21" customFormat="1" ht="30" customHeight="1">
      <x:c r="A58" s="601" t="s">
        <x:v>2242</x:v>
      </x:c>
      <x:c r="B58" s="112"/>
      <x:c r="C58" s="162"/>
      <x:c r="D58" s="112"/>
      <x:c r="E58" s="162"/>
      <x:c r="F58" s="112"/>
      <x:c r="G58" s="162"/>
      <x:c r="H58" s="112"/>
      <x:c r="I58" s="162"/>
      <x:c r="J58" s="112"/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/>
      <x:c r="V58" s="162"/>
      <x:c r="W58" s="112"/>
      <x:c r="X58" s="112">
        <x:v>10</x:v>
      </x:c>
      <x:c r="Y58" s="112"/>
      <x:c r="Z58" s="112"/>
      <x:c r="AA58" s="112"/>
      <x:c r="AB58" s="112"/>
      <x:c r="AC58" s="112"/>
      <x:c r="AD58" s="112"/>
      <x:c r="AE58" s="112"/>
      <x:c r="AF58" s="112"/>
      <x:c r="AG58" s="112"/>
      <x:c r="AH58" s="112"/>
      <x:c r="AI58" s="112"/>
      <x:c r="AJ58" s="112"/>
      <x:c r="AK58" s="112"/>
      <x:c r="AL58" s="601" t="s">
        <x:v>2242</x:v>
      </x:c>
      <x:c r="AM58" s="112"/>
      <x:c r="AN58" s="162"/>
      <x:c r="AO58" s="112"/>
      <x:c r="AP58" s="112"/>
      <x:c r="AQ58" s="112"/>
      <x:c r="AR58" s="162"/>
      <x:c r="AS58" s="112"/>
      <x:c r="AT58" s="162"/>
      <x:c r="AU58" s="112"/>
      <x:c r="AV58" s="112"/>
      <x:c r="AW58" s="112"/>
      <x:c r="AX58" s="112"/>
      <x:c r="AY58" s="112"/>
      <x:c r="AZ58" s="112"/>
      <x:c r="BA58" s="162"/>
      <x:c r="BB58" s="112"/>
      <x:c r="BC58" s="112"/>
      <x:c r="BD58" s="112"/>
      <x:c r="BE58" s="112">
        <x:v>2</x:v>
      </x:c>
      <x:c r="BF58" s="112">
        <x:v>2</x:v>
      </x:c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601" t="s">
        <x:v>2242</x:v>
      </x:c>
      <x:c r="BW58" s="112"/>
      <x:c r="BX58" s="112"/>
      <x:c r="BY58" s="162"/>
      <x:c r="BZ58" s="112"/>
      <x:c r="CA58" s="162"/>
      <x:c r="CB58" s="112"/>
      <x:c r="CC58" s="162"/>
      <x:c r="CD58" s="112"/>
      <x:c r="CE58" s="112"/>
      <x:c r="CF58" s="162"/>
      <x:c r="CG58" s="112"/>
      <x:c r="CH58" s="112"/>
      <x:c r="CI58" s="112"/>
      <x:c r="CJ58" s="112"/>
      <x:c r="CK58" s="112"/>
      <x:c r="CL58" s="112"/>
      <x:c r="CM58" s="112"/>
      <x:c r="CN58" s="112"/>
      <x:c r="CO58" s="112"/>
      <x:c r="CP58" s="162"/>
      <x:c r="CQ58" s="112"/>
      <x:c r="CR58" s="162"/>
      <x:c r="CS58" s="112">
        <x:v>5</x:v>
      </x:c>
      <x:c r="CT58" s="112">
        <x:v>1</x:v>
      </x:c>
      <x:c r="CU58" s="112"/>
      <x:c r="CV58" s="112"/>
      <x:c r="CW58" s="112"/>
      <x:c r="CX58" s="112"/>
      <x:c r="CY58" s="601" t="s">
        <x:v>2242</x:v>
      </x:c>
      <x:c r="CZ58" s="599"/>
      <x:c r="DA58" s="600"/>
      <x:c r="DB58" s="599"/>
      <x:c r="DC58" s="600"/>
      <x:c r="DD58" s="599"/>
      <x:c r="DE58" s="600"/>
      <x:c r="DF58" s="599"/>
      <x:c r="DG58" s="600"/>
    </x:row>
    <x:row r="59" spans="1:111" s="21" customFormat="1" ht="30" customHeight="1">
      <x:c r="A59" s="601" t="s">
        <x:v>1890</x:v>
      </x:c>
      <x:c r="B59" s="112"/>
      <x:c r="C59" s="162"/>
      <x:c r="D59" s="112"/>
      <x:c r="E59" s="162"/>
      <x:c r="F59" s="112"/>
      <x:c r="G59" s="162"/>
      <x:c r="H59" s="112"/>
      <x:c r="I59" s="162"/>
      <x:c r="J59" s="112"/>
      <x:c r="K59" s="112"/>
      <x:c r="L59" s="162"/>
      <x:c r="M59" s="112"/>
      <x:c r="N59" s="112"/>
      <x:c r="O59" s="112"/>
      <x:c r="P59" s="112"/>
      <x:c r="Q59" s="112"/>
      <x:c r="R59" s="162"/>
      <x:c r="S59" s="112">
        <x:v>1</x:v>
      </x:c>
      <x:c r="T59" s="162">
        <x:v>16</x:v>
      </x:c>
      <x:c r="U59" s="112"/>
      <x:c r="V59" s="162"/>
      <x:c r="W59" s="112"/>
      <x:c r="X59" s="112">
        <x:v>8</x:v>
      </x:c>
      <x:c r="Y59" s="112"/>
      <x:c r="Z59" s="112"/>
      <x:c r="AA59" s="112">
        <x:v>1</x:v>
      </x:c>
      <x:c r="AB59" s="112"/>
      <x:c r="AC59" s="112"/>
      <x:c r="AD59" s="112">
        <x:v>1</x:v>
      </x:c>
      <x:c r="AE59" s="112"/>
      <x:c r="AF59" s="112"/>
      <x:c r="AG59" s="112">
        <x:v>1</x:v>
      </x:c>
      <x:c r="AH59" s="112"/>
      <x:c r="AI59" s="112"/>
      <x:c r="AJ59" s="112">
        <x:v>1</x:v>
      </x:c>
      <x:c r="AK59" s="112">
        <x:v>1</x:v>
      </x:c>
      <x:c r="AL59" s="601" t="s">
        <x:v>1890</x:v>
      </x:c>
      <x:c r="AM59" s="112"/>
      <x:c r="AN59" s="162"/>
      <x:c r="AO59" s="112"/>
      <x:c r="AP59" s="112"/>
      <x:c r="AQ59" s="112"/>
      <x:c r="AR59" s="162"/>
      <x:c r="AS59" s="112"/>
      <x:c r="AT59" s="162"/>
      <x:c r="AU59" s="112"/>
      <x:c r="AV59" s="112"/>
      <x:c r="AW59" s="112"/>
      <x:c r="AX59" s="112"/>
      <x:c r="AY59" s="112"/>
      <x:c r="AZ59" s="112"/>
      <x:c r="BA59" s="162"/>
      <x:c r="BB59" s="112"/>
      <x:c r="BC59" s="112"/>
      <x:c r="BD59" s="112"/>
      <x:c r="BE59" s="112">
        <x:v>5</x:v>
      </x:c>
      <x:c r="BF59" s="112">
        <x:v>5</x:v>
      </x:c>
      <x:c r="BG59" s="112"/>
      <x:c r="BH59" s="112"/>
      <x:c r="BI59" s="112"/>
      <x:c r="BJ59" s="162"/>
      <x:c r="BK59" s="112"/>
      <x:c r="BL59" s="162"/>
      <x:c r="BM59" s="112"/>
      <x:c r="BN59" s="162"/>
      <x:c r="BO59" s="112"/>
      <x:c r="BP59" s="162"/>
      <x:c r="BQ59" s="112"/>
      <x:c r="BR59" s="112"/>
      <x:c r="BS59" s="112"/>
      <x:c r="BT59" s="112"/>
      <x:c r="BU59" s="112"/>
      <x:c r="BV59" s="601" t="s">
        <x:v>1890</x:v>
      </x:c>
      <x:c r="BW59" s="112"/>
      <x:c r="BX59" s="112"/>
      <x:c r="BY59" s="162"/>
      <x:c r="BZ59" s="112"/>
      <x:c r="CA59" s="162"/>
      <x:c r="CB59" s="112"/>
      <x:c r="CC59" s="162"/>
      <x:c r="CD59" s="112"/>
      <x:c r="CE59" s="112"/>
      <x:c r="CF59" s="162"/>
      <x:c r="CG59" s="112"/>
      <x:c r="CH59" s="112"/>
      <x:c r="CI59" s="112"/>
      <x:c r="CJ59" s="112">
        <x:v>1</x:v>
      </x:c>
      <x:c r="CK59" s="112"/>
      <x:c r="CL59" s="112"/>
      <x:c r="CM59" s="112"/>
      <x:c r="CN59" s="112"/>
      <x:c r="CO59" s="112"/>
      <x:c r="CP59" s="162"/>
      <x:c r="CQ59" s="112"/>
      <x:c r="CR59" s="162"/>
      <x:c r="CS59" s="112">
        <x:v>5</x:v>
      </x:c>
      <x:c r="CT59" s="112">
        <x:v>1</x:v>
      </x:c>
      <x:c r="CU59" s="112"/>
      <x:c r="CV59" s="112"/>
      <x:c r="CW59" s="112"/>
      <x:c r="CX59" s="112"/>
      <x:c r="CY59" s="601" t="s">
        <x:v>1890</x:v>
      </x:c>
      <x:c r="CZ59" s="599"/>
      <x:c r="DA59" s="600"/>
      <x:c r="DB59" s="599"/>
      <x:c r="DC59" s="600"/>
      <x:c r="DD59" s="599"/>
      <x:c r="DE59" s="600"/>
      <x:c r="DF59" s="599"/>
      <x:c r="DG59" s="600"/>
    </x:row>
    <x:row r="60" spans="1:111" s="21" customFormat="1" ht="30" customHeight="1">
      <x:c r="A60" s="596" t="s">
        <x:v>1845</x:v>
      </x:c>
      <x:c r="B60" s="112">
        <x:v>1</x:v>
      </x:c>
      <x:c r="C60" s="162">
        <x:v>369</x:v>
      </x:c>
      <x:c r="D60" s="112">
        <x:v>3</x:v>
      </x:c>
      <x:c r="E60" s="162">
        <x:v>80</x:v>
      </x:c>
      <x:c r="F60" s="112"/>
      <x:c r="G60" s="162"/>
      <x:c r="H60" s="112"/>
      <x:c r="I60" s="162"/>
      <x:c r="J60" s="112">
        <x:v>2</x:v>
      </x:c>
      <x:c r="K60" s="112">
        <x:v>0</x:v>
      </x:c>
      <x:c r="L60" s="162">
        <x:v>0</x:v>
      </x:c>
      <x:c r="M60" s="112"/>
      <x:c r="N60" s="112"/>
      <x:c r="O60" s="112"/>
      <x:c r="P60" s="112"/>
      <x:c r="Q60" s="112"/>
      <x:c r="R60" s="162"/>
      <x:c r="S60" s="112"/>
      <x:c r="T60" s="162"/>
      <x:c r="U60" s="112"/>
      <x:c r="V60" s="162"/>
      <x:c r="W60" s="112"/>
      <x:c r="X60" s="112">
        <x:v>12</x:v>
      </x:c>
      <x:c r="Y60" s="112"/>
      <x:c r="Z60" s="112"/>
      <x:c r="AA60" s="112"/>
      <x:c r="AB60" s="112"/>
      <x:c r="AC60" s="112"/>
      <x:c r="AD60" s="112"/>
      <x:c r="AE60" s="112"/>
      <x:c r="AF60" s="112"/>
      <x:c r="AG60" s="112"/>
      <x:c r="AH60" s="112"/>
      <x:c r="AI60" s="112"/>
      <x:c r="AJ60" s="112"/>
      <x:c r="AK60" s="112"/>
      <x:c r="AL60" s="596" t="s">
        <x:v>1845</x:v>
      </x:c>
      <x:c r="AM60" s="112"/>
      <x:c r="AN60" s="162"/>
      <x:c r="AO60" s="112"/>
      <x:c r="AP60" s="112"/>
      <x:c r="AQ60" s="112"/>
      <x:c r="AR60" s="162"/>
      <x:c r="AS60" s="112"/>
      <x:c r="AT60" s="162"/>
      <x:c r="AU60" s="112"/>
      <x:c r="AV60" s="112"/>
      <x:c r="AW60" s="112"/>
      <x:c r="AX60" s="112"/>
      <x:c r="AY60" s="112"/>
      <x:c r="AZ60" s="112"/>
      <x:c r="BA60" s="162"/>
      <x:c r="BB60" s="112"/>
      <x:c r="BC60" s="112"/>
      <x:c r="BD60" s="112"/>
      <x:c r="BE60" s="112">
        <x:v>3</x:v>
      </x:c>
      <x:c r="BF60" s="112">
        <x:v>3</x:v>
      </x:c>
      <x:c r="BG60" s="112"/>
      <x:c r="BH60" s="112"/>
      <x:c r="BI60" s="112"/>
      <x:c r="BJ60" s="162"/>
      <x:c r="BK60" s="112"/>
      <x:c r="BL60" s="162"/>
      <x:c r="BM60" s="112"/>
      <x:c r="BN60" s="162"/>
      <x:c r="BO60" s="112"/>
      <x:c r="BP60" s="162"/>
      <x:c r="BQ60" s="112">
        <x:v>0</x:v>
      </x:c>
      <x:c r="BR60" s="112"/>
      <x:c r="BS60" s="112"/>
      <x:c r="BT60" s="112"/>
      <x:c r="BU60" s="112"/>
      <x:c r="BV60" s="596" t="s">
        <x:v>1845</x:v>
      </x:c>
      <x:c r="BW60" s="112"/>
      <x:c r="BX60" s="112"/>
      <x:c r="BY60" s="162"/>
      <x:c r="BZ60" s="112"/>
      <x:c r="CA60" s="162"/>
      <x:c r="CB60" s="112"/>
      <x:c r="CC60" s="162"/>
      <x:c r="CD60" s="112"/>
      <x:c r="CE60" s="112"/>
      <x:c r="CF60" s="162"/>
      <x:c r="CG60" s="112"/>
      <x:c r="CH60" s="112"/>
      <x:c r="CI60" s="112"/>
      <x:c r="CJ60" s="112"/>
      <x:c r="CK60" s="112"/>
      <x:c r="CL60" s="112"/>
      <x:c r="CM60" s="112"/>
      <x:c r="CN60" s="112"/>
      <x:c r="CO60" s="112"/>
      <x:c r="CP60" s="162"/>
      <x:c r="CQ60" s="112">
        <x:v>1</x:v>
      </x:c>
      <x:c r="CR60" s="162">
        <x:v>20</x:v>
      </x:c>
      <x:c r="CS60" s="112">
        <x:v>4</x:v>
      </x:c>
      <x:c r="CT60" s="112"/>
      <x:c r="CU60" s="112"/>
      <x:c r="CV60" s="112"/>
      <x:c r="CW60" s="112">
        <x:v>1</x:v>
      </x:c>
      <x:c r="CX60" s="112">
        <x:v>7</x:v>
      </x:c>
      <x:c r="CY60" s="596" t="s">
        <x:v>1845</x:v>
      </x:c>
      <x:c r="CZ60" s="112"/>
      <x:c r="DA60" s="162"/>
      <x:c r="DB60" s="599"/>
      <x:c r="DC60" s="600"/>
      <x:c r="DD60" s="599"/>
      <x:c r="DE60" s="600"/>
      <x:c r="DF60" s="599"/>
      <x:c r="DG60" s="600"/>
    </x:row>
    <x:row r="61" spans="1:111" s="21" customFormat="1" ht="30" customHeight="1">
      <x:c r="A61" s="596" t="s">
        <x:v>2911</x:v>
      </x:c>
      <x:c r="B61" s="112">
        <x:v>1</x:v>
      </x:c>
      <x:c r="C61" s="162">
        <x:v>32.740000000000002</x:v>
      </x:c>
      <x:c r="D61" s="112"/>
      <x:c r="E61" s="162"/>
      <x:c r="F61" s="112">
        <x:v>1</x:v>
      </x:c>
      <x:c r="G61" s="162">
        <x:v>112.56999999999999</x:v>
      </x:c>
      <x:c r="H61" s="112"/>
      <x:c r="I61" s="162"/>
      <x:c r="J61" s="112">
        <x:v>2</x:v>
      </x:c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/>
      <x:c r="V61" s="162"/>
      <x:c r="W61" s="112"/>
      <x:c r="X61" s="112"/>
      <x:c r="Y61" s="112">
        <x:v>2</x:v>
      </x:c>
      <x:c r="Z61" s="112">
        <x:v>12</x:v>
      </x:c>
      <x:c r="AA61" s="112"/>
      <x:c r="AB61" s="112"/>
      <x:c r="AC61" s="112"/>
      <x:c r="AD61" s="112"/>
      <x:c r="AE61" s="112"/>
      <x:c r="AF61" s="112"/>
      <x:c r="AG61" s="112">
        <x:v>1</x:v>
      </x:c>
      <x:c r="AH61" s="112"/>
      <x:c r="AI61" s="112"/>
      <x:c r="AJ61" s="112">
        <x:v>1</x:v>
      </x:c>
      <x:c r="AK61" s="112">
        <x:v>2</x:v>
      </x:c>
      <x:c r="AL61" s="596" t="s">
        <x:v>2911</x:v>
      </x:c>
      <x:c r="AM61" s="112"/>
      <x:c r="AN61" s="162"/>
      <x:c r="AO61" s="112"/>
      <x:c r="AP61" s="112"/>
      <x:c r="AQ61" s="112"/>
      <x:c r="AR61" s="162"/>
      <x:c r="AS61" s="112"/>
      <x:c r="AT61" s="162"/>
      <x:c r="AU61" s="112"/>
      <x:c r="AV61" s="112"/>
      <x:c r="AW61" s="112"/>
      <x:c r="AX61" s="112"/>
      <x:c r="AY61" s="112"/>
      <x:c r="AZ61" s="112"/>
      <x:c r="BA61" s="162"/>
      <x:c r="BB61" s="112"/>
      <x:c r="BC61" s="112"/>
      <x:c r="BD61" s="112"/>
      <x:c r="BE61" s="112"/>
      <x:c r="BF61" s="112"/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596" t="s">
        <x:v>2911</x:v>
      </x:c>
      <x:c r="BW61" s="112"/>
      <x:c r="BX61" s="112"/>
      <x:c r="BY61" s="162"/>
      <x:c r="BZ61" s="112"/>
      <x:c r="CA61" s="162"/>
      <x:c r="CB61" s="112"/>
      <x:c r="CC61" s="162"/>
      <x:c r="CD61" s="112"/>
      <x:c r="CE61" s="112"/>
      <x:c r="CF61" s="162"/>
      <x:c r="CG61" s="112"/>
      <x:c r="CH61" s="112"/>
      <x:c r="CI61" s="112"/>
      <x:c r="CJ61" s="112"/>
      <x:c r="CK61" s="112"/>
      <x:c r="CL61" s="112"/>
      <x:c r="CM61" s="112"/>
      <x:c r="CN61" s="112"/>
      <x:c r="CO61" s="112"/>
      <x:c r="CP61" s="162"/>
      <x:c r="CQ61" s="112"/>
      <x:c r="CR61" s="162"/>
      <x:c r="CS61" s="112">
        <x:v>5</x:v>
      </x:c>
      <x:c r="CT61" s="112">
        <x:v>1</x:v>
      </x:c>
      <x:c r="CU61" s="112">
        <x:v>1</x:v>
      </x:c>
      <x:c r="CV61" s="112">
        <x:v>3</x:v>
      </x:c>
      <x:c r="CW61" s="112">
        <x:v>1</x:v>
      </x:c>
      <x:c r="CX61" s="112">
        <x:v>1</x:v>
      </x:c>
      <x:c r="CY61" s="596" t="s">
        <x:v>2911</x:v>
      </x:c>
      <x:c r="CZ61" s="112"/>
      <x:c r="DA61" s="162"/>
      <x:c r="DB61" s="599"/>
      <x:c r="DC61" s="600"/>
      <x:c r="DD61" s="599"/>
      <x:c r="DE61" s="600"/>
      <x:c r="DF61" s="599"/>
      <x:c r="DG61" s="600"/>
    </x:row>
    <x:row r="62" spans="1:111" s="21" customFormat="1" ht="30" customHeight="1">
      <x:c r="A62" s="596" t="s">
        <x:v>2239</x:v>
      </x:c>
      <x:c r="B62" s="112"/>
      <x:c r="C62" s="162"/>
      <x:c r="D62" s="112">
        <x:v>1</x:v>
      </x:c>
      <x:c r="E62" s="162">
        <x:v>1.98</x:v>
      </x:c>
      <x:c r="F62" s="112">
        <x:v>2</x:v>
      </x:c>
      <x:c r="G62" s="162">
        <x:v>46.799999999999997</x:v>
      </x:c>
      <x:c r="H62" s="112"/>
      <x:c r="I62" s="162"/>
      <x:c r="J62" s="112"/>
      <x:c r="K62" s="112"/>
      <x:c r="L62" s="162"/>
      <x:c r="M62" s="112"/>
      <x:c r="N62" s="112"/>
      <x:c r="O62" s="112"/>
      <x:c r="P62" s="112"/>
      <x:c r="Q62" s="112"/>
      <x:c r="R62" s="162"/>
      <x:c r="S62" s="112"/>
      <x:c r="T62" s="162"/>
      <x:c r="U62" s="112"/>
      <x:c r="V62" s="162"/>
      <x:c r="W62" s="112"/>
      <x:c r="X62" s="112">
        <x:v>4</x:v>
      </x:c>
      <x:c r="Y62" s="112">
        <x:v>1</x:v>
      </x:c>
      <x:c r="Z62" s="112">
        <x:v>2</x:v>
      </x:c>
      <x:c r="AA62" s="112"/>
      <x:c r="AB62" s="112"/>
      <x:c r="AC62" s="112"/>
      <x:c r="AD62" s="112"/>
      <x:c r="AE62" s="112"/>
      <x:c r="AF62" s="112"/>
      <x:c r="AG62" s="112"/>
      <x:c r="AH62" s="112"/>
      <x:c r="AI62" s="112"/>
      <x:c r="AJ62" s="112"/>
      <x:c r="AK62" s="112"/>
      <x:c r="AL62" s="596" t="s">
        <x:v>2239</x:v>
      </x:c>
      <x:c r="AM62" s="112"/>
      <x:c r="AN62" s="162"/>
      <x:c r="AO62" s="112"/>
      <x:c r="AP62" s="112"/>
      <x:c r="AQ62" s="112"/>
      <x:c r="AR62" s="162"/>
      <x:c r="AS62" s="112"/>
      <x:c r="AT62" s="162"/>
      <x:c r="AU62" s="112"/>
      <x:c r="AV62" s="112"/>
      <x:c r="AW62" s="112"/>
      <x:c r="AX62" s="112"/>
      <x:c r="AY62" s="112"/>
      <x:c r="AZ62" s="112"/>
      <x:c r="BA62" s="162"/>
      <x:c r="BB62" s="112"/>
      <x:c r="BC62" s="112"/>
      <x:c r="BD62" s="112"/>
      <x:c r="BE62" s="112"/>
      <x:c r="BF62" s="112"/>
      <x:c r="BG62" s="112"/>
      <x:c r="BH62" s="112"/>
      <x:c r="BI62" s="112"/>
      <x:c r="BJ62" s="162"/>
      <x:c r="BK62" s="112"/>
      <x:c r="BL62" s="162"/>
      <x:c r="BM62" s="112"/>
      <x:c r="BN62" s="162"/>
      <x:c r="BO62" s="112"/>
      <x:c r="BP62" s="162"/>
      <x:c r="BQ62" s="112"/>
      <x:c r="BR62" s="112"/>
      <x:c r="BS62" s="112"/>
      <x:c r="BT62" s="112"/>
      <x:c r="BU62" s="112"/>
      <x:c r="BV62" s="596" t="s">
        <x:v>2239</x:v>
      </x:c>
      <x:c r="BW62" s="112"/>
      <x:c r="BX62" s="112"/>
      <x:c r="BY62" s="162"/>
      <x:c r="BZ62" s="112"/>
      <x:c r="CA62" s="162"/>
      <x:c r="CB62" s="112"/>
      <x:c r="CC62" s="162"/>
      <x:c r="CD62" s="112"/>
      <x:c r="CE62" s="112"/>
      <x:c r="CF62" s="162"/>
      <x:c r="CG62" s="112"/>
      <x:c r="CH62" s="112"/>
      <x:c r="CI62" s="112"/>
      <x:c r="CJ62" s="112"/>
      <x:c r="CK62" s="112"/>
      <x:c r="CL62" s="112"/>
      <x:c r="CM62" s="112"/>
      <x:c r="CN62" s="112"/>
      <x:c r="CO62" s="112"/>
      <x:c r="CP62" s="162"/>
      <x:c r="CQ62" s="112"/>
      <x:c r="CR62" s="162"/>
      <x:c r="CS62" s="112">
        <x:v>23</x:v>
      </x:c>
      <x:c r="CT62" s="112">
        <x:v>1</x:v>
      </x:c>
      <x:c r="CU62" s="112"/>
      <x:c r="CV62" s="112">
        <x:v>1</x:v>
      </x:c>
      <x:c r="CW62" s="112"/>
      <x:c r="CX62" s="112"/>
      <x:c r="CY62" s="596" t="s">
        <x:v>2239</x:v>
      </x:c>
      <x:c r="CZ62" s="112"/>
      <x:c r="DA62" s="162"/>
      <x:c r="DB62" s="599"/>
      <x:c r="DC62" s="600"/>
      <x:c r="DD62" s="599"/>
      <x:c r="DE62" s="600"/>
      <x:c r="DF62" s="599"/>
      <x:c r="DG62" s="600"/>
    </x:row>
    <x:row r="63" spans="1:111" s="21" customFormat="1" ht="30" customHeight="1">
      <x:c r="A63" s="353" t="s">
        <x:v>677</x:v>
      </x:c>
      <x:c r="B63" s="112">
        <x:f t="shared" ref="B63:AK63" si="45">SUM(B64:B67)</x:f>
        <x:v>0</x:v>
      </x:c>
      <x:c r="C63" s="162">
        <x:f t="shared" si="45"/>
        <x:v>0</x:v>
      </x:c>
      <x:c r="D63" s="112">
        <x:f t="shared" si="45"/>
        <x:v>0</x:v>
      </x:c>
      <x:c r="E63" s="162">
        <x:f t="shared" si="45"/>
        <x:v>0</x:v>
      </x:c>
      <x:c r="F63" s="112">
        <x:f t="shared" si="45"/>
        <x:v>0</x:v>
      </x:c>
      <x:c r="G63" s="162">
        <x:f t="shared" si="45"/>
        <x:v>0</x:v>
      </x:c>
      <x:c r="H63" s="112">
        <x:f t="shared" si="45"/>
        <x:v>0</x:v>
      </x:c>
      <x:c r="I63" s="162">
        <x:f t="shared" si="45"/>
        <x:v>0</x:v>
      </x:c>
      <x:c r="J63" s="112">
        <x:f t="shared" si="45"/>
        <x:v>0</x:v>
      </x:c>
      <x:c r="K63" s="112">
        <x:f t="shared" si="45"/>
        <x:v>0</x:v>
      </x:c>
      <x:c r="L63" s="162">
        <x:f t="shared" si="45"/>
        <x:v>0</x:v>
      </x:c>
      <x:c r="M63" s="112">
        <x:f t="shared" si="45"/>
        <x:v>0</x:v>
      </x:c>
      <x:c r="N63" s="112">
        <x:f t="shared" si="45"/>
        <x:v>0</x:v>
      </x:c>
      <x:c r="O63" s="112">
        <x:f t="shared" si="45"/>
        <x:v>0</x:v>
      </x:c>
      <x:c r="P63" s="112">
        <x:f t="shared" si="45"/>
        <x:v>0</x:v>
      </x:c>
      <x:c r="Q63" s="112">
        <x:f t="shared" si="45"/>
        <x:v>0</x:v>
      </x:c>
      <x:c r="R63" s="162">
        <x:f t="shared" si="45"/>
        <x:v>0</x:v>
      </x:c>
      <x:c r="S63" s="112">
        <x:f t="shared" si="45"/>
        <x:v>0</x:v>
      </x:c>
      <x:c r="T63" s="162">
        <x:f t="shared" si="45"/>
        <x:v>0</x:v>
      </x:c>
      <x:c r="U63" s="112">
        <x:f t="shared" si="45"/>
        <x:v>0</x:v>
      </x:c>
      <x:c r="V63" s="162">
        <x:f t="shared" si="45"/>
        <x:v>0</x:v>
      </x:c>
      <x:c r="W63" s="112">
        <x:f t="shared" si="45"/>
        <x:v>0</x:v>
      </x:c>
      <x:c r="X63" s="112">
        <x:f t="shared" si="45"/>
        <x:v>0</x:v>
      </x:c>
      <x:c r="Y63" s="112">
        <x:f t="shared" si="45"/>
        <x:v>0</x:v>
      </x:c>
      <x:c r="Z63" s="112">
        <x:f t="shared" si="45"/>
        <x:v>0</x:v>
      </x:c>
      <x:c r="AA63" s="112">
        <x:f t="shared" si="45"/>
        <x:v>0</x:v>
      </x:c>
      <x:c r="AB63" s="112">
        <x:f t="shared" si="45"/>
        <x:v>0</x:v>
      </x:c>
      <x:c r="AC63" s="112">
        <x:f t="shared" si="45"/>
        <x:v>0</x:v>
      </x:c>
      <x:c r="AD63" s="112">
        <x:f t="shared" si="45"/>
        <x:v>0</x:v>
      </x:c>
      <x:c r="AE63" s="112">
        <x:f t="shared" si="45"/>
        <x:v>0</x:v>
      </x:c>
      <x:c r="AF63" s="112">
        <x:f t="shared" si="45"/>
        <x:v>0</x:v>
      </x:c>
      <x:c r="AG63" s="112">
        <x:f t="shared" si="45"/>
        <x:v>0</x:v>
      </x:c>
      <x:c r="AH63" s="112">
        <x:f t="shared" si="45"/>
        <x:v>0</x:v>
      </x:c>
      <x:c r="AI63" s="112">
        <x:f t="shared" si="45"/>
        <x:v>0</x:v>
      </x:c>
      <x:c r="AJ63" s="112">
        <x:f t="shared" si="45"/>
        <x:v>0</x:v>
      </x:c>
      <x:c r="AK63" s="112">
        <x:f t="shared" si="45"/>
        <x:v>0</x:v>
      </x:c>
      <x:c r="AL63" s="353" t="s">
        <x:v>677</x:v>
      </x:c>
      <x:c r="AM63" s="112">
        <x:f t="shared" ref="AM63:BU63" si="46">SUM(AM64:AM67)</x:f>
        <x:v>0</x:v>
      </x:c>
      <x:c r="AN63" s="162">
        <x:f t="shared" si="46"/>
        <x:v>0</x:v>
      </x:c>
      <x:c r="AO63" s="112">
        <x:f t="shared" si="46"/>
        <x:v>0</x:v>
      </x:c>
      <x:c r="AP63" s="112">
        <x:f t="shared" si="46"/>
        <x:v>0</x:v>
      </x:c>
      <x:c r="AQ63" s="112">
        <x:f t="shared" si="46"/>
        <x:v>0</x:v>
      </x:c>
      <x:c r="AR63" s="162">
        <x:f t="shared" si="46"/>
        <x:v>0</x:v>
      </x:c>
      <x:c r="AS63" s="112">
        <x:f t="shared" si="46"/>
        <x:v>0</x:v>
      </x:c>
      <x:c r="AT63" s="162">
        <x:f t="shared" si="46"/>
        <x:v>0</x:v>
      </x:c>
      <x:c r="AU63" s="112">
        <x:f t="shared" si="46"/>
        <x:v>0</x:v>
      </x:c>
      <x:c r="AV63" s="112">
        <x:f t="shared" si="46"/>
        <x:v>0</x:v>
      </x:c>
      <x:c r="AW63" s="112">
        <x:f t="shared" si="46"/>
        <x:v>0</x:v>
      </x:c>
      <x:c r="AX63" s="112">
        <x:f t="shared" si="46"/>
        <x:v>0</x:v>
      </x:c>
      <x:c r="AY63" s="112">
        <x:f t="shared" si="46"/>
        <x:v>0</x:v>
      </x:c>
      <x:c r="AZ63" s="112">
        <x:f t="shared" si="46"/>
        <x:v>0</x:v>
      </x:c>
      <x:c r="BA63" s="162">
        <x:f t="shared" si="46"/>
        <x:v>0</x:v>
      </x:c>
      <x:c r="BB63" s="112">
        <x:f t="shared" si="46"/>
        <x:v>0</x:v>
      </x:c>
      <x:c r="BC63" s="112">
        <x:f t="shared" si="46"/>
        <x:v>0</x:v>
      </x:c>
      <x:c r="BD63" s="112">
        <x:f t="shared" si="46"/>
        <x:v>0</x:v>
      </x:c>
      <x:c r="BE63" s="112">
        <x:f t="shared" si="46"/>
        <x:v>0</x:v>
      </x:c>
      <x:c r="BF63" s="112">
        <x:f t="shared" si="46"/>
        <x:v>0</x:v>
      </x:c>
      <x:c r="BG63" s="112">
        <x:f t="shared" si="46"/>
        <x:v>0</x:v>
      </x:c>
      <x:c r="BH63" s="112">
        <x:f t="shared" si="46"/>
        <x:v>0</x:v>
      </x:c>
      <x:c r="BI63" s="112">
        <x:f t="shared" si="46"/>
        <x:v>0</x:v>
      </x:c>
      <x:c r="BJ63" s="162">
        <x:f t="shared" si="46"/>
        <x:v>0</x:v>
      </x:c>
      <x:c r="BK63" s="112">
        <x:f t="shared" si="46"/>
        <x:v>0</x:v>
      </x:c>
      <x:c r="BL63" s="162">
        <x:f t="shared" si="46"/>
        <x:v>0</x:v>
      </x:c>
      <x:c r="BM63" s="112">
        <x:f t="shared" si="46"/>
        <x:v>0</x:v>
      </x:c>
      <x:c r="BN63" s="162">
        <x:f t="shared" si="46"/>
        <x:v>0</x:v>
      </x:c>
      <x:c r="BO63" s="112">
        <x:f t="shared" si="46"/>
        <x:v>0</x:v>
      </x:c>
      <x:c r="BP63" s="162">
        <x:f t="shared" si="46"/>
        <x:v>0</x:v>
      </x:c>
      <x:c r="BQ63" s="112">
        <x:f t="shared" si="46"/>
        <x:v>0</x:v>
      </x:c>
      <x:c r="BR63" s="112">
        <x:f t="shared" si="46"/>
        <x:v>0</x:v>
      </x:c>
      <x:c r="BS63" s="112">
        <x:f t="shared" si="46"/>
        <x:v>0</x:v>
      </x:c>
      <x:c r="BT63" s="112">
        <x:f t="shared" si="46"/>
        <x:v>0</x:v>
      </x:c>
      <x:c r="BU63" s="112">
        <x:f t="shared" si="46"/>
        <x:v>0</x:v>
      </x:c>
      <x:c r="BV63" s="353" t="s">
        <x:v>677</x:v>
      </x:c>
      <x:c r="BW63" s="112">
        <x:f t="shared" ref="BW63:CX63" si="47">SUM(BW64:BW67)</x:f>
        <x:v>0</x:v>
      </x:c>
      <x:c r="BX63" s="112">
        <x:f t="shared" si="47"/>
        <x:v>0</x:v>
      </x:c>
      <x:c r="BY63" s="162">
        <x:f t="shared" si="47"/>
        <x:v>0</x:v>
      </x:c>
      <x:c r="BZ63" s="112">
        <x:f t="shared" si="47"/>
        <x:v>0</x:v>
      </x:c>
      <x:c r="CA63" s="162">
        <x:f t="shared" si="47"/>
        <x:v>0</x:v>
      </x:c>
      <x:c r="CB63" s="112">
        <x:f t="shared" si="47"/>
        <x:v>0</x:v>
      </x:c>
      <x:c r="CC63" s="162">
        <x:f t="shared" si="47"/>
        <x:v>0</x:v>
      </x:c>
      <x:c r="CD63" s="112">
        <x:f t="shared" si="47"/>
        <x:v>0</x:v>
      </x:c>
      <x:c r="CE63" s="112">
        <x:f t="shared" si="47"/>
        <x:v>0</x:v>
      </x:c>
      <x:c r="CF63" s="162">
        <x:f t="shared" si="47"/>
        <x:v>0</x:v>
      </x:c>
      <x:c r="CG63" s="112">
        <x:f t="shared" si="47"/>
        <x:v>0</x:v>
      </x:c>
      <x:c r="CH63" s="112">
        <x:f t="shared" si="47"/>
        <x:v>0</x:v>
      </x:c>
      <x:c r="CI63" s="112">
        <x:f t="shared" si="47"/>
        <x:v>0</x:v>
      </x:c>
      <x:c r="CJ63" s="112">
        <x:f t="shared" si="47"/>
        <x:v>0</x:v>
      </x:c>
      <x:c r="CK63" s="112">
        <x:f t="shared" si="47"/>
        <x:v>0</x:v>
      </x:c>
      <x:c r="CL63" s="112">
        <x:f t="shared" si="47"/>
        <x:v>0</x:v>
      </x:c>
      <x:c r="CM63" s="112">
        <x:f t="shared" si="47"/>
        <x:v>0</x:v>
      </x:c>
      <x:c r="CN63" s="112">
        <x:f t="shared" si="47"/>
        <x:v>0</x:v>
      </x:c>
      <x:c r="CO63" s="112">
        <x:f t="shared" si="47"/>
        <x:v>0</x:v>
      </x:c>
      <x:c r="CP63" s="162">
        <x:f t="shared" si="47"/>
        <x:v>0</x:v>
      </x:c>
      <x:c r="CQ63" s="112">
        <x:f t="shared" si="47"/>
        <x:v>0</x:v>
      </x:c>
      <x:c r="CR63" s="162">
        <x:f t="shared" si="47"/>
        <x:v>0</x:v>
      </x:c>
      <x:c r="CS63" s="112">
        <x:f t="shared" si="47"/>
        <x:v>0</x:v>
      </x:c>
      <x:c r="CT63" s="112">
        <x:f t="shared" si="47"/>
        <x:v>0</x:v>
      </x:c>
      <x:c r="CU63" s="112">
        <x:f t="shared" si="47"/>
        <x:v>0</x:v>
      </x:c>
      <x:c r="CV63" s="112">
        <x:f t="shared" si="47"/>
        <x:v>0</x:v>
      </x:c>
      <x:c r="CW63" s="112">
        <x:f t="shared" si="47"/>
        <x:v>0</x:v>
      </x:c>
      <x:c r="CX63" s="112">
        <x:f t="shared" si="47"/>
        <x:v>0</x:v>
      </x:c>
      <x:c r="CY63" s="353" t="s">
        <x:v>677</x:v>
      </x:c>
      <x:c r="CZ63" s="112">
        <x:f t="shared" ref="CZ63:DG63" si="48">SUM(CZ64:CZ67)</x:f>
        <x:v>0</x:v>
      </x:c>
      <x:c r="DA63" s="162">
        <x:f t="shared" si="48"/>
        <x:v>0</x:v>
      </x:c>
      <x:c r="DB63" s="112">
        <x:f t="shared" si="48"/>
        <x:v>0</x:v>
      </x:c>
      <x:c r="DC63" s="162">
        <x:f t="shared" si="48"/>
        <x:v>0</x:v>
      </x:c>
      <x:c r="DD63" s="112">
        <x:f t="shared" si="48"/>
        <x:v>0</x:v>
      </x:c>
      <x:c r="DE63" s="162">
        <x:f t="shared" si="48"/>
        <x:v>0</x:v>
      </x:c>
      <x:c r="DF63" s="112">
        <x:f t="shared" si="48"/>
        <x:v>0</x:v>
      </x:c>
      <x:c r="DG63" s="162">
        <x:f t="shared" si="48"/>
        <x:v>0</x:v>
      </x:c>
    </x:row>
    <x:row r="64" spans="1:111" s="21" customFormat="1" ht="30" customHeight="1">
      <x:c r="A64" s="596" t="s">
        <x:v>2264</x:v>
      </x:c>
      <x:c r="B64" s="112"/>
      <x:c r="C64" s="162"/>
      <x:c r="D64" s="112"/>
      <x:c r="E64" s="162"/>
      <x:c r="F64" s="112"/>
      <x:c r="G64" s="162"/>
      <x:c r="H64" s="112"/>
      <x:c r="I64" s="162"/>
      <x:c r="J64" s="112"/>
      <x:c r="K64" s="112"/>
      <x:c r="L64" s="162"/>
      <x:c r="M64" s="112"/>
      <x:c r="N64" s="112"/>
      <x:c r="O64" s="112"/>
      <x:c r="P64" s="112"/>
      <x:c r="Q64" s="112"/>
      <x:c r="R64" s="162"/>
      <x:c r="S64" s="112"/>
      <x:c r="T64" s="162"/>
      <x:c r="U64" s="112"/>
      <x:c r="V64" s="162"/>
      <x:c r="W64" s="112"/>
      <x:c r="X64" s="112"/>
      <x:c r="Y64" s="112"/>
      <x:c r="Z64" s="112"/>
      <x:c r="AA64" s="112"/>
      <x:c r="AB64" s="112"/>
      <x:c r="AC64" s="112"/>
      <x:c r="AD64" s="112"/>
      <x:c r="AE64" s="112"/>
      <x:c r="AF64" s="112"/>
      <x:c r="AG64" s="112"/>
      <x:c r="AH64" s="112"/>
      <x:c r="AI64" s="112"/>
      <x:c r="AJ64" s="112"/>
      <x:c r="AK64" s="112"/>
      <x:c r="AL64" s="596" t="s">
        <x:v>2264</x:v>
      </x:c>
      <x:c r="AM64" s="112"/>
      <x:c r="AN64" s="162"/>
      <x:c r="AO64" s="112"/>
      <x:c r="AP64" s="112"/>
      <x:c r="AQ64" s="112"/>
      <x:c r="AR64" s="162"/>
      <x:c r="AS64" s="112"/>
      <x:c r="AT64" s="162"/>
      <x:c r="AU64" s="112"/>
      <x:c r="AV64" s="112"/>
      <x:c r="AW64" s="112"/>
      <x:c r="AX64" s="112"/>
      <x:c r="AY64" s="112"/>
      <x:c r="AZ64" s="112"/>
      <x:c r="BA64" s="162"/>
      <x:c r="BB64" s="112"/>
      <x:c r="BC64" s="112"/>
      <x:c r="BD64" s="112"/>
      <x:c r="BE64" s="112"/>
      <x:c r="BF64" s="112"/>
      <x:c r="BG64" s="112"/>
      <x:c r="BH64" s="112"/>
      <x:c r="BI64" s="112"/>
      <x:c r="BJ64" s="162"/>
      <x:c r="BK64" s="112"/>
      <x:c r="BL64" s="162"/>
      <x:c r="BM64" s="112"/>
      <x:c r="BN64" s="162"/>
      <x:c r="BO64" s="112"/>
      <x:c r="BP64" s="162"/>
      <x:c r="BQ64" s="112"/>
      <x:c r="BR64" s="112"/>
      <x:c r="BS64" s="112"/>
      <x:c r="BT64" s="112"/>
      <x:c r="BU64" s="112"/>
      <x:c r="BV64" s="596" t="s">
        <x:v>2264</x:v>
      </x:c>
      <x:c r="BW64" s="112"/>
      <x:c r="BX64" s="112"/>
      <x:c r="BY64" s="162"/>
      <x:c r="BZ64" s="112"/>
      <x:c r="CA64" s="162"/>
      <x:c r="CB64" s="112"/>
      <x:c r="CC64" s="162"/>
      <x:c r="CD64" s="112"/>
      <x:c r="CE64" s="112"/>
      <x:c r="CF64" s="162"/>
      <x:c r="CG64" s="112"/>
      <x:c r="CH64" s="112"/>
      <x:c r="CI64" s="112"/>
      <x:c r="CJ64" s="112"/>
      <x:c r="CK64" s="112"/>
      <x:c r="CL64" s="112"/>
      <x:c r="CM64" s="112"/>
      <x:c r="CN64" s="112"/>
      <x:c r="CO64" s="112"/>
      <x:c r="CP64" s="162"/>
      <x:c r="CQ64" s="112"/>
      <x:c r="CR64" s="162"/>
      <x:c r="CS64" s="112"/>
      <x:c r="CT64" s="112"/>
      <x:c r="CU64" s="112"/>
      <x:c r="CV64" s="112"/>
      <x:c r="CW64" s="112"/>
      <x:c r="CX64" s="112"/>
      <x:c r="CY64" s="596" t="s">
        <x:v>2264</x:v>
      </x:c>
      <x:c r="CZ64" s="599"/>
      <x:c r="DA64" s="600"/>
      <x:c r="DB64" s="599"/>
      <x:c r="DC64" s="600"/>
      <x:c r="DD64" s="599"/>
      <x:c r="DE64" s="600"/>
      <x:c r="DF64" s="599"/>
      <x:c r="DG64" s="600"/>
    </x:row>
    <x:row r="65" spans="1:111" s="21" customFormat="1" ht="30" customHeight="1">
      <x:c r="A65" s="596" t="s">
        <x:v>2966</x:v>
      </x:c>
      <x:c r="B65" s="112"/>
      <x:c r="C65" s="162"/>
      <x:c r="D65" s="112"/>
      <x:c r="E65" s="162"/>
      <x:c r="F65" s="112"/>
      <x:c r="G65" s="162"/>
      <x:c r="H65" s="112"/>
      <x:c r="I65" s="162"/>
      <x:c r="J65" s="112"/>
      <x:c r="K65" s="112"/>
      <x:c r="L65" s="162"/>
      <x:c r="M65" s="112"/>
      <x:c r="N65" s="112"/>
      <x:c r="O65" s="112"/>
      <x:c r="P65" s="112"/>
      <x:c r="Q65" s="112"/>
      <x:c r="R65" s="162"/>
      <x:c r="S65" s="112"/>
      <x:c r="T65" s="162"/>
      <x:c r="U65" s="112"/>
      <x:c r="V65" s="162"/>
      <x:c r="W65" s="112"/>
      <x:c r="X65" s="112"/>
      <x:c r="Y65" s="112"/>
      <x:c r="Z65" s="112"/>
      <x:c r="AA65" s="112"/>
      <x:c r="AB65" s="112"/>
      <x:c r="AC65" s="112"/>
      <x:c r="AD65" s="112"/>
      <x:c r="AE65" s="112"/>
      <x:c r="AF65" s="112"/>
      <x:c r="AG65" s="112"/>
      <x:c r="AH65" s="112"/>
      <x:c r="AI65" s="112"/>
      <x:c r="AJ65" s="112"/>
      <x:c r="AK65" s="112"/>
      <x:c r="AL65" s="596" t="s">
        <x:v>2966</x:v>
      </x:c>
      <x:c r="AM65" s="112"/>
      <x:c r="AN65" s="162"/>
      <x:c r="AO65" s="112"/>
      <x:c r="AP65" s="112"/>
      <x:c r="AQ65" s="112"/>
      <x:c r="AR65" s="162"/>
      <x:c r="AS65" s="112"/>
      <x:c r="AT65" s="162"/>
      <x:c r="AU65" s="112"/>
      <x:c r="AV65" s="112"/>
      <x:c r="AW65" s="112"/>
      <x:c r="AX65" s="112"/>
      <x:c r="AY65" s="112"/>
      <x:c r="AZ65" s="112"/>
      <x:c r="BA65" s="162"/>
      <x:c r="BB65" s="112"/>
      <x:c r="BC65" s="112"/>
      <x:c r="BD65" s="112"/>
      <x:c r="BE65" s="112"/>
      <x:c r="BF65" s="112"/>
      <x:c r="BG65" s="112"/>
      <x:c r="BH65" s="112"/>
      <x:c r="BI65" s="112"/>
      <x:c r="BJ65" s="162"/>
      <x:c r="BK65" s="112"/>
      <x:c r="BL65" s="162"/>
      <x:c r="BM65" s="112"/>
      <x:c r="BN65" s="162"/>
      <x:c r="BO65" s="112"/>
      <x:c r="BP65" s="162"/>
      <x:c r="BQ65" s="112"/>
      <x:c r="BR65" s="112"/>
      <x:c r="BS65" s="112"/>
      <x:c r="BT65" s="112"/>
      <x:c r="BU65" s="112"/>
      <x:c r="BV65" s="596" t="s">
        <x:v>2966</x:v>
      </x:c>
      <x:c r="BW65" s="112"/>
      <x:c r="BX65" s="112"/>
      <x:c r="BY65" s="162"/>
      <x:c r="BZ65" s="112"/>
      <x:c r="CA65" s="162"/>
      <x:c r="CB65" s="112"/>
      <x:c r="CC65" s="162"/>
      <x:c r="CD65" s="112"/>
      <x:c r="CE65" s="112"/>
      <x:c r="CF65" s="162"/>
      <x:c r="CG65" s="112"/>
      <x:c r="CH65" s="112"/>
      <x:c r="CI65" s="112"/>
      <x:c r="CJ65" s="112"/>
      <x:c r="CK65" s="112"/>
      <x:c r="CL65" s="112"/>
      <x:c r="CM65" s="112"/>
      <x:c r="CN65" s="112"/>
      <x:c r="CO65" s="112"/>
      <x:c r="CP65" s="162"/>
      <x:c r="CQ65" s="112"/>
      <x:c r="CR65" s="162"/>
      <x:c r="CS65" s="112"/>
      <x:c r="CT65" s="112"/>
      <x:c r="CU65" s="112"/>
      <x:c r="CV65" s="112"/>
      <x:c r="CW65" s="112"/>
      <x:c r="CX65" s="112"/>
      <x:c r="CY65" s="596" t="s">
        <x:v>2966</x:v>
      </x:c>
      <x:c r="CZ65" s="599"/>
      <x:c r="DA65" s="600"/>
      <x:c r="DB65" s="599"/>
      <x:c r="DC65" s="600"/>
      <x:c r="DD65" s="599"/>
      <x:c r="DE65" s="600"/>
      <x:c r="DF65" s="599"/>
      <x:c r="DG65" s="600"/>
    </x:row>
    <x:row r="66" spans="1:111" s="21" customFormat="1" ht="30" customHeight="1">
      <x:c r="A66" s="596" t="s">
        <x:v>2258</x:v>
      </x:c>
      <x:c r="B66" s="112"/>
      <x:c r="C66" s="162"/>
      <x:c r="D66" s="112"/>
      <x:c r="E66" s="162"/>
      <x:c r="F66" s="112"/>
      <x:c r="G66" s="162"/>
      <x:c r="H66" s="112"/>
      <x:c r="I66" s="162"/>
      <x:c r="J66" s="112"/>
      <x:c r="K66" s="112"/>
      <x:c r="L66" s="162"/>
      <x:c r="M66" s="112"/>
      <x:c r="N66" s="112"/>
      <x:c r="O66" s="112"/>
      <x:c r="P66" s="112"/>
      <x:c r="Q66" s="112"/>
      <x:c r="R66" s="162"/>
      <x:c r="S66" s="112"/>
      <x:c r="T66" s="162"/>
      <x:c r="U66" s="112"/>
      <x:c r="V66" s="162"/>
      <x:c r="W66" s="112"/>
      <x:c r="X66" s="112"/>
      <x:c r="Y66" s="112"/>
      <x:c r="Z66" s="112"/>
      <x:c r="AA66" s="112"/>
      <x:c r="AB66" s="112"/>
      <x:c r="AC66" s="112"/>
      <x:c r="AD66" s="112"/>
      <x:c r="AE66" s="112"/>
      <x:c r="AF66" s="112"/>
      <x:c r="AG66" s="112"/>
      <x:c r="AH66" s="112"/>
      <x:c r="AI66" s="112"/>
      <x:c r="AJ66" s="112"/>
      <x:c r="AK66" s="112"/>
      <x:c r="AL66" s="596" t="s">
        <x:v>2258</x:v>
      </x:c>
      <x:c r="AM66" s="112"/>
      <x:c r="AN66" s="162"/>
      <x:c r="AO66" s="112"/>
      <x:c r="AP66" s="112"/>
      <x:c r="AQ66" s="112"/>
      <x:c r="AR66" s="162"/>
      <x:c r="AS66" s="112"/>
      <x:c r="AT66" s="162"/>
      <x:c r="AU66" s="112"/>
      <x:c r="AV66" s="112"/>
      <x:c r="AW66" s="112"/>
      <x:c r="AX66" s="112"/>
      <x:c r="AY66" s="112"/>
      <x:c r="AZ66" s="112"/>
      <x:c r="BA66" s="162"/>
      <x:c r="BB66" s="112"/>
      <x:c r="BC66" s="112"/>
      <x:c r="BD66" s="112"/>
      <x:c r="BE66" s="112"/>
      <x:c r="BF66" s="112"/>
      <x:c r="BG66" s="112"/>
      <x:c r="BH66" s="112"/>
      <x:c r="BI66" s="112"/>
      <x:c r="BJ66" s="162"/>
      <x:c r="BK66" s="112"/>
      <x:c r="BL66" s="162"/>
      <x:c r="BM66" s="112"/>
      <x:c r="BN66" s="162"/>
      <x:c r="BO66" s="112"/>
      <x:c r="BP66" s="162"/>
      <x:c r="BQ66" s="112"/>
      <x:c r="BR66" s="112"/>
      <x:c r="BS66" s="112"/>
      <x:c r="BT66" s="112"/>
      <x:c r="BU66" s="112"/>
      <x:c r="BV66" s="596" t="s">
        <x:v>2258</x:v>
      </x:c>
      <x:c r="BW66" s="112"/>
      <x:c r="BX66" s="112"/>
      <x:c r="BY66" s="162"/>
      <x:c r="BZ66" s="112"/>
      <x:c r="CA66" s="162"/>
      <x:c r="CB66" s="112"/>
      <x:c r="CC66" s="162"/>
      <x:c r="CD66" s="112"/>
      <x:c r="CE66" s="112"/>
      <x:c r="CF66" s="162"/>
      <x:c r="CG66" s="112"/>
      <x:c r="CH66" s="112"/>
      <x:c r="CI66" s="112"/>
      <x:c r="CJ66" s="112"/>
      <x:c r="CK66" s="112"/>
      <x:c r="CL66" s="112"/>
      <x:c r="CM66" s="112"/>
      <x:c r="CN66" s="112"/>
      <x:c r="CO66" s="112"/>
      <x:c r="CP66" s="162"/>
      <x:c r="CQ66" s="112"/>
      <x:c r="CR66" s="162"/>
      <x:c r="CS66" s="112"/>
      <x:c r="CT66" s="112"/>
      <x:c r="CU66" s="112"/>
      <x:c r="CV66" s="112"/>
      <x:c r="CW66" s="112"/>
      <x:c r="CX66" s="112"/>
      <x:c r="CY66" s="596" t="s">
        <x:v>2258</x:v>
      </x:c>
      <x:c r="CZ66" s="599"/>
      <x:c r="DA66" s="600"/>
      <x:c r="DB66" s="599"/>
      <x:c r="DC66" s="600"/>
      <x:c r="DD66" s="599"/>
      <x:c r="DE66" s="600"/>
      <x:c r="DF66" s="599"/>
      <x:c r="DG66" s="600"/>
    </x:row>
    <x:row r="67" spans="1:111" s="21" customFormat="1" ht="30" customHeight="1">
      <x:c r="A67" s="596" t="s">
        <x:v>2257</x:v>
      </x:c>
      <x:c r="B67" s="112"/>
      <x:c r="C67" s="162"/>
      <x:c r="D67" s="112"/>
      <x:c r="E67" s="162"/>
      <x:c r="F67" s="112"/>
      <x:c r="G67" s="162"/>
      <x:c r="H67" s="112"/>
      <x:c r="I67" s="162"/>
      <x:c r="J67" s="112"/>
      <x:c r="K67" s="112"/>
      <x:c r="L67" s="162"/>
      <x:c r="M67" s="112"/>
      <x:c r="N67" s="112"/>
      <x:c r="O67" s="112"/>
      <x:c r="P67" s="112"/>
      <x:c r="Q67" s="112"/>
      <x:c r="R67" s="162"/>
      <x:c r="S67" s="112"/>
      <x:c r="T67" s="162"/>
      <x:c r="U67" s="112"/>
      <x:c r="V67" s="162"/>
      <x:c r="W67" s="112"/>
      <x:c r="X67" s="112"/>
      <x:c r="Y67" s="112"/>
      <x:c r="Z67" s="112"/>
      <x:c r="AA67" s="112"/>
      <x:c r="AB67" s="112"/>
      <x:c r="AC67" s="112"/>
      <x:c r="AD67" s="112"/>
      <x:c r="AE67" s="112"/>
      <x:c r="AF67" s="112"/>
      <x:c r="AG67" s="112"/>
      <x:c r="AH67" s="112"/>
      <x:c r="AI67" s="112"/>
      <x:c r="AJ67" s="112"/>
      <x:c r="AK67" s="112"/>
      <x:c r="AL67" s="596" t="s">
        <x:v>2257</x:v>
      </x:c>
      <x:c r="AM67" s="112"/>
      <x:c r="AN67" s="162"/>
      <x:c r="AO67" s="112"/>
      <x:c r="AP67" s="112"/>
      <x:c r="AQ67" s="112"/>
      <x:c r="AR67" s="162"/>
      <x:c r="AS67" s="112"/>
      <x:c r="AT67" s="162"/>
      <x:c r="AU67" s="112"/>
      <x:c r="AV67" s="112"/>
      <x:c r="AW67" s="112"/>
      <x:c r="AX67" s="112"/>
      <x:c r="AY67" s="112"/>
      <x:c r="AZ67" s="112"/>
      <x:c r="BA67" s="162"/>
      <x:c r="BB67" s="112"/>
      <x:c r="BC67" s="112"/>
      <x:c r="BD67" s="112"/>
      <x:c r="BE67" s="112"/>
      <x:c r="BF67" s="112"/>
      <x:c r="BG67" s="112"/>
      <x:c r="BH67" s="112"/>
      <x:c r="BI67" s="112"/>
      <x:c r="BJ67" s="162"/>
      <x:c r="BK67" s="112"/>
      <x:c r="BL67" s="162"/>
      <x:c r="BM67" s="112"/>
      <x:c r="BN67" s="162"/>
      <x:c r="BO67" s="112"/>
      <x:c r="BP67" s="162"/>
      <x:c r="BQ67" s="112"/>
      <x:c r="BR67" s="112"/>
      <x:c r="BS67" s="112"/>
      <x:c r="BT67" s="112"/>
      <x:c r="BU67" s="112"/>
      <x:c r="BV67" s="596" t="s">
        <x:v>2257</x:v>
      </x:c>
      <x:c r="BW67" s="112"/>
      <x:c r="BX67" s="112"/>
      <x:c r="BY67" s="162"/>
      <x:c r="BZ67" s="112"/>
      <x:c r="CA67" s="162"/>
      <x:c r="CB67" s="112"/>
      <x:c r="CC67" s="162"/>
      <x:c r="CD67" s="112"/>
      <x:c r="CE67" s="112"/>
      <x:c r="CF67" s="162"/>
      <x:c r="CG67" s="112"/>
      <x:c r="CH67" s="112"/>
      <x:c r="CI67" s="112"/>
      <x:c r="CJ67" s="112"/>
      <x:c r="CK67" s="112"/>
      <x:c r="CL67" s="112"/>
      <x:c r="CM67" s="112"/>
      <x:c r="CN67" s="112"/>
      <x:c r="CO67" s="112"/>
      <x:c r="CP67" s="162"/>
      <x:c r="CQ67" s="112"/>
      <x:c r="CR67" s="162"/>
      <x:c r="CS67" s="112"/>
      <x:c r="CT67" s="112"/>
      <x:c r="CU67" s="112"/>
      <x:c r="CV67" s="112"/>
      <x:c r="CW67" s="112"/>
      <x:c r="CX67" s="112"/>
      <x:c r="CY67" s="596" t="s">
        <x:v>2257</x:v>
      </x:c>
      <x:c r="CZ67" s="599"/>
      <x:c r="DA67" s="600"/>
      <x:c r="DB67" s="599"/>
      <x:c r="DC67" s="600"/>
      <x:c r="DD67" s="599"/>
      <x:c r="DE67" s="600"/>
      <x:c r="DF67" s="599"/>
      <x:c r="DG67" s="600"/>
    </x:row>
    <x:row r="68" spans="1:111" s="21" customFormat="1" ht="30" customHeight="1">
      <x:c r="A68" s="353" t="s">
        <x:v>2688</x:v>
      </x:c>
      <x:c r="B68" s="112">
        <x:f>B69</x:f>
        <x:v>0</x:v>
      </x:c>
      <x:c r="C68" s="162">
        <x:f t="shared" ref="C68:AK70" si="49">C69</x:f>
        <x:v>0</x:v>
      </x:c>
      <x:c r="D68" s="112">
        <x:f t="shared" si="49"/>
        <x:v>0</x:v>
      </x:c>
      <x:c r="E68" s="162">
        <x:f t="shared" si="49"/>
        <x:v>0</x:v>
      </x:c>
      <x:c r="F68" s="112">
        <x:f t="shared" si="49"/>
        <x:v>0</x:v>
      </x:c>
      <x:c r="G68" s="162">
        <x:f t="shared" si="49"/>
        <x:v>0</x:v>
      </x:c>
      <x:c r="H68" s="112">
        <x:f t="shared" si="49"/>
        <x:v>0</x:v>
      </x:c>
      <x:c r="I68" s="162">
        <x:f t="shared" si="49"/>
        <x:v>0</x:v>
      </x:c>
      <x:c r="J68" s="112">
        <x:f t="shared" si="49"/>
        <x:v>0</x:v>
      </x:c>
      <x:c r="K68" s="112">
        <x:f t="shared" si="49"/>
        <x:v>0</x:v>
      </x:c>
      <x:c r="L68" s="162">
        <x:f t="shared" si="49"/>
        <x:v>0</x:v>
      </x:c>
      <x:c r="M68" s="112">
        <x:f t="shared" si="49"/>
        <x:v>0</x:v>
      </x:c>
      <x:c r="N68" s="112">
        <x:f t="shared" si="49"/>
        <x:v>0</x:v>
      </x:c>
      <x:c r="O68" s="112">
        <x:f t="shared" si="49"/>
        <x:v>0</x:v>
      </x:c>
      <x:c r="P68" s="112">
        <x:f t="shared" si="49"/>
        <x:v>0</x:v>
      </x:c>
      <x:c r="Q68" s="112">
        <x:f t="shared" si="49"/>
        <x:v>0</x:v>
      </x:c>
      <x:c r="R68" s="162">
        <x:f t="shared" si="49"/>
        <x:v>0</x:v>
      </x:c>
      <x:c r="S68" s="112">
        <x:f t="shared" si="49"/>
        <x:v>0</x:v>
      </x:c>
      <x:c r="T68" s="162">
        <x:f t="shared" si="49"/>
        <x:v>0</x:v>
      </x:c>
      <x:c r="U68" s="112">
        <x:f t="shared" si="49"/>
        <x:v>0</x:v>
      </x:c>
      <x:c r="V68" s="162">
        <x:f t="shared" si="49"/>
        <x:v>0</x:v>
      </x:c>
      <x:c r="W68" s="112">
        <x:f t="shared" si="49"/>
        <x:v>0</x:v>
      </x:c>
      <x:c r="X68" s="112">
        <x:f t="shared" si="49"/>
        <x:v>0</x:v>
      </x:c>
      <x:c r="Y68" s="112">
        <x:f t="shared" si="49"/>
        <x:v>0</x:v>
      </x:c>
      <x:c r="Z68" s="112">
        <x:f t="shared" si="49"/>
        <x:v>0</x:v>
      </x:c>
      <x:c r="AA68" s="112">
        <x:f t="shared" si="49"/>
        <x:v>0</x:v>
      </x:c>
      <x:c r="AB68" s="112">
        <x:f t="shared" si="49"/>
        <x:v>0</x:v>
      </x:c>
      <x:c r="AC68" s="112">
        <x:f t="shared" si="49"/>
        <x:v>0</x:v>
      </x:c>
      <x:c r="AD68" s="112">
        <x:f t="shared" si="49"/>
        <x:v>0</x:v>
      </x:c>
      <x:c r="AE68" s="112">
        <x:f t="shared" si="49"/>
        <x:v>0</x:v>
      </x:c>
      <x:c r="AF68" s="112">
        <x:f t="shared" si="49"/>
        <x:v>0</x:v>
      </x:c>
      <x:c r="AG68" s="112">
        <x:f t="shared" si="49"/>
        <x:v>0</x:v>
      </x:c>
      <x:c r="AH68" s="112">
        <x:f t="shared" si="49"/>
        <x:v>0</x:v>
      </x:c>
      <x:c r="AI68" s="112">
        <x:f t="shared" si="49"/>
        <x:v>0</x:v>
      </x:c>
      <x:c r="AJ68" s="112">
        <x:f t="shared" si="49"/>
        <x:v>0</x:v>
      </x:c>
      <x:c r="AK68" s="112">
        <x:f t="shared" si="49"/>
        <x:v>0</x:v>
      </x:c>
      <x:c r="AL68" s="353" t="s">
        <x:v>2688</x:v>
      </x:c>
      <x:c r="AM68" s="112">
        <x:f>AM69</x:f>
        <x:v>0</x:v>
      </x:c>
      <x:c r="AN68" s="162">
        <x:f t="shared" ref="AN68:BU70" si="50">AN69</x:f>
        <x:v>0</x:v>
      </x:c>
      <x:c r="AO68" s="112">
        <x:f t="shared" si="50"/>
        <x:v>0</x:v>
      </x:c>
      <x:c r="AP68" s="112">
        <x:f t="shared" si="50"/>
        <x:v>0</x:v>
      </x:c>
      <x:c r="AQ68" s="112">
        <x:f t="shared" si="50"/>
        <x:v>0</x:v>
      </x:c>
      <x:c r="AR68" s="162">
        <x:f t="shared" si="50"/>
        <x:v>0</x:v>
      </x:c>
      <x:c r="AS68" s="112">
        <x:f t="shared" si="50"/>
        <x:v>0</x:v>
      </x:c>
      <x:c r="AT68" s="162">
        <x:f t="shared" si="50"/>
        <x:v>0</x:v>
      </x:c>
      <x:c r="AU68" s="112">
        <x:f t="shared" si="50"/>
        <x:v>0</x:v>
      </x:c>
      <x:c r="AV68" s="112">
        <x:f t="shared" si="50"/>
        <x:v>0</x:v>
      </x:c>
      <x:c r="AW68" s="112">
        <x:f t="shared" si="50"/>
        <x:v>0</x:v>
      </x:c>
      <x:c r="AX68" s="112">
        <x:f t="shared" si="50"/>
        <x:v>0</x:v>
      </x:c>
      <x:c r="AY68" s="112">
        <x:f t="shared" si="50"/>
        <x:v>0</x:v>
      </x:c>
      <x:c r="AZ68" s="112">
        <x:f t="shared" si="50"/>
        <x:v>0</x:v>
      </x:c>
      <x:c r="BA68" s="162">
        <x:f t="shared" si="50"/>
        <x:v>0</x:v>
      </x:c>
      <x:c r="BB68" s="112">
        <x:f t="shared" si="50"/>
        <x:v>0</x:v>
      </x:c>
      <x:c r="BC68" s="112">
        <x:f t="shared" si="50"/>
        <x:v>0</x:v>
      </x:c>
      <x:c r="BD68" s="112">
        <x:f t="shared" si="50"/>
        <x:v>0</x:v>
      </x:c>
      <x:c r="BE68" s="112">
        <x:f t="shared" si="50"/>
        <x:v>0</x:v>
      </x:c>
      <x:c r="BF68" s="112">
        <x:f t="shared" si="50"/>
        <x:v>0</x:v>
      </x:c>
      <x:c r="BG68" s="112">
        <x:f t="shared" si="50"/>
        <x:v>0</x:v>
      </x:c>
      <x:c r="BH68" s="112">
        <x:f t="shared" si="50"/>
        <x:v>0</x:v>
      </x:c>
      <x:c r="BI68" s="112">
        <x:f t="shared" si="50"/>
        <x:v>0</x:v>
      </x:c>
      <x:c r="BJ68" s="162">
        <x:f t="shared" si="50"/>
        <x:v>0</x:v>
      </x:c>
      <x:c r="BK68" s="112">
        <x:f t="shared" si="50"/>
        <x:v>0</x:v>
      </x:c>
      <x:c r="BL68" s="162">
        <x:f t="shared" si="50"/>
        <x:v>0</x:v>
      </x:c>
      <x:c r="BM68" s="112">
        <x:f t="shared" si="50"/>
        <x:v>0</x:v>
      </x:c>
      <x:c r="BN68" s="162">
        <x:f t="shared" si="50"/>
        <x:v>0</x:v>
      </x:c>
      <x:c r="BO68" s="112">
        <x:f t="shared" si="50"/>
        <x:v>0</x:v>
      </x:c>
      <x:c r="BP68" s="162">
        <x:f t="shared" si="50"/>
        <x:v>0</x:v>
      </x:c>
      <x:c r="BQ68" s="112">
        <x:f t="shared" si="50"/>
        <x:v>0</x:v>
      </x:c>
      <x:c r="BR68" s="112">
        <x:f t="shared" si="50"/>
        <x:v>0</x:v>
      </x:c>
      <x:c r="BS68" s="112">
        <x:f t="shared" si="50"/>
        <x:v>0</x:v>
      </x:c>
      <x:c r="BT68" s="112">
        <x:f t="shared" si="50"/>
        <x:v>0</x:v>
      </x:c>
      <x:c r="BU68" s="112">
        <x:f t="shared" si="50"/>
        <x:v>0</x:v>
      </x:c>
      <x:c r="BV68" s="353" t="s">
        <x:v>2688</x:v>
      </x:c>
      <x:c r="BW68" s="112">
        <x:f>BW69</x:f>
        <x:v>0</x:v>
      </x:c>
      <x:c r="BX68" s="112">
        <x:f t="shared" ref="BX68:CZ70" si="51">BX69</x:f>
        <x:v>0</x:v>
      </x:c>
      <x:c r="BY68" s="162">
        <x:f t="shared" si="51"/>
        <x:v>0</x:v>
      </x:c>
      <x:c r="BZ68" s="112">
        <x:f t="shared" si="51"/>
        <x:v>0</x:v>
      </x:c>
      <x:c r="CA68" s="162">
        <x:f t="shared" si="51"/>
        <x:v>0</x:v>
      </x:c>
      <x:c r="CB68" s="112">
        <x:f t="shared" si="51"/>
        <x:v>0</x:v>
      </x:c>
      <x:c r="CC68" s="162">
        <x:f t="shared" si="51"/>
        <x:v>0</x:v>
      </x:c>
      <x:c r="CD68" s="112">
        <x:f t="shared" si="51"/>
        <x:v>0</x:v>
      </x:c>
      <x:c r="CE68" s="112">
        <x:f t="shared" si="51"/>
        <x:v>0</x:v>
      </x:c>
      <x:c r="CF68" s="162">
        <x:f t="shared" si="51"/>
        <x:v>0</x:v>
      </x:c>
      <x:c r="CG68" s="112">
        <x:f t="shared" si="51"/>
        <x:v>0</x:v>
      </x:c>
      <x:c r="CH68" s="112">
        <x:f t="shared" si="51"/>
        <x:v>0</x:v>
      </x:c>
      <x:c r="CI68" s="112">
        <x:f t="shared" si="51"/>
        <x:v>0</x:v>
      </x:c>
      <x:c r="CJ68" s="112">
        <x:f t="shared" si="51"/>
        <x:v>0</x:v>
      </x:c>
      <x:c r="CK68" s="112">
        <x:f t="shared" si="51"/>
        <x:v>0</x:v>
      </x:c>
      <x:c r="CL68" s="112">
        <x:f t="shared" si="51"/>
        <x:v>0</x:v>
      </x:c>
      <x:c r="CM68" s="112">
        <x:f t="shared" si="51"/>
        <x:v>0</x:v>
      </x:c>
      <x:c r="CN68" s="112">
        <x:f t="shared" si="51"/>
        <x:v>0</x:v>
      </x:c>
      <x:c r="CO68" s="112">
        <x:f t="shared" si="51"/>
        <x:v>0</x:v>
      </x:c>
      <x:c r="CP68" s="162">
        <x:f t="shared" si="51"/>
        <x:v>0</x:v>
      </x:c>
      <x:c r="CQ68" s="112">
        <x:f t="shared" si="51"/>
        <x:v>0</x:v>
      </x:c>
      <x:c r="CR68" s="162">
        <x:f t="shared" si="51"/>
        <x:v>0</x:v>
      </x:c>
      <x:c r="CS68" s="112">
        <x:f t="shared" si="51"/>
        <x:v>0</x:v>
      </x:c>
      <x:c r="CT68" s="112">
        <x:f t="shared" si="51"/>
        <x:v>0</x:v>
      </x:c>
      <x:c r="CU68" s="112">
        <x:f t="shared" si="51"/>
        <x:v>0</x:v>
      </x:c>
      <x:c r="CV68" s="112">
        <x:f t="shared" si="51"/>
        <x:v>0</x:v>
      </x:c>
      <x:c r="CW68" s="112">
        <x:f t="shared" si="51"/>
        <x:v>0</x:v>
      </x:c>
      <x:c r="CX68" s="112">
        <x:f t="shared" si="51"/>
        <x:v>0</x:v>
      </x:c>
      <x:c r="CY68" s="353" t="s">
        <x:v>2688</x:v>
      </x:c>
      <x:c r="CZ68" s="112">
        <x:f t="shared" si="51"/>
        <x:v>0</x:v>
      </x:c>
      <x:c r="DA68" s="162">
        <x:f t="shared" ref="DA68:DG70" si="52">DA69</x:f>
        <x:v>0</x:v>
      </x:c>
      <x:c r="DB68" s="112">
        <x:f t="shared" si="52"/>
        <x:v>0</x:v>
      </x:c>
      <x:c r="DC68" s="162">
        <x:f t="shared" si="52"/>
        <x:v>0</x:v>
      </x:c>
      <x:c r="DD68" s="112">
        <x:f t="shared" si="52"/>
        <x:v>0</x:v>
      </x:c>
      <x:c r="DE68" s="162">
        <x:f t="shared" si="52"/>
        <x:v>0</x:v>
      </x:c>
      <x:c r="DF68" s="112">
        <x:f t="shared" si="52"/>
        <x:v>0</x:v>
      </x:c>
      <x:c r="DG68" s="162">
        <x:f t="shared" si="52"/>
        <x:v>0</x:v>
      </x:c>
    </x:row>
    <x:row r="69" spans="1:111" s="21" customFormat="1" ht="30" customHeight="1">
      <x:c r="A69" s="353" t="s">
        <x:v>1882</x:v>
      </x:c>
      <x:c r="B69" s="112">
        <x:f>B70</x:f>
        <x:v>0</x:v>
      </x:c>
      <x:c r="C69" s="162">
        <x:f t="shared" si="49"/>
        <x:v>0</x:v>
      </x:c>
      <x:c r="D69" s="112">
        <x:f t="shared" si="49"/>
        <x:v>0</x:v>
      </x:c>
      <x:c r="E69" s="162">
        <x:f t="shared" si="49"/>
        <x:v>0</x:v>
      </x:c>
      <x:c r="F69" s="112">
        <x:f t="shared" si="49"/>
        <x:v>0</x:v>
      </x:c>
      <x:c r="G69" s="162">
        <x:f t="shared" si="49"/>
        <x:v>0</x:v>
      </x:c>
      <x:c r="H69" s="112">
        <x:f t="shared" si="49"/>
        <x:v>0</x:v>
      </x:c>
      <x:c r="I69" s="162">
        <x:f t="shared" si="49"/>
        <x:v>0</x:v>
      </x:c>
      <x:c r="J69" s="112">
        <x:f t="shared" si="49"/>
        <x:v>0</x:v>
      </x:c>
      <x:c r="K69" s="112">
        <x:f t="shared" si="49"/>
        <x:v>0</x:v>
      </x:c>
      <x:c r="L69" s="162">
        <x:f t="shared" si="49"/>
        <x:v>0</x:v>
      </x:c>
      <x:c r="M69" s="112">
        <x:f t="shared" si="49"/>
        <x:v>0</x:v>
      </x:c>
      <x:c r="N69" s="112">
        <x:f t="shared" si="49"/>
        <x:v>0</x:v>
      </x:c>
      <x:c r="O69" s="112">
        <x:f t="shared" si="49"/>
        <x:v>0</x:v>
      </x:c>
      <x:c r="P69" s="112">
        <x:f t="shared" si="49"/>
        <x:v>0</x:v>
      </x:c>
      <x:c r="Q69" s="112">
        <x:f t="shared" si="49"/>
        <x:v>0</x:v>
      </x:c>
      <x:c r="R69" s="162">
        <x:f t="shared" si="49"/>
        <x:v>0</x:v>
      </x:c>
      <x:c r="S69" s="112">
        <x:f t="shared" si="49"/>
        <x:v>0</x:v>
      </x:c>
      <x:c r="T69" s="162">
        <x:f t="shared" si="49"/>
        <x:v>0</x:v>
      </x:c>
      <x:c r="U69" s="112">
        <x:f t="shared" si="49"/>
        <x:v>0</x:v>
      </x:c>
      <x:c r="V69" s="162">
        <x:f t="shared" si="49"/>
        <x:v>0</x:v>
      </x:c>
      <x:c r="W69" s="112">
        <x:f t="shared" si="49"/>
        <x:v>0</x:v>
      </x:c>
      <x:c r="X69" s="112">
        <x:f t="shared" si="49"/>
        <x:v>0</x:v>
      </x:c>
      <x:c r="Y69" s="112">
        <x:f t="shared" si="49"/>
        <x:v>0</x:v>
      </x:c>
      <x:c r="Z69" s="112">
        <x:f t="shared" si="49"/>
        <x:v>0</x:v>
      </x:c>
      <x:c r="AA69" s="112">
        <x:f t="shared" si="49"/>
        <x:v>0</x:v>
      </x:c>
      <x:c r="AB69" s="112">
        <x:f t="shared" si="49"/>
        <x:v>0</x:v>
      </x:c>
      <x:c r="AC69" s="112">
        <x:f t="shared" si="49"/>
        <x:v>0</x:v>
      </x:c>
      <x:c r="AD69" s="112">
        <x:f t="shared" si="49"/>
        <x:v>0</x:v>
      </x:c>
      <x:c r="AE69" s="112">
        <x:f t="shared" si="49"/>
        <x:v>0</x:v>
      </x:c>
      <x:c r="AF69" s="112">
        <x:f t="shared" si="49"/>
        <x:v>0</x:v>
      </x:c>
      <x:c r="AG69" s="112">
        <x:f t="shared" si="49"/>
        <x:v>0</x:v>
      </x:c>
      <x:c r="AH69" s="112">
        <x:f t="shared" si="49"/>
        <x:v>0</x:v>
      </x:c>
      <x:c r="AI69" s="112">
        <x:f t="shared" si="49"/>
        <x:v>0</x:v>
      </x:c>
      <x:c r="AJ69" s="112">
        <x:f t="shared" si="49"/>
        <x:v>0</x:v>
      </x:c>
      <x:c r="AK69" s="112">
        <x:f t="shared" si="49"/>
        <x:v>0</x:v>
      </x:c>
      <x:c r="AL69" s="353" t="s">
        <x:v>1882</x:v>
      </x:c>
      <x:c r="AM69" s="112">
        <x:f>AM70</x:f>
        <x:v>0</x:v>
      </x:c>
      <x:c r="AN69" s="162">
        <x:f t="shared" si="50"/>
        <x:v>0</x:v>
      </x:c>
      <x:c r="AO69" s="112">
        <x:f t="shared" si="50"/>
        <x:v>0</x:v>
      </x:c>
      <x:c r="AP69" s="112">
        <x:f t="shared" si="50"/>
        <x:v>0</x:v>
      </x:c>
      <x:c r="AQ69" s="112">
        <x:f t="shared" si="50"/>
        <x:v>0</x:v>
      </x:c>
      <x:c r="AR69" s="162">
        <x:f t="shared" si="50"/>
        <x:v>0</x:v>
      </x:c>
      <x:c r="AS69" s="112">
        <x:f t="shared" si="50"/>
        <x:v>0</x:v>
      </x:c>
      <x:c r="AT69" s="162">
        <x:f t="shared" si="50"/>
        <x:v>0</x:v>
      </x:c>
      <x:c r="AU69" s="112">
        <x:f t="shared" si="50"/>
        <x:v>0</x:v>
      </x:c>
      <x:c r="AV69" s="112">
        <x:f t="shared" si="50"/>
        <x:v>0</x:v>
      </x:c>
      <x:c r="AW69" s="112">
        <x:f t="shared" si="50"/>
        <x:v>0</x:v>
      </x:c>
      <x:c r="AX69" s="112">
        <x:f t="shared" si="50"/>
        <x:v>0</x:v>
      </x:c>
      <x:c r="AY69" s="112">
        <x:f t="shared" si="50"/>
        <x:v>0</x:v>
      </x:c>
      <x:c r="AZ69" s="112">
        <x:f t="shared" si="50"/>
        <x:v>0</x:v>
      </x:c>
      <x:c r="BA69" s="162">
        <x:f t="shared" si="50"/>
        <x:v>0</x:v>
      </x:c>
      <x:c r="BB69" s="112">
        <x:f t="shared" si="50"/>
        <x:v>0</x:v>
      </x:c>
      <x:c r="BC69" s="112">
        <x:f t="shared" si="50"/>
        <x:v>0</x:v>
      </x:c>
      <x:c r="BD69" s="112">
        <x:f t="shared" si="50"/>
        <x:v>0</x:v>
      </x:c>
      <x:c r="BE69" s="112">
        <x:f t="shared" si="50"/>
        <x:v>0</x:v>
      </x:c>
      <x:c r="BF69" s="112">
        <x:f t="shared" si="50"/>
        <x:v>0</x:v>
      </x:c>
      <x:c r="BG69" s="112">
        <x:f t="shared" si="50"/>
        <x:v>0</x:v>
      </x:c>
      <x:c r="BH69" s="112">
        <x:f t="shared" si="50"/>
        <x:v>0</x:v>
      </x:c>
      <x:c r="BI69" s="112">
        <x:f t="shared" si="50"/>
        <x:v>0</x:v>
      </x:c>
      <x:c r="BJ69" s="162">
        <x:f t="shared" si="50"/>
        <x:v>0</x:v>
      </x:c>
      <x:c r="BK69" s="112">
        <x:f t="shared" si="50"/>
        <x:v>0</x:v>
      </x:c>
      <x:c r="BL69" s="162">
        <x:f t="shared" si="50"/>
        <x:v>0</x:v>
      </x:c>
      <x:c r="BM69" s="112">
        <x:f t="shared" si="50"/>
        <x:v>0</x:v>
      </x:c>
      <x:c r="BN69" s="162">
        <x:f t="shared" si="50"/>
        <x:v>0</x:v>
      </x:c>
      <x:c r="BO69" s="112">
        <x:f t="shared" si="50"/>
        <x:v>0</x:v>
      </x:c>
      <x:c r="BP69" s="162">
        <x:f t="shared" si="50"/>
        <x:v>0</x:v>
      </x:c>
      <x:c r="BQ69" s="112">
        <x:f t="shared" si="50"/>
        <x:v>0</x:v>
      </x:c>
      <x:c r="BR69" s="112">
        <x:f t="shared" si="50"/>
        <x:v>0</x:v>
      </x:c>
      <x:c r="BS69" s="112">
        <x:f t="shared" si="50"/>
        <x:v>0</x:v>
      </x:c>
      <x:c r="BT69" s="112">
        <x:f t="shared" si="50"/>
        <x:v>0</x:v>
      </x:c>
      <x:c r="BU69" s="112">
        <x:f t="shared" si="50"/>
        <x:v>0</x:v>
      </x:c>
      <x:c r="BV69" s="353" t="s">
        <x:v>1882</x:v>
      </x:c>
      <x:c r="BW69" s="112">
        <x:f>BW70</x:f>
        <x:v>0</x:v>
      </x:c>
      <x:c r="BX69" s="112">
        <x:f t="shared" si="51"/>
        <x:v>0</x:v>
      </x:c>
      <x:c r="BY69" s="162">
        <x:f t="shared" si="51"/>
        <x:v>0</x:v>
      </x:c>
      <x:c r="BZ69" s="112">
        <x:f t="shared" si="51"/>
        <x:v>0</x:v>
      </x:c>
      <x:c r="CA69" s="162">
        <x:f t="shared" si="51"/>
        <x:v>0</x:v>
      </x:c>
      <x:c r="CB69" s="112">
        <x:f t="shared" si="51"/>
        <x:v>0</x:v>
      </x:c>
      <x:c r="CC69" s="162">
        <x:f t="shared" si="51"/>
        <x:v>0</x:v>
      </x:c>
      <x:c r="CD69" s="112">
        <x:f t="shared" si="51"/>
        <x:v>0</x:v>
      </x:c>
      <x:c r="CE69" s="112">
        <x:f t="shared" si="51"/>
        <x:v>0</x:v>
      </x:c>
      <x:c r="CF69" s="162">
        <x:f t="shared" si="51"/>
        <x:v>0</x:v>
      </x:c>
      <x:c r="CG69" s="112">
        <x:f t="shared" si="51"/>
        <x:v>0</x:v>
      </x:c>
      <x:c r="CH69" s="112">
        <x:f t="shared" si="51"/>
        <x:v>0</x:v>
      </x:c>
      <x:c r="CI69" s="112">
        <x:f t="shared" si="51"/>
        <x:v>0</x:v>
      </x:c>
      <x:c r="CJ69" s="112">
        <x:f t="shared" si="51"/>
        <x:v>0</x:v>
      </x:c>
      <x:c r="CK69" s="112">
        <x:f t="shared" si="51"/>
        <x:v>0</x:v>
      </x:c>
      <x:c r="CL69" s="112">
        <x:f t="shared" si="51"/>
        <x:v>0</x:v>
      </x:c>
      <x:c r="CM69" s="112">
        <x:f t="shared" si="51"/>
        <x:v>0</x:v>
      </x:c>
      <x:c r="CN69" s="112">
        <x:f t="shared" si="51"/>
        <x:v>0</x:v>
      </x:c>
      <x:c r="CO69" s="112">
        <x:f t="shared" si="51"/>
        <x:v>0</x:v>
      </x:c>
      <x:c r="CP69" s="162">
        <x:f t="shared" si="51"/>
        <x:v>0</x:v>
      </x:c>
      <x:c r="CQ69" s="112">
        <x:f t="shared" si="51"/>
        <x:v>0</x:v>
      </x:c>
      <x:c r="CR69" s="162">
        <x:f t="shared" si="51"/>
        <x:v>0</x:v>
      </x:c>
      <x:c r="CS69" s="112">
        <x:f t="shared" si="51"/>
        <x:v>0</x:v>
      </x:c>
      <x:c r="CT69" s="112">
        <x:f t="shared" si="51"/>
        <x:v>0</x:v>
      </x:c>
      <x:c r="CU69" s="112">
        <x:f t="shared" si="51"/>
        <x:v>0</x:v>
      </x:c>
      <x:c r="CV69" s="112">
        <x:f t="shared" si="51"/>
        <x:v>0</x:v>
      </x:c>
      <x:c r="CW69" s="112">
        <x:f t="shared" si="51"/>
        <x:v>0</x:v>
      </x:c>
      <x:c r="CX69" s="112">
        <x:f t="shared" si="51"/>
        <x:v>0</x:v>
      </x:c>
      <x:c r="CY69" s="353" t="s">
        <x:v>1882</x:v>
      </x:c>
      <x:c r="CZ69" s="112">
        <x:f t="shared" si="51"/>
        <x:v>0</x:v>
      </x:c>
      <x:c r="DA69" s="162">
        <x:f t="shared" si="52"/>
        <x:v>0</x:v>
      </x:c>
      <x:c r="DB69" s="112">
        <x:f t="shared" si="52"/>
        <x:v>0</x:v>
      </x:c>
      <x:c r="DC69" s="162">
        <x:f t="shared" si="52"/>
        <x:v>0</x:v>
      </x:c>
      <x:c r="DD69" s="112">
        <x:f t="shared" si="52"/>
        <x:v>0</x:v>
      </x:c>
      <x:c r="DE69" s="162">
        <x:f t="shared" si="52"/>
        <x:v>0</x:v>
      </x:c>
      <x:c r="DF69" s="112">
        <x:f t="shared" si="52"/>
        <x:v>0</x:v>
      </x:c>
      <x:c r="DG69" s="162">
        <x:f t="shared" si="52"/>
        <x:v>0</x:v>
      </x:c>
    </x:row>
    <x:row r="70" spans="1:111" s="285" customFormat="1" ht="30" customHeight="1">
      <x:c r="A70" s="353" t="s">
        <x:v>677</x:v>
      </x:c>
      <x:c r="B70" s="284">
        <x:f>B71</x:f>
        <x:v>0</x:v>
      </x:c>
      <x:c r="C70" s="906">
        <x:f t="shared" si="49"/>
        <x:v>0</x:v>
      </x:c>
      <x:c r="D70" s="284">
        <x:f t="shared" si="49"/>
        <x:v>0</x:v>
      </x:c>
      <x:c r="E70" s="906">
        <x:f t="shared" si="49"/>
        <x:v>0</x:v>
      </x:c>
      <x:c r="F70" s="284">
        <x:f t="shared" si="49"/>
        <x:v>0</x:v>
      </x:c>
      <x:c r="G70" s="906">
        <x:f t="shared" si="49"/>
        <x:v>0</x:v>
      </x:c>
      <x:c r="H70" s="284">
        <x:f t="shared" si="49"/>
        <x:v>0</x:v>
      </x:c>
      <x:c r="I70" s="906">
        <x:f t="shared" si="49"/>
        <x:v>0</x:v>
      </x:c>
      <x:c r="J70" s="284">
        <x:f t="shared" si="49"/>
        <x:v>0</x:v>
      </x:c>
      <x:c r="K70" s="284">
        <x:f t="shared" si="49"/>
        <x:v>0</x:v>
      </x:c>
      <x:c r="L70" s="906">
        <x:f t="shared" si="49"/>
        <x:v>0</x:v>
      </x:c>
      <x:c r="M70" s="284">
        <x:f t="shared" si="49"/>
        <x:v>0</x:v>
      </x:c>
      <x:c r="N70" s="284">
        <x:f t="shared" si="49"/>
        <x:v>0</x:v>
      </x:c>
      <x:c r="O70" s="284">
        <x:f t="shared" si="49"/>
        <x:v>0</x:v>
      </x:c>
      <x:c r="P70" s="284">
        <x:f t="shared" si="49"/>
        <x:v>0</x:v>
      </x:c>
      <x:c r="Q70" s="284">
        <x:f t="shared" si="49"/>
        <x:v>0</x:v>
      </x:c>
      <x:c r="R70" s="906">
        <x:f t="shared" si="49"/>
        <x:v>0</x:v>
      </x:c>
      <x:c r="S70" s="284">
        <x:f t="shared" si="49"/>
        <x:v>0</x:v>
      </x:c>
      <x:c r="T70" s="906">
        <x:f t="shared" si="49"/>
        <x:v>0</x:v>
      </x:c>
      <x:c r="U70" s="284">
        <x:f t="shared" si="49"/>
        <x:v>0</x:v>
      </x:c>
      <x:c r="V70" s="906">
        <x:f t="shared" si="49"/>
        <x:v>0</x:v>
      </x:c>
      <x:c r="W70" s="284">
        <x:f t="shared" si="49"/>
        <x:v>0</x:v>
      </x:c>
      <x:c r="X70" s="284">
        <x:f t="shared" si="49"/>
        <x:v>0</x:v>
      </x:c>
      <x:c r="Y70" s="284">
        <x:f t="shared" si="49"/>
        <x:v>0</x:v>
      </x:c>
      <x:c r="Z70" s="284">
        <x:f t="shared" si="49"/>
        <x:v>0</x:v>
      </x:c>
      <x:c r="AA70" s="284">
        <x:f t="shared" si="49"/>
        <x:v>0</x:v>
      </x:c>
      <x:c r="AB70" s="284">
        <x:f t="shared" si="49"/>
        <x:v>0</x:v>
      </x:c>
      <x:c r="AC70" s="284">
        <x:f t="shared" si="49"/>
        <x:v>0</x:v>
      </x:c>
      <x:c r="AD70" s="284">
        <x:f t="shared" si="49"/>
        <x:v>0</x:v>
      </x:c>
      <x:c r="AE70" s="284">
        <x:f t="shared" si="49"/>
        <x:v>0</x:v>
      </x:c>
      <x:c r="AF70" s="284">
        <x:f t="shared" si="49"/>
        <x:v>0</x:v>
      </x:c>
      <x:c r="AG70" s="284">
        <x:f t="shared" si="49"/>
        <x:v>0</x:v>
      </x:c>
      <x:c r="AH70" s="284">
        <x:f t="shared" si="49"/>
        <x:v>0</x:v>
      </x:c>
      <x:c r="AI70" s="284">
        <x:f t="shared" si="49"/>
        <x:v>0</x:v>
      </x:c>
      <x:c r="AJ70" s="284">
        <x:f t="shared" si="49"/>
        <x:v>0</x:v>
      </x:c>
      <x:c r="AK70" s="284">
        <x:f t="shared" si="49"/>
        <x:v>0</x:v>
      </x:c>
      <x:c r="AL70" s="353" t="s">
        <x:v>677</x:v>
      </x:c>
      <x:c r="AM70" s="284">
        <x:f>AM71</x:f>
        <x:v>0</x:v>
      </x:c>
      <x:c r="AN70" s="906">
        <x:f t="shared" si="50"/>
        <x:v>0</x:v>
      </x:c>
      <x:c r="AO70" s="284">
        <x:f t="shared" si="50"/>
        <x:v>0</x:v>
      </x:c>
      <x:c r="AP70" s="284">
        <x:f t="shared" si="50"/>
        <x:v>0</x:v>
      </x:c>
      <x:c r="AQ70" s="284">
        <x:f t="shared" si="50"/>
        <x:v>0</x:v>
      </x:c>
      <x:c r="AR70" s="906">
        <x:f t="shared" si="50"/>
        <x:v>0</x:v>
      </x:c>
      <x:c r="AS70" s="284">
        <x:f t="shared" si="50"/>
        <x:v>0</x:v>
      </x:c>
      <x:c r="AT70" s="906">
        <x:f t="shared" si="50"/>
        <x:v>0</x:v>
      </x:c>
      <x:c r="AU70" s="284">
        <x:f t="shared" si="50"/>
        <x:v>0</x:v>
      </x:c>
      <x:c r="AV70" s="284">
        <x:f t="shared" si="50"/>
        <x:v>0</x:v>
      </x:c>
      <x:c r="AW70" s="284">
        <x:f t="shared" si="50"/>
        <x:v>0</x:v>
      </x:c>
      <x:c r="AX70" s="284">
        <x:f t="shared" si="50"/>
        <x:v>0</x:v>
      </x:c>
      <x:c r="AY70" s="284">
        <x:f t="shared" si="50"/>
        <x:v>0</x:v>
      </x:c>
      <x:c r="AZ70" s="284">
        <x:f t="shared" si="50"/>
        <x:v>0</x:v>
      </x:c>
      <x:c r="BA70" s="906">
        <x:f t="shared" si="50"/>
        <x:v>0</x:v>
      </x:c>
      <x:c r="BB70" s="284">
        <x:f t="shared" si="50"/>
        <x:v>0</x:v>
      </x:c>
      <x:c r="BC70" s="284">
        <x:f t="shared" si="50"/>
        <x:v>0</x:v>
      </x:c>
      <x:c r="BD70" s="284">
        <x:f t="shared" si="50"/>
        <x:v>0</x:v>
      </x:c>
      <x:c r="BE70" s="284">
        <x:f t="shared" si="50"/>
        <x:v>0</x:v>
      </x:c>
      <x:c r="BF70" s="284">
        <x:f t="shared" si="50"/>
        <x:v>0</x:v>
      </x:c>
      <x:c r="BG70" s="284">
        <x:f t="shared" si="50"/>
        <x:v>0</x:v>
      </x:c>
      <x:c r="BH70" s="284">
        <x:f t="shared" si="50"/>
        <x:v>0</x:v>
      </x:c>
      <x:c r="BI70" s="284">
        <x:f t="shared" si="50"/>
        <x:v>0</x:v>
      </x:c>
      <x:c r="BJ70" s="906">
        <x:f t="shared" si="50"/>
        <x:v>0</x:v>
      </x:c>
      <x:c r="BK70" s="284">
        <x:f t="shared" si="50"/>
        <x:v>0</x:v>
      </x:c>
      <x:c r="BL70" s="906">
        <x:f t="shared" si="50"/>
        <x:v>0</x:v>
      </x:c>
      <x:c r="BM70" s="284">
        <x:f t="shared" si="50"/>
        <x:v>0</x:v>
      </x:c>
      <x:c r="BN70" s="906">
        <x:f t="shared" si="50"/>
        <x:v>0</x:v>
      </x:c>
      <x:c r="BO70" s="284">
        <x:f t="shared" si="50"/>
        <x:v>0</x:v>
      </x:c>
      <x:c r="BP70" s="906">
        <x:f t="shared" si="50"/>
        <x:v>0</x:v>
      </x:c>
      <x:c r="BQ70" s="284">
        <x:f t="shared" si="50"/>
        <x:v>0</x:v>
      </x:c>
      <x:c r="BR70" s="284">
        <x:f t="shared" si="50"/>
        <x:v>0</x:v>
      </x:c>
      <x:c r="BS70" s="284">
        <x:f t="shared" si="50"/>
        <x:v>0</x:v>
      </x:c>
      <x:c r="BT70" s="284">
        <x:f t="shared" si="50"/>
        <x:v>0</x:v>
      </x:c>
      <x:c r="BU70" s="284">
        <x:f t="shared" si="50"/>
        <x:v>0</x:v>
      </x:c>
      <x:c r="BV70" s="353" t="s">
        <x:v>677</x:v>
      </x:c>
      <x:c r="BW70" s="284">
        <x:f>BW71</x:f>
        <x:v>0</x:v>
      </x:c>
      <x:c r="BX70" s="284">
        <x:f t="shared" si="51"/>
        <x:v>0</x:v>
      </x:c>
      <x:c r="BY70" s="906">
        <x:f t="shared" si="51"/>
        <x:v>0</x:v>
      </x:c>
      <x:c r="BZ70" s="284">
        <x:f t="shared" si="51"/>
        <x:v>0</x:v>
      </x:c>
      <x:c r="CA70" s="906">
        <x:f t="shared" si="51"/>
        <x:v>0</x:v>
      </x:c>
      <x:c r="CB70" s="284">
        <x:f t="shared" si="51"/>
        <x:v>0</x:v>
      </x:c>
      <x:c r="CC70" s="906">
        <x:f t="shared" si="51"/>
        <x:v>0</x:v>
      </x:c>
      <x:c r="CD70" s="284">
        <x:f t="shared" si="51"/>
        <x:v>0</x:v>
      </x:c>
      <x:c r="CE70" s="284">
        <x:f t="shared" si="51"/>
        <x:v>0</x:v>
      </x:c>
      <x:c r="CF70" s="906">
        <x:f t="shared" si="51"/>
        <x:v>0</x:v>
      </x:c>
      <x:c r="CG70" s="284">
        <x:f t="shared" si="51"/>
        <x:v>0</x:v>
      </x:c>
      <x:c r="CH70" s="284">
        <x:f t="shared" si="51"/>
        <x:v>0</x:v>
      </x:c>
      <x:c r="CI70" s="284">
        <x:f t="shared" si="51"/>
        <x:v>0</x:v>
      </x:c>
      <x:c r="CJ70" s="284">
        <x:f t="shared" si="51"/>
        <x:v>0</x:v>
      </x:c>
      <x:c r="CK70" s="284">
        <x:f t="shared" si="51"/>
        <x:v>0</x:v>
      </x:c>
      <x:c r="CL70" s="284">
        <x:f t="shared" si="51"/>
        <x:v>0</x:v>
      </x:c>
      <x:c r="CM70" s="284">
        <x:f t="shared" si="51"/>
        <x:v>0</x:v>
      </x:c>
      <x:c r="CN70" s="284">
        <x:f t="shared" si="51"/>
        <x:v>0</x:v>
      </x:c>
      <x:c r="CO70" s="284">
        <x:f t="shared" si="51"/>
        <x:v>0</x:v>
      </x:c>
      <x:c r="CP70" s="906">
        <x:f t="shared" si="51"/>
        <x:v>0</x:v>
      </x:c>
      <x:c r="CQ70" s="284">
        <x:f t="shared" si="51"/>
        <x:v>0</x:v>
      </x:c>
      <x:c r="CR70" s="906">
        <x:f t="shared" si="51"/>
        <x:v>0</x:v>
      </x:c>
      <x:c r="CS70" s="284">
        <x:f t="shared" si="51"/>
        <x:v>0</x:v>
      </x:c>
      <x:c r="CT70" s="284">
        <x:f t="shared" si="51"/>
        <x:v>0</x:v>
      </x:c>
      <x:c r="CU70" s="284">
        <x:f t="shared" si="51"/>
        <x:v>0</x:v>
      </x:c>
      <x:c r="CV70" s="284">
        <x:f t="shared" si="51"/>
        <x:v>0</x:v>
      </x:c>
      <x:c r="CW70" s="284">
        <x:f t="shared" si="51"/>
        <x:v>0</x:v>
      </x:c>
      <x:c r="CX70" s="284">
        <x:f t="shared" si="51"/>
        <x:v>0</x:v>
      </x:c>
      <x:c r="CY70" s="353" t="s">
        <x:v>677</x:v>
      </x:c>
      <x:c r="CZ70" s="284">
        <x:f t="shared" si="51"/>
        <x:v>0</x:v>
      </x:c>
      <x:c r="DA70" s="906">
        <x:f t="shared" si="52"/>
        <x:v>0</x:v>
      </x:c>
      <x:c r="DB70" s="284">
        <x:f t="shared" si="52"/>
        <x:v>0</x:v>
      </x:c>
      <x:c r="DC70" s="906">
        <x:f t="shared" si="52"/>
        <x:v>0</x:v>
      </x:c>
      <x:c r="DD70" s="284">
        <x:f t="shared" si="52"/>
        <x:v>0</x:v>
      </x:c>
      <x:c r="DE70" s="906">
        <x:f t="shared" si="52"/>
        <x:v>0</x:v>
      </x:c>
      <x:c r="DF70" s="284">
        <x:f t="shared" si="52"/>
        <x:v>0</x:v>
      </x:c>
      <x:c r="DG70" s="906">
        <x:f t="shared" si="52"/>
        <x:v>0</x:v>
      </x:c>
    </x:row>
    <x:row r="71" spans="1:111" s="21" customFormat="1" ht="30" customHeight="1">
      <x:c r="A71" s="596" t="s">
        <x:v>2226</x:v>
      </x:c>
      <x:c r="B71" s="112"/>
      <x:c r="C71" s="162"/>
      <x:c r="D71" s="112"/>
      <x:c r="E71" s="162"/>
      <x:c r="F71" s="112"/>
      <x:c r="G71" s="162"/>
      <x:c r="H71" s="112"/>
      <x:c r="I71" s="162"/>
      <x:c r="J71" s="112"/>
      <x:c r="K71" s="112"/>
      <x:c r="L71" s="162"/>
      <x:c r="M71" s="112"/>
      <x:c r="N71" s="112"/>
      <x:c r="O71" s="112"/>
      <x:c r="P71" s="112"/>
      <x:c r="Q71" s="112"/>
      <x:c r="R71" s="162"/>
      <x:c r="S71" s="112"/>
      <x:c r="T71" s="162"/>
      <x:c r="U71" s="112"/>
      <x:c r="V71" s="162"/>
      <x:c r="W71" s="112"/>
      <x:c r="X71" s="112"/>
      <x:c r="Y71" s="112"/>
      <x:c r="Z71" s="112"/>
      <x:c r="AA71" s="112"/>
      <x:c r="AB71" s="112"/>
      <x:c r="AC71" s="112"/>
      <x:c r="AD71" s="112"/>
      <x:c r="AE71" s="112"/>
      <x:c r="AF71" s="112"/>
      <x:c r="AG71" s="112"/>
      <x:c r="AH71" s="112"/>
      <x:c r="AI71" s="112"/>
      <x:c r="AJ71" s="112"/>
      <x:c r="AK71" s="112"/>
      <x:c r="AL71" s="596" t="s">
        <x:v>2226</x:v>
      </x:c>
      <x:c r="AM71" s="112"/>
      <x:c r="AN71" s="162"/>
      <x:c r="AO71" s="112"/>
      <x:c r="AP71" s="112"/>
      <x:c r="AQ71" s="112"/>
      <x:c r="AR71" s="162"/>
      <x:c r="AS71" s="112"/>
      <x:c r="AT71" s="162"/>
      <x:c r="AU71" s="112"/>
      <x:c r="AV71" s="112"/>
      <x:c r="AW71" s="112"/>
      <x:c r="AX71" s="112"/>
      <x:c r="AY71" s="112"/>
      <x:c r="AZ71" s="112"/>
      <x:c r="BA71" s="162"/>
      <x:c r="BB71" s="112"/>
      <x:c r="BC71" s="112"/>
      <x:c r="BD71" s="112"/>
      <x:c r="BE71" s="112"/>
      <x:c r="BF71" s="112"/>
      <x:c r="BG71" s="112"/>
      <x:c r="BH71" s="112"/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596" t="s">
        <x:v>2226</x:v>
      </x:c>
      <x:c r="BW71" s="112"/>
      <x:c r="BX71" s="112"/>
      <x:c r="BY71" s="162"/>
      <x:c r="BZ71" s="112"/>
      <x:c r="CA71" s="162"/>
      <x:c r="CB71" s="112"/>
      <x:c r="CC71" s="162"/>
      <x:c r="CD71" s="112"/>
      <x:c r="CE71" s="112"/>
      <x:c r="CF71" s="162"/>
      <x:c r="CG71" s="112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/>
      <x:c r="CR71" s="162"/>
      <x:c r="CS71" s="112"/>
      <x:c r="CT71" s="112"/>
      <x:c r="CU71" s="112"/>
      <x:c r="CV71" s="112"/>
      <x:c r="CW71" s="112"/>
      <x:c r="CX71" s="112"/>
      <x:c r="CY71" s="596" t="s">
        <x:v>2226</x:v>
      </x:c>
      <x:c r="CZ71" s="599"/>
      <x:c r="DA71" s="600"/>
      <x:c r="DB71" s="599"/>
      <x:c r="DC71" s="600"/>
      <x:c r="DD71" s="599"/>
      <x:c r="DE71" s="600"/>
      <x:c r="DF71" s="599"/>
      <x:c r="DG71" s="600"/>
    </x:row>
    <x:row r="72" spans="1:111" s="158" customFormat="1" ht="30" customHeight="1">
      <x:c r="A72" s="353" t="s">
        <x:v>2403</x:v>
      </x:c>
      <x:c r="B72" s="112">
        <x:f>SUM(B73,B83,B85)</x:f>
        <x:v>9</x:v>
      </x:c>
      <x:c r="C72" s="162">
        <x:f t="shared" ref="C72:AK72" si="53">SUM(C73,C83,C85)</x:f>
        <x:v>13179.200000000001</x:v>
      </x:c>
      <x:c r="D72" s="112">
        <x:f t="shared" si="53"/>
        <x:v>2</x:v>
      </x:c>
      <x:c r="E72" s="162">
        <x:f t="shared" si="53"/>
        <x:v>11373</x:v>
      </x:c>
      <x:c r="F72" s="112">
        <x:f t="shared" si="53"/>
        <x:v>0</x:v>
      </x:c>
      <x:c r="G72" s="162">
        <x:f t="shared" si="53"/>
        <x:v>0</x:v>
      </x:c>
      <x:c r="H72" s="112">
        <x:f t="shared" si="53"/>
        <x:v>0</x:v>
      </x:c>
      <x:c r="I72" s="162">
        <x:f t="shared" si="53"/>
        <x:v>0</x:v>
      </x:c>
      <x:c r="J72" s="112">
        <x:f t="shared" si="53"/>
        <x:v>7</x:v>
      </x:c>
      <x:c r="K72" s="112">
        <x:f t="shared" si="53"/>
        <x:v>0</x:v>
      </x:c>
      <x:c r="L72" s="162">
        <x:f t="shared" si="53"/>
        <x:v>0</x:v>
      </x:c>
      <x:c r="M72" s="112">
        <x:f t="shared" si="53"/>
        <x:v>2</x:v>
      </x:c>
      <x:c r="N72" s="112">
        <x:f t="shared" si="53"/>
        <x:v>1</x:v>
      </x:c>
      <x:c r="O72" s="112">
        <x:f t="shared" si="53"/>
        <x:v>0</x:v>
      </x:c>
      <x:c r="P72" s="112">
        <x:f t="shared" si="53"/>
        <x:v>0</x:v>
      </x:c>
      <x:c r="Q72" s="112">
        <x:f t="shared" si="53"/>
        <x:v>0</x:v>
      </x:c>
      <x:c r="R72" s="162">
        <x:f t="shared" si="53"/>
        <x:v>0</x:v>
      </x:c>
      <x:c r="S72" s="112">
        <x:f t="shared" si="53"/>
        <x:v>11</x:v>
      </x:c>
      <x:c r="T72" s="162">
        <x:f t="shared" si="53"/>
        <x:v>150</x:v>
      </x:c>
      <x:c r="U72" s="112">
        <x:f t="shared" si="53"/>
        <x:v>0</x:v>
      </x:c>
      <x:c r="V72" s="162">
        <x:f t="shared" si="53"/>
        <x:v>0</x:v>
      </x:c>
      <x:c r="W72" s="112">
        <x:f t="shared" si="53"/>
        <x:v>1</x:v>
      </x:c>
      <x:c r="X72" s="112">
        <x:f t="shared" si="53"/>
        <x:v>160</x:v>
      </x:c>
      <x:c r="Y72" s="112">
        <x:f t="shared" si="53"/>
        <x:v>4</x:v>
      </x:c>
      <x:c r="Z72" s="112">
        <x:f t="shared" si="53"/>
        <x:v>34</x:v>
      </x:c>
      <x:c r="AA72" s="112">
        <x:f t="shared" si="53"/>
        <x:v>4</x:v>
      </x:c>
      <x:c r="AB72" s="112">
        <x:f t="shared" si="53"/>
        <x:v>1</x:v>
      </x:c>
      <x:c r="AC72" s="112">
        <x:f t="shared" si="53"/>
        <x:v>0</x:v>
      </x:c>
      <x:c r="AD72" s="112">
        <x:f t="shared" si="53"/>
        <x:v>2</x:v>
      </x:c>
      <x:c r="AE72" s="112">
        <x:f t="shared" si="53"/>
        <x:v>0</x:v>
      </x:c>
      <x:c r="AF72" s="112">
        <x:f t="shared" si="53"/>
        <x:v>0</x:v>
      </x:c>
      <x:c r="AG72" s="112">
        <x:f t="shared" si="53"/>
        <x:v>3</x:v>
      </x:c>
      <x:c r="AH72" s="112">
        <x:f t="shared" si="53"/>
        <x:v>0</x:v>
      </x:c>
      <x:c r="AI72" s="112">
        <x:f t="shared" si="53"/>
        <x:v>0</x:v>
      </x:c>
      <x:c r="AJ72" s="112">
        <x:f t="shared" si="53"/>
        <x:v>4</x:v>
      </x:c>
      <x:c r="AK72" s="112">
        <x:f t="shared" si="53"/>
        <x:v>8</x:v>
      </x:c>
      <x:c r="AL72" s="353" t="s">
        <x:v>2403</x:v>
      </x:c>
      <x:c r="AM72" s="112">
        <x:f t="shared" ref="AM72:BU72" si="54">SUM(AM73,AM83,AM85)</x:f>
        <x:v>0</x:v>
      </x:c>
      <x:c r="AN72" s="162">
        <x:f t="shared" si="54"/>
        <x:v>0</x:v>
      </x:c>
      <x:c r="AO72" s="112">
        <x:f t="shared" si="54"/>
        <x:v>0</x:v>
      </x:c>
      <x:c r="AP72" s="112">
        <x:f t="shared" si="54"/>
        <x:v>0</x:v>
      </x:c>
      <x:c r="AQ72" s="112">
        <x:f t="shared" si="54"/>
        <x:v>0</x:v>
      </x:c>
      <x:c r="AR72" s="162">
        <x:f t="shared" si="54"/>
        <x:v>0</x:v>
      </x:c>
      <x:c r="AS72" s="112">
        <x:f t="shared" si="54"/>
        <x:v>0</x:v>
      </x:c>
      <x:c r="AT72" s="162">
        <x:f t="shared" si="54"/>
        <x:v>0</x:v>
      </x:c>
      <x:c r="AU72" s="112">
        <x:f t="shared" si="54"/>
        <x:v>0</x:v>
      </x:c>
      <x:c r="AV72" s="112">
        <x:f t="shared" si="54"/>
        <x:v>0</x:v>
      </x:c>
      <x:c r="AW72" s="112">
        <x:f t="shared" si="54"/>
        <x:v>0</x:v>
      </x:c>
      <x:c r="AX72" s="112">
        <x:f t="shared" si="54"/>
        <x:v>1</x:v>
      </x:c>
      <x:c r="AY72" s="112">
        <x:f t="shared" si="54"/>
        <x:v>0</x:v>
      </x:c>
      <x:c r="AZ72" s="112">
        <x:f t="shared" si="54"/>
        <x:v>1</x:v>
      </x:c>
      <x:c r="BA72" s="162">
        <x:f t="shared" si="54"/>
        <x:v>820</x:v>
      </x:c>
      <x:c r="BB72" s="112">
        <x:f t="shared" si="54"/>
        <x:v>0</x:v>
      </x:c>
      <x:c r="BC72" s="112">
        <x:f t="shared" si="54"/>
        <x:v>0</x:v>
      </x:c>
      <x:c r="BD72" s="112">
        <x:f t="shared" si="54"/>
        <x:v>1</x:v>
      </x:c>
      <x:c r="BE72" s="112">
        <x:f t="shared" si="54"/>
        <x:v>11</x:v>
      </x:c>
      <x:c r="BF72" s="112">
        <x:f t="shared" si="54"/>
        <x:v>86</x:v>
      </x:c>
      <x:c r="BG72" s="112">
        <x:f t="shared" si="54"/>
        <x:v>7</x:v>
      </x:c>
      <x:c r="BH72" s="112">
        <x:f t="shared" si="54"/>
        <x:v>7</x:v>
      </x:c>
      <x:c r="BI72" s="112">
        <x:f t="shared" si="54"/>
        <x:v>0</x:v>
      </x:c>
      <x:c r="BJ72" s="162">
        <x:f t="shared" si="54"/>
        <x:v>0</x:v>
      </x:c>
      <x:c r="BK72" s="112">
        <x:f t="shared" si="54"/>
        <x:v>0</x:v>
      </x:c>
      <x:c r="BL72" s="162">
        <x:f t="shared" si="54"/>
        <x:v>0</x:v>
      </x:c>
      <x:c r="BM72" s="112">
        <x:f t="shared" si="54"/>
        <x:v>0</x:v>
      </x:c>
      <x:c r="BN72" s="162">
        <x:f t="shared" si="54"/>
        <x:v>0</x:v>
      </x:c>
      <x:c r="BO72" s="112">
        <x:f t="shared" si="54"/>
        <x:v>0</x:v>
      </x:c>
      <x:c r="BP72" s="162">
        <x:f t="shared" si="54"/>
        <x:v>0</x:v>
      </x:c>
      <x:c r="BQ72" s="112">
        <x:f t="shared" si="54"/>
        <x:v>1</x:v>
      </x:c>
      <x:c r="BR72" s="112">
        <x:f t="shared" si="54"/>
        <x:v>0</x:v>
      </x:c>
      <x:c r="BS72" s="112">
        <x:f t="shared" si="54"/>
        <x:v>0</x:v>
      </x:c>
      <x:c r="BT72" s="112">
        <x:f t="shared" si="54"/>
        <x:v>0</x:v>
      </x:c>
      <x:c r="BU72" s="112">
        <x:f t="shared" si="54"/>
        <x:v>0</x:v>
      </x:c>
      <x:c r="BV72" s="353" t="s">
        <x:v>2403</x:v>
      </x:c>
      <x:c r="BW72" s="112">
        <x:f t="shared" ref="BW72:CX72" si="55">SUM(BW73,BW83,BW85)</x:f>
        <x:v>2</x:v>
      </x:c>
      <x:c r="BX72" s="112">
        <x:f t="shared" si="55"/>
        <x:v>169</x:v>
      </x:c>
      <x:c r="BY72" s="162">
        <x:f t="shared" si="55"/>
        <x:v>2852</x:v>
      </x:c>
      <x:c r="BZ72" s="112">
        <x:f t="shared" si="55"/>
        <x:v>0</x:v>
      </x:c>
      <x:c r="CA72" s="162">
        <x:f t="shared" si="55"/>
        <x:v>0</x:v>
      </x:c>
      <x:c r="CB72" s="112">
        <x:f t="shared" si="55"/>
        <x:v>0</x:v>
      </x:c>
      <x:c r="CC72" s="162">
        <x:f t="shared" si="55"/>
        <x:v>0</x:v>
      </x:c>
      <x:c r="CD72" s="112">
        <x:f t="shared" si="55"/>
        <x:v>0</x:v>
      </x:c>
      <x:c r="CE72" s="112">
        <x:f t="shared" si="55"/>
        <x:v>2</x:v>
      </x:c>
      <x:c r="CF72" s="162">
        <x:f t="shared" si="55"/>
        <x:v>50.850000000000001</x:v>
      </x:c>
      <x:c r="CG72" s="112">
        <x:f t="shared" si="55"/>
        <x:v>0</x:v>
      </x:c>
      <x:c r="CH72" s="112">
        <x:f t="shared" si="55"/>
        <x:v>3</x:v>
      </x:c>
      <x:c r="CI72" s="112">
        <x:f t="shared" si="55"/>
        <x:v>0</x:v>
      </x:c>
      <x:c r="CJ72" s="112">
        <x:f t="shared" si="55"/>
        <x:v>4</x:v>
      </x:c>
      <x:c r="CK72" s="112">
        <x:f t="shared" si="55"/>
        <x:v>0</x:v>
      </x:c>
      <x:c r="CL72" s="112">
        <x:f t="shared" si="55"/>
        <x:v>0</x:v>
      </x:c>
      <x:c r="CM72" s="112">
        <x:f t="shared" si="55"/>
        <x:v>0</x:v>
      </x:c>
      <x:c r="CN72" s="112">
        <x:f t="shared" si="55"/>
        <x:v>0</x:v>
      </x:c>
      <x:c r="CO72" s="112">
        <x:f t="shared" si="55"/>
        <x:v>2</x:v>
      </x:c>
      <x:c r="CP72" s="162">
        <x:f t="shared" si="55"/>
        <x:v>65.02000000000001</x:v>
      </x:c>
      <x:c r="CQ72" s="112">
        <x:f>SUM(CQ73,CQ83,CQ85)</x:f>
        <x:v>3</x:v>
      </x:c>
      <x:c r="CR72" s="162">
        <x:f>SUM(CR73,CR83,CR85)</x:f>
        <x:v>146.30000000000001</x:v>
      </x:c>
      <x:c r="CS72" s="112">
        <x:f>SUM(CS73,CS83,CS85)</x:f>
        <x:v>59</x:v>
      </x:c>
      <x:c r="CT72" s="112">
        <x:f t="shared" si="55"/>
        <x:v>7</x:v>
      </x:c>
      <x:c r="CU72" s="112">
        <x:f t="shared" si="55"/>
        <x:v>4</x:v>
      </x:c>
      <x:c r="CV72" s="112">
        <x:f t="shared" si="55"/>
        <x:v>28</x:v>
      </x:c>
      <x:c r="CW72" s="112">
        <x:f t="shared" si="55"/>
        <x:v>1</x:v>
      </x:c>
      <x:c r="CX72" s="112">
        <x:f t="shared" si="55"/>
        <x:v>1</x:v>
      </x:c>
      <x:c r="CY72" s="353" t="s">
        <x:v>2403</x:v>
      </x:c>
      <x:c r="CZ72" s="112">
        <x:f t="shared" ref="CZ72:DG72" si="56">SUM(CZ73,CZ83,CZ85)</x:f>
        <x:v>2</x:v>
      </x:c>
      <x:c r="DA72" s="162">
        <x:f t="shared" si="56"/>
        <x:v>700.78999999999996</x:v>
      </x:c>
      <x:c r="DB72" s="112">
        <x:f t="shared" si="56"/>
        <x:v>0</x:v>
      </x:c>
      <x:c r="DC72" s="162">
        <x:f t="shared" si="56"/>
        <x:v>0</x:v>
      </x:c>
      <x:c r="DD72" s="112">
        <x:f t="shared" si="56"/>
        <x:v>0</x:v>
      </x:c>
      <x:c r="DE72" s="162">
        <x:f t="shared" si="56"/>
        <x:v>0</x:v>
      </x:c>
      <x:c r="DF72" s="112">
        <x:f t="shared" si="56"/>
        <x:v>0</x:v>
      </x:c>
      <x:c r="DG72" s="162">
        <x:f t="shared" si="56"/>
        <x:v>0</x:v>
      </x:c>
    </x:row>
    <x:row r="73" spans="1:111" s="21" customFormat="1" ht="30" customHeight="1">
      <x:c r="A73" s="353" t="s">
        <x:v>1065</x:v>
      </x:c>
      <x:c r="B73" s="112">
        <x:f>SUM(B74:B82)</x:f>
        <x:v>0</x:v>
      </x:c>
      <x:c r="C73" s="162">
        <x:f t="shared" ref="C73:AK73" si="57">SUM(C74:C82)</x:f>
        <x:v>0</x:v>
      </x:c>
      <x:c r="D73" s="112">
        <x:f t="shared" si="57"/>
        <x:v>0</x:v>
      </x:c>
      <x:c r="E73" s="162">
        <x:f t="shared" si="57"/>
        <x:v>0</x:v>
      </x:c>
      <x:c r="F73" s="112">
        <x:f t="shared" si="57"/>
        <x:v>0</x:v>
      </x:c>
      <x:c r="G73" s="162">
        <x:f t="shared" si="57"/>
        <x:v>0</x:v>
      </x:c>
      <x:c r="H73" s="112">
        <x:f t="shared" si="57"/>
        <x:v>0</x:v>
      </x:c>
      <x:c r="I73" s="162">
        <x:f t="shared" si="57"/>
        <x:v>0</x:v>
      </x:c>
      <x:c r="J73" s="112">
        <x:f t="shared" si="57"/>
        <x:v>0</x:v>
      </x:c>
      <x:c r="K73" s="112">
        <x:f t="shared" si="57"/>
        <x:v>0</x:v>
      </x:c>
      <x:c r="L73" s="162">
        <x:f t="shared" si="57"/>
        <x:v>0</x:v>
      </x:c>
      <x:c r="M73" s="112">
        <x:f t="shared" si="57"/>
        <x:v>0</x:v>
      </x:c>
      <x:c r="N73" s="112">
        <x:f t="shared" si="57"/>
        <x:v>0</x:v>
      </x:c>
      <x:c r="O73" s="112">
        <x:f t="shared" si="57"/>
        <x:v>0</x:v>
      </x:c>
      <x:c r="P73" s="112">
        <x:f t="shared" si="57"/>
        <x:v>0</x:v>
      </x:c>
      <x:c r="Q73" s="112">
        <x:f t="shared" si="57"/>
        <x:v>0</x:v>
      </x:c>
      <x:c r="R73" s="162">
        <x:f t="shared" si="57"/>
        <x:v>0</x:v>
      </x:c>
      <x:c r="S73" s="112">
        <x:f t="shared" si="57"/>
        <x:v>6</x:v>
      </x:c>
      <x:c r="T73" s="162">
        <x:f t="shared" si="57"/>
        <x:v>76</x:v>
      </x:c>
      <x:c r="U73" s="112">
        <x:f t="shared" si="57"/>
        <x:v>0</x:v>
      </x:c>
      <x:c r="V73" s="162">
        <x:f t="shared" si="57"/>
        <x:v>0</x:v>
      </x:c>
      <x:c r="W73" s="112">
        <x:f t="shared" si="57"/>
        <x:v>1</x:v>
      </x:c>
      <x:c r="X73" s="112">
        <x:f t="shared" si="57"/>
        <x:v>34</x:v>
      </x:c>
      <x:c r="Y73" s="112">
        <x:f t="shared" si="57"/>
        <x:v>1</x:v>
      </x:c>
      <x:c r="Z73" s="112">
        <x:f t="shared" si="57"/>
        <x:v>1</x:v>
      </x:c>
      <x:c r="AA73" s="112">
        <x:f t="shared" si="57"/>
        <x:v>1</x:v>
      </x:c>
      <x:c r="AB73" s="112">
        <x:f t="shared" si="57"/>
        <x:v>0</x:v>
      </x:c>
      <x:c r="AC73" s="112">
        <x:f t="shared" si="57"/>
        <x:v>0</x:v>
      </x:c>
      <x:c r="AD73" s="112">
        <x:f t="shared" si="57"/>
        <x:v>1</x:v>
      </x:c>
      <x:c r="AE73" s="112">
        <x:f t="shared" si="57"/>
        <x:v>0</x:v>
      </x:c>
      <x:c r="AF73" s="112">
        <x:f t="shared" si="57"/>
        <x:v>0</x:v>
      </x:c>
      <x:c r="AG73" s="112">
        <x:f t="shared" si="57"/>
        <x:v>1</x:v>
      </x:c>
      <x:c r="AH73" s="112">
        <x:f t="shared" si="57"/>
        <x:v>0</x:v>
      </x:c>
      <x:c r="AI73" s="112">
        <x:f t="shared" si="57"/>
        <x:v>0</x:v>
      </x:c>
      <x:c r="AJ73" s="112">
        <x:f t="shared" si="57"/>
        <x:v>0</x:v>
      </x:c>
      <x:c r="AK73" s="112">
        <x:f t="shared" si="57"/>
        <x:v>0</x:v>
      </x:c>
      <x:c r="AL73" s="353" t="s">
        <x:v>1065</x:v>
      </x:c>
      <x:c r="AM73" s="112">
        <x:f t="shared" ref="AM73:BU73" si="58">SUM(AM74:AM82)</x:f>
        <x:v>0</x:v>
      </x:c>
      <x:c r="AN73" s="162">
        <x:f t="shared" si="58"/>
        <x:v>0</x:v>
      </x:c>
      <x:c r="AO73" s="112">
        <x:f t="shared" si="58"/>
        <x:v>0</x:v>
      </x:c>
      <x:c r="AP73" s="112">
        <x:f t="shared" si="58"/>
        <x:v>0</x:v>
      </x:c>
      <x:c r="AQ73" s="112">
        <x:f t="shared" si="58"/>
        <x:v>0</x:v>
      </x:c>
      <x:c r="AR73" s="162">
        <x:f t="shared" si="58"/>
        <x:v>0</x:v>
      </x:c>
      <x:c r="AS73" s="112">
        <x:f t="shared" si="58"/>
        <x:v>0</x:v>
      </x:c>
      <x:c r="AT73" s="162">
        <x:f t="shared" si="58"/>
        <x:v>0</x:v>
      </x:c>
      <x:c r="AU73" s="112">
        <x:f t="shared" si="58"/>
        <x:v>0</x:v>
      </x:c>
      <x:c r="AV73" s="112">
        <x:f t="shared" si="58"/>
        <x:v>0</x:v>
      </x:c>
      <x:c r="AW73" s="112">
        <x:f t="shared" si="58"/>
        <x:v>0</x:v>
      </x:c>
      <x:c r="AX73" s="112">
        <x:f t="shared" si="58"/>
        <x:v>0</x:v>
      </x:c>
      <x:c r="AY73" s="112">
        <x:f t="shared" si="58"/>
        <x:v>0</x:v>
      </x:c>
      <x:c r="AZ73" s="112">
        <x:f t="shared" si="58"/>
        <x:v>0</x:v>
      </x:c>
      <x:c r="BA73" s="162">
        <x:f t="shared" si="58"/>
        <x:v>0</x:v>
      </x:c>
      <x:c r="BB73" s="112">
        <x:f t="shared" si="58"/>
        <x:v>0</x:v>
      </x:c>
      <x:c r="BC73" s="112">
        <x:f t="shared" si="58"/>
        <x:v>0</x:v>
      </x:c>
      <x:c r="BD73" s="112">
        <x:f t="shared" si="58"/>
        <x:v>0</x:v>
      </x:c>
      <x:c r="BE73" s="112">
        <x:f t="shared" si="58"/>
        <x:v>6</x:v>
      </x:c>
      <x:c r="BF73" s="112">
        <x:f t="shared" si="58"/>
        <x:v>26</x:v>
      </x:c>
      <x:c r="BG73" s="112">
        <x:f t="shared" si="58"/>
        <x:v>0</x:v>
      </x:c>
      <x:c r="BH73" s="112">
        <x:f t="shared" si="58"/>
        <x:v>0</x:v>
      </x:c>
      <x:c r="BI73" s="112">
        <x:f t="shared" si="58"/>
        <x:v>0</x:v>
      </x:c>
      <x:c r="BJ73" s="162">
        <x:f t="shared" si="58"/>
        <x:v>0</x:v>
      </x:c>
      <x:c r="BK73" s="112">
        <x:f t="shared" si="58"/>
        <x:v>0</x:v>
      </x:c>
      <x:c r="BL73" s="162">
        <x:f t="shared" si="58"/>
        <x:v>0</x:v>
      </x:c>
      <x:c r="BM73" s="112">
        <x:f t="shared" si="58"/>
        <x:v>0</x:v>
      </x:c>
      <x:c r="BN73" s="162">
        <x:f t="shared" si="58"/>
        <x:v>0</x:v>
      </x:c>
      <x:c r="BO73" s="112">
        <x:f t="shared" si="58"/>
        <x:v>0</x:v>
      </x:c>
      <x:c r="BP73" s="162">
        <x:f t="shared" si="58"/>
        <x:v>0</x:v>
      </x:c>
      <x:c r="BQ73" s="112">
        <x:f t="shared" si="58"/>
        <x:v>0</x:v>
      </x:c>
      <x:c r="BR73" s="112">
        <x:f t="shared" si="58"/>
        <x:v>0</x:v>
      </x:c>
      <x:c r="BS73" s="112">
        <x:f t="shared" si="58"/>
        <x:v>0</x:v>
      </x:c>
      <x:c r="BT73" s="112">
        <x:f t="shared" si="58"/>
        <x:v>0</x:v>
      </x:c>
      <x:c r="BU73" s="112">
        <x:f t="shared" si="58"/>
        <x:v>0</x:v>
      </x:c>
      <x:c r="BV73" s="353" t="s">
        <x:v>1065</x:v>
      </x:c>
      <x:c r="BW73" s="112">
        <x:f t="shared" ref="BW73:CX73" si="59">SUM(BW74:BW82)</x:f>
        <x:v>1</x:v>
      </x:c>
      <x:c r="BX73" s="112">
        <x:f t="shared" si="59"/>
        <x:v>6</x:v>
      </x:c>
      <x:c r="BY73" s="162">
        <x:f t="shared" si="59"/>
        <x:v>100</x:v>
      </x:c>
      <x:c r="BZ73" s="112">
        <x:f t="shared" si="59"/>
        <x:v>0</x:v>
      </x:c>
      <x:c r="CA73" s="162">
        <x:f t="shared" si="59"/>
        <x:v>0</x:v>
      </x:c>
      <x:c r="CB73" s="112">
        <x:f t="shared" si="59"/>
        <x:v>0</x:v>
      </x:c>
      <x:c r="CC73" s="162">
        <x:f t="shared" si="59"/>
        <x:v>0</x:v>
      </x:c>
      <x:c r="CD73" s="112">
        <x:f t="shared" si="59"/>
        <x:v>0</x:v>
      </x:c>
      <x:c r="CE73" s="112">
        <x:f t="shared" si="59"/>
        <x:v>0</x:v>
      </x:c>
      <x:c r="CF73" s="162">
        <x:f t="shared" si="59"/>
        <x:v>0</x:v>
      </x:c>
      <x:c r="CG73" s="112">
        <x:f t="shared" si="59"/>
        <x:v>0</x:v>
      </x:c>
      <x:c r="CH73" s="112">
        <x:f t="shared" si="59"/>
        <x:v>0</x:v>
      </x:c>
      <x:c r="CI73" s="112">
        <x:f t="shared" si="59"/>
        <x:v>0</x:v>
      </x:c>
      <x:c r="CJ73" s="112">
        <x:f t="shared" si="59"/>
        <x:v>0</x:v>
      </x:c>
      <x:c r="CK73" s="112">
        <x:f t="shared" si="59"/>
        <x:v>0</x:v>
      </x:c>
      <x:c r="CL73" s="112">
        <x:f t="shared" si="59"/>
        <x:v>0</x:v>
      </x:c>
      <x:c r="CM73" s="112">
        <x:f t="shared" si="59"/>
        <x:v>0</x:v>
      </x:c>
      <x:c r="CN73" s="112">
        <x:f t="shared" si="59"/>
        <x:v>0</x:v>
      </x:c>
      <x:c r="CO73" s="112">
        <x:f t="shared" si="59"/>
        <x:v>0</x:v>
      </x:c>
      <x:c r="CP73" s="162">
        <x:f t="shared" si="59"/>
        <x:v>0</x:v>
      </x:c>
      <x:c r="CQ73" s="112">
        <x:f t="shared" si="59"/>
        <x:v>3</x:v>
      </x:c>
      <x:c r="CR73" s="162">
        <x:f>SUM(CR74:CR82)</x:f>
        <x:v>146.30000000000001</x:v>
      </x:c>
      <x:c r="CS73" s="112">
        <x:f>SUM(CS74:CS82)</x:f>
        <x:v>19</x:v>
      </x:c>
      <x:c r="CT73" s="112">
        <x:f t="shared" si="59"/>
        <x:v>6</x:v>
      </x:c>
      <x:c r="CU73" s="112">
        <x:f t="shared" si="59"/>
        <x:v>0</x:v>
      </x:c>
      <x:c r="CV73" s="112">
        <x:f t="shared" si="59"/>
        <x:v>1</x:v>
      </x:c>
      <x:c r="CW73" s="112">
        <x:f t="shared" si="59"/>
        <x:v>1</x:v>
      </x:c>
      <x:c r="CX73" s="112">
        <x:f t="shared" si="59"/>
        <x:v>1</x:v>
      </x:c>
      <x:c r="CY73" s="353" t="s">
        <x:v>1065</x:v>
      </x:c>
      <x:c r="CZ73" s="112">
        <x:f t="shared" ref="CZ73:DG73" si="60">SUM(CZ74:CZ82)</x:f>
        <x:v>0</x:v>
      </x:c>
      <x:c r="DA73" s="162">
        <x:f t="shared" si="60"/>
        <x:v>0</x:v>
      </x:c>
      <x:c r="DB73" s="112">
        <x:f t="shared" si="60"/>
        <x:v>0</x:v>
      </x:c>
      <x:c r="DC73" s="162">
        <x:f t="shared" si="60"/>
        <x:v>0</x:v>
      </x:c>
      <x:c r="DD73" s="112">
        <x:f t="shared" si="60"/>
        <x:v>0</x:v>
      </x:c>
      <x:c r="DE73" s="162">
        <x:f t="shared" si="60"/>
        <x:v>0</x:v>
      </x:c>
      <x:c r="DF73" s="112">
        <x:f t="shared" si="60"/>
        <x:v>0</x:v>
      </x:c>
      <x:c r="DG73" s="162">
        <x:f t="shared" si="60"/>
        <x:v>0</x:v>
      </x:c>
    </x:row>
    <x:row r="74" spans="1:111" s="21" customFormat="1" ht="30" customHeight="1">
      <x:c r="A74" s="596" t="s">
        <x:v>1383</x:v>
      </x:c>
      <x:c r="B74" s="112"/>
      <x:c r="C74" s="162"/>
      <x:c r="D74" s="112"/>
      <x:c r="E74" s="162"/>
      <x:c r="F74" s="112"/>
      <x:c r="G74" s="162"/>
      <x:c r="H74" s="112"/>
      <x:c r="I74" s="162"/>
      <x:c r="J74" s="112"/>
      <x:c r="K74" s="112"/>
      <x:c r="L74" s="162"/>
      <x:c r="M74" s="112"/>
      <x:c r="N74" s="112"/>
      <x:c r="O74" s="112"/>
      <x:c r="P74" s="112"/>
      <x:c r="Q74" s="112"/>
      <x:c r="R74" s="162"/>
      <x:c r="S74" s="112">
        <x:v>1</x:v>
      </x:c>
      <x:c r="T74" s="162">
        <x:v>10</x:v>
      </x:c>
      <x:c r="U74" s="112"/>
      <x:c r="V74" s="162"/>
      <x:c r="W74" s="112"/>
      <x:c r="X74" s="112">
        <x:v>3</x:v>
      </x:c>
      <x:c r="Y74" s="112"/>
      <x:c r="Z74" s="112"/>
      <x:c r="AA74" s="112"/>
      <x:c r="AB74" s="112"/>
      <x:c r="AC74" s="112"/>
      <x:c r="AD74" s="112"/>
      <x:c r="AE74" s="112"/>
      <x:c r="AF74" s="112"/>
      <x:c r="AG74" s="112"/>
      <x:c r="AH74" s="112"/>
      <x:c r="AI74" s="112"/>
      <x:c r="AJ74" s="112"/>
      <x:c r="AK74" s="112"/>
      <x:c r="AL74" s="596" t="s">
        <x:v>1383</x:v>
      </x:c>
      <x:c r="AM74" s="112"/>
      <x:c r="AN74" s="162"/>
      <x:c r="AO74" s="112"/>
      <x:c r="AP74" s="112"/>
      <x:c r="AQ74" s="112"/>
      <x:c r="AR74" s="162"/>
      <x:c r="AS74" s="112"/>
      <x:c r="AT74" s="162"/>
      <x:c r="AU74" s="112"/>
      <x:c r="AV74" s="112"/>
      <x:c r="AW74" s="112"/>
      <x:c r="AX74" s="112"/>
      <x:c r="AY74" s="112"/>
      <x:c r="AZ74" s="112"/>
      <x:c r="BA74" s="162"/>
      <x:c r="BB74" s="112"/>
      <x:c r="BC74" s="112"/>
      <x:c r="BD74" s="112"/>
      <x:c r="BE74" s="112"/>
      <x:c r="BF74" s="112"/>
      <x:c r="BG74" s="112"/>
      <x:c r="BH74" s="112"/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596" t="s">
        <x:v>1383</x:v>
      </x:c>
      <x:c r="BW74" s="112"/>
      <x:c r="BX74" s="112"/>
      <x:c r="BY74" s="162"/>
      <x:c r="BZ74" s="112"/>
      <x:c r="CA74" s="162"/>
      <x:c r="CB74" s="112"/>
      <x:c r="CC74" s="162"/>
      <x:c r="CD74" s="112"/>
      <x:c r="CE74" s="112"/>
      <x:c r="CF74" s="162"/>
      <x:c r="CG74" s="112"/>
      <x:c r="CH74" s="112"/>
      <x:c r="CI74" s="112"/>
      <x:c r="CJ74" s="112"/>
      <x:c r="CK74" s="112"/>
      <x:c r="CL74" s="112"/>
      <x:c r="CM74" s="112"/>
      <x:c r="CN74" s="112"/>
      <x:c r="CO74" s="112"/>
      <x:c r="CP74" s="162"/>
      <x:c r="CQ74" s="112"/>
      <x:c r="CR74" s="162"/>
      <x:c r="CS74" s="112">
        <x:v>2</x:v>
      </x:c>
      <x:c r="CT74" s="112">
        <x:v>1</x:v>
      </x:c>
      <x:c r="CU74" s="112"/>
      <x:c r="CV74" s="112"/>
      <x:c r="CW74" s="112"/>
      <x:c r="CX74" s="112"/>
      <x:c r="CY74" s="596" t="s">
        <x:v>1383</x:v>
      </x:c>
      <x:c r="CZ74" s="599"/>
      <x:c r="DA74" s="600"/>
      <x:c r="DB74" s="599"/>
      <x:c r="DC74" s="600"/>
      <x:c r="DD74" s="599"/>
      <x:c r="DE74" s="600"/>
      <x:c r="DF74" s="599"/>
      <x:c r="DG74" s="600"/>
    </x:row>
    <x:row r="75" spans="1:111" s="21" customFormat="1" ht="30" customHeight="1">
      <x:c r="A75" s="596" t="s">
        <x:v>849</x:v>
      </x:c>
      <x:c r="B75" s="112"/>
      <x:c r="C75" s="162"/>
      <x:c r="D75" s="112"/>
      <x:c r="E75" s="162"/>
      <x:c r="F75" s="112"/>
      <x:c r="G75" s="162"/>
      <x:c r="H75" s="112"/>
      <x:c r="I75" s="162"/>
      <x:c r="J75" s="112"/>
      <x:c r="K75" s="112"/>
      <x:c r="L75" s="162"/>
      <x:c r="M75" s="112"/>
      <x:c r="N75" s="112"/>
      <x:c r="O75" s="112"/>
      <x:c r="P75" s="112"/>
      <x:c r="Q75" s="112"/>
      <x:c r="R75" s="162"/>
      <x:c r="S75" s="112">
        <x:v>1</x:v>
      </x:c>
      <x:c r="T75" s="162">
        <x:v>10</x:v>
      </x:c>
      <x:c r="U75" s="112"/>
      <x:c r="V75" s="162"/>
      <x:c r="W75" s="112"/>
      <x:c r="X75" s="112">
        <x:v>4</x:v>
      </x:c>
      <x:c r="Y75" s="112"/>
      <x:c r="Z75" s="112"/>
      <x:c r="AA75" s="112"/>
      <x:c r="AB75" s="112"/>
      <x:c r="AC75" s="112"/>
      <x:c r="AD75" s="112"/>
      <x:c r="AE75" s="112"/>
      <x:c r="AF75" s="112"/>
      <x:c r="AG75" s="112"/>
      <x:c r="AH75" s="112"/>
      <x:c r="AI75" s="112"/>
      <x:c r="AJ75" s="112"/>
      <x:c r="AK75" s="112"/>
      <x:c r="AL75" s="596" t="s">
        <x:v>849</x:v>
      </x:c>
      <x:c r="AM75" s="112"/>
      <x:c r="AN75" s="162"/>
      <x:c r="AO75" s="112"/>
      <x:c r="AP75" s="112"/>
      <x:c r="AQ75" s="112"/>
      <x:c r="AR75" s="162"/>
      <x:c r="AS75" s="112"/>
      <x:c r="AT75" s="162"/>
      <x:c r="AU75" s="112"/>
      <x:c r="AV75" s="112"/>
      <x:c r="AW75" s="112"/>
      <x:c r="AX75" s="112"/>
      <x:c r="AY75" s="112"/>
      <x:c r="AZ75" s="112"/>
      <x:c r="BA75" s="162"/>
      <x:c r="BB75" s="112"/>
      <x:c r="BC75" s="112"/>
      <x:c r="BD75" s="112"/>
      <x:c r="BE75" s="112"/>
      <x:c r="BF75" s="112"/>
      <x:c r="BG75" s="112"/>
      <x:c r="BH75" s="112"/>
      <x:c r="BI75" s="112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596" t="s">
        <x:v>849</x:v>
      </x:c>
      <x:c r="BW75" s="112"/>
      <x:c r="BX75" s="112"/>
      <x:c r="BY75" s="162"/>
      <x:c r="BZ75" s="112"/>
      <x:c r="CA75" s="162"/>
      <x:c r="CB75" s="112"/>
      <x:c r="CC75" s="162"/>
      <x:c r="CD75" s="112"/>
      <x:c r="CE75" s="112"/>
      <x:c r="CF75" s="162"/>
      <x:c r="CG75" s="112"/>
      <x:c r="CH75" s="112"/>
      <x:c r="CI75" s="112"/>
      <x:c r="CJ75" s="112"/>
      <x:c r="CK75" s="112"/>
      <x:c r="CL75" s="112"/>
      <x:c r="CM75" s="112"/>
      <x:c r="CN75" s="112"/>
      <x:c r="CO75" s="112"/>
      <x:c r="CP75" s="162"/>
      <x:c r="CQ75" s="112"/>
      <x:c r="CR75" s="162"/>
      <x:c r="CS75" s="112">
        <x:v>2</x:v>
      </x:c>
      <x:c r="CT75" s="112">
        <x:v>1</x:v>
      </x:c>
      <x:c r="CU75" s="112"/>
      <x:c r="CV75" s="112"/>
      <x:c r="CW75" s="112"/>
      <x:c r="CX75" s="112"/>
      <x:c r="CY75" s="596" t="s">
        <x:v>849</x:v>
      </x:c>
      <x:c r="CZ75" s="599"/>
      <x:c r="DA75" s="600"/>
      <x:c r="DB75" s="599"/>
      <x:c r="DC75" s="600"/>
      <x:c r="DD75" s="599"/>
      <x:c r="DE75" s="600"/>
      <x:c r="DF75" s="599"/>
      <x:c r="DG75" s="600"/>
    </x:row>
    <x:row r="76" spans="1:111" s="21" customFormat="1" ht="30" customHeight="1">
      <x:c r="A76" s="596" t="s">
        <x:v>1629</x:v>
      </x:c>
      <x:c r="B76" s="112"/>
      <x:c r="C76" s="162"/>
      <x:c r="D76" s="112"/>
      <x:c r="E76" s="162"/>
      <x:c r="F76" s="112"/>
      <x:c r="G76" s="162"/>
      <x:c r="H76" s="112"/>
      <x:c r="I76" s="162"/>
      <x:c r="J76" s="112"/>
      <x:c r="K76" s="112"/>
      <x:c r="L76" s="162"/>
      <x:c r="M76" s="112"/>
      <x:c r="N76" s="112"/>
      <x:c r="O76" s="112"/>
      <x:c r="P76" s="112"/>
      <x:c r="Q76" s="112"/>
      <x:c r="R76" s="162"/>
      <x:c r="S76" s="112"/>
      <x:c r="T76" s="162"/>
      <x:c r="U76" s="112"/>
      <x:c r="V76" s="162"/>
      <x:c r="W76" s="112">
        <x:v>1</x:v>
      </x:c>
      <x:c r="X76" s="112"/>
      <x:c r="Y76" s="112"/>
      <x:c r="Z76" s="112"/>
      <x:c r="AA76" s="112"/>
      <x:c r="AB76" s="112"/>
      <x:c r="AC76" s="112"/>
      <x:c r="AD76" s="112"/>
      <x:c r="AE76" s="112"/>
      <x:c r="AF76" s="112"/>
      <x:c r="AG76" s="112"/>
      <x:c r="AH76" s="112"/>
      <x:c r="AI76" s="112"/>
      <x:c r="AJ76" s="112"/>
      <x:c r="AK76" s="112"/>
      <x:c r="AL76" s="596" t="s">
        <x:v>1629</x:v>
      </x:c>
      <x:c r="AM76" s="112"/>
      <x:c r="AN76" s="162"/>
      <x:c r="AO76" s="112"/>
      <x:c r="AP76" s="112"/>
      <x:c r="AQ76" s="112"/>
      <x:c r="AR76" s="162"/>
      <x:c r="AS76" s="112"/>
      <x:c r="AT76" s="162"/>
      <x:c r="AU76" s="112"/>
      <x:c r="AV76" s="112"/>
      <x:c r="AW76" s="112"/>
      <x:c r="AX76" s="112"/>
      <x:c r="AY76" s="112"/>
      <x:c r="AZ76" s="112"/>
      <x:c r="BA76" s="162"/>
      <x:c r="BB76" s="112"/>
      <x:c r="BC76" s="112"/>
      <x:c r="BD76" s="112"/>
      <x:c r="BE76" s="112"/>
      <x:c r="BF76" s="112"/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596" t="s">
        <x:v>1629</x:v>
      </x:c>
      <x:c r="BW76" s="112"/>
      <x:c r="BX76" s="112"/>
      <x:c r="BY76" s="162"/>
      <x:c r="BZ76" s="112"/>
      <x:c r="CA76" s="162"/>
      <x:c r="CB76" s="112"/>
      <x:c r="CC76" s="162"/>
      <x:c r="CD76" s="112"/>
      <x:c r="CE76" s="112"/>
      <x:c r="CF76" s="162"/>
      <x:c r="CG76" s="112"/>
      <x:c r="CH76" s="112"/>
      <x:c r="CI76" s="112"/>
      <x:c r="CJ76" s="112"/>
      <x:c r="CK76" s="112"/>
      <x:c r="CL76" s="112"/>
      <x:c r="CM76" s="112"/>
      <x:c r="CN76" s="112"/>
      <x:c r="CO76" s="112"/>
      <x:c r="CP76" s="162"/>
      <x:c r="CQ76" s="112"/>
      <x:c r="CR76" s="162"/>
      <x:c r="CS76" s="112"/>
      <x:c r="CT76" s="112">
        <x:v>1</x:v>
      </x:c>
      <x:c r="CU76" s="112"/>
      <x:c r="CV76" s="112"/>
      <x:c r="CW76" s="112"/>
      <x:c r="CX76" s="112"/>
      <x:c r="CY76" s="596" t="s">
        <x:v>1629</x:v>
      </x:c>
      <x:c r="CZ76" s="599"/>
      <x:c r="DA76" s="600"/>
      <x:c r="DB76" s="599"/>
      <x:c r="DC76" s="600"/>
      <x:c r="DD76" s="599"/>
      <x:c r="DE76" s="600"/>
      <x:c r="DF76" s="599"/>
      <x:c r="DG76" s="600"/>
    </x:row>
    <x:row r="77" spans="1:111" s="21" customFormat="1" ht="30" customHeight="1">
      <x:c r="A77" s="596" t="s">
        <x:v>1514</x:v>
      </x:c>
      <x:c r="B77" s="112"/>
      <x:c r="C77" s="162"/>
      <x:c r="D77" s="112"/>
      <x:c r="E77" s="162"/>
      <x:c r="F77" s="112"/>
      <x:c r="G77" s="162"/>
      <x:c r="H77" s="112"/>
      <x:c r="I77" s="162"/>
      <x:c r="J77" s="112"/>
      <x:c r="K77" s="112"/>
      <x:c r="L77" s="162"/>
      <x:c r="M77" s="112"/>
      <x:c r="N77" s="112"/>
      <x:c r="O77" s="112"/>
      <x:c r="P77" s="112"/>
      <x:c r="Q77" s="112"/>
      <x:c r="R77" s="162"/>
      <x:c r="S77" s="112">
        <x:v>1</x:v>
      </x:c>
      <x:c r="T77" s="162">
        <x:v>10</x:v>
      </x:c>
      <x:c r="U77" s="112"/>
      <x:c r="V77" s="162"/>
      <x:c r="W77" s="112"/>
      <x:c r="X77" s="112">
        <x:v>9</x:v>
      </x:c>
      <x:c r="Y77" s="112"/>
      <x:c r="Z77" s="112"/>
      <x:c r="AA77" s="112"/>
      <x:c r="AB77" s="112"/>
      <x:c r="AC77" s="112"/>
      <x:c r="AD77" s="112"/>
      <x:c r="AE77" s="112"/>
      <x:c r="AF77" s="112"/>
      <x:c r="AG77" s="112"/>
      <x:c r="AH77" s="112"/>
      <x:c r="AI77" s="112"/>
      <x:c r="AJ77" s="112"/>
      <x:c r="AK77" s="112"/>
      <x:c r="AL77" s="596" t="s">
        <x:v>1514</x:v>
      </x:c>
      <x:c r="AM77" s="112"/>
      <x:c r="AN77" s="162"/>
      <x:c r="AO77" s="112"/>
      <x:c r="AP77" s="112"/>
      <x:c r="AQ77" s="112"/>
      <x:c r="AR77" s="162"/>
      <x:c r="AS77" s="112"/>
      <x:c r="AT77" s="162"/>
      <x:c r="AU77" s="112"/>
      <x:c r="AV77" s="112"/>
      <x:c r="AW77" s="112"/>
      <x:c r="AX77" s="112"/>
      <x:c r="AY77" s="112"/>
      <x:c r="AZ77" s="112"/>
      <x:c r="BA77" s="162"/>
      <x:c r="BB77" s="112"/>
      <x:c r="BC77" s="112"/>
      <x:c r="BD77" s="112"/>
      <x:c r="BE77" s="112">
        <x:v>1</x:v>
      </x:c>
      <x:c r="BF77" s="112">
        <x:v>4</x:v>
      </x:c>
      <x:c r="BG77" s="112"/>
      <x:c r="BH77" s="112"/>
      <x:c r="BI77" s="112"/>
      <x:c r="BJ77" s="162"/>
      <x:c r="BK77" s="112"/>
      <x:c r="BL77" s="162"/>
      <x:c r="BM77" s="112"/>
      <x:c r="BN77" s="162"/>
      <x:c r="BO77" s="112"/>
      <x:c r="BP77" s="162"/>
      <x:c r="BQ77" s="112"/>
      <x:c r="BR77" s="112"/>
      <x:c r="BS77" s="112"/>
      <x:c r="BT77" s="112"/>
      <x:c r="BU77" s="112"/>
      <x:c r="BV77" s="596" t="s">
        <x:v>1514</x:v>
      </x:c>
      <x:c r="BW77" s="112"/>
      <x:c r="BX77" s="112"/>
      <x:c r="BY77" s="162"/>
      <x:c r="BZ77" s="112"/>
      <x:c r="CA77" s="162"/>
      <x:c r="CB77" s="112"/>
      <x:c r="CC77" s="162"/>
      <x:c r="CD77" s="112"/>
      <x:c r="CE77" s="112"/>
      <x:c r="CF77" s="162"/>
      <x:c r="CG77" s="112"/>
      <x:c r="CH77" s="112"/>
      <x:c r="CI77" s="112"/>
      <x:c r="CJ77" s="112"/>
      <x:c r="CK77" s="112"/>
      <x:c r="CL77" s="112"/>
      <x:c r="CM77" s="112"/>
      <x:c r="CN77" s="112"/>
      <x:c r="CO77" s="112"/>
      <x:c r="CP77" s="162"/>
      <x:c r="CQ77" s="112">
        <x:v>1</x:v>
      </x:c>
      <x:c r="CR77" s="162">
        <x:v>45</x:v>
      </x:c>
      <x:c r="CS77" s="112">
        <x:v>3</x:v>
      </x:c>
      <x:c r="CT77" s="112"/>
      <x:c r="CU77" s="112"/>
      <x:c r="CV77" s="112"/>
      <x:c r="CW77" s="112"/>
      <x:c r="CX77" s="112"/>
      <x:c r="CY77" s="596" t="s">
        <x:v>1514</x:v>
      </x:c>
      <x:c r="CZ77" s="599"/>
      <x:c r="DA77" s="600"/>
      <x:c r="DB77" s="599"/>
      <x:c r="DC77" s="600"/>
      <x:c r="DD77" s="599"/>
      <x:c r="DE77" s="600"/>
      <x:c r="DF77" s="599"/>
      <x:c r="DG77" s="600"/>
    </x:row>
    <x:row r="78" spans="1:111" s="21" customFormat="1" ht="30" customHeight="1">
      <x:c r="A78" s="596" t="s">
        <x:v>2266</x:v>
      </x:c>
      <x:c r="B78" s="112"/>
      <x:c r="C78" s="162"/>
      <x:c r="D78" s="112"/>
      <x:c r="E78" s="162"/>
      <x:c r="F78" s="112"/>
      <x:c r="G78" s="162"/>
      <x:c r="H78" s="112"/>
      <x:c r="I78" s="162"/>
      <x:c r="J78" s="112"/>
      <x:c r="K78" s="112"/>
      <x:c r="L78" s="162"/>
      <x:c r="M78" s="112"/>
      <x:c r="N78" s="112"/>
      <x:c r="O78" s="112"/>
      <x:c r="P78" s="112"/>
      <x:c r="Q78" s="112"/>
      <x:c r="R78" s="162"/>
      <x:c r="S78" s="112">
        <x:v>1</x:v>
      </x:c>
      <x:c r="T78" s="162">
        <x:v>10</x:v>
      </x:c>
      <x:c r="U78" s="112"/>
      <x:c r="V78" s="162"/>
      <x:c r="W78" s="112"/>
      <x:c r="X78" s="112"/>
      <x:c r="Y78" s="112"/>
      <x:c r="Z78" s="112"/>
      <x:c r="AA78" s="112"/>
      <x:c r="AB78" s="112"/>
      <x:c r="AC78" s="112"/>
      <x:c r="AD78" s="112"/>
      <x:c r="AE78" s="112"/>
      <x:c r="AF78" s="112"/>
      <x:c r="AG78" s="112"/>
      <x:c r="AH78" s="112"/>
      <x:c r="AI78" s="112"/>
      <x:c r="AJ78" s="112"/>
      <x:c r="AK78" s="112"/>
      <x:c r="AL78" s="596" t="s">
        <x:v>2266</x:v>
      </x:c>
      <x:c r="AM78" s="112"/>
      <x:c r="AN78" s="162"/>
      <x:c r="AO78" s="112"/>
      <x:c r="AP78" s="112"/>
      <x:c r="AQ78" s="112"/>
      <x:c r="AR78" s="162"/>
      <x:c r="AS78" s="112"/>
      <x:c r="AT78" s="162"/>
      <x:c r="AU78" s="112"/>
      <x:c r="AV78" s="112"/>
      <x:c r="AW78" s="112"/>
      <x:c r="AX78" s="112"/>
      <x:c r="AY78" s="112"/>
      <x:c r="AZ78" s="112"/>
      <x:c r="BA78" s="162"/>
      <x:c r="BB78" s="112"/>
      <x:c r="BC78" s="112"/>
      <x:c r="BD78" s="112"/>
      <x:c r="BE78" s="112">
        <x:v>1</x:v>
      </x:c>
      <x:c r="BF78" s="112">
        <x:v>3</x:v>
      </x:c>
      <x:c r="BG78" s="112"/>
      <x:c r="BH78" s="112"/>
      <x:c r="BI78" s="112"/>
      <x:c r="BJ78" s="162"/>
      <x:c r="BK78" s="112"/>
      <x:c r="BL78" s="162"/>
      <x:c r="BM78" s="112"/>
      <x:c r="BN78" s="162"/>
      <x:c r="BO78" s="112"/>
      <x:c r="BP78" s="162"/>
      <x:c r="BQ78" s="112"/>
      <x:c r="BR78" s="112"/>
      <x:c r="BS78" s="112"/>
      <x:c r="BT78" s="112"/>
      <x:c r="BU78" s="112"/>
      <x:c r="BV78" s="596" t="s">
        <x:v>2266</x:v>
      </x:c>
      <x:c r="BW78" s="112"/>
      <x:c r="BX78" s="112"/>
      <x:c r="BY78" s="162"/>
      <x:c r="BZ78" s="112"/>
      <x:c r="CA78" s="162"/>
      <x:c r="CB78" s="112"/>
      <x:c r="CC78" s="162"/>
      <x:c r="CD78" s="112"/>
      <x:c r="CE78" s="112"/>
      <x:c r="CF78" s="162"/>
      <x:c r="CG78" s="112"/>
      <x:c r="CH78" s="112"/>
      <x:c r="CI78" s="112"/>
      <x:c r="CJ78" s="112"/>
      <x:c r="CK78" s="112"/>
      <x:c r="CL78" s="112"/>
      <x:c r="CM78" s="112"/>
      <x:c r="CN78" s="112"/>
      <x:c r="CO78" s="112"/>
      <x:c r="CP78" s="162"/>
      <x:c r="CQ78" s="112"/>
      <x:c r="CR78" s="162"/>
      <x:c r="CS78" s="112">
        <x:v>1</x:v>
      </x:c>
      <x:c r="CT78" s="112">
        <x:v>1</x:v>
      </x:c>
      <x:c r="CU78" s="112"/>
      <x:c r="CV78" s="112"/>
      <x:c r="CW78" s="112"/>
      <x:c r="CX78" s="112"/>
      <x:c r="CY78" s="596" t="s">
        <x:v>2266</x:v>
      </x:c>
      <x:c r="CZ78" s="599"/>
      <x:c r="DA78" s="600"/>
      <x:c r="DB78" s="599"/>
      <x:c r="DC78" s="600"/>
      <x:c r="DD78" s="599"/>
      <x:c r="DE78" s="600"/>
      <x:c r="DF78" s="599"/>
      <x:c r="DG78" s="600"/>
    </x:row>
    <x:row r="79" spans="1:111" s="21" customFormat="1" ht="30" customHeight="1">
      <x:c r="A79" s="596" t="s">
        <x:v>1889</x:v>
      </x:c>
      <x:c r="B79" s="112"/>
      <x:c r="C79" s="162"/>
      <x:c r="D79" s="112"/>
      <x:c r="E79" s="162"/>
      <x:c r="F79" s="112"/>
      <x:c r="G79" s="162"/>
      <x:c r="H79" s="112"/>
      <x:c r="I79" s="162"/>
      <x:c r="J79" s="112"/>
      <x:c r="K79" s="112"/>
      <x:c r="L79" s="162"/>
      <x:c r="M79" s="112"/>
      <x:c r="N79" s="112"/>
      <x:c r="O79" s="112"/>
      <x:c r="P79" s="112"/>
      <x:c r="Q79" s="112"/>
      <x:c r="R79" s="162"/>
      <x:c r="S79" s="112"/>
      <x:c r="T79" s="162"/>
      <x:c r="U79" s="112"/>
      <x:c r="V79" s="162"/>
      <x:c r="W79" s="112"/>
      <x:c r="X79" s="112">
        <x:v>4</x:v>
      </x:c>
      <x:c r="Y79" s="112"/>
      <x:c r="Z79" s="112"/>
      <x:c r="AA79" s="112"/>
      <x:c r="AB79" s="112"/>
      <x:c r="AC79" s="112"/>
      <x:c r="AD79" s="112"/>
      <x:c r="AE79" s="112"/>
      <x:c r="AF79" s="112"/>
      <x:c r="AG79" s="112"/>
      <x:c r="AH79" s="112"/>
      <x:c r="AI79" s="112"/>
      <x:c r="AJ79" s="112"/>
      <x:c r="AK79" s="112"/>
      <x:c r="AL79" s="596" t="s">
        <x:v>1889</x:v>
      </x:c>
      <x:c r="AM79" s="112"/>
      <x:c r="AN79" s="162"/>
      <x:c r="AO79" s="112"/>
      <x:c r="AP79" s="112"/>
      <x:c r="AQ79" s="112"/>
      <x:c r="AR79" s="162"/>
      <x:c r="AS79" s="112"/>
      <x:c r="AT79" s="162"/>
      <x:c r="AU79" s="112"/>
      <x:c r="AV79" s="112"/>
      <x:c r="AW79" s="112"/>
      <x:c r="AX79" s="112"/>
      <x:c r="AY79" s="112"/>
      <x:c r="AZ79" s="112"/>
      <x:c r="BA79" s="162"/>
      <x:c r="BB79" s="112"/>
      <x:c r="BC79" s="112"/>
      <x:c r="BD79" s="112"/>
      <x:c r="BE79" s="112">
        <x:v>1</x:v>
      </x:c>
      <x:c r="BF79" s="112">
        <x:v>4</x:v>
      </x:c>
      <x:c r="BG79" s="112"/>
      <x:c r="BH79" s="112"/>
      <x:c r="BI79" s="112"/>
      <x:c r="BJ79" s="162"/>
      <x:c r="BK79" s="112"/>
      <x:c r="BL79" s="162"/>
      <x:c r="BM79" s="112"/>
      <x:c r="BN79" s="162"/>
      <x:c r="BO79" s="112"/>
      <x:c r="BP79" s="162"/>
      <x:c r="BQ79" s="112"/>
      <x:c r="BR79" s="112"/>
      <x:c r="BS79" s="112"/>
      <x:c r="BT79" s="112"/>
      <x:c r="BU79" s="112"/>
      <x:c r="BV79" s="596" t="s">
        <x:v>1889</x:v>
      </x:c>
      <x:c r="BW79" s="112"/>
      <x:c r="BX79" s="112"/>
      <x:c r="BY79" s="162"/>
      <x:c r="BZ79" s="112"/>
      <x:c r="CA79" s="162"/>
      <x:c r="CB79" s="112"/>
      <x:c r="CC79" s="162"/>
      <x:c r="CD79" s="112"/>
      <x:c r="CE79" s="112"/>
      <x:c r="CF79" s="162"/>
      <x:c r="CG79" s="112"/>
      <x:c r="CH79" s="112"/>
      <x:c r="CI79" s="112"/>
      <x:c r="CJ79" s="112"/>
      <x:c r="CK79" s="112"/>
      <x:c r="CL79" s="112"/>
      <x:c r="CM79" s="112"/>
      <x:c r="CN79" s="112"/>
      <x:c r="CO79" s="112"/>
      <x:c r="CP79" s="162"/>
      <x:c r="CQ79" s="112"/>
      <x:c r="CR79" s="162"/>
      <x:c r="CS79" s="112">
        <x:v>1</x:v>
      </x:c>
      <x:c r="CT79" s="112">
        <x:v>1</x:v>
      </x:c>
      <x:c r="CU79" s="112"/>
      <x:c r="CV79" s="112"/>
      <x:c r="CW79" s="112"/>
      <x:c r="CX79" s="112"/>
      <x:c r="CY79" s="596" t="s">
        <x:v>1889</x:v>
      </x:c>
      <x:c r="CZ79" s="599"/>
      <x:c r="DA79" s="600"/>
      <x:c r="DB79" s="599"/>
      <x:c r="DC79" s="600"/>
      <x:c r="DD79" s="599"/>
      <x:c r="DE79" s="600"/>
      <x:c r="DF79" s="599"/>
      <x:c r="DG79" s="600"/>
    </x:row>
    <x:row r="80" spans="1:111" ht="30" customHeight="1">
      <x:c r="A80" s="596" t="s">
        <x:v>1195</x:v>
      </x:c>
      <x:c r="B80" s="112"/>
      <x:c r="C80" s="162"/>
      <x:c r="D80" s="112"/>
      <x:c r="E80" s="162"/>
      <x:c r="F80" s="112"/>
      <x:c r="G80" s="162"/>
      <x:c r="H80" s="112"/>
      <x:c r="I80" s="162"/>
      <x:c r="J80" s="112"/>
      <x:c r="K80" s="112"/>
      <x:c r="L80" s="162"/>
      <x:c r="M80" s="112"/>
      <x:c r="N80" s="112"/>
      <x:c r="O80" s="112"/>
      <x:c r="P80" s="112"/>
      <x:c r="Q80" s="112"/>
      <x:c r="R80" s="162"/>
      <x:c r="S80" s="112">
        <x:v>1</x:v>
      </x:c>
      <x:c r="T80" s="162">
        <x:v>16</x:v>
      </x:c>
      <x:c r="U80" s="112"/>
      <x:c r="V80" s="162"/>
      <x:c r="W80" s="112"/>
      <x:c r="X80" s="112">
        <x:v>5</x:v>
      </x:c>
      <x:c r="Y80" s="112"/>
      <x:c r="Z80" s="112"/>
      <x:c r="AA80" s="112"/>
      <x:c r="AB80" s="112"/>
      <x:c r="AC80" s="112"/>
      <x:c r="AD80" s="112"/>
      <x:c r="AE80" s="112"/>
      <x:c r="AF80" s="112"/>
      <x:c r="AG80" s="112">
        <x:v>1</x:v>
      </x:c>
      <x:c r="AH80" s="112"/>
      <x:c r="AI80" s="112"/>
      <x:c r="AJ80" s="112"/>
      <x:c r="AK80" s="112"/>
      <x:c r="AL80" s="596" t="s">
        <x:v>1195</x:v>
      </x:c>
      <x:c r="AM80" s="112"/>
      <x:c r="AN80" s="162"/>
      <x:c r="AO80" s="112"/>
      <x:c r="AP80" s="112"/>
      <x:c r="AQ80" s="112"/>
      <x:c r="AR80" s="162"/>
      <x:c r="AS80" s="112"/>
      <x:c r="AT80" s="162"/>
      <x:c r="AU80" s="112"/>
      <x:c r="AV80" s="112"/>
      <x:c r="AW80" s="112"/>
      <x:c r="AX80" s="112"/>
      <x:c r="AY80" s="112"/>
      <x:c r="AZ80" s="112"/>
      <x:c r="BA80" s="162"/>
      <x:c r="BB80" s="112"/>
      <x:c r="BC80" s="112"/>
      <x:c r="BD80" s="112"/>
      <x:c r="BE80" s="112">
        <x:v>1</x:v>
      </x:c>
      <x:c r="BF80" s="112">
        <x:v>9</x:v>
      </x:c>
      <x:c r="BG80" s="112"/>
      <x:c r="BH80" s="112"/>
      <x:c r="BI80" s="112"/>
      <x:c r="BJ80" s="162"/>
      <x:c r="BK80" s="112"/>
      <x:c r="BL80" s="162"/>
      <x:c r="BM80" s="112"/>
      <x:c r="BN80" s="162"/>
      <x:c r="BO80" s="112"/>
      <x:c r="BP80" s="162"/>
      <x:c r="BQ80" s="112"/>
      <x:c r="BR80" s="112"/>
      <x:c r="BS80" s="112"/>
      <x:c r="BT80" s="112"/>
      <x:c r="BU80" s="112"/>
      <x:c r="BV80" s="596" t="s">
        <x:v>1195</x:v>
      </x:c>
      <x:c r="BW80" s="112"/>
      <x:c r="BX80" s="112"/>
      <x:c r="BY80" s="162"/>
      <x:c r="BZ80" s="112"/>
      <x:c r="CA80" s="162"/>
      <x:c r="CB80" s="112"/>
      <x:c r="CC80" s="162"/>
      <x:c r="CD80" s="112"/>
      <x:c r="CE80" s="112"/>
      <x:c r="CF80" s="162"/>
      <x:c r="CG80" s="112"/>
      <x:c r="CH80" s="112"/>
      <x:c r="CI80" s="112"/>
      <x:c r="CJ80" s="112"/>
      <x:c r="CK80" s="112"/>
      <x:c r="CL80" s="112"/>
      <x:c r="CM80" s="112"/>
      <x:c r="CN80" s="112"/>
      <x:c r="CO80" s="112"/>
      <x:c r="CP80" s="162"/>
      <x:c r="CQ80" s="112"/>
      <x:c r="CR80" s="162"/>
      <x:c r="CS80" s="112">
        <x:v>5</x:v>
      </x:c>
      <x:c r="CT80" s="112"/>
      <x:c r="CU80" s="112"/>
      <x:c r="CV80" s="112"/>
      <x:c r="CW80" s="112"/>
      <x:c r="CX80" s="112"/>
      <x:c r="CY80" s="596" t="s">
        <x:v>1195</x:v>
      </x:c>
      <x:c r="CZ80" s="599"/>
      <x:c r="DA80" s="600"/>
      <x:c r="DB80" s="599"/>
      <x:c r="DC80" s="600"/>
      <x:c r="DD80" s="599"/>
      <x:c r="DE80" s="600"/>
      <x:c r="DF80" s="599"/>
      <x:c r="DG80" s="600"/>
    </x:row>
    <x:row r="81" spans="1:111" ht="30" customHeight="1">
      <x:c r="A81" s="596" t="s">
        <x:v>1312</x:v>
      </x:c>
      <x:c r="B81" s="112"/>
      <x:c r="C81" s="162"/>
      <x:c r="D81" s="112"/>
      <x:c r="E81" s="162"/>
      <x:c r="F81" s="112"/>
      <x:c r="G81" s="162"/>
      <x:c r="H81" s="112"/>
      <x:c r="I81" s="162"/>
      <x:c r="J81" s="112"/>
      <x:c r="K81" s="112"/>
      <x:c r="L81" s="162"/>
      <x:c r="M81" s="112"/>
      <x:c r="N81" s="112"/>
      <x:c r="O81" s="112"/>
      <x:c r="P81" s="112"/>
      <x:c r="Q81" s="112"/>
      <x:c r="R81" s="162"/>
      <x:c r="S81" s="112">
        <x:v>1</x:v>
      </x:c>
      <x:c r="T81" s="162">
        <x:v>20</x:v>
      </x:c>
      <x:c r="U81" s="112"/>
      <x:c r="V81" s="162"/>
      <x:c r="W81" s="112"/>
      <x:c r="X81" s="112">
        <x:v>6</x:v>
      </x:c>
      <x:c r="Y81" s="112"/>
      <x:c r="Z81" s="112"/>
      <x:c r="AA81" s="112"/>
      <x:c r="AB81" s="112"/>
      <x:c r="AC81" s="112"/>
      <x:c r="AD81" s="112"/>
      <x:c r="AE81" s="112"/>
      <x:c r="AF81" s="112"/>
      <x:c r="AG81" s="112"/>
      <x:c r="AH81" s="112"/>
      <x:c r="AI81" s="112"/>
      <x:c r="AJ81" s="112"/>
      <x:c r="AK81" s="112"/>
      <x:c r="AL81" s="596" t="s">
        <x:v>1312</x:v>
      </x:c>
      <x:c r="AM81" s="112"/>
      <x:c r="AN81" s="162"/>
      <x:c r="AO81" s="112"/>
      <x:c r="AP81" s="112"/>
      <x:c r="AQ81" s="112"/>
      <x:c r="AR81" s="162"/>
      <x:c r="AS81" s="112"/>
      <x:c r="AT81" s="162"/>
      <x:c r="AU81" s="112"/>
      <x:c r="AV81" s="112"/>
      <x:c r="AW81" s="112"/>
      <x:c r="AX81" s="112"/>
      <x:c r="AY81" s="112"/>
      <x:c r="AZ81" s="112"/>
      <x:c r="BA81" s="162"/>
      <x:c r="BB81" s="112"/>
      <x:c r="BC81" s="112"/>
      <x:c r="BD81" s="112"/>
      <x:c r="BE81" s="112">
        <x:v>1</x:v>
      </x:c>
      <x:c r="BF81" s="112">
        <x:v>3</x:v>
      </x:c>
      <x:c r="BG81" s="112"/>
      <x:c r="BH81" s="112"/>
      <x:c r="BI81" s="112"/>
      <x:c r="BJ81" s="162"/>
      <x:c r="BK81" s="112"/>
      <x:c r="BL81" s="162"/>
      <x:c r="BM81" s="112"/>
      <x:c r="BN81" s="162"/>
      <x:c r="BO81" s="112"/>
      <x:c r="BP81" s="162"/>
      <x:c r="BQ81" s="112"/>
      <x:c r="BR81" s="112"/>
      <x:c r="BS81" s="112"/>
      <x:c r="BT81" s="112"/>
      <x:c r="BU81" s="112"/>
      <x:c r="BV81" s="596" t="s">
        <x:v>1312</x:v>
      </x:c>
      <x:c r="BW81" s="112"/>
      <x:c r="BX81" s="112"/>
      <x:c r="BY81" s="162"/>
      <x:c r="BZ81" s="112"/>
      <x:c r="CA81" s="162"/>
      <x:c r="CB81" s="112"/>
      <x:c r="CC81" s="162"/>
      <x:c r="CD81" s="112"/>
      <x:c r="CE81" s="112"/>
      <x:c r="CF81" s="162"/>
      <x:c r="CG81" s="112"/>
      <x:c r="CH81" s="112"/>
      <x:c r="CI81" s="112"/>
      <x:c r="CJ81" s="112"/>
      <x:c r="CK81" s="112"/>
      <x:c r="CL81" s="112"/>
      <x:c r="CM81" s="112"/>
      <x:c r="CN81" s="112"/>
      <x:c r="CO81" s="112"/>
      <x:c r="CP81" s="162"/>
      <x:c r="CQ81" s="112"/>
      <x:c r="CR81" s="162"/>
      <x:c r="CS81" s="112">
        <x:v>2</x:v>
      </x:c>
      <x:c r="CT81" s="112">
        <x:v>1</x:v>
      </x:c>
      <x:c r="CU81" s="112"/>
      <x:c r="CV81" s="112">
        <x:v>1</x:v>
      </x:c>
      <x:c r="CW81" s="112"/>
      <x:c r="CX81" s="112"/>
      <x:c r="CY81" s="596" t="s">
        <x:v>1312</x:v>
      </x:c>
      <x:c r="CZ81" s="599"/>
      <x:c r="DA81" s="600"/>
      <x:c r="DB81" s="599"/>
      <x:c r="DC81" s="600"/>
      <x:c r="DD81" s="599"/>
      <x:c r="DE81" s="600"/>
      <x:c r="DF81" s="599"/>
      <x:c r="DG81" s="600"/>
    </x:row>
    <x:row r="82" spans="1:111" ht="30" customHeight="1">
      <x:c r="A82" s="596" t="s">
        <x:v>2253</x:v>
      </x:c>
      <x:c r="B82" s="112"/>
      <x:c r="C82" s="162"/>
      <x:c r="D82" s="112"/>
      <x:c r="E82" s="162"/>
      <x:c r="F82" s="112"/>
      <x:c r="G82" s="162"/>
      <x:c r="H82" s="112"/>
      <x:c r="I82" s="162"/>
      <x:c r="J82" s="112"/>
      <x:c r="K82" s="112"/>
      <x:c r="L82" s="162"/>
      <x:c r="M82" s="112"/>
      <x:c r="N82" s="112"/>
      <x:c r="O82" s="112"/>
      <x:c r="P82" s="112"/>
      <x:c r="Q82" s="112"/>
      <x:c r="R82" s="162"/>
      <x:c r="S82" s="112"/>
      <x:c r="T82" s="162"/>
      <x:c r="U82" s="112"/>
      <x:c r="V82" s="162"/>
      <x:c r="W82" s="112"/>
      <x:c r="X82" s="112">
        <x:v>3</x:v>
      </x:c>
      <x:c r="Y82" s="112">
        <x:v>1</x:v>
      </x:c>
      <x:c r="Z82" s="112">
        <x:v>1</x:v>
      </x:c>
      <x:c r="AA82" s="112">
        <x:v>1</x:v>
      </x:c>
      <x:c r="AB82" s="112"/>
      <x:c r="AC82" s="112"/>
      <x:c r="AD82" s="112">
        <x:v>1</x:v>
      </x:c>
      <x:c r="AE82" s="112"/>
      <x:c r="AF82" s="112"/>
      <x:c r="AG82" s="112"/>
      <x:c r="AH82" s="112"/>
      <x:c r="AI82" s="112"/>
      <x:c r="AJ82" s="112"/>
      <x:c r="AK82" s="112"/>
      <x:c r="AL82" s="596" t="s">
        <x:v>2253</x:v>
      </x:c>
      <x:c r="AM82" s="112"/>
      <x:c r="AN82" s="162"/>
      <x:c r="AO82" s="112"/>
      <x:c r="AP82" s="112"/>
      <x:c r="AQ82" s="112"/>
      <x:c r="AR82" s="162"/>
      <x:c r="AS82" s="112"/>
      <x:c r="AT82" s="162"/>
      <x:c r="AU82" s="112"/>
      <x:c r="AV82" s="112"/>
      <x:c r="AW82" s="112"/>
      <x:c r="AX82" s="112"/>
      <x:c r="AY82" s="112"/>
      <x:c r="AZ82" s="112"/>
      <x:c r="BA82" s="162"/>
      <x:c r="BB82" s="112"/>
      <x:c r="BC82" s="112"/>
      <x:c r="BD82" s="112"/>
      <x:c r="BE82" s="112">
        <x:v>1</x:v>
      </x:c>
      <x:c r="BF82" s="112">
        <x:v>3</x:v>
      </x:c>
      <x:c r="BG82" s="112"/>
      <x:c r="BH82" s="112"/>
      <x:c r="BI82" s="112"/>
      <x:c r="BJ82" s="162"/>
      <x:c r="BK82" s="112"/>
      <x:c r="BL82" s="162"/>
      <x:c r="BM82" s="112"/>
      <x:c r="BN82" s="162"/>
      <x:c r="BO82" s="112"/>
      <x:c r="BP82" s="162"/>
      <x:c r="BQ82" s="112"/>
      <x:c r="BR82" s="112"/>
      <x:c r="BS82" s="112"/>
      <x:c r="BT82" s="112"/>
      <x:c r="BU82" s="112"/>
      <x:c r="BV82" s="596" t="s">
        <x:v>2253</x:v>
      </x:c>
      <x:c r="BW82" s="112">
        <x:v>1</x:v>
      </x:c>
      <x:c r="BX82" s="112">
        <x:v>6</x:v>
      </x:c>
      <x:c r="BY82" s="162">
        <x:v>100</x:v>
      </x:c>
      <x:c r="BZ82" s="112"/>
      <x:c r="CA82" s="162"/>
      <x:c r="CB82" s="112"/>
      <x:c r="CC82" s="162"/>
      <x:c r="CD82" s="112"/>
      <x:c r="CE82" s="112"/>
      <x:c r="CF82" s="162"/>
      <x:c r="CG82" s="112"/>
      <x:c r="CH82" s="112"/>
      <x:c r="CI82" s="112"/>
      <x:c r="CJ82" s="112"/>
      <x:c r="CK82" s="112"/>
      <x:c r="CL82" s="112"/>
      <x:c r="CM82" s="112"/>
      <x:c r="CN82" s="112"/>
      <x:c r="CO82" s="112"/>
      <x:c r="CP82" s="162"/>
      <x:c r="CQ82" s="112">
        <x:v>2</x:v>
      </x:c>
      <x:c r="CR82" s="162">
        <x:v>101.3</x:v>
      </x:c>
      <x:c r="CS82" s="112">
        <x:v>3</x:v>
      </x:c>
      <x:c r="CT82" s="112"/>
      <x:c r="CU82" s="112"/>
      <x:c r="CV82" s="112"/>
      <x:c r="CW82" s="112">
        <x:v>1</x:v>
      </x:c>
      <x:c r="CX82" s="112">
        <x:v>1</x:v>
      </x:c>
      <x:c r="CY82" s="596" t="s">
        <x:v>2253</x:v>
      </x:c>
      <x:c r="CZ82" s="599"/>
      <x:c r="DA82" s="600"/>
      <x:c r="DB82" s="599"/>
      <x:c r="DC82" s="600"/>
      <x:c r="DD82" s="599"/>
      <x:c r="DE82" s="600"/>
      <x:c r="DF82" s="599"/>
      <x:c r="DG82" s="600"/>
    </x:row>
    <x:row r="83" spans="1:111" ht="30" customHeight="1">
      <x:c r="A83" s="353" t="s">
        <x:v>2426</x:v>
      </x:c>
      <x:c r="B83" s="112">
        <x:f>SUM(B84)</x:f>
        <x:v>2</x:v>
      </x:c>
      <x:c r="C83" s="162">
        <x:f t="shared" ref="C83:AK83" si="61">SUM(C84)</x:f>
        <x:v>1914</x:v>
      </x:c>
      <x:c r="D83" s="112">
        <x:f t="shared" si="61"/>
        <x:v>0</x:v>
      </x:c>
      <x:c r="E83" s="162">
        <x:f t="shared" si="61"/>
        <x:v>0</x:v>
      </x:c>
      <x:c r="F83" s="112">
        <x:f t="shared" si="61"/>
        <x:v>0</x:v>
      </x:c>
      <x:c r="G83" s="162">
        <x:f t="shared" si="61"/>
        <x:v>0</x:v>
      </x:c>
      <x:c r="H83" s="112">
        <x:f t="shared" si="61"/>
        <x:v>0</x:v>
      </x:c>
      <x:c r="I83" s="162">
        <x:f t="shared" si="61"/>
        <x:v>0</x:v>
      </x:c>
      <x:c r="J83" s="112">
        <x:f t="shared" si="61"/>
        <x:v>5</x:v>
      </x:c>
      <x:c r="K83" s="112">
        <x:f t="shared" si="61"/>
        <x:v>0</x:v>
      </x:c>
      <x:c r="L83" s="162">
        <x:f t="shared" si="61"/>
        <x:v>0</x:v>
      </x:c>
      <x:c r="M83" s="112">
        <x:f t="shared" si="61"/>
        <x:v>0</x:v>
      </x:c>
      <x:c r="N83" s="112">
        <x:f t="shared" si="61"/>
        <x:v>0</x:v>
      </x:c>
      <x:c r="O83" s="112">
        <x:f t="shared" si="61"/>
        <x:v>0</x:v>
      </x:c>
      <x:c r="P83" s="112">
        <x:f t="shared" si="61"/>
        <x:v>0</x:v>
      </x:c>
      <x:c r="Q83" s="112">
        <x:f t="shared" si="61"/>
        <x:v>0</x:v>
      </x:c>
      <x:c r="R83" s="162">
        <x:f t="shared" si="61"/>
        <x:v>0</x:v>
      </x:c>
      <x:c r="S83" s="112">
        <x:f t="shared" si="61"/>
        <x:v>4</x:v>
      </x:c>
      <x:c r="T83" s="162">
        <x:f t="shared" si="61"/>
        <x:v>64</x:v>
      </x:c>
      <x:c r="U83" s="112">
        <x:f t="shared" si="61"/>
        <x:v>0</x:v>
      </x:c>
      <x:c r="V83" s="162">
        <x:f t="shared" si="61"/>
        <x:v>0</x:v>
      </x:c>
      <x:c r="W83" s="112">
        <x:f t="shared" si="61"/>
        <x:v>0</x:v>
      </x:c>
      <x:c r="X83" s="112">
        <x:f t="shared" si="61"/>
        <x:v>46</x:v>
      </x:c>
      <x:c r="Y83" s="112">
        <x:f t="shared" si="61"/>
        <x:v>1</x:v>
      </x:c>
      <x:c r="Z83" s="112">
        <x:f t="shared" si="61"/>
        <x:v>8</x:v>
      </x:c>
      <x:c r="AA83" s="112">
        <x:f t="shared" si="61"/>
        <x:v>0</x:v>
      </x:c>
      <x:c r="AB83" s="112">
        <x:f t="shared" si="61"/>
        <x:v>0</x:v>
      </x:c>
      <x:c r="AC83" s="112">
        <x:f t="shared" si="61"/>
        <x:v>0</x:v>
      </x:c>
      <x:c r="AD83" s="112">
        <x:f t="shared" si="61"/>
        <x:v>0</x:v>
      </x:c>
      <x:c r="AE83" s="112">
        <x:f t="shared" si="61"/>
        <x:v>0</x:v>
      </x:c>
      <x:c r="AF83" s="112">
        <x:f t="shared" si="61"/>
        <x:v>0</x:v>
      </x:c>
      <x:c r="AG83" s="112">
        <x:f t="shared" si="61"/>
        <x:v>0</x:v>
      </x:c>
      <x:c r="AH83" s="112">
        <x:f t="shared" si="61"/>
        <x:v>0</x:v>
      </x:c>
      <x:c r="AI83" s="112">
        <x:f t="shared" si="61"/>
        <x:v>0</x:v>
      </x:c>
      <x:c r="AJ83" s="112">
        <x:f t="shared" si="61"/>
        <x:v>1</x:v>
      </x:c>
      <x:c r="AK83" s="112">
        <x:f t="shared" si="61"/>
        <x:v>1</x:v>
      </x:c>
      <x:c r="AL83" s="353" t="s">
        <x:v>2426</x:v>
      </x:c>
      <x:c r="AM83" s="112">
        <x:f t="shared" ref="AM83:BU83" si="62">SUM(AM84)</x:f>
        <x:v>0</x:v>
      </x:c>
      <x:c r="AN83" s="162">
        <x:f t="shared" si="62"/>
        <x:v>0</x:v>
      </x:c>
      <x:c r="AO83" s="112">
        <x:f t="shared" si="62"/>
        <x:v>0</x:v>
      </x:c>
      <x:c r="AP83" s="112">
        <x:f t="shared" si="62"/>
        <x:v>0</x:v>
      </x:c>
      <x:c r="AQ83" s="112">
        <x:f t="shared" si="62"/>
        <x:v>0</x:v>
      </x:c>
      <x:c r="AR83" s="162">
        <x:f t="shared" si="62"/>
        <x:v>0</x:v>
      </x:c>
      <x:c r="AS83" s="112">
        <x:f t="shared" si="62"/>
        <x:v>0</x:v>
      </x:c>
      <x:c r="AT83" s="162">
        <x:f t="shared" si="62"/>
        <x:v>0</x:v>
      </x:c>
      <x:c r="AU83" s="112">
        <x:f t="shared" si="62"/>
        <x:v>0</x:v>
      </x:c>
      <x:c r="AV83" s="112">
        <x:f t="shared" si="62"/>
        <x:v>0</x:v>
      </x:c>
      <x:c r="AW83" s="112">
        <x:f t="shared" si="62"/>
        <x:v>0</x:v>
      </x:c>
      <x:c r="AX83" s="112">
        <x:f t="shared" si="62"/>
        <x:v>1</x:v>
      </x:c>
      <x:c r="AY83" s="112">
        <x:f t="shared" si="62"/>
        <x:v>0</x:v>
      </x:c>
      <x:c r="AZ83" s="112">
        <x:f t="shared" si="62"/>
        <x:v>1</x:v>
      </x:c>
      <x:c r="BA83" s="162">
        <x:f t="shared" si="62"/>
        <x:v>820</x:v>
      </x:c>
      <x:c r="BB83" s="112">
        <x:f t="shared" si="62"/>
        <x:v>0</x:v>
      </x:c>
      <x:c r="BC83" s="112">
        <x:f t="shared" si="62"/>
        <x:v>0</x:v>
      </x:c>
      <x:c r="BD83" s="112">
        <x:f t="shared" si="62"/>
        <x:v>1</x:v>
      </x:c>
      <x:c r="BE83" s="112">
        <x:f t="shared" si="62"/>
        <x:v>1</x:v>
      </x:c>
      <x:c r="BF83" s="112">
        <x:f t="shared" si="62"/>
        <x:v>19</x:v>
      </x:c>
      <x:c r="BG83" s="112">
        <x:f t="shared" si="62"/>
        <x:v>7</x:v>
      </x:c>
      <x:c r="BH83" s="112">
        <x:f t="shared" si="62"/>
        <x:v>7</x:v>
      </x:c>
      <x:c r="BI83" s="112">
        <x:f t="shared" si="62"/>
        <x:v>0</x:v>
      </x:c>
      <x:c r="BJ83" s="162">
        <x:f t="shared" si="62"/>
        <x:v>0</x:v>
      </x:c>
      <x:c r="BK83" s="112">
        <x:f t="shared" si="62"/>
        <x:v>0</x:v>
      </x:c>
      <x:c r="BL83" s="162">
        <x:f t="shared" si="62"/>
        <x:v>0</x:v>
      </x:c>
      <x:c r="BM83" s="112">
        <x:f t="shared" si="62"/>
        <x:v>0</x:v>
      </x:c>
      <x:c r="BN83" s="162">
        <x:f t="shared" si="62"/>
        <x:v>0</x:v>
      </x:c>
      <x:c r="BO83" s="112">
        <x:f t="shared" si="62"/>
        <x:v>0</x:v>
      </x:c>
      <x:c r="BP83" s="162">
        <x:f t="shared" si="62"/>
        <x:v>0</x:v>
      </x:c>
      <x:c r="BQ83" s="112">
        <x:f t="shared" si="62"/>
        <x:v>0</x:v>
      </x:c>
      <x:c r="BR83" s="112">
        <x:f t="shared" si="62"/>
        <x:v>0</x:v>
      </x:c>
      <x:c r="BS83" s="112">
        <x:f t="shared" si="62"/>
        <x:v>0</x:v>
      </x:c>
      <x:c r="BT83" s="112">
        <x:f t="shared" si="62"/>
        <x:v>0</x:v>
      </x:c>
      <x:c r="BU83" s="112">
        <x:f t="shared" si="62"/>
        <x:v>0</x:v>
      </x:c>
      <x:c r="BV83" s="353" t="s">
        <x:v>2426</x:v>
      </x:c>
      <x:c r="BW83" s="112">
        <x:f t="shared" ref="BW83:CX83" si="63">SUM(BW84)</x:f>
        <x:v>0</x:v>
      </x:c>
      <x:c r="BX83" s="112">
        <x:f t="shared" si="63"/>
        <x:v>0</x:v>
      </x:c>
      <x:c r="BY83" s="162">
        <x:f t="shared" si="63"/>
        <x:v>0</x:v>
      </x:c>
      <x:c r="BZ83" s="112">
        <x:f t="shared" si="63"/>
        <x:v>0</x:v>
      </x:c>
      <x:c r="CA83" s="162">
        <x:f t="shared" si="63"/>
        <x:v>0</x:v>
      </x:c>
      <x:c r="CB83" s="112">
        <x:f t="shared" si="63"/>
        <x:v>0</x:v>
      </x:c>
      <x:c r="CC83" s="162">
        <x:f t="shared" si="63"/>
        <x:v>0</x:v>
      </x:c>
      <x:c r="CD83" s="112">
        <x:f t="shared" si="63"/>
        <x:v>0</x:v>
      </x:c>
      <x:c r="CE83" s="112">
        <x:f t="shared" si="63"/>
        <x:v>0</x:v>
      </x:c>
      <x:c r="CF83" s="162">
        <x:f t="shared" si="63"/>
        <x:v>0</x:v>
      </x:c>
      <x:c r="CG83" s="112">
        <x:f t="shared" si="63"/>
        <x:v>0</x:v>
      </x:c>
      <x:c r="CH83" s="112">
        <x:f t="shared" si="63"/>
        <x:v>2</x:v>
      </x:c>
      <x:c r="CI83" s="112">
        <x:f t="shared" si="63"/>
        <x:v>0</x:v>
      </x:c>
      <x:c r="CJ83" s="112">
        <x:f t="shared" si="63"/>
        <x:v>1</x:v>
      </x:c>
      <x:c r="CK83" s="112">
        <x:f t="shared" si="63"/>
        <x:v>0</x:v>
      </x:c>
      <x:c r="CL83" s="112">
        <x:f t="shared" si="63"/>
        <x:v>0</x:v>
      </x:c>
      <x:c r="CM83" s="112">
        <x:f t="shared" si="63"/>
        <x:v>0</x:v>
      </x:c>
      <x:c r="CN83" s="112">
        <x:f t="shared" si="63"/>
        <x:v>0</x:v>
      </x:c>
      <x:c r="CO83" s="112">
        <x:f t="shared" si="63"/>
        <x:v>0</x:v>
      </x:c>
      <x:c r="CP83" s="162">
        <x:f t="shared" si="63"/>
        <x:v>0</x:v>
      </x:c>
      <x:c r="CQ83" s="112">
        <x:f t="shared" si="63"/>
        <x:v>0</x:v>
      </x:c>
      <x:c r="CR83" s="162">
        <x:f t="shared" si="63"/>
        <x:v>0</x:v>
      </x:c>
      <x:c r="CS83" s="112">
        <x:f t="shared" si="63"/>
        <x:v>13</x:v>
      </x:c>
      <x:c r="CT83" s="112">
        <x:f t="shared" si="63"/>
        <x:v>0</x:v>
      </x:c>
      <x:c r="CU83" s="112">
        <x:f t="shared" si="63"/>
        <x:v>1</x:v>
      </x:c>
      <x:c r="CV83" s="112">
        <x:f t="shared" si="63"/>
        <x:v>2</x:v>
      </x:c>
      <x:c r="CW83" s="112">
        <x:f t="shared" si="63"/>
        <x:v>0</x:v>
      </x:c>
      <x:c r="CX83" s="112">
        <x:f t="shared" si="63"/>
        <x:v>0</x:v>
      </x:c>
      <x:c r="CY83" s="353" t="s">
        <x:v>2426</x:v>
      </x:c>
      <x:c r="CZ83" s="112">
        <x:f t="shared" ref="CZ83:DG83" si="64">SUM(CZ84)</x:f>
        <x:v>0</x:v>
      </x:c>
      <x:c r="DA83" s="162">
        <x:f t="shared" si="64"/>
        <x:v>0</x:v>
      </x:c>
      <x:c r="DB83" s="112">
        <x:f t="shared" si="64"/>
        <x:v>0</x:v>
      </x:c>
      <x:c r="DC83" s="162">
        <x:f t="shared" si="64"/>
        <x:v>0</x:v>
      </x:c>
      <x:c r="DD83" s="112">
        <x:f t="shared" si="64"/>
        <x:v>0</x:v>
      </x:c>
      <x:c r="DE83" s="162">
        <x:f t="shared" si="64"/>
        <x:v>0</x:v>
      </x:c>
      <x:c r="DF83" s="112">
        <x:f t="shared" si="64"/>
        <x:v>0</x:v>
      </x:c>
      <x:c r="DG83" s="162">
        <x:f t="shared" si="64"/>
        <x:v>0</x:v>
      </x:c>
    </x:row>
    <x:row r="84" spans="1:111" ht="30" customHeight="1">
      <x:c r="A84" s="596" t="s">
        <x:v>1024</x:v>
      </x:c>
      <x:c r="B84" s="112">
        <x:v>2</x:v>
      </x:c>
      <x:c r="C84" s="162">
        <x:v>1914</x:v>
      </x:c>
      <x:c r="D84" s="112"/>
      <x:c r="E84" s="162"/>
      <x:c r="F84" s="112"/>
      <x:c r="G84" s="162"/>
      <x:c r="H84" s="112"/>
      <x:c r="I84" s="162"/>
      <x:c r="J84" s="112">
        <x:v>5</x:v>
      </x:c>
      <x:c r="K84" s="112"/>
      <x:c r="L84" s="162"/>
      <x:c r="M84" s="112"/>
      <x:c r="N84" s="112"/>
      <x:c r="O84" s="112"/>
      <x:c r="P84" s="112"/>
      <x:c r="Q84" s="112"/>
      <x:c r="R84" s="162"/>
      <x:c r="S84" s="112">
        <x:v>4</x:v>
      </x:c>
      <x:c r="T84" s="162">
        <x:v>64</x:v>
      </x:c>
      <x:c r="U84" s="112"/>
      <x:c r="V84" s="162"/>
      <x:c r="W84" s="112"/>
      <x:c r="X84" s="112">
        <x:v>46</x:v>
      </x:c>
      <x:c r="Y84" s="112">
        <x:v>1</x:v>
      </x:c>
      <x:c r="Z84" s="112">
        <x:v>8</x:v>
      </x:c>
      <x:c r="AA84" s="112"/>
      <x:c r="AB84" s="112"/>
      <x:c r="AC84" s="112"/>
      <x:c r="AD84" s="112"/>
      <x:c r="AE84" s="112"/>
      <x:c r="AF84" s="112"/>
      <x:c r="AG84" s="112"/>
      <x:c r="AH84" s="112"/>
      <x:c r="AI84" s="112"/>
      <x:c r="AJ84" s="112">
        <x:v>1</x:v>
      </x:c>
      <x:c r="AK84" s="112">
        <x:v>1</x:v>
      </x:c>
      <x:c r="AL84" s="596" t="s">
        <x:v>1024</x:v>
      </x:c>
      <x:c r="AM84" s="112"/>
      <x:c r="AN84" s="162"/>
      <x:c r="AO84" s="112"/>
      <x:c r="AP84" s="112"/>
      <x:c r="AQ84" s="112"/>
      <x:c r="AR84" s="162"/>
      <x:c r="AS84" s="112"/>
      <x:c r="AT84" s="162"/>
      <x:c r="AU84" s="112"/>
      <x:c r="AV84" s="112"/>
      <x:c r="AW84" s="112"/>
      <x:c r="AX84" s="112">
        <x:v>1</x:v>
      </x:c>
      <x:c r="AY84" s="112">
        <x:v>0</x:v>
      </x:c>
      <x:c r="AZ84" s="112">
        <x:v>1</x:v>
      </x:c>
      <x:c r="BA84" s="162">
        <x:v>820</x:v>
      </x:c>
      <x:c r="BB84" s="112"/>
      <x:c r="BC84" s="112"/>
      <x:c r="BD84" s="112">
        <x:v>1</x:v>
      </x:c>
      <x:c r="BE84" s="112">
        <x:v>1</x:v>
      </x:c>
      <x:c r="BF84" s="112">
        <x:v>19</x:v>
      </x:c>
      <x:c r="BG84" s="112">
        <x:v>7</x:v>
      </x:c>
      <x:c r="BH84" s="112">
        <x:v>7</x:v>
      </x:c>
      <x:c r="BI84" s="112"/>
      <x:c r="BJ84" s="162"/>
      <x:c r="BK84" s="112"/>
      <x:c r="BL84" s="162"/>
      <x:c r="BM84" s="112"/>
      <x:c r="BN84" s="162"/>
      <x:c r="BO84" s="112"/>
      <x:c r="BP84" s="162"/>
      <x:c r="BQ84" s="112"/>
      <x:c r="BR84" s="112"/>
      <x:c r="BS84" s="112"/>
      <x:c r="BT84" s="112"/>
      <x:c r="BU84" s="112"/>
      <x:c r="BV84" s="596" t="s">
        <x:v>1024</x:v>
      </x:c>
      <x:c r="BW84" s="112"/>
      <x:c r="BX84" s="112"/>
      <x:c r="BY84" s="162"/>
      <x:c r="BZ84" s="112"/>
      <x:c r="CA84" s="162"/>
      <x:c r="CB84" s="112"/>
      <x:c r="CC84" s="162"/>
      <x:c r="CD84" s="112"/>
      <x:c r="CE84" s="112"/>
      <x:c r="CF84" s="162"/>
      <x:c r="CG84" s="112"/>
      <x:c r="CH84" s="112">
        <x:v>2</x:v>
      </x:c>
      <x:c r="CI84" s="112"/>
      <x:c r="CJ84" s="112">
        <x:v>1</x:v>
      </x:c>
      <x:c r="CK84" s="112"/>
      <x:c r="CL84" s="112"/>
      <x:c r="CM84" s="112"/>
      <x:c r="CN84" s="112"/>
      <x:c r="CO84" s="112"/>
      <x:c r="CP84" s="162"/>
      <x:c r="CQ84" s="112"/>
      <x:c r="CR84" s="162"/>
      <x:c r="CS84" s="112">
        <x:v>13</x:v>
      </x:c>
      <x:c r="CT84" s="112"/>
      <x:c r="CU84" s="112">
        <x:v>1</x:v>
      </x:c>
      <x:c r="CV84" s="112">
        <x:v>2</x:v>
      </x:c>
      <x:c r="CW84" s="112"/>
      <x:c r="CX84" s="112"/>
      <x:c r="CY84" s="596" t="s">
        <x:v>1024</x:v>
      </x:c>
      <x:c r="CZ84" s="599"/>
      <x:c r="DA84" s="600"/>
      <x:c r="DB84" s="599"/>
      <x:c r="DC84" s="600"/>
      <x:c r="DD84" s="599"/>
      <x:c r="DE84" s="600"/>
      <x:c r="DF84" s="599"/>
      <x:c r="DG84" s="600"/>
    </x:row>
    <x:row r="85" spans="1:111" ht="30" customHeight="1">
      <x:c r="A85" s="353" t="s">
        <x:v>1541</x:v>
      </x:c>
      <x:c r="B85" s="112">
        <x:f t="shared" ref="B85:AK85" si="65">SUM(B86:B93)</x:f>
        <x:v>7</x:v>
      </x:c>
      <x:c r="C85" s="162">
        <x:f>SUM(C86:C93)</x:f>
        <x:v>11265.200000000001</x:v>
      </x:c>
      <x:c r="D85" s="112">
        <x:f t="shared" si="65"/>
        <x:v>2</x:v>
      </x:c>
      <x:c r="E85" s="162">
        <x:f t="shared" si="65"/>
        <x:v>11373</x:v>
      </x:c>
      <x:c r="F85" s="112">
        <x:f t="shared" si="65"/>
        <x:v>0</x:v>
      </x:c>
      <x:c r="G85" s="162">
        <x:f t="shared" si="65"/>
        <x:v>0</x:v>
      </x:c>
      <x:c r="H85" s="112">
        <x:f t="shared" si="65"/>
        <x:v>0</x:v>
      </x:c>
      <x:c r="I85" s="162">
        <x:f t="shared" si="65"/>
        <x:v>0</x:v>
      </x:c>
      <x:c r="J85" s="112">
        <x:f t="shared" si="65"/>
        <x:v>2</x:v>
      </x:c>
      <x:c r="K85" s="112">
        <x:f t="shared" si="65"/>
        <x:v>0</x:v>
      </x:c>
      <x:c r="L85" s="162">
        <x:f t="shared" si="65"/>
        <x:v>0</x:v>
      </x:c>
      <x:c r="M85" s="112">
        <x:f t="shared" si="65"/>
        <x:v>2</x:v>
      </x:c>
      <x:c r="N85" s="112">
        <x:f t="shared" si="65"/>
        <x:v>1</x:v>
      </x:c>
      <x:c r="O85" s="112">
        <x:f t="shared" si="65"/>
        <x:v>0</x:v>
      </x:c>
      <x:c r="P85" s="112">
        <x:f t="shared" si="65"/>
        <x:v>0</x:v>
      </x:c>
      <x:c r="Q85" s="112">
        <x:f t="shared" si="65"/>
        <x:v>0</x:v>
      </x:c>
      <x:c r="R85" s="162">
        <x:f t="shared" si="65"/>
        <x:v>0</x:v>
      </x:c>
      <x:c r="S85" s="112">
        <x:f t="shared" si="65"/>
        <x:v>1</x:v>
      </x:c>
      <x:c r="T85" s="162">
        <x:f t="shared" si="65"/>
        <x:v>10</x:v>
      </x:c>
      <x:c r="U85" s="112">
        <x:f t="shared" si="65"/>
        <x:v>0</x:v>
      </x:c>
      <x:c r="V85" s="162">
        <x:f t="shared" si="65"/>
        <x:v>0</x:v>
      </x:c>
      <x:c r="W85" s="112">
        <x:f t="shared" si="65"/>
        <x:v>0</x:v>
      </x:c>
      <x:c r="X85" s="112">
        <x:f t="shared" si="65"/>
        <x:v>80</x:v>
      </x:c>
      <x:c r="Y85" s="112">
        <x:f t="shared" si="65"/>
        <x:v>2</x:v>
      </x:c>
      <x:c r="Z85" s="112">
        <x:f t="shared" si="65"/>
        <x:v>25</x:v>
      </x:c>
      <x:c r="AA85" s="112">
        <x:f t="shared" si="65"/>
        <x:v>3</x:v>
      </x:c>
      <x:c r="AB85" s="112">
        <x:f t="shared" si="65"/>
        <x:v>1</x:v>
      </x:c>
      <x:c r="AC85" s="112">
        <x:f t="shared" si="65"/>
        <x:v>0</x:v>
      </x:c>
      <x:c r="AD85" s="112">
        <x:f t="shared" si="65"/>
        <x:v>1</x:v>
      </x:c>
      <x:c r="AE85" s="112">
        <x:f t="shared" si="65"/>
        <x:v>0</x:v>
      </x:c>
      <x:c r="AF85" s="112">
        <x:f t="shared" si="65"/>
        <x:v>0</x:v>
      </x:c>
      <x:c r="AG85" s="112">
        <x:f t="shared" si="65"/>
        <x:v>2</x:v>
      </x:c>
      <x:c r="AH85" s="112">
        <x:f t="shared" si="65"/>
        <x:v>0</x:v>
      </x:c>
      <x:c r="AI85" s="112">
        <x:f t="shared" si="65"/>
        <x:v>0</x:v>
      </x:c>
      <x:c r="AJ85" s="112">
        <x:f t="shared" si="65"/>
        <x:v>3</x:v>
      </x:c>
      <x:c r="AK85" s="112">
        <x:f t="shared" si="65"/>
        <x:v>7</x:v>
      </x:c>
      <x:c r="AL85" s="353" t="s">
        <x:v>1541</x:v>
      </x:c>
      <x:c r="AM85" s="112">
        <x:f t="shared" ref="AM85:BU85" si="66">SUM(AM86:AM93)</x:f>
        <x:v>0</x:v>
      </x:c>
      <x:c r="AN85" s="162">
        <x:f t="shared" si="66"/>
        <x:v>0</x:v>
      </x:c>
      <x:c r="AO85" s="112">
        <x:f t="shared" si="66"/>
        <x:v>0</x:v>
      </x:c>
      <x:c r="AP85" s="112">
        <x:f t="shared" si="66"/>
        <x:v>0</x:v>
      </x:c>
      <x:c r="AQ85" s="112">
        <x:f t="shared" si="66"/>
        <x:v>0</x:v>
      </x:c>
      <x:c r="AR85" s="162">
        <x:f t="shared" si="66"/>
        <x:v>0</x:v>
      </x:c>
      <x:c r="AS85" s="112">
        <x:f t="shared" si="66"/>
        <x:v>0</x:v>
      </x:c>
      <x:c r="AT85" s="162">
        <x:f t="shared" si="66"/>
        <x:v>0</x:v>
      </x:c>
      <x:c r="AU85" s="112">
        <x:f t="shared" si="66"/>
        <x:v>0</x:v>
      </x:c>
      <x:c r="AV85" s="112">
        <x:f t="shared" si="66"/>
        <x:v>0</x:v>
      </x:c>
      <x:c r="AW85" s="112">
        <x:f t="shared" si="66"/>
        <x:v>0</x:v>
      </x:c>
      <x:c r="AX85" s="112">
        <x:f t="shared" si="66"/>
        <x:v>0</x:v>
      </x:c>
      <x:c r="AY85" s="112">
        <x:f t="shared" si="66"/>
        <x:v>0</x:v>
      </x:c>
      <x:c r="AZ85" s="112">
        <x:f t="shared" si="66"/>
        <x:v>0</x:v>
      </x:c>
      <x:c r="BA85" s="162">
        <x:f t="shared" si="66"/>
        <x:v>0</x:v>
      </x:c>
      <x:c r="BB85" s="112">
        <x:f t="shared" si="66"/>
        <x:v>0</x:v>
      </x:c>
      <x:c r="BC85" s="112">
        <x:f t="shared" si="66"/>
        <x:v>0</x:v>
      </x:c>
      <x:c r="BD85" s="112">
        <x:f t="shared" si="66"/>
        <x:v>0</x:v>
      </x:c>
      <x:c r="BE85" s="112">
        <x:f t="shared" si="66"/>
        <x:v>4</x:v>
      </x:c>
      <x:c r="BF85" s="112">
        <x:f t="shared" si="66"/>
        <x:v>41</x:v>
      </x:c>
      <x:c r="BG85" s="112">
        <x:f t="shared" si="66"/>
        <x:v>0</x:v>
      </x:c>
      <x:c r="BH85" s="112">
        <x:f t="shared" si="66"/>
        <x:v>0</x:v>
      </x:c>
      <x:c r="BI85" s="112">
        <x:f t="shared" si="66"/>
        <x:v>0</x:v>
      </x:c>
      <x:c r="BJ85" s="162">
        <x:f t="shared" si="66"/>
        <x:v>0</x:v>
      </x:c>
      <x:c r="BK85" s="112">
        <x:f t="shared" si="66"/>
        <x:v>0</x:v>
      </x:c>
      <x:c r="BL85" s="162">
        <x:f t="shared" si="66"/>
        <x:v>0</x:v>
      </x:c>
      <x:c r="BM85" s="112">
        <x:f t="shared" si="66"/>
        <x:v>0</x:v>
      </x:c>
      <x:c r="BN85" s="162">
        <x:f t="shared" si="66"/>
        <x:v>0</x:v>
      </x:c>
      <x:c r="BO85" s="112">
        <x:f t="shared" si="66"/>
        <x:v>0</x:v>
      </x:c>
      <x:c r="BP85" s="162">
        <x:f t="shared" si="66"/>
        <x:v>0</x:v>
      </x:c>
      <x:c r="BQ85" s="112">
        <x:f t="shared" si="66"/>
        <x:v>1</x:v>
      </x:c>
      <x:c r="BR85" s="112">
        <x:f t="shared" si="66"/>
        <x:v>0</x:v>
      </x:c>
      <x:c r="BS85" s="112">
        <x:f t="shared" si="66"/>
        <x:v>0</x:v>
      </x:c>
      <x:c r="BT85" s="112">
        <x:f t="shared" si="66"/>
        <x:v>0</x:v>
      </x:c>
      <x:c r="BU85" s="112">
        <x:f t="shared" si="66"/>
        <x:v>0</x:v>
      </x:c>
      <x:c r="BV85" s="353" t="s">
        <x:v>1541</x:v>
      </x:c>
      <x:c r="BW85" s="112">
        <x:f t="shared" ref="BW85:CX85" si="67">SUM(BW86:BW93)</x:f>
        <x:v>1</x:v>
      </x:c>
      <x:c r="BX85" s="112">
        <x:f t="shared" si="67"/>
        <x:v>163</x:v>
      </x:c>
      <x:c r="BY85" s="162">
        <x:f t="shared" si="67"/>
        <x:v>2752</x:v>
      </x:c>
      <x:c r="BZ85" s="112">
        <x:f t="shared" si="67"/>
        <x:v>0</x:v>
      </x:c>
      <x:c r="CA85" s="162">
        <x:f t="shared" si="67"/>
        <x:v>0</x:v>
      </x:c>
      <x:c r="CB85" s="112">
        <x:f t="shared" si="67"/>
        <x:v>0</x:v>
      </x:c>
      <x:c r="CC85" s="162">
        <x:f t="shared" si="67"/>
        <x:v>0</x:v>
      </x:c>
      <x:c r="CD85" s="112">
        <x:f t="shared" si="67"/>
        <x:v>0</x:v>
      </x:c>
      <x:c r="CE85" s="112">
        <x:f t="shared" si="67"/>
        <x:v>2</x:v>
      </x:c>
      <x:c r="CF85" s="162">
        <x:f t="shared" si="67"/>
        <x:v>50.850000000000001</x:v>
      </x:c>
      <x:c r="CG85" s="112">
        <x:f t="shared" si="67"/>
        <x:v>0</x:v>
      </x:c>
      <x:c r="CH85" s="112">
        <x:f t="shared" si="67"/>
        <x:v>1</x:v>
      </x:c>
      <x:c r="CI85" s="112">
        <x:f t="shared" si="67"/>
        <x:v>0</x:v>
      </x:c>
      <x:c r="CJ85" s="112">
        <x:f t="shared" si="67"/>
        <x:v>3</x:v>
      </x:c>
      <x:c r="CK85" s="112">
        <x:f t="shared" si="67"/>
        <x:v>0</x:v>
      </x:c>
      <x:c r="CL85" s="112">
        <x:f t="shared" si="67"/>
        <x:v>0</x:v>
      </x:c>
      <x:c r="CM85" s="112">
        <x:f t="shared" si="67"/>
        <x:v>0</x:v>
      </x:c>
      <x:c r="CN85" s="112">
        <x:f t="shared" si="67"/>
        <x:v>0</x:v>
      </x:c>
      <x:c r="CO85" s="112">
        <x:f t="shared" si="67"/>
        <x:v>2</x:v>
      </x:c>
      <x:c r="CP85" s="162">
        <x:f t="shared" si="67"/>
        <x:v>65.02000000000001</x:v>
      </x:c>
      <x:c r="CQ85" s="112">
        <x:f t="shared" si="67"/>
        <x:v>0</x:v>
      </x:c>
      <x:c r="CR85" s="162">
        <x:f t="shared" si="67"/>
        <x:v>0</x:v>
      </x:c>
      <x:c r="CS85" s="112">
        <x:f t="shared" si="67"/>
        <x:v>27</x:v>
      </x:c>
      <x:c r="CT85" s="112">
        <x:f t="shared" si="67"/>
        <x:v>1</x:v>
      </x:c>
      <x:c r="CU85" s="112">
        <x:f t="shared" si="67"/>
        <x:v>3</x:v>
      </x:c>
      <x:c r="CV85" s="112">
        <x:f t="shared" si="67"/>
        <x:v>25</x:v>
      </x:c>
      <x:c r="CW85" s="112">
        <x:f t="shared" si="67"/>
        <x:v>0</x:v>
      </x:c>
      <x:c r="CX85" s="112">
        <x:f t="shared" si="67"/>
        <x:v>0</x:v>
      </x:c>
      <x:c r="CY85" s="353" t="s">
        <x:v>1541</x:v>
      </x:c>
      <x:c r="CZ85" s="112">
        <x:f t="shared" ref="CZ85:DG85" si="68">SUM(CZ86:CZ93)</x:f>
        <x:v>2</x:v>
      </x:c>
      <x:c r="DA85" s="162">
        <x:f t="shared" si="68"/>
        <x:v>700.78999999999996</x:v>
      </x:c>
      <x:c r="DB85" s="164">
        <x:f t="shared" si="68"/>
        <x:v>0</x:v>
      </x:c>
      <x:c r="DC85" s="162">
        <x:f t="shared" si="68"/>
        <x:v>0</x:v>
      </x:c>
      <x:c r="DD85" s="164">
        <x:f t="shared" si="68"/>
        <x:v>0</x:v>
      </x:c>
      <x:c r="DE85" s="162">
        <x:f t="shared" si="68"/>
        <x:v>0</x:v>
      </x:c>
      <x:c r="DF85" s="164">
        <x:f t="shared" si="68"/>
        <x:v>0</x:v>
      </x:c>
      <x:c r="DG85" s="162">
        <x:f t="shared" si="68"/>
        <x:v>0</x:v>
      </x:c>
    </x:row>
    <x:row r="86" spans="1:111" ht="30" customHeight="1">
      <x:c r="A86" s="596" t="s">
        <x:v>1335</x:v>
      </x:c>
      <x:c r="B86" s="112">
        <x:v>1</x:v>
      </x:c>
      <x:c r="C86" s="162">
        <x:v>3000</x:v>
      </x:c>
      <x:c r="D86" s="112"/>
      <x:c r="E86" s="162"/>
      <x:c r="F86" s="112"/>
      <x:c r="G86" s="162"/>
      <x:c r="H86" s="112"/>
      <x:c r="I86" s="162"/>
      <x:c r="J86" s="112">
        <x:v>1</x:v>
      </x:c>
      <x:c r="K86" s="112"/>
      <x:c r="L86" s="162"/>
      <x:c r="M86" s="112">
        <x:v>1</x:v>
      </x:c>
      <x:c r="N86" s="112">
        <x:v>1</x:v>
      </x:c>
      <x:c r="O86" s="112"/>
      <x:c r="P86" s="112"/>
      <x:c r="Q86" s="112"/>
      <x:c r="R86" s="162"/>
      <x:c r="S86" s="112"/>
      <x:c r="T86" s="162"/>
      <x:c r="U86" s="112"/>
      <x:c r="V86" s="162"/>
      <x:c r="W86" s="112"/>
      <x:c r="X86" s="112">
        <x:v>8</x:v>
      </x:c>
      <x:c r="Y86" s="112">
        <x:v>1</x:v>
      </x:c>
      <x:c r="Z86" s="112">
        <x:v>10</x:v>
      </x:c>
      <x:c r="AA86" s="112"/>
      <x:c r="AB86" s="112"/>
      <x:c r="AC86" s="112"/>
      <x:c r="AD86" s="112"/>
      <x:c r="AE86" s="112"/>
      <x:c r="AF86" s="112"/>
      <x:c r="AG86" s="112"/>
      <x:c r="AH86" s="112"/>
      <x:c r="AI86" s="112"/>
      <x:c r="AJ86" s="112"/>
      <x:c r="AK86" s="112"/>
      <x:c r="AL86" s="596" t="s">
        <x:v>1335</x:v>
      </x:c>
      <x:c r="AM86" s="112"/>
      <x:c r="AN86" s="162"/>
      <x:c r="AO86" s="112"/>
      <x:c r="AP86" s="112"/>
      <x:c r="AQ86" s="112"/>
      <x:c r="AR86" s="162"/>
      <x:c r="AS86" s="112"/>
      <x:c r="AT86" s="162"/>
      <x:c r="AU86" s="112"/>
      <x:c r="AV86" s="112"/>
      <x:c r="AW86" s="112"/>
      <x:c r="AX86" s="112"/>
      <x:c r="AY86" s="112"/>
      <x:c r="AZ86" s="112"/>
      <x:c r="BA86" s="162"/>
      <x:c r="BB86" s="112"/>
      <x:c r="BC86" s="112"/>
      <x:c r="BD86" s="112"/>
      <x:c r="BE86" s="112"/>
      <x:c r="BF86" s="112"/>
      <x:c r="BG86" s="112"/>
      <x:c r="BH86" s="112"/>
      <x:c r="BI86" s="112"/>
      <x:c r="BJ86" s="162"/>
      <x:c r="BK86" s="112"/>
      <x:c r="BL86" s="162"/>
      <x:c r="BM86" s="112"/>
      <x:c r="BN86" s="162"/>
      <x:c r="BO86" s="112"/>
      <x:c r="BP86" s="162"/>
      <x:c r="BQ86" s="112"/>
      <x:c r="BR86" s="112"/>
      <x:c r="BS86" s="112"/>
      <x:c r="BT86" s="112"/>
      <x:c r="BU86" s="112"/>
      <x:c r="BV86" s="596" t="s">
        <x:v>1335</x:v>
      </x:c>
      <x:c r="BW86" s="112"/>
      <x:c r="BX86" s="112"/>
      <x:c r="BY86" s="162"/>
      <x:c r="BZ86" s="112"/>
      <x:c r="CA86" s="162"/>
      <x:c r="CB86" s="112"/>
      <x:c r="CC86" s="162"/>
      <x:c r="CD86" s="112"/>
      <x:c r="CE86" s="112"/>
      <x:c r="CF86" s="162"/>
      <x:c r="CG86" s="112"/>
      <x:c r="CH86" s="112">
        <x:v>1</x:v>
      </x:c>
      <x:c r="CI86" s="112"/>
      <x:c r="CJ86" s="112">
        <x:v>1</x:v>
      </x:c>
      <x:c r="CK86" s="112"/>
      <x:c r="CL86" s="112"/>
      <x:c r="CM86" s="112"/>
      <x:c r="CN86" s="112"/>
      <x:c r="CO86" s="112">
        <x:v>1</x:v>
      </x:c>
      <x:c r="CP86" s="162">
        <x:v>57.520000000000003</x:v>
      </x:c>
      <x:c r="CQ86" s="112"/>
      <x:c r="CR86" s="162"/>
      <x:c r="CS86" s="112"/>
      <x:c r="CT86" s="112"/>
      <x:c r="CU86" s="112"/>
      <x:c r="CV86" s="112"/>
      <x:c r="CW86" s="112"/>
      <x:c r="CX86" s="112"/>
      <x:c r="CY86" s="596" t="s">
        <x:v>1335</x:v>
      </x:c>
      <x:c r="CZ86" s="599">
        <x:v>1</x:v>
      </x:c>
      <x:c r="DA86" s="600">
        <x:v>700.78999999999996</x:v>
      </x:c>
      <x:c r="DB86" s="599"/>
      <x:c r="DC86" s="600"/>
      <x:c r="DD86" s="599"/>
      <x:c r="DE86" s="600"/>
      <x:c r="DF86" s="599"/>
      <x:c r="DG86" s="600"/>
    </x:row>
    <x:row r="87" spans="1:111" ht="30" customHeight="1">
      <x:c r="A87" s="596" t="s">
        <x:v>2065</x:v>
      </x:c>
      <x:c r="B87" s="112">
        <x:v>1</x:v>
      </x:c>
      <x:c r="C87" s="162">
        <x:v>2029.0999999999999</x:v>
      </x:c>
      <x:c r="D87" s="112"/>
      <x:c r="E87" s="162"/>
      <x:c r="F87" s="112"/>
      <x:c r="G87" s="162"/>
      <x:c r="H87" s="112"/>
      <x:c r="I87" s="162"/>
      <x:c r="J87" s="112"/>
      <x:c r="K87" s="112"/>
      <x:c r="L87" s="162"/>
      <x:c r="M87" s="112"/>
      <x:c r="N87" s="112"/>
      <x:c r="O87" s="112"/>
      <x:c r="P87" s="112"/>
      <x:c r="Q87" s="112"/>
      <x:c r="R87" s="162"/>
      <x:c r="S87" s="112"/>
      <x:c r="T87" s="162"/>
      <x:c r="U87" s="112"/>
      <x:c r="V87" s="162"/>
      <x:c r="W87" s="112"/>
      <x:c r="X87" s="112"/>
      <x:c r="Y87" s="112"/>
      <x:c r="Z87" s="112"/>
      <x:c r="AA87" s="112"/>
      <x:c r="AB87" s="112"/>
      <x:c r="AC87" s="112"/>
      <x:c r="AD87" s="112"/>
      <x:c r="AE87" s="112"/>
      <x:c r="AF87" s="112"/>
      <x:c r="AG87" s="112"/>
      <x:c r="AH87" s="112"/>
      <x:c r="AI87" s="112"/>
      <x:c r="AJ87" s="112"/>
      <x:c r="AK87" s="112"/>
      <x:c r="AL87" s="596" t="s">
        <x:v>2065</x:v>
      </x:c>
      <x:c r="AM87" s="112"/>
      <x:c r="AN87" s="162"/>
      <x:c r="AO87" s="112"/>
      <x:c r="AP87" s="112"/>
      <x:c r="AQ87" s="112"/>
      <x:c r="AR87" s="162"/>
      <x:c r="AS87" s="112"/>
      <x:c r="AT87" s="162"/>
      <x:c r="AU87" s="112"/>
      <x:c r="AV87" s="112"/>
      <x:c r="AW87" s="112"/>
      <x:c r="AX87" s="112"/>
      <x:c r="AY87" s="112"/>
      <x:c r="AZ87" s="112"/>
      <x:c r="BA87" s="162"/>
      <x:c r="BB87" s="112"/>
      <x:c r="BC87" s="112"/>
      <x:c r="BD87" s="112"/>
      <x:c r="BE87" s="112"/>
      <x:c r="BF87" s="112"/>
      <x:c r="BG87" s="112"/>
      <x:c r="BH87" s="112"/>
      <x:c r="BI87" s="112"/>
      <x:c r="BJ87" s="162"/>
      <x:c r="BK87" s="112"/>
      <x:c r="BL87" s="162"/>
      <x:c r="BM87" s="112"/>
      <x:c r="BN87" s="162"/>
      <x:c r="BO87" s="112"/>
      <x:c r="BP87" s="162"/>
      <x:c r="BQ87" s="112"/>
      <x:c r="BR87" s="112"/>
      <x:c r="BS87" s="112"/>
      <x:c r="BT87" s="112"/>
      <x:c r="BU87" s="112"/>
      <x:c r="BV87" s="596" t="s">
        <x:v>2065</x:v>
      </x:c>
      <x:c r="BW87" s="112"/>
      <x:c r="BX87" s="112"/>
      <x:c r="BY87" s="162"/>
      <x:c r="BZ87" s="112"/>
      <x:c r="CA87" s="162"/>
      <x:c r="CB87" s="112"/>
      <x:c r="CC87" s="162"/>
      <x:c r="CD87" s="112"/>
      <x:c r="CE87" s="112"/>
      <x:c r="CF87" s="162"/>
      <x:c r="CG87" s="112"/>
      <x:c r="CH87" s="112"/>
      <x:c r="CI87" s="112"/>
      <x:c r="CJ87" s="112"/>
      <x:c r="CK87" s="112"/>
      <x:c r="CL87" s="112"/>
      <x:c r="CM87" s="112"/>
      <x:c r="CN87" s="112"/>
      <x:c r="CO87" s="112"/>
      <x:c r="CP87" s="162"/>
      <x:c r="CQ87" s="112"/>
      <x:c r="CR87" s="162"/>
      <x:c r="CS87" s="112"/>
      <x:c r="CT87" s="112"/>
      <x:c r="CU87" s="112"/>
      <x:c r="CV87" s="112"/>
      <x:c r="CW87" s="112"/>
      <x:c r="CX87" s="112"/>
      <x:c r="CY87" s="596" t="s">
        <x:v>2065</x:v>
      </x:c>
      <x:c r="CZ87" s="599"/>
      <x:c r="DA87" s="600"/>
      <x:c r="DB87" s="599"/>
      <x:c r="DC87" s="600"/>
      <x:c r="DD87" s="599"/>
      <x:c r="DE87" s="600"/>
      <x:c r="DF87" s="599"/>
      <x:c r="DG87" s="600"/>
    </x:row>
    <x:row r="88" spans="1:111" ht="30" customHeight="1">
      <x:c r="A88" s="596" t="s">
        <x:v>441</x:v>
      </x:c>
      <x:c r="B88" s="602">
        <x:v>1</x:v>
      </x:c>
      <x:c r="C88" s="603">
        <x:v>518.10000000000002</x:v>
      </x:c>
      <x:c r="D88" s="602"/>
      <x:c r="E88" s="604"/>
      <x:c r="F88" s="602"/>
      <x:c r="G88" s="604"/>
      <x:c r="H88" s="602"/>
      <x:c r="I88" s="604"/>
      <x:c r="J88" s="602"/>
      <x:c r="K88" s="602"/>
      <x:c r="L88" s="604"/>
      <x:c r="M88" s="602"/>
      <x:c r="N88" s="602">
        <x:v>0</x:v>
      </x:c>
      <x:c r="O88" s="602"/>
      <x:c r="P88" s="602">
        <x:v>0</x:v>
      </x:c>
      <x:c r="Q88" s="602"/>
      <x:c r="R88" s="604"/>
      <x:c r="S88" s="602"/>
      <x:c r="T88" s="604"/>
      <x:c r="U88" s="602"/>
      <x:c r="V88" s="604"/>
      <x:c r="W88" s="602"/>
      <x:c r="X88" s="602">
        <x:v>1</x:v>
      </x:c>
      <x:c r="Y88" s="602"/>
      <x:c r="Z88" s="602"/>
      <x:c r="AA88" s="602"/>
      <x:c r="AB88" s="602"/>
      <x:c r="AC88" s="602"/>
      <x:c r="AD88" s="602"/>
      <x:c r="AE88" s="602"/>
      <x:c r="AF88" s="602"/>
      <x:c r="AG88" s="602"/>
      <x:c r="AH88" s="602"/>
      <x:c r="AI88" s="602"/>
      <x:c r="AJ88" s="602"/>
      <x:c r="AK88" s="602"/>
      <x:c r="AL88" s="596" t="s">
        <x:v>441</x:v>
      </x:c>
      <x:c r="AM88" s="605"/>
      <x:c r="AN88" s="603"/>
      <x:c r="AO88" s="605"/>
      <x:c r="AP88" s="605"/>
      <x:c r="AQ88" s="605"/>
      <x:c r="AR88" s="603"/>
      <x:c r="AS88" s="605"/>
      <x:c r="AT88" s="603"/>
      <x:c r="AU88" s="605"/>
      <x:c r="AV88" s="605"/>
      <x:c r="AW88" s="605"/>
      <x:c r="AX88" s="605"/>
      <x:c r="AY88" s="605"/>
      <x:c r="AZ88" s="605"/>
      <x:c r="BA88" s="603"/>
      <x:c r="BB88" s="605"/>
      <x:c r="BC88" s="605"/>
      <x:c r="BD88" s="605"/>
      <x:c r="BE88" s="605"/>
      <x:c r="BF88" s="605"/>
      <x:c r="BG88" s="605"/>
      <x:c r="BH88" s="605"/>
      <x:c r="BI88" s="605"/>
      <x:c r="BJ88" s="603"/>
      <x:c r="BK88" s="605"/>
      <x:c r="BL88" s="603"/>
      <x:c r="BM88" s="605"/>
      <x:c r="BN88" s="603"/>
      <x:c r="BO88" s="605"/>
      <x:c r="BP88" s="603"/>
      <x:c r="BQ88" s="605"/>
      <x:c r="BR88" s="605"/>
      <x:c r="BS88" s="605"/>
      <x:c r="BT88" s="605"/>
      <x:c r="BU88" s="605"/>
      <x:c r="BV88" s="596" t="s">
        <x:v>441</x:v>
      </x:c>
      <x:c r="BW88" s="605"/>
      <x:c r="BX88" s="605"/>
      <x:c r="BY88" s="603"/>
      <x:c r="BZ88" s="605"/>
      <x:c r="CA88" s="603"/>
      <x:c r="CB88" s="605"/>
      <x:c r="CC88" s="603"/>
      <x:c r="CD88" s="605"/>
      <x:c r="CE88" s="605"/>
      <x:c r="CF88" s="603"/>
      <x:c r="CG88" s="605"/>
      <x:c r="CH88" s="605"/>
      <x:c r="CI88" s="605"/>
      <x:c r="CJ88" s="605"/>
      <x:c r="CK88" s="605"/>
      <x:c r="CL88" s="605"/>
      <x:c r="CM88" s="605"/>
      <x:c r="CN88" s="605"/>
      <x:c r="CO88" s="605"/>
      <x:c r="CP88" s="603"/>
      <x:c r="CQ88" s="605"/>
      <x:c r="CR88" s="603"/>
      <x:c r="CS88" s="605"/>
      <x:c r="CT88" s="605"/>
      <x:c r="CU88" s="605"/>
      <x:c r="CV88" s="605"/>
      <x:c r="CW88" s="605"/>
      <x:c r="CX88" s="605"/>
      <x:c r="CY88" s="596" t="s">
        <x:v>441</x:v>
      </x:c>
      <x:c r="CZ88" s="605"/>
      <x:c r="DA88" s="603"/>
      <x:c r="DB88" s="605"/>
      <x:c r="DC88" s="603"/>
      <x:c r="DD88" s="605"/>
      <x:c r="DE88" s="603"/>
      <x:c r="DF88" s="605"/>
      <x:c r="DG88" s="603"/>
    </x:row>
    <x:row r="89" spans="1:111" ht="30" customHeight="1">
      <x:c r="A89" s="601" t="s">
        <x:v>2415</x:v>
      </x:c>
      <x:c r="B89" s="602"/>
      <x:c r="C89" s="604"/>
      <x:c r="D89" s="602"/>
      <x:c r="E89" s="604"/>
      <x:c r="F89" s="602"/>
      <x:c r="G89" s="604"/>
      <x:c r="H89" s="602"/>
      <x:c r="I89" s="604"/>
      <x:c r="J89" s="605">
        <x:v>1</x:v>
      </x:c>
      <x:c r="K89" s="605"/>
      <x:c r="L89" s="603"/>
      <x:c r="M89" s="605"/>
      <x:c r="N89" s="605"/>
      <x:c r="O89" s="605"/>
      <x:c r="P89" s="605"/>
      <x:c r="Q89" s="605"/>
      <x:c r="R89" s="603"/>
      <x:c r="S89" s="605"/>
      <x:c r="T89" s="603"/>
      <x:c r="U89" s="605"/>
      <x:c r="V89" s="603"/>
      <x:c r="W89" s="605"/>
      <x:c r="X89" s="605">
        <x:f>14+2</x:f>
        <x:v>16</x:v>
      </x:c>
      <x:c r="Y89" s="605"/>
      <x:c r="Z89" s="605"/>
      <x:c r="AA89" s="605">
        <x:v>1</x:v>
      </x:c>
      <x:c r="AB89" s="605">
        <x:v>1</x:v>
      </x:c>
      <x:c r="AC89" s="605"/>
      <x:c r="AD89" s="605">
        <x:v>1</x:v>
      </x:c>
      <x:c r="AE89" s="605"/>
      <x:c r="AF89" s="605"/>
      <x:c r="AG89" s="605">
        <x:v>1</x:v>
      </x:c>
      <x:c r="AH89" s="605"/>
      <x:c r="AI89" s="605"/>
      <x:c r="AJ89" s="605">
        <x:f>1+1</x:f>
        <x:v>2</x:v>
      </x:c>
      <x:c r="AK89" s="605">
        <x:f>2+3</x:f>
        <x:v>5</x:v>
      </x:c>
      <x:c r="AL89" s="601" t="s">
        <x:v>2415</x:v>
      </x:c>
      <x:c r="AM89" s="605"/>
      <x:c r="AN89" s="603"/>
      <x:c r="AO89" s="605"/>
      <x:c r="AP89" s="605"/>
      <x:c r="AQ89" s="605"/>
      <x:c r="AR89" s="603"/>
      <x:c r="AS89" s="605"/>
      <x:c r="AT89" s="603"/>
      <x:c r="AU89" s="605"/>
      <x:c r="AV89" s="605"/>
      <x:c r="AW89" s="605"/>
      <x:c r="AX89" s="605"/>
      <x:c r="AY89" s="605"/>
      <x:c r="AZ89" s="605"/>
      <x:c r="BA89" s="603"/>
      <x:c r="BB89" s="605"/>
      <x:c r="BC89" s="605"/>
      <x:c r="BD89" s="605"/>
      <x:c r="BE89" s="605">
        <x:v>1</x:v>
      </x:c>
      <x:c r="BF89" s="605">
        <x:v>9</x:v>
      </x:c>
      <x:c r="BG89" s="605"/>
      <x:c r="BH89" s="605"/>
      <x:c r="BI89" s="605"/>
      <x:c r="BJ89" s="603"/>
      <x:c r="BK89" s="605"/>
      <x:c r="BL89" s="603"/>
      <x:c r="BM89" s="605"/>
      <x:c r="BN89" s="603"/>
      <x:c r="BO89" s="605"/>
      <x:c r="BP89" s="603"/>
      <x:c r="BQ89" s="605"/>
      <x:c r="BR89" s="605"/>
      <x:c r="BS89" s="605"/>
      <x:c r="BT89" s="605"/>
      <x:c r="BU89" s="605"/>
      <x:c r="BV89" s="601" t="s">
        <x:v>2415</x:v>
      </x:c>
      <x:c r="BW89" s="605">
        <x:v>1</x:v>
      </x:c>
      <x:c r="BX89" s="605">
        <x:v>163</x:v>
      </x:c>
      <x:c r="BY89" s="603">
        <x:v>2752</x:v>
      </x:c>
      <x:c r="BZ89" s="605"/>
      <x:c r="CA89" s="603"/>
      <x:c r="CB89" s="605"/>
      <x:c r="CC89" s="603"/>
      <x:c r="CD89" s="605"/>
      <x:c r="CE89" s="605">
        <x:v>1</x:v>
      </x:c>
      <x:c r="CF89" s="603">
        <x:f>6.2*2.5</x:f>
        <x:v>15.5</x:v>
      </x:c>
      <x:c r="CG89" s="605"/>
      <x:c r="CH89" s="605"/>
      <x:c r="CI89" s="605"/>
      <x:c r="CJ89" s="605">
        <x:v>1</x:v>
      </x:c>
      <x:c r="CK89" s="605"/>
      <x:c r="CL89" s="605"/>
      <x:c r="CM89" s="605"/>
      <x:c r="CN89" s="605"/>
      <x:c r="CO89" s="605"/>
      <x:c r="CP89" s="603"/>
      <x:c r="CQ89" s="605"/>
      <x:c r="CR89" s="603"/>
      <x:c r="CS89" s="605">
        <x:v>10</x:v>
      </x:c>
      <x:c r="CT89" s="605"/>
      <x:c r="CU89" s="605">
        <x:v>1</x:v>
      </x:c>
      <x:c r="CV89" s="605">
        <x:v>1</x:v>
      </x:c>
      <x:c r="CW89" s="605"/>
      <x:c r="CX89" s="605"/>
      <x:c r="CY89" s="601" t="s">
        <x:v>2415</x:v>
      </x:c>
      <x:c r="CZ89" s="605"/>
      <x:c r="DA89" s="603"/>
      <x:c r="DB89" s="605"/>
      <x:c r="DC89" s="603"/>
      <x:c r="DD89" s="605"/>
      <x:c r="DE89" s="603"/>
      <x:c r="DF89" s="605"/>
      <x:c r="DG89" s="603"/>
    </x:row>
    <x:row r="90" spans="1:111" ht="30" customHeight="1">
      <x:c r="A90" s="601" t="s">
        <x:v>2439</x:v>
      </x:c>
      <x:c r="B90" s="602"/>
      <x:c r="C90" s="604"/>
      <x:c r="D90" s="602"/>
      <x:c r="E90" s="604"/>
      <x:c r="F90" s="602"/>
      <x:c r="G90" s="604"/>
      <x:c r="H90" s="602"/>
      <x:c r="I90" s="604"/>
      <x:c r="J90" s="605"/>
      <x:c r="K90" s="605"/>
      <x:c r="L90" s="603"/>
      <x:c r="M90" s="605"/>
      <x:c r="N90" s="605"/>
      <x:c r="O90" s="605"/>
      <x:c r="P90" s="605"/>
      <x:c r="Q90" s="605"/>
      <x:c r="R90" s="603"/>
      <x:c r="S90" s="605"/>
      <x:c r="T90" s="603"/>
      <x:c r="U90" s="605"/>
      <x:c r="V90" s="603"/>
      <x:c r="W90" s="605"/>
      <x:c r="X90" s="605">
        <x:v>4</x:v>
      </x:c>
      <x:c r="Y90" s="605"/>
      <x:c r="Z90" s="605"/>
      <x:c r="AA90" s="605"/>
      <x:c r="AB90" s="605"/>
      <x:c r="AC90" s="605"/>
      <x:c r="AD90" s="605"/>
      <x:c r="AE90" s="605"/>
      <x:c r="AF90" s="605"/>
      <x:c r="AG90" s="605">
        <x:v>1</x:v>
      </x:c>
      <x:c r="AH90" s="605"/>
      <x:c r="AI90" s="605"/>
      <x:c r="AJ90" s="605">
        <x:v>1</x:v>
      </x:c>
      <x:c r="AK90" s="605">
        <x:v>2</x:v>
      </x:c>
      <x:c r="AL90" s="601" t="s">
        <x:v>2439</x:v>
      </x:c>
      <x:c r="AM90" s="605"/>
      <x:c r="AN90" s="603"/>
      <x:c r="AO90" s="605"/>
      <x:c r="AP90" s="605"/>
      <x:c r="AQ90" s="605"/>
      <x:c r="AR90" s="603"/>
      <x:c r="AS90" s="605"/>
      <x:c r="AT90" s="603"/>
      <x:c r="AU90" s="605"/>
      <x:c r="AV90" s="605"/>
      <x:c r="AW90" s="605"/>
      <x:c r="AX90" s="605"/>
      <x:c r="AY90" s="605"/>
      <x:c r="AZ90" s="605"/>
      <x:c r="BA90" s="603"/>
      <x:c r="BB90" s="605"/>
      <x:c r="BC90" s="605"/>
      <x:c r="BD90" s="605"/>
      <x:c r="BE90" s="605">
        <x:v>1</x:v>
      </x:c>
      <x:c r="BF90" s="605">
        <x:v>10</x:v>
      </x:c>
      <x:c r="BG90" s="605"/>
      <x:c r="BH90" s="605"/>
      <x:c r="BI90" s="605"/>
      <x:c r="BJ90" s="603"/>
      <x:c r="BK90" s="605"/>
      <x:c r="BL90" s="603"/>
      <x:c r="BM90" s="605"/>
      <x:c r="BN90" s="603"/>
      <x:c r="BO90" s="605"/>
      <x:c r="BP90" s="603"/>
      <x:c r="BQ90" s="605"/>
      <x:c r="BR90" s="605"/>
      <x:c r="BS90" s="605"/>
      <x:c r="BT90" s="605"/>
      <x:c r="BU90" s="605"/>
      <x:c r="BV90" s="601" t="s">
        <x:v>2439</x:v>
      </x:c>
      <x:c r="BW90" s="605"/>
      <x:c r="BX90" s="605"/>
      <x:c r="BY90" s="603"/>
      <x:c r="BZ90" s="605"/>
      <x:c r="CA90" s="603"/>
      <x:c r="CB90" s="605"/>
      <x:c r="CC90" s="603"/>
      <x:c r="CD90" s="605"/>
      <x:c r="CE90" s="605"/>
      <x:c r="CF90" s="603"/>
      <x:c r="CG90" s="605"/>
      <x:c r="CH90" s="605"/>
      <x:c r="CI90" s="605"/>
      <x:c r="CJ90" s="605"/>
      <x:c r="CK90" s="605"/>
      <x:c r="CL90" s="605"/>
      <x:c r="CM90" s="605"/>
      <x:c r="CN90" s="605"/>
      <x:c r="CO90" s="605"/>
      <x:c r="CP90" s="603"/>
      <x:c r="CQ90" s="605"/>
      <x:c r="CR90" s="603"/>
      <x:c r="CS90" s="605">
        <x:v>2</x:v>
      </x:c>
      <x:c r="CT90" s="605"/>
      <x:c r="CU90" s="605">
        <x:v>1</x:v>
      </x:c>
      <x:c r="CV90" s="605">
        <x:v>1</x:v>
      </x:c>
      <x:c r="CW90" s="605"/>
      <x:c r="CX90" s="605"/>
      <x:c r="CY90" s="601" t="s">
        <x:v>2439</x:v>
      </x:c>
      <x:c r="CZ90" s="605"/>
      <x:c r="DA90" s="603"/>
      <x:c r="DB90" s="605"/>
      <x:c r="DC90" s="603"/>
      <x:c r="DD90" s="605"/>
      <x:c r="DE90" s="603"/>
      <x:c r="DF90" s="605"/>
      <x:c r="DG90" s="603"/>
    </x:row>
    <x:row r="91" spans="1:111" ht="30" customHeight="1">
      <x:c r="A91" s="601" t="s">
        <x:v>1462</x:v>
      </x:c>
      <x:c r="B91" s="605">
        <x:v>4</x:v>
      </x:c>
      <x:c r="C91" s="603">
        <x:v>5718</x:v>
      </x:c>
      <x:c r="D91" s="605">
        <x:v>2</x:v>
      </x:c>
      <x:c r="E91" s="603">
        <x:v>11373</x:v>
      </x:c>
      <x:c r="F91" s="605"/>
      <x:c r="G91" s="603"/>
      <x:c r="H91" s="605"/>
      <x:c r="I91" s="603"/>
      <x:c r="J91" s="605"/>
      <x:c r="K91" s="605"/>
      <x:c r="L91" s="603"/>
      <x:c r="M91" s="605">
        <x:v>1</x:v>
      </x:c>
      <x:c r="N91" s="605"/>
      <x:c r="O91" s="605"/>
      <x:c r="P91" s="605"/>
      <x:c r="Q91" s="605"/>
      <x:c r="R91" s="603"/>
      <x:c r="S91" s="605">
        <x:v>1</x:v>
      </x:c>
      <x:c r="T91" s="603">
        <x:v>10</x:v>
      </x:c>
      <x:c r="U91" s="605"/>
      <x:c r="V91" s="603"/>
      <x:c r="W91" s="605"/>
      <x:c r="X91" s="605">
        <x:v>51</x:v>
      </x:c>
      <x:c r="Y91" s="605"/>
      <x:c r="Z91" s="605"/>
      <x:c r="AA91" s="605">
        <x:v>2</x:v>
      </x:c>
      <x:c r="AB91" s="605"/>
      <x:c r="AC91" s="605"/>
      <x:c r="AD91" s="605"/>
      <x:c r="AE91" s="605"/>
      <x:c r="AF91" s="605"/>
      <x:c r="AG91" s="605"/>
      <x:c r="AH91" s="605"/>
      <x:c r="AI91" s="605"/>
      <x:c r="AJ91" s="605"/>
      <x:c r="AK91" s="605"/>
      <x:c r="AL91" s="601" t="s">
        <x:v>1462</x:v>
      </x:c>
      <x:c r="AM91" s="605"/>
      <x:c r="AN91" s="603"/>
      <x:c r="AO91" s="605"/>
      <x:c r="AP91" s="605"/>
      <x:c r="AQ91" s="605"/>
      <x:c r="AR91" s="603"/>
      <x:c r="AS91" s="605"/>
      <x:c r="AT91" s="603"/>
      <x:c r="AU91" s="605"/>
      <x:c r="AV91" s="605"/>
      <x:c r="AW91" s="605"/>
      <x:c r="AX91" s="605"/>
      <x:c r="AY91" s="605"/>
      <x:c r="AZ91" s="605"/>
      <x:c r="BA91" s="603"/>
      <x:c r="BB91" s="605"/>
      <x:c r="BC91" s="605"/>
      <x:c r="BD91" s="605"/>
      <x:c r="BE91" s="605">
        <x:v>2</x:v>
      </x:c>
      <x:c r="BF91" s="605">
        <x:v>22</x:v>
      </x:c>
      <x:c r="BG91" s="605"/>
      <x:c r="BH91" s="605"/>
      <x:c r="BI91" s="605"/>
      <x:c r="BJ91" s="603"/>
      <x:c r="BK91" s="605"/>
      <x:c r="BL91" s="603"/>
      <x:c r="BM91" s="605"/>
      <x:c r="BN91" s="603"/>
      <x:c r="BO91" s="605"/>
      <x:c r="BP91" s="603"/>
      <x:c r="BQ91" s="605"/>
      <x:c r="BR91" s="605"/>
      <x:c r="BS91" s="605"/>
      <x:c r="BT91" s="605"/>
      <x:c r="BU91" s="605"/>
      <x:c r="BV91" s="601" t="s">
        <x:v>1462</x:v>
      </x:c>
      <x:c r="BW91" s="605"/>
      <x:c r="BX91" s="605"/>
      <x:c r="BY91" s="603"/>
      <x:c r="BZ91" s="605"/>
      <x:c r="CA91" s="603"/>
      <x:c r="CB91" s="605"/>
      <x:c r="CC91" s="603"/>
      <x:c r="CD91" s="605"/>
      <x:c r="CE91" s="605">
        <x:v>1</x:v>
      </x:c>
      <x:c r="CF91" s="603">
        <x:v>35.350000000000001</x:v>
      </x:c>
      <x:c r="CG91" s="605"/>
      <x:c r="CH91" s="605"/>
      <x:c r="CI91" s="605"/>
      <x:c r="CJ91" s="605">
        <x:v>1</x:v>
      </x:c>
      <x:c r="CK91" s="605"/>
      <x:c r="CL91" s="605"/>
      <x:c r="CM91" s="605"/>
      <x:c r="CN91" s="605"/>
      <x:c r="CO91" s="605"/>
      <x:c r="CP91" s="603"/>
      <x:c r="CQ91" s="605"/>
      <x:c r="CR91" s="603"/>
      <x:c r="CS91" s="605">
        <x:v>10</x:v>
      </x:c>
      <x:c r="CT91" s="605"/>
      <x:c r="CU91" s="605"/>
      <x:c r="CV91" s="605">
        <x:v>19</x:v>
      </x:c>
      <x:c r="CW91" s="605"/>
      <x:c r="CX91" s="605"/>
      <x:c r="CY91" s="601" t="s">
        <x:v>1462</x:v>
      </x:c>
      <x:c r="CZ91" s="605"/>
      <x:c r="DA91" s="603"/>
      <x:c r="DB91" s="605"/>
      <x:c r="DC91" s="603"/>
      <x:c r="DD91" s="605"/>
      <x:c r="DE91" s="603"/>
      <x:c r="DF91" s="605"/>
      <x:c r="DG91" s="603"/>
    </x:row>
    <x:row r="92" spans="1:111" ht="30" customHeight="1">
      <x:c r="A92" s="601" t="s">
        <x:v>2329</x:v>
      </x:c>
      <x:c r="B92" s="605"/>
      <x:c r="C92" s="603"/>
      <x:c r="D92" s="605"/>
      <x:c r="E92" s="603"/>
      <x:c r="F92" s="605"/>
      <x:c r="G92" s="603"/>
      <x:c r="H92" s="605"/>
      <x:c r="I92" s="603"/>
      <x:c r="J92" s="605"/>
      <x:c r="K92" s="605"/>
      <x:c r="L92" s="603"/>
      <x:c r="M92" s="605"/>
      <x:c r="N92" s="605"/>
      <x:c r="O92" s="605"/>
      <x:c r="P92" s="605"/>
      <x:c r="Q92" s="605"/>
      <x:c r="R92" s="603"/>
      <x:c r="S92" s="605"/>
      <x:c r="T92" s="603"/>
      <x:c r="U92" s="605"/>
      <x:c r="V92" s="603"/>
      <x:c r="W92" s="605"/>
      <x:c r="X92" s="605"/>
      <x:c r="Y92" s="605"/>
      <x:c r="Z92" s="605"/>
      <x:c r="AA92" s="605"/>
      <x:c r="AB92" s="605"/>
      <x:c r="AC92" s="605"/>
      <x:c r="AD92" s="605"/>
      <x:c r="AE92" s="605"/>
      <x:c r="AF92" s="605"/>
      <x:c r="AG92" s="605"/>
      <x:c r="AH92" s="605"/>
      <x:c r="AI92" s="605"/>
      <x:c r="AJ92" s="605"/>
      <x:c r="AK92" s="605"/>
      <x:c r="AL92" s="601" t="s">
        <x:v>2265</x:v>
      </x:c>
      <x:c r="AM92" s="605"/>
      <x:c r="AN92" s="603"/>
      <x:c r="AO92" s="605"/>
      <x:c r="AP92" s="605"/>
      <x:c r="AQ92" s="605"/>
      <x:c r="AR92" s="603"/>
      <x:c r="AS92" s="605"/>
      <x:c r="AT92" s="603"/>
      <x:c r="AU92" s="605"/>
      <x:c r="AV92" s="605"/>
      <x:c r="AW92" s="605"/>
      <x:c r="AX92" s="605"/>
      <x:c r="AY92" s="605"/>
      <x:c r="AZ92" s="605"/>
      <x:c r="BA92" s="603"/>
      <x:c r="BB92" s="605"/>
      <x:c r="BC92" s="605"/>
      <x:c r="BD92" s="605"/>
      <x:c r="BE92" s="605"/>
      <x:c r="BF92" s="605"/>
      <x:c r="BG92" s="605"/>
      <x:c r="BH92" s="605"/>
      <x:c r="BI92" s="605"/>
      <x:c r="BJ92" s="603"/>
      <x:c r="BK92" s="605"/>
      <x:c r="BL92" s="603"/>
      <x:c r="BM92" s="605"/>
      <x:c r="BN92" s="603"/>
      <x:c r="BO92" s="605"/>
      <x:c r="BP92" s="603"/>
      <x:c r="BQ92" s="605"/>
      <x:c r="BR92" s="605"/>
      <x:c r="BS92" s="605"/>
      <x:c r="BT92" s="605"/>
      <x:c r="BU92" s="605"/>
      <x:c r="BV92" s="601" t="s">
        <x:v>2265</x:v>
      </x:c>
      <x:c r="BW92" s="605"/>
      <x:c r="BX92" s="605"/>
      <x:c r="BY92" s="603"/>
      <x:c r="BZ92" s="605"/>
      <x:c r="CA92" s="603"/>
      <x:c r="CB92" s="605"/>
      <x:c r="CC92" s="603"/>
      <x:c r="CD92" s="605"/>
      <x:c r="CE92" s="605"/>
      <x:c r="CF92" s="603"/>
      <x:c r="CG92" s="605"/>
      <x:c r="CH92" s="605"/>
      <x:c r="CI92" s="605"/>
      <x:c r="CJ92" s="605"/>
      <x:c r="CK92" s="605"/>
      <x:c r="CL92" s="605"/>
      <x:c r="CM92" s="605"/>
      <x:c r="CN92" s="605"/>
      <x:c r="CO92" s="605"/>
      <x:c r="CP92" s="603"/>
      <x:c r="CQ92" s="605"/>
      <x:c r="CR92" s="603"/>
      <x:c r="CS92" s="605">
        <x:v>5</x:v>
      </x:c>
      <x:c r="CT92" s="605">
        <x:v>1</x:v>
      </x:c>
      <x:c r="CU92" s="605"/>
      <x:c r="CV92" s="605">
        <x:v>3</x:v>
      </x:c>
      <x:c r="CW92" s="605"/>
      <x:c r="CX92" s="605"/>
      <x:c r="CY92" s="601" t="s">
        <x:v>2265</x:v>
      </x:c>
      <x:c r="CZ92" s="605"/>
      <x:c r="DA92" s="603"/>
      <x:c r="DB92" s="605"/>
      <x:c r="DC92" s="603"/>
      <x:c r="DD92" s="605"/>
      <x:c r="DE92" s="603"/>
      <x:c r="DF92" s="605"/>
      <x:c r="DG92" s="603"/>
    </x:row>
    <x:row r="93" spans="1:111" ht="30" customHeight="1">
      <x:c r="A93" s="596" t="s">
        <x:v>1405</x:v>
      </x:c>
      <x:c r="B93" s="112"/>
      <x:c r="C93" s="162"/>
      <x:c r="D93" s="112"/>
      <x:c r="E93" s="162"/>
      <x:c r="F93" s="112"/>
      <x:c r="G93" s="162"/>
      <x:c r="H93" s="112"/>
      <x:c r="I93" s="162"/>
      <x:c r="J93" s="605"/>
      <x:c r="K93" s="605"/>
      <x:c r="L93" s="603"/>
      <x:c r="M93" s="605"/>
      <x:c r="N93" s="605"/>
      <x:c r="O93" s="605"/>
      <x:c r="P93" s="605"/>
      <x:c r="Q93" s="605"/>
      <x:c r="R93" s="603"/>
      <x:c r="S93" s="605"/>
      <x:c r="T93" s="603"/>
      <x:c r="U93" s="605"/>
      <x:c r="V93" s="603"/>
      <x:c r="W93" s="605"/>
      <x:c r="X93" s="605"/>
      <x:c r="Y93" s="605">
        <x:v>1</x:v>
      </x:c>
      <x:c r="Z93" s="605">
        <x:v>15</x:v>
      </x:c>
      <x:c r="AA93" s="605"/>
      <x:c r="AB93" s="605"/>
      <x:c r="AC93" s="605"/>
      <x:c r="AD93" s="605"/>
      <x:c r="AE93" s="605"/>
      <x:c r="AF93" s="605"/>
      <x:c r="AG93" s="605"/>
      <x:c r="AH93" s="605"/>
      <x:c r="AI93" s="605"/>
      <x:c r="AJ93" s="605"/>
      <x:c r="AK93" s="605"/>
      <x:c r="AL93" s="596" t="s">
        <x:v>1405</x:v>
      </x:c>
      <x:c r="AM93" s="605"/>
      <x:c r="AN93" s="603"/>
      <x:c r="AO93" s="605"/>
      <x:c r="AP93" s="605"/>
      <x:c r="AQ93" s="605"/>
      <x:c r="AR93" s="603"/>
      <x:c r="AS93" s="605"/>
      <x:c r="AT93" s="603"/>
      <x:c r="AU93" s="605"/>
      <x:c r="AV93" s="605"/>
      <x:c r="AW93" s="605"/>
      <x:c r="AX93" s="605"/>
      <x:c r="AY93" s="605"/>
      <x:c r="AZ93" s="605"/>
      <x:c r="BA93" s="603"/>
      <x:c r="BB93" s="605"/>
      <x:c r="BC93" s="605"/>
      <x:c r="BD93" s="605"/>
      <x:c r="BE93" s="605"/>
      <x:c r="BF93" s="605"/>
      <x:c r="BG93" s="605"/>
      <x:c r="BH93" s="605"/>
      <x:c r="BI93" s="605"/>
      <x:c r="BJ93" s="603"/>
      <x:c r="BK93" s="605"/>
      <x:c r="BL93" s="603"/>
      <x:c r="BM93" s="605"/>
      <x:c r="BN93" s="603"/>
      <x:c r="BO93" s="605"/>
      <x:c r="BP93" s="603"/>
      <x:c r="BQ93" s="605">
        <x:v>1</x:v>
      </x:c>
      <x:c r="BR93" s="605"/>
      <x:c r="BS93" s="605"/>
      <x:c r="BT93" s="605"/>
      <x:c r="BU93" s="605"/>
      <x:c r="BV93" s="596" t="s">
        <x:v>1405</x:v>
      </x:c>
      <x:c r="BW93" s="605"/>
      <x:c r="BX93" s="605"/>
      <x:c r="BY93" s="603"/>
      <x:c r="BZ93" s="605"/>
      <x:c r="CA93" s="603"/>
      <x:c r="CB93" s="605"/>
      <x:c r="CC93" s="603"/>
      <x:c r="CD93" s="605"/>
      <x:c r="CE93" s="605"/>
      <x:c r="CF93" s="603"/>
      <x:c r="CG93" s="605"/>
      <x:c r="CH93" s="605"/>
      <x:c r="CI93" s="605"/>
      <x:c r="CJ93" s="605"/>
      <x:c r="CK93" s="605"/>
      <x:c r="CL93" s="605"/>
      <x:c r="CM93" s="605"/>
      <x:c r="CN93" s="605"/>
      <x:c r="CO93" s="605">
        <x:v>1</x:v>
      </x:c>
      <x:c r="CP93" s="603">
        <x:v>7.5</x:v>
      </x:c>
      <x:c r="CQ93" s="605"/>
      <x:c r="CR93" s="603"/>
      <x:c r="CS93" s="605"/>
      <x:c r="CT93" s="605"/>
      <x:c r="CU93" s="605">
        <x:v>1</x:v>
      </x:c>
      <x:c r="CV93" s="605">
        <x:v>1</x:v>
      </x:c>
      <x:c r="CW93" s="605"/>
      <x:c r="CX93" s="605"/>
      <x:c r="CY93" s="596" t="s">
        <x:v>1405</x:v>
      </x:c>
      <x:c r="CZ93" s="605">
        <x:v>1</x:v>
      </x:c>
      <x:c r="DA93" s="603"/>
      <x:c r="DB93" s="605"/>
      <x:c r="DC93" s="603"/>
      <x:c r="DD93" s="605"/>
      <x:c r="DE93" s="603"/>
      <x:c r="DF93" s="605"/>
      <x:c r="DG93" s="603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0" firstPageNumber="1" fitToWidth="1" fitToHeight="1" orientation="portrait" usePrinterDefaults="1" blackAndWhite="0" draft="0" useFirstPageNumber="0" horizontalDpi="4294967293" verticalDpi="600" copies="1"/>
  <x:colBreaks count="6" manualBreakCount="6">
    <x:brk id="16" min="0" max="16383" man="1" pt="0"/>
    <x:brk id="37" min="0" max="16383" man="1" pt="0"/>
    <x:brk id="55" min="0" max="16383" man="1" pt="0"/>
    <x:brk id="73" min="0" max="16383" man="1" pt="0"/>
    <x:brk id="85" min="0" max="16383" man="1" pt="0"/>
    <x:brk id="102" min="0" max="16383" man="1" pt="0"/>
  </x:colBreaks>
  <x:legacy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DG83"/>
  <x:sheetViews>
    <x:sheetView view="pageBreakPreview" topLeftCell="CA1" zoomScale="80" zoomScaleNormal="100" zoomScaleSheetLayoutView="80" workbookViewId="0">
      <x:pane xSplit="0" ySplit="6" topLeftCell="CA7" activePane="bottomLeft" state="frozen"/>
      <x:selection pane="bottomLeft" activeCell="DG1" activeCellId="3" sqref="DA1:DA1048576 DC1:DC1048576 DE1:DE1048576 DG1:DG1048576"/>
    </x:sheetView>
  </x:sheetViews>
  <x:sheetFormatPr defaultColWidth="8.88671875" defaultRowHeight="10.5"/>
  <x:cols>
    <x:col min="1" max="1" width="16.33203125" style="169" customWidth="1"/>
    <x:col min="2" max="2" width="3" style="169" customWidth="1"/>
    <x:col min="3" max="3" width="7.640625" style="907" bestFit="1" customWidth="1"/>
    <x:col min="4" max="4" width="4.6640625" style="169" bestFit="1" customWidth="1"/>
    <x:col min="5" max="5" width="8.33203125" style="907" customWidth="1"/>
    <x:col min="6" max="6" width="3" style="169" customWidth="1"/>
    <x:col min="7" max="7" width="6.109375" style="907" bestFit="1" customWidth="1"/>
    <x:col min="8" max="8" width="2.77734375" style="169" customWidth="1"/>
    <x:col min="9" max="9" width="5.77734375" style="907" customWidth="1"/>
    <x:col min="10" max="10" width="3.6640625" style="169" customWidth="1"/>
    <x:col min="11" max="11" width="2.77734375" style="169" customWidth="1"/>
    <x:col min="12" max="12" width="5.5546875" style="907" customWidth="1"/>
    <x:col min="13" max="15" width="3.33203125" style="169" customWidth="1"/>
    <x:col min="16" max="16" width="5" style="169" bestFit="1" customWidth="1"/>
    <x:col min="17" max="17" width="2.5546875" style="169" customWidth="1"/>
    <x:col min="18" max="18" width="3.21875" style="907" customWidth="1"/>
    <x:col min="19" max="19" width="4.109375" style="169" bestFit="1" customWidth="1"/>
    <x:col min="20" max="20" width="5.5546875" style="907" customWidth="1"/>
    <x:col min="21" max="21" width="3" style="169" customWidth="1"/>
    <x:col min="22" max="22" width="6" style="907" customWidth="1"/>
    <x:col min="23" max="23" width="3.33203125" style="169" customWidth="1"/>
    <x:col min="24" max="24" width="4.6640625" style="169" customWidth="1"/>
    <x:col min="25" max="25" width="3" style="169" customWidth="1"/>
    <x:col min="26" max="26" width="4" style="169" customWidth="1"/>
    <x:col min="27" max="27" width="3.33203125" style="169" customWidth="1"/>
    <x:col min="28" max="28" width="3.6640625" style="169" customWidth="1"/>
    <x:col min="29" max="29" width="3.5546875" style="169" customWidth="1"/>
    <x:col min="30" max="30" width="3.33203125" style="169" customWidth="1"/>
    <x:col min="31" max="31" width="3.77734375" style="169" customWidth="1"/>
    <x:col min="32" max="33" width="3.33203125" style="169" customWidth="1"/>
    <x:col min="34" max="35" width="2.5546875" style="169" customWidth="1"/>
    <x:col min="36" max="36" width="3.5546875" style="169" customWidth="1"/>
    <x:col min="37" max="37" width="3.77734375" style="169" bestFit="1" customWidth="1"/>
    <x:col min="38" max="38" width="15" style="169" bestFit="1" customWidth="1"/>
    <x:col min="39" max="39" width="3.5546875" style="169" customWidth="1"/>
    <x:col min="40" max="40" width="7.640625" style="907" bestFit="1" customWidth="1"/>
    <x:col min="41" max="41" width="2.77734375" style="169" customWidth="1"/>
    <x:col min="42" max="42" width="4.33203125" style="169" bestFit="1" customWidth="1"/>
    <x:col min="43" max="43" width="4.109375" style="169" customWidth="1"/>
    <x:col min="44" max="44" width="4.6640625" style="907" customWidth="1"/>
    <x:col min="45" max="45" width="3.44140625" style="169" customWidth="1"/>
    <x:col min="46" max="46" width="4.109375" style="907" customWidth="1"/>
    <x:col min="47" max="47" width="3.6640625" style="169" customWidth="1"/>
    <x:col min="48" max="48" width="3.77734375" style="169" customWidth="1"/>
    <x:col min="49" max="49" width="3.33203125" style="169" customWidth="1"/>
    <x:col min="50" max="50" width="4" style="169" customWidth="1"/>
    <x:col min="51" max="51" width="4.5546875" style="169" bestFit="1" customWidth="1"/>
    <x:col min="52" max="52" width="5.21875" style="169" bestFit="1" customWidth="1"/>
    <x:col min="53" max="53" width="3.77734375" style="907" customWidth="1"/>
    <x:col min="54" max="54" width="3.77734375" style="169" customWidth="1"/>
    <x:col min="55" max="55" width="3.6640625" style="169" customWidth="1"/>
    <x:col min="56" max="56" width="3.5546875" style="169" customWidth="1"/>
    <x:col min="57" max="57" width="5.21875" style="169" bestFit="1" customWidth="1"/>
    <x:col min="58" max="58" width="4.88671875" style="169" bestFit="1" customWidth="1"/>
    <x:col min="59" max="59" width="3.21875" style="169" customWidth="1"/>
    <x:col min="60" max="60" width="3.33203125" style="169" customWidth="1"/>
    <x:col min="61" max="61" width="2.6640625" style="169" customWidth="1"/>
    <x:col min="62" max="62" width="6.44140625" style="907" customWidth="1"/>
    <x:col min="63" max="63" width="2.6640625" style="169" customWidth="1"/>
    <x:col min="64" max="64" width="6.44140625" style="907" customWidth="1"/>
    <x:col min="65" max="65" width="2.6640625" style="169" customWidth="1"/>
    <x:col min="66" max="66" width="10" style="907" bestFit="1" customWidth="1"/>
    <x:col min="67" max="67" width="2.6640625" style="169" customWidth="1"/>
    <x:col min="68" max="68" width="10" style="907" bestFit="1" customWidth="1"/>
    <x:col min="69" max="69" width="4.21875" style="169" customWidth="1"/>
    <x:col min="70" max="70" width="3" style="169" customWidth="1"/>
    <x:col min="71" max="72" width="3.21875" style="169" customWidth="1"/>
    <x:col min="73" max="73" width="4.109375" style="169" bestFit="1" customWidth="1"/>
    <x:col min="74" max="74" width="18.6640625" style="169" bestFit="1" customWidth="1"/>
    <x:col min="75" max="75" width="4.44140625" style="169" customWidth="1"/>
    <x:col min="76" max="76" width="5.109375" style="169" customWidth="1"/>
    <x:col min="77" max="77" width="6.88671875" style="907" bestFit="1" customWidth="1"/>
    <x:col min="78" max="78" width="3.88671875" style="169" customWidth="1"/>
    <x:col min="79" max="79" width="6.88671875" style="907" customWidth="1"/>
    <x:col min="80" max="80" width="4.44140625" style="169" customWidth="1"/>
    <x:col min="81" max="81" width="5.5546875" style="907" customWidth="1"/>
    <x:col min="82" max="82" width="4.33203125" style="169" customWidth="1"/>
    <x:col min="83" max="83" width="3.33203125" style="169" customWidth="1"/>
    <x:col min="84" max="84" width="6.6640625" style="907" customWidth="1"/>
    <x:col min="85" max="85" width="4.44140625" style="169" customWidth="1"/>
    <x:col min="86" max="87" width="4.5546875" style="169" customWidth="1"/>
    <x:col min="88" max="88" width="4.44140625" style="169" customWidth="1"/>
    <x:col min="89" max="90" width="4.33203125" style="169" customWidth="1"/>
    <x:col min="91" max="91" width="3.33203125" style="169" customWidth="1"/>
    <x:col min="92" max="93" width="3.77734375" style="169" customWidth="1"/>
    <x:col min="94" max="94" width="6.21875" style="907" customWidth="1"/>
    <x:col min="95" max="95" width="3.6640625" style="169" customWidth="1"/>
    <x:col min="96" max="96" width="6.6640625" style="907" customWidth="1"/>
    <x:col min="97" max="100" width="4.44140625" style="169" customWidth="1"/>
    <x:col min="101" max="101" width="3.33203125" style="169" customWidth="1"/>
    <x:col min="102" max="102" width="3.88671875" style="169" customWidth="1"/>
    <x:col min="103" max="103" width="15.44140625" style="169" bestFit="1" customWidth="1"/>
    <x:col min="104" max="104" width="4.21875" style="169" customWidth="1"/>
    <x:col min="105" max="105" width="7.21875" style="907" customWidth="1"/>
    <x:col min="106" max="106" width="4.21875" style="169" customWidth="1"/>
    <x:col min="107" max="107" width="4.5546875" style="907" customWidth="1"/>
    <x:col min="108" max="108" width="4.77734375" style="169" customWidth="1"/>
    <x:col min="109" max="109" width="4.77734375" style="907" customWidth="1"/>
    <x:col min="110" max="110" width="4.109375" style="169" customWidth="1"/>
    <x:col min="111" max="111" width="5" style="907" customWidth="1"/>
    <x:col min="112" max="256" width="8.88671875" style="169"/>
    <x:col min="257" max="257" width="10.77734375" style="169" customWidth="1"/>
    <x:col min="258" max="258" width="3" style="169" customWidth="1"/>
    <x:col min="259" max="259" width="5.109375" style="169" customWidth="1"/>
    <x:col min="260" max="260" width="3" style="169" customWidth="1"/>
    <x:col min="261" max="261" width="5.5546875" style="169" customWidth="1"/>
    <x:col min="262" max="262" width="3" style="169" customWidth="1"/>
    <x:col min="263" max="263" width="4.109375" style="169" customWidth="1"/>
    <x:col min="264" max="264" width="2.77734375" style="169" customWidth="1"/>
    <x:col min="265" max="265" width="5.77734375" style="169" customWidth="1"/>
    <x:col min="266" max="266" width="3.6640625" style="169" customWidth="1"/>
    <x:col min="267" max="267" width="2.77734375" style="169" customWidth="1"/>
    <x:col min="268" max="268" width="5.5546875" style="169" customWidth="1"/>
    <x:col min="269" max="271" width="3.33203125" style="169" customWidth="1"/>
    <x:col min="272" max="272" width="5" style="169" bestFit="1" customWidth="1"/>
    <x:col min="273" max="273" width="2.5546875" style="169" customWidth="1"/>
    <x:col min="274" max="274" width="3.21875" style="169" customWidth="1"/>
    <x:col min="275" max="275" width="3" style="169" customWidth="1"/>
    <x:col min="276" max="276" width="5.5546875" style="169" customWidth="1"/>
    <x:col min="277" max="277" width="3" style="169" customWidth="1"/>
    <x:col min="278" max="278" width="6" style="169" customWidth="1"/>
    <x:col min="279" max="279" width="3.33203125" style="169" customWidth="1"/>
    <x:col min="280" max="280" width="4.6640625" style="169" customWidth="1"/>
    <x:col min="281" max="281" width="3" style="169" customWidth="1"/>
    <x:col min="282" max="282" width="4" style="169" customWidth="1"/>
    <x:col min="283" max="283" width="3.33203125" style="169" customWidth="1"/>
    <x:col min="284" max="284" width="3.6640625" style="169" customWidth="1"/>
    <x:col min="285" max="285" width="3.5546875" style="169" customWidth="1"/>
    <x:col min="286" max="286" width="3.33203125" style="169" customWidth="1"/>
    <x:col min="287" max="287" width="3.77734375" style="169" customWidth="1"/>
    <x:col min="288" max="289" width="3.33203125" style="169" customWidth="1"/>
    <x:col min="290" max="291" width="2.5546875" style="169" customWidth="1"/>
    <x:col min="292" max="292" width="10.77734375" style="169" customWidth="1"/>
    <x:col min="293" max="293" width="3.5546875" style="169" customWidth="1"/>
    <x:col min="294" max="294" width="4.21875" style="169" customWidth="1"/>
    <x:col min="295" max="295" width="3.5546875" style="169" customWidth="1"/>
    <x:col min="296" max="296" width="4.88671875" style="169" customWidth="1"/>
    <x:col min="297" max="297" width="2.77734375" style="169" customWidth="1"/>
    <x:col min="298" max="298" width="3.33203125" style="169" customWidth="1"/>
    <x:col min="299" max="299" width="4.109375" style="169" customWidth="1"/>
    <x:col min="300" max="300" width="4.6640625" style="169" customWidth="1"/>
    <x:col min="301" max="301" width="3.44140625" style="169" customWidth="1"/>
    <x:col min="302" max="302" width="4.109375" style="169" customWidth="1"/>
    <x:col min="303" max="303" width="3.6640625" style="169" customWidth="1"/>
    <x:col min="304" max="304" width="3.77734375" style="169" customWidth="1"/>
    <x:col min="305" max="305" width="3.33203125" style="169" customWidth="1"/>
    <x:col min="306" max="306" width="4" style="169" customWidth="1"/>
    <x:col min="307" max="307" width="3.77734375" style="169" customWidth="1"/>
    <x:col min="308" max="308" width="3.109375" style="169" customWidth="1"/>
    <x:col min="309" max="310" width="3.77734375" style="169" customWidth="1"/>
    <x:col min="311" max="311" width="3.6640625" style="169" customWidth="1"/>
    <x:col min="312" max="312" width="3.5546875" style="169" customWidth="1"/>
    <x:col min="313" max="314" width="3.77734375" style="169" customWidth="1"/>
    <x:col min="315" max="315" width="3.21875" style="169" customWidth="1"/>
    <x:col min="316" max="316" width="3.33203125" style="169" customWidth="1"/>
    <x:col min="317" max="317" width="2.6640625" style="169" customWidth="1"/>
    <x:col min="318" max="318" width="6.44140625" style="169" customWidth="1"/>
    <x:col min="319" max="319" width="2.6640625" style="169" customWidth="1"/>
    <x:col min="320" max="320" width="6.44140625" style="169" customWidth="1"/>
    <x:col min="321" max="321" width="2.6640625" style="169" customWidth="1"/>
    <x:col min="322" max="322" width="6.44140625" style="169" customWidth="1"/>
    <x:col min="323" max="323" width="2.6640625" style="169" customWidth="1"/>
    <x:col min="324" max="324" width="6.44140625" style="169" customWidth="1"/>
    <x:col min="325" max="325" width="10.77734375" style="169" customWidth="1"/>
    <x:col min="326" max="326" width="4.21875" style="169" customWidth="1"/>
    <x:col min="327" max="327" width="3" style="169" customWidth="1"/>
    <x:col min="328" max="329" width="3.21875" style="169" customWidth="1"/>
    <x:col min="330" max="330" width="3.109375" style="169" customWidth="1"/>
    <x:col min="331" max="331" width="4.44140625" style="169" customWidth="1"/>
    <x:col min="332" max="332" width="5.109375" style="169" customWidth="1"/>
    <x:col min="333" max="333" width="5.44140625" style="169" customWidth="1"/>
    <x:col min="334" max="334" width="3.88671875" style="169" customWidth="1"/>
    <x:col min="335" max="335" width="6.88671875" style="169" customWidth="1"/>
    <x:col min="336" max="336" width="4.44140625" style="169" customWidth="1"/>
    <x:col min="337" max="337" width="5.5546875" style="169" customWidth="1"/>
    <x:col min="338" max="338" width="4.33203125" style="169" customWidth="1"/>
    <x:col min="339" max="339" width="3.33203125" style="169" customWidth="1"/>
    <x:col min="340" max="340" width="6.6640625" style="169" customWidth="1"/>
    <x:col min="341" max="341" width="4.44140625" style="169" customWidth="1"/>
    <x:col min="342" max="343" width="4.5546875" style="169" customWidth="1"/>
    <x:col min="344" max="344" width="4.44140625" style="169" customWidth="1"/>
    <x:col min="345" max="346" width="4.33203125" style="169" customWidth="1"/>
    <x:col min="347" max="347" width="3.33203125" style="169" customWidth="1"/>
    <x:col min="348" max="349" width="3.77734375" style="169" customWidth="1"/>
    <x:col min="350" max="350" width="6.21875" style="169" customWidth="1"/>
    <x:col min="351" max="351" width="3.6640625" style="169" customWidth="1"/>
    <x:col min="352" max="352" width="6.6640625" style="169" customWidth="1"/>
    <x:col min="353" max="353" width="4.44140625" style="169" customWidth="1"/>
    <x:col min="354" max="354" width="10.77734375" style="169" customWidth="1"/>
    <x:col min="355" max="357" width="4.44140625" style="169" customWidth="1"/>
    <x:col min="358" max="358" width="3.33203125" style="169" customWidth="1"/>
    <x:col min="359" max="359" width="3.88671875" style="169" customWidth="1"/>
    <x:col min="360" max="360" width="4.21875" style="169" customWidth="1"/>
    <x:col min="361" max="361" width="7.21875" style="169" customWidth="1"/>
    <x:col min="362" max="362" width="4.21875" style="169" customWidth="1"/>
    <x:col min="363" max="363" width="4.5546875" style="169" customWidth="1"/>
    <x:col min="364" max="365" width="4.77734375" style="169" customWidth="1"/>
    <x:col min="366" max="366" width="4.109375" style="169" customWidth="1"/>
    <x:col min="367" max="367" width="5" style="169" customWidth="1"/>
    <x:col min="368" max="512" width="8.88671875" style="169"/>
    <x:col min="513" max="513" width="10.77734375" style="169" customWidth="1"/>
    <x:col min="514" max="514" width="3" style="169" customWidth="1"/>
    <x:col min="515" max="515" width="5.109375" style="169" customWidth="1"/>
    <x:col min="516" max="516" width="3" style="169" customWidth="1"/>
    <x:col min="517" max="517" width="5.5546875" style="169" customWidth="1"/>
    <x:col min="518" max="518" width="3" style="169" customWidth="1"/>
    <x:col min="519" max="519" width="4.109375" style="169" customWidth="1"/>
    <x:col min="520" max="520" width="2.77734375" style="169" customWidth="1"/>
    <x:col min="521" max="521" width="5.77734375" style="169" customWidth="1"/>
    <x:col min="522" max="522" width="3.6640625" style="169" customWidth="1"/>
    <x:col min="523" max="523" width="2.77734375" style="169" customWidth="1"/>
    <x:col min="524" max="524" width="5.5546875" style="169" customWidth="1"/>
    <x:col min="525" max="527" width="3.33203125" style="169" customWidth="1"/>
    <x:col min="528" max="528" width="5" style="169" bestFit="1" customWidth="1"/>
    <x:col min="529" max="529" width="2.5546875" style="169" customWidth="1"/>
    <x:col min="530" max="530" width="3.21875" style="169" customWidth="1"/>
    <x:col min="531" max="531" width="3" style="169" customWidth="1"/>
    <x:col min="532" max="532" width="5.5546875" style="169" customWidth="1"/>
    <x:col min="533" max="533" width="3" style="169" customWidth="1"/>
    <x:col min="534" max="534" width="6" style="169" customWidth="1"/>
    <x:col min="535" max="535" width="3.33203125" style="169" customWidth="1"/>
    <x:col min="536" max="536" width="4.6640625" style="169" customWidth="1"/>
    <x:col min="537" max="537" width="3" style="169" customWidth="1"/>
    <x:col min="538" max="538" width="4" style="169" customWidth="1"/>
    <x:col min="539" max="539" width="3.33203125" style="169" customWidth="1"/>
    <x:col min="540" max="540" width="3.6640625" style="169" customWidth="1"/>
    <x:col min="541" max="541" width="3.5546875" style="169" customWidth="1"/>
    <x:col min="542" max="542" width="3.33203125" style="169" customWidth="1"/>
    <x:col min="543" max="543" width="3.77734375" style="169" customWidth="1"/>
    <x:col min="544" max="545" width="3.33203125" style="169" customWidth="1"/>
    <x:col min="546" max="547" width="2.5546875" style="169" customWidth="1"/>
    <x:col min="548" max="548" width="10.77734375" style="169" customWidth="1"/>
    <x:col min="549" max="549" width="3.5546875" style="169" customWidth="1"/>
    <x:col min="550" max="550" width="4.21875" style="169" customWidth="1"/>
    <x:col min="551" max="551" width="3.5546875" style="169" customWidth="1"/>
    <x:col min="552" max="552" width="4.88671875" style="169" customWidth="1"/>
    <x:col min="553" max="553" width="2.77734375" style="169" customWidth="1"/>
    <x:col min="554" max="554" width="3.33203125" style="169" customWidth="1"/>
    <x:col min="555" max="555" width="4.109375" style="169" customWidth="1"/>
    <x:col min="556" max="556" width="4.6640625" style="169" customWidth="1"/>
    <x:col min="557" max="557" width="3.44140625" style="169" customWidth="1"/>
    <x:col min="558" max="558" width="4.109375" style="169" customWidth="1"/>
    <x:col min="559" max="559" width="3.6640625" style="169" customWidth="1"/>
    <x:col min="560" max="560" width="3.77734375" style="169" customWidth="1"/>
    <x:col min="561" max="561" width="3.33203125" style="169" customWidth="1"/>
    <x:col min="562" max="562" width="4" style="169" customWidth="1"/>
    <x:col min="563" max="563" width="3.77734375" style="169" customWidth="1"/>
    <x:col min="564" max="564" width="3.109375" style="169" customWidth="1"/>
    <x:col min="565" max="566" width="3.77734375" style="169" customWidth="1"/>
    <x:col min="567" max="567" width="3.6640625" style="169" customWidth="1"/>
    <x:col min="568" max="568" width="3.5546875" style="169" customWidth="1"/>
    <x:col min="569" max="570" width="3.77734375" style="169" customWidth="1"/>
    <x:col min="571" max="571" width="3.21875" style="169" customWidth="1"/>
    <x:col min="572" max="572" width="3.33203125" style="169" customWidth="1"/>
    <x:col min="573" max="573" width="2.6640625" style="169" customWidth="1"/>
    <x:col min="574" max="574" width="6.44140625" style="169" customWidth="1"/>
    <x:col min="575" max="575" width="2.6640625" style="169" customWidth="1"/>
    <x:col min="576" max="576" width="6.44140625" style="169" customWidth="1"/>
    <x:col min="577" max="577" width="2.6640625" style="169" customWidth="1"/>
    <x:col min="578" max="578" width="6.44140625" style="169" customWidth="1"/>
    <x:col min="579" max="579" width="2.6640625" style="169" customWidth="1"/>
    <x:col min="580" max="580" width="6.44140625" style="169" customWidth="1"/>
    <x:col min="581" max="581" width="10.77734375" style="169" customWidth="1"/>
    <x:col min="582" max="582" width="4.21875" style="169" customWidth="1"/>
    <x:col min="583" max="583" width="3" style="169" customWidth="1"/>
    <x:col min="584" max="585" width="3.21875" style="169" customWidth="1"/>
    <x:col min="586" max="586" width="3.109375" style="169" customWidth="1"/>
    <x:col min="587" max="587" width="4.44140625" style="169" customWidth="1"/>
    <x:col min="588" max="588" width="5.109375" style="169" customWidth="1"/>
    <x:col min="589" max="589" width="5.44140625" style="169" customWidth="1"/>
    <x:col min="590" max="590" width="3.88671875" style="169" customWidth="1"/>
    <x:col min="591" max="591" width="6.88671875" style="169" customWidth="1"/>
    <x:col min="592" max="592" width="4.44140625" style="169" customWidth="1"/>
    <x:col min="593" max="593" width="5.5546875" style="169" customWidth="1"/>
    <x:col min="594" max="594" width="4.33203125" style="169" customWidth="1"/>
    <x:col min="595" max="595" width="3.33203125" style="169" customWidth="1"/>
    <x:col min="596" max="596" width="6.6640625" style="169" customWidth="1"/>
    <x:col min="597" max="597" width="4.44140625" style="169" customWidth="1"/>
    <x:col min="598" max="599" width="4.5546875" style="169" customWidth="1"/>
    <x:col min="600" max="600" width="4.44140625" style="169" customWidth="1"/>
    <x:col min="601" max="602" width="4.33203125" style="169" customWidth="1"/>
    <x:col min="603" max="603" width="3.33203125" style="169" customWidth="1"/>
    <x:col min="604" max="605" width="3.77734375" style="169" customWidth="1"/>
    <x:col min="606" max="606" width="6.21875" style="169" customWidth="1"/>
    <x:col min="607" max="607" width="3.6640625" style="169" customWidth="1"/>
    <x:col min="608" max="608" width="6.6640625" style="169" customWidth="1"/>
    <x:col min="609" max="609" width="4.44140625" style="169" customWidth="1"/>
    <x:col min="610" max="610" width="10.77734375" style="169" customWidth="1"/>
    <x:col min="611" max="613" width="4.44140625" style="169" customWidth="1"/>
    <x:col min="614" max="614" width="3.33203125" style="169" customWidth="1"/>
    <x:col min="615" max="615" width="3.88671875" style="169" customWidth="1"/>
    <x:col min="616" max="616" width="4.21875" style="169" customWidth="1"/>
    <x:col min="617" max="617" width="7.21875" style="169" customWidth="1"/>
    <x:col min="618" max="618" width="4.21875" style="169" customWidth="1"/>
    <x:col min="619" max="619" width="4.5546875" style="169" customWidth="1"/>
    <x:col min="620" max="621" width="4.77734375" style="169" customWidth="1"/>
    <x:col min="622" max="622" width="4.109375" style="169" customWidth="1"/>
    <x:col min="623" max="623" width="5" style="169" customWidth="1"/>
    <x:col min="624" max="768" width="8.88671875" style="169"/>
    <x:col min="769" max="769" width="10.77734375" style="169" customWidth="1"/>
    <x:col min="770" max="770" width="3" style="169" customWidth="1"/>
    <x:col min="771" max="771" width="5.109375" style="169" customWidth="1"/>
    <x:col min="772" max="772" width="3" style="169" customWidth="1"/>
    <x:col min="773" max="773" width="5.5546875" style="169" customWidth="1"/>
    <x:col min="774" max="774" width="3" style="169" customWidth="1"/>
    <x:col min="775" max="775" width="4.109375" style="169" customWidth="1"/>
    <x:col min="776" max="776" width="2.77734375" style="169" customWidth="1"/>
    <x:col min="777" max="777" width="5.77734375" style="169" customWidth="1"/>
    <x:col min="778" max="778" width="3.6640625" style="169" customWidth="1"/>
    <x:col min="779" max="779" width="2.77734375" style="169" customWidth="1"/>
    <x:col min="780" max="780" width="5.5546875" style="169" customWidth="1"/>
    <x:col min="781" max="783" width="3.33203125" style="169" customWidth="1"/>
    <x:col min="784" max="784" width="5" style="169" bestFit="1" customWidth="1"/>
    <x:col min="785" max="785" width="2.5546875" style="169" customWidth="1"/>
    <x:col min="786" max="786" width="3.21875" style="169" customWidth="1"/>
    <x:col min="787" max="787" width="3" style="169" customWidth="1"/>
    <x:col min="788" max="788" width="5.5546875" style="169" customWidth="1"/>
    <x:col min="789" max="789" width="3" style="169" customWidth="1"/>
    <x:col min="790" max="790" width="6" style="169" customWidth="1"/>
    <x:col min="791" max="791" width="3.33203125" style="169" customWidth="1"/>
    <x:col min="792" max="792" width="4.6640625" style="169" customWidth="1"/>
    <x:col min="793" max="793" width="3" style="169" customWidth="1"/>
    <x:col min="794" max="794" width="4" style="169" customWidth="1"/>
    <x:col min="795" max="795" width="3.33203125" style="169" customWidth="1"/>
    <x:col min="796" max="796" width="3.6640625" style="169" customWidth="1"/>
    <x:col min="797" max="797" width="3.5546875" style="169" customWidth="1"/>
    <x:col min="798" max="798" width="3.33203125" style="169" customWidth="1"/>
    <x:col min="799" max="799" width="3.77734375" style="169" customWidth="1"/>
    <x:col min="800" max="801" width="3.33203125" style="169" customWidth="1"/>
    <x:col min="802" max="803" width="2.5546875" style="169" customWidth="1"/>
    <x:col min="804" max="804" width="10.77734375" style="169" customWidth="1"/>
    <x:col min="805" max="805" width="3.5546875" style="169" customWidth="1"/>
    <x:col min="806" max="806" width="4.21875" style="169" customWidth="1"/>
    <x:col min="807" max="807" width="3.5546875" style="169" customWidth="1"/>
    <x:col min="808" max="808" width="4.88671875" style="169" customWidth="1"/>
    <x:col min="809" max="809" width="2.77734375" style="169" customWidth="1"/>
    <x:col min="810" max="810" width="3.33203125" style="169" customWidth="1"/>
    <x:col min="811" max="811" width="4.109375" style="169" customWidth="1"/>
    <x:col min="812" max="812" width="4.6640625" style="169" customWidth="1"/>
    <x:col min="813" max="813" width="3.44140625" style="169" customWidth="1"/>
    <x:col min="814" max="814" width="4.109375" style="169" customWidth="1"/>
    <x:col min="815" max="815" width="3.6640625" style="169" customWidth="1"/>
    <x:col min="816" max="816" width="3.77734375" style="169" customWidth="1"/>
    <x:col min="817" max="817" width="3.33203125" style="169" customWidth="1"/>
    <x:col min="818" max="818" width="4" style="169" customWidth="1"/>
    <x:col min="819" max="819" width="3.77734375" style="169" customWidth="1"/>
    <x:col min="820" max="820" width="3.109375" style="169" customWidth="1"/>
    <x:col min="821" max="822" width="3.77734375" style="169" customWidth="1"/>
    <x:col min="823" max="823" width="3.6640625" style="169" customWidth="1"/>
    <x:col min="824" max="824" width="3.5546875" style="169" customWidth="1"/>
    <x:col min="825" max="826" width="3.77734375" style="169" customWidth="1"/>
    <x:col min="827" max="827" width="3.21875" style="169" customWidth="1"/>
    <x:col min="828" max="828" width="3.33203125" style="169" customWidth="1"/>
    <x:col min="829" max="829" width="2.6640625" style="169" customWidth="1"/>
    <x:col min="830" max="830" width="6.44140625" style="169" customWidth="1"/>
    <x:col min="831" max="831" width="2.6640625" style="169" customWidth="1"/>
    <x:col min="832" max="832" width="6.44140625" style="169" customWidth="1"/>
    <x:col min="833" max="833" width="2.6640625" style="169" customWidth="1"/>
    <x:col min="834" max="834" width="6.44140625" style="169" customWidth="1"/>
    <x:col min="835" max="835" width="2.6640625" style="169" customWidth="1"/>
    <x:col min="836" max="836" width="6.44140625" style="169" customWidth="1"/>
    <x:col min="837" max="837" width="10.77734375" style="169" customWidth="1"/>
    <x:col min="838" max="838" width="4.21875" style="169" customWidth="1"/>
    <x:col min="839" max="839" width="3" style="169" customWidth="1"/>
    <x:col min="840" max="841" width="3.21875" style="169" customWidth="1"/>
    <x:col min="842" max="842" width="3.109375" style="169" customWidth="1"/>
    <x:col min="843" max="843" width="4.44140625" style="169" customWidth="1"/>
    <x:col min="844" max="844" width="5.109375" style="169" customWidth="1"/>
    <x:col min="845" max="845" width="5.44140625" style="169" customWidth="1"/>
    <x:col min="846" max="846" width="3.88671875" style="169" customWidth="1"/>
    <x:col min="847" max="847" width="6.88671875" style="169" customWidth="1"/>
    <x:col min="848" max="848" width="4.44140625" style="169" customWidth="1"/>
    <x:col min="849" max="849" width="5.5546875" style="169" customWidth="1"/>
    <x:col min="850" max="850" width="4.33203125" style="169" customWidth="1"/>
    <x:col min="851" max="851" width="3.33203125" style="169" customWidth="1"/>
    <x:col min="852" max="852" width="6.6640625" style="169" customWidth="1"/>
    <x:col min="853" max="853" width="4.44140625" style="169" customWidth="1"/>
    <x:col min="854" max="855" width="4.5546875" style="169" customWidth="1"/>
    <x:col min="856" max="856" width="4.44140625" style="169" customWidth="1"/>
    <x:col min="857" max="858" width="4.33203125" style="169" customWidth="1"/>
    <x:col min="859" max="859" width="3.33203125" style="169" customWidth="1"/>
    <x:col min="860" max="861" width="3.77734375" style="169" customWidth="1"/>
    <x:col min="862" max="862" width="6.21875" style="169" customWidth="1"/>
    <x:col min="863" max="863" width="3.6640625" style="169" customWidth="1"/>
    <x:col min="864" max="864" width="6.6640625" style="169" customWidth="1"/>
    <x:col min="865" max="865" width="4.44140625" style="169" customWidth="1"/>
    <x:col min="866" max="866" width="10.77734375" style="169" customWidth="1"/>
    <x:col min="867" max="869" width="4.44140625" style="169" customWidth="1"/>
    <x:col min="870" max="870" width="3.33203125" style="169" customWidth="1"/>
    <x:col min="871" max="871" width="3.88671875" style="169" customWidth="1"/>
    <x:col min="872" max="872" width="4.21875" style="169" customWidth="1"/>
    <x:col min="873" max="873" width="7.21875" style="169" customWidth="1"/>
    <x:col min="874" max="874" width="4.21875" style="169" customWidth="1"/>
    <x:col min="875" max="875" width="4.5546875" style="169" customWidth="1"/>
    <x:col min="876" max="877" width="4.77734375" style="169" customWidth="1"/>
    <x:col min="878" max="878" width="4.109375" style="169" customWidth="1"/>
    <x:col min="879" max="879" width="5" style="169" customWidth="1"/>
    <x:col min="880" max="1024" width="8.88671875" style="169"/>
    <x:col min="1025" max="1025" width="10.77734375" style="169" customWidth="1"/>
    <x:col min="1026" max="1026" width="3" style="169" customWidth="1"/>
    <x:col min="1027" max="1027" width="5.109375" style="169" customWidth="1"/>
    <x:col min="1028" max="1028" width="3" style="169" customWidth="1"/>
    <x:col min="1029" max="1029" width="5.5546875" style="169" customWidth="1"/>
    <x:col min="1030" max="1030" width="3" style="169" customWidth="1"/>
    <x:col min="1031" max="1031" width="4.109375" style="169" customWidth="1"/>
    <x:col min="1032" max="1032" width="2.77734375" style="169" customWidth="1"/>
    <x:col min="1033" max="1033" width="5.77734375" style="169" customWidth="1"/>
    <x:col min="1034" max="1034" width="3.6640625" style="169" customWidth="1"/>
    <x:col min="1035" max="1035" width="2.77734375" style="169" customWidth="1"/>
    <x:col min="1036" max="1036" width="5.5546875" style="169" customWidth="1"/>
    <x:col min="1037" max="1039" width="3.33203125" style="169" customWidth="1"/>
    <x:col min="1040" max="1040" width="5" style="169" bestFit="1" customWidth="1"/>
    <x:col min="1041" max="1041" width="2.5546875" style="169" customWidth="1"/>
    <x:col min="1042" max="1042" width="3.21875" style="169" customWidth="1"/>
    <x:col min="1043" max="1043" width="3" style="169" customWidth="1"/>
    <x:col min="1044" max="1044" width="5.5546875" style="169" customWidth="1"/>
    <x:col min="1045" max="1045" width="3" style="169" customWidth="1"/>
    <x:col min="1046" max="1046" width="6" style="169" customWidth="1"/>
    <x:col min="1047" max="1047" width="3.33203125" style="169" customWidth="1"/>
    <x:col min="1048" max="1048" width="4.6640625" style="169" customWidth="1"/>
    <x:col min="1049" max="1049" width="3" style="169" customWidth="1"/>
    <x:col min="1050" max="1050" width="4" style="169" customWidth="1"/>
    <x:col min="1051" max="1051" width="3.33203125" style="169" customWidth="1"/>
    <x:col min="1052" max="1052" width="3.6640625" style="169" customWidth="1"/>
    <x:col min="1053" max="1053" width="3.5546875" style="169" customWidth="1"/>
    <x:col min="1054" max="1054" width="3.33203125" style="169" customWidth="1"/>
    <x:col min="1055" max="1055" width="3.77734375" style="169" customWidth="1"/>
    <x:col min="1056" max="1057" width="3.33203125" style="169" customWidth="1"/>
    <x:col min="1058" max="1059" width="2.5546875" style="169" customWidth="1"/>
    <x:col min="1060" max="1060" width="10.77734375" style="169" customWidth="1"/>
    <x:col min="1061" max="1061" width="3.5546875" style="169" customWidth="1"/>
    <x:col min="1062" max="1062" width="4.21875" style="169" customWidth="1"/>
    <x:col min="1063" max="1063" width="3.5546875" style="169" customWidth="1"/>
    <x:col min="1064" max="1064" width="4.88671875" style="169" customWidth="1"/>
    <x:col min="1065" max="1065" width="2.77734375" style="169" customWidth="1"/>
    <x:col min="1066" max="1066" width="3.33203125" style="169" customWidth="1"/>
    <x:col min="1067" max="1067" width="4.109375" style="169" customWidth="1"/>
    <x:col min="1068" max="1068" width="4.6640625" style="169" customWidth="1"/>
    <x:col min="1069" max="1069" width="3.44140625" style="169" customWidth="1"/>
    <x:col min="1070" max="1070" width="4.109375" style="169" customWidth="1"/>
    <x:col min="1071" max="1071" width="3.6640625" style="169" customWidth="1"/>
    <x:col min="1072" max="1072" width="3.77734375" style="169" customWidth="1"/>
    <x:col min="1073" max="1073" width="3.33203125" style="169" customWidth="1"/>
    <x:col min="1074" max="1074" width="4" style="169" customWidth="1"/>
    <x:col min="1075" max="1075" width="3.77734375" style="169" customWidth="1"/>
    <x:col min="1076" max="1076" width="3.109375" style="169" customWidth="1"/>
    <x:col min="1077" max="1078" width="3.77734375" style="169" customWidth="1"/>
    <x:col min="1079" max="1079" width="3.6640625" style="169" customWidth="1"/>
    <x:col min="1080" max="1080" width="3.5546875" style="169" customWidth="1"/>
    <x:col min="1081" max="1082" width="3.77734375" style="169" customWidth="1"/>
    <x:col min="1083" max="1083" width="3.21875" style="169" customWidth="1"/>
    <x:col min="1084" max="1084" width="3.33203125" style="169" customWidth="1"/>
    <x:col min="1085" max="1085" width="2.6640625" style="169" customWidth="1"/>
    <x:col min="1086" max="1086" width="6.44140625" style="169" customWidth="1"/>
    <x:col min="1087" max="1087" width="2.6640625" style="169" customWidth="1"/>
    <x:col min="1088" max="1088" width="6.44140625" style="169" customWidth="1"/>
    <x:col min="1089" max="1089" width="2.6640625" style="169" customWidth="1"/>
    <x:col min="1090" max="1090" width="6.44140625" style="169" customWidth="1"/>
    <x:col min="1091" max="1091" width="2.6640625" style="169" customWidth="1"/>
    <x:col min="1092" max="1092" width="6.44140625" style="169" customWidth="1"/>
    <x:col min="1093" max="1093" width="10.77734375" style="169" customWidth="1"/>
    <x:col min="1094" max="1094" width="4.21875" style="169" customWidth="1"/>
    <x:col min="1095" max="1095" width="3" style="169" customWidth="1"/>
    <x:col min="1096" max="1097" width="3.21875" style="169" customWidth="1"/>
    <x:col min="1098" max="1098" width="3.109375" style="169" customWidth="1"/>
    <x:col min="1099" max="1099" width="4.44140625" style="169" customWidth="1"/>
    <x:col min="1100" max="1100" width="5.109375" style="169" customWidth="1"/>
    <x:col min="1101" max="1101" width="5.44140625" style="169" customWidth="1"/>
    <x:col min="1102" max="1102" width="3.88671875" style="169" customWidth="1"/>
    <x:col min="1103" max="1103" width="6.88671875" style="169" customWidth="1"/>
    <x:col min="1104" max="1104" width="4.44140625" style="169" customWidth="1"/>
    <x:col min="1105" max="1105" width="5.5546875" style="169" customWidth="1"/>
    <x:col min="1106" max="1106" width="4.33203125" style="169" customWidth="1"/>
    <x:col min="1107" max="1107" width="3.33203125" style="169" customWidth="1"/>
    <x:col min="1108" max="1108" width="6.6640625" style="169" customWidth="1"/>
    <x:col min="1109" max="1109" width="4.44140625" style="169" customWidth="1"/>
    <x:col min="1110" max="1111" width="4.5546875" style="169" customWidth="1"/>
    <x:col min="1112" max="1112" width="4.44140625" style="169" customWidth="1"/>
    <x:col min="1113" max="1114" width="4.33203125" style="169" customWidth="1"/>
    <x:col min="1115" max="1115" width="3.33203125" style="169" customWidth="1"/>
    <x:col min="1116" max="1117" width="3.77734375" style="169" customWidth="1"/>
    <x:col min="1118" max="1118" width="6.21875" style="169" customWidth="1"/>
    <x:col min="1119" max="1119" width="3.6640625" style="169" customWidth="1"/>
    <x:col min="1120" max="1120" width="6.6640625" style="169" customWidth="1"/>
    <x:col min="1121" max="1121" width="4.44140625" style="169" customWidth="1"/>
    <x:col min="1122" max="1122" width="10.77734375" style="169" customWidth="1"/>
    <x:col min="1123" max="1125" width="4.44140625" style="169" customWidth="1"/>
    <x:col min="1126" max="1126" width="3.33203125" style="169" customWidth="1"/>
    <x:col min="1127" max="1127" width="3.88671875" style="169" customWidth="1"/>
    <x:col min="1128" max="1128" width="4.21875" style="169" customWidth="1"/>
    <x:col min="1129" max="1129" width="7.21875" style="169" customWidth="1"/>
    <x:col min="1130" max="1130" width="4.21875" style="169" customWidth="1"/>
    <x:col min="1131" max="1131" width="4.5546875" style="169" customWidth="1"/>
    <x:col min="1132" max="1133" width="4.77734375" style="169" customWidth="1"/>
    <x:col min="1134" max="1134" width="4.109375" style="169" customWidth="1"/>
    <x:col min="1135" max="1135" width="5" style="169" customWidth="1"/>
    <x:col min="1136" max="1280" width="8.88671875" style="169"/>
    <x:col min="1281" max="1281" width="10.77734375" style="169" customWidth="1"/>
    <x:col min="1282" max="1282" width="3" style="169" customWidth="1"/>
    <x:col min="1283" max="1283" width="5.109375" style="169" customWidth="1"/>
    <x:col min="1284" max="1284" width="3" style="169" customWidth="1"/>
    <x:col min="1285" max="1285" width="5.5546875" style="169" customWidth="1"/>
    <x:col min="1286" max="1286" width="3" style="169" customWidth="1"/>
    <x:col min="1287" max="1287" width="4.109375" style="169" customWidth="1"/>
    <x:col min="1288" max="1288" width="2.77734375" style="169" customWidth="1"/>
    <x:col min="1289" max="1289" width="5.77734375" style="169" customWidth="1"/>
    <x:col min="1290" max="1290" width="3.6640625" style="169" customWidth="1"/>
    <x:col min="1291" max="1291" width="2.77734375" style="169" customWidth="1"/>
    <x:col min="1292" max="1292" width="5.5546875" style="169" customWidth="1"/>
    <x:col min="1293" max="1295" width="3.33203125" style="169" customWidth="1"/>
    <x:col min="1296" max="1296" width="5" style="169" bestFit="1" customWidth="1"/>
    <x:col min="1297" max="1297" width="2.5546875" style="169" customWidth="1"/>
    <x:col min="1298" max="1298" width="3.21875" style="169" customWidth="1"/>
    <x:col min="1299" max="1299" width="3" style="169" customWidth="1"/>
    <x:col min="1300" max="1300" width="5.5546875" style="169" customWidth="1"/>
    <x:col min="1301" max="1301" width="3" style="169" customWidth="1"/>
    <x:col min="1302" max="1302" width="6" style="169" customWidth="1"/>
    <x:col min="1303" max="1303" width="3.33203125" style="169" customWidth="1"/>
    <x:col min="1304" max="1304" width="4.6640625" style="169" customWidth="1"/>
    <x:col min="1305" max="1305" width="3" style="169" customWidth="1"/>
    <x:col min="1306" max="1306" width="4" style="169" customWidth="1"/>
    <x:col min="1307" max="1307" width="3.33203125" style="169" customWidth="1"/>
    <x:col min="1308" max="1308" width="3.6640625" style="169" customWidth="1"/>
    <x:col min="1309" max="1309" width="3.5546875" style="169" customWidth="1"/>
    <x:col min="1310" max="1310" width="3.33203125" style="169" customWidth="1"/>
    <x:col min="1311" max="1311" width="3.77734375" style="169" customWidth="1"/>
    <x:col min="1312" max="1313" width="3.33203125" style="169" customWidth="1"/>
    <x:col min="1314" max="1315" width="2.5546875" style="169" customWidth="1"/>
    <x:col min="1316" max="1316" width="10.77734375" style="169" customWidth="1"/>
    <x:col min="1317" max="1317" width="3.5546875" style="169" customWidth="1"/>
    <x:col min="1318" max="1318" width="4.21875" style="169" customWidth="1"/>
    <x:col min="1319" max="1319" width="3.5546875" style="169" customWidth="1"/>
    <x:col min="1320" max="1320" width="4.88671875" style="169" customWidth="1"/>
    <x:col min="1321" max="1321" width="2.77734375" style="169" customWidth="1"/>
    <x:col min="1322" max="1322" width="3.33203125" style="169" customWidth="1"/>
    <x:col min="1323" max="1323" width="4.109375" style="169" customWidth="1"/>
    <x:col min="1324" max="1324" width="4.6640625" style="169" customWidth="1"/>
    <x:col min="1325" max="1325" width="3.44140625" style="169" customWidth="1"/>
    <x:col min="1326" max="1326" width="4.109375" style="169" customWidth="1"/>
    <x:col min="1327" max="1327" width="3.6640625" style="169" customWidth="1"/>
    <x:col min="1328" max="1328" width="3.77734375" style="169" customWidth="1"/>
    <x:col min="1329" max="1329" width="3.33203125" style="169" customWidth="1"/>
    <x:col min="1330" max="1330" width="4" style="169" customWidth="1"/>
    <x:col min="1331" max="1331" width="3.77734375" style="169" customWidth="1"/>
    <x:col min="1332" max="1332" width="3.109375" style="169" customWidth="1"/>
    <x:col min="1333" max="1334" width="3.77734375" style="169" customWidth="1"/>
    <x:col min="1335" max="1335" width="3.6640625" style="169" customWidth="1"/>
    <x:col min="1336" max="1336" width="3.5546875" style="169" customWidth="1"/>
    <x:col min="1337" max="1338" width="3.77734375" style="169" customWidth="1"/>
    <x:col min="1339" max="1339" width="3.21875" style="169" customWidth="1"/>
    <x:col min="1340" max="1340" width="3.33203125" style="169" customWidth="1"/>
    <x:col min="1341" max="1341" width="2.6640625" style="169" customWidth="1"/>
    <x:col min="1342" max="1342" width="6.44140625" style="169" customWidth="1"/>
    <x:col min="1343" max="1343" width="2.6640625" style="169" customWidth="1"/>
    <x:col min="1344" max="1344" width="6.44140625" style="169" customWidth="1"/>
    <x:col min="1345" max="1345" width="2.6640625" style="169" customWidth="1"/>
    <x:col min="1346" max="1346" width="6.44140625" style="169" customWidth="1"/>
    <x:col min="1347" max="1347" width="2.6640625" style="169" customWidth="1"/>
    <x:col min="1348" max="1348" width="6.44140625" style="169" customWidth="1"/>
    <x:col min="1349" max="1349" width="10.77734375" style="169" customWidth="1"/>
    <x:col min="1350" max="1350" width="4.21875" style="169" customWidth="1"/>
    <x:col min="1351" max="1351" width="3" style="169" customWidth="1"/>
    <x:col min="1352" max="1353" width="3.21875" style="169" customWidth="1"/>
    <x:col min="1354" max="1354" width="3.109375" style="169" customWidth="1"/>
    <x:col min="1355" max="1355" width="4.44140625" style="169" customWidth="1"/>
    <x:col min="1356" max="1356" width="5.109375" style="169" customWidth="1"/>
    <x:col min="1357" max="1357" width="5.44140625" style="169" customWidth="1"/>
    <x:col min="1358" max="1358" width="3.88671875" style="169" customWidth="1"/>
    <x:col min="1359" max="1359" width="6.88671875" style="169" customWidth="1"/>
    <x:col min="1360" max="1360" width="4.44140625" style="169" customWidth="1"/>
    <x:col min="1361" max="1361" width="5.5546875" style="169" customWidth="1"/>
    <x:col min="1362" max="1362" width="4.33203125" style="169" customWidth="1"/>
    <x:col min="1363" max="1363" width="3.33203125" style="169" customWidth="1"/>
    <x:col min="1364" max="1364" width="6.6640625" style="169" customWidth="1"/>
    <x:col min="1365" max="1365" width="4.44140625" style="169" customWidth="1"/>
    <x:col min="1366" max="1367" width="4.5546875" style="169" customWidth="1"/>
    <x:col min="1368" max="1368" width="4.44140625" style="169" customWidth="1"/>
    <x:col min="1369" max="1370" width="4.33203125" style="169" customWidth="1"/>
    <x:col min="1371" max="1371" width="3.33203125" style="169" customWidth="1"/>
    <x:col min="1372" max="1373" width="3.77734375" style="169" customWidth="1"/>
    <x:col min="1374" max="1374" width="6.21875" style="169" customWidth="1"/>
    <x:col min="1375" max="1375" width="3.6640625" style="169" customWidth="1"/>
    <x:col min="1376" max="1376" width="6.6640625" style="169" customWidth="1"/>
    <x:col min="1377" max="1377" width="4.44140625" style="169" customWidth="1"/>
    <x:col min="1378" max="1378" width="10.77734375" style="169" customWidth="1"/>
    <x:col min="1379" max="1381" width="4.44140625" style="169" customWidth="1"/>
    <x:col min="1382" max="1382" width="3.33203125" style="169" customWidth="1"/>
    <x:col min="1383" max="1383" width="3.88671875" style="169" customWidth="1"/>
    <x:col min="1384" max="1384" width="4.21875" style="169" customWidth="1"/>
    <x:col min="1385" max="1385" width="7.21875" style="169" customWidth="1"/>
    <x:col min="1386" max="1386" width="4.21875" style="169" customWidth="1"/>
    <x:col min="1387" max="1387" width="4.5546875" style="169" customWidth="1"/>
    <x:col min="1388" max="1389" width="4.77734375" style="169" customWidth="1"/>
    <x:col min="1390" max="1390" width="4.109375" style="169" customWidth="1"/>
    <x:col min="1391" max="1391" width="5" style="169" customWidth="1"/>
    <x:col min="1392" max="1536" width="8.88671875" style="169"/>
    <x:col min="1537" max="1537" width="10.77734375" style="169" customWidth="1"/>
    <x:col min="1538" max="1538" width="3" style="169" customWidth="1"/>
    <x:col min="1539" max="1539" width="5.109375" style="169" customWidth="1"/>
    <x:col min="1540" max="1540" width="3" style="169" customWidth="1"/>
    <x:col min="1541" max="1541" width="5.5546875" style="169" customWidth="1"/>
    <x:col min="1542" max="1542" width="3" style="169" customWidth="1"/>
    <x:col min="1543" max="1543" width="4.109375" style="169" customWidth="1"/>
    <x:col min="1544" max="1544" width="2.77734375" style="169" customWidth="1"/>
    <x:col min="1545" max="1545" width="5.77734375" style="169" customWidth="1"/>
    <x:col min="1546" max="1546" width="3.6640625" style="169" customWidth="1"/>
    <x:col min="1547" max="1547" width="2.77734375" style="169" customWidth="1"/>
    <x:col min="1548" max="1548" width="5.5546875" style="169" customWidth="1"/>
    <x:col min="1549" max="1551" width="3.33203125" style="169" customWidth="1"/>
    <x:col min="1552" max="1552" width="5" style="169" bestFit="1" customWidth="1"/>
    <x:col min="1553" max="1553" width="2.5546875" style="169" customWidth="1"/>
    <x:col min="1554" max="1554" width="3.21875" style="169" customWidth="1"/>
    <x:col min="1555" max="1555" width="3" style="169" customWidth="1"/>
    <x:col min="1556" max="1556" width="5.5546875" style="169" customWidth="1"/>
    <x:col min="1557" max="1557" width="3" style="169" customWidth="1"/>
    <x:col min="1558" max="1558" width="6" style="169" customWidth="1"/>
    <x:col min="1559" max="1559" width="3.33203125" style="169" customWidth="1"/>
    <x:col min="1560" max="1560" width="4.6640625" style="169" customWidth="1"/>
    <x:col min="1561" max="1561" width="3" style="169" customWidth="1"/>
    <x:col min="1562" max="1562" width="4" style="169" customWidth="1"/>
    <x:col min="1563" max="1563" width="3.33203125" style="169" customWidth="1"/>
    <x:col min="1564" max="1564" width="3.6640625" style="169" customWidth="1"/>
    <x:col min="1565" max="1565" width="3.5546875" style="169" customWidth="1"/>
    <x:col min="1566" max="1566" width="3.33203125" style="169" customWidth="1"/>
    <x:col min="1567" max="1567" width="3.77734375" style="169" customWidth="1"/>
    <x:col min="1568" max="1569" width="3.33203125" style="169" customWidth="1"/>
    <x:col min="1570" max="1571" width="2.5546875" style="169" customWidth="1"/>
    <x:col min="1572" max="1572" width="10.77734375" style="169" customWidth="1"/>
    <x:col min="1573" max="1573" width="3.5546875" style="169" customWidth="1"/>
    <x:col min="1574" max="1574" width="4.21875" style="169" customWidth="1"/>
    <x:col min="1575" max="1575" width="3.5546875" style="169" customWidth="1"/>
    <x:col min="1576" max="1576" width="4.88671875" style="169" customWidth="1"/>
    <x:col min="1577" max="1577" width="2.77734375" style="169" customWidth="1"/>
    <x:col min="1578" max="1578" width="3.33203125" style="169" customWidth="1"/>
    <x:col min="1579" max="1579" width="4.109375" style="169" customWidth="1"/>
    <x:col min="1580" max="1580" width="4.6640625" style="169" customWidth="1"/>
    <x:col min="1581" max="1581" width="3.44140625" style="169" customWidth="1"/>
    <x:col min="1582" max="1582" width="4.109375" style="169" customWidth="1"/>
    <x:col min="1583" max="1583" width="3.6640625" style="169" customWidth="1"/>
    <x:col min="1584" max="1584" width="3.77734375" style="169" customWidth="1"/>
    <x:col min="1585" max="1585" width="3.33203125" style="169" customWidth="1"/>
    <x:col min="1586" max="1586" width="4" style="169" customWidth="1"/>
    <x:col min="1587" max="1587" width="3.77734375" style="169" customWidth="1"/>
    <x:col min="1588" max="1588" width="3.109375" style="169" customWidth="1"/>
    <x:col min="1589" max="1590" width="3.77734375" style="169" customWidth="1"/>
    <x:col min="1591" max="1591" width="3.6640625" style="169" customWidth="1"/>
    <x:col min="1592" max="1592" width="3.5546875" style="169" customWidth="1"/>
    <x:col min="1593" max="1594" width="3.77734375" style="169" customWidth="1"/>
    <x:col min="1595" max="1595" width="3.21875" style="169" customWidth="1"/>
    <x:col min="1596" max="1596" width="3.33203125" style="169" customWidth="1"/>
    <x:col min="1597" max="1597" width="2.6640625" style="169" customWidth="1"/>
    <x:col min="1598" max="1598" width="6.44140625" style="169" customWidth="1"/>
    <x:col min="1599" max="1599" width="2.6640625" style="169" customWidth="1"/>
    <x:col min="1600" max="1600" width="6.44140625" style="169" customWidth="1"/>
    <x:col min="1601" max="1601" width="2.6640625" style="169" customWidth="1"/>
    <x:col min="1602" max="1602" width="6.44140625" style="169" customWidth="1"/>
    <x:col min="1603" max="1603" width="2.6640625" style="169" customWidth="1"/>
    <x:col min="1604" max="1604" width="6.44140625" style="169" customWidth="1"/>
    <x:col min="1605" max="1605" width="10.77734375" style="169" customWidth="1"/>
    <x:col min="1606" max="1606" width="4.21875" style="169" customWidth="1"/>
    <x:col min="1607" max="1607" width="3" style="169" customWidth="1"/>
    <x:col min="1608" max="1609" width="3.21875" style="169" customWidth="1"/>
    <x:col min="1610" max="1610" width="3.109375" style="169" customWidth="1"/>
    <x:col min="1611" max="1611" width="4.44140625" style="169" customWidth="1"/>
    <x:col min="1612" max="1612" width="5.109375" style="169" customWidth="1"/>
    <x:col min="1613" max="1613" width="5.44140625" style="169" customWidth="1"/>
    <x:col min="1614" max="1614" width="3.88671875" style="169" customWidth="1"/>
    <x:col min="1615" max="1615" width="6.88671875" style="169" customWidth="1"/>
    <x:col min="1616" max="1616" width="4.44140625" style="169" customWidth="1"/>
    <x:col min="1617" max="1617" width="5.5546875" style="169" customWidth="1"/>
    <x:col min="1618" max="1618" width="4.33203125" style="169" customWidth="1"/>
    <x:col min="1619" max="1619" width="3.33203125" style="169" customWidth="1"/>
    <x:col min="1620" max="1620" width="6.6640625" style="169" customWidth="1"/>
    <x:col min="1621" max="1621" width="4.44140625" style="169" customWidth="1"/>
    <x:col min="1622" max="1623" width="4.5546875" style="169" customWidth="1"/>
    <x:col min="1624" max="1624" width="4.44140625" style="169" customWidth="1"/>
    <x:col min="1625" max="1626" width="4.33203125" style="169" customWidth="1"/>
    <x:col min="1627" max="1627" width="3.33203125" style="169" customWidth="1"/>
    <x:col min="1628" max="1629" width="3.77734375" style="169" customWidth="1"/>
    <x:col min="1630" max="1630" width="6.21875" style="169" customWidth="1"/>
    <x:col min="1631" max="1631" width="3.6640625" style="169" customWidth="1"/>
    <x:col min="1632" max="1632" width="6.6640625" style="169" customWidth="1"/>
    <x:col min="1633" max="1633" width="4.44140625" style="169" customWidth="1"/>
    <x:col min="1634" max="1634" width="10.77734375" style="169" customWidth="1"/>
    <x:col min="1635" max="1637" width="4.44140625" style="169" customWidth="1"/>
    <x:col min="1638" max="1638" width="3.33203125" style="169" customWidth="1"/>
    <x:col min="1639" max="1639" width="3.88671875" style="169" customWidth="1"/>
    <x:col min="1640" max="1640" width="4.21875" style="169" customWidth="1"/>
    <x:col min="1641" max="1641" width="7.21875" style="169" customWidth="1"/>
    <x:col min="1642" max="1642" width="4.21875" style="169" customWidth="1"/>
    <x:col min="1643" max="1643" width="4.5546875" style="169" customWidth="1"/>
    <x:col min="1644" max="1645" width="4.77734375" style="169" customWidth="1"/>
    <x:col min="1646" max="1646" width="4.109375" style="169" customWidth="1"/>
    <x:col min="1647" max="1647" width="5" style="169" customWidth="1"/>
    <x:col min="1648" max="1792" width="8.88671875" style="169"/>
    <x:col min="1793" max="1793" width="10.77734375" style="169" customWidth="1"/>
    <x:col min="1794" max="1794" width="3" style="169" customWidth="1"/>
    <x:col min="1795" max="1795" width="5.109375" style="169" customWidth="1"/>
    <x:col min="1796" max="1796" width="3" style="169" customWidth="1"/>
    <x:col min="1797" max="1797" width="5.5546875" style="169" customWidth="1"/>
    <x:col min="1798" max="1798" width="3" style="169" customWidth="1"/>
    <x:col min="1799" max="1799" width="4.109375" style="169" customWidth="1"/>
    <x:col min="1800" max="1800" width="2.77734375" style="169" customWidth="1"/>
    <x:col min="1801" max="1801" width="5.77734375" style="169" customWidth="1"/>
    <x:col min="1802" max="1802" width="3.6640625" style="169" customWidth="1"/>
    <x:col min="1803" max="1803" width="2.77734375" style="169" customWidth="1"/>
    <x:col min="1804" max="1804" width="5.5546875" style="169" customWidth="1"/>
    <x:col min="1805" max="1807" width="3.33203125" style="169" customWidth="1"/>
    <x:col min="1808" max="1808" width="5" style="169" bestFit="1" customWidth="1"/>
    <x:col min="1809" max="1809" width="2.5546875" style="169" customWidth="1"/>
    <x:col min="1810" max="1810" width="3.21875" style="169" customWidth="1"/>
    <x:col min="1811" max="1811" width="3" style="169" customWidth="1"/>
    <x:col min="1812" max="1812" width="5.5546875" style="169" customWidth="1"/>
    <x:col min="1813" max="1813" width="3" style="169" customWidth="1"/>
    <x:col min="1814" max="1814" width="6" style="169" customWidth="1"/>
    <x:col min="1815" max="1815" width="3.33203125" style="169" customWidth="1"/>
    <x:col min="1816" max="1816" width="4.6640625" style="169" customWidth="1"/>
    <x:col min="1817" max="1817" width="3" style="169" customWidth="1"/>
    <x:col min="1818" max="1818" width="4" style="169" customWidth="1"/>
    <x:col min="1819" max="1819" width="3.33203125" style="169" customWidth="1"/>
    <x:col min="1820" max="1820" width="3.6640625" style="169" customWidth="1"/>
    <x:col min="1821" max="1821" width="3.5546875" style="169" customWidth="1"/>
    <x:col min="1822" max="1822" width="3.33203125" style="169" customWidth="1"/>
    <x:col min="1823" max="1823" width="3.77734375" style="169" customWidth="1"/>
    <x:col min="1824" max="1825" width="3.33203125" style="169" customWidth="1"/>
    <x:col min="1826" max="1827" width="2.5546875" style="169" customWidth="1"/>
    <x:col min="1828" max="1828" width="10.77734375" style="169" customWidth="1"/>
    <x:col min="1829" max="1829" width="3.5546875" style="169" customWidth="1"/>
    <x:col min="1830" max="1830" width="4.21875" style="169" customWidth="1"/>
    <x:col min="1831" max="1831" width="3.5546875" style="169" customWidth="1"/>
    <x:col min="1832" max="1832" width="4.88671875" style="169" customWidth="1"/>
    <x:col min="1833" max="1833" width="2.77734375" style="169" customWidth="1"/>
    <x:col min="1834" max="1834" width="3.33203125" style="169" customWidth="1"/>
    <x:col min="1835" max="1835" width="4.109375" style="169" customWidth="1"/>
    <x:col min="1836" max="1836" width="4.6640625" style="169" customWidth="1"/>
    <x:col min="1837" max="1837" width="3.44140625" style="169" customWidth="1"/>
    <x:col min="1838" max="1838" width="4.109375" style="169" customWidth="1"/>
    <x:col min="1839" max="1839" width="3.6640625" style="169" customWidth="1"/>
    <x:col min="1840" max="1840" width="3.77734375" style="169" customWidth="1"/>
    <x:col min="1841" max="1841" width="3.33203125" style="169" customWidth="1"/>
    <x:col min="1842" max="1842" width="4" style="169" customWidth="1"/>
    <x:col min="1843" max="1843" width="3.77734375" style="169" customWidth="1"/>
    <x:col min="1844" max="1844" width="3.109375" style="169" customWidth="1"/>
    <x:col min="1845" max="1846" width="3.77734375" style="169" customWidth="1"/>
    <x:col min="1847" max="1847" width="3.6640625" style="169" customWidth="1"/>
    <x:col min="1848" max="1848" width="3.5546875" style="169" customWidth="1"/>
    <x:col min="1849" max="1850" width="3.77734375" style="169" customWidth="1"/>
    <x:col min="1851" max="1851" width="3.21875" style="169" customWidth="1"/>
    <x:col min="1852" max="1852" width="3.33203125" style="169" customWidth="1"/>
    <x:col min="1853" max="1853" width="2.6640625" style="169" customWidth="1"/>
    <x:col min="1854" max="1854" width="6.44140625" style="169" customWidth="1"/>
    <x:col min="1855" max="1855" width="2.6640625" style="169" customWidth="1"/>
    <x:col min="1856" max="1856" width="6.44140625" style="169" customWidth="1"/>
    <x:col min="1857" max="1857" width="2.6640625" style="169" customWidth="1"/>
    <x:col min="1858" max="1858" width="6.44140625" style="169" customWidth="1"/>
    <x:col min="1859" max="1859" width="2.6640625" style="169" customWidth="1"/>
    <x:col min="1860" max="1860" width="6.44140625" style="169" customWidth="1"/>
    <x:col min="1861" max="1861" width="10.77734375" style="169" customWidth="1"/>
    <x:col min="1862" max="1862" width="4.21875" style="169" customWidth="1"/>
    <x:col min="1863" max="1863" width="3" style="169" customWidth="1"/>
    <x:col min="1864" max="1865" width="3.21875" style="169" customWidth="1"/>
    <x:col min="1866" max="1866" width="3.109375" style="169" customWidth="1"/>
    <x:col min="1867" max="1867" width="4.44140625" style="169" customWidth="1"/>
    <x:col min="1868" max="1868" width="5.109375" style="169" customWidth="1"/>
    <x:col min="1869" max="1869" width="5.44140625" style="169" customWidth="1"/>
    <x:col min="1870" max="1870" width="3.88671875" style="169" customWidth="1"/>
    <x:col min="1871" max="1871" width="6.88671875" style="169" customWidth="1"/>
    <x:col min="1872" max="1872" width="4.44140625" style="169" customWidth="1"/>
    <x:col min="1873" max="1873" width="5.5546875" style="169" customWidth="1"/>
    <x:col min="1874" max="1874" width="4.33203125" style="169" customWidth="1"/>
    <x:col min="1875" max="1875" width="3.33203125" style="169" customWidth="1"/>
    <x:col min="1876" max="1876" width="6.6640625" style="169" customWidth="1"/>
    <x:col min="1877" max="1877" width="4.44140625" style="169" customWidth="1"/>
    <x:col min="1878" max="1879" width="4.5546875" style="169" customWidth="1"/>
    <x:col min="1880" max="1880" width="4.44140625" style="169" customWidth="1"/>
    <x:col min="1881" max="1882" width="4.33203125" style="169" customWidth="1"/>
    <x:col min="1883" max="1883" width="3.33203125" style="169" customWidth="1"/>
    <x:col min="1884" max="1885" width="3.77734375" style="169" customWidth="1"/>
    <x:col min="1886" max="1886" width="6.21875" style="169" customWidth="1"/>
    <x:col min="1887" max="1887" width="3.6640625" style="169" customWidth="1"/>
    <x:col min="1888" max="1888" width="6.6640625" style="169" customWidth="1"/>
    <x:col min="1889" max="1889" width="4.44140625" style="169" customWidth="1"/>
    <x:col min="1890" max="1890" width="10.77734375" style="169" customWidth="1"/>
    <x:col min="1891" max="1893" width="4.44140625" style="169" customWidth="1"/>
    <x:col min="1894" max="1894" width="3.33203125" style="169" customWidth="1"/>
    <x:col min="1895" max="1895" width="3.88671875" style="169" customWidth="1"/>
    <x:col min="1896" max="1896" width="4.21875" style="169" customWidth="1"/>
    <x:col min="1897" max="1897" width="7.21875" style="169" customWidth="1"/>
    <x:col min="1898" max="1898" width="4.21875" style="169" customWidth="1"/>
    <x:col min="1899" max="1899" width="4.5546875" style="169" customWidth="1"/>
    <x:col min="1900" max="1901" width="4.77734375" style="169" customWidth="1"/>
    <x:col min="1902" max="1902" width="4.109375" style="169" customWidth="1"/>
    <x:col min="1903" max="1903" width="5" style="169" customWidth="1"/>
    <x:col min="1904" max="2048" width="8.88671875" style="169"/>
    <x:col min="2049" max="2049" width="10.77734375" style="169" customWidth="1"/>
    <x:col min="2050" max="2050" width="3" style="169" customWidth="1"/>
    <x:col min="2051" max="2051" width="5.109375" style="169" customWidth="1"/>
    <x:col min="2052" max="2052" width="3" style="169" customWidth="1"/>
    <x:col min="2053" max="2053" width="5.5546875" style="169" customWidth="1"/>
    <x:col min="2054" max="2054" width="3" style="169" customWidth="1"/>
    <x:col min="2055" max="2055" width="4.109375" style="169" customWidth="1"/>
    <x:col min="2056" max="2056" width="2.77734375" style="169" customWidth="1"/>
    <x:col min="2057" max="2057" width="5.77734375" style="169" customWidth="1"/>
    <x:col min="2058" max="2058" width="3.6640625" style="169" customWidth="1"/>
    <x:col min="2059" max="2059" width="2.77734375" style="169" customWidth="1"/>
    <x:col min="2060" max="2060" width="5.5546875" style="169" customWidth="1"/>
    <x:col min="2061" max="2063" width="3.33203125" style="169" customWidth="1"/>
    <x:col min="2064" max="2064" width="5" style="169" bestFit="1" customWidth="1"/>
    <x:col min="2065" max="2065" width="2.5546875" style="169" customWidth="1"/>
    <x:col min="2066" max="2066" width="3.21875" style="169" customWidth="1"/>
    <x:col min="2067" max="2067" width="3" style="169" customWidth="1"/>
    <x:col min="2068" max="2068" width="5.5546875" style="169" customWidth="1"/>
    <x:col min="2069" max="2069" width="3" style="169" customWidth="1"/>
    <x:col min="2070" max="2070" width="6" style="169" customWidth="1"/>
    <x:col min="2071" max="2071" width="3.33203125" style="169" customWidth="1"/>
    <x:col min="2072" max="2072" width="4.6640625" style="169" customWidth="1"/>
    <x:col min="2073" max="2073" width="3" style="169" customWidth="1"/>
    <x:col min="2074" max="2074" width="4" style="169" customWidth="1"/>
    <x:col min="2075" max="2075" width="3.33203125" style="169" customWidth="1"/>
    <x:col min="2076" max="2076" width="3.6640625" style="169" customWidth="1"/>
    <x:col min="2077" max="2077" width="3.5546875" style="169" customWidth="1"/>
    <x:col min="2078" max="2078" width="3.33203125" style="169" customWidth="1"/>
    <x:col min="2079" max="2079" width="3.77734375" style="169" customWidth="1"/>
    <x:col min="2080" max="2081" width="3.33203125" style="169" customWidth="1"/>
    <x:col min="2082" max="2083" width="2.5546875" style="169" customWidth="1"/>
    <x:col min="2084" max="2084" width="10.77734375" style="169" customWidth="1"/>
    <x:col min="2085" max="2085" width="3.5546875" style="169" customWidth="1"/>
    <x:col min="2086" max="2086" width="4.21875" style="169" customWidth="1"/>
    <x:col min="2087" max="2087" width="3.5546875" style="169" customWidth="1"/>
    <x:col min="2088" max="2088" width="4.88671875" style="169" customWidth="1"/>
    <x:col min="2089" max="2089" width="2.77734375" style="169" customWidth="1"/>
    <x:col min="2090" max="2090" width="3.33203125" style="169" customWidth="1"/>
    <x:col min="2091" max="2091" width="4.109375" style="169" customWidth="1"/>
    <x:col min="2092" max="2092" width="4.6640625" style="169" customWidth="1"/>
    <x:col min="2093" max="2093" width="3.44140625" style="169" customWidth="1"/>
    <x:col min="2094" max="2094" width="4.109375" style="169" customWidth="1"/>
    <x:col min="2095" max="2095" width="3.6640625" style="169" customWidth="1"/>
    <x:col min="2096" max="2096" width="3.77734375" style="169" customWidth="1"/>
    <x:col min="2097" max="2097" width="3.33203125" style="169" customWidth="1"/>
    <x:col min="2098" max="2098" width="4" style="169" customWidth="1"/>
    <x:col min="2099" max="2099" width="3.77734375" style="169" customWidth="1"/>
    <x:col min="2100" max="2100" width="3.109375" style="169" customWidth="1"/>
    <x:col min="2101" max="2102" width="3.77734375" style="169" customWidth="1"/>
    <x:col min="2103" max="2103" width="3.6640625" style="169" customWidth="1"/>
    <x:col min="2104" max="2104" width="3.5546875" style="169" customWidth="1"/>
    <x:col min="2105" max="2106" width="3.77734375" style="169" customWidth="1"/>
    <x:col min="2107" max="2107" width="3.21875" style="169" customWidth="1"/>
    <x:col min="2108" max="2108" width="3.33203125" style="169" customWidth="1"/>
    <x:col min="2109" max="2109" width="2.6640625" style="169" customWidth="1"/>
    <x:col min="2110" max="2110" width="6.44140625" style="169" customWidth="1"/>
    <x:col min="2111" max="2111" width="2.6640625" style="169" customWidth="1"/>
    <x:col min="2112" max="2112" width="6.44140625" style="169" customWidth="1"/>
    <x:col min="2113" max="2113" width="2.6640625" style="169" customWidth="1"/>
    <x:col min="2114" max="2114" width="6.44140625" style="169" customWidth="1"/>
    <x:col min="2115" max="2115" width="2.6640625" style="169" customWidth="1"/>
    <x:col min="2116" max="2116" width="6.44140625" style="169" customWidth="1"/>
    <x:col min="2117" max="2117" width="10.77734375" style="169" customWidth="1"/>
    <x:col min="2118" max="2118" width="4.21875" style="169" customWidth="1"/>
    <x:col min="2119" max="2119" width="3" style="169" customWidth="1"/>
    <x:col min="2120" max="2121" width="3.21875" style="169" customWidth="1"/>
    <x:col min="2122" max="2122" width="3.109375" style="169" customWidth="1"/>
    <x:col min="2123" max="2123" width="4.44140625" style="169" customWidth="1"/>
    <x:col min="2124" max="2124" width="5.109375" style="169" customWidth="1"/>
    <x:col min="2125" max="2125" width="5.44140625" style="169" customWidth="1"/>
    <x:col min="2126" max="2126" width="3.88671875" style="169" customWidth="1"/>
    <x:col min="2127" max="2127" width="6.88671875" style="169" customWidth="1"/>
    <x:col min="2128" max="2128" width="4.44140625" style="169" customWidth="1"/>
    <x:col min="2129" max="2129" width="5.5546875" style="169" customWidth="1"/>
    <x:col min="2130" max="2130" width="4.33203125" style="169" customWidth="1"/>
    <x:col min="2131" max="2131" width="3.33203125" style="169" customWidth="1"/>
    <x:col min="2132" max="2132" width="6.6640625" style="169" customWidth="1"/>
    <x:col min="2133" max="2133" width="4.44140625" style="169" customWidth="1"/>
    <x:col min="2134" max="2135" width="4.5546875" style="169" customWidth="1"/>
    <x:col min="2136" max="2136" width="4.44140625" style="169" customWidth="1"/>
    <x:col min="2137" max="2138" width="4.33203125" style="169" customWidth="1"/>
    <x:col min="2139" max="2139" width="3.33203125" style="169" customWidth="1"/>
    <x:col min="2140" max="2141" width="3.77734375" style="169" customWidth="1"/>
    <x:col min="2142" max="2142" width="6.21875" style="169" customWidth="1"/>
    <x:col min="2143" max="2143" width="3.6640625" style="169" customWidth="1"/>
    <x:col min="2144" max="2144" width="6.6640625" style="169" customWidth="1"/>
    <x:col min="2145" max="2145" width="4.44140625" style="169" customWidth="1"/>
    <x:col min="2146" max="2146" width="10.77734375" style="169" customWidth="1"/>
    <x:col min="2147" max="2149" width="4.44140625" style="169" customWidth="1"/>
    <x:col min="2150" max="2150" width="3.33203125" style="169" customWidth="1"/>
    <x:col min="2151" max="2151" width="3.88671875" style="169" customWidth="1"/>
    <x:col min="2152" max="2152" width="4.21875" style="169" customWidth="1"/>
    <x:col min="2153" max="2153" width="7.21875" style="169" customWidth="1"/>
    <x:col min="2154" max="2154" width="4.21875" style="169" customWidth="1"/>
    <x:col min="2155" max="2155" width="4.5546875" style="169" customWidth="1"/>
    <x:col min="2156" max="2157" width="4.77734375" style="169" customWidth="1"/>
    <x:col min="2158" max="2158" width="4.109375" style="169" customWidth="1"/>
    <x:col min="2159" max="2159" width="5" style="169" customWidth="1"/>
    <x:col min="2160" max="2304" width="8.88671875" style="169"/>
    <x:col min="2305" max="2305" width="10.77734375" style="169" customWidth="1"/>
    <x:col min="2306" max="2306" width="3" style="169" customWidth="1"/>
    <x:col min="2307" max="2307" width="5.109375" style="169" customWidth="1"/>
    <x:col min="2308" max="2308" width="3" style="169" customWidth="1"/>
    <x:col min="2309" max="2309" width="5.5546875" style="169" customWidth="1"/>
    <x:col min="2310" max="2310" width="3" style="169" customWidth="1"/>
    <x:col min="2311" max="2311" width="4.109375" style="169" customWidth="1"/>
    <x:col min="2312" max="2312" width="2.77734375" style="169" customWidth="1"/>
    <x:col min="2313" max="2313" width="5.77734375" style="169" customWidth="1"/>
    <x:col min="2314" max="2314" width="3.6640625" style="169" customWidth="1"/>
    <x:col min="2315" max="2315" width="2.77734375" style="169" customWidth="1"/>
    <x:col min="2316" max="2316" width="5.5546875" style="169" customWidth="1"/>
    <x:col min="2317" max="2319" width="3.33203125" style="169" customWidth="1"/>
    <x:col min="2320" max="2320" width="5" style="169" bestFit="1" customWidth="1"/>
    <x:col min="2321" max="2321" width="2.5546875" style="169" customWidth="1"/>
    <x:col min="2322" max="2322" width="3.21875" style="169" customWidth="1"/>
    <x:col min="2323" max="2323" width="3" style="169" customWidth="1"/>
    <x:col min="2324" max="2324" width="5.5546875" style="169" customWidth="1"/>
    <x:col min="2325" max="2325" width="3" style="169" customWidth="1"/>
    <x:col min="2326" max="2326" width="6" style="169" customWidth="1"/>
    <x:col min="2327" max="2327" width="3.33203125" style="169" customWidth="1"/>
    <x:col min="2328" max="2328" width="4.6640625" style="169" customWidth="1"/>
    <x:col min="2329" max="2329" width="3" style="169" customWidth="1"/>
    <x:col min="2330" max="2330" width="4" style="169" customWidth="1"/>
    <x:col min="2331" max="2331" width="3.33203125" style="169" customWidth="1"/>
    <x:col min="2332" max="2332" width="3.6640625" style="169" customWidth="1"/>
    <x:col min="2333" max="2333" width="3.5546875" style="169" customWidth="1"/>
    <x:col min="2334" max="2334" width="3.33203125" style="169" customWidth="1"/>
    <x:col min="2335" max="2335" width="3.77734375" style="169" customWidth="1"/>
    <x:col min="2336" max="2337" width="3.33203125" style="169" customWidth="1"/>
    <x:col min="2338" max="2339" width="2.5546875" style="169" customWidth="1"/>
    <x:col min="2340" max="2340" width="10.77734375" style="169" customWidth="1"/>
    <x:col min="2341" max="2341" width="3.5546875" style="169" customWidth="1"/>
    <x:col min="2342" max="2342" width="4.21875" style="169" customWidth="1"/>
    <x:col min="2343" max="2343" width="3.5546875" style="169" customWidth="1"/>
    <x:col min="2344" max="2344" width="4.88671875" style="169" customWidth="1"/>
    <x:col min="2345" max="2345" width="2.77734375" style="169" customWidth="1"/>
    <x:col min="2346" max="2346" width="3.33203125" style="169" customWidth="1"/>
    <x:col min="2347" max="2347" width="4.109375" style="169" customWidth="1"/>
    <x:col min="2348" max="2348" width="4.6640625" style="169" customWidth="1"/>
    <x:col min="2349" max="2349" width="3.44140625" style="169" customWidth="1"/>
    <x:col min="2350" max="2350" width="4.109375" style="169" customWidth="1"/>
    <x:col min="2351" max="2351" width="3.6640625" style="169" customWidth="1"/>
    <x:col min="2352" max="2352" width="3.77734375" style="169" customWidth="1"/>
    <x:col min="2353" max="2353" width="3.33203125" style="169" customWidth="1"/>
    <x:col min="2354" max="2354" width="4" style="169" customWidth="1"/>
    <x:col min="2355" max="2355" width="3.77734375" style="169" customWidth="1"/>
    <x:col min="2356" max="2356" width="3.109375" style="169" customWidth="1"/>
    <x:col min="2357" max="2358" width="3.77734375" style="169" customWidth="1"/>
    <x:col min="2359" max="2359" width="3.6640625" style="169" customWidth="1"/>
    <x:col min="2360" max="2360" width="3.5546875" style="169" customWidth="1"/>
    <x:col min="2361" max="2362" width="3.77734375" style="169" customWidth="1"/>
    <x:col min="2363" max="2363" width="3.21875" style="169" customWidth="1"/>
    <x:col min="2364" max="2364" width="3.33203125" style="169" customWidth="1"/>
    <x:col min="2365" max="2365" width="2.6640625" style="169" customWidth="1"/>
    <x:col min="2366" max="2366" width="6.44140625" style="169" customWidth="1"/>
    <x:col min="2367" max="2367" width="2.6640625" style="169" customWidth="1"/>
    <x:col min="2368" max="2368" width="6.44140625" style="169" customWidth="1"/>
    <x:col min="2369" max="2369" width="2.6640625" style="169" customWidth="1"/>
    <x:col min="2370" max="2370" width="6.44140625" style="169" customWidth="1"/>
    <x:col min="2371" max="2371" width="2.6640625" style="169" customWidth="1"/>
    <x:col min="2372" max="2372" width="6.44140625" style="169" customWidth="1"/>
    <x:col min="2373" max="2373" width="10.77734375" style="169" customWidth="1"/>
    <x:col min="2374" max="2374" width="4.21875" style="169" customWidth="1"/>
    <x:col min="2375" max="2375" width="3" style="169" customWidth="1"/>
    <x:col min="2376" max="2377" width="3.21875" style="169" customWidth="1"/>
    <x:col min="2378" max="2378" width="3.109375" style="169" customWidth="1"/>
    <x:col min="2379" max="2379" width="4.44140625" style="169" customWidth="1"/>
    <x:col min="2380" max="2380" width="5.109375" style="169" customWidth="1"/>
    <x:col min="2381" max="2381" width="5.44140625" style="169" customWidth="1"/>
    <x:col min="2382" max="2382" width="3.88671875" style="169" customWidth="1"/>
    <x:col min="2383" max="2383" width="6.88671875" style="169" customWidth="1"/>
    <x:col min="2384" max="2384" width="4.44140625" style="169" customWidth="1"/>
    <x:col min="2385" max="2385" width="5.5546875" style="169" customWidth="1"/>
    <x:col min="2386" max="2386" width="4.33203125" style="169" customWidth="1"/>
    <x:col min="2387" max="2387" width="3.33203125" style="169" customWidth="1"/>
    <x:col min="2388" max="2388" width="6.6640625" style="169" customWidth="1"/>
    <x:col min="2389" max="2389" width="4.44140625" style="169" customWidth="1"/>
    <x:col min="2390" max="2391" width="4.5546875" style="169" customWidth="1"/>
    <x:col min="2392" max="2392" width="4.44140625" style="169" customWidth="1"/>
    <x:col min="2393" max="2394" width="4.33203125" style="169" customWidth="1"/>
    <x:col min="2395" max="2395" width="3.33203125" style="169" customWidth="1"/>
    <x:col min="2396" max="2397" width="3.77734375" style="169" customWidth="1"/>
    <x:col min="2398" max="2398" width="6.21875" style="169" customWidth="1"/>
    <x:col min="2399" max="2399" width="3.6640625" style="169" customWidth="1"/>
    <x:col min="2400" max="2400" width="6.6640625" style="169" customWidth="1"/>
    <x:col min="2401" max="2401" width="4.44140625" style="169" customWidth="1"/>
    <x:col min="2402" max="2402" width="10.77734375" style="169" customWidth="1"/>
    <x:col min="2403" max="2405" width="4.44140625" style="169" customWidth="1"/>
    <x:col min="2406" max="2406" width="3.33203125" style="169" customWidth="1"/>
    <x:col min="2407" max="2407" width="3.88671875" style="169" customWidth="1"/>
    <x:col min="2408" max="2408" width="4.21875" style="169" customWidth="1"/>
    <x:col min="2409" max="2409" width="7.21875" style="169" customWidth="1"/>
    <x:col min="2410" max="2410" width="4.21875" style="169" customWidth="1"/>
    <x:col min="2411" max="2411" width="4.5546875" style="169" customWidth="1"/>
    <x:col min="2412" max="2413" width="4.77734375" style="169" customWidth="1"/>
    <x:col min="2414" max="2414" width="4.109375" style="169" customWidth="1"/>
    <x:col min="2415" max="2415" width="5" style="169" customWidth="1"/>
    <x:col min="2416" max="2560" width="8.88671875" style="169"/>
    <x:col min="2561" max="2561" width="10.77734375" style="169" customWidth="1"/>
    <x:col min="2562" max="2562" width="3" style="169" customWidth="1"/>
    <x:col min="2563" max="2563" width="5.109375" style="169" customWidth="1"/>
    <x:col min="2564" max="2564" width="3" style="169" customWidth="1"/>
    <x:col min="2565" max="2565" width="5.5546875" style="169" customWidth="1"/>
    <x:col min="2566" max="2566" width="3" style="169" customWidth="1"/>
    <x:col min="2567" max="2567" width="4.109375" style="169" customWidth="1"/>
    <x:col min="2568" max="2568" width="2.77734375" style="169" customWidth="1"/>
    <x:col min="2569" max="2569" width="5.77734375" style="169" customWidth="1"/>
    <x:col min="2570" max="2570" width="3.6640625" style="169" customWidth="1"/>
    <x:col min="2571" max="2571" width="2.77734375" style="169" customWidth="1"/>
    <x:col min="2572" max="2572" width="5.5546875" style="169" customWidth="1"/>
    <x:col min="2573" max="2575" width="3.33203125" style="169" customWidth="1"/>
    <x:col min="2576" max="2576" width="5" style="169" bestFit="1" customWidth="1"/>
    <x:col min="2577" max="2577" width="2.5546875" style="169" customWidth="1"/>
    <x:col min="2578" max="2578" width="3.21875" style="169" customWidth="1"/>
    <x:col min="2579" max="2579" width="3" style="169" customWidth="1"/>
    <x:col min="2580" max="2580" width="5.5546875" style="169" customWidth="1"/>
    <x:col min="2581" max="2581" width="3" style="169" customWidth="1"/>
    <x:col min="2582" max="2582" width="6" style="169" customWidth="1"/>
    <x:col min="2583" max="2583" width="3.33203125" style="169" customWidth="1"/>
    <x:col min="2584" max="2584" width="4.6640625" style="169" customWidth="1"/>
    <x:col min="2585" max="2585" width="3" style="169" customWidth="1"/>
    <x:col min="2586" max="2586" width="4" style="169" customWidth="1"/>
    <x:col min="2587" max="2587" width="3.33203125" style="169" customWidth="1"/>
    <x:col min="2588" max="2588" width="3.6640625" style="169" customWidth="1"/>
    <x:col min="2589" max="2589" width="3.5546875" style="169" customWidth="1"/>
    <x:col min="2590" max="2590" width="3.33203125" style="169" customWidth="1"/>
    <x:col min="2591" max="2591" width="3.77734375" style="169" customWidth="1"/>
    <x:col min="2592" max="2593" width="3.33203125" style="169" customWidth="1"/>
    <x:col min="2594" max="2595" width="2.5546875" style="169" customWidth="1"/>
    <x:col min="2596" max="2596" width="10.77734375" style="169" customWidth="1"/>
    <x:col min="2597" max="2597" width="3.5546875" style="169" customWidth="1"/>
    <x:col min="2598" max="2598" width="4.21875" style="169" customWidth="1"/>
    <x:col min="2599" max="2599" width="3.5546875" style="169" customWidth="1"/>
    <x:col min="2600" max="2600" width="4.88671875" style="169" customWidth="1"/>
    <x:col min="2601" max="2601" width="2.77734375" style="169" customWidth="1"/>
    <x:col min="2602" max="2602" width="3.33203125" style="169" customWidth="1"/>
    <x:col min="2603" max="2603" width="4.109375" style="169" customWidth="1"/>
    <x:col min="2604" max="2604" width="4.6640625" style="169" customWidth="1"/>
    <x:col min="2605" max="2605" width="3.44140625" style="169" customWidth="1"/>
    <x:col min="2606" max="2606" width="4.109375" style="169" customWidth="1"/>
    <x:col min="2607" max="2607" width="3.6640625" style="169" customWidth="1"/>
    <x:col min="2608" max="2608" width="3.77734375" style="169" customWidth="1"/>
    <x:col min="2609" max="2609" width="3.33203125" style="169" customWidth="1"/>
    <x:col min="2610" max="2610" width="4" style="169" customWidth="1"/>
    <x:col min="2611" max="2611" width="3.77734375" style="169" customWidth="1"/>
    <x:col min="2612" max="2612" width="3.109375" style="169" customWidth="1"/>
    <x:col min="2613" max="2614" width="3.77734375" style="169" customWidth="1"/>
    <x:col min="2615" max="2615" width="3.6640625" style="169" customWidth="1"/>
    <x:col min="2616" max="2616" width="3.5546875" style="169" customWidth="1"/>
    <x:col min="2617" max="2618" width="3.77734375" style="169" customWidth="1"/>
    <x:col min="2619" max="2619" width="3.21875" style="169" customWidth="1"/>
    <x:col min="2620" max="2620" width="3.33203125" style="169" customWidth="1"/>
    <x:col min="2621" max="2621" width="2.6640625" style="169" customWidth="1"/>
    <x:col min="2622" max="2622" width="6.44140625" style="169" customWidth="1"/>
    <x:col min="2623" max="2623" width="2.6640625" style="169" customWidth="1"/>
    <x:col min="2624" max="2624" width="6.44140625" style="169" customWidth="1"/>
    <x:col min="2625" max="2625" width="2.6640625" style="169" customWidth="1"/>
    <x:col min="2626" max="2626" width="6.44140625" style="169" customWidth="1"/>
    <x:col min="2627" max="2627" width="2.6640625" style="169" customWidth="1"/>
    <x:col min="2628" max="2628" width="6.44140625" style="169" customWidth="1"/>
    <x:col min="2629" max="2629" width="10.77734375" style="169" customWidth="1"/>
    <x:col min="2630" max="2630" width="4.21875" style="169" customWidth="1"/>
    <x:col min="2631" max="2631" width="3" style="169" customWidth="1"/>
    <x:col min="2632" max="2633" width="3.21875" style="169" customWidth="1"/>
    <x:col min="2634" max="2634" width="3.109375" style="169" customWidth="1"/>
    <x:col min="2635" max="2635" width="4.44140625" style="169" customWidth="1"/>
    <x:col min="2636" max="2636" width="5.109375" style="169" customWidth="1"/>
    <x:col min="2637" max="2637" width="5.44140625" style="169" customWidth="1"/>
    <x:col min="2638" max="2638" width="3.88671875" style="169" customWidth="1"/>
    <x:col min="2639" max="2639" width="6.88671875" style="169" customWidth="1"/>
    <x:col min="2640" max="2640" width="4.44140625" style="169" customWidth="1"/>
    <x:col min="2641" max="2641" width="5.5546875" style="169" customWidth="1"/>
    <x:col min="2642" max="2642" width="4.33203125" style="169" customWidth="1"/>
    <x:col min="2643" max="2643" width="3.33203125" style="169" customWidth="1"/>
    <x:col min="2644" max="2644" width="6.6640625" style="169" customWidth="1"/>
    <x:col min="2645" max="2645" width="4.44140625" style="169" customWidth="1"/>
    <x:col min="2646" max="2647" width="4.5546875" style="169" customWidth="1"/>
    <x:col min="2648" max="2648" width="4.44140625" style="169" customWidth="1"/>
    <x:col min="2649" max="2650" width="4.33203125" style="169" customWidth="1"/>
    <x:col min="2651" max="2651" width="3.33203125" style="169" customWidth="1"/>
    <x:col min="2652" max="2653" width="3.77734375" style="169" customWidth="1"/>
    <x:col min="2654" max="2654" width="6.21875" style="169" customWidth="1"/>
    <x:col min="2655" max="2655" width="3.6640625" style="169" customWidth="1"/>
    <x:col min="2656" max="2656" width="6.6640625" style="169" customWidth="1"/>
    <x:col min="2657" max="2657" width="4.44140625" style="169" customWidth="1"/>
    <x:col min="2658" max="2658" width="10.77734375" style="169" customWidth="1"/>
    <x:col min="2659" max="2661" width="4.44140625" style="169" customWidth="1"/>
    <x:col min="2662" max="2662" width="3.33203125" style="169" customWidth="1"/>
    <x:col min="2663" max="2663" width="3.88671875" style="169" customWidth="1"/>
    <x:col min="2664" max="2664" width="4.21875" style="169" customWidth="1"/>
    <x:col min="2665" max="2665" width="7.21875" style="169" customWidth="1"/>
    <x:col min="2666" max="2666" width="4.21875" style="169" customWidth="1"/>
    <x:col min="2667" max="2667" width="4.5546875" style="169" customWidth="1"/>
    <x:col min="2668" max="2669" width="4.77734375" style="169" customWidth="1"/>
    <x:col min="2670" max="2670" width="4.109375" style="169" customWidth="1"/>
    <x:col min="2671" max="2671" width="5" style="169" customWidth="1"/>
    <x:col min="2672" max="2816" width="8.88671875" style="169"/>
    <x:col min="2817" max="2817" width="10.77734375" style="169" customWidth="1"/>
    <x:col min="2818" max="2818" width="3" style="169" customWidth="1"/>
    <x:col min="2819" max="2819" width="5.109375" style="169" customWidth="1"/>
    <x:col min="2820" max="2820" width="3" style="169" customWidth="1"/>
    <x:col min="2821" max="2821" width="5.5546875" style="169" customWidth="1"/>
    <x:col min="2822" max="2822" width="3" style="169" customWidth="1"/>
    <x:col min="2823" max="2823" width="4.109375" style="169" customWidth="1"/>
    <x:col min="2824" max="2824" width="2.77734375" style="169" customWidth="1"/>
    <x:col min="2825" max="2825" width="5.77734375" style="169" customWidth="1"/>
    <x:col min="2826" max="2826" width="3.6640625" style="169" customWidth="1"/>
    <x:col min="2827" max="2827" width="2.77734375" style="169" customWidth="1"/>
    <x:col min="2828" max="2828" width="5.5546875" style="169" customWidth="1"/>
    <x:col min="2829" max="2831" width="3.33203125" style="169" customWidth="1"/>
    <x:col min="2832" max="2832" width="5" style="169" bestFit="1" customWidth="1"/>
    <x:col min="2833" max="2833" width="2.5546875" style="169" customWidth="1"/>
    <x:col min="2834" max="2834" width="3.21875" style="169" customWidth="1"/>
    <x:col min="2835" max="2835" width="3" style="169" customWidth="1"/>
    <x:col min="2836" max="2836" width="5.5546875" style="169" customWidth="1"/>
    <x:col min="2837" max="2837" width="3" style="169" customWidth="1"/>
    <x:col min="2838" max="2838" width="6" style="169" customWidth="1"/>
    <x:col min="2839" max="2839" width="3.33203125" style="169" customWidth="1"/>
    <x:col min="2840" max="2840" width="4.6640625" style="169" customWidth="1"/>
    <x:col min="2841" max="2841" width="3" style="169" customWidth="1"/>
    <x:col min="2842" max="2842" width="4" style="169" customWidth="1"/>
    <x:col min="2843" max="2843" width="3.33203125" style="169" customWidth="1"/>
    <x:col min="2844" max="2844" width="3.6640625" style="169" customWidth="1"/>
    <x:col min="2845" max="2845" width="3.5546875" style="169" customWidth="1"/>
    <x:col min="2846" max="2846" width="3.33203125" style="169" customWidth="1"/>
    <x:col min="2847" max="2847" width="3.77734375" style="169" customWidth="1"/>
    <x:col min="2848" max="2849" width="3.33203125" style="169" customWidth="1"/>
    <x:col min="2850" max="2851" width="2.5546875" style="169" customWidth="1"/>
    <x:col min="2852" max="2852" width="10.77734375" style="169" customWidth="1"/>
    <x:col min="2853" max="2853" width="3.5546875" style="169" customWidth="1"/>
    <x:col min="2854" max="2854" width="4.21875" style="169" customWidth="1"/>
    <x:col min="2855" max="2855" width="3.5546875" style="169" customWidth="1"/>
    <x:col min="2856" max="2856" width="4.88671875" style="169" customWidth="1"/>
    <x:col min="2857" max="2857" width="2.77734375" style="169" customWidth="1"/>
    <x:col min="2858" max="2858" width="3.33203125" style="169" customWidth="1"/>
    <x:col min="2859" max="2859" width="4.109375" style="169" customWidth="1"/>
    <x:col min="2860" max="2860" width="4.6640625" style="169" customWidth="1"/>
    <x:col min="2861" max="2861" width="3.44140625" style="169" customWidth="1"/>
    <x:col min="2862" max="2862" width="4.109375" style="169" customWidth="1"/>
    <x:col min="2863" max="2863" width="3.6640625" style="169" customWidth="1"/>
    <x:col min="2864" max="2864" width="3.77734375" style="169" customWidth="1"/>
    <x:col min="2865" max="2865" width="3.33203125" style="169" customWidth="1"/>
    <x:col min="2866" max="2866" width="4" style="169" customWidth="1"/>
    <x:col min="2867" max="2867" width="3.77734375" style="169" customWidth="1"/>
    <x:col min="2868" max="2868" width="3.109375" style="169" customWidth="1"/>
    <x:col min="2869" max="2870" width="3.77734375" style="169" customWidth="1"/>
    <x:col min="2871" max="2871" width="3.6640625" style="169" customWidth="1"/>
    <x:col min="2872" max="2872" width="3.5546875" style="169" customWidth="1"/>
    <x:col min="2873" max="2874" width="3.77734375" style="169" customWidth="1"/>
    <x:col min="2875" max="2875" width="3.21875" style="169" customWidth="1"/>
    <x:col min="2876" max="2876" width="3.33203125" style="169" customWidth="1"/>
    <x:col min="2877" max="2877" width="2.6640625" style="169" customWidth="1"/>
    <x:col min="2878" max="2878" width="6.44140625" style="169" customWidth="1"/>
    <x:col min="2879" max="2879" width="2.6640625" style="169" customWidth="1"/>
    <x:col min="2880" max="2880" width="6.44140625" style="169" customWidth="1"/>
    <x:col min="2881" max="2881" width="2.6640625" style="169" customWidth="1"/>
    <x:col min="2882" max="2882" width="6.44140625" style="169" customWidth="1"/>
    <x:col min="2883" max="2883" width="2.6640625" style="169" customWidth="1"/>
    <x:col min="2884" max="2884" width="6.44140625" style="169" customWidth="1"/>
    <x:col min="2885" max="2885" width="10.77734375" style="169" customWidth="1"/>
    <x:col min="2886" max="2886" width="4.21875" style="169" customWidth="1"/>
    <x:col min="2887" max="2887" width="3" style="169" customWidth="1"/>
    <x:col min="2888" max="2889" width="3.21875" style="169" customWidth="1"/>
    <x:col min="2890" max="2890" width="3.109375" style="169" customWidth="1"/>
    <x:col min="2891" max="2891" width="4.44140625" style="169" customWidth="1"/>
    <x:col min="2892" max="2892" width="5.109375" style="169" customWidth="1"/>
    <x:col min="2893" max="2893" width="5.44140625" style="169" customWidth="1"/>
    <x:col min="2894" max="2894" width="3.88671875" style="169" customWidth="1"/>
    <x:col min="2895" max="2895" width="6.88671875" style="169" customWidth="1"/>
    <x:col min="2896" max="2896" width="4.44140625" style="169" customWidth="1"/>
    <x:col min="2897" max="2897" width="5.5546875" style="169" customWidth="1"/>
    <x:col min="2898" max="2898" width="4.33203125" style="169" customWidth="1"/>
    <x:col min="2899" max="2899" width="3.33203125" style="169" customWidth="1"/>
    <x:col min="2900" max="2900" width="6.6640625" style="169" customWidth="1"/>
    <x:col min="2901" max="2901" width="4.44140625" style="169" customWidth="1"/>
    <x:col min="2902" max="2903" width="4.5546875" style="169" customWidth="1"/>
    <x:col min="2904" max="2904" width="4.44140625" style="169" customWidth="1"/>
    <x:col min="2905" max="2906" width="4.33203125" style="169" customWidth="1"/>
    <x:col min="2907" max="2907" width="3.33203125" style="169" customWidth="1"/>
    <x:col min="2908" max="2909" width="3.77734375" style="169" customWidth="1"/>
    <x:col min="2910" max="2910" width="6.21875" style="169" customWidth="1"/>
    <x:col min="2911" max="2911" width="3.6640625" style="169" customWidth="1"/>
    <x:col min="2912" max="2912" width="6.6640625" style="169" customWidth="1"/>
    <x:col min="2913" max="2913" width="4.44140625" style="169" customWidth="1"/>
    <x:col min="2914" max="2914" width="10.77734375" style="169" customWidth="1"/>
    <x:col min="2915" max="2917" width="4.44140625" style="169" customWidth="1"/>
    <x:col min="2918" max="2918" width="3.33203125" style="169" customWidth="1"/>
    <x:col min="2919" max="2919" width="3.88671875" style="169" customWidth="1"/>
    <x:col min="2920" max="2920" width="4.21875" style="169" customWidth="1"/>
    <x:col min="2921" max="2921" width="7.21875" style="169" customWidth="1"/>
    <x:col min="2922" max="2922" width="4.21875" style="169" customWidth="1"/>
    <x:col min="2923" max="2923" width="4.5546875" style="169" customWidth="1"/>
    <x:col min="2924" max="2925" width="4.77734375" style="169" customWidth="1"/>
    <x:col min="2926" max="2926" width="4.109375" style="169" customWidth="1"/>
    <x:col min="2927" max="2927" width="5" style="169" customWidth="1"/>
    <x:col min="2928" max="3072" width="8.88671875" style="169"/>
    <x:col min="3073" max="3073" width="10.77734375" style="169" customWidth="1"/>
    <x:col min="3074" max="3074" width="3" style="169" customWidth="1"/>
    <x:col min="3075" max="3075" width="5.109375" style="169" customWidth="1"/>
    <x:col min="3076" max="3076" width="3" style="169" customWidth="1"/>
    <x:col min="3077" max="3077" width="5.5546875" style="169" customWidth="1"/>
    <x:col min="3078" max="3078" width="3" style="169" customWidth="1"/>
    <x:col min="3079" max="3079" width="4.109375" style="169" customWidth="1"/>
    <x:col min="3080" max="3080" width="2.77734375" style="169" customWidth="1"/>
    <x:col min="3081" max="3081" width="5.77734375" style="169" customWidth="1"/>
    <x:col min="3082" max="3082" width="3.6640625" style="169" customWidth="1"/>
    <x:col min="3083" max="3083" width="2.77734375" style="169" customWidth="1"/>
    <x:col min="3084" max="3084" width="5.5546875" style="169" customWidth="1"/>
    <x:col min="3085" max="3087" width="3.33203125" style="169" customWidth="1"/>
    <x:col min="3088" max="3088" width="5" style="169" bestFit="1" customWidth="1"/>
    <x:col min="3089" max="3089" width="2.5546875" style="169" customWidth="1"/>
    <x:col min="3090" max="3090" width="3.21875" style="169" customWidth="1"/>
    <x:col min="3091" max="3091" width="3" style="169" customWidth="1"/>
    <x:col min="3092" max="3092" width="5.5546875" style="169" customWidth="1"/>
    <x:col min="3093" max="3093" width="3" style="169" customWidth="1"/>
    <x:col min="3094" max="3094" width="6" style="169" customWidth="1"/>
    <x:col min="3095" max="3095" width="3.33203125" style="169" customWidth="1"/>
    <x:col min="3096" max="3096" width="4.6640625" style="169" customWidth="1"/>
    <x:col min="3097" max="3097" width="3" style="169" customWidth="1"/>
    <x:col min="3098" max="3098" width="4" style="169" customWidth="1"/>
    <x:col min="3099" max="3099" width="3.33203125" style="169" customWidth="1"/>
    <x:col min="3100" max="3100" width="3.6640625" style="169" customWidth="1"/>
    <x:col min="3101" max="3101" width="3.5546875" style="169" customWidth="1"/>
    <x:col min="3102" max="3102" width="3.33203125" style="169" customWidth="1"/>
    <x:col min="3103" max="3103" width="3.77734375" style="169" customWidth="1"/>
    <x:col min="3104" max="3105" width="3.33203125" style="169" customWidth="1"/>
    <x:col min="3106" max="3107" width="2.5546875" style="169" customWidth="1"/>
    <x:col min="3108" max="3108" width="10.77734375" style="169" customWidth="1"/>
    <x:col min="3109" max="3109" width="3.5546875" style="169" customWidth="1"/>
    <x:col min="3110" max="3110" width="4.21875" style="169" customWidth="1"/>
    <x:col min="3111" max="3111" width="3.5546875" style="169" customWidth="1"/>
    <x:col min="3112" max="3112" width="4.88671875" style="169" customWidth="1"/>
    <x:col min="3113" max="3113" width="2.77734375" style="169" customWidth="1"/>
    <x:col min="3114" max="3114" width="3.33203125" style="169" customWidth="1"/>
    <x:col min="3115" max="3115" width="4.109375" style="169" customWidth="1"/>
    <x:col min="3116" max="3116" width="4.6640625" style="169" customWidth="1"/>
    <x:col min="3117" max="3117" width="3.44140625" style="169" customWidth="1"/>
    <x:col min="3118" max="3118" width="4.109375" style="169" customWidth="1"/>
    <x:col min="3119" max="3119" width="3.6640625" style="169" customWidth="1"/>
    <x:col min="3120" max="3120" width="3.77734375" style="169" customWidth="1"/>
    <x:col min="3121" max="3121" width="3.33203125" style="169" customWidth="1"/>
    <x:col min="3122" max="3122" width="4" style="169" customWidth="1"/>
    <x:col min="3123" max="3123" width="3.77734375" style="169" customWidth="1"/>
    <x:col min="3124" max="3124" width="3.109375" style="169" customWidth="1"/>
    <x:col min="3125" max="3126" width="3.77734375" style="169" customWidth="1"/>
    <x:col min="3127" max="3127" width="3.6640625" style="169" customWidth="1"/>
    <x:col min="3128" max="3128" width="3.5546875" style="169" customWidth="1"/>
    <x:col min="3129" max="3130" width="3.77734375" style="169" customWidth="1"/>
    <x:col min="3131" max="3131" width="3.21875" style="169" customWidth="1"/>
    <x:col min="3132" max="3132" width="3.33203125" style="169" customWidth="1"/>
    <x:col min="3133" max="3133" width="2.6640625" style="169" customWidth="1"/>
    <x:col min="3134" max="3134" width="6.44140625" style="169" customWidth="1"/>
    <x:col min="3135" max="3135" width="2.6640625" style="169" customWidth="1"/>
    <x:col min="3136" max="3136" width="6.44140625" style="169" customWidth="1"/>
    <x:col min="3137" max="3137" width="2.6640625" style="169" customWidth="1"/>
    <x:col min="3138" max="3138" width="6.44140625" style="169" customWidth="1"/>
    <x:col min="3139" max="3139" width="2.6640625" style="169" customWidth="1"/>
    <x:col min="3140" max="3140" width="6.44140625" style="169" customWidth="1"/>
    <x:col min="3141" max="3141" width="10.77734375" style="169" customWidth="1"/>
    <x:col min="3142" max="3142" width="4.21875" style="169" customWidth="1"/>
    <x:col min="3143" max="3143" width="3" style="169" customWidth="1"/>
    <x:col min="3144" max="3145" width="3.21875" style="169" customWidth="1"/>
    <x:col min="3146" max="3146" width="3.109375" style="169" customWidth="1"/>
    <x:col min="3147" max="3147" width="4.44140625" style="169" customWidth="1"/>
    <x:col min="3148" max="3148" width="5.109375" style="169" customWidth="1"/>
    <x:col min="3149" max="3149" width="5.44140625" style="169" customWidth="1"/>
    <x:col min="3150" max="3150" width="3.88671875" style="169" customWidth="1"/>
    <x:col min="3151" max="3151" width="6.88671875" style="169" customWidth="1"/>
    <x:col min="3152" max="3152" width="4.44140625" style="169" customWidth="1"/>
    <x:col min="3153" max="3153" width="5.5546875" style="169" customWidth="1"/>
    <x:col min="3154" max="3154" width="4.33203125" style="169" customWidth="1"/>
    <x:col min="3155" max="3155" width="3.33203125" style="169" customWidth="1"/>
    <x:col min="3156" max="3156" width="6.6640625" style="169" customWidth="1"/>
    <x:col min="3157" max="3157" width="4.44140625" style="169" customWidth="1"/>
    <x:col min="3158" max="3159" width="4.5546875" style="169" customWidth="1"/>
    <x:col min="3160" max="3160" width="4.44140625" style="169" customWidth="1"/>
    <x:col min="3161" max="3162" width="4.33203125" style="169" customWidth="1"/>
    <x:col min="3163" max="3163" width="3.33203125" style="169" customWidth="1"/>
    <x:col min="3164" max="3165" width="3.77734375" style="169" customWidth="1"/>
    <x:col min="3166" max="3166" width="6.21875" style="169" customWidth="1"/>
    <x:col min="3167" max="3167" width="3.6640625" style="169" customWidth="1"/>
    <x:col min="3168" max="3168" width="6.6640625" style="169" customWidth="1"/>
    <x:col min="3169" max="3169" width="4.44140625" style="169" customWidth="1"/>
    <x:col min="3170" max="3170" width="10.77734375" style="169" customWidth="1"/>
    <x:col min="3171" max="3173" width="4.44140625" style="169" customWidth="1"/>
    <x:col min="3174" max="3174" width="3.33203125" style="169" customWidth="1"/>
    <x:col min="3175" max="3175" width="3.88671875" style="169" customWidth="1"/>
    <x:col min="3176" max="3176" width="4.21875" style="169" customWidth="1"/>
    <x:col min="3177" max="3177" width="7.21875" style="169" customWidth="1"/>
    <x:col min="3178" max="3178" width="4.21875" style="169" customWidth="1"/>
    <x:col min="3179" max="3179" width="4.5546875" style="169" customWidth="1"/>
    <x:col min="3180" max="3181" width="4.77734375" style="169" customWidth="1"/>
    <x:col min="3182" max="3182" width="4.109375" style="169" customWidth="1"/>
    <x:col min="3183" max="3183" width="5" style="169" customWidth="1"/>
    <x:col min="3184" max="3328" width="8.88671875" style="169"/>
    <x:col min="3329" max="3329" width="10.77734375" style="169" customWidth="1"/>
    <x:col min="3330" max="3330" width="3" style="169" customWidth="1"/>
    <x:col min="3331" max="3331" width="5.109375" style="169" customWidth="1"/>
    <x:col min="3332" max="3332" width="3" style="169" customWidth="1"/>
    <x:col min="3333" max="3333" width="5.5546875" style="169" customWidth="1"/>
    <x:col min="3334" max="3334" width="3" style="169" customWidth="1"/>
    <x:col min="3335" max="3335" width="4.109375" style="169" customWidth="1"/>
    <x:col min="3336" max="3336" width="2.77734375" style="169" customWidth="1"/>
    <x:col min="3337" max="3337" width="5.77734375" style="169" customWidth="1"/>
    <x:col min="3338" max="3338" width="3.6640625" style="169" customWidth="1"/>
    <x:col min="3339" max="3339" width="2.77734375" style="169" customWidth="1"/>
    <x:col min="3340" max="3340" width="5.5546875" style="169" customWidth="1"/>
    <x:col min="3341" max="3343" width="3.33203125" style="169" customWidth="1"/>
    <x:col min="3344" max="3344" width="5" style="169" bestFit="1" customWidth="1"/>
    <x:col min="3345" max="3345" width="2.5546875" style="169" customWidth="1"/>
    <x:col min="3346" max="3346" width="3.21875" style="169" customWidth="1"/>
    <x:col min="3347" max="3347" width="3" style="169" customWidth="1"/>
    <x:col min="3348" max="3348" width="5.5546875" style="169" customWidth="1"/>
    <x:col min="3349" max="3349" width="3" style="169" customWidth="1"/>
    <x:col min="3350" max="3350" width="6" style="169" customWidth="1"/>
    <x:col min="3351" max="3351" width="3.33203125" style="169" customWidth="1"/>
    <x:col min="3352" max="3352" width="4.6640625" style="169" customWidth="1"/>
    <x:col min="3353" max="3353" width="3" style="169" customWidth="1"/>
    <x:col min="3354" max="3354" width="4" style="169" customWidth="1"/>
    <x:col min="3355" max="3355" width="3.33203125" style="169" customWidth="1"/>
    <x:col min="3356" max="3356" width="3.6640625" style="169" customWidth="1"/>
    <x:col min="3357" max="3357" width="3.5546875" style="169" customWidth="1"/>
    <x:col min="3358" max="3358" width="3.33203125" style="169" customWidth="1"/>
    <x:col min="3359" max="3359" width="3.77734375" style="169" customWidth="1"/>
    <x:col min="3360" max="3361" width="3.33203125" style="169" customWidth="1"/>
    <x:col min="3362" max="3363" width="2.5546875" style="169" customWidth="1"/>
    <x:col min="3364" max="3364" width="10.77734375" style="169" customWidth="1"/>
    <x:col min="3365" max="3365" width="3.5546875" style="169" customWidth="1"/>
    <x:col min="3366" max="3366" width="4.21875" style="169" customWidth="1"/>
    <x:col min="3367" max="3367" width="3.5546875" style="169" customWidth="1"/>
    <x:col min="3368" max="3368" width="4.88671875" style="169" customWidth="1"/>
    <x:col min="3369" max="3369" width="2.77734375" style="169" customWidth="1"/>
    <x:col min="3370" max="3370" width="3.33203125" style="169" customWidth="1"/>
    <x:col min="3371" max="3371" width="4.109375" style="169" customWidth="1"/>
    <x:col min="3372" max="3372" width="4.6640625" style="169" customWidth="1"/>
    <x:col min="3373" max="3373" width="3.44140625" style="169" customWidth="1"/>
    <x:col min="3374" max="3374" width="4.109375" style="169" customWidth="1"/>
    <x:col min="3375" max="3375" width="3.6640625" style="169" customWidth="1"/>
    <x:col min="3376" max="3376" width="3.77734375" style="169" customWidth="1"/>
    <x:col min="3377" max="3377" width="3.33203125" style="169" customWidth="1"/>
    <x:col min="3378" max="3378" width="4" style="169" customWidth="1"/>
    <x:col min="3379" max="3379" width="3.77734375" style="169" customWidth="1"/>
    <x:col min="3380" max="3380" width="3.109375" style="169" customWidth="1"/>
    <x:col min="3381" max="3382" width="3.77734375" style="169" customWidth="1"/>
    <x:col min="3383" max="3383" width="3.6640625" style="169" customWidth="1"/>
    <x:col min="3384" max="3384" width="3.5546875" style="169" customWidth="1"/>
    <x:col min="3385" max="3386" width="3.77734375" style="169" customWidth="1"/>
    <x:col min="3387" max="3387" width="3.21875" style="169" customWidth="1"/>
    <x:col min="3388" max="3388" width="3.33203125" style="169" customWidth="1"/>
    <x:col min="3389" max="3389" width="2.6640625" style="169" customWidth="1"/>
    <x:col min="3390" max="3390" width="6.44140625" style="169" customWidth="1"/>
    <x:col min="3391" max="3391" width="2.6640625" style="169" customWidth="1"/>
    <x:col min="3392" max="3392" width="6.44140625" style="169" customWidth="1"/>
    <x:col min="3393" max="3393" width="2.6640625" style="169" customWidth="1"/>
    <x:col min="3394" max="3394" width="6.44140625" style="169" customWidth="1"/>
    <x:col min="3395" max="3395" width="2.6640625" style="169" customWidth="1"/>
    <x:col min="3396" max="3396" width="6.44140625" style="169" customWidth="1"/>
    <x:col min="3397" max="3397" width="10.77734375" style="169" customWidth="1"/>
    <x:col min="3398" max="3398" width="4.21875" style="169" customWidth="1"/>
    <x:col min="3399" max="3399" width="3" style="169" customWidth="1"/>
    <x:col min="3400" max="3401" width="3.21875" style="169" customWidth="1"/>
    <x:col min="3402" max="3402" width="3.109375" style="169" customWidth="1"/>
    <x:col min="3403" max="3403" width="4.44140625" style="169" customWidth="1"/>
    <x:col min="3404" max="3404" width="5.109375" style="169" customWidth="1"/>
    <x:col min="3405" max="3405" width="5.44140625" style="169" customWidth="1"/>
    <x:col min="3406" max="3406" width="3.88671875" style="169" customWidth="1"/>
    <x:col min="3407" max="3407" width="6.88671875" style="169" customWidth="1"/>
    <x:col min="3408" max="3408" width="4.44140625" style="169" customWidth="1"/>
    <x:col min="3409" max="3409" width="5.5546875" style="169" customWidth="1"/>
    <x:col min="3410" max="3410" width="4.33203125" style="169" customWidth="1"/>
    <x:col min="3411" max="3411" width="3.33203125" style="169" customWidth="1"/>
    <x:col min="3412" max="3412" width="6.6640625" style="169" customWidth="1"/>
    <x:col min="3413" max="3413" width="4.44140625" style="169" customWidth="1"/>
    <x:col min="3414" max="3415" width="4.5546875" style="169" customWidth="1"/>
    <x:col min="3416" max="3416" width="4.44140625" style="169" customWidth="1"/>
    <x:col min="3417" max="3418" width="4.33203125" style="169" customWidth="1"/>
    <x:col min="3419" max="3419" width="3.33203125" style="169" customWidth="1"/>
    <x:col min="3420" max="3421" width="3.77734375" style="169" customWidth="1"/>
    <x:col min="3422" max="3422" width="6.21875" style="169" customWidth="1"/>
    <x:col min="3423" max="3423" width="3.6640625" style="169" customWidth="1"/>
    <x:col min="3424" max="3424" width="6.6640625" style="169" customWidth="1"/>
    <x:col min="3425" max="3425" width="4.44140625" style="169" customWidth="1"/>
    <x:col min="3426" max="3426" width="10.77734375" style="169" customWidth="1"/>
    <x:col min="3427" max="3429" width="4.44140625" style="169" customWidth="1"/>
    <x:col min="3430" max="3430" width="3.33203125" style="169" customWidth="1"/>
    <x:col min="3431" max="3431" width="3.88671875" style="169" customWidth="1"/>
    <x:col min="3432" max="3432" width="4.21875" style="169" customWidth="1"/>
    <x:col min="3433" max="3433" width="7.21875" style="169" customWidth="1"/>
    <x:col min="3434" max="3434" width="4.21875" style="169" customWidth="1"/>
    <x:col min="3435" max="3435" width="4.5546875" style="169" customWidth="1"/>
    <x:col min="3436" max="3437" width="4.77734375" style="169" customWidth="1"/>
    <x:col min="3438" max="3438" width="4.109375" style="169" customWidth="1"/>
    <x:col min="3439" max="3439" width="5" style="169" customWidth="1"/>
    <x:col min="3440" max="3584" width="8.88671875" style="169"/>
    <x:col min="3585" max="3585" width="10.77734375" style="169" customWidth="1"/>
    <x:col min="3586" max="3586" width="3" style="169" customWidth="1"/>
    <x:col min="3587" max="3587" width="5.109375" style="169" customWidth="1"/>
    <x:col min="3588" max="3588" width="3" style="169" customWidth="1"/>
    <x:col min="3589" max="3589" width="5.5546875" style="169" customWidth="1"/>
    <x:col min="3590" max="3590" width="3" style="169" customWidth="1"/>
    <x:col min="3591" max="3591" width="4.109375" style="169" customWidth="1"/>
    <x:col min="3592" max="3592" width="2.77734375" style="169" customWidth="1"/>
    <x:col min="3593" max="3593" width="5.77734375" style="169" customWidth="1"/>
    <x:col min="3594" max="3594" width="3.6640625" style="169" customWidth="1"/>
    <x:col min="3595" max="3595" width="2.77734375" style="169" customWidth="1"/>
    <x:col min="3596" max="3596" width="5.5546875" style="169" customWidth="1"/>
    <x:col min="3597" max="3599" width="3.33203125" style="169" customWidth="1"/>
    <x:col min="3600" max="3600" width="5" style="169" bestFit="1" customWidth="1"/>
    <x:col min="3601" max="3601" width="2.5546875" style="169" customWidth="1"/>
    <x:col min="3602" max="3602" width="3.21875" style="169" customWidth="1"/>
    <x:col min="3603" max="3603" width="3" style="169" customWidth="1"/>
    <x:col min="3604" max="3604" width="5.5546875" style="169" customWidth="1"/>
    <x:col min="3605" max="3605" width="3" style="169" customWidth="1"/>
    <x:col min="3606" max="3606" width="6" style="169" customWidth="1"/>
    <x:col min="3607" max="3607" width="3.33203125" style="169" customWidth="1"/>
    <x:col min="3608" max="3608" width="4.6640625" style="169" customWidth="1"/>
    <x:col min="3609" max="3609" width="3" style="169" customWidth="1"/>
    <x:col min="3610" max="3610" width="4" style="169" customWidth="1"/>
    <x:col min="3611" max="3611" width="3.33203125" style="169" customWidth="1"/>
    <x:col min="3612" max="3612" width="3.6640625" style="169" customWidth="1"/>
    <x:col min="3613" max="3613" width="3.5546875" style="169" customWidth="1"/>
    <x:col min="3614" max="3614" width="3.33203125" style="169" customWidth="1"/>
    <x:col min="3615" max="3615" width="3.77734375" style="169" customWidth="1"/>
    <x:col min="3616" max="3617" width="3.33203125" style="169" customWidth="1"/>
    <x:col min="3618" max="3619" width="2.5546875" style="169" customWidth="1"/>
    <x:col min="3620" max="3620" width="10.77734375" style="169" customWidth="1"/>
    <x:col min="3621" max="3621" width="3.5546875" style="169" customWidth="1"/>
    <x:col min="3622" max="3622" width="4.21875" style="169" customWidth="1"/>
    <x:col min="3623" max="3623" width="3.5546875" style="169" customWidth="1"/>
    <x:col min="3624" max="3624" width="4.88671875" style="169" customWidth="1"/>
    <x:col min="3625" max="3625" width="2.77734375" style="169" customWidth="1"/>
    <x:col min="3626" max="3626" width="3.33203125" style="169" customWidth="1"/>
    <x:col min="3627" max="3627" width="4.109375" style="169" customWidth="1"/>
    <x:col min="3628" max="3628" width="4.6640625" style="169" customWidth="1"/>
    <x:col min="3629" max="3629" width="3.44140625" style="169" customWidth="1"/>
    <x:col min="3630" max="3630" width="4.109375" style="169" customWidth="1"/>
    <x:col min="3631" max="3631" width="3.6640625" style="169" customWidth="1"/>
    <x:col min="3632" max="3632" width="3.77734375" style="169" customWidth="1"/>
    <x:col min="3633" max="3633" width="3.33203125" style="169" customWidth="1"/>
    <x:col min="3634" max="3634" width="4" style="169" customWidth="1"/>
    <x:col min="3635" max="3635" width="3.77734375" style="169" customWidth="1"/>
    <x:col min="3636" max="3636" width="3.109375" style="169" customWidth="1"/>
    <x:col min="3637" max="3638" width="3.77734375" style="169" customWidth="1"/>
    <x:col min="3639" max="3639" width="3.6640625" style="169" customWidth="1"/>
    <x:col min="3640" max="3640" width="3.5546875" style="169" customWidth="1"/>
    <x:col min="3641" max="3642" width="3.77734375" style="169" customWidth="1"/>
    <x:col min="3643" max="3643" width="3.21875" style="169" customWidth="1"/>
    <x:col min="3644" max="3644" width="3.33203125" style="169" customWidth="1"/>
    <x:col min="3645" max="3645" width="2.6640625" style="169" customWidth="1"/>
    <x:col min="3646" max="3646" width="6.44140625" style="169" customWidth="1"/>
    <x:col min="3647" max="3647" width="2.6640625" style="169" customWidth="1"/>
    <x:col min="3648" max="3648" width="6.44140625" style="169" customWidth="1"/>
    <x:col min="3649" max="3649" width="2.6640625" style="169" customWidth="1"/>
    <x:col min="3650" max="3650" width="6.44140625" style="169" customWidth="1"/>
    <x:col min="3651" max="3651" width="2.6640625" style="169" customWidth="1"/>
    <x:col min="3652" max="3652" width="6.44140625" style="169" customWidth="1"/>
    <x:col min="3653" max="3653" width="10.77734375" style="169" customWidth="1"/>
    <x:col min="3654" max="3654" width="4.21875" style="169" customWidth="1"/>
    <x:col min="3655" max="3655" width="3" style="169" customWidth="1"/>
    <x:col min="3656" max="3657" width="3.21875" style="169" customWidth="1"/>
    <x:col min="3658" max="3658" width="3.109375" style="169" customWidth="1"/>
    <x:col min="3659" max="3659" width="4.44140625" style="169" customWidth="1"/>
    <x:col min="3660" max="3660" width="5.109375" style="169" customWidth="1"/>
    <x:col min="3661" max="3661" width="5.44140625" style="169" customWidth="1"/>
    <x:col min="3662" max="3662" width="3.88671875" style="169" customWidth="1"/>
    <x:col min="3663" max="3663" width="6.88671875" style="169" customWidth="1"/>
    <x:col min="3664" max="3664" width="4.44140625" style="169" customWidth="1"/>
    <x:col min="3665" max="3665" width="5.5546875" style="169" customWidth="1"/>
    <x:col min="3666" max="3666" width="4.33203125" style="169" customWidth="1"/>
    <x:col min="3667" max="3667" width="3.33203125" style="169" customWidth="1"/>
    <x:col min="3668" max="3668" width="6.6640625" style="169" customWidth="1"/>
    <x:col min="3669" max="3669" width="4.44140625" style="169" customWidth="1"/>
    <x:col min="3670" max="3671" width="4.5546875" style="169" customWidth="1"/>
    <x:col min="3672" max="3672" width="4.44140625" style="169" customWidth="1"/>
    <x:col min="3673" max="3674" width="4.33203125" style="169" customWidth="1"/>
    <x:col min="3675" max="3675" width="3.33203125" style="169" customWidth="1"/>
    <x:col min="3676" max="3677" width="3.77734375" style="169" customWidth="1"/>
    <x:col min="3678" max="3678" width="6.21875" style="169" customWidth="1"/>
    <x:col min="3679" max="3679" width="3.6640625" style="169" customWidth="1"/>
    <x:col min="3680" max="3680" width="6.6640625" style="169" customWidth="1"/>
    <x:col min="3681" max="3681" width="4.44140625" style="169" customWidth="1"/>
    <x:col min="3682" max="3682" width="10.77734375" style="169" customWidth="1"/>
    <x:col min="3683" max="3685" width="4.44140625" style="169" customWidth="1"/>
    <x:col min="3686" max="3686" width="3.33203125" style="169" customWidth="1"/>
    <x:col min="3687" max="3687" width="3.88671875" style="169" customWidth="1"/>
    <x:col min="3688" max="3688" width="4.21875" style="169" customWidth="1"/>
    <x:col min="3689" max="3689" width="7.21875" style="169" customWidth="1"/>
    <x:col min="3690" max="3690" width="4.21875" style="169" customWidth="1"/>
    <x:col min="3691" max="3691" width="4.5546875" style="169" customWidth="1"/>
    <x:col min="3692" max="3693" width="4.77734375" style="169" customWidth="1"/>
    <x:col min="3694" max="3694" width="4.109375" style="169" customWidth="1"/>
    <x:col min="3695" max="3695" width="5" style="169" customWidth="1"/>
    <x:col min="3696" max="3840" width="8.88671875" style="169"/>
    <x:col min="3841" max="3841" width="10.77734375" style="169" customWidth="1"/>
    <x:col min="3842" max="3842" width="3" style="169" customWidth="1"/>
    <x:col min="3843" max="3843" width="5.109375" style="169" customWidth="1"/>
    <x:col min="3844" max="3844" width="3" style="169" customWidth="1"/>
    <x:col min="3845" max="3845" width="5.5546875" style="169" customWidth="1"/>
    <x:col min="3846" max="3846" width="3" style="169" customWidth="1"/>
    <x:col min="3847" max="3847" width="4.109375" style="169" customWidth="1"/>
    <x:col min="3848" max="3848" width="2.77734375" style="169" customWidth="1"/>
    <x:col min="3849" max="3849" width="5.77734375" style="169" customWidth="1"/>
    <x:col min="3850" max="3850" width="3.6640625" style="169" customWidth="1"/>
    <x:col min="3851" max="3851" width="2.77734375" style="169" customWidth="1"/>
    <x:col min="3852" max="3852" width="5.5546875" style="169" customWidth="1"/>
    <x:col min="3853" max="3855" width="3.33203125" style="169" customWidth="1"/>
    <x:col min="3856" max="3856" width="5" style="169" bestFit="1" customWidth="1"/>
    <x:col min="3857" max="3857" width="2.5546875" style="169" customWidth="1"/>
    <x:col min="3858" max="3858" width="3.21875" style="169" customWidth="1"/>
    <x:col min="3859" max="3859" width="3" style="169" customWidth="1"/>
    <x:col min="3860" max="3860" width="5.5546875" style="169" customWidth="1"/>
    <x:col min="3861" max="3861" width="3" style="169" customWidth="1"/>
    <x:col min="3862" max="3862" width="6" style="169" customWidth="1"/>
    <x:col min="3863" max="3863" width="3.33203125" style="169" customWidth="1"/>
    <x:col min="3864" max="3864" width="4.6640625" style="169" customWidth="1"/>
    <x:col min="3865" max="3865" width="3" style="169" customWidth="1"/>
    <x:col min="3866" max="3866" width="4" style="169" customWidth="1"/>
    <x:col min="3867" max="3867" width="3.33203125" style="169" customWidth="1"/>
    <x:col min="3868" max="3868" width="3.6640625" style="169" customWidth="1"/>
    <x:col min="3869" max="3869" width="3.5546875" style="169" customWidth="1"/>
    <x:col min="3870" max="3870" width="3.33203125" style="169" customWidth="1"/>
    <x:col min="3871" max="3871" width="3.77734375" style="169" customWidth="1"/>
    <x:col min="3872" max="3873" width="3.33203125" style="169" customWidth="1"/>
    <x:col min="3874" max="3875" width="2.5546875" style="169" customWidth="1"/>
    <x:col min="3876" max="3876" width="10.77734375" style="169" customWidth="1"/>
    <x:col min="3877" max="3877" width="3.5546875" style="169" customWidth="1"/>
    <x:col min="3878" max="3878" width="4.21875" style="169" customWidth="1"/>
    <x:col min="3879" max="3879" width="3.5546875" style="169" customWidth="1"/>
    <x:col min="3880" max="3880" width="4.88671875" style="169" customWidth="1"/>
    <x:col min="3881" max="3881" width="2.77734375" style="169" customWidth="1"/>
    <x:col min="3882" max="3882" width="3.33203125" style="169" customWidth="1"/>
    <x:col min="3883" max="3883" width="4.109375" style="169" customWidth="1"/>
    <x:col min="3884" max="3884" width="4.6640625" style="169" customWidth="1"/>
    <x:col min="3885" max="3885" width="3.44140625" style="169" customWidth="1"/>
    <x:col min="3886" max="3886" width="4.109375" style="169" customWidth="1"/>
    <x:col min="3887" max="3887" width="3.6640625" style="169" customWidth="1"/>
    <x:col min="3888" max="3888" width="3.77734375" style="169" customWidth="1"/>
    <x:col min="3889" max="3889" width="3.33203125" style="169" customWidth="1"/>
    <x:col min="3890" max="3890" width="4" style="169" customWidth="1"/>
    <x:col min="3891" max="3891" width="3.77734375" style="169" customWidth="1"/>
    <x:col min="3892" max="3892" width="3.109375" style="169" customWidth="1"/>
    <x:col min="3893" max="3894" width="3.77734375" style="169" customWidth="1"/>
    <x:col min="3895" max="3895" width="3.6640625" style="169" customWidth="1"/>
    <x:col min="3896" max="3896" width="3.5546875" style="169" customWidth="1"/>
    <x:col min="3897" max="3898" width="3.77734375" style="169" customWidth="1"/>
    <x:col min="3899" max="3899" width="3.21875" style="169" customWidth="1"/>
    <x:col min="3900" max="3900" width="3.33203125" style="169" customWidth="1"/>
    <x:col min="3901" max="3901" width="2.6640625" style="169" customWidth="1"/>
    <x:col min="3902" max="3902" width="6.44140625" style="169" customWidth="1"/>
    <x:col min="3903" max="3903" width="2.6640625" style="169" customWidth="1"/>
    <x:col min="3904" max="3904" width="6.44140625" style="169" customWidth="1"/>
    <x:col min="3905" max="3905" width="2.6640625" style="169" customWidth="1"/>
    <x:col min="3906" max="3906" width="6.44140625" style="169" customWidth="1"/>
    <x:col min="3907" max="3907" width="2.6640625" style="169" customWidth="1"/>
    <x:col min="3908" max="3908" width="6.44140625" style="169" customWidth="1"/>
    <x:col min="3909" max="3909" width="10.77734375" style="169" customWidth="1"/>
    <x:col min="3910" max="3910" width="4.21875" style="169" customWidth="1"/>
    <x:col min="3911" max="3911" width="3" style="169" customWidth="1"/>
    <x:col min="3912" max="3913" width="3.21875" style="169" customWidth="1"/>
    <x:col min="3914" max="3914" width="3.109375" style="169" customWidth="1"/>
    <x:col min="3915" max="3915" width="4.44140625" style="169" customWidth="1"/>
    <x:col min="3916" max="3916" width="5.109375" style="169" customWidth="1"/>
    <x:col min="3917" max="3917" width="5.44140625" style="169" customWidth="1"/>
    <x:col min="3918" max="3918" width="3.88671875" style="169" customWidth="1"/>
    <x:col min="3919" max="3919" width="6.88671875" style="169" customWidth="1"/>
    <x:col min="3920" max="3920" width="4.44140625" style="169" customWidth="1"/>
    <x:col min="3921" max="3921" width="5.5546875" style="169" customWidth="1"/>
    <x:col min="3922" max="3922" width="4.33203125" style="169" customWidth="1"/>
    <x:col min="3923" max="3923" width="3.33203125" style="169" customWidth="1"/>
    <x:col min="3924" max="3924" width="6.6640625" style="169" customWidth="1"/>
    <x:col min="3925" max="3925" width="4.44140625" style="169" customWidth="1"/>
    <x:col min="3926" max="3927" width="4.5546875" style="169" customWidth="1"/>
    <x:col min="3928" max="3928" width="4.44140625" style="169" customWidth="1"/>
    <x:col min="3929" max="3930" width="4.33203125" style="169" customWidth="1"/>
    <x:col min="3931" max="3931" width="3.33203125" style="169" customWidth="1"/>
    <x:col min="3932" max="3933" width="3.77734375" style="169" customWidth="1"/>
    <x:col min="3934" max="3934" width="6.21875" style="169" customWidth="1"/>
    <x:col min="3935" max="3935" width="3.6640625" style="169" customWidth="1"/>
    <x:col min="3936" max="3936" width="6.6640625" style="169" customWidth="1"/>
    <x:col min="3937" max="3937" width="4.44140625" style="169" customWidth="1"/>
    <x:col min="3938" max="3938" width="10.77734375" style="169" customWidth="1"/>
    <x:col min="3939" max="3941" width="4.44140625" style="169" customWidth="1"/>
    <x:col min="3942" max="3942" width="3.33203125" style="169" customWidth="1"/>
    <x:col min="3943" max="3943" width="3.88671875" style="169" customWidth="1"/>
    <x:col min="3944" max="3944" width="4.21875" style="169" customWidth="1"/>
    <x:col min="3945" max="3945" width="7.21875" style="169" customWidth="1"/>
    <x:col min="3946" max="3946" width="4.21875" style="169" customWidth="1"/>
    <x:col min="3947" max="3947" width="4.5546875" style="169" customWidth="1"/>
    <x:col min="3948" max="3949" width="4.77734375" style="169" customWidth="1"/>
    <x:col min="3950" max="3950" width="4.109375" style="169" customWidth="1"/>
    <x:col min="3951" max="3951" width="5" style="169" customWidth="1"/>
    <x:col min="3952" max="4096" width="8.88671875" style="169"/>
    <x:col min="4097" max="4097" width="10.77734375" style="169" customWidth="1"/>
    <x:col min="4098" max="4098" width="3" style="169" customWidth="1"/>
    <x:col min="4099" max="4099" width="5.109375" style="169" customWidth="1"/>
    <x:col min="4100" max="4100" width="3" style="169" customWidth="1"/>
    <x:col min="4101" max="4101" width="5.5546875" style="169" customWidth="1"/>
    <x:col min="4102" max="4102" width="3" style="169" customWidth="1"/>
    <x:col min="4103" max="4103" width="4.109375" style="169" customWidth="1"/>
    <x:col min="4104" max="4104" width="2.77734375" style="169" customWidth="1"/>
    <x:col min="4105" max="4105" width="5.77734375" style="169" customWidth="1"/>
    <x:col min="4106" max="4106" width="3.6640625" style="169" customWidth="1"/>
    <x:col min="4107" max="4107" width="2.77734375" style="169" customWidth="1"/>
    <x:col min="4108" max="4108" width="5.5546875" style="169" customWidth="1"/>
    <x:col min="4109" max="4111" width="3.33203125" style="169" customWidth="1"/>
    <x:col min="4112" max="4112" width="5" style="169" bestFit="1" customWidth="1"/>
    <x:col min="4113" max="4113" width="2.5546875" style="169" customWidth="1"/>
    <x:col min="4114" max="4114" width="3.21875" style="169" customWidth="1"/>
    <x:col min="4115" max="4115" width="3" style="169" customWidth="1"/>
    <x:col min="4116" max="4116" width="5.5546875" style="169" customWidth="1"/>
    <x:col min="4117" max="4117" width="3" style="169" customWidth="1"/>
    <x:col min="4118" max="4118" width="6" style="169" customWidth="1"/>
    <x:col min="4119" max="4119" width="3.33203125" style="169" customWidth="1"/>
    <x:col min="4120" max="4120" width="4.6640625" style="169" customWidth="1"/>
    <x:col min="4121" max="4121" width="3" style="169" customWidth="1"/>
    <x:col min="4122" max="4122" width="4" style="169" customWidth="1"/>
    <x:col min="4123" max="4123" width="3.33203125" style="169" customWidth="1"/>
    <x:col min="4124" max="4124" width="3.6640625" style="169" customWidth="1"/>
    <x:col min="4125" max="4125" width="3.5546875" style="169" customWidth="1"/>
    <x:col min="4126" max="4126" width="3.33203125" style="169" customWidth="1"/>
    <x:col min="4127" max="4127" width="3.77734375" style="169" customWidth="1"/>
    <x:col min="4128" max="4129" width="3.33203125" style="169" customWidth="1"/>
    <x:col min="4130" max="4131" width="2.5546875" style="169" customWidth="1"/>
    <x:col min="4132" max="4132" width="10.77734375" style="169" customWidth="1"/>
    <x:col min="4133" max="4133" width="3.5546875" style="169" customWidth="1"/>
    <x:col min="4134" max="4134" width="4.21875" style="169" customWidth="1"/>
    <x:col min="4135" max="4135" width="3.5546875" style="169" customWidth="1"/>
    <x:col min="4136" max="4136" width="4.88671875" style="169" customWidth="1"/>
    <x:col min="4137" max="4137" width="2.77734375" style="169" customWidth="1"/>
    <x:col min="4138" max="4138" width="3.33203125" style="169" customWidth="1"/>
    <x:col min="4139" max="4139" width="4.109375" style="169" customWidth="1"/>
    <x:col min="4140" max="4140" width="4.6640625" style="169" customWidth="1"/>
    <x:col min="4141" max="4141" width="3.44140625" style="169" customWidth="1"/>
    <x:col min="4142" max="4142" width="4.109375" style="169" customWidth="1"/>
    <x:col min="4143" max="4143" width="3.6640625" style="169" customWidth="1"/>
    <x:col min="4144" max="4144" width="3.77734375" style="169" customWidth="1"/>
    <x:col min="4145" max="4145" width="3.33203125" style="169" customWidth="1"/>
    <x:col min="4146" max="4146" width="4" style="169" customWidth="1"/>
    <x:col min="4147" max="4147" width="3.77734375" style="169" customWidth="1"/>
    <x:col min="4148" max="4148" width="3.109375" style="169" customWidth="1"/>
    <x:col min="4149" max="4150" width="3.77734375" style="169" customWidth="1"/>
    <x:col min="4151" max="4151" width="3.6640625" style="169" customWidth="1"/>
    <x:col min="4152" max="4152" width="3.5546875" style="169" customWidth="1"/>
    <x:col min="4153" max="4154" width="3.77734375" style="169" customWidth="1"/>
    <x:col min="4155" max="4155" width="3.21875" style="169" customWidth="1"/>
    <x:col min="4156" max="4156" width="3.33203125" style="169" customWidth="1"/>
    <x:col min="4157" max="4157" width="2.6640625" style="169" customWidth="1"/>
    <x:col min="4158" max="4158" width="6.44140625" style="169" customWidth="1"/>
    <x:col min="4159" max="4159" width="2.6640625" style="169" customWidth="1"/>
    <x:col min="4160" max="4160" width="6.44140625" style="169" customWidth="1"/>
    <x:col min="4161" max="4161" width="2.6640625" style="169" customWidth="1"/>
    <x:col min="4162" max="4162" width="6.44140625" style="169" customWidth="1"/>
    <x:col min="4163" max="4163" width="2.6640625" style="169" customWidth="1"/>
    <x:col min="4164" max="4164" width="6.44140625" style="169" customWidth="1"/>
    <x:col min="4165" max="4165" width="10.77734375" style="169" customWidth="1"/>
    <x:col min="4166" max="4166" width="4.21875" style="169" customWidth="1"/>
    <x:col min="4167" max="4167" width="3" style="169" customWidth="1"/>
    <x:col min="4168" max="4169" width="3.21875" style="169" customWidth="1"/>
    <x:col min="4170" max="4170" width="3.109375" style="169" customWidth="1"/>
    <x:col min="4171" max="4171" width="4.44140625" style="169" customWidth="1"/>
    <x:col min="4172" max="4172" width="5.109375" style="169" customWidth="1"/>
    <x:col min="4173" max="4173" width="5.44140625" style="169" customWidth="1"/>
    <x:col min="4174" max="4174" width="3.88671875" style="169" customWidth="1"/>
    <x:col min="4175" max="4175" width="6.88671875" style="169" customWidth="1"/>
    <x:col min="4176" max="4176" width="4.44140625" style="169" customWidth="1"/>
    <x:col min="4177" max="4177" width="5.5546875" style="169" customWidth="1"/>
    <x:col min="4178" max="4178" width="4.33203125" style="169" customWidth="1"/>
    <x:col min="4179" max="4179" width="3.33203125" style="169" customWidth="1"/>
    <x:col min="4180" max="4180" width="6.6640625" style="169" customWidth="1"/>
    <x:col min="4181" max="4181" width="4.44140625" style="169" customWidth="1"/>
    <x:col min="4182" max="4183" width="4.5546875" style="169" customWidth="1"/>
    <x:col min="4184" max="4184" width="4.44140625" style="169" customWidth="1"/>
    <x:col min="4185" max="4186" width="4.33203125" style="169" customWidth="1"/>
    <x:col min="4187" max="4187" width="3.33203125" style="169" customWidth="1"/>
    <x:col min="4188" max="4189" width="3.77734375" style="169" customWidth="1"/>
    <x:col min="4190" max="4190" width="6.21875" style="169" customWidth="1"/>
    <x:col min="4191" max="4191" width="3.6640625" style="169" customWidth="1"/>
    <x:col min="4192" max="4192" width="6.6640625" style="169" customWidth="1"/>
    <x:col min="4193" max="4193" width="4.44140625" style="169" customWidth="1"/>
    <x:col min="4194" max="4194" width="10.77734375" style="169" customWidth="1"/>
    <x:col min="4195" max="4197" width="4.44140625" style="169" customWidth="1"/>
    <x:col min="4198" max="4198" width="3.33203125" style="169" customWidth="1"/>
    <x:col min="4199" max="4199" width="3.88671875" style="169" customWidth="1"/>
    <x:col min="4200" max="4200" width="4.21875" style="169" customWidth="1"/>
    <x:col min="4201" max="4201" width="7.21875" style="169" customWidth="1"/>
    <x:col min="4202" max="4202" width="4.21875" style="169" customWidth="1"/>
    <x:col min="4203" max="4203" width="4.5546875" style="169" customWidth="1"/>
    <x:col min="4204" max="4205" width="4.77734375" style="169" customWidth="1"/>
    <x:col min="4206" max="4206" width="4.109375" style="169" customWidth="1"/>
    <x:col min="4207" max="4207" width="5" style="169" customWidth="1"/>
    <x:col min="4208" max="4352" width="8.88671875" style="169"/>
    <x:col min="4353" max="4353" width="10.77734375" style="169" customWidth="1"/>
    <x:col min="4354" max="4354" width="3" style="169" customWidth="1"/>
    <x:col min="4355" max="4355" width="5.109375" style="169" customWidth="1"/>
    <x:col min="4356" max="4356" width="3" style="169" customWidth="1"/>
    <x:col min="4357" max="4357" width="5.5546875" style="169" customWidth="1"/>
    <x:col min="4358" max="4358" width="3" style="169" customWidth="1"/>
    <x:col min="4359" max="4359" width="4.109375" style="169" customWidth="1"/>
    <x:col min="4360" max="4360" width="2.77734375" style="169" customWidth="1"/>
    <x:col min="4361" max="4361" width="5.77734375" style="169" customWidth="1"/>
    <x:col min="4362" max="4362" width="3.6640625" style="169" customWidth="1"/>
    <x:col min="4363" max="4363" width="2.77734375" style="169" customWidth="1"/>
    <x:col min="4364" max="4364" width="5.5546875" style="169" customWidth="1"/>
    <x:col min="4365" max="4367" width="3.33203125" style="169" customWidth="1"/>
    <x:col min="4368" max="4368" width="5" style="169" bestFit="1" customWidth="1"/>
    <x:col min="4369" max="4369" width="2.5546875" style="169" customWidth="1"/>
    <x:col min="4370" max="4370" width="3.21875" style="169" customWidth="1"/>
    <x:col min="4371" max="4371" width="3" style="169" customWidth="1"/>
    <x:col min="4372" max="4372" width="5.5546875" style="169" customWidth="1"/>
    <x:col min="4373" max="4373" width="3" style="169" customWidth="1"/>
    <x:col min="4374" max="4374" width="6" style="169" customWidth="1"/>
    <x:col min="4375" max="4375" width="3.33203125" style="169" customWidth="1"/>
    <x:col min="4376" max="4376" width="4.6640625" style="169" customWidth="1"/>
    <x:col min="4377" max="4377" width="3" style="169" customWidth="1"/>
    <x:col min="4378" max="4378" width="4" style="169" customWidth="1"/>
    <x:col min="4379" max="4379" width="3.33203125" style="169" customWidth="1"/>
    <x:col min="4380" max="4380" width="3.6640625" style="169" customWidth="1"/>
    <x:col min="4381" max="4381" width="3.5546875" style="169" customWidth="1"/>
    <x:col min="4382" max="4382" width="3.33203125" style="169" customWidth="1"/>
    <x:col min="4383" max="4383" width="3.77734375" style="169" customWidth="1"/>
    <x:col min="4384" max="4385" width="3.33203125" style="169" customWidth="1"/>
    <x:col min="4386" max="4387" width="2.5546875" style="169" customWidth="1"/>
    <x:col min="4388" max="4388" width="10.77734375" style="169" customWidth="1"/>
    <x:col min="4389" max="4389" width="3.5546875" style="169" customWidth="1"/>
    <x:col min="4390" max="4390" width="4.21875" style="169" customWidth="1"/>
    <x:col min="4391" max="4391" width="3.5546875" style="169" customWidth="1"/>
    <x:col min="4392" max="4392" width="4.88671875" style="169" customWidth="1"/>
    <x:col min="4393" max="4393" width="2.77734375" style="169" customWidth="1"/>
    <x:col min="4394" max="4394" width="3.33203125" style="169" customWidth="1"/>
    <x:col min="4395" max="4395" width="4.109375" style="169" customWidth="1"/>
    <x:col min="4396" max="4396" width="4.6640625" style="169" customWidth="1"/>
    <x:col min="4397" max="4397" width="3.44140625" style="169" customWidth="1"/>
    <x:col min="4398" max="4398" width="4.109375" style="169" customWidth="1"/>
    <x:col min="4399" max="4399" width="3.6640625" style="169" customWidth="1"/>
    <x:col min="4400" max="4400" width="3.77734375" style="169" customWidth="1"/>
    <x:col min="4401" max="4401" width="3.33203125" style="169" customWidth="1"/>
    <x:col min="4402" max="4402" width="4" style="169" customWidth="1"/>
    <x:col min="4403" max="4403" width="3.77734375" style="169" customWidth="1"/>
    <x:col min="4404" max="4404" width="3.109375" style="169" customWidth="1"/>
    <x:col min="4405" max="4406" width="3.77734375" style="169" customWidth="1"/>
    <x:col min="4407" max="4407" width="3.6640625" style="169" customWidth="1"/>
    <x:col min="4408" max="4408" width="3.5546875" style="169" customWidth="1"/>
    <x:col min="4409" max="4410" width="3.77734375" style="169" customWidth="1"/>
    <x:col min="4411" max="4411" width="3.21875" style="169" customWidth="1"/>
    <x:col min="4412" max="4412" width="3.33203125" style="169" customWidth="1"/>
    <x:col min="4413" max="4413" width="2.6640625" style="169" customWidth="1"/>
    <x:col min="4414" max="4414" width="6.44140625" style="169" customWidth="1"/>
    <x:col min="4415" max="4415" width="2.6640625" style="169" customWidth="1"/>
    <x:col min="4416" max="4416" width="6.44140625" style="169" customWidth="1"/>
    <x:col min="4417" max="4417" width="2.6640625" style="169" customWidth="1"/>
    <x:col min="4418" max="4418" width="6.44140625" style="169" customWidth="1"/>
    <x:col min="4419" max="4419" width="2.6640625" style="169" customWidth="1"/>
    <x:col min="4420" max="4420" width="6.44140625" style="169" customWidth="1"/>
    <x:col min="4421" max="4421" width="10.77734375" style="169" customWidth="1"/>
    <x:col min="4422" max="4422" width="4.21875" style="169" customWidth="1"/>
    <x:col min="4423" max="4423" width="3" style="169" customWidth="1"/>
    <x:col min="4424" max="4425" width="3.21875" style="169" customWidth="1"/>
    <x:col min="4426" max="4426" width="3.109375" style="169" customWidth="1"/>
    <x:col min="4427" max="4427" width="4.44140625" style="169" customWidth="1"/>
    <x:col min="4428" max="4428" width="5.109375" style="169" customWidth="1"/>
    <x:col min="4429" max="4429" width="5.44140625" style="169" customWidth="1"/>
    <x:col min="4430" max="4430" width="3.88671875" style="169" customWidth="1"/>
    <x:col min="4431" max="4431" width="6.88671875" style="169" customWidth="1"/>
    <x:col min="4432" max="4432" width="4.44140625" style="169" customWidth="1"/>
    <x:col min="4433" max="4433" width="5.5546875" style="169" customWidth="1"/>
    <x:col min="4434" max="4434" width="4.33203125" style="169" customWidth="1"/>
    <x:col min="4435" max="4435" width="3.33203125" style="169" customWidth="1"/>
    <x:col min="4436" max="4436" width="6.6640625" style="169" customWidth="1"/>
    <x:col min="4437" max="4437" width="4.44140625" style="169" customWidth="1"/>
    <x:col min="4438" max="4439" width="4.5546875" style="169" customWidth="1"/>
    <x:col min="4440" max="4440" width="4.44140625" style="169" customWidth="1"/>
    <x:col min="4441" max="4442" width="4.33203125" style="169" customWidth="1"/>
    <x:col min="4443" max="4443" width="3.33203125" style="169" customWidth="1"/>
    <x:col min="4444" max="4445" width="3.77734375" style="169" customWidth="1"/>
    <x:col min="4446" max="4446" width="6.21875" style="169" customWidth="1"/>
    <x:col min="4447" max="4447" width="3.6640625" style="169" customWidth="1"/>
    <x:col min="4448" max="4448" width="6.6640625" style="169" customWidth="1"/>
    <x:col min="4449" max="4449" width="4.44140625" style="169" customWidth="1"/>
    <x:col min="4450" max="4450" width="10.77734375" style="169" customWidth="1"/>
    <x:col min="4451" max="4453" width="4.44140625" style="169" customWidth="1"/>
    <x:col min="4454" max="4454" width="3.33203125" style="169" customWidth="1"/>
    <x:col min="4455" max="4455" width="3.88671875" style="169" customWidth="1"/>
    <x:col min="4456" max="4456" width="4.21875" style="169" customWidth="1"/>
    <x:col min="4457" max="4457" width="7.21875" style="169" customWidth="1"/>
    <x:col min="4458" max="4458" width="4.21875" style="169" customWidth="1"/>
    <x:col min="4459" max="4459" width="4.5546875" style="169" customWidth="1"/>
    <x:col min="4460" max="4461" width="4.77734375" style="169" customWidth="1"/>
    <x:col min="4462" max="4462" width="4.109375" style="169" customWidth="1"/>
    <x:col min="4463" max="4463" width="5" style="169" customWidth="1"/>
    <x:col min="4464" max="4608" width="8.88671875" style="169"/>
    <x:col min="4609" max="4609" width="10.77734375" style="169" customWidth="1"/>
    <x:col min="4610" max="4610" width="3" style="169" customWidth="1"/>
    <x:col min="4611" max="4611" width="5.109375" style="169" customWidth="1"/>
    <x:col min="4612" max="4612" width="3" style="169" customWidth="1"/>
    <x:col min="4613" max="4613" width="5.5546875" style="169" customWidth="1"/>
    <x:col min="4614" max="4614" width="3" style="169" customWidth="1"/>
    <x:col min="4615" max="4615" width="4.109375" style="169" customWidth="1"/>
    <x:col min="4616" max="4616" width="2.77734375" style="169" customWidth="1"/>
    <x:col min="4617" max="4617" width="5.77734375" style="169" customWidth="1"/>
    <x:col min="4618" max="4618" width="3.6640625" style="169" customWidth="1"/>
    <x:col min="4619" max="4619" width="2.77734375" style="169" customWidth="1"/>
    <x:col min="4620" max="4620" width="5.5546875" style="169" customWidth="1"/>
    <x:col min="4621" max="4623" width="3.33203125" style="169" customWidth="1"/>
    <x:col min="4624" max="4624" width="5" style="169" bestFit="1" customWidth="1"/>
    <x:col min="4625" max="4625" width="2.5546875" style="169" customWidth="1"/>
    <x:col min="4626" max="4626" width="3.21875" style="169" customWidth="1"/>
    <x:col min="4627" max="4627" width="3" style="169" customWidth="1"/>
    <x:col min="4628" max="4628" width="5.5546875" style="169" customWidth="1"/>
    <x:col min="4629" max="4629" width="3" style="169" customWidth="1"/>
    <x:col min="4630" max="4630" width="6" style="169" customWidth="1"/>
    <x:col min="4631" max="4631" width="3.33203125" style="169" customWidth="1"/>
    <x:col min="4632" max="4632" width="4.6640625" style="169" customWidth="1"/>
    <x:col min="4633" max="4633" width="3" style="169" customWidth="1"/>
    <x:col min="4634" max="4634" width="4" style="169" customWidth="1"/>
    <x:col min="4635" max="4635" width="3.33203125" style="169" customWidth="1"/>
    <x:col min="4636" max="4636" width="3.6640625" style="169" customWidth="1"/>
    <x:col min="4637" max="4637" width="3.5546875" style="169" customWidth="1"/>
    <x:col min="4638" max="4638" width="3.33203125" style="169" customWidth="1"/>
    <x:col min="4639" max="4639" width="3.77734375" style="169" customWidth="1"/>
    <x:col min="4640" max="4641" width="3.33203125" style="169" customWidth="1"/>
    <x:col min="4642" max="4643" width="2.5546875" style="169" customWidth="1"/>
    <x:col min="4644" max="4644" width="10.77734375" style="169" customWidth="1"/>
    <x:col min="4645" max="4645" width="3.5546875" style="169" customWidth="1"/>
    <x:col min="4646" max="4646" width="4.21875" style="169" customWidth="1"/>
    <x:col min="4647" max="4647" width="3.5546875" style="169" customWidth="1"/>
    <x:col min="4648" max="4648" width="4.88671875" style="169" customWidth="1"/>
    <x:col min="4649" max="4649" width="2.77734375" style="169" customWidth="1"/>
    <x:col min="4650" max="4650" width="3.33203125" style="169" customWidth="1"/>
    <x:col min="4651" max="4651" width="4.109375" style="169" customWidth="1"/>
    <x:col min="4652" max="4652" width="4.6640625" style="169" customWidth="1"/>
    <x:col min="4653" max="4653" width="3.44140625" style="169" customWidth="1"/>
    <x:col min="4654" max="4654" width="4.109375" style="169" customWidth="1"/>
    <x:col min="4655" max="4655" width="3.6640625" style="169" customWidth="1"/>
    <x:col min="4656" max="4656" width="3.77734375" style="169" customWidth="1"/>
    <x:col min="4657" max="4657" width="3.33203125" style="169" customWidth="1"/>
    <x:col min="4658" max="4658" width="4" style="169" customWidth="1"/>
    <x:col min="4659" max="4659" width="3.77734375" style="169" customWidth="1"/>
    <x:col min="4660" max="4660" width="3.109375" style="169" customWidth="1"/>
    <x:col min="4661" max="4662" width="3.77734375" style="169" customWidth="1"/>
    <x:col min="4663" max="4663" width="3.6640625" style="169" customWidth="1"/>
    <x:col min="4664" max="4664" width="3.5546875" style="169" customWidth="1"/>
    <x:col min="4665" max="4666" width="3.77734375" style="169" customWidth="1"/>
    <x:col min="4667" max="4667" width="3.21875" style="169" customWidth="1"/>
    <x:col min="4668" max="4668" width="3.33203125" style="169" customWidth="1"/>
    <x:col min="4669" max="4669" width="2.6640625" style="169" customWidth="1"/>
    <x:col min="4670" max="4670" width="6.44140625" style="169" customWidth="1"/>
    <x:col min="4671" max="4671" width="2.6640625" style="169" customWidth="1"/>
    <x:col min="4672" max="4672" width="6.44140625" style="169" customWidth="1"/>
    <x:col min="4673" max="4673" width="2.6640625" style="169" customWidth="1"/>
    <x:col min="4674" max="4674" width="6.44140625" style="169" customWidth="1"/>
    <x:col min="4675" max="4675" width="2.6640625" style="169" customWidth="1"/>
    <x:col min="4676" max="4676" width="6.44140625" style="169" customWidth="1"/>
    <x:col min="4677" max="4677" width="10.77734375" style="169" customWidth="1"/>
    <x:col min="4678" max="4678" width="4.21875" style="169" customWidth="1"/>
    <x:col min="4679" max="4679" width="3" style="169" customWidth="1"/>
    <x:col min="4680" max="4681" width="3.21875" style="169" customWidth="1"/>
    <x:col min="4682" max="4682" width="3.109375" style="169" customWidth="1"/>
    <x:col min="4683" max="4683" width="4.44140625" style="169" customWidth="1"/>
    <x:col min="4684" max="4684" width="5.109375" style="169" customWidth="1"/>
    <x:col min="4685" max="4685" width="5.44140625" style="169" customWidth="1"/>
    <x:col min="4686" max="4686" width="3.88671875" style="169" customWidth="1"/>
    <x:col min="4687" max="4687" width="6.88671875" style="169" customWidth="1"/>
    <x:col min="4688" max="4688" width="4.44140625" style="169" customWidth="1"/>
    <x:col min="4689" max="4689" width="5.5546875" style="169" customWidth="1"/>
    <x:col min="4690" max="4690" width="4.33203125" style="169" customWidth="1"/>
    <x:col min="4691" max="4691" width="3.33203125" style="169" customWidth="1"/>
    <x:col min="4692" max="4692" width="6.6640625" style="169" customWidth="1"/>
    <x:col min="4693" max="4693" width="4.44140625" style="169" customWidth="1"/>
    <x:col min="4694" max="4695" width="4.5546875" style="169" customWidth="1"/>
    <x:col min="4696" max="4696" width="4.44140625" style="169" customWidth="1"/>
    <x:col min="4697" max="4698" width="4.33203125" style="169" customWidth="1"/>
    <x:col min="4699" max="4699" width="3.33203125" style="169" customWidth="1"/>
    <x:col min="4700" max="4701" width="3.77734375" style="169" customWidth="1"/>
    <x:col min="4702" max="4702" width="6.21875" style="169" customWidth="1"/>
    <x:col min="4703" max="4703" width="3.6640625" style="169" customWidth="1"/>
    <x:col min="4704" max="4704" width="6.6640625" style="169" customWidth="1"/>
    <x:col min="4705" max="4705" width="4.44140625" style="169" customWidth="1"/>
    <x:col min="4706" max="4706" width="10.77734375" style="169" customWidth="1"/>
    <x:col min="4707" max="4709" width="4.44140625" style="169" customWidth="1"/>
    <x:col min="4710" max="4710" width="3.33203125" style="169" customWidth="1"/>
    <x:col min="4711" max="4711" width="3.88671875" style="169" customWidth="1"/>
    <x:col min="4712" max="4712" width="4.21875" style="169" customWidth="1"/>
    <x:col min="4713" max="4713" width="7.21875" style="169" customWidth="1"/>
    <x:col min="4714" max="4714" width="4.21875" style="169" customWidth="1"/>
    <x:col min="4715" max="4715" width="4.5546875" style="169" customWidth="1"/>
    <x:col min="4716" max="4717" width="4.77734375" style="169" customWidth="1"/>
    <x:col min="4718" max="4718" width="4.109375" style="169" customWidth="1"/>
    <x:col min="4719" max="4719" width="5" style="169" customWidth="1"/>
    <x:col min="4720" max="4864" width="8.88671875" style="169"/>
    <x:col min="4865" max="4865" width="10.77734375" style="169" customWidth="1"/>
    <x:col min="4866" max="4866" width="3" style="169" customWidth="1"/>
    <x:col min="4867" max="4867" width="5.109375" style="169" customWidth="1"/>
    <x:col min="4868" max="4868" width="3" style="169" customWidth="1"/>
    <x:col min="4869" max="4869" width="5.5546875" style="169" customWidth="1"/>
    <x:col min="4870" max="4870" width="3" style="169" customWidth="1"/>
    <x:col min="4871" max="4871" width="4.109375" style="169" customWidth="1"/>
    <x:col min="4872" max="4872" width="2.77734375" style="169" customWidth="1"/>
    <x:col min="4873" max="4873" width="5.77734375" style="169" customWidth="1"/>
    <x:col min="4874" max="4874" width="3.6640625" style="169" customWidth="1"/>
    <x:col min="4875" max="4875" width="2.77734375" style="169" customWidth="1"/>
    <x:col min="4876" max="4876" width="5.5546875" style="169" customWidth="1"/>
    <x:col min="4877" max="4879" width="3.33203125" style="169" customWidth="1"/>
    <x:col min="4880" max="4880" width="5" style="169" bestFit="1" customWidth="1"/>
    <x:col min="4881" max="4881" width="2.5546875" style="169" customWidth="1"/>
    <x:col min="4882" max="4882" width="3.21875" style="169" customWidth="1"/>
    <x:col min="4883" max="4883" width="3" style="169" customWidth="1"/>
    <x:col min="4884" max="4884" width="5.5546875" style="169" customWidth="1"/>
    <x:col min="4885" max="4885" width="3" style="169" customWidth="1"/>
    <x:col min="4886" max="4886" width="6" style="169" customWidth="1"/>
    <x:col min="4887" max="4887" width="3.33203125" style="169" customWidth="1"/>
    <x:col min="4888" max="4888" width="4.6640625" style="169" customWidth="1"/>
    <x:col min="4889" max="4889" width="3" style="169" customWidth="1"/>
    <x:col min="4890" max="4890" width="4" style="169" customWidth="1"/>
    <x:col min="4891" max="4891" width="3.33203125" style="169" customWidth="1"/>
    <x:col min="4892" max="4892" width="3.6640625" style="169" customWidth="1"/>
    <x:col min="4893" max="4893" width="3.5546875" style="169" customWidth="1"/>
    <x:col min="4894" max="4894" width="3.33203125" style="169" customWidth="1"/>
    <x:col min="4895" max="4895" width="3.77734375" style="169" customWidth="1"/>
    <x:col min="4896" max="4897" width="3.33203125" style="169" customWidth="1"/>
    <x:col min="4898" max="4899" width="2.5546875" style="169" customWidth="1"/>
    <x:col min="4900" max="4900" width="10.77734375" style="169" customWidth="1"/>
    <x:col min="4901" max="4901" width="3.5546875" style="169" customWidth="1"/>
    <x:col min="4902" max="4902" width="4.21875" style="169" customWidth="1"/>
    <x:col min="4903" max="4903" width="3.5546875" style="169" customWidth="1"/>
    <x:col min="4904" max="4904" width="4.88671875" style="169" customWidth="1"/>
    <x:col min="4905" max="4905" width="2.77734375" style="169" customWidth="1"/>
    <x:col min="4906" max="4906" width="3.33203125" style="169" customWidth="1"/>
    <x:col min="4907" max="4907" width="4.109375" style="169" customWidth="1"/>
    <x:col min="4908" max="4908" width="4.6640625" style="169" customWidth="1"/>
    <x:col min="4909" max="4909" width="3.44140625" style="169" customWidth="1"/>
    <x:col min="4910" max="4910" width="4.109375" style="169" customWidth="1"/>
    <x:col min="4911" max="4911" width="3.6640625" style="169" customWidth="1"/>
    <x:col min="4912" max="4912" width="3.77734375" style="169" customWidth="1"/>
    <x:col min="4913" max="4913" width="3.33203125" style="169" customWidth="1"/>
    <x:col min="4914" max="4914" width="4" style="169" customWidth="1"/>
    <x:col min="4915" max="4915" width="3.77734375" style="169" customWidth="1"/>
    <x:col min="4916" max="4916" width="3.109375" style="169" customWidth="1"/>
    <x:col min="4917" max="4918" width="3.77734375" style="169" customWidth="1"/>
    <x:col min="4919" max="4919" width="3.6640625" style="169" customWidth="1"/>
    <x:col min="4920" max="4920" width="3.5546875" style="169" customWidth="1"/>
    <x:col min="4921" max="4922" width="3.77734375" style="169" customWidth="1"/>
    <x:col min="4923" max="4923" width="3.21875" style="169" customWidth="1"/>
    <x:col min="4924" max="4924" width="3.33203125" style="169" customWidth="1"/>
    <x:col min="4925" max="4925" width="2.6640625" style="169" customWidth="1"/>
    <x:col min="4926" max="4926" width="6.44140625" style="169" customWidth="1"/>
    <x:col min="4927" max="4927" width="2.6640625" style="169" customWidth="1"/>
    <x:col min="4928" max="4928" width="6.44140625" style="169" customWidth="1"/>
    <x:col min="4929" max="4929" width="2.6640625" style="169" customWidth="1"/>
    <x:col min="4930" max="4930" width="6.44140625" style="169" customWidth="1"/>
    <x:col min="4931" max="4931" width="2.6640625" style="169" customWidth="1"/>
    <x:col min="4932" max="4932" width="6.44140625" style="169" customWidth="1"/>
    <x:col min="4933" max="4933" width="10.77734375" style="169" customWidth="1"/>
    <x:col min="4934" max="4934" width="4.21875" style="169" customWidth="1"/>
    <x:col min="4935" max="4935" width="3" style="169" customWidth="1"/>
    <x:col min="4936" max="4937" width="3.21875" style="169" customWidth="1"/>
    <x:col min="4938" max="4938" width="3.109375" style="169" customWidth="1"/>
    <x:col min="4939" max="4939" width="4.44140625" style="169" customWidth="1"/>
    <x:col min="4940" max="4940" width="5.109375" style="169" customWidth="1"/>
    <x:col min="4941" max="4941" width="5.44140625" style="169" customWidth="1"/>
    <x:col min="4942" max="4942" width="3.88671875" style="169" customWidth="1"/>
    <x:col min="4943" max="4943" width="6.88671875" style="169" customWidth="1"/>
    <x:col min="4944" max="4944" width="4.44140625" style="169" customWidth="1"/>
    <x:col min="4945" max="4945" width="5.5546875" style="169" customWidth="1"/>
    <x:col min="4946" max="4946" width="4.33203125" style="169" customWidth="1"/>
    <x:col min="4947" max="4947" width="3.33203125" style="169" customWidth="1"/>
    <x:col min="4948" max="4948" width="6.6640625" style="169" customWidth="1"/>
    <x:col min="4949" max="4949" width="4.44140625" style="169" customWidth="1"/>
    <x:col min="4950" max="4951" width="4.5546875" style="169" customWidth="1"/>
    <x:col min="4952" max="4952" width="4.44140625" style="169" customWidth="1"/>
    <x:col min="4953" max="4954" width="4.33203125" style="169" customWidth="1"/>
    <x:col min="4955" max="4955" width="3.33203125" style="169" customWidth="1"/>
    <x:col min="4956" max="4957" width="3.77734375" style="169" customWidth="1"/>
    <x:col min="4958" max="4958" width="6.21875" style="169" customWidth="1"/>
    <x:col min="4959" max="4959" width="3.6640625" style="169" customWidth="1"/>
    <x:col min="4960" max="4960" width="6.6640625" style="169" customWidth="1"/>
    <x:col min="4961" max="4961" width="4.44140625" style="169" customWidth="1"/>
    <x:col min="4962" max="4962" width="10.77734375" style="169" customWidth="1"/>
    <x:col min="4963" max="4965" width="4.44140625" style="169" customWidth="1"/>
    <x:col min="4966" max="4966" width="3.33203125" style="169" customWidth="1"/>
    <x:col min="4967" max="4967" width="3.88671875" style="169" customWidth="1"/>
    <x:col min="4968" max="4968" width="4.21875" style="169" customWidth="1"/>
    <x:col min="4969" max="4969" width="7.21875" style="169" customWidth="1"/>
    <x:col min="4970" max="4970" width="4.21875" style="169" customWidth="1"/>
    <x:col min="4971" max="4971" width="4.5546875" style="169" customWidth="1"/>
    <x:col min="4972" max="4973" width="4.77734375" style="169" customWidth="1"/>
    <x:col min="4974" max="4974" width="4.109375" style="169" customWidth="1"/>
    <x:col min="4975" max="4975" width="5" style="169" customWidth="1"/>
    <x:col min="4976" max="5120" width="8.88671875" style="169"/>
    <x:col min="5121" max="5121" width="10.77734375" style="169" customWidth="1"/>
    <x:col min="5122" max="5122" width="3" style="169" customWidth="1"/>
    <x:col min="5123" max="5123" width="5.109375" style="169" customWidth="1"/>
    <x:col min="5124" max="5124" width="3" style="169" customWidth="1"/>
    <x:col min="5125" max="5125" width="5.5546875" style="169" customWidth="1"/>
    <x:col min="5126" max="5126" width="3" style="169" customWidth="1"/>
    <x:col min="5127" max="5127" width="4.109375" style="169" customWidth="1"/>
    <x:col min="5128" max="5128" width="2.77734375" style="169" customWidth="1"/>
    <x:col min="5129" max="5129" width="5.77734375" style="169" customWidth="1"/>
    <x:col min="5130" max="5130" width="3.6640625" style="169" customWidth="1"/>
    <x:col min="5131" max="5131" width="2.77734375" style="169" customWidth="1"/>
    <x:col min="5132" max="5132" width="5.5546875" style="169" customWidth="1"/>
    <x:col min="5133" max="5135" width="3.33203125" style="169" customWidth="1"/>
    <x:col min="5136" max="5136" width="5" style="169" bestFit="1" customWidth="1"/>
    <x:col min="5137" max="5137" width="2.5546875" style="169" customWidth="1"/>
    <x:col min="5138" max="5138" width="3.21875" style="169" customWidth="1"/>
    <x:col min="5139" max="5139" width="3" style="169" customWidth="1"/>
    <x:col min="5140" max="5140" width="5.5546875" style="169" customWidth="1"/>
    <x:col min="5141" max="5141" width="3" style="169" customWidth="1"/>
    <x:col min="5142" max="5142" width="6" style="169" customWidth="1"/>
    <x:col min="5143" max="5143" width="3.33203125" style="169" customWidth="1"/>
    <x:col min="5144" max="5144" width="4.6640625" style="169" customWidth="1"/>
    <x:col min="5145" max="5145" width="3" style="169" customWidth="1"/>
    <x:col min="5146" max="5146" width="4" style="169" customWidth="1"/>
    <x:col min="5147" max="5147" width="3.33203125" style="169" customWidth="1"/>
    <x:col min="5148" max="5148" width="3.6640625" style="169" customWidth="1"/>
    <x:col min="5149" max="5149" width="3.5546875" style="169" customWidth="1"/>
    <x:col min="5150" max="5150" width="3.33203125" style="169" customWidth="1"/>
    <x:col min="5151" max="5151" width="3.77734375" style="169" customWidth="1"/>
    <x:col min="5152" max="5153" width="3.33203125" style="169" customWidth="1"/>
    <x:col min="5154" max="5155" width="2.5546875" style="169" customWidth="1"/>
    <x:col min="5156" max="5156" width="10.77734375" style="169" customWidth="1"/>
    <x:col min="5157" max="5157" width="3.5546875" style="169" customWidth="1"/>
    <x:col min="5158" max="5158" width="4.21875" style="169" customWidth="1"/>
    <x:col min="5159" max="5159" width="3.5546875" style="169" customWidth="1"/>
    <x:col min="5160" max="5160" width="4.88671875" style="169" customWidth="1"/>
    <x:col min="5161" max="5161" width="2.77734375" style="169" customWidth="1"/>
    <x:col min="5162" max="5162" width="3.33203125" style="169" customWidth="1"/>
    <x:col min="5163" max="5163" width="4.109375" style="169" customWidth="1"/>
    <x:col min="5164" max="5164" width="4.6640625" style="169" customWidth="1"/>
    <x:col min="5165" max="5165" width="3.44140625" style="169" customWidth="1"/>
    <x:col min="5166" max="5166" width="4.109375" style="169" customWidth="1"/>
    <x:col min="5167" max="5167" width="3.6640625" style="169" customWidth="1"/>
    <x:col min="5168" max="5168" width="3.77734375" style="169" customWidth="1"/>
    <x:col min="5169" max="5169" width="3.33203125" style="169" customWidth="1"/>
    <x:col min="5170" max="5170" width="4" style="169" customWidth="1"/>
    <x:col min="5171" max="5171" width="3.77734375" style="169" customWidth="1"/>
    <x:col min="5172" max="5172" width="3.109375" style="169" customWidth="1"/>
    <x:col min="5173" max="5174" width="3.77734375" style="169" customWidth="1"/>
    <x:col min="5175" max="5175" width="3.6640625" style="169" customWidth="1"/>
    <x:col min="5176" max="5176" width="3.5546875" style="169" customWidth="1"/>
    <x:col min="5177" max="5178" width="3.77734375" style="169" customWidth="1"/>
    <x:col min="5179" max="5179" width="3.21875" style="169" customWidth="1"/>
    <x:col min="5180" max="5180" width="3.33203125" style="169" customWidth="1"/>
    <x:col min="5181" max="5181" width="2.6640625" style="169" customWidth="1"/>
    <x:col min="5182" max="5182" width="6.44140625" style="169" customWidth="1"/>
    <x:col min="5183" max="5183" width="2.6640625" style="169" customWidth="1"/>
    <x:col min="5184" max="5184" width="6.44140625" style="169" customWidth="1"/>
    <x:col min="5185" max="5185" width="2.6640625" style="169" customWidth="1"/>
    <x:col min="5186" max="5186" width="6.44140625" style="169" customWidth="1"/>
    <x:col min="5187" max="5187" width="2.6640625" style="169" customWidth="1"/>
    <x:col min="5188" max="5188" width="6.44140625" style="169" customWidth="1"/>
    <x:col min="5189" max="5189" width="10.77734375" style="169" customWidth="1"/>
    <x:col min="5190" max="5190" width="4.21875" style="169" customWidth="1"/>
    <x:col min="5191" max="5191" width="3" style="169" customWidth="1"/>
    <x:col min="5192" max="5193" width="3.21875" style="169" customWidth="1"/>
    <x:col min="5194" max="5194" width="3.109375" style="169" customWidth="1"/>
    <x:col min="5195" max="5195" width="4.44140625" style="169" customWidth="1"/>
    <x:col min="5196" max="5196" width="5.109375" style="169" customWidth="1"/>
    <x:col min="5197" max="5197" width="5.44140625" style="169" customWidth="1"/>
    <x:col min="5198" max="5198" width="3.88671875" style="169" customWidth="1"/>
    <x:col min="5199" max="5199" width="6.88671875" style="169" customWidth="1"/>
    <x:col min="5200" max="5200" width="4.44140625" style="169" customWidth="1"/>
    <x:col min="5201" max="5201" width="5.5546875" style="169" customWidth="1"/>
    <x:col min="5202" max="5202" width="4.33203125" style="169" customWidth="1"/>
    <x:col min="5203" max="5203" width="3.33203125" style="169" customWidth="1"/>
    <x:col min="5204" max="5204" width="6.6640625" style="169" customWidth="1"/>
    <x:col min="5205" max="5205" width="4.44140625" style="169" customWidth="1"/>
    <x:col min="5206" max="5207" width="4.5546875" style="169" customWidth="1"/>
    <x:col min="5208" max="5208" width="4.44140625" style="169" customWidth="1"/>
    <x:col min="5209" max="5210" width="4.33203125" style="169" customWidth="1"/>
    <x:col min="5211" max="5211" width="3.33203125" style="169" customWidth="1"/>
    <x:col min="5212" max="5213" width="3.77734375" style="169" customWidth="1"/>
    <x:col min="5214" max="5214" width="6.21875" style="169" customWidth="1"/>
    <x:col min="5215" max="5215" width="3.6640625" style="169" customWidth="1"/>
    <x:col min="5216" max="5216" width="6.6640625" style="169" customWidth="1"/>
    <x:col min="5217" max="5217" width="4.44140625" style="169" customWidth="1"/>
    <x:col min="5218" max="5218" width="10.77734375" style="169" customWidth="1"/>
    <x:col min="5219" max="5221" width="4.44140625" style="169" customWidth="1"/>
    <x:col min="5222" max="5222" width="3.33203125" style="169" customWidth="1"/>
    <x:col min="5223" max="5223" width="3.88671875" style="169" customWidth="1"/>
    <x:col min="5224" max="5224" width="4.21875" style="169" customWidth="1"/>
    <x:col min="5225" max="5225" width="7.21875" style="169" customWidth="1"/>
    <x:col min="5226" max="5226" width="4.21875" style="169" customWidth="1"/>
    <x:col min="5227" max="5227" width="4.5546875" style="169" customWidth="1"/>
    <x:col min="5228" max="5229" width="4.77734375" style="169" customWidth="1"/>
    <x:col min="5230" max="5230" width="4.109375" style="169" customWidth="1"/>
    <x:col min="5231" max="5231" width="5" style="169" customWidth="1"/>
    <x:col min="5232" max="5376" width="8.88671875" style="169"/>
    <x:col min="5377" max="5377" width="10.77734375" style="169" customWidth="1"/>
    <x:col min="5378" max="5378" width="3" style="169" customWidth="1"/>
    <x:col min="5379" max="5379" width="5.109375" style="169" customWidth="1"/>
    <x:col min="5380" max="5380" width="3" style="169" customWidth="1"/>
    <x:col min="5381" max="5381" width="5.5546875" style="169" customWidth="1"/>
    <x:col min="5382" max="5382" width="3" style="169" customWidth="1"/>
    <x:col min="5383" max="5383" width="4.109375" style="169" customWidth="1"/>
    <x:col min="5384" max="5384" width="2.77734375" style="169" customWidth="1"/>
    <x:col min="5385" max="5385" width="5.77734375" style="169" customWidth="1"/>
    <x:col min="5386" max="5386" width="3.6640625" style="169" customWidth="1"/>
    <x:col min="5387" max="5387" width="2.77734375" style="169" customWidth="1"/>
    <x:col min="5388" max="5388" width="5.5546875" style="169" customWidth="1"/>
    <x:col min="5389" max="5391" width="3.33203125" style="169" customWidth="1"/>
    <x:col min="5392" max="5392" width="5" style="169" bestFit="1" customWidth="1"/>
    <x:col min="5393" max="5393" width="2.5546875" style="169" customWidth="1"/>
    <x:col min="5394" max="5394" width="3.21875" style="169" customWidth="1"/>
    <x:col min="5395" max="5395" width="3" style="169" customWidth="1"/>
    <x:col min="5396" max="5396" width="5.5546875" style="169" customWidth="1"/>
    <x:col min="5397" max="5397" width="3" style="169" customWidth="1"/>
    <x:col min="5398" max="5398" width="6" style="169" customWidth="1"/>
    <x:col min="5399" max="5399" width="3.33203125" style="169" customWidth="1"/>
    <x:col min="5400" max="5400" width="4.6640625" style="169" customWidth="1"/>
    <x:col min="5401" max="5401" width="3" style="169" customWidth="1"/>
    <x:col min="5402" max="5402" width="4" style="169" customWidth="1"/>
    <x:col min="5403" max="5403" width="3.33203125" style="169" customWidth="1"/>
    <x:col min="5404" max="5404" width="3.6640625" style="169" customWidth="1"/>
    <x:col min="5405" max="5405" width="3.5546875" style="169" customWidth="1"/>
    <x:col min="5406" max="5406" width="3.33203125" style="169" customWidth="1"/>
    <x:col min="5407" max="5407" width="3.77734375" style="169" customWidth="1"/>
    <x:col min="5408" max="5409" width="3.33203125" style="169" customWidth="1"/>
    <x:col min="5410" max="5411" width="2.5546875" style="169" customWidth="1"/>
    <x:col min="5412" max="5412" width="10.77734375" style="169" customWidth="1"/>
    <x:col min="5413" max="5413" width="3.5546875" style="169" customWidth="1"/>
    <x:col min="5414" max="5414" width="4.21875" style="169" customWidth="1"/>
    <x:col min="5415" max="5415" width="3.5546875" style="169" customWidth="1"/>
    <x:col min="5416" max="5416" width="4.88671875" style="169" customWidth="1"/>
    <x:col min="5417" max="5417" width="2.77734375" style="169" customWidth="1"/>
    <x:col min="5418" max="5418" width="3.33203125" style="169" customWidth="1"/>
    <x:col min="5419" max="5419" width="4.109375" style="169" customWidth="1"/>
    <x:col min="5420" max="5420" width="4.6640625" style="169" customWidth="1"/>
    <x:col min="5421" max="5421" width="3.44140625" style="169" customWidth="1"/>
    <x:col min="5422" max="5422" width="4.109375" style="169" customWidth="1"/>
    <x:col min="5423" max="5423" width="3.6640625" style="169" customWidth="1"/>
    <x:col min="5424" max="5424" width="3.77734375" style="169" customWidth="1"/>
    <x:col min="5425" max="5425" width="3.33203125" style="169" customWidth="1"/>
    <x:col min="5426" max="5426" width="4" style="169" customWidth="1"/>
    <x:col min="5427" max="5427" width="3.77734375" style="169" customWidth="1"/>
    <x:col min="5428" max="5428" width="3.109375" style="169" customWidth="1"/>
    <x:col min="5429" max="5430" width="3.77734375" style="169" customWidth="1"/>
    <x:col min="5431" max="5431" width="3.6640625" style="169" customWidth="1"/>
    <x:col min="5432" max="5432" width="3.5546875" style="169" customWidth="1"/>
    <x:col min="5433" max="5434" width="3.77734375" style="169" customWidth="1"/>
    <x:col min="5435" max="5435" width="3.21875" style="169" customWidth="1"/>
    <x:col min="5436" max="5436" width="3.33203125" style="169" customWidth="1"/>
    <x:col min="5437" max="5437" width="2.6640625" style="169" customWidth="1"/>
    <x:col min="5438" max="5438" width="6.44140625" style="169" customWidth="1"/>
    <x:col min="5439" max="5439" width="2.6640625" style="169" customWidth="1"/>
    <x:col min="5440" max="5440" width="6.44140625" style="169" customWidth="1"/>
    <x:col min="5441" max="5441" width="2.6640625" style="169" customWidth="1"/>
    <x:col min="5442" max="5442" width="6.44140625" style="169" customWidth="1"/>
    <x:col min="5443" max="5443" width="2.6640625" style="169" customWidth="1"/>
    <x:col min="5444" max="5444" width="6.44140625" style="169" customWidth="1"/>
    <x:col min="5445" max="5445" width="10.77734375" style="169" customWidth="1"/>
    <x:col min="5446" max="5446" width="4.21875" style="169" customWidth="1"/>
    <x:col min="5447" max="5447" width="3" style="169" customWidth="1"/>
    <x:col min="5448" max="5449" width="3.21875" style="169" customWidth="1"/>
    <x:col min="5450" max="5450" width="3.109375" style="169" customWidth="1"/>
    <x:col min="5451" max="5451" width="4.44140625" style="169" customWidth="1"/>
    <x:col min="5452" max="5452" width="5.109375" style="169" customWidth="1"/>
    <x:col min="5453" max="5453" width="5.44140625" style="169" customWidth="1"/>
    <x:col min="5454" max="5454" width="3.88671875" style="169" customWidth="1"/>
    <x:col min="5455" max="5455" width="6.88671875" style="169" customWidth="1"/>
    <x:col min="5456" max="5456" width="4.44140625" style="169" customWidth="1"/>
    <x:col min="5457" max="5457" width="5.5546875" style="169" customWidth="1"/>
    <x:col min="5458" max="5458" width="4.33203125" style="169" customWidth="1"/>
    <x:col min="5459" max="5459" width="3.33203125" style="169" customWidth="1"/>
    <x:col min="5460" max="5460" width="6.6640625" style="169" customWidth="1"/>
    <x:col min="5461" max="5461" width="4.44140625" style="169" customWidth="1"/>
    <x:col min="5462" max="5463" width="4.5546875" style="169" customWidth="1"/>
    <x:col min="5464" max="5464" width="4.44140625" style="169" customWidth="1"/>
    <x:col min="5465" max="5466" width="4.33203125" style="169" customWidth="1"/>
    <x:col min="5467" max="5467" width="3.33203125" style="169" customWidth="1"/>
    <x:col min="5468" max="5469" width="3.77734375" style="169" customWidth="1"/>
    <x:col min="5470" max="5470" width="6.21875" style="169" customWidth="1"/>
    <x:col min="5471" max="5471" width="3.6640625" style="169" customWidth="1"/>
    <x:col min="5472" max="5472" width="6.6640625" style="169" customWidth="1"/>
    <x:col min="5473" max="5473" width="4.44140625" style="169" customWidth="1"/>
    <x:col min="5474" max="5474" width="10.77734375" style="169" customWidth="1"/>
    <x:col min="5475" max="5477" width="4.44140625" style="169" customWidth="1"/>
    <x:col min="5478" max="5478" width="3.33203125" style="169" customWidth="1"/>
    <x:col min="5479" max="5479" width="3.88671875" style="169" customWidth="1"/>
    <x:col min="5480" max="5480" width="4.21875" style="169" customWidth="1"/>
    <x:col min="5481" max="5481" width="7.21875" style="169" customWidth="1"/>
    <x:col min="5482" max="5482" width="4.21875" style="169" customWidth="1"/>
    <x:col min="5483" max="5483" width="4.5546875" style="169" customWidth="1"/>
    <x:col min="5484" max="5485" width="4.77734375" style="169" customWidth="1"/>
    <x:col min="5486" max="5486" width="4.109375" style="169" customWidth="1"/>
    <x:col min="5487" max="5487" width="5" style="169" customWidth="1"/>
    <x:col min="5488" max="5632" width="8.88671875" style="169"/>
    <x:col min="5633" max="5633" width="10.77734375" style="169" customWidth="1"/>
    <x:col min="5634" max="5634" width="3" style="169" customWidth="1"/>
    <x:col min="5635" max="5635" width="5.109375" style="169" customWidth="1"/>
    <x:col min="5636" max="5636" width="3" style="169" customWidth="1"/>
    <x:col min="5637" max="5637" width="5.5546875" style="169" customWidth="1"/>
    <x:col min="5638" max="5638" width="3" style="169" customWidth="1"/>
    <x:col min="5639" max="5639" width="4.109375" style="169" customWidth="1"/>
    <x:col min="5640" max="5640" width="2.77734375" style="169" customWidth="1"/>
    <x:col min="5641" max="5641" width="5.77734375" style="169" customWidth="1"/>
    <x:col min="5642" max="5642" width="3.6640625" style="169" customWidth="1"/>
    <x:col min="5643" max="5643" width="2.77734375" style="169" customWidth="1"/>
    <x:col min="5644" max="5644" width="5.5546875" style="169" customWidth="1"/>
    <x:col min="5645" max="5647" width="3.33203125" style="169" customWidth="1"/>
    <x:col min="5648" max="5648" width="5" style="169" bestFit="1" customWidth="1"/>
    <x:col min="5649" max="5649" width="2.5546875" style="169" customWidth="1"/>
    <x:col min="5650" max="5650" width="3.21875" style="169" customWidth="1"/>
    <x:col min="5651" max="5651" width="3" style="169" customWidth="1"/>
    <x:col min="5652" max="5652" width="5.5546875" style="169" customWidth="1"/>
    <x:col min="5653" max="5653" width="3" style="169" customWidth="1"/>
    <x:col min="5654" max="5654" width="6" style="169" customWidth="1"/>
    <x:col min="5655" max="5655" width="3.33203125" style="169" customWidth="1"/>
    <x:col min="5656" max="5656" width="4.6640625" style="169" customWidth="1"/>
    <x:col min="5657" max="5657" width="3" style="169" customWidth="1"/>
    <x:col min="5658" max="5658" width="4" style="169" customWidth="1"/>
    <x:col min="5659" max="5659" width="3.33203125" style="169" customWidth="1"/>
    <x:col min="5660" max="5660" width="3.6640625" style="169" customWidth="1"/>
    <x:col min="5661" max="5661" width="3.5546875" style="169" customWidth="1"/>
    <x:col min="5662" max="5662" width="3.33203125" style="169" customWidth="1"/>
    <x:col min="5663" max="5663" width="3.77734375" style="169" customWidth="1"/>
    <x:col min="5664" max="5665" width="3.33203125" style="169" customWidth="1"/>
    <x:col min="5666" max="5667" width="2.5546875" style="169" customWidth="1"/>
    <x:col min="5668" max="5668" width="10.77734375" style="169" customWidth="1"/>
    <x:col min="5669" max="5669" width="3.5546875" style="169" customWidth="1"/>
    <x:col min="5670" max="5670" width="4.21875" style="169" customWidth="1"/>
    <x:col min="5671" max="5671" width="3.5546875" style="169" customWidth="1"/>
    <x:col min="5672" max="5672" width="4.88671875" style="169" customWidth="1"/>
    <x:col min="5673" max="5673" width="2.77734375" style="169" customWidth="1"/>
    <x:col min="5674" max="5674" width="3.33203125" style="169" customWidth="1"/>
    <x:col min="5675" max="5675" width="4.109375" style="169" customWidth="1"/>
    <x:col min="5676" max="5676" width="4.6640625" style="169" customWidth="1"/>
    <x:col min="5677" max="5677" width="3.44140625" style="169" customWidth="1"/>
    <x:col min="5678" max="5678" width="4.109375" style="169" customWidth="1"/>
    <x:col min="5679" max="5679" width="3.6640625" style="169" customWidth="1"/>
    <x:col min="5680" max="5680" width="3.77734375" style="169" customWidth="1"/>
    <x:col min="5681" max="5681" width="3.33203125" style="169" customWidth="1"/>
    <x:col min="5682" max="5682" width="4" style="169" customWidth="1"/>
    <x:col min="5683" max="5683" width="3.77734375" style="169" customWidth="1"/>
    <x:col min="5684" max="5684" width="3.109375" style="169" customWidth="1"/>
    <x:col min="5685" max="5686" width="3.77734375" style="169" customWidth="1"/>
    <x:col min="5687" max="5687" width="3.6640625" style="169" customWidth="1"/>
    <x:col min="5688" max="5688" width="3.5546875" style="169" customWidth="1"/>
    <x:col min="5689" max="5690" width="3.77734375" style="169" customWidth="1"/>
    <x:col min="5691" max="5691" width="3.21875" style="169" customWidth="1"/>
    <x:col min="5692" max="5692" width="3.33203125" style="169" customWidth="1"/>
    <x:col min="5693" max="5693" width="2.6640625" style="169" customWidth="1"/>
    <x:col min="5694" max="5694" width="6.44140625" style="169" customWidth="1"/>
    <x:col min="5695" max="5695" width="2.6640625" style="169" customWidth="1"/>
    <x:col min="5696" max="5696" width="6.44140625" style="169" customWidth="1"/>
    <x:col min="5697" max="5697" width="2.6640625" style="169" customWidth="1"/>
    <x:col min="5698" max="5698" width="6.44140625" style="169" customWidth="1"/>
    <x:col min="5699" max="5699" width="2.6640625" style="169" customWidth="1"/>
    <x:col min="5700" max="5700" width="6.44140625" style="169" customWidth="1"/>
    <x:col min="5701" max="5701" width="10.77734375" style="169" customWidth="1"/>
    <x:col min="5702" max="5702" width="4.21875" style="169" customWidth="1"/>
    <x:col min="5703" max="5703" width="3" style="169" customWidth="1"/>
    <x:col min="5704" max="5705" width="3.21875" style="169" customWidth="1"/>
    <x:col min="5706" max="5706" width="3.109375" style="169" customWidth="1"/>
    <x:col min="5707" max="5707" width="4.44140625" style="169" customWidth="1"/>
    <x:col min="5708" max="5708" width="5.109375" style="169" customWidth="1"/>
    <x:col min="5709" max="5709" width="5.44140625" style="169" customWidth="1"/>
    <x:col min="5710" max="5710" width="3.88671875" style="169" customWidth="1"/>
    <x:col min="5711" max="5711" width="6.88671875" style="169" customWidth="1"/>
    <x:col min="5712" max="5712" width="4.44140625" style="169" customWidth="1"/>
    <x:col min="5713" max="5713" width="5.5546875" style="169" customWidth="1"/>
    <x:col min="5714" max="5714" width="4.33203125" style="169" customWidth="1"/>
    <x:col min="5715" max="5715" width="3.33203125" style="169" customWidth="1"/>
    <x:col min="5716" max="5716" width="6.6640625" style="169" customWidth="1"/>
    <x:col min="5717" max="5717" width="4.44140625" style="169" customWidth="1"/>
    <x:col min="5718" max="5719" width="4.5546875" style="169" customWidth="1"/>
    <x:col min="5720" max="5720" width="4.44140625" style="169" customWidth="1"/>
    <x:col min="5721" max="5722" width="4.33203125" style="169" customWidth="1"/>
    <x:col min="5723" max="5723" width="3.33203125" style="169" customWidth="1"/>
    <x:col min="5724" max="5725" width="3.77734375" style="169" customWidth="1"/>
    <x:col min="5726" max="5726" width="6.21875" style="169" customWidth="1"/>
    <x:col min="5727" max="5727" width="3.6640625" style="169" customWidth="1"/>
    <x:col min="5728" max="5728" width="6.6640625" style="169" customWidth="1"/>
    <x:col min="5729" max="5729" width="4.44140625" style="169" customWidth="1"/>
    <x:col min="5730" max="5730" width="10.77734375" style="169" customWidth="1"/>
    <x:col min="5731" max="5733" width="4.44140625" style="169" customWidth="1"/>
    <x:col min="5734" max="5734" width="3.33203125" style="169" customWidth="1"/>
    <x:col min="5735" max="5735" width="3.88671875" style="169" customWidth="1"/>
    <x:col min="5736" max="5736" width="4.21875" style="169" customWidth="1"/>
    <x:col min="5737" max="5737" width="7.21875" style="169" customWidth="1"/>
    <x:col min="5738" max="5738" width="4.21875" style="169" customWidth="1"/>
    <x:col min="5739" max="5739" width="4.5546875" style="169" customWidth="1"/>
    <x:col min="5740" max="5741" width="4.77734375" style="169" customWidth="1"/>
    <x:col min="5742" max="5742" width="4.109375" style="169" customWidth="1"/>
    <x:col min="5743" max="5743" width="5" style="169" customWidth="1"/>
    <x:col min="5744" max="5888" width="8.88671875" style="169"/>
    <x:col min="5889" max="5889" width="10.77734375" style="169" customWidth="1"/>
    <x:col min="5890" max="5890" width="3" style="169" customWidth="1"/>
    <x:col min="5891" max="5891" width="5.109375" style="169" customWidth="1"/>
    <x:col min="5892" max="5892" width="3" style="169" customWidth="1"/>
    <x:col min="5893" max="5893" width="5.5546875" style="169" customWidth="1"/>
    <x:col min="5894" max="5894" width="3" style="169" customWidth="1"/>
    <x:col min="5895" max="5895" width="4.109375" style="169" customWidth="1"/>
    <x:col min="5896" max="5896" width="2.77734375" style="169" customWidth="1"/>
    <x:col min="5897" max="5897" width="5.77734375" style="169" customWidth="1"/>
    <x:col min="5898" max="5898" width="3.6640625" style="169" customWidth="1"/>
    <x:col min="5899" max="5899" width="2.77734375" style="169" customWidth="1"/>
    <x:col min="5900" max="5900" width="5.5546875" style="169" customWidth="1"/>
    <x:col min="5901" max="5903" width="3.33203125" style="169" customWidth="1"/>
    <x:col min="5904" max="5904" width="5" style="169" bestFit="1" customWidth="1"/>
    <x:col min="5905" max="5905" width="2.5546875" style="169" customWidth="1"/>
    <x:col min="5906" max="5906" width="3.21875" style="169" customWidth="1"/>
    <x:col min="5907" max="5907" width="3" style="169" customWidth="1"/>
    <x:col min="5908" max="5908" width="5.5546875" style="169" customWidth="1"/>
    <x:col min="5909" max="5909" width="3" style="169" customWidth="1"/>
    <x:col min="5910" max="5910" width="6" style="169" customWidth="1"/>
    <x:col min="5911" max="5911" width="3.33203125" style="169" customWidth="1"/>
    <x:col min="5912" max="5912" width="4.6640625" style="169" customWidth="1"/>
    <x:col min="5913" max="5913" width="3" style="169" customWidth="1"/>
    <x:col min="5914" max="5914" width="4" style="169" customWidth="1"/>
    <x:col min="5915" max="5915" width="3.33203125" style="169" customWidth="1"/>
    <x:col min="5916" max="5916" width="3.6640625" style="169" customWidth="1"/>
    <x:col min="5917" max="5917" width="3.5546875" style="169" customWidth="1"/>
    <x:col min="5918" max="5918" width="3.33203125" style="169" customWidth="1"/>
    <x:col min="5919" max="5919" width="3.77734375" style="169" customWidth="1"/>
    <x:col min="5920" max="5921" width="3.33203125" style="169" customWidth="1"/>
    <x:col min="5922" max="5923" width="2.5546875" style="169" customWidth="1"/>
    <x:col min="5924" max="5924" width="10.77734375" style="169" customWidth="1"/>
    <x:col min="5925" max="5925" width="3.5546875" style="169" customWidth="1"/>
    <x:col min="5926" max="5926" width="4.21875" style="169" customWidth="1"/>
    <x:col min="5927" max="5927" width="3.5546875" style="169" customWidth="1"/>
    <x:col min="5928" max="5928" width="4.88671875" style="169" customWidth="1"/>
    <x:col min="5929" max="5929" width="2.77734375" style="169" customWidth="1"/>
    <x:col min="5930" max="5930" width="3.33203125" style="169" customWidth="1"/>
    <x:col min="5931" max="5931" width="4.109375" style="169" customWidth="1"/>
    <x:col min="5932" max="5932" width="4.6640625" style="169" customWidth="1"/>
    <x:col min="5933" max="5933" width="3.44140625" style="169" customWidth="1"/>
    <x:col min="5934" max="5934" width="4.109375" style="169" customWidth="1"/>
    <x:col min="5935" max="5935" width="3.6640625" style="169" customWidth="1"/>
    <x:col min="5936" max="5936" width="3.77734375" style="169" customWidth="1"/>
    <x:col min="5937" max="5937" width="3.33203125" style="169" customWidth="1"/>
    <x:col min="5938" max="5938" width="4" style="169" customWidth="1"/>
    <x:col min="5939" max="5939" width="3.77734375" style="169" customWidth="1"/>
    <x:col min="5940" max="5940" width="3.109375" style="169" customWidth="1"/>
    <x:col min="5941" max="5942" width="3.77734375" style="169" customWidth="1"/>
    <x:col min="5943" max="5943" width="3.6640625" style="169" customWidth="1"/>
    <x:col min="5944" max="5944" width="3.5546875" style="169" customWidth="1"/>
    <x:col min="5945" max="5946" width="3.77734375" style="169" customWidth="1"/>
    <x:col min="5947" max="5947" width="3.21875" style="169" customWidth="1"/>
    <x:col min="5948" max="5948" width="3.33203125" style="169" customWidth="1"/>
    <x:col min="5949" max="5949" width="2.6640625" style="169" customWidth="1"/>
    <x:col min="5950" max="5950" width="6.44140625" style="169" customWidth="1"/>
    <x:col min="5951" max="5951" width="2.6640625" style="169" customWidth="1"/>
    <x:col min="5952" max="5952" width="6.44140625" style="169" customWidth="1"/>
    <x:col min="5953" max="5953" width="2.6640625" style="169" customWidth="1"/>
    <x:col min="5954" max="5954" width="6.44140625" style="169" customWidth="1"/>
    <x:col min="5955" max="5955" width="2.6640625" style="169" customWidth="1"/>
    <x:col min="5956" max="5956" width="6.44140625" style="169" customWidth="1"/>
    <x:col min="5957" max="5957" width="10.77734375" style="169" customWidth="1"/>
    <x:col min="5958" max="5958" width="4.21875" style="169" customWidth="1"/>
    <x:col min="5959" max="5959" width="3" style="169" customWidth="1"/>
    <x:col min="5960" max="5961" width="3.21875" style="169" customWidth="1"/>
    <x:col min="5962" max="5962" width="3.109375" style="169" customWidth="1"/>
    <x:col min="5963" max="5963" width="4.44140625" style="169" customWidth="1"/>
    <x:col min="5964" max="5964" width="5.109375" style="169" customWidth="1"/>
    <x:col min="5965" max="5965" width="5.44140625" style="169" customWidth="1"/>
    <x:col min="5966" max="5966" width="3.88671875" style="169" customWidth="1"/>
    <x:col min="5967" max="5967" width="6.88671875" style="169" customWidth="1"/>
    <x:col min="5968" max="5968" width="4.44140625" style="169" customWidth="1"/>
    <x:col min="5969" max="5969" width="5.5546875" style="169" customWidth="1"/>
    <x:col min="5970" max="5970" width="4.33203125" style="169" customWidth="1"/>
    <x:col min="5971" max="5971" width="3.33203125" style="169" customWidth="1"/>
    <x:col min="5972" max="5972" width="6.6640625" style="169" customWidth="1"/>
    <x:col min="5973" max="5973" width="4.44140625" style="169" customWidth="1"/>
    <x:col min="5974" max="5975" width="4.5546875" style="169" customWidth="1"/>
    <x:col min="5976" max="5976" width="4.44140625" style="169" customWidth="1"/>
    <x:col min="5977" max="5978" width="4.33203125" style="169" customWidth="1"/>
    <x:col min="5979" max="5979" width="3.33203125" style="169" customWidth="1"/>
    <x:col min="5980" max="5981" width="3.77734375" style="169" customWidth="1"/>
    <x:col min="5982" max="5982" width="6.21875" style="169" customWidth="1"/>
    <x:col min="5983" max="5983" width="3.6640625" style="169" customWidth="1"/>
    <x:col min="5984" max="5984" width="6.6640625" style="169" customWidth="1"/>
    <x:col min="5985" max="5985" width="4.44140625" style="169" customWidth="1"/>
    <x:col min="5986" max="5986" width="10.77734375" style="169" customWidth="1"/>
    <x:col min="5987" max="5989" width="4.44140625" style="169" customWidth="1"/>
    <x:col min="5990" max="5990" width="3.33203125" style="169" customWidth="1"/>
    <x:col min="5991" max="5991" width="3.88671875" style="169" customWidth="1"/>
    <x:col min="5992" max="5992" width="4.21875" style="169" customWidth="1"/>
    <x:col min="5993" max="5993" width="7.21875" style="169" customWidth="1"/>
    <x:col min="5994" max="5994" width="4.21875" style="169" customWidth="1"/>
    <x:col min="5995" max="5995" width="4.5546875" style="169" customWidth="1"/>
    <x:col min="5996" max="5997" width="4.77734375" style="169" customWidth="1"/>
    <x:col min="5998" max="5998" width="4.109375" style="169" customWidth="1"/>
    <x:col min="5999" max="5999" width="5" style="169" customWidth="1"/>
    <x:col min="6000" max="6144" width="8.88671875" style="169"/>
    <x:col min="6145" max="6145" width="10.77734375" style="169" customWidth="1"/>
    <x:col min="6146" max="6146" width="3" style="169" customWidth="1"/>
    <x:col min="6147" max="6147" width="5.109375" style="169" customWidth="1"/>
    <x:col min="6148" max="6148" width="3" style="169" customWidth="1"/>
    <x:col min="6149" max="6149" width="5.5546875" style="169" customWidth="1"/>
    <x:col min="6150" max="6150" width="3" style="169" customWidth="1"/>
    <x:col min="6151" max="6151" width="4.109375" style="169" customWidth="1"/>
    <x:col min="6152" max="6152" width="2.77734375" style="169" customWidth="1"/>
    <x:col min="6153" max="6153" width="5.77734375" style="169" customWidth="1"/>
    <x:col min="6154" max="6154" width="3.6640625" style="169" customWidth="1"/>
    <x:col min="6155" max="6155" width="2.77734375" style="169" customWidth="1"/>
    <x:col min="6156" max="6156" width="5.5546875" style="169" customWidth="1"/>
    <x:col min="6157" max="6159" width="3.33203125" style="169" customWidth="1"/>
    <x:col min="6160" max="6160" width="5" style="169" bestFit="1" customWidth="1"/>
    <x:col min="6161" max="6161" width="2.5546875" style="169" customWidth="1"/>
    <x:col min="6162" max="6162" width="3.21875" style="169" customWidth="1"/>
    <x:col min="6163" max="6163" width="3" style="169" customWidth="1"/>
    <x:col min="6164" max="6164" width="5.5546875" style="169" customWidth="1"/>
    <x:col min="6165" max="6165" width="3" style="169" customWidth="1"/>
    <x:col min="6166" max="6166" width="6" style="169" customWidth="1"/>
    <x:col min="6167" max="6167" width="3.33203125" style="169" customWidth="1"/>
    <x:col min="6168" max="6168" width="4.6640625" style="169" customWidth="1"/>
    <x:col min="6169" max="6169" width="3" style="169" customWidth="1"/>
    <x:col min="6170" max="6170" width="4" style="169" customWidth="1"/>
    <x:col min="6171" max="6171" width="3.33203125" style="169" customWidth="1"/>
    <x:col min="6172" max="6172" width="3.6640625" style="169" customWidth="1"/>
    <x:col min="6173" max="6173" width="3.5546875" style="169" customWidth="1"/>
    <x:col min="6174" max="6174" width="3.33203125" style="169" customWidth="1"/>
    <x:col min="6175" max="6175" width="3.77734375" style="169" customWidth="1"/>
    <x:col min="6176" max="6177" width="3.33203125" style="169" customWidth="1"/>
    <x:col min="6178" max="6179" width="2.5546875" style="169" customWidth="1"/>
    <x:col min="6180" max="6180" width="10.77734375" style="169" customWidth="1"/>
    <x:col min="6181" max="6181" width="3.5546875" style="169" customWidth="1"/>
    <x:col min="6182" max="6182" width="4.21875" style="169" customWidth="1"/>
    <x:col min="6183" max="6183" width="3.5546875" style="169" customWidth="1"/>
    <x:col min="6184" max="6184" width="4.88671875" style="169" customWidth="1"/>
    <x:col min="6185" max="6185" width="2.77734375" style="169" customWidth="1"/>
    <x:col min="6186" max="6186" width="3.33203125" style="169" customWidth="1"/>
    <x:col min="6187" max="6187" width="4.109375" style="169" customWidth="1"/>
    <x:col min="6188" max="6188" width="4.6640625" style="169" customWidth="1"/>
    <x:col min="6189" max="6189" width="3.44140625" style="169" customWidth="1"/>
    <x:col min="6190" max="6190" width="4.109375" style="169" customWidth="1"/>
    <x:col min="6191" max="6191" width="3.6640625" style="169" customWidth="1"/>
    <x:col min="6192" max="6192" width="3.77734375" style="169" customWidth="1"/>
    <x:col min="6193" max="6193" width="3.33203125" style="169" customWidth="1"/>
    <x:col min="6194" max="6194" width="4" style="169" customWidth="1"/>
    <x:col min="6195" max="6195" width="3.77734375" style="169" customWidth="1"/>
    <x:col min="6196" max="6196" width="3.109375" style="169" customWidth="1"/>
    <x:col min="6197" max="6198" width="3.77734375" style="169" customWidth="1"/>
    <x:col min="6199" max="6199" width="3.6640625" style="169" customWidth="1"/>
    <x:col min="6200" max="6200" width="3.5546875" style="169" customWidth="1"/>
    <x:col min="6201" max="6202" width="3.77734375" style="169" customWidth="1"/>
    <x:col min="6203" max="6203" width="3.21875" style="169" customWidth="1"/>
    <x:col min="6204" max="6204" width="3.33203125" style="169" customWidth="1"/>
    <x:col min="6205" max="6205" width="2.6640625" style="169" customWidth="1"/>
    <x:col min="6206" max="6206" width="6.44140625" style="169" customWidth="1"/>
    <x:col min="6207" max="6207" width="2.6640625" style="169" customWidth="1"/>
    <x:col min="6208" max="6208" width="6.44140625" style="169" customWidth="1"/>
    <x:col min="6209" max="6209" width="2.6640625" style="169" customWidth="1"/>
    <x:col min="6210" max="6210" width="6.44140625" style="169" customWidth="1"/>
    <x:col min="6211" max="6211" width="2.6640625" style="169" customWidth="1"/>
    <x:col min="6212" max="6212" width="6.44140625" style="169" customWidth="1"/>
    <x:col min="6213" max="6213" width="10.77734375" style="169" customWidth="1"/>
    <x:col min="6214" max="6214" width="4.21875" style="169" customWidth="1"/>
    <x:col min="6215" max="6215" width="3" style="169" customWidth="1"/>
    <x:col min="6216" max="6217" width="3.21875" style="169" customWidth="1"/>
    <x:col min="6218" max="6218" width="3.109375" style="169" customWidth="1"/>
    <x:col min="6219" max="6219" width="4.44140625" style="169" customWidth="1"/>
    <x:col min="6220" max="6220" width="5.109375" style="169" customWidth="1"/>
    <x:col min="6221" max="6221" width="5.44140625" style="169" customWidth="1"/>
    <x:col min="6222" max="6222" width="3.88671875" style="169" customWidth="1"/>
    <x:col min="6223" max="6223" width="6.88671875" style="169" customWidth="1"/>
    <x:col min="6224" max="6224" width="4.44140625" style="169" customWidth="1"/>
    <x:col min="6225" max="6225" width="5.5546875" style="169" customWidth="1"/>
    <x:col min="6226" max="6226" width="4.33203125" style="169" customWidth="1"/>
    <x:col min="6227" max="6227" width="3.33203125" style="169" customWidth="1"/>
    <x:col min="6228" max="6228" width="6.6640625" style="169" customWidth="1"/>
    <x:col min="6229" max="6229" width="4.44140625" style="169" customWidth="1"/>
    <x:col min="6230" max="6231" width="4.5546875" style="169" customWidth="1"/>
    <x:col min="6232" max="6232" width="4.44140625" style="169" customWidth="1"/>
    <x:col min="6233" max="6234" width="4.33203125" style="169" customWidth="1"/>
    <x:col min="6235" max="6235" width="3.33203125" style="169" customWidth="1"/>
    <x:col min="6236" max="6237" width="3.77734375" style="169" customWidth="1"/>
    <x:col min="6238" max="6238" width="6.21875" style="169" customWidth="1"/>
    <x:col min="6239" max="6239" width="3.6640625" style="169" customWidth="1"/>
    <x:col min="6240" max="6240" width="6.6640625" style="169" customWidth="1"/>
    <x:col min="6241" max="6241" width="4.44140625" style="169" customWidth="1"/>
    <x:col min="6242" max="6242" width="10.77734375" style="169" customWidth="1"/>
    <x:col min="6243" max="6245" width="4.44140625" style="169" customWidth="1"/>
    <x:col min="6246" max="6246" width="3.33203125" style="169" customWidth="1"/>
    <x:col min="6247" max="6247" width="3.88671875" style="169" customWidth="1"/>
    <x:col min="6248" max="6248" width="4.21875" style="169" customWidth="1"/>
    <x:col min="6249" max="6249" width="7.21875" style="169" customWidth="1"/>
    <x:col min="6250" max="6250" width="4.21875" style="169" customWidth="1"/>
    <x:col min="6251" max="6251" width="4.5546875" style="169" customWidth="1"/>
    <x:col min="6252" max="6253" width="4.77734375" style="169" customWidth="1"/>
    <x:col min="6254" max="6254" width="4.109375" style="169" customWidth="1"/>
    <x:col min="6255" max="6255" width="5" style="169" customWidth="1"/>
    <x:col min="6256" max="6400" width="8.88671875" style="169"/>
    <x:col min="6401" max="6401" width="10.77734375" style="169" customWidth="1"/>
    <x:col min="6402" max="6402" width="3" style="169" customWidth="1"/>
    <x:col min="6403" max="6403" width="5.109375" style="169" customWidth="1"/>
    <x:col min="6404" max="6404" width="3" style="169" customWidth="1"/>
    <x:col min="6405" max="6405" width="5.5546875" style="169" customWidth="1"/>
    <x:col min="6406" max="6406" width="3" style="169" customWidth="1"/>
    <x:col min="6407" max="6407" width="4.109375" style="169" customWidth="1"/>
    <x:col min="6408" max="6408" width="2.77734375" style="169" customWidth="1"/>
    <x:col min="6409" max="6409" width="5.77734375" style="169" customWidth="1"/>
    <x:col min="6410" max="6410" width="3.6640625" style="169" customWidth="1"/>
    <x:col min="6411" max="6411" width="2.77734375" style="169" customWidth="1"/>
    <x:col min="6412" max="6412" width="5.5546875" style="169" customWidth="1"/>
    <x:col min="6413" max="6415" width="3.33203125" style="169" customWidth="1"/>
    <x:col min="6416" max="6416" width="5" style="169" bestFit="1" customWidth="1"/>
    <x:col min="6417" max="6417" width="2.5546875" style="169" customWidth="1"/>
    <x:col min="6418" max="6418" width="3.21875" style="169" customWidth="1"/>
    <x:col min="6419" max="6419" width="3" style="169" customWidth="1"/>
    <x:col min="6420" max="6420" width="5.5546875" style="169" customWidth="1"/>
    <x:col min="6421" max="6421" width="3" style="169" customWidth="1"/>
    <x:col min="6422" max="6422" width="6" style="169" customWidth="1"/>
    <x:col min="6423" max="6423" width="3.33203125" style="169" customWidth="1"/>
    <x:col min="6424" max="6424" width="4.6640625" style="169" customWidth="1"/>
    <x:col min="6425" max="6425" width="3" style="169" customWidth="1"/>
    <x:col min="6426" max="6426" width="4" style="169" customWidth="1"/>
    <x:col min="6427" max="6427" width="3.33203125" style="169" customWidth="1"/>
    <x:col min="6428" max="6428" width="3.6640625" style="169" customWidth="1"/>
    <x:col min="6429" max="6429" width="3.5546875" style="169" customWidth="1"/>
    <x:col min="6430" max="6430" width="3.33203125" style="169" customWidth="1"/>
    <x:col min="6431" max="6431" width="3.77734375" style="169" customWidth="1"/>
    <x:col min="6432" max="6433" width="3.33203125" style="169" customWidth="1"/>
    <x:col min="6434" max="6435" width="2.5546875" style="169" customWidth="1"/>
    <x:col min="6436" max="6436" width="10.77734375" style="169" customWidth="1"/>
    <x:col min="6437" max="6437" width="3.5546875" style="169" customWidth="1"/>
    <x:col min="6438" max="6438" width="4.21875" style="169" customWidth="1"/>
    <x:col min="6439" max="6439" width="3.5546875" style="169" customWidth="1"/>
    <x:col min="6440" max="6440" width="4.88671875" style="169" customWidth="1"/>
    <x:col min="6441" max="6441" width="2.77734375" style="169" customWidth="1"/>
    <x:col min="6442" max="6442" width="3.33203125" style="169" customWidth="1"/>
    <x:col min="6443" max="6443" width="4.109375" style="169" customWidth="1"/>
    <x:col min="6444" max="6444" width="4.6640625" style="169" customWidth="1"/>
    <x:col min="6445" max="6445" width="3.44140625" style="169" customWidth="1"/>
    <x:col min="6446" max="6446" width="4.109375" style="169" customWidth="1"/>
    <x:col min="6447" max="6447" width="3.6640625" style="169" customWidth="1"/>
    <x:col min="6448" max="6448" width="3.77734375" style="169" customWidth="1"/>
    <x:col min="6449" max="6449" width="3.33203125" style="169" customWidth="1"/>
    <x:col min="6450" max="6450" width="4" style="169" customWidth="1"/>
    <x:col min="6451" max="6451" width="3.77734375" style="169" customWidth="1"/>
    <x:col min="6452" max="6452" width="3.109375" style="169" customWidth="1"/>
    <x:col min="6453" max="6454" width="3.77734375" style="169" customWidth="1"/>
    <x:col min="6455" max="6455" width="3.6640625" style="169" customWidth="1"/>
    <x:col min="6456" max="6456" width="3.5546875" style="169" customWidth="1"/>
    <x:col min="6457" max="6458" width="3.77734375" style="169" customWidth="1"/>
    <x:col min="6459" max="6459" width="3.21875" style="169" customWidth="1"/>
    <x:col min="6460" max="6460" width="3.33203125" style="169" customWidth="1"/>
    <x:col min="6461" max="6461" width="2.6640625" style="169" customWidth="1"/>
    <x:col min="6462" max="6462" width="6.44140625" style="169" customWidth="1"/>
    <x:col min="6463" max="6463" width="2.6640625" style="169" customWidth="1"/>
    <x:col min="6464" max="6464" width="6.44140625" style="169" customWidth="1"/>
    <x:col min="6465" max="6465" width="2.6640625" style="169" customWidth="1"/>
    <x:col min="6466" max="6466" width="6.44140625" style="169" customWidth="1"/>
    <x:col min="6467" max="6467" width="2.6640625" style="169" customWidth="1"/>
    <x:col min="6468" max="6468" width="6.44140625" style="169" customWidth="1"/>
    <x:col min="6469" max="6469" width="10.77734375" style="169" customWidth="1"/>
    <x:col min="6470" max="6470" width="4.21875" style="169" customWidth="1"/>
    <x:col min="6471" max="6471" width="3" style="169" customWidth="1"/>
    <x:col min="6472" max="6473" width="3.21875" style="169" customWidth="1"/>
    <x:col min="6474" max="6474" width="3.109375" style="169" customWidth="1"/>
    <x:col min="6475" max="6475" width="4.44140625" style="169" customWidth="1"/>
    <x:col min="6476" max="6476" width="5.109375" style="169" customWidth="1"/>
    <x:col min="6477" max="6477" width="5.44140625" style="169" customWidth="1"/>
    <x:col min="6478" max="6478" width="3.88671875" style="169" customWidth="1"/>
    <x:col min="6479" max="6479" width="6.88671875" style="169" customWidth="1"/>
    <x:col min="6480" max="6480" width="4.44140625" style="169" customWidth="1"/>
    <x:col min="6481" max="6481" width="5.5546875" style="169" customWidth="1"/>
    <x:col min="6482" max="6482" width="4.33203125" style="169" customWidth="1"/>
    <x:col min="6483" max="6483" width="3.33203125" style="169" customWidth="1"/>
    <x:col min="6484" max="6484" width="6.6640625" style="169" customWidth="1"/>
    <x:col min="6485" max="6485" width="4.44140625" style="169" customWidth="1"/>
    <x:col min="6486" max="6487" width="4.5546875" style="169" customWidth="1"/>
    <x:col min="6488" max="6488" width="4.44140625" style="169" customWidth="1"/>
    <x:col min="6489" max="6490" width="4.33203125" style="169" customWidth="1"/>
    <x:col min="6491" max="6491" width="3.33203125" style="169" customWidth="1"/>
    <x:col min="6492" max="6493" width="3.77734375" style="169" customWidth="1"/>
    <x:col min="6494" max="6494" width="6.21875" style="169" customWidth="1"/>
    <x:col min="6495" max="6495" width="3.6640625" style="169" customWidth="1"/>
    <x:col min="6496" max="6496" width="6.6640625" style="169" customWidth="1"/>
    <x:col min="6497" max="6497" width="4.44140625" style="169" customWidth="1"/>
    <x:col min="6498" max="6498" width="10.77734375" style="169" customWidth="1"/>
    <x:col min="6499" max="6501" width="4.44140625" style="169" customWidth="1"/>
    <x:col min="6502" max="6502" width="3.33203125" style="169" customWidth="1"/>
    <x:col min="6503" max="6503" width="3.88671875" style="169" customWidth="1"/>
    <x:col min="6504" max="6504" width="4.21875" style="169" customWidth="1"/>
    <x:col min="6505" max="6505" width="7.21875" style="169" customWidth="1"/>
    <x:col min="6506" max="6506" width="4.21875" style="169" customWidth="1"/>
    <x:col min="6507" max="6507" width="4.5546875" style="169" customWidth="1"/>
    <x:col min="6508" max="6509" width="4.77734375" style="169" customWidth="1"/>
    <x:col min="6510" max="6510" width="4.109375" style="169" customWidth="1"/>
    <x:col min="6511" max="6511" width="5" style="169" customWidth="1"/>
    <x:col min="6512" max="6656" width="8.88671875" style="169"/>
    <x:col min="6657" max="6657" width="10.77734375" style="169" customWidth="1"/>
    <x:col min="6658" max="6658" width="3" style="169" customWidth="1"/>
    <x:col min="6659" max="6659" width="5.109375" style="169" customWidth="1"/>
    <x:col min="6660" max="6660" width="3" style="169" customWidth="1"/>
    <x:col min="6661" max="6661" width="5.5546875" style="169" customWidth="1"/>
    <x:col min="6662" max="6662" width="3" style="169" customWidth="1"/>
    <x:col min="6663" max="6663" width="4.109375" style="169" customWidth="1"/>
    <x:col min="6664" max="6664" width="2.77734375" style="169" customWidth="1"/>
    <x:col min="6665" max="6665" width="5.77734375" style="169" customWidth="1"/>
    <x:col min="6666" max="6666" width="3.6640625" style="169" customWidth="1"/>
    <x:col min="6667" max="6667" width="2.77734375" style="169" customWidth="1"/>
    <x:col min="6668" max="6668" width="5.5546875" style="169" customWidth="1"/>
    <x:col min="6669" max="6671" width="3.33203125" style="169" customWidth="1"/>
    <x:col min="6672" max="6672" width="5" style="169" bestFit="1" customWidth="1"/>
    <x:col min="6673" max="6673" width="2.5546875" style="169" customWidth="1"/>
    <x:col min="6674" max="6674" width="3.21875" style="169" customWidth="1"/>
    <x:col min="6675" max="6675" width="3" style="169" customWidth="1"/>
    <x:col min="6676" max="6676" width="5.5546875" style="169" customWidth="1"/>
    <x:col min="6677" max="6677" width="3" style="169" customWidth="1"/>
    <x:col min="6678" max="6678" width="6" style="169" customWidth="1"/>
    <x:col min="6679" max="6679" width="3.33203125" style="169" customWidth="1"/>
    <x:col min="6680" max="6680" width="4.6640625" style="169" customWidth="1"/>
    <x:col min="6681" max="6681" width="3" style="169" customWidth="1"/>
    <x:col min="6682" max="6682" width="4" style="169" customWidth="1"/>
    <x:col min="6683" max="6683" width="3.33203125" style="169" customWidth="1"/>
    <x:col min="6684" max="6684" width="3.6640625" style="169" customWidth="1"/>
    <x:col min="6685" max="6685" width="3.5546875" style="169" customWidth="1"/>
    <x:col min="6686" max="6686" width="3.33203125" style="169" customWidth="1"/>
    <x:col min="6687" max="6687" width="3.77734375" style="169" customWidth="1"/>
    <x:col min="6688" max="6689" width="3.33203125" style="169" customWidth="1"/>
    <x:col min="6690" max="6691" width="2.5546875" style="169" customWidth="1"/>
    <x:col min="6692" max="6692" width="10.77734375" style="169" customWidth="1"/>
    <x:col min="6693" max="6693" width="3.5546875" style="169" customWidth="1"/>
    <x:col min="6694" max="6694" width="4.21875" style="169" customWidth="1"/>
    <x:col min="6695" max="6695" width="3.5546875" style="169" customWidth="1"/>
    <x:col min="6696" max="6696" width="4.88671875" style="169" customWidth="1"/>
    <x:col min="6697" max="6697" width="2.77734375" style="169" customWidth="1"/>
    <x:col min="6698" max="6698" width="3.33203125" style="169" customWidth="1"/>
    <x:col min="6699" max="6699" width="4.109375" style="169" customWidth="1"/>
    <x:col min="6700" max="6700" width="4.6640625" style="169" customWidth="1"/>
    <x:col min="6701" max="6701" width="3.44140625" style="169" customWidth="1"/>
    <x:col min="6702" max="6702" width="4.109375" style="169" customWidth="1"/>
    <x:col min="6703" max="6703" width="3.6640625" style="169" customWidth="1"/>
    <x:col min="6704" max="6704" width="3.77734375" style="169" customWidth="1"/>
    <x:col min="6705" max="6705" width="3.33203125" style="169" customWidth="1"/>
    <x:col min="6706" max="6706" width="4" style="169" customWidth="1"/>
    <x:col min="6707" max="6707" width="3.77734375" style="169" customWidth="1"/>
    <x:col min="6708" max="6708" width="3.109375" style="169" customWidth="1"/>
    <x:col min="6709" max="6710" width="3.77734375" style="169" customWidth="1"/>
    <x:col min="6711" max="6711" width="3.6640625" style="169" customWidth="1"/>
    <x:col min="6712" max="6712" width="3.5546875" style="169" customWidth="1"/>
    <x:col min="6713" max="6714" width="3.77734375" style="169" customWidth="1"/>
    <x:col min="6715" max="6715" width="3.21875" style="169" customWidth="1"/>
    <x:col min="6716" max="6716" width="3.33203125" style="169" customWidth="1"/>
    <x:col min="6717" max="6717" width="2.6640625" style="169" customWidth="1"/>
    <x:col min="6718" max="6718" width="6.44140625" style="169" customWidth="1"/>
    <x:col min="6719" max="6719" width="2.6640625" style="169" customWidth="1"/>
    <x:col min="6720" max="6720" width="6.44140625" style="169" customWidth="1"/>
    <x:col min="6721" max="6721" width="2.6640625" style="169" customWidth="1"/>
    <x:col min="6722" max="6722" width="6.44140625" style="169" customWidth="1"/>
    <x:col min="6723" max="6723" width="2.6640625" style="169" customWidth="1"/>
    <x:col min="6724" max="6724" width="6.44140625" style="169" customWidth="1"/>
    <x:col min="6725" max="6725" width="10.77734375" style="169" customWidth="1"/>
    <x:col min="6726" max="6726" width="4.21875" style="169" customWidth="1"/>
    <x:col min="6727" max="6727" width="3" style="169" customWidth="1"/>
    <x:col min="6728" max="6729" width="3.21875" style="169" customWidth="1"/>
    <x:col min="6730" max="6730" width="3.109375" style="169" customWidth="1"/>
    <x:col min="6731" max="6731" width="4.44140625" style="169" customWidth="1"/>
    <x:col min="6732" max="6732" width="5.109375" style="169" customWidth="1"/>
    <x:col min="6733" max="6733" width="5.44140625" style="169" customWidth="1"/>
    <x:col min="6734" max="6734" width="3.88671875" style="169" customWidth="1"/>
    <x:col min="6735" max="6735" width="6.88671875" style="169" customWidth="1"/>
    <x:col min="6736" max="6736" width="4.44140625" style="169" customWidth="1"/>
    <x:col min="6737" max="6737" width="5.5546875" style="169" customWidth="1"/>
    <x:col min="6738" max="6738" width="4.33203125" style="169" customWidth="1"/>
    <x:col min="6739" max="6739" width="3.33203125" style="169" customWidth="1"/>
    <x:col min="6740" max="6740" width="6.6640625" style="169" customWidth="1"/>
    <x:col min="6741" max="6741" width="4.44140625" style="169" customWidth="1"/>
    <x:col min="6742" max="6743" width="4.5546875" style="169" customWidth="1"/>
    <x:col min="6744" max="6744" width="4.44140625" style="169" customWidth="1"/>
    <x:col min="6745" max="6746" width="4.33203125" style="169" customWidth="1"/>
    <x:col min="6747" max="6747" width="3.33203125" style="169" customWidth="1"/>
    <x:col min="6748" max="6749" width="3.77734375" style="169" customWidth="1"/>
    <x:col min="6750" max="6750" width="6.21875" style="169" customWidth="1"/>
    <x:col min="6751" max="6751" width="3.6640625" style="169" customWidth="1"/>
    <x:col min="6752" max="6752" width="6.6640625" style="169" customWidth="1"/>
    <x:col min="6753" max="6753" width="4.44140625" style="169" customWidth="1"/>
    <x:col min="6754" max="6754" width="10.77734375" style="169" customWidth="1"/>
    <x:col min="6755" max="6757" width="4.44140625" style="169" customWidth="1"/>
    <x:col min="6758" max="6758" width="3.33203125" style="169" customWidth="1"/>
    <x:col min="6759" max="6759" width="3.88671875" style="169" customWidth="1"/>
    <x:col min="6760" max="6760" width="4.21875" style="169" customWidth="1"/>
    <x:col min="6761" max="6761" width="7.21875" style="169" customWidth="1"/>
    <x:col min="6762" max="6762" width="4.21875" style="169" customWidth="1"/>
    <x:col min="6763" max="6763" width="4.5546875" style="169" customWidth="1"/>
    <x:col min="6764" max="6765" width="4.77734375" style="169" customWidth="1"/>
    <x:col min="6766" max="6766" width="4.109375" style="169" customWidth="1"/>
    <x:col min="6767" max="6767" width="5" style="169" customWidth="1"/>
    <x:col min="6768" max="6912" width="8.88671875" style="169"/>
    <x:col min="6913" max="6913" width="10.77734375" style="169" customWidth="1"/>
    <x:col min="6914" max="6914" width="3" style="169" customWidth="1"/>
    <x:col min="6915" max="6915" width="5.109375" style="169" customWidth="1"/>
    <x:col min="6916" max="6916" width="3" style="169" customWidth="1"/>
    <x:col min="6917" max="6917" width="5.5546875" style="169" customWidth="1"/>
    <x:col min="6918" max="6918" width="3" style="169" customWidth="1"/>
    <x:col min="6919" max="6919" width="4.109375" style="169" customWidth="1"/>
    <x:col min="6920" max="6920" width="2.77734375" style="169" customWidth="1"/>
    <x:col min="6921" max="6921" width="5.77734375" style="169" customWidth="1"/>
    <x:col min="6922" max="6922" width="3.6640625" style="169" customWidth="1"/>
    <x:col min="6923" max="6923" width="2.77734375" style="169" customWidth="1"/>
    <x:col min="6924" max="6924" width="5.5546875" style="169" customWidth="1"/>
    <x:col min="6925" max="6927" width="3.33203125" style="169" customWidth="1"/>
    <x:col min="6928" max="6928" width="5" style="169" bestFit="1" customWidth="1"/>
    <x:col min="6929" max="6929" width="2.5546875" style="169" customWidth="1"/>
    <x:col min="6930" max="6930" width="3.21875" style="169" customWidth="1"/>
    <x:col min="6931" max="6931" width="3" style="169" customWidth="1"/>
    <x:col min="6932" max="6932" width="5.5546875" style="169" customWidth="1"/>
    <x:col min="6933" max="6933" width="3" style="169" customWidth="1"/>
    <x:col min="6934" max="6934" width="6" style="169" customWidth="1"/>
    <x:col min="6935" max="6935" width="3.33203125" style="169" customWidth="1"/>
    <x:col min="6936" max="6936" width="4.6640625" style="169" customWidth="1"/>
    <x:col min="6937" max="6937" width="3" style="169" customWidth="1"/>
    <x:col min="6938" max="6938" width="4" style="169" customWidth="1"/>
    <x:col min="6939" max="6939" width="3.33203125" style="169" customWidth="1"/>
    <x:col min="6940" max="6940" width="3.6640625" style="169" customWidth="1"/>
    <x:col min="6941" max="6941" width="3.5546875" style="169" customWidth="1"/>
    <x:col min="6942" max="6942" width="3.33203125" style="169" customWidth="1"/>
    <x:col min="6943" max="6943" width="3.77734375" style="169" customWidth="1"/>
    <x:col min="6944" max="6945" width="3.33203125" style="169" customWidth="1"/>
    <x:col min="6946" max="6947" width="2.5546875" style="169" customWidth="1"/>
    <x:col min="6948" max="6948" width="10.77734375" style="169" customWidth="1"/>
    <x:col min="6949" max="6949" width="3.5546875" style="169" customWidth="1"/>
    <x:col min="6950" max="6950" width="4.21875" style="169" customWidth="1"/>
    <x:col min="6951" max="6951" width="3.5546875" style="169" customWidth="1"/>
    <x:col min="6952" max="6952" width="4.88671875" style="169" customWidth="1"/>
    <x:col min="6953" max="6953" width="2.77734375" style="169" customWidth="1"/>
    <x:col min="6954" max="6954" width="3.33203125" style="169" customWidth="1"/>
    <x:col min="6955" max="6955" width="4.109375" style="169" customWidth="1"/>
    <x:col min="6956" max="6956" width="4.6640625" style="169" customWidth="1"/>
    <x:col min="6957" max="6957" width="3.44140625" style="169" customWidth="1"/>
    <x:col min="6958" max="6958" width="4.109375" style="169" customWidth="1"/>
    <x:col min="6959" max="6959" width="3.6640625" style="169" customWidth="1"/>
    <x:col min="6960" max="6960" width="3.77734375" style="169" customWidth="1"/>
    <x:col min="6961" max="6961" width="3.33203125" style="169" customWidth="1"/>
    <x:col min="6962" max="6962" width="4" style="169" customWidth="1"/>
    <x:col min="6963" max="6963" width="3.77734375" style="169" customWidth="1"/>
    <x:col min="6964" max="6964" width="3.109375" style="169" customWidth="1"/>
    <x:col min="6965" max="6966" width="3.77734375" style="169" customWidth="1"/>
    <x:col min="6967" max="6967" width="3.6640625" style="169" customWidth="1"/>
    <x:col min="6968" max="6968" width="3.5546875" style="169" customWidth="1"/>
    <x:col min="6969" max="6970" width="3.77734375" style="169" customWidth="1"/>
    <x:col min="6971" max="6971" width="3.21875" style="169" customWidth="1"/>
    <x:col min="6972" max="6972" width="3.33203125" style="169" customWidth="1"/>
    <x:col min="6973" max="6973" width="2.6640625" style="169" customWidth="1"/>
    <x:col min="6974" max="6974" width="6.44140625" style="169" customWidth="1"/>
    <x:col min="6975" max="6975" width="2.6640625" style="169" customWidth="1"/>
    <x:col min="6976" max="6976" width="6.44140625" style="169" customWidth="1"/>
    <x:col min="6977" max="6977" width="2.6640625" style="169" customWidth="1"/>
    <x:col min="6978" max="6978" width="6.44140625" style="169" customWidth="1"/>
    <x:col min="6979" max="6979" width="2.6640625" style="169" customWidth="1"/>
    <x:col min="6980" max="6980" width="6.44140625" style="169" customWidth="1"/>
    <x:col min="6981" max="6981" width="10.77734375" style="169" customWidth="1"/>
    <x:col min="6982" max="6982" width="4.21875" style="169" customWidth="1"/>
    <x:col min="6983" max="6983" width="3" style="169" customWidth="1"/>
    <x:col min="6984" max="6985" width="3.21875" style="169" customWidth="1"/>
    <x:col min="6986" max="6986" width="3.109375" style="169" customWidth="1"/>
    <x:col min="6987" max="6987" width="4.44140625" style="169" customWidth="1"/>
    <x:col min="6988" max="6988" width="5.109375" style="169" customWidth="1"/>
    <x:col min="6989" max="6989" width="5.44140625" style="169" customWidth="1"/>
    <x:col min="6990" max="6990" width="3.88671875" style="169" customWidth="1"/>
    <x:col min="6991" max="6991" width="6.88671875" style="169" customWidth="1"/>
    <x:col min="6992" max="6992" width="4.44140625" style="169" customWidth="1"/>
    <x:col min="6993" max="6993" width="5.5546875" style="169" customWidth="1"/>
    <x:col min="6994" max="6994" width="4.33203125" style="169" customWidth="1"/>
    <x:col min="6995" max="6995" width="3.33203125" style="169" customWidth="1"/>
    <x:col min="6996" max="6996" width="6.6640625" style="169" customWidth="1"/>
    <x:col min="6997" max="6997" width="4.44140625" style="169" customWidth="1"/>
    <x:col min="6998" max="6999" width="4.5546875" style="169" customWidth="1"/>
    <x:col min="7000" max="7000" width="4.44140625" style="169" customWidth="1"/>
    <x:col min="7001" max="7002" width="4.33203125" style="169" customWidth="1"/>
    <x:col min="7003" max="7003" width="3.33203125" style="169" customWidth="1"/>
    <x:col min="7004" max="7005" width="3.77734375" style="169" customWidth="1"/>
    <x:col min="7006" max="7006" width="6.21875" style="169" customWidth="1"/>
    <x:col min="7007" max="7007" width="3.6640625" style="169" customWidth="1"/>
    <x:col min="7008" max="7008" width="6.6640625" style="169" customWidth="1"/>
    <x:col min="7009" max="7009" width="4.44140625" style="169" customWidth="1"/>
    <x:col min="7010" max="7010" width="10.77734375" style="169" customWidth="1"/>
    <x:col min="7011" max="7013" width="4.44140625" style="169" customWidth="1"/>
    <x:col min="7014" max="7014" width="3.33203125" style="169" customWidth="1"/>
    <x:col min="7015" max="7015" width="3.88671875" style="169" customWidth="1"/>
    <x:col min="7016" max="7016" width="4.21875" style="169" customWidth="1"/>
    <x:col min="7017" max="7017" width="7.21875" style="169" customWidth="1"/>
    <x:col min="7018" max="7018" width="4.21875" style="169" customWidth="1"/>
    <x:col min="7019" max="7019" width="4.5546875" style="169" customWidth="1"/>
    <x:col min="7020" max="7021" width="4.77734375" style="169" customWidth="1"/>
    <x:col min="7022" max="7022" width="4.109375" style="169" customWidth="1"/>
    <x:col min="7023" max="7023" width="5" style="169" customWidth="1"/>
    <x:col min="7024" max="7168" width="8.88671875" style="169"/>
    <x:col min="7169" max="7169" width="10.77734375" style="169" customWidth="1"/>
    <x:col min="7170" max="7170" width="3" style="169" customWidth="1"/>
    <x:col min="7171" max="7171" width="5.109375" style="169" customWidth="1"/>
    <x:col min="7172" max="7172" width="3" style="169" customWidth="1"/>
    <x:col min="7173" max="7173" width="5.5546875" style="169" customWidth="1"/>
    <x:col min="7174" max="7174" width="3" style="169" customWidth="1"/>
    <x:col min="7175" max="7175" width="4.109375" style="169" customWidth="1"/>
    <x:col min="7176" max="7176" width="2.77734375" style="169" customWidth="1"/>
    <x:col min="7177" max="7177" width="5.77734375" style="169" customWidth="1"/>
    <x:col min="7178" max="7178" width="3.6640625" style="169" customWidth="1"/>
    <x:col min="7179" max="7179" width="2.77734375" style="169" customWidth="1"/>
    <x:col min="7180" max="7180" width="5.5546875" style="169" customWidth="1"/>
    <x:col min="7181" max="7183" width="3.33203125" style="169" customWidth="1"/>
    <x:col min="7184" max="7184" width="5" style="169" bestFit="1" customWidth="1"/>
    <x:col min="7185" max="7185" width="2.5546875" style="169" customWidth="1"/>
    <x:col min="7186" max="7186" width="3.21875" style="169" customWidth="1"/>
    <x:col min="7187" max="7187" width="3" style="169" customWidth="1"/>
    <x:col min="7188" max="7188" width="5.5546875" style="169" customWidth="1"/>
    <x:col min="7189" max="7189" width="3" style="169" customWidth="1"/>
    <x:col min="7190" max="7190" width="6" style="169" customWidth="1"/>
    <x:col min="7191" max="7191" width="3.33203125" style="169" customWidth="1"/>
    <x:col min="7192" max="7192" width="4.6640625" style="169" customWidth="1"/>
    <x:col min="7193" max="7193" width="3" style="169" customWidth="1"/>
    <x:col min="7194" max="7194" width="4" style="169" customWidth="1"/>
    <x:col min="7195" max="7195" width="3.33203125" style="169" customWidth="1"/>
    <x:col min="7196" max="7196" width="3.6640625" style="169" customWidth="1"/>
    <x:col min="7197" max="7197" width="3.5546875" style="169" customWidth="1"/>
    <x:col min="7198" max="7198" width="3.33203125" style="169" customWidth="1"/>
    <x:col min="7199" max="7199" width="3.77734375" style="169" customWidth="1"/>
    <x:col min="7200" max="7201" width="3.33203125" style="169" customWidth="1"/>
    <x:col min="7202" max="7203" width="2.5546875" style="169" customWidth="1"/>
    <x:col min="7204" max="7204" width="10.77734375" style="169" customWidth="1"/>
    <x:col min="7205" max="7205" width="3.5546875" style="169" customWidth="1"/>
    <x:col min="7206" max="7206" width="4.21875" style="169" customWidth="1"/>
    <x:col min="7207" max="7207" width="3.5546875" style="169" customWidth="1"/>
    <x:col min="7208" max="7208" width="4.88671875" style="169" customWidth="1"/>
    <x:col min="7209" max="7209" width="2.77734375" style="169" customWidth="1"/>
    <x:col min="7210" max="7210" width="3.33203125" style="169" customWidth="1"/>
    <x:col min="7211" max="7211" width="4.109375" style="169" customWidth="1"/>
    <x:col min="7212" max="7212" width="4.6640625" style="169" customWidth="1"/>
    <x:col min="7213" max="7213" width="3.44140625" style="169" customWidth="1"/>
    <x:col min="7214" max="7214" width="4.109375" style="169" customWidth="1"/>
    <x:col min="7215" max="7215" width="3.6640625" style="169" customWidth="1"/>
    <x:col min="7216" max="7216" width="3.77734375" style="169" customWidth="1"/>
    <x:col min="7217" max="7217" width="3.33203125" style="169" customWidth="1"/>
    <x:col min="7218" max="7218" width="4" style="169" customWidth="1"/>
    <x:col min="7219" max="7219" width="3.77734375" style="169" customWidth="1"/>
    <x:col min="7220" max="7220" width="3.109375" style="169" customWidth="1"/>
    <x:col min="7221" max="7222" width="3.77734375" style="169" customWidth="1"/>
    <x:col min="7223" max="7223" width="3.6640625" style="169" customWidth="1"/>
    <x:col min="7224" max="7224" width="3.5546875" style="169" customWidth="1"/>
    <x:col min="7225" max="7226" width="3.77734375" style="169" customWidth="1"/>
    <x:col min="7227" max="7227" width="3.21875" style="169" customWidth="1"/>
    <x:col min="7228" max="7228" width="3.33203125" style="169" customWidth="1"/>
    <x:col min="7229" max="7229" width="2.6640625" style="169" customWidth="1"/>
    <x:col min="7230" max="7230" width="6.44140625" style="169" customWidth="1"/>
    <x:col min="7231" max="7231" width="2.6640625" style="169" customWidth="1"/>
    <x:col min="7232" max="7232" width="6.44140625" style="169" customWidth="1"/>
    <x:col min="7233" max="7233" width="2.6640625" style="169" customWidth="1"/>
    <x:col min="7234" max="7234" width="6.44140625" style="169" customWidth="1"/>
    <x:col min="7235" max="7235" width="2.6640625" style="169" customWidth="1"/>
    <x:col min="7236" max="7236" width="6.44140625" style="169" customWidth="1"/>
    <x:col min="7237" max="7237" width="10.77734375" style="169" customWidth="1"/>
    <x:col min="7238" max="7238" width="4.21875" style="169" customWidth="1"/>
    <x:col min="7239" max="7239" width="3" style="169" customWidth="1"/>
    <x:col min="7240" max="7241" width="3.21875" style="169" customWidth="1"/>
    <x:col min="7242" max="7242" width="3.109375" style="169" customWidth="1"/>
    <x:col min="7243" max="7243" width="4.44140625" style="169" customWidth="1"/>
    <x:col min="7244" max="7244" width="5.109375" style="169" customWidth="1"/>
    <x:col min="7245" max="7245" width="5.44140625" style="169" customWidth="1"/>
    <x:col min="7246" max="7246" width="3.88671875" style="169" customWidth="1"/>
    <x:col min="7247" max="7247" width="6.88671875" style="169" customWidth="1"/>
    <x:col min="7248" max="7248" width="4.44140625" style="169" customWidth="1"/>
    <x:col min="7249" max="7249" width="5.5546875" style="169" customWidth="1"/>
    <x:col min="7250" max="7250" width="4.33203125" style="169" customWidth="1"/>
    <x:col min="7251" max="7251" width="3.33203125" style="169" customWidth="1"/>
    <x:col min="7252" max="7252" width="6.6640625" style="169" customWidth="1"/>
    <x:col min="7253" max="7253" width="4.44140625" style="169" customWidth="1"/>
    <x:col min="7254" max="7255" width="4.5546875" style="169" customWidth="1"/>
    <x:col min="7256" max="7256" width="4.44140625" style="169" customWidth="1"/>
    <x:col min="7257" max="7258" width="4.33203125" style="169" customWidth="1"/>
    <x:col min="7259" max="7259" width="3.33203125" style="169" customWidth="1"/>
    <x:col min="7260" max="7261" width="3.77734375" style="169" customWidth="1"/>
    <x:col min="7262" max="7262" width="6.21875" style="169" customWidth="1"/>
    <x:col min="7263" max="7263" width="3.6640625" style="169" customWidth="1"/>
    <x:col min="7264" max="7264" width="6.6640625" style="169" customWidth="1"/>
    <x:col min="7265" max="7265" width="4.44140625" style="169" customWidth="1"/>
    <x:col min="7266" max="7266" width="10.77734375" style="169" customWidth="1"/>
    <x:col min="7267" max="7269" width="4.44140625" style="169" customWidth="1"/>
    <x:col min="7270" max="7270" width="3.33203125" style="169" customWidth="1"/>
    <x:col min="7271" max="7271" width="3.88671875" style="169" customWidth="1"/>
    <x:col min="7272" max="7272" width="4.21875" style="169" customWidth="1"/>
    <x:col min="7273" max="7273" width="7.21875" style="169" customWidth="1"/>
    <x:col min="7274" max="7274" width="4.21875" style="169" customWidth="1"/>
    <x:col min="7275" max="7275" width="4.5546875" style="169" customWidth="1"/>
    <x:col min="7276" max="7277" width="4.77734375" style="169" customWidth="1"/>
    <x:col min="7278" max="7278" width="4.109375" style="169" customWidth="1"/>
    <x:col min="7279" max="7279" width="5" style="169" customWidth="1"/>
    <x:col min="7280" max="7424" width="8.88671875" style="169"/>
    <x:col min="7425" max="7425" width="10.77734375" style="169" customWidth="1"/>
    <x:col min="7426" max="7426" width="3" style="169" customWidth="1"/>
    <x:col min="7427" max="7427" width="5.109375" style="169" customWidth="1"/>
    <x:col min="7428" max="7428" width="3" style="169" customWidth="1"/>
    <x:col min="7429" max="7429" width="5.5546875" style="169" customWidth="1"/>
    <x:col min="7430" max="7430" width="3" style="169" customWidth="1"/>
    <x:col min="7431" max="7431" width="4.109375" style="169" customWidth="1"/>
    <x:col min="7432" max="7432" width="2.77734375" style="169" customWidth="1"/>
    <x:col min="7433" max="7433" width="5.77734375" style="169" customWidth="1"/>
    <x:col min="7434" max="7434" width="3.6640625" style="169" customWidth="1"/>
    <x:col min="7435" max="7435" width="2.77734375" style="169" customWidth="1"/>
    <x:col min="7436" max="7436" width="5.5546875" style="169" customWidth="1"/>
    <x:col min="7437" max="7439" width="3.33203125" style="169" customWidth="1"/>
    <x:col min="7440" max="7440" width="5" style="169" bestFit="1" customWidth="1"/>
    <x:col min="7441" max="7441" width="2.5546875" style="169" customWidth="1"/>
    <x:col min="7442" max="7442" width="3.21875" style="169" customWidth="1"/>
    <x:col min="7443" max="7443" width="3" style="169" customWidth="1"/>
    <x:col min="7444" max="7444" width="5.5546875" style="169" customWidth="1"/>
    <x:col min="7445" max="7445" width="3" style="169" customWidth="1"/>
    <x:col min="7446" max="7446" width="6" style="169" customWidth="1"/>
    <x:col min="7447" max="7447" width="3.33203125" style="169" customWidth="1"/>
    <x:col min="7448" max="7448" width="4.6640625" style="169" customWidth="1"/>
    <x:col min="7449" max="7449" width="3" style="169" customWidth="1"/>
    <x:col min="7450" max="7450" width="4" style="169" customWidth="1"/>
    <x:col min="7451" max="7451" width="3.33203125" style="169" customWidth="1"/>
    <x:col min="7452" max="7452" width="3.6640625" style="169" customWidth="1"/>
    <x:col min="7453" max="7453" width="3.5546875" style="169" customWidth="1"/>
    <x:col min="7454" max="7454" width="3.33203125" style="169" customWidth="1"/>
    <x:col min="7455" max="7455" width="3.77734375" style="169" customWidth="1"/>
    <x:col min="7456" max="7457" width="3.33203125" style="169" customWidth="1"/>
    <x:col min="7458" max="7459" width="2.5546875" style="169" customWidth="1"/>
    <x:col min="7460" max="7460" width="10.77734375" style="169" customWidth="1"/>
    <x:col min="7461" max="7461" width="3.5546875" style="169" customWidth="1"/>
    <x:col min="7462" max="7462" width="4.21875" style="169" customWidth="1"/>
    <x:col min="7463" max="7463" width="3.5546875" style="169" customWidth="1"/>
    <x:col min="7464" max="7464" width="4.88671875" style="169" customWidth="1"/>
    <x:col min="7465" max="7465" width="2.77734375" style="169" customWidth="1"/>
    <x:col min="7466" max="7466" width="3.33203125" style="169" customWidth="1"/>
    <x:col min="7467" max="7467" width="4.109375" style="169" customWidth="1"/>
    <x:col min="7468" max="7468" width="4.6640625" style="169" customWidth="1"/>
    <x:col min="7469" max="7469" width="3.44140625" style="169" customWidth="1"/>
    <x:col min="7470" max="7470" width="4.109375" style="169" customWidth="1"/>
    <x:col min="7471" max="7471" width="3.6640625" style="169" customWidth="1"/>
    <x:col min="7472" max="7472" width="3.77734375" style="169" customWidth="1"/>
    <x:col min="7473" max="7473" width="3.33203125" style="169" customWidth="1"/>
    <x:col min="7474" max="7474" width="4" style="169" customWidth="1"/>
    <x:col min="7475" max="7475" width="3.77734375" style="169" customWidth="1"/>
    <x:col min="7476" max="7476" width="3.109375" style="169" customWidth="1"/>
    <x:col min="7477" max="7478" width="3.77734375" style="169" customWidth="1"/>
    <x:col min="7479" max="7479" width="3.6640625" style="169" customWidth="1"/>
    <x:col min="7480" max="7480" width="3.5546875" style="169" customWidth="1"/>
    <x:col min="7481" max="7482" width="3.77734375" style="169" customWidth="1"/>
    <x:col min="7483" max="7483" width="3.21875" style="169" customWidth="1"/>
    <x:col min="7484" max="7484" width="3.33203125" style="169" customWidth="1"/>
    <x:col min="7485" max="7485" width="2.6640625" style="169" customWidth="1"/>
    <x:col min="7486" max="7486" width="6.44140625" style="169" customWidth="1"/>
    <x:col min="7487" max="7487" width="2.6640625" style="169" customWidth="1"/>
    <x:col min="7488" max="7488" width="6.44140625" style="169" customWidth="1"/>
    <x:col min="7489" max="7489" width="2.6640625" style="169" customWidth="1"/>
    <x:col min="7490" max="7490" width="6.44140625" style="169" customWidth="1"/>
    <x:col min="7491" max="7491" width="2.6640625" style="169" customWidth="1"/>
    <x:col min="7492" max="7492" width="6.44140625" style="169" customWidth="1"/>
    <x:col min="7493" max="7493" width="10.77734375" style="169" customWidth="1"/>
    <x:col min="7494" max="7494" width="4.21875" style="169" customWidth="1"/>
    <x:col min="7495" max="7495" width="3" style="169" customWidth="1"/>
    <x:col min="7496" max="7497" width="3.21875" style="169" customWidth="1"/>
    <x:col min="7498" max="7498" width="3.109375" style="169" customWidth="1"/>
    <x:col min="7499" max="7499" width="4.44140625" style="169" customWidth="1"/>
    <x:col min="7500" max="7500" width="5.109375" style="169" customWidth="1"/>
    <x:col min="7501" max="7501" width="5.44140625" style="169" customWidth="1"/>
    <x:col min="7502" max="7502" width="3.88671875" style="169" customWidth="1"/>
    <x:col min="7503" max="7503" width="6.88671875" style="169" customWidth="1"/>
    <x:col min="7504" max="7504" width="4.44140625" style="169" customWidth="1"/>
    <x:col min="7505" max="7505" width="5.5546875" style="169" customWidth="1"/>
    <x:col min="7506" max="7506" width="4.33203125" style="169" customWidth="1"/>
    <x:col min="7507" max="7507" width="3.33203125" style="169" customWidth="1"/>
    <x:col min="7508" max="7508" width="6.6640625" style="169" customWidth="1"/>
    <x:col min="7509" max="7509" width="4.44140625" style="169" customWidth="1"/>
    <x:col min="7510" max="7511" width="4.5546875" style="169" customWidth="1"/>
    <x:col min="7512" max="7512" width="4.44140625" style="169" customWidth="1"/>
    <x:col min="7513" max="7514" width="4.33203125" style="169" customWidth="1"/>
    <x:col min="7515" max="7515" width="3.33203125" style="169" customWidth="1"/>
    <x:col min="7516" max="7517" width="3.77734375" style="169" customWidth="1"/>
    <x:col min="7518" max="7518" width="6.21875" style="169" customWidth="1"/>
    <x:col min="7519" max="7519" width="3.6640625" style="169" customWidth="1"/>
    <x:col min="7520" max="7520" width="6.6640625" style="169" customWidth="1"/>
    <x:col min="7521" max="7521" width="4.44140625" style="169" customWidth="1"/>
    <x:col min="7522" max="7522" width="10.77734375" style="169" customWidth="1"/>
    <x:col min="7523" max="7525" width="4.44140625" style="169" customWidth="1"/>
    <x:col min="7526" max="7526" width="3.33203125" style="169" customWidth="1"/>
    <x:col min="7527" max="7527" width="3.88671875" style="169" customWidth="1"/>
    <x:col min="7528" max="7528" width="4.21875" style="169" customWidth="1"/>
    <x:col min="7529" max="7529" width="7.21875" style="169" customWidth="1"/>
    <x:col min="7530" max="7530" width="4.21875" style="169" customWidth="1"/>
    <x:col min="7531" max="7531" width="4.5546875" style="169" customWidth="1"/>
    <x:col min="7532" max="7533" width="4.77734375" style="169" customWidth="1"/>
    <x:col min="7534" max="7534" width="4.109375" style="169" customWidth="1"/>
    <x:col min="7535" max="7535" width="5" style="169" customWidth="1"/>
    <x:col min="7536" max="7680" width="8.88671875" style="169"/>
    <x:col min="7681" max="7681" width="10.77734375" style="169" customWidth="1"/>
    <x:col min="7682" max="7682" width="3" style="169" customWidth="1"/>
    <x:col min="7683" max="7683" width="5.109375" style="169" customWidth="1"/>
    <x:col min="7684" max="7684" width="3" style="169" customWidth="1"/>
    <x:col min="7685" max="7685" width="5.5546875" style="169" customWidth="1"/>
    <x:col min="7686" max="7686" width="3" style="169" customWidth="1"/>
    <x:col min="7687" max="7687" width="4.109375" style="169" customWidth="1"/>
    <x:col min="7688" max="7688" width="2.77734375" style="169" customWidth="1"/>
    <x:col min="7689" max="7689" width="5.77734375" style="169" customWidth="1"/>
    <x:col min="7690" max="7690" width="3.6640625" style="169" customWidth="1"/>
    <x:col min="7691" max="7691" width="2.77734375" style="169" customWidth="1"/>
    <x:col min="7692" max="7692" width="5.5546875" style="169" customWidth="1"/>
    <x:col min="7693" max="7695" width="3.33203125" style="169" customWidth="1"/>
    <x:col min="7696" max="7696" width="5" style="169" bestFit="1" customWidth="1"/>
    <x:col min="7697" max="7697" width="2.5546875" style="169" customWidth="1"/>
    <x:col min="7698" max="7698" width="3.21875" style="169" customWidth="1"/>
    <x:col min="7699" max="7699" width="3" style="169" customWidth="1"/>
    <x:col min="7700" max="7700" width="5.5546875" style="169" customWidth="1"/>
    <x:col min="7701" max="7701" width="3" style="169" customWidth="1"/>
    <x:col min="7702" max="7702" width="6" style="169" customWidth="1"/>
    <x:col min="7703" max="7703" width="3.33203125" style="169" customWidth="1"/>
    <x:col min="7704" max="7704" width="4.6640625" style="169" customWidth="1"/>
    <x:col min="7705" max="7705" width="3" style="169" customWidth="1"/>
    <x:col min="7706" max="7706" width="4" style="169" customWidth="1"/>
    <x:col min="7707" max="7707" width="3.33203125" style="169" customWidth="1"/>
    <x:col min="7708" max="7708" width="3.6640625" style="169" customWidth="1"/>
    <x:col min="7709" max="7709" width="3.5546875" style="169" customWidth="1"/>
    <x:col min="7710" max="7710" width="3.33203125" style="169" customWidth="1"/>
    <x:col min="7711" max="7711" width="3.77734375" style="169" customWidth="1"/>
    <x:col min="7712" max="7713" width="3.33203125" style="169" customWidth="1"/>
    <x:col min="7714" max="7715" width="2.5546875" style="169" customWidth="1"/>
    <x:col min="7716" max="7716" width="10.77734375" style="169" customWidth="1"/>
    <x:col min="7717" max="7717" width="3.5546875" style="169" customWidth="1"/>
    <x:col min="7718" max="7718" width="4.21875" style="169" customWidth="1"/>
    <x:col min="7719" max="7719" width="3.5546875" style="169" customWidth="1"/>
    <x:col min="7720" max="7720" width="4.88671875" style="169" customWidth="1"/>
    <x:col min="7721" max="7721" width="2.77734375" style="169" customWidth="1"/>
    <x:col min="7722" max="7722" width="3.33203125" style="169" customWidth="1"/>
    <x:col min="7723" max="7723" width="4.109375" style="169" customWidth="1"/>
    <x:col min="7724" max="7724" width="4.6640625" style="169" customWidth="1"/>
    <x:col min="7725" max="7725" width="3.44140625" style="169" customWidth="1"/>
    <x:col min="7726" max="7726" width="4.109375" style="169" customWidth="1"/>
    <x:col min="7727" max="7727" width="3.6640625" style="169" customWidth="1"/>
    <x:col min="7728" max="7728" width="3.77734375" style="169" customWidth="1"/>
    <x:col min="7729" max="7729" width="3.33203125" style="169" customWidth="1"/>
    <x:col min="7730" max="7730" width="4" style="169" customWidth="1"/>
    <x:col min="7731" max="7731" width="3.77734375" style="169" customWidth="1"/>
    <x:col min="7732" max="7732" width="3.109375" style="169" customWidth="1"/>
    <x:col min="7733" max="7734" width="3.77734375" style="169" customWidth="1"/>
    <x:col min="7735" max="7735" width="3.6640625" style="169" customWidth="1"/>
    <x:col min="7736" max="7736" width="3.5546875" style="169" customWidth="1"/>
    <x:col min="7737" max="7738" width="3.77734375" style="169" customWidth="1"/>
    <x:col min="7739" max="7739" width="3.21875" style="169" customWidth="1"/>
    <x:col min="7740" max="7740" width="3.33203125" style="169" customWidth="1"/>
    <x:col min="7741" max="7741" width="2.6640625" style="169" customWidth="1"/>
    <x:col min="7742" max="7742" width="6.44140625" style="169" customWidth="1"/>
    <x:col min="7743" max="7743" width="2.6640625" style="169" customWidth="1"/>
    <x:col min="7744" max="7744" width="6.44140625" style="169" customWidth="1"/>
    <x:col min="7745" max="7745" width="2.6640625" style="169" customWidth="1"/>
    <x:col min="7746" max="7746" width="6.44140625" style="169" customWidth="1"/>
    <x:col min="7747" max="7747" width="2.6640625" style="169" customWidth="1"/>
    <x:col min="7748" max="7748" width="6.44140625" style="169" customWidth="1"/>
    <x:col min="7749" max="7749" width="10.77734375" style="169" customWidth="1"/>
    <x:col min="7750" max="7750" width="4.21875" style="169" customWidth="1"/>
    <x:col min="7751" max="7751" width="3" style="169" customWidth="1"/>
    <x:col min="7752" max="7753" width="3.21875" style="169" customWidth="1"/>
    <x:col min="7754" max="7754" width="3.109375" style="169" customWidth="1"/>
    <x:col min="7755" max="7755" width="4.44140625" style="169" customWidth="1"/>
    <x:col min="7756" max="7756" width="5.109375" style="169" customWidth="1"/>
    <x:col min="7757" max="7757" width="5.44140625" style="169" customWidth="1"/>
    <x:col min="7758" max="7758" width="3.88671875" style="169" customWidth="1"/>
    <x:col min="7759" max="7759" width="6.88671875" style="169" customWidth="1"/>
    <x:col min="7760" max="7760" width="4.44140625" style="169" customWidth="1"/>
    <x:col min="7761" max="7761" width="5.5546875" style="169" customWidth="1"/>
    <x:col min="7762" max="7762" width="4.33203125" style="169" customWidth="1"/>
    <x:col min="7763" max="7763" width="3.33203125" style="169" customWidth="1"/>
    <x:col min="7764" max="7764" width="6.6640625" style="169" customWidth="1"/>
    <x:col min="7765" max="7765" width="4.44140625" style="169" customWidth="1"/>
    <x:col min="7766" max="7767" width="4.5546875" style="169" customWidth="1"/>
    <x:col min="7768" max="7768" width="4.44140625" style="169" customWidth="1"/>
    <x:col min="7769" max="7770" width="4.33203125" style="169" customWidth="1"/>
    <x:col min="7771" max="7771" width="3.33203125" style="169" customWidth="1"/>
    <x:col min="7772" max="7773" width="3.77734375" style="169" customWidth="1"/>
    <x:col min="7774" max="7774" width="6.21875" style="169" customWidth="1"/>
    <x:col min="7775" max="7775" width="3.6640625" style="169" customWidth="1"/>
    <x:col min="7776" max="7776" width="6.6640625" style="169" customWidth="1"/>
    <x:col min="7777" max="7777" width="4.44140625" style="169" customWidth="1"/>
    <x:col min="7778" max="7778" width="10.77734375" style="169" customWidth="1"/>
    <x:col min="7779" max="7781" width="4.44140625" style="169" customWidth="1"/>
    <x:col min="7782" max="7782" width="3.33203125" style="169" customWidth="1"/>
    <x:col min="7783" max="7783" width="3.88671875" style="169" customWidth="1"/>
    <x:col min="7784" max="7784" width="4.21875" style="169" customWidth="1"/>
    <x:col min="7785" max="7785" width="7.21875" style="169" customWidth="1"/>
    <x:col min="7786" max="7786" width="4.21875" style="169" customWidth="1"/>
    <x:col min="7787" max="7787" width="4.5546875" style="169" customWidth="1"/>
    <x:col min="7788" max="7789" width="4.77734375" style="169" customWidth="1"/>
    <x:col min="7790" max="7790" width="4.109375" style="169" customWidth="1"/>
    <x:col min="7791" max="7791" width="5" style="169" customWidth="1"/>
    <x:col min="7792" max="7936" width="8.88671875" style="169"/>
    <x:col min="7937" max="7937" width="10.77734375" style="169" customWidth="1"/>
    <x:col min="7938" max="7938" width="3" style="169" customWidth="1"/>
    <x:col min="7939" max="7939" width="5.109375" style="169" customWidth="1"/>
    <x:col min="7940" max="7940" width="3" style="169" customWidth="1"/>
    <x:col min="7941" max="7941" width="5.5546875" style="169" customWidth="1"/>
    <x:col min="7942" max="7942" width="3" style="169" customWidth="1"/>
    <x:col min="7943" max="7943" width="4.109375" style="169" customWidth="1"/>
    <x:col min="7944" max="7944" width="2.77734375" style="169" customWidth="1"/>
    <x:col min="7945" max="7945" width="5.77734375" style="169" customWidth="1"/>
    <x:col min="7946" max="7946" width="3.6640625" style="169" customWidth="1"/>
    <x:col min="7947" max="7947" width="2.77734375" style="169" customWidth="1"/>
    <x:col min="7948" max="7948" width="5.5546875" style="169" customWidth="1"/>
    <x:col min="7949" max="7951" width="3.33203125" style="169" customWidth="1"/>
    <x:col min="7952" max="7952" width="5" style="169" bestFit="1" customWidth="1"/>
    <x:col min="7953" max="7953" width="2.5546875" style="169" customWidth="1"/>
    <x:col min="7954" max="7954" width="3.21875" style="169" customWidth="1"/>
    <x:col min="7955" max="7955" width="3" style="169" customWidth="1"/>
    <x:col min="7956" max="7956" width="5.5546875" style="169" customWidth="1"/>
    <x:col min="7957" max="7957" width="3" style="169" customWidth="1"/>
    <x:col min="7958" max="7958" width="6" style="169" customWidth="1"/>
    <x:col min="7959" max="7959" width="3.33203125" style="169" customWidth="1"/>
    <x:col min="7960" max="7960" width="4.6640625" style="169" customWidth="1"/>
    <x:col min="7961" max="7961" width="3" style="169" customWidth="1"/>
    <x:col min="7962" max="7962" width="4" style="169" customWidth="1"/>
    <x:col min="7963" max="7963" width="3.33203125" style="169" customWidth="1"/>
    <x:col min="7964" max="7964" width="3.6640625" style="169" customWidth="1"/>
    <x:col min="7965" max="7965" width="3.5546875" style="169" customWidth="1"/>
    <x:col min="7966" max="7966" width="3.33203125" style="169" customWidth="1"/>
    <x:col min="7967" max="7967" width="3.77734375" style="169" customWidth="1"/>
    <x:col min="7968" max="7969" width="3.33203125" style="169" customWidth="1"/>
    <x:col min="7970" max="7971" width="2.5546875" style="169" customWidth="1"/>
    <x:col min="7972" max="7972" width="10.77734375" style="169" customWidth="1"/>
    <x:col min="7973" max="7973" width="3.5546875" style="169" customWidth="1"/>
    <x:col min="7974" max="7974" width="4.21875" style="169" customWidth="1"/>
    <x:col min="7975" max="7975" width="3.5546875" style="169" customWidth="1"/>
    <x:col min="7976" max="7976" width="4.88671875" style="169" customWidth="1"/>
    <x:col min="7977" max="7977" width="2.77734375" style="169" customWidth="1"/>
    <x:col min="7978" max="7978" width="3.33203125" style="169" customWidth="1"/>
    <x:col min="7979" max="7979" width="4.109375" style="169" customWidth="1"/>
    <x:col min="7980" max="7980" width="4.6640625" style="169" customWidth="1"/>
    <x:col min="7981" max="7981" width="3.44140625" style="169" customWidth="1"/>
    <x:col min="7982" max="7982" width="4.109375" style="169" customWidth="1"/>
    <x:col min="7983" max="7983" width="3.6640625" style="169" customWidth="1"/>
    <x:col min="7984" max="7984" width="3.77734375" style="169" customWidth="1"/>
    <x:col min="7985" max="7985" width="3.33203125" style="169" customWidth="1"/>
    <x:col min="7986" max="7986" width="4" style="169" customWidth="1"/>
    <x:col min="7987" max="7987" width="3.77734375" style="169" customWidth="1"/>
    <x:col min="7988" max="7988" width="3.109375" style="169" customWidth="1"/>
    <x:col min="7989" max="7990" width="3.77734375" style="169" customWidth="1"/>
    <x:col min="7991" max="7991" width="3.6640625" style="169" customWidth="1"/>
    <x:col min="7992" max="7992" width="3.5546875" style="169" customWidth="1"/>
    <x:col min="7993" max="7994" width="3.77734375" style="169" customWidth="1"/>
    <x:col min="7995" max="7995" width="3.21875" style="169" customWidth="1"/>
    <x:col min="7996" max="7996" width="3.33203125" style="169" customWidth="1"/>
    <x:col min="7997" max="7997" width="2.6640625" style="169" customWidth="1"/>
    <x:col min="7998" max="7998" width="6.44140625" style="169" customWidth="1"/>
    <x:col min="7999" max="7999" width="2.6640625" style="169" customWidth="1"/>
    <x:col min="8000" max="8000" width="6.44140625" style="169" customWidth="1"/>
    <x:col min="8001" max="8001" width="2.6640625" style="169" customWidth="1"/>
    <x:col min="8002" max="8002" width="6.44140625" style="169" customWidth="1"/>
    <x:col min="8003" max="8003" width="2.6640625" style="169" customWidth="1"/>
    <x:col min="8004" max="8004" width="6.44140625" style="169" customWidth="1"/>
    <x:col min="8005" max="8005" width="10.77734375" style="169" customWidth="1"/>
    <x:col min="8006" max="8006" width="4.21875" style="169" customWidth="1"/>
    <x:col min="8007" max="8007" width="3" style="169" customWidth="1"/>
    <x:col min="8008" max="8009" width="3.21875" style="169" customWidth="1"/>
    <x:col min="8010" max="8010" width="3.109375" style="169" customWidth="1"/>
    <x:col min="8011" max="8011" width="4.44140625" style="169" customWidth="1"/>
    <x:col min="8012" max="8012" width="5.109375" style="169" customWidth="1"/>
    <x:col min="8013" max="8013" width="5.44140625" style="169" customWidth="1"/>
    <x:col min="8014" max="8014" width="3.88671875" style="169" customWidth="1"/>
    <x:col min="8015" max="8015" width="6.88671875" style="169" customWidth="1"/>
    <x:col min="8016" max="8016" width="4.44140625" style="169" customWidth="1"/>
    <x:col min="8017" max="8017" width="5.5546875" style="169" customWidth="1"/>
    <x:col min="8018" max="8018" width="4.33203125" style="169" customWidth="1"/>
    <x:col min="8019" max="8019" width="3.33203125" style="169" customWidth="1"/>
    <x:col min="8020" max="8020" width="6.6640625" style="169" customWidth="1"/>
    <x:col min="8021" max="8021" width="4.44140625" style="169" customWidth="1"/>
    <x:col min="8022" max="8023" width="4.5546875" style="169" customWidth="1"/>
    <x:col min="8024" max="8024" width="4.44140625" style="169" customWidth="1"/>
    <x:col min="8025" max="8026" width="4.33203125" style="169" customWidth="1"/>
    <x:col min="8027" max="8027" width="3.33203125" style="169" customWidth="1"/>
    <x:col min="8028" max="8029" width="3.77734375" style="169" customWidth="1"/>
    <x:col min="8030" max="8030" width="6.21875" style="169" customWidth="1"/>
    <x:col min="8031" max="8031" width="3.6640625" style="169" customWidth="1"/>
    <x:col min="8032" max="8032" width="6.6640625" style="169" customWidth="1"/>
    <x:col min="8033" max="8033" width="4.44140625" style="169" customWidth="1"/>
    <x:col min="8034" max="8034" width="10.77734375" style="169" customWidth="1"/>
    <x:col min="8035" max="8037" width="4.44140625" style="169" customWidth="1"/>
    <x:col min="8038" max="8038" width="3.33203125" style="169" customWidth="1"/>
    <x:col min="8039" max="8039" width="3.88671875" style="169" customWidth="1"/>
    <x:col min="8040" max="8040" width="4.21875" style="169" customWidth="1"/>
    <x:col min="8041" max="8041" width="7.21875" style="169" customWidth="1"/>
    <x:col min="8042" max="8042" width="4.21875" style="169" customWidth="1"/>
    <x:col min="8043" max="8043" width="4.5546875" style="169" customWidth="1"/>
    <x:col min="8044" max="8045" width="4.77734375" style="169" customWidth="1"/>
    <x:col min="8046" max="8046" width="4.109375" style="169" customWidth="1"/>
    <x:col min="8047" max="8047" width="5" style="169" customWidth="1"/>
    <x:col min="8048" max="8192" width="8.88671875" style="169"/>
    <x:col min="8193" max="8193" width="10.77734375" style="169" customWidth="1"/>
    <x:col min="8194" max="8194" width="3" style="169" customWidth="1"/>
    <x:col min="8195" max="8195" width="5.109375" style="169" customWidth="1"/>
    <x:col min="8196" max="8196" width="3" style="169" customWidth="1"/>
    <x:col min="8197" max="8197" width="5.5546875" style="169" customWidth="1"/>
    <x:col min="8198" max="8198" width="3" style="169" customWidth="1"/>
    <x:col min="8199" max="8199" width="4.109375" style="169" customWidth="1"/>
    <x:col min="8200" max="8200" width="2.77734375" style="169" customWidth="1"/>
    <x:col min="8201" max="8201" width="5.77734375" style="169" customWidth="1"/>
    <x:col min="8202" max="8202" width="3.6640625" style="169" customWidth="1"/>
    <x:col min="8203" max="8203" width="2.77734375" style="169" customWidth="1"/>
    <x:col min="8204" max="8204" width="5.5546875" style="169" customWidth="1"/>
    <x:col min="8205" max="8207" width="3.33203125" style="169" customWidth="1"/>
    <x:col min="8208" max="8208" width="5" style="169" bestFit="1" customWidth="1"/>
    <x:col min="8209" max="8209" width="2.5546875" style="169" customWidth="1"/>
    <x:col min="8210" max="8210" width="3.21875" style="169" customWidth="1"/>
    <x:col min="8211" max="8211" width="3" style="169" customWidth="1"/>
    <x:col min="8212" max="8212" width="5.5546875" style="169" customWidth="1"/>
    <x:col min="8213" max="8213" width="3" style="169" customWidth="1"/>
    <x:col min="8214" max="8214" width="6" style="169" customWidth="1"/>
    <x:col min="8215" max="8215" width="3.33203125" style="169" customWidth="1"/>
    <x:col min="8216" max="8216" width="4.6640625" style="169" customWidth="1"/>
    <x:col min="8217" max="8217" width="3" style="169" customWidth="1"/>
    <x:col min="8218" max="8218" width="4" style="169" customWidth="1"/>
    <x:col min="8219" max="8219" width="3.33203125" style="169" customWidth="1"/>
    <x:col min="8220" max="8220" width="3.6640625" style="169" customWidth="1"/>
    <x:col min="8221" max="8221" width="3.5546875" style="169" customWidth="1"/>
    <x:col min="8222" max="8222" width="3.33203125" style="169" customWidth="1"/>
    <x:col min="8223" max="8223" width="3.77734375" style="169" customWidth="1"/>
    <x:col min="8224" max="8225" width="3.33203125" style="169" customWidth="1"/>
    <x:col min="8226" max="8227" width="2.5546875" style="169" customWidth="1"/>
    <x:col min="8228" max="8228" width="10.77734375" style="169" customWidth="1"/>
    <x:col min="8229" max="8229" width="3.5546875" style="169" customWidth="1"/>
    <x:col min="8230" max="8230" width="4.21875" style="169" customWidth="1"/>
    <x:col min="8231" max="8231" width="3.5546875" style="169" customWidth="1"/>
    <x:col min="8232" max="8232" width="4.88671875" style="169" customWidth="1"/>
    <x:col min="8233" max="8233" width="2.77734375" style="169" customWidth="1"/>
    <x:col min="8234" max="8234" width="3.33203125" style="169" customWidth="1"/>
    <x:col min="8235" max="8235" width="4.109375" style="169" customWidth="1"/>
    <x:col min="8236" max="8236" width="4.6640625" style="169" customWidth="1"/>
    <x:col min="8237" max="8237" width="3.44140625" style="169" customWidth="1"/>
    <x:col min="8238" max="8238" width="4.109375" style="169" customWidth="1"/>
    <x:col min="8239" max="8239" width="3.6640625" style="169" customWidth="1"/>
    <x:col min="8240" max="8240" width="3.77734375" style="169" customWidth="1"/>
    <x:col min="8241" max="8241" width="3.33203125" style="169" customWidth="1"/>
    <x:col min="8242" max="8242" width="4" style="169" customWidth="1"/>
    <x:col min="8243" max="8243" width="3.77734375" style="169" customWidth="1"/>
    <x:col min="8244" max="8244" width="3.109375" style="169" customWidth="1"/>
    <x:col min="8245" max="8246" width="3.77734375" style="169" customWidth="1"/>
    <x:col min="8247" max="8247" width="3.6640625" style="169" customWidth="1"/>
    <x:col min="8248" max="8248" width="3.5546875" style="169" customWidth="1"/>
    <x:col min="8249" max="8250" width="3.77734375" style="169" customWidth="1"/>
    <x:col min="8251" max="8251" width="3.21875" style="169" customWidth="1"/>
    <x:col min="8252" max="8252" width="3.33203125" style="169" customWidth="1"/>
    <x:col min="8253" max="8253" width="2.6640625" style="169" customWidth="1"/>
    <x:col min="8254" max="8254" width="6.44140625" style="169" customWidth="1"/>
    <x:col min="8255" max="8255" width="2.6640625" style="169" customWidth="1"/>
    <x:col min="8256" max="8256" width="6.44140625" style="169" customWidth="1"/>
    <x:col min="8257" max="8257" width="2.6640625" style="169" customWidth="1"/>
    <x:col min="8258" max="8258" width="6.44140625" style="169" customWidth="1"/>
    <x:col min="8259" max="8259" width="2.6640625" style="169" customWidth="1"/>
    <x:col min="8260" max="8260" width="6.44140625" style="169" customWidth="1"/>
    <x:col min="8261" max="8261" width="10.77734375" style="169" customWidth="1"/>
    <x:col min="8262" max="8262" width="4.21875" style="169" customWidth="1"/>
    <x:col min="8263" max="8263" width="3" style="169" customWidth="1"/>
    <x:col min="8264" max="8265" width="3.21875" style="169" customWidth="1"/>
    <x:col min="8266" max="8266" width="3.109375" style="169" customWidth="1"/>
    <x:col min="8267" max="8267" width="4.44140625" style="169" customWidth="1"/>
    <x:col min="8268" max="8268" width="5.109375" style="169" customWidth="1"/>
    <x:col min="8269" max="8269" width="5.44140625" style="169" customWidth="1"/>
    <x:col min="8270" max="8270" width="3.88671875" style="169" customWidth="1"/>
    <x:col min="8271" max="8271" width="6.88671875" style="169" customWidth="1"/>
    <x:col min="8272" max="8272" width="4.44140625" style="169" customWidth="1"/>
    <x:col min="8273" max="8273" width="5.5546875" style="169" customWidth="1"/>
    <x:col min="8274" max="8274" width="4.33203125" style="169" customWidth="1"/>
    <x:col min="8275" max="8275" width="3.33203125" style="169" customWidth="1"/>
    <x:col min="8276" max="8276" width="6.6640625" style="169" customWidth="1"/>
    <x:col min="8277" max="8277" width="4.44140625" style="169" customWidth="1"/>
    <x:col min="8278" max="8279" width="4.5546875" style="169" customWidth="1"/>
    <x:col min="8280" max="8280" width="4.44140625" style="169" customWidth="1"/>
    <x:col min="8281" max="8282" width="4.33203125" style="169" customWidth="1"/>
    <x:col min="8283" max="8283" width="3.33203125" style="169" customWidth="1"/>
    <x:col min="8284" max="8285" width="3.77734375" style="169" customWidth="1"/>
    <x:col min="8286" max="8286" width="6.21875" style="169" customWidth="1"/>
    <x:col min="8287" max="8287" width="3.6640625" style="169" customWidth="1"/>
    <x:col min="8288" max="8288" width="6.6640625" style="169" customWidth="1"/>
    <x:col min="8289" max="8289" width="4.44140625" style="169" customWidth="1"/>
    <x:col min="8290" max="8290" width="10.77734375" style="169" customWidth="1"/>
    <x:col min="8291" max="8293" width="4.44140625" style="169" customWidth="1"/>
    <x:col min="8294" max="8294" width="3.33203125" style="169" customWidth="1"/>
    <x:col min="8295" max="8295" width="3.88671875" style="169" customWidth="1"/>
    <x:col min="8296" max="8296" width="4.21875" style="169" customWidth="1"/>
    <x:col min="8297" max="8297" width="7.21875" style="169" customWidth="1"/>
    <x:col min="8298" max="8298" width="4.21875" style="169" customWidth="1"/>
    <x:col min="8299" max="8299" width="4.5546875" style="169" customWidth="1"/>
    <x:col min="8300" max="8301" width="4.77734375" style="169" customWidth="1"/>
    <x:col min="8302" max="8302" width="4.109375" style="169" customWidth="1"/>
    <x:col min="8303" max="8303" width="5" style="169" customWidth="1"/>
    <x:col min="8304" max="8448" width="8.88671875" style="169"/>
    <x:col min="8449" max="8449" width="10.77734375" style="169" customWidth="1"/>
    <x:col min="8450" max="8450" width="3" style="169" customWidth="1"/>
    <x:col min="8451" max="8451" width="5.109375" style="169" customWidth="1"/>
    <x:col min="8452" max="8452" width="3" style="169" customWidth="1"/>
    <x:col min="8453" max="8453" width="5.5546875" style="169" customWidth="1"/>
    <x:col min="8454" max="8454" width="3" style="169" customWidth="1"/>
    <x:col min="8455" max="8455" width="4.109375" style="169" customWidth="1"/>
    <x:col min="8456" max="8456" width="2.77734375" style="169" customWidth="1"/>
    <x:col min="8457" max="8457" width="5.77734375" style="169" customWidth="1"/>
    <x:col min="8458" max="8458" width="3.6640625" style="169" customWidth="1"/>
    <x:col min="8459" max="8459" width="2.77734375" style="169" customWidth="1"/>
    <x:col min="8460" max="8460" width="5.5546875" style="169" customWidth="1"/>
    <x:col min="8461" max="8463" width="3.33203125" style="169" customWidth="1"/>
    <x:col min="8464" max="8464" width="5" style="169" bestFit="1" customWidth="1"/>
    <x:col min="8465" max="8465" width="2.5546875" style="169" customWidth="1"/>
    <x:col min="8466" max="8466" width="3.21875" style="169" customWidth="1"/>
    <x:col min="8467" max="8467" width="3" style="169" customWidth="1"/>
    <x:col min="8468" max="8468" width="5.5546875" style="169" customWidth="1"/>
    <x:col min="8469" max="8469" width="3" style="169" customWidth="1"/>
    <x:col min="8470" max="8470" width="6" style="169" customWidth="1"/>
    <x:col min="8471" max="8471" width="3.33203125" style="169" customWidth="1"/>
    <x:col min="8472" max="8472" width="4.6640625" style="169" customWidth="1"/>
    <x:col min="8473" max="8473" width="3" style="169" customWidth="1"/>
    <x:col min="8474" max="8474" width="4" style="169" customWidth="1"/>
    <x:col min="8475" max="8475" width="3.33203125" style="169" customWidth="1"/>
    <x:col min="8476" max="8476" width="3.6640625" style="169" customWidth="1"/>
    <x:col min="8477" max="8477" width="3.5546875" style="169" customWidth="1"/>
    <x:col min="8478" max="8478" width="3.33203125" style="169" customWidth="1"/>
    <x:col min="8479" max="8479" width="3.77734375" style="169" customWidth="1"/>
    <x:col min="8480" max="8481" width="3.33203125" style="169" customWidth="1"/>
    <x:col min="8482" max="8483" width="2.5546875" style="169" customWidth="1"/>
    <x:col min="8484" max="8484" width="10.77734375" style="169" customWidth="1"/>
    <x:col min="8485" max="8485" width="3.5546875" style="169" customWidth="1"/>
    <x:col min="8486" max="8486" width="4.21875" style="169" customWidth="1"/>
    <x:col min="8487" max="8487" width="3.5546875" style="169" customWidth="1"/>
    <x:col min="8488" max="8488" width="4.88671875" style="169" customWidth="1"/>
    <x:col min="8489" max="8489" width="2.77734375" style="169" customWidth="1"/>
    <x:col min="8490" max="8490" width="3.33203125" style="169" customWidth="1"/>
    <x:col min="8491" max="8491" width="4.109375" style="169" customWidth="1"/>
    <x:col min="8492" max="8492" width="4.6640625" style="169" customWidth="1"/>
    <x:col min="8493" max="8493" width="3.44140625" style="169" customWidth="1"/>
    <x:col min="8494" max="8494" width="4.109375" style="169" customWidth="1"/>
    <x:col min="8495" max="8495" width="3.6640625" style="169" customWidth="1"/>
    <x:col min="8496" max="8496" width="3.77734375" style="169" customWidth="1"/>
    <x:col min="8497" max="8497" width="3.33203125" style="169" customWidth="1"/>
    <x:col min="8498" max="8498" width="4" style="169" customWidth="1"/>
    <x:col min="8499" max="8499" width="3.77734375" style="169" customWidth="1"/>
    <x:col min="8500" max="8500" width="3.109375" style="169" customWidth="1"/>
    <x:col min="8501" max="8502" width="3.77734375" style="169" customWidth="1"/>
    <x:col min="8503" max="8503" width="3.6640625" style="169" customWidth="1"/>
    <x:col min="8504" max="8504" width="3.5546875" style="169" customWidth="1"/>
    <x:col min="8505" max="8506" width="3.77734375" style="169" customWidth="1"/>
    <x:col min="8507" max="8507" width="3.21875" style="169" customWidth="1"/>
    <x:col min="8508" max="8508" width="3.33203125" style="169" customWidth="1"/>
    <x:col min="8509" max="8509" width="2.6640625" style="169" customWidth="1"/>
    <x:col min="8510" max="8510" width="6.44140625" style="169" customWidth="1"/>
    <x:col min="8511" max="8511" width="2.6640625" style="169" customWidth="1"/>
    <x:col min="8512" max="8512" width="6.44140625" style="169" customWidth="1"/>
    <x:col min="8513" max="8513" width="2.6640625" style="169" customWidth="1"/>
    <x:col min="8514" max="8514" width="6.44140625" style="169" customWidth="1"/>
    <x:col min="8515" max="8515" width="2.6640625" style="169" customWidth="1"/>
    <x:col min="8516" max="8516" width="6.44140625" style="169" customWidth="1"/>
    <x:col min="8517" max="8517" width="10.77734375" style="169" customWidth="1"/>
    <x:col min="8518" max="8518" width="4.21875" style="169" customWidth="1"/>
    <x:col min="8519" max="8519" width="3" style="169" customWidth="1"/>
    <x:col min="8520" max="8521" width="3.21875" style="169" customWidth="1"/>
    <x:col min="8522" max="8522" width="3.109375" style="169" customWidth="1"/>
    <x:col min="8523" max="8523" width="4.44140625" style="169" customWidth="1"/>
    <x:col min="8524" max="8524" width="5.109375" style="169" customWidth="1"/>
    <x:col min="8525" max="8525" width="5.44140625" style="169" customWidth="1"/>
    <x:col min="8526" max="8526" width="3.88671875" style="169" customWidth="1"/>
    <x:col min="8527" max="8527" width="6.88671875" style="169" customWidth="1"/>
    <x:col min="8528" max="8528" width="4.44140625" style="169" customWidth="1"/>
    <x:col min="8529" max="8529" width="5.5546875" style="169" customWidth="1"/>
    <x:col min="8530" max="8530" width="4.33203125" style="169" customWidth="1"/>
    <x:col min="8531" max="8531" width="3.33203125" style="169" customWidth="1"/>
    <x:col min="8532" max="8532" width="6.6640625" style="169" customWidth="1"/>
    <x:col min="8533" max="8533" width="4.44140625" style="169" customWidth="1"/>
    <x:col min="8534" max="8535" width="4.5546875" style="169" customWidth="1"/>
    <x:col min="8536" max="8536" width="4.44140625" style="169" customWidth="1"/>
    <x:col min="8537" max="8538" width="4.33203125" style="169" customWidth="1"/>
    <x:col min="8539" max="8539" width="3.33203125" style="169" customWidth="1"/>
    <x:col min="8540" max="8541" width="3.77734375" style="169" customWidth="1"/>
    <x:col min="8542" max="8542" width="6.21875" style="169" customWidth="1"/>
    <x:col min="8543" max="8543" width="3.6640625" style="169" customWidth="1"/>
    <x:col min="8544" max="8544" width="6.6640625" style="169" customWidth="1"/>
    <x:col min="8545" max="8545" width="4.44140625" style="169" customWidth="1"/>
    <x:col min="8546" max="8546" width="10.77734375" style="169" customWidth="1"/>
    <x:col min="8547" max="8549" width="4.44140625" style="169" customWidth="1"/>
    <x:col min="8550" max="8550" width="3.33203125" style="169" customWidth="1"/>
    <x:col min="8551" max="8551" width="3.88671875" style="169" customWidth="1"/>
    <x:col min="8552" max="8552" width="4.21875" style="169" customWidth="1"/>
    <x:col min="8553" max="8553" width="7.21875" style="169" customWidth="1"/>
    <x:col min="8554" max="8554" width="4.21875" style="169" customWidth="1"/>
    <x:col min="8555" max="8555" width="4.5546875" style="169" customWidth="1"/>
    <x:col min="8556" max="8557" width="4.77734375" style="169" customWidth="1"/>
    <x:col min="8558" max="8558" width="4.109375" style="169" customWidth="1"/>
    <x:col min="8559" max="8559" width="5" style="169" customWidth="1"/>
    <x:col min="8560" max="8704" width="8.88671875" style="169"/>
    <x:col min="8705" max="8705" width="10.77734375" style="169" customWidth="1"/>
    <x:col min="8706" max="8706" width="3" style="169" customWidth="1"/>
    <x:col min="8707" max="8707" width="5.109375" style="169" customWidth="1"/>
    <x:col min="8708" max="8708" width="3" style="169" customWidth="1"/>
    <x:col min="8709" max="8709" width="5.5546875" style="169" customWidth="1"/>
    <x:col min="8710" max="8710" width="3" style="169" customWidth="1"/>
    <x:col min="8711" max="8711" width="4.109375" style="169" customWidth="1"/>
    <x:col min="8712" max="8712" width="2.77734375" style="169" customWidth="1"/>
    <x:col min="8713" max="8713" width="5.77734375" style="169" customWidth="1"/>
    <x:col min="8714" max="8714" width="3.6640625" style="169" customWidth="1"/>
    <x:col min="8715" max="8715" width="2.77734375" style="169" customWidth="1"/>
    <x:col min="8716" max="8716" width="5.5546875" style="169" customWidth="1"/>
    <x:col min="8717" max="8719" width="3.33203125" style="169" customWidth="1"/>
    <x:col min="8720" max="8720" width="5" style="169" bestFit="1" customWidth="1"/>
    <x:col min="8721" max="8721" width="2.5546875" style="169" customWidth="1"/>
    <x:col min="8722" max="8722" width="3.21875" style="169" customWidth="1"/>
    <x:col min="8723" max="8723" width="3" style="169" customWidth="1"/>
    <x:col min="8724" max="8724" width="5.5546875" style="169" customWidth="1"/>
    <x:col min="8725" max="8725" width="3" style="169" customWidth="1"/>
    <x:col min="8726" max="8726" width="6" style="169" customWidth="1"/>
    <x:col min="8727" max="8727" width="3.33203125" style="169" customWidth="1"/>
    <x:col min="8728" max="8728" width="4.6640625" style="169" customWidth="1"/>
    <x:col min="8729" max="8729" width="3" style="169" customWidth="1"/>
    <x:col min="8730" max="8730" width="4" style="169" customWidth="1"/>
    <x:col min="8731" max="8731" width="3.33203125" style="169" customWidth="1"/>
    <x:col min="8732" max="8732" width="3.6640625" style="169" customWidth="1"/>
    <x:col min="8733" max="8733" width="3.5546875" style="169" customWidth="1"/>
    <x:col min="8734" max="8734" width="3.33203125" style="169" customWidth="1"/>
    <x:col min="8735" max="8735" width="3.77734375" style="169" customWidth="1"/>
    <x:col min="8736" max="8737" width="3.33203125" style="169" customWidth="1"/>
    <x:col min="8738" max="8739" width="2.5546875" style="169" customWidth="1"/>
    <x:col min="8740" max="8740" width="10.77734375" style="169" customWidth="1"/>
    <x:col min="8741" max="8741" width="3.5546875" style="169" customWidth="1"/>
    <x:col min="8742" max="8742" width="4.21875" style="169" customWidth="1"/>
    <x:col min="8743" max="8743" width="3.5546875" style="169" customWidth="1"/>
    <x:col min="8744" max="8744" width="4.88671875" style="169" customWidth="1"/>
    <x:col min="8745" max="8745" width="2.77734375" style="169" customWidth="1"/>
    <x:col min="8746" max="8746" width="3.33203125" style="169" customWidth="1"/>
    <x:col min="8747" max="8747" width="4.109375" style="169" customWidth="1"/>
    <x:col min="8748" max="8748" width="4.6640625" style="169" customWidth="1"/>
    <x:col min="8749" max="8749" width="3.44140625" style="169" customWidth="1"/>
    <x:col min="8750" max="8750" width="4.109375" style="169" customWidth="1"/>
    <x:col min="8751" max="8751" width="3.6640625" style="169" customWidth="1"/>
    <x:col min="8752" max="8752" width="3.77734375" style="169" customWidth="1"/>
    <x:col min="8753" max="8753" width="3.33203125" style="169" customWidth="1"/>
    <x:col min="8754" max="8754" width="4" style="169" customWidth="1"/>
    <x:col min="8755" max="8755" width="3.77734375" style="169" customWidth="1"/>
    <x:col min="8756" max="8756" width="3.109375" style="169" customWidth="1"/>
    <x:col min="8757" max="8758" width="3.77734375" style="169" customWidth="1"/>
    <x:col min="8759" max="8759" width="3.6640625" style="169" customWidth="1"/>
    <x:col min="8760" max="8760" width="3.5546875" style="169" customWidth="1"/>
    <x:col min="8761" max="8762" width="3.77734375" style="169" customWidth="1"/>
    <x:col min="8763" max="8763" width="3.21875" style="169" customWidth="1"/>
    <x:col min="8764" max="8764" width="3.33203125" style="169" customWidth="1"/>
    <x:col min="8765" max="8765" width="2.6640625" style="169" customWidth="1"/>
    <x:col min="8766" max="8766" width="6.44140625" style="169" customWidth="1"/>
    <x:col min="8767" max="8767" width="2.6640625" style="169" customWidth="1"/>
    <x:col min="8768" max="8768" width="6.44140625" style="169" customWidth="1"/>
    <x:col min="8769" max="8769" width="2.6640625" style="169" customWidth="1"/>
    <x:col min="8770" max="8770" width="6.44140625" style="169" customWidth="1"/>
    <x:col min="8771" max="8771" width="2.6640625" style="169" customWidth="1"/>
    <x:col min="8772" max="8772" width="6.44140625" style="169" customWidth="1"/>
    <x:col min="8773" max="8773" width="10.77734375" style="169" customWidth="1"/>
    <x:col min="8774" max="8774" width="4.21875" style="169" customWidth="1"/>
    <x:col min="8775" max="8775" width="3" style="169" customWidth="1"/>
    <x:col min="8776" max="8777" width="3.21875" style="169" customWidth="1"/>
    <x:col min="8778" max="8778" width="3.109375" style="169" customWidth="1"/>
    <x:col min="8779" max="8779" width="4.44140625" style="169" customWidth="1"/>
    <x:col min="8780" max="8780" width="5.109375" style="169" customWidth="1"/>
    <x:col min="8781" max="8781" width="5.44140625" style="169" customWidth="1"/>
    <x:col min="8782" max="8782" width="3.88671875" style="169" customWidth="1"/>
    <x:col min="8783" max="8783" width="6.88671875" style="169" customWidth="1"/>
    <x:col min="8784" max="8784" width="4.44140625" style="169" customWidth="1"/>
    <x:col min="8785" max="8785" width="5.5546875" style="169" customWidth="1"/>
    <x:col min="8786" max="8786" width="4.33203125" style="169" customWidth="1"/>
    <x:col min="8787" max="8787" width="3.33203125" style="169" customWidth="1"/>
    <x:col min="8788" max="8788" width="6.6640625" style="169" customWidth="1"/>
    <x:col min="8789" max="8789" width="4.44140625" style="169" customWidth="1"/>
    <x:col min="8790" max="8791" width="4.5546875" style="169" customWidth="1"/>
    <x:col min="8792" max="8792" width="4.44140625" style="169" customWidth="1"/>
    <x:col min="8793" max="8794" width="4.33203125" style="169" customWidth="1"/>
    <x:col min="8795" max="8795" width="3.33203125" style="169" customWidth="1"/>
    <x:col min="8796" max="8797" width="3.77734375" style="169" customWidth="1"/>
    <x:col min="8798" max="8798" width="6.21875" style="169" customWidth="1"/>
    <x:col min="8799" max="8799" width="3.6640625" style="169" customWidth="1"/>
    <x:col min="8800" max="8800" width="6.6640625" style="169" customWidth="1"/>
    <x:col min="8801" max="8801" width="4.44140625" style="169" customWidth="1"/>
    <x:col min="8802" max="8802" width="10.77734375" style="169" customWidth="1"/>
    <x:col min="8803" max="8805" width="4.44140625" style="169" customWidth="1"/>
    <x:col min="8806" max="8806" width="3.33203125" style="169" customWidth="1"/>
    <x:col min="8807" max="8807" width="3.88671875" style="169" customWidth="1"/>
    <x:col min="8808" max="8808" width="4.21875" style="169" customWidth="1"/>
    <x:col min="8809" max="8809" width="7.21875" style="169" customWidth="1"/>
    <x:col min="8810" max="8810" width="4.21875" style="169" customWidth="1"/>
    <x:col min="8811" max="8811" width="4.5546875" style="169" customWidth="1"/>
    <x:col min="8812" max="8813" width="4.77734375" style="169" customWidth="1"/>
    <x:col min="8814" max="8814" width="4.109375" style="169" customWidth="1"/>
    <x:col min="8815" max="8815" width="5" style="169" customWidth="1"/>
    <x:col min="8816" max="8960" width="8.88671875" style="169"/>
    <x:col min="8961" max="8961" width="10.77734375" style="169" customWidth="1"/>
    <x:col min="8962" max="8962" width="3" style="169" customWidth="1"/>
    <x:col min="8963" max="8963" width="5.109375" style="169" customWidth="1"/>
    <x:col min="8964" max="8964" width="3" style="169" customWidth="1"/>
    <x:col min="8965" max="8965" width="5.5546875" style="169" customWidth="1"/>
    <x:col min="8966" max="8966" width="3" style="169" customWidth="1"/>
    <x:col min="8967" max="8967" width="4.109375" style="169" customWidth="1"/>
    <x:col min="8968" max="8968" width="2.77734375" style="169" customWidth="1"/>
    <x:col min="8969" max="8969" width="5.77734375" style="169" customWidth="1"/>
    <x:col min="8970" max="8970" width="3.6640625" style="169" customWidth="1"/>
    <x:col min="8971" max="8971" width="2.77734375" style="169" customWidth="1"/>
    <x:col min="8972" max="8972" width="5.5546875" style="169" customWidth="1"/>
    <x:col min="8973" max="8975" width="3.33203125" style="169" customWidth="1"/>
    <x:col min="8976" max="8976" width="5" style="169" bestFit="1" customWidth="1"/>
    <x:col min="8977" max="8977" width="2.5546875" style="169" customWidth="1"/>
    <x:col min="8978" max="8978" width="3.21875" style="169" customWidth="1"/>
    <x:col min="8979" max="8979" width="3" style="169" customWidth="1"/>
    <x:col min="8980" max="8980" width="5.5546875" style="169" customWidth="1"/>
    <x:col min="8981" max="8981" width="3" style="169" customWidth="1"/>
    <x:col min="8982" max="8982" width="6" style="169" customWidth="1"/>
    <x:col min="8983" max="8983" width="3.33203125" style="169" customWidth="1"/>
    <x:col min="8984" max="8984" width="4.6640625" style="169" customWidth="1"/>
    <x:col min="8985" max="8985" width="3" style="169" customWidth="1"/>
    <x:col min="8986" max="8986" width="4" style="169" customWidth="1"/>
    <x:col min="8987" max="8987" width="3.33203125" style="169" customWidth="1"/>
    <x:col min="8988" max="8988" width="3.6640625" style="169" customWidth="1"/>
    <x:col min="8989" max="8989" width="3.5546875" style="169" customWidth="1"/>
    <x:col min="8990" max="8990" width="3.33203125" style="169" customWidth="1"/>
    <x:col min="8991" max="8991" width="3.77734375" style="169" customWidth="1"/>
    <x:col min="8992" max="8993" width="3.33203125" style="169" customWidth="1"/>
    <x:col min="8994" max="8995" width="2.5546875" style="169" customWidth="1"/>
    <x:col min="8996" max="8996" width="10.77734375" style="169" customWidth="1"/>
    <x:col min="8997" max="8997" width="3.5546875" style="169" customWidth="1"/>
    <x:col min="8998" max="8998" width="4.21875" style="169" customWidth="1"/>
    <x:col min="8999" max="8999" width="3.5546875" style="169" customWidth="1"/>
    <x:col min="9000" max="9000" width="4.88671875" style="169" customWidth="1"/>
    <x:col min="9001" max="9001" width="2.77734375" style="169" customWidth="1"/>
    <x:col min="9002" max="9002" width="3.33203125" style="169" customWidth="1"/>
    <x:col min="9003" max="9003" width="4.109375" style="169" customWidth="1"/>
    <x:col min="9004" max="9004" width="4.6640625" style="169" customWidth="1"/>
    <x:col min="9005" max="9005" width="3.44140625" style="169" customWidth="1"/>
    <x:col min="9006" max="9006" width="4.109375" style="169" customWidth="1"/>
    <x:col min="9007" max="9007" width="3.6640625" style="169" customWidth="1"/>
    <x:col min="9008" max="9008" width="3.77734375" style="169" customWidth="1"/>
    <x:col min="9009" max="9009" width="3.33203125" style="169" customWidth="1"/>
    <x:col min="9010" max="9010" width="4" style="169" customWidth="1"/>
    <x:col min="9011" max="9011" width="3.77734375" style="169" customWidth="1"/>
    <x:col min="9012" max="9012" width="3.109375" style="169" customWidth="1"/>
    <x:col min="9013" max="9014" width="3.77734375" style="169" customWidth="1"/>
    <x:col min="9015" max="9015" width="3.6640625" style="169" customWidth="1"/>
    <x:col min="9016" max="9016" width="3.5546875" style="169" customWidth="1"/>
    <x:col min="9017" max="9018" width="3.77734375" style="169" customWidth="1"/>
    <x:col min="9019" max="9019" width="3.21875" style="169" customWidth="1"/>
    <x:col min="9020" max="9020" width="3.33203125" style="169" customWidth="1"/>
    <x:col min="9021" max="9021" width="2.6640625" style="169" customWidth="1"/>
    <x:col min="9022" max="9022" width="6.44140625" style="169" customWidth="1"/>
    <x:col min="9023" max="9023" width="2.6640625" style="169" customWidth="1"/>
    <x:col min="9024" max="9024" width="6.44140625" style="169" customWidth="1"/>
    <x:col min="9025" max="9025" width="2.6640625" style="169" customWidth="1"/>
    <x:col min="9026" max="9026" width="6.44140625" style="169" customWidth="1"/>
    <x:col min="9027" max="9027" width="2.6640625" style="169" customWidth="1"/>
    <x:col min="9028" max="9028" width="6.44140625" style="169" customWidth="1"/>
    <x:col min="9029" max="9029" width="10.77734375" style="169" customWidth="1"/>
    <x:col min="9030" max="9030" width="4.21875" style="169" customWidth="1"/>
    <x:col min="9031" max="9031" width="3" style="169" customWidth="1"/>
    <x:col min="9032" max="9033" width="3.21875" style="169" customWidth="1"/>
    <x:col min="9034" max="9034" width="3.109375" style="169" customWidth="1"/>
    <x:col min="9035" max="9035" width="4.44140625" style="169" customWidth="1"/>
    <x:col min="9036" max="9036" width="5.109375" style="169" customWidth="1"/>
    <x:col min="9037" max="9037" width="5.44140625" style="169" customWidth="1"/>
    <x:col min="9038" max="9038" width="3.88671875" style="169" customWidth="1"/>
    <x:col min="9039" max="9039" width="6.88671875" style="169" customWidth="1"/>
    <x:col min="9040" max="9040" width="4.44140625" style="169" customWidth="1"/>
    <x:col min="9041" max="9041" width="5.5546875" style="169" customWidth="1"/>
    <x:col min="9042" max="9042" width="4.33203125" style="169" customWidth="1"/>
    <x:col min="9043" max="9043" width="3.33203125" style="169" customWidth="1"/>
    <x:col min="9044" max="9044" width="6.6640625" style="169" customWidth="1"/>
    <x:col min="9045" max="9045" width="4.44140625" style="169" customWidth="1"/>
    <x:col min="9046" max="9047" width="4.5546875" style="169" customWidth="1"/>
    <x:col min="9048" max="9048" width="4.44140625" style="169" customWidth="1"/>
    <x:col min="9049" max="9050" width="4.33203125" style="169" customWidth="1"/>
    <x:col min="9051" max="9051" width="3.33203125" style="169" customWidth="1"/>
    <x:col min="9052" max="9053" width="3.77734375" style="169" customWidth="1"/>
    <x:col min="9054" max="9054" width="6.21875" style="169" customWidth="1"/>
    <x:col min="9055" max="9055" width="3.6640625" style="169" customWidth="1"/>
    <x:col min="9056" max="9056" width="6.6640625" style="169" customWidth="1"/>
    <x:col min="9057" max="9057" width="4.44140625" style="169" customWidth="1"/>
    <x:col min="9058" max="9058" width="10.77734375" style="169" customWidth="1"/>
    <x:col min="9059" max="9061" width="4.44140625" style="169" customWidth="1"/>
    <x:col min="9062" max="9062" width="3.33203125" style="169" customWidth="1"/>
    <x:col min="9063" max="9063" width="3.88671875" style="169" customWidth="1"/>
    <x:col min="9064" max="9064" width="4.21875" style="169" customWidth="1"/>
    <x:col min="9065" max="9065" width="7.21875" style="169" customWidth="1"/>
    <x:col min="9066" max="9066" width="4.21875" style="169" customWidth="1"/>
    <x:col min="9067" max="9067" width="4.5546875" style="169" customWidth="1"/>
    <x:col min="9068" max="9069" width="4.77734375" style="169" customWidth="1"/>
    <x:col min="9070" max="9070" width="4.109375" style="169" customWidth="1"/>
    <x:col min="9071" max="9071" width="5" style="169" customWidth="1"/>
    <x:col min="9072" max="9216" width="8.88671875" style="169"/>
    <x:col min="9217" max="9217" width="10.77734375" style="169" customWidth="1"/>
    <x:col min="9218" max="9218" width="3" style="169" customWidth="1"/>
    <x:col min="9219" max="9219" width="5.109375" style="169" customWidth="1"/>
    <x:col min="9220" max="9220" width="3" style="169" customWidth="1"/>
    <x:col min="9221" max="9221" width="5.5546875" style="169" customWidth="1"/>
    <x:col min="9222" max="9222" width="3" style="169" customWidth="1"/>
    <x:col min="9223" max="9223" width="4.109375" style="169" customWidth="1"/>
    <x:col min="9224" max="9224" width="2.77734375" style="169" customWidth="1"/>
    <x:col min="9225" max="9225" width="5.77734375" style="169" customWidth="1"/>
    <x:col min="9226" max="9226" width="3.6640625" style="169" customWidth="1"/>
    <x:col min="9227" max="9227" width="2.77734375" style="169" customWidth="1"/>
    <x:col min="9228" max="9228" width="5.5546875" style="169" customWidth="1"/>
    <x:col min="9229" max="9231" width="3.33203125" style="169" customWidth="1"/>
    <x:col min="9232" max="9232" width="5" style="169" bestFit="1" customWidth="1"/>
    <x:col min="9233" max="9233" width="2.5546875" style="169" customWidth="1"/>
    <x:col min="9234" max="9234" width="3.21875" style="169" customWidth="1"/>
    <x:col min="9235" max="9235" width="3" style="169" customWidth="1"/>
    <x:col min="9236" max="9236" width="5.5546875" style="169" customWidth="1"/>
    <x:col min="9237" max="9237" width="3" style="169" customWidth="1"/>
    <x:col min="9238" max="9238" width="6" style="169" customWidth="1"/>
    <x:col min="9239" max="9239" width="3.33203125" style="169" customWidth="1"/>
    <x:col min="9240" max="9240" width="4.6640625" style="169" customWidth="1"/>
    <x:col min="9241" max="9241" width="3" style="169" customWidth="1"/>
    <x:col min="9242" max="9242" width="4" style="169" customWidth="1"/>
    <x:col min="9243" max="9243" width="3.33203125" style="169" customWidth="1"/>
    <x:col min="9244" max="9244" width="3.6640625" style="169" customWidth="1"/>
    <x:col min="9245" max="9245" width="3.5546875" style="169" customWidth="1"/>
    <x:col min="9246" max="9246" width="3.33203125" style="169" customWidth="1"/>
    <x:col min="9247" max="9247" width="3.77734375" style="169" customWidth="1"/>
    <x:col min="9248" max="9249" width="3.33203125" style="169" customWidth="1"/>
    <x:col min="9250" max="9251" width="2.5546875" style="169" customWidth="1"/>
    <x:col min="9252" max="9252" width="10.77734375" style="169" customWidth="1"/>
    <x:col min="9253" max="9253" width="3.5546875" style="169" customWidth="1"/>
    <x:col min="9254" max="9254" width="4.21875" style="169" customWidth="1"/>
    <x:col min="9255" max="9255" width="3.5546875" style="169" customWidth="1"/>
    <x:col min="9256" max="9256" width="4.88671875" style="169" customWidth="1"/>
    <x:col min="9257" max="9257" width="2.77734375" style="169" customWidth="1"/>
    <x:col min="9258" max="9258" width="3.33203125" style="169" customWidth="1"/>
    <x:col min="9259" max="9259" width="4.109375" style="169" customWidth="1"/>
    <x:col min="9260" max="9260" width="4.6640625" style="169" customWidth="1"/>
    <x:col min="9261" max="9261" width="3.44140625" style="169" customWidth="1"/>
    <x:col min="9262" max="9262" width="4.109375" style="169" customWidth="1"/>
    <x:col min="9263" max="9263" width="3.6640625" style="169" customWidth="1"/>
    <x:col min="9264" max="9264" width="3.77734375" style="169" customWidth="1"/>
    <x:col min="9265" max="9265" width="3.33203125" style="169" customWidth="1"/>
    <x:col min="9266" max="9266" width="4" style="169" customWidth="1"/>
    <x:col min="9267" max="9267" width="3.77734375" style="169" customWidth="1"/>
    <x:col min="9268" max="9268" width="3.109375" style="169" customWidth="1"/>
    <x:col min="9269" max="9270" width="3.77734375" style="169" customWidth="1"/>
    <x:col min="9271" max="9271" width="3.6640625" style="169" customWidth="1"/>
    <x:col min="9272" max="9272" width="3.5546875" style="169" customWidth="1"/>
    <x:col min="9273" max="9274" width="3.77734375" style="169" customWidth="1"/>
    <x:col min="9275" max="9275" width="3.21875" style="169" customWidth="1"/>
    <x:col min="9276" max="9276" width="3.33203125" style="169" customWidth="1"/>
    <x:col min="9277" max="9277" width="2.6640625" style="169" customWidth="1"/>
    <x:col min="9278" max="9278" width="6.44140625" style="169" customWidth="1"/>
    <x:col min="9279" max="9279" width="2.6640625" style="169" customWidth="1"/>
    <x:col min="9280" max="9280" width="6.44140625" style="169" customWidth="1"/>
    <x:col min="9281" max="9281" width="2.6640625" style="169" customWidth="1"/>
    <x:col min="9282" max="9282" width="6.44140625" style="169" customWidth="1"/>
    <x:col min="9283" max="9283" width="2.6640625" style="169" customWidth="1"/>
    <x:col min="9284" max="9284" width="6.44140625" style="169" customWidth="1"/>
    <x:col min="9285" max="9285" width="10.77734375" style="169" customWidth="1"/>
    <x:col min="9286" max="9286" width="4.21875" style="169" customWidth="1"/>
    <x:col min="9287" max="9287" width="3" style="169" customWidth="1"/>
    <x:col min="9288" max="9289" width="3.21875" style="169" customWidth="1"/>
    <x:col min="9290" max="9290" width="3.109375" style="169" customWidth="1"/>
    <x:col min="9291" max="9291" width="4.44140625" style="169" customWidth="1"/>
    <x:col min="9292" max="9292" width="5.109375" style="169" customWidth="1"/>
    <x:col min="9293" max="9293" width="5.44140625" style="169" customWidth="1"/>
    <x:col min="9294" max="9294" width="3.88671875" style="169" customWidth="1"/>
    <x:col min="9295" max="9295" width="6.88671875" style="169" customWidth="1"/>
    <x:col min="9296" max="9296" width="4.44140625" style="169" customWidth="1"/>
    <x:col min="9297" max="9297" width="5.5546875" style="169" customWidth="1"/>
    <x:col min="9298" max="9298" width="4.33203125" style="169" customWidth="1"/>
    <x:col min="9299" max="9299" width="3.33203125" style="169" customWidth="1"/>
    <x:col min="9300" max="9300" width="6.6640625" style="169" customWidth="1"/>
    <x:col min="9301" max="9301" width="4.44140625" style="169" customWidth="1"/>
    <x:col min="9302" max="9303" width="4.5546875" style="169" customWidth="1"/>
    <x:col min="9304" max="9304" width="4.44140625" style="169" customWidth="1"/>
    <x:col min="9305" max="9306" width="4.33203125" style="169" customWidth="1"/>
    <x:col min="9307" max="9307" width="3.33203125" style="169" customWidth="1"/>
    <x:col min="9308" max="9309" width="3.77734375" style="169" customWidth="1"/>
    <x:col min="9310" max="9310" width="6.21875" style="169" customWidth="1"/>
    <x:col min="9311" max="9311" width="3.6640625" style="169" customWidth="1"/>
    <x:col min="9312" max="9312" width="6.6640625" style="169" customWidth="1"/>
    <x:col min="9313" max="9313" width="4.44140625" style="169" customWidth="1"/>
    <x:col min="9314" max="9314" width="10.77734375" style="169" customWidth="1"/>
    <x:col min="9315" max="9317" width="4.44140625" style="169" customWidth="1"/>
    <x:col min="9318" max="9318" width="3.33203125" style="169" customWidth="1"/>
    <x:col min="9319" max="9319" width="3.88671875" style="169" customWidth="1"/>
    <x:col min="9320" max="9320" width="4.21875" style="169" customWidth="1"/>
    <x:col min="9321" max="9321" width="7.21875" style="169" customWidth="1"/>
    <x:col min="9322" max="9322" width="4.21875" style="169" customWidth="1"/>
    <x:col min="9323" max="9323" width="4.5546875" style="169" customWidth="1"/>
    <x:col min="9324" max="9325" width="4.77734375" style="169" customWidth="1"/>
    <x:col min="9326" max="9326" width="4.109375" style="169" customWidth="1"/>
    <x:col min="9327" max="9327" width="5" style="169" customWidth="1"/>
    <x:col min="9328" max="9472" width="8.88671875" style="169"/>
    <x:col min="9473" max="9473" width="10.77734375" style="169" customWidth="1"/>
    <x:col min="9474" max="9474" width="3" style="169" customWidth="1"/>
    <x:col min="9475" max="9475" width="5.109375" style="169" customWidth="1"/>
    <x:col min="9476" max="9476" width="3" style="169" customWidth="1"/>
    <x:col min="9477" max="9477" width="5.5546875" style="169" customWidth="1"/>
    <x:col min="9478" max="9478" width="3" style="169" customWidth="1"/>
    <x:col min="9479" max="9479" width="4.109375" style="169" customWidth="1"/>
    <x:col min="9480" max="9480" width="2.77734375" style="169" customWidth="1"/>
    <x:col min="9481" max="9481" width="5.77734375" style="169" customWidth="1"/>
    <x:col min="9482" max="9482" width="3.6640625" style="169" customWidth="1"/>
    <x:col min="9483" max="9483" width="2.77734375" style="169" customWidth="1"/>
    <x:col min="9484" max="9484" width="5.5546875" style="169" customWidth="1"/>
    <x:col min="9485" max="9487" width="3.33203125" style="169" customWidth="1"/>
    <x:col min="9488" max="9488" width="5" style="169" bestFit="1" customWidth="1"/>
    <x:col min="9489" max="9489" width="2.5546875" style="169" customWidth="1"/>
    <x:col min="9490" max="9490" width="3.21875" style="169" customWidth="1"/>
    <x:col min="9491" max="9491" width="3" style="169" customWidth="1"/>
    <x:col min="9492" max="9492" width="5.5546875" style="169" customWidth="1"/>
    <x:col min="9493" max="9493" width="3" style="169" customWidth="1"/>
    <x:col min="9494" max="9494" width="6" style="169" customWidth="1"/>
    <x:col min="9495" max="9495" width="3.33203125" style="169" customWidth="1"/>
    <x:col min="9496" max="9496" width="4.6640625" style="169" customWidth="1"/>
    <x:col min="9497" max="9497" width="3" style="169" customWidth="1"/>
    <x:col min="9498" max="9498" width="4" style="169" customWidth="1"/>
    <x:col min="9499" max="9499" width="3.33203125" style="169" customWidth="1"/>
    <x:col min="9500" max="9500" width="3.6640625" style="169" customWidth="1"/>
    <x:col min="9501" max="9501" width="3.5546875" style="169" customWidth="1"/>
    <x:col min="9502" max="9502" width="3.33203125" style="169" customWidth="1"/>
    <x:col min="9503" max="9503" width="3.77734375" style="169" customWidth="1"/>
    <x:col min="9504" max="9505" width="3.33203125" style="169" customWidth="1"/>
    <x:col min="9506" max="9507" width="2.5546875" style="169" customWidth="1"/>
    <x:col min="9508" max="9508" width="10.77734375" style="169" customWidth="1"/>
    <x:col min="9509" max="9509" width="3.5546875" style="169" customWidth="1"/>
    <x:col min="9510" max="9510" width="4.21875" style="169" customWidth="1"/>
    <x:col min="9511" max="9511" width="3.5546875" style="169" customWidth="1"/>
    <x:col min="9512" max="9512" width="4.88671875" style="169" customWidth="1"/>
    <x:col min="9513" max="9513" width="2.77734375" style="169" customWidth="1"/>
    <x:col min="9514" max="9514" width="3.33203125" style="169" customWidth="1"/>
    <x:col min="9515" max="9515" width="4.109375" style="169" customWidth="1"/>
    <x:col min="9516" max="9516" width="4.6640625" style="169" customWidth="1"/>
    <x:col min="9517" max="9517" width="3.44140625" style="169" customWidth="1"/>
    <x:col min="9518" max="9518" width="4.109375" style="169" customWidth="1"/>
    <x:col min="9519" max="9519" width="3.6640625" style="169" customWidth="1"/>
    <x:col min="9520" max="9520" width="3.77734375" style="169" customWidth="1"/>
    <x:col min="9521" max="9521" width="3.33203125" style="169" customWidth="1"/>
    <x:col min="9522" max="9522" width="4" style="169" customWidth="1"/>
    <x:col min="9523" max="9523" width="3.77734375" style="169" customWidth="1"/>
    <x:col min="9524" max="9524" width="3.109375" style="169" customWidth="1"/>
    <x:col min="9525" max="9526" width="3.77734375" style="169" customWidth="1"/>
    <x:col min="9527" max="9527" width="3.6640625" style="169" customWidth="1"/>
    <x:col min="9528" max="9528" width="3.5546875" style="169" customWidth="1"/>
    <x:col min="9529" max="9530" width="3.77734375" style="169" customWidth="1"/>
    <x:col min="9531" max="9531" width="3.21875" style="169" customWidth="1"/>
    <x:col min="9532" max="9532" width="3.33203125" style="169" customWidth="1"/>
    <x:col min="9533" max="9533" width="2.6640625" style="169" customWidth="1"/>
    <x:col min="9534" max="9534" width="6.44140625" style="169" customWidth="1"/>
    <x:col min="9535" max="9535" width="2.6640625" style="169" customWidth="1"/>
    <x:col min="9536" max="9536" width="6.44140625" style="169" customWidth="1"/>
    <x:col min="9537" max="9537" width="2.6640625" style="169" customWidth="1"/>
    <x:col min="9538" max="9538" width="6.44140625" style="169" customWidth="1"/>
    <x:col min="9539" max="9539" width="2.6640625" style="169" customWidth="1"/>
    <x:col min="9540" max="9540" width="6.44140625" style="169" customWidth="1"/>
    <x:col min="9541" max="9541" width="10.77734375" style="169" customWidth="1"/>
    <x:col min="9542" max="9542" width="4.21875" style="169" customWidth="1"/>
    <x:col min="9543" max="9543" width="3" style="169" customWidth="1"/>
    <x:col min="9544" max="9545" width="3.21875" style="169" customWidth="1"/>
    <x:col min="9546" max="9546" width="3.109375" style="169" customWidth="1"/>
    <x:col min="9547" max="9547" width="4.44140625" style="169" customWidth="1"/>
    <x:col min="9548" max="9548" width="5.109375" style="169" customWidth="1"/>
    <x:col min="9549" max="9549" width="5.44140625" style="169" customWidth="1"/>
    <x:col min="9550" max="9550" width="3.88671875" style="169" customWidth="1"/>
    <x:col min="9551" max="9551" width="6.88671875" style="169" customWidth="1"/>
    <x:col min="9552" max="9552" width="4.44140625" style="169" customWidth="1"/>
    <x:col min="9553" max="9553" width="5.5546875" style="169" customWidth="1"/>
    <x:col min="9554" max="9554" width="4.33203125" style="169" customWidth="1"/>
    <x:col min="9555" max="9555" width="3.33203125" style="169" customWidth="1"/>
    <x:col min="9556" max="9556" width="6.6640625" style="169" customWidth="1"/>
    <x:col min="9557" max="9557" width="4.44140625" style="169" customWidth="1"/>
    <x:col min="9558" max="9559" width="4.5546875" style="169" customWidth="1"/>
    <x:col min="9560" max="9560" width="4.44140625" style="169" customWidth="1"/>
    <x:col min="9561" max="9562" width="4.33203125" style="169" customWidth="1"/>
    <x:col min="9563" max="9563" width="3.33203125" style="169" customWidth="1"/>
    <x:col min="9564" max="9565" width="3.77734375" style="169" customWidth="1"/>
    <x:col min="9566" max="9566" width="6.21875" style="169" customWidth="1"/>
    <x:col min="9567" max="9567" width="3.6640625" style="169" customWidth="1"/>
    <x:col min="9568" max="9568" width="6.6640625" style="169" customWidth="1"/>
    <x:col min="9569" max="9569" width="4.44140625" style="169" customWidth="1"/>
    <x:col min="9570" max="9570" width="10.77734375" style="169" customWidth="1"/>
    <x:col min="9571" max="9573" width="4.44140625" style="169" customWidth="1"/>
    <x:col min="9574" max="9574" width="3.33203125" style="169" customWidth="1"/>
    <x:col min="9575" max="9575" width="3.88671875" style="169" customWidth="1"/>
    <x:col min="9576" max="9576" width="4.21875" style="169" customWidth="1"/>
    <x:col min="9577" max="9577" width="7.21875" style="169" customWidth="1"/>
    <x:col min="9578" max="9578" width="4.21875" style="169" customWidth="1"/>
    <x:col min="9579" max="9579" width="4.5546875" style="169" customWidth="1"/>
    <x:col min="9580" max="9581" width="4.77734375" style="169" customWidth="1"/>
    <x:col min="9582" max="9582" width="4.109375" style="169" customWidth="1"/>
    <x:col min="9583" max="9583" width="5" style="169" customWidth="1"/>
    <x:col min="9584" max="9728" width="8.88671875" style="169"/>
    <x:col min="9729" max="9729" width="10.77734375" style="169" customWidth="1"/>
    <x:col min="9730" max="9730" width="3" style="169" customWidth="1"/>
    <x:col min="9731" max="9731" width="5.109375" style="169" customWidth="1"/>
    <x:col min="9732" max="9732" width="3" style="169" customWidth="1"/>
    <x:col min="9733" max="9733" width="5.5546875" style="169" customWidth="1"/>
    <x:col min="9734" max="9734" width="3" style="169" customWidth="1"/>
    <x:col min="9735" max="9735" width="4.109375" style="169" customWidth="1"/>
    <x:col min="9736" max="9736" width="2.77734375" style="169" customWidth="1"/>
    <x:col min="9737" max="9737" width="5.77734375" style="169" customWidth="1"/>
    <x:col min="9738" max="9738" width="3.6640625" style="169" customWidth="1"/>
    <x:col min="9739" max="9739" width="2.77734375" style="169" customWidth="1"/>
    <x:col min="9740" max="9740" width="5.5546875" style="169" customWidth="1"/>
    <x:col min="9741" max="9743" width="3.33203125" style="169" customWidth="1"/>
    <x:col min="9744" max="9744" width="5" style="169" bestFit="1" customWidth="1"/>
    <x:col min="9745" max="9745" width="2.5546875" style="169" customWidth="1"/>
    <x:col min="9746" max="9746" width="3.21875" style="169" customWidth="1"/>
    <x:col min="9747" max="9747" width="3" style="169" customWidth="1"/>
    <x:col min="9748" max="9748" width="5.5546875" style="169" customWidth="1"/>
    <x:col min="9749" max="9749" width="3" style="169" customWidth="1"/>
    <x:col min="9750" max="9750" width="6" style="169" customWidth="1"/>
    <x:col min="9751" max="9751" width="3.33203125" style="169" customWidth="1"/>
    <x:col min="9752" max="9752" width="4.6640625" style="169" customWidth="1"/>
    <x:col min="9753" max="9753" width="3" style="169" customWidth="1"/>
    <x:col min="9754" max="9754" width="4" style="169" customWidth="1"/>
    <x:col min="9755" max="9755" width="3.33203125" style="169" customWidth="1"/>
    <x:col min="9756" max="9756" width="3.6640625" style="169" customWidth="1"/>
    <x:col min="9757" max="9757" width="3.5546875" style="169" customWidth="1"/>
    <x:col min="9758" max="9758" width="3.33203125" style="169" customWidth="1"/>
    <x:col min="9759" max="9759" width="3.77734375" style="169" customWidth="1"/>
    <x:col min="9760" max="9761" width="3.33203125" style="169" customWidth="1"/>
    <x:col min="9762" max="9763" width="2.5546875" style="169" customWidth="1"/>
    <x:col min="9764" max="9764" width="10.77734375" style="169" customWidth="1"/>
    <x:col min="9765" max="9765" width="3.5546875" style="169" customWidth="1"/>
    <x:col min="9766" max="9766" width="4.21875" style="169" customWidth="1"/>
    <x:col min="9767" max="9767" width="3.5546875" style="169" customWidth="1"/>
    <x:col min="9768" max="9768" width="4.88671875" style="169" customWidth="1"/>
    <x:col min="9769" max="9769" width="2.77734375" style="169" customWidth="1"/>
    <x:col min="9770" max="9770" width="3.33203125" style="169" customWidth="1"/>
    <x:col min="9771" max="9771" width="4.109375" style="169" customWidth="1"/>
    <x:col min="9772" max="9772" width="4.6640625" style="169" customWidth="1"/>
    <x:col min="9773" max="9773" width="3.44140625" style="169" customWidth="1"/>
    <x:col min="9774" max="9774" width="4.109375" style="169" customWidth="1"/>
    <x:col min="9775" max="9775" width="3.6640625" style="169" customWidth="1"/>
    <x:col min="9776" max="9776" width="3.77734375" style="169" customWidth="1"/>
    <x:col min="9777" max="9777" width="3.33203125" style="169" customWidth="1"/>
    <x:col min="9778" max="9778" width="4" style="169" customWidth="1"/>
    <x:col min="9779" max="9779" width="3.77734375" style="169" customWidth="1"/>
    <x:col min="9780" max="9780" width="3.109375" style="169" customWidth="1"/>
    <x:col min="9781" max="9782" width="3.77734375" style="169" customWidth="1"/>
    <x:col min="9783" max="9783" width="3.6640625" style="169" customWidth="1"/>
    <x:col min="9784" max="9784" width="3.5546875" style="169" customWidth="1"/>
    <x:col min="9785" max="9786" width="3.77734375" style="169" customWidth="1"/>
    <x:col min="9787" max="9787" width="3.21875" style="169" customWidth="1"/>
    <x:col min="9788" max="9788" width="3.33203125" style="169" customWidth="1"/>
    <x:col min="9789" max="9789" width="2.6640625" style="169" customWidth="1"/>
    <x:col min="9790" max="9790" width="6.44140625" style="169" customWidth="1"/>
    <x:col min="9791" max="9791" width="2.6640625" style="169" customWidth="1"/>
    <x:col min="9792" max="9792" width="6.44140625" style="169" customWidth="1"/>
    <x:col min="9793" max="9793" width="2.6640625" style="169" customWidth="1"/>
    <x:col min="9794" max="9794" width="6.44140625" style="169" customWidth="1"/>
    <x:col min="9795" max="9795" width="2.6640625" style="169" customWidth="1"/>
    <x:col min="9796" max="9796" width="6.44140625" style="169" customWidth="1"/>
    <x:col min="9797" max="9797" width="10.77734375" style="169" customWidth="1"/>
    <x:col min="9798" max="9798" width="4.21875" style="169" customWidth="1"/>
    <x:col min="9799" max="9799" width="3" style="169" customWidth="1"/>
    <x:col min="9800" max="9801" width="3.21875" style="169" customWidth="1"/>
    <x:col min="9802" max="9802" width="3.109375" style="169" customWidth="1"/>
    <x:col min="9803" max="9803" width="4.44140625" style="169" customWidth="1"/>
    <x:col min="9804" max="9804" width="5.109375" style="169" customWidth="1"/>
    <x:col min="9805" max="9805" width="5.44140625" style="169" customWidth="1"/>
    <x:col min="9806" max="9806" width="3.88671875" style="169" customWidth="1"/>
    <x:col min="9807" max="9807" width="6.88671875" style="169" customWidth="1"/>
    <x:col min="9808" max="9808" width="4.44140625" style="169" customWidth="1"/>
    <x:col min="9809" max="9809" width="5.5546875" style="169" customWidth="1"/>
    <x:col min="9810" max="9810" width="4.33203125" style="169" customWidth="1"/>
    <x:col min="9811" max="9811" width="3.33203125" style="169" customWidth="1"/>
    <x:col min="9812" max="9812" width="6.6640625" style="169" customWidth="1"/>
    <x:col min="9813" max="9813" width="4.44140625" style="169" customWidth="1"/>
    <x:col min="9814" max="9815" width="4.5546875" style="169" customWidth="1"/>
    <x:col min="9816" max="9816" width="4.44140625" style="169" customWidth="1"/>
    <x:col min="9817" max="9818" width="4.33203125" style="169" customWidth="1"/>
    <x:col min="9819" max="9819" width="3.33203125" style="169" customWidth="1"/>
    <x:col min="9820" max="9821" width="3.77734375" style="169" customWidth="1"/>
    <x:col min="9822" max="9822" width="6.21875" style="169" customWidth="1"/>
    <x:col min="9823" max="9823" width="3.6640625" style="169" customWidth="1"/>
    <x:col min="9824" max="9824" width="6.6640625" style="169" customWidth="1"/>
    <x:col min="9825" max="9825" width="4.44140625" style="169" customWidth="1"/>
    <x:col min="9826" max="9826" width="10.77734375" style="169" customWidth="1"/>
    <x:col min="9827" max="9829" width="4.44140625" style="169" customWidth="1"/>
    <x:col min="9830" max="9830" width="3.33203125" style="169" customWidth="1"/>
    <x:col min="9831" max="9831" width="3.88671875" style="169" customWidth="1"/>
    <x:col min="9832" max="9832" width="4.21875" style="169" customWidth="1"/>
    <x:col min="9833" max="9833" width="7.21875" style="169" customWidth="1"/>
    <x:col min="9834" max="9834" width="4.21875" style="169" customWidth="1"/>
    <x:col min="9835" max="9835" width="4.5546875" style="169" customWidth="1"/>
    <x:col min="9836" max="9837" width="4.77734375" style="169" customWidth="1"/>
    <x:col min="9838" max="9838" width="4.109375" style="169" customWidth="1"/>
    <x:col min="9839" max="9839" width="5" style="169" customWidth="1"/>
    <x:col min="9840" max="9984" width="8.88671875" style="169"/>
    <x:col min="9985" max="9985" width="10.77734375" style="169" customWidth="1"/>
    <x:col min="9986" max="9986" width="3" style="169" customWidth="1"/>
    <x:col min="9987" max="9987" width="5.109375" style="169" customWidth="1"/>
    <x:col min="9988" max="9988" width="3" style="169" customWidth="1"/>
    <x:col min="9989" max="9989" width="5.5546875" style="169" customWidth="1"/>
    <x:col min="9990" max="9990" width="3" style="169" customWidth="1"/>
    <x:col min="9991" max="9991" width="4.109375" style="169" customWidth="1"/>
    <x:col min="9992" max="9992" width="2.77734375" style="169" customWidth="1"/>
    <x:col min="9993" max="9993" width="5.77734375" style="169" customWidth="1"/>
    <x:col min="9994" max="9994" width="3.6640625" style="169" customWidth="1"/>
    <x:col min="9995" max="9995" width="2.77734375" style="169" customWidth="1"/>
    <x:col min="9996" max="9996" width="5.5546875" style="169" customWidth="1"/>
    <x:col min="9997" max="9999" width="3.33203125" style="169" customWidth="1"/>
    <x:col min="10000" max="10000" width="5" style="169" bestFit="1" customWidth="1"/>
    <x:col min="10001" max="10001" width="2.5546875" style="169" customWidth="1"/>
    <x:col min="10002" max="10002" width="3.21875" style="169" customWidth="1"/>
    <x:col min="10003" max="10003" width="3" style="169" customWidth="1"/>
    <x:col min="10004" max="10004" width="5.5546875" style="169" customWidth="1"/>
    <x:col min="10005" max="10005" width="3" style="169" customWidth="1"/>
    <x:col min="10006" max="10006" width="6" style="169" customWidth="1"/>
    <x:col min="10007" max="10007" width="3.33203125" style="169" customWidth="1"/>
    <x:col min="10008" max="10008" width="4.6640625" style="169" customWidth="1"/>
    <x:col min="10009" max="10009" width="3" style="169" customWidth="1"/>
    <x:col min="10010" max="10010" width="4" style="169" customWidth="1"/>
    <x:col min="10011" max="10011" width="3.33203125" style="169" customWidth="1"/>
    <x:col min="10012" max="10012" width="3.6640625" style="169" customWidth="1"/>
    <x:col min="10013" max="10013" width="3.5546875" style="169" customWidth="1"/>
    <x:col min="10014" max="10014" width="3.33203125" style="169" customWidth="1"/>
    <x:col min="10015" max="10015" width="3.77734375" style="169" customWidth="1"/>
    <x:col min="10016" max="10017" width="3.33203125" style="169" customWidth="1"/>
    <x:col min="10018" max="10019" width="2.5546875" style="169" customWidth="1"/>
    <x:col min="10020" max="10020" width="10.77734375" style="169" customWidth="1"/>
    <x:col min="10021" max="10021" width="3.5546875" style="169" customWidth="1"/>
    <x:col min="10022" max="10022" width="4.21875" style="169" customWidth="1"/>
    <x:col min="10023" max="10023" width="3.5546875" style="169" customWidth="1"/>
    <x:col min="10024" max="10024" width="4.88671875" style="169" customWidth="1"/>
    <x:col min="10025" max="10025" width="2.77734375" style="169" customWidth="1"/>
    <x:col min="10026" max="10026" width="3.33203125" style="169" customWidth="1"/>
    <x:col min="10027" max="10027" width="4.109375" style="169" customWidth="1"/>
    <x:col min="10028" max="10028" width="4.6640625" style="169" customWidth="1"/>
    <x:col min="10029" max="10029" width="3.44140625" style="169" customWidth="1"/>
    <x:col min="10030" max="10030" width="4.109375" style="169" customWidth="1"/>
    <x:col min="10031" max="10031" width="3.6640625" style="169" customWidth="1"/>
    <x:col min="10032" max="10032" width="3.77734375" style="169" customWidth="1"/>
    <x:col min="10033" max="10033" width="3.33203125" style="169" customWidth="1"/>
    <x:col min="10034" max="10034" width="4" style="169" customWidth="1"/>
    <x:col min="10035" max="10035" width="3.77734375" style="169" customWidth="1"/>
    <x:col min="10036" max="10036" width="3.109375" style="169" customWidth="1"/>
    <x:col min="10037" max="10038" width="3.77734375" style="169" customWidth="1"/>
    <x:col min="10039" max="10039" width="3.6640625" style="169" customWidth="1"/>
    <x:col min="10040" max="10040" width="3.5546875" style="169" customWidth="1"/>
    <x:col min="10041" max="10042" width="3.77734375" style="169" customWidth="1"/>
    <x:col min="10043" max="10043" width="3.21875" style="169" customWidth="1"/>
    <x:col min="10044" max="10044" width="3.33203125" style="169" customWidth="1"/>
    <x:col min="10045" max="10045" width="2.6640625" style="169" customWidth="1"/>
    <x:col min="10046" max="10046" width="6.44140625" style="169" customWidth="1"/>
    <x:col min="10047" max="10047" width="2.6640625" style="169" customWidth="1"/>
    <x:col min="10048" max="10048" width="6.44140625" style="169" customWidth="1"/>
    <x:col min="10049" max="10049" width="2.6640625" style="169" customWidth="1"/>
    <x:col min="10050" max="10050" width="6.44140625" style="169" customWidth="1"/>
    <x:col min="10051" max="10051" width="2.6640625" style="169" customWidth="1"/>
    <x:col min="10052" max="10052" width="6.44140625" style="169" customWidth="1"/>
    <x:col min="10053" max="10053" width="10.77734375" style="169" customWidth="1"/>
    <x:col min="10054" max="10054" width="4.21875" style="169" customWidth="1"/>
    <x:col min="10055" max="10055" width="3" style="169" customWidth="1"/>
    <x:col min="10056" max="10057" width="3.21875" style="169" customWidth="1"/>
    <x:col min="10058" max="10058" width="3.109375" style="169" customWidth="1"/>
    <x:col min="10059" max="10059" width="4.44140625" style="169" customWidth="1"/>
    <x:col min="10060" max="10060" width="5.109375" style="169" customWidth="1"/>
    <x:col min="10061" max="10061" width="5.44140625" style="169" customWidth="1"/>
    <x:col min="10062" max="10062" width="3.88671875" style="169" customWidth="1"/>
    <x:col min="10063" max="10063" width="6.88671875" style="169" customWidth="1"/>
    <x:col min="10064" max="10064" width="4.44140625" style="169" customWidth="1"/>
    <x:col min="10065" max="10065" width="5.5546875" style="169" customWidth="1"/>
    <x:col min="10066" max="10066" width="4.33203125" style="169" customWidth="1"/>
    <x:col min="10067" max="10067" width="3.33203125" style="169" customWidth="1"/>
    <x:col min="10068" max="10068" width="6.6640625" style="169" customWidth="1"/>
    <x:col min="10069" max="10069" width="4.44140625" style="169" customWidth="1"/>
    <x:col min="10070" max="10071" width="4.5546875" style="169" customWidth="1"/>
    <x:col min="10072" max="10072" width="4.44140625" style="169" customWidth="1"/>
    <x:col min="10073" max="10074" width="4.33203125" style="169" customWidth="1"/>
    <x:col min="10075" max="10075" width="3.33203125" style="169" customWidth="1"/>
    <x:col min="10076" max="10077" width="3.77734375" style="169" customWidth="1"/>
    <x:col min="10078" max="10078" width="6.21875" style="169" customWidth="1"/>
    <x:col min="10079" max="10079" width="3.6640625" style="169" customWidth="1"/>
    <x:col min="10080" max="10080" width="6.6640625" style="169" customWidth="1"/>
    <x:col min="10081" max="10081" width="4.44140625" style="169" customWidth="1"/>
    <x:col min="10082" max="10082" width="10.77734375" style="169" customWidth="1"/>
    <x:col min="10083" max="10085" width="4.44140625" style="169" customWidth="1"/>
    <x:col min="10086" max="10086" width="3.33203125" style="169" customWidth="1"/>
    <x:col min="10087" max="10087" width="3.88671875" style="169" customWidth="1"/>
    <x:col min="10088" max="10088" width="4.21875" style="169" customWidth="1"/>
    <x:col min="10089" max="10089" width="7.21875" style="169" customWidth="1"/>
    <x:col min="10090" max="10090" width="4.21875" style="169" customWidth="1"/>
    <x:col min="10091" max="10091" width="4.5546875" style="169" customWidth="1"/>
    <x:col min="10092" max="10093" width="4.77734375" style="169" customWidth="1"/>
    <x:col min="10094" max="10094" width="4.109375" style="169" customWidth="1"/>
    <x:col min="10095" max="10095" width="5" style="169" customWidth="1"/>
    <x:col min="10096" max="10240" width="8.88671875" style="169"/>
    <x:col min="10241" max="10241" width="10.77734375" style="169" customWidth="1"/>
    <x:col min="10242" max="10242" width="3" style="169" customWidth="1"/>
    <x:col min="10243" max="10243" width="5.109375" style="169" customWidth="1"/>
    <x:col min="10244" max="10244" width="3" style="169" customWidth="1"/>
    <x:col min="10245" max="10245" width="5.5546875" style="169" customWidth="1"/>
    <x:col min="10246" max="10246" width="3" style="169" customWidth="1"/>
    <x:col min="10247" max="10247" width="4.109375" style="169" customWidth="1"/>
    <x:col min="10248" max="10248" width="2.77734375" style="169" customWidth="1"/>
    <x:col min="10249" max="10249" width="5.77734375" style="169" customWidth="1"/>
    <x:col min="10250" max="10250" width="3.6640625" style="169" customWidth="1"/>
    <x:col min="10251" max="10251" width="2.77734375" style="169" customWidth="1"/>
    <x:col min="10252" max="10252" width="5.5546875" style="169" customWidth="1"/>
    <x:col min="10253" max="10255" width="3.33203125" style="169" customWidth="1"/>
    <x:col min="10256" max="10256" width="5" style="169" bestFit="1" customWidth="1"/>
    <x:col min="10257" max="10257" width="2.5546875" style="169" customWidth="1"/>
    <x:col min="10258" max="10258" width="3.21875" style="169" customWidth="1"/>
    <x:col min="10259" max="10259" width="3" style="169" customWidth="1"/>
    <x:col min="10260" max="10260" width="5.5546875" style="169" customWidth="1"/>
    <x:col min="10261" max="10261" width="3" style="169" customWidth="1"/>
    <x:col min="10262" max="10262" width="6" style="169" customWidth="1"/>
    <x:col min="10263" max="10263" width="3.33203125" style="169" customWidth="1"/>
    <x:col min="10264" max="10264" width="4.6640625" style="169" customWidth="1"/>
    <x:col min="10265" max="10265" width="3" style="169" customWidth="1"/>
    <x:col min="10266" max="10266" width="4" style="169" customWidth="1"/>
    <x:col min="10267" max="10267" width="3.33203125" style="169" customWidth="1"/>
    <x:col min="10268" max="10268" width="3.6640625" style="169" customWidth="1"/>
    <x:col min="10269" max="10269" width="3.5546875" style="169" customWidth="1"/>
    <x:col min="10270" max="10270" width="3.33203125" style="169" customWidth="1"/>
    <x:col min="10271" max="10271" width="3.77734375" style="169" customWidth="1"/>
    <x:col min="10272" max="10273" width="3.33203125" style="169" customWidth="1"/>
    <x:col min="10274" max="10275" width="2.5546875" style="169" customWidth="1"/>
    <x:col min="10276" max="10276" width="10.77734375" style="169" customWidth="1"/>
    <x:col min="10277" max="10277" width="3.5546875" style="169" customWidth="1"/>
    <x:col min="10278" max="10278" width="4.21875" style="169" customWidth="1"/>
    <x:col min="10279" max="10279" width="3.5546875" style="169" customWidth="1"/>
    <x:col min="10280" max="10280" width="4.88671875" style="169" customWidth="1"/>
    <x:col min="10281" max="10281" width="2.77734375" style="169" customWidth="1"/>
    <x:col min="10282" max="10282" width="3.33203125" style="169" customWidth="1"/>
    <x:col min="10283" max="10283" width="4.109375" style="169" customWidth="1"/>
    <x:col min="10284" max="10284" width="4.6640625" style="169" customWidth="1"/>
    <x:col min="10285" max="10285" width="3.44140625" style="169" customWidth="1"/>
    <x:col min="10286" max="10286" width="4.109375" style="169" customWidth="1"/>
    <x:col min="10287" max="10287" width="3.6640625" style="169" customWidth="1"/>
    <x:col min="10288" max="10288" width="3.77734375" style="169" customWidth="1"/>
    <x:col min="10289" max="10289" width="3.33203125" style="169" customWidth="1"/>
    <x:col min="10290" max="10290" width="4" style="169" customWidth="1"/>
    <x:col min="10291" max="10291" width="3.77734375" style="169" customWidth="1"/>
    <x:col min="10292" max="10292" width="3.109375" style="169" customWidth="1"/>
    <x:col min="10293" max="10294" width="3.77734375" style="169" customWidth="1"/>
    <x:col min="10295" max="10295" width="3.6640625" style="169" customWidth="1"/>
    <x:col min="10296" max="10296" width="3.5546875" style="169" customWidth="1"/>
    <x:col min="10297" max="10298" width="3.77734375" style="169" customWidth="1"/>
    <x:col min="10299" max="10299" width="3.21875" style="169" customWidth="1"/>
    <x:col min="10300" max="10300" width="3.33203125" style="169" customWidth="1"/>
    <x:col min="10301" max="10301" width="2.6640625" style="169" customWidth="1"/>
    <x:col min="10302" max="10302" width="6.44140625" style="169" customWidth="1"/>
    <x:col min="10303" max="10303" width="2.6640625" style="169" customWidth="1"/>
    <x:col min="10304" max="10304" width="6.44140625" style="169" customWidth="1"/>
    <x:col min="10305" max="10305" width="2.6640625" style="169" customWidth="1"/>
    <x:col min="10306" max="10306" width="6.44140625" style="169" customWidth="1"/>
    <x:col min="10307" max="10307" width="2.6640625" style="169" customWidth="1"/>
    <x:col min="10308" max="10308" width="6.44140625" style="169" customWidth="1"/>
    <x:col min="10309" max="10309" width="10.77734375" style="169" customWidth="1"/>
    <x:col min="10310" max="10310" width="4.21875" style="169" customWidth="1"/>
    <x:col min="10311" max="10311" width="3" style="169" customWidth="1"/>
    <x:col min="10312" max="10313" width="3.21875" style="169" customWidth="1"/>
    <x:col min="10314" max="10314" width="3.109375" style="169" customWidth="1"/>
    <x:col min="10315" max="10315" width="4.44140625" style="169" customWidth="1"/>
    <x:col min="10316" max="10316" width="5.109375" style="169" customWidth="1"/>
    <x:col min="10317" max="10317" width="5.44140625" style="169" customWidth="1"/>
    <x:col min="10318" max="10318" width="3.88671875" style="169" customWidth="1"/>
    <x:col min="10319" max="10319" width="6.88671875" style="169" customWidth="1"/>
    <x:col min="10320" max="10320" width="4.44140625" style="169" customWidth="1"/>
    <x:col min="10321" max="10321" width="5.5546875" style="169" customWidth="1"/>
    <x:col min="10322" max="10322" width="4.33203125" style="169" customWidth="1"/>
    <x:col min="10323" max="10323" width="3.33203125" style="169" customWidth="1"/>
    <x:col min="10324" max="10324" width="6.6640625" style="169" customWidth="1"/>
    <x:col min="10325" max="10325" width="4.44140625" style="169" customWidth="1"/>
    <x:col min="10326" max="10327" width="4.5546875" style="169" customWidth="1"/>
    <x:col min="10328" max="10328" width="4.44140625" style="169" customWidth="1"/>
    <x:col min="10329" max="10330" width="4.33203125" style="169" customWidth="1"/>
    <x:col min="10331" max="10331" width="3.33203125" style="169" customWidth="1"/>
    <x:col min="10332" max="10333" width="3.77734375" style="169" customWidth="1"/>
    <x:col min="10334" max="10334" width="6.21875" style="169" customWidth="1"/>
    <x:col min="10335" max="10335" width="3.6640625" style="169" customWidth="1"/>
    <x:col min="10336" max="10336" width="6.6640625" style="169" customWidth="1"/>
    <x:col min="10337" max="10337" width="4.44140625" style="169" customWidth="1"/>
    <x:col min="10338" max="10338" width="10.77734375" style="169" customWidth="1"/>
    <x:col min="10339" max="10341" width="4.44140625" style="169" customWidth="1"/>
    <x:col min="10342" max="10342" width="3.33203125" style="169" customWidth="1"/>
    <x:col min="10343" max="10343" width="3.88671875" style="169" customWidth="1"/>
    <x:col min="10344" max="10344" width="4.21875" style="169" customWidth="1"/>
    <x:col min="10345" max="10345" width="7.21875" style="169" customWidth="1"/>
    <x:col min="10346" max="10346" width="4.21875" style="169" customWidth="1"/>
    <x:col min="10347" max="10347" width="4.5546875" style="169" customWidth="1"/>
    <x:col min="10348" max="10349" width="4.77734375" style="169" customWidth="1"/>
    <x:col min="10350" max="10350" width="4.109375" style="169" customWidth="1"/>
    <x:col min="10351" max="10351" width="5" style="169" customWidth="1"/>
    <x:col min="10352" max="10496" width="8.88671875" style="169"/>
    <x:col min="10497" max="10497" width="10.77734375" style="169" customWidth="1"/>
    <x:col min="10498" max="10498" width="3" style="169" customWidth="1"/>
    <x:col min="10499" max="10499" width="5.109375" style="169" customWidth="1"/>
    <x:col min="10500" max="10500" width="3" style="169" customWidth="1"/>
    <x:col min="10501" max="10501" width="5.5546875" style="169" customWidth="1"/>
    <x:col min="10502" max="10502" width="3" style="169" customWidth="1"/>
    <x:col min="10503" max="10503" width="4.109375" style="169" customWidth="1"/>
    <x:col min="10504" max="10504" width="2.77734375" style="169" customWidth="1"/>
    <x:col min="10505" max="10505" width="5.77734375" style="169" customWidth="1"/>
    <x:col min="10506" max="10506" width="3.6640625" style="169" customWidth="1"/>
    <x:col min="10507" max="10507" width="2.77734375" style="169" customWidth="1"/>
    <x:col min="10508" max="10508" width="5.5546875" style="169" customWidth="1"/>
    <x:col min="10509" max="10511" width="3.33203125" style="169" customWidth="1"/>
    <x:col min="10512" max="10512" width="5" style="169" bestFit="1" customWidth="1"/>
    <x:col min="10513" max="10513" width="2.5546875" style="169" customWidth="1"/>
    <x:col min="10514" max="10514" width="3.21875" style="169" customWidth="1"/>
    <x:col min="10515" max="10515" width="3" style="169" customWidth="1"/>
    <x:col min="10516" max="10516" width="5.5546875" style="169" customWidth="1"/>
    <x:col min="10517" max="10517" width="3" style="169" customWidth="1"/>
    <x:col min="10518" max="10518" width="6" style="169" customWidth="1"/>
    <x:col min="10519" max="10519" width="3.33203125" style="169" customWidth="1"/>
    <x:col min="10520" max="10520" width="4.6640625" style="169" customWidth="1"/>
    <x:col min="10521" max="10521" width="3" style="169" customWidth="1"/>
    <x:col min="10522" max="10522" width="4" style="169" customWidth="1"/>
    <x:col min="10523" max="10523" width="3.33203125" style="169" customWidth="1"/>
    <x:col min="10524" max="10524" width="3.6640625" style="169" customWidth="1"/>
    <x:col min="10525" max="10525" width="3.5546875" style="169" customWidth="1"/>
    <x:col min="10526" max="10526" width="3.33203125" style="169" customWidth="1"/>
    <x:col min="10527" max="10527" width="3.77734375" style="169" customWidth="1"/>
    <x:col min="10528" max="10529" width="3.33203125" style="169" customWidth="1"/>
    <x:col min="10530" max="10531" width="2.5546875" style="169" customWidth="1"/>
    <x:col min="10532" max="10532" width="10.77734375" style="169" customWidth="1"/>
    <x:col min="10533" max="10533" width="3.5546875" style="169" customWidth="1"/>
    <x:col min="10534" max="10534" width="4.21875" style="169" customWidth="1"/>
    <x:col min="10535" max="10535" width="3.5546875" style="169" customWidth="1"/>
    <x:col min="10536" max="10536" width="4.88671875" style="169" customWidth="1"/>
    <x:col min="10537" max="10537" width="2.77734375" style="169" customWidth="1"/>
    <x:col min="10538" max="10538" width="3.33203125" style="169" customWidth="1"/>
    <x:col min="10539" max="10539" width="4.109375" style="169" customWidth="1"/>
    <x:col min="10540" max="10540" width="4.6640625" style="169" customWidth="1"/>
    <x:col min="10541" max="10541" width="3.44140625" style="169" customWidth="1"/>
    <x:col min="10542" max="10542" width="4.109375" style="169" customWidth="1"/>
    <x:col min="10543" max="10543" width="3.6640625" style="169" customWidth="1"/>
    <x:col min="10544" max="10544" width="3.77734375" style="169" customWidth="1"/>
    <x:col min="10545" max="10545" width="3.33203125" style="169" customWidth="1"/>
    <x:col min="10546" max="10546" width="4" style="169" customWidth="1"/>
    <x:col min="10547" max="10547" width="3.77734375" style="169" customWidth="1"/>
    <x:col min="10548" max="10548" width="3.109375" style="169" customWidth="1"/>
    <x:col min="10549" max="10550" width="3.77734375" style="169" customWidth="1"/>
    <x:col min="10551" max="10551" width="3.6640625" style="169" customWidth="1"/>
    <x:col min="10552" max="10552" width="3.5546875" style="169" customWidth="1"/>
    <x:col min="10553" max="10554" width="3.77734375" style="169" customWidth="1"/>
    <x:col min="10555" max="10555" width="3.21875" style="169" customWidth="1"/>
    <x:col min="10556" max="10556" width="3.33203125" style="169" customWidth="1"/>
    <x:col min="10557" max="10557" width="2.6640625" style="169" customWidth="1"/>
    <x:col min="10558" max="10558" width="6.44140625" style="169" customWidth="1"/>
    <x:col min="10559" max="10559" width="2.6640625" style="169" customWidth="1"/>
    <x:col min="10560" max="10560" width="6.44140625" style="169" customWidth="1"/>
    <x:col min="10561" max="10561" width="2.6640625" style="169" customWidth="1"/>
    <x:col min="10562" max="10562" width="6.44140625" style="169" customWidth="1"/>
    <x:col min="10563" max="10563" width="2.6640625" style="169" customWidth="1"/>
    <x:col min="10564" max="10564" width="6.44140625" style="169" customWidth="1"/>
    <x:col min="10565" max="10565" width="10.77734375" style="169" customWidth="1"/>
    <x:col min="10566" max="10566" width="4.21875" style="169" customWidth="1"/>
    <x:col min="10567" max="10567" width="3" style="169" customWidth="1"/>
    <x:col min="10568" max="10569" width="3.21875" style="169" customWidth="1"/>
    <x:col min="10570" max="10570" width="3.109375" style="169" customWidth="1"/>
    <x:col min="10571" max="10571" width="4.44140625" style="169" customWidth="1"/>
    <x:col min="10572" max="10572" width="5.109375" style="169" customWidth="1"/>
    <x:col min="10573" max="10573" width="5.44140625" style="169" customWidth="1"/>
    <x:col min="10574" max="10574" width="3.88671875" style="169" customWidth="1"/>
    <x:col min="10575" max="10575" width="6.88671875" style="169" customWidth="1"/>
    <x:col min="10576" max="10576" width="4.44140625" style="169" customWidth="1"/>
    <x:col min="10577" max="10577" width="5.5546875" style="169" customWidth="1"/>
    <x:col min="10578" max="10578" width="4.33203125" style="169" customWidth="1"/>
    <x:col min="10579" max="10579" width="3.33203125" style="169" customWidth="1"/>
    <x:col min="10580" max="10580" width="6.6640625" style="169" customWidth="1"/>
    <x:col min="10581" max="10581" width="4.44140625" style="169" customWidth="1"/>
    <x:col min="10582" max="10583" width="4.5546875" style="169" customWidth="1"/>
    <x:col min="10584" max="10584" width="4.44140625" style="169" customWidth="1"/>
    <x:col min="10585" max="10586" width="4.33203125" style="169" customWidth="1"/>
    <x:col min="10587" max="10587" width="3.33203125" style="169" customWidth="1"/>
    <x:col min="10588" max="10589" width="3.77734375" style="169" customWidth="1"/>
    <x:col min="10590" max="10590" width="6.21875" style="169" customWidth="1"/>
    <x:col min="10591" max="10591" width="3.6640625" style="169" customWidth="1"/>
    <x:col min="10592" max="10592" width="6.6640625" style="169" customWidth="1"/>
    <x:col min="10593" max="10593" width="4.44140625" style="169" customWidth="1"/>
    <x:col min="10594" max="10594" width="10.77734375" style="169" customWidth="1"/>
    <x:col min="10595" max="10597" width="4.44140625" style="169" customWidth="1"/>
    <x:col min="10598" max="10598" width="3.33203125" style="169" customWidth="1"/>
    <x:col min="10599" max="10599" width="3.88671875" style="169" customWidth="1"/>
    <x:col min="10600" max="10600" width="4.21875" style="169" customWidth="1"/>
    <x:col min="10601" max="10601" width="7.21875" style="169" customWidth="1"/>
    <x:col min="10602" max="10602" width="4.21875" style="169" customWidth="1"/>
    <x:col min="10603" max="10603" width="4.5546875" style="169" customWidth="1"/>
    <x:col min="10604" max="10605" width="4.77734375" style="169" customWidth="1"/>
    <x:col min="10606" max="10606" width="4.109375" style="169" customWidth="1"/>
    <x:col min="10607" max="10607" width="5" style="169" customWidth="1"/>
    <x:col min="10608" max="10752" width="8.88671875" style="169"/>
    <x:col min="10753" max="10753" width="10.77734375" style="169" customWidth="1"/>
    <x:col min="10754" max="10754" width="3" style="169" customWidth="1"/>
    <x:col min="10755" max="10755" width="5.109375" style="169" customWidth="1"/>
    <x:col min="10756" max="10756" width="3" style="169" customWidth="1"/>
    <x:col min="10757" max="10757" width="5.5546875" style="169" customWidth="1"/>
    <x:col min="10758" max="10758" width="3" style="169" customWidth="1"/>
    <x:col min="10759" max="10759" width="4.109375" style="169" customWidth="1"/>
    <x:col min="10760" max="10760" width="2.77734375" style="169" customWidth="1"/>
    <x:col min="10761" max="10761" width="5.77734375" style="169" customWidth="1"/>
    <x:col min="10762" max="10762" width="3.6640625" style="169" customWidth="1"/>
    <x:col min="10763" max="10763" width="2.77734375" style="169" customWidth="1"/>
    <x:col min="10764" max="10764" width="5.5546875" style="169" customWidth="1"/>
    <x:col min="10765" max="10767" width="3.33203125" style="169" customWidth="1"/>
    <x:col min="10768" max="10768" width="5" style="169" bestFit="1" customWidth="1"/>
    <x:col min="10769" max="10769" width="2.5546875" style="169" customWidth="1"/>
    <x:col min="10770" max="10770" width="3.21875" style="169" customWidth="1"/>
    <x:col min="10771" max="10771" width="3" style="169" customWidth="1"/>
    <x:col min="10772" max="10772" width="5.5546875" style="169" customWidth="1"/>
    <x:col min="10773" max="10773" width="3" style="169" customWidth="1"/>
    <x:col min="10774" max="10774" width="6" style="169" customWidth="1"/>
    <x:col min="10775" max="10775" width="3.33203125" style="169" customWidth="1"/>
    <x:col min="10776" max="10776" width="4.6640625" style="169" customWidth="1"/>
    <x:col min="10777" max="10777" width="3" style="169" customWidth="1"/>
    <x:col min="10778" max="10778" width="4" style="169" customWidth="1"/>
    <x:col min="10779" max="10779" width="3.33203125" style="169" customWidth="1"/>
    <x:col min="10780" max="10780" width="3.6640625" style="169" customWidth="1"/>
    <x:col min="10781" max="10781" width="3.5546875" style="169" customWidth="1"/>
    <x:col min="10782" max="10782" width="3.33203125" style="169" customWidth="1"/>
    <x:col min="10783" max="10783" width="3.77734375" style="169" customWidth="1"/>
    <x:col min="10784" max="10785" width="3.33203125" style="169" customWidth="1"/>
    <x:col min="10786" max="10787" width="2.5546875" style="169" customWidth="1"/>
    <x:col min="10788" max="10788" width="10.77734375" style="169" customWidth="1"/>
    <x:col min="10789" max="10789" width="3.5546875" style="169" customWidth="1"/>
    <x:col min="10790" max="10790" width="4.21875" style="169" customWidth="1"/>
    <x:col min="10791" max="10791" width="3.5546875" style="169" customWidth="1"/>
    <x:col min="10792" max="10792" width="4.88671875" style="169" customWidth="1"/>
    <x:col min="10793" max="10793" width="2.77734375" style="169" customWidth="1"/>
    <x:col min="10794" max="10794" width="3.33203125" style="169" customWidth="1"/>
    <x:col min="10795" max="10795" width="4.109375" style="169" customWidth="1"/>
    <x:col min="10796" max="10796" width="4.6640625" style="169" customWidth="1"/>
    <x:col min="10797" max="10797" width="3.44140625" style="169" customWidth="1"/>
    <x:col min="10798" max="10798" width="4.109375" style="169" customWidth="1"/>
    <x:col min="10799" max="10799" width="3.6640625" style="169" customWidth="1"/>
    <x:col min="10800" max="10800" width="3.77734375" style="169" customWidth="1"/>
    <x:col min="10801" max="10801" width="3.33203125" style="169" customWidth="1"/>
    <x:col min="10802" max="10802" width="4" style="169" customWidth="1"/>
    <x:col min="10803" max="10803" width="3.77734375" style="169" customWidth="1"/>
    <x:col min="10804" max="10804" width="3.109375" style="169" customWidth="1"/>
    <x:col min="10805" max="10806" width="3.77734375" style="169" customWidth="1"/>
    <x:col min="10807" max="10807" width="3.6640625" style="169" customWidth="1"/>
    <x:col min="10808" max="10808" width="3.5546875" style="169" customWidth="1"/>
    <x:col min="10809" max="10810" width="3.77734375" style="169" customWidth="1"/>
    <x:col min="10811" max="10811" width="3.21875" style="169" customWidth="1"/>
    <x:col min="10812" max="10812" width="3.33203125" style="169" customWidth="1"/>
    <x:col min="10813" max="10813" width="2.6640625" style="169" customWidth="1"/>
    <x:col min="10814" max="10814" width="6.44140625" style="169" customWidth="1"/>
    <x:col min="10815" max="10815" width="2.6640625" style="169" customWidth="1"/>
    <x:col min="10816" max="10816" width="6.44140625" style="169" customWidth="1"/>
    <x:col min="10817" max="10817" width="2.6640625" style="169" customWidth="1"/>
    <x:col min="10818" max="10818" width="6.44140625" style="169" customWidth="1"/>
    <x:col min="10819" max="10819" width="2.6640625" style="169" customWidth="1"/>
    <x:col min="10820" max="10820" width="6.44140625" style="169" customWidth="1"/>
    <x:col min="10821" max="10821" width="10.77734375" style="169" customWidth="1"/>
    <x:col min="10822" max="10822" width="4.21875" style="169" customWidth="1"/>
    <x:col min="10823" max="10823" width="3" style="169" customWidth="1"/>
    <x:col min="10824" max="10825" width="3.21875" style="169" customWidth="1"/>
    <x:col min="10826" max="10826" width="3.109375" style="169" customWidth="1"/>
    <x:col min="10827" max="10827" width="4.44140625" style="169" customWidth="1"/>
    <x:col min="10828" max="10828" width="5.109375" style="169" customWidth="1"/>
    <x:col min="10829" max="10829" width="5.44140625" style="169" customWidth="1"/>
    <x:col min="10830" max="10830" width="3.88671875" style="169" customWidth="1"/>
    <x:col min="10831" max="10831" width="6.88671875" style="169" customWidth="1"/>
    <x:col min="10832" max="10832" width="4.44140625" style="169" customWidth="1"/>
    <x:col min="10833" max="10833" width="5.5546875" style="169" customWidth="1"/>
    <x:col min="10834" max="10834" width="4.33203125" style="169" customWidth="1"/>
    <x:col min="10835" max="10835" width="3.33203125" style="169" customWidth="1"/>
    <x:col min="10836" max="10836" width="6.6640625" style="169" customWidth="1"/>
    <x:col min="10837" max="10837" width="4.44140625" style="169" customWidth="1"/>
    <x:col min="10838" max="10839" width="4.5546875" style="169" customWidth="1"/>
    <x:col min="10840" max="10840" width="4.44140625" style="169" customWidth="1"/>
    <x:col min="10841" max="10842" width="4.33203125" style="169" customWidth="1"/>
    <x:col min="10843" max="10843" width="3.33203125" style="169" customWidth="1"/>
    <x:col min="10844" max="10845" width="3.77734375" style="169" customWidth="1"/>
    <x:col min="10846" max="10846" width="6.21875" style="169" customWidth="1"/>
    <x:col min="10847" max="10847" width="3.6640625" style="169" customWidth="1"/>
    <x:col min="10848" max="10848" width="6.6640625" style="169" customWidth="1"/>
    <x:col min="10849" max="10849" width="4.44140625" style="169" customWidth="1"/>
    <x:col min="10850" max="10850" width="10.77734375" style="169" customWidth="1"/>
    <x:col min="10851" max="10853" width="4.44140625" style="169" customWidth="1"/>
    <x:col min="10854" max="10854" width="3.33203125" style="169" customWidth="1"/>
    <x:col min="10855" max="10855" width="3.88671875" style="169" customWidth="1"/>
    <x:col min="10856" max="10856" width="4.21875" style="169" customWidth="1"/>
    <x:col min="10857" max="10857" width="7.21875" style="169" customWidth="1"/>
    <x:col min="10858" max="10858" width="4.21875" style="169" customWidth="1"/>
    <x:col min="10859" max="10859" width="4.5546875" style="169" customWidth="1"/>
    <x:col min="10860" max="10861" width="4.77734375" style="169" customWidth="1"/>
    <x:col min="10862" max="10862" width="4.109375" style="169" customWidth="1"/>
    <x:col min="10863" max="10863" width="5" style="169" customWidth="1"/>
    <x:col min="10864" max="11008" width="8.88671875" style="169"/>
    <x:col min="11009" max="11009" width="10.77734375" style="169" customWidth="1"/>
    <x:col min="11010" max="11010" width="3" style="169" customWidth="1"/>
    <x:col min="11011" max="11011" width="5.109375" style="169" customWidth="1"/>
    <x:col min="11012" max="11012" width="3" style="169" customWidth="1"/>
    <x:col min="11013" max="11013" width="5.5546875" style="169" customWidth="1"/>
    <x:col min="11014" max="11014" width="3" style="169" customWidth="1"/>
    <x:col min="11015" max="11015" width="4.109375" style="169" customWidth="1"/>
    <x:col min="11016" max="11016" width="2.77734375" style="169" customWidth="1"/>
    <x:col min="11017" max="11017" width="5.77734375" style="169" customWidth="1"/>
    <x:col min="11018" max="11018" width="3.6640625" style="169" customWidth="1"/>
    <x:col min="11019" max="11019" width="2.77734375" style="169" customWidth="1"/>
    <x:col min="11020" max="11020" width="5.5546875" style="169" customWidth="1"/>
    <x:col min="11021" max="11023" width="3.33203125" style="169" customWidth="1"/>
    <x:col min="11024" max="11024" width="5" style="169" bestFit="1" customWidth="1"/>
    <x:col min="11025" max="11025" width="2.5546875" style="169" customWidth="1"/>
    <x:col min="11026" max="11026" width="3.21875" style="169" customWidth="1"/>
    <x:col min="11027" max="11027" width="3" style="169" customWidth="1"/>
    <x:col min="11028" max="11028" width="5.5546875" style="169" customWidth="1"/>
    <x:col min="11029" max="11029" width="3" style="169" customWidth="1"/>
    <x:col min="11030" max="11030" width="6" style="169" customWidth="1"/>
    <x:col min="11031" max="11031" width="3.33203125" style="169" customWidth="1"/>
    <x:col min="11032" max="11032" width="4.6640625" style="169" customWidth="1"/>
    <x:col min="11033" max="11033" width="3" style="169" customWidth="1"/>
    <x:col min="11034" max="11034" width="4" style="169" customWidth="1"/>
    <x:col min="11035" max="11035" width="3.33203125" style="169" customWidth="1"/>
    <x:col min="11036" max="11036" width="3.6640625" style="169" customWidth="1"/>
    <x:col min="11037" max="11037" width="3.5546875" style="169" customWidth="1"/>
    <x:col min="11038" max="11038" width="3.33203125" style="169" customWidth="1"/>
    <x:col min="11039" max="11039" width="3.77734375" style="169" customWidth="1"/>
    <x:col min="11040" max="11041" width="3.33203125" style="169" customWidth="1"/>
    <x:col min="11042" max="11043" width="2.5546875" style="169" customWidth="1"/>
    <x:col min="11044" max="11044" width="10.77734375" style="169" customWidth="1"/>
    <x:col min="11045" max="11045" width="3.5546875" style="169" customWidth="1"/>
    <x:col min="11046" max="11046" width="4.21875" style="169" customWidth="1"/>
    <x:col min="11047" max="11047" width="3.5546875" style="169" customWidth="1"/>
    <x:col min="11048" max="11048" width="4.88671875" style="169" customWidth="1"/>
    <x:col min="11049" max="11049" width="2.77734375" style="169" customWidth="1"/>
    <x:col min="11050" max="11050" width="3.33203125" style="169" customWidth="1"/>
    <x:col min="11051" max="11051" width="4.109375" style="169" customWidth="1"/>
    <x:col min="11052" max="11052" width="4.6640625" style="169" customWidth="1"/>
    <x:col min="11053" max="11053" width="3.44140625" style="169" customWidth="1"/>
    <x:col min="11054" max="11054" width="4.109375" style="169" customWidth="1"/>
    <x:col min="11055" max="11055" width="3.6640625" style="169" customWidth="1"/>
    <x:col min="11056" max="11056" width="3.77734375" style="169" customWidth="1"/>
    <x:col min="11057" max="11057" width="3.33203125" style="169" customWidth="1"/>
    <x:col min="11058" max="11058" width="4" style="169" customWidth="1"/>
    <x:col min="11059" max="11059" width="3.77734375" style="169" customWidth="1"/>
    <x:col min="11060" max="11060" width="3.109375" style="169" customWidth="1"/>
    <x:col min="11061" max="11062" width="3.77734375" style="169" customWidth="1"/>
    <x:col min="11063" max="11063" width="3.6640625" style="169" customWidth="1"/>
    <x:col min="11064" max="11064" width="3.5546875" style="169" customWidth="1"/>
    <x:col min="11065" max="11066" width="3.77734375" style="169" customWidth="1"/>
    <x:col min="11067" max="11067" width="3.21875" style="169" customWidth="1"/>
    <x:col min="11068" max="11068" width="3.33203125" style="169" customWidth="1"/>
    <x:col min="11069" max="11069" width="2.6640625" style="169" customWidth="1"/>
    <x:col min="11070" max="11070" width="6.44140625" style="169" customWidth="1"/>
    <x:col min="11071" max="11071" width="2.6640625" style="169" customWidth="1"/>
    <x:col min="11072" max="11072" width="6.44140625" style="169" customWidth="1"/>
    <x:col min="11073" max="11073" width="2.6640625" style="169" customWidth="1"/>
    <x:col min="11074" max="11074" width="6.44140625" style="169" customWidth="1"/>
    <x:col min="11075" max="11075" width="2.6640625" style="169" customWidth="1"/>
    <x:col min="11076" max="11076" width="6.44140625" style="169" customWidth="1"/>
    <x:col min="11077" max="11077" width="10.77734375" style="169" customWidth="1"/>
    <x:col min="11078" max="11078" width="4.21875" style="169" customWidth="1"/>
    <x:col min="11079" max="11079" width="3" style="169" customWidth="1"/>
    <x:col min="11080" max="11081" width="3.21875" style="169" customWidth="1"/>
    <x:col min="11082" max="11082" width="3.109375" style="169" customWidth="1"/>
    <x:col min="11083" max="11083" width="4.44140625" style="169" customWidth="1"/>
    <x:col min="11084" max="11084" width="5.109375" style="169" customWidth="1"/>
    <x:col min="11085" max="11085" width="5.44140625" style="169" customWidth="1"/>
    <x:col min="11086" max="11086" width="3.88671875" style="169" customWidth="1"/>
    <x:col min="11087" max="11087" width="6.88671875" style="169" customWidth="1"/>
    <x:col min="11088" max="11088" width="4.44140625" style="169" customWidth="1"/>
    <x:col min="11089" max="11089" width="5.5546875" style="169" customWidth="1"/>
    <x:col min="11090" max="11090" width="4.33203125" style="169" customWidth="1"/>
    <x:col min="11091" max="11091" width="3.33203125" style="169" customWidth="1"/>
    <x:col min="11092" max="11092" width="6.6640625" style="169" customWidth="1"/>
    <x:col min="11093" max="11093" width="4.44140625" style="169" customWidth="1"/>
    <x:col min="11094" max="11095" width="4.5546875" style="169" customWidth="1"/>
    <x:col min="11096" max="11096" width="4.44140625" style="169" customWidth="1"/>
    <x:col min="11097" max="11098" width="4.33203125" style="169" customWidth="1"/>
    <x:col min="11099" max="11099" width="3.33203125" style="169" customWidth="1"/>
    <x:col min="11100" max="11101" width="3.77734375" style="169" customWidth="1"/>
    <x:col min="11102" max="11102" width="6.21875" style="169" customWidth="1"/>
    <x:col min="11103" max="11103" width="3.6640625" style="169" customWidth="1"/>
    <x:col min="11104" max="11104" width="6.6640625" style="169" customWidth="1"/>
    <x:col min="11105" max="11105" width="4.44140625" style="169" customWidth="1"/>
    <x:col min="11106" max="11106" width="10.77734375" style="169" customWidth="1"/>
    <x:col min="11107" max="11109" width="4.44140625" style="169" customWidth="1"/>
    <x:col min="11110" max="11110" width="3.33203125" style="169" customWidth="1"/>
    <x:col min="11111" max="11111" width="3.88671875" style="169" customWidth="1"/>
    <x:col min="11112" max="11112" width="4.21875" style="169" customWidth="1"/>
    <x:col min="11113" max="11113" width="7.21875" style="169" customWidth="1"/>
    <x:col min="11114" max="11114" width="4.21875" style="169" customWidth="1"/>
    <x:col min="11115" max="11115" width="4.5546875" style="169" customWidth="1"/>
    <x:col min="11116" max="11117" width="4.77734375" style="169" customWidth="1"/>
    <x:col min="11118" max="11118" width="4.109375" style="169" customWidth="1"/>
    <x:col min="11119" max="11119" width="5" style="169" customWidth="1"/>
    <x:col min="11120" max="11264" width="8.88671875" style="169"/>
    <x:col min="11265" max="11265" width="10.77734375" style="169" customWidth="1"/>
    <x:col min="11266" max="11266" width="3" style="169" customWidth="1"/>
    <x:col min="11267" max="11267" width="5.109375" style="169" customWidth="1"/>
    <x:col min="11268" max="11268" width="3" style="169" customWidth="1"/>
    <x:col min="11269" max="11269" width="5.5546875" style="169" customWidth="1"/>
    <x:col min="11270" max="11270" width="3" style="169" customWidth="1"/>
    <x:col min="11271" max="11271" width="4.109375" style="169" customWidth="1"/>
    <x:col min="11272" max="11272" width="2.77734375" style="169" customWidth="1"/>
    <x:col min="11273" max="11273" width="5.77734375" style="169" customWidth="1"/>
    <x:col min="11274" max="11274" width="3.6640625" style="169" customWidth="1"/>
    <x:col min="11275" max="11275" width="2.77734375" style="169" customWidth="1"/>
    <x:col min="11276" max="11276" width="5.5546875" style="169" customWidth="1"/>
    <x:col min="11277" max="11279" width="3.33203125" style="169" customWidth="1"/>
    <x:col min="11280" max="11280" width="5" style="169" bestFit="1" customWidth="1"/>
    <x:col min="11281" max="11281" width="2.5546875" style="169" customWidth="1"/>
    <x:col min="11282" max="11282" width="3.21875" style="169" customWidth="1"/>
    <x:col min="11283" max="11283" width="3" style="169" customWidth="1"/>
    <x:col min="11284" max="11284" width="5.5546875" style="169" customWidth="1"/>
    <x:col min="11285" max="11285" width="3" style="169" customWidth="1"/>
    <x:col min="11286" max="11286" width="6" style="169" customWidth="1"/>
    <x:col min="11287" max="11287" width="3.33203125" style="169" customWidth="1"/>
    <x:col min="11288" max="11288" width="4.6640625" style="169" customWidth="1"/>
    <x:col min="11289" max="11289" width="3" style="169" customWidth="1"/>
    <x:col min="11290" max="11290" width="4" style="169" customWidth="1"/>
    <x:col min="11291" max="11291" width="3.33203125" style="169" customWidth="1"/>
    <x:col min="11292" max="11292" width="3.6640625" style="169" customWidth="1"/>
    <x:col min="11293" max="11293" width="3.5546875" style="169" customWidth="1"/>
    <x:col min="11294" max="11294" width="3.33203125" style="169" customWidth="1"/>
    <x:col min="11295" max="11295" width="3.77734375" style="169" customWidth="1"/>
    <x:col min="11296" max="11297" width="3.33203125" style="169" customWidth="1"/>
    <x:col min="11298" max="11299" width="2.5546875" style="169" customWidth="1"/>
    <x:col min="11300" max="11300" width="10.77734375" style="169" customWidth="1"/>
    <x:col min="11301" max="11301" width="3.5546875" style="169" customWidth="1"/>
    <x:col min="11302" max="11302" width="4.21875" style="169" customWidth="1"/>
    <x:col min="11303" max="11303" width="3.5546875" style="169" customWidth="1"/>
    <x:col min="11304" max="11304" width="4.88671875" style="169" customWidth="1"/>
    <x:col min="11305" max="11305" width="2.77734375" style="169" customWidth="1"/>
    <x:col min="11306" max="11306" width="3.33203125" style="169" customWidth="1"/>
    <x:col min="11307" max="11307" width="4.109375" style="169" customWidth="1"/>
    <x:col min="11308" max="11308" width="4.6640625" style="169" customWidth="1"/>
    <x:col min="11309" max="11309" width="3.44140625" style="169" customWidth="1"/>
    <x:col min="11310" max="11310" width="4.109375" style="169" customWidth="1"/>
    <x:col min="11311" max="11311" width="3.6640625" style="169" customWidth="1"/>
    <x:col min="11312" max="11312" width="3.77734375" style="169" customWidth="1"/>
    <x:col min="11313" max="11313" width="3.33203125" style="169" customWidth="1"/>
    <x:col min="11314" max="11314" width="4" style="169" customWidth="1"/>
    <x:col min="11315" max="11315" width="3.77734375" style="169" customWidth="1"/>
    <x:col min="11316" max="11316" width="3.109375" style="169" customWidth="1"/>
    <x:col min="11317" max="11318" width="3.77734375" style="169" customWidth="1"/>
    <x:col min="11319" max="11319" width="3.6640625" style="169" customWidth="1"/>
    <x:col min="11320" max="11320" width="3.5546875" style="169" customWidth="1"/>
    <x:col min="11321" max="11322" width="3.77734375" style="169" customWidth="1"/>
    <x:col min="11323" max="11323" width="3.21875" style="169" customWidth="1"/>
    <x:col min="11324" max="11324" width="3.33203125" style="169" customWidth="1"/>
    <x:col min="11325" max="11325" width="2.6640625" style="169" customWidth="1"/>
    <x:col min="11326" max="11326" width="6.44140625" style="169" customWidth="1"/>
    <x:col min="11327" max="11327" width="2.6640625" style="169" customWidth="1"/>
    <x:col min="11328" max="11328" width="6.44140625" style="169" customWidth="1"/>
    <x:col min="11329" max="11329" width="2.6640625" style="169" customWidth="1"/>
    <x:col min="11330" max="11330" width="6.44140625" style="169" customWidth="1"/>
    <x:col min="11331" max="11331" width="2.6640625" style="169" customWidth="1"/>
    <x:col min="11332" max="11332" width="6.44140625" style="169" customWidth="1"/>
    <x:col min="11333" max="11333" width="10.77734375" style="169" customWidth="1"/>
    <x:col min="11334" max="11334" width="4.21875" style="169" customWidth="1"/>
    <x:col min="11335" max="11335" width="3" style="169" customWidth="1"/>
    <x:col min="11336" max="11337" width="3.21875" style="169" customWidth="1"/>
    <x:col min="11338" max="11338" width="3.109375" style="169" customWidth="1"/>
    <x:col min="11339" max="11339" width="4.44140625" style="169" customWidth="1"/>
    <x:col min="11340" max="11340" width="5.109375" style="169" customWidth="1"/>
    <x:col min="11341" max="11341" width="5.44140625" style="169" customWidth="1"/>
    <x:col min="11342" max="11342" width="3.88671875" style="169" customWidth="1"/>
    <x:col min="11343" max="11343" width="6.88671875" style="169" customWidth="1"/>
    <x:col min="11344" max="11344" width="4.44140625" style="169" customWidth="1"/>
    <x:col min="11345" max="11345" width="5.5546875" style="169" customWidth="1"/>
    <x:col min="11346" max="11346" width="4.33203125" style="169" customWidth="1"/>
    <x:col min="11347" max="11347" width="3.33203125" style="169" customWidth="1"/>
    <x:col min="11348" max="11348" width="6.6640625" style="169" customWidth="1"/>
    <x:col min="11349" max="11349" width="4.44140625" style="169" customWidth="1"/>
    <x:col min="11350" max="11351" width="4.5546875" style="169" customWidth="1"/>
    <x:col min="11352" max="11352" width="4.44140625" style="169" customWidth="1"/>
    <x:col min="11353" max="11354" width="4.33203125" style="169" customWidth="1"/>
    <x:col min="11355" max="11355" width="3.33203125" style="169" customWidth="1"/>
    <x:col min="11356" max="11357" width="3.77734375" style="169" customWidth="1"/>
    <x:col min="11358" max="11358" width="6.21875" style="169" customWidth="1"/>
    <x:col min="11359" max="11359" width="3.6640625" style="169" customWidth="1"/>
    <x:col min="11360" max="11360" width="6.6640625" style="169" customWidth="1"/>
    <x:col min="11361" max="11361" width="4.44140625" style="169" customWidth="1"/>
    <x:col min="11362" max="11362" width="10.77734375" style="169" customWidth="1"/>
    <x:col min="11363" max="11365" width="4.44140625" style="169" customWidth="1"/>
    <x:col min="11366" max="11366" width="3.33203125" style="169" customWidth="1"/>
    <x:col min="11367" max="11367" width="3.88671875" style="169" customWidth="1"/>
    <x:col min="11368" max="11368" width="4.21875" style="169" customWidth="1"/>
    <x:col min="11369" max="11369" width="7.21875" style="169" customWidth="1"/>
    <x:col min="11370" max="11370" width="4.21875" style="169" customWidth="1"/>
    <x:col min="11371" max="11371" width="4.5546875" style="169" customWidth="1"/>
    <x:col min="11372" max="11373" width="4.77734375" style="169" customWidth="1"/>
    <x:col min="11374" max="11374" width="4.109375" style="169" customWidth="1"/>
    <x:col min="11375" max="11375" width="5" style="169" customWidth="1"/>
    <x:col min="11376" max="11520" width="8.88671875" style="169"/>
    <x:col min="11521" max="11521" width="10.77734375" style="169" customWidth="1"/>
    <x:col min="11522" max="11522" width="3" style="169" customWidth="1"/>
    <x:col min="11523" max="11523" width="5.109375" style="169" customWidth="1"/>
    <x:col min="11524" max="11524" width="3" style="169" customWidth="1"/>
    <x:col min="11525" max="11525" width="5.5546875" style="169" customWidth="1"/>
    <x:col min="11526" max="11526" width="3" style="169" customWidth="1"/>
    <x:col min="11527" max="11527" width="4.109375" style="169" customWidth="1"/>
    <x:col min="11528" max="11528" width="2.77734375" style="169" customWidth="1"/>
    <x:col min="11529" max="11529" width="5.77734375" style="169" customWidth="1"/>
    <x:col min="11530" max="11530" width="3.6640625" style="169" customWidth="1"/>
    <x:col min="11531" max="11531" width="2.77734375" style="169" customWidth="1"/>
    <x:col min="11532" max="11532" width="5.5546875" style="169" customWidth="1"/>
    <x:col min="11533" max="11535" width="3.33203125" style="169" customWidth="1"/>
    <x:col min="11536" max="11536" width="5" style="169" bestFit="1" customWidth="1"/>
    <x:col min="11537" max="11537" width="2.5546875" style="169" customWidth="1"/>
    <x:col min="11538" max="11538" width="3.21875" style="169" customWidth="1"/>
    <x:col min="11539" max="11539" width="3" style="169" customWidth="1"/>
    <x:col min="11540" max="11540" width="5.5546875" style="169" customWidth="1"/>
    <x:col min="11541" max="11541" width="3" style="169" customWidth="1"/>
    <x:col min="11542" max="11542" width="6" style="169" customWidth="1"/>
    <x:col min="11543" max="11543" width="3.33203125" style="169" customWidth="1"/>
    <x:col min="11544" max="11544" width="4.6640625" style="169" customWidth="1"/>
    <x:col min="11545" max="11545" width="3" style="169" customWidth="1"/>
    <x:col min="11546" max="11546" width="4" style="169" customWidth="1"/>
    <x:col min="11547" max="11547" width="3.33203125" style="169" customWidth="1"/>
    <x:col min="11548" max="11548" width="3.6640625" style="169" customWidth="1"/>
    <x:col min="11549" max="11549" width="3.5546875" style="169" customWidth="1"/>
    <x:col min="11550" max="11550" width="3.33203125" style="169" customWidth="1"/>
    <x:col min="11551" max="11551" width="3.77734375" style="169" customWidth="1"/>
    <x:col min="11552" max="11553" width="3.33203125" style="169" customWidth="1"/>
    <x:col min="11554" max="11555" width="2.5546875" style="169" customWidth="1"/>
    <x:col min="11556" max="11556" width="10.77734375" style="169" customWidth="1"/>
    <x:col min="11557" max="11557" width="3.5546875" style="169" customWidth="1"/>
    <x:col min="11558" max="11558" width="4.21875" style="169" customWidth="1"/>
    <x:col min="11559" max="11559" width="3.5546875" style="169" customWidth="1"/>
    <x:col min="11560" max="11560" width="4.88671875" style="169" customWidth="1"/>
    <x:col min="11561" max="11561" width="2.77734375" style="169" customWidth="1"/>
    <x:col min="11562" max="11562" width="3.33203125" style="169" customWidth="1"/>
    <x:col min="11563" max="11563" width="4.109375" style="169" customWidth="1"/>
    <x:col min="11564" max="11564" width="4.6640625" style="169" customWidth="1"/>
    <x:col min="11565" max="11565" width="3.44140625" style="169" customWidth="1"/>
    <x:col min="11566" max="11566" width="4.109375" style="169" customWidth="1"/>
    <x:col min="11567" max="11567" width="3.6640625" style="169" customWidth="1"/>
    <x:col min="11568" max="11568" width="3.77734375" style="169" customWidth="1"/>
    <x:col min="11569" max="11569" width="3.33203125" style="169" customWidth="1"/>
    <x:col min="11570" max="11570" width="4" style="169" customWidth="1"/>
    <x:col min="11571" max="11571" width="3.77734375" style="169" customWidth="1"/>
    <x:col min="11572" max="11572" width="3.109375" style="169" customWidth="1"/>
    <x:col min="11573" max="11574" width="3.77734375" style="169" customWidth="1"/>
    <x:col min="11575" max="11575" width="3.6640625" style="169" customWidth="1"/>
    <x:col min="11576" max="11576" width="3.5546875" style="169" customWidth="1"/>
    <x:col min="11577" max="11578" width="3.77734375" style="169" customWidth="1"/>
    <x:col min="11579" max="11579" width="3.21875" style="169" customWidth="1"/>
    <x:col min="11580" max="11580" width="3.33203125" style="169" customWidth="1"/>
    <x:col min="11581" max="11581" width="2.6640625" style="169" customWidth="1"/>
    <x:col min="11582" max="11582" width="6.44140625" style="169" customWidth="1"/>
    <x:col min="11583" max="11583" width="2.6640625" style="169" customWidth="1"/>
    <x:col min="11584" max="11584" width="6.44140625" style="169" customWidth="1"/>
    <x:col min="11585" max="11585" width="2.6640625" style="169" customWidth="1"/>
    <x:col min="11586" max="11586" width="6.44140625" style="169" customWidth="1"/>
    <x:col min="11587" max="11587" width="2.6640625" style="169" customWidth="1"/>
    <x:col min="11588" max="11588" width="6.44140625" style="169" customWidth="1"/>
    <x:col min="11589" max="11589" width="10.77734375" style="169" customWidth="1"/>
    <x:col min="11590" max="11590" width="4.21875" style="169" customWidth="1"/>
    <x:col min="11591" max="11591" width="3" style="169" customWidth="1"/>
    <x:col min="11592" max="11593" width="3.21875" style="169" customWidth="1"/>
    <x:col min="11594" max="11594" width="3.109375" style="169" customWidth="1"/>
    <x:col min="11595" max="11595" width="4.44140625" style="169" customWidth="1"/>
    <x:col min="11596" max="11596" width="5.109375" style="169" customWidth="1"/>
    <x:col min="11597" max="11597" width="5.44140625" style="169" customWidth="1"/>
    <x:col min="11598" max="11598" width="3.88671875" style="169" customWidth="1"/>
    <x:col min="11599" max="11599" width="6.88671875" style="169" customWidth="1"/>
    <x:col min="11600" max="11600" width="4.44140625" style="169" customWidth="1"/>
    <x:col min="11601" max="11601" width="5.5546875" style="169" customWidth="1"/>
    <x:col min="11602" max="11602" width="4.33203125" style="169" customWidth="1"/>
    <x:col min="11603" max="11603" width="3.33203125" style="169" customWidth="1"/>
    <x:col min="11604" max="11604" width="6.6640625" style="169" customWidth="1"/>
    <x:col min="11605" max="11605" width="4.44140625" style="169" customWidth="1"/>
    <x:col min="11606" max="11607" width="4.5546875" style="169" customWidth="1"/>
    <x:col min="11608" max="11608" width="4.44140625" style="169" customWidth="1"/>
    <x:col min="11609" max="11610" width="4.33203125" style="169" customWidth="1"/>
    <x:col min="11611" max="11611" width="3.33203125" style="169" customWidth="1"/>
    <x:col min="11612" max="11613" width="3.77734375" style="169" customWidth="1"/>
    <x:col min="11614" max="11614" width="6.21875" style="169" customWidth="1"/>
    <x:col min="11615" max="11615" width="3.6640625" style="169" customWidth="1"/>
    <x:col min="11616" max="11616" width="6.6640625" style="169" customWidth="1"/>
    <x:col min="11617" max="11617" width="4.44140625" style="169" customWidth="1"/>
    <x:col min="11618" max="11618" width="10.77734375" style="169" customWidth="1"/>
    <x:col min="11619" max="11621" width="4.44140625" style="169" customWidth="1"/>
    <x:col min="11622" max="11622" width="3.33203125" style="169" customWidth="1"/>
    <x:col min="11623" max="11623" width="3.88671875" style="169" customWidth="1"/>
    <x:col min="11624" max="11624" width="4.21875" style="169" customWidth="1"/>
    <x:col min="11625" max="11625" width="7.21875" style="169" customWidth="1"/>
    <x:col min="11626" max="11626" width="4.21875" style="169" customWidth="1"/>
    <x:col min="11627" max="11627" width="4.5546875" style="169" customWidth="1"/>
    <x:col min="11628" max="11629" width="4.77734375" style="169" customWidth="1"/>
    <x:col min="11630" max="11630" width="4.109375" style="169" customWidth="1"/>
    <x:col min="11631" max="11631" width="5" style="169" customWidth="1"/>
    <x:col min="11632" max="11776" width="8.88671875" style="169"/>
    <x:col min="11777" max="11777" width="10.77734375" style="169" customWidth="1"/>
    <x:col min="11778" max="11778" width="3" style="169" customWidth="1"/>
    <x:col min="11779" max="11779" width="5.109375" style="169" customWidth="1"/>
    <x:col min="11780" max="11780" width="3" style="169" customWidth="1"/>
    <x:col min="11781" max="11781" width="5.5546875" style="169" customWidth="1"/>
    <x:col min="11782" max="11782" width="3" style="169" customWidth="1"/>
    <x:col min="11783" max="11783" width="4.109375" style="169" customWidth="1"/>
    <x:col min="11784" max="11784" width="2.77734375" style="169" customWidth="1"/>
    <x:col min="11785" max="11785" width="5.77734375" style="169" customWidth="1"/>
    <x:col min="11786" max="11786" width="3.6640625" style="169" customWidth="1"/>
    <x:col min="11787" max="11787" width="2.77734375" style="169" customWidth="1"/>
    <x:col min="11788" max="11788" width="5.5546875" style="169" customWidth="1"/>
    <x:col min="11789" max="11791" width="3.33203125" style="169" customWidth="1"/>
    <x:col min="11792" max="11792" width="5" style="169" bestFit="1" customWidth="1"/>
    <x:col min="11793" max="11793" width="2.5546875" style="169" customWidth="1"/>
    <x:col min="11794" max="11794" width="3.21875" style="169" customWidth="1"/>
    <x:col min="11795" max="11795" width="3" style="169" customWidth="1"/>
    <x:col min="11796" max="11796" width="5.5546875" style="169" customWidth="1"/>
    <x:col min="11797" max="11797" width="3" style="169" customWidth="1"/>
    <x:col min="11798" max="11798" width="6" style="169" customWidth="1"/>
    <x:col min="11799" max="11799" width="3.33203125" style="169" customWidth="1"/>
    <x:col min="11800" max="11800" width="4.6640625" style="169" customWidth="1"/>
    <x:col min="11801" max="11801" width="3" style="169" customWidth="1"/>
    <x:col min="11802" max="11802" width="4" style="169" customWidth="1"/>
    <x:col min="11803" max="11803" width="3.33203125" style="169" customWidth="1"/>
    <x:col min="11804" max="11804" width="3.6640625" style="169" customWidth="1"/>
    <x:col min="11805" max="11805" width="3.5546875" style="169" customWidth="1"/>
    <x:col min="11806" max="11806" width="3.33203125" style="169" customWidth="1"/>
    <x:col min="11807" max="11807" width="3.77734375" style="169" customWidth="1"/>
    <x:col min="11808" max="11809" width="3.33203125" style="169" customWidth="1"/>
    <x:col min="11810" max="11811" width="2.5546875" style="169" customWidth="1"/>
    <x:col min="11812" max="11812" width="10.77734375" style="169" customWidth="1"/>
    <x:col min="11813" max="11813" width="3.5546875" style="169" customWidth="1"/>
    <x:col min="11814" max="11814" width="4.21875" style="169" customWidth="1"/>
    <x:col min="11815" max="11815" width="3.5546875" style="169" customWidth="1"/>
    <x:col min="11816" max="11816" width="4.88671875" style="169" customWidth="1"/>
    <x:col min="11817" max="11817" width="2.77734375" style="169" customWidth="1"/>
    <x:col min="11818" max="11818" width="3.33203125" style="169" customWidth="1"/>
    <x:col min="11819" max="11819" width="4.109375" style="169" customWidth="1"/>
    <x:col min="11820" max="11820" width="4.6640625" style="169" customWidth="1"/>
    <x:col min="11821" max="11821" width="3.44140625" style="169" customWidth="1"/>
    <x:col min="11822" max="11822" width="4.109375" style="169" customWidth="1"/>
    <x:col min="11823" max="11823" width="3.6640625" style="169" customWidth="1"/>
    <x:col min="11824" max="11824" width="3.77734375" style="169" customWidth="1"/>
    <x:col min="11825" max="11825" width="3.33203125" style="169" customWidth="1"/>
    <x:col min="11826" max="11826" width="4" style="169" customWidth="1"/>
    <x:col min="11827" max="11827" width="3.77734375" style="169" customWidth="1"/>
    <x:col min="11828" max="11828" width="3.109375" style="169" customWidth="1"/>
    <x:col min="11829" max="11830" width="3.77734375" style="169" customWidth="1"/>
    <x:col min="11831" max="11831" width="3.6640625" style="169" customWidth="1"/>
    <x:col min="11832" max="11832" width="3.5546875" style="169" customWidth="1"/>
    <x:col min="11833" max="11834" width="3.77734375" style="169" customWidth="1"/>
    <x:col min="11835" max="11835" width="3.21875" style="169" customWidth="1"/>
    <x:col min="11836" max="11836" width="3.33203125" style="169" customWidth="1"/>
    <x:col min="11837" max="11837" width="2.6640625" style="169" customWidth="1"/>
    <x:col min="11838" max="11838" width="6.44140625" style="169" customWidth="1"/>
    <x:col min="11839" max="11839" width="2.6640625" style="169" customWidth="1"/>
    <x:col min="11840" max="11840" width="6.44140625" style="169" customWidth="1"/>
    <x:col min="11841" max="11841" width="2.6640625" style="169" customWidth="1"/>
    <x:col min="11842" max="11842" width="6.44140625" style="169" customWidth="1"/>
    <x:col min="11843" max="11843" width="2.6640625" style="169" customWidth="1"/>
    <x:col min="11844" max="11844" width="6.44140625" style="169" customWidth="1"/>
    <x:col min="11845" max="11845" width="10.77734375" style="169" customWidth="1"/>
    <x:col min="11846" max="11846" width="4.21875" style="169" customWidth="1"/>
    <x:col min="11847" max="11847" width="3" style="169" customWidth="1"/>
    <x:col min="11848" max="11849" width="3.21875" style="169" customWidth="1"/>
    <x:col min="11850" max="11850" width="3.109375" style="169" customWidth="1"/>
    <x:col min="11851" max="11851" width="4.44140625" style="169" customWidth="1"/>
    <x:col min="11852" max="11852" width="5.109375" style="169" customWidth="1"/>
    <x:col min="11853" max="11853" width="5.44140625" style="169" customWidth="1"/>
    <x:col min="11854" max="11854" width="3.88671875" style="169" customWidth="1"/>
    <x:col min="11855" max="11855" width="6.88671875" style="169" customWidth="1"/>
    <x:col min="11856" max="11856" width="4.44140625" style="169" customWidth="1"/>
    <x:col min="11857" max="11857" width="5.5546875" style="169" customWidth="1"/>
    <x:col min="11858" max="11858" width="4.33203125" style="169" customWidth="1"/>
    <x:col min="11859" max="11859" width="3.33203125" style="169" customWidth="1"/>
    <x:col min="11860" max="11860" width="6.6640625" style="169" customWidth="1"/>
    <x:col min="11861" max="11861" width="4.44140625" style="169" customWidth="1"/>
    <x:col min="11862" max="11863" width="4.5546875" style="169" customWidth="1"/>
    <x:col min="11864" max="11864" width="4.44140625" style="169" customWidth="1"/>
    <x:col min="11865" max="11866" width="4.33203125" style="169" customWidth="1"/>
    <x:col min="11867" max="11867" width="3.33203125" style="169" customWidth="1"/>
    <x:col min="11868" max="11869" width="3.77734375" style="169" customWidth="1"/>
    <x:col min="11870" max="11870" width="6.21875" style="169" customWidth="1"/>
    <x:col min="11871" max="11871" width="3.6640625" style="169" customWidth="1"/>
    <x:col min="11872" max="11872" width="6.6640625" style="169" customWidth="1"/>
    <x:col min="11873" max="11873" width="4.44140625" style="169" customWidth="1"/>
    <x:col min="11874" max="11874" width="10.77734375" style="169" customWidth="1"/>
    <x:col min="11875" max="11877" width="4.44140625" style="169" customWidth="1"/>
    <x:col min="11878" max="11878" width="3.33203125" style="169" customWidth="1"/>
    <x:col min="11879" max="11879" width="3.88671875" style="169" customWidth="1"/>
    <x:col min="11880" max="11880" width="4.21875" style="169" customWidth="1"/>
    <x:col min="11881" max="11881" width="7.21875" style="169" customWidth="1"/>
    <x:col min="11882" max="11882" width="4.21875" style="169" customWidth="1"/>
    <x:col min="11883" max="11883" width="4.5546875" style="169" customWidth="1"/>
    <x:col min="11884" max="11885" width="4.77734375" style="169" customWidth="1"/>
    <x:col min="11886" max="11886" width="4.109375" style="169" customWidth="1"/>
    <x:col min="11887" max="11887" width="5" style="169" customWidth="1"/>
    <x:col min="11888" max="12032" width="8.88671875" style="169"/>
    <x:col min="12033" max="12033" width="10.77734375" style="169" customWidth="1"/>
    <x:col min="12034" max="12034" width="3" style="169" customWidth="1"/>
    <x:col min="12035" max="12035" width="5.109375" style="169" customWidth="1"/>
    <x:col min="12036" max="12036" width="3" style="169" customWidth="1"/>
    <x:col min="12037" max="12037" width="5.5546875" style="169" customWidth="1"/>
    <x:col min="12038" max="12038" width="3" style="169" customWidth="1"/>
    <x:col min="12039" max="12039" width="4.109375" style="169" customWidth="1"/>
    <x:col min="12040" max="12040" width="2.77734375" style="169" customWidth="1"/>
    <x:col min="12041" max="12041" width="5.77734375" style="169" customWidth="1"/>
    <x:col min="12042" max="12042" width="3.6640625" style="169" customWidth="1"/>
    <x:col min="12043" max="12043" width="2.77734375" style="169" customWidth="1"/>
    <x:col min="12044" max="12044" width="5.5546875" style="169" customWidth="1"/>
    <x:col min="12045" max="12047" width="3.33203125" style="169" customWidth="1"/>
    <x:col min="12048" max="12048" width="5" style="169" bestFit="1" customWidth="1"/>
    <x:col min="12049" max="12049" width="2.5546875" style="169" customWidth="1"/>
    <x:col min="12050" max="12050" width="3.21875" style="169" customWidth="1"/>
    <x:col min="12051" max="12051" width="3" style="169" customWidth="1"/>
    <x:col min="12052" max="12052" width="5.5546875" style="169" customWidth="1"/>
    <x:col min="12053" max="12053" width="3" style="169" customWidth="1"/>
    <x:col min="12054" max="12054" width="6" style="169" customWidth="1"/>
    <x:col min="12055" max="12055" width="3.33203125" style="169" customWidth="1"/>
    <x:col min="12056" max="12056" width="4.6640625" style="169" customWidth="1"/>
    <x:col min="12057" max="12057" width="3" style="169" customWidth="1"/>
    <x:col min="12058" max="12058" width="4" style="169" customWidth="1"/>
    <x:col min="12059" max="12059" width="3.33203125" style="169" customWidth="1"/>
    <x:col min="12060" max="12060" width="3.6640625" style="169" customWidth="1"/>
    <x:col min="12061" max="12061" width="3.5546875" style="169" customWidth="1"/>
    <x:col min="12062" max="12062" width="3.33203125" style="169" customWidth="1"/>
    <x:col min="12063" max="12063" width="3.77734375" style="169" customWidth="1"/>
    <x:col min="12064" max="12065" width="3.33203125" style="169" customWidth="1"/>
    <x:col min="12066" max="12067" width="2.5546875" style="169" customWidth="1"/>
    <x:col min="12068" max="12068" width="10.77734375" style="169" customWidth="1"/>
    <x:col min="12069" max="12069" width="3.5546875" style="169" customWidth="1"/>
    <x:col min="12070" max="12070" width="4.21875" style="169" customWidth="1"/>
    <x:col min="12071" max="12071" width="3.5546875" style="169" customWidth="1"/>
    <x:col min="12072" max="12072" width="4.88671875" style="169" customWidth="1"/>
    <x:col min="12073" max="12073" width="2.77734375" style="169" customWidth="1"/>
    <x:col min="12074" max="12074" width="3.33203125" style="169" customWidth="1"/>
    <x:col min="12075" max="12075" width="4.109375" style="169" customWidth="1"/>
    <x:col min="12076" max="12076" width="4.6640625" style="169" customWidth="1"/>
    <x:col min="12077" max="12077" width="3.44140625" style="169" customWidth="1"/>
    <x:col min="12078" max="12078" width="4.109375" style="169" customWidth="1"/>
    <x:col min="12079" max="12079" width="3.6640625" style="169" customWidth="1"/>
    <x:col min="12080" max="12080" width="3.77734375" style="169" customWidth="1"/>
    <x:col min="12081" max="12081" width="3.33203125" style="169" customWidth="1"/>
    <x:col min="12082" max="12082" width="4" style="169" customWidth="1"/>
    <x:col min="12083" max="12083" width="3.77734375" style="169" customWidth="1"/>
    <x:col min="12084" max="12084" width="3.109375" style="169" customWidth="1"/>
    <x:col min="12085" max="12086" width="3.77734375" style="169" customWidth="1"/>
    <x:col min="12087" max="12087" width="3.6640625" style="169" customWidth="1"/>
    <x:col min="12088" max="12088" width="3.5546875" style="169" customWidth="1"/>
    <x:col min="12089" max="12090" width="3.77734375" style="169" customWidth="1"/>
    <x:col min="12091" max="12091" width="3.21875" style="169" customWidth="1"/>
    <x:col min="12092" max="12092" width="3.33203125" style="169" customWidth="1"/>
    <x:col min="12093" max="12093" width="2.6640625" style="169" customWidth="1"/>
    <x:col min="12094" max="12094" width="6.44140625" style="169" customWidth="1"/>
    <x:col min="12095" max="12095" width="2.6640625" style="169" customWidth="1"/>
    <x:col min="12096" max="12096" width="6.44140625" style="169" customWidth="1"/>
    <x:col min="12097" max="12097" width="2.6640625" style="169" customWidth="1"/>
    <x:col min="12098" max="12098" width="6.44140625" style="169" customWidth="1"/>
    <x:col min="12099" max="12099" width="2.6640625" style="169" customWidth="1"/>
    <x:col min="12100" max="12100" width="6.44140625" style="169" customWidth="1"/>
    <x:col min="12101" max="12101" width="10.77734375" style="169" customWidth="1"/>
    <x:col min="12102" max="12102" width="4.21875" style="169" customWidth="1"/>
    <x:col min="12103" max="12103" width="3" style="169" customWidth="1"/>
    <x:col min="12104" max="12105" width="3.21875" style="169" customWidth="1"/>
    <x:col min="12106" max="12106" width="3.109375" style="169" customWidth="1"/>
    <x:col min="12107" max="12107" width="4.44140625" style="169" customWidth="1"/>
    <x:col min="12108" max="12108" width="5.109375" style="169" customWidth="1"/>
    <x:col min="12109" max="12109" width="5.44140625" style="169" customWidth="1"/>
    <x:col min="12110" max="12110" width="3.88671875" style="169" customWidth="1"/>
    <x:col min="12111" max="12111" width="6.88671875" style="169" customWidth="1"/>
    <x:col min="12112" max="12112" width="4.44140625" style="169" customWidth="1"/>
    <x:col min="12113" max="12113" width="5.5546875" style="169" customWidth="1"/>
    <x:col min="12114" max="12114" width="4.33203125" style="169" customWidth="1"/>
    <x:col min="12115" max="12115" width="3.33203125" style="169" customWidth="1"/>
    <x:col min="12116" max="12116" width="6.6640625" style="169" customWidth="1"/>
    <x:col min="12117" max="12117" width="4.44140625" style="169" customWidth="1"/>
    <x:col min="12118" max="12119" width="4.5546875" style="169" customWidth="1"/>
    <x:col min="12120" max="12120" width="4.44140625" style="169" customWidth="1"/>
    <x:col min="12121" max="12122" width="4.33203125" style="169" customWidth="1"/>
    <x:col min="12123" max="12123" width="3.33203125" style="169" customWidth="1"/>
    <x:col min="12124" max="12125" width="3.77734375" style="169" customWidth="1"/>
    <x:col min="12126" max="12126" width="6.21875" style="169" customWidth="1"/>
    <x:col min="12127" max="12127" width="3.6640625" style="169" customWidth="1"/>
    <x:col min="12128" max="12128" width="6.6640625" style="169" customWidth="1"/>
    <x:col min="12129" max="12129" width="4.44140625" style="169" customWidth="1"/>
    <x:col min="12130" max="12130" width="10.77734375" style="169" customWidth="1"/>
    <x:col min="12131" max="12133" width="4.44140625" style="169" customWidth="1"/>
    <x:col min="12134" max="12134" width="3.33203125" style="169" customWidth="1"/>
    <x:col min="12135" max="12135" width="3.88671875" style="169" customWidth="1"/>
    <x:col min="12136" max="12136" width="4.21875" style="169" customWidth="1"/>
    <x:col min="12137" max="12137" width="7.21875" style="169" customWidth="1"/>
    <x:col min="12138" max="12138" width="4.21875" style="169" customWidth="1"/>
    <x:col min="12139" max="12139" width="4.5546875" style="169" customWidth="1"/>
    <x:col min="12140" max="12141" width="4.77734375" style="169" customWidth="1"/>
    <x:col min="12142" max="12142" width="4.109375" style="169" customWidth="1"/>
    <x:col min="12143" max="12143" width="5" style="169" customWidth="1"/>
    <x:col min="12144" max="12288" width="8.88671875" style="169"/>
    <x:col min="12289" max="12289" width="10.77734375" style="169" customWidth="1"/>
    <x:col min="12290" max="12290" width="3" style="169" customWidth="1"/>
    <x:col min="12291" max="12291" width="5.109375" style="169" customWidth="1"/>
    <x:col min="12292" max="12292" width="3" style="169" customWidth="1"/>
    <x:col min="12293" max="12293" width="5.5546875" style="169" customWidth="1"/>
    <x:col min="12294" max="12294" width="3" style="169" customWidth="1"/>
    <x:col min="12295" max="12295" width="4.109375" style="169" customWidth="1"/>
    <x:col min="12296" max="12296" width="2.77734375" style="169" customWidth="1"/>
    <x:col min="12297" max="12297" width="5.77734375" style="169" customWidth="1"/>
    <x:col min="12298" max="12298" width="3.6640625" style="169" customWidth="1"/>
    <x:col min="12299" max="12299" width="2.77734375" style="169" customWidth="1"/>
    <x:col min="12300" max="12300" width="5.5546875" style="169" customWidth="1"/>
    <x:col min="12301" max="12303" width="3.33203125" style="169" customWidth="1"/>
    <x:col min="12304" max="12304" width="5" style="169" bestFit="1" customWidth="1"/>
    <x:col min="12305" max="12305" width="2.5546875" style="169" customWidth="1"/>
    <x:col min="12306" max="12306" width="3.21875" style="169" customWidth="1"/>
    <x:col min="12307" max="12307" width="3" style="169" customWidth="1"/>
    <x:col min="12308" max="12308" width="5.5546875" style="169" customWidth="1"/>
    <x:col min="12309" max="12309" width="3" style="169" customWidth="1"/>
    <x:col min="12310" max="12310" width="6" style="169" customWidth="1"/>
    <x:col min="12311" max="12311" width="3.33203125" style="169" customWidth="1"/>
    <x:col min="12312" max="12312" width="4.6640625" style="169" customWidth="1"/>
    <x:col min="12313" max="12313" width="3" style="169" customWidth="1"/>
    <x:col min="12314" max="12314" width="4" style="169" customWidth="1"/>
    <x:col min="12315" max="12315" width="3.33203125" style="169" customWidth="1"/>
    <x:col min="12316" max="12316" width="3.6640625" style="169" customWidth="1"/>
    <x:col min="12317" max="12317" width="3.5546875" style="169" customWidth="1"/>
    <x:col min="12318" max="12318" width="3.33203125" style="169" customWidth="1"/>
    <x:col min="12319" max="12319" width="3.77734375" style="169" customWidth="1"/>
    <x:col min="12320" max="12321" width="3.33203125" style="169" customWidth="1"/>
    <x:col min="12322" max="12323" width="2.5546875" style="169" customWidth="1"/>
    <x:col min="12324" max="12324" width="10.77734375" style="169" customWidth="1"/>
    <x:col min="12325" max="12325" width="3.5546875" style="169" customWidth="1"/>
    <x:col min="12326" max="12326" width="4.21875" style="169" customWidth="1"/>
    <x:col min="12327" max="12327" width="3.5546875" style="169" customWidth="1"/>
    <x:col min="12328" max="12328" width="4.88671875" style="169" customWidth="1"/>
    <x:col min="12329" max="12329" width="2.77734375" style="169" customWidth="1"/>
    <x:col min="12330" max="12330" width="3.33203125" style="169" customWidth="1"/>
    <x:col min="12331" max="12331" width="4.109375" style="169" customWidth="1"/>
    <x:col min="12332" max="12332" width="4.6640625" style="169" customWidth="1"/>
    <x:col min="12333" max="12333" width="3.44140625" style="169" customWidth="1"/>
    <x:col min="12334" max="12334" width="4.109375" style="169" customWidth="1"/>
    <x:col min="12335" max="12335" width="3.6640625" style="169" customWidth="1"/>
    <x:col min="12336" max="12336" width="3.77734375" style="169" customWidth="1"/>
    <x:col min="12337" max="12337" width="3.33203125" style="169" customWidth="1"/>
    <x:col min="12338" max="12338" width="4" style="169" customWidth="1"/>
    <x:col min="12339" max="12339" width="3.77734375" style="169" customWidth="1"/>
    <x:col min="12340" max="12340" width="3.109375" style="169" customWidth="1"/>
    <x:col min="12341" max="12342" width="3.77734375" style="169" customWidth="1"/>
    <x:col min="12343" max="12343" width="3.6640625" style="169" customWidth="1"/>
    <x:col min="12344" max="12344" width="3.5546875" style="169" customWidth="1"/>
    <x:col min="12345" max="12346" width="3.77734375" style="169" customWidth="1"/>
    <x:col min="12347" max="12347" width="3.21875" style="169" customWidth="1"/>
    <x:col min="12348" max="12348" width="3.33203125" style="169" customWidth="1"/>
    <x:col min="12349" max="12349" width="2.6640625" style="169" customWidth="1"/>
    <x:col min="12350" max="12350" width="6.44140625" style="169" customWidth="1"/>
    <x:col min="12351" max="12351" width="2.6640625" style="169" customWidth="1"/>
    <x:col min="12352" max="12352" width="6.44140625" style="169" customWidth="1"/>
    <x:col min="12353" max="12353" width="2.6640625" style="169" customWidth="1"/>
    <x:col min="12354" max="12354" width="6.44140625" style="169" customWidth="1"/>
    <x:col min="12355" max="12355" width="2.6640625" style="169" customWidth="1"/>
    <x:col min="12356" max="12356" width="6.44140625" style="169" customWidth="1"/>
    <x:col min="12357" max="12357" width="10.77734375" style="169" customWidth="1"/>
    <x:col min="12358" max="12358" width="4.21875" style="169" customWidth="1"/>
    <x:col min="12359" max="12359" width="3" style="169" customWidth="1"/>
    <x:col min="12360" max="12361" width="3.21875" style="169" customWidth="1"/>
    <x:col min="12362" max="12362" width="3.109375" style="169" customWidth="1"/>
    <x:col min="12363" max="12363" width="4.44140625" style="169" customWidth="1"/>
    <x:col min="12364" max="12364" width="5.109375" style="169" customWidth="1"/>
    <x:col min="12365" max="12365" width="5.44140625" style="169" customWidth="1"/>
    <x:col min="12366" max="12366" width="3.88671875" style="169" customWidth="1"/>
    <x:col min="12367" max="12367" width="6.88671875" style="169" customWidth="1"/>
    <x:col min="12368" max="12368" width="4.44140625" style="169" customWidth="1"/>
    <x:col min="12369" max="12369" width="5.5546875" style="169" customWidth="1"/>
    <x:col min="12370" max="12370" width="4.33203125" style="169" customWidth="1"/>
    <x:col min="12371" max="12371" width="3.33203125" style="169" customWidth="1"/>
    <x:col min="12372" max="12372" width="6.6640625" style="169" customWidth="1"/>
    <x:col min="12373" max="12373" width="4.44140625" style="169" customWidth="1"/>
    <x:col min="12374" max="12375" width="4.5546875" style="169" customWidth="1"/>
    <x:col min="12376" max="12376" width="4.44140625" style="169" customWidth="1"/>
    <x:col min="12377" max="12378" width="4.33203125" style="169" customWidth="1"/>
    <x:col min="12379" max="12379" width="3.33203125" style="169" customWidth="1"/>
    <x:col min="12380" max="12381" width="3.77734375" style="169" customWidth="1"/>
    <x:col min="12382" max="12382" width="6.21875" style="169" customWidth="1"/>
    <x:col min="12383" max="12383" width="3.6640625" style="169" customWidth="1"/>
    <x:col min="12384" max="12384" width="6.6640625" style="169" customWidth="1"/>
    <x:col min="12385" max="12385" width="4.44140625" style="169" customWidth="1"/>
    <x:col min="12386" max="12386" width="10.77734375" style="169" customWidth="1"/>
    <x:col min="12387" max="12389" width="4.44140625" style="169" customWidth="1"/>
    <x:col min="12390" max="12390" width="3.33203125" style="169" customWidth="1"/>
    <x:col min="12391" max="12391" width="3.88671875" style="169" customWidth="1"/>
    <x:col min="12392" max="12392" width="4.21875" style="169" customWidth="1"/>
    <x:col min="12393" max="12393" width="7.21875" style="169" customWidth="1"/>
    <x:col min="12394" max="12394" width="4.21875" style="169" customWidth="1"/>
    <x:col min="12395" max="12395" width="4.5546875" style="169" customWidth="1"/>
    <x:col min="12396" max="12397" width="4.77734375" style="169" customWidth="1"/>
    <x:col min="12398" max="12398" width="4.109375" style="169" customWidth="1"/>
    <x:col min="12399" max="12399" width="5" style="169" customWidth="1"/>
    <x:col min="12400" max="12544" width="8.88671875" style="169"/>
    <x:col min="12545" max="12545" width="10.77734375" style="169" customWidth="1"/>
    <x:col min="12546" max="12546" width="3" style="169" customWidth="1"/>
    <x:col min="12547" max="12547" width="5.109375" style="169" customWidth="1"/>
    <x:col min="12548" max="12548" width="3" style="169" customWidth="1"/>
    <x:col min="12549" max="12549" width="5.5546875" style="169" customWidth="1"/>
    <x:col min="12550" max="12550" width="3" style="169" customWidth="1"/>
    <x:col min="12551" max="12551" width="4.109375" style="169" customWidth="1"/>
    <x:col min="12552" max="12552" width="2.77734375" style="169" customWidth="1"/>
    <x:col min="12553" max="12553" width="5.77734375" style="169" customWidth="1"/>
    <x:col min="12554" max="12554" width="3.6640625" style="169" customWidth="1"/>
    <x:col min="12555" max="12555" width="2.77734375" style="169" customWidth="1"/>
    <x:col min="12556" max="12556" width="5.5546875" style="169" customWidth="1"/>
    <x:col min="12557" max="12559" width="3.33203125" style="169" customWidth="1"/>
    <x:col min="12560" max="12560" width="5" style="169" bestFit="1" customWidth="1"/>
    <x:col min="12561" max="12561" width="2.5546875" style="169" customWidth="1"/>
    <x:col min="12562" max="12562" width="3.21875" style="169" customWidth="1"/>
    <x:col min="12563" max="12563" width="3" style="169" customWidth="1"/>
    <x:col min="12564" max="12564" width="5.5546875" style="169" customWidth="1"/>
    <x:col min="12565" max="12565" width="3" style="169" customWidth="1"/>
    <x:col min="12566" max="12566" width="6" style="169" customWidth="1"/>
    <x:col min="12567" max="12567" width="3.33203125" style="169" customWidth="1"/>
    <x:col min="12568" max="12568" width="4.6640625" style="169" customWidth="1"/>
    <x:col min="12569" max="12569" width="3" style="169" customWidth="1"/>
    <x:col min="12570" max="12570" width="4" style="169" customWidth="1"/>
    <x:col min="12571" max="12571" width="3.33203125" style="169" customWidth="1"/>
    <x:col min="12572" max="12572" width="3.6640625" style="169" customWidth="1"/>
    <x:col min="12573" max="12573" width="3.5546875" style="169" customWidth="1"/>
    <x:col min="12574" max="12574" width="3.33203125" style="169" customWidth="1"/>
    <x:col min="12575" max="12575" width="3.77734375" style="169" customWidth="1"/>
    <x:col min="12576" max="12577" width="3.33203125" style="169" customWidth="1"/>
    <x:col min="12578" max="12579" width="2.5546875" style="169" customWidth="1"/>
    <x:col min="12580" max="12580" width="10.77734375" style="169" customWidth="1"/>
    <x:col min="12581" max="12581" width="3.5546875" style="169" customWidth="1"/>
    <x:col min="12582" max="12582" width="4.21875" style="169" customWidth="1"/>
    <x:col min="12583" max="12583" width="3.5546875" style="169" customWidth="1"/>
    <x:col min="12584" max="12584" width="4.88671875" style="169" customWidth="1"/>
    <x:col min="12585" max="12585" width="2.77734375" style="169" customWidth="1"/>
    <x:col min="12586" max="12586" width="3.33203125" style="169" customWidth="1"/>
    <x:col min="12587" max="12587" width="4.109375" style="169" customWidth="1"/>
    <x:col min="12588" max="12588" width="4.6640625" style="169" customWidth="1"/>
    <x:col min="12589" max="12589" width="3.44140625" style="169" customWidth="1"/>
    <x:col min="12590" max="12590" width="4.109375" style="169" customWidth="1"/>
    <x:col min="12591" max="12591" width="3.6640625" style="169" customWidth="1"/>
    <x:col min="12592" max="12592" width="3.77734375" style="169" customWidth="1"/>
    <x:col min="12593" max="12593" width="3.33203125" style="169" customWidth="1"/>
    <x:col min="12594" max="12594" width="4" style="169" customWidth="1"/>
    <x:col min="12595" max="12595" width="3.77734375" style="169" customWidth="1"/>
    <x:col min="12596" max="12596" width="3.109375" style="169" customWidth="1"/>
    <x:col min="12597" max="12598" width="3.77734375" style="169" customWidth="1"/>
    <x:col min="12599" max="12599" width="3.6640625" style="169" customWidth="1"/>
    <x:col min="12600" max="12600" width="3.5546875" style="169" customWidth="1"/>
    <x:col min="12601" max="12602" width="3.77734375" style="169" customWidth="1"/>
    <x:col min="12603" max="12603" width="3.21875" style="169" customWidth="1"/>
    <x:col min="12604" max="12604" width="3.33203125" style="169" customWidth="1"/>
    <x:col min="12605" max="12605" width="2.6640625" style="169" customWidth="1"/>
    <x:col min="12606" max="12606" width="6.44140625" style="169" customWidth="1"/>
    <x:col min="12607" max="12607" width="2.6640625" style="169" customWidth="1"/>
    <x:col min="12608" max="12608" width="6.44140625" style="169" customWidth="1"/>
    <x:col min="12609" max="12609" width="2.6640625" style="169" customWidth="1"/>
    <x:col min="12610" max="12610" width="6.44140625" style="169" customWidth="1"/>
    <x:col min="12611" max="12611" width="2.6640625" style="169" customWidth="1"/>
    <x:col min="12612" max="12612" width="6.44140625" style="169" customWidth="1"/>
    <x:col min="12613" max="12613" width="10.77734375" style="169" customWidth="1"/>
    <x:col min="12614" max="12614" width="4.21875" style="169" customWidth="1"/>
    <x:col min="12615" max="12615" width="3" style="169" customWidth="1"/>
    <x:col min="12616" max="12617" width="3.21875" style="169" customWidth="1"/>
    <x:col min="12618" max="12618" width="3.109375" style="169" customWidth="1"/>
    <x:col min="12619" max="12619" width="4.44140625" style="169" customWidth="1"/>
    <x:col min="12620" max="12620" width="5.109375" style="169" customWidth="1"/>
    <x:col min="12621" max="12621" width="5.44140625" style="169" customWidth="1"/>
    <x:col min="12622" max="12622" width="3.88671875" style="169" customWidth="1"/>
    <x:col min="12623" max="12623" width="6.88671875" style="169" customWidth="1"/>
    <x:col min="12624" max="12624" width="4.44140625" style="169" customWidth="1"/>
    <x:col min="12625" max="12625" width="5.5546875" style="169" customWidth="1"/>
    <x:col min="12626" max="12626" width="4.33203125" style="169" customWidth="1"/>
    <x:col min="12627" max="12627" width="3.33203125" style="169" customWidth="1"/>
    <x:col min="12628" max="12628" width="6.6640625" style="169" customWidth="1"/>
    <x:col min="12629" max="12629" width="4.44140625" style="169" customWidth="1"/>
    <x:col min="12630" max="12631" width="4.5546875" style="169" customWidth="1"/>
    <x:col min="12632" max="12632" width="4.44140625" style="169" customWidth="1"/>
    <x:col min="12633" max="12634" width="4.33203125" style="169" customWidth="1"/>
    <x:col min="12635" max="12635" width="3.33203125" style="169" customWidth="1"/>
    <x:col min="12636" max="12637" width="3.77734375" style="169" customWidth="1"/>
    <x:col min="12638" max="12638" width="6.21875" style="169" customWidth="1"/>
    <x:col min="12639" max="12639" width="3.6640625" style="169" customWidth="1"/>
    <x:col min="12640" max="12640" width="6.6640625" style="169" customWidth="1"/>
    <x:col min="12641" max="12641" width="4.44140625" style="169" customWidth="1"/>
    <x:col min="12642" max="12642" width="10.77734375" style="169" customWidth="1"/>
    <x:col min="12643" max="12645" width="4.44140625" style="169" customWidth="1"/>
    <x:col min="12646" max="12646" width="3.33203125" style="169" customWidth="1"/>
    <x:col min="12647" max="12647" width="3.88671875" style="169" customWidth="1"/>
    <x:col min="12648" max="12648" width="4.21875" style="169" customWidth="1"/>
    <x:col min="12649" max="12649" width="7.21875" style="169" customWidth="1"/>
    <x:col min="12650" max="12650" width="4.21875" style="169" customWidth="1"/>
    <x:col min="12651" max="12651" width="4.5546875" style="169" customWidth="1"/>
    <x:col min="12652" max="12653" width="4.77734375" style="169" customWidth="1"/>
    <x:col min="12654" max="12654" width="4.109375" style="169" customWidth="1"/>
    <x:col min="12655" max="12655" width="5" style="169" customWidth="1"/>
    <x:col min="12656" max="12800" width="8.88671875" style="169"/>
    <x:col min="12801" max="12801" width="10.77734375" style="169" customWidth="1"/>
    <x:col min="12802" max="12802" width="3" style="169" customWidth="1"/>
    <x:col min="12803" max="12803" width="5.109375" style="169" customWidth="1"/>
    <x:col min="12804" max="12804" width="3" style="169" customWidth="1"/>
    <x:col min="12805" max="12805" width="5.5546875" style="169" customWidth="1"/>
    <x:col min="12806" max="12806" width="3" style="169" customWidth="1"/>
    <x:col min="12807" max="12807" width="4.109375" style="169" customWidth="1"/>
    <x:col min="12808" max="12808" width="2.77734375" style="169" customWidth="1"/>
    <x:col min="12809" max="12809" width="5.77734375" style="169" customWidth="1"/>
    <x:col min="12810" max="12810" width="3.6640625" style="169" customWidth="1"/>
    <x:col min="12811" max="12811" width="2.77734375" style="169" customWidth="1"/>
    <x:col min="12812" max="12812" width="5.5546875" style="169" customWidth="1"/>
    <x:col min="12813" max="12815" width="3.33203125" style="169" customWidth="1"/>
    <x:col min="12816" max="12816" width="5" style="169" bestFit="1" customWidth="1"/>
    <x:col min="12817" max="12817" width="2.5546875" style="169" customWidth="1"/>
    <x:col min="12818" max="12818" width="3.21875" style="169" customWidth="1"/>
    <x:col min="12819" max="12819" width="3" style="169" customWidth="1"/>
    <x:col min="12820" max="12820" width="5.5546875" style="169" customWidth="1"/>
    <x:col min="12821" max="12821" width="3" style="169" customWidth="1"/>
    <x:col min="12822" max="12822" width="6" style="169" customWidth="1"/>
    <x:col min="12823" max="12823" width="3.33203125" style="169" customWidth="1"/>
    <x:col min="12824" max="12824" width="4.6640625" style="169" customWidth="1"/>
    <x:col min="12825" max="12825" width="3" style="169" customWidth="1"/>
    <x:col min="12826" max="12826" width="4" style="169" customWidth="1"/>
    <x:col min="12827" max="12827" width="3.33203125" style="169" customWidth="1"/>
    <x:col min="12828" max="12828" width="3.6640625" style="169" customWidth="1"/>
    <x:col min="12829" max="12829" width="3.5546875" style="169" customWidth="1"/>
    <x:col min="12830" max="12830" width="3.33203125" style="169" customWidth="1"/>
    <x:col min="12831" max="12831" width="3.77734375" style="169" customWidth="1"/>
    <x:col min="12832" max="12833" width="3.33203125" style="169" customWidth="1"/>
    <x:col min="12834" max="12835" width="2.5546875" style="169" customWidth="1"/>
    <x:col min="12836" max="12836" width="10.77734375" style="169" customWidth="1"/>
    <x:col min="12837" max="12837" width="3.5546875" style="169" customWidth="1"/>
    <x:col min="12838" max="12838" width="4.21875" style="169" customWidth="1"/>
    <x:col min="12839" max="12839" width="3.5546875" style="169" customWidth="1"/>
    <x:col min="12840" max="12840" width="4.88671875" style="169" customWidth="1"/>
    <x:col min="12841" max="12841" width="2.77734375" style="169" customWidth="1"/>
    <x:col min="12842" max="12842" width="3.33203125" style="169" customWidth="1"/>
    <x:col min="12843" max="12843" width="4.109375" style="169" customWidth="1"/>
    <x:col min="12844" max="12844" width="4.6640625" style="169" customWidth="1"/>
    <x:col min="12845" max="12845" width="3.44140625" style="169" customWidth="1"/>
    <x:col min="12846" max="12846" width="4.109375" style="169" customWidth="1"/>
    <x:col min="12847" max="12847" width="3.6640625" style="169" customWidth="1"/>
    <x:col min="12848" max="12848" width="3.77734375" style="169" customWidth="1"/>
    <x:col min="12849" max="12849" width="3.33203125" style="169" customWidth="1"/>
    <x:col min="12850" max="12850" width="4" style="169" customWidth="1"/>
    <x:col min="12851" max="12851" width="3.77734375" style="169" customWidth="1"/>
    <x:col min="12852" max="12852" width="3.109375" style="169" customWidth="1"/>
    <x:col min="12853" max="12854" width="3.77734375" style="169" customWidth="1"/>
    <x:col min="12855" max="12855" width="3.6640625" style="169" customWidth="1"/>
    <x:col min="12856" max="12856" width="3.5546875" style="169" customWidth="1"/>
    <x:col min="12857" max="12858" width="3.77734375" style="169" customWidth="1"/>
    <x:col min="12859" max="12859" width="3.21875" style="169" customWidth="1"/>
    <x:col min="12860" max="12860" width="3.33203125" style="169" customWidth="1"/>
    <x:col min="12861" max="12861" width="2.6640625" style="169" customWidth="1"/>
    <x:col min="12862" max="12862" width="6.44140625" style="169" customWidth="1"/>
    <x:col min="12863" max="12863" width="2.6640625" style="169" customWidth="1"/>
    <x:col min="12864" max="12864" width="6.44140625" style="169" customWidth="1"/>
    <x:col min="12865" max="12865" width="2.6640625" style="169" customWidth="1"/>
    <x:col min="12866" max="12866" width="6.44140625" style="169" customWidth="1"/>
    <x:col min="12867" max="12867" width="2.6640625" style="169" customWidth="1"/>
    <x:col min="12868" max="12868" width="6.44140625" style="169" customWidth="1"/>
    <x:col min="12869" max="12869" width="10.77734375" style="169" customWidth="1"/>
    <x:col min="12870" max="12870" width="4.21875" style="169" customWidth="1"/>
    <x:col min="12871" max="12871" width="3" style="169" customWidth="1"/>
    <x:col min="12872" max="12873" width="3.21875" style="169" customWidth="1"/>
    <x:col min="12874" max="12874" width="3.109375" style="169" customWidth="1"/>
    <x:col min="12875" max="12875" width="4.44140625" style="169" customWidth="1"/>
    <x:col min="12876" max="12876" width="5.109375" style="169" customWidth="1"/>
    <x:col min="12877" max="12877" width="5.44140625" style="169" customWidth="1"/>
    <x:col min="12878" max="12878" width="3.88671875" style="169" customWidth="1"/>
    <x:col min="12879" max="12879" width="6.88671875" style="169" customWidth="1"/>
    <x:col min="12880" max="12880" width="4.44140625" style="169" customWidth="1"/>
    <x:col min="12881" max="12881" width="5.5546875" style="169" customWidth="1"/>
    <x:col min="12882" max="12882" width="4.33203125" style="169" customWidth="1"/>
    <x:col min="12883" max="12883" width="3.33203125" style="169" customWidth="1"/>
    <x:col min="12884" max="12884" width="6.6640625" style="169" customWidth="1"/>
    <x:col min="12885" max="12885" width="4.44140625" style="169" customWidth="1"/>
    <x:col min="12886" max="12887" width="4.5546875" style="169" customWidth="1"/>
    <x:col min="12888" max="12888" width="4.44140625" style="169" customWidth="1"/>
    <x:col min="12889" max="12890" width="4.33203125" style="169" customWidth="1"/>
    <x:col min="12891" max="12891" width="3.33203125" style="169" customWidth="1"/>
    <x:col min="12892" max="12893" width="3.77734375" style="169" customWidth="1"/>
    <x:col min="12894" max="12894" width="6.21875" style="169" customWidth="1"/>
    <x:col min="12895" max="12895" width="3.6640625" style="169" customWidth="1"/>
    <x:col min="12896" max="12896" width="6.6640625" style="169" customWidth="1"/>
    <x:col min="12897" max="12897" width="4.44140625" style="169" customWidth="1"/>
    <x:col min="12898" max="12898" width="10.77734375" style="169" customWidth="1"/>
    <x:col min="12899" max="12901" width="4.44140625" style="169" customWidth="1"/>
    <x:col min="12902" max="12902" width="3.33203125" style="169" customWidth="1"/>
    <x:col min="12903" max="12903" width="3.88671875" style="169" customWidth="1"/>
    <x:col min="12904" max="12904" width="4.21875" style="169" customWidth="1"/>
    <x:col min="12905" max="12905" width="7.21875" style="169" customWidth="1"/>
    <x:col min="12906" max="12906" width="4.21875" style="169" customWidth="1"/>
    <x:col min="12907" max="12907" width="4.5546875" style="169" customWidth="1"/>
    <x:col min="12908" max="12909" width="4.77734375" style="169" customWidth="1"/>
    <x:col min="12910" max="12910" width="4.109375" style="169" customWidth="1"/>
    <x:col min="12911" max="12911" width="5" style="169" customWidth="1"/>
    <x:col min="12912" max="13056" width="8.88671875" style="169"/>
    <x:col min="13057" max="13057" width="10.77734375" style="169" customWidth="1"/>
    <x:col min="13058" max="13058" width="3" style="169" customWidth="1"/>
    <x:col min="13059" max="13059" width="5.109375" style="169" customWidth="1"/>
    <x:col min="13060" max="13060" width="3" style="169" customWidth="1"/>
    <x:col min="13061" max="13061" width="5.5546875" style="169" customWidth="1"/>
    <x:col min="13062" max="13062" width="3" style="169" customWidth="1"/>
    <x:col min="13063" max="13063" width="4.109375" style="169" customWidth="1"/>
    <x:col min="13064" max="13064" width="2.77734375" style="169" customWidth="1"/>
    <x:col min="13065" max="13065" width="5.77734375" style="169" customWidth="1"/>
    <x:col min="13066" max="13066" width="3.6640625" style="169" customWidth="1"/>
    <x:col min="13067" max="13067" width="2.77734375" style="169" customWidth="1"/>
    <x:col min="13068" max="13068" width="5.5546875" style="169" customWidth="1"/>
    <x:col min="13069" max="13071" width="3.33203125" style="169" customWidth="1"/>
    <x:col min="13072" max="13072" width="5" style="169" bestFit="1" customWidth="1"/>
    <x:col min="13073" max="13073" width="2.5546875" style="169" customWidth="1"/>
    <x:col min="13074" max="13074" width="3.21875" style="169" customWidth="1"/>
    <x:col min="13075" max="13075" width="3" style="169" customWidth="1"/>
    <x:col min="13076" max="13076" width="5.5546875" style="169" customWidth="1"/>
    <x:col min="13077" max="13077" width="3" style="169" customWidth="1"/>
    <x:col min="13078" max="13078" width="6" style="169" customWidth="1"/>
    <x:col min="13079" max="13079" width="3.33203125" style="169" customWidth="1"/>
    <x:col min="13080" max="13080" width="4.6640625" style="169" customWidth="1"/>
    <x:col min="13081" max="13081" width="3" style="169" customWidth="1"/>
    <x:col min="13082" max="13082" width="4" style="169" customWidth="1"/>
    <x:col min="13083" max="13083" width="3.33203125" style="169" customWidth="1"/>
    <x:col min="13084" max="13084" width="3.6640625" style="169" customWidth="1"/>
    <x:col min="13085" max="13085" width="3.5546875" style="169" customWidth="1"/>
    <x:col min="13086" max="13086" width="3.33203125" style="169" customWidth="1"/>
    <x:col min="13087" max="13087" width="3.77734375" style="169" customWidth="1"/>
    <x:col min="13088" max="13089" width="3.33203125" style="169" customWidth="1"/>
    <x:col min="13090" max="13091" width="2.5546875" style="169" customWidth="1"/>
    <x:col min="13092" max="13092" width="10.77734375" style="169" customWidth="1"/>
    <x:col min="13093" max="13093" width="3.5546875" style="169" customWidth="1"/>
    <x:col min="13094" max="13094" width="4.21875" style="169" customWidth="1"/>
    <x:col min="13095" max="13095" width="3.5546875" style="169" customWidth="1"/>
    <x:col min="13096" max="13096" width="4.88671875" style="169" customWidth="1"/>
    <x:col min="13097" max="13097" width="2.77734375" style="169" customWidth="1"/>
    <x:col min="13098" max="13098" width="3.33203125" style="169" customWidth="1"/>
    <x:col min="13099" max="13099" width="4.109375" style="169" customWidth="1"/>
    <x:col min="13100" max="13100" width="4.6640625" style="169" customWidth="1"/>
    <x:col min="13101" max="13101" width="3.44140625" style="169" customWidth="1"/>
    <x:col min="13102" max="13102" width="4.109375" style="169" customWidth="1"/>
    <x:col min="13103" max="13103" width="3.6640625" style="169" customWidth="1"/>
    <x:col min="13104" max="13104" width="3.77734375" style="169" customWidth="1"/>
    <x:col min="13105" max="13105" width="3.33203125" style="169" customWidth="1"/>
    <x:col min="13106" max="13106" width="4" style="169" customWidth="1"/>
    <x:col min="13107" max="13107" width="3.77734375" style="169" customWidth="1"/>
    <x:col min="13108" max="13108" width="3.109375" style="169" customWidth="1"/>
    <x:col min="13109" max="13110" width="3.77734375" style="169" customWidth="1"/>
    <x:col min="13111" max="13111" width="3.6640625" style="169" customWidth="1"/>
    <x:col min="13112" max="13112" width="3.5546875" style="169" customWidth="1"/>
    <x:col min="13113" max="13114" width="3.77734375" style="169" customWidth="1"/>
    <x:col min="13115" max="13115" width="3.21875" style="169" customWidth="1"/>
    <x:col min="13116" max="13116" width="3.33203125" style="169" customWidth="1"/>
    <x:col min="13117" max="13117" width="2.6640625" style="169" customWidth="1"/>
    <x:col min="13118" max="13118" width="6.44140625" style="169" customWidth="1"/>
    <x:col min="13119" max="13119" width="2.6640625" style="169" customWidth="1"/>
    <x:col min="13120" max="13120" width="6.44140625" style="169" customWidth="1"/>
    <x:col min="13121" max="13121" width="2.6640625" style="169" customWidth="1"/>
    <x:col min="13122" max="13122" width="6.44140625" style="169" customWidth="1"/>
    <x:col min="13123" max="13123" width="2.6640625" style="169" customWidth="1"/>
    <x:col min="13124" max="13124" width="6.44140625" style="169" customWidth="1"/>
    <x:col min="13125" max="13125" width="10.77734375" style="169" customWidth="1"/>
    <x:col min="13126" max="13126" width="4.21875" style="169" customWidth="1"/>
    <x:col min="13127" max="13127" width="3" style="169" customWidth="1"/>
    <x:col min="13128" max="13129" width="3.21875" style="169" customWidth="1"/>
    <x:col min="13130" max="13130" width="3.109375" style="169" customWidth="1"/>
    <x:col min="13131" max="13131" width="4.44140625" style="169" customWidth="1"/>
    <x:col min="13132" max="13132" width="5.109375" style="169" customWidth="1"/>
    <x:col min="13133" max="13133" width="5.44140625" style="169" customWidth="1"/>
    <x:col min="13134" max="13134" width="3.88671875" style="169" customWidth="1"/>
    <x:col min="13135" max="13135" width="6.88671875" style="169" customWidth="1"/>
    <x:col min="13136" max="13136" width="4.44140625" style="169" customWidth="1"/>
    <x:col min="13137" max="13137" width="5.5546875" style="169" customWidth="1"/>
    <x:col min="13138" max="13138" width="4.33203125" style="169" customWidth="1"/>
    <x:col min="13139" max="13139" width="3.33203125" style="169" customWidth="1"/>
    <x:col min="13140" max="13140" width="6.6640625" style="169" customWidth="1"/>
    <x:col min="13141" max="13141" width="4.44140625" style="169" customWidth="1"/>
    <x:col min="13142" max="13143" width="4.5546875" style="169" customWidth="1"/>
    <x:col min="13144" max="13144" width="4.44140625" style="169" customWidth="1"/>
    <x:col min="13145" max="13146" width="4.33203125" style="169" customWidth="1"/>
    <x:col min="13147" max="13147" width="3.33203125" style="169" customWidth="1"/>
    <x:col min="13148" max="13149" width="3.77734375" style="169" customWidth="1"/>
    <x:col min="13150" max="13150" width="6.21875" style="169" customWidth="1"/>
    <x:col min="13151" max="13151" width="3.6640625" style="169" customWidth="1"/>
    <x:col min="13152" max="13152" width="6.6640625" style="169" customWidth="1"/>
    <x:col min="13153" max="13153" width="4.44140625" style="169" customWidth="1"/>
    <x:col min="13154" max="13154" width="10.77734375" style="169" customWidth="1"/>
    <x:col min="13155" max="13157" width="4.44140625" style="169" customWidth="1"/>
    <x:col min="13158" max="13158" width="3.33203125" style="169" customWidth="1"/>
    <x:col min="13159" max="13159" width="3.88671875" style="169" customWidth="1"/>
    <x:col min="13160" max="13160" width="4.21875" style="169" customWidth="1"/>
    <x:col min="13161" max="13161" width="7.21875" style="169" customWidth="1"/>
    <x:col min="13162" max="13162" width="4.21875" style="169" customWidth="1"/>
    <x:col min="13163" max="13163" width="4.5546875" style="169" customWidth="1"/>
    <x:col min="13164" max="13165" width="4.77734375" style="169" customWidth="1"/>
    <x:col min="13166" max="13166" width="4.109375" style="169" customWidth="1"/>
    <x:col min="13167" max="13167" width="5" style="169" customWidth="1"/>
    <x:col min="13168" max="13312" width="8.88671875" style="169"/>
    <x:col min="13313" max="13313" width="10.77734375" style="169" customWidth="1"/>
    <x:col min="13314" max="13314" width="3" style="169" customWidth="1"/>
    <x:col min="13315" max="13315" width="5.109375" style="169" customWidth="1"/>
    <x:col min="13316" max="13316" width="3" style="169" customWidth="1"/>
    <x:col min="13317" max="13317" width="5.5546875" style="169" customWidth="1"/>
    <x:col min="13318" max="13318" width="3" style="169" customWidth="1"/>
    <x:col min="13319" max="13319" width="4.109375" style="169" customWidth="1"/>
    <x:col min="13320" max="13320" width="2.77734375" style="169" customWidth="1"/>
    <x:col min="13321" max="13321" width="5.77734375" style="169" customWidth="1"/>
    <x:col min="13322" max="13322" width="3.6640625" style="169" customWidth="1"/>
    <x:col min="13323" max="13323" width="2.77734375" style="169" customWidth="1"/>
    <x:col min="13324" max="13324" width="5.5546875" style="169" customWidth="1"/>
    <x:col min="13325" max="13327" width="3.33203125" style="169" customWidth="1"/>
    <x:col min="13328" max="13328" width="5" style="169" bestFit="1" customWidth="1"/>
    <x:col min="13329" max="13329" width="2.5546875" style="169" customWidth="1"/>
    <x:col min="13330" max="13330" width="3.21875" style="169" customWidth="1"/>
    <x:col min="13331" max="13331" width="3" style="169" customWidth="1"/>
    <x:col min="13332" max="13332" width="5.5546875" style="169" customWidth="1"/>
    <x:col min="13333" max="13333" width="3" style="169" customWidth="1"/>
    <x:col min="13334" max="13334" width="6" style="169" customWidth="1"/>
    <x:col min="13335" max="13335" width="3.33203125" style="169" customWidth="1"/>
    <x:col min="13336" max="13336" width="4.6640625" style="169" customWidth="1"/>
    <x:col min="13337" max="13337" width="3" style="169" customWidth="1"/>
    <x:col min="13338" max="13338" width="4" style="169" customWidth="1"/>
    <x:col min="13339" max="13339" width="3.33203125" style="169" customWidth="1"/>
    <x:col min="13340" max="13340" width="3.6640625" style="169" customWidth="1"/>
    <x:col min="13341" max="13341" width="3.5546875" style="169" customWidth="1"/>
    <x:col min="13342" max="13342" width="3.33203125" style="169" customWidth="1"/>
    <x:col min="13343" max="13343" width="3.77734375" style="169" customWidth="1"/>
    <x:col min="13344" max="13345" width="3.33203125" style="169" customWidth="1"/>
    <x:col min="13346" max="13347" width="2.5546875" style="169" customWidth="1"/>
    <x:col min="13348" max="13348" width="10.77734375" style="169" customWidth="1"/>
    <x:col min="13349" max="13349" width="3.5546875" style="169" customWidth="1"/>
    <x:col min="13350" max="13350" width="4.21875" style="169" customWidth="1"/>
    <x:col min="13351" max="13351" width="3.5546875" style="169" customWidth="1"/>
    <x:col min="13352" max="13352" width="4.88671875" style="169" customWidth="1"/>
    <x:col min="13353" max="13353" width="2.77734375" style="169" customWidth="1"/>
    <x:col min="13354" max="13354" width="3.33203125" style="169" customWidth="1"/>
    <x:col min="13355" max="13355" width="4.109375" style="169" customWidth="1"/>
    <x:col min="13356" max="13356" width="4.6640625" style="169" customWidth="1"/>
    <x:col min="13357" max="13357" width="3.44140625" style="169" customWidth="1"/>
    <x:col min="13358" max="13358" width="4.109375" style="169" customWidth="1"/>
    <x:col min="13359" max="13359" width="3.6640625" style="169" customWidth="1"/>
    <x:col min="13360" max="13360" width="3.77734375" style="169" customWidth="1"/>
    <x:col min="13361" max="13361" width="3.33203125" style="169" customWidth="1"/>
    <x:col min="13362" max="13362" width="4" style="169" customWidth="1"/>
    <x:col min="13363" max="13363" width="3.77734375" style="169" customWidth="1"/>
    <x:col min="13364" max="13364" width="3.109375" style="169" customWidth="1"/>
    <x:col min="13365" max="13366" width="3.77734375" style="169" customWidth="1"/>
    <x:col min="13367" max="13367" width="3.6640625" style="169" customWidth="1"/>
    <x:col min="13368" max="13368" width="3.5546875" style="169" customWidth="1"/>
    <x:col min="13369" max="13370" width="3.77734375" style="169" customWidth="1"/>
    <x:col min="13371" max="13371" width="3.21875" style="169" customWidth="1"/>
    <x:col min="13372" max="13372" width="3.33203125" style="169" customWidth="1"/>
    <x:col min="13373" max="13373" width="2.6640625" style="169" customWidth="1"/>
    <x:col min="13374" max="13374" width="6.44140625" style="169" customWidth="1"/>
    <x:col min="13375" max="13375" width="2.6640625" style="169" customWidth="1"/>
    <x:col min="13376" max="13376" width="6.44140625" style="169" customWidth="1"/>
    <x:col min="13377" max="13377" width="2.6640625" style="169" customWidth="1"/>
    <x:col min="13378" max="13378" width="6.44140625" style="169" customWidth="1"/>
    <x:col min="13379" max="13379" width="2.6640625" style="169" customWidth="1"/>
    <x:col min="13380" max="13380" width="6.44140625" style="169" customWidth="1"/>
    <x:col min="13381" max="13381" width="10.77734375" style="169" customWidth="1"/>
    <x:col min="13382" max="13382" width="4.21875" style="169" customWidth="1"/>
    <x:col min="13383" max="13383" width="3" style="169" customWidth="1"/>
    <x:col min="13384" max="13385" width="3.21875" style="169" customWidth="1"/>
    <x:col min="13386" max="13386" width="3.109375" style="169" customWidth="1"/>
    <x:col min="13387" max="13387" width="4.44140625" style="169" customWidth="1"/>
    <x:col min="13388" max="13388" width="5.109375" style="169" customWidth="1"/>
    <x:col min="13389" max="13389" width="5.44140625" style="169" customWidth="1"/>
    <x:col min="13390" max="13390" width="3.88671875" style="169" customWidth="1"/>
    <x:col min="13391" max="13391" width="6.88671875" style="169" customWidth="1"/>
    <x:col min="13392" max="13392" width="4.44140625" style="169" customWidth="1"/>
    <x:col min="13393" max="13393" width="5.5546875" style="169" customWidth="1"/>
    <x:col min="13394" max="13394" width="4.33203125" style="169" customWidth="1"/>
    <x:col min="13395" max="13395" width="3.33203125" style="169" customWidth="1"/>
    <x:col min="13396" max="13396" width="6.6640625" style="169" customWidth="1"/>
    <x:col min="13397" max="13397" width="4.44140625" style="169" customWidth="1"/>
    <x:col min="13398" max="13399" width="4.5546875" style="169" customWidth="1"/>
    <x:col min="13400" max="13400" width="4.44140625" style="169" customWidth="1"/>
    <x:col min="13401" max="13402" width="4.33203125" style="169" customWidth="1"/>
    <x:col min="13403" max="13403" width="3.33203125" style="169" customWidth="1"/>
    <x:col min="13404" max="13405" width="3.77734375" style="169" customWidth="1"/>
    <x:col min="13406" max="13406" width="6.21875" style="169" customWidth="1"/>
    <x:col min="13407" max="13407" width="3.6640625" style="169" customWidth="1"/>
    <x:col min="13408" max="13408" width="6.6640625" style="169" customWidth="1"/>
    <x:col min="13409" max="13409" width="4.44140625" style="169" customWidth="1"/>
    <x:col min="13410" max="13410" width="10.77734375" style="169" customWidth="1"/>
    <x:col min="13411" max="13413" width="4.44140625" style="169" customWidth="1"/>
    <x:col min="13414" max="13414" width="3.33203125" style="169" customWidth="1"/>
    <x:col min="13415" max="13415" width="3.88671875" style="169" customWidth="1"/>
    <x:col min="13416" max="13416" width="4.21875" style="169" customWidth="1"/>
    <x:col min="13417" max="13417" width="7.21875" style="169" customWidth="1"/>
    <x:col min="13418" max="13418" width="4.21875" style="169" customWidth="1"/>
    <x:col min="13419" max="13419" width="4.5546875" style="169" customWidth="1"/>
    <x:col min="13420" max="13421" width="4.77734375" style="169" customWidth="1"/>
    <x:col min="13422" max="13422" width="4.109375" style="169" customWidth="1"/>
    <x:col min="13423" max="13423" width="5" style="169" customWidth="1"/>
    <x:col min="13424" max="13568" width="8.88671875" style="169"/>
    <x:col min="13569" max="13569" width="10.77734375" style="169" customWidth="1"/>
    <x:col min="13570" max="13570" width="3" style="169" customWidth="1"/>
    <x:col min="13571" max="13571" width="5.109375" style="169" customWidth="1"/>
    <x:col min="13572" max="13572" width="3" style="169" customWidth="1"/>
    <x:col min="13573" max="13573" width="5.5546875" style="169" customWidth="1"/>
    <x:col min="13574" max="13574" width="3" style="169" customWidth="1"/>
    <x:col min="13575" max="13575" width="4.109375" style="169" customWidth="1"/>
    <x:col min="13576" max="13576" width="2.77734375" style="169" customWidth="1"/>
    <x:col min="13577" max="13577" width="5.77734375" style="169" customWidth="1"/>
    <x:col min="13578" max="13578" width="3.6640625" style="169" customWidth="1"/>
    <x:col min="13579" max="13579" width="2.77734375" style="169" customWidth="1"/>
    <x:col min="13580" max="13580" width="5.5546875" style="169" customWidth="1"/>
    <x:col min="13581" max="13583" width="3.33203125" style="169" customWidth="1"/>
    <x:col min="13584" max="13584" width="5" style="169" bestFit="1" customWidth="1"/>
    <x:col min="13585" max="13585" width="2.5546875" style="169" customWidth="1"/>
    <x:col min="13586" max="13586" width="3.21875" style="169" customWidth="1"/>
    <x:col min="13587" max="13587" width="3" style="169" customWidth="1"/>
    <x:col min="13588" max="13588" width="5.5546875" style="169" customWidth="1"/>
    <x:col min="13589" max="13589" width="3" style="169" customWidth="1"/>
    <x:col min="13590" max="13590" width="6" style="169" customWidth="1"/>
    <x:col min="13591" max="13591" width="3.33203125" style="169" customWidth="1"/>
    <x:col min="13592" max="13592" width="4.6640625" style="169" customWidth="1"/>
    <x:col min="13593" max="13593" width="3" style="169" customWidth="1"/>
    <x:col min="13594" max="13594" width="4" style="169" customWidth="1"/>
    <x:col min="13595" max="13595" width="3.33203125" style="169" customWidth="1"/>
    <x:col min="13596" max="13596" width="3.6640625" style="169" customWidth="1"/>
    <x:col min="13597" max="13597" width="3.5546875" style="169" customWidth="1"/>
    <x:col min="13598" max="13598" width="3.33203125" style="169" customWidth="1"/>
    <x:col min="13599" max="13599" width="3.77734375" style="169" customWidth="1"/>
    <x:col min="13600" max="13601" width="3.33203125" style="169" customWidth="1"/>
    <x:col min="13602" max="13603" width="2.5546875" style="169" customWidth="1"/>
    <x:col min="13604" max="13604" width="10.77734375" style="169" customWidth="1"/>
    <x:col min="13605" max="13605" width="3.5546875" style="169" customWidth="1"/>
    <x:col min="13606" max="13606" width="4.21875" style="169" customWidth="1"/>
    <x:col min="13607" max="13607" width="3.5546875" style="169" customWidth="1"/>
    <x:col min="13608" max="13608" width="4.88671875" style="169" customWidth="1"/>
    <x:col min="13609" max="13609" width="2.77734375" style="169" customWidth="1"/>
    <x:col min="13610" max="13610" width="3.33203125" style="169" customWidth="1"/>
    <x:col min="13611" max="13611" width="4.109375" style="169" customWidth="1"/>
    <x:col min="13612" max="13612" width="4.6640625" style="169" customWidth="1"/>
    <x:col min="13613" max="13613" width="3.44140625" style="169" customWidth="1"/>
    <x:col min="13614" max="13614" width="4.109375" style="169" customWidth="1"/>
    <x:col min="13615" max="13615" width="3.6640625" style="169" customWidth="1"/>
    <x:col min="13616" max="13616" width="3.77734375" style="169" customWidth="1"/>
    <x:col min="13617" max="13617" width="3.33203125" style="169" customWidth="1"/>
    <x:col min="13618" max="13618" width="4" style="169" customWidth="1"/>
    <x:col min="13619" max="13619" width="3.77734375" style="169" customWidth="1"/>
    <x:col min="13620" max="13620" width="3.109375" style="169" customWidth="1"/>
    <x:col min="13621" max="13622" width="3.77734375" style="169" customWidth="1"/>
    <x:col min="13623" max="13623" width="3.6640625" style="169" customWidth="1"/>
    <x:col min="13624" max="13624" width="3.5546875" style="169" customWidth="1"/>
    <x:col min="13625" max="13626" width="3.77734375" style="169" customWidth="1"/>
    <x:col min="13627" max="13627" width="3.21875" style="169" customWidth="1"/>
    <x:col min="13628" max="13628" width="3.33203125" style="169" customWidth="1"/>
    <x:col min="13629" max="13629" width="2.6640625" style="169" customWidth="1"/>
    <x:col min="13630" max="13630" width="6.44140625" style="169" customWidth="1"/>
    <x:col min="13631" max="13631" width="2.6640625" style="169" customWidth="1"/>
    <x:col min="13632" max="13632" width="6.44140625" style="169" customWidth="1"/>
    <x:col min="13633" max="13633" width="2.6640625" style="169" customWidth="1"/>
    <x:col min="13634" max="13634" width="6.44140625" style="169" customWidth="1"/>
    <x:col min="13635" max="13635" width="2.6640625" style="169" customWidth="1"/>
    <x:col min="13636" max="13636" width="6.44140625" style="169" customWidth="1"/>
    <x:col min="13637" max="13637" width="10.77734375" style="169" customWidth="1"/>
    <x:col min="13638" max="13638" width="4.21875" style="169" customWidth="1"/>
    <x:col min="13639" max="13639" width="3" style="169" customWidth="1"/>
    <x:col min="13640" max="13641" width="3.21875" style="169" customWidth="1"/>
    <x:col min="13642" max="13642" width="3.109375" style="169" customWidth="1"/>
    <x:col min="13643" max="13643" width="4.44140625" style="169" customWidth="1"/>
    <x:col min="13644" max="13644" width="5.109375" style="169" customWidth="1"/>
    <x:col min="13645" max="13645" width="5.44140625" style="169" customWidth="1"/>
    <x:col min="13646" max="13646" width="3.88671875" style="169" customWidth="1"/>
    <x:col min="13647" max="13647" width="6.88671875" style="169" customWidth="1"/>
    <x:col min="13648" max="13648" width="4.44140625" style="169" customWidth="1"/>
    <x:col min="13649" max="13649" width="5.5546875" style="169" customWidth="1"/>
    <x:col min="13650" max="13650" width="4.33203125" style="169" customWidth="1"/>
    <x:col min="13651" max="13651" width="3.33203125" style="169" customWidth="1"/>
    <x:col min="13652" max="13652" width="6.6640625" style="169" customWidth="1"/>
    <x:col min="13653" max="13653" width="4.44140625" style="169" customWidth="1"/>
    <x:col min="13654" max="13655" width="4.5546875" style="169" customWidth="1"/>
    <x:col min="13656" max="13656" width="4.44140625" style="169" customWidth="1"/>
    <x:col min="13657" max="13658" width="4.33203125" style="169" customWidth="1"/>
    <x:col min="13659" max="13659" width="3.33203125" style="169" customWidth="1"/>
    <x:col min="13660" max="13661" width="3.77734375" style="169" customWidth="1"/>
    <x:col min="13662" max="13662" width="6.21875" style="169" customWidth="1"/>
    <x:col min="13663" max="13663" width="3.6640625" style="169" customWidth="1"/>
    <x:col min="13664" max="13664" width="6.6640625" style="169" customWidth="1"/>
    <x:col min="13665" max="13665" width="4.44140625" style="169" customWidth="1"/>
    <x:col min="13666" max="13666" width="10.77734375" style="169" customWidth="1"/>
    <x:col min="13667" max="13669" width="4.44140625" style="169" customWidth="1"/>
    <x:col min="13670" max="13670" width="3.33203125" style="169" customWidth="1"/>
    <x:col min="13671" max="13671" width="3.88671875" style="169" customWidth="1"/>
    <x:col min="13672" max="13672" width="4.21875" style="169" customWidth="1"/>
    <x:col min="13673" max="13673" width="7.21875" style="169" customWidth="1"/>
    <x:col min="13674" max="13674" width="4.21875" style="169" customWidth="1"/>
    <x:col min="13675" max="13675" width="4.5546875" style="169" customWidth="1"/>
    <x:col min="13676" max="13677" width="4.77734375" style="169" customWidth="1"/>
    <x:col min="13678" max="13678" width="4.109375" style="169" customWidth="1"/>
    <x:col min="13679" max="13679" width="5" style="169" customWidth="1"/>
    <x:col min="13680" max="13824" width="8.88671875" style="169"/>
    <x:col min="13825" max="13825" width="10.77734375" style="169" customWidth="1"/>
    <x:col min="13826" max="13826" width="3" style="169" customWidth="1"/>
    <x:col min="13827" max="13827" width="5.109375" style="169" customWidth="1"/>
    <x:col min="13828" max="13828" width="3" style="169" customWidth="1"/>
    <x:col min="13829" max="13829" width="5.5546875" style="169" customWidth="1"/>
    <x:col min="13830" max="13830" width="3" style="169" customWidth="1"/>
    <x:col min="13831" max="13831" width="4.109375" style="169" customWidth="1"/>
    <x:col min="13832" max="13832" width="2.77734375" style="169" customWidth="1"/>
    <x:col min="13833" max="13833" width="5.77734375" style="169" customWidth="1"/>
    <x:col min="13834" max="13834" width="3.6640625" style="169" customWidth="1"/>
    <x:col min="13835" max="13835" width="2.77734375" style="169" customWidth="1"/>
    <x:col min="13836" max="13836" width="5.5546875" style="169" customWidth="1"/>
    <x:col min="13837" max="13839" width="3.33203125" style="169" customWidth="1"/>
    <x:col min="13840" max="13840" width="5" style="169" bestFit="1" customWidth="1"/>
    <x:col min="13841" max="13841" width="2.5546875" style="169" customWidth="1"/>
    <x:col min="13842" max="13842" width="3.21875" style="169" customWidth="1"/>
    <x:col min="13843" max="13843" width="3" style="169" customWidth="1"/>
    <x:col min="13844" max="13844" width="5.5546875" style="169" customWidth="1"/>
    <x:col min="13845" max="13845" width="3" style="169" customWidth="1"/>
    <x:col min="13846" max="13846" width="6" style="169" customWidth="1"/>
    <x:col min="13847" max="13847" width="3.33203125" style="169" customWidth="1"/>
    <x:col min="13848" max="13848" width="4.6640625" style="169" customWidth="1"/>
    <x:col min="13849" max="13849" width="3" style="169" customWidth="1"/>
    <x:col min="13850" max="13850" width="4" style="169" customWidth="1"/>
    <x:col min="13851" max="13851" width="3.33203125" style="169" customWidth="1"/>
    <x:col min="13852" max="13852" width="3.6640625" style="169" customWidth="1"/>
    <x:col min="13853" max="13853" width="3.5546875" style="169" customWidth="1"/>
    <x:col min="13854" max="13854" width="3.33203125" style="169" customWidth="1"/>
    <x:col min="13855" max="13855" width="3.77734375" style="169" customWidth="1"/>
    <x:col min="13856" max="13857" width="3.33203125" style="169" customWidth="1"/>
    <x:col min="13858" max="13859" width="2.5546875" style="169" customWidth="1"/>
    <x:col min="13860" max="13860" width="10.77734375" style="169" customWidth="1"/>
    <x:col min="13861" max="13861" width="3.5546875" style="169" customWidth="1"/>
    <x:col min="13862" max="13862" width="4.21875" style="169" customWidth="1"/>
    <x:col min="13863" max="13863" width="3.5546875" style="169" customWidth="1"/>
    <x:col min="13864" max="13864" width="4.88671875" style="169" customWidth="1"/>
    <x:col min="13865" max="13865" width="2.77734375" style="169" customWidth="1"/>
    <x:col min="13866" max="13866" width="3.33203125" style="169" customWidth="1"/>
    <x:col min="13867" max="13867" width="4.109375" style="169" customWidth="1"/>
    <x:col min="13868" max="13868" width="4.6640625" style="169" customWidth="1"/>
    <x:col min="13869" max="13869" width="3.44140625" style="169" customWidth="1"/>
    <x:col min="13870" max="13870" width="4.109375" style="169" customWidth="1"/>
    <x:col min="13871" max="13871" width="3.6640625" style="169" customWidth="1"/>
    <x:col min="13872" max="13872" width="3.77734375" style="169" customWidth="1"/>
    <x:col min="13873" max="13873" width="3.33203125" style="169" customWidth="1"/>
    <x:col min="13874" max="13874" width="4" style="169" customWidth="1"/>
    <x:col min="13875" max="13875" width="3.77734375" style="169" customWidth="1"/>
    <x:col min="13876" max="13876" width="3.109375" style="169" customWidth="1"/>
    <x:col min="13877" max="13878" width="3.77734375" style="169" customWidth="1"/>
    <x:col min="13879" max="13879" width="3.6640625" style="169" customWidth="1"/>
    <x:col min="13880" max="13880" width="3.5546875" style="169" customWidth="1"/>
    <x:col min="13881" max="13882" width="3.77734375" style="169" customWidth="1"/>
    <x:col min="13883" max="13883" width="3.21875" style="169" customWidth="1"/>
    <x:col min="13884" max="13884" width="3.33203125" style="169" customWidth="1"/>
    <x:col min="13885" max="13885" width="2.6640625" style="169" customWidth="1"/>
    <x:col min="13886" max="13886" width="6.44140625" style="169" customWidth="1"/>
    <x:col min="13887" max="13887" width="2.6640625" style="169" customWidth="1"/>
    <x:col min="13888" max="13888" width="6.44140625" style="169" customWidth="1"/>
    <x:col min="13889" max="13889" width="2.6640625" style="169" customWidth="1"/>
    <x:col min="13890" max="13890" width="6.44140625" style="169" customWidth="1"/>
    <x:col min="13891" max="13891" width="2.6640625" style="169" customWidth="1"/>
    <x:col min="13892" max="13892" width="6.44140625" style="169" customWidth="1"/>
    <x:col min="13893" max="13893" width="10.77734375" style="169" customWidth="1"/>
    <x:col min="13894" max="13894" width="4.21875" style="169" customWidth="1"/>
    <x:col min="13895" max="13895" width="3" style="169" customWidth="1"/>
    <x:col min="13896" max="13897" width="3.21875" style="169" customWidth="1"/>
    <x:col min="13898" max="13898" width="3.109375" style="169" customWidth="1"/>
    <x:col min="13899" max="13899" width="4.44140625" style="169" customWidth="1"/>
    <x:col min="13900" max="13900" width="5.109375" style="169" customWidth="1"/>
    <x:col min="13901" max="13901" width="5.44140625" style="169" customWidth="1"/>
    <x:col min="13902" max="13902" width="3.88671875" style="169" customWidth="1"/>
    <x:col min="13903" max="13903" width="6.88671875" style="169" customWidth="1"/>
    <x:col min="13904" max="13904" width="4.44140625" style="169" customWidth="1"/>
    <x:col min="13905" max="13905" width="5.5546875" style="169" customWidth="1"/>
    <x:col min="13906" max="13906" width="4.33203125" style="169" customWidth="1"/>
    <x:col min="13907" max="13907" width="3.33203125" style="169" customWidth="1"/>
    <x:col min="13908" max="13908" width="6.6640625" style="169" customWidth="1"/>
    <x:col min="13909" max="13909" width="4.44140625" style="169" customWidth="1"/>
    <x:col min="13910" max="13911" width="4.5546875" style="169" customWidth="1"/>
    <x:col min="13912" max="13912" width="4.44140625" style="169" customWidth="1"/>
    <x:col min="13913" max="13914" width="4.33203125" style="169" customWidth="1"/>
    <x:col min="13915" max="13915" width="3.33203125" style="169" customWidth="1"/>
    <x:col min="13916" max="13917" width="3.77734375" style="169" customWidth="1"/>
    <x:col min="13918" max="13918" width="6.21875" style="169" customWidth="1"/>
    <x:col min="13919" max="13919" width="3.6640625" style="169" customWidth="1"/>
    <x:col min="13920" max="13920" width="6.6640625" style="169" customWidth="1"/>
    <x:col min="13921" max="13921" width="4.44140625" style="169" customWidth="1"/>
    <x:col min="13922" max="13922" width="10.77734375" style="169" customWidth="1"/>
    <x:col min="13923" max="13925" width="4.44140625" style="169" customWidth="1"/>
    <x:col min="13926" max="13926" width="3.33203125" style="169" customWidth="1"/>
    <x:col min="13927" max="13927" width="3.88671875" style="169" customWidth="1"/>
    <x:col min="13928" max="13928" width="4.21875" style="169" customWidth="1"/>
    <x:col min="13929" max="13929" width="7.21875" style="169" customWidth="1"/>
    <x:col min="13930" max="13930" width="4.21875" style="169" customWidth="1"/>
    <x:col min="13931" max="13931" width="4.5546875" style="169" customWidth="1"/>
    <x:col min="13932" max="13933" width="4.77734375" style="169" customWidth="1"/>
    <x:col min="13934" max="13934" width="4.109375" style="169" customWidth="1"/>
    <x:col min="13935" max="13935" width="5" style="169" customWidth="1"/>
    <x:col min="13936" max="14080" width="8.88671875" style="169"/>
    <x:col min="14081" max="14081" width="10.77734375" style="169" customWidth="1"/>
    <x:col min="14082" max="14082" width="3" style="169" customWidth="1"/>
    <x:col min="14083" max="14083" width="5.109375" style="169" customWidth="1"/>
    <x:col min="14084" max="14084" width="3" style="169" customWidth="1"/>
    <x:col min="14085" max="14085" width="5.5546875" style="169" customWidth="1"/>
    <x:col min="14086" max="14086" width="3" style="169" customWidth="1"/>
    <x:col min="14087" max="14087" width="4.109375" style="169" customWidth="1"/>
    <x:col min="14088" max="14088" width="2.77734375" style="169" customWidth="1"/>
    <x:col min="14089" max="14089" width="5.77734375" style="169" customWidth="1"/>
    <x:col min="14090" max="14090" width="3.6640625" style="169" customWidth="1"/>
    <x:col min="14091" max="14091" width="2.77734375" style="169" customWidth="1"/>
    <x:col min="14092" max="14092" width="5.5546875" style="169" customWidth="1"/>
    <x:col min="14093" max="14095" width="3.33203125" style="169" customWidth="1"/>
    <x:col min="14096" max="14096" width="5" style="169" bestFit="1" customWidth="1"/>
    <x:col min="14097" max="14097" width="2.5546875" style="169" customWidth="1"/>
    <x:col min="14098" max="14098" width="3.21875" style="169" customWidth="1"/>
    <x:col min="14099" max="14099" width="3" style="169" customWidth="1"/>
    <x:col min="14100" max="14100" width="5.5546875" style="169" customWidth="1"/>
    <x:col min="14101" max="14101" width="3" style="169" customWidth="1"/>
    <x:col min="14102" max="14102" width="6" style="169" customWidth="1"/>
    <x:col min="14103" max="14103" width="3.33203125" style="169" customWidth="1"/>
    <x:col min="14104" max="14104" width="4.6640625" style="169" customWidth="1"/>
    <x:col min="14105" max="14105" width="3" style="169" customWidth="1"/>
    <x:col min="14106" max="14106" width="4" style="169" customWidth="1"/>
    <x:col min="14107" max="14107" width="3.33203125" style="169" customWidth="1"/>
    <x:col min="14108" max="14108" width="3.6640625" style="169" customWidth="1"/>
    <x:col min="14109" max="14109" width="3.5546875" style="169" customWidth="1"/>
    <x:col min="14110" max="14110" width="3.33203125" style="169" customWidth="1"/>
    <x:col min="14111" max="14111" width="3.77734375" style="169" customWidth="1"/>
    <x:col min="14112" max="14113" width="3.33203125" style="169" customWidth="1"/>
    <x:col min="14114" max="14115" width="2.5546875" style="169" customWidth="1"/>
    <x:col min="14116" max="14116" width="10.77734375" style="169" customWidth="1"/>
    <x:col min="14117" max="14117" width="3.5546875" style="169" customWidth="1"/>
    <x:col min="14118" max="14118" width="4.21875" style="169" customWidth="1"/>
    <x:col min="14119" max="14119" width="3.5546875" style="169" customWidth="1"/>
    <x:col min="14120" max="14120" width="4.88671875" style="169" customWidth="1"/>
    <x:col min="14121" max="14121" width="2.77734375" style="169" customWidth="1"/>
    <x:col min="14122" max="14122" width="3.33203125" style="169" customWidth="1"/>
    <x:col min="14123" max="14123" width="4.109375" style="169" customWidth="1"/>
    <x:col min="14124" max="14124" width="4.6640625" style="169" customWidth="1"/>
    <x:col min="14125" max="14125" width="3.44140625" style="169" customWidth="1"/>
    <x:col min="14126" max="14126" width="4.109375" style="169" customWidth="1"/>
    <x:col min="14127" max="14127" width="3.6640625" style="169" customWidth="1"/>
    <x:col min="14128" max="14128" width="3.77734375" style="169" customWidth="1"/>
    <x:col min="14129" max="14129" width="3.33203125" style="169" customWidth="1"/>
    <x:col min="14130" max="14130" width="4" style="169" customWidth="1"/>
    <x:col min="14131" max="14131" width="3.77734375" style="169" customWidth="1"/>
    <x:col min="14132" max="14132" width="3.109375" style="169" customWidth="1"/>
    <x:col min="14133" max="14134" width="3.77734375" style="169" customWidth="1"/>
    <x:col min="14135" max="14135" width="3.6640625" style="169" customWidth="1"/>
    <x:col min="14136" max="14136" width="3.5546875" style="169" customWidth="1"/>
    <x:col min="14137" max="14138" width="3.77734375" style="169" customWidth="1"/>
    <x:col min="14139" max="14139" width="3.21875" style="169" customWidth="1"/>
    <x:col min="14140" max="14140" width="3.33203125" style="169" customWidth="1"/>
    <x:col min="14141" max="14141" width="2.6640625" style="169" customWidth="1"/>
    <x:col min="14142" max="14142" width="6.44140625" style="169" customWidth="1"/>
    <x:col min="14143" max="14143" width="2.6640625" style="169" customWidth="1"/>
    <x:col min="14144" max="14144" width="6.44140625" style="169" customWidth="1"/>
    <x:col min="14145" max="14145" width="2.6640625" style="169" customWidth="1"/>
    <x:col min="14146" max="14146" width="6.44140625" style="169" customWidth="1"/>
    <x:col min="14147" max="14147" width="2.6640625" style="169" customWidth="1"/>
    <x:col min="14148" max="14148" width="6.44140625" style="169" customWidth="1"/>
    <x:col min="14149" max="14149" width="10.77734375" style="169" customWidth="1"/>
    <x:col min="14150" max="14150" width="4.21875" style="169" customWidth="1"/>
    <x:col min="14151" max="14151" width="3" style="169" customWidth="1"/>
    <x:col min="14152" max="14153" width="3.21875" style="169" customWidth="1"/>
    <x:col min="14154" max="14154" width="3.109375" style="169" customWidth="1"/>
    <x:col min="14155" max="14155" width="4.44140625" style="169" customWidth="1"/>
    <x:col min="14156" max="14156" width="5.109375" style="169" customWidth="1"/>
    <x:col min="14157" max="14157" width="5.44140625" style="169" customWidth="1"/>
    <x:col min="14158" max="14158" width="3.88671875" style="169" customWidth="1"/>
    <x:col min="14159" max="14159" width="6.88671875" style="169" customWidth="1"/>
    <x:col min="14160" max="14160" width="4.44140625" style="169" customWidth="1"/>
    <x:col min="14161" max="14161" width="5.5546875" style="169" customWidth="1"/>
    <x:col min="14162" max="14162" width="4.33203125" style="169" customWidth="1"/>
    <x:col min="14163" max="14163" width="3.33203125" style="169" customWidth="1"/>
    <x:col min="14164" max="14164" width="6.6640625" style="169" customWidth="1"/>
    <x:col min="14165" max="14165" width="4.44140625" style="169" customWidth="1"/>
    <x:col min="14166" max="14167" width="4.5546875" style="169" customWidth="1"/>
    <x:col min="14168" max="14168" width="4.44140625" style="169" customWidth="1"/>
    <x:col min="14169" max="14170" width="4.33203125" style="169" customWidth="1"/>
    <x:col min="14171" max="14171" width="3.33203125" style="169" customWidth="1"/>
    <x:col min="14172" max="14173" width="3.77734375" style="169" customWidth="1"/>
    <x:col min="14174" max="14174" width="6.21875" style="169" customWidth="1"/>
    <x:col min="14175" max="14175" width="3.6640625" style="169" customWidth="1"/>
    <x:col min="14176" max="14176" width="6.6640625" style="169" customWidth="1"/>
    <x:col min="14177" max="14177" width="4.44140625" style="169" customWidth="1"/>
    <x:col min="14178" max="14178" width="10.77734375" style="169" customWidth="1"/>
    <x:col min="14179" max="14181" width="4.44140625" style="169" customWidth="1"/>
    <x:col min="14182" max="14182" width="3.33203125" style="169" customWidth="1"/>
    <x:col min="14183" max="14183" width="3.88671875" style="169" customWidth="1"/>
    <x:col min="14184" max="14184" width="4.21875" style="169" customWidth="1"/>
    <x:col min="14185" max="14185" width="7.21875" style="169" customWidth="1"/>
    <x:col min="14186" max="14186" width="4.21875" style="169" customWidth="1"/>
    <x:col min="14187" max="14187" width="4.5546875" style="169" customWidth="1"/>
    <x:col min="14188" max="14189" width="4.77734375" style="169" customWidth="1"/>
    <x:col min="14190" max="14190" width="4.109375" style="169" customWidth="1"/>
    <x:col min="14191" max="14191" width="5" style="169" customWidth="1"/>
    <x:col min="14192" max="14336" width="8.88671875" style="169"/>
    <x:col min="14337" max="14337" width="10.77734375" style="169" customWidth="1"/>
    <x:col min="14338" max="14338" width="3" style="169" customWidth="1"/>
    <x:col min="14339" max="14339" width="5.109375" style="169" customWidth="1"/>
    <x:col min="14340" max="14340" width="3" style="169" customWidth="1"/>
    <x:col min="14341" max="14341" width="5.5546875" style="169" customWidth="1"/>
    <x:col min="14342" max="14342" width="3" style="169" customWidth="1"/>
    <x:col min="14343" max="14343" width="4.109375" style="169" customWidth="1"/>
    <x:col min="14344" max="14344" width="2.77734375" style="169" customWidth="1"/>
    <x:col min="14345" max="14345" width="5.77734375" style="169" customWidth="1"/>
    <x:col min="14346" max="14346" width="3.6640625" style="169" customWidth="1"/>
    <x:col min="14347" max="14347" width="2.77734375" style="169" customWidth="1"/>
    <x:col min="14348" max="14348" width="5.5546875" style="169" customWidth="1"/>
    <x:col min="14349" max="14351" width="3.33203125" style="169" customWidth="1"/>
    <x:col min="14352" max="14352" width="5" style="169" bestFit="1" customWidth="1"/>
    <x:col min="14353" max="14353" width="2.5546875" style="169" customWidth="1"/>
    <x:col min="14354" max="14354" width="3.21875" style="169" customWidth="1"/>
    <x:col min="14355" max="14355" width="3" style="169" customWidth="1"/>
    <x:col min="14356" max="14356" width="5.5546875" style="169" customWidth="1"/>
    <x:col min="14357" max="14357" width="3" style="169" customWidth="1"/>
    <x:col min="14358" max="14358" width="6" style="169" customWidth="1"/>
    <x:col min="14359" max="14359" width="3.33203125" style="169" customWidth="1"/>
    <x:col min="14360" max="14360" width="4.6640625" style="169" customWidth="1"/>
    <x:col min="14361" max="14361" width="3" style="169" customWidth="1"/>
    <x:col min="14362" max="14362" width="4" style="169" customWidth="1"/>
    <x:col min="14363" max="14363" width="3.33203125" style="169" customWidth="1"/>
    <x:col min="14364" max="14364" width="3.6640625" style="169" customWidth="1"/>
    <x:col min="14365" max="14365" width="3.5546875" style="169" customWidth="1"/>
    <x:col min="14366" max="14366" width="3.33203125" style="169" customWidth="1"/>
    <x:col min="14367" max="14367" width="3.77734375" style="169" customWidth="1"/>
    <x:col min="14368" max="14369" width="3.33203125" style="169" customWidth="1"/>
    <x:col min="14370" max="14371" width="2.5546875" style="169" customWidth="1"/>
    <x:col min="14372" max="14372" width="10.77734375" style="169" customWidth="1"/>
    <x:col min="14373" max="14373" width="3.5546875" style="169" customWidth="1"/>
    <x:col min="14374" max="14374" width="4.21875" style="169" customWidth="1"/>
    <x:col min="14375" max="14375" width="3.5546875" style="169" customWidth="1"/>
    <x:col min="14376" max="14376" width="4.88671875" style="169" customWidth="1"/>
    <x:col min="14377" max="14377" width="2.77734375" style="169" customWidth="1"/>
    <x:col min="14378" max="14378" width="3.33203125" style="169" customWidth="1"/>
    <x:col min="14379" max="14379" width="4.109375" style="169" customWidth="1"/>
    <x:col min="14380" max="14380" width="4.6640625" style="169" customWidth="1"/>
    <x:col min="14381" max="14381" width="3.44140625" style="169" customWidth="1"/>
    <x:col min="14382" max="14382" width="4.109375" style="169" customWidth="1"/>
    <x:col min="14383" max="14383" width="3.6640625" style="169" customWidth="1"/>
    <x:col min="14384" max="14384" width="3.77734375" style="169" customWidth="1"/>
    <x:col min="14385" max="14385" width="3.33203125" style="169" customWidth="1"/>
    <x:col min="14386" max="14386" width="4" style="169" customWidth="1"/>
    <x:col min="14387" max="14387" width="3.77734375" style="169" customWidth="1"/>
    <x:col min="14388" max="14388" width="3.109375" style="169" customWidth="1"/>
    <x:col min="14389" max="14390" width="3.77734375" style="169" customWidth="1"/>
    <x:col min="14391" max="14391" width="3.6640625" style="169" customWidth="1"/>
    <x:col min="14392" max="14392" width="3.5546875" style="169" customWidth="1"/>
    <x:col min="14393" max="14394" width="3.77734375" style="169" customWidth="1"/>
    <x:col min="14395" max="14395" width="3.21875" style="169" customWidth="1"/>
    <x:col min="14396" max="14396" width="3.33203125" style="169" customWidth="1"/>
    <x:col min="14397" max="14397" width="2.6640625" style="169" customWidth="1"/>
    <x:col min="14398" max="14398" width="6.44140625" style="169" customWidth="1"/>
    <x:col min="14399" max="14399" width="2.6640625" style="169" customWidth="1"/>
    <x:col min="14400" max="14400" width="6.44140625" style="169" customWidth="1"/>
    <x:col min="14401" max="14401" width="2.6640625" style="169" customWidth="1"/>
    <x:col min="14402" max="14402" width="6.44140625" style="169" customWidth="1"/>
    <x:col min="14403" max="14403" width="2.6640625" style="169" customWidth="1"/>
    <x:col min="14404" max="14404" width="6.44140625" style="169" customWidth="1"/>
    <x:col min="14405" max="14405" width="10.77734375" style="169" customWidth="1"/>
    <x:col min="14406" max="14406" width="4.21875" style="169" customWidth="1"/>
    <x:col min="14407" max="14407" width="3" style="169" customWidth="1"/>
    <x:col min="14408" max="14409" width="3.21875" style="169" customWidth="1"/>
    <x:col min="14410" max="14410" width="3.109375" style="169" customWidth="1"/>
    <x:col min="14411" max="14411" width="4.44140625" style="169" customWidth="1"/>
    <x:col min="14412" max="14412" width="5.109375" style="169" customWidth="1"/>
    <x:col min="14413" max="14413" width="5.44140625" style="169" customWidth="1"/>
    <x:col min="14414" max="14414" width="3.88671875" style="169" customWidth="1"/>
    <x:col min="14415" max="14415" width="6.88671875" style="169" customWidth="1"/>
    <x:col min="14416" max="14416" width="4.44140625" style="169" customWidth="1"/>
    <x:col min="14417" max="14417" width="5.5546875" style="169" customWidth="1"/>
    <x:col min="14418" max="14418" width="4.33203125" style="169" customWidth="1"/>
    <x:col min="14419" max="14419" width="3.33203125" style="169" customWidth="1"/>
    <x:col min="14420" max="14420" width="6.6640625" style="169" customWidth="1"/>
    <x:col min="14421" max="14421" width="4.44140625" style="169" customWidth="1"/>
    <x:col min="14422" max="14423" width="4.5546875" style="169" customWidth="1"/>
    <x:col min="14424" max="14424" width="4.44140625" style="169" customWidth="1"/>
    <x:col min="14425" max="14426" width="4.33203125" style="169" customWidth="1"/>
    <x:col min="14427" max="14427" width="3.33203125" style="169" customWidth="1"/>
    <x:col min="14428" max="14429" width="3.77734375" style="169" customWidth="1"/>
    <x:col min="14430" max="14430" width="6.21875" style="169" customWidth="1"/>
    <x:col min="14431" max="14431" width="3.6640625" style="169" customWidth="1"/>
    <x:col min="14432" max="14432" width="6.6640625" style="169" customWidth="1"/>
    <x:col min="14433" max="14433" width="4.44140625" style="169" customWidth="1"/>
    <x:col min="14434" max="14434" width="10.77734375" style="169" customWidth="1"/>
    <x:col min="14435" max="14437" width="4.44140625" style="169" customWidth="1"/>
    <x:col min="14438" max="14438" width="3.33203125" style="169" customWidth="1"/>
    <x:col min="14439" max="14439" width="3.88671875" style="169" customWidth="1"/>
    <x:col min="14440" max="14440" width="4.21875" style="169" customWidth="1"/>
    <x:col min="14441" max="14441" width="7.21875" style="169" customWidth="1"/>
    <x:col min="14442" max="14442" width="4.21875" style="169" customWidth="1"/>
    <x:col min="14443" max="14443" width="4.5546875" style="169" customWidth="1"/>
    <x:col min="14444" max="14445" width="4.77734375" style="169" customWidth="1"/>
    <x:col min="14446" max="14446" width="4.109375" style="169" customWidth="1"/>
    <x:col min="14447" max="14447" width="5" style="169" customWidth="1"/>
    <x:col min="14448" max="14592" width="8.88671875" style="169"/>
    <x:col min="14593" max="14593" width="10.77734375" style="169" customWidth="1"/>
    <x:col min="14594" max="14594" width="3" style="169" customWidth="1"/>
    <x:col min="14595" max="14595" width="5.109375" style="169" customWidth="1"/>
    <x:col min="14596" max="14596" width="3" style="169" customWidth="1"/>
    <x:col min="14597" max="14597" width="5.5546875" style="169" customWidth="1"/>
    <x:col min="14598" max="14598" width="3" style="169" customWidth="1"/>
    <x:col min="14599" max="14599" width="4.109375" style="169" customWidth="1"/>
    <x:col min="14600" max="14600" width="2.77734375" style="169" customWidth="1"/>
    <x:col min="14601" max="14601" width="5.77734375" style="169" customWidth="1"/>
    <x:col min="14602" max="14602" width="3.6640625" style="169" customWidth="1"/>
    <x:col min="14603" max="14603" width="2.77734375" style="169" customWidth="1"/>
    <x:col min="14604" max="14604" width="5.5546875" style="169" customWidth="1"/>
    <x:col min="14605" max="14607" width="3.33203125" style="169" customWidth="1"/>
    <x:col min="14608" max="14608" width="5" style="169" bestFit="1" customWidth="1"/>
    <x:col min="14609" max="14609" width="2.5546875" style="169" customWidth="1"/>
    <x:col min="14610" max="14610" width="3.21875" style="169" customWidth="1"/>
    <x:col min="14611" max="14611" width="3" style="169" customWidth="1"/>
    <x:col min="14612" max="14612" width="5.5546875" style="169" customWidth="1"/>
    <x:col min="14613" max="14613" width="3" style="169" customWidth="1"/>
    <x:col min="14614" max="14614" width="6" style="169" customWidth="1"/>
    <x:col min="14615" max="14615" width="3.33203125" style="169" customWidth="1"/>
    <x:col min="14616" max="14616" width="4.6640625" style="169" customWidth="1"/>
    <x:col min="14617" max="14617" width="3" style="169" customWidth="1"/>
    <x:col min="14618" max="14618" width="4" style="169" customWidth="1"/>
    <x:col min="14619" max="14619" width="3.33203125" style="169" customWidth="1"/>
    <x:col min="14620" max="14620" width="3.6640625" style="169" customWidth="1"/>
    <x:col min="14621" max="14621" width="3.5546875" style="169" customWidth="1"/>
    <x:col min="14622" max="14622" width="3.33203125" style="169" customWidth="1"/>
    <x:col min="14623" max="14623" width="3.77734375" style="169" customWidth="1"/>
    <x:col min="14624" max="14625" width="3.33203125" style="169" customWidth="1"/>
    <x:col min="14626" max="14627" width="2.5546875" style="169" customWidth="1"/>
    <x:col min="14628" max="14628" width="10.77734375" style="169" customWidth="1"/>
    <x:col min="14629" max="14629" width="3.5546875" style="169" customWidth="1"/>
    <x:col min="14630" max="14630" width="4.21875" style="169" customWidth="1"/>
    <x:col min="14631" max="14631" width="3.5546875" style="169" customWidth="1"/>
    <x:col min="14632" max="14632" width="4.88671875" style="169" customWidth="1"/>
    <x:col min="14633" max="14633" width="2.77734375" style="169" customWidth="1"/>
    <x:col min="14634" max="14634" width="3.33203125" style="169" customWidth="1"/>
    <x:col min="14635" max="14635" width="4.109375" style="169" customWidth="1"/>
    <x:col min="14636" max="14636" width="4.6640625" style="169" customWidth="1"/>
    <x:col min="14637" max="14637" width="3.44140625" style="169" customWidth="1"/>
    <x:col min="14638" max="14638" width="4.109375" style="169" customWidth="1"/>
    <x:col min="14639" max="14639" width="3.6640625" style="169" customWidth="1"/>
    <x:col min="14640" max="14640" width="3.77734375" style="169" customWidth="1"/>
    <x:col min="14641" max="14641" width="3.33203125" style="169" customWidth="1"/>
    <x:col min="14642" max="14642" width="4" style="169" customWidth="1"/>
    <x:col min="14643" max="14643" width="3.77734375" style="169" customWidth="1"/>
    <x:col min="14644" max="14644" width="3.109375" style="169" customWidth="1"/>
    <x:col min="14645" max="14646" width="3.77734375" style="169" customWidth="1"/>
    <x:col min="14647" max="14647" width="3.6640625" style="169" customWidth="1"/>
    <x:col min="14648" max="14648" width="3.5546875" style="169" customWidth="1"/>
    <x:col min="14649" max="14650" width="3.77734375" style="169" customWidth="1"/>
    <x:col min="14651" max="14651" width="3.21875" style="169" customWidth="1"/>
    <x:col min="14652" max="14652" width="3.33203125" style="169" customWidth="1"/>
    <x:col min="14653" max="14653" width="2.6640625" style="169" customWidth="1"/>
    <x:col min="14654" max="14654" width="6.44140625" style="169" customWidth="1"/>
    <x:col min="14655" max="14655" width="2.6640625" style="169" customWidth="1"/>
    <x:col min="14656" max="14656" width="6.44140625" style="169" customWidth="1"/>
    <x:col min="14657" max="14657" width="2.6640625" style="169" customWidth="1"/>
    <x:col min="14658" max="14658" width="6.44140625" style="169" customWidth="1"/>
    <x:col min="14659" max="14659" width="2.6640625" style="169" customWidth="1"/>
    <x:col min="14660" max="14660" width="6.44140625" style="169" customWidth="1"/>
    <x:col min="14661" max="14661" width="10.77734375" style="169" customWidth="1"/>
    <x:col min="14662" max="14662" width="4.21875" style="169" customWidth="1"/>
    <x:col min="14663" max="14663" width="3" style="169" customWidth="1"/>
    <x:col min="14664" max="14665" width="3.21875" style="169" customWidth="1"/>
    <x:col min="14666" max="14666" width="3.109375" style="169" customWidth="1"/>
    <x:col min="14667" max="14667" width="4.44140625" style="169" customWidth="1"/>
    <x:col min="14668" max="14668" width="5.109375" style="169" customWidth="1"/>
    <x:col min="14669" max="14669" width="5.44140625" style="169" customWidth="1"/>
    <x:col min="14670" max="14670" width="3.88671875" style="169" customWidth="1"/>
    <x:col min="14671" max="14671" width="6.88671875" style="169" customWidth="1"/>
    <x:col min="14672" max="14672" width="4.44140625" style="169" customWidth="1"/>
    <x:col min="14673" max="14673" width="5.5546875" style="169" customWidth="1"/>
    <x:col min="14674" max="14674" width="4.33203125" style="169" customWidth="1"/>
    <x:col min="14675" max="14675" width="3.33203125" style="169" customWidth="1"/>
    <x:col min="14676" max="14676" width="6.6640625" style="169" customWidth="1"/>
    <x:col min="14677" max="14677" width="4.44140625" style="169" customWidth="1"/>
    <x:col min="14678" max="14679" width="4.5546875" style="169" customWidth="1"/>
    <x:col min="14680" max="14680" width="4.44140625" style="169" customWidth="1"/>
    <x:col min="14681" max="14682" width="4.33203125" style="169" customWidth="1"/>
    <x:col min="14683" max="14683" width="3.33203125" style="169" customWidth="1"/>
    <x:col min="14684" max="14685" width="3.77734375" style="169" customWidth="1"/>
    <x:col min="14686" max="14686" width="6.21875" style="169" customWidth="1"/>
    <x:col min="14687" max="14687" width="3.6640625" style="169" customWidth="1"/>
    <x:col min="14688" max="14688" width="6.6640625" style="169" customWidth="1"/>
    <x:col min="14689" max="14689" width="4.44140625" style="169" customWidth="1"/>
    <x:col min="14690" max="14690" width="10.77734375" style="169" customWidth="1"/>
    <x:col min="14691" max="14693" width="4.44140625" style="169" customWidth="1"/>
    <x:col min="14694" max="14694" width="3.33203125" style="169" customWidth="1"/>
    <x:col min="14695" max="14695" width="3.88671875" style="169" customWidth="1"/>
    <x:col min="14696" max="14696" width="4.21875" style="169" customWidth="1"/>
    <x:col min="14697" max="14697" width="7.21875" style="169" customWidth="1"/>
    <x:col min="14698" max="14698" width="4.21875" style="169" customWidth="1"/>
    <x:col min="14699" max="14699" width="4.5546875" style="169" customWidth="1"/>
    <x:col min="14700" max="14701" width="4.77734375" style="169" customWidth="1"/>
    <x:col min="14702" max="14702" width="4.109375" style="169" customWidth="1"/>
    <x:col min="14703" max="14703" width="5" style="169" customWidth="1"/>
    <x:col min="14704" max="14848" width="8.88671875" style="169"/>
    <x:col min="14849" max="14849" width="10.77734375" style="169" customWidth="1"/>
    <x:col min="14850" max="14850" width="3" style="169" customWidth="1"/>
    <x:col min="14851" max="14851" width="5.109375" style="169" customWidth="1"/>
    <x:col min="14852" max="14852" width="3" style="169" customWidth="1"/>
    <x:col min="14853" max="14853" width="5.5546875" style="169" customWidth="1"/>
    <x:col min="14854" max="14854" width="3" style="169" customWidth="1"/>
    <x:col min="14855" max="14855" width="4.109375" style="169" customWidth="1"/>
    <x:col min="14856" max="14856" width="2.77734375" style="169" customWidth="1"/>
    <x:col min="14857" max="14857" width="5.77734375" style="169" customWidth="1"/>
    <x:col min="14858" max="14858" width="3.6640625" style="169" customWidth="1"/>
    <x:col min="14859" max="14859" width="2.77734375" style="169" customWidth="1"/>
    <x:col min="14860" max="14860" width="5.5546875" style="169" customWidth="1"/>
    <x:col min="14861" max="14863" width="3.33203125" style="169" customWidth="1"/>
    <x:col min="14864" max="14864" width="5" style="169" bestFit="1" customWidth="1"/>
    <x:col min="14865" max="14865" width="2.5546875" style="169" customWidth="1"/>
    <x:col min="14866" max="14866" width="3.21875" style="169" customWidth="1"/>
    <x:col min="14867" max="14867" width="3" style="169" customWidth="1"/>
    <x:col min="14868" max="14868" width="5.5546875" style="169" customWidth="1"/>
    <x:col min="14869" max="14869" width="3" style="169" customWidth="1"/>
    <x:col min="14870" max="14870" width="6" style="169" customWidth="1"/>
    <x:col min="14871" max="14871" width="3.33203125" style="169" customWidth="1"/>
    <x:col min="14872" max="14872" width="4.6640625" style="169" customWidth="1"/>
    <x:col min="14873" max="14873" width="3" style="169" customWidth="1"/>
    <x:col min="14874" max="14874" width="4" style="169" customWidth="1"/>
    <x:col min="14875" max="14875" width="3.33203125" style="169" customWidth="1"/>
    <x:col min="14876" max="14876" width="3.6640625" style="169" customWidth="1"/>
    <x:col min="14877" max="14877" width="3.5546875" style="169" customWidth="1"/>
    <x:col min="14878" max="14878" width="3.33203125" style="169" customWidth="1"/>
    <x:col min="14879" max="14879" width="3.77734375" style="169" customWidth="1"/>
    <x:col min="14880" max="14881" width="3.33203125" style="169" customWidth="1"/>
    <x:col min="14882" max="14883" width="2.5546875" style="169" customWidth="1"/>
    <x:col min="14884" max="14884" width="10.77734375" style="169" customWidth="1"/>
    <x:col min="14885" max="14885" width="3.5546875" style="169" customWidth="1"/>
    <x:col min="14886" max="14886" width="4.21875" style="169" customWidth="1"/>
    <x:col min="14887" max="14887" width="3.5546875" style="169" customWidth="1"/>
    <x:col min="14888" max="14888" width="4.88671875" style="169" customWidth="1"/>
    <x:col min="14889" max="14889" width="2.77734375" style="169" customWidth="1"/>
    <x:col min="14890" max="14890" width="3.33203125" style="169" customWidth="1"/>
    <x:col min="14891" max="14891" width="4.109375" style="169" customWidth="1"/>
    <x:col min="14892" max="14892" width="4.6640625" style="169" customWidth="1"/>
    <x:col min="14893" max="14893" width="3.44140625" style="169" customWidth="1"/>
    <x:col min="14894" max="14894" width="4.109375" style="169" customWidth="1"/>
    <x:col min="14895" max="14895" width="3.6640625" style="169" customWidth="1"/>
    <x:col min="14896" max="14896" width="3.77734375" style="169" customWidth="1"/>
    <x:col min="14897" max="14897" width="3.33203125" style="169" customWidth="1"/>
    <x:col min="14898" max="14898" width="4" style="169" customWidth="1"/>
    <x:col min="14899" max="14899" width="3.77734375" style="169" customWidth="1"/>
    <x:col min="14900" max="14900" width="3.109375" style="169" customWidth="1"/>
    <x:col min="14901" max="14902" width="3.77734375" style="169" customWidth="1"/>
    <x:col min="14903" max="14903" width="3.6640625" style="169" customWidth="1"/>
    <x:col min="14904" max="14904" width="3.5546875" style="169" customWidth="1"/>
    <x:col min="14905" max="14906" width="3.77734375" style="169" customWidth="1"/>
    <x:col min="14907" max="14907" width="3.21875" style="169" customWidth="1"/>
    <x:col min="14908" max="14908" width="3.33203125" style="169" customWidth="1"/>
    <x:col min="14909" max="14909" width="2.6640625" style="169" customWidth="1"/>
    <x:col min="14910" max="14910" width="6.44140625" style="169" customWidth="1"/>
    <x:col min="14911" max="14911" width="2.6640625" style="169" customWidth="1"/>
    <x:col min="14912" max="14912" width="6.44140625" style="169" customWidth="1"/>
    <x:col min="14913" max="14913" width="2.6640625" style="169" customWidth="1"/>
    <x:col min="14914" max="14914" width="6.44140625" style="169" customWidth="1"/>
    <x:col min="14915" max="14915" width="2.6640625" style="169" customWidth="1"/>
    <x:col min="14916" max="14916" width="6.44140625" style="169" customWidth="1"/>
    <x:col min="14917" max="14917" width="10.77734375" style="169" customWidth="1"/>
    <x:col min="14918" max="14918" width="4.21875" style="169" customWidth="1"/>
    <x:col min="14919" max="14919" width="3" style="169" customWidth="1"/>
    <x:col min="14920" max="14921" width="3.21875" style="169" customWidth="1"/>
    <x:col min="14922" max="14922" width="3.109375" style="169" customWidth="1"/>
    <x:col min="14923" max="14923" width="4.44140625" style="169" customWidth="1"/>
    <x:col min="14924" max="14924" width="5.109375" style="169" customWidth="1"/>
    <x:col min="14925" max="14925" width="5.44140625" style="169" customWidth="1"/>
    <x:col min="14926" max="14926" width="3.88671875" style="169" customWidth="1"/>
    <x:col min="14927" max="14927" width="6.88671875" style="169" customWidth="1"/>
    <x:col min="14928" max="14928" width="4.44140625" style="169" customWidth="1"/>
    <x:col min="14929" max="14929" width="5.5546875" style="169" customWidth="1"/>
    <x:col min="14930" max="14930" width="4.33203125" style="169" customWidth="1"/>
    <x:col min="14931" max="14931" width="3.33203125" style="169" customWidth="1"/>
    <x:col min="14932" max="14932" width="6.6640625" style="169" customWidth="1"/>
    <x:col min="14933" max="14933" width="4.44140625" style="169" customWidth="1"/>
    <x:col min="14934" max="14935" width="4.5546875" style="169" customWidth="1"/>
    <x:col min="14936" max="14936" width="4.44140625" style="169" customWidth="1"/>
    <x:col min="14937" max="14938" width="4.33203125" style="169" customWidth="1"/>
    <x:col min="14939" max="14939" width="3.33203125" style="169" customWidth="1"/>
    <x:col min="14940" max="14941" width="3.77734375" style="169" customWidth="1"/>
    <x:col min="14942" max="14942" width="6.21875" style="169" customWidth="1"/>
    <x:col min="14943" max="14943" width="3.6640625" style="169" customWidth="1"/>
    <x:col min="14944" max="14944" width="6.6640625" style="169" customWidth="1"/>
    <x:col min="14945" max="14945" width="4.44140625" style="169" customWidth="1"/>
    <x:col min="14946" max="14946" width="10.77734375" style="169" customWidth="1"/>
    <x:col min="14947" max="14949" width="4.44140625" style="169" customWidth="1"/>
    <x:col min="14950" max="14950" width="3.33203125" style="169" customWidth="1"/>
    <x:col min="14951" max="14951" width="3.88671875" style="169" customWidth="1"/>
    <x:col min="14952" max="14952" width="4.21875" style="169" customWidth="1"/>
    <x:col min="14953" max="14953" width="7.21875" style="169" customWidth="1"/>
    <x:col min="14954" max="14954" width="4.21875" style="169" customWidth="1"/>
    <x:col min="14955" max="14955" width="4.5546875" style="169" customWidth="1"/>
    <x:col min="14956" max="14957" width="4.77734375" style="169" customWidth="1"/>
    <x:col min="14958" max="14958" width="4.109375" style="169" customWidth="1"/>
    <x:col min="14959" max="14959" width="5" style="169" customWidth="1"/>
    <x:col min="14960" max="15104" width="8.88671875" style="169"/>
    <x:col min="15105" max="15105" width="10.77734375" style="169" customWidth="1"/>
    <x:col min="15106" max="15106" width="3" style="169" customWidth="1"/>
    <x:col min="15107" max="15107" width="5.109375" style="169" customWidth="1"/>
    <x:col min="15108" max="15108" width="3" style="169" customWidth="1"/>
    <x:col min="15109" max="15109" width="5.5546875" style="169" customWidth="1"/>
    <x:col min="15110" max="15110" width="3" style="169" customWidth="1"/>
    <x:col min="15111" max="15111" width="4.109375" style="169" customWidth="1"/>
    <x:col min="15112" max="15112" width="2.77734375" style="169" customWidth="1"/>
    <x:col min="15113" max="15113" width="5.77734375" style="169" customWidth="1"/>
    <x:col min="15114" max="15114" width="3.6640625" style="169" customWidth="1"/>
    <x:col min="15115" max="15115" width="2.77734375" style="169" customWidth="1"/>
    <x:col min="15116" max="15116" width="5.5546875" style="169" customWidth="1"/>
    <x:col min="15117" max="15119" width="3.33203125" style="169" customWidth="1"/>
    <x:col min="15120" max="15120" width="5" style="169" bestFit="1" customWidth="1"/>
    <x:col min="15121" max="15121" width="2.5546875" style="169" customWidth="1"/>
    <x:col min="15122" max="15122" width="3.21875" style="169" customWidth="1"/>
    <x:col min="15123" max="15123" width="3" style="169" customWidth="1"/>
    <x:col min="15124" max="15124" width="5.5546875" style="169" customWidth="1"/>
    <x:col min="15125" max="15125" width="3" style="169" customWidth="1"/>
    <x:col min="15126" max="15126" width="6" style="169" customWidth="1"/>
    <x:col min="15127" max="15127" width="3.33203125" style="169" customWidth="1"/>
    <x:col min="15128" max="15128" width="4.6640625" style="169" customWidth="1"/>
    <x:col min="15129" max="15129" width="3" style="169" customWidth="1"/>
    <x:col min="15130" max="15130" width="4" style="169" customWidth="1"/>
    <x:col min="15131" max="15131" width="3.33203125" style="169" customWidth="1"/>
    <x:col min="15132" max="15132" width="3.6640625" style="169" customWidth="1"/>
    <x:col min="15133" max="15133" width="3.5546875" style="169" customWidth="1"/>
    <x:col min="15134" max="15134" width="3.33203125" style="169" customWidth="1"/>
    <x:col min="15135" max="15135" width="3.77734375" style="169" customWidth="1"/>
    <x:col min="15136" max="15137" width="3.33203125" style="169" customWidth="1"/>
    <x:col min="15138" max="15139" width="2.5546875" style="169" customWidth="1"/>
    <x:col min="15140" max="15140" width="10.77734375" style="169" customWidth="1"/>
    <x:col min="15141" max="15141" width="3.5546875" style="169" customWidth="1"/>
    <x:col min="15142" max="15142" width="4.21875" style="169" customWidth="1"/>
    <x:col min="15143" max="15143" width="3.5546875" style="169" customWidth="1"/>
    <x:col min="15144" max="15144" width="4.88671875" style="169" customWidth="1"/>
    <x:col min="15145" max="15145" width="2.77734375" style="169" customWidth="1"/>
    <x:col min="15146" max="15146" width="3.33203125" style="169" customWidth="1"/>
    <x:col min="15147" max="15147" width="4.109375" style="169" customWidth="1"/>
    <x:col min="15148" max="15148" width="4.6640625" style="169" customWidth="1"/>
    <x:col min="15149" max="15149" width="3.44140625" style="169" customWidth="1"/>
    <x:col min="15150" max="15150" width="4.109375" style="169" customWidth="1"/>
    <x:col min="15151" max="15151" width="3.6640625" style="169" customWidth="1"/>
    <x:col min="15152" max="15152" width="3.77734375" style="169" customWidth="1"/>
    <x:col min="15153" max="15153" width="3.33203125" style="169" customWidth="1"/>
    <x:col min="15154" max="15154" width="4" style="169" customWidth="1"/>
    <x:col min="15155" max="15155" width="3.77734375" style="169" customWidth="1"/>
    <x:col min="15156" max="15156" width="3.109375" style="169" customWidth="1"/>
    <x:col min="15157" max="15158" width="3.77734375" style="169" customWidth="1"/>
    <x:col min="15159" max="15159" width="3.6640625" style="169" customWidth="1"/>
    <x:col min="15160" max="15160" width="3.5546875" style="169" customWidth="1"/>
    <x:col min="15161" max="15162" width="3.77734375" style="169" customWidth="1"/>
    <x:col min="15163" max="15163" width="3.21875" style="169" customWidth="1"/>
    <x:col min="15164" max="15164" width="3.33203125" style="169" customWidth="1"/>
    <x:col min="15165" max="15165" width="2.6640625" style="169" customWidth="1"/>
    <x:col min="15166" max="15166" width="6.44140625" style="169" customWidth="1"/>
    <x:col min="15167" max="15167" width="2.6640625" style="169" customWidth="1"/>
    <x:col min="15168" max="15168" width="6.44140625" style="169" customWidth="1"/>
    <x:col min="15169" max="15169" width="2.6640625" style="169" customWidth="1"/>
    <x:col min="15170" max="15170" width="6.44140625" style="169" customWidth="1"/>
    <x:col min="15171" max="15171" width="2.6640625" style="169" customWidth="1"/>
    <x:col min="15172" max="15172" width="6.44140625" style="169" customWidth="1"/>
    <x:col min="15173" max="15173" width="10.77734375" style="169" customWidth="1"/>
    <x:col min="15174" max="15174" width="4.21875" style="169" customWidth="1"/>
    <x:col min="15175" max="15175" width="3" style="169" customWidth="1"/>
    <x:col min="15176" max="15177" width="3.21875" style="169" customWidth="1"/>
    <x:col min="15178" max="15178" width="3.109375" style="169" customWidth="1"/>
    <x:col min="15179" max="15179" width="4.44140625" style="169" customWidth="1"/>
    <x:col min="15180" max="15180" width="5.109375" style="169" customWidth="1"/>
    <x:col min="15181" max="15181" width="5.44140625" style="169" customWidth="1"/>
    <x:col min="15182" max="15182" width="3.88671875" style="169" customWidth="1"/>
    <x:col min="15183" max="15183" width="6.88671875" style="169" customWidth="1"/>
    <x:col min="15184" max="15184" width="4.44140625" style="169" customWidth="1"/>
    <x:col min="15185" max="15185" width="5.5546875" style="169" customWidth="1"/>
    <x:col min="15186" max="15186" width="4.33203125" style="169" customWidth="1"/>
    <x:col min="15187" max="15187" width="3.33203125" style="169" customWidth="1"/>
    <x:col min="15188" max="15188" width="6.6640625" style="169" customWidth="1"/>
    <x:col min="15189" max="15189" width="4.44140625" style="169" customWidth="1"/>
    <x:col min="15190" max="15191" width="4.5546875" style="169" customWidth="1"/>
    <x:col min="15192" max="15192" width="4.44140625" style="169" customWidth="1"/>
    <x:col min="15193" max="15194" width="4.33203125" style="169" customWidth="1"/>
    <x:col min="15195" max="15195" width="3.33203125" style="169" customWidth="1"/>
    <x:col min="15196" max="15197" width="3.77734375" style="169" customWidth="1"/>
    <x:col min="15198" max="15198" width="6.21875" style="169" customWidth="1"/>
    <x:col min="15199" max="15199" width="3.6640625" style="169" customWidth="1"/>
    <x:col min="15200" max="15200" width="6.6640625" style="169" customWidth="1"/>
    <x:col min="15201" max="15201" width="4.44140625" style="169" customWidth="1"/>
    <x:col min="15202" max="15202" width="10.77734375" style="169" customWidth="1"/>
    <x:col min="15203" max="15205" width="4.44140625" style="169" customWidth="1"/>
    <x:col min="15206" max="15206" width="3.33203125" style="169" customWidth="1"/>
    <x:col min="15207" max="15207" width="3.88671875" style="169" customWidth="1"/>
    <x:col min="15208" max="15208" width="4.21875" style="169" customWidth="1"/>
    <x:col min="15209" max="15209" width="7.21875" style="169" customWidth="1"/>
    <x:col min="15210" max="15210" width="4.21875" style="169" customWidth="1"/>
    <x:col min="15211" max="15211" width="4.5546875" style="169" customWidth="1"/>
    <x:col min="15212" max="15213" width="4.77734375" style="169" customWidth="1"/>
    <x:col min="15214" max="15214" width="4.109375" style="169" customWidth="1"/>
    <x:col min="15215" max="15215" width="5" style="169" customWidth="1"/>
    <x:col min="15216" max="15360" width="8.88671875" style="169"/>
    <x:col min="15361" max="15361" width="10.77734375" style="169" customWidth="1"/>
    <x:col min="15362" max="15362" width="3" style="169" customWidth="1"/>
    <x:col min="15363" max="15363" width="5.109375" style="169" customWidth="1"/>
    <x:col min="15364" max="15364" width="3" style="169" customWidth="1"/>
    <x:col min="15365" max="15365" width="5.5546875" style="169" customWidth="1"/>
    <x:col min="15366" max="15366" width="3" style="169" customWidth="1"/>
    <x:col min="15367" max="15367" width="4.109375" style="169" customWidth="1"/>
    <x:col min="15368" max="15368" width="2.77734375" style="169" customWidth="1"/>
    <x:col min="15369" max="15369" width="5.77734375" style="169" customWidth="1"/>
    <x:col min="15370" max="15370" width="3.6640625" style="169" customWidth="1"/>
    <x:col min="15371" max="15371" width="2.77734375" style="169" customWidth="1"/>
    <x:col min="15372" max="15372" width="5.5546875" style="169" customWidth="1"/>
    <x:col min="15373" max="15375" width="3.33203125" style="169" customWidth="1"/>
    <x:col min="15376" max="15376" width="5" style="169" bestFit="1" customWidth="1"/>
    <x:col min="15377" max="15377" width="2.5546875" style="169" customWidth="1"/>
    <x:col min="15378" max="15378" width="3.21875" style="169" customWidth="1"/>
    <x:col min="15379" max="15379" width="3" style="169" customWidth="1"/>
    <x:col min="15380" max="15380" width="5.5546875" style="169" customWidth="1"/>
    <x:col min="15381" max="15381" width="3" style="169" customWidth="1"/>
    <x:col min="15382" max="15382" width="6" style="169" customWidth="1"/>
    <x:col min="15383" max="15383" width="3.33203125" style="169" customWidth="1"/>
    <x:col min="15384" max="15384" width="4.6640625" style="169" customWidth="1"/>
    <x:col min="15385" max="15385" width="3" style="169" customWidth="1"/>
    <x:col min="15386" max="15386" width="4" style="169" customWidth="1"/>
    <x:col min="15387" max="15387" width="3.33203125" style="169" customWidth="1"/>
    <x:col min="15388" max="15388" width="3.6640625" style="169" customWidth="1"/>
    <x:col min="15389" max="15389" width="3.5546875" style="169" customWidth="1"/>
    <x:col min="15390" max="15390" width="3.33203125" style="169" customWidth="1"/>
    <x:col min="15391" max="15391" width="3.77734375" style="169" customWidth="1"/>
    <x:col min="15392" max="15393" width="3.33203125" style="169" customWidth="1"/>
    <x:col min="15394" max="15395" width="2.5546875" style="169" customWidth="1"/>
    <x:col min="15396" max="15396" width="10.77734375" style="169" customWidth="1"/>
    <x:col min="15397" max="15397" width="3.5546875" style="169" customWidth="1"/>
    <x:col min="15398" max="15398" width="4.21875" style="169" customWidth="1"/>
    <x:col min="15399" max="15399" width="3.5546875" style="169" customWidth="1"/>
    <x:col min="15400" max="15400" width="4.88671875" style="169" customWidth="1"/>
    <x:col min="15401" max="15401" width="2.77734375" style="169" customWidth="1"/>
    <x:col min="15402" max="15402" width="3.33203125" style="169" customWidth="1"/>
    <x:col min="15403" max="15403" width="4.109375" style="169" customWidth="1"/>
    <x:col min="15404" max="15404" width="4.6640625" style="169" customWidth="1"/>
    <x:col min="15405" max="15405" width="3.44140625" style="169" customWidth="1"/>
    <x:col min="15406" max="15406" width="4.109375" style="169" customWidth="1"/>
    <x:col min="15407" max="15407" width="3.6640625" style="169" customWidth="1"/>
    <x:col min="15408" max="15408" width="3.77734375" style="169" customWidth="1"/>
    <x:col min="15409" max="15409" width="3.33203125" style="169" customWidth="1"/>
    <x:col min="15410" max="15410" width="4" style="169" customWidth="1"/>
    <x:col min="15411" max="15411" width="3.77734375" style="169" customWidth="1"/>
    <x:col min="15412" max="15412" width="3.109375" style="169" customWidth="1"/>
    <x:col min="15413" max="15414" width="3.77734375" style="169" customWidth="1"/>
    <x:col min="15415" max="15415" width="3.6640625" style="169" customWidth="1"/>
    <x:col min="15416" max="15416" width="3.5546875" style="169" customWidth="1"/>
    <x:col min="15417" max="15418" width="3.77734375" style="169" customWidth="1"/>
    <x:col min="15419" max="15419" width="3.21875" style="169" customWidth="1"/>
    <x:col min="15420" max="15420" width="3.33203125" style="169" customWidth="1"/>
    <x:col min="15421" max="15421" width="2.6640625" style="169" customWidth="1"/>
    <x:col min="15422" max="15422" width="6.44140625" style="169" customWidth="1"/>
    <x:col min="15423" max="15423" width="2.6640625" style="169" customWidth="1"/>
    <x:col min="15424" max="15424" width="6.44140625" style="169" customWidth="1"/>
    <x:col min="15425" max="15425" width="2.6640625" style="169" customWidth="1"/>
    <x:col min="15426" max="15426" width="6.44140625" style="169" customWidth="1"/>
    <x:col min="15427" max="15427" width="2.6640625" style="169" customWidth="1"/>
    <x:col min="15428" max="15428" width="6.44140625" style="169" customWidth="1"/>
    <x:col min="15429" max="15429" width="10.77734375" style="169" customWidth="1"/>
    <x:col min="15430" max="15430" width="4.21875" style="169" customWidth="1"/>
    <x:col min="15431" max="15431" width="3" style="169" customWidth="1"/>
    <x:col min="15432" max="15433" width="3.21875" style="169" customWidth="1"/>
    <x:col min="15434" max="15434" width="3.109375" style="169" customWidth="1"/>
    <x:col min="15435" max="15435" width="4.44140625" style="169" customWidth="1"/>
    <x:col min="15436" max="15436" width="5.109375" style="169" customWidth="1"/>
    <x:col min="15437" max="15437" width="5.44140625" style="169" customWidth="1"/>
    <x:col min="15438" max="15438" width="3.88671875" style="169" customWidth="1"/>
    <x:col min="15439" max="15439" width="6.88671875" style="169" customWidth="1"/>
    <x:col min="15440" max="15440" width="4.44140625" style="169" customWidth="1"/>
    <x:col min="15441" max="15441" width="5.5546875" style="169" customWidth="1"/>
    <x:col min="15442" max="15442" width="4.33203125" style="169" customWidth="1"/>
    <x:col min="15443" max="15443" width="3.33203125" style="169" customWidth="1"/>
    <x:col min="15444" max="15444" width="6.6640625" style="169" customWidth="1"/>
    <x:col min="15445" max="15445" width="4.44140625" style="169" customWidth="1"/>
    <x:col min="15446" max="15447" width="4.5546875" style="169" customWidth="1"/>
    <x:col min="15448" max="15448" width="4.44140625" style="169" customWidth="1"/>
    <x:col min="15449" max="15450" width="4.33203125" style="169" customWidth="1"/>
    <x:col min="15451" max="15451" width="3.33203125" style="169" customWidth="1"/>
    <x:col min="15452" max="15453" width="3.77734375" style="169" customWidth="1"/>
    <x:col min="15454" max="15454" width="6.21875" style="169" customWidth="1"/>
    <x:col min="15455" max="15455" width="3.6640625" style="169" customWidth="1"/>
    <x:col min="15456" max="15456" width="6.6640625" style="169" customWidth="1"/>
    <x:col min="15457" max="15457" width="4.44140625" style="169" customWidth="1"/>
    <x:col min="15458" max="15458" width="10.77734375" style="169" customWidth="1"/>
    <x:col min="15459" max="15461" width="4.44140625" style="169" customWidth="1"/>
    <x:col min="15462" max="15462" width="3.33203125" style="169" customWidth="1"/>
    <x:col min="15463" max="15463" width="3.88671875" style="169" customWidth="1"/>
    <x:col min="15464" max="15464" width="4.21875" style="169" customWidth="1"/>
    <x:col min="15465" max="15465" width="7.21875" style="169" customWidth="1"/>
    <x:col min="15466" max="15466" width="4.21875" style="169" customWidth="1"/>
    <x:col min="15467" max="15467" width="4.5546875" style="169" customWidth="1"/>
    <x:col min="15468" max="15469" width="4.77734375" style="169" customWidth="1"/>
    <x:col min="15470" max="15470" width="4.109375" style="169" customWidth="1"/>
    <x:col min="15471" max="15471" width="5" style="169" customWidth="1"/>
    <x:col min="15472" max="15616" width="8.88671875" style="169"/>
    <x:col min="15617" max="15617" width="10.77734375" style="169" customWidth="1"/>
    <x:col min="15618" max="15618" width="3" style="169" customWidth="1"/>
    <x:col min="15619" max="15619" width="5.109375" style="169" customWidth="1"/>
    <x:col min="15620" max="15620" width="3" style="169" customWidth="1"/>
    <x:col min="15621" max="15621" width="5.5546875" style="169" customWidth="1"/>
    <x:col min="15622" max="15622" width="3" style="169" customWidth="1"/>
    <x:col min="15623" max="15623" width="4.109375" style="169" customWidth="1"/>
    <x:col min="15624" max="15624" width="2.77734375" style="169" customWidth="1"/>
    <x:col min="15625" max="15625" width="5.77734375" style="169" customWidth="1"/>
    <x:col min="15626" max="15626" width="3.6640625" style="169" customWidth="1"/>
    <x:col min="15627" max="15627" width="2.77734375" style="169" customWidth="1"/>
    <x:col min="15628" max="15628" width="5.5546875" style="169" customWidth="1"/>
    <x:col min="15629" max="15631" width="3.33203125" style="169" customWidth="1"/>
    <x:col min="15632" max="15632" width="5" style="169" bestFit="1" customWidth="1"/>
    <x:col min="15633" max="15633" width="2.5546875" style="169" customWidth="1"/>
    <x:col min="15634" max="15634" width="3.21875" style="169" customWidth="1"/>
    <x:col min="15635" max="15635" width="3" style="169" customWidth="1"/>
    <x:col min="15636" max="15636" width="5.5546875" style="169" customWidth="1"/>
    <x:col min="15637" max="15637" width="3" style="169" customWidth="1"/>
    <x:col min="15638" max="15638" width="6" style="169" customWidth="1"/>
    <x:col min="15639" max="15639" width="3.33203125" style="169" customWidth="1"/>
    <x:col min="15640" max="15640" width="4.6640625" style="169" customWidth="1"/>
    <x:col min="15641" max="15641" width="3" style="169" customWidth="1"/>
    <x:col min="15642" max="15642" width="4" style="169" customWidth="1"/>
    <x:col min="15643" max="15643" width="3.33203125" style="169" customWidth="1"/>
    <x:col min="15644" max="15644" width="3.6640625" style="169" customWidth="1"/>
    <x:col min="15645" max="15645" width="3.5546875" style="169" customWidth="1"/>
    <x:col min="15646" max="15646" width="3.33203125" style="169" customWidth="1"/>
    <x:col min="15647" max="15647" width="3.77734375" style="169" customWidth="1"/>
    <x:col min="15648" max="15649" width="3.33203125" style="169" customWidth="1"/>
    <x:col min="15650" max="15651" width="2.5546875" style="169" customWidth="1"/>
    <x:col min="15652" max="15652" width="10.77734375" style="169" customWidth="1"/>
    <x:col min="15653" max="15653" width="3.5546875" style="169" customWidth="1"/>
    <x:col min="15654" max="15654" width="4.21875" style="169" customWidth="1"/>
    <x:col min="15655" max="15655" width="3.5546875" style="169" customWidth="1"/>
    <x:col min="15656" max="15656" width="4.88671875" style="169" customWidth="1"/>
    <x:col min="15657" max="15657" width="2.77734375" style="169" customWidth="1"/>
    <x:col min="15658" max="15658" width="3.33203125" style="169" customWidth="1"/>
    <x:col min="15659" max="15659" width="4.109375" style="169" customWidth="1"/>
    <x:col min="15660" max="15660" width="4.6640625" style="169" customWidth="1"/>
    <x:col min="15661" max="15661" width="3.44140625" style="169" customWidth="1"/>
    <x:col min="15662" max="15662" width="4.109375" style="169" customWidth="1"/>
    <x:col min="15663" max="15663" width="3.6640625" style="169" customWidth="1"/>
    <x:col min="15664" max="15664" width="3.77734375" style="169" customWidth="1"/>
    <x:col min="15665" max="15665" width="3.33203125" style="169" customWidth="1"/>
    <x:col min="15666" max="15666" width="4" style="169" customWidth="1"/>
    <x:col min="15667" max="15667" width="3.77734375" style="169" customWidth="1"/>
    <x:col min="15668" max="15668" width="3.109375" style="169" customWidth="1"/>
    <x:col min="15669" max="15670" width="3.77734375" style="169" customWidth="1"/>
    <x:col min="15671" max="15671" width="3.6640625" style="169" customWidth="1"/>
    <x:col min="15672" max="15672" width="3.5546875" style="169" customWidth="1"/>
    <x:col min="15673" max="15674" width="3.77734375" style="169" customWidth="1"/>
    <x:col min="15675" max="15675" width="3.21875" style="169" customWidth="1"/>
    <x:col min="15676" max="15676" width="3.33203125" style="169" customWidth="1"/>
    <x:col min="15677" max="15677" width="2.6640625" style="169" customWidth="1"/>
    <x:col min="15678" max="15678" width="6.44140625" style="169" customWidth="1"/>
    <x:col min="15679" max="15679" width="2.6640625" style="169" customWidth="1"/>
    <x:col min="15680" max="15680" width="6.44140625" style="169" customWidth="1"/>
    <x:col min="15681" max="15681" width="2.6640625" style="169" customWidth="1"/>
    <x:col min="15682" max="15682" width="6.44140625" style="169" customWidth="1"/>
    <x:col min="15683" max="15683" width="2.6640625" style="169" customWidth="1"/>
    <x:col min="15684" max="15684" width="6.44140625" style="169" customWidth="1"/>
    <x:col min="15685" max="15685" width="10.77734375" style="169" customWidth="1"/>
    <x:col min="15686" max="15686" width="4.21875" style="169" customWidth="1"/>
    <x:col min="15687" max="15687" width="3" style="169" customWidth="1"/>
    <x:col min="15688" max="15689" width="3.21875" style="169" customWidth="1"/>
    <x:col min="15690" max="15690" width="3.109375" style="169" customWidth="1"/>
    <x:col min="15691" max="15691" width="4.44140625" style="169" customWidth="1"/>
    <x:col min="15692" max="15692" width="5.109375" style="169" customWidth="1"/>
    <x:col min="15693" max="15693" width="5.44140625" style="169" customWidth="1"/>
    <x:col min="15694" max="15694" width="3.88671875" style="169" customWidth="1"/>
    <x:col min="15695" max="15695" width="6.88671875" style="169" customWidth="1"/>
    <x:col min="15696" max="15696" width="4.44140625" style="169" customWidth="1"/>
    <x:col min="15697" max="15697" width="5.5546875" style="169" customWidth="1"/>
    <x:col min="15698" max="15698" width="4.33203125" style="169" customWidth="1"/>
    <x:col min="15699" max="15699" width="3.33203125" style="169" customWidth="1"/>
    <x:col min="15700" max="15700" width="6.6640625" style="169" customWidth="1"/>
    <x:col min="15701" max="15701" width="4.44140625" style="169" customWidth="1"/>
    <x:col min="15702" max="15703" width="4.5546875" style="169" customWidth="1"/>
    <x:col min="15704" max="15704" width="4.44140625" style="169" customWidth="1"/>
    <x:col min="15705" max="15706" width="4.33203125" style="169" customWidth="1"/>
    <x:col min="15707" max="15707" width="3.33203125" style="169" customWidth="1"/>
    <x:col min="15708" max="15709" width="3.77734375" style="169" customWidth="1"/>
    <x:col min="15710" max="15710" width="6.21875" style="169" customWidth="1"/>
    <x:col min="15711" max="15711" width="3.6640625" style="169" customWidth="1"/>
    <x:col min="15712" max="15712" width="6.6640625" style="169" customWidth="1"/>
    <x:col min="15713" max="15713" width="4.44140625" style="169" customWidth="1"/>
    <x:col min="15714" max="15714" width="10.77734375" style="169" customWidth="1"/>
    <x:col min="15715" max="15717" width="4.44140625" style="169" customWidth="1"/>
    <x:col min="15718" max="15718" width="3.33203125" style="169" customWidth="1"/>
    <x:col min="15719" max="15719" width="3.88671875" style="169" customWidth="1"/>
    <x:col min="15720" max="15720" width="4.21875" style="169" customWidth="1"/>
    <x:col min="15721" max="15721" width="7.21875" style="169" customWidth="1"/>
    <x:col min="15722" max="15722" width="4.21875" style="169" customWidth="1"/>
    <x:col min="15723" max="15723" width="4.5546875" style="169" customWidth="1"/>
    <x:col min="15724" max="15725" width="4.77734375" style="169" customWidth="1"/>
    <x:col min="15726" max="15726" width="4.109375" style="169" customWidth="1"/>
    <x:col min="15727" max="15727" width="5" style="169" customWidth="1"/>
    <x:col min="15728" max="15872" width="8.88671875" style="169"/>
    <x:col min="15873" max="15873" width="10.77734375" style="169" customWidth="1"/>
    <x:col min="15874" max="15874" width="3" style="169" customWidth="1"/>
    <x:col min="15875" max="15875" width="5.109375" style="169" customWidth="1"/>
    <x:col min="15876" max="15876" width="3" style="169" customWidth="1"/>
    <x:col min="15877" max="15877" width="5.5546875" style="169" customWidth="1"/>
    <x:col min="15878" max="15878" width="3" style="169" customWidth="1"/>
    <x:col min="15879" max="15879" width="4.109375" style="169" customWidth="1"/>
    <x:col min="15880" max="15880" width="2.77734375" style="169" customWidth="1"/>
    <x:col min="15881" max="15881" width="5.77734375" style="169" customWidth="1"/>
    <x:col min="15882" max="15882" width="3.6640625" style="169" customWidth="1"/>
    <x:col min="15883" max="15883" width="2.77734375" style="169" customWidth="1"/>
    <x:col min="15884" max="15884" width="5.5546875" style="169" customWidth="1"/>
    <x:col min="15885" max="15887" width="3.33203125" style="169" customWidth="1"/>
    <x:col min="15888" max="15888" width="5" style="169" bestFit="1" customWidth="1"/>
    <x:col min="15889" max="15889" width="2.5546875" style="169" customWidth="1"/>
    <x:col min="15890" max="15890" width="3.21875" style="169" customWidth="1"/>
    <x:col min="15891" max="15891" width="3" style="169" customWidth="1"/>
    <x:col min="15892" max="15892" width="5.5546875" style="169" customWidth="1"/>
    <x:col min="15893" max="15893" width="3" style="169" customWidth="1"/>
    <x:col min="15894" max="15894" width="6" style="169" customWidth="1"/>
    <x:col min="15895" max="15895" width="3.33203125" style="169" customWidth="1"/>
    <x:col min="15896" max="15896" width="4.6640625" style="169" customWidth="1"/>
    <x:col min="15897" max="15897" width="3" style="169" customWidth="1"/>
    <x:col min="15898" max="15898" width="4" style="169" customWidth="1"/>
    <x:col min="15899" max="15899" width="3.33203125" style="169" customWidth="1"/>
    <x:col min="15900" max="15900" width="3.6640625" style="169" customWidth="1"/>
    <x:col min="15901" max="15901" width="3.5546875" style="169" customWidth="1"/>
    <x:col min="15902" max="15902" width="3.33203125" style="169" customWidth="1"/>
    <x:col min="15903" max="15903" width="3.77734375" style="169" customWidth="1"/>
    <x:col min="15904" max="15905" width="3.33203125" style="169" customWidth="1"/>
    <x:col min="15906" max="15907" width="2.5546875" style="169" customWidth="1"/>
    <x:col min="15908" max="15908" width="10.77734375" style="169" customWidth="1"/>
    <x:col min="15909" max="15909" width="3.5546875" style="169" customWidth="1"/>
    <x:col min="15910" max="15910" width="4.21875" style="169" customWidth="1"/>
    <x:col min="15911" max="15911" width="3.5546875" style="169" customWidth="1"/>
    <x:col min="15912" max="15912" width="4.88671875" style="169" customWidth="1"/>
    <x:col min="15913" max="15913" width="2.77734375" style="169" customWidth="1"/>
    <x:col min="15914" max="15914" width="3.33203125" style="169" customWidth="1"/>
    <x:col min="15915" max="15915" width="4.109375" style="169" customWidth="1"/>
    <x:col min="15916" max="15916" width="4.6640625" style="169" customWidth="1"/>
    <x:col min="15917" max="15917" width="3.44140625" style="169" customWidth="1"/>
    <x:col min="15918" max="15918" width="4.109375" style="169" customWidth="1"/>
    <x:col min="15919" max="15919" width="3.6640625" style="169" customWidth="1"/>
    <x:col min="15920" max="15920" width="3.77734375" style="169" customWidth="1"/>
    <x:col min="15921" max="15921" width="3.33203125" style="169" customWidth="1"/>
    <x:col min="15922" max="15922" width="4" style="169" customWidth="1"/>
    <x:col min="15923" max="15923" width="3.77734375" style="169" customWidth="1"/>
    <x:col min="15924" max="15924" width="3.109375" style="169" customWidth="1"/>
    <x:col min="15925" max="15926" width="3.77734375" style="169" customWidth="1"/>
    <x:col min="15927" max="15927" width="3.6640625" style="169" customWidth="1"/>
    <x:col min="15928" max="15928" width="3.5546875" style="169" customWidth="1"/>
    <x:col min="15929" max="15930" width="3.77734375" style="169" customWidth="1"/>
    <x:col min="15931" max="15931" width="3.21875" style="169" customWidth="1"/>
    <x:col min="15932" max="15932" width="3.33203125" style="169" customWidth="1"/>
    <x:col min="15933" max="15933" width="2.6640625" style="169" customWidth="1"/>
    <x:col min="15934" max="15934" width="6.44140625" style="169" customWidth="1"/>
    <x:col min="15935" max="15935" width="2.6640625" style="169" customWidth="1"/>
    <x:col min="15936" max="15936" width="6.44140625" style="169" customWidth="1"/>
    <x:col min="15937" max="15937" width="2.6640625" style="169" customWidth="1"/>
    <x:col min="15938" max="15938" width="6.44140625" style="169" customWidth="1"/>
    <x:col min="15939" max="15939" width="2.6640625" style="169" customWidth="1"/>
    <x:col min="15940" max="15940" width="6.44140625" style="169" customWidth="1"/>
    <x:col min="15941" max="15941" width="10.77734375" style="169" customWidth="1"/>
    <x:col min="15942" max="15942" width="4.21875" style="169" customWidth="1"/>
    <x:col min="15943" max="15943" width="3" style="169" customWidth="1"/>
    <x:col min="15944" max="15945" width="3.21875" style="169" customWidth="1"/>
    <x:col min="15946" max="15946" width="3.109375" style="169" customWidth="1"/>
    <x:col min="15947" max="15947" width="4.44140625" style="169" customWidth="1"/>
    <x:col min="15948" max="15948" width="5.109375" style="169" customWidth="1"/>
    <x:col min="15949" max="15949" width="5.44140625" style="169" customWidth="1"/>
    <x:col min="15950" max="15950" width="3.88671875" style="169" customWidth="1"/>
    <x:col min="15951" max="15951" width="6.88671875" style="169" customWidth="1"/>
    <x:col min="15952" max="15952" width="4.44140625" style="169" customWidth="1"/>
    <x:col min="15953" max="15953" width="5.5546875" style="169" customWidth="1"/>
    <x:col min="15954" max="15954" width="4.33203125" style="169" customWidth="1"/>
    <x:col min="15955" max="15955" width="3.33203125" style="169" customWidth="1"/>
    <x:col min="15956" max="15956" width="6.6640625" style="169" customWidth="1"/>
    <x:col min="15957" max="15957" width="4.44140625" style="169" customWidth="1"/>
    <x:col min="15958" max="15959" width="4.5546875" style="169" customWidth="1"/>
    <x:col min="15960" max="15960" width="4.44140625" style="169" customWidth="1"/>
    <x:col min="15961" max="15962" width="4.33203125" style="169" customWidth="1"/>
    <x:col min="15963" max="15963" width="3.33203125" style="169" customWidth="1"/>
    <x:col min="15964" max="15965" width="3.77734375" style="169" customWidth="1"/>
    <x:col min="15966" max="15966" width="6.21875" style="169" customWidth="1"/>
    <x:col min="15967" max="15967" width="3.6640625" style="169" customWidth="1"/>
    <x:col min="15968" max="15968" width="6.6640625" style="169" customWidth="1"/>
    <x:col min="15969" max="15969" width="4.44140625" style="169" customWidth="1"/>
    <x:col min="15970" max="15970" width="10.77734375" style="169" customWidth="1"/>
    <x:col min="15971" max="15973" width="4.44140625" style="169" customWidth="1"/>
    <x:col min="15974" max="15974" width="3.33203125" style="169" customWidth="1"/>
    <x:col min="15975" max="15975" width="3.88671875" style="169" customWidth="1"/>
    <x:col min="15976" max="15976" width="4.21875" style="169" customWidth="1"/>
    <x:col min="15977" max="15977" width="7.21875" style="169" customWidth="1"/>
    <x:col min="15978" max="15978" width="4.21875" style="169" customWidth="1"/>
    <x:col min="15979" max="15979" width="4.5546875" style="169" customWidth="1"/>
    <x:col min="15980" max="15981" width="4.77734375" style="169" customWidth="1"/>
    <x:col min="15982" max="15982" width="4.109375" style="169" customWidth="1"/>
    <x:col min="15983" max="15983" width="5" style="169" customWidth="1"/>
    <x:col min="15984" max="16128" width="8.88671875" style="169"/>
    <x:col min="16129" max="16129" width="10.77734375" style="169" customWidth="1"/>
    <x:col min="16130" max="16130" width="3" style="169" customWidth="1"/>
    <x:col min="16131" max="16131" width="5.109375" style="169" customWidth="1"/>
    <x:col min="16132" max="16132" width="3" style="169" customWidth="1"/>
    <x:col min="16133" max="16133" width="5.5546875" style="169" customWidth="1"/>
    <x:col min="16134" max="16134" width="3" style="169" customWidth="1"/>
    <x:col min="16135" max="16135" width="4.109375" style="169" customWidth="1"/>
    <x:col min="16136" max="16136" width="2.77734375" style="169" customWidth="1"/>
    <x:col min="16137" max="16137" width="5.77734375" style="169" customWidth="1"/>
    <x:col min="16138" max="16138" width="3.6640625" style="169" customWidth="1"/>
    <x:col min="16139" max="16139" width="2.77734375" style="169" customWidth="1"/>
    <x:col min="16140" max="16140" width="5.5546875" style="169" customWidth="1"/>
    <x:col min="16141" max="16143" width="3.33203125" style="169" customWidth="1"/>
    <x:col min="16144" max="16144" width="5" style="169" bestFit="1" customWidth="1"/>
    <x:col min="16145" max="16145" width="2.5546875" style="169" customWidth="1"/>
    <x:col min="16146" max="16146" width="3.21875" style="169" customWidth="1"/>
    <x:col min="16147" max="16147" width="3" style="169" customWidth="1"/>
    <x:col min="16148" max="16148" width="5.5546875" style="169" customWidth="1"/>
    <x:col min="16149" max="16149" width="3" style="169" customWidth="1"/>
    <x:col min="16150" max="16150" width="6" style="169" customWidth="1"/>
    <x:col min="16151" max="16151" width="3.33203125" style="169" customWidth="1"/>
    <x:col min="16152" max="16152" width="4.6640625" style="169" customWidth="1"/>
    <x:col min="16153" max="16153" width="3" style="169" customWidth="1"/>
    <x:col min="16154" max="16154" width="4" style="169" customWidth="1"/>
    <x:col min="16155" max="16155" width="3.33203125" style="169" customWidth="1"/>
    <x:col min="16156" max="16156" width="3.6640625" style="169" customWidth="1"/>
    <x:col min="16157" max="16157" width="3.5546875" style="169" customWidth="1"/>
    <x:col min="16158" max="16158" width="3.33203125" style="169" customWidth="1"/>
    <x:col min="16159" max="16159" width="3.77734375" style="169" customWidth="1"/>
    <x:col min="16160" max="16161" width="3.33203125" style="169" customWidth="1"/>
    <x:col min="16162" max="16163" width="2.5546875" style="169" customWidth="1"/>
    <x:col min="16164" max="16164" width="10.77734375" style="169" customWidth="1"/>
    <x:col min="16165" max="16165" width="3.5546875" style="169" customWidth="1"/>
    <x:col min="16166" max="16166" width="4.21875" style="169" customWidth="1"/>
    <x:col min="16167" max="16167" width="3.5546875" style="169" customWidth="1"/>
    <x:col min="16168" max="16168" width="4.88671875" style="169" customWidth="1"/>
    <x:col min="16169" max="16169" width="2.77734375" style="169" customWidth="1"/>
    <x:col min="16170" max="16170" width="3.33203125" style="169" customWidth="1"/>
    <x:col min="16171" max="16171" width="4.109375" style="169" customWidth="1"/>
    <x:col min="16172" max="16172" width="4.6640625" style="169" customWidth="1"/>
    <x:col min="16173" max="16173" width="3.44140625" style="169" customWidth="1"/>
    <x:col min="16174" max="16174" width="4.109375" style="169" customWidth="1"/>
    <x:col min="16175" max="16175" width="3.6640625" style="169" customWidth="1"/>
    <x:col min="16176" max="16176" width="3.77734375" style="169" customWidth="1"/>
    <x:col min="16177" max="16177" width="3.33203125" style="169" customWidth="1"/>
    <x:col min="16178" max="16178" width="4" style="169" customWidth="1"/>
    <x:col min="16179" max="16179" width="3.77734375" style="169" customWidth="1"/>
    <x:col min="16180" max="16180" width="3.109375" style="169" customWidth="1"/>
    <x:col min="16181" max="16182" width="3.77734375" style="169" customWidth="1"/>
    <x:col min="16183" max="16183" width="3.6640625" style="169" customWidth="1"/>
    <x:col min="16184" max="16184" width="3.5546875" style="169" customWidth="1"/>
    <x:col min="16185" max="16186" width="3.77734375" style="169" customWidth="1"/>
    <x:col min="16187" max="16187" width="3.21875" style="169" customWidth="1"/>
    <x:col min="16188" max="16188" width="3.33203125" style="169" customWidth="1"/>
    <x:col min="16189" max="16189" width="2.6640625" style="169" customWidth="1"/>
    <x:col min="16190" max="16190" width="6.44140625" style="169" customWidth="1"/>
    <x:col min="16191" max="16191" width="2.6640625" style="169" customWidth="1"/>
    <x:col min="16192" max="16192" width="6.44140625" style="169" customWidth="1"/>
    <x:col min="16193" max="16193" width="2.6640625" style="169" customWidth="1"/>
    <x:col min="16194" max="16194" width="6.44140625" style="169" customWidth="1"/>
    <x:col min="16195" max="16195" width="2.6640625" style="169" customWidth="1"/>
    <x:col min="16196" max="16196" width="6.44140625" style="169" customWidth="1"/>
    <x:col min="16197" max="16197" width="10.77734375" style="169" customWidth="1"/>
    <x:col min="16198" max="16198" width="4.21875" style="169" customWidth="1"/>
    <x:col min="16199" max="16199" width="3" style="169" customWidth="1"/>
    <x:col min="16200" max="16201" width="3.21875" style="169" customWidth="1"/>
    <x:col min="16202" max="16202" width="3.109375" style="169" customWidth="1"/>
    <x:col min="16203" max="16203" width="4.44140625" style="169" customWidth="1"/>
    <x:col min="16204" max="16204" width="5.109375" style="169" customWidth="1"/>
    <x:col min="16205" max="16205" width="5.44140625" style="169" customWidth="1"/>
    <x:col min="16206" max="16206" width="3.88671875" style="169" customWidth="1"/>
    <x:col min="16207" max="16207" width="6.88671875" style="169" customWidth="1"/>
    <x:col min="16208" max="16208" width="4.44140625" style="169" customWidth="1"/>
    <x:col min="16209" max="16209" width="5.5546875" style="169" customWidth="1"/>
    <x:col min="16210" max="16210" width="4.33203125" style="169" customWidth="1"/>
    <x:col min="16211" max="16211" width="3.33203125" style="169" customWidth="1"/>
    <x:col min="16212" max="16212" width="6.6640625" style="169" customWidth="1"/>
    <x:col min="16213" max="16213" width="4.44140625" style="169" customWidth="1"/>
    <x:col min="16214" max="16215" width="4.5546875" style="169" customWidth="1"/>
    <x:col min="16216" max="16216" width="4.44140625" style="169" customWidth="1"/>
    <x:col min="16217" max="16218" width="4.33203125" style="169" customWidth="1"/>
    <x:col min="16219" max="16219" width="3.33203125" style="169" customWidth="1"/>
    <x:col min="16220" max="16221" width="3.77734375" style="169" customWidth="1"/>
    <x:col min="16222" max="16222" width="6.21875" style="169" customWidth="1"/>
    <x:col min="16223" max="16223" width="3.6640625" style="169" customWidth="1"/>
    <x:col min="16224" max="16224" width="6.6640625" style="169" customWidth="1"/>
    <x:col min="16225" max="16225" width="4.44140625" style="169" customWidth="1"/>
    <x:col min="16226" max="16226" width="10.77734375" style="169" customWidth="1"/>
    <x:col min="16227" max="16229" width="4.44140625" style="169" customWidth="1"/>
    <x:col min="16230" max="16230" width="3.33203125" style="169" customWidth="1"/>
    <x:col min="16231" max="16231" width="3.88671875" style="169" customWidth="1"/>
    <x:col min="16232" max="16232" width="4.21875" style="169" customWidth="1"/>
    <x:col min="16233" max="16233" width="7.21875" style="169" customWidth="1"/>
    <x:col min="16234" max="16234" width="4.21875" style="169" customWidth="1"/>
    <x:col min="16235" max="16235" width="4.5546875" style="169" customWidth="1"/>
    <x:col min="16236" max="16237" width="4.77734375" style="169" customWidth="1"/>
    <x:col min="16238" max="16238" width="4.109375" style="169" customWidth="1"/>
    <x:col min="16239" max="16239" width="5" style="169" customWidth="1"/>
    <x:col min="16240" max="16384" width="8.88671875" style="169"/>
  </x:cols>
  <x:sheetData>
    <x:row r="1" spans="1:111" s="172" customFormat="1" ht="18" customHeight="1">
      <x:c r="A1" s="274" t="s">
        <x:v>647</x:v>
      </x:c>
      <x:c r="B1" s="274"/>
      <x:c r="C1" s="92"/>
      <x:c r="D1" s="274"/>
      <x:c r="E1" s="92"/>
      <x:c r="F1" s="274"/>
      <x:c r="G1" s="92"/>
      <x:c r="H1" s="274"/>
      <x:c r="I1" s="92"/>
      <x:c r="J1" s="274"/>
      <x:c r="K1" s="274"/>
      <x:c r="L1" s="92"/>
      <x:c r="M1" s="274"/>
      <x:c r="N1" s="274"/>
      <x:c r="O1" s="274"/>
      <x:c r="P1" s="274"/>
      <x:c r="Q1" s="171"/>
      <x:c r="R1" s="908"/>
      <x:c r="S1" s="171"/>
      <x:c r="T1" s="908"/>
      <x:c r="U1" s="171"/>
      <x:c r="V1" s="908"/>
      <x:c r="W1" s="171"/>
      <x:c r="X1" s="171"/>
      <x:c r="Y1" s="171"/>
      <x:c r="Z1" s="171"/>
      <x:c r="AA1" s="171"/>
      <x:c r="AB1" s="171"/>
      <x:c r="AC1" s="171"/>
      <x:c r="AD1" s="171"/>
      <x:c r="AE1" s="171"/>
      <x:c r="AF1" s="171"/>
      <x:c r="AG1" s="171"/>
      <x:c r="AH1" s="171"/>
      <x:c r="AI1" s="171"/>
      <x:c r="AJ1" s="171"/>
      <x:c r="AK1" s="171"/>
      <x:c r="AL1" s="171"/>
      <x:c r="AM1" s="171"/>
      <x:c r="AN1" s="908"/>
      <x:c r="AO1" s="171"/>
      <x:c r="AP1" s="171"/>
      <x:c r="AQ1" s="171"/>
      <x:c r="AR1" s="908"/>
      <x:c r="AS1" s="171"/>
      <x:c r="AT1" s="908"/>
      <x:c r="AU1" s="171"/>
      <x:c r="AV1" s="171"/>
      <x:c r="AW1" s="171"/>
      <x:c r="AX1" s="171"/>
      <x:c r="AY1" s="171"/>
      <x:c r="AZ1" s="171"/>
      <x:c r="BA1" s="908"/>
      <x:c r="BB1" s="171"/>
      <x:c r="BC1" s="171"/>
      <x:c r="BD1" s="171"/>
      <x:c r="BE1" s="171"/>
      <x:c r="BF1" s="171"/>
      <x:c r="BG1" s="171"/>
      <x:c r="BH1" s="171"/>
      <x:c r="BI1" s="171"/>
      <x:c r="BJ1" s="908"/>
      <x:c r="BK1" s="171"/>
      <x:c r="BL1" s="908"/>
      <x:c r="BM1" s="171"/>
      <x:c r="BN1" s="908"/>
      <x:c r="BO1" s="171"/>
      <x:c r="BP1" s="908"/>
      <x:c r="BQ1" s="171"/>
      <x:c r="BR1" s="171"/>
      <x:c r="BS1" s="171"/>
      <x:c r="BT1" s="171"/>
      <x:c r="BU1" s="171"/>
      <x:c r="BV1" s="171"/>
      <x:c r="BW1" s="171"/>
      <x:c r="BX1" s="171"/>
      <x:c r="BY1" s="908"/>
      <x:c r="BZ1" s="171"/>
      <x:c r="CA1" s="908"/>
      <x:c r="CB1" s="171"/>
      <x:c r="CC1" s="908"/>
      <x:c r="CD1" s="171"/>
      <x:c r="CE1" s="171"/>
      <x:c r="CF1" s="908"/>
      <x:c r="CG1" s="171"/>
      <x:c r="CH1" s="171"/>
      <x:c r="CI1" s="171"/>
      <x:c r="CJ1" s="171"/>
      <x:c r="CK1" s="171"/>
      <x:c r="CL1" s="171"/>
      <x:c r="CM1" s="171"/>
      <x:c r="CN1" s="171"/>
      <x:c r="CO1" s="171"/>
      <x:c r="CP1" s="908"/>
      <x:c r="CQ1" s="171"/>
      <x:c r="CR1" s="908"/>
      <x:c r="CS1" s="171"/>
      <x:c r="CT1" s="171"/>
      <x:c r="CU1" s="171"/>
      <x:c r="CV1" s="171"/>
      <x:c r="CW1" s="171"/>
      <x:c r="CX1" s="171"/>
      <x:c r="CY1" s="171"/>
      <x:c r="CZ1" s="171"/>
      <x:c r="DA1" s="908"/>
      <x:c r="DB1" s="171"/>
      <x:c r="DC1" s="908"/>
      <x:c r="DD1" s="171"/>
      <x:c r="DE1" s="908"/>
      <x:c r="DF1" s="171"/>
      <x:c r="DG1" s="908"/>
    </x:row>
    <x:row r="2" spans="1:111" s="172" customFormat="1" ht="18" customHeight="1">
      <x:c r="A2" s="354" t="s">
        <x:v>2822</x:v>
      </x:c>
      <x:c r="B2" s="274"/>
      <x:c r="C2" s="92"/>
      <x:c r="D2" s="274"/>
      <x:c r="E2" s="92"/>
      <x:c r="F2" s="274"/>
      <x:c r="G2" s="92"/>
      <x:c r="H2" s="274"/>
      <x:c r="I2" s="92"/>
      <x:c r="J2" s="274"/>
      <x:c r="K2" s="274"/>
      <x:c r="L2" s="92"/>
      <x:c r="M2" s="274"/>
      <x:c r="N2" s="274"/>
      <x:c r="O2" s="274"/>
      <x:c r="P2" s="274"/>
      <x:c r="Q2" s="171"/>
      <x:c r="R2" s="908"/>
      <x:c r="S2" s="171"/>
      <x:c r="T2" s="908"/>
      <x:c r="U2" s="171"/>
      <x:c r="V2" s="908"/>
      <x:c r="W2" s="171"/>
      <x:c r="X2" s="171"/>
      <x:c r="Y2" s="171"/>
      <x:c r="Z2" s="171"/>
      <x:c r="AA2" s="171"/>
      <x:c r="AB2" s="171"/>
      <x:c r="AC2" s="171"/>
      <x:c r="AD2" s="171"/>
      <x:c r="AE2" s="171"/>
      <x:c r="AF2" s="171"/>
      <x:c r="AG2" s="171"/>
      <x:c r="AH2" s="171"/>
      <x:c r="AI2" s="171"/>
      <x:c r="AJ2" s="171"/>
      <x:c r="AK2" s="274"/>
      <x:c r="AL2" s="274" t="s">
        <x:v>2978</x:v>
      </x:c>
      <x:c r="AM2" s="171"/>
      <x:c r="AN2" s="908"/>
      <x:c r="AO2" s="171"/>
      <x:c r="AP2" s="171"/>
      <x:c r="AQ2" s="171"/>
      <x:c r="AR2" s="908"/>
      <x:c r="AS2" s="171"/>
      <x:c r="AT2" s="908"/>
      <x:c r="AU2" s="171"/>
      <x:c r="AV2" s="171"/>
      <x:c r="AW2" s="171"/>
      <x:c r="AX2" s="171"/>
      <x:c r="AY2" s="171"/>
      <x:c r="AZ2" s="171"/>
      <x:c r="BA2" s="908"/>
      <x:c r="BB2" s="171"/>
      <x:c r="BC2" s="171"/>
      <x:c r="BD2" s="171"/>
      <x:c r="BE2" s="171"/>
      <x:c r="BF2" s="171"/>
      <x:c r="BG2" s="171"/>
      <x:c r="BH2" s="171"/>
      <x:c r="BI2" s="171"/>
      <x:c r="BJ2" s="908"/>
      <x:c r="BK2" s="171"/>
      <x:c r="BL2" s="908"/>
      <x:c r="BM2" s="171"/>
      <x:c r="BN2" s="908"/>
      <x:c r="BO2" s="171"/>
      <x:c r="BP2" s="908"/>
      <x:c r="BQ2" s="171"/>
      <x:c r="BR2" s="171"/>
      <x:c r="BS2" s="171"/>
      <x:c r="BT2" s="171"/>
      <x:c r="BU2" s="274"/>
      <x:c r="BV2" s="173" t="s">
        <x:v>2991</x:v>
      </x:c>
      <x:c r="BW2" s="171"/>
      <x:c r="BX2" s="171"/>
      <x:c r="BY2" s="908"/>
      <x:c r="BZ2" s="171"/>
      <x:c r="CA2" s="908"/>
      <x:c r="CB2" s="171"/>
      <x:c r="CC2" s="908"/>
      <x:c r="CD2" s="171"/>
      <x:c r="CE2" s="171"/>
      <x:c r="CF2" s="908"/>
      <x:c r="CG2" s="171"/>
      <x:c r="CH2" s="171"/>
      <x:c r="CI2" s="171"/>
      <x:c r="CJ2" s="171"/>
      <x:c r="CK2" s="171"/>
      <x:c r="CL2" s="171"/>
      <x:c r="CM2" s="171"/>
      <x:c r="CN2" s="171"/>
      <x:c r="CO2" s="171"/>
      <x:c r="CP2" s="908"/>
      <x:c r="CQ2" s="171"/>
      <x:c r="CR2" s="908"/>
      <x:c r="CS2" s="274"/>
      <x:c r="CT2" s="171"/>
      <x:c r="CU2" s="171"/>
      <x:c r="CV2" s="171"/>
      <x:c r="CW2" s="171"/>
      <x:c r="CX2" s="171"/>
      <x:c r="CY2" s="274" t="s">
        <x:v>461</x:v>
      </x:c>
      <x:c r="CZ2" s="171"/>
      <x:c r="DA2" s="908"/>
      <x:c r="DB2" s="171"/>
      <x:c r="DC2" s="908"/>
      <x:c r="DD2" s="171"/>
      <x:c r="DE2" s="908"/>
      <x:c r="DF2" s="171"/>
      <x:c r="DG2" s="908"/>
    </x:row>
    <x:row r="3" spans="1:111" s="170" customFormat="1" ht="30" customHeight="1">
      <x:c r="A3" s="986" t="s">
        <x:v>2745</x:v>
      </x:c>
      <x:c r="B3" s="937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8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8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8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0" customFormat="1" ht="30" customHeight="1">
      <x:c r="A4" s="987"/>
      <x:c r="B4" s="938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8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8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8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0" customFormat="1" ht="30" customHeight="1">
      <x:c r="A5" s="988"/>
      <x:c r="B5" s="276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88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88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88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70" customFormat="1" ht="30" customHeight="1">
      <x:c r="A6" s="155" t="s">
        <x:v>2513</x:v>
      </x:c>
      <x:c r="B6" s="348">
        <x:f t="shared" ref="B6:AK6" si="0">SUM(B7,B11,B66)</x:f>
        <x:v>21</x:v>
      </x:c>
      <x:c r="C6" s="347">
        <x:f t="shared" si="0"/>
        <x:v>12374.17</x:v>
      </x:c>
      <x:c r="D6" s="348">
        <x:f t="shared" si="0"/>
        <x:v>8</x:v>
      </x:c>
      <x:c r="E6" s="347">
        <x:f t="shared" si="0"/>
        <x:v>12453.52</x:v>
      </x:c>
      <x:c r="F6" s="348">
        <x:f t="shared" si="0"/>
        <x:v>17</x:v>
      </x:c>
      <x:c r="G6" s="347">
        <x:f t="shared" si="0"/>
        <x:v>17.937000000000001</x:v>
      </x:c>
      <x:c r="H6" s="348">
        <x:f t="shared" si="0"/>
        <x:v>0</x:v>
      </x:c>
      <x:c r="I6" s="347">
        <x:f t="shared" si="0"/>
        <x:v>0</x:v>
      </x:c>
      <x:c r="J6" s="348">
        <x:f t="shared" si="0"/>
        <x:v>69</x:v>
      </x:c>
      <x:c r="K6" s="348">
        <x:f t="shared" si="0"/>
        <x:v>6</x:v>
      </x:c>
      <x:c r="L6" s="347">
        <x:f t="shared" si="0"/>
        <x:v>349.89999999999998</x:v>
      </x:c>
      <x:c r="M6" s="348">
        <x:f t="shared" si="0"/>
        <x:v>7</x:v>
      </x:c>
      <x:c r="N6" s="348">
        <x:f t="shared" si="0"/>
        <x:v>21</x:v>
      </x:c>
      <x:c r="O6" s="348">
        <x:f t="shared" si="0"/>
        <x:v>10</x:v>
      </x:c>
      <x:c r="P6" s="348">
        <x:f t="shared" si="0"/>
        <x:v>24</x:v>
      </x:c>
      <x:c r="Q6" s="348">
        <x:f t="shared" si="0"/>
        <x:v>0</x:v>
      </x:c>
      <x:c r="R6" s="347">
        <x:f t="shared" si="0"/>
        <x:v>0</x:v>
      </x:c>
      <x:c r="S6" s="348">
        <x:f t="shared" si="0"/>
        <x:v>51</x:v>
      </x:c>
      <x:c r="T6" s="347">
        <x:f t="shared" si="0"/>
        <x:v>458</x:v>
      </x:c>
      <x:c r="U6" s="348">
        <x:f t="shared" si="0"/>
        <x:v>7</x:v>
      </x:c>
      <x:c r="V6" s="347">
        <x:f t="shared" si="0"/>
        <x:v>464.49999999999994</x:v>
      </x:c>
      <x:c r="W6" s="348">
        <x:f t="shared" si="0"/>
        <x:v>10</x:v>
      </x:c>
      <x:c r="X6" s="348">
        <x:f t="shared" si="0"/>
        <x:v>1002</x:v>
      </x:c>
      <x:c r="Y6" s="348">
        <x:f t="shared" si="0"/>
        <x:v>52</x:v>
      </x:c>
      <x:c r="Z6" s="348">
        <x:f t="shared" si="0"/>
        <x:v>98</x:v>
      </x:c>
      <x:c r="AA6" s="348">
        <x:f t="shared" si="0"/>
        <x:v>22</x:v>
      </x:c>
      <x:c r="AB6" s="348">
        <x:f t="shared" si="0"/>
        <x:v>0</x:v>
      </x:c>
      <x:c r="AC6" s="348">
        <x:f t="shared" si="0"/>
        <x:v>11</x:v>
      </x:c>
      <x:c r="AD6" s="348">
        <x:f t="shared" si="0"/>
        <x:v>12</x:v>
      </x:c>
      <x:c r="AE6" s="348">
        <x:f t="shared" si="0"/>
        <x:v>0</x:v>
      </x:c>
      <x:c r="AF6" s="348">
        <x:f t="shared" si="0"/>
        <x:v>0</x:v>
      </x:c>
      <x:c r="AG6" s="348">
        <x:f t="shared" si="0"/>
        <x:v>43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42</x:v>
      </x:c>
      <x:c r="AK6" s="348">
        <x:f t="shared" si="0"/>
        <x:v>69</x:v>
      </x:c>
      <x:c r="AL6" s="155" t="s">
        <x:v>2513</x:v>
      </x:c>
      <x:c r="AM6" s="348">
        <x:f t="shared" ref="AM6:BU6" si="1">SUM(AM7,AM11,AM66)</x:f>
        <x:v>12</x:v>
      </x:c>
      <x:c r="AN6" s="347">
        <x:f t="shared" si="1"/>
        <x:v>3600</x:v>
      </x:c>
      <x:c r="AO6" s="348">
        <x:f t="shared" si="1"/>
        <x:v>2</x:v>
      </x:c>
      <x:c r="AP6" s="348">
        <x:f t="shared" si="1"/>
        <x:v>5</x:v>
      </x:c>
      <x:c r="AQ6" s="348">
        <x:f t="shared" si="1"/>
        <x:v>0</x:v>
      </x:c>
      <x:c r="AR6" s="347">
        <x:f t="shared" si="1"/>
        <x:v>0</x:v>
      </x:c>
      <x:c r="AS6" s="348">
        <x:f t="shared" si="1"/>
        <x:v>0</x:v>
      </x:c>
      <x:c r="AT6" s="347">
        <x:f t="shared" si="1"/>
        <x:v>0</x:v>
      </x:c>
      <x:c r="AU6" s="348">
        <x:f t="shared" si="1"/>
        <x:v>0</x:v>
      </x:c>
      <x:c r="AV6" s="348">
        <x:f t="shared" si="1"/>
        <x:v>0</x:v>
      </x:c>
      <x:c r="AW6" s="348">
        <x:f t="shared" si="1"/>
        <x:v>0</x:v>
      </x:c>
      <x:c r="AX6" s="348">
        <x:f t="shared" si="1"/>
        <x:v>9</x:v>
      </x:c>
      <x:c r="AY6" s="348">
        <x:f t="shared" si="1"/>
        <x:v>0</x:v>
      </x:c>
      <x:c r="AZ6" s="348">
        <x:f t="shared" si="1"/>
        <x:v>24</x:v>
      </x:c>
      <x:c r="BA6" s="347">
        <x:f t="shared" si="1"/>
        <x:v>47</x:v>
      </x:c>
      <x:c r="BB6" s="348">
        <x:f t="shared" si="1"/>
        <x:v>1</x:v>
      </x:c>
      <x:c r="BC6" s="348">
        <x:f t="shared" si="1"/>
        <x:v>75</x:v>
      </x:c>
      <x:c r="BD6" s="348">
        <x:f t="shared" si="1"/>
        <x:v>4</x:v>
      </x:c>
      <x:c r="BE6" s="348">
        <x:f t="shared" si="1"/>
        <x:v>685</x:v>
      </x:c>
      <x:c r="BF6" s="348">
        <x:f t="shared" si="1"/>
        <x:v>733</x:v>
      </x:c>
      <x:c r="BG6" s="348">
        <x:f t="shared" si="1"/>
        <x:v>6</x:v>
      </x:c>
      <x:c r="BH6" s="348">
        <x:f t="shared" si="1"/>
        <x:v>8</x:v>
      </x:c>
      <x:c r="BI6" s="348">
        <x:f t="shared" si="1"/>
        <x:v>0</x:v>
      </x:c>
      <x:c r="BJ6" s="347">
        <x:f t="shared" si="1"/>
        <x:v>0</x:v>
      </x:c>
      <x:c r="BK6" s="348">
        <x:f t="shared" si="1"/>
        <x:v>0</x:v>
      </x:c>
      <x:c r="BL6" s="347">
        <x:f t="shared" si="1"/>
        <x:v>0</x:v>
      </x:c>
      <x:c r="BM6" s="348">
        <x:f t="shared" si="1"/>
        <x:v>4</x:v>
      </x:c>
      <x:c r="BN6" s="347">
        <x:f t="shared" si="1"/>
        <x:v>5838.6499999999996</x:v>
      </x:c>
      <x:c r="BO6" s="348">
        <x:f t="shared" si="1"/>
        <x:v>1</x:v>
      </x:c>
      <x:c r="BP6" s="347">
        <x:f t="shared" si="1"/>
        <x:v>2929.6799999999998</x:v>
      </x:c>
      <x:c r="BQ6" s="348">
        <x:f t="shared" si="1"/>
        <x:v>3</x:v>
      </x:c>
      <x:c r="BR6" s="348">
        <x:f t="shared" si="1"/>
        <x:v>0</x:v>
      </x:c>
      <x:c r="BS6" s="348">
        <x:f t="shared" si="1"/>
        <x:v>2</x:v>
      </x:c>
      <x:c r="BT6" s="348">
        <x:f t="shared" si="1"/>
        <x:v>11</x:v>
      </x:c>
      <x:c r="BU6" s="348">
        <x:f t="shared" si="1"/>
        <x:v>11</x:v>
      </x:c>
      <x:c r="BV6" s="155" t="s">
        <x:v>2513</x:v>
      </x:c>
      <x:c r="BW6" s="348">
        <x:f t="shared" ref="BW6:CX6" si="2">SUM(BW7,BW11,BW66)</x:f>
        <x:v>1</x:v>
      </x:c>
      <x:c r="BX6" s="348">
        <x:f t="shared" si="2"/>
        <x:v>20</x:v>
      </x:c>
      <x:c r="BY6" s="347">
        <x:f t="shared" si="2"/>
        <x:v>759</x:v>
      </x:c>
      <x:c r="BZ6" s="348">
        <x:f t="shared" si="2"/>
        <x:v>0</x:v>
      </x:c>
      <x:c r="CA6" s="347">
        <x:f t="shared" si="2"/>
        <x:v>0</x:v>
      </x:c>
      <x:c r="CB6" s="348">
        <x:f t="shared" si="2"/>
        <x:v>0</x:v>
      </x:c>
      <x:c r="CC6" s="347">
        <x:f t="shared" si="2"/>
        <x:v>0</x:v>
      </x:c>
      <x:c r="CD6" s="348">
        <x:f t="shared" si="2"/>
        <x:v>0</x:v>
      </x:c>
      <x:c r="CE6" s="348">
        <x:f t="shared" si="2"/>
        <x:v>16</x:v>
      </x:c>
      <x:c r="CF6" s="347">
        <x:f t="shared" si="2"/>
        <x:v>590.30999999999995</x:v>
      </x:c>
      <x:c r="CG6" s="348">
        <x:f t="shared" si="2"/>
        <x:v>2</x:v>
      </x:c>
      <x:c r="CH6" s="348">
        <x:f t="shared" si="2"/>
        <x:v>4</x:v>
      </x:c>
      <x:c r="CI6" s="348">
        <x:f t="shared" si="2"/>
        <x:v>0</x:v>
      </x:c>
      <x:c r="CJ6" s="348">
        <x:f t="shared" si="2"/>
        <x:v>33</x:v>
      </x:c>
      <x:c r="CK6" s="348">
        <x:f t="shared" si="2"/>
        <x:v>1</x:v>
      </x:c>
      <x:c r="CL6" s="348">
        <x:f t="shared" si="2"/>
        <x:v>2</x:v>
      </x:c>
      <x:c r="CM6" s="348">
        <x:f t="shared" si="2"/>
        <x:v>0</x:v>
      </x:c>
      <x:c r="CN6" s="348">
        <x:f t="shared" si="2"/>
        <x:v>0</x:v>
      </x:c>
      <x:c r="CO6" s="348">
        <x:f t="shared" si="2"/>
        <x:v>5</x:v>
      </x:c>
      <x:c r="CP6" s="347">
        <x:f t="shared" si="2"/>
        <x:v>141.5</x:v>
      </x:c>
      <x:c r="CQ6" s="348">
        <x:f t="shared" si="2"/>
        <x:v>56</x:v>
      </x:c>
      <x:c r="CR6" s="347">
        <x:f t="shared" si="2"/>
        <x:v>8284.9600000000009</x:v>
      </x:c>
      <x:c r="CS6" s="348">
        <x:f t="shared" si="2"/>
        <x:v>1039</x:v>
      </x:c>
      <x:c r="CT6" s="348">
        <x:f t="shared" si="2"/>
        <x:v>19</x:v>
      </x:c>
      <x:c r="CU6" s="348">
        <x:f t="shared" si="2"/>
        <x:v>109</x:v>
      </x:c>
      <x:c r="CV6" s="348">
        <x:f t="shared" si="2"/>
        <x:v>79</x:v>
      </x:c>
      <x:c r="CW6" s="348">
        <x:f t="shared" si="2"/>
        <x:v>54</x:v>
      </x:c>
      <x:c r="CX6" s="348">
        <x:f t="shared" si="2"/>
        <x:v>275</x:v>
      </x:c>
      <x:c r="CY6" s="155" t="s">
        <x:v>2513</x:v>
      </x:c>
      <x:c r="CZ6" s="348">
        <x:f t="shared" ref="CZ6:DG6" si="3">SUM(CZ7,CZ11,CZ66)</x:f>
        <x:v>26</x:v>
      </x:c>
      <x:c r="DA6" s="347">
        <x:f t="shared" si="3"/>
        <x:v>8685.7999999999993</x:v>
      </x:c>
      <x:c r="DB6" s="348">
        <x:f t="shared" si="3"/>
        <x:v>0</x:v>
      </x:c>
      <x:c r="DC6" s="347">
        <x:f t="shared" si="3"/>
        <x:v>0</x:v>
      </x:c>
      <x:c r="DD6" s="348">
        <x:f t="shared" si="3"/>
        <x:v>0</x:v>
      </x:c>
      <x:c r="DE6" s="347">
        <x:f t="shared" si="3"/>
        <x:v>0</x:v>
      </x:c>
      <x:c r="DF6" s="348">
        <x:f t="shared" si="3"/>
        <x:v>0</x:v>
      </x:c>
      <x:c r="DG6" s="349">
        <x:f t="shared" si="3"/>
        <x:v>0</x:v>
      </x:c>
    </x:row>
    <x:row r="7" spans="1:111" s="170" customFormat="1" ht="30" customHeight="1">
      <x:c r="A7" s="155" t="s">
        <x:v>2442</x:v>
      </x:c>
      <x:c r="B7" s="348">
        <x:f t="shared" ref="B7:AK7" si="4">SUM(B8)</x:f>
        <x:v>0</x:v>
      </x:c>
      <x:c r="C7" s="347">
        <x:f t="shared" si="4"/>
        <x:v>0</x:v>
      </x:c>
      <x:c r="D7" s="348">
        <x:f t="shared" si="4"/>
        <x:v>0</x:v>
      </x:c>
      <x:c r="E7" s="347">
        <x:f t="shared" si="4"/>
        <x:v>0</x:v>
      </x:c>
      <x:c r="F7" s="348">
        <x:f t="shared" si="4"/>
        <x:v>0</x:v>
      </x:c>
      <x:c r="G7" s="347">
        <x:f t="shared" si="4"/>
        <x:v>0</x:v>
      </x:c>
      <x:c r="H7" s="348">
        <x:f t="shared" si="4"/>
        <x:v>0</x:v>
      </x:c>
      <x:c r="I7" s="347">
        <x:f t="shared" si="4"/>
        <x:v>0</x:v>
      </x:c>
      <x:c r="J7" s="348">
        <x:f t="shared" si="4"/>
        <x:v>0</x:v>
      </x:c>
      <x:c r="K7" s="348">
        <x:f t="shared" si="4"/>
        <x:v>0</x:v>
      </x:c>
      <x:c r="L7" s="347">
        <x:f t="shared" si="4"/>
        <x:v>0</x:v>
      </x:c>
      <x:c r="M7" s="348">
        <x:f t="shared" si="4"/>
        <x:v>0</x:v>
      </x:c>
      <x:c r="N7" s="348">
        <x:f t="shared" si="4"/>
        <x:v>0</x:v>
      </x:c>
      <x:c r="O7" s="348">
        <x:f t="shared" si="4"/>
        <x:v>0</x:v>
      </x:c>
      <x:c r="P7" s="348">
        <x:f t="shared" si="4"/>
        <x:v>0</x:v>
      </x:c>
      <x:c r="Q7" s="348">
        <x:f t="shared" si="4"/>
        <x:v>0</x:v>
      </x:c>
      <x:c r="R7" s="347">
        <x:f t="shared" si="4"/>
        <x:v>0</x:v>
      </x:c>
      <x:c r="S7" s="348">
        <x:f t="shared" si="4"/>
        <x:v>0</x:v>
      </x:c>
      <x:c r="T7" s="347">
        <x:f t="shared" si="4"/>
        <x:v>0</x:v>
      </x:c>
      <x:c r="U7" s="348">
        <x:f t="shared" si="4"/>
        <x:v>0</x:v>
      </x:c>
      <x:c r="V7" s="347">
        <x:f t="shared" si="4"/>
        <x:v>0</x:v>
      </x:c>
      <x:c r="W7" s="348">
        <x:f t="shared" si="4"/>
        <x:v>0</x:v>
      </x:c>
      <x:c r="X7" s="348">
        <x:f t="shared" si="4"/>
        <x:v>0</x:v>
      </x:c>
      <x:c r="Y7" s="348">
        <x:f t="shared" si="4"/>
        <x:v>0</x:v>
      </x:c>
      <x:c r="Z7" s="348">
        <x:f t="shared" si="4"/>
        <x:v>0</x:v>
      </x:c>
      <x:c r="AA7" s="348">
        <x:f t="shared" si="4"/>
        <x:v>0</x:v>
      </x:c>
      <x:c r="AB7" s="348">
        <x:f t="shared" si="4"/>
        <x:v>0</x:v>
      </x:c>
      <x:c r="AC7" s="348">
        <x:f t="shared" si="4"/>
        <x:v>0</x:v>
      </x:c>
      <x:c r="AD7" s="348">
        <x:f t="shared" si="4"/>
        <x:v>0</x:v>
      </x:c>
      <x:c r="AE7" s="348">
        <x:f t="shared" si="4"/>
        <x:v>0</x:v>
      </x:c>
      <x:c r="AF7" s="348">
        <x:f t="shared" si="4"/>
        <x:v>0</x:v>
      </x:c>
      <x:c r="AG7" s="348">
        <x:f t="shared" si="4"/>
        <x:v>0</x:v>
      </x:c>
      <x:c r="AH7" s="348">
        <x:f t="shared" si="4"/>
        <x:v>0</x:v>
      </x:c>
      <x:c r="AI7" s="348">
        <x:f t="shared" si="4"/>
        <x:v>0</x:v>
      </x:c>
      <x:c r="AJ7" s="348">
        <x:f t="shared" si="4"/>
        <x:v>0</x:v>
      </x:c>
      <x:c r="AK7" s="348">
        <x:f t="shared" si="4"/>
        <x:v>0</x:v>
      </x:c>
      <x:c r="AL7" s="155" t="s">
        <x:v>2442</x:v>
      </x:c>
      <x:c r="AM7" s="348">
        <x:f t="shared" ref="AM7:BP7" si="5">SUM(AM8)</x:f>
        <x:v>0</x:v>
      </x:c>
      <x:c r="AN7" s="347">
        <x:f t="shared" si="5"/>
        <x:v>0</x:v>
      </x:c>
      <x:c r="AO7" s="348">
        <x:f t="shared" si="5"/>
        <x:v>0</x:v>
      </x:c>
      <x:c r="AP7" s="348">
        <x:f t="shared" si="5"/>
        <x:v>0</x:v>
      </x:c>
      <x:c r="AQ7" s="348">
        <x:f t="shared" si="5"/>
        <x:v>0</x:v>
      </x:c>
      <x:c r="AR7" s="347">
        <x:f t="shared" si="5"/>
        <x:v>0</x:v>
      </x:c>
      <x:c r="AS7" s="348">
        <x:f t="shared" si="5"/>
        <x:v>0</x:v>
      </x:c>
      <x:c r="AT7" s="347">
        <x:f t="shared" si="5"/>
        <x:v>0</x:v>
      </x:c>
      <x:c r="AU7" s="348">
        <x:f t="shared" si="5"/>
        <x:v>0</x:v>
      </x:c>
      <x:c r="AV7" s="348">
        <x:f t="shared" si="5"/>
        <x:v>0</x:v>
      </x:c>
      <x:c r="AW7" s="348">
        <x:f t="shared" si="5"/>
        <x:v>0</x:v>
      </x:c>
      <x:c r="AX7" s="348">
        <x:f t="shared" si="5"/>
        <x:v>0</x:v>
      </x:c>
      <x:c r="AY7" s="348">
        <x:f t="shared" si="5"/>
        <x:v>0</x:v>
      </x:c>
      <x:c r="AZ7" s="348">
        <x:f t="shared" si="5"/>
        <x:v>0</x:v>
      </x:c>
      <x:c r="BA7" s="347">
        <x:f t="shared" si="5"/>
        <x:v>0</x:v>
      </x:c>
      <x:c r="BB7" s="348">
        <x:f t="shared" si="5"/>
        <x:v>0</x:v>
      </x:c>
      <x:c r="BC7" s="348">
        <x:f t="shared" si="5"/>
        <x:v>0</x:v>
      </x:c>
      <x:c r="BD7" s="348">
        <x:f t="shared" si="5"/>
        <x:v>0</x:v>
      </x:c>
      <x:c r="BE7" s="348">
        <x:f t="shared" si="5"/>
        <x:v>0</x:v>
      </x:c>
      <x:c r="BF7" s="348">
        <x:f t="shared" si="5"/>
        <x:v>0</x:v>
      </x:c>
      <x:c r="BG7" s="348">
        <x:f t="shared" si="5"/>
        <x:v>0</x:v>
      </x:c>
      <x:c r="BH7" s="348">
        <x:f t="shared" si="5"/>
        <x:v>0</x:v>
      </x:c>
      <x:c r="BI7" s="348">
        <x:f t="shared" si="5"/>
        <x:v>0</x:v>
      </x:c>
      <x:c r="BJ7" s="347">
        <x:f t="shared" si="5"/>
        <x:v>0</x:v>
      </x:c>
      <x:c r="BK7" s="348">
        <x:f t="shared" si="5"/>
        <x:v>0</x:v>
      </x:c>
      <x:c r="BL7" s="347">
        <x:f t="shared" si="5"/>
        <x:v>0</x:v>
      </x:c>
      <x:c r="BM7" s="348">
        <x:f t="shared" si="5"/>
        <x:v>0</x:v>
      </x:c>
      <x:c r="BN7" s="347">
        <x:f t="shared" si="5"/>
        <x:v>0</x:v>
      </x:c>
      <x:c r="BO7" s="348">
        <x:f t="shared" si="5"/>
        <x:v>0</x:v>
      </x:c>
      <x:c r="BP7" s="347">
        <x:f t="shared" si="5"/>
        <x:v>0</x:v>
      </x:c>
      <x:c r="BQ7" s="348">
        <x:v>0</x:v>
      </x:c>
      <x:c r="BR7" s="348">
        <x:f>SUM(BR8)</x:f>
        <x:v>0</x:v>
      </x:c>
      <x:c r="BS7" s="348">
        <x:f>SUM(BS8)</x:f>
        <x:v>0</x:v>
      </x:c>
      <x:c r="BT7" s="348">
        <x:f>SUM(BT8)</x:f>
        <x:v>0</x:v>
      </x:c>
      <x:c r="BU7" s="348">
        <x:f>SUM(BU8)</x:f>
        <x:v>0</x:v>
      </x:c>
      <x:c r="BV7" s="155" t="s">
        <x:v>2442</x:v>
      </x:c>
      <x:c r="BW7" s="348">
        <x:f t="shared" ref="BW7:CX7" si="6">SUM(BW8)</x:f>
        <x:v>0</x:v>
      </x:c>
      <x:c r="BX7" s="348">
        <x:f t="shared" si="6"/>
        <x:v>0</x:v>
      </x:c>
      <x:c r="BY7" s="347">
        <x:f t="shared" si="6"/>
        <x:v>0</x:v>
      </x:c>
      <x:c r="BZ7" s="348">
        <x:f t="shared" si="6"/>
        <x:v>0</x:v>
      </x:c>
      <x:c r="CA7" s="347">
        <x:f t="shared" si="6"/>
        <x:v>0</x:v>
      </x:c>
      <x:c r="CB7" s="348">
        <x:f t="shared" si="6"/>
        <x:v>0</x:v>
      </x:c>
      <x:c r="CC7" s="347">
        <x:f t="shared" si="6"/>
        <x:v>0</x:v>
      </x:c>
      <x:c r="CD7" s="348">
        <x:f t="shared" si="6"/>
        <x:v>0</x:v>
      </x:c>
      <x:c r="CE7" s="348">
        <x:f t="shared" si="6"/>
        <x:v>0</x:v>
      </x:c>
      <x:c r="CF7" s="347">
        <x:f t="shared" si="6"/>
        <x:v>0</x:v>
      </x:c>
      <x:c r="CG7" s="348">
        <x:f t="shared" si="6"/>
        <x:v>0</x:v>
      </x:c>
      <x:c r="CH7" s="348">
        <x:f t="shared" si="6"/>
        <x:v>0</x:v>
      </x:c>
      <x:c r="CI7" s="348">
        <x:f t="shared" si="6"/>
        <x:v>0</x:v>
      </x:c>
      <x:c r="CJ7" s="348">
        <x:f t="shared" si="6"/>
        <x:v>0</x:v>
      </x:c>
      <x:c r="CK7" s="348">
        <x:f t="shared" si="6"/>
        <x:v>0</x:v>
      </x:c>
      <x:c r="CL7" s="348">
        <x:f t="shared" si="6"/>
        <x:v>0</x:v>
      </x:c>
      <x:c r="CM7" s="348">
        <x:f t="shared" si="6"/>
        <x:v>0</x:v>
      </x:c>
      <x:c r="CN7" s="348">
        <x:f t="shared" si="6"/>
        <x:v>0</x:v>
      </x:c>
      <x:c r="CO7" s="348">
        <x:f t="shared" si="6"/>
        <x:v>0</x:v>
      </x:c>
      <x:c r="CP7" s="347">
        <x:f t="shared" si="6"/>
        <x:v>0</x:v>
      </x:c>
      <x:c r="CQ7" s="348">
        <x:f t="shared" si="6"/>
        <x:v>0</x:v>
      </x:c>
      <x:c r="CR7" s="347">
        <x:f t="shared" si="6"/>
        <x:v>0</x:v>
      </x:c>
      <x:c r="CS7" s="348">
        <x:f t="shared" si="6"/>
        <x:v>0</x:v>
      </x:c>
      <x:c r="CT7" s="348">
        <x:f t="shared" si="6"/>
        <x:v>0</x:v>
      </x:c>
      <x:c r="CU7" s="348">
        <x:f t="shared" si="6"/>
        <x:v>0</x:v>
      </x:c>
      <x:c r="CV7" s="348">
        <x:f t="shared" si="6"/>
        <x:v>0</x:v>
      </x:c>
      <x:c r="CW7" s="348">
        <x:f t="shared" si="6"/>
        <x:v>0</x:v>
      </x:c>
      <x:c r="CX7" s="348">
        <x:f t="shared" si="6"/>
        <x:v>0</x:v>
      </x:c>
      <x:c r="CY7" s="155" t="s">
        <x:v>2442</x:v>
      </x:c>
      <x:c r="CZ7" s="348">
        <x:f t="shared" ref="CZ7:DG7" si="7">CZ8</x:f>
        <x:v>0</x:v>
      </x:c>
      <x:c r="DA7" s="347">
        <x:f t="shared" si="7"/>
        <x:v>0</x:v>
      </x:c>
      <x:c r="DB7" s="348">
        <x:f t="shared" si="7"/>
        <x:v>0</x:v>
      </x:c>
      <x:c r="DC7" s="347">
        <x:f t="shared" si="7"/>
        <x:v>0</x:v>
      </x:c>
      <x:c r="DD7" s="348">
        <x:f t="shared" si="7"/>
        <x:v>0</x:v>
      </x:c>
      <x:c r="DE7" s="347">
        <x:f t="shared" si="7"/>
        <x:v>0</x:v>
      </x:c>
      <x:c r="DF7" s="348">
        <x:f t="shared" si="7"/>
        <x:v>0</x:v>
      </x:c>
      <x:c r="DG7" s="349">
        <x:f t="shared" si="7"/>
        <x:v>0</x:v>
      </x:c>
    </x:row>
    <x:row r="8" spans="1:111" ht="30" customHeight="1">
      <x:c r="A8" s="373" t="s">
        <x:v>502</x:v>
      </x:c>
      <x:c r="B8" s="81">
        <x:f>SUM(B9:B10)</x:f>
        <x:v>0</x:v>
      </x:c>
      <x:c r="C8" s="82">
        <x:f t="shared" ref="C8:AK8" si="8">SUM(C9:C10)</x:f>
        <x:v>0</x:v>
      </x:c>
      <x:c r="D8" s="81">
        <x:f t="shared" si="8"/>
        <x:v>0</x:v>
      </x:c>
      <x:c r="E8" s="82">
        <x:f t="shared" si="8"/>
        <x:v>0</x:v>
      </x:c>
      <x:c r="F8" s="81">
        <x:f t="shared" si="8"/>
        <x:v>0</x:v>
      </x:c>
      <x:c r="G8" s="82">
        <x:f t="shared" si="8"/>
        <x:v>0</x:v>
      </x:c>
      <x:c r="H8" s="81">
        <x:f t="shared" si="8"/>
        <x:v>0</x:v>
      </x:c>
      <x:c r="I8" s="82">
        <x:f t="shared" si="8"/>
        <x:v>0</x:v>
      </x:c>
      <x:c r="J8" s="81">
        <x:f t="shared" si="8"/>
        <x:v>0</x:v>
      </x:c>
      <x:c r="K8" s="81">
        <x:f t="shared" si="8"/>
        <x:v>0</x:v>
      </x:c>
      <x:c r="L8" s="82">
        <x:f t="shared" si="8"/>
        <x:v>0</x:v>
      </x:c>
      <x:c r="M8" s="81">
        <x:f t="shared" si="8"/>
        <x:v>0</x:v>
      </x:c>
      <x:c r="N8" s="81">
        <x:f t="shared" si="8"/>
        <x:v>0</x:v>
      </x:c>
      <x:c r="O8" s="81">
        <x:f t="shared" si="8"/>
        <x:v>0</x:v>
      </x:c>
      <x:c r="P8" s="81">
        <x:f t="shared" si="8"/>
        <x:v>0</x:v>
      </x:c>
      <x:c r="Q8" s="81">
        <x:f t="shared" si="8"/>
        <x:v>0</x:v>
      </x:c>
      <x:c r="R8" s="82">
        <x:f t="shared" si="8"/>
        <x:v>0</x:v>
      </x:c>
      <x:c r="S8" s="81">
        <x:f t="shared" si="8"/>
        <x:v>0</x:v>
      </x:c>
      <x:c r="T8" s="82">
        <x:f t="shared" si="8"/>
        <x:v>0</x:v>
      </x:c>
      <x:c r="U8" s="81">
        <x:f t="shared" si="8"/>
        <x:v>0</x:v>
      </x:c>
      <x:c r="V8" s="82">
        <x:f t="shared" si="8"/>
        <x:v>0</x:v>
      </x:c>
      <x:c r="W8" s="81">
        <x:f t="shared" si="8"/>
        <x:v>0</x:v>
      </x:c>
      <x:c r="X8" s="81">
        <x:f t="shared" si="8"/>
        <x:v>0</x:v>
      </x:c>
      <x:c r="Y8" s="81">
        <x:f t="shared" si="8"/>
        <x:v>0</x:v>
      </x:c>
      <x:c r="Z8" s="81">
        <x:f t="shared" si="8"/>
        <x:v>0</x:v>
      </x:c>
      <x:c r="AA8" s="81">
        <x:f t="shared" si="8"/>
        <x:v>0</x:v>
      </x:c>
      <x:c r="AB8" s="81">
        <x:f t="shared" si="8"/>
        <x:v>0</x:v>
      </x:c>
      <x:c r="AC8" s="81">
        <x:f t="shared" si="8"/>
        <x:v>0</x:v>
      </x:c>
      <x:c r="AD8" s="81">
        <x:f t="shared" si="8"/>
        <x:v>0</x:v>
      </x:c>
      <x:c r="AE8" s="81">
        <x:f t="shared" si="8"/>
        <x:v>0</x:v>
      </x:c>
      <x:c r="AF8" s="81">
        <x:f t="shared" si="8"/>
        <x:v>0</x:v>
      </x:c>
      <x:c r="AG8" s="81">
        <x:f t="shared" si="8"/>
        <x:v>0</x:v>
      </x:c>
      <x:c r="AH8" s="81">
        <x:f t="shared" si="8"/>
        <x:v>0</x:v>
      </x:c>
      <x:c r="AI8" s="81">
        <x:f t="shared" si="8"/>
        <x:v>0</x:v>
      </x:c>
      <x:c r="AJ8" s="81">
        <x:f t="shared" si="8"/>
        <x:v>0</x:v>
      </x:c>
      <x:c r="AK8" s="81">
        <x:f t="shared" si="8"/>
        <x:v>0</x:v>
      </x:c>
      <x:c r="AL8" s="373" t="s">
        <x:v>502</x:v>
      </x:c>
      <x:c r="AM8" s="81">
        <x:f>SUM(AM9:AM10)</x:f>
        <x:v>0</x:v>
      </x:c>
      <x:c r="AN8" s="82">
        <x:f t="shared" ref="AN8:CX8" si="9">SUM(AN9:AN10)</x:f>
        <x:v>0</x:v>
      </x:c>
      <x:c r="AO8" s="81">
        <x:f t="shared" si="9"/>
        <x:v>0</x:v>
      </x:c>
      <x:c r="AP8" s="81">
        <x:f t="shared" si="9"/>
        <x:v>0</x:v>
      </x:c>
      <x:c r="AQ8" s="81">
        <x:f t="shared" si="9"/>
        <x:v>0</x:v>
      </x:c>
      <x:c r="AR8" s="82">
        <x:f t="shared" si="9"/>
        <x:v>0</x:v>
      </x:c>
      <x:c r="AS8" s="81">
        <x:f t="shared" si="9"/>
        <x:v>0</x:v>
      </x:c>
      <x:c r="AT8" s="82">
        <x:f t="shared" si="9"/>
        <x:v>0</x:v>
      </x:c>
      <x:c r="AU8" s="81">
        <x:f t="shared" si="9"/>
        <x:v>0</x:v>
      </x:c>
      <x:c r="AV8" s="81">
        <x:f t="shared" si="9"/>
        <x:v>0</x:v>
      </x:c>
      <x:c r="AW8" s="81">
        <x:f t="shared" si="9"/>
        <x:v>0</x:v>
      </x:c>
      <x:c r="AX8" s="81">
        <x:f t="shared" si="9"/>
        <x:v>0</x:v>
      </x:c>
      <x:c r="AY8" s="81">
        <x:f t="shared" si="9"/>
        <x:v>0</x:v>
      </x:c>
      <x:c r="AZ8" s="81">
        <x:f t="shared" si="9"/>
        <x:v>0</x:v>
      </x:c>
      <x:c r="BA8" s="82">
        <x:f t="shared" si="9"/>
        <x:v>0</x:v>
      </x:c>
      <x:c r="BB8" s="81">
        <x:f t="shared" si="9"/>
        <x:v>0</x:v>
      </x:c>
      <x:c r="BC8" s="81">
        <x:f t="shared" si="9"/>
        <x:v>0</x:v>
      </x:c>
      <x:c r="BD8" s="81">
        <x:f t="shared" si="9"/>
        <x:v>0</x:v>
      </x:c>
      <x:c r="BE8" s="81">
        <x:f t="shared" si="9"/>
        <x:v>0</x:v>
      </x:c>
      <x:c r="BF8" s="81">
        <x:f t="shared" si="9"/>
        <x:v>0</x:v>
      </x:c>
      <x:c r="BG8" s="81">
        <x:f t="shared" si="9"/>
        <x:v>0</x:v>
      </x:c>
      <x:c r="BH8" s="81">
        <x:f t="shared" si="9"/>
        <x:v>0</x:v>
      </x:c>
      <x:c r="BI8" s="81">
        <x:f t="shared" si="9"/>
        <x:v>0</x:v>
      </x:c>
      <x:c r="BJ8" s="82">
        <x:f t="shared" si="9"/>
        <x:v>0</x:v>
      </x:c>
      <x:c r="BK8" s="81">
        <x:f t="shared" si="9"/>
        <x:v>0</x:v>
      </x:c>
      <x:c r="BL8" s="82">
        <x:f t="shared" si="9"/>
        <x:v>0</x:v>
      </x:c>
      <x:c r="BM8" s="81">
        <x:f t="shared" si="9"/>
        <x:v>0</x:v>
      </x:c>
      <x:c r="BN8" s="82">
        <x:f t="shared" si="9"/>
        <x:v>0</x:v>
      </x:c>
      <x:c r="BO8" s="81">
        <x:f t="shared" si="9"/>
        <x:v>0</x:v>
      </x:c>
      <x:c r="BP8" s="82">
        <x:f t="shared" si="9"/>
        <x:v>0</x:v>
      </x:c>
      <x:c r="BQ8" s="81">
        <x:f t="shared" si="9"/>
        <x:v>0</x:v>
      </x:c>
      <x:c r="BR8" s="81">
        <x:f t="shared" si="9"/>
        <x:v>0</x:v>
      </x:c>
      <x:c r="BS8" s="81">
        <x:f t="shared" si="9"/>
        <x:v>0</x:v>
      </x:c>
      <x:c r="BT8" s="81">
        <x:f t="shared" si="9"/>
        <x:v>0</x:v>
      </x:c>
      <x:c r="BU8" s="81">
        <x:f t="shared" si="9"/>
        <x:v>0</x:v>
      </x:c>
      <x:c r="BV8" s="373" t="s">
        <x:v>502</x:v>
      </x:c>
      <x:c r="BW8" s="81">
        <x:f t="shared" si="9"/>
        <x:v>0</x:v>
      </x:c>
      <x:c r="BX8" s="81">
        <x:f t="shared" si="9"/>
        <x:v>0</x:v>
      </x:c>
      <x:c r="BY8" s="82">
        <x:f t="shared" si="9"/>
        <x:v>0</x:v>
      </x:c>
      <x:c r="BZ8" s="81">
        <x:f t="shared" si="9"/>
        <x:v>0</x:v>
      </x:c>
      <x:c r="CA8" s="82">
        <x:f t="shared" si="9"/>
        <x:v>0</x:v>
      </x:c>
      <x:c r="CB8" s="81">
        <x:f t="shared" si="9"/>
        <x:v>0</x:v>
      </x:c>
      <x:c r="CC8" s="82">
        <x:f t="shared" si="9"/>
        <x:v>0</x:v>
      </x:c>
      <x:c r="CD8" s="81">
        <x:f t="shared" si="9"/>
        <x:v>0</x:v>
      </x:c>
      <x:c r="CE8" s="81">
        <x:f t="shared" si="9"/>
        <x:v>0</x:v>
      </x:c>
      <x:c r="CF8" s="82">
        <x:f t="shared" si="9"/>
        <x:v>0</x:v>
      </x:c>
      <x:c r="CG8" s="81">
        <x:f t="shared" si="9"/>
        <x:v>0</x:v>
      </x:c>
      <x:c r="CH8" s="81">
        <x:f t="shared" si="9"/>
        <x:v>0</x:v>
      </x:c>
      <x:c r="CI8" s="81">
        <x:f t="shared" si="9"/>
        <x:v>0</x:v>
      </x:c>
      <x:c r="CJ8" s="81">
        <x:f t="shared" si="9"/>
        <x:v>0</x:v>
      </x:c>
      <x:c r="CK8" s="81">
        <x:f t="shared" si="9"/>
        <x:v>0</x:v>
      </x:c>
      <x:c r="CL8" s="81">
        <x:f t="shared" si="9"/>
        <x:v>0</x:v>
      </x:c>
      <x:c r="CM8" s="81">
        <x:f t="shared" si="9"/>
        <x:v>0</x:v>
      </x:c>
      <x:c r="CN8" s="81">
        <x:f t="shared" si="9"/>
        <x:v>0</x:v>
      </x:c>
      <x:c r="CO8" s="81">
        <x:f t="shared" si="9"/>
        <x:v>0</x:v>
      </x:c>
      <x:c r="CP8" s="82">
        <x:f t="shared" si="9"/>
        <x:v>0</x:v>
      </x:c>
      <x:c r="CQ8" s="81">
        <x:f t="shared" si="9"/>
        <x:v>0</x:v>
      </x:c>
      <x:c r="CR8" s="82">
        <x:f t="shared" si="9"/>
        <x:v>0</x:v>
      </x:c>
      <x:c r="CS8" s="81">
        <x:f t="shared" si="9"/>
        <x:v>0</x:v>
      </x:c>
      <x:c r="CT8" s="81">
        <x:f t="shared" si="9"/>
        <x:v>0</x:v>
      </x:c>
      <x:c r="CU8" s="81">
        <x:f t="shared" si="9"/>
        <x:v>0</x:v>
      </x:c>
      <x:c r="CV8" s="81">
        <x:f t="shared" si="9"/>
        <x:v>0</x:v>
      </x:c>
      <x:c r="CW8" s="81">
        <x:f t="shared" si="9"/>
        <x:v>0</x:v>
      </x:c>
      <x:c r="CX8" s="81">
        <x:f t="shared" si="9"/>
        <x:v>0</x:v>
      </x:c>
      <x:c r="CY8" s="373" t="s">
        <x:v>502</x:v>
      </x:c>
      <x:c r="CZ8" s="81">
        <x:f t="shared" ref="CZ8:DG8" si="10">SUM(CZ9:CZ10)</x:f>
        <x:v>0</x:v>
      </x:c>
      <x:c r="DA8" s="82">
        <x:f t="shared" si="10"/>
        <x:v>0</x:v>
      </x:c>
      <x:c r="DB8" s="81">
        <x:f t="shared" si="10"/>
        <x:v>0</x:v>
      </x:c>
      <x:c r="DC8" s="82">
        <x:f t="shared" si="10"/>
        <x:v>0</x:v>
      </x:c>
      <x:c r="DD8" s="81">
        <x:f t="shared" si="10"/>
        <x:v>0</x:v>
      </x:c>
      <x:c r="DE8" s="82">
        <x:f t="shared" si="10"/>
        <x:v>0</x:v>
      </x:c>
      <x:c r="DF8" s="81">
        <x:f t="shared" si="10"/>
        <x:v>0</x:v>
      </x:c>
      <x:c r="DG8" s="109">
        <x:f t="shared" si="10"/>
        <x:v>0</x:v>
      </x:c>
    </x:row>
    <x:row r="9" spans="1:111" ht="30" customHeight="1">
      <x:c r="A9" s="606" t="s">
        <x:v>2106</x:v>
      </x:c>
      <x:c r="B9" s="70"/>
      <x:c r="C9" s="73"/>
      <x:c r="D9" s="70"/>
      <x:c r="E9" s="73"/>
      <x:c r="F9" s="70"/>
      <x:c r="G9" s="73"/>
      <x:c r="H9" s="70"/>
      <x:c r="I9" s="73"/>
      <x:c r="J9" s="70"/>
      <x:c r="K9" s="70"/>
      <x:c r="L9" s="73"/>
      <x:c r="M9" s="70"/>
      <x:c r="N9" s="70"/>
      <x:c r="O9" s="70"/>
      <x:c r="P9" s="70"/>
      <x:c r="Q9" s="70"/>
      <x:c r="R9" s="73"/>
      <x:c r="S9" s="70"/>
      <x:c r="T9" s="73"/>
      <x:c r="U9" s="70"/>
      <x:c r="V9" s="73"/>
      <x:c r="W9" s="70"/>
      <x:c r="X9" s="70"/>
      <x:c r="Y9" s="70"/>
      <x:c r="Z9" s="70"/>
      <x:c r="AA9" s="70"/>
      <x:c r="AB9" s="70"/>
      <x:c r="AC9" s="70"/>
      <x:c r="AD9" s="70"/>
      <x:c r="AE9" s="70"/>
      <x:c r="AF9" s="70"/>
      <x:c r="AG9" s="70"/>
      <x:c r="AH9" s="70"/>
      <x:c r="AI9" s="70"/>
      <x:c r="AJ9" s="70"/>
      <x:c r="AK9" s="70"/>
      <x:c r="AL9" s="606" t="s">
        <x:v>2106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/>
      <x:c r="BA9" s="73"/>
      <x:c r="BB9" s="70"/>
      <x:c r="BC9" s="70"/>
      <x:c r="BD9" s="70"/>
      <x:c r="BE9" s="70"/>
      <x:c r="BF9" s="70"/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606" t="s">
        <x:v>2106</x:v>
      </x:c>
      <x:c r="BW9" s="70"/>
      <x:c r="BX9" s="70"/>
      <x:c r="BY9" s="73"/>
      <x:c r="BZ9" s="70"/>
      <x:c r="CA9" s="73"/>
      <x:c r="CB9" s="70"/>
      <x:c r="CC9" s="73"/>
      <x:c r="CD9" s="70"/>
      <x:c r="CE9" s="70"/>
      <x:c r="CF9" s="73"/>
      <x:c r="CG9" s="70"/>
      <x:c r="CH9" s="70"/>
      <x:c r="CI9" s="70"/>
      <x:c r="CJ9" s="70"/>
      <x:c r="CK9" s="70"/>
      <x:c r="CL9" s="70"/>
      <x:c r="CM9" s="70"/>
      <x:c r="CN9" s="607"/>
      <x:c r="CO9" s="70"/>
      <x:c r="CP9" s="73"/>
      <x:c r="CQ9" s="70"/>
      <x:c r="CR9" s="73"/>
      <x:c r="CS9" s="70"/>
      <x:c r="CT9" s="70"/>
      <x:c r="CU9" s="70"/>
      <x:c r="CV9" s="70"/>
      <x:c r="CW9" s="70"/>
      <x:c r="CX9" s="70"/>
      <x:c r="CY9" s="606" t="s">
        <x:v>2106</x:v>
      </x:c>
      <x:c r="CZ9" s="70"/>
      <x:c r="DA9" s="73"/>
      <x:c r="DB9" s="70"/>
      <x:c r="DC9" s="73"/>
      <x:c r="DD9" s="70"/>
      <x:c r="DE9" s="73"/>
      <x:c r="DF9" s="70"/>
      <x:c r="DG9" s="104"/>
    </x:row>
    <x:row r="10" spans="1:111" ht="30" customHeight="1">
      <x:c r="A10" s="608" t="s">
        <x:v>2988</x:v>
      </x:c>
      <x:c r="B10" s="479"/>
      <x:c r="C10" s="478"/>
      <x:c r="D10" s="479"/>
      <x:c r="E10" s="478"/>
      <x:c r="F10" s="479"/>
      <x:c r="G10" s="478"/>
      <x:c r="H10" s="479"/>
      <x:c r="I10" s="478"/>
      <x:c r="J10" s="479"/>
      <x:c r="K10" s="479"/>
      <x:c r="L10" s="478"/>
      <x:c r="M10" s="479"/>
      <x:c r="N10" s="479"/>
      <x:c r="O10" s="479"/>
      <x:c r="P10" s="479"/>
      <x:c r="Q10" s="479"/>
      <x:c r="R10" s="478"/>
      <x:c r="S10" s="479"/>
      <x:c r="T10" s="478"/>
      <x:c r="U10" s="479"/>
      <x:c r="V10" s="478"/>
      <x:c r="W10" s="479"/>
      <x:c r="X10" s="479"/>
      <x:c r="Y10" s="479"/>
      <x:c r="Z10" s="479"/>
      <x:c r="AA10" s="479"/>
      <x:c r="AB10" s="479"/>
      <x:c r="AC10" s="479"/>
      <x:c r="AD10" s="479"/>
      <x:c r="AE10" s="479"/>
      <x:c r="AF10" s="479"/>
      <x:c r="AG10" s="479"/>
      <x:c r="AH10" s="479"/>
      <x:c r="AI10" s="479"/>
      <x:c r="AJ10" s="479"/>
      <x:c r="AK10" s="479"/>
      <x:c r="AL10" s="608" t="s">
        <x:v>2988</x:v>
      </x:c>
      <x:c r="AM10" s="479"/>
      <x:c r="AN10" s="478"/>
      <x:c r="AO10" s="479"/>
      <x:c r="AP10" s="479"/>
      <x:c r="AQ10" s="479"/>
      <x:c r="AR10" s="478"/>
      <x:c r="AS10" s="479"/>
      <x:c r="AT10" s="478"/>
      <x:c r="AU10" s="479"/>
      <x:c r="AV10" s="479"/>
      <x:c r="AW10" s="479"/>
      <x:c r="AX10" s="479"/>
      <x:c r="AY10" s="479"/>
      <x:c r="AZ10" s="479"/>
      <x:c r="BA10" s="478"/>
      <x:c r="BB10" s="479"/>
      <x:c r="BC10" s="479"/>
      <x:c r="BD10" s="479"/>
      <x:c r="BE10" s="479"/>
      <x:c r="BF10" s="479"/>
      <x:c r="BG10" s="479"/>
      <x:c r="BH10" s="479"/>
      <x:c r="BI10" s="479"/>
      <x:c r="BJ10" s="478"/>
      <x:c r="BK10" s="479"/>
      <x:c r="BL10" s="478"/>
      <x:c r="BM10" s="479"/>
      <x:c r="BN10" s="478"/>
      <x:c r="BO10" s="479"/>
      <x:c r="BP10" s="478"/>
      <x:c r="BQ10" s="479"/>
      <x:c r="BR10" s="479"/>
      <x:c r="BS10" s="479"/>
      <x:c r="BT10" s="479"/>
      <x:c r="BU10" s="479"/>
      <x:c r="BV10" s="608" t="s">
        <x:v>2988</x:v>
      </x:c>
      <x:c r="BW10" s="479"/>
      <x:c r="BX10" s="479"/>
      <x:c r="BY10" s="478"/>
      <x:c r="BZ10" s="479"/>
      <x:c r="CA10" s="478"/>
      <x:c r="CB10" s="479"/>
      <x:c r="CC10" s="478"/>
      <x:c r="CD10" s="479"/>
      <x:c r="CE10" s="479"/>
      <x:c r="CF10" s="478"/>
      <x:c r="CG10" s="479"/>
      <x:c r="CH10" s="479"/>
      <x:c r="CI10" s="479"/>
      <x:c r="CJ10" s="479"/>
      <x:c r="CK10" s="479"/>
      <x:c r="CL10" s="479"/>
      <x:c r="CM10" s="479"/>
      <x:c r="CN10" s="609"/>
      <x:c r="CO10" s="479"/>
      <x:c r="CP10" s="478"/>
      <x:c r="CQ10" s="479"/>
      <x:c r="CR10" s="478"/>
      <x:c r="CS10" s="479"/>
      <x:c r="CT10" s="479"/>
      <x:c r="CU10" s="479"/>
      <x:c r="CV10" s="479"/>
      <x:c r="CW10" s="479"/>
      <x:c r="CX10" s="479"/>
      <x:c r="CY10" s="608" t="s">
        <x:v>2988</x:v>
      </x:c>
      <x:c r="CZ10" s="479"/>
      <x:c r="DA10" s="478"/>
      <x:c r="DB10" s="479"/>
      <x:c r="DC10" s="478"/>
      <x:c r="DD10" s="479"/>
      <x:c r="DE10" s="478"/>
      <x:c r="DF10" s="479"/>
      <x:c r="DG10" s="500"/>
    </x:row>
    <x:row r="11" spans="1:111" s="170" customFormat="1" ht="30" customHeight="1">
      <x:c r="A11" s="155" t="s">
        <x:v>2965</x:v>
      </x:c>
      <x:c r="B11" s="348">
        <x:f t="shared" ref="B11:AK11" si="11">B12+B63</x:f>
        <x:v>16</x:v>
      </x:c>
      <x:c r="C11" s="347">
        <x:f t="shared" si="11"/>
        <x:v>10354.17</x:v>
      </x:c>
      <x:c r="D11" s="348">
        <x:f t="shared" si="11"/>
        <x:v>8</x:v>
      </x:c>
      <x:c r="E11" s="347">
        <x:f t="shared" si="11"/>
        <x:v>12453.52</x:v>
      </x:c>
      <x:c r="F11" s="348">
        <x:f t="shared" si="11"/>
        <x:v>13</x:v>
      </x:c>
      <x:c r="G11" s="347">
        <x:f t="shared" si="11"/>
        <x:v>13.237</x:v>
      </x:c>
      <x:c r="H11" s="348">
        <x:f t="shared" si="11"/>
        <x:v>0</x:v>
      </x:c>
      <x:c r="I11" s="347">
        <x:f t="shared" si="11"/>
        <x:v>0</x:v>
      </x:c>
      <x:c r="J11" s="348">
        <x:f t="shared" si="11"/>
        <x:v>65</x:v>
      </x:c>
      <x:c r="K11" s="348">
        <x:f t="shared" si="11"/>
        <x:v>6</x:v>
      </x:c>
      <x:c r="L11" s="347">
        <x:f t="shared" si="11"/>
        <x:v>349.89999999999998</x:v>
      </x:c>
      <x:c r="M11" s="348">
        <x:f t="shared" si="11"/>
        <x:v>7</x:v>
      </x:c>
      <x:c r="N11" s="348">
        <x:f t="shared" si="11"/>
        <x:v>20</x:v>
      </x:c>
      <x:c r="O11" s="348">
        <x:f t="shared" si="11"/>
        <x:v>9</x:v>
      </x:c>
      <x:c r="P11" s="348">
        <x:f t="shared" si="11"/>
        <x:v>22</x:v>
      </x:c>
      <x:c r="Q11" s="348">
        <x:f t="shared" si="11"/>
        <x:v>0</x:v>
      </x:c>
      <x:c r="R11" s="347">
        <x:f t="shared" si="11"/>
        <x:v>0</x:v>
      </x:c>
      <x:c r="S11" s="348">
        <x:f t="shared" si="11"/>
        <x:v>27</x:v>
      </x:c>
      <x:c r="T11" s="347">
        <x:f t="shared" si="11"/>
        <x:v>458</x:v>
      </x:c>
      <x:c r="U11" s="348">
        <x:f t="shared" si="11"/>
        <x:v>7</x:v>
      </x:c>
      <x:c r="V11" s="347">
        <x:f t="shared" si="11"/>
        <x:v>464.49999999999994</x:v>
      </x:c>
      <x:c r="W11" s="348">
        <x:f t="shared" si="11"/>
        <x:v>5</x:v>
      </x:c>
      <x:c r="X11" s="348">
        <x:f t="shared" si="11"/>
        <x:v>794</x:v>
      </x:c>
      <x:c r="Y11" s="348">
        <x:f t="shared" si="11"/>
        <x:v>35</x:v>
      </x:c>
      <x:c r="Z11" s="348">
        <x:f t="shared" si="11"/>
        <x:v>61</x:v>
      </x:c>
      <x:c r="AA11" s="348">
        <x:f t="shared" si="11"/>
        <x:v>21</x:v>
      </x:c>
      <x:c r="AB11" s="348">
        <x:f t="shared" si="11"/>
        <x:v>0</x:v>
      </x:c>
      <x:c r="AC11" s="348">
        <x:f t="shared" si="11"/>
        <x:v>11</x:v>
      </x:c>
      <x:c r="AD11" s="348">
        <x:f t="shared" si="11"/>
        <x:v>12</x:v>
      </x:c>
      <x:c r="AE11" s="348">
        <x:f t="shared" si="11"/>
        <x:v>0</x:v>
      </x:c>
      <x:c r="AF11" s="348">
        <x:f t="shared" si="11"/>
        <x:v>0</x:v>
      </x:c>
      <x:c r="AG11" s="348">
        <x:f t="shared" si="11"/>
        <x:v>41</x:v>
      </x:c>
      <x:c r="AH11" s="348">
        <x:f t="shared" si="11"/>
        <x:v>0</x:v>
      </x:c>
      <x:c r="AI11" s="348">
        <x:f t="shared" si="11"/>
        <x:v>0</x:v>
      </x:c>
      <x:c r="AJ11" s="348">
        <x:f t="shared" si="11"/>
        <x:v>39</x:v>
      </x:c>
      <x:c r="AK11" s="348">
        <x:f t="shared" si="11"/>
        <x:v>64</x:v>
      </x:c>
      <x:c r="AL11" s="155" t="s">
        <x:v>2965</x:v>
      </x:c>
      <x:c r="AM11" s="348">
        <x:f t="shared" ref="AM11:BU11" si="12">AM12+AM63</x:f>
        <x:v>0</x:v>
      </x:c>
      <x:c r="AN11" s="347">
        <x:f t="shared" si="12"/>
        <x:v>0</x:v>
      </x:c>
      <x:c r="AO11" s="348">
        <x:f t="shared" si="12"/>
        <x:v>1</x:v>
      </x:c>
      <x:c r="AP11" s="348">
        <x:f t="shared" si="12"/>
        <x:v>3</x:v>
      </x:c>
      <x:c r="AQ11" s="348">
        <x:f t="shared" si="12"/>
        <x:v>0</x:v>
      </x:c>
      <x:c r="AR11" s="347">
        <x:f t="shared" si="12"/>
        <x:v>0</x:v>
      </x:c>
      <x:c r="AS11" s="348">
        <x:f t="shared" si="12"/>
        <x:v>0</x:v>
      </x:c>
      <x:c r="AT11" s="347">
        <x:f t="shared" si="12"/>
        <x:v>0</x:v>
      </x:c>
      <x:c r="AU11" s="348">
        <x:f t="shared" si="12"/>
        <x:v>0</x:v>
      </x:c>
      <x:c r="AV11" s="348">
        <x:f t="shared" si="12"/>
        <x:v>0</x:v>
      </x:c>
      <x:c r="AW11" s="348">
        <x:f t="shared" si="12"/>
        <x:v>0</x:v>
      </x:c>
      <x:c r="AX11" s="348">
        <x:f t="shared" si="12"/>
        <x:v>1</x:v>
      </x:c>
      <x:c r="AY11" s="348">
        <x:f t="shared" si="12"/>
        <x:v>0</x:v>
      </x:c>
      <x:c r="AZ11" s="348">
        <x:f t="shared" si="12"/>
        <x:v>19</x:v>
      </x:c>
      <x:c r="BA11" s="347">
        <x:f t="shared" si="12"/>
        <x:v>40</x:v>
      </x:c>
      <x:c r="BB11" s="348">
        <x:f t="shared" si="12"/>
        <x:v>1</x:v>
      </x:c>
      <x:c r="BC11" s="348">
        <x:f t="shared" si="12"/>
        <x:v>75</x:v>
      </x:c>
      <x:c r="BD11" s="348">
        <x:f t="shared" si="12"/>
        <x:v>1</x:v>
      </x:c>
      <x:c r="BE11" s="348">
        <x:f t="shared" si="12"/>
        <x:v>511</x:v>
      </x:c>
      <x:c r="BF11" s="348">
        <x:f t="shared" si="12"/>
        <x:v>511</x:v>
      </x:c>
      <x:c r="BG11" s="348">
        <x:f t="shared" si="12"/>
        <x:v>6</x:v>
      </x:c>
      <x:c r="BH11" s="348">
        <x:f t="shared" si="12"/>
        <x:v>8</x:v>
      </x:c>
      <x:c r="BI11" s="348">
        <x:f t="shared" si="12"/>
        <x:v>0</x:v>
      </x:c>
      <x:c r="BJ11" s="347">
        <x:f t="shared" si="12"/>
        <x:v>0</x:v>
      </x:c>
      <x:c r="BK11" s="348">
        <x:f t="shared" si="12"/>
        <x:v>0</x:v>
      </x:c>
      <x:c r="BL11" s="347">
        <x:f t="shared" si="12"/>
        <x:v>0</x:v>
      </x:c>
      <x:c r="BM11" s="348">
        <x:f t="shared" si="12"/>
        <x:v>4</x:v>
      </x:c>
      <x:c r="BN11" s="347">
        <x:f t="shared" si="12"/>
        <x:v>5838.6499999999996</x:v>
      </x:c>
      <x:c r="BO11" s="348">
        <x:f t="shared" si="12"/>
        <x:v>1</x:v>
      </x:c>
      <x:c r="BP11" s="347">
        <x:f t="shared" si="12"/>
        <x:v>2929.6799999999998</x:v>
      </x:c>
      <x:c r="BQ11" s="348">
        <x:f t="shared" si="12"/>
        <x:v>3</x:v>
      </x:c>
      <x:c r="BR11" s="348">
        <x:f t="shared" si="12"/>
        <x:v>0</x:v>
      </x:c>
      <x:c r="BS11" s="348">
        <x:f t="shared" si="12"/>
        <x:v>1</x:v>
      </x:c>
      <x:c r="BT11" s="348">
        <x:f t="shared" si="12"/>
        <x:v>11</x:v>
      </x:c>
      <x:c r="BU11" s="348">
        <x:f t="shared" si="12"/>
        <x:v>11</x:v>
      </x:c>
      <x:c r="BV11" s="155" t="s">
        <x:v>2965</x:v>
      </x:c>
      <x:c r="BW11" s="348">
        <x:f t="shared" ref="BW11:CX11" si="13">BW12+BW63</x:f>
        <x:v>1</x:v>
      </x:c>
      <x:c r="BX11" s="348">
        <x:f t="shared" si="13"/>
        <x:v>20</x:v>
      </x:c>
      <x:c r="BY11" s="347">
        <x:f t="shared" si="13"/>
        <x:v>759</x:v>
      </x:c>
      <x:c r="BZ11" s="348">
        <x:f t="shared" si="13"/>
        <x:v>0</x:v>
      </x:c>
      <x:c r="CA11" s="347">
        <x:f t="shared" si="13"/>
        <x:v>0</x:v>
      </x:c>
      <x:c r="CB11" s="348">
        <x:f t="shared" si="13"/>
        <x:v>0</x:v>
      </x:c>
      <x:c r="CC11" s="347">
        <x:f t="shared" si="13"/>
        <x:v>0</x:v>
      </x:c>
      <x:c r="CD11" s="348">
        <x:f t="shared" si="13"/>
        <x:v>0</x:v>
      </x:c>
      <x:c r="CE11" s="348">
        <x:f t="shared" si="13"/>
        <x:v>15</x:v>
      </x:c>
      <x:c r="CF11" s="347">
        <x:f t="shared" si="13"/>
        <x:v>534.30999999999995</x:v>
      </x:c>
      <x:c r="CG11" s="348">
        <x:f t="shared" si="13"/>
        <x:v>2</x:v>
      </x:c>
      <x:c r="CH11" s="348">
        <x:f t="shared" si="13"/>
        <x:v>0</x:v>
      </x:c>
      <x:c r="CI11" s="348">
        <x:f t="shared" si="13"/>
        <x:v>0</x:v>
      </x:c>
      <x:c r="CJ11" s="348">
        <x:f t="shared" si="13"/>
        <x:v>30</x:v>
      </x:c>
      <x:c r="CK11" s="348">
        <x:f t="shared" si="13"/>
        <x:v>1</x:v>
      </x:c>
      <x:c r="CL11" s="348">
        <x:f t="shared" si="13"/>
        <x:v>1</x:v>
      </x:c>
      <x:c r="CM11" s="348">
        <x:f t="shared" si="13"/>
        <x:v>0</x:v>
      </x:c>
      <x:c r="CN11" s="348">
        <x:f t="shared" si="13"/>
        <x:v>0</x:v>
      </x:c>
      <x:c r="CO11" s="348">
        <x:f t="shared" si="13"/>
        <x:v>5</x:v>
      </x:c>
      <x:c r="CP11" s="347">
        <x:f t="shared" si="13"/>
        <x:v>141.5</x:v>
      </x:c>
      <x:c r="CQ11" s="348">
        <x:f t="shared" si="13"/>
        <x:v>50</x:v>
      </x:c>
      <x:c r="CR11" s="347">
        <x:f t="shared" si="13"/>
        <x:v>7933.7600000000002</x:v>
      </x:c>
      <x:c r="CS11" s="348">
        <x:f t="shared" si="13"/>
        <x:v>762</x:v>
      </x:c>
      <x:c r="CT11" s="348">
        <x:f t="shared" si="13"/>
        <x:v>15</x:v>
      </x:c>
      <x:c r="CU11" s="348">
        <x:f t="shared" si="13"/>
        <x:v>100</x:v>
      </x:c>
      <x:c r="CV11" s="348">
        <x:f t="shared" si="13"/>
        <x:v>68</x:v>
      </x:c>
      <x:c r="CW11" s="348">
        <x:f t="shared" si="13"/>
        <x:v>46</x:v>
      </x:c>
      <x:c r="CX11" s="348">
        <x:f t="shared" si="13"/>
        <x:v>255</x:v>
      </x:c>
      <x:c r="CY11" s="155" t="s">
        <x:v>2965</x:v>
      </x:c>
      <x:c r="CZ11" s="348">
        <x:f t="shared" ref="CZ11:DG11" si="14">CZ12+CZ63</x:f>
        <x:v>26</x:v>
      </x:c>
      <x:c r="DA11" s="347">
        <x:f t="shared" si="14"/>
        <x:v>8685.7999999999993</x:v>
      </x:c>
      <x:c r="DB11" s="348">
        <x:f t="shared" si="14"/>
        <x:v>0</x:v>
      </x:c>
      <x:c r="DC11" s="347">
        <x:f t="shared" si="14"/>
        <x:v>0</x:v>
      </x:c>
      <x:c r="DD11" s="348">
        <x:f t="shared" si="14"/>
        <x:v>0</x:v>
      </x:c>
      <x:c r="DE11" s="347">
        <x:f t="shared" si="14"/>
        <x:v>0</x:v>
      </x:c>
      <x:c r="DF11" s="348">
        <x:f t="shared" si="14"/>
        <x:v>0</x:v>
      </x:c>
      <x:c r="DG11" s="349">
        <x:f t="shared" si="14"/>
        <x:v>0</x:v>
      </x:c>
    </x:row>
    <x:row r="12" spans="1:111" ht="30" customHeight="1">
      <x:c r="A12" s="373" t="s">
        <x:v>1611</x:v>
      </x:c>
      <x:c r="B12" s="81">
        <x:f t="shared" ref="B12:AK12" si="15">B13+B24+B55</x:f>
        <x:v>16</x:v>
      </x:c>
      <x:c r="C12" s="82">
        <x:f t="shared" si="15"/>
        <x:v>10354.17</x:v>
      </x:c>
      <x:c r="D12" s="81">
        <x:f t="shared" si="15"/>
        <x:v>8</x:v>
      </x:c>
      <x:c r="E12" s="82">
        <x:f t="shared" si="15"/>
        <x:v>12453.52</x:v>
      </x:c>
      <x:c r="F12" s="81">
        <x:f t="shared" si="15"/>
        <x:v>13</x:v>
      </x:c>
      <x:c r="G12" s="82">
        <x:f t="shared" si="15"/>
        <x:v>13.237</x:v>
      </x:c>
      <x:c r="H12" s="81">
        <x:f t="shared" si="15"/>
        <x:v>0</x:v>
      </x:c>
      <x:c r="I12" s="82">
        <x:f t="shared" si="15"/>
        <x:v>0</x:v>
      </x:c>
      <x:c r="J12" s="81">
        <x:f t="shared" si="15"/>
        <x:v>64</x:v>
      </x:c>
      <x:c r="K12" s="81">
        <x:f t="shared" si="15"/>
        <x:v>6</x:v>
      </x:c>
      <x:c r="L12" s="82">
        <x:f t="shared" si="15"/>
        <x:v>349.89999999999998</x:v>
      </x:c>
      <x:c r="M12" s="81">
        <x:f t="shared" si="15"/>
        <x:v>7</x:v>
      </x:c>
      <x:c r="N12" s="81">
        <x:f t="shared" si="15"/>
        <x:v>20</x:v>
      </x:c>
      <x:c r="O12" s="81">
        <x:f t="shared" si="15"/>
        <x:v>9</x:v>
      </x:c>
      <x:c r="P12" s="81">
        <x:f t="shared" si="15"/>
        <x:v>22</x:v>
      </x:c>
      <x:c r="Q12" s="81">
        <x:f t="shared" si="15"/>
        <x:v>0</x:v>
      </x:c>
      <x:c r="R12" s="82">
        <x:f t="shared" si="15"/>
        <x:v>0</x:v>
      </x:c>
      <x:c r="S12" s="81">
        <x:f t="shared" si="15"/>
        <x:v>26</x:v>
      </x:c>
      <x:c r="T12" s="82">
        <x:f t="shared" si="15"/>
        <x:v>438</x:v>
      </x:c>
      <x:c r="U12" s="81">
        <x:f t="shared" si="15"/>
        <x:v>7</x:v>
      </x:c>
      <x:c r="V12" s="82">
        <x:f t="shared" si="15"/>
        <x:v>464.49999999999994</x:v>
      </x:c>
      <x:c r="W12" s="81">
        <x:f t="shared" si="15"/>
        <x:v>5</x:v>
      </x:c>
      <x:c r="X12" s="81">
        <x:f t="shared" si="15"/>
        <x:v>778</x:v>
      </x:c>
      <x:c r="Y12" s="81">
        <x:f t="shared" si="15"/>
        <x:v>35</x:v>
      </x:c>
      <x:c r="Z12" s="81">
        <x:f t="shared" si="15"/>
        <x:v>61</x:v>
      </x:c>
      <x:c r="AA12" s="81">
        <x:f t="shared" si="15"/>
        <x:v>21</x:v>
      </x:c>
      <x:c r="AB12" s="81">
        <x:f t="shared" si="15"/>
        <x:v>0</x:v>
      </x:c>
      <x:c r="AC12" s="81">
        <x:f t="shared" si="15"/>
        <x:v>11</x:v>
      </x:c>
      <x:c r="AD12" s="81">
        <x:f t="shared" si="15"/>
        <x:v>12</x:v>
      </x:c>
      <x:c r="AE12" s="81">
        <x:f t="shared" si="15"/>
        <x:v>0</x:v>
      </x:c>
      <x:c r="AF12" s="81">
        <x:f t="shared" si="15"/>
        <x:v>0</x:v>
      </x:c>
      <x:c r="AG12" s="81">
        <x:f t="shared" si="15"/>
        <x:v>41</x:v>
      </x:c>
      <x:c r="AH12" s="81">
        <x:f t="shared" si="15"/>
        <x:v>0</x:v>
      </x:c>
      <x:c r="AI12" s="81">
        <x:f t="shared" si="15"/>
        <x:v>0</x:v>
      </x:c>
      <x:c r="AJ12" s="81">
        <x:f t="shared" si="15"/>
        <x:v>39</x:v>
      </x:c>
      <x:c r="AK12" s="81">
        <x:f t="shared" si="15"/>
        <x:v>64</x:v>
      </x:c>
      <x:c r="AL12" s="373" t="s">
        <x:v>1611</x:v>
      </x:c>
      <x:c r="AM12" s="81">
        <x:f t="shared" ref="AM12:BU12" si="16">AM13+AM24+AM55</x:f>
        <x:v>0</x:v>
      </x:c>
      <x:c r="AN12" s="82">
        <x:f t="shared" si="16"/>
        <x:v>0</x:v>
      </x:c>
      <x:c r="AO12" s="81">
        <x:f t="shared" si="16"/>
        <x:v>1</x:v>
      </x:c>
      <x:c r="AP12" s="81">
        <x:f t="shared" si="16"/>
        <x:v>3</x:v>
      </x:c>
      <x:c r="AQ12" s="81">
        <x:f t="shared" si="16"/>
        <x:v>0</x:v>
      </x:c>
      <x:c r="AR12" s="82">
        <x:f t="shared" si="16"/>
        <x:v>0</x:v>
      </x:c>
      <x:c r="AS12" s="81">
        <x:f t="shared" si="16"/>
        <x:v>0</x:v>
      </x:c>
      <x:c r="AT12" s="82">
        <x:f t="shared" si="16"/>
        <x:v>0</x:v>
      </x:c>
      <x:c r="AU12" s="81">
        <x:f t="shared" si="16"/>
        <x:v>0</x:v>
      </x:c>
      <x:c r="AV12" s="81">
        <x:f t="shared" si="16"/>
        <x:v>0</x:v>
      </x:c>
      <x:c r="AW12" s="81">
        <x:f t="shared" si="16"/>
        <x:v>0</x:v>
      </x:c>
      <x:c r="AX12" s="81">
        <x:f t="shared" si="16"/>
        <x:v>1</x:v>
      </x:c>
      <x:c r="AY12" s="81">
        <x:f t="shared" si="16"/>
        <x:v>0</x:v>
      </x:c>
      <x:c r="AZ12" s="81">
        <x:f t="shared" si="16"/>
        <x:v>19</x:v>
      </x:c>
      <x:c r="BA12" s="82">
        <x:f t="shared" si="16"/>
        <x:v>40</x:v>
      </x:c>
      <x:c r="BB12" s="81">
        <x:f t="shared" si="16"/>
        <x:v>1</x:v>
      </x:c>
      <x:c r="BC12" s="81">
        <x:f t="shared" si="16"/>
        <x:v>75</x:v>
      </x:c>
      <x:c r="BD12" s="81">
        <x:f t="shared" si="16"/>
        <x:v>1</x:v>
      </x:c>
      <x:c r="BE12" s="81">
        <x:f t="shared" si="16"/>
        <x:v>508</x:v>
      </x:c>
      <x:c r="BF12" s="81">
        <x:f t="shared" si="16"/>
        <x:v>508</x:v>
      </x:c>
      <x:c r="BG12" s="81">
        <x:f t="shared" si="16"/>
        <x:v>5</x:v>
      </x:c>
      <x:c r="BH12" s="81">
        <x:f t="shared" si="16"/>
        <x:v>6</x:v>
      </x:c>
      <x:c r="BI12" s="81">
        <x:f t="shared" si="16"/>
        <x:v>0</x:v>
      </x:c>
      <x:c r="BJ12" s="82">
        <x:f t="shared" si="16"/>
        <x:v>0</x:v>
      </x:c>
      <x:c r="BK12" s="81">
        <x:f t="shared" si="16"/>
        <x:v>0</x:v>
      </x:c>
      <x:c r="BL12" s="82">
        <x:f t="shared" si="16"/>
        <x:v>0</x:v>
      </x:c>
      <x:c r="BM12" s="81">
        <x:f t="shared" si="16"/>
        <x:v>4</x:v>
      </x:c>
      <x:c r="BN12" s="82">
        <x:f t="shared" si="16"/>
        <x:v>5838.6499999999996</x:v>
      </x:c>
      <x:c r="BO12" s="81">
        <x:f t="shared" si="16"/>
        <x:v>1</x:v>
      </x:c>
      <x:c r="BP12" s="82">
        <x:f t="shared" si="16"/>
        <x:v>2929.6799999999998</x:v>
      </x:c>
      <x:c r="BQ12" s="81">
        <x:f t="shared" si="16"/>
        <x:v>3</x:v>
      </x:c>
      <x:c r="BR12" s="81">
        <x:f t="shared" si="16"/>
        <x:v>0</x:v>
      </x:c>
      <x:c r="BS12" s="81">
        <x:f t="shared" si="16"/>
        <x:v>1</x:v>
      </x:c>
      <x:c r="BT12" s="81">
        <x:f t="shared" si="16"/>
        <x:v>11</x:v>
      </x:c>
      <x:c r="BU12" s="81">
        <x:f t="shared" si="16"/>
        <x:v>11</x:v>
      </x:c>
      <x:c r="BV12" s="373" t="s">
        <x:v>1611</x:v>
      </x:c>
      <x:c r="BW12" s="81">
        <x:f t="shared" ref="BW12:CX12" si="17">BW13+BW24+BW55</x:f>
        <x:v>1</x:v>
      </x:c>
      <x:c r="BX12" s="81">
        <x:f t="shared" si="17"/>
        <x:v>20</x:v>
      </x:c>
      <x:c r="BY12" s="82">
        <x:f t="shared" si="17"/>
        <x:v>759</x:v>
      </x:c>
      <x:c r="BZ12" s="81">
        <x:f t="shared" si="17"/>
        <x:v>0</x:v>
      </x:c>
      <x:c r="CA12" s="82">
        <x:f t="shared" si="17"/>
        <x:v>0</x:v>
      </x:c>
      <x:c r="CB12" s="81">
        <x:f t="shared" si="17"/>
        <x:v>0</x:v>
      </x:c>
      <x:c r="CC12" s="82">
        <x:f t="shared" si="17"/>
        <x:v>0</x:v>
      </x:c>
      <x:c r="CD12" s="81">
        <x:f t="shared" si="17"/>
        <x:v>0</x:v>
      </x:c>
      <x:c r="CE12" s="81">
        <x:f t="shared" si="17"/>
        <x:v>15</x:v>
      </x:c>
      <x:c r="CF12" s="82">
        <x:f t="shared" si="17"/>
        <x:v>534.30999999999995</x:v>
      </x:c>
      <x:c r="CG12" s="81">
        <x:f t="shared" si="17"/>
        <x:v>2</x:v>
      </x:c>
      <x:c r="CH12" s="81">
        <x:f t="shared" si="17"/>
        <x:v>0</x:v>
      </x:c>
      <x:c r="CI12" s="81">
        <x:f t="shared" si="17"/>
        <x:v>0</x:v>
      </x:c>
      <x:c r="CJ12" s="81">
        <x:f t="shared" si="17"/>
        <x:v>30</x:v>
      </x:c>
      <x:c r="CK12" s="81">
        <x:f t="shared" si="17"/>
        <x:v>1</x:v>
      </x:c>
      <x:c r="CL12" s="81">
        <x:f t="shared" si="17"/>
        <x:v>1</x:v>
      </x:c>
      <x:c r="CM12" s="81">
        <x:f t="shared" si="17"/>
        <x:v>0</x:v>
      </x:c>
      <x:c r="CN12" s="81">
        <x:f t="shared" si="17"/>
        <x:v>0</x:v>
      </x:c>
      <x:c r="CO12" s="81">
        <x:f t="shared" si="17"/>
        <x:v>5</x:v>
      </x:c>
      <x:c r="CP12" s="82">
        <x:f t="shared" si="17"/>
        <x:v>141.5</x:v>
      </x:c>
      <x:c r="CQ12" s="81">
        <x:f t="shared" si="17"/>
        <x:v>49</x:v>
      </x:c>
      <x:c r="CR12" s="82">
        <x:f t="shared" si="17"/>
        <x:v>7827.7600000000002</x:v>
      </x:c>
      <x:c r="CS12" s="81">
        <x:f t="shared" si="17"/>
        <x:v>760</x:v>
      </x:c>
      <x:c r="CT12" s="81">
        <x:f t="shared" si="17"/>
        <x:v>15</x:v>
      </x:c>
      <x:c r="CU12" s="81">
        <x:f t="shared" si="17"/>
        <x:v>99</x:v>
      </x:c>
      <x:c r="CV12" s="81">
        <x:f t="shared" si="17"/>
        <x:v>66</x:v>
      </x:c>
      <x:c r="CW12" s="81">
        <x:f t="shared" si="17"/>
        <x:v>45</x:v>
      </x:c>
      <x:c r="CX12" s="81">
        <x:f t="shared" si="17"/>
        <x:v>253</x:v>
      </x:c>
      <x:c r="CY12" s="373" t="s">
        <x:v>1611</x:v>
      </x:c>
      <x:c r="CZ12" s="81">
        <x:f t="shared" ref="CZ12:DG12" si="18">CZ13+CZ24+CZ55</x:f>
        <x:v>26</x:v>
      </x:c>
      <x:c r="DA12" s="82">
        <x:f t="shared" si="18"/>
        <x:v>8685.7999999999993</x:v>
      </x:c>
      <x:c r="DB12" s="81">
        <x:f t="shared" si="18"/>
        <x:v>0</x:v>
      </x:c>
      <x:c r="DC12" s="82">
        <x:f t="shared" si="18"/>
        <x:v>0</x:v>
      </x:c>
      <x:c r="DD12" s="81">
        <x:f t="shared" si="18"/>
        <x:v>0</x:v>
      </x:c>
      <x:c r="DE12" s="82">
        <x:f t="shared" si="18"/>
        <x:v>0</x:v>
      </x:c>
      <x:c r="DF12" s="81">
        <x:f t="shared" si="18"/>
        <x:v>0</x:v>
      </x:c>
      <x:c r="DG12" s="109">
        <x:f t="shared" si="18"/>
        <x:v>0</x:v>
      </x:c>
    </x:row>
    <x:row r="13" spans="1:111" ht="30" customHeight="1">
      <x:c r="A13" s="374" t="s">
        <x:v>906</x:v>
      </x:c>
      <x:c r="B13" s="70">
        <x:f>SUM(B14)</x:f>
        <x:v>13</x:v>
      </x:c>
      <x:c r="C13" s="73">
        <x:f t="shared" ref="C13:BN13" si="19">SUM(C14)</x:f>
        <x:v>9273.3999999999996</x:v>
      </x:c>
      <x:c r="D13" s="70">
        <x:f t="shared" si="19"/>
        <x:v>6</x:v>
      </x:c>
      <x:c r="E13" s="73">
        <x:f t="shared" si="19"/>
        <x:v>11817.9</x:v>
      </x:c>
      <x:c r="F13" s="70">
        <x:f t="shared" si="19"/>
        <x:v>13</x:v>
      </x:c>
      <x:c r="G13" s="73">
        <x:f t="shared" si="19"/>
        <x:v>13.237</x:v>
      </x:c>
      <x:c r="H13" s="70">
        <x:f t="shared" si="19"/>
        <x:v>0</x:v>
      </x:c>
      <x:c r="I13" s="73">
        <x:f t="shared" si="19"/>
        <x:v>0</x:v>
      </x:c>
      <x:c r="J13" s="70">
        <x:f t="shared" si="19"/>
        <x:v>34</x:v>
      </x:c>
      <x:c r="K13" s="70">
        <x:f t="shared" si="19"/>
        <x:v>5</x:v>
      </x:c>
      <x:c r="L13" s="73">
        <x:f t="shared" si="19"/>
        <x:v>220</x:v>
      </x:c>
      <x:c r="M13" s="70">
        <x:f t="shared" si="19"/>
        <x:v>5</x:v>
      </x:c>
      <x:c r="N13" s="70">
        <x:f t="shared" si="19"/>
        <x:v>20</x:v>
      </x:c>
      <x:c r="O13" s="70">
        <x:f t="shared" si="19"/>
        <x:v>3</x:v>
      </x:c>
      <x:c r="P13" s="70">
        <x:f t="shared" si="19"/>
        <x:v>10</x:v>
      </x:c>
      <x:c r="Q13" s="70">
        <x:f t="shared" si="19"/>
        <x:v>0</x:v>
      </x:c>
      <x:c r="R13" s="73">
        <x:f t="shared" si="19"/>
        <x:v>0</x:v>
      </x:c>
      <x:c r="S13" s="70">
        <x:f t="shared" si="19"/>
        <x:v>21</x:v>
      </x:c>
      <x:c r="T13" s="73">
        <x:f t="shared" si="19"/>
        <x:v>336</x:v>
      </x:c>
      <x:c r="U13" s="70">
        <x:f t="shared" si="19"/>
        <x:v>1</x:v>
      </x:c>
      <x:c r="V13" s="73">
        <x:f t="shared" si="19"/>
        <x:v>59.399999999999999</x:v>
      </x:c>
      <x:c r="W13" s="70">
        <x:f t="shared" si="19"/>
        <x:v>5</x:v>
      </x:c>
      <x:c r="X13" s="70">
        <x:f t="shared" si="19"/>
        <x:v>484</x:v>
      </x:c>
      <x:c r="Y13" s="70">
        <x:f t="shared" si="19"/>
        <x:v>10</x:v>
      </x:c>
      <x:c r="Z13" s="70">
        <x:f t="shared" si="19"/>
        <x:v>28</x:v>
      </x:c>
      <x:c r="AA13" s="70">
        <x:f t="shared" si="19"/>
        <x:v>3</x:v>
      </x:c>
      <x:c r="AB13" s="70">
        <x:f t="shared" si="19"/>
        <x:v>0</x:v>
      </x:c>
      <x:c r="AC13" s="70">
        <x:f t="shared" si="19"/>
        <x:v>3</x:v>
      </x:c>
      <x:c r="AD13" s="70">
        <x:f t="shared" si="19"/>
        <x:v>1</x:v>
      </x:c>
      <x:c r="AE13" s="70">
        <x:f t="shared" si="19"/>
        <x:v>0</x:v>
      </x:c>
      <x:c r="AF13" s="70">
        <x:f t="shared" si="19"/>
        <x:v>0</x:v>
      </x:c>
      <x:c r="AG13" s="70">
        <x:f t="shared" si="19"/>
        <x:v>9</x:v>
      </x:c>
      <x:c r="AH13" s="70">
        <x:f t="shared" si="19"/>
        <x:v>0</x:v>
      </x:c>
      <x:c r="AI13" s="70">
        <x:f t="shared" si="19"/>
        <x:v>0</x:v>
      </x:c>
      <x:c r="AJ13" s="70">
        <x:f t="shared" si="19"/>
        <x:v>5</x:v>
      </x:c>
      <x:c r="AK13" s="70">
        <x:f t="shared" si="19"/>
        <x:v>13</x:v>
      </x:c>
      <x:c r="AL13" s="374" t="s">
        <x:v>906</x:v>
      </x:c>
      <x:c r="AM13" s="70">
        <x:f t="shared" si="19"/>
        <x:v>0</x:v>
      </x:c>
      <x:c r="AN13" s="73">
        <x:f t="shared" si="19"/>
        <x:v>0</x:v>
      </x:c>
      <x:c r="AO13" s="70">
        <x:f t="shared" si="19"/>
        <x:v>1</x:v>
      </x:c>
      <x:c r="AP13" s="70">
        <x:f t="shared" si="19"/>
        <x:v>3</x:v>
      </x:c>
      <x:c r="AQ13" s="70">
        <x:f t="shared" si="19"/>
        <x:v>0</x:v>
      </x:c>
      <x:c r="AR13" s="73">
        <x:f t="shared" si="19"/>
        <x:v>0</x:v>
      </x:c>
      <x:c r="AS13" s="70">
        <x:f t="shared" si="19"/>
        <x:v>0</x:v>
      </x:c>
      <x:c r="AT13" s="73">
        <x:f t="shared" si="19"/>
        <x:v>0</x:v>
      </x:c>
      <x:c r="AU13" s="70">
        <x:f t="shared" si="19"/>
        <x:v>0</x:v>
      </x:c>
      <x:c r="AV13" s="70">
        <x:f t="shared" si="19"/>
        <x:v>0</x:v>
      </x:c>
      <x:c r="AW13" s="70">
        <x:f t="shared" si="19"/>
        <x:v>0</x:v>
      </x:c>
      <x:c r="AX13" s="70">
        <x:f t="shared" si="19"/>
        <x:v>1</x:v>
      </x:c>
      <x:c r="AY13" s="70">
        <x:f t="shared" si="19"/>
        <x:v>0</x:v>
      </x:c>
      <x:c r="AZ13" s="70">
        <x:f t="shared" si="19"/>
        <x:v>19</x:v>
      </x:c>
      <x:c r="BA13" s="73">
        <x:f t="shared" si="19"/>
        <x:v>40</x:v>
      </x:c>
      <x:c r="BB13" s="70">
        <x:f t="shared" si="19"/>
        <x:v>1</x:v>
      </x:c>
      <x:c r="BC13" s="70">
        <x:f t="shared" si="19"/>
        <x:v>75</x:v>
      </x:c>
      <x:c r="BD13" s="70">
        <x:f t="shared" si="19"/>
        <x:v>1</x:v>
      </x:c>
      <x:c r="BE13" s="70">
        <x:f t="shared" si="19"/>
        <x:v>390</x:v>
      </x:c>
      <x:c r="BF13" s="70">
        <x:f t="shared" si="19"/>
        <x:v>390</x:v>
      </x:c>
      <x:c r="BG13" s="70">
        <x:f t="shared" si="19"/>
        <x:v>2</x:v>
      </x:c>
      <x:c r="BH13" s="70">
        <x:f t="shared" si="19"/>
        <x:v>3</x:v>
      </x:c>
      <x:c r="BI13" s="70">
        <x:f t="shared" si="19"/>
        <x:v>0</x:v>
      </x:c>
      <x:c r="BJ13" s="73">
        <x:f t="shared" si="19"/>
        <x:v>0</x:v>
      </x:c>
      <x:c r="BK13" s="70">
        <x:f t="shared" si="19"/>
        <x:v>0</x:v>
      </x:c>
      <x:c r="BL13" s="73">
        <x:f t="shared" si="19"/>
        <x:v>0</x:v>
      </x:c>
      <x:c r="BM13" s="70">
        <x:f t="shared" si="19"/>
        <x:v>3</x:v>
      </x:c>
      <x:c r="BN13" s="73">
        <x:f t="shared" si="19"/>
        <x:v>2194.0699999999997</x:v>
      </x:c>
      <x:c r="BO13" s="70">
        <x:f t="shared" ref="BO13:DG13" si="20">SUM(BO14)</x:f>
        <x:v>1</x:v>
      </x:c>
      <x:c r="BP13" s="73">
        <x:f t="shared" si="20"/>
        <x:v>2929.6799999999998</x:v>
      </x:c>
      <x:c r="BQ13" s="70">
        <x:f t="shared" si="20"/>
        <x:v>3</x:v>
      </x:c>
      <x:c r="BR13" s="70">
        <x:f t="shared" si="20"/>
        <x:v>0</x:v>
      </x:c>
      <x:c r="BS13" s="70">
        <x:f t="shared" si="20"/>
        <x:v>0</x:v>
      </x:c>
      <x:c r="BT13" s="70">
        <x:f t="shared" si="20"/>
        <x:v>11</x:v>
      </x:c>
      <x:c r="BU13" s="70">
        <x:f t="shared" si="20"/>
        <x:v>11</x:v>
      </x:c>
      <x:c r="BV13" s="374" t="s">
        <x:v>906</x:v>
      </x:c>
      <x:c r="BW13" s="70">
        <x:f t="shared" si="20"/>
        <x:v>1</x:v>
      </x:c>
      <x:c r="BX13" s="70">
        <x:f t="shared" si="20"/>
        <x:v>20</x:v>
      </x:c>
      <x:c r="BY13" s="73">
        <x:f t="shared" si="20"/>
        <x:v>759</x:v>
      </x:c>
      <x:c r="BZ13" s="70">
        <x:f t="shared" si="20"/>
        <x:v>0</x:v>
      </x:c>
      <x:c r="CA13" s="73">
        <x:f t="shared" si="20"/>
        <x:v>0</x:v>
      </x:c>
      <x:c r="CB13" s="70">
        <x:f t="shared" si="20"/>
        <x:v>0</x:v>
      </x:c>
      <x:c r="CC13" s="73">
        <x:f t="shared" si="20"/>
        <x:v>0</x:v>
      </x:c>
      <x:c r="CD13" s="70">
        <x:f t="shared" si="20"/>
        <x:v>0</x:v>
      </x:c>
      <x:c r="CE13" s="70">
        <x:f t="shared" si="20"/>
        <x:v>11</x:v>
      </x:c>
      <x:c r="CF13" s="73">
        <x:f t="shared" si="20"/>
        <x:v>406.24000000000001</x:v>
      </x:c>
      <x:c r="CG13" s="70">
        <x:f t="shared" si="20"/>
        <x:v>2</x:v>
      </x:c>
      <x:c r="CH13" s="70">
        <x:f t="shared" si="20"/>
        <x:v>0</x:v>
      </x:c>
      <x:c r="CI13" s="70">
        <x:f t="shared" si="20"/>
        <x:v>0</x:v>
      </x:c>
      <x:c r="CJ13" s="70">
        <x:f t="shared" si="20"/>
        <x:v>15</x:v>
      </x:c>
      <x:c r="CK13" s="70">
        <x:f t="shared" si="20"/>
        <x:v>1</x:v>
      </x:c>
      <x:c r="CL13" s="70">
        <x:f t="shared" si="20"/>
        <x:v>1</x:v>
      </x:c>
      <x:c r="CM13" s="70">
        <x:f t="shared" si="20"/>
        <x:v>0</x:v>
      </x:c>
      <x:c r="CN13" s="70">
        <x:f t="shared" si="20"/>
        <x:v>0</x:v>
      </x:c>
      <x:c r="CO13" s="70">
        <x:f t="shared" si="20"/>
        <x:v>5</x:v>
      </x:c>
      <x:c r="CP13" s="73">
        <x:f t="shared" si="20"/>
        <x:v>141.5</x:v>
      </x:c>
      <x:c r="CQ13" s="70">
        <x:f t="shared" si="20"/>
        <x:v>19</x:v>
      </x:c>
      <x:c r="CR13" s="73">
        <x:f t="shared" si="20"/>
        <x:v>5027.7600000000002</x:v>
      </x:c>
      <x:c r="CS13" s="70">
        <x:f t="shared" si="20"/>
        <x:v>549</x:v>
      </x:c>
      <x:c r="CT13" s="70">
        <x:f t="shared" si="20"/>
        <x:v>4</x:v>
      </x:c>
      <x:c r="CU13" s="70">
        <x:f t="shared" si="20"/>
        <x:v>53</x:v>
      </x:c>
      <x:c r="CV13" s="70">
        <x:f t="shared" si="20"/>
        <x:v>25</x:v>
      </x:c>
      <x:c r="CW13" s="70">
        <x:f t="shared" si="20"/>
        <x:v>12</x:v>
      </x:c>
      <x:c r="CX13" s="70">
        <x:f t="shared" si="20"/>
        <x:v>101</x:v>
      </x:c>
      <x:c r="CY13" s="374" t="s">
        <x:v>906</x:v>
      </x:c>
      <x:c r="CZ13" s="70">
        <x:f t="shared" si="20"/>
        <x:v>18</x:v>
      </x:c>
      <x:c r="DA13" s="73">
        <x:f t="shared" si="20"/>
        <x:v>4491.5699999999997</x:v>
      </x:c>
      <x:c r="DB13" s="70">
        <x:f t="shared" si="20"/>
        <x:v>0</x:v>
      </x:c>
      <x:c r="DC13" s="73">
        <x:f t="shared" si="20"/>
        <x:v>0</x:v>
      </x:c>
      <x:c r="DD13" s="70">
        <x:f t="shared" si="20"/>
        <x:v>0</x:v>
      </x:c>
      <x:c r="DE13" s="73">
        <x:f t="shared" si="20"/>
        <x:v>0</x:v>
      </x:c>
      <x:c r="DF13" s="70">
        <x:f t="shared" si="20"/>
        <x:v>0</x:v>
      </x:c>
      <x:c r="DG13" s="104">
        <x:f t="shared" si="20"/>
        <x:v>0</x:v>
      </x:c>
    </x:row>
    <x:row r="14" spans="1:111" ht="30" customHeight="1">
      <x:c r="A14" s="374" t="s">
        <x:v>675</x:v>
      </x:c>
      <x:c r="B14" s="70">
        <x:f>SUM(B15:B23)</x:f>
        <x:v>13</x:v>
      </x:c>
      <x:c r="C14" s="73">
        <x:f t="shared" ref="C14:AK14" si="21">SUM(C15:C23)</x:f>
        <x:v>9273.3999999999996</x:v>
      </x:c>
      <x:c r="D14" s="70">
        <x:f t="shared" si="21"/>
        <x:v>6</x:v>
      </x:c>
      <x:c r="E14" s="73">
        <x:f t="shared" si="21"/>
        <x:v>11817.9</x:v>
      </x:c>
      <x:c r="F14" s="70">
        <x:f t="shared" si="21"/>
        <x:v>13</x:v>
      </x:c>
      <x:c r="G14" s="73">
        <x:f t="shared" si="21"/>
        <x:v>13.237</x:v>
      </x:c>
      <x:c r="H14" s="70">
        <x:f t="shared" si="21"/>
        <x:v>0</x:v>
      </x:c>
      <x:c r="I14" s="73">
        <x:f t="shared" si="21"/>
        <x:v>0</x:v>
      </x:c>
      <x:c r="J14" s="70">
        <x:f t="shared" si="21"/>
        <x:v>34</x:v>
      </x:c>
      <x:c r="K14" s="70">
        <x:f t="shared" si="21"/>
        <x:v>5</x:v>
      </x:c>
      <x:c r="L14" s="73">
        <x:f t="shared" si="21"/>
        <x:v>220</x:v>
      </x:c>
      <x:c r="M14" s="70">
        <x:f t="shared" si="21"/>
        <x:v>5</x:v>
      </x:c>
      <x:c r="N14" s="70">
        <x:f t="shared" si="21"/>
        <x:v>20</x:v>
      </x:c>
      <x:c r="O14" s="70">
        <x:f t="shared" si="21"/>
        <x:v>3</x:v>
      </x:c>
      <x:c r="P14" s="70">
        <x:f t="shared" si="21"/>
        <x:v>10</x:v>
      </x:c>
      <x:c r="Q14" s="70">
        <x:f t="shared" si="21"/>
        <x:v>0</x:v>
      </x:c>
      <x:c r="R14" s="73">
        <x:f t="shared" si="21"/>
        <x:v>0</x:v>
      </x:c>
      <x:c r="S14" s="70">
        <x:f t="shared" si="21"/>
        <x:v>21</x:v>
      </x:c>
      <x:c r="T14" s="73">
        <x:f t="shared" si="21"/>
        <x:v>336</x:v>
      </x:c>
      <x:c r="U14" s="70">
        <x:f t="shared" si="21"/>
        <x:v>1</x:v>
      </x:c>
      <x:c r="V14" s="73">
        <x:f t="shared" si="21"/>
        <x:v>59.399999999999999</x:v>
      </x:c>
      <x:c r="W14" s="70">
        <x:f t="shared" si="21"/>
        <x:v>5</x:v>
      </x:c>
      <x:c r="X14" s="70">
        <x:f t="shared" si="21"/>
        <x:v>484</x:v>
      </x:c>
      <x:c r="Y14" s="70">
        <x:f t="shared" si="21"/>
        <x:v>10</x:v>
      </x:c>
      <x:c r="Z14" s="70">
        <x:f t="shared" si="21"/>
        <x:v>28</x:v>
      </x:c>
      <x:c r="AA14" s="70">
        <x:f t="shared" si="21"/>
        <x:v>3</x:v>
      </x:c>
      <x:c r="AB14" s="70">
        <x:f t="shared" si="21"/>
        <x:v>0</x:v>
      </x:c>
      <x:c r="AC14" s="70">
        <x:f t="shared" si="21"/>
        <x:v>3</x:v>
      </x:c>
      <x:c r="AD14" s="70">
        <x:f t="shared" si="21"/>
        <x:v>1</x:v>
      </x:c>
      <x:c r="AE14" s="70">
        <x:f t="shared" si="21"/>
        <x:v>0</x:v>
      </x:c>
      <x:c r="AF14" s="70">
        <x:f t="shared" si="21"/>
        <x:v>0</x:v>
      </x:c>
      <x:c r="AG14" s="70">
        <x:f t="shared" si="21"/>
        <x:v>9</x:v>
      </x:c>
      <x:c r="AH14" s="70">
        <x:f t="shared" si="21"/>
        <x:v>0</x:v>
      </x:c>
      <x:c r="AI14" s="70">
        <x:f t="shared" si="21"/>
        <x:v>0</x:v>
      </x:c>
      <x:c r="AJ14" s="70">
        <x:f t="shared" si="21"/>
        <x:v>5</x:v>
      </x:c>
      <x:c r="AK14" s="70">
        <x:f t="shared" si="21"/>
        <x:v>13</x:v>
      </x:c>
      <x:c r="AL14" s="374" t="s">
        <x:v>675</x:v>
      </x:c>
      <x:c r="AM14" s="70">
        <x:f t="shared" ref="AM14:BU14" si="22">SUM(AM15:AM23)</x:f>
        <x:v>0</x:v>
      </x:c>
      <x:c r="AN14" s="73">
        <x:f t="shared" si="22"/>
        <x:v>0</x:v>
      </x:c>
      <x:c r="AO14" s="70">
        <x:f t="shared" si="22"/>
        <x:v>1</x:v>
      </x:c>
      <x:c r="AP14" s="70">
        <x:f t="shared" si="22"/>
        <x:v>3</x:v>
      </x:c>
      <x:c r="AQ14" s="70">
        <x:f t="shared" si="22"/>
        <x:v>0</x:v>
      </x:c>
      <x:c r="AR14" s="73">
        <x:f t="shared" si="22"/>
        <x:v>0</x:v>
      </x:c>
      <x:c r="AS14" s="70">
        <x:f t="shared" si="22"/>
        <x:v>0</x:v>
      </x:c>
      <x:c r="AT14" s="73">
        <x:f t="shared" si="22"/>
        <x:v>0</x:v>
      </x:c>
      <x:c r="AU14" s="70">
        <x:f t="shared" si="22"/>
        <x:v>0</x:v>
      </x:c>
      <x:c r="AV14" s="70">
        <x:f t="shared" si="22"/>
        <x:v>0</x:v>
      </x:c>
      <x:c r="AW14" s="70">
        <x:f t="shared" si="22"/>
        <x:v>0</x:v>
      </x:c>
      <x:c r="AX14" s="70">
        <x:f t="shared" si="22"/>
        <x:v>1</x:v>
      </x:c>
      <x:c r="AY14" s="70">
        <x:f t="shared" si="22"/>
        <x:v>0</x:v>
      </x:c>
      <x:c r="AZ14" s="70">
        <x:f t="shared" si="22"/>
        <x:v>19</x:v>
      </x:c>
      <x:c r="BA14" s="73">
        <x:f t="shared" si="22"/>
        <x:v>40</x:v>
      </x:c>
      <x:c r="BB14" s="70">
        <x:f t="shared" si="22"/>
        <x:v>1</x:v>
      </x:c>
      <x:c r="BC14" s="70">
        <x:f t="shared" si="22"/>
        <x:v>75</x:v>
      </x:c>
      <x:c r="BD14" s="70">
        <x:f t="shared" si="22"/>
        <x:v>1</x:v>
      </x:c>
      <x:c r="BE14" s="70">
        <x:f t="shared" si="22"/>
        <x:v>390</x:v>
      </x:c>
      <x:c r="BF14" s="70">
        <x:f t="shared" si="22"/>
        <x:v>390</x:v>
      </x:c>
      <x:c r="BG14" s="70">
        <x:f t="shared" si="22"/>
        <x:v>2</x:v>
      </x:c>
      <x:c r="BH14" s="70">
        <x:f t="shared" si="22"/>
        <x:v>3</x:v>
      </x:c>
      <x:c r="BI14" s="70">
        <x:f t="shared" si="22"/>
        <x:v>0</x:v>
      </x:c>
      <x:c r="BJ14" s="73">
        <x:f t="shared" si="22"/>
        <x:v>0</x:v>
      </x:c>
      <x:c r="BK14" s="70">
        <x:f t="shared" si="22"/>
        <x:v>0</x:v>
      </x:c>
      <x:c r="BL14" s="73">
        <x:f t="shared" si="22"/>
        <x:v>0</x:v>
      </x:c>
      <x:c r="BM14" s="70">
        <x:f t="shared" si="22"/>
        <x:v>3</x:v>
      </x:c>
      <x:c r="BN14" s="73">
        <x:f t="shared" si="22"/>
        <x:v>2194.0699999999997</x:v>
      </x:c>
      <x:c r="BO14" s="70">
        <x:f t="shared" si="22"/>
        <x:v>1</x:v>
      </x:c>
      <x:c r="BP14" s="73">
        <x:f t="shared" si="22"/>
        <x:v>2929.6799999999998</x:v>
      </x:c>
      <x:c r="BQ14" s="70">
        <x:f t="shared" si="22"/>
        <x:v>3</x:v>
      </x:c>
      <x:c r="BR14" s="70">
        <x:f t="shared" si="22"/>
        <x:v>0</x:v>
      </x:c>
      <x:c r="BS14" s="70">
        <x:f t="shared" si="22"/>
        <x:v>0</x:v>
      </x:c>
      <x:c r="BT14" s="70">
        <x:f t="shared" si="22"/>
        <x:v>11</x:v>
      </x:c>
      <x:c r="BU14" s="70">
        <x:f t="shared" si="22"/>
        <x:v>11</x:v>
      </x:c>
      <x:c r="BV14" s="374" t="s">
        <x:v>675</x:v>
      </x:c>
      <x:c r="BW14" s="70">
        <x:f t="shared" ref="BW14:CX14" si="23">SUM(BW15:BW23)</x:f>
        <x:v>1</x:v>
      </x:c>
      <x:c r="BX14" s="70">
        <x:f t="shared" si="23"/>
        <x:v>20</x:v>
      </x:c>
      <x:c r="BY14" s="73">
        <x:f t="shared" si="23"/>
        <x:v>759</x:v>
      </x:c>
      <x:c r="BZ14" s="70">
        <x:f t="shared" si="23"/>
        <x:v>0</x:v>
      </x:c>
      <x:c r="CA14" s="73">
        <x:f t="shared" si="23"/>
        <x:v>0</x:v>
      </x:c>
      <x:c r="CB14" s="70">
        <x:f t="shared" si="23"/>
        <x:v>0</x:v>
      </x:c>
      <x:c r="CC14" s="73">
        <x:f t="shared" si="23"/>
        <x:v>0</x:v>
      </x:c>
      <x:c r="CD14" s="70">
        <x:f t="shared" si="23"/>
        <x:v>0</x:v>
      </x:c>
      <x:c r="CE14" s="70">
        <x:f t="shared" si="23"/>
        <x:v>11</x:v>
      </x:c>
      <x:c r="CF14" s="73">
        <x:f t="shared" si="23"/>
        <x:v>406.24000000000001</x:v>
      </x:c>
      <x:c r="CG14" s="70">
        <x:f t="shared" si="23"/>
        <x:v>2</x:v>
      </x:c>
      <x:c r="CH14" s="70">
        <x:f t="shared" si="23"/>
        <x:v>0</x:v>
      </x:c>
      <x:c r="CI14" s="70">
        <x:f t="shared" si="23"/>
        <x:v>0</x:v>
      </x:c>
      <x:c r="CJ14" s="70">
        <x:f t="shared" si="23"/>
        <x:v>15</x:v>
      </x:c>
      <x:c r="CK14" s="70">
        <x:f t="shared" si="23"/>
        <x:v>1</x:v>
      </x:c>
      <x:c r="CL14" s="70">
        <x:f t="shared" si="23"/>
        <x:v>1</x:v>
      </x:c>
      <x:c r="CM14" s="70">
        <x:f t="shared" si="23"/>
        <x:v>0</x:v>
      </x:c>
      <x:c r="CN14" s="70">
        <x:f t="shared" si="23"/>
        <x:v>0</x:v>
      </x:c>
      <x:c r="CO14" s="70">
        <x:f t="shared" si="23"/>
        <x:v>5</x:v>
      </x:c>
      <x:c r="CP14" s="73">
        <x:f t="shared" si="23"/>
        <x:v>141.5</x:v>
      </x:c>
      <x:c r="CQ14" s="70">
        <x:f t="shared" si="23"/>
        <x:v>19</x:v>
      </x:c>
      <x:c r="CR14" s="73">
        <x:f t="shared" si="23"/>
        <x:v>5027.7600000000002</x:v>
      </x:c>
      <x:c r="CS14" s="70">
        <x:f t="shared" si="23"/>
        <x:v>549</x:v>
      </x:c>
      <x:c r="CT14" s="70">
        <x:f t="shared" si="23"/>
        <x:v>4</x:v>
      </x:c>
      <x:c r="CU14" s="70">
        <x:f t="shared" si="23"/>
        <x:v>53</x:v>
      </x:c>
      <x:c r="CV14" s="70">
        <x:f t="shared" si="23"/>
        <x:v>25</x:v>
      </x:c>
      <x:c r="CW14" s="70">
        <x:f t="shared" si="23"/>
        <x:v>12</x:v>
      </x:c>
      <x:c r="CX14" s="70">
        <x:f t="shared" si="23"/>
        <x:v>101</x:v>
      </x:c>
      <x:c r="CY14" s="374" t="s">
        <x:v>675</x:v>
      </x:c>
      <x:c r="CZ14" s="70">
        <x:f t="shared" ref="CZ14:DG14" si="24">SUM(CZ15:CZ23)</x:f>
        <x:v>18</x:v>
      </x:c>
      <x:c r="DA14" s="73">
        <x:f t="shared" si="24"/>
        <x:v>4491.5699999999997</x:v>
      </x:c>
      <x:c r="DB14" s="70">
        <x:f t="shared" si="24"/>
        <x:v>0</x:v>
      </x:c>
      <x:c r="DC14" s="73">
        <x:f t="shared" si="24"/>
        <x:v>0</x:v>
      </x:c>
      <x:c r="DD14" s="70">
        <x:f t="shared" si="24"/>
        <x:v>0</x:v>
      </x:c>
      <x:c r="DE14" s="73">
        <x:f t="shared" si="24"/>
        <x:v>0</x:v>
      </x:c>
      <x:c r="DF14" s="70">
        <x:f t="shared" si="24"/>
        <x:v>0</x:v>
      </x:c>
      <x:c r="DG14" s="104">
        <x:f t="shared" si="24"/>
        <x:v>0</x:v>
      </x:c>
    </x:row>
    <x:row r="15" spans="1:111" ht="30" customHeight="1">
      <x:c r="A15" s="610" t="s">
        <x:v>1355</x:v>
      </x:c>
      <x:c r="B15" s="112"/>
      <x:c r="C15" s="162"/>
      <x:c r="D15" s="112"/>
      <x:c r="E15" s="162"/>
      <x:c r="F15" s="112"/>
      <x:c r="G15" s="162"/>
      <x:c r="H15" s="112"/>
      <x:c r="I15" s="162"/>
      <x:c r="J15" s="112"/>
      <x:c r="K15" s="112"/>
      <x:c r="L15" s="162"/>
      <x:c r="M15" s="112">
        <x:v>1</x:v>
      </x:c>
      <x:c r="N15" s="112"/>
      <x:c r="O15" s="112"/>
      <x:c r="P15" s="112"/>
      <x:c r="Q15" s="112"/>
      <x:c r="R15" s="162"/>
      <x:c r="S15" s="112">
        <x:v>1</x:v>
      </x:c>
      <x:c r="T15" s="162">
        <x:v>16</x:v>
      </x:c>
      <x:c r="U15" s="112"/>
      <x:c r="V15" s="162"/>
      <x:c r="W15" s="112"/>
      <x:c r="X15" s="112">
        <x:v>28</x:v>
      </x:c>
      <x:c r="Y15" s="112">
        <x:v>3</x:v>
      </x:c>
      <x:c r="Z15" s="112">
        <x:v>3</x:v>
      </x:c>
      <x:c r="AA15" s="112"/>
      <x:c r="AB15" s="112"/>
      <x:c r="AC15" s="112"/>
      <x:c r="AD15" s="112"/>
      <x:c r="AE15" s="112"/>
      <x:c r="AF15" s="112"/>
      <x:c r="AG15" s="112"/>
      <x:c r="AH15" s="112"/>
      <x:c r="AI15" s="112"/>
      <x:c r="AJ15" s="112"/>
      <x:c r="AK15" s="112"/>
      <x:c r="AL15" s="610" t="s">
        <x:v>1355</x:v>
      </x:c>
      <x:c r="AM15" s="112"/>
      <x:c r="AN15" s="162"/>
      <x:c r="AO15" s="112">
        <x:v>1</x:v>
      </x:c>
      <x:c r="AP15" s="112">
        <x:v>3</x:v>
      </x:c>
      <x:c r="AQ15" s="112"/>
      <x:c r="AR15" s="162"/>
      <x:c r="AS15" s="112"/>
      <x:c r="AT15" s="162"/>
      <x:c r="AU15" s="112"/>
      <x:c r="AV15" s="112"/>
      <x:c r="AW15" s="112"/>
      <x:c r="AX15" s="112"/>
      <x:c r="AY15" s="112"/>
      <x:c r="AZ15" s="112"/>
      <x:c r="BA15" s="162"/>
      <x:c r="BB15" s="112"/>
      <x:c r="BC15" s="112"/>
      <x:c r="BD15" s="112"/>
      <x:c r="BE15" s="112">
        <x:v>13</x:v>
      </x:c>
      <x:c r="BF15" s="112">
        <x:v>13</x:v>
      </x:c>
      <x:c r="BG15" s="112"/>
      <x:c r="BH15" s="112"/>
      <x:c r="BI15" s="112"/>
      <x:c r="BJ15" s="162"/>
      <x:c r="BK15" s="112"/>
      <x:c r="BL15" s="162"/>
      <x:c r="BM15" s="112"/>
      <x:c r="BN15" s="162"/>
      <x:c r="BO15" s="112"/>
      <x:c r="BP15" s="162"/>
      <x:c r="BQ15" s="112"/>
      <x:c r="BR15" s="112"/>
      <x:c r="BS15" s="112"/>
      <x:c r="BT15" s="112"/>
      <x:c r="BU15" s="112"/>
      <x:c r="BV15" s="610" t="s">
        <x:v>1355</x:v>
      </x:c>
      <x:c r="BW15" s="112"/>
      <x:c r="BX15" s="112"/>
      <x:c r="BY15" s="162"/>
      <x:c r="BZ15" s="112"/>
      <x:c r="CA15" s="162"/>
      <x:c r="CB15" s="112"/>
      <x:c r="CC15" s="162"/>
      <x:c r="CD15" s="112"/>
      <x:c r="CE15" s="112">
        <x:v>1</x:v>
      </x:c>
      <x:c r="CF15" s="162">
        <x:v>26</x:v>
      </x:c>
      <x:c r="CG15" s="112"/>
      <x:c r="CH15" s="112"/>
      <x:c r="CI15" s="112"/>
      <x:c r="CJ15" s="112">
        <x:v>1</x:v>
      </x:c>
      <x:c r="CK15" s="112"/>
      <x:c r="CL15" s="112"/>
      <x:c r="CM15" s="112"/>
      <x:c r="CN15" s="112"/>
      <x:c r="CO15" s="112">
        <x:v>0</x:v>
      </x:c>
      <x:c r="CP15" s="162">
        <x:v>0</x:v>
      </x:c>
      <x:c r="CQ15" s="112">
        <x:v>1</x:v>
      </x:c>
      <x:c r="CR15" s="162">
        <x:v>28</x:v>
      </x:c>
      <x:c r="CS15" s="112">
        <x:v>20</x:v>
      </x:c>
      <x:c r="CT15" s="112">
        <x:v>1</x:v>
      </x:c>
      <x:c r="CU15" s="112">
        <x:v>3</x:v>
      </x:c>
      <x:c r="CV15" s="112">
        <x:v>1</x:v>
      </x:c>
      <x:c r="CW15" s="112">
        <x:v>2</x:v>
      </x:c>
      <x:c r="CX15" s="112">
        <x:v>7</x:v>
      </x:c>
      <x:c r="CY15" s="610" t="s">
        <x:v>1355</x:v>
      </x:c>
      <x:c r="CZ15" s="597">
        <x:v>3</x:v>
      </x:c>
      <x:c r="DA15" s="162">
        <x:v>1839.6700000000001</x:v>
      </x:c>
      <x:c r="DB15" s="597"/>
      <x:c r="DC15" s="598"/>
      <x:c r="DD15" s="597"/>
      <x:c r="DE15" s="598"/>
      <x:c r="DF15" s="597"/>
      <x:c r="DG15" s="911"/>
    </x:row>
    <x:row r="16" spans="1:111" ht="30" customHeight="1">
      <x:c r="A16" s="610" t="s">
        <x:v>1336</x:v>
      </x:c>
      <x:c r="B16" s="112">
        <x:v>2</x:v>
      </x:c>
      <x:c r="C16" s="162">
        <x:v>2336</x:v>
      </x:c>
      <x:c r="D16" s="112">
        <x:v>1</x:v>
      </x:c>
      <x:c r="E16" s="162">
        <x:v>1238</x:v>
      </x:c>
      <x:c r="F16" s="112"/>
      <x:c r="G16" s="162"/>
      <x:c r="H16" s="112"/>
      <x:c r="I16" s="162"/>
      <x:c r="J16" s="112">
        <x:v>2</x:v>
      </x:c>
      <x:c r="K16" s="112"/>
      <x:c r="L16" s="162"/>
      <x:c r="M16" s="112">
        <x:v>1</x:v>
      </x:c>
      <x:c r="N16" s="112"/>
      <x:c r="O16" s="112"/>
      <x:c r="P16" s="112"/>
      <x:c r="Q16" s="112"/>
      <x:c r="R16" s="162"/>
      <x:c r="S16" s="112">
        <x:v>1</x:v>
      </x:c>
      <x:c r="T16" s="162">
        <x:v>16</x:v>
      </x:c>
      <x:c r="U16" s="112">
        <x:v>1</x:v>
      </x:c>
      <x:c r="V16" s="162">
        <x:v>59.399999999999999</x:v>
      </x:c>
      <x:c r="W16" s="112"/>
      <x:c r="X16" s="112">
        <x:v>35</x:v>
      </x:c>
      <x:c r="Y16" s="112"/>
      <x:c r="Z16" s="112"/>
      <x:c r="AA16" s="112">
        <x:v>1</x:v>
      </x:c>
      <x:c r="AB16" s="112"/>
      <x:c r="AC16" s="112"/>
      <x:c r="AD16" s="112"/>
      <x:c r="AE16" s="112"/>
      <x:c r="AF16" s="112"/>
      <x:c r="AG16" s="112">
        <x:v>1</x:v>
      </x:c>
      <x:c r="AH16" s="112"/>
      <x:c r="AI16" s="112"/>
      <x:c r="AJ16" s="112"/>
      <x:c r="AK16" s="112"/>
      <x:c r="AL16" s="610" t="s">
        <x:v>1336</x:v>
      </x:c>
      <x:c r="AM16" s="112"/>
      <x:c r="AN16" s="162"/>
      <x:c r="AO16" s="112"/>
      <x:c r="AP16" s="112"/>
      <x:c r="AQ16" s="112"/>
      <x:c r="AR16" s="162"/>
      <x:c r="AS16" s="112"/>
      <x:c r="AT16" s="162"/>
      <x:c r="AU16" s="112"/>
      <x:c r="AV16" s="112"/>
      <x:c r="AW16" s="112"/>
      <x:c r="AX16" s="112">
        <x:v>1</x:v>
      </x:c>
      <x:c r="AY16" s="112"/>
      <x:c r="AZ16" s="112">
        <x:v>1</x:v>
      </x:c>
      <x:c r="BA16" s="162">
        <x:v>3</x:v>
      </x:c>
      <x:c r="BB16" s="112"/>
      <x:c r="BC16" s="112"/>
      <x:c r="BD16" s="112">
        <x:v>1</x:v>
      </x:c>
      <x:c r="BE16" s="112">
        <x:v>21</x:v>
      </x:c>
      <x:c r="BF16" s="112">
        <x:v>21</x:v>
      </x:c>
      <x:c r="BG16" s="112">
        <x:v>1</x:v>
      </x:c>
      <x:c r="BH16" s="112">
        <x:v>1</x:v>
      </x:c>
      <x:c r="BI16" s="112"/>
      <x:c r="BJ16" s="162"/>
      <x:c r="BK16" s="112"/>
      <x:c r="BL16" s="162"/>
      <x:c r="BM16" s="112">
        <x:v>1</x:v>
      </x:c>
      <x:c r="BN16" s="162">
        <x:v>431.80000000000001</x:v>
      </x:c>
      <x:c r="BO16" s="112"/>
      <x:c r="BP16" s="162"/>
      <x:c r="BQ16" s="112">
        <x:v>1</x:v>
      </x:c>
      <x:c r="BR16" s="112"/>
      <x:c r="BS16" s="112"/>
      <x:c r="BT16" s="112"/>
      <x:c r="BU16" s="112"/>
      <x:c r="BV16" s="610" t="s">
        <x:v>1336</x:v>
      </x:c>
      <x:c r="BW16" s="112">
        <x:f>1-1</x:f>
        <x:v>0</x:v>
      </x:c>
      <x:c r="BX16" s="112">
        <x:f>163-163</x:f>
        <x:v>0</x:v>
      </x:c>
      <x:c r="BY16" s="162">
        <x:f>3224-3224</x:f>
        <x:v>0</x:v>
      </x:c>
      <x:c r="BZ16" s="112"/>
      <x:c r="CA16" s="162"/>
      <x:c r="CB16" s="112"/>
      <x:c r="CC16" s="162"/>
      <x:c r="CD16" s="112"/>
      <x:c r="CE16" s="112">
        <x:v>1</x:v>
      </x:c>
      <x:c r="CF16" s="162">
        <x:v>25.5</x:v>
      </x:c>
      <x:c r="CG16" s="112"/>
      <x:c r="CH16" s="112"/>
      <x:c r="CI16" s="112">
        <x:v>0</x:v>
      </x:c>
      <x:c r="CJ16" s="112">
        <x:v>2</x:v>
      </x:c>
      <x:c r="CK16" s="112"/>
      <x:c r="CL16" s="112"/>
      <x:c r="CM16" s="112"/>
      <x:c r="CN16" s="112"/>
      <x:c r="CO16" s="112">
        <x:v>1</x:v>
      </x:c>
      <x:c r="CP16" s="162">
        <x:v>49.5</x:v>
      </x:c>
      <x:c r="CQ16" s="112">
        <x:v>5</x:v>
      </x:c>
      <x:c r="CR16" s="162">
        <x:v>203</x:v>
      </x:c>
      <x:c r="CS16" s="112">
        <x:v>22</x:v>
      </x:c>
      <x:c r="CT16" s="112"/>
      <x:c r="CU16" s="112">
        <x:v>8</x:v>
      </x:c>
      <x:c r="CV16" s="112">
        <x:v>4</x:v>
      </x:c>
      <x:c r="CW16" s="112">
        <x:v>1</x:v>
      </x:c>
      <x:c r="CX16" s="112">
        <x:v>33</x:v>
      </x:c>
      <x:c r="CY16" s="610" t="s">
        <x:v>1336</x:v>
      </x:c>
      <x:c r="CZ16" s="597">
        <x:v>3</x:v>
      </x:c>
      <x:c r="DA16" s="162">
        <x:f>1057.5-213.1</x:f>
        <x:v>844.39999999999998</x:v>
      </x:c>
      <x:c r="DB16" s="597"/>
      <x:c r="DC16" s="598"/>
      <x:c r="DD16" s="597"/>
      <x:c r="DE16" s="598"/>
      <x:c r="DF16" s="597"/>
      <x:c r="DG16" s="911"/>
    </x:row>
    <x:row r="17" spans="1:111" ht="30" customHeight="1">
      <x:c r="A17" s="610" t="s">
        <x:v>2700</x:v>
      </x:c>
      <x:c r="B17" s="112">
        <x:v>1</x:v>
      </x:c>
      <x:c r="C17" s="162">
        <x:v>2277</x:v>
      </x:c>
      <x:c r="D17" s="112">
        <x:v>1</x:v>
      </x:c>
      <x:c r="E17" s="162">
        <x:v>2390</x:v>
      </x:c>
      <x:c r="F17" s="112">
        <x:v>6</x:v>
      </x:c>
      <x:c r="G17" s="162">
        <x:v>8.2370000000000001</x:v>
      </x:c>
      <x:c r="H17" s="112"/>
      <x:c r="I17" s="162"/>
      <x:c r="J17" s="112">
        <x:v>10</x:v>
      </x:c>
      <x:c r="K17" s="112">
        <x:v>2</x:v>
      </x:c>
      <x:c r="L17" s="162">
        <x:v>120</x:v>
      </x:c>
      <x:c r="M17" s="112"/>
      <x:c r="N17" s="112"/>
      <x:c r="O17" s="112"/>
      <x:c r="P17" s="112"/>
      <x:c r="Q17" s="112"/>
      <x:c r="R17" s="162"/>
      <x:c r="S17" s="112">
        <x:v>17</x:v>
      </x:c>
      <x:c r="T17" s="162">
        <x:v>272</x:v>
      </x:c>
      <x:c r="U17" s="112"/>
      <x:c r="V17" s="162"/>
      <x:c r="W17" s="112"/>
      <x:c r="X17" s="112">
        <x:v>194</x:v>
      </x:c>
      <x:c r="Y17" s="112">
        <x:v>1</x:v>
      </x:c>
      <x:c r="Z17" s="112">
        <x:v>7</x:v>
      </x:c>
      <x:c r="AA17" s="112">
        <x:v>1</x:v>
      </x:c>
      <x:c r="AB17" s="112"/>
      <x:c r="AC17" s="112">
        <x:v>2</x:v>
      </x:c>
      <x:c r="AD17" s="112">
        <x:v>1</x:v>
      </x:c>
      <x:c r="AE17" s="112"/>
      <x:c r="AF17" s="112"/>
      <x:c r="AG17" s="112">
        <x:v>2</x:v>
      </x:c>
      <x:c r="AH17" s="112"/>
      <x:c r="AI17" s="112"/>
      <x:c r="AJ17" s="112">
        <x:v>1</x:v>
      </x:c>
      <x:c r="AK17" s="112">
        <x:v>5</x:v>
      </x:c>
      <x:c r="AL17" s="610" t="s">
        <x:v>2700</x:v>
      </x:c>
      <x:c r="AM17" s="112"/>
      <x:c r="AN17" s="162"/>
      <x:c r="AO17" s="112"/>
      <x:c r="AP17" s="112"/>
      <x:c r="AQ17" s="112"/>
      <x:c r="AR17" s="162"/>
      <x:c r="AS17" s="112"/>
      <x:c r="AT17" s="162"/>
      <x:c r="AU17" s="112"/>
      <x:c r="AV17" s="112"/>
      <x:c r="AW17" s="112"/>
      <x:c r="AX17" s="112"/>
      <x:c r="AY17" s="112"/>
      <x:c r="AZ17" s="112">
        <x:v>12</x:v>
      </x:c>
      <x:c r="BA17" s="162">
        <x:v>23</x:v>
      </x:c>
      <x:c r="BB17" s="112"/>
      <x:c r="BC17" s="112"/>
      <x:c r="BD17" s="112"/>
      <x:c r="BE17" s="112">
        <x:v>162</x:v>
      </x:c>
      <x:c r="BF17" s="112">
        <x:v>162</x:v>
      </x:c>
      <x:c r="BG17" s="112">
        <x:v>1</x:v>
      </x:c>
      <x:c r="BH17" s="112">
        <x:v>2</x:v>
      </x:c>
      <x:c r="BI17" s="112"/>
      <x:c r="BJ17" s="162"/>
      <x:c r="BK17" s="112"/>
      <x:c r="BL17" s="162"/>
      <x:c r="BM17" s="112">
        <x:v>1</x:v>
      </x:c>
      <x:c r="BN17" s="162">
        <x:v>332.26999999999998</x:v>
      </x:c>
      <x:c r="BO17" s="112"/>
      <x:c r="BP17" s="162"/>
      <x:c r="BQ17" s="112">
        <x:v>1</x:v>
      </x:c>
      <x:c r="BR17" s="112"/>
      <x:c r="BS17" s="112"/>
      <x:c r="BT17" s="112"/>
      <x:c r="BU17" s="112"/>
      <x:c r="BV17" s="610" t="s">
        <x:v>2700</x:v>
      </x:c>
      <x:c r="BW17" s="112">
        <x:v>1</x:v>
      </x:c>
      <x:c r="BX17" s="112">
        <x:v>20</x:v>
      </x:c>
      <x:c r="BY17" s="162">
        <x:v>759</x:v>
      </x:c>
      <x:c r="BZ17" s="112"/>
      <x:c r="CA17" s="162"/>
      <x:c r="CB17" s="112"/>
      <x:c r="CC17" s="162"/>
      <x:c r="CD17" s="112"/>
      <x:c r="CE17" s="112">
        <x:v>5</x:v>
      </x:c>
      <x:c r="CF17" s="162">
        <x:v>225</x:v>
      </x:c>
      <x:c r="CG17" s="112">
        <x:v>1</x:v>
      </x:c>
      <x:c r="CH17" s="112"/>
      <x:c r="CI17" s="112">
        <x:v>0</x:v>
      </x:c>
      <x:c r="CJ17" s="112">
        <x:v>4</x:v>
      </x:c>
      <x:c r="CK17" s="112">
        <x:v>1</x:v>
      </x:c>
      <x:c r="CL17" s="112"/>
      <x:c r="CM17" s="112"/>
      <x:c r="CN17" s="112"/>
      <x:c r="CO17" s="112">
        <x:v>1</x:v>
      </x:c>
      <x:c r="CP17" s="162">
        <x:v>48</x:v>
      </x:c>
      <x:c r="CQ17" s="112">
        <x:v>3</x:v>
      </x:c>
      <x:c r="CR17" s="162">
        <x:v>4100</x:v>
      </x:c>
      <x:c r="CS17" s="112">
        <x:v>262</x:v>
      </x:c>
      <x:c r="CT17" s="112">
        <x:v>1</x:v>
      </x:c>
      <x:c r="CU17" s="112">
        <x:v>28</x:v>
      </x:c>
      <x:c r="CV17" s="112"/>
      <x:c r="CW17" s="112">
        <x:v>2</x:v>
      </x:c>
      <x:c r="CX17" s="112">
        <x:v>11</x:v>
      </x:c>
      <x:c r="CY17" s="610" t="s">
        <x:v>2700</x:v>
      </x:c>
      <x:c r="CZ17" s="597">
        <x:v>1</x:v>
      </x:c>
      <x:c r="DA17" s="162">
        <x:v>82.5</x:v>
      </x:c>
      <x:c r="DB17" s="597"/>
      <x:c r="DC17" s="598"/>
      <x:c r="DD17" s="597"/>
      <x:c r="DE17" s="598"/>
      <x:c r="DF17" s="597"/>
      <x:c r="DG17" s="911"/>
    </x:row>
    <x:row r="18" spans="1:111" ht="30" customHeight="1">
      <x:c r="A18" s="610" t="s">
        <x:v>2880</x:v>
      </x:c>
      <x:c r="B18" s="112">
        <x:v>6</x:v>
      </x:c>
      <x:c r="C18" s="162">
        <x:v>2857.4000000000001</x:v>
      </x:c>
      <x:c r="D18" s="112">
        <x:v>1</x:v>
      </x:c>
      <x:c r="E18" s="162">
        <x:v>4505.8999999999996</x:v>
      </x:c>
      <x:c r="F18" s="112"/>
      <x:c r="G18" s="162"/>
      <x:c r="H18" s="112"/>
      <x:c r="I18" s="162"/>
      <x:c r="J18" s="112">
        <x:v>4</x:v>
      </x:c>
      <x:c r="K18" s="112"/>
      <x:c r="L18" s="162"/>
      <x:c r="M18" s="112"/>
      <x:c r="N18" s="112"/>
      <x:c r="O18" s="112">
        <x:v>1</x:v>
      </x:c>
      <x:c r="P18" s="112">
        <x:v>1</x:v>
      </x:c>
      <x:c r="Q18" s="112"/>
      <x:c r="R18" s="162"/>
      <x:c r="S18" s="112"/>
      <x:c r="T18" s="162"/>
      <x:c r="U18" s="112"/>
      <x:c r="V18" s="162"/>
      <x:c r="W18" s="112">
        <x:v>5</x:v>
      </x:c>
      <x:c r="X18" s="112">
        <x:f>37+12</x:f>
        <x:v>49</x:v>
      </x:c>
      <x:c r="Y18" s="112">
        <x:v>2</x:v>
      </x:c>
      <x:c r="Z18" s="112">
        <x:v>5</x:v>
      </x:c>
      <x:c r="AA18" s="112"/>
      <x:c r="AB18" s="112"/>
      <x:c r="AC18" s="112">
        <x:v>1</x:v>
      </x:c>
      <x:c r="AD18" s="112"/>
      <x:c r="AE18" s="112"/>
      <x:c r="AF18" s="112"/>
      <x:c r="AG18" s="112">
        <x:v>1</x:v>
      </x:c>
      <x:c r="AH18" s="112"/>
      <x:c r="AI18" s="112"/>
      <x:c r="AJ18" s="112">
        <x:v>1</x:v>
      </x:c>
      <x:c r="AK18" s="112">
        <x:v>1</x:v>
      </x:c>
      <x:c r="AL18" s="610" t="s">
        <x:v>2880</x:v>
      </x:c>
      <x:c r="AM18" s="112"/>
      <x:c r="AN18" s="162"/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/>
      <x:c r="AY18" s="112"/>
      <x:c r="AZ18" s="112">
        <x:v>2</x:v>
      </x:c>
      <x:c r="BA18" s="162">
        <x:v>3</x:v>
      </x:c>
      <x:c r="BB18" s="112"/>
      <x:c r="BC18" s="112"/>
      <x:c r="BD18" s="112"/>
      <x:c r="BE18" s="112">
        <x:v>30</x:v>
      </x:c>
      <x:c r="BF18" s="112">
        <x:v>30</x:v>
      </x:c>
      <x:c r="BG18" s="112"/>
      <x:c r="BH18" s="112"/>
      <x:c r="BI18" s="112"/>
      <x:c r="BJ18" s="162"/>
      <x:c r="BK18" s="112"/>
      <x:c r="BL18" s="162"/>
      <x:c r="BM18" s="112">
        <x:v>1</x:v>
      </x:c>
      <x:c r="BN18" s="162">
        <x:v>1430</x:v>
      </x:c>
      <x:c r="BO18" s="112"/>
      <x:c r="BP18" s="162"/>
      <x:c r="BQ18" s="112"/>
      <x:c r="BR18" s="112"/>
      <x:c r="BS18" s="112"/>
      <x:c r="BT18" s="112">
        <x:v>11</x:v>
      </x:c>
      <x:c r="BU18" s="112">
        <x:v>11</x:v>
      </x:c>
      <x:c r="BV18" s="610" t="s">
        <x:v>2880</x:v>
      </x:c>
      <x:c r="BW18" s="112">
        <x:v>0</x:v>
      </x:c>
      <x:c r="BX18" s="112">
        <x:v>0</x:v>
      </x:c>
      <x:c r="BY18" s="162">
        <x:v>0</x:v>
      </x:c>
      <x:c r="BZ18" s="112"/>
      <x:c r="CA18" s="162"/>
      <x:c r="CB18" s="112"/>
      <x:c r="CC18" s="162"/>
      <x:c r="CD18" s="112"/>
      <x:c r="CE18" s="112">
        <x:v>1</x:v>
      </x:c>
      <x:c r="CF18" s="162">
        <x:v>59.740000000000002</x:v>
      </x:c>
      <x:c r="CG18" s="112"/>
      <x:c r="CH18" s="112"/>
      <x:c r="CI18" s="112">
        <x:v>0</x:v>
      </x:c>
      <x:c r="CJ18" s="112">
        <x:v>2</x:v>
      </x:c>
      <x:c r="CK18" s="112"/>
      <x:c r="CL18" s="112"/>
      <x:c r="CM18" s="112"/>
      <x:c r="CN18" s="112"/>
      <x:c r="CO18" s="112">
        <x:v>1</x:v>
      </x:c>
      <x:c r="CP18" s="162">
        <x:v>10</x:v>
      </x:c>
      <x:c r="CQ18" s="112">
        <x:v>3</x:v>
      </x:c>
      <x:c r="CR18" s="162">
        <x:v>155</x:v>
      </x:c>
      <x:c r="CS18" s="112">
        <x:v>70</x:v>
      </x:c>
      <x:c r="CT18" s="112">
        <x:v>1</x:v>
      </x:c>
      <x:c r="CU18" s="112">
        <x:v>3</x:v>
      </x:c>
      <x:c r="CV18" s="112"/>
      <x:c r="CW18" s="112">
        <x:v>4</x:v>
      </x:c>
      <x:c r="CX18" s="112">
        <x:v>24</x:v>
      </x:c>
      <x:c r="CY18" s="610" t="s">
        <x:v>2880</x:v>
      </x:c>
      <x:c r="CZ18" s="597">
        <x:v>11</x:v>
      </x:c>
      <x:c r="DA18" s="162">
        <x:f>295+1430</x:f>
        <x:v>1725</x:v>
      </x:c>
      <x:c r="DB18" s="597"/>
      <x:c r="DC18" s="598"/>
      <x:c r="DD18" s="597"/>
      <x:c r="DE18" s="598"/>
      <x:c r="DF18" s="597"/>
      <x:c r="DG18" s="911"/>
    </x:row>
    <x:row r="19" spans="1:111" ht="30" customHeight="1">
      <x:c r="A19" s="610" t="s">
        <x:v>2846</x:v>
      </x:c>
      <x:c r="B19" s="112"/>
      <x:c r="C19" s="162"/>
      <x:c r="D19" s="112"/>
      <x:c r="E19" s="162"/>
      <x:c r="F19" s="112"/>
      <x:c r="G19" s="162"/>
      <x:c r="H19" s="112"/>
      <x:c r="I19" s="162"/>
      <x:c r="J19" s="112"/>
      <x:c r="K19" s="112"/>
      <x:c r="L19" s="162"/>
      <x:c r="M19" s="112"/>
      <x:c r="N19" s="112"/>
      <x:c r="O19" s="112"/>
      <x:c r="P19" s="112"/>
      <x:c r="Q19" s="112"/>
      <x:c r="R19" s="162"/>
      <x:c r="S19" s="112"/>
      <x:c r="T19" s="162"/>
      <x:c r="U19" s="112"/>
      <x:c r="V19" s="162"/>
      <x:c r="W19" s="112"/>
      <x:c r="X19" s="112"/>
      <x:c r="Y19" s="112"/>
      <x:c r="Z19" s="112"/>
      <x:c r="AA19" s="112"/>
      <x:c r="AB19" s="112"/>
      <x:c r="AC19" s="112"/>
      <x:c r="AD19" s="112"/>
      <x:c r="AE19" s="112"/>
      <x:c r="AF19" s="112"/>
      <x:c r="AG19" s="112"/>
      <x:c r="AH19" s="112"/>
      <x:c r="AI19" s="112"/>
      <x:c r="AJ19" s="112"/>
      <x:c r="AK19" s="112"/>
      <x:c r="AL19" s="610" t="s">
        <x:v>2846</x:v>
      </x:c>
      <x:c r="AM19" s="112"/>
      <x:c r="AN19" s="162"/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/>
      <x:c r="AY19" s="112"/>
      <x:c r="AZ19" s="112"/>
      <x:c r="BA19" s="162"/>
      <x:c r="BB19" s="112"/>
      <x:c r="BC19" s="112"/>
      <x:c r="BD19" s="112"/>
      <x:c r="BE19" s="112"/>
      <x:c r="BF19" s="112"/>
      <x:c r="BG19" s="112"/>
      <x:c r="BH19" s="112"/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610" t="s">
        <x:v>2846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/>
      <x:c r="CF19" s="162"/>
      <x:c r="CG19" s="112"/>
      <x:c r="CH19" s="112"/>
      <x:c r="CI19" s="112"/>
      <x:c r="CJ19" s="112"/>
      <x:c r="CK19" s="112"/>
      <x:c r="CL19" s="112"/>
      <x:c r="CM19" s="112"/>
      <x:c r="CN19" s="112"/>
      <x:c r="CO19" s="112"/>
      <x:c r="CP19" s="162"/>
      <x:c r="CQ19" s="112"/>
      <x:c r="CR19" s="162"/>
      <x:c r="CS19" s="112"/>
      <x:c r="CT19" s="112"/>
      <x:c r="CU19" s="112"/>
      <x:c r="CV19" s="112"/>
      <x:c r="CW19" s="112"/>
      <x:c r="CX19" s="112"/>
      <x:c r="CY19" s="610" t="s">
        <x:v>2846</x:v>
      </x:c>
      <x:c r="CZ19" s="597"/>
      <x:c r="DA19" s="162"/>
      <x:c r="DB19" s="597"/>
      <x:c r="DC19" s="598"/>
      <x:c r="DD19" s="597"/>
      <x:c r="DE19" s="598"/>
      <x:c r="DF19" s="597"/>
      <x:c r="DG19" s="911"/>
    </x:row>
    <x:row r="20" spans="1:111" ht="30" customHeight="1">
      <x:c r="A20" s="610" t="s">
        <x:v>2397</x:v>
      </x:c>
      <x:c r="B20" s="112"/>
      <x:c r="C20" s="162"/>
      <x:c r="D20" s="112">
        <x:v>3</x:v>
      </x:c>
      <x:c r="E20" s="162">
        <x:v>3684</x:v>
      </x:c>
      <x:c r="F20" s="112">
        <x:v>3</x:v>
      </x:c>
      <x:c r="G20" s="162">
        <x:v>4</x:v>
      </x:c>
      <x:c r="H20" s="112"/>
      <x:c r="I20" s="162"/>
      <x:c r="J20" s="112">
        <x:v>7</x:v>
      </x:c>
      <x:c r="K20" s="112"/>
      <x:c r="L20" s="162"/>
      <x:c r="M20" s="112"/>
      <x:c r="N20" s="112"/>
      <x:c r="O20" s="112"/>
      <x:c r="P20" s="112"/>
      <x:c r="Q20" s="112"/>
      <x:c r="R20" s="162"/>
      <x:c r="S20" s="112">
        <x:v>2</x:v>
      </x:c>
      <x:c r="T20" s="162">
        <x:v>32</x:v>
      </x:c>
      <x:c r="U20" s="112"/>
      <x:c r="V20" s="162"/>
      <x:c r="W20" s="112"/>
      <x:c r="X20" s="112">
        <x:v>100</x:v>
      </x:c>
      <x:c r="Y20" s="112">
        <x:v>2</x:v>
      </x:c>
      <x:c r="Z20" s="112">
        <x:v>3</x:v>
      </x:c>
      <x:c r="AA20" s="112"/>
      <x:c r="AB20" s="112"/>
      <x:c r="AC20" s="112"/>
      <x:c r="AD20" s="112"/>
      <x:c r="AE20" s="112"/>
      <x:c r="AF20" s="112"/>
      <x:c r="AG20" s="112"/>
      <x:c r="AH20" s="112"/>
      <x:c r="AI20" s="112"/>
      <x:c r="AJ20" s="112"/>
      <x:c r="AK20" s="112"/>
      <x:c r="AL20" s="610" t="s">
        <x:v>2397</x:v>
      </x:c>
      <x:c r="AM20" s="112"/>
      <x:c r="AN20" s="162"/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/>
      <x:c r="AY20" s="112"/>
      <x:c r="AZ20" s="112">
        <x:v>4</x:v>
      </x:c>
      <x:c r="BA20" s="162">
        <x:v>11</x:v>
      </x:c>
      <x:c r="BB20" s="112">
        <x:v>1</x:v>
      </x:c>
      <x:c r="BC20" s="112">
        <x:v>75</x:v>
      </x:c>
      <x:c r="BD20" s="112"/>
      <x:c r="BE20" s="112">
        <x:v>142</x:v>
      </x:c>
      <x:c r="BF20" s="112">
        <x:v>142</x:v>
      </x:c>
      <x:c r="BG20" s="112"/>
      <x:c r="BH20" s="112"/>
      <x:c r="BI20" s="112"/>
      <x:c r="BJ20" s="162"/>
      <x:c r="BK20" s="112"/>
      <x:c r="BL20" s="162"/>
      <x:c r="BM20" s="112"/>
      <x:c r="BN20" s="162"/>
      <x:c r="BO20" s="112">
        <x:v>1</x:v>
      </x:c>
      <x:c r="BP20" s="162">
        <x:v>2929.6799999999998</x:v>
      </x:c>
      <x:c r="BQ20" s="112"/>
      <x:c r="BR20" s="112"/>
      <x:c r="BS20" s="112"/>
      <x:c r="BT20" s="112"/>
      <x:c r="BU20" s="112"/>
      <x:c r="BV20" s="610" t="s">
        <x:v>2397</x:v>
      </x:c>
      <x:c r="BW20" s="112">
        <x:v>0</x:v>
      </x:c>
      <x:c r="BX20" s="112"/>
      <x:c r="BY20" s="162">
        <x:v>0</x:v>
      </x:c>
      <x:c r="BZ20" s="112">
        <x:v>0</x:v>
      </x:c>
      <x:c r="CA20" s="162"/>
      <x:c r="CB20" s="112"/>
      <x:c r="CC20" s="162"/>
      <x:c r="CD20" s="112"/>
      <x:c r="CE20" s="112">
        <x:v>2</x:v>
      </x:c>
      <x:c r="CF20" s="162">
        <x:v>40</x:v>
      </x:c>
      <x:c r="CG20" s="112">
        <x:v>1</x:v>
      </x:c>
      <x:c r="CH20" s="112"/>
      <x:c r="CI20" s="112"/>
      <x:c r="CJ20" s="112">
        <x:v>3</x:v>
      </x:c>
      <x:c r="CK20" s="112"/>
      <x:c r="CL20" s="112">
        <x:v>1</x:v>
      </x:c>
      <x:c r="CM20" s="112"/>
      <x:c r="CN20" s="112"/>
      <x:c r="CO20" s="112">
        <x:v>1</x:v>
      </x:c>
      <x:c r="CP20" s="162">
        <x:v>24</x:v>
      </x:c>
      <x:c r="CQ20" s="112">
        <x:v>4</x:v>
      </x:c>
      <x:c r="CR20" s="162">
        <x:v>84</x:v>
      </x:c>
      <x:c r="CS20" s="112">
        <x:v>56</x:v>
      </x:c>
      <x:c r="CT20" s="112"/>
      <x:c r="CU20" s="112">
        <x:v>6</x:v>
      </x:c>
      <x:c r="CV20" s="112">
        <x:v>1</x:v>
      </x:c>
      <x:c r="CW20" s="112"/>
      <x:c r="CX20" s="112">
        <x:v>3</x:v>
      </x:c>
      <x:c r="CY20" s="610" t="s">
        <x:v>2397</x:v>
      </x:c>
      <x:c r="CZ20" s="597"/>
      <x:c r="DA20" s="162"/>
      <x:c r="DB20" s="597"/>
      <x:c r="DC20" s="598"/>
      <x:c r="DD20" s="597"/>
      <x:c r="DE20" s="598"/>
      <x:c r="DF20" s="597"/>
      <x:c r="DG20" s="911"/>
    </x:row>
    <x:row r="21" spans="1:111" ht="30" customHeight="1">
      <x:c r="A21" s="610" t="s">
        <x:v>1056</x:v>
      </x:c>
      <x:c r="B21" s="112">
        <x:v>2</x:v>
      </x:c>
      <x:c r="C21" s="162">
        <x:v>1233</x:v>
      </x:c>
      <x:c r="D21" s="112"/>
      <x:c r="E21" s="162"/>
      <x:c r="F21" s="112"/>
      <x:c r="G21" s="162"/>
      <x:c r="H21" s="112"/>
      <x:c r="I21" s="162"/>
      <x:c r="J21" s="112">
        <x:v>5</x:v>
      </x:c>
      <x:c r="K21" s="112">
        <x:v>1</x:v>
      </x:c>
      <x:c r="L21" s="162"/>
      <x:c r="M21" s="112">
        <x:v>2</x:v>
      </x:c>
      <x:c r="N21" s="112">
        <x:v>20</x:v>
      </x:c>
      <x:c r="O21" s="112"/>
      <x:c r="P21" s="112"/>
      <x:c r="Q21" s="112"/>
      <x:c r="R21" s="162"/>
      <x:c r="S21" s="112"/>
      <x:c r="T21" s="162"/>
      <x:c r="U21" s="112"/>
      <x:c r="V21" s="162"/>
      <x:c r="W21" s="112"/>
      <x:c r="X21" s="112">
        <x:v>27</x:v>
      </x:c>
      <x:c r="Y21" s="112">
        <x:v>1</x:v>
      </x:c>
      <x:c r="Z21" s="112">
        <x:v>6</x:v>
      </x:c>
      <x:c r="AA21" s="112"/>
      <x:c r="AB21" s="112">
        <x:v>0</x:v>
      </x:c>
      <x:c r="AC21" s="112"/>
      <x:c r="AD21" s="112"/>
      <x:c r="AE21" s="112"/>
      <x:c r="AF21" s="112"/>
      <x:c r="AG21" s="112">
        <x:v>3</x:v>
      </x:c>
      <x:c r="AH21" s="112"/>
      <x:c r="AI21" s="112"/>
      <x:c r="AJ21" s="112">
        <x:v>2</x:v>
      </x:c>
      <x:c r="AK21" s="112">
        <x:v>6</x:v>
      </x:c>
      <x:c r="AL21" s="610" t="s">
        <x:v>1056</x:v>
      </x:c>
      <x:c r="AM21" s="112"/>
      <x:c r="AN21" s="162"/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/>
      <x:c r="AY21" s="112"/>
      <x:c r="AZ21" s="112"/>
      <x:c r="BA21" s="162"/>
      <x:c r="BB21" s="112"/>
      <x:c r="BC21" s="112"/>
      <x:c r="BD21" s="112"/>
      <x:c r="BE21" s="112">
        <x:v>10</x:v>
      </x:c>
      <x:c r="BF21" s="112">
        <x:v>10</x:v>
      </x:c>
      <x:c r="BG21" s="112"/>
      <x:c r="BH21" s="112"/>
      <x:c r="BI21" s="112"/>
      <x:c r="BJ21" s="162"/>
      <x:c r="BK21" s="112"/>
      <x:c r="BL21" s="162"/>
      <x:c r="BM21" s="112"/>
      <x:c r="BN21" s="162"/>
      <x:c r="BO21" s="112"/>
      <x:c r="BP21" s="162"/>
      <x:c r="BQ21" s="112">
        <x:v>1</x:v>
      </x:c>
      <x:c r="BR21" s="112"/>
      <x:c r="BS21" s="112"/>
      <x:c r="BT21" s="112"/>
      <x:c r="BU21" s="112"/>
      <x:c r="BV21" s="610" t="s">
        <x:v>1056</x:v>
      </x:c>
      <x:c r="BW21" s="112"/>
      <x:c r="BX21" s="112"/>
      <x:c r="BY21" s="162"/>
      <x:c r="BZ21" s="112"/>
      <x:c r="CA21" s="162"/>
      <x:c r="CB21" s="112"/>
      <x:c r="CC21" s="162"/>
      <x:c r="CD21" s="112"/>
      <x:c r="CE21" s="112">
        <x:v>1</x:v>
      </x:c>
      <x:c r="CF21" s="162">
        <x:v>30</x:v>
      </x:c>
      <x:c r="CG21" s="112"/>
      <x:c r="CH21" s="112"/>
      <x:c r="CI21" s="112"/>
      <x:c r="CJ21" s="112">
        <x:v>1</x:v>
      </x:c>
      <x:c r="CK21" s="112"/>
      <x:c r="CL21" s="112"/>
      <x:c r="CM21" s="112"/>
      <x:c r="CN21" s="112"/>
      <x:c r="CO21" s="112">
        <x:v>1</x:v>
      </x:c>
      <x:c r="CP21" s="162">
        <x:v>10</x:v>
      </x:c>
      <x:c r="CQ21" s="112">
        <x:v>2</x:v>
      </x:c>
      <x:c r="CR21" s="162">
        <x:v>275.75999999999999</x:v>
      </x:c>
      <x:c r="CS21" s="112">
        <x:v>84</x:v>
      </x:c>
      <x:c r="CT21" s="112">
        <x:v>1</x:v>
      </x:c>
      <x:c r="CU21" s="112">
        <x:v>2</x:v>
      </x:c>
      <x:c r="CV21" s="112">
        <x:v>16</x:v>
      </x:c>
      <x:c r="CW21" s="112">
        <x:v>3</x:v>
      </x:c>
      <x:c r="CX21" s="112">
        <x:v>23</x:v>
      </x:c>
      <x:c r="CY21" s="610" t="s">
        <x:v>1056</x:v>
      </x:c>
      <x:c r="CZ21" s="597"/>
      <x:c r="DA21" s="162"/>
      <x:c r="DB21" s="597"/>
      <x:c r="DC21" s="598"/>
      <x:c r="DD21" s="597"/>
      <x:c r="DE21" s="598"/>
      <x:c r="DF21" s="597"/>
      <x:c r="DG21" s="911"/>
    </x:row>
    <x:row r="22" spans="1:111" ht="30" customHeight="1">
      <x:c r="A22" s="610" t="s">
        <x:v>1718</x:v>
      </x:c>
      <x:c r="B22" s="112">
        <x:v>2</x:v>
      </x:c>
      <x:c r="C22" s="162">
        <x:v>570</x:v>
      </x:c>
      <x:c r="D22" s="112"/>
      <x:c r="E22" s="162"/>
      <x:c r="F22" s="112">
        <x:v>4</x:v>
      </x:c>
      <x:c r="G22" s="162">
        <x:v>1</x:v>
      </x:c>
      <x:c r="H22" s="112"/>
      <x:c r="I22" s="162"/>
      <x:c r="J22" s="112">
        <x:v>3</x:v>
      </x:c>
      <x:c r="K22" s="112">
        <x:v>1</x:v>
      </x:c>
      <x:c r="L22" s="162">
        <x:v>100</x:v>
      </x:c>
      <x:c r="M22" s="112"/>
      <x:c r="N22" s="112"/>
      <x:c r="O22" s="112"/>
      <x:c r="P22" s="112"/>
      <x:c r="Q22" s="112"/>
      <x:c r="R22" s="162"/>
      <x:c r="S22" s="112"/>
      <x:c r="T22" s="162"/>
      <x:c r="U22" s="112"/>
      <x:c r="V22" s="162"/>
      <x:c r="W22" s="112"/>
      <x:c r="X22" s="112">
        <x:v>28</x:v>
      </x:c>
      <x:c r="Y22" s="112"/>
      <x:c r="Z22" s="112"/>
      <x:c r="AA22" s="112"/>
      <x:c r="AB22" s="112"/>
      <x:c r="AC22" s="112"/>
      <x:c r="AD22" s="112"/>
      <x:c r="AE22" s="112"/>
      <x:c r="AF22" s="112"/>
      <x:c r="AG22" s="112">
        <x:v>1</x:v>
      </x:c>
      <x:c r="AH22" s="112"/>
      <x:c r="AI22" s="112"/>
      <x:c r="AJ22" s="112"/>
      <x:c r="AK22" s="112"/>
      <x:c r="AL22" s="610" t="s">
        <x:v>1718</x:v>
      </x:c>
      <x:c r="AM22" s="112"/>
      <x:c r="AN22" s="162"/>
      <x:c r="AO22" s="112"/>
      <x:c r="AP22" s="112"/>
      <x:c r="AQ22" s="112"/>
      <x:c r="AR22" s="162"/>
      <x:c r="AS22" s="112"/>
      <x:c r="AT22" s="162"/>
      <x:c r="AU22" s="112"/>
      <x:c r="AV22" s="112"/>
      <x:c r="AW22" s="112"/>
      <x:c r="AX22" s="112"/>
      <x:c r="AY22" s="112"/>
      <x:c r="AZ22" s="112"/>
      <x:c r="BA22" s="162"/>
      <x:c r="BB22" s="112"/>
      <x:c r="BC22" s="112"/>
      <x:c r="BD22" s="112"/>
      <x:c r="BE22" s="112">
        <x:v>6</x:v>
      </x:c>
      <x:c r="BF22" s="112">
        <x:v>6</x:v>
      </x:c>
      <x:c r="BG22" s="112"/>
      <x:c r="BH22" s="112"/>
      <x:c r="BI22" s="112"/>
      <x:c r="BJ22" s="162"/>
      <x:c r="BK22" s="112"/>
      <x:c r="BL22" s="162"/>
      <x:c r="BM22" s="112"/>
      <x:c r="BN22" s="162"/>
      <x:c r="BO22" s="112"/>
      <x:c r="BP22" s="162"/>
      <x:c r="BQ22" s="112"/>
      <x:c r="BR22" s="112"/>
      <x:c r="BS22" s="112"/>
      <x:c r="BT22" s="112"/>
      <x:c r="BU22" s="112"/>
      <x:c r="BV22" s="610" t="s">
        <x:v>1718</x:v>
      </x:c>
      <x:c r="BW22" s="112"/>
      <x:c r="BX22" s="112"/>
      <x:c r="BY22" s="162"/>
      <x:c r="BZ22" s="112"/>
      <x:c r="CA22" s="162"/>
      <x:c r="CB22" s="112"/>
      <x:c r="CC22" s="162"/>
      <x:c r="CD22" s="112"/>
      <x:c r="CE22" s="112"/>
      <x:c r="CF22" s="162"/>
      <x:c r="CG22" s="112"/>
      <x:c r="CH22" s="112"/>
      <x:c r="CI22" s="112"/>
      <x:c r="CJ22" s="112">
        <x:v>1</x:v>
      </x:c>
      <x:c r="CK22" s="112"/>
      <x:c r="CL22" s="112"/>
      <x:c r="CM22" s="112"/>
      <x:c r="CN22" s="112"/>
      <x:c r="CO22" s="112"/>
      <x:c r="CP22" s="162"/>
      <x:c r="CQ22" s="112"/>
      <x:c r="CR22" s="162"/>
      <x:c r="CS22" s="112">
        <x:v>12</x:v>
      </x:c>
      <x:c r="CT22" s="112"/>
      <x:c r="CU22" s="112">
        <x:v>2</x:v>
      </x:c>
      <x:c r="CV22" s="112">
        <x:v>2</x:v>
      </x:c>
      <x:c r="CW22" s="112"/>
      <x:c r="CX22" s="112"/>
      <x:c r="CY22" s="610" t="s">
        <x:v>1718</x:v>
      </x:c>
      <x:c r="CZ22" s="597"/>
      <x:c r="DA22" s="162"/>
      <x:c r="DB22" s="597"/>
      <x:c r="DC22" s="598"/>
      <x:c r="DD22" s="597"/>
      <x:c r="DE22" s="598"/>
      <x:c r="DF22" s="597"/>
      <x:c r="DG22" s="911"/>
    </x:row>
    <x:row r="23" spans="1:111" ht="30" customHeight="1">
      <x:c r="A23" s="610" t="s">
        <x:v>1460</x:v>
      </x:c>
      <x:c r="B23" s="112"/>
      <x:c r="C23" s="162"/>
      <x:c r="D23" s="112"/>
      <x:c r="E23" s="162"/>
      <x:c r="F23" s="112"/>
      <x:c r="G23" s="162"/>
      <x:c r="H23" s="112"/>
      <x:c r="I23" s="162"/>
      <x:c r="J23" s="112">
        <x:v>3</x:v>
      </x:c>
      <x:c r="K23" s="112">
        <x:v>1</x:v>
      </x:c>
      <x:c r="L23" s="162"/>
      <x:c r="M23" s="112">
        <x:v>1</x:v>
      </x:c>
      <x:c r="N23" s="112"/>
      <x:c r="O23" s="112">
        <x:v>2</x:v>
      </x:c>
      <x:c r="P23" s="112">
        <x:v>9</x:v>
      </x:c>
      <x:c r="Q23" s="112"/>
      <x:c r="R23" s="162"/>
      <x:c r="S23" s="112"/>
      <x:c r="T23" s="162"/>
      <x:c r="U23" s="112"/>
      <x:c r="V23" s="162"/>
      <x:c r="W23" s="112"/>
      <x:c r="X23" s="112">
        <x:v>23</x:v>
      </x:c>
      <x:c r="Y23" s="112">
        <x:v>1</x:v>
      </x:c>
      <x:c r="Z23" s="112">
        <x:v>4</x:v>
      </x:c>
      <x:c r="AA23" s="112">
        <x:v>1</x:v>
      </x:c>
      <x:c r="AB23" s="112"/>
      <x:c r="AC23" s="112"/>
      <x:c r="AD23" s="112"/>
      <x:c r="AE23" s="112"/>
      <x:c r="AF23" s="112"/>
      <x:c r="AG23" s="112">
        <x:v>1</x:v>
      </x:c>
      <x:c r="AH23" s="112"/>
      <x:c r="AI23" s="112"/>
      <x:c r="AJ23" s="112">
        <x:v>1</x:v>
      </x:c>
      <x:c r="AK23" s="112">
        <x:v>1</x:v>
      </x:c>
      <x:c r="AL23" s="610" t="s">
        <x:v>1460</x:v>
      </x:c>
      <x:c r="AM23" s="112"/>
      <x:c r="AN23" s="162"/>
      <x:c r="AO23" s="112"/>
      <x:c r="AP23" s="112"/>
      <x:c r="AQ23" s="112"/>
      <x:c r="AR23" s="162"/>
      <x:c r="AS23" s="112"/>
      <x:c r="AT23" s="162"/>
      <x:c r="AU23" s="112"/>
      <x:c r="AV23" s="112"/>
      <x:c r="AW23" s="112"/>
      <x:c r="AX23" s="112"/>
      <x:c r="AY23" s="112"/>
      <x:c r="AZ23" s="112"/>
      <x:c r="BA23" s="162"/>
      <x:c r="BB23" s="112"/>
      <x:c r="BC23" s="112"/>
      <x:c r="BD23" s="112"/>
      <x:c r="BE23" s="112">
        <x:v>6</x:v>
      </x:c>
      <x:c r="BF23" s="112">
        <x:v>6</x:v>
      </x:c>
      <x:c r="BG23" s="112"/>
      <x:c r="BH23" s="112"/>
      <x:c r="BI23" s="112"/>
      <x:c r="BJ23" s="162"/>
      <x:c r="BK23" s="112"/>
      <x:c r="BL23" s="162"/>
      <x:c r="BM23" s="112"/>
      <x:c r="BN23" s="162"/>
      <x:c r="BO23" s="112"/>
      <x:c r="BP23" s="162"/>
      <x:c r="BQ23" s="112"/>
      <x:c r="BR23" s="112"/>
      <x:c r="BS23" s="112"/>
      <x:c r="BT23" s="112"/>
      <x:c r="BU23" s="112"/>
      <x:c r="BV23" s="610" t="s">
        <x:v>1460</x:v>
      </x:c>
      <x:c r="BW23" s="112"/>
      <x:c r="BX23" s="112"/>
      <x:c r="BY23" s="162"/>
      <x:c r="BZ23" s="112"/>
      <x:c r="CA23" s="162"/>
      <x:c r="CB23" s="112"/>
      <x:c r="CC23" s="162"/>
      <x:c r="CD23" s="112"/>
      <x:c r="CE23" s="112"/>
      <x:c r="CF23" s="162"/>
      <x:c r="CG23" s="112"/>
      <x:c r="CH23" s="112"/>
      <x:c r="CI23" s="112"/>
      <x:c r="CJ23" s="112">
        <x:v>1</x:v>
      </x:c>
      <x:c r="CK23" s="112"/>
      <x:c r="CL23" s="112"/>
      <x:c r="CM23" s="112"/>
      <x:c r="CN23" s="112"/>
      <x:c r="CO23" s="112"/>
      <x:c r="CP23" s="162"/>
      <x:c r="CQ23" s="112">
        <x:v>1</x:v>
      </x:c>
      <x:c r="CR23" s="162">
        <x:v>182</x:v>
      </x:c>
      <x:c r="CS23" s="112">
        <x:v>23</x:v>
      </x:c>
      <x:c r="CT23" s="112"/>
      <x:c r="CU23" s="112">
        <x:v>1</x:v>
      </x:c>
      <x:c r="CV23" s="112">
        <x:v>1</x:v>
      </x:c>
      <x:c r="CW23" s="112"/>
      <x:c r="CX23" s="112"/>
      <x:c r="CY23" s="610" t="s">
        <x:v>1460</x:v>
      </x:c>
      <x:c r="CZ23" s="597"/>
      <x:c r="DA23" s="162"/>
      <x:c r="DB23" s="597"/>
      <x:c r="DC23" s="598"/>
      <x:c r="DD23" s="597"/>
      <x:c r="DE23" s="598"/>
      <x:c r="DF23" s="597"/>
      <x:c r="DG23" s="911"/>
    </x:row>
    <x:row r="24" spans="1:111" ht="30" customHeight="1">
      <x:c r="A24" s="374" t="s">
        <x:v>1359</x:v>
      </x:c>
      <x:c r="B24" s="70">
        <x:f>B25</x:f>
        <x:v>1</x:v>
      </x:c>
      <x:c r="C24" s="73">
        <x:f t="shared" ref="C24:AJ24" si="25">C25</x:f>
        <x:v>1074.4000000000001</x:v>
      </x:c>
      <x:c r="D24" s="70">
        <x:f t="shared" si="25"/>
        <x:v>1</x:v>
      </x:c>
      <x:c r="E24" s="73">
        <x:f t="shared" si="25"/>
        <x:v>597.60000000000002</x:v>
      </x:c>
      <x:c r="F24" s="70">
        <x:f t="shared" si="25"/>
        <x:v>0</x:v>
      </x:c>
      <x:c r="G24" s="73">
        <x:f t="shared" si="25"/>
        <x:v>0</x:v>
      </x:c>
      <x:c r="H24" s="70">
        <x:f t="shared" si="25"/>
        <x:v>0</x:v>
      </x:c>
      <x:c r="I24" s="73">
        <x:f t="shared" si="25"/>
        <x:v>0</x:v>
      </x:c>
      <x:c r="J24" s="70">
        <x:f t="shared" si="25"/>
        <x:v>26</x:v>
      </x:c>
      <x:c r="K24" s="70">
        <x:f t="shared" si="25"/>
        <x:v>0</x:v>
      </x:c>
      <x:c r="L24" s="73">
        <x:f t="shared" si="25"/>
        <x:v>0</x:v>
      </x:c>
      <x:c r="M24" s="70">
        <x:f t="shared" si="25"/>
        <x:v>2</x:v>
      </x:c>
      <x:c r="N24" s="70">
        <x:f t="shared" si="25"/>
        <x:v>0</x:v>
      </x:c>
      <x:c r="O24" s="70">
        <x:f t="shared" si="25"/>
        <x:v>4</x:v>
      </x:c>
      <x:c r="P24" s="70">
        <x:f t="shared" si="25"/>
        <x:v>9</x:v>
      </x:c>
      <x:c r="Q24" s="70">
        <x:f t="shared" si="25"/>
        <x:v>0</x:v>
      </x:c>
      <x:c r="R24" s="73">
        <x:f t="shared" si="25"/>
        <x:v>0</x:v>
      </x:c>
      <x:c r="S24" s="70">
        <x:f t="shared" si="25"/>
        <x:v>5</x:v>
      </x:c>
      <x:c r="T24" s="73">
        <x:f t="shared" si="25"/>
        <x:v>102</x:v>
      </x:c>
      <x:c r="U24" s="70">
        <x:f t="shared" si="25"/>
        <x:v>6</x:v>
      </x:c>
      <x:c r="V24" s="73">
        <x:f t="shared" si="25"/>
        <x:v>405.09999999999997</x:v>
      </x:c>
      <x:c r="W24" s="70">
        <x:f t="shared" si="25"/>
        <x:v>0</x:v>
      </x:c>
      <x:c r="X24" s="70">
        <x:f t="shared" si="25"/>
        <x:v>258</x:v>
      </x:c>
      <x:c r="Y24" s="70">
        <x:f t="shared" si="25"/>
        <x:v>19</x:v>
      </x:c>
      <x:c r="Z24" s="70">
        <x:f t="shared" si="25"/>
        <x:v>26</x:v>
      </x:c>
      <x:c r="AA24" s="70">
        <x:f t="shared" si="25"/>
        <x:v>18</x:v>
      </x:c>
      <x:c r="AB24" s="70">
        <x:f t="shared" si="25"/>
        <x:v>0</x:v>
      </x:c>
      <x:c r="AC24" s="70">
        <x:f t="shared" si="25"/>
        <x:v>8</x:v>
      </x:c>
      <x:c r="AD24" s="70">
        <x:f t="shared" si="25"/>
        <x:v>11</x:v>
      </x:c>
      <x:c r="AE24" s="70">
        <x:f t="shared" si="25"/>
        <x:v>0</x:v>
      </x:c>
      <x:c r="AF24" s="70">
        <x:f t="shared" si="25"/>
        <x:v>0</x:v>
      </x:c>
      <x:c r="AG24" s="70">
        <x:f t="shared" si="25"/>
        <x:v>32</x:v>
      </x:c>
      <x:c r="AH24" s="70">
        <x:f t="shared" si="25"/>
        <x:v>0</x:v>
      </x:c>
      <x:c r="AI24" s="70">
        <x:f t="shared" si="25"/>
        <x:v>0</x:v>
      </x:c>
      <x:c r="AJ24" s="70">
        <x:f t="shared" si="25"/>
        <x:v>34</x:v>
      </x:c>
      <x:c r="AK24" s="70">
        <x:f>SUM(AK25)</x:f>
        <x:v>51</x:v>
      </x:c>
      <x:c r="AL24" s="374" t="s">
        <x:v>1359</x:v>
      </x:c>
      <x:c r="AM24" s="70">
        <x:f>SUM(AM25)</x:f>
        <x:v>0</x:v>
      </x:c>
      <x:c r="AN24" s="73">
        <x:f t="shared" ref="AN24:BU24" si="26">SUM(AN25)</x:f>
        <x:v>0</x:v>
      </x:c>
      <x:c r="AO24" s="70">
        <x:f t="shared" si="26"/>
        <x:v>0</x:v>
      </x:c>
      <x:c r="AP24" s="70">
        <x:f t="shared" si="26"/>
        <x:v>0</x:v>
      </x:c>
      <x:c r="AQ24" s="70">
        <x:f t="shared" si="26"/>
        <x:v>0</x:v>
      </x:c>
      <x:c r="AR24" s="73">
        <x:f t="shared" si="26"/>
        <x:v>0</x:v>
      </x:c>
      <x:c r="AS24" s="70">
        <x:f t="shared" si="26"/>
        <x:v>0</x:v>
      </x:c>
      <x:c r="AT24" s="73">
        <x:f t="shared" si="26"/>
        <x:v>0</x:v>
      </x:c>
      <x:c r="AU24" s="70">
        <x:f t="shared" si="26"/>
        <x:v>0</x:v>
      </x:c>
      <x:c r="AV24" s="70">
        <x:f t="shared" si="26"/>
        <x:v>0</x:v>
      </x:c>
      <x:c r="AW24" s="70">
        <x:f t="shared" si="26"/>
        <x:v>0</x:v>
      </x:c>
      <x:c r="AX24" s="70">
        <x:f t="shared" si="26"/>
        <x:v>0</x:v>
      </x:c>
      <x:c r="AY24" s="70">
        <x:f t="shared" si="26"/>
        <x:v>0</x:v>
      </x:c>
      <x:c r="AZ24" s="70">
        <x:f t="shared" si="26"/>
        <x:v>0</x:v>
      </x:c>
      <x:c r="BA24" s="73">
        <x:f t="shared" si="26"/>
        <x:v>0</x:v>
      </x:c>
      <x:c r="BB24" s="70">
        <x:f t="shared" si="26"/>
        <x:v>0</x:v>
      </x:c>
      <x:c r="BC24" s="70">
        <x:f t="shared" si="26"/>
        <x:v>0</x:v>
      </x:c>
      <x:c r="BD24" s="70">
        <x:f t="shared" si="26"/>
        <x:v>0</x:v>
      </x:c>
      <x:c r="BE24" s="70">
        <x:f t="shared" si="26"/>
        <x:v>111</x:v>
      </x:c>
      <x:c r="BF24" s="70">
        <x:f t="shared" si="26"/>
        <x:v>111</x:v>
      </x:c>
      <x:c r="BG24" s="70">
        <x:f t="shared" si="26"/>
        <x:v>3</x:v>
      </x:c>
      <x:c r="BH24" s="70">
        <x:f t="shared" si="26"/>
        <x:v>3</x:v>
      </x:c>
      <x:c r="BI24" s="70">
        <x:f t="shared" si="26"/>
        <x:v>0</x:v>
      </x:c>
      <x:c r="BJ24" s="73">
        <x:f t="shared" si="26"/>
        <x:v>0</x:v>
      </x:c>
      <x:c r="BK24" s="70">
        <x:f t="shared" si="26"/>
        <x:v>0</x:v>
      </x:c>
      <x:c r="BL24" s="73">
        <x:f t="shared" si="26"/>
        <x:v>0</x:v>
      </x:c>
      <x:c r="BM24" s="70">
        <x:f t="shared" si="26"/>
        <x:v>1</x:v>
      </x:c>
      <x:c r="BN24" s="73">
        <x:f t="shared" si="26"/>
        <x:v>3644.5799999999999</x:v>
      </x:c>
      <x:c r="BO24" s="70">
        <x:f t="shared" si="26"/>
        <x:v>0</x:v>
      </x:c>
      <x:c r="BP24" s="73">
        <x:f t="shared" si="26"/>
        <x:v>0</x:v>
      </x:c>
      <x:c r="BQ24" s="70">
        <x:f t="shared" si="26"/>
        <x:v>0</x:v>
      </x:c>
      <x:c r="BR24" s="70">
        <x:f t="shared" si="26"/>
        <x:v>0</x:v>
      </x:c>
      <x:c r="BS24" s="70">
        <x:f t="shared" si="26"/>
        <x:v>0</x:v>
      </x:c>
      <x:c r="BT24" s="70">
        <x:f t="shared" si="26"/>
        <x:v>0</x:v>
      </x:c>
      <x:c r="BU24" s="70">
        <x:f t="shared" si="26"/>
        <x:v>0</x:v>
      </x:c>
      <x:c r="BV24" s="374" t="s">
        <x:v>1359</x:v>
      </x:c>
      <x:c r="BW24" s="70">
        <x:f>SUM(BW25)</x:f>
        <x:v>0</x:v>
      </x:c>
      <x:c r="BX24" s="70">
        <x:f t="shared" ref="BX24:CG24" si="27">SUM(BX25)</x:f>
        <x:v>0</x:v>
      </x:c>
      <x:c r="BY24" s="73">
        <x:f t="shared" si="27"/>
        <x:v>0</x:v>
      </x:c>
      <x:c r="BZ24" s="70">
        <x:f t="shared" si="27"/>
        <x:v>0</x:v>
      </x:c>
      <x:c r="CA24" s="73">
        <x:f t="shared" si="27"/>
        <x:v>0</x:v>
      </x:c>
      <x:c r="CB24" s="70">
        <x:f t="shared" si="27"/>
        <x:v>0</x:v>
      </x:c>
      <x:c r="CC24" s="73">
        <x:f t="shared" si="27"/>
        <x:v>0</x:v>
      </x:c>
      <x:c r="CD24" s="70">
        <x:f t="shared" si="27"/>
        <x:v>0</x:v>
      </x:c>
      <x:c r="CE24" s="70">
        <x:f t="shared" si="27"/>
        <x:v>4</x:v>
      </x:c>
      <x:c r="CF24" s="73">
        <x:f t="shared" si="27"/>
        <x:v>128.06999999999999</x:v>
      </x:c>
      <x:c r="CG24" s="70">
        <x:f t="shared" si="27"/>
        <x:v>0</x:v>
      </x:c>
      <x:c r="CH24" s="70">
        <x:f>SUM(CH25)</x:f>
        <x:v>0</x:v>
      </x:c>
      <x:c r="CI24" s="70">
        <x:f t="shared" ref="CI24:CX24" si="28">SUM(CI25)</x:f>
        <x:v>0</x:v>
      </x:c>
      <x:c r="CJ24" s="70">
        <x:f t="shared" si="28"/>
        <x:v>12</x:v>
      </x:c>
      <x:c r="CK24" s="70">
        <x:f t="shared" si="28"/>
        <x:v>0</x:v>
      </x:c>
      <x:c r="CL24" s="70">
        <x:f t="shared" si="28"/>
        <x:v>0</x:v>
      </x:c>
      <x:c r="CM24" s="70">
        <x:f t="shared" si="28"/>
        <x:v>0</x:v>
      </x:c>
      <x:c r="CN24" s="70">
        <x:f t="shared" si="28"/>
        <x:v>0</x:v>
      </x:c>
      <x:c r="CO24" s="70">
        <x:f t="shared" si="28"/>
        <x:v>0</x:v>
      </x:c>
      <x:c r="CP24" s="73">
        <x:f t="shared" si="28"/>
        <x:v>0</x:v>
      </x:c>
      <x:c r="CQ24" s="70">
        <x:f t="shared" si="28"/>
        <x:v>25</x:v>
      </x:c>
      <x:c r="CR24" s="73">
        <x:f t="shared" si="28"/>
        <x:v>2476.0999999999999</x:v>
      </x:c>
      <x:c r="CS24" s="70">
        <x:f t="shared" si="28"/>
        <x:v>184</x:v>
      </x:c>
      <x:c r="CT24" s="70">
        <x:f t="shared" si="28"/>
        <x:v>3</x:v>
      </x:c>
      <x:c r="CU24" s="70">
        <x:f t="shared" si="28"/>
        <x:v>44</x:v>
      </x:c>
      <x:c r="CV24" s="70">
        <x:f t="shared" si="28"/>
        <x:v>35</x:v>
      </x:c>
      <x:c r="CW24" s="70">
        <x:f t="shared" si="28"/>
        <x:v>31</x:v>
      </x:c>
      <x:c r="CX24" s="70">
        <x:f t="shared" si="28"/>
        <x:v>145</x:v>
      </x:c>
      <x:c r="CY24" s="374" t="s">
        <x:v>1359</x:v>
      </x:c>
      <x:c r="CZ24" s="70">
        <x:f>CZ25</x:f>
        <x:v>7</x:v>
      </x:c>
      <x:c r="DA24" s="73">
        <x:f>DA25</x:f>
        <x:v>4194.2299999999996</x:v>
      </x:c>
      <x:c r="DB24" s="73">
        <x:f t="shared" ref="DB24:DG24" si="29">DB25</x:f>
        <x:v>0</x:v>
      </x:c>
      <x:c r="DC24" s="73">
        <x:f t="shared" si="29"/>
        <x:v>0</x:v>
      </x:c>
      <x:c r="DD24" s="73">
        <x:f t="shared" si="29"/>
        <x:v>0</x:v>
      </x:c>
      <x:c r="DE24" s="73">
        <x:f t="shared" si="29"/>
        <x:v>0</x:v>
      </x:c>
      <x:c r="DF24" s="73">
        <x:f t="shared" si="29"/>
        <x:v>0</x:v>
      </x:c>
      <x:c r="DG24" s="104">
        <x:f t="shared" si="29"/>
        <x:v>0</x:v>
      </x:c>
    </x:row>
    <x:row r="25" spans="1:111" ht="30" customHeight="1">
      <x:c r="A25" s="374" t="s">
        <x:v>675</x:v>
      </x:c>
      <x:c r="B25" s="70">
        <x:f>SUM(B26:B54)</x:f>
        <x:v>1</x:v>
      </x:c>
      <x:c r="C25" s="73">
        <x:f>SUM(C26:C54)</x:f>
        <x:v>1074.4000000000001</x:v>
      </x:c>
      <x:c r="D25" s="70">
        <x:f>SUM(D26:D54)</x:f>
        <x:v>1</x:v>
      </x:c>
      <x:c r="E25" s="73">
        <x:f t="shared" ref="E25:AK25" si="30">SUM(E26:E54)</x:f>
        <x:v>597.60000000000002</x:v>
      </x:c>
      <x:c r="F25" s="70">
        <x:f>SUM(F26:F54)</x:f>
        <x:v>0</x:v>
      </x:c>
      <x:c r="G25" s="73">
        <x:f>SUM(G26:G54)</x:f>
        <x:v>0</x:v>
      </x:c>
      <x:c r="H25" s="70">
        <x:f>SUM(H26:H54)</x:f>
        <x:v>0</x:v>
      </x:c>
      <x:c r="I25" s="73">
        <x:f>SUM(I26:I54)</x:f>
        <x:v>0</x:v>
      </x:c>
      <x:c r="J25" s="70">
        <x:f>SUM(J26:J54)</x:f>
        <x:v>26</x:v>
      </x:c>
      <x:c r="K25" s="70">
        <x:f t="shared" si="30"/>
        <x:v>0</x:v>
      </x:c>
      <x:c r="L25" s="73">
        <x:f t="shared" si="30"/>
        <x:v>0</x:v>
      </x:c>
      <x:c r="M25" s="70">
        <x:f t="shared" si="30"/>
        <x:v>2</x:v>
      </x:c>
      <x:c r="N25" s="70">
        <x:f t="shared" si="30"/>
        <x:v>0</x:v>
      </x:c>
      <x:c r="O25" s="70">
        <x:f t="shared" si="30"/>
        <x:v>4</x:v>
      </x:c>
      <x:c r="P25" s="70">
        <x:f t="shared" si="30"/>
        <x:v>9</x:v>
      </x:c>
      <x:c r="Q25" s="70">
        <x:f t="shared" si="30"/>
        <x:v>0</x:v>
      </x:c>
      <x:c r="R25" s="73">
        <x:f t="shared" si="30"/>
        <x:v>0</x:v>
      </x:c>
      <x:c r="S25" s="70">
        <x:f t="shared" si="30"/>
        <x:v>5</x:v>
      </x:c>
      <x:c r="T25" s="73">
        <x:f t="shared" si="30"/>
        <x:v>102</x:v>
      </x:c>
      <x:c r="U25" s="70">
        <x:f t="shared" si="30"/>
        <x:v>6</x:v>
      </x:c>
      <x:c r="V25" s="73">
        <x:f t="shared" si="30"/>
        <x:v>405.09999999999997</x:v>
      </x:c>
      <x:c r="W25" s="70">
        <x:f t="shared" si="30"/>
        <x:v>0</x:v>
      </x:c>
      <x:c r="X25" s="70">
        <x:f t="shared" si="30"/>
        <x:v>258</x:v>
      </x:c>
      <x:c r="Y25" s="70">
        <x:f t="shared" si="30"/>
        <x:v>19</x:v>
      </x:c>
      <x:c r="Z25" s="70">
        <x:f t="shared" si="30"/>
        <x:v>26</x:v>
      </x:c>
      <x:c r="AA25" s="70">
        <x:f t="shared" si="30"/>
        <x:v>18</x:v>
      </x:c>
      <x:c r="AB25" s="70">
        <x:f t="shared" si="30"/>
        <x:v>0</x:v>
      </x:c>
      <x:c r="AC25" s="70">
        <x:f t="shared" si="30"/>
        <x:v>8</x:v>
      </x:c>
      <x:c r="AD25" s="70">
        <x:f t="shared" si="30"/>
        <x:v>11</x:v>
      </x:c>
      <x:c r="AE25" s="70">
        <x:f t="shared" si="30"/>
        <x:v>0</x:v>
      </x:c>
      <x:c r="AF25" s="70">
        <x:f t="shared" si="30"/>
        <x:v>0</x:v>
      </x:c>
      <x:c r="AG25" s="70">
        <x:f t="shared" si="30"/>
        <x:v>32</x:v>
      </x:c>
      <x:c r="AH25" s="70">
        <x:f t="shared" si="30"/>
        <x:v>0</x:v>
      </x:c>
      <x:c r="AI25" s="70">
        <x:f t="shared" si="30"/>
        <x:v>0</x:v>
      </x:c>
      <x:c r="AJ25" s="70">
        <x:f t="shared" si="30"/>
        <x:v>34</x:v>
      </x:c>
      <x:c r="AK25" s="70">
        <x:f t="shared" si="30"/>
        <x:v>51</x:v>
      </x:c>
      <x:c r="AL25" s="374" t="s">
        <x:v>675</x:v>
      </x:c>
      <x:c r="AM25" s="70">
        <x:f>SUM(AM26:AM54)</x:f>
        <x:v>0</x:v>
      </x:c>
      <x:c r="AN25" s="73">
        <x:f t="shared" ref="AN25:BU25" si="31">SUM(AN26:AN54)</x:f>
        <x:v>0</x:v>
      </x:c>
      <x:c r="AO25" s="70">
        <x:f t="shared" si="31"/>
        <x:v>0</x:v>
      </x:c>
      <x:c r="AP25" s="70">
        <x:f t="shared" si="31"/>
        <x:v>0</x:v>
      </x:c>
      <x:c r="AQ25" s="70">
        <x:f t="shared" si="31"/>
        <x:v>0</x:v>
      </x:c>
      <x:c r="AR25" s="73">
        <x:f t="shared" si="31"/>
        <x:v>0</x:v>
      </x:c>
      <x:c r="AS25" s="70">
        <x:f t="shared" si="31"/>
        <x:v>0</x:v>
      </x:c>
      <x:c r="AT25" s="73">
        <x:f t="shared" si="31"/>
        <x:v>0</x:v>
      </x:c>
      <x:c r="AU25" s="70">
        <x:f t="shared" si="31"/>
        <x:v>0</x:v>
      </x:c>
      <x:c r="AV25" s="70">
        <x:f t="shared" si="31"/>
        <x:v>0</x:v>
      </x:c>
      <x:c r="AW25" s="70">
        <x:f t="shared" si="31"/>
        <x:v>0</x:v>
      </x:c>
      <x:c r="AX25" s="70">
        <x:f t="shared" si="31"/>
        <x:v>0</x:v>
      </x:c>
      <x:c r="AY25" s="70">
        <x:f t="shared" si="31"/>
        <x:v>0</x:v>
      </x:c>
      <x:c r="AZ25" s="70">
        <x:f t="shared" si="31"/>
        <x:v>0</x:v>
      </x:c>
      <x:c r="BA25" s="73">
        <x:f t="shared" si="31"/>
        <x:v>0</x:v>
      </x:c>
      <x:c r="BB25" s="70">
        <x:f t="shared" si="31"/>
        <x:v>0</x:v>
      </x:c>
      <x:c r="BC25" s="70">
        <x:f t="shared" si="31"/>
        <x:v>0</x:v>
      </x:c>
      <x:c r="BD25" s="70">
        <x:f t="shared" si="31"/>
        <x:v>0</x:v>
      </x:c>
      <x:c r="BE25" s="70">
        <x:f t="shared" si="31"/>
        <x:v>111</x:v>
      </x:c>
      <x:c r="BF25" s="70">
        <x:f t="shared" si="31"/>
        <x:v>111</x:v>
      </x:c>
      <x:c r="BG25" s="70">
        <x:f t="shared" si="31"/>
        <x:v>3</x:v>
      </x:c>
      <x:c r="BH25" s="70">
        <x:f t="shared" si="31"/>
        <x:v>3</x:v>
      </x:c>
      <x:c r="BI25" s="70">
        <x:f t="shared" si="31"/>
        <x:v>0</x:v>
      </x:c>
      <x:c r="BJ25" s="73">
        <x:f t="shared" si="31"/>
        <x:v>0</x:v>
      </x:c>
      <x:c r="BK25" s="70">
        <x:f t="shared" si="31"/>
        <x:v>0</x:v>
      </x:c>
      <x:c r="BL25" s="73">
        <x:f t="shared" si="31"/>
        <x:v>0</x:v>
      </x:c>
      <x:c r="BM25" s="70">
        <x:f t="shared" si="31"/>
        <x:v>1</x:v>
      </x:c>
      <x:c r="BN25" s="73">
        <x:f t="shared" si="31"/>
        <x:v>3644.5799999999999</x:v>
      </x:c>
      <x:c r="BO25" s="70">
        <x:f t="shared" si="31"/>
        <x:v>0</x:v>
      </x:c>
      <x:c r="BP25" s="73">
        <x:f t="shared" si="31"/>
        <x:v>0</x:v>
      </x:c>
      <x:c r="BQ25" s="70">
        <x:f t="shared" si="31"/>
        <x:v>0</x:v>
      </x:c>
      <x:c r="BR25" s="70">
        <x:f t="shared" si="31"/>
        <x:v>0</x:v>
      </x:c>
      <x:c r="BS25" s="70">
        <x:f t="shared" si="31"/>
        <x:v>0</x:v>
      </x:c>
      <x:c r="BT25" s="70">
        <x:f t="shared" si="31"/>
        <x:v>0</x:v>
      </x:c>
      <x:c r="BU25" s="70">
        <x:f t="shared" si="31"/>
        <x:v>0</x:v>
      </x:c>
      <x:c r="BV25" s="374" t="s">
        <x:v>675</x:v>
      </x:c>
      <x:c r="BW25" s="70">
        <x:f t="shared" ref="BW25:CX25" si="32">SUM(BW26:BW54)</x:f>
        <x:v>0</x:v>
      </x:c>
      <x:c r="BX25" s="70">
        <x:f t="shared" si="32"/>
        <x:v>0</x:v>
      </x:c>
      <x:c r="BY25" s="73">
        <x:f t="shared" si="32"/>
        <x:v>0</x:v>
      </x:c>
      <x:c r="BZ25" s="70">
        <x:f t="shared" si="32"/>
        <x:v>0</x:v>
      </x:c>
      <x:c r="CA25" s="73">
        <x:f t="shared" si="32"/>
        <x:v>0</x:v>
      </x:c>
      <x:c r="CB25" s="70">
        <x:f t="shared" si="32"/>
        <x:v>0</x:v>
      </x:c>
      <x:c r="CC25" s="73">
        <x:f t="shared" si="32"/>
        <x:v>0</x:v>
      </x:c>
      <x:c r="CD25" s="70">
        <x:f t="shared" si="32"/>
        <x:v>0</x:v>
      </x:c>
      <x:c r="CE25" s="70">
        <x:f t="shared" si="32"/>
        <x:v>4</x:v>
      </x:c>
      <x:c r="CF25" s="73">
        <x:f t="shared" si="32"/>
        <x:v>128.06999999999999</x:v>
      </x:c>
      <x:c r="CG25" s="70">
        <x:f t="shared" si="32"/>
        <x:v>0</x:v>
      </x:c>
      <x:c r="CH25" s="70">
        <x:f t="shared" si="32"/>
        <x:v>0</x:v>
      </x:c>
      <x:c r="CI25" s="70">
        <x:f t="shared" si="32"/>
        <x:v>0</x:v>
      </x:c>
      <x:c r="CJ25" s="70">
        <x:f t="shared" si="32"/>
        <x:v>12</x:v>
      </x:c>
      <x:c r="CK25" s="70">
        <x:f t="shared" si="32"/>
        <x:v>0</x:v>
      </x:c>
      <x:c r="CL25" s="70">
        <x:f t="shared" si="32"/>
        <x:v>0</x:v>
      </x:c>
      <x:c r="CM25" s="70">
        <x:f t="shared" si="32"/>
        <x:v>0</x:v>
      </x:c>
      <x:c r="CN25" s="70">
        <x:f t="shared" si="32"/>
        <x:v>0</x:v>
      </x:c>
      <x:c r="CO25" s="70">
        <x:f t="shared" si="32"/>
        <x:v>0</x:v>
      </x:c>
      <x:c r="CP25" s="73">
        <x:f t="shared" si="32"/>
        <x:v>0</x:v>
      </x:c>
      <x:c r="CQ25" s="70">
        <x:f t="shared" si="32"/>
        <x:v>25</x:v>
      </x:c>
      <x:c r="CR25" s="73">
        <x:f t="shared" si="32"/>
        <x:v>2476.0999999999999</x:v>
      </x:c>
      <x:c r="CS25" s="70">
        <x:f t="shared" si="32"/>
        <x:v>184</x:v>
      </x:c>
      <x:c r="CT25" s="70">
        <x:f t="shared" si="32"/>
        <x:v>3</x:v>
      </x:c>
      <x:c r="CU25" s="70">
        <x:f t="shared" si="32"/>
        <x:v>44</x:v>
      </x:c>
      <x:c r="CV25" s="70">
        <x:f t="shared" si="32"/>
        <x:v>35</x:v>
      </x:c>
      <x:c r="CW25" s="70">
        <x:f t="shared" si="32"/>
        <x:v>31</x:v>
      </x:c>
      <x:c r="CX25" s="70">
        <x:f t="shared" si="32"/>
        <x:v>145</x:v>
      </x:c>
      <x:c r="CY25" s="374" t="s">
        <x:v>675</x:v>
      </x:c>
      <x:c r="CZ25" s="70">
        <x:f t="shared" ref="CZ25:DG25" si="33">SUM(CZ26:CZ54)</x:f>
        <x:v>7</x:v>
      </x:c>
      <x:c r="DA25" s="73">
        <x:f t="shared" si="33"/>
        <x:v>4194.2299999999996</x:v>
      </x:c>
      <x:c r="DB25" s="70">
        <x:f t="shared" si="33"/>
        <x:v>0</x:v>
      </x:c>
      <x:c r="DC25" s="73">
        <x:f t="shared" si="33"/>
        <x:v>0</x:v>
      </x:c>
      <x:c r="DD25" s="70">
        <x:f t="shared" si="33"/>
        <x:v>0</x:v>
      </x:c>
      <x:c r="DE25" s="73">
        <x:f t="shared" si="33"/>
        <x:v>0</x:v>
      </x:c>
      <x:c r="DF25" s="70">
        <x:f t="shared" si="33"/>
        <x:v>0</x:v>
      </x:c>
      <x:c r="DG25" s="73">
        <x:f t="shared" si="33"/>
        <x:v>0</x:v>
      </x:c>
    </x:row>
    <x:row r="26" spans="1:111" ht="30" customHeight="1">
      <x:c r="A26" s="610" t="s">
        <x:v>1041</x:v>
      </x:c>
      <x:c r="B26" s="112">
        <x:v>1</x:v>
      </x:c>
      <x:c r="C26" s="162">
        <x:v>1074.4000000000001</x:v>
      </x:c>
      <x:c r="D26" s="112">
        <x:v>1</x:v>
      </x:c>
      <x:c r="E26" s="162">
        <x:v>597.60000000000002</x:v>
      </x:c>
      <x:c r="F26" s="112"/>
      <x:c r="G26" s="162"/>
      <x:c r="H26" s="112"/>
      <x:c r="I26" s="162"/>
      <x:c r="J26" s="112">
        <x:v>2</x:v>
      </x:c>
      <x:c r="K26" s="112"/>
      <x:c r="L26" s="162"/>
      <x:c r="M26" s="112">
        <x:v>1</x:v>
      </x:c>
      <x:c r="N26" s="112"/>
      <x:c r="O26" s="112">
        <x:v>0</x:v>
      </x:c>
      <x:c r="P26" s="112">
        <x:v>0</x:v>
      </x:c>
      <x:c r="Q26" s="112"/>
      <x:c r="R26" s="162"/>
      <x:c r="S26" s="112"/>
      <x:c r="T26" s="162"/>
      <x:c r="U26" s="112"/>
      <x:c r="V26" s="162"/>
      <x:c r="W26" s="112"/>
      <x:c r="X26" s="112">
        <x:v>34</x:v>
      </x:c>
      <x:c r="Y26" s="112">
        <x:v>2</x:v>
      </x:c>
      <x:c r="Z26" s="112">
        <x:v>2</x:v>
      </x:c>
      <x:c r="AA26" s="112"/>
      <x:c r="AB26" s="112"/>
      <x:c r="AC26" s="112"/>
      <x:c r="AD26" s="112"/>
      <x:c r="AE26" s="112"/>
      <x:c r="AF26" s="112"/>
      <x:c r="AG26" s="112">
        <x:v>1</x:v>
      </x:c>
      <x:c r="AH26" s="112"/>
      <x:c r="AI26" s="112"/>
      <x:c r="AJ26" s="112">
        <x:v>1</x:v>
      </x:c>
      <x:c r="AK26" s="112">
        <x:v>1</x:v>
      </x:c>
      <x:c r="AL26" s="610" t="s">
        <x:v>1041</x:v>
      </x:c>
      <x:c r="AM26" s="112"/>
      <x:c r="AN26" s="162"/>
      <x:c r="AO26" s="112"/>
      <x:c r="AP26" s="112"/>
      <x:c r="AQ26" s="112"/>
      <x:c r="AR26" s="162"/>
      <x:c r="AS26" s="112"/>
      <x:c r="AT26" s="162"/>
      <x:c r="AU26" s="112"/>
      <x:c r="AV26" s="112"/>
      <x:c r="AW26" s="112"/>
      <x:c r="AX26" s="112"/>
      <x:c r="AY26" s="112"/>
      <x:c r="AZ26" s="112"/>
      <x:c r="BA26" s="162"/>
      <x:c r="BB26" s="112"/>
      <x:c r="BC26" s="112"/>
      <x:c r="BD26" s="112"/>
      <x:c r="BE26" s="112">
        <x:v>4</x:v>
      </x:c>
      <x:c r="BF26" s="112">
        <x:v>4</x:v>
      </x:c>
      <x:c r="BG26" s="112"/>
      <x:c r="BH26" s="112"/>
      <x:c r="BI26" s="112"/>
      <x:c r="BJ26" s="162"/>
      <x:c r="BK26" s="112"/>
      <x:c r="BL26" s="162"/>
      <x:c r="BM26" s="112">
        <x:v>1</x:v>
      </x:c>
      <x:c r="BN26" s="162">
        <x:v>3644.5799999999999</x:v>
      </x:c>
      <x:c r="BO26" s="112"/>
      <x:c r="BP26" s="162"/>
      <x:c r="BQ26" s="112"/>
      <x:c r="BR26" s="112"/>
      <x:c r="BS26" s="112"/>
      <x:c r="BT26" s="112"/>
      <x:c r="BU26" s="112"/>
      <x:c r="BV26" s="610" t="s">
        <x:v>1041</x:v>
      </x:c>
      <x:c r="BW26" s="112"/>
      <x:c r="BX26" s="112"/>
      <x:c r="BY26" s="162"/>
      <x:c r="BZ26" s="112"/>
      <x:c r="CA26" s="162"/>
      <x:c r="CB26" s="112"/>
      <x:c r="CC26" s="162"/>
      <x:c r="CD26" s="112"/>
      <x:c r="CE26" s="112">
        <x:v>1</x:v>
      </x:c>
      <x:c r="CF26" s="162">
        <x:v>69</x:v>
      </x:c>
      <x:c r="CG26" s="112"/>
      <x:c r="CH26" s="112"/>
      <x:c r="CI26" s="112"/>
      <x:c r="CJ26" s="112"/>
      <x:c r="CK26" s="112"/>
      <x:c r="CL26" s="112"/>
      <x:c r="CM26" s="112"/>
      <x:c r="CN26" s="112"/>
      <x:c r="CO26" s="112"/>
      <x:c r="CP26" s="162"/>
      <x:c r="CQ26" s="112">
        <x:v>2</x:v>
      </x:c>
      <x:c r="CR26" s="162">
        <x:v>233.5</x:v>
      </x:c>
      <x:c r="CS26" s="112">
        <x:v>14</x:v>
      </x:c>
      <x:c r="CT26" s="112">
        <x:v>1</x:v>
      </x:c>
      <x:c r="CU26" s="112">
        <x:v>2</x:v>
      </x:c>
      <x:c r="CV26" s="112"/>
      <x:c r="CW26" s="112">
        <x:v>1</x:v>
      </x:c>
      <x:c r="CX26" s="112">
        <x:v>12</x:v>
      </x:c>
      <x:c r="CY26" s="610" t="s">
        <x:v>1041</x:v>
      </x:c>
      <x:c r="CZ26" s="597">
        <x:v>2</x:v>
      </x:c>
      <x:c r="DA26" s="162">
        <x:v>3680.9400000000001</x:v>
      </x:c>
      <x:c r="DB26" s="597"/>
      <x:c r="DC26" s="598"/>
      <x:c r="DD26" s="597"/>
      <x:c r="DE26" s="598"/>
      <x:c r="DF26" s="597"/>
      <x:c r="DG26" s="911"/>
    </x:row>
    <x:row r="27" spans="1:111" ht="30" customHeight="1">
      <x:c r="A27" s="610" t="s">
        <x:v>1333</x:v>
      </x:c>
      <x:c r="B27" s="112"/>
      <x:c r="C27" s="162"/>
      <x:c r="D27" s="112"/>
      <x:c r="E27" s="162"/>
      <x:c r="F27" s="112"/>
      <x:c r="G27" s="162"/>
      <x:c r="H27" s="112"/>
      <x:c r="I27" s="162"/>
      <x:c r="J27" s="112"/>
      <x:c r="K27" s="112"/>
      <x:c r="L27" s="162"/>
      <x:c r="M27" s="112"/>
      <x:c r="N27" s="112"/>
      <x:c r="O27" s="112"/>
      <x:c r="P27" s="112"/>
      <x:c r="Q27" s="112"/>
      <x:c r="R27" s="162"/>
      <x:c r="S27" s="112"/>
      <x:c r="T27" s="162"/>
      <x:c r="U27" s="112"/>
      <x:c r="V27" s="162"/>
      <x:c r="W27" s="112"/>
      <x:c r="X27" s="112"/>
      <x:c r="Y27" s="112"/>
      <x:c r="Z27" s="112"/>
      <x:c r="AA27" s="112"/>
      <x:c r="AB27" s="112"/>
      <x:c r="AC27" s="112"/>
      <x:c r="AD27" s="112"/>
      <x:c r="AE27" s="112"/>
      <x:c r="AF27" s="112"/>
      <x:c r="AG27" s="112"/>
      <x:c r="AH27" s="112"/>
      <x:c r="AI27" s="112"/>
      <x:c r="AJ27" s="112"/>
      <x:c r="AK27" s="112"/>
      <x:c r="AL27" s="610" t="s">
        <x:v>1333</x:v>
      </x:c>
      <x:c r="AM27" s="112"/>
      <x:c r="AN27" s="162"/>
      <x:c r="AO27" s="112"/>
      <x:c r="AP27" s="112"/>
      <x:c r="AQ27" s="112"/>
      <x:c r="AR27" s="162"/>
      <x:c r="AS27" s="112"/>
      <x:c r="AT27" s="162"/>
      <x:c r="AU27" s="112"/>
      <x:c r="AV27" s="112"/>
      <x:c r="AW27" s="112"/>
      <x:c r="AX27" s="112"/>
      <x:c r="AY27" s="112"/>
      <x:c r="AZ27" s="112"/>
      <x:c r="BA27" s="162"/>
      <x:c r="BB27" s="112"/>
      <x:c r="BC27" s="112"/>
      <x:c r="BD27" s="112"/>
      <x:c r="BE27" s="112"/>
      <x:c r="BF27" s="112"/>
      <x:c r="BG27" s="112"/>
      <x:c r="BH27" s="112"/>
      <x:c r="BI27" s="112"/>
      <x:c r="BJ27" s="162"/>
      <x:c r="BK27" s="112"/>
      <x:c r="BL27" s="162"/>
      <x:c r="BM27" s="112"/>
      <x:c r="BN27" s="162"/>
      <x:c r="BO27" s="112"/>
      <x:c r="BP27" s="162"/>
      <x:c r="BQ27" s="112"/>
      <x:c r="BR27" s="112"/>
      <x:c r="BS27" s="112"/>
      <x:c r="BT27" s="112"/>
      <x:c r="BU27" s="112"/>
      <x:c r="BV27" s="610" t="s">
        <x:v>1333</x:v>
      </x:c>
      <x:c r="BW27" s="112"/>
      <x:c r="BX27" s="112"/>
      <x:c r="BY27" s="162"/>
      <x:c r="BZ27" s="112"/>
      <x:c r="CA27" s="162"/>
      <x:c r="CB27" s="112"/>
      <x:c r="CC27" s="162"/>
      <x:c r="CD27" s="112"/>
      <x:c r="CE27" s="112"/>
      <x:c r="CF27" s="162"/>
      <x:c r="CG27" s="112"/>
      <x:c r="CH27" s="112"/>
      <x:c r="CI27" s="112"/>
      <x:c r="CJ27" s="112"/>
      <x:c r="CK27" s="112"/>
      <x:c r="CL27" s="112"/>
      <x:c r="CM27" s="112"/>
      <x:c r="CN27" s="112"/>
      <x:c r="CO27" s="112"/>
      <x:c r="CP27" s="162"/>
      <x:c r="CQ27" s="112">
        <x:v>1</x:v>
      </x:c>
      <x:c r="CR27" s="162">
        <x:v>210</x:v>
      </x:c>
      <x:c r="CS27" s="112"/>
      <x:c r="CT27" s="112"/>
      <x:c r="CU27" s="112"/>
      <x:c r="CV27" s="112">
        <x:v>1</x:v>
      </x:c>
      <x:c r="CW27" s="112"/>
      <x:c r="CX27" s="112"/>
      <x:c r="CY27" s="610" t="s">
        <x:v>1333</x:v>
      </x:c>
      <x:c r="CZ27" s="597"/>
      <x:c r="DA27" s="162"/>
      <x:c r="DB27" s="597"/>
      <x:c r="DC27" s="598"/>
      <x:c r="DD27" s="597"/>
      <x:c r="DE27" s="598"/>
      <x:c r="DF27" s="597"/>
      <x:c r="DG27" s="911"/>
    </x:row>
    <x:row r="28" spans="1:111" ht="30" customHeight="1">
      <x:c r="A28" s="610" t="s">
        <x:v>1016</x:v>
      </x:c>
      <x:c r="B28" s="112"/>
      <x:c r="C28" s="162"/>
      <x:c r="D28" s="112"/>
      <x:c r="E28" s="162"/>
      <x:c r="F28" s="112"/>
      <x:c r="G28" s="162"/>
      <x:c r="H28" s="112"/>
      <x:c r="I28" s="162"/>
      <x:c r="J28" s="112"/>
      <x:c r="K28" s="112"/>
      <x:c r="L28" s="162"/>
      <x:c r="M28" s="112"/>
      <x:c r="N28" s="112"/>
      <x:c r="O28" s="112"/>
      <x:c r="P28" s="112"/>
      <x:c r="Q28" s="112"/>
      <x:c r="R28" s="162"/>
      <x:c r="S28" s="112"/>
      <x:c r="T28" s="162"/>
      <x:c r="U28" s="112">
        <x:v>1</x:v>
      </x:c>
      <x:c r="V28" s="162">
        <x:v>57.390000000000001</x:v>
      </x:c>
      <x:c r="W28" s="112"/>
      <x:c r="X28" s="112"/>
      <x:c r="Y28" s="112"/>
      <x:c r="Z28" s="112"/>
      <x:c r="AA28" s="112"/>
      <x:c r="AB28" s="112"/>
      <x:c r="AC28" s="112"/>
      <x:c r="AD28" s="112"/>
      <x:c r="AE28" s="112"/>
      <x:c r="AF28" s="112"/>
      <x:c r="AG28" s="112"/>
      <x:c r="AH28" s="112"/>
      <x:c r="AI28" s="112"/>
      <x:c r="AJ28" s="112"/>
      <x:c r="AK28" s="112"/>
      <x:c r="AL28" s="610" t="s">
        <x:v>1016</x:v>
      </x:c>
      <x:c r="AM28" s="112"/>
      <x:c r="AN28" s="162"/>
      <x:c r="AO28" s="112"/>
      <x:c r="AP28" s="112"/>
      <x:c r="AQ28" s="112"/>
      <x:c r="AR28" s="162"/>
      <x:c r="AS28" s="112"/>
      <x:c r="AT28" s="162"/>
      <x:c r="AU28" s="112"/>
      <x:c r="AV28" s="112"/>
      <x:c r="AW28" s="112"/>
      <x:c r="AX28" s="112"/>
      <x:c r="AY28" s="112"/>
      <x:c r="AZ28" s="112"/>
      <x:c r="BA28" s="162"/>
      <x:c r="BB28" s="112"/>
      <x:c r="BC28" s="112"/>
      <x:c r="BD28" s="112"/>
      <x:c r="BE28" s="112">
        <x:v>7</x:v>
      </x:c>
      <x:c r="BF28" s="112">
        <x:v>7</x:v>
      </x:c>
      <x:c r="BG28" s="112"/>
      <x:c r="BH28" s="112"/>
      <x:c r="BI28" s="112"/>
      <x:c r="BJ28" s="162"/>
      <x:c r="BK28" s="112"/>
      <x:c r="BL28" s="162"/>
      <x:c r="BM28" s="112"/>
      <x:c r="BN28" s="162"/>
      <x:c r="BO28" s="112"/>
      <x:c r="BP28" s="162"/>
      <x:c r="BQ28" s="112"/>
      <x:c r="BR28" s="112"/>
      <x:c r="BS28" s="112"/>
      <x:c r="BT28" s="112"/>
      <x:c r="BU28" s="112"/>
      <x:c r="BV28" s="610" t="s">
        <x:v>1016</x:v>
      </x:c>
      <x:c r="BW28" s="112"/>
      <x:c r="BX28" s="112"/>
      <x:c r="BY28" s="162"/>
      <x:c r="BZ28" s="112"/>
      <x:c r="CA28" s="162"/>
      <x:c r="CB28" s="112"/>
      <x:c r="CC28" s="162"/>
      <x:c r="CD28" s="112"/>
      <x:c r="CE28" s="112"/>
      <x:c r="CF28" s="162"/>
      <x:c r="CG28" s="112"/>
      <x:c r="CH28" s="112"/>
      <x:c r="CI28" s="112"/>
      <x:c r="CJ28" s="112"/>
      <x:c r="CK28" s="112"/>
      <x:c r="CL28" s="112"/>
      <x:c r="CM28" s="112"/>
      <x:c r="CN28" s="112"/>
      <x:c r="CO28" s="112"/>
      <x:c r="CP28" s="162"/>
      <x:c r="CQ28" s="112">
        <x:v>2</x:v>
      </x:c>
      <x:c r="CR28" s="162">
        <x:v>30</x:v>
      </x:c>
      <x:c r="CS28" s="112">
        <x:v>2</x:v>
      </x:c>
      <x:c r="CT28" s="112"/>
      <x:c r="CU28" s="112"/>
      <x:c r="CV28" s="112">
        <x:v>2</x:v>
      </x:c>
      <x:c r="CW28" s="112"/>
      <x:c r="CX28" s="112"/>
      <x:c r="CY28" s="610" t="s">
        <x:v>1016</x:v>
      </x:c>
      <x:c r="CZ28" s="597">
        <x:v>1</x:v>
      </x:c>
      <x:c r="DA28" s="162">
        <x:v>118.38</x:v>
      </x:c>
      <x:c r="DB28" s="597"/>
      <x:c r="DC28" s="598"/>
      <x:c r="DD28" s="597"/>
      <x:c r="DE28" s="598"/>
      <x:c r="DF28" s="597"/>
      <x:c r="DG28" s="911"/>
    </x:row>
    <x:row r="29" spans="1:111" ht="30" customHeight="1">
      <x:c r="A29" s="610" t="s">
        <x:v>268</x:v>
      </x:c>
      <x:c r="B29" s="112"/>
      <x:c r="C29" s="162"/>
      <x:c r="D29" s="112"/>
      <x:c r="E29" s="162"/>
      <x:c r="F29" s="112"/>
      <x:c r="G29" s="162"/>
      <x:c r="H29" s="112"/>
      <x:c r="I29" s="162"/>
      <x:c r="J29" s="112">
        <x:v>1</x:v>
      </x:c>
      <x:c r="K29" s="112"/>
      <x:c r="L29" s="162"/>
      <x:c r="M29" s="112"/>
      <x:c r="N29" s="112"/>
      <x:c r="O29" s="112"/>
      <x:c r="P29" s="112"/>
      <x:c r="Q29" s="112"/>
      <x:c r="R29" s="162"/>
      <x:c r="S29" s="112">
        <x:v>0</x:v>
      </x:c>
      <x:c r="T29" s="162">
        <x:v>0</x:v>
      </x:c>
      <x:c r="U29" s="112">
        <x:v>1</x:v>
      </x:c>
      <x:c r="V29" s="162">
        <x:v>81.140000000000001</x:v>
      </x:c>
      <x:c r="W29" s="112"/>
      <x:c r="X29" s="112">
        <x:v>16</x:v>
      </x:c>
      <x:c r="Y29" s="112"/>
      <x:c r="Z29" s="112"/>
      <x:c r="AA29" s="112"/>
      <x:c r="AB29" s="112"/>
      <x:c r="AC29" s="112">
        <x:v>1</x:v>
      </x:c>
      <x:c r="AD29" s="112"/>
      <x:c r="AE29" s="112"/>
      <x:c r="AF29" s="112"/>
      <x:c r="AG29" s="112">
        <x:v>1</x:v>
      </x:c>
      <x:c r="AH29" s="112"/>
      <x:c r="AI29" s="112"/>
      <x:c r="AJ29" s="112"/>
      <x:c r="AK29" s="112"/>
      <x:c r="AL29" s="610" t="s">
        <x:v>268</x:v>
      </x:c>
      <x:c r="AM29" s="112"/>
      <x:c r="AN29" s="162"/>
      <x:c r="AO29" s="112"/>
      <x:c r="AP29" s="112"/>
      <x:c r="AQ29" s="112"/>
      <x:c r="AR29" s="162"/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/>
      <x:c r="BE29" s="112">
        <x:v>6</x:v>
      </x:c>
      <x:c r="BF29" s="112">
        <x:v>6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610" t="s">
        <x:v>268</x:v>
      </x:c>
      <x:c r="BW29" s="112"/>
      <x:c r="BX29" s="112"/>
      <x:c r="BY29" s="162"/>
      <x:c r="BZ29" s="112"/>
      <x:c r="CA29" s="162"/>
      <x:c r="CB29" s="112"/>
      <x:c r="CC29" s="162"/>
      <x:c r="CD29" s="112"/>
      <x:c r="CE29" s="112"/>
      <x:c r="CF29" s="162"/>
      <x:c r="CG29" s="112"/>
      <x:c r="CH29" s="112"/>
      <x:c r="CI29" s="112"/>
      <x:c r="CJ29" s="112">
        <x:v>1</x:v>
      </x:c>
      <x:c r="CK29" s="112"/>
      <x:c r="CL29" s="112"/>
      <x:c r="CM29" s="112"/>
      <x:c r="CN29" s="112"/>
      <x:c r="CO29" s="112"/>
      <x:c r="CP29" s="162"/>
      <x:c r="CQ29" s="112">
        <x:v>1</x:v>
      </x:c>
      <x:c r="CR29" s="162">
        <x:v>96.599999999999994</x:v>
      </x:c>
      <x:c r="CS29" s="112">
        <x:v>5</x:v>
      </x:c>
      <x:c r="CT29" s="112"/>
      <x:c r="CU29" s="112">
        <x:v>2</x:v>
      </x:c>
      <x:c r="CV29" s="112">
        <x:v>3</x:v>
      </x:c>
      <x:c r="CW29" s="112">
        <x:v>1</x:v>
      </x:c>
      <x:c r="CX29" s="112">
        <x:v>4</x:v>
      </x:c>
      <x:c r="CY29" s="610" t="s">
        <x:v>268</x:v>
      </x:c>
      <x:c r="CZ29" s="597"/>
      <x:c r="DA29" s="162"/>
      <x:c r="DB29" s="597"/>
      <x:c r="DC29" s="598"/>
      <x:c r="DD29" s="597"/>
      <x:c r="DE29" s="598"/>
      <x:c r="DF29" s="597"/>
      <x:c r="DG29" s="911"/>
    </x:row>
    <x:row r="30" spans="1:111" ht="30" customHeight="1">
      <x:c r="A30" s="610" t="s">
        <x:v>847</x:v>
      </x:c>
      <x:c r="B30" s="112"/>
      <x:c r="C30" s="162"/>
      <x:c r="D30" s="112"/>
      <x:c r="E30" s="162"/>
      <x:c r="F30" s="112"/>
      <x:c r="G30" s="162"/>
      <x:c r="H30" s="112"/>
      <x:c r="I30" s="162"/>
      <x:c r="J30" s="112"/>
      <x:c r="K30" s="112"/>
      <x:c r="L30" s="162"/>
      <x:c r="M30" s="112"/>
      <x:c r="N30" s="112"/>
      <x:c r="O30" s="112"/>
      <x:c r="P30" s="112"/>
      <x:c r="Q30" s="112"/>
      <x:c r="R30" s="162"/>
      <x:c r="S30" s="112"/>
      <x:c r="T30" s="162"/>
      <x:c r="U30" s="112"/>
      <x:c r="V30" s="162"/>
      <x:c r="W30" s="112"/>
      <x:c r="X30" s="112">
        <x:v>6</x:v>
      </x:c>
      <x:c r="Y30" s="112"/>
      <x:c r="Z30" s="112"/>
      <x:c r="AA30" s="112">
        <x:v>1</x:v>
      </x:c>
      <x:c r="AB30" s="112"/>
      <x:c r="AC30" s="112"/>
      <x:c r="AD30" s="112"/>
      <x:c r="AE30" s="112"/>
      <x:c r="AF30" s="112"/>
      <x:c r="AG30" s="112">
        <x:v>1</x:v>
      </x:c>
      <x:c r="AH30" s="112"/>
      <x:c r="AI30" s="112"/>
      <x:c r="AJ30" s="112">
        <x:v>1</x:v>
      </x:c>
      <x:c r="AK30" s="112">
        <x:v>3</x:v>
      </x:c>
      <x:c r="AL30" s="610" t="s">
        <x:v>847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/>
      <x:c r="AY30" s="112"/>
      <x:c r="AZ30" s="112"/>
      <x:c r="BA30" s="162"/>
      <x:c r="BB30" s="112"/>
      <x:c r="BC30" s="112"/>
      <x:c r="BD30" s="112"/>
      <x:c r="BE30" s="112">
        <x:v>3</x:v>
      </x:c>
      <x:c r="BF30" s="112">
        <x:v>3</x:v>
      </x:c>
      <x:c r="BG30" s="112"/>
      <x:c r="BH30" s="112"/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610" t="s">
        <x:v>847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/>
      <x:c r="CF30" s="162"/>
      <x:c r="CG30" s="112"/>
      <x:c r="CH30" s="112"/>
      <x:c r="CI30" s="112"/>
      <x:c r="CJ30" s="112"/>
      <x:c r="CK30" s="112"/>
      <x:c r="CL30" s="112"/>
      <x:c r="CM30" s="112"/>
      <x:c r="CN30" s="112"/>
      <x:c r="CO30" s="112"/>
      <x:c r="CP30" s="162"/>
      <x:c r="CQ30" s="112"/>
      <x:c r="CR30" s="162"/>
      <x:c r="CS30" s="112">
        <x:v>4</x:v>
      </x:c>
      <x:c r="CT30" s="112"/>
      <x:c r="CU30" s="112">
        <x:v>1</x:v>
      </x:c>
      <x:c r="CV30" s="112">
        <x:v>2</x:v>
      </x:c>
      <x:c r="CW30" s="112">
        <x:v>2</x:v>
      </x:c>
      <x:c r="CX30" s="112">
        <x:v>3</x:v>
      </x:c>
      <x:c r="CY30" s="610" t="s">
        <x:v>847</x:v>
      </x:c>
      <x:c r="CZ30" s="597"/>
      <x:c r="DA30" s="162"/>
      <x:c r="DB30" s="597"/>
      <x:c r="DC30" s="598"/>
      <x:c r="DD30" s="597"/>
      <x:c r="DE30" s="598"/>
      <x:c r="DF30" s="597"/>
      <x:c r="DG30" s="911"/>
    </x:row>
    <x:row r="31" spans="1:111" ht="30" customHeight="1">
      <x:c r="A31" s="610" t="s">
        <x:v>1820</x:v>
      </x:c>
      <x:c r="B31" s="112"/>
      <x:c r="C31" s="162"/>
      <x:c r="D31" s="112"/>
      <x:c r="E31" s="162"/>
      <x:c r="F31" s="112"/>
      <x:c r="G31" s="162"/>
      <x:c r="H31" s="112"/>
      <x:c r="I31" s="162"/>
      <x:c r="J31" s="112">
        <x:v>2</x:v>
      </x:c>
      <x:c r="K31" s="112"/>
      <x:c r="L31" s="162"/>
      <x:c r="M31" s="112"/>
      <x:c r="N31" s="112"/>
      <x:c r="O31" s="112"/>
      <x:c r="P31" s="112"/>
      <x:c r="Q31" s="112"/>
      <x:c r="R31" s="162"/>
      <x:c r="S31" s="112"/>
      <x:c r="T31" s="162"/>
      <x:c r="U31" s="112"/>
      <x:c r="V31" s="162"/>
      <x:c r="W31" s="112"/>
      <x:c r="X31" s="112">
        <x:v>7</x:v>
      </x:c>
      <x:c r="Y31" s="112">
        <x:v>1</x:v>
      </x:c>
      <x:c r="Z31" s="112">
        <x:v>1</x:v>
      </x:c>
      <x:c r="AA31" s="112">
        <x:v>1</x:v>
      </x:c>
      <x:c r="AB31" s="112"/>
      <x:c r="AC31" s="112"/>
      <x:c r="AD31" s="112">
        <x:v>1</x:v>
      </x:c>
      <x:c r="AE31" s="112"/>
      <x:c r="AF31" s="112"/>
      <x:c r="AG31" s="112">
        <x:v>1</x:v>
      </x:c>
      <x:c r="AH31" s="112"/>
      <x:c r="AI31" s="112"/>
      <x:c r="AJ31" s="112">
        <x:v>1</x:v>
      </x:c>
      <x:c r="AK31" s="112">
        <x:v>2</x:v>
      </x:c>
      <x:c r="AL31" s="610" t="s">
        <x:v>1820</x:v>
      </x:c>
      <x:c r="AM31" s="112"/>
      <x:c r="AN31" s="162"/>
      <x:c r="AO31" s="112"/>
      <x:c r="AP31" s="112"/>
      <x:c r="AQ31" s="112"/>
      <x:c r="AR31" s="162"/>
      <x:c r="AS31" s="112"/>
      <x:c r="AT31" s="162"/>
      <x:c r="AU31" s="112"/>
      <x:c r="AV31" s="112"/>
      <x:c r="AW31" s="112"/>
      <x:c r="AX31" s="112"/>
      <x:c r="AY31" s="112"/>
      <x:c r="AZ31" s="112"/>
      <x:c r="BA31" s="162"/>
      <x:c r="BB31" s="112"/>
      <x:c r="BC31" s="112"/>
      <x:c r="BD31" s="112"/>
      <x:c r="BE31" s="112">
        <x:v>7</x:v>
      </x:c>
      <x:c r="BF31" s="112">
        <x:v>7</x:v>
      </x:c>
      <x:c r="BG31" s="112"/>
      <x:c r="BH31" s="112"/>
      <x:c r="BI31" s="112"/>
      <x:c r="BJ31" s="162"/>
      <x:c r="BK31" s="112"/>
      <x:c r="BL31" s="162"/>
      <x:c r="BM31" s="112"/>
      <x:c r="BN31" s="162"/>
      <x:c r="BO31" s="112"/>
      <x:c r="BP31" s="162"/>
      <x:c r="BQ31" s="112"/>
      <x:c r="BR31" s="112"/>
      <x:c r="BS31" s="112"/>
      <x:c r="BT31" s="112"/>
      <x:c r="BU31" s="112"/>
      <x:c r="BV31" s="610" t="s">
        <x:v>1820</x:v>
      </x:c>
      <x:c r="BW31" s="112"/>
      <x:c r="BX31" s="112"/>
      <x:c r="BY31" s="162"/>
      <x:c r="BZ31" s="112"/>
      <x:c r="CA31" s="162"/>
      <x:c r="CB31" s="112"/>
      <x:c r="CC31" s="162"/>
      <x:c r="CD31" s="112"/>
      <x:c r="CE31" s="112"/>
      <x:c r="CF31" s="162"/>
      <x:c r="CG31" s="112"/>
      <x:c r="CH31" s="112"/>
      <x:c r="CI31" s="112"/>
      <x:c r="CJ31" s="112"/>
      <x:c r="CK31" s="112"/>
      <x:c r="CL31" s="112"/>
      <x:c r="CM31" s="112"/>
      <x:c r="CN31" s="112"/>
      <x:c r="CO31" s="112"/>
      <x:c r="CP31" s="162"/>
      <x:c r="CQ31" s="112">
        <x:v>1</x:v>
      </x:c>
      <x:c r="CR31" s="162">
        <x:v>98</x:v>
      </x:c>
      <x:c r="CS31" s="112">
        <x:v>4</x:v>
      </x:c>
      <x:c r="CT31" s="112"/>
      <x:c r="CU31" s="112">
        <x:v>1</x:v>
      </x:c>
      <x:c r="CV31" s="112">
        <x:v>2</x:v>
      </x:c>
      <x:c r="CW31" s="112">
        <x:v>2</x:v>
      </x:c>
      <x:c r="CX31" s="112">
        <x:v>4</x:v>
      </x:c>
      <x:c r="CY31" s="610" t="s">
        <x:v>1820</x:v>
      </x:c>
      <x:c r="CZ31" s="597"/>
      <x:c r="DA31" s="162"/>
      <x:c r="DB31" s="597"/>
      <x:c r="DC31" s="598"/>
      <x:c r="DD31" s="597"/>
      <x:c r="DE31" s="598"/>
      <x:c r="DF31" s="597"/>
      <x:c r="DG31" s="911"/>
    </x:row>
    <x:row r="32" spans="1:111" ht="30" customHeight="1">
      <x:c r="A32" s="610" t="s">
        <x:v>66</x:v>
      </x:c>
      <x:c r="B32" s="112"/>
      <x:c r="C32" s="162"/>
      <x:c r="D32" s="112"/>
      <x:c r="E32" s="162"/>
      <x:c r="F32" s="112"/>
      <x:c r="G32" s="162"/>
      <x:c r="H32" s="112"/>
      <x:c r="I32" s="162"/>
      <x:c r="J32" s="112">
        <x:v>1</x:v>
      </x:c>
      <x:c r="K32" s="112"/>
      <x:c r="L32" s="162"/>
      <x:c r="M32" s="112"/>
      <x:c r="N32" s="112"/>
      <x:c r="O32" s="112">
        <x:v>1</x:v>
      </x:c>
      <x:c r="P32" s="112">
        <x:v>6</x:v>
      </x:c>
      <x:c r="Q32" s="112"/>
      <x:c r="R32" s="162"/>
      <x:c r="S32" s="112"/>
      <x:c r="T32" s="162"/>
      <x:c r="U32" s="112"/>
      <x:c r="V32" s="162"/>
      <x:c r="W32" s="112"/>
      <x:c r="X32" s="112">
        <x:v>10</x:v>
      </x:c>
      <x:c r="Y32" s="112">
        <x:v>1</x:v>
      </x:c>
      <x:c r="Z32" s="112">
        <x:v>1</x:v>
      </x:c>
      <x:c r="AA32" s="112"/>
      <x:c r="AB32" s="112"/>
      <x:c r="AC32" s="112"/>
      <x:c r="AD32" s="112">
        <x:v>1</x:v>
      </x:c>
      <x:c r="AE32" s="112"/>
      <x:c r="AF32" s="112"/>
      <x:c r="AG32" s="112">
        <x:v>2</x:v>
      </x:c>
      <x:c r="AH32" s="112"/>
      <x:c r="AI32" s="112"/>
      <x:c r="AJ32" s="112">
        <x:v>2</x:v>
      </x:c>
      <x:c r="AK32" s="112">
        <x:v>3</x:v>
      </x:c>
      <x:c r="AL32" s="610" t="s">
        <x:v>66</x:v>
      </x:c>
      <x:c r="AM32" s="112"/>
      <x:c r="AN32" s="162"/>
      <x:c r="AO32" s="112"/>
      <x:c r="AP32" s="112"/>
      <x:c r="AQ32" s="112"/>
      <x:c r="AR32" s="162"/>
      <x:c r="AS32" s="112"/>
      <x:c r="AT32" s="162"/>
      <x:c r="AU32" s="112"/>
      <x:c r="AV32" s="112"/>
      <x:c r="AW32" s="112"/>
      <x:c r="AX32" s="112"/>
      <x:c r="AY32" s="112"/>
      <x:c r="AZ32" s="112"/>
      <x:c r="BA32" s="162"/>
      <x:c r="BB32" s="112"/>
      <x:c r="BC32" s="112"/>
      <x:c r="BD32" s="112"/>
      <x:c r="BE32" s="112"/>
      <x:c r="BF32" s="112"/>
      <x:c r="BG32" s="112"/>
      <x:c r="BH32" s="112"/>
      <x:c r="BI32" s="112"/>
      <x:c r="BJ32" s="162"/>
      <x:c r="BK32" s="112"/>
      <x:c r="BL32" s="162"/>
      <x:c r="BM32" s="112"/>
      <x:c r="BN32" s="162"/>
      <x:c r="BO32" s="112"/>
      <x:c r="BP32" s="162"/>
      <x:c r="BQ32" s="112"/>
      <x:c r="BR32" s="112"/>
      <x:c r="BS32" s="112"/>
      <x:c r="BT32" s="112"/>
      <x:c r="BU32" s="112"/>
      <x:c r="BV32" s="610" t="s">
        <x:v>66</x:v>
      </x:c>
      <x:c r="BW32" s="112"/>
      <x:c r="BX32" s="112"/>
      <x:c r="BY32" s="162"/>
      <x:c r="BZ32" s="112"/>
      <x:c r="CA32" s="162"/>
      <x:c r="CB32" s="112"/>
      <x:c r="CC32" s="162"/>
      <x:c r="CD32" s="112"/>
      <x:c r="CE32" s="112">
        <x:v>1</x:v>
      </x:c>
      <x:c r="CF32" s="162">
        <x:v>28.559999999999999</x:v>
      </x:c>
      <x:c r="CG32" s="112"/>
      <x:c r="CH32" s="112"/>
      <x:c r="CI32" s="112"/>
      <x:c r="CJ32" s="112">
        <x:v>1</x:v>
      </x:c>
      <x:c r="CK32" s="112"/>
      <x:c r="CL32" s="112"/>
      <x:c r="CM32" s="112"/>
      <x:c r="CN32" s="112"/>
      <x:c r="CO32" s="112"/>
      <x:c r="CP32" s="162"/>
      <x:c r="CQ32" s="112">
        <x:v>1</x:v>
      </x:c>
      <x:c r="CR32" s="162">
        <x:v>142</x:v>
      </x:c>
      <x:c r="CS32" s="112">
        <x:v>3</x:v>
      </x:c>
      <x:c r="CT32" s="112"/>
      <x:c r="CU32" s="112">
        <x:v>2</x:v>
      </x:c>
      <x:c r="CV32" s="112">
        <x:v>1</x:v>
      </x:c>
      <x:c r="CW32" s="112">
        <x:v>1</x:v>
      </x:c>
      <x:c r="CX32" s="112">
        <x:v>10</x:v>
      </x:c>
      <x:c r="CY32" s="610" t="s">
        <x:v>66</x:v>
      </x:c>
      <x:c r="CZ32" s="597"/>
      <x:c r="DA32" s="162"/>
      <x:c r="DB32" s="597"/>
      <x:c r="DC32" s="598"/>
      <x:c r="DD32" s="597"/>
      <x:c r="DE32" s="598"/>
      <x:c r="DF32" s="597"/>
      <x:c r="DG32" s="911"/>
    </x:row>
    <x:row r="33" spans="1:111" ht="30" customHeight="1">
      <x:c r="A33" s="610" t="s">
        <x:v>1343</x:v>
      </x:c>
      <x:c r="B33" s="112"/>
      <x:c r="C33" s="162"/>
      <x:c r="D33" s="112"/>
      <x:c r="E33" s="162"/>
      <x:c r="F33" s="112"/>
      <x:c r="G33" s="162"/>
      <x:c r="H33" s="112"/>
      <x:c r="I33" s="162"/>
      <x:c r="J33" s="112">
        <x:v>1</x:v>
      </x:c>
      <x:c r="K33" s="112"/>
      <x:c r="L33" s="162"/>
      <x:c r="M33" s="112"/>
      <x:c r="N33" s="112"/>
      <x:c r="O33" s="112"/>
      <x:c r="P33" s="112"/>
      <x:c r="Q33" s="112"/>
      <x:c r="R33" s="162"/>
      <x:c r="S33" s="112">
        <x:v>0</x:v>
      </x:c>
      <x:c r="T33" s="162">
        <x:v>0</x:v>
      </x:c>
      <x:c r="U33" s="112">
        <x:v>1</x:v>
      </x:c>
      <x:c r="V33" s="162">
        <x:v>81.469999999999999</x:v>
      </x:c>
      <x:c r="W33" s="112"/>
      <x:c r="X33" s="112">
        <x:v>6</x:v>
      </x:c>
      <x:c r="Y33" s="112"/>
      <x:c r="Z33" s="112"/>
      <x:c r="AA33" s="112">
        <x:v>1</x:v>
      </x:c>
      <x:c r="AB33" s="112"/>
      <x:c r="AC33" s="112">
        <x:v>1</x:v>
      </x:c>
      <x:c r="AD33" s="112"/>
      <x:c r="AE33" s="112"/>
      <x:c r="AF33" s="112"/>
      <x:c r="AG33" s="112">
        <x:v>1</x:v>
      </x:c>
      <x:c r="AH33" s="112"/>
      <x:c r="AI33" s="112"/>
      <x:c r="AJ33" s="112">
        <x:v>1</x:v>
      </x:c>
      <x:c r="AK33" s="112">
        <x:v>1</x:v>
      </x:c>
      <x:c r="AL33" s="610" t="s">
        <x:v>1343</x:v>
      </x:c>
      <x:c r="AM33" s="112"/>
      <x:c r="AN33" s="162"/>
      <x:c r="AO33" s="112"/>
      <x:c r="AP33" s="112"/>
      <x:c r="AQ33" s="112"/>
      <x:c r="AR33" s="162"/>
      <x:c r="AS33" s="112"/>
      <x:c r="AT33" s="162"/>
      <x:c r="AU33" s="112"/>
      <x:c r="AV33" s="112"/>
      <x:c r="AW33" s="112"/>
      <x:c r="AX33" s="112"/>
      <x:c r="AY33" s="112"/>
      <x:c r="AZ33" s="112"/>
      <x:c r="BA33" s="162"/>
      <x:c r="BB33" s="112"/>
      <x:c r="BC33" s="112"/>
      <x:c r="BD33" s="112"/>
      <x:c r="BE33" s="112">
        <x:v>3</x:v>
      </x:c>
      <x:c r="BF33" s="112">
        <x:v>3</x:v>
      </x:c>
      <x:c r="BG33" s="112"/>
      <x:c r="BH33" s="112"/>
      <x:c r="BI33" s="112"/>
      <x:c r="BJ33" s="162"/>
      <x:c r="BK33" s="112"/>
      <x:c r="BL33" s="162"/>
      <x:c r="BM33" s="112"/>
      <x:c r="BN33" s="162"/>
      <x:c r="BO33" s="112"/>
      <x:c r="BP33" s="162"/>
      <x:c r="BQ33" s="112"/>
      <x:c r="BR33" s="112"/>
      <x:c r="BS33" s="112"/>
      <x:c r="BT33" s="112"/>
      <x:c r="BU33" s="112"/>
      <x:c r="BV33" s="610" t="s">
        <x:v>1343</x:v>
      </x:c>
      <x:c r="BW33" s="112"/>
      <x:c r="BX33" s="112"/>
      <x:c r="BY33" s="162"/>
      <x:c r="BZ33" s="112"/>
      <x:c r="CA33" s="162"/>
      <x:c r="CB33" s="112"/>
      <x:c r="CC33" s="162"/>
      <x:c r="CD33" s="112"/>
      <x:c r="CE33" s="112"/>
      <x:c r="CF33" s="162"/>
      <x:c r="CG33" s="112"/>
      <x:c r="CH33" s="112"/>
      <x:c r="CI33" s="112"/>
      <x:c r="CJ33" s="112">
        <x:v>1</x:v>
      </x:c>
      <x:c r="CK33" s="112"/>
      <x:c r="CL33" s="112"/>
      <x:c r="CM33" s="112"/>
      <x:c r="CN33" s="112"/>
      <x:c r="CO33" s="112"/>
      <x:c r="CP33" s="162"/>
      <x:c r="CQ33" s="112"/>
      <x:c r="CR33" s="162"/>
      <x:c r="CS33" s="112">
        <x:v>6</x:v>
      </x:c>
      <x:c r="CT33" s="112"/>
      <x:c r="CU33" s="112">
        <x:v>3</x:v>
      </x:c>
      <x:c r="CV33" s="112">
        <x:v>2</x:v>
      </x:c>
      <x:c r="CW33" s="112">
        <x:v>2</x:v>
      </x:c>
      <x:c r="CX33" s="112">
        <x:v>24</x:v>
      </x:c>
      <x:c r="CY33" s="610" t="s">
        <x:v>1343</x:v>
      </x:c>
      <x:c r="CZ33" s="597">
        <x:v>1</x:v>
      </x:c>
      <x:c r="DA33" s="162">
        <x:v>81.469999999999999</x:v>
      </x:c>
      <x:c r="DB33" s="597"/>
      <x:c r="DC33" s="598"/>
      <x:c r="DD33" s="597"/>
      <x:c r="DE33" s="598"/>
      <x:c r="DF33" s="597"/>
      <x:c r="DG33" s="911"/>
    </x:row>
    <x:row r="34" spans="1:111" ht="30" customHeight="1">
      <x:c r="A34" s="610" t="s">
        <x:v>1369</x:v>
      </x:c>
      <x:c r="B34" s="112"/>
      <x:c r="C34" s="162"/>
      <x:c r="D34" s="112"/>
      <x:c r="E34" s="162"/>
      <x:c r="F34" s="112"/>
      <x:c r="G34" s="162"/>
      <x:c r="H34" s="112"/>
      <x:c r="I34" s="162"/>
      <x:c r="J34" s="112">
        <x:v>2</x:v>
      </x:c>
      <x:c r="K34" s="112"/>
      <x:c r="L34" s="162"/>
      <x:c r="M34" s="112"/>
      <x:c r="N34" s="112"/>
      <x:c r="O34" s="112"/>
      <x:c r="P34" s="112"/>
      <x:c r="Q34" s="112"/>
      <x:c r="R34" s="162"/>
      <x:c r="S34" s="112"/>
      <x:c r="T34" s="162"/>
      <x:c r="U34" s="112">
        <x:v>1</x:v>
      </x:c>
      <x:c r="V34" s="162">
        <x:v>74.400000000000006</x:v>
      </x:c>
      <x:c r="W34" s="112"/>
      <x:c r="X34" s="112">
        <x:v>6</x:v>
      </x:c>
      <x:c r="Y34" s="112">
        <x:v>2</x:v>
      </x:c>
      <x:c r="Z34" s="112">
        <x:v>2</x:v>
      </x:c>
      <x:c r="AA34" s="112">
        <x:v>1</x:v>
      </x:c>
      <x:c r="AB34" s="112"/>
      <x:c r="AC34" s="112"/>
      <x:c r="AD34" s="112"/>
      <x:c r="AE34" s="112"/>
      <x:c r="AF34" s="112"/>
      <x:c r="AG34" s="112">
        <x:v>2</x:v>
      </x:c>
      <x:c r="AH34" s="112"/>
      <x:c r="AI34" s="112"/>
      <x:c r="AJ34" s="112">
        <x:v>0</x:v>
      </x:c>
      <x:c r="AK34" s="112">
        <x:v>0</x:v>
      </x:c>
      <x:c r="AL34" s="610" t="s">
        <x:v>1369</x:v>
      </x:c>
      <x:c r="AM34" s="112"/>
      <x:c r="AN34" s="162"/>
      <x:c r="AO34" s="112"/>
      <x:c r="AP34" s="112"/>
      <x:c r="AQ34" s="112"/>
      <x:c r="AR34" s="162"/>
      <x:c r="AS34" s="112"/>
      <x:c r="AT34" s="162"/>
      <x:c r="AU34" s="112"/>
      <x:c r="AV34" s="112"/>
      <x:c r="AW34" s="112"/>
      <x:c r="AX34" s="112"/>
      <x:c r="AY34" s="112"/>
      <x:c r="AZ34" s="112"/>
      <x:c r="BA34" s="162"/>
      <x:c r="BB34" s="112"/>
      <x:c r="BC34" s="112"/>
      <x:c r="BD34" s="112"/>
      <x:c r="BE34" s="112">
        <x:v>3</x:v>
      </x:c>
      <x:c r="BF34" s="112">
        <x:v>3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610" t="s">
        <x:v>1369</x:v>
      </x:c>
      <x:c r="BW34" s="112"/>
      <x:c r="BX34" s="112"/>
      <x:c r="BY34" s="162"/>
      <x:c r="BZ34" s="112"/>
      <x:c r="CA34" s="162"/>
      <x:c r="CB34" s="112"/>
      <x:c r="CC34" s="162"/>
      <x:c r="CD34" s="112"/>
      <x:c r="CE34" s="112"/>
      <x:c r="CF34" s="162"/>
      <x:c r="CG34" s="112"/>
      <x:c r="CH34" s="112"/>
      <x:c r="CI34" s="112"/>
      <x:c r="CJ34" s="112"/>
      <x:c r="CK34" s="112"/>
      <x:c r="CL34" s="112"/>
      <x:c r="CM34" s="112"/>
      <x:c r="CN34" s="112"/>
      <x:c r="CO34" s="112"/>
      <x:c r="CP34" s="162"/>
      <x:c r="CQ34" s="112">
        <x:v>2</x:v>
      </x:c>
      <x:c r="CR34" s="162">
        <x:v>150</x:v>
      </x:c>
      <x:c r="CS34" s="112">
        <x:v>5</x:v>
      </x:c>
      <x:c r="CT34" s="112"/>
      <x:c r="CU34" s="112">
        <x:v>2</x:v>
      </x:c>
      <x:c r="CV34" s="112">
        <x:v>1</x:v>
      </x:c>
      <x:c r="CW34" s="112">
        <x:v>2</x:v>
      </x:c>
      <x:c r="CX34" s="112">
        <x:v>3</x:v>
      </x:c>
      <x:c r="CY34" s="610" t="s">
        <x:v>1369</x:v>
      </x:c>
      <x:c r="CZ34" s="597">
        <x:v>1</x:v>
      </x:c>
      <x:c r="DA34" s="162">
        <x:v>74.400000000000006</x:v>
      </x:c>
      <x:c r="DB34" s="597"/>
      <x:c r="DC34" s="598"/>
      <x:c r="DD34" s="597"/>
      <x:c r="DE34" s="598"/>
      <x:c r="DF34" s="597"/>
      <x:c r="DG34" s="911"/>
    </x:row>
    <x:row r="35" spans="1:111" ht="30" customHeight="1">
      <x:c r="A35" s="610" t="s">
        <x:v>1339</x:v>
      </x:c>
      <x:c r="B35" s="112"/>
      <x:c r="C35" s="162"/>
      <x:c r="D35" s="112"/>
      <x:c r="E35" s="162"/>
      <x:c r="F35" s="112"/>
      <x:c r="G35" s="162"/>
      <x:c r="H35" s="112"/>
      <x:c r="I35" s="162"/>
      <x:c r="J35" s="112">
        <x:v>1</x:v>
      </x:c>
      <x:c r="K35" s="112"/>
      <x:c r="L35" s="162"/>
      <x:c r="M35" s="112"/>
      <x:c r="N35" s="112"/>
      <x:c r="O35" s="112">
        <x:v>2</x:v>
      </x:c>
      <x:c r="P35" s="112">
        <x:v>2</x:v>
      </x:c>
      <x:c r="Q35" s="112"/>
      <x:c r="R35" s="162"/>
      <x:c r="S35" s="112"/>
      <x:c r="T35" s="162"/>
      <x:c r="U35" s="112"/>
      <x:c r="V35" s="162"/>
      <x:c r="W35" s="112"/>
      <x:c r="X35" s="112">
        <x:v>5</x:v>
      </x:c>
      <x:c r="Y35" s="112">
        <x:v>1</x:v>
      </x:c>
      <x:c r="Z35" s="112">
        <x:v>1</x:v>
      </x:c>
      <x:c r="AA35" s="112">
        <x:v>2</x:v>
      </x:c>
      <x:c r="AB35" s="112"/>
      <x:c r="AC35" s="112">
        <x:v>1</x:v>
      </x:c>
      <x:c r="AD35" s="112"/>
      <x:c r="AE35" s="112"/>
      <x:c r="AF35" s="112"/>
      <x:c r="AG35" s="112">
        <x:v>1</x:v>
      </x:c>
      <x:c r="AH35" s="112"/>
      <x:c r="AI35" s="112"/>
      <x:c r="AJ35" s="112">
        <x:v>2</x:v>
      </x:c>
      <x:c r="AK35" s="112">
        <x:v>2</x:v>
      </x:c>
      <x:c r="AL35" s="610" t="s">
        <x:v>1339</x:v>
      </x:c>
      <x:c r="AM35" s="112"/>
      <x:c r="AN35" s="162"/>
      <x:c r="AO35" s="112"/>
      <x:c r="AP35" s="112"/>
      <x:c r="AQ35" s="112"/>
      <x:c r="AR35" s="162"/>
      <x:c r="AS35" s="112"/>
      <x:c r="AT35" s="162"/>
      <x:c r="AU35" s="112"/>
      <x:c r="AV35" s="112"/>
      <x:c r="AW35" s="112"/>
      <x:c r="AX35" s="112"/>
      <x:c r="AY35" s="112"/>
      <x:c r="AZ35" s="112"/>
      <x:c r="BA35" s="162"/>
      <x:c r="BB35" s="112"/>
      <x:c r="BC35" s="112"/>
      <x:c r="BD35" s="112"/>
      <x:c r="BE35" s="112">
        <x:v>3</x:v>
      </x:c>
      <x:c r="BF35" s="112">
        <x:v>3</x:v>
      </x:c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610" t="s">
        <x:v>1339</x:v>
      </x:c>
      <x:c r="BW35" s="112"/>
      <x:c r="BX35" s="112"/>
      <x:c r="BY35" s="162"/>
      <x:c r="BZ35" s="112"/>
      <x:c r="CA35" s="162"/>
      <x:c r="CB35" s="112"/>
      <x:c r="CC35" s="162"/>
      <x:c r="CD35" s="112"/>
      <x:c r="CE35" s="112"/>
      <x:c r="CF35" s="162"/>
      <x:c r="CG35" s="112"/>
      <x:c r="CH35" s="112"/>
      <x:c r="CI35" s="112"/>
      <x:c r="CJ35" s="112">
        <x:v>1</x:v>
      </x:c>
      <x:c r="CK35" s="112"/>
      <x:c r="CL35" s="112"/>
      <x:c r="CM35" s="112"/>
      <x:c r="CN35" s="112"/>
      <x:c r="CO35" s="112"/>
      <x:c r="CP35" s="162"/>
      <x:c r="CQ35" s="112">
        <x:v>1</x:v>
      </x:c>
      <x:c r="CR35" s="162">
        <x:v>110</x:v>
      </x:c>
      <x:c r="CS35" s="112">
        <x:v>6</x:v>
      </x:c>
      <x:c r="CT35" s="112"/>
      <x:c r="CU35" s="112">
        <x:v>1</x:v>
      </x:c>
      <x:c r="CV35" s="112">
        <x:v>1</x:v>
      </x:c>
      <x:c r="CW35" s="112">
        <x:v>1</x:v>
      </x:c>
      <x:c r="CX35" s="112">
        <x:v>5</x:v>
      </x:c>
      <x:c r="CY35" s="610" t="s">
        <x:v>1339</x:v>
      </x:c>
      <x:c r="CZ35" s="597"/>
      <x:c r="DA35" s="162"/>
      <x:c r="DB35" s="597"/>
      <x:c r="DC35" s="598"/>
      <x:c r="DD35" s="597"/>
      <x:c r="DE35" s="598"/>
      <x:c r="DF35" s="597"/>
      <x:c r="DG35" s="911"/>
    </x:row>
    <x:row r="36" spans="1:111" ht="30" customHeight="1">
      <x:c r="A36" s="610" t="s">
        <x:v>1168</x:v>
      </x:c>
      <x:c r="B36" s="112"/>
      <x:c r="C36" s="162"/>
      <x:c r="D36" s="112"/>
      <x:c r="E36" s="162"/>
      <x:c r="F36" s="112"/>
      <x:c r="G36" s="162"/>
      <x:c r="H36" s="112"/>
      <x:c r="I36" s="162"/>
      <x:c r="J36" s="112">
        <x:v>1</x:v>
      </x:c>
      <x:c r="K36" s="112"/>
      <x:c r="L36" s="162"/>
      <x:c r="M36" s="112"/>
      <x:c r="N36" s="112"/>
      <x:c r="O36" s="112"/>
      <x:c r="P36" s="112"/>
      <x:c r="Q36" s="112"/>
      <x:c r="R36" s="162"/>
      <x:c r="S36" s="112">
        <x:v>1</x:v>
      </x:c>
      <x:c r="T36" s="162">
        <x:v>7</x:v>
      </x:c>
      <x:c r="U36" s="112">
        <x:v>1</x:v>
      </x:c>
      <x:c r="V36" s="162">
        <x:v>61.200000000000003</x:v>
      </x:c>
      <x:c r="W36" s="112"/>
      <x:c r="X36" s="112">
        <x:v>20</x:v>
      </x:c>
      <x:c r="Y36" s="112"/>
      <x:c r="Z36" s="112"/>
      <x:c r="AA36" s="112">
        <x:v>1</x:v>
      </x:c>
      <x:c r="AB36" s="112"/>
      <x:c r="AC36" s="112"/>
      <x:c r="AD36" s="112">
        <x:v>1</x:v>
      </x:c>
      <x:c r="AE36" s="112"/>
      <x:c r="AF36" s="112"/>
      <x:c r="AG36" s="112">
        <x:v>1</x:v>
      </x:c>
      <x:c r="AH36" s="112"/>
      <x:c r="AI36" s="112"/>
      <x:c r="AJ36" s="112">
        <x:v>1</x:v>
      </x:c>
      <x:c r="AK36" s="112">
        <x:v>2</x:v>
      </x:c>
      <x:c r="AL36" s="610" t="s">
        <x:v>1168</x:v>
      </x:c>
      <x:c r="AM36" s="112"/>
      <x:c r="AN36" s="162"/>
      <x:c r="AO36" s="112"/>
      <x:c r="AP36" s="112"/>
      <x:c r="AQ36" s="112"/>
      <x:c r="AR36" s="162"/>
      <x:c r="AS36" s="112"/>
      <x:c r="AT36" s="162"/>
      <x:c r="AU36" s="112"/>
      <x:c r="AV36" s="112"/>
      <x:c r="AW36" s="112"/>
      <x:c r="AX36" s="112">
        <x:v>0</x:v>
      </x:c>
      <x:c r="AY36" s="112"/>
      <x:c r="AZ36" s="112"/>
      <x:c r="BA36" s="162"/>
      <x:c r="BB36" s="112"/>
      <x:c r="BC36" s="112"/>
      <x:c r="BD36" s="112"/>
      <x:c r="BE36" s="112">
        <x:v>9</x:v>
      </x:c>
      <x:c r="BF36" s="112">
        <x:v>9</x:v>
      </x:c>
      <x:c r="BG36" s="112"/>
      <x:c r="BH36" s="112"/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610" t="s">
        <x:v>1168</x:v>
      </x:c>
      <x:c r="BW36" s="112"/>
      <x:c r="BX36" s="112"/>
      <x:c r="BY36" s="162"/>
      <x:c r="BZ36" s="112"/>
      <x:c r="CA36" s="162"/>
      <x:c r="CB36" s="112"/>
      <x:c r="CC36" s="162"/>
      <x:c r="CD36" s="112"/>
      <x:c r="CE36" s="112">
        <x:v>1</x:v>
      </x:c>
      <x:c r="CF36" s="162">
        <x:v>11.609999999999999</x:v>
      </x:c>
      <x:c r="CG36" s="112"/>
      <x:c r="CH36" s="112"/>
      <x:c r="CI36" s="112"/>
      <x:c r="CJ36" s="112"/>
      <x:c r="CK36" s="112"/>
      <x:c r="CL36" s="112"/>
      <x:c r="CM36" s="112"/>
      <x:c r="CN36" s="112"/>
      <x:c r="CO36" s="112"/>
      <x:c r="CP36" s="162"/>
      <x:c r="CQ36" s="112">
        <x:v>1</x:v>
      </x:c>
      <x:c r="CR36" s="162">
        <x:v>100</x:v>
      </x:c>
      <x:c r="CS36" s="112">
        <x:v>6</x:v>
      </x:c>
      <x:c r="CT36" s="112"/>
      <x:c r="CU36" s="112">
        <x:v>1</x:v>
      </x:c>
      <x:c r="CV36" s="112">
        <x:v>2</x:v>
      </x:c>
      <x:c r="CW36" s="112">
        <x:v>1</x:v>
      </x:c>
      <x:c r="CX36" s="112">
        <x:v>6</x:v>
      </x:c>
      <x:c r="CY36" s="610" t="s">
        <x:v>1168</x:v>
      </x:c>
      <x:c r="CZ36" s="597">
        <x:v>1</x:v>
      </x:c>
      <x:c r="DA36" s="162">
        <x:v>140.03999999999999</x:v>
      </x:c>
      <x:c r="DB36" s="597"/>
      <x:c r="DC36" s="598"/>
      <x:c r="DD36" s="597"/>
      <x:c r="DE36" s="598"/>
      <x:c r="DF36" s="597"/>
      <x:c r="DG36" s="911"/>
    </x:row>
    <x:row r="37" spans="1:111" ht="30" customHeight="1">
      <x:c r="A37" s="610" t="s">
        <x:v>1061</x:v>
      </x:c>
      <x:c r="B37" s="112"/>
      <x:c r="C37" s="162"/>
      <x:c r="D37" s="112"/>
      <x:c r="E37" s="162"/>
      <x:c r="F37" s="112"/>
      <x:c r="G37" s="162"/>
      <x:c r="H37" s="112"/>
      <x:c r="I37" s="162"/>
      <x:c r="J37" s="112"/>
      <x:c r="K37" s="112"/>
      <x:c r="L37" s="162"/>
      <x:c r="M37" s="112"/>
      <x:c r="N37" s="112"/>
      <x:c r="O37" s="112"/>
      <x:c r="P37" s="112"/>
      <x:c r="Q37" s="611"/>
      <x:c r="R37" s="162"/>
      <x:c r="S37" s="112"/>
      <x:c r="T37" s="162"/>
      <x:c r="U37" s="112"/>
      <x:c r="V37" s="162"/>
      <x:c r="W37" s="112"/>
      <x:c r="X37" s="112">
        <x:v>4</x:v>
      </x:c>
      <x:c r="Y37" s="112"/>
      <x:c r="Z37" s="112"/>
      <x:c r="AA37" s="611"/>
      <x:c r="AB37" s="112"/>
      <x:c r="AC37" s="112"/>
      <x:c r="AD37" s="112"/>
      <x:c r="AE37" s="112"/>
      <x:c r="AF37" s="112"/>
      <x:c r="AG37" s="112">
        <x:v>1</x:v>
      </x:c>
      <x:c r="AH37" s="112"/>
      <x:c r="AI37" s="112"/>
      <x:c r="AJ37" s="112">
        <x:v>1</x:v>
      </x:c>
      <x:c r="AK37" s="112">
        <x:v>3</x:v>
      </x:c>
      <x:c r="AL37" s="610" t="s">
        <x:v>1061</x:v>
      </x:c>
      <x:c r="AM37" s="611"/>
      <x:c r="AN37" s="162"/>
      <x:c r="AO37" s="112"/>
      <x:c r="AP37" s="112"/>
      <x:c r="AQ37" s="112"/>
      <x:c r="AR37" s="162"/>
      <x:c r="AS37" s="112"/>
      <x:c r="AT37" s="162"/>
      <x:c r="AU37" s="112"/>
      <x:c r="AV37" s="112"/>
      <x:c r="AW37" s="112"/>
      <x:c r="AX37" s="112"/>
      <x:c r="AY37" s="112"/>
      <x:c r="AZ37" s="112"/>
      <x:c r="BA37" s="162"/>
      <x:c r="BB37" s="112"/>
      <x:c r="BC37" s="112"/>
      <x:c r="BD37" s="112"/>
      <x:c r="BE37" s="112"/>
      <x:c r="BF37" s="112"/>
      <x:c r="BG37" s="112"/>
      <x:c r="BH37" s="112"/>
      <x:c r="BI37" s="611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610" t="s">
        <x:v>1061</x:v>
      </x:c>
      <x:c r="BW37" s="112"/>
      <x:c r="BX37" s="112"/>
      <x:c r="BY37" s="162"/>
      <x:c r="BZ37" s="112"/>
      <x:c r="CA37" s="162"/>
      <x:c r="CB37" s="112"/>
      <x:c r="CC37" s="162"/>
      <x:c r="CD37" s="112"/>
      <x:c r="CE37" s="112"/>
      <x:c r="CF37" s="162"/>
      <x:c r="CG37" s="112"/>
      <x:c r="CH37" s="112"/>
      <x:c r="CI37" s="112"/>
      <x:c r="CJ37" s="112"/>
      <x:c r="CK37" s="112"/>
      <x:c r="CL37" s="112"/>
      <x:c r="CM37" s="112"/>
      <x:c r="CN37" s="112"/>
      <x:c r="CO37" s="611"/>
      <x:c r="CP37" s="162"/>
      <x:c r="CQ37" s="112">
        <x:v>1</x:v>
      </x:c>
      <x:c r="CR37" s="162">
        <x:v>65</x:v>
      </x:c>
      <x:c r="CS37" s="112">
        <x:v>3</x:v>
      </x:c>
      <x:c r="CT37" s="112"/>
      <x:c r="CU37" s="112">
        <x:v>1</x:v>
      </x:c>
      <x:c r="CV37" s="112">
        <x:v>2</x:v>
      </x:c>
      <x:c r="CW37" s="112">
        <x:v>1</x:v>
      </x:c>
      <x:c r="CX37" s="112">
        <x:v>4</x:v>
      </x:c>
      <x:c r="CY37" s="610" t="s">
        <x:v>1061</x:v>
      </x:c>
      <x:c r="CZ37" s="611"/>
      <x:c r="DA37" s="162"/>
      <x:c r="DB37" s="611"/>
      <x:c r="DC37" s="909"/>
      <x:c r="DD37" s="611"/>
      <x:c r="DE37" s="909"/>
      <x:c r="DF37" s="611"/>
      <x:c r="DG37" s="912"/>
    </x:row>
    <x:row r="38" spans="1:111" ht="30" customHeight="1">
      <x:c r="A38" s="610" t="s">
        <x:v>1344</x:v>
      </x:c>
      <x:c r="B38" s="112"/>
      <x:c r="C38" s="162"/>
      <x:c r="D38" s="112"/>
      <x:c r="E38" s="162"/>
      <x:c r="F38" s="112"/>
      <x:c r="G38" s="162"/>
      <x:c r="H38" s="112"/>
      <x:c r="I38" s="162"/>
      <x:c r="J38" s="112"/>
      <x:c r="K38" s="112"/>
      <x:c r="L38" s="162"/>
      <x:c r="M38" s="112"/>
      <x:c r="N38" s="112"/>
      <x:c r="O38" s="112">
        <x:v>1</x:v>
      </x:c>
      <x:c r="P38" s="112">
        <x:v>1</x:v>
      </x:c>
      <x:c r="Q38" s="112"/>
      <x:c r="R38" s="162"/>
      <x:c r="S38" s="112"/>
      <x:c r="T38" s="162"/>
      <x:c r="U38" s="112">
        <x:v>1</x:v>
      </x:c>
      <x:c r="V38" s="162">
        <x:v>49.5</x:v>
      </x:c>
      <x:c r="W38" s="112">
        <x:v>0</x:v>
      </x:c>
      <x:c r="X38" s="112">
        <x:v>8</x:v>
      </x:c>
      <x:c r="Y38" s="112">
        <x:v>2</x:v>
      </x:c>
      <x:c r="Z38" s="112">
        <x:v>4</x:v>
      </x:c>
      <x:c r="AA38" s="112"/>
      <x:c r="AB38" s="112"/>
      <x:c r="AC38" s="112"/>
      <x:c r="AD38" s="112"/>
      <x:c r="AE38" s="112"/>
      <x:c r="AF38" s="112"/>
      <x:c r="AG38" s="112">
        <x:v>1</x:v>
      </x:c>
      <x:c r="AH38" s="112"/>
      <x:c r="AI38" s="112"/>
      <x:c r="AJ38" s="112">
        <x:v>1</x:v>
      </x:c>
      <x:c r="AK38" s="112">
        <x:v>3</x:v>
      </x:c>
      <x:c r="AL38" s="610" t="s">
        <x:v>1344</x:v>
      </x:c>
      <x:c r="AM38" s="112"/>
      <x:c r="AN38" s="162"/>
      <x:c r="AO38" s="112"/>
      <x:c r="AP38" s="112"/>
      <x:c r="AQ38" s="112"/>
      <x:c r="AR38" s="162"/>
      <x:c r="AS38" s="112"/>
      <x:c r="AT38" s="162"/>
      <x:c r="AU38" s="112"/>
      <x:c r="AV38" s="112"/>
      <x:c r="AW38" s="112"/>
      <x:c r="AX38" s="112"/>
      <x:c r="AY38" s="112"/>
      <x:c r="AZ38" s="112"/>
      <x:c r="BA38" s="162"/>
      <x:c r="BB38" s="112"/>
      <x:c r="BC38" s="112"/>
      <x:c r="BD38" s="112"/>
      <x:c r="BE38" s="112">
        <x:v>3</x:v>
      </x:c>
      <x:c r="BF38" s="112">
        <x:v>3</x:v>
      </x:c>
      <x:c r="BG38" s="112">
        <x:v>1</x:v>
      </x:c>
      <x:c r="BH38" s="112">
        <x:v>1</x:v>
      </x:c>
      <x:c r="BI38" s="112"/>
      <x:c r="BJ38" s="162"/>
      <x:c r="BK38" s="112"/>
      <x:c r="BL38" s="162"/>
      <x:c r="BM38" s="112"/>
      <x:c r="BN38" s="162"/>
      <x:c r="BO38" s="112"/>
      <x:c r="BP38" s="162"/>
      <x:c r="BQ38" s="112"/>
      <x:c r="BR38" s="112"/>
      <x:c r="BS38" s="112"/>
      <x:c r="BT38" s="112"/>
      <x:c r="BU38" s="112"/>
      <x:c r="BV38" s="610" t="s">
        <x:v>1344</x:v>
      </x:c>
      <x:c r="BW38" s="112"/>
      <x:c r="BX38" s="112"/>
      <x:c r="BY38" s="162"/>
      <x:c r="BZ38" s="112"/>
      <x:c r="CA38" s="162"/>
      <x:c r="CB38" s="112"/>
      <x:c r="CC38" s="162"/>
      <x:c r="CD38" s="112"/>
      <x:c r="CE38" s="112"/>
      <x:c r="CF38" s="162"/>
      <x:c r="CG38" s="112"/>
      <x:c r="CH38" s="112"/>
      <x:c r="CI38" s="112"/>
      <x:c r="CJ38" s="112">
        <x:v>1</x:v>
      </x:c>
      <x:c r="CK38" s="112"/>
      <x:c r="CL38" s="112"/>
      <x:c r="CM38" s="112"/>
      <x:c r="CN38" s="112"/>
      <x:c r="CO38" s="112"/>
      <x:c r="CP38" s="162"/>
      <x:c r="CQ38" s="112">
        <x:v>1</x:v>
      </x:c>
      <x:c r="CR38" s="162">
        <x:v>112</x:v>
      </x:c>
      <x:c r="CS38" s="112">
        <x:v>7</x:v>
      </x:c>
      <x:c r="CT38" s="112"/>
      <x:c r="CU38" s="112">
        <x:v>1</x:v>
      </x:c>
      <x:c r="CV38" s="112">
        <x:v>1</x:v>
      </x:c>
      <x:c r="CW38" s="112">
        <x:v>1</x:v>
      </x:c>
      <x:c r="CX38" s="112">
        <x:v>4</x:v>
      </x:c>
      <x:c r="CY38" s="610" t="s">
        <x:v>1344</x:v>
      </x:c>
      <x:c r="CZ38" s="597">
        <x:v>1</x:v>
      </x:c>
      <x:c r="DA38" s="162">
        <x:v>99</x:v>
      </x:c>
      <x:c r="DB38" s="611"/>
      <x:c r="DC38" s="909"/>
      <x:c r="DD38" s="611"/>
      <x:c r="DE38" s="909"/>
      <x:c r="DF38" s="611"/>
      <x:c r="DG38" s="912"/>
    </x:row>
    <x:row r="39" spans="1:111" ht="30" customHeight="1">
      <x:c r="A39" s="610" t="s">
        <x:v>1348</x:v>
      </x:c>
      <x:c r="B39" s="112"/>
      <x:c r="C39" s="162"/>
      <x:c r="D39" s="112"/>
      <x:c r="E39" s="162"/>
      <x:c r="F39" s="112"/>
      <x:c r="G39" s="162"/>
      <x:c r="H39" s="112"/>
      <x:c r="I39" s="162"/>
      <x:c r="J39" s="112"/>
      <x:c r="K39" s="112"/>
      <x:c r="L39" s="162"/>
      <x:c r="M39" s="112"/>
      <x:c r="N39" s="112"/>
      <x:c r="O39" s="112"/>
      <x:c r="P39" s="112"/>
      <x:c r="Q39" s="112"/>
      <x:c r="R39" s="162"/>
      <x:c r="S39" s="112"/>
      <x:c r="T39" s="162"/>
      <x:c r="U39" s="112"/>
      <x:c r="V39" s="162"/>
      <x:c r="W39" s="112"/>
      <x:c r="X39" s="112">
        <x:v>3</x:v>
      </x:c>
      <x:c r="Y39" s="112">
        <x:v>1</x:v>
      </x:c>
      <x:c r="Z39" s="112">
        <x:v>2</x:v>
      </x:c>
      <x:c r="AA39" s="112"/>
      <x:c r="AB39" s="112"/>
      <x:c r="AC39" s="112"/>
      <x:c r="AD39" s="112"/>
      <x:c r="AE39" s="112"/>
      <x:c r="AF39" s="112"/>
      <x:c r="AG39" s="112">
        <x:v>1</x:v>
      </x:c>
      <x:c r="AH39" s="112"/>
      <x:c r="AI39" s="112"/>
      <x:c r="AJ39" s="112"/>
      <x:c r="AK39" s="611"/>
      <x:c r="AL39" s="610" t="s">
        <x:v>1348</x:v>
      </x:c>
      <x:c r="AM39" s="112"/>
      <x:c r="AN39" s="162"/>
      <x:c r="AO39" s="112"/>
      <x:c r="AP39" s="112"/>
      <x:c r="AQ39" s="112"/>
      <x:c r="AR39" s="162"/>
      <x:c r="AS39" s="112"/>
      <x:c r="AT39" s="162"/>
      <x:c r="AU39" s="112"/>
      <x:c r="AV39" s="112"/>
      <x:c r="AW39" s="112"/>
      <x:c r="AX39" s="112"/>
      <x:c r="AY39" s="112"/>
      <x:c r="AZ39" s="112"/>
      <x:c r="BA39" s="162"/>
      <x:c r="BB39" s="112"/>
      <x:c r="BC39" s="112"/>
      <x:c r="BD39" s="112"/>
      <x:c r="BE39" s="112">
        <x:v>3</x:v>
      </x:c>
      <x:c r="BF39" s="112">
        <x:v>3</x:v>
      </x:c>
      <x:c r="BG39" s="112"/>
      <x:c r="BH39" s="112"/>
      <x:c r="BI39" s="112"/>
      <x:c r="BJ39" s="162"/>
      <x:c r="BK39" s="112"/>
      <x:c r="BL39" s="162"/>
      <x:c r="BM39" s="112"/>
      <x:c r="BN39" s="162"/>
      <x:c r="BO39" s="112"/>
      <x:c r="BP39" s="162"/>
      <x:c r="BQ39" s="112"/>
      <x:c r="BR39" s="112"/>
      <x:c r="BS39" s="112"/>
      <x:c r="BT39" s="112"/>
      <x:c r="BU39" s="611"/>
      <x:c r="BV39" s="610" t="s">
        <x:v>1348</x:v>
      </x:c>
      <x:c r="BW39" s="112"/>
      <x:c r="BX39" s="112"/>
      <x:c r="BY39" s="162"/>
      <x:c r="BZ39" s="112"/>
      <x:c r="CA39" s="162"/>
      <x:c r="CB39" s="112"/>
      <x:c r="CC39" s="162"/>
      <x:c r="CD39" s="112"/>
      <x:c r="CE39" s="112"/>
      <x:c r="CF39" s="162"/>
      <x:c r="CG39" s="112"/>
      <x:c r="CH39" s="112"/>
      <x:c r="CI39" s="112"/>
      <x:c r="CJ39" s="112"/>
      <x:c r="CK39" s="112"/>
      <x:c r="CL39" s="112"/>
      <x:c r="CM39" s="112"/>
      <x:c r="CN39" s="611"/>
      <x:c r="CO39" s="112"/>
      <x:c r="CP39" s="162"/>
      <x:c r="CQ39" s="112"/>
      <x:c r="CR39" s="162"/>
      <x:c r="CS39" s="112">
        <x:v>4</x:v>
      </x:c>
      <x:c r="CT39" s="112"/>
      <x:c r="CU39" s="112">
        <x:v>1</x:v>
      </x:c>
      <x:c r="CV39" s="112">
        <x:v>1</x:v>
      </x:c>
      <x:c r="CW39" s="112">
        <x:v>1</x:v>
      </x:c>
      <x:c r="CX39" s="112">
        <x:v>2</x:v>
      </x:c>
      <x:c r="CY39" s="610" t="s">
        <x:v>1348</x:v>
      </x:c>
      <x:c r="CZ39" s="611"/>
      <x:c r="DA39" s="162"/>
      <x:c r="DB39" s="611"/>
      <x:c r="DC39" s="909"/>
      <x:c r="DD39" s="611"/>
      <x:c r="DE39" s="909"/>
      <x:c r="DF39" s="611"/>
      <x:c r="DG39" s="912"/>
    </x:row>
    <x:row r="40" spans="1:111" ht="30" customHeight="1">
      <x:c r="A40" s="610" t="s">
        <x:v>283</x:v>
      </x:c>
      <x:c r="B40" s="112"/>
      <x:c r="C40" s="162"/>
      <x:c r="D40" s="112"/>
      <x:c r="E40" s="162"/>
      <x:c r="F40" s="112"/>
      <x:c r="G40" s="162"/>
      <x:c r="H40" s="112"/>
      <x:c r="I40" s="162"/>
      <x:c r="J40" s="112">
        <x:v>1</x:v>
      </x:c>
      <x:c r="K40" s="112"/>
      <x:c r="L40" s="162"/>
      <x:c r="M40" s="112"/>
      <x:c r="N40" s="112"/>
      <x:c r="O40" s="112"/>
      <x:c r="P40" s="112"/>
      <x:c r="Q40" s="112"/>
      <x:c r="R40" s="162"/>
      <x:c r="S40" s="112"/>
      <x:c r="T40" s="162"/>
      <x:c r="U40" s="112"/>
      <x:c r="V40" s="162"/>
      <x:c r="W40" s="112"/>
      <x:c r="X40" s="112">
        <x:v>5</x:v>
      </x:c>
      <x:c r="Y40" s="112"/>
      <x:c r="Z40" s="112"/>
      <x:c r="AA40" s="112">
        <x:v>1</x:v>
      </x:c>
      <x:c r="AB40" s="112"/>
      <x:c r="AC40" s="112">
        <x:v>1</x:v>
      </x:c>
      <x:c r="AD40" s="112"/>
      <x:c r="AE40" s="112">
        <x:v>0</x:v>
      </x:c>
      <x:c r="AF40" s="112"/>
      <x:c r="AG40" s="112">
        <x:v>1</x:v>
      </x:c>
      <x:c r="AH40" s="112"/>
      <x:c r="AI40" s="112"/>
      <x:c r="AJ40" s="112">
        <x:v>2</x:v>
      </x:c>
      <x:c r="AK40" s="112">
        <x:v>3</x:v>
      </x:c>
      <x:c r="AL40" s="610" t="s">
        <x:v>283</x:v>
      </x:c>
      <x:c r="AM40" s="112"/>
      <x:c r="AN40" s="162"/>
      <x:c r="AO40" s="112"/>
      <x:c r="AP40" s="112"/>
      <x:c r="AQ40" s="112"/>
      <x:c r="AR40" s="162"/>
      <x:c r="AS40" s="112"/>
      <x:c r="AT40" s="162"/>
      <x:c r="AU40" s="112"/>
      <x:c r="AV40" s="112"/>
      <x:c r="AW40" s="112"/>
      <x:c r="AX40" s="112"/>
      <x:c r="AY40" s="112"/>
      <x:c r="AZ40" s="112"/>
      <x:c r="BA40" s="162"/>
      <x:c r="BB40" s="112"/>
      <x:c r="BC40" s="112"/>
      <x:c r="BD40" s="112"/>
      <x:c r="BE40" s="112">
        <x:v>3</x:v>
      </x:c>
      <x:c r="BF40" s="112">
        <x:v>3</x:v>
      </x:c>
      <x:c r="BG40" s="112"/>
      <x:c r="BH40" s="112"/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610" t="s">
        <x:v>283</x:v>
      </x:c>
      <x:c r="BW40" s="112"/>
      <x:c r="BX40" s="112"/>
      <x:c r="BY40" s="162"/>
      <x:c r="BZ40" s="112"/>
      <x:c r="CA40" s="162"/>
      <x:c r="CB40" s="112"/>
      <x:c r="CC40" s="162"/>
      <x:c r="CD40" s="112"/>
      <x:c r="CE40" s="112"/>
      <x:c r="CF40" s="162"/>
      <x:c r="CG40" s="112"/>
      <x:c r="CH40" s="112"/>
      <x:c r="CI40" s="112"/>
      <x:c r="CJ40" s="112">
        <x:v>1</x:v>
      </x:c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30</x:v>
      </x:c>
      <x:c r="CS40" s="112">
        <x:v>5</x:v>
      </x:c>
      <x:c r="CT40" s="112"/>
      <x:c r="CU40" s="112">
        <x:v>2</x:v>
      </x:c>
      <x:c r="CV40" s="112">
        <x:v>1</x:v>
      </x:c>
      <x:c r="CW40" s="112">
        <x:v>1</x:v>
      </x:c>
      <x:c r="CX40" s="112">
        <x:v>2</x:v>
      </x:c>
      <x:c r="CY40" s="610" t="s">
        <x:v>283</x:v>
      </x:c>
      <x:c r="CZ40" s="611"/>
      <x:c r="DA40" s="162"/>
      <x:c r="DB40" s="611"/>
      <x:c r="DC40" s="909"/>
      <x:c r="DD40" s="611"/>
      <x:c r="DE40" s="909"/>
      <x:c r="DF40" s="611"/>
      <x:c r="DG40" s="912"/>
    </x:row>
    <x:row r="41" spans="1:111" ht="30" customHeight="1">
      <x:c r="A41" s="610" t="s">
        <x:v>1059</x:v>
      </x:c>
      <x:c r="B41" s="112"/>
      <x:c r="C41" s="162"/>
      <x:c r="D41" s="112"/>
      <x:c r="E41" s="162"/>
      <x:c r="F41" s="112"/>
      <x:c r="G41" s="162"/>
      <x:c r="H41" s="112"/>
      <x:c r="I41" s="162"/>
      <x:c r="J41" s="112">
        <x:v>1</x:v>
      </x:c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/>
      <x:c r="V41" s="162"/>
      <x:c r="W41" s="112"/>
      <x:c r="X41" s="112">
        <x:v>4</x:v>
      </x:c>
      <x:c r="Y41" s="112">
        <x:v>1</x:v>
      </x:c>
      <x:c r="Z41" s="112">
        <x:v>1</x:v>
      </x:c>
      <x:c r="AA41" s="112">
        <x:v>1</x:v>
      </x:c>
      <x:c r="AB41" s="112"/>
      <x:c r="AC41" s="112"/>
      <x:c r="AD41" s="112">
        <x:v>1</x:v>
      </x:c>
      <x:c r="AE41" s="112"/>
      <x:c r="AF41" s="112"/>
      <x:c r="AG41" s="112">
        <x:v>1</x:v>
      </x:c>
      <x:c r="AH41" s="112"/>
      <x:c r="AI41" s="112"/>
      <x:c r="AJ41" s="112"/>
      <x:c r="AK41" s="112"/>
      <x:c r="AL41" s="610" t="s">
        <x:v>1059</x:v>
      </x:c>
      <x:c r="AM41" s="112"/>
      <x:c r="AN41" s="162"/>
      <x:c r="AO41" s="112"/>
      <x:c r="AP41" s="112"/>
      <x:c r="AQ41" s="112"/>
      <x:c r="AR41" s="162"/>
      <x:c r="AS41" s="112"/>
      <x:c r="AT41" s="162"/>
      <x:c r="AU41" s="112"/>
      <x:c r="AV41" s="112"/>
      <x:c r="AW41" s="112"/>
      <x:c r="AX41" s="112"/>
      <x:c r="AY41" s="112"/>
      <x:c r="AZ41" s="112"/>
      <x:c r="BA41" s="162"/>
      <x:c r="BB41" s="112"/>
      <x:c r="BC41" s="112"/>
      <x:c r="BD41" s="112"/>
      <x:c r="BE41" s="112">
        <x:v>5</x:v>
      </x:c>
      <x:c r="BF41" s="112">
        <x:v>5</x:v>
      </x:c>
      <x:c r="BG41" s="112"/>
      <x:c r="BH41" s="112"/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610" t="s">
        <x:v>1059</x:v>
      </x:c>
      <x:c r="BW41" s="112"/>
      <x:c r="BX41" s="112"/>
      <x:c r="BY41" s="162"/>
      <x:c r="BZ41" s="112"/>
      <x:c r="CA41" s="162"/>
      <x:c r="CB41" s="112"/>
      <x:c r="CC41" s="162"/>
      <x:c r="CD41" s="112"/>
      <x:c r="CE41" s="112"/>
      <x:c r="CF41" s="162"/>
      <x:c r="CG41" s="112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62</x:v>
      </x:c>
      <x:c r="CS41" s="112">
        <x:v>4</x:v>
      </x:c>
      <x:c r="CT41" s="112"/>
      <x:c r="CU41" s="112">
        <x:v>1</x:v>
      </x:c>
      <x:c r="CV41" s="112">
        <x:v>1</x:v>
      </x:c>
      <x:c r="CW41" s="112">
        <x:v>1</x:v>
      </x:c>
      <x:c r="CX41" s="112">
        <x:v>2</x:v>
      </x:c>
      <x:c r="CY41" s="610" t="s">
        <x:v>1059</x:v>
      </x:c>
      <x:c r="CZ41" s="611"/>
      <x:c r="DA41" s="162"/>
      <x:c r="DB41" s="611"/>
      <x:c r="DC41" s="909"/>
      <x:c r="DD41" s="611"/>
      <x:c r="DE41" s="909"/>
      <x:c r="DF41" s="611"/>
      <x:c r="DG41" s="912"/>
    </x:row>
    <x:row r="42" spans="1:111" ht="30" customHeight="1">
      <x:c r="A42" s="610" t="s">
        <x:v>1360</x:v>
      </x:c>
      <x:c r="B42" s="112"/>
      <x:c r="C42" s="162"/>
      <x:c r="D42" s="112"/>
      <x:c r="E42" s="162"/>
      <x:c r="F42" s="112"/>
      <x:c r="G42" s="162"/>
      <x:c r="H42" s="112"/>
      <x:c r="I42" s="162"/>
      <x:c r="J42" s="112"/>
      <x:c r="K42" s="112"/>
      <x:c r="L42" s="162"/>
      <x:c r="M42" s="112"/>
      <x:c r="N42" s="112"/>
      <x:c r="O42" s="112"/>
      <x:c r="P42" s="112"/>
      <x:c r="Q42" s="112"/>
      <x:c r="R42" s="162"/>
      <x:c r="S42" s="112"/>
      <x:c r="T42" s="162"/>
      <x:c r="U42" s="112"/>
      <x:c r="V42" s="162"/>
      <x:c r="W42" s="112"/>
      <x:c r="X42" s="112">
        <x:v>5</x:v>
      </x:c>
      <x:c r="Y42" s="112">
        <x:v>1</x:v>
      </x:c>
      <x:c r="Z42" s="112">
        <x:v>1</x:v>
      </x:c>
      <x:c r="AA42" s="112"/>
      <x:c r="AB42" s="112"/>
      <x:c r="AC42" s="112"/>
      <x:c r="AD42" s="112"/>
      <x:c r="AE42" s="112"/>
      <x:c r="AF42" s="112"/>
      <x:c r="AG42" s="112">
        <x:v>1</x:v>
      </x:c>
      <x:c r="AH42" s="112"/>
      <x:c r="AI42" s="112"/>
      <x:c r="AJ42" s="112">
        <x:v>3</x:v>
      </x:c>
      <x:c r="AK42" s="112">
        <x:v>3</x:v>
      </x:c>
      <x:c r="AL42" s="610" t="s">
        <x:v>1360</x:v>
      </x:c>
      <x:c r="AM42" s="112"/>
      <x:c r="AN42" s="162"/>
      <x:c r="AO42" s="112"/>
      <x:c r="AP42" s="112"/>
      <x:c r="AQ42" s="112"/>
      <x:c r="AR42" s="162"/>
      <x:c r="AS42" s="112"/>
      <x:c r="AT42" s="162"/>
      <x:c r="AU42" s="112"/>
      <x:c r="AV42" s="112"/>
      <x:c r="AW42" s="112"/>
      <x:c r="AX42" s="112"/>
      <x:c r="AY42" s="112"/>
      <x:c r="AZ42" s="112"/>
      <x:c r="BA42" s="162"/>
      <x:c r="BB42" s="112"/>
      <x:c r="BC42" s="112"/>
      <x:c r="BD42" s="112"/>
      <x:c r="BE42" s="112">
        <x:v>1</x:v>
      </x:c>
      <x:c r="BF42" s="112">
        <x:v>1</x:v>
      </x:c>
      <x:c r="BG42" s="112">
        <x:v>1</x:v>
      </x:c>
      <x:c r="BH42" s="112">
        <x:v>1</x:v>
      </x:c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610" t="s">
        <x:v>1360</x:v>
      </x:c>
      <x:c r="BW42" s="112"/>
      <x:c r="BX42" s="112"/>
      <x:c r="BY42" s="162"/>
      <x:c r="BZ42" s="112"/>
      <x:c r="CA42" s="162"/>
      <x:c r="CB42" s="112"/>
      <x:c r="CC42" s="162"/>
      <x:c r="CD42" s="112"/>
      <x:c r="CE42" s="112"/>
      <x:c r="CF42" s="162"/>
      <x:c r="CG42" s="112"/>
      <x:c r="CH42" s="112"/>
      <x:c r="CI42" s="112"/>
      <x:c r="CJ42" s="112"/>
      <x:c r="CK42" s="112"/>
      <x:c r="CL42" s="112"/>
      <x:c r="CM42" s="112"/>
      <x:c r="CN42" s="112"/>
      <x:c r="CO42" s="112"/>
      <x:c r="CP42" s="162"/>
      <x:c r="CQ42" s="112">
        <x:v>1</x:v>
      </x:c>
      <x:c r="CR42" s="162">
        <x:v>97</x:v>
      </x:c>
      <x:c r="CS42" s="112">
        <x:v>2</x:v>
      </x:c>
      <x:c r="CT42" s="112"/>
      <x:c r="CU42" s="112">
        <x:v>1</x:v>
      </x:c>
      <x:c r="CV42" s="112">
        <x:v>1</x:v>
      </x:c>
      <x:c r="CW42" s="112">
        <x:v>1</x:v>
      </x:c>
      <x:c r="CX42" s="112">
        <x:v>2</x:v>
      </x:c>
      <x:c r="CY42" s="610" t="s">
        <x:v>1360</x:v>
      </x:c>
      <x:c r="CZ42" s="611"/>
      <x:c r="DA42" s="162"/>
      <x:c r="DB42" s="611"/>
      <x:c r="DC42" s="909"/>
      <x:c r="DD42" s="611"/>
      <x:c r="DE42" s="909"/>
      <x:c r="DF42" s="611"/>
      <x:c r="DG42" s="912"/>
    </x:row>
    <x:row r="43" spans="1:111" ht="30" customHeight="1">
      <x:c r="A43" s="610" t="s">
        <x:v>1073</x:v>
      </x:c>
      <x:c r="B43" s="112"/>
      <x:c r="C43" s="162"/>
      <x:c r="D43" s="112"/>
      <x:c r="E43" s="162"/>
      <x:c r="F43" s="112"/>
      <x:c r="G43" s="162"/>
      <x:c r="H43" s="112"/>
      <x:c r="I43" s="162"/>
      <x:c r="J43" s="112"/>
      <x:c r="K43" s="112"/>
      <x:c r="L43" s="162"/>
      <x:c r="M43" s="112"/>
      <x:c r="N43" s="112"/>
      <x:c r="O43" s="112"/>
      <x:c r="P43" s="112"/>
      <x:c r="Q43" s="112"/>
      <x:c r="R43" s="162"/>
      <x:c r="S43" s="112"/>
      <x:c r="T43" s="162"/>
      <x:c r="U43" s="112"/>
      <x:c r="V43" s="162"/>
      <x:c r="W43" s="112"/>
      <x:c r="X43" s="112"/>
      <x:c r="Y43" s="112"/>
      <x:c r="Z43" s="112"/>
      <x:c r="AA43" s="112"/>
      <x:c r="AB43" s="112"/>
      <x:c r="AC43" s="112"/>
      <x:c r="AD43" s="112"/>
      <x:c r="AE43" s="112"/>
      <x:c r="AF43" s="112"/>
      <x:c r="AG43" s="112">
        <x:v>1</x:v>
      </x:c>
      <x:c r="AH43" s="112"/>
      <x:c r="AI43" s="112"/>
      <x:c r="AJ43" s="112">
        <x:v>1</x:v>
      </x:c>
      <x:c r="AK43" s="112">
        <x:v>2</x:v>
      </x:c>
      <x:c r="AL43" s="610" t="s">
        <x:v>1073</x:v>
      </x:c>
      <x:c r="AM43" s="112"/>
      <x:c r="AN43" s="162"/>
      <x:c r="AO43" s="112"/>
      <x:c r="AP43" s="112"/>
      <x:c r="AQ43" s="112"/>
      <x:c r="AR43" s="162"/>
      <x:c r="AS43" s="112"/>
      <x:c r="AT43" s="162"/>
      <x:c r="AU43" s="112"/>
      <x:c r="AV43" s="112"/>
      <x:c r="AW43" s="112"/>
      <x:c r="AX43" s="112"/>
      <x:c r="AY43" s="112"/>
      <x:c r="AZ43" s="112"/>
      <x:c r="BA43" s="162"/>
      <x:c r="BB43" s="112"/>
      <x:c r="BC43" s="112"/>
      <x:c r="BD43" s="112"/>
      <x:c r="BE43" s="112"/>
      <x:c r="BF43" s="112"/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610" t="s">
        <x:v>1073</x:v>
      </x:c>
      <x:c r="BW43" s="112"/>
      <x:c r="BX43" s="112"/>
      <x:c r="BY43" s="162"/>
      <x:c r="BZ43" s="112"/>
      <x:c r="CA43" s="162"/>
      <x:c r="CB43" s="112"/>
      <x:c r="CC43" s="162"/>
      <x:c r="CD43" s="112"/>
      <x:c r="CE43" s="112"/>
      <x:c r="CF43" s="162"/>
      <x:c r="CG43" s="112"/>
      <x:c r="CH43" s="112"/>
      <x:c r="CI43" s="112"/>
      <x:c r="CJ43" s="112">
        <x:v>1</x:v>
      </x:c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135</x:v>
      </x:c>
      <x:c r="CS43" s="112">
        <x:v>3</x:v>
      </x:c>
      <x:c r="CT43" s="112"/>
      <x:c r="CU43" s="112">
        <x:v>1</x:v>
      </x:c>
      <x:c r="CV43" s="112">
        <x:v>1</x:v>
      </x:c>
      <x:c r="CW43" s="112">
        <x:v>0</x:v>
      </x:c>
      <x:c r="CX43" s="112">
        <x:v>0</x:v>
      </x:c>
      <x:c r="CY43" s="610" t="s">
        <x:v>1073</x:v>
      </x:c>
      <x:c r="CZ43" s="611"/>
      <x:c r="DA43" s="162"/>
      <x:c r="DB43" s="611"/>
      <x:c r="DC43" s="909"/>
      <x:c r="DD43" s="611"/>
      <x:c r="DE43" s="909"/>
      <x:c r="DF43" s="611"/>
      <x:c r="DG43" s="912"/>
    </x:row>
    <x:row r="44" spans="1:111" ht="30" customHeight="1">
      <x:c r="A44" s="610" t="s">
        <x:v>1711</x:v>
      </x:c>
      <x:c r="B44" s="112"/>
      <x:c r="C44" s="162"/>
      <x:c r="D44" s="112"/>
      <x:c r="E44" s="162"/>
      <x:c r="F44" s="112"/>
      <x:c r="G44" s="162"/>
      <x:c r="H44" s="112"/>
      <x:c r="I44" s="162"/>
      <x:c r="J44" s="112">
        <x:v>2</x:v>
      </x:c>
      <x:c r="K44" s="112"/>
      <x:c r="L44" s="162"/>
      <x:c r="M44" s="112">
        <x:v>0</x:v>
      </x:c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14</x:v>
      </x:c>
      <x:c r="Y44" s="112">
        <x:v>3</x:v>
      </x:c>
      <x:c r="Z44" s="112">
        <x:v>4</x:v>
      </x:c>
      <x:c r="AA44" s="112">
        <x:v>1</x:v>
      </x:c>
      <x:c r="AB44" s="112"/>
      <x:c r="AC44" s="112"/>
      <x:c r="AD44" s="112">
        <x:v>1</x:v>
      </x:c>
      <x:c r="AE44" s="112"/>
      <x:c r="AF44" s="112"/>
      <x:c r="AG44" s="112">
        <x:v>1</x:v>
      </x:c>
      <x:c r="AH44" s="112"/>
      <x:c r="AI44" s="112"/>
      <x:c r="AJ44" s="112">
        <x:v>1</x:v>
      </x:c>
      <x:c r="AK44" s="112">
        <x:v>1</x:v>
      </x:c>
      <x:c r="AL44" s="610" t="s">
        <x:v>1711</x:v>
      </x:c>
      <x:c r="AM44" s="112"/>
      <x:c r="AN44" s="162"/>
      <x:c r="AO44" s="112"/>
      <x:c r="AP44" s="112"/>
      <x:c r="AQ44" s="112"/>
      <x:c r="AR44" s="162"/>
      <x:c r="AS44" s="112"/>
      <x:c r="AT44" s="162"/>
      <x:c r="AU44" s="112"/>
      <x:c r="AV44" s="112"/>
      <x:c r="AW44" s="112"/>
      <x:c r="AX44" s="112"/>
      <x:c r="AY44" s="112"/>
      <x:c r="AZ44" s="112"/>
      <x:c r="BA44" s="162"/>
      <x:c r="BB44" s="112"/>
      <x:c r="BC44" s="112"/>
      <x:c r="BD44" s="112"/>
      <x:c r="BE44" s="112">
        <x:v>4</x:v>
      </x:c>
      <x:c r="BF44" s="112">
        <x:v>4</x:v>
      </x:c>
      <x:c r="BG44" s="112"/>
      <x:c r="BH44" s="112"/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610" t="s">
        <x:v>1711</x:v>
      </x:c>
      <x:c r="BW44" s="112"/>
      <x:c r="BX44" s="112"/>
      <x:c r="BY44" s="162"/>
      <x:c r="BZ44" s="112"/>
      <x:c r="CA44" s="162"/>
      <x:c r="CB44" s="112"/>
      <x:c r="CC44" s="162"/>
      <x:c r="CD44" s="112"/>
      <x:c r="CE44" s="112"/>
      <x:c r="CF44" s="162"/>
      <x:c r="CG44" s="112"/>
      <x:c r="CH44" s="112"/>
      <x:c r="CI44" s="112"/>
      <x:c r="CJ44" s="112"/>
      <x:c r="CK44" s="112"/>
      <x:c r="CL44" s="112"/>
      <x:c r="CM44" s="112"/>
      <x:c r="CN44" s="112"/>
      <x:c r="CO44" s="112"/>
      <x:c r="CP44" s="162"/>
      <x:c r="CQ44" s="112">
        <x:v>2</x:v>
      </x:c>
      <x:c r="CR44" s="162">
        <x:v>177</x:v>
      </x:c>
      <x:c r="CS44" s="112">
        <x:v>20</x:v>
      </x:c>
      <x:c r="CT44" s="112"/>
      <x:c r="CU44" s="112">
        <x:v>1</x:v>
      </x:c>
      <x:c r="CV44" s="112">
        <x:v>2</x:v>
      </x:c>
      <x:c r="CW44" s="112">
        <x:v>3</x:v>
      </x:c>
      <x:c r="CX44" s="112">
        <x:v>21</x:v>
      </x:c>
      <x:c r="CY44" s="610" t="s">
        <x:v>1711</x:v>
      </x:c>
      <x:c r="CZ44" s="597"/>
      <x:c r="DA44" s="162"/>
      <x:c r="DB44" s="597"/>
      <x:c r="DC44" s="598"/>
      <x:c r="DD44" s="597"/>
      <x:c r="DE44" s="598"/>
      <x:c r="DF44" s="597"/>
      <x:c r="DG44" s="911"/>
    </x:row>
    <x:row r="45" spans="1:111" ht="30" customHeight="1">
      <x:c r="A45" s="612" t="s">
        <x:v>2933</x:v>
      </x:c>
      <x:c r="B45" s="112"/>
      <x:c r="C45" s="162"/>
      <x:c r="D45" s="112"/>
      <x:c r="E45" s="162"/>
      <x:c r="F45" s="112"/>
      <x:c r="G45" s="162"/>
      <x:c r="H45" s="112"/>
      <x:c r="I45" s="162"/>
      <x:c r="J45" s="112">
        <x:v>2</x:v>
      </x:c>
      <x:c r="K45" s="112"/>
      <x:c r="L45" s="162"/>
      <x:c r="M45" s="112"/>
      <x:c r="N45" s="112"/>
      <x:c r="O45" s="112"/>
      <x:c r="P45" s="112"/>
      <x:c r="Q45" s="112"/>
      <x:c r="R45" s="162"/>
      <x:c r="S45" s="112"/>
      <x:c r="T45" s="162"/>
      <x:c r="U45" s="112"/>
      <x:c r="V45" s="162"/>
      <x:c r="W45" s="112"/>
      <x:c r="X45" s="112">
        <x:v>9</x:v>
      </x:c>
      <x:c r="Y45" s="112">
        <x:v>2</x:v>
      </x:c>
      <x:c r="Z45" s="112">
        <x:v>4</x:v>
      </x:c>
      <x:c r="AA45" s="112">
        <x:v>1</x:v>
      </x:c>
      <x:c r="AB45" s="112"/>
      <x:c r="AC45" s="112"/>
      <x:c r="AD45" s="112">
        <x:v>1</x:v>
      </x:c>
      <x:c r="AE45" s="112"/>
      <x:c r="AF45" s="112"/>
      <x:c r="AG45" s="112">
        <x:v>1</x:v>
      </x:c>
      <x:c r="AH45" s="112"/>
      <x:c r="AI45" s="112"/>
      <x:c r="AJ45" s="112">
        <x:v>1</x:v>
      </x:c>
      <x:c r="AK45" s="112">
        <x:v>2</x:v>
      </x:c>
      <x:c r="AL45" s="612" t="s">
        <x:v>2933</x:v>
      </x:c>
      <x:c r="AM45" s="112"/>
      <x:c r="AN45" s="162"/>
      <x:c r="AO45" s="112"/>
      <x:c r="AP45" s="112"/>
      <x:c r="AQ45" s="112"/>
      <x:c r="AR45" s="162"/>
      <x:c r="AS45" s="112"/>
      <x:c r="AT45" s="162"/>
      <x:c r="AU45" s="112"/>
      <x:c r="AV45" s="112"/>
      <x:c r="AW45" s="112"/>
      <x:c r="AX45" s="112"/>
      <x:c r="AY45" s="112"/>
      <x:c r="AZ45" s="112"/>
      <x:c r="BA45" s="162"/>
      <x:c r="BB45" s="112"/>
      <x:c r="BC45" s="112"/>
      <x:c r="BD45" s="112"/>
      <x:c r="BE45" s="112">
        <x:v>6</x:v>
      </x:c>
      <x:c r="BF45" s="112">
        <x:v>6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612" t="s">
        <x:v>2933</x:v>
      </x:c>
      <x:c r="BW45" s="112"/>
      <x:c r="BX45" s="112"/>
      <x:c r="BY45" s="162"/>
      <x:c r="BZ45" s="112"/>
      <x:c r="CA45" s="162"/>
      <x:c r="CB45" s="112"/>
      <x:c r="CC45" s="162"/>
      <x:c r="CD45" s="112"/>
      <x:c r="CE45" s="112"/>
      <x:c r="CF45" s="162"/>
      <x:c r="CG45" s="112"/>
      <x:c r="CH45" s="112"/>
      <x:c r="CI45" s="112"/>
      <x:c r="CJ45" s="112">
        <x:v>1</x:v>
      </x:c>
      <x:c r="CK45" s="112"/>
      <x:c r="CL45" s="112"/>
      <x:c r="CM45" s="112"/>
      <x:c r="CN45" s="112"/>
      <x:c r="CO45" s="112"/>
      <x:c r="CP45" s="162"/>
      <x:c r="CQ45" s="112">
        <x:v>2</x:v>
      </x:c>
      <x:c r="CR45" s="162">
        <x:v>257</x:v>
      </x:c>
      <x:c r="CS45" s="112">
        <x:v>4</x:v>
      </x:c>
      <x:c r="CT45" s="112"/>
      <x:c r="CU45" s="112">
        <x:v>1</x:v>
      </x:c>
      <x:c r="CV45" s="112">
        <x:v>2</x:v>
      </x:c>
      <x:c r="CW45" s="112">
        <x:v>5</x:v>
      </x:c>
      <x:c r="CX45" s="112">
        <x:v>20</x:v>
      </x:c>
      <x:c r="CY45" s="612" t="s">
        <x:v>2933</x:v>
      </x:c>
      <x:c r="CZ45" s="597"/>
      <x:c r="DA45" s="162"/>
      <x:c r="DB45" s="597"/>
      <x:c r="DC45" s="598"/>
      <x:c r="DD45" s="597"/>
      <x:c r="DE45" s="598"/>
      <x:c r="DF45" s="597"/>
      <x:c r="DG45" s="911"/>
    </x:row>
    <x:row r="46" spans="1:111" ht="30" customHeight="1">
      <x:c r="A46" s="610" t="s">
        <x:v>1543</x:v>
      </x:c>
      <x:c r="B46" s="112"/>
      <x:c r="C46" s="162"/>
      <x:c r="D46" s="112"/>
      <x:c r="E46" s="162"/>
      <x:c r="F46" s="112"/>
      <x:c r="G46" s="162"/>
      <x:c r="H46" s="112"/>
      <x:c r="I46" s="162"/>
      <x:c r="J46" s="112">
        <x:v>2</x:v>
      </x:c>
      <x:c r="K46" s="112"/>
      <x:c r="L46" s="162"/>
      <x:c r="M46" s="112"/>
      <x:c r="N46" s="112"/>
      <x:c r="O46" s="112"/>
      <x:c r="P46" s="112"/>
      <x:c r="Q46" s="112"/>
      <x:c r="R46" s="162"/>
      <x:c r="S46" s="112"/>
      <x:c r="T46" s="162"/>
      <x:c r="U46" s="112"/>
      <x:c r="V46" s="162"/>
      <x:c r="W46" s="112"/>
      <x:c r="X46" s="112">
        <x:v>14</x:v>
      </x:c>
      <x:c r="Y46" s="112"/>
      <x:c r="Z46" s="112"/>
      <x:c r="AA46" s="112">
        <x:v>1</x:v>
      </x:c>
      <x:c r="AB46" s="112"/>
      <x:c r="AC46" s="112"/>
      <x:c r="AD46" s="112"/>
      <x:c r="AE46" s="112"/>
      <x:c r="AF46" s="112"/>
      <x:c r="AG46" s="112">
        <x:v>1</x:v>
      </x:c>
      <x:c r="AH46" s="112"/>
      <x:c r="AI46" s="112"/>
      <x:c r="AJ46" s="112"/>
      <x:c r="AK46" s="112"/>
      <x:c r="AL46" s="610" t="s">
        <x:v>1543</x:v>
      </x:c>
      <x:c r="AM46" s="112"/>
      <x:c r="AN46" s="162"/>
      <x:c r="AO46" s="112"/>
      <x:c r="AP46" s="112"/>
      <x:c r="AQ46" s="112"/>
      <x:c r="AR46" s="162"/>
      <x:c r="AS46" s="112"/>
      <x:c r="AT46" s="162"/>
      <x:c r="AU46" s="112"/>
      <x:c r="AV46" s="112"/>
      <x:c r="AW46" s="112"/>
      <x:c r="AX46" s="112"/>
      <x:c r="AY46" s="112"/>
      <x:c r="AZ46" s="112"/>
      <x:c r="BA46" s="162"/>
      <x:c r="BB46" s="112"/>
      <x:c r="BC46" s="112"/>
      <x:c r="BD46" s="112"/>
      <x:c r="BE46" s="112">
        <x:v>6</x:v>
      </x:c>
      <x:c r="BF46" s="112">
        <x:v>6</x:v>
      </x:c>
      <x:c r="BG46" s="112">
        <x:v>1</x:v>
      </x:c>
      <x:c r="BH46" s="112">
        <x:v>1</x:v>
      </x:c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610" t="s">
        <x:v>1543</x:v>
      </x:c>
      <x:c r="BW46" s="112"/>
      <x:c r="BX46" s="112"/>
      <x:c r="BY46" s="162"/>
      <x:c r="BZ46" s="112"/>
      <x:c r="CA46" s="162"/>
      <x:c r="CB46" s="112"/>
      <x:c r="CC46" s="162"/>
      <x:c r="CD46" s="112"/>
      <x:c r="CE46" s="112"/>
      <x:c r="CF46" s="162"/>
      <x:c r="CG46" s="112"/>
      <x:c r="CH46" s="112"/>
      <x:c r="CI46" s="112"/>
      <x:c r="CJ46" s="112"/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130</x:v>
      </x:c>
      <x:c r="CS46" s="112">
        <x:v>6</x:v>
      </x:c>
      <x:c r="CT46" s="112"/>
      <x:c r="CU46" s="112">
        <x:v>2</x:v>
      </x:c>
      <x:c r="CV46" s="112"/>
      <x:c r="CW46" s="112">
        <x:v>2</x:v>
      </x:c>
      <x:c r="CX46" s="112">
        <x:v>6</x:v>
      </x:c>
      <x:c r="CY46" s="610" t="s">
        <x:v>1543</x:v>
      </x:c>
      <x:c r="CZ46" s="597"/>
      <x:c r="DA46" s="162"/>
      <x:c r="DB46" s="597"/>
      <x:c r="DC46" s="598"/>
      <x:c r="DD46" s="597"/>
      <x:c r="DE46" s="598"/>
      <x:c r="DF46" s="597"/>
      <x:c r="DG46" s="911"/>
    </x:row>
    <x:row r="47" spans="1:111" ht="30" customHeight="1">
      <x:c r="A47" s="610" t="s">
        <x:v>2530</x:v>
      </x:c>
      <x:c r="B47" s="112"/>
      <x:c r="C47" s="162"/>
      <x:c r="D47" s="112"/>
      <x:c r="E47" s="162"/>
      <x:c r="F47" s="112"/>
      <x:c r="G47" s="162"/>
      <x:c r="H47" s="112"/>
      <x:c r="I47" s="162"/>
      <x:c r="J47" s="112">
        <x:v>2</x:v>
      </x:c>
      <x:c r="K47" s="112"/>
      <x:c r="L47" s="162"/>
      <x:c r="M47" s="112"/>
      <x:c r="N47" s="112"/>
      <x:c r="O47" s="112"/>
      <x:c r="P47" s="112"/>
      <x:c r="Q47" s="112"/>
      <x:c r="R47" s="162"/>
      <x:c r="S47" s="112">
        <x:v>1</x:v>
      </x:c>
      <x:c r="T47" s="162">
        <x:v>20</x:v>
      </x:c>
      <x:c r="U47" s="112"/>
      <x:c r="V47" s="162"/>
      <x:c r="W47" s="112"/>
      <x:c r="X47" s="112">
        <x:v>9</x:v>
      </x:c>
      <x:c r="Y47" s="112"/>
      <x:c r="Z47" s="112"/>
      <x:c r="AA47" s="112"/>
      <x:c r="AB47" s="112"/>
      <x:c r="AC47" s="112"/>
      <x:c r="AD47" s="112"/>
      <x:c r="AE47" s="112"/>
      <x:c r="AF47" s="112"/>
      <x:c r="AG47" s="112">
        <x:v>1</x:v>
      </x:c>
      <x:c r="AH47" s="112"/>
      <x:c r="AI47" s="112"/>
      <x:c r="AJ47" s="112">
        <x:v>2</x:v>
      </x:c>
      <x:c r="AK47" s="112">
        <x:v>4</x:v>
      </x:c>
      <x:c r="AL47" s="610" t="s">
        <x:v>2530</x:v>
      </x:c>
      <x:c r="AM47" s="112"/>
      <x:c r="AN47" s="162"/>
      <x:c r="AO47" s="112"/>
      <x:c r="AP47" s="112"/>
      <x:c r="AQ47" s="112"/>
      <x:c r="AR47" s="162"/>
      <x:c r="AS47" s="112"/>
      <x:c r="AT47" s="162"/>
      <x:c r="AU47" s="112"/>
      <x:c r="AV47" s="112"/>
      <x:c r="AW47" s="112"/>
      <x:c r="AX47" s="112"/>
      <x:c r="AY47" s="112"/>
      <x:c r="AZ47" s="112"/>
      <x:c r="BA47" s="162"/>
      <x:c r="BB47" s="112"/>
      <x:c r="BC47" s="112"/>
      <x:c r="BD47" s="112"/>
      <x:c r="BE47" s="112">
        <x:v>3</x:v>
      </x:c>
      <x:c r="BF47" s="112">
        <x:v>3</x:v>
      </x:c>
      <x:c r="BG47" s="112">
        <x:v>0</x:v>
      </x:c>
      <x:c r="BH47" s="112">
        <x:v>0</x:v>
      </x:c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610" t="s">
        <x:v>2530</x:v>
      </x:c>
      <x:c r="BW47" s="112"/>
      <x:c r="BX47" s="112"/>
      <x:c r="BY47" s="162"/>
      <x:c r="BZ47" s="112"/>
      <x:c r="CA47" s="162"/>
      <x:c r="CB47" s="112"/>
      <x:c r="CC47" s="162"/>
      <x:c r="CD47" s="112"/>
      <x:c r="CE47" s="112"/>
      <x:c r="CF47" s="162"/>
      <x:c r="CG47" s="112"/>
      <x:c r="CH47" s="112"/>
      <x:c r="CI47" s="112"/>
      <x:c r="CJ47" s="112"/>
      <x:c r="CK47" s="112"/>
      <x:c r="CL47" s="112"/>
      <x:c r="CM47" s="112"/>
      <x:c r="CN47" s="112"/>
      <x:c r="CO47" s="112"/>
      <x:c r="CP47" s="162"/>
      <x:c r="CQ47" s="112"/>
      <x:c r="CR47" s="162"/>
      <x:c r="CS47" s="112">
        <x:v>11</x:v>
      </x:c>
      <x:c r="CT47" s="112"/>
      <x:c r="CU47" s="112">
        <x:v>1</x:v>
      </x:c>
      <x:c r="CV47" s="112">
        <x:v>1</x:v>
      </x:c>
      <x:c r="CW47" s="112"/>
      <x:c r="CX47" s="112"/>
      <x:c r="CY47" s="610" t="s">
        <x:v>2530</x:v>
      </x:c>
      <x:c r="CZ47" s="597"/>
      <x:c r="DA47" s="162"/>
      <x:c r="DB47" s="597"/>
      <x:c r="DC47" s="598"/>
      <x:c r="DD47" s="597"/>
      <x:c r="DE47" s="598"/>
      <x:c r="DF47" s="597"/>
      <x:c r="DG47" s="911"/>
    </x:row>
    <x:row r="48" spans="1:111" ht="30" customHeight="1">
      <x:c r="A48" s="610" t="s">
        <x:v>402</x:v>
      </x:c>
      <x:c r="B48" s="112"/>
      <x:c r="C48" s="162"/>
      <x:c r="D48" s="112"/>
      <x:c r="E48" s="162"/>
      <x:c r="F48" s="112"/>
      <x:c r="G48" s="162"/>
      <x:c r="H48" s="112"/>
      <x:c r="I48" s="162"/>
      <x:c r="J48" s="112"/>
      <x:c r="K48" s="112"/>
      <x:c r="L48" s="162"/>
      <x:c r="M48" s="112"/>
      <x:c r="N48" s="112"/>
      <x:c r="O48" s="112"/>
      <x:c r="P48" s="112"/>
      <x:c r="Q48" s="112"/>
      <x:c r="R48" s="162"/>
      <x:c r="S48" s="112"/>
      <x:c r="T48" s="162"/>
      <x:c r="U48" s="112"/>
      <x:c r="V48" s="162"/>
      <x:c r="W48" s="112"/>
      <x:c r="X48" s="112">
        <x:v>8</x:v>
      </x:c>
      <x:c r="Y48" s="112"/>
      <x:c r="Z48" s="112"/>
      <x:c r="AA48" s="112">
        <x:v>1</x:v>
      </x:c>
      <x:c r="AB48" s="112"/>
      <x:c r="AC48" s="112"/>
      <x:c r="AD48" s="112"/>
      <x:c r="AE48" s="112"/>
      <x:c r="AF48" s="112"/>
      <x:c r="AG48" s="112">
        <x:v>1</x:v>
      </x:c>
      <x:c r="AH48" s="112"/>
      <x:c r="AI48" s="112"/>
      <x:c r="AJ48" s="112">
        <x:v>1</x:v>
      </x:c>
      <x:c r="AK48" s="112">
        <x:v>2</x:v>
      </x:c>
      <x:c r="AL48" s="610" t="s">
        <x:v>402</x:v>
      </x:c>
      <x:c r="AM48" s="112"/>
      <x:c r="AN48" s="162"/>
      <x:c r="AO48" s="112"/>
      <x:c r="AP48" s="112"/>
      <x:c r="AQ48" s="112"/>
      <x:c r="AR48" s="162"/>
      <x:c r="AS48" s="112"/>
      <x:c r="AT48" s="162"/>
      <x:c r="AU48" s="112"/>
      <x:c r="AV48" s="112"/>
      <x:c r="AW48" s="112"/>
      <x:c r="AX48" s="112"/>
      <x:c r="AY48" s="112"/>
      <x:c r="AZ48" s="112"/>
      <x:c r="BA48" s="162"/>
      <x:c r="BB48" s="112"/>
      <x:c r="BC48" s="112"/>
      <x:c r="BD48" s="112"/>
      <x:c r="BE48" s="112">
        <x:v>6</x:v>
      </x:c>
      <x:c r="BF48" s="112">
        <x:v>6</x:v>
      </x:c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610" t="s">
        <x:v>402</x:v>
      </x:c>
      <x:c r="BW48" s="112"/>
      <x:c r="BX48" s="112"/>
      <x:c r="BY48" s="162"/>
      <x:c r="BZ48" s="112"/>
      <x:c r="CA48" s="162"/>
      <x:c r="CB48" s="112"/>
      <x:c r="CC48" s="162"/>
      <x:c r="CD48" s="112"/>
      <x:c r="CE48" s="112"/>
      <x:c r="CF48" s="162"/>
      <x:c r="CG48" s="112"/>
      <x:c r="CH48" s="112"/>
      <x:c r="CI48" s="112"/>
      <x:c r="CJ48" s="112"/>
      <x:c r="CK48" s="112"/>
      <x:c r="CL48" s="112"/>
      <x:c r="CM48" s="112"/>
      <x:c r="CN48" s="112"/>
      <x:c r="CO48" s="112"/>
      <x:c r="CP48" s="162"/>
      <x:c r="CQ48" s="112"/>
      <x:c r="CR48" s="162"/>
      <x:c r="CS48" s="112">
        <x:v>3</x:v>
      </x:c>
      <x:c r="CT48" s="112"/>
      <x:c r="CU48" s="112">
        <x:v>2</x:v>
      </x:c>
      <x:c r="CV48" s="112">
        <x:v>1</x:v>
      </x:c>
      <x:c r="CW48" s="112">
        <x:v>1</x:v>
      </x:c>
      <x:c r="CX48" s="112">
        <x:v>1</x:v>
      </x:c>
      <x:c r="CY48" s="610" t="s">
        <x:v>402</x:v>
      </x:c>
      <x:c r="CZ48" s="597"/>
      <x:c r="DA48" s="162"/>
      <x:c r="DB48" s="597"/>
      <x:c r="DC48" s="598"/>
      <x:c r="DD48" s="597"/>
      <x:c r="DE48" s="598"/>
      <x:c r="DF48" s="597"/>
      <x:c r="DG48" s="911"/>
    </x:row>
    <x:row r="49" spans="1:111" ht="30" customHeight="1">
      <x:c r="A49" s="610" t="s">
        <x:v>1707</x:v>
      </x:c>
      <x:c r="B49" s="112"/>
      <x:c r="C49" s="162"/>
      <x:c r="D49" s="112"/>
      <x:c r="E49" s="162"/>
      <x:c r="F49" s="112"/>
      <x:c r="G49" s="162"/>
      <x:c r="H49" s="112"/>
      <x:c r="I49" s="162"/>
      <x:c r="J49" s="112">
        <x:v>2</x:v>
      </x:c>
      <x:c r="K49" s="112"/>
      <x:c r="L49" s="162"/>
      <x:c r="M49" s="112"/>
      <x:c r="N49" s="112"/>
      <x:c r="O49" s="112"/>
      <x:c r="P49" s="112"/>
      <x:c r="Q49" s="112"/>
      <x:c r="R49" s="162"/>
      <x:c r="S49" s="112"/>
      <x:c r="T49" s="162"/>
      <x:c r="U49" s="112"/>
      <x:c r="V49" s="162"/>
      <x:c r="W49" s="112"/>
      <x:c r="X49" s="112">
        <x:v>21</x:v>
      </x:c>
      <x:c r="Y49" s="112"/>
      <x:c r="Z49" s="112"/>
      <x:c r="AA49" s="112"/>
      <x:c r="AB49" s="112"/>
      <x:c r="AC49" s="112"/>
      <x:c r="AD49" s="112">
        <x:v>1</x:v>
      </x:c>
      <x:c r="AE49" s="112"/>
      <x:c r="AF49" s="112"/>
      <x:c r="AG49" s="112">
        <x:v>2</x:v>
      </x:c>
      <x:c r="AH49" s="112"/>
      <x:c r="AI49" s="112"/>
      <x:c r="AJ49" s="112">
        <x:v>3</x:v>
      </x:c>
      <x:c r="AK49" s="112">
        <x:v>4</x:v>
      </x:c>
      <x:c r="AL49" s="610" t="s">
        <x:v>1707</x:v>
      </x:c>
      <x:c r="AM49" s="112"/>
      <x:c r="AN49" s="162"/>
      <x:c r="AO49" s="112"/>
      <x:c r="AP49" s="112"/>
      <x:c r="AQ49" s="112"/>
      <x:c r="AR49" s="162"/>
      <x:c r="AS49" s="112"/>
      <x:c r="AT49" s="162"/>
      <x:c r="AU49" s="112"/>
      <x:c r="AV49" s="112"/>
      <x:c r="AW49" s="112"/>
      <x:c r="AX49" s="112"/>
      <x:c r="AY49" s="112"/>
      <x:c r="AZ49" s="112"/>
      <x:c r="BA49" s="162"/>
      <x:c r="BB49" s="112"/>
      <x:c r="BC49" s="112"/>
      <x:c r="BD49" s="112"/>
      <x:c r="BE49" s="112">
        <x:v>4</x:v>
      </x:c>
      <x:c r="BF49" s="112">
        <x:v>4</x:v>
      </x:c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610" t="s">
        <x:v>1707</x:v>
      </x:c>
      <x:c r="BW49" s="112"/>
      <x:c r="BX49" s="112"/>
      <x:c r="BY49" s="162"/>
      <x:c r="BZ49" s="112"/>
      <x:c r="CA49" s="162"/>
      <x:c r="CB49" s="112"/>
      <x:c r="CC49" s="162"/>
      <x:c r="CD49" s="112"/>
      <x:c r="CE49" s="112"/>
      <x:c r="CF49" s="162"/>
      <x:c r="CG49" s="112"/>
      <x:c r="CH49" s="112"/>
      <x:c r="CI49" s="112"/>
      <x:c r="CJ49" s="112"/>
      <x:c r="CK49" s="112"/>
      <x:c r="CL49" s="112"/>
      <x:c r="CM49" s="112"/>
      <x:c r="CN49" s="112"/>
      <x:c r="CO49" s="112"/>
      <x:c r="CP49" s="162"/>
      <x:c r="CQ49" s="112"/>
      <x:c r="CR49" s="162"/>
      <x:c r="CS49" s="112">
        <x:v>10</x:v>
      </x:c>
      <x:c r="CT49" s="112"/>
      <x:c r="CU49" s="112">
        <x:v>1</x:v>
      </x:c>
      <x:c r="CV49" s="112">
        <x:v>1</x:v>
      </x:c>
      <x:c r="CW49" s="112">
        <x:v>1</x:v>
      </x:c>
      <x:c r="CX49" s="112">
        <x:v>10</x:v>
      </x:c>
      <x:c r="CY49" s="610" t="s">
        <x:v>1707</x:v>
      </x:c>
      <x:c r="CZ49" s="597"/>
      <x:c r="DA49" s="162"/>
      <x:c r="DB49" s="597"/>
      <x:c r="DC49" s="598"/>
      <x:c r="DD49" s="597"/>
      <x:c r="DE49" s="598"/>
      <x:c r="DF49" s="597"/>
      <x:c r="DG49" s="911"/>
    </x:row>
    <x:row r="50" spans="1:111" ht="30" customHeight="1">
      <x:c r="A50" s="610" t="s">
        <x:v>1198</x:v>
      </x:c>
      <x:c r="B50" s="112"/>
      <x:c r="C50" s="162"/>
      <x:c r="D50" s="112"/>
      <x:c r="E50" s="162"/>
      <x:c r="F50" s="112"/>
      <x:c r="G50" s="162"/>
      <x:c r="H50" s="112"/>
      <x:c r="I50" s="162"/>
      <x:c r="J50" s="112">
        <x:v>2</x:v>
      </x:c>
      <x:c r="K50" s="112"/>
      <x:c r="L50" s="162"/>
      <x:c r="M50" s="112"/>
      <x:c r="N50" s="112"/>
      <x:c r="O50" s="112"/>
      <x:c r="P50" s="112"/>
      <x:c r="Q50" s="112"/>
      <x:c r="R50" s="162"/>
      <x:c r="S50" s="112"/>
      <x:c r="T50" s="162"/>
      <x:c r="U50" s="112"/>
      <x:c r="V50" s="162"/>
      <x:c r="W50" s="112"/>
      <x:c r="X50" s="112">
        <x:v>8</x:v>
      </x:c>
      <x:c r="Y50" s="112"/>
      <x:c r="Z50" s="112"/>
      <x:c r="AA50" s="112">
        <x:v>1</x:v>
      </x:c>
      <x:c r="AB50" s="112"/>
      <x:c r="AC50" s="112"/>
      <x:c r="AD50" s="112"/>
      <x:c r="AE50" s="112"/>
      <x:c r="AF50" s="112"/>
      <x:c r="AG50" s="112">
        <x:v>1</x:v>
      </x:c>
      <x:c r="AH50" s="112"/>
      <x:c r="AI50" s="112"/>
      <x:c r="AJ50" s="112"/>
      <x:c r="AK50" s="112"/>
      <x:c r="AL50" s="610" t="s">
        <x:v>1198</x:v>
      </x:c>
      <x:c r="AM50" s="112"/>
      <x:c r="AN50" s="162"/>
      <x:c r="AO50" s="112"/>
      <x:c r="AP50" s="112"/>
      <x:c r="AQ50" s="112"/>
      <x:c r="AR50" s="162"/>
      <x:c r="AS50" s="112"/>
      <x:c r="AT50" s="162"/>
      <x:c r="AU50" s="112"/>
      <x:c r="AV50" s="112"/>
      <x:c r="AW50" s="112"/>
      <x:c r="AX50" s="112"/>
      <x:c r="AY50" s="112"/>
      <x:c r="AZ50" s="112"/>
      <x:c r="BA50" s="162"/>
      <x:c r="BB50" s="112"/>
      <x:c r="BC50" s="112"/>
      <x:c r="BD50" s="112"/>
      <x:c r="BE50" s="112">
        <x:v>3</x:v>
      </x:c>
      <x:c r="BF50" s="112">
        <x:v>3</x:v>
      </x:c>
      <x:c r="BG50" s="112"/>
      <x:c r="BH50" s="112"/>
      <x:c r="BI50" s="112"/>
      <x:c r="BJ50" s="162"/>
      <x:c r="BK50" s="112"/>
      <x:c r="BL50" s="162"/>
      <x:c r="BM50" s="112"/>
      <x:c r="BN50" s="162"/>
      <x:c r="BO50" s="112"/>
      <x:c r="BP50" s="162"/>
      <x:c r="BQ50" s="112"/>
      <x:c r="BR50" s="112"/>
      <x:c r="BS50" s="112"/>
      <x:c r="BT50" s="112"/>
      <x:c r="BU50" s="112"/>
      <x:c r="BV50" s="610" t="s">
        <x:v>1198</x:v>
      </x:c>
      <x:c r="BW50" s="112"/>
      <x:c r="BX50" s="112"/>
      <x:c r="BY50" s="162"/>
      <x:c r="BZ50" s="112"/>
      <x:c r="CA50" s="162"/>
      <x:c r="CB50" s="112"/>
      <x:c r="CC50" s="162"/>
      <x:c r="CD50" s="112"/>
      <x:c r="CE50" s="112">
        <x:v>1</x:v>
      </x:c>
      <x:c r="CF50" s="162">
        <x:v>18.899999999999999</x:v>
      </x:c>
      <x:c r="CG50" s="112"/>
      <x:c r="CH50" s="112"/>
      <x:c r="CI50" s="112"/>
      <x:c r="CJ50" s="112"/>
      <x:c r="CK50" s="112"/>
      <x:c r="CL50" s="112"/>
      <x:c r="CM50" s="112"/>
      <x:c r="CN50" s="112"/>
      <x:c r="CO50" s="112"/>
      <x:c r="CP50" s="162"/>
      <x:c r="CQ50" s="112"/>
      <x:c r="CR50" s="162"/>
      <x:c r="CS50" s="112">
        <x:v>6</x:v>
      </x:c>
      <x:c r="CT50" s="112"/>
      <x:c r="CU50" s="112">
        <x:v>2</x:v>
      </x:c>
      <x:c r="CV50" s="112">
        <x:v>1</x:v>
      </x:c>
      <x:c r="CW50" s="112"/>
      <x:c r="CX50" s="112"/>
      <x:c r="CY50" s="610" t="s">
        <x:v>1198</x:v>
      </x:c>
      <x:c r="CZ50" s="597"/>
      <x:c r="DA50" s="162"/>
      <x:c r="DB50" s="597"/>
      <x:c r="DC50" s="598"/>
      <x:c r="DD50" s="597"/>
      <x:c r="DE50" s="598"/>
      <x:c r="DF50" s="597"/>
      <x:c r="DG50" s="911"/>
    </x:row>
    <x:row r="51" spans="1:111" ht="30" customHeight="1">
      <x:c r="A51" s="610" t="s">
        <x:v>1684</x:v>
      </x:c>
      <x:c r="B51" s="112"/>
      <x:c r="C51" s="162"/>
      <x:c r="D51" s="112"/>
      <x:c r="E51" s="162"/>
      <x:c r="F51" s="112"/>
      <x:c r="G51" s="162"/>
      <x:c r="H51" s="112"/>
      <x:c r="I51" s="162"/>
      <x:c r="J51" s="112"/>
      <x:c r="K51" s="112"/>
      <x:c r="L51" s="162"/>
      <x:c r="M51" s="112"/>
      <x:c r="N51" s="112"/>
      <x:c r="O51" s="112"/>
      <x:c r="P51" s="112"/>
      <x:c r="Q51" s="112"/>
      <x:c r="R51" s="162"/>
      <x:c r="S51" s="112">
        <x:v>1</x:v>
      </x:c>
      <x:c r="T51" s="162">
        <x:v>31</x:v>
      </x:c>
      <x:c r="U51" s="112"/>
      <x:c r="V51" s="162"/>
      <x:c r="W51" s="112"/>
      <x:c r="X51" s="112">
        <x:v>7</x:v>
      </x:c>
      <x:c r="Y51" s="112"/>
      <x:c r="Z51" s="112"/>
      <x:c r="AA51" s="112">
        <x:v>1</x:v>
      </x:c>
      <x:c r="AB51" s="112"/>
      <x:c r="AC51" s="112">
        <x:v>2</x:v>
      </x:c>
      <x:c r="AD51" s="112">
        <x:v>1</x:v>
      </x:c>
      <x:c r="AE51" s="112"/>
      <x:c r="AF51" s="112"/>
      <x:c r="AG51" s="112">
        <x:v>2</x:v>
      </x:c>
      <x:c r="AH51" s="112"/>
      <x:c r="AI51" s="112"/>
      <x:c r="AJ51" s="112">
        <x:v>3</x:v>
      </x:c>
      <x:c r="AK51" s="112">
        <x:v>3</x:v>
      </x:c>
      <x:c r="AL51" s="610" t="s">
        <x:v>1684</x:v>
      </x:c>
      <x:c r="AM51" s="112"/>
      <x:c r="AN51" s="162"/>
      <x:c r="AO51" s="112"/>
      <x:c r="AP51" s="112"/>
      <x:c r="AQ51" s="112"/>
      <x:c r="AR51" s="162"/>
      <x:c r="AS51" s="112"/>
      <x:c r="AT51" s="162"/>
      <x:c r="AU51" s="112"/>
      <x:c r="AV51" s="112"/>
      <x:c r="AW51" s="112"/>
      <x:c r="AX51" s="112"/>
      <x:c r="AY51" s="112"/>
      <x:c r="AZ51" s="112"/>
      <x:c r="BA51" s="162"/>
      <x:c r="BB51" s="112"/>
      <x:c r="BC51" s="112"/>
      <x:c r="BD51" s="112"/>
      <x:c r="BE51" s="112">
        <x:v>3</x:v>
      </x:c>
      <x:c r="BF51" s="112">
        <x:v>3</x:v>
      </x:c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610" t="s">
        <x:v>1684</x:v>
      </x:c>
      <x:c r="BW51" s="112"/>
      <x:c r="BX51" s="112"/>
      <x:c r="BY51" s="162"/>
      <x:c r="BZ51" s="112"/>
      <x:c r="CA51" s="162"/>
      <x:c r="CB51" s="112"/>
      <x:c r="CC51" s="162"/>
      <x:c r="CD51" s="112"/>
      <x:c r="CE51" s="112"/>
      <x:c r="CF51" s="162"/>
      <x:c r="CG51" s="112"/>
      <x:c r="CH51" s="112"/>
      <x:c r="CI51" s="112"/>
      <x:c r="CJ51" s="112">
        <x:v>1</x:v>
      </x:c>
      <x:c r="CK51" s="112"/>
      <x:c r="CL51" s="112"/>
      <x:c r="CM51" s="112"/>
      <x:c r="CN51" s="112"/>
      <x:c r="CO51" s="112"/>
      <x:c r="CP51" s="162"/>
      <x:c r="CQ51" s="112"/>
      <x:c r="CR51" s="162"/>
      <x:c r="CS51" s="112">
        <x:v>6</x:v>
      </x:c>
      <x:c r="CT51" s="112"/>
      <x:c r="CU51" s="112">
        <x:v>3</x:v>
      </x:c>
      <x:c r="CV51" s="112"/>
      <x:c r="CW51" s="112"/>
      <x:c r="CX51" s="112"/>
      <x:c r="CY51" s="610" t="s">
        <x:v>1684</x:v>
      </x:c>
      <x:c r="CZ51" s="597"/>
      <x:c r="DA51" s="162"/>
      <x:c r="DB51" s="597"/>
      <x:c r="DC51" s="598"/>
      <x:c r="DD51" s="597"/>
      <x:c r="DE51" s="598"/>
      <x:c r="DF51" s="597"/>
      <x:c r="DG51" s="911"/>
    </x:row>
    <x:row r="52" spans="1:111" ht="30" customHeight="1">
      <x:c r="A52" s="610" t="s">
        <x:v>1531</x:v>
      </x:c>
      <x:c r="B52" s="112"/>
      <x:c r="C52" s="162"/>
      <x:c r="D52" s="112"/>
      <x:c r="E52" s="162"/>
      <x:c r="F52" s="112"/>
      <x:c r="G52" s="162"/>
      <x:c r="H52" s="112"/>
      <x:c r="I52" s="162"/>
      <x:c r="J52" s="112"/>
      <x:c r="K52" s="112"/>
      <x:c r="L52" s="162"/>
      <x:c r="M52" s="112"/>
      <x:c r="N52" s="112"/>
      <x:c r="O52" s="112"/>
      <x:c r="P52" s="112"/>
      <x:c r="Q52" s="112"/>
      <x:c r="R52" s="162"/>
      <x:c r="S52" s="112">
        <x:v>1</x:v>
      </x:c>
      <x:c r="T52" s="162">
        <x:v>17</x:v>
      </x:c>
      <x:c r="U52" s="112"/>
      <x:c r="V52" s="162"/>
      <x:c r="W52" s="112"/>
      <x:c r="X52" s="112">
        <x:v>7</x:v>
      </x:c>
      <x:c r="Y52" s="112"/>
      <x:c r="Z52" s="112"/>
      <x:c r="AA52" s="112">
        <x:v>1</x:v>
      </x:c>
      <x:c r="AB52" s="112"/>
      <x:c r="AC52" s="112">
        <x:v>1</x:v>
      </x:c>
      <x:c r="AD52" s="112">
        <x:v>1</x:v>
      </x:c>
      <x:c r="AE52" s="112"/>
      <x:c r="AF52" s="112"/>
      <x:c r="AG52" s="112">
        <x:v>2</x:v>
      </x:c>
      <x:c r="AH52" s="112"/>
      <x:c r="AI52" s="112"/>
      <x:c r="AJ52" s="112">
        <x:v>5</x:v>
      </x:c>
      <x:c r="AK52" s="112">
        <x:v>5</x:v>
      </x:c>
      <x:c r="AL52" s="610" t="s">
        <x:v>1531</x:v>
      </x:c>
      <x:c r="AM52" s="112"/>
      <x:c r="AN52" s="162"/>
      <x:c r="AO52" s="112"/>
      <x:c r="AP52" s="112"/>
      <x:c r="AQ52" s="112"/>
      <x:c r="AR52" s="162"/>
      <x:c r="AS52" s="112"/>
      <x:c r="AT52" s="162"/>
      <x:c r="AU52" s="112"/>
      <x:c r="AV52" s="112"/>
      <x:c r="AW52" s="112"/>
      <x:c r="AX52" s="112"/>
      <x:c r="AY52" s="112"/>
      <x:c r="AZ52" s="112"/>
      <x:c r="BA52" s="162"/>
      <x:c r="BB52" s="112"/>
      <x:c r="BC52" s="112"/>
      <x:c r="BD52" s="112"/>
      <x:c r="BE52" s="112">
        <x:v>5</x:v>
      </x:c>
      <x:c r="BF52" s="112">
        <x:v>5</x:v>
      </x:c>
      <x:c r="BG52" s="112"/>
      <x:c r="BH52" s="112"/>
      <x:c r="BI52" s="112"/>
      <x:c r="BJ52" s="162"/>
      <x:c r="BK52" s="112"/>
      <x:c r="BL52" s="162"/>
      <x:c r="BM52" s="112"/>
      <x:c r="BN52" s="162"/>
      <x:c r="BO52" s="112"/>
      <x:c r="BP52" s="162"/>
      <x:c r="BQ52" s="112"/>
      <x:c r="BR52" s="112"/>
      <x:c r="BS52" s="112"/>
      <x:c r="BT52" s="112"/>
      <x:c r="BU52" s="112"/>
      <x:c r="BV52" s="610" t="s">
        <x:v>1531</x:v>
      </x:c>
      <x:c r="BW52" s="112"/>
      <x:c r="BX52" s="112"/>
      <x:c r="BY52" s="162"/>
      <x:c r="BZ52" s="112"/>
      <x:c r="CA52" s="162"/>
      <x:c r="CB52" s="112"/>
      <x:c r="CC52" s="162"/>
      <x:c r="CD52" s="112"/>
      <x:c r="CE52" s="112"/>
      <x:c r="CF52" s="162"/>
      <x:c r="CG52" s="112"/>
      <x:c r="CH52" s="112"/>
      <x:c r="CI52" s="112"/>
      <x:c r="CJ52" s="112">
        <x:v>1</x:v>
      </x:c>
      <x:c r="CK52" s="112"/>
      <x:c r="CL52" s="112"/>
      <x:c r="CM52" s="112"/>
      <x:c r="CN52" s="112"/>
      <x:c r="CO52" s="112"/>
      <x:c r="CP52" s="162"/>
      <x:c r="CQ52" s="112"/>
      <x:c r="CR52" s="162"/>
      <x:c r="CS52" s="112">
        <x:v>8</x:v>
      </x:c>
      <x:c r="CT52" s="112"/>
      <x:c r="CU52" s="112">
        <x:v>4</x:v>
      </x:c>
      <x:c r="CV52" s="112"/>
      <x:c r="CW52" s="112"/>
      <x:c r="CX52" s="112"/>
      <x:c r="CY52" s="610" t="s">
        <x:v>1531</x:v>
      </x:c>
      <x:c r="CZ52" s="597"/>
      <x:c r="DA52" s="162"/>
      <x:c r="DB52" s="597"/>
      <x:c r="DC52" s="598"/>
      <x:c r="DD52" s="597"/>
      <x:c r="DE52" s="598"/>
      <x:c r="DF52" s="597"/>
      <x:c r="DG52" s="911"/>
    </x:row>
    <x:row r="53" spans="1:111" ht="30" customHeight="1">
      <x:c r="A53" s="610" t="s">
        <x:v>1163</x:v>
      </x:c>
      <x:c r="B53" s="112"/>
      <x:c r="C53" s="162"/>
      <x:c r="D53" s="112"/>
      <x:c r="E53" s="162"/>
      <x:c r="F53" s="112"/>
      <x:c r="G53" s="162"/>
      <x:c r="H53" s="112"/>
      <x:c r="I53" s="162"/>
      <x:c r="J53" s="112"/>
      <x:c r="K53" s="112"/>
      <x:c r="L53" s="162"/>
      <x:c r="M53" s="112"/>
      <x:c r="N53" s="112"/>
      <x:c r="O53" s="112"/>
      <x:c r="P53" s="112"/>
      <x:c r="Q53" s="112"/>
      <x:c r="R53" s="162"/>
      <x:c r="S53" s="112">
        <x:v>1</x:v>
      </x:c>
      <x:c r="T53" s="162">
        <x:v>27</x:v>
      </x:c>
      <x:c r="U53" s="112"/>
      <x:c r="V53" s="162"/>
      <x:c r="W53" s="112"/>
      <x:c r="X53" s="112">
        <x:v>8</x:v>
      </x:c>
      <x:c r="Y53" s="112"/>
      <x:c r="Z53" s="112"/>
      <x:c r="AA53" s="112">
        <x:v>1</x:v>
      </x:c>
      <x:c r="AB53" s="112"/>
      <x:c r="AC53" s="112">
        <x:v>1</x:v>
      </x:c>
      <x:c r="AD53" s="112">
        <x:v>2</x:v>
      </x:c>
      <x:c r="AE53" s="112"/>
      <x:c r="AF53" s="112"/>
      <x:c r="AG53" s="112">
        <x:v>1</x:v>
      </x:c>
      <x:c r="AH53" s="112"/>
      <x:c r="AI53" s="112"/>
      <x:c r="AJ53" s="112"/>
      <x:c r="AK53" s="112"/>
      <x:c r="AL53" s="610" t="s">
        <x:v>1163</x:v>
      </x:c>
      <x:c r="AM53" s="112"/>
      <x:c r="AN53" s="162"/>
      <x:c r="AO53" s="112"/>
      <x:c r="AP53" s="112"/>
      <x:c r="AQ53" s="112"/>
      <x:c r="AR53" s="162"/>
      <x:c r="AS53" s="112"/>
      <x:c r="AT53" s="162"/>
      <x:c r="AU53" s="112"/>
      <x:c r="AV53" s="112"/>
      <x:c r="AW53" s="112"/>
      <x:c r="AX53" s="112"/>
      <x:c r="AY53" s="112"/>
      <x:c r="AZ53" s="112"/>
      <x:c r="BA53" s="162"/>
      <x:c r="BB53" s="112"/>
      <x:c r="BC53" s="112"/>
      <x:c r="BD53" s="112"/>
      <x:c r="BE53" s="112">
        <x:v>6</x:v>
      </x:c>
      <x:c r="BF53" s="112">
        <x:v>6</x:v>
      </x:c>
      <x:c r="BG53" s="112"/>
      <x:c r="BH53" s="112"/>
      <x:c r="BI53" s="112"/>
      <x:c r="BJ53" s="162"/>
      <x:c r="BK53" s="112"/>
      <x:c r="BL53" s="162"/>
      <x:c r="BM53" s="112"/>
      <x:c r="BN53" s="162"/>
      <x:c r="BO53" s="112"/>
      <x:c r="BP53" s="162"/>
      <x:c r="BQ53" s="112"/>
      <x:c r="BR53" s="112"/>
      <x:c r="BS53" s="112"/>
      <x:c r="BT53" s="112"/>
      <x:c r="BU53" s="112"/>
      <x:c r="BV53" s="610" t="s">
        <x:v>1163</x:v>
      </x:c>
      <x:c r="BW53" s="112"/>
      <x:c r="BX53" s="112"/>
      <x:c r="BY53" s="162"/>
      <x:c r="BZ53" s="112"/>
      <x:c r="CA53" s="162"/>
      <x:c r="CB53" s="112"/>
      <x:c r="CC53" s="162"/>
      <x:c r="CD53" s="112"/>
      <x:c r="CE53" s="112"/>
      <x:c r="CF53" s="162"/>
      <x:c r="CG53" s="112"/>
      <x:c r="CH53" s="112"/>
      <x:c r="CI53" s="112"/>
      <x:c r="CJ53" s="112">
        <x:v>1</x:v>
      </x:c>
      <x:c r="CK53" s="112"/>
      <x:c r="CL53" s="112"/>
      <x:c r="CM53" s="112"/>
      <x:c r="CN53" s="112"/>
      <x:c r="CO53" s="112"/>
      <x:c r="CP53" s="162"/>
      <x:c r="CQ53" s="112">
        <x:v>1</x:v>
      </x:c>
      <x:c r="CR53" s="162">
        <x:v>118</x:v>
      </x:c>
      <x:c r="CS53" s="112">
        <x:v>11</x:v>
      </x:c>
      <x:c r="CT53" s="112">
        <x:v>2</x:v>
      </x:c>
      <x:c r="CU53" s="112">
        <x:v>2</x:v>
      </x:c>
      <x:c r="CV53" s="112">
        <x:v>1</x:v>
      </x:c>
      <x:c r="CW53" s="112"/>
      <x:c r="CX53" s="112"/>
      <x:c r="CY53" s="610" t="s">
        <x:v>1163</x:v>
      </x:c>
      <x:c r="CZ53" s="597"/>
      <x:c r="DA53" s="162"/>
      <x:c r="DB53" s="597"/>
      <x:c r="DC53" s="598"/>
      <x:c r="DD53" s="597"/>
      <x:c r="DE53" s="598"/>
      <x:c r="DF53" s="597"/>
      <x:c r="DG53" s="911"/>
    </x:row>
    <x:row r="54" spans="1:111" ht="30" customHeight="1">
      <x:c r="A54" s="610" t="s">
        <x:v>1768</x:v>
      </x:c>
      <x:c r="B54" s="112"/>
      <x:c r="C54" s="162"/>
      <x:c r="D54" s="112"/>
      <x:c r="E54" s="162"/>
      <x:c r="F54" s="112"/>
      <x:c r="G54" s="162"/>
      <x:c r="H54" s="112"/>
      <x:c r="I54" s="162"/>
      <x:c r="J54" s="112">
        <x:v>1</x:v>
      </x:c>
      <x:c r="K54" s="112"/>
      <x:c r="L54" s="162"/>
      <x:c r="M54" s="112">
        <x:v>1</x:v>
      </x:c>
      <x:c r="N54" s="112"/>
      <x:c r="O54" s="112"/>
      <x:c r="P54" s="112"/>
      <x:c r="Q54" s="112"/>
      <x:c r="R54" s="162"/>
      <x:c r="S54" s="112"/>
      <x:c r="T54" s="162"/>
      <x:c r="U54" s="112"/>
      <x:c r="V54" s="162"/>
      <x:c r="W54" s="112"/>
      <x:c r="X54" s="112">
        <x:v>14</x:v>
      </x:c>
      <x:c r="Y54" s="112">
        <x:v>2</x:v>
      </x:c>
      <x:c r="Z54" s="112">
        <x:v>3</x:v>
      </x:c>
      <x:c r="AA54" s="112">
        <x:v>1</x:v>
      </x:c>
      <x:c r="AB54" s="112"/>
      <x:c r="AC54" s="112"/>
      <x:c r="AD54" s="112"/>
      <x:c r="AE54" s="112"/>
      <x:c r="AF54" s="112"/>
      <x:c r="AG54" s="112">
        <x:v>1</x:v>
      </x:c>
      <x:c r="AH54" s="112"/>
      <x:c r="AI54" s="112"/>
      <x:c r="AJ54" s="112">
        <x:v>1</x:v>
      </x:c>
      <x:c r="AK54" s="112">
        <x:v>2</x:v>
      </x:c>
      <x:c r="AL54" s="610" t="s">
        <x:v>1768</x:v>
      </x:c>
      <x:c r="AM54" s="112"/>
      <x:c r="AN54" s="162"/>
      <x:c r="AO54" s="112"/>
      <x:c r="AP54" s="112"/>
      <x:c r="AQ54" s="112"/>
      <x:c r="AR54" s="162"/>
      <x:c r="AS54" s="112"/>
      <x:c r="AT54" s="162"/>
      <x:c r="AU54" s="112"/>
      <x:c r="AV54" s="112"/>
      <x:c r="AW54" s="112"/>
      <x:c r="AX54" s="112"/>
      <x:c r="AY54" s="112"/>
      <x:c r="AZ54" s="112"/>
      <x:c r="BA54" s="162"/>
      <x:c r="BB54" s="112"/>
      <x:c r="BC54" s="112"/>
      <x:c r="BD54" s="112"/>
      <x:c r="BE54" s="112">
        <x:v>5</x:v>
      </x:c>
      <x:c r="BF54" s="112">
        <x:v>5</x:v>
      </x:c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610" t="s">
        <x:v>1768</x:v>
      </x:c>
      <x:c r="BW54" s="112"/>
      <x:c r="BX54" s="112"/>
      <x:c r="BY54" s="162"/>
      <x:c r="BZ54" s="112"/>
      <x:c r="CA54" s="162"/>
      <x:c r="CB54" s="112"/>
      <x:c r="CC54" s="162"/>
      <x:c r="CD54" s="112"/>
      <x:c r="CE54" s="112"/>
      <x:c r="CF54" s="162"/>
      <x:c r="CG54" s="112"/>
      <x:c r="CH54" s="112"/>
      <x:c r="CI54" s="112"/>
      <x:c r="CJ54" s="112">
        <x:v>1</x:v>
      </x:c>
      <x:c r="CK54" s="112"/>
      <x:c r="CL54" s="112"/>
      <x:c r="CM54" s="112"/>
      <x:c r="CN54" s="112"/>
      <x:c r="CO54" s="112"/>
      <x:c r="CP54" s="162"/>
      <x:c r="CQ54" s="112">
        <x:v>1</x:v>
      </x:c>
      <x:c r="CR54" s="162">
        <x:v>123</x:v>
      </x:c>
      <x:c r="CS54" s="112">
        <x:v>16</x:v>
      </x:c>
      <x:c r="CT54" s="112"/>
      <x:c r="CU54" s="112">
        <x:v>2</x:v>
      </x:c>
      <x:c r="CV54" s="112">
        <x:v>1</x:v>
      </x:c>
      <x:c r="CW54" s="112"/>
      <x:c r="CX54" s="112"/>
      <x:c r="CY54" s="610" t="s">
        <x:v>1768</x:v>
      </x:c>
      <x:c r="CZ54" s="597"/>
      <x:c r="DA54" s="162"/>
      <x:c r="DB54" s="597"/>
      <x:c r="DC54" s="598"/>
      <x:c r="DD54" s="597"/>
      <x:c r="DE54" s="598"/>
      <x:c r="DF54" s="597"/>
      <x:c r="DG54" s="911"/>
    </x:row>
    <x:row r="55" spans="1:111" ht="30" customHeight="1">
      <x:c r="A55" s="374" t="s">
        <x:v>2366</x:v>
      </x:c>
      <x:c r="B55" s="70">
        <x:f>B56</x:f>
        <x:v>2</x:v>
      </x:c>
      <x:c r="C55" s="73">
        <x:f t="shared" ref="C55:AJ55" si="34">C56</x:f>
        <x:v>6.3700000000000001</x:v>
      </x:c>
      <x:c r="D55" s="70">
        <x:f t="shared" si="34"/>
        <x:v>1</x:v>
      </x:c>
      <x:c r="E55" s="73">
        <x:f t="shared" si="34"/>
        <x:v>38.020000000000003</x:v>
      </x:c>
      <x:c r="F55" s="70">
        <x:f t="shared" si="34"/>
        <x:v>0</x:v>
      </x:c>
      <x:c r="G55" s="73">
        <x:f t="shared" si="34"/>
        <x:v>0</x:v>
      </x:c>
      <x:c r="H55" s="70">
        <x:f t="shared" si="34"/>
        <x:v>0</x:v>
      </x:c>
      <x:c r="I55" s="73">
        <x:f t="shared" si="34"/>
        <x:v>0</x:v>
      </x:c>
      <x:c r="J55" s="70">
        <x:f t="shared" si="34"/>
        <x:v>4</x:v>
      </x:c>
      <x:c r="K55" s="70">
        <x:f t="shared" si="34"/>
        <x:v>1</x:v>
      </x:c>
      <x:c r="L55" s="73">
        <x:f t="shared" si="34"/>
        <x:v>129.90000000000001</x:v>
      </x:c>
      <x:c r="M55" s="70">
        <x:f t="shared" si="34"/>
        <x:v>0</x:v>
      </x:c>
      <x:c r="N55" s="70">
        <x:f t="shared" si="34"/>
        <x:v>0</x:v>
      </x:c>
      <x:c r="O55" s="70">
        <x:f t="shared" si="34"/>
        <x:v>2</x:v>
      </x:c>
      <x:c r="P55" s="70">
        <x:f t="shared" si="34"/>
        <x:v>3</x:v>
      </x:c>
      <x:c r="Q55" s="70">
        <x:f t="shared" si="34"/>
        <x:v>0</x:v>
      </x:c>
      <x:c r="R55" s="73">
        <x:f t="shared" si="34"/>
        <x:v>0</x:v>
      </x:c>
      <x:c r="S55" s="70">
        <x:f t="shared" si="34"/>
        <x:v>0</x:v>
      </x:c>
      <x:c r="T55" s="73">
        <x:f t="shared" si="34"/>
        <x:v>0</x:v>
      </x:c>
      <x:c r="U55" s="70">
        <x:f t="shared" si="34"/>
        <x:v>0</x:v>
      </x:c>
      <x:c r="V55" s="73">
        <x:f t="shared" si="34"/>
        <x:v>0</x:v>
      </x:c>
      <x:c r="W55" s="70">
        <x:f t="shared" si="34"/>
        <x:v>0</x:v>
      </x:c>
      <x:c r="X55" s="70">
        <x:f t="shared" si="34"/>
        <x:v>36</x:v>
      </x:c>
      <x:c r="Y55" s="70">
        <x:f t="shared" si="34"/>
        <x:v>6</x:v>
      </x:c>
      <x:c r="Z55" s="70">
        <x:f t="shared" si="34"/>
        <x:v>7</x:v>
      </x:c>
      <x:c r="AA55" s="70">
        <x:f t="shared" si="34"/>
        <x:v>0</x:v>
      </x:c>
      <x:c r="AB55" s="70">
        <x:f t="shared" si="34"/>
        <x:v>0</x:v>
      </x:c>
      <x:c r="AC55" s="70">
        <x:f t="shared" si="34"/>
        <x:v>0</x:v>
      </x:c>
      <x:c r="AD55" s="70">
        <x:f t="shared" si="34"/>
        <x:v>0</x:v>
      </x:c>
      <x:c r="AE55" s="70">
        <x:f t="shared" si="34"/>
        <x:v>0</x:v>
      </x:c>
      <x:c r="AF55" s="70">
        <x:f t="shared" si="34"/>
        <x:v>0</x:v>
      </x:c>
      <x:c r="AG55" s="70">
        <x:f t="shared" si="34"/>
        <x:v>0</x:v>
      </x:c>
      <x:c r="AH55" s="70">
        <x:f t="shared" si="34"/>
        <x:v>0</x:v>
      </x:c>
      <x:c r="AI55" s="70">
        <x:f t="shared" si="34"/>
        <x:v>0</x:v>
      </x:c>
      <x:c r="AJ55" s="70">
        <x:f t="shared" si="34"/>
        <x:v>0</x:v>
      </x:c>
      <x:c r="AK55" s="70">
        <x:f>AK56</x:f>
        <x:v>0</x:v>
      </x:c>
      <x:c r="AL55" s="374" t="s">
        <x:v>2366</x:v>
      </x:c>
      <x:c r="AM55" s="70">
        <x:f>AM56</x:f>
        <x:v>0</x:v>
      </x:c>
      <x:c r="AN55" s="73">
        <x:f t="shared" ref="AN55:BU55" si="35">AN56</x:f>
        <x:v>0</x:v>
      </x:c>
      <x:c r="AO55" s="70">
        <x:f t="shared" si="35"/>
        <x:v>0</x:v>
      </x:c>
      <x:c r="AP55" s="70">
        <x:f t="shared" si="35"/>
        <x:v>0</x:v>
      </x:c>
      <x:c r="AQ55" s="70">
        <x:f t="shared" si="35"/>
        <x:v>0</x:v>
      </x:c>
      <x:c r="AR55" s="73">
        <x:f t="shared" si="35"/>
        <x:v>0</x:v>
      </x:c>
      <x:c r="AS55" s="70">
        <x:f t="shared" si="35"/>
        <x:v>0</x:v>
      </x:c>
      <x:c r="AT55" s="73">
        <x:f t="shared" si="35"/>
        <x:v>0</x:v>
      </x:c>
      <x:c r="AU55" s="70">
        <x:f t="shared" si="35"/>
        <x:v>0</x:v>
      </x:c>
      <x:c r="AV55" s="70">
        <x:f t="shared" si="35"/>
        <x:v>0</x:v>
      </x:c>
      <x:c r="AW55" s="70">
        <x:f t="shared" si="35"/>
        <x:v>0</x:v>
      </x:c>
      <x:c r="AX55" s="70">
        <x:f t="shared" si="35"/>
        <x:v>0</x:v>
      </x:c>
      <x:c r="AY55" s="70">
        <x:f t="shared" si="35"/>
        <x:v>0</x:v>
      </x:c>
      <x:c r="AZ55" s="70">
        <x:f t="shared" si="35"/>
        <x:v>0</x:v>
      </x:c>
      <x:c r="BA55" s="73">
        <x:f t="shared" si="35"/>
        <x:v>0</x:v>
      </x:c>
      <x:c r="BB55" s="70">
        <x:f t="shared" si="35"/>
        <x:v>0</x:v>
      </x:c>
      <x:c r="BC55" s="70">
        <x:f t="shared" si="35"/>
        <x:v>0</x:v>
      </x:c>
      <x:c r="BD55" s="70">
        <x:f t="shared" si="35"/>
        <x:v>0</x:v>
      </x:c>
      <x:c r="BE55" s="70">
        <x:f t="shared" si="35"/>
        <x:v>7</x:v>
      </x:c>
      <x:c r="BF55" s="70">
        <x:f t="shared" si="35"/>
        <x:v>7</x:v>
      </x:c>
      <x:c r="BG55" s="70">
        <x:f t="shared" si="35"/>
        <x:v>0</x:v>
      </x:c>
      <x:c r="BH55" s="70">
        <x:f t="shared" si="35"/>
        <x:v>0</x:v>
      </x:c>
      <x:c r="BI55" s="70">
        <x:f t="shared" si="35"/>
        <x:v>0</x:v>
      </x:c>
      <x:c r="BJ55" s="73">
        <x:f t="shared" si="35"/>
        <x:v>0</x:v>
      </x:c>
      <x:c r="BK55" s="70">
        <x:f t="shared" si="35"/>
        <x:v>0</x:v>
      </x:c>
      <x:c r="BL55" s="73">
        <x:f t="shared" si="35"/>
        <x:v>0</x:v>
      </x:c>
      <x:c r="BM55" s="70">
        <x:f t="shared" si="35"/>
        <x:v>0</x:v>
      </x:c>
      <x:c r="BN55" s="73">
        <x:f t="shared" si="35"/>
        <x:v>0</x:v>
      </x:c>
      <x:c r="BO55" s="70">
        <x:f t="shared" si="35"/>
        <x:v>0</x:v>
      </x:c>
      <x:c r="BP55" s="73">
        <x:f t="shared" si="35"/>
        <x:v>0</x:v>
      </x:c>
      <x:c r="BQ55" s="70">
        <x:f t="shared" si="35"/>
        <x:v>0</x:v>
      </x:c>
      <x:c r="BR55" s="70">
        <x:f t="shared" si="35"/>
        <x:v>0</x:v>
      </x:c>
      <x:c r="BS55" s="70">
        <x:f t="shared" si="35"/>
        <x:v>1</x:v>
      </x:c>
      <x:c r="BT55" s="70">
        <x:f t="shared" si="35"/>
        <x:v>0</x:v>
      </x:c>
      <x:c r="BU55" s="70">
        <x:f t="shared" si="35"/>
        <x:v>0</x:v>
      </x:c>
      <x:c r="BV55" s="374" t="s">
        <x:v>2366</x:v>
      </x:c>
      <x:c r="BW55" s="70">
        <x:f>BW56</x:f>
        <x:v>0</x:v>
      </x:c>
      <x:c r="BX55" s="70">
        <x:f t="shared" ref="BX55:CX55" si="36">BX56</x:f>
        <x:v>0</x:v>
      </x:c>
      <x:c r="BY55" s="73">
        <x:f t="shared" si="36"/>
        <x:v>0</x:v>
      </x:c>
      <x:c r="BZ55" s="70">
        <x:f t="shared" si="36"/>
        <x:v>0</x:v>
      </x:c>
      <x:c r="CA55" s="73">
        <x:f t="shared" si="36"/>
        <x:v>0</x:v>
      </x:c>
      <x:c r="CB55" s="70">
        <x:f t="shared" si="36"/>
        <x:v>0</x:v>
      </x:c>
      <x:c r="CC55" s="73">
        <x:f t="shared" si="36"/>
        <x:v>0</x:v>
      </x:c>
      <x:c r="CD55" s="70">
        <x:f t="shared" si="36"/>
        <x:v>0</x:v>
      </x:c>
      <x:c r="CE55" s="70">
        <x:f t="shared" si="36"/>
        <x:v>0</x:v>
      </x:c>
      <x:c r="CF55" s="73">
        <x:f t="shared" si="36"/>
        <x:v>0</x:v>
      </x:c>
      <x:c r="CG55" s="70">
        <x:f t="shared" si="36"/>
        <x:v>0</x:v>
      </x:c>
      <x:c r="CH55" s="70">
        <x:f t="shared" si="36"/>
        <x:v>0</x:v>
      </x:c>
      <x:c r="CI55" s="70">
        <x:f t="shared" si="36"/>
        <x:v>0</x:v>
      </x:c>
      <x:c r="CJ55" s="70">
        <x:f t="shared" si="36"/>
        <x:v>3</x:v>
      </x:c>
      <x:c r="CK55" s="70">
        <x:f t="shared" si="36"/>
        <x:v>0</x:v>
      </x:c>
      <x:c r="CL55" s="70">
        <x:f t="shared" si="36"/>
        <x:v>0</x:v>
      </x:c>
      <x:c r="CM55" s="70">
        <x:f t="shared" si="36"/>
        <x:v>0</x:v>
      </x:c>
      <x:c r="CN55" s="70">
        <x:f t="shared" si="36"/>
        <x:v>0</x:v>
      </x:c>
      <x:c r="CO55" s="70">
        <x:f t="shared" si="36"/>
        <x:v>0</x:v>
      </x:c>
      <x:c r="CP55" s="73">
        <x:f t="shared" si="36"/>
        <x:v>0</x:v>
      </x:c>
      <x:c r="CQ55" s="70">
        <x:f t="shared" si="36"/>
        <x:v>5</x:v>
      </x:c>
      <x:c r="CR55" s="73">
        <x:f t="shared" si="36"/>
        <x:v>323.89999999999998</x:v>
      </x:c>
      <x:c r="CS55" s="70">
        <x:f t="shared" si="36"/>
        <x:v>27</x:v>
      </x:c>
      <x:c r="CT55" s="70">
        <x:f t="shared" si="36"/>
        <x:v>8</x:v>
      </x:c>
      <x:c r="CU55" s="70">
        <x:f t="shared" si="36"/>
        <x:v>2</x:v>
      </x:c>
      <x:c r="CV55" s="70">
        <x:f t="shared" si="36"/>
        <x:v>6</x:v>
      </x:c>
      <x:c r="CW55" s="70">
        <x:f t="shared" si="36"/>
        <x:v>2</x:v>
      </x:c>
      <x:c r="CX55" s="70">
        <x:f t="shared" si="36"/>
        <x:v>7</x:v>
      </x:c>
      <x:c r="CY55" s="374" t="s">
        <x:v>2366</x:v>
      </x:c>
      <x:c r="CZ55" s="70">
        <x:f>CZ56</x:f>
        <x:v>1</x:v>
      </x:c>
      <x:c r="DA55" s="73">
        <x:f t="shared" ref="DA55:DG55" si="37">DA56</x:f>
        <x:v>0</x:v>
      </x:c>
      <x:c r="DB55" s="70">
        <x:f t="shared" si="37"/>
        <x:v>0</x:v>
      </x:c>
      <x:c r="DC55" s="73">
        <x:f t="shared" si="37"/>
        <x:v>0</x:v>
      </x:c>
      <x:c r="DD55" s="70">
        <x:f t="shared" si="37"/>
        <x:v>0</x:v>
      </x:c>
      <x:c r="DE55" s="73">
        <x:f t="shared" si="37"/>
        <x:v>0</x:v>
      </x:c>
      <x:c r="DF55" s="70">
        <x:f t="shared" si="37"/>
        <x:v>0</x:v>
      </x:c>
      <x:c r="DG55" s="104">
        <x:f t="shared" si="37"/>
        <x:v>0</x:v>
      </x:c>
    </x:row>
    <x:row r="56" spans="1:111" ht="30" customHeight="1">
      <x:c r="A56" s="299">
        <x:f>SUM(A57:A62)</x:f>
        <x:v>0</x:v>
      </x:c>
      <x:c r="B56" s="70">
        <x:f>SUM(B57:B62)</x:f>
        <x:v>2</x:v>
      </x:c>
      <x:c r="C56" s="73">
        <x:f>SUM(C57:C62)</x:f>
        <x:v>6.3700000000000001</x:v>
      </x:c>
      <x:c r="D56" s="73">
        <x:f t="shared" ref="D56:BO56" si="38">SUM(D57:D62)</x:f>
        <x:v>1</x:v>
      </x:c>
      <x:c r="E56" s="73">
        <x:f t="shared" si="38"/>
        <x:v>38.020000000000003</x:v>
      </x:c>
      <x:c r="F56" s="73">
        <x:f t="shared" si="38"/>
        <x:v>0</x:v>
      </x:c>
      <x:c r="G56" s="73">
        <x:f t="shared" si="38"/>
        <x:v>0</x:v>
      </x:c>
      <x:c r="H56" s="73">
        <x:f t="shared" si="38"/>
        <x:v>0</x:v>
      </x:c>
      <x:c r="I56" s="73">
        <x:f t="shared" si="38"/>
        <x:v>0</x:v>
      </x:c>
      <x:c r="J56" s="70">
        <x:f t="shared" si="38"/>
        <x:v>4</x:v>
      </x:c>
      <x:c r="K56" s="70">
        <x:f t="shared" si="38"/>
        <x:v>1</x:v>
      </x:c>
      <x:c r="L56" s="73">
        <x:f t="shared" si="38"/>
        <x:v>129.90000000000001</x:v>
      </x:c>
      <x:c r="M56" s="70">
        <x:f t="shared" si="38"/>
        <x:v>0</x:v>
      </x:c>
      <x:c r="N56" s="70">
        <x:f t="shared" si="38"/>
        <x:v>0</x:v>
      </x:c>
      <x:c r="O56" s="70">
        <x:f t="shared" si="38"/>
        <x:v>2</x:v>
      </x:c>
      <x:c r="P56" s="70">
        <x:f t="shared" si="38"/>
        <x:v>3</x:v>
      </x:c>
      <x:c r="Q56" s="70">
        <x:f t="shared" si="38"/>
        <x:v>0</x:v>
      </x:c>
      <x:c r="R56" s="73">
        <x:f t="shared" si="38"/>
        <x:v>0</x:v>
      </x:c>
      <x:c r="S56" s="70">
        <x:f t="shared" si="38"/>
        <x:v>0</x:v>
      </x:c>
      <x:c r="T56" s="73">
        <x:f t="shared" si="38"/>
        <x:v>0</x:v>
      </x:c>
      <x:c r="U56" s="70">
        <x:f t="shared" si="38"/>
        <x:v>0</x:v>
      </x:c>
      <x:c r="V56" s="73">
        <x:f t="shared" si="38"/>
        <x:v>0</x:v>
      </x:c>
      <x:c r="W56" s="70">
        <x:f t="shared" si="38"/>
        <x:v>0</x:v>
      </x:c>
      <x:c r="X56" s="70">
        <x:f t="shared" si="38"/>
        <x:v>36</x:v>
      </x:c>
      <x:c r="Y56" s="70">
        <x:f t="shared" si="38"/>
        <x:v>6</x:v>
      </x:c>
      <x:c r="Z56" s="70">
        <x:f t="shared" si="38"/>
        <x:v>7</x:v>
      </x:c>
      <x:c r="AA56" s="70">
        <x:f t="shared" si="38"/>
        <x:v>0</x:v>
      </x:c>
      <x:c r="AB56" s="70">
        <x:f t="shared" si="38"/>
        <x:v>0</x:v>
      </x:c>
      <x:c r="AC56" s="70">
        <x:f t="shared" si="38"/>
        <x:v>0</x:v>
      </x:c>
      <x:c r="AD56" s="70">
        <x:f t="shared" si="38"/>
        <x:v>0</x:v>
      </x:c>
      <x:c r="AE56" s="70">
        <x:f t="shared" si="38"/>
        <x:v>0</x:v>
      </x:c>
      <x:c r="AF56" s="70">
        <x:f t="shared" si="38"/>
        <x:v>0</x:v>
      </x:c>
      <x:c r="AG56" s="70">
        <x:f t="shared" si="38"/>
        <x:v>0</x:v>
      </x:c>
      <x:c r="AH56" s="70">
        <x:f t="shared" si="38"/>
        <x:v>0</x:v>
      </x:c>
      <x:c r="AI56" s="70">
        <x:f t="shared" si="38"/>
        <x:v>0</x:v>
      </x:c>
      <x:c r="AJ56" s="70">
        <x:f t="shared" si="38"/>
        <x:v>0</x:v>
      </x:c>
      <x:c r="AK56" s="70">
        <x:f t="shared" si="38"/>
        <x:v>0</x:v>
      </x:c>
      <x:c r="AL56" s="299">
        <x:f t="shared" si="38"/>
        <x:v>0</x:v>
      </x:c>
      <x:c r="AM56" s="70">
        <x:f t="shared" si="38"/>
        <x:v>0</x:v>
      </x:c>
      <x:c r="AN56" s="73">
        <x:f t="shared" si="38"/>
        <x:v>0</x:v>
      </x:c>
      <x:c r="AO56" s="70">
        <x:f t="shared" si="38"/>
        <x:v>0</x:v>
      </x:c>
      <x:c r="AP56" s="70">
        <x:f t="shared" si="38"/>
        <x:v>0</x:v>
      </x:c>
      <x:c r="AQ56" s="70">
        <x:f t="shared" si="38"/>
        <x:v>0</x:v>
      </x:c>
      <x:c r="AR56" s="73">
        <x:f t="shared" si="38"/>
        <x:v>0</x:v>
      </x:c>
      <x:c r="AS56" s="70">
        <x:f t="shared" si="38"/>
        <x:v>0</x:v>
      </x:c>
      <x:c r="AT56" s="73">
        <x:f t="shared" si="38"/>
        <x:v>0</x:v>
      </x:c>
      <x:c r="AU56" s="70">
        <x:f t="shared" si="38"/>
        <x:v>0</x:v>
      </x:c>
      <x:c r="AV56" s="70">
        <x:f t="shared" si="38"/>
        <x:v>0</x:v>
      </x:c>
      <x:c r="AW56" s="70">
        <x:f t="shared" si="38"/>
        <x:v>0</x:v>
      </x:c>
      <x:c r="AX56" s="70">
        <x:f t="shared" si="38"/>
        <x:v>0</x:v>
      </x:c>
      <x:c r="AY56" s="70">
        <x:f t="shared" si="38"/>
        <x:v>0</x:v>
      </x:c>
      <x:c r="AZ56" s="70">
        <x:f t="shared" si="38"/>
        <x:v>0</x:v>
      </x:c>
      <x:c r="BA56" s="73">
        <x:f t="shared" si="38"/>
        <x:v>0</x:v>
      </x:c>
      <x:c r="BB56" s="70">
        <x:f t="shared" si="38"/>
        <x:v>0</x:v>
      </x:c>
      <x:c r="BC56" s="70">
        <x:f t="shared" si="38"/>
        <x:v>0</x:v>
      </x:c>
      <x:c r="BD56" s="70">
        <x:f t="shared" si="38"/>
        <x:v>0</x:v>
      </x:c>
      <x:c r="BE56" s="70">
        <x:f t="shared" si="38"/>
        <x:v>7</x:v>
      </x:c>
      <x:c r="BF56" s="70">
        <x:f t="shared" si="38"/>
        <x:v>7</x:v>
      </x:c>
      <x:c r="BG56" s="70">
        <x:f t="shared" si="38"/>
        <x:v>0</x:v>
      </x:c>
      <x:c r="BH56" s="70">
        <x:f t="shared" si="38"/>
        <x:v>0</x:v>
      </x:c>
      <x:c r="BI56" s="70">
        <x:f t="shared" si="38"/>
        <x:v>0</x:v>
      </x:c>
      <x:c r="BJ56" s="73">
        <x:f t="shared" si="38"/>
        <x:v>0</x:v>
      </x:c>
      <x:c r="BK56" s="70">
        <x:f t="shared" si="38"/>
        <x:v>0</x:v>
      </x:c>
      <x:c r="BL56" s="73">
        <x:f t="shared" si="38"/>
        <x:v>0</x:v>
      </x:c>
      <x:c r="BM56" s="70">
        <x:f t="shared" si="38"/>
        <x:v>0</x:v>
      </x:c>
      <x:c r="BN56" s="73">
        <x:f t="shared" si="38"/>
        <x:v>0</x:v>
      </x:c>
      <x:c r="BO56" s="70">
        <x:f t="shared" si="38"/>
        <x:v>0</x:v>
      </x:c>
      <x:c r="BP56" s="73">
        <x:f t="shared" ref="BP56:DG56" si="39">SUM(BP57:BP62)</x:f>
        <x:v>0</x:v>
      </x:c>
      <x:c r="BQ56" s="70">
        <x:f t="shared" si="39"/>
        <x:v>0</x:v>
      </x:c>
      <x:c r="BR56" s="70">
        <x:f t="shared" si="39"/>
        <x:v>0</x:v>
      </x:c>
      <x:c r="BS56" s="70">
        <x:f t="shared" si="39"/>
        <x:v>1</x:v>
      </x:c>
      <x:c r="BT56" s="70">
        <x:f t="shared" si="39"/>
        <x:v>0</x:v>
      </x:c>
      <x:c r="BU56" s="70">
        <x:f t="shared" si="39"/>
        <x:v>0</x:v>
      </x:c>
      <x:c r="BV56" s="299">
        <x:f>SUM(BV57:BV62)</x:f>
        <x:v>0</x:v>
      </x:c>
      <x:c r="BW56" s="70">
        <x:f t="shared" si="39"/>
        <x:v>0</x:v>
      </x:c>
      <x:c r="BX56" s="70">
        <x:f t="shared" si="39"/>
        <x:v>0</x:v>
      </x:c>
      <x:c r="BY56" s="73">
        <x:f t="shared" si="39"/>
        <x:v>0</x:v>
      </x:c>
      <x:c r="BZ56" s="70">
        <x:f t="shared" si="39"/>
        <x:v>0</x:v>
      </x:c>
      <x:c r="CA56" s="73">
        <x:f t="shared" si="39"/>
        <x:v>0</x:v>
      </x:c>
      <x:c r="CB56" s="70">
        <x:f t="shared" si="39"/>
        <x:v>0</x:v>
      </x:c>
      <x:c r="CC56" s="73">
        <x:f t="shared" si="39"/>
        <x:v>0</x:v>
      </x:c>
      <x:c r="CD56" s="70">
        <x:f t="shared" si="39"/>
        <x:v>0</x:v>
      </x:c>
      <x:c r="CE56" s="70">
        <x:f t="shared" si="39"/>
        <x:v>0</x:v>
      </x:c>
      <x:c r="CF56" s="73">
        <x:f t="shared" si="39"/>
        <x:v>0</x:v>
      </x:c>
      <x:c r="CG56" s="70">
        <x:f t="shared" si="39"/>
        <x:v>0</x:v>
      </x:c>
      <x:c r="CH56" s="70">
        <x:f t="shared" si="39"/>
        <x:v>0</x:v>
      </x:c>
      <x:c r="CI56" s="70">
        <x:f t="shared" si="39"/>
        <x:v>0</x:v>
      </x:c>
      <x:c r="CJ56" s="70">
        <x:f t="shared" si="39"/>
        <x:v>3</x:v>
      </x:c>
      <x:c r="CK56" s="70">
        <x:f t="shared" si="39"/>
        <x:v>0</x:v>
      </x:c>
      <x:c r="CL56" s="70">
        <x:f t="shared" si="39"/>
        <x:v>0</x:v>
      </x:c>
      <x:c r="CM56" s="70">
        <x:f t="shared" si="39"/>
        <x:v>0</x:v>
      </x:c>
      <x:c r="CN56" s="70">
        <x:f t="shared" si="39"/>
        <x:v>0</x:v>
      </x:c>
      <x:c r="CO56" s="70">
        <x:f t="shared" si="39"/>
        <x:v>0</x:v>
      </x:c>
      <x:c r="CP56" s="73">
        <x:f t="shared" si="39"/>
        <x:v>0</x:v>
      </x:c>
      <x:c r="CQ56" s="70">
        <x:f t="shared" si="39"/>
        <x:v>5</x:v>
      </x:c>
      <x:c r="CR56" s="73">
        <x:f t="shared" si="39"/>
        <x:v>323.89999999999998</x:v>
      </x:c>
      <x:c r="CS56" s="70">
        <x:f t="shared" si="39"/>
        <x:v>27</x:v>
      </x:c>
      <x:c r="CT56" s="70">
        <x:f t="shared" si="39"/>
        <x:v>8</x:v>
      </x:c>
      <x:c r="CU56" s="70">
        <x:f t="shared" si="39"/>
        <x:v>2</x:v>
      </x:c>
      <x:c r="CV56" s="70">
        <x:f t="shared" si="39"/>
        <x:v>6</x:v>
      </x:c>
      <x:c r="CW56" s="70">
        <x:f t="shared" si="39"/>
        <x:v>2</x:v>
      </x:c>
      <x:c r="CX56" s="70">
        <x:f t="shared" si="39"/>
        <x:v>7</x:v>
      </x:c>
      <x:c r="CY56" s="299">
        <x:f t="shared" si="39"/>
        <x:v>0</x:v>
      </x:c>
      <x:c r="CZ56" s="70">
        <x:f t="shared" si="39"/>
        <x:v>1</x:v>
      </x:c>
      <x:c r="DA56" s="73">
        <x:f t="shared" si="39"/>
        <x:v>0</x:v>
      </x:c>
      <x:c r="DB56" s="70">
        <x:f t="shared" si="39"/>
        <x:v>0</x:v>
      </x:c>
      <x:c r="DC56" s="73">
        <x:f t="shared" si="39"/>
        <x:v>0</x:v>
      </x:c>
      <x:c r="DD56" s="70">
        <x:f t="shared" si="39"/>
        <x:v>0</x:v>
      </x:c>
      <x:c r="DE56" s="73">
        <x:f t="shared" si="39"/>
        <x:v>0</x:v>
      </x:c>
      <x:c r="DF56" s="70">
        <x:f t="shared" si="39"/>
        <x:v>0</x:v>
      </x:c>
      <x:c r="DG56" s="73">
        <x:f t="shared" si="39"/>
        <x:v>0</x:v>
      </x:c>
    </x:row>
    <x:row r="57" spans="1:111" ht="30" customHeight="1">
      <x:c r="A57" s="610" t="s">
        <x:v>1483</x:v>
      </x:c>
      <x:c r="B57" s="112">
        <x:v>2</x:v>
      </x:c>
      <x:c r="C57" s="162">
        <x:v>6.3700000000000001</x:v>
      </x:c>
      <x:c r="D57" s="112">
        <x:v>1</x:v>
      </x:c>
      <x:c r="E57" s="162">
        <x:v>38.020000000000003</x:v>
      </x:c>
      <x:c r="F57" s="112"/>
      <x:c r="G57" s="162"/>
      <x:c r="H57" s="112"/>
      <x:c r="I57" s="162"/>
      <x:c r="J57" s="112">
        <x:v>1</x:v>
      </x:c>
      <x:c r="K57" s="112"/>
      <x:c r="L57" s="162"/>
      <x:c r="M57" s="112"/>
      <x:c r="N57" s="112"/>
      <x:c r="O57" s="112"/>
      <x:c r="P57" s="112"/>
      <x:c r="Q57" s="112"/>
      <x:c r="R57" s="162"/>
      <x:c r="S57" s="112">
        <x:v>0</x:v>
      </x:c>
      <x:c r="T57" s="162">
        <x:v>0</x:v>
      </x:c>
      <x:c r="U57" s="112"/>
      <x:c r="V57" s="162"/>
      <x:c r="W57" s="112"/>
      <x:c r="X57" s="112">
        <x:v>7</x:v>
      </x:c>
      <x:c r="Y57" s="112">
        <x:v>1</x:v>
      </x:c>
      <x:c r="Z57" s="112">
        <x:v>2</x:v>
      </x:c>
      <x:c r="AA57" s="112"/>
      <x:c r="AB57" s="112"/>
      <x:c r="AC57" s="112"/>
      <x:c r="AD57" s="112"/>
      <x:c r="AE57" s="112"/>
      <x:c r="AF57" s="112"/>
      <x:c r="AG57" s="112"/>
      <x:c r="AH57" s="112"/>
      <x:c r="AI57" s="112"/>
      <x:c r="AJ57" s="112"/>
      <x:c r="AK57" s="112"/>
      <x:c r="AL57" s="610" t="s">
        <x:v>1483</x:v>
      </x:c>
      <x:c r="AM57" s="112"/>
      <x:c r="AN57" s="162"/>
      <x:c r="AO57" s="112"/>
      <x:c r="AP57" s="112"/>
      <x:c r="AQ57" s="112"/>
      <x:c r="AR57" s="162"/>
      <x:c r="AS57" s="112"/>
      <x:c r="AT57" s="162"/>
      <x:c r="AU57" s="112"/>
      <x:c r="AV57" s="112"/>
      <x:c r="AW57" s="112"/>
      <x:c r="AX57" s="112"/>
      <x:c r="AY57" s="112"/>
      <x:c r="AZ57" s="112"/>
      <x:c r="BA57" s="162"/>
      <x:c r="BB57" s="112"/>
      <x:c r="BC57" s="112"/>
      <x:c r="BD57" s="112"/>
      <x:c r="BE57" s="112">
        <x:v>2</x:v>
      </x:c>
      <x:c r="BF57" s="112">
        <x:v>2</x:v>
      </x:c>
      <x:c r="BG57" s="112"/>
      <x:c r="BH57" s="112"/>
      <x:c r="BI57" s="112"/>
      <x:c r="BJ57" s="162"/>
      <x:c r="BK57" s="112"/>
      <x:c r="BL57" s="162"/>
      <x:c r="BM57" s="112"/>
      <x:c r="BN57" s="162"/>
      <x:c r="BO57" s="112"/>
      <x:c r="BP57" s="162"/>
      <x:c r="BQ57" s="112"/>
      <x:c r="BR57" s="112"/>
      <x:c r="BS57" s="112"/>
      <x:c r="BT57" s="112"/>
      <x:c r="BU57" s="112"/>
      <x:c r="BV57" s="610" t="s">
        <x:v>1483</x:v>
      </x:c>
      <x:c r="BW57" s="112"/>
      <x:c r="BX57" s="112"/>
      <x:c r="BY57" s="162"/>
      <x:c r="BZ57" s="112"/>
      <x:c r="CA57" s="162"/>
      <x:c r="CB57" s="112"/>
      <x:c r="CC57" s="162"/>
      <x:c r="CD57" s="112"/>
      <x:c r="CE57" s="112"/>
      <x:c r="CF57" s="162"/>
      <x:c r="CG57" s="112"/>
      <x:c r="CH57" s="112"/>
      <x:c r="CI57" s="112"/>
      <x:c r="CJ57" s="112"/>
      <x:c r="CK57" s="112"/>
      <x:c r="CL57" s="112"/>
      <x:c r="CM57" s="112"/>
      <x:c r="CN57" s="112"/>
      <x:c r="CO57" s="112"/>
      <x:c r="CP57" s="162"/>
      <x:c r="CQ57" s="112">
        <x:v>1</x:v>
      </x:c>
      <x:c r="CR57" s="162">
        <x:v>48</x:v>
      </x:c>
      <x:c r="CS57" s="112">
        <x:v>2</x:v>
      </x:c>
      <x:c r="CT57" s="112">
        <x:v>1</x:v>
      </x:c>
      <x:c r="CU57" s="112"/>
      <x:c r="CV57" s="112">
        <x:v>1</x:v>
      </x:c>
      <x:c r="CW57" s="112">
        <x:v>1</x:v>
      </x:c>
      <x:c r="CX57" s="112">
        <x:v>4</x:v>
      </x:c>
      <x:c r="CY57" s="610" t="s">
        <x:v>1483</x:v>
      </x:c>
      <x:c r="CZ57" s="597"/>
      <x:c r="DA57" s="162"/>
      <x:c r="DB57" s="597"/>
      <x:c r="DC57" s="598"/>
      <x:c r="DD57" s="597"/>
      <x:c r="DE57" s="598"/>
      <x:c r="DF57" s="597"/>
      <x:c r="DG57" s="911"/>
    </x:row>
    <x:row r="58" spans="1:111" ht="30" customHeight="1">
      <x:c r="A58" s="610" t="s">
        <x:v>1141</x:v>
      </x:c>
      <x:c r="B58" s="112"/>
      <x:c r="C58" s="162"/>
      <x:c r="D58" s="112"/>
      <x:c r="E58" s="162"/>
      <x:c r="F58" s="112"/>
      <x:c r="G58" s="162"/>
      <x:c r="H58" s="112"/>
      <x:c r="I58" s="162"/>
      <x:c r="J58" s="112">
        <x:v>1</x:v>
      </x:c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/>
      <x:c r="V58" s="162"/>
      <x:c r="W58" s="112"/>
      <x:c r="X58" s="112">
        <x:v>3</x:v>
      </x:c>
      <x:c r="Y58" s="112">
        <x:v>2</x:v>
      </x:c>
      <x:c r="Z58" s="112">
        <x:v>2</x:v>
      </x:c>
      <x:c r="AA58" s="112"/>
      <x:c r="AB58" s="112"/>
      <x:c r="AC58" s="112"/>
      <x:c r="AD58" s="112"/>
      <x:c r="AE58" s="112"/>
      <x:c r="AF58" s="112"/>
      <x:c r="AG58" s="112"/>
      <x:c r="AH58" s="112"/>
      <x:c r="AI58" s="112"/>
      <x:c r="AJ58" s="112"/>
      <x:c r="AK58" s="112"/>
      <x:c r="AL58" s="610" t="s">
        <x:v>1141</x:v>
      </x:c>
      <x:c r="AM58" s="112"/>
      <x:c r="AN58" s="162"/>
      <x:c r="AO58" s="112"/>
      <x:c r="AP58" s="112"/>
      <x:c r="AQ58" s="112"/>
      <x:c r="AR58" s="162"/>
      <x:c r="AS58" s="112"/>
      <x:c r="AT58" s="162"/>
      <x:c r="AU58" s="112"/>
      <x:c r="AV58" s="112"/>
      <x:c r="AW58" s="112"/>
      <x:c r="AX58" s="112"/>
      <x:c r="AY58" s="112"/>
      <x:c r="AZ58" s="112"/>
      <x:c r="BA58" s="162"/>
      <x:c r="BB58" s="112"/>
      <x:c r="BC58" s="112"/>
      <x:c r="BD58" s="112"/>
      <x:c r="BE58" s="112">
        <x:v>3</x:v>
      </x:c>
      <x:c r="BF58" s="112">
        <x:v>3</x:v>
      </x:c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610" t="s">
        <x:v>1141</x:v>
      </x:c>
      <x:c r="BW58" s="112"/>
      <x:c r="BX58" s="112"/>
      <x:c r="BY58" s="162"/>
      <x:c r="BZ58" s="112"/>
      <x:c r="CA58" s="162"/>
      <x:c r="CB58" s="112"/>
      <x:c r="CC58" s="162"/>
      <x:c r="CD58" s="112"/>
      <x:c r="CE58" s="112"/>
      <x:c r="CF58" s="162"/>
      <x:c r="CG58" s="112"/>
      <x:c r="CH58" s="112"/>
      <x:c r="CI58" s="112"/>
      <x:c r="CJ58" s="112"/>
      <x:c r="CK58" s="112"/>
      <x:c r="CL58" s="112"/>
      <x:c r="CM58" s="112"/>
      <x:c r="CN58" s="112"/>
      <x:c r="CO58" s="112"/>
      <x:c r="CP58" s="162"/>
      <x:c r="CQ58" s="112">
        <x:v>2</x:v>
      </x:c>
      <x:c r="CR58" s="162">
        <x:v>52</x:v>
      </x:c>
      <x:c r="CS58" s="112"/>
      <x:c r="CT58" s="112">
        <x:v>1</x:v>
      </x:c>
      <x:c r="CU58" s="112"/>
      <x:c r="CV58" s="112"/>
      <x:c r="CW58" s="112">
        <x:v>1</x:v>
      </x:c>
      <x:c r="CX58" s="112">
        <x:v>3</x:v>
      </x:c>
      <x:c r="CY58" s="610" t="s">
        <x:v>1141</x:v>
      </x:c>
      <x:c r="CZ58" s="597"/>
      <x:c r="DA58" s="162"/>
      <x:c r="DB58" s="597"/>
      <x:c r="DC58" s="598"/>
      <x:c r="DD58" s="597"/>
      <x:c r="DE58" s="598"/>
      <x:c r="DF58" s="597"/>
      <x:c r="DG58" s="911"/>
    </x:row>
    <x:row r="59" spans="1:111" ht="30" customHeight="1">
      <x:c r="A59" s="610" t="s">
        <x:v>1189</x:v>
      </x:c>
      <x:c r="B59" s="112"/>
      <x:c r="C59" s="162"/>
      <x:c r="D59" s="112"/>
      <x:c r="E59" s="162"/>
      <x:c r="F59" s="112"/>
      <x:c r="G59" s="162"/>
      <x:c r="H59" s="112"/>
      <x:c r="I59" s="162"/>
      <x:c r="J59" s="112">
        <x:v>1</x:v>
      </x:c>
      <x:c r="K59" s="112"/>
      <x:c r="L59" s="162"/>
      <x:c r="M59" s="112"/>
      <x:c r="N59" s="112"/>
      <x:c r="O59" s="112">
        <x:v>1</x:v>
      </x:c>
      <x:c r="P59" s="112">
        <x:v>2</x:v>
      </x:c>
      <x:c r="Q59" s="112"/>
      <x:c r="R59" s="162"/>
      <x:c r="S59" s="112"/>
      <x:c r="T59" s="162"/>
      <x:c r="U59" s="112"/>
      <x:c r="V59" s="162"/>
      <x:c r="W59" s="112"/>
      <x:c r="X59" s="112">
        <x:v>3</x:v>
      </x:c>
      <x:c r="Y59" s="112"/>
      <x:c r="Z59" s="112"/>
      <x:c r="AA59" s="112"/>
      <x:c r="AB59" s="112"/>
      <x:c r="AC59" s="112"/>
      <x:c r="AD59" s="112"/>
      <x:c r="AE59" s="112"/>
      <x:c r="AF59" s="112"/>
      <x:c r="AG59" s="112"/>
      <x:c r="AH59" s="112"/>
      <x:c r="AI59" s="112"/>
      <x:c r="AJ59" s="112"/>
      <x:c r="AK59" s="112"/>
      <x:c r="AL59" s="610" t="s">
        <x:v>1189</x:v>
      </x:c>
      <x:c r="AM59" s="112"/>
      <x:c r="AN59" s="162"/>
      <x:c r="AO59" s="112"/>
      <x:c r="AP59" s="112"/>
      <x:c r="AQ59" s="112"/>
      <x:c r="AR59" s="162"/>
      <x:c r="AS59" s="112"/>
      <x:c r="AT59" s="162"/>
      <x:c r="AU59" s="112"/>
      <x:c r="AV59" s="112"/>
      <x:c r="AW59" s="112"/>
      <x:c r="AX59" s="112"/>
      <x:c r="AY59" s="112"/>
      <x:c r="AZ59" s="112"/>
      <x:c r="BA59" s="162"/>
      <x:c r="BB59" s="112"/>
      <x:c r="BC59" s="112"/>
      <x:c r="BD59" s="112"/>
      <x:c r="BE59" s="112"/>
      <x:c r="BF59" s="112"/>
      <x:c r="BG59" s="112"/>
      <x:c r="BH59" s="112"/>
      <x:c r="BI59" s="112"/>
      <x:c r="BJ59" s="162"/>
      <x:c r="BK59" s="112"/>
      <x:c r="BL59" s="162"/>
      <x:c r="BM59" s="112"/>
      <x:c r="BN59" s="162"/>
      <x:c r="BO59" s="112"/>
      <x:c r="BP59" s="162"/>
      <x:c r="BQ59" s="112"/>
      <x:c r="BR59" s="112"/>
      <x:c r="BS59" s="112">
        <x:v>1</x:v>
      </x:c>
      <x:c r="BT59" s="112"/>
      <x:c r="BU59" s="112"/>
      <x:c r="BV59" s="610" t="s">
        <x:v>1189</x:v>
      </x:c>
      <x:c r="BW59" s="112"/>
      <x:c r="BX59" s="112"/>
      <x:c r="BY59" s="162"/>
      <x:c r="BZ59" s="112"/>
      <x:c r="CA59" s="162"/>
      <x:c r="CB59" s="112"/>
      <x:c r="CC59" s="162"/>
      <x:c r="CD59" s="112"/>
      <x:c r="CE59" s="112"/>
      <x:c r="CF59" s="162"/>
      <x:c r="CG59" s="112"/>
      <x:c r="CH59" s="112"/>
      <x:c r="CI59" s="112"/>
      <x:c r="CJ59" s="112">
        <x:v>2</x:v>
      </x:c>
      <x:c r="CK59" s="112"/>
      <x:c r="CL59" s="112"/>
      <x:c r="CM59" s="112"/>
      <x:c r="CN59" s="112"/>
      <x:c r="CO59" s="112"/>
      <x:c r="CP59" s="162"/>
      <x:c r="CQ59" s="112">
        <x:v>2</x:v>
      </x:c>
      <x:c r="CR59" s="162">
        <x:v>223.90000000000001</x:v>
      </x:c>
      <x:c r="CS59" s="112">
        <x:v>8</x:v>
      </x:c>
      <x:c r="CT59" s="112">
        <x:v>1</x:v>
      </x:c>
      <x:c r="CU59" s="112"/>
      <x:c r="CV59" s="112">
        <x:v>3</x:v>
      </x:c>
      <x:c r="CW59" s="112"/>
      <x:c r="CX59" s="112"/>
      <x:c r="CY59" s="610" t="s">
        <x:v>1189</x:v>
      </x:c>
      <x:c r="CZ59" s="597">
        <x:v>1</x:v>
      </x:c>
      <x:c r="DA59" s="162"/>
      <x:c r="DB59" s="597"/>
      <x:c r="DC59" s="598"/>
      <x:c r="DD59" s="597"/>
      <x:c r="DE59" s="598"/>
      <x:c r="DF59" s="597"/>
      <x:c r="DG59" s="911"/>
    </x:row>
    <x:row r="60" spans="1:111" ht="30" customHeight="1">
      <x:c r="A60" s="610" t="s">
        <x:v>1426</x:v>
      </x:c>
      <x:c r="B60" s="112"/>
      <x:c r="C60" s="162"/>
      <x:c r="D60" s="112"/>
      <x:c r="E60" s="162"/>
      <x:c r="F60" s="112"/>
      <x:c r="G60" s="162"/>
      <x:c r="H60" s="112"/>
      <x:c r="I60" s="162"/>
      <x:c r="J60" s="112"/>
      <x:c r="K60" s="112">
        <x:v>1</x:v>
      </x:c>
      <x:c r="L60" s="162">
        <x:v>129.90000000000001</x:v>
      </x:c>
      <x:c r="M60" s="112"/>
      <x:c r="N60" s="112"/>
      <x:c r="O60" s="112">
        <x:v>1</x:v>
      </x:c>
      <x:c r="P60" s="112">
        <x:v>1</x:v>
      </x:c>
      <x:c r="Q60" s="112"/>
      <x:c r="R60" s="162"/>
      <x:c r="S60" s="112"/>
      <x:c r="T60" s="162"/>
      <x:c r="U60" s="112"/>
      <x:c r="V60" s="162"/>
      <x:c r="W60" s="112"/>
      <x:c r="X60" s="112">
        <x:v>11</x:v>
      </x:c>
      <x:c r="Y60" s="112">
        <x:v>1</x:v>
      </x:c>
      <x:c r="Z60" s="112">
        <x:v>1</x:v>
      </x:c>
      <x:c r="AA60" s="112"/>
      <x:c r="AB60" s="112"/>
      <x:c r="AC60" s="112"/>
      <x:c r="AD60" s="112"/>
      <x:c r="AE60" s="112"/>
      <x:c r="AF60" s="112"/>
      <x:c r="AG60" s="112"/>
      <x:c r="AH60" s="112"/>
      <x:c r="AI60" s="112"/>
      <x:c r="AJ60" s="112"/>
      <x:c r="AK60" s="112"/>
      <x:c r="AL60" s="610" t="s">
        <x:v>1426</x:v>
      </x:c>
      <x:c r="AM60" s="112"/>
      <x:c r="AN60" s="162"/>
      <x:c r="AO60" s="112"/>
      <x:c r="AP60" s="112"/>
      <x:c r="AQ60" s="112"/>
      <x:c r="AR60" s="162"/>
      <x:c r="AS60" s="112"/>
      <x:c r="AT60" s="162"/>
      <x:c r="AU60" s="112"/>
      <x:c r="AV60" s="112"/>
      <x:c r="AW60" s="112"/>
      <x:c r="AX60" s="112"/>
      <x:c r="AY60" s="112"/>
      <x:c r="AZ60" s="112"/>
      <x:c r="BA60" s="162"/>
      <x:c r="BB60" s="112"/>
      <x:c r="BC60" s="112"/>
      <x:c r="BD60" s="112"/>
      <x:c r="BE60" s="112"/>
      <x:c r="BF60" s="112"/>
      <x:c r="BG60" s="112"/>
      <x:c r="BH60" s="112"/>
      <x:c r="BI60" s="112"/>
      <x:c r="BJ60" s="162"/>
      <x:c r="BK60" s="112"/>
      <x:c r="BL60" s="162"/>
      <x:c r="BM60" s="112"/>
      <x:c r="BN60" s="162"/>
      <x:c r="BO60" s="112"/>
      <x:c r="BP60" s="162"/>
      <x:c r="BQ60" s="112"/>
      <x:c r="BR60" s="112"/>
      <x:c r="BS60" s="112"/>
      <x:c r="BT60" s="112"/>
      <x:c r="BU60" s="112"/>
      <x:c r="BV60" s="610" t="s">
        <x:v>1426</x:v>
      </x:c>
      <x:c r="BW60" s="112"/>
      <x:c r="BX60" s="112"/>
      <x:c r="BY60" s="162"/>
      <x:c r="BZ60" s="112"/>
      <x:c r="CA60" s="162"/>
      <x:c r="CB60" s="112"/>
      <x:c r="CC60" s="162"/>
      <x:c r="CD60" s="112"/>
      <x:c r="CE60" s="112"/>
      <x:c r="CF60" s="162"/>
      <x:c r="CG60" s="112"/>
      <x:c r="CH60" s="112"/>
      <x:c r="CI60" s="112"/>
      <x:c r="CJ60" s="112"/>
      <x:c r="CK60" s="112"/>
      <x:c r="CL60" s="112"/>
      <x:c r="CM60" s="112"/>
      <x:c r="CN60" s="112"/>
      <x:c r="CO60" s="112"/>
      <x:c r="CP60" s="162"/>
      <x:c r="CQ60" s="112"/>
      <x:c r="CR60" s="162"/>
      <x:c r="CS60" s="112">
        <x:v>8</x:v>
      </x:c>
      <x:c r="CT60" s="112">
        <x:v>1</x:v>
      </x:c>
      <x:c r="CU60" s="112">
        <x:v>1</x:v>
      </x:c>
      <x:c r="CV60" s="112">
        <x:v>1</x:v>
      </x:c>
      <x:c r="CW60" s="112"/>
      <x:c r="CX60" s="112"/>
      <x:c r="CY60" s="610" t="s">
        <x:v>1426</x:v>
      </x:c>
      <x:c r="CZ60" s="597"/>
      <x:c r="DA60" s="162"/>
      <x:c r="DB60" s="597"/>
      <x:c r="DC60" s="598"/>
      <x:c r="DD60" s="597"/>
      <x:c r="DE60" s="598"/>
      <x:c r="DF60" s="597"/>
      <x:c r="DG60" s="911"/>
    </x:row>
    <x:row r="61" spans="1:111" ht="30" customHeight="1">
      <x:c r="A61" s="610" t="s">
        <x:v>1417</x:v>
      </x:c>
      <x:c r="B61" s="112"/>
      <x:c r="C61" s="162"/>
      <x:c r="D61" s="112"/>
      <x:c r="E61" s="162"/>
      <x:c r="F61" s="112"/>
      <x:c r="G61" s="162"/>
      <x:c r="H61" s="112"/>
      <x:c r="I61" s="162"/>
      <x:c r="J61" s="112"/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/>
      <x:c r="V61" s="162"/>
      <x:c r="W61" s="112"/>
      <x:c r="X61" s="112">
        <x:v>8</x:v>
      </x:c>
      <x:c r="Y61" s="112">
        <x:v>2</x:v>
      </x:c>
      <x:c r="Z61" s="112">
        <x:v>2</x:v>
      </x:c>
      <x:c r="AA61" s="112"/>
      <x:c r="AB61" s="112"/>
      <x:c r="AC61" s="112"/>
      <x:c r="AD61" s="112"/>
      <x:c r="AE61" s="112"/>
      <x:c r="AF61" s="112"/>
      <x:c r="AG61" s="112"/>
      <x:c r="AH61" s="112"/>
      <x:c r="AI61" s="112"/>
      <x:c r="AJ61" s="112"/>
      <x:c r="AK61" s="112"/>
      <x:c r="AL61" s="610" t="s">
        <x:v>1417</x:v>
      </x:c>
      <x:c r="AM61" s="112"/>
      <x:c r="AN61" s="162"/>
      <x:c r="AO61" s="112"/>
      <x:c r="AP61" s="112"/>
      <x:c r="AQ61" s="112"/>
      <x:c r="AR61" s="162"/>
      <x:c r="AS61" s="112"/>
      <x:c r="AT61" s="162"/>
      <x:c r="AU61" s="112"/>
      <x:c r="AV61" s="112"/>
      <x:c r="AW61" s="112"/>
      <x:c r="AX61" s="112"/>
      <x:c r="AY61" s="112"/>
      <x:c r="AZ61" s="112"/>
      <x:c r="BA61" s="162"/>
      <x:c r="BB61" s="112"/>
      <x:c r="BC61" s="112"/>
      <x:c r="BD61" s="112"/>
      <x:c r="BE61" s="112"/>
      <x:c r="BF61" s="112"/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610" t="s">
        <x:v>1417</x:v>
      </x:c>
      <x:c r="BW61" s="112"/>
      <x:c r="BX61" s="112"/>
      <x:c r="BY61" s="162"/>
      <x:c r="BZ61" s="112"/>
      <x:c r="CA61" s="162"/>
      <x:c r="CB61" s="112"/>
      <x:c r="CC61" s="162"/>
      <x:c r="CD61" s="112"/>
      <x:c r="CE61" s="112"/>
      <x:c r="CF61" s="162"/>
      <x:c r="CG61" s="112"/>
      <x:c r="CH61" s="112"/>
      <x:c r="CI61" s="112"/>
      <x:c r="CJ61" s="112"/>
      <x:c r="CK61" s="112"/>
      <x:c r="CL61" s="112"/>
      <x:c r="CM61" s="112"/>
      <x:c r="CN61" s="112"/>
      <x:c r="CO61" s="112"/>
      <x:c r="CP61" s="162"/>
      <x:c r="CQ61" s="112"/>
      <x:c r="CR61" s="162"/>
      <x:c r="CS61" s="112">
        <x:v>6</x:v>
      </x:c>
      <x:c r="CT61" s="112">
        <x:v>2</x:v>
      </x:c>
      <x:c r="CU61" s="112"/>
      <x:c r="CV61" s="112">
        <x:v>1</x:v>
      </x:c>
      <x:c r="CW61" s="112"/>
      <x:c r="CX61" s="112"/>
      <x:c r="CY61" s="610" t="s">
        <x:v>1417</x:v>
      </x:c>
      <x:c r="CZ61" s="597"/>
      <x:c r="DA61" s="162"/>
      <x:c r="DB61" s="597"/>
      <x:c r="DC61" s="598"/>
      <x:c r="DD61" s="597"/>
      <x:c r="DE61" s="598"/>
      <x:c r="DF61" s="597"/>
      <x:c r="DG61" s="911"/>
    </x:row>
    <x:row r="62" spans="1:111" ht="30" customHeight="1">
      <x:c r="A62" s="610" t="s">
        <x:v>1163</x:v>
      </x:c>
      <x:c r="B62" s="112"/>
      <x:c r="C62" s="162"/>
      <x:c r="D62" s="112"/>
      <x:c r="E62" s="162"/>
      <x:c r="F62" s="112"/>
      <x:c r="G62" s="162"/>
      <x:c r="H62" s="112"/>
      <x:c r="I62" s="162"/>
      <x:c r="J62" s="112">
        <x:v>1</x:v>
      </x:c>
      <x:c r="K62" s="112"/>
      <x:c r="L62" s="162"/>
      <x:c r="M62" s="112"/>
      <x:c r="N62" s="112"/>
      <x:c r="O62" s="112"/>
      <x:c r="P62" s="112"/>
      <x:c r="Q62" s="112"/>
      <x:c r="R62" s="162"/>
      <x:c r="S62" s="112"/>
      <x:c r="T62" s="162"/>
      <x:c r="U62" s="112"/>
      <x:c r="V62" s="162"/>
      <x:c r="W62" s="112"/>
      <x:c r="X62" s="112">
        <x:v>4</x:v>
      </x:c>
      <x:c r="Y62" s="112"/>
      <x:c r="Z62" s="112"/>
      <x:c r="AA62" s="112"/>
      <x:c r="AB62" s="112"/>
      <x:c r="AC62" s="112"/>
      <x:c r="AD62" s="112"/>
      <x:c r="AE62" s="112"/>
      <x:c r="AF62" s="112"/>
      <x:c r="AG62" s="112"/>
      <x:c r="AH62" s="112"/>
      <x:c r="AI62" s="112"/>
      <x:c r="AJ62" s="112"/>
      <x:c r="AK62" s="112"/>
      <x:c r="AL62" s="610" t="s">
        <x:v>1163</x:v>
      </x:c>
      <x:c r="AM62" s="112"/>
      <x:c r="AN62" s="162"/>
      <x:c r="AO62" s="112"/>
      <x:c r="AP62" s="112"/>
      <x:c r="AQ62" s="112"/>
      <x:c r="AR62" s="162"/>
      <x:c r="AS62" s="112"/>
      <x:c r="AT62" s="162"/>
      <x:c r="AU62" s="112"/>
      <x:c r="AV62" s="112"/>
      <x:c r="AW62" s="112"/>
      <x:c r="AX62" s="112"/>
      <x:c r="AY62" s="112"/>
      <x:c r="AZ62" s="112"/>
      <x:c r="BA62" s="162"/>
      <x:c r="BB62" s="112"/>
      <x:c r="BC62" s="112"/>
      <x:c r="BD62" s="112"/>
      <x:c r="BE62" s="112">
        <x:v>2</x:v>
      </x:c>
      <x:c r="BF62" s="112">
        <x:v>2</x:v>
      </x:c>
      <x:c r="BG62" s="112"/>
      <x:c r="BH62" s="112"/>
      <x:c r="BI62" s="112"/>
      <x:c r="BJ62" s="162"/>
      <x:c r="BK62" s="112"/>
      <x:c r="BL62" s="162"/>
      <x:c r="BM62" s="112"/>
      <x:c r="BN62" s="162"/>
      <x:c r="BO62" s="112"/>
      <x:c r="BP62" s="162"/>
      <x:c r="BQ62" s="112"/>
      <x:c r="BR62" s="112"/>
      <x:c r="BS62" s="112"/>
      <x:c r="BT62" s="112"/>
      <x:c r="BU62" s="112"/>
      <x:c r="BV62" s="610" t="s">
        <x:v>1163</x:v>
      </x:c>
      <x:c r="BW62" s="112"/>
      <x:c r="BX62" s="112"/>
      <x:c r="BY62" s="162"/>
      <x:c r="BZ62" s="112"/>
      <x:c r="CA62" s="162"/>
      <x:c r="CB62" s="112"/>
      <x:c r="CC62" s="162"/>
      <x:c r="CD62" s="112"/>
      <x:c r="CE62" s="112"/>
      <x:c r="CF62" s="162"/>
      <x:c r="CG62" s="112"/>
      <x:c r="CH62" s="112"/>
      <x:c r="CI62" s="112"/>
      <x:c r="CJ62" s="112">
        <x:v>1</x:v>
      </x:c>
      <x:c r="CK62" s="112"/>
      <x:c r="CL62" s="112"/>
      <x:c r="CM62" s="112"/>
      <x:c r="CN62" s="112"/>
      <x:c r="CO62" s="112"/>
      <x:c r="CP62" s="162"/>
      <x:c r="CQ62" s="112"/>
      <x:c r="CR62" s="162"/>
      <x:c r="CS62" s="112">
        <x:v>3</x:v>
      </x:c>
      <x:c r="CT62" s="112">
        <x:v>2</x:v>
      </x:c>
      <x:c r="CU62" s="112">
        <x:v>1</x:v>
      </x:c>
      <x:c r="CV62" s="112"/>
      <x:c r="CW62" s="112"/>
      <x:c r="CX62" s="112"/>
      <x:c r="CY62" s="610" t="s">
        <x:v>1163</x:v>
      </x:c>
      <x:c r="CZ62" s="597"/>
      <x:c r="DA62" s="162"/>
      <x:c r="DB62" s="597"/>
      <x:c r="DC62" s="598"/>
      <x:c r="DD62" s="597"/>
      <x:c r="DE62" s="598"/>
      <x:c r="DF62" s="597"/>
      <x:c r="DG62" s="911"/>
    </x:row>
    <x:row r="63" spans="1:111" ht="30" customHeight="1">
      <x:c r="A63" s="374" t="s">
        <x:v>893</x:v>
      </x:c>
      <x:c r="B63" s="70">
        <x:f t="shared" ref="B63:AK64" si="40">B64</x:f>
        <x:v>0</x:v>
      </x:c>
      <x:c r="C63" s="73">
        <x:f t="shared" si="40"/>
        <x:v>0</x:v>
      </x:c>
      <x:c r="D63" s="70">
        <x:f t="shared" si="40"/>
        <x:v>0</x:v>
      </x:c>
      <x:c r="E63" s="73">
        <x:f t="shared" si="40"/>
        <x:v>0</x:v>
      </x:c>
      <x:c r="F63" s="70">
        <x:f t="shared" si="40"/>
        <x:v>0</x:v>
      </x:c>
      <x:c r="G63" s="73">
        <x:f t="shared" si="40"/>
        <x:v>0</x:v>
      </x:c>
      <x:c r="H63" s="70">
        <x:f t="shared" si="40"/>
        <x:v>0</x:v>
      </x:c>
      <x:c r="I63" s="73">
        <x:f t="shared" si="40"/>
        <x:v>0</x:v>
      </x:c>
      <x:c r="J63" s="70">
        <x:f t="shared" si="40"/>
        <x:v>1</x:v>
      </x:c>
      <x:c r="K63" s="70">
        <x:f t="shared" si="40"/>
        <x:v>0</x:v>
      </x:c>
      <x:c r="L63" s="73">
        <x:f t="shared" si="40"/>
        <x:v>0</x:v>
      </x:c>
      <x:c r="M63" s="70">
        <x:f t="shared" si="40"/>
        <x:v>0</x:v>
      </x:c>
      <x:c r="N63" s="70">
        <x:f t="shared" si="40"/>
        <x:v>0</x:v>
      </x:c>
      <x:c r="O63" s="70">
        <x:f t="shared" si="40"/>
        <x:v>0</x:v>
      </x:c>
      <x:c r="P63" s="70">
        <x:f t="shared" si="40"/>
        <x:v>0</x:v>
      </x:c>
      <x:c r="Q63" s="70">
        <x:f t="shared" si="40"/>
        <x:v>0</x:v>
      </x:c>
      <x:c r="R63" s="73">
        <x:f t="shared" si="40"/>
        <x:v>0</x:v>
      </x:c>
      <x:c r="S63" s="70">
        <x:f t="shared" si="40"/>
        <x:v>1</x:v>
      </x:c>
      <x:c r="T63" s="73">
        <x:f t="shared" si="40"/>
        <x:v>20</x:v>
      </x:c>
      <x:c r="U63" s="70">
        <x:f t="shared" si="40"/>
        <x:v>0</x:v>
      </x:c>
      <x:c r="V63" s="73">
        <x:f t="shared" si="40"/>
        <x:v>0</x:v>
      </x:c>
      <x:c r="W63" s="70">
        <x:f t="shared" si="40"/>
        <x:v>0</x:v>
      </x:c>
      <x:c r="X63" s="70">
        <x:f t="shared" si="40"/>
        <x:v>16</x:v>
      </x:c>
      <x:c r="Y63" s="70">
        <x:f t="shared" si="40"/>
        <x:v>0</x:v>
      </x:c>
      <x:c r="Z63" s="70">
        <x:f t="shared" si="40"/>
        <x:v>0</x:v>
      </x:c>
      <x:c r="AA63" s="70">
        <x:f t="shared" si="40"/>
        <x:v>0</x:v>
      </x:c>
      <x:c r="AB63" s="70">
        <x:f t="shared" si="40"/>
        <x:v>0</x:v>
      </x:c>
      <x:c r="AC63" s="70">
        <x:f t="shared" si="40"/>
        <x:v>0</x:v>
      </x:c>
      <x:c r="AD63" s="70">
        <x:f t="shared" si="40"/>
        <x:v>0</x:v>
      </x:c>
      <x:c r="AE63" s="70">
        <x:f t="shared" si="40"/>
        <x:v>0</x:v>
      </x:c>
      <x:c r="AF63" s="70">
        <x:f t="shared" si="40"/>
        <x:v>0</x:v>
      </x:c>
      <x:c r="AG63" s="70">
        <x:f t="shared" si="40"/>
        <x:v>0</x:v>
      </x:c>
      <x:c r="AH63" s="70">
        <x:f t="shared" si="40"/>
        <x:v>0</x:v>
      </x:c>
      <x:c r="AI63" s="70">
        <x:f t="shared" si="40"/>
        <x:v>0</x:v>
      </x:c>
      <x:c r="AJ63" s="70">
        <x:f t="shared" si="40"/>
        <x:v>0</x:v>
      </x:c>
      <x:c r="AK63" s="70">
        <x:f t="shared" si="40"/>
        <x:v>0</x:v>
      </x:c>
      <x:c r="AL63" s="374" t="s">
        <x:v>893</x:v>
      </x:c>
      <x:c r="AM63" s="70">
        <x:f t="shared" ref="AM63:BU64" si="41">AM64</x:f>
        <x:v>0</x:v>
      </x:c>
      <x:c r="AN63" s="73">
        <x:f t="shared" si="41"/>
        <x:v>0</x:v>
      </x:c>
      <x:c r="AO63" s="70">
        <x:f t="shared" si="41"/>
        <x:v>0</x:v>
      </x:c>
      <x:c r="AP63" s="70">
        <x:f t="shared" si="41"/>
        <x:v>0</x:v>
      </x:c>
      <x:c r="AQ63" s="70">
        <x:f t="shared" si="41"/>
        <x:v>0</x:v>
      </x:c>
      <x:c r="AR63" s="73">
        <x:f t="shared" si="41"/>
        <x:v>0</x:v>
      </x:c>
      <x:c r="AS63" s="70">
        <x:f t="shared" si="41"/>
        <x:v>0</x:v>
      </x:c>
      <x:c r="AT63" s="73">
        <x:f t="shared" si="41"/>
        <x:v>0</x:v>
      </x:c>
      <x:c r="AU63" s="70">
        <x:f t="shared" si="41"/>
        <x:v>0</x:v>
      </x:c>
      <x:c r="AV63" s="70">
        <x:f t="shared" si="41"/>
        <x:v>0</x:v>
      </x:c>
      <x:c r="AW63" s="70">
        <x:f t="shared" si="41"/>
        <x:v>0</x:v>
      </x:c>
      <x:c r="AX63" s="70">
        <x:f t="shared" si="41"/>
        <x:v>0</x:v>
      </x:c>
      <x:c r="AY63" s="70">
        <x:f t="shared" si="41"/>
        <x:v>0</x:v>
      </x:c>
      <x:c r="AZ63" s="70">
        <x:f t="shared" si="41"/>
        <x:v>0</x:v>
      </x:c>
      <x:c r="BA63" s="73">
        <x:f t="shared" si="41"/>
        <x:v>0</x:v>
      </x:c>
      <x:c r="BB63" s="70">
        <x:f t="shared" si="41"/>
        <x:v>0</x:v>
      </x:c>
      <x:c r="BC63" s="70">
        <x:f t="shared" si="41"/>
        <x:v>0</x:v>
      </x:c>
      <x:c r="BD63" s="70">
        <x:f t="shared" si="41"/>
        <x:v>0</x:v>
      </x:c>
      <x:c r="BE63" s="70">
        <x:f t="shared" si="41"/>
        <x:v>3</x:v>
      </x:c>
      <x:c r="BF63" s="70">
        <x:f t="shared" si="41"/>
        <x:v>3</x:v>
      </x:c>
      <x:c r="BG63" s="70">
        <x:f t="shared" si="41"/>
        <x:v>1</x:v>
      </x:c>
      <x:c r="BH63" s="70">
        <x:f t="shared" si="41"/>
        <x:v>2</x:v>
      </x:c>
      <x:c r="BI63" s="70">
        <x:f t="shared" si="41"/>
        <x:v>0</x:v>
      </x:c>
      <x:c r="BJ63" s="73">
        <x:f t="shared" si="41"/>
        <x:v>0</x:v>
      </x:c>
      <x:c r="BK63" s="70">
        <x:f t="shared" si="41"/>
        <x:v>0</x:v>
      </x:c>
      <x:c r="BL63" s="73">
        <x:f t="shared" si="41"/>
        <x:v>0</x:v>
      </x:c>
      <x:c r="BM63" s="70">
        <x:f t="shared" si="41"/>
        <x:v>0</x:v>
      </x:c>
      <x:c r="BN63" s="73">
        <x:f t="shared" si="41"/>
        <x:v>0</x:v>
      </x:c>
      <x:c r="BO63" s="70">
        <x:f t="shared" si="41"/>
        <x:v>0</x:v>
      </x:c>
      <x:c r="BP63" s="73">
        <x:f t="shared" si="41"/>
        <x:v>0</x:v>
      </x:c>
      <x:c r="BQ63" s="70">
        <x:f t="shared" si="41"/>
        <x:v>0</x:v>
      </x:c>
      <x:c r="BR63" s="70">
        <x:f t="shared" si="41"/>
        <x:v>0</x:v>
      </x:c>
      <x:c r="BS63" s="70">
        <x:f t="shared" si="41"/>
        <x:v>0</x:v>
      </x:c>
      <x:c r="BT63" s="70">
        <x:f t="shared" si="41"/>
        <x:v>0</x:v>
      </x:c>
      <x:c r="BU63" s="70">
        <x:f t="shared" si="41"/>
        <x:v>0</x:v>
      </x:c>
      <x:c r="BV63" s="374" t="s">
        <x:v>893</x:v>
      </x:c>
      <x:c r="BW63" s="70">
        <x:f t="shared" ref="BW63:CX64" si="42">BW64</x:f>
        <x:v>0</x:v>
      </x:c>
      <x:c r="BX63" s="70">
        <x:f t="shared" si="42"/>
        <x:v>0</x:v>
      </x:c>
      <x:c r="BY63" s="73">
        <x:f t="shared" si="42"/>
        <x:v>0</x:v>
      </x:c>
      <x:c r="BZ63" s="70">
        <x:f t="shared" si="42"/>
        <x:v>0</x:v>
      </x:c>
      <x:c r="CA63" s="73">
        <x:f t="shared" si="42"/>
        <x:v>0</x:v>
      </x:c>
      <x:c r="CB63" s="70">
        <x:f t="shared" si="42"/>
        <x:v>0</x:v>
      </x:c>
      <x:c r="CC63" s="73">
        <x:f t="shared" si="42"/>
        <x:v>0</x:v>
      </x:c>
      <x:c r="CD63" s="70">
        <x:f t="shared" si="42"/>
        <x:v>0</x:v>
      </x:c>
      <x:c r="CE63" s="70">
        <x:f t="shared" si="42"/>
        <x:v>0</x:v>
      </x:c>
      <x:c r="CF63" s="73">
        <x:f t="shared" si="42"/>
        <x:v>0</x:v>
      </x:c>
      <x:c r="CG63" s="70">
        <x:f t="shared" si="42"/>
        <x:v>0</x:v>
      </x:c>
      <x:c r="CH63" s="70">
        <x:f t="shared" si="42"/>
        <x:v>0</x:v>
      </x:c>
      <x:c r="CI63" s="70">
        <x:f t="shared" si="42"/>
        <x:v>0</x:v>
      </x:c>
      <x:c r="CJ63" s="70">
        <x:f t="shared" si="42"/>
        <x:v>0</x:v>
      </x:c>
      <x:c r="CK63" s="70">
        <x:f t="shared" si="42"/>
        <x:v>0</x:v>
      </x:c>
      <x:c r="CL63" s="70">
        <x:f t="shared" si="42"/>
        <x:v>0</x:v>
      </x:c>
      <x:c r="CM63" s="70">
        <x:f t="shared" si="42"/>
        <x:v>0</x:v>
      </x:c>
      <x:c r="CN63" s="70">
        <x:f t="shared" si="42"/>
        <x:v>0</x:v>
      </x:c>
      <x:c r="CO63" s="70">
        <x:f t="shared" si="42"/>
        <x:v>0</x:v>
      </x:c>
      <x:c r="CP63" s="73">
        <x:f t="shared" si="42"/>
        <x:v>0</x:v>
      </x:c>
      <x:c r="CQ63" s="70">
        <x:f t="shared" si="42"/>
        <x:v>1</x:v>
      </x:c>
      <x:c r="CR63" s="73">
        <x:f t="shared" si="42"/>
        <x:v>106</x:v>
      </x:c>
      <x:c r="CS63" s="70">
        <x:f t="shared" si="42"/>
        <x:v>2</x:v>
      </x:c>
      <x:c r="CT63" s="70">
        <x:f t="shared" si="42"/>
        <x:v>0</x:v>
      </x:c>
      <x:c r="CU63" s="70">
        <x:f t="shared" si="42"/>
        <x:v>1</x:v>
      </x:c>
      <x:c r="CV63" s="70">
        <x:f t="shared" si="42"/>
        <x:v>2</x:v>
      </x:c>
      <x:c r="CW63" s="70">
        <x:f t="shared" si="42"/>
        <x:v>1</x:v>
      </x:c>
      <x:c r="CX63" s="70">
        <x:f t="shared" si="42"/>
        <x:v>2</x:v>
      </x:c>
      <x:c r="CY63" s="374" t="s">
        <x:v>893</x:v>
      </x:c>
      <x:c r="CZ63" s="70">
        <x:f t="shared" ref="CZ63:DG64" si="43">CZ64</x:f>
        <x:v>0</x:v>
      </x:c>
      <x:c r="DA63" s="73">
        <x:f t="shared" si="43"/>
        <x:v>0</x:v>
      </x:c>
      <x:c r="DB63" s="70">
        <x:f t="shared" si="43"/>
        <x:v>0</x:v>
      </x:c>
      <x:c r="DC63" s="73">
        <x:f t="shared" si="43"/>
        <x:v>0</x:v>
      </x:c>
      <x:c r="DD63" s="70">
        <x:f t="shared" si="43"/>
        <x:v>0</x:v>
      </x:c>
      <x:c r="DE63" s="73">
        <x:f t="shared" si="43"/>
        <x:v>0</x:v>
      </x:c>
      <x:c r="DF63" s="70">
        <x:f t="shared" si="43"/>
        <x:v>0</x:v>
      </x:c>
      <x:c r="DG63" s="104">
        <x:f t="shared" si="43"/>
        <x:v>0</x:v>
      </x:c>
    </x:row>
    <x:row r="64" spans="1:111" ht="30" customHeight="1">
      <x:c r="A64" s="374" t="s">
        <x:v>1342</x:v>
      </x:c>
      <x:c r="B64" s="70">
        <x:f t="shared" si="40"/>
        <x:v>0</x:v>
      </x:c>
      <x:c r="C64" s="73">
        <x:f t="shared" si="40"/>
        <x:v>0</x:v>
      </x:c>
      <x:c r="D64" s="70">
        <x:f t="shared" si="40"/>
        <x:v>0</x:v>
      </x:c>
      <x:c r="E64" s="73">
        <x:f t="shared" si="40"/>
        <x:v>0</x:v>
      </x:c>
      <x:c r="F64" s="70">
        <x:f t="shared" si="40"/>
        <x:v>0</x:v>
      </x:c>
      <x:c r="G64" s="73">
        <x:f t="shared" si="40"/>
        <x:v>0</x:v>
      </x:c>
      <x:c r="H64" s="70">
        <x:f t="shared" si="40"/>
        <x:v>0</x:v>
      </x:c>
      <x:c r="I64" s="73">
        <x:f t="shared" si="40"/>
        <x:v>0</x:v>
      </x:c>
      <x:c r="J64" s="70">
        <x:f t="shared" si="40"/>
        <x:v>1</x:v>
      </x:c>
      <x:c r="K64" s="70">
        <x:f t="shared" si="40"/>
        <x:v>0</x:v>
      </x:c>
      <x:c r="L64" s="73">
        <x:f t="shared" si="40"/>
        <x:v>0</x:v>
      </x:c>
      <x:c r="M64" s="70">
        <x:f t="shared" si="40"/>
        <x:v>0</x:v>
      </x:c>
      <x:c r="N64" s="70">
        <x:f t="shared" si="40"/>
        <x:v>0</x:v>
      </x:c>
      <x:c r="O64" s="70">
        <x:f t="shared" si="40"/>
        <x:v>0</x:v>
      </x:c>
      <x:c r="P64" s="70">
        <x:f t="shared" si="40"/>
        <x:v>0</x:v>
      </x:c>
      <x:c r="Q64" s="70">
        <x:f t="shared" si="40"/>
        <x:v>0</x:v>
      </x:c>
      <x:c r="R64" s="73">
        <x:f t="shared" si="40"/>
        <x:v>0</x:v>
      </x:c>
      <x:c r="S64" s="70">
        <x:f t="shared" si="40"/>
        <x:v>1</x:v>
      </x:c>
      <x:c r="T64" s="73">
        <x:f t="shared" si="40"/>
        <x:v>20</x:v>
      </x:c>
      <x:c r="U64" s="70">
        <x:f t="shared" si="40"/>
        <x:v>0</x:v>
      </x:c>
      <x:c r="V64" s="73">
        <x:f t="shared" si="40"/>
        <x:v>0</x:v>
      </x:c>
      <x:c r="W64" s="70">
        <x:f t="shared" si="40"/>
        <x:v>0</x:v>
      </x:c>
      <x:c r="X64" s="70">
        <x:f t="shared" si="40"/>
        <x:v>16</x:v>
      </x:c>
      <x:c r="Y64" s="70">
        <x:f t="shared" si="40"/>
        <x:v>0</x:v>
      </x:c>
      <x:c r="Z64" s="70">
        <x:f t="shared" si="40"/>
        <x:v>0</x:v>
      </x:c>
      <x:c r="AA64" s="70">
        <x:f t="shared" si="40"/>
        <x:v>0</x:v>
      </x:c>
      <x:c r="AB64" s="70">
        <x:f t="shared" si="40"/>
        <x:v>0</x:v>
      </x:c>
      <x:c r="AC64" s="70">
        <x:f t="shared" si="40"/>
        <x:v>0</x:v>
      </x:c>
      <x:c r="AD64" s="70">
        <x:f t="shared" si="40"/>
        <x:v>0</x:v>
      </x:c>
      <x:c r="AE64" s="70">
        <x:f t="shared" si="40"/>
        <x:v>0</x:v>
      </x:c>
      <x:c r="AF64" s="70">
        <x:f t="shared" si="40"/>
        <x:v>0</x:v>
      </x:c>
      <x:c r="AG64" s="70">
        <x:f t="shared" si="40"/>
        <x:v>0</x:v>
      </x:c>
      <x:c r="AH64" s="70">
        <x:f t="shared" si="40"/>
        <x:v>0</x:v>
      </x:c>
      <x:c r="AI64" s="70">
        <x:f t="shared" si="40"/>
        <x:v>0</x:v>
      </x:c>
      <x:c r="AJ64" s="70">
        <x:f t="shared" si="40"/>
        <x:v>0</x:v>
      </x:c>
      <x:c r="AK64" s="70">
        <x:f t="shared" si="40"/>
        <x:v>0</x:v>
      </x:c>
      <x:c r="AL64" s="374" t="s">
        <x:v>1342</x:v>
      </x:c>
      <x:c r="AM64" s="70">
        <x:f t="shared" si="41"/>
        <x:v>0</x:v>
      </x:c>
      <x:c r="AN64" s="73">
        <x:f t="shared" si="41"/>
        <x:v>0</x:v>
      </x:c>
      <x:c r="AO64" s="70">
        <x:f t="shared" si="41"/>
        <x:v>0</x:v>
      </x:c>
      <x:c r="AP64" s="70">
        <x:f t="shared" si="41"/>
        <x:v>0</x:v>
      </x:c>
      <x:c r="AQ64" s="70">
        <x:f t="shared" si="41"/>
        <x:v>0</x:v>
      </x:c>
      <x:c r="AR64" s="73">
        <x:f t="shared" si="41"/>
        <x:v>0</x:v>
      </x:c>
      <x:c r="AS64" s="70">
        <x:f t="shared" si="41"/>
        <x:v>0</x:v>
      </x:c>
      <x:c r="AT64" s="73">
        <x:f t="shared" si="41"/>
        <x:v>0</x:v>
      </x:c>
      <x:c r="AU64" s="70">
        <x:f t="shared" si="41"/>
        <x:v>0</x:v>
      </x:c>
      <x:c r="AV64" s="70">
        <x:f t="shared" si="41"/>
        <x:v>0</x:v>
      </x:c>
      <x:c r="AW64" s="70">
        <x:f t="shared" si="41"/>
        <x:v>0</x:v>
      </x:c>
      <x:c r="AX64" s="70">
        <x:f t="shared" si="41"/>
        <x:v>0</x:v>
      </x:c>
      <x:c r="AY64" s="70">
        <x:f t="shared" si="41"/>
        <x:v>0</x:v>
      </x:c>
      <x:c r="AZ64" s="70">
        <x:f t="shared" si="41"/>
        <x:v>0</x:v>
      </x:c>
      <x:c r="BA64" s="73">
        <x:f t="shared" si="41"/>
        <x:v>0</x:v>
      </x:c>
      <x:c r="BB64" s="70">
        <x:f t="shared" si="41"/>
        <x:v>0</x:v>
      </x:c>
      <x:c r="BC64" s="70">
        <x:f t="shared" si="41"/>
        <x:v>0</x:v>
      </x:c>
      <x:c r="BD64" s="70">
        <x:f t="shared" si="41"/>
        <x:v>0</x:v>
      </x:c>
      <x:c r="BE64" s="70">
        <x:f t="shared" si="41"/>
        <x:v>3</x:v>
      </x:c>
      <x:c r="BF64" s="70">
        <x:f t="shared" si="41"/>
        <x:v>3</x:v>
      </x:c>
      <x:c r="BG64" s="70">
        <x:f t="shared" si="41"/>
        <x:v>1</x:v>
      </x:c>
      <x:c r="BH64" s="70">
        <x:f t="shared" si="41"/>
        <x:v>2</x:v>
      </x:c>
      <x:c r="BI64" s="70">
        <x:f t="shared" si="41"/>
        <x:v>0</x:v>
      </x:c>
      <x:c r="BJ64" s="73">
        <x:f t="shared" si="41"/>
        <x:v>0</x:v>
      </x:c>
      <x:c r="BK64" s="70">
        <x:f t="shared" si="41"/>
        <x:v>0</x:v>
      </x:c>
      <x:c r="BL64" s="73">
        <x:f t="shared" si="41"/>
        <x:v>0</x:v>
      </x:c>
      <x:c r="BM64" s="70">
        <x:f t="shared" si="41"/>
        <x:v>0</x:v>
      </x:c>
      <x:c r="BN64" s="73">
        <x:f t="shared" si="41"/>
        <x:v>0</x:v>
      </x:c>
      <x:c r="BO64" s="70">
        <x:f t="shared" si="41"/>
        <x:v>0</x:v>
      </x:c>
      <x:c r="BP64" s="73">
        <x:f t="shared" si="41"/>
        <x:v>0</x:v>
      </x:c>
      <x:c r="BQ64" s="70">
        <x:f t="shared" si="41"/>
        <x:v>0</x:v>
      </x:c>
      <x:c r="BR64" s="70">
        <x:f t="shared" si="41"/>
        <x:v>0</x:v>
      </x:c>
      <x:c r="BS64" s="70">
        <x:f t="shared" si="41"/>
        <x:v>0</x:v>
      </x:c>
      <x:c r="BT64" s="70">
        <x:f t="shared" si="41"/>
        <x:v>0</x:v>
      </x:c>
      <x:c r="BU64" s="70">
        <x:f t="shared" si="41"/>
        <x:v>0</x:v>
      </x:c>
      <x:c r="BV64" s="374" t="s">
        <x:v>1342</x:v>
      </x:c>
      <x:c r="BW64" s="70">
        <x:f t="shared" si="42"/>
        <x:v>0</x:v>
      </x:c>
      <x:c r="BX64" s="70">
        <x:f t="shared" si="42"/>
        <x:v>0</x:v>
      </x:c>
      <x:c r="BY64" s="73">
        <x:f t="shared" si="42"/>
        <x:v>0</x:v>
      </x:c>
      <x:c r="BZ64" s="70">
        <x:f t="shared" si="42"/>
        <x:v>0</x:v>
      </x:c>
      <x:c r="CA64" s="73">
        <x:f t="shared" si="42"/>
        <x:v>0</x:v>
      </x:c>
      <x:c r="CB64" s="70">
        <x:f t="shared" si="42"/>
        <x:v>0</x:v>
      </x:c>
      <x:c r="CC64" s="73">
        <x:f t="shared" si="42"/>
        <x:v>0</x:v>
      </x:c>
      <x:c r="CD64" s="70">
        <x:f t="shared" si="42"/>
        <x:v>0</x:v>
      </x:c>
      <x:c r="CE64" s="70">
        <x:f t="shared" si="42"/>
        <x:v>0</x:v>
      </x:c>
      <x:c r="CF64" s="73">
        <x:f t="shared" si="42"/>
        <x:v>0</x:v>
      </x:c>
      <x:c r="CG64" s="70">
        <x:f t="shared" si="42"/>
        <x:v>0</x:v>
      </x:c>
      <x:c r="CH64" s="70">
        <x:f t="shared" si="42"/>
        <x:v>0</x:v>
      </x:c>
      <x:c r="CI64" s="70">
        <x:f t="shared" si="42"/>
        <x:v>0</x:v>
      </x:c>
      <x:c r="CJ64" s="70">
        <x:f t="shared" si="42"/>
        <x:v>0</x:v>
      </x:c>
      <x:c r="CK64" s="70">
        <x:f t="shared" si="42"/>
        <x:v>0</x:v>
      </x:c>
      <x:c r="CL64" s="70">
        <x:f t="shared" si="42"/>
        <x:v>0</x:v>
      </x:c>
      <x:c r="CM64" s="70">
        <x:f t="shared" si="42"/>
        <x:v>0</x:v>
      </x:c>
      <x:c r="CN64" s="70">
        <x:f t="shared" si="42"/>
        <x:v>0</x:v>
      </x:c>
      <x:c r="CO64" s="70">
        <x:f t="shared" si="42"/>
        <x:v>0</x:v>
      </x:c>
      <x:c r="CP64" s="73">
        <x:f t="shared" si="42"/>
        <x:v>0</x:v>
      </x:c>
      <x:c r="CQ64" s="70">
        <x:f t="shared" si="42"/>
        <x:v>1</x:v>
      </x:c>
      <x:c r="CR64" s="73">
        <x:f t="shared" si="42"/>
        <x:v>106</x:v>
      </x:c>
      <x:c r="CS64" s="70">
        <x:f t="shared" si="42"/>
        <x:v>2</x:v>
      </x:c>
      <x:c r="CT64" s="70">
        <x:f t="shared" si="42"/>
        <x:v>0</x:v>
      </x:c>
      <x:c r="CU64" s="70">
        <x:f t="shared" si="42"/>
        <x:v>1</x:v>
      </x:c>
      <x:c r="CV64" s="70">
        <x:f t="shared" si="42"/>
        <x:v>2</x:v>
      </x:c>
      <x:c r="CW64" s="70">
        <x:f t="shared" si="42"/>
        <x:v>1</x:v>
      </x:c>
      <x:c r="CX64" s="70">
        <x:f t="shared" si="42"/>
        <x:v>2</x:v>
      </x:c>
      <x:c r="CY64" s="374" t="s">
        <x:v>1342</x:v>
      </x:c>
      <x:c r="CZ64" s="70">
        <x:f t="shared" si="43"/>
        <x:v>0</x:v>
      </x:c>
      <x:c r="DA64" s="73">
        <x:f t="shared" si="43"/>
        <x:v>0</x:v>
      </x:c>
      <x:c r="DB64" s="70">
        <x:f t="shared" si="43"/>
        <x:v>0</x:v>
      </x:c>
      <x:c r="DC64" s="73">
        <x:f t="shared" si="43"/>
        <x:v>0</x:v>
      </x:c>
      <x:c r="DD64" s="70">
        <x:f t="shared" si="43"/>
        <x:v>0</x:v>
      </x:c>
      <x:c r="DE64" s="73">
        <x:f t="shared" si="43"/>
        <x:v>0</x:v>
      </x:c>
      <x:c r="DF64" s="70">
        <x:f t="shared" si="43"/>
        <x:v>0</x:v>
      </x:c>
      <x:c r="DG64" s="104">
        <x:f t="shared" si="43"/>
        <x:v>0</x:v>
      </x:c>
    </x:row>
    <x:row r="65" spans="1:111" ht="30" customHeight="1">
      <x:c r="A65" s="613" t="s">
        <x:v>1092</x:v>
      </x:c>
      <x:c r="B65" s="614"/>
      <x:c r="C65" s="615"/>
      <x:c r="D65" s="614"/>
      <x:c r="E65" s="615"/>
      <x:c r="F65" s="614"/>
      <x:c r="G65" s="615"/>
      <x:c r="H65" s="614"/>
      <x:c r="I65" s="615"/>
      <x:c r="J65" s="614">
        <x:v>1</x:v>
      </x:c>
      <x:c r="K65" s="614"/>
      <x:c r="L65" s="615"/>
      <x:c r="M65" s="614"/>
      <x:c r="N65" s="614"/>
      <x:c r="O65" s="614"/>
      <x:c r="P65" s="614"/>
      <x:c r="Q65" s="614"/>
      <x:c r="R65" s="615"/>
      <x:c r="S65" s="614">
        <x:v>1</x:v>
      </x:c>
      <x:c r="T65" s="615">
        <x:v>20</x:v>
      </x:c>
      <x:c r="U65" s="614"/>
      <x:c r="V65" s="615"/>
      <x:c r="W65" s="614"/>
      <x:c r="X65" s="614">
        <x:v>16</x:v>
      </x:c>
      <x:c r="Y65" s="614"/>
      <x:c r="Z65" s="614"/>
      <x:c r="AA65" s="614"/>
      <x:c r="AB65" s="614"/>
      <x:c r="AC65" s="614"/>
      <x:c r="AD65" s="614"/>
      <x:c r="AE65" s="614"/>
      <x:c r="AF65" s="614"/>
      <x:c r="AG65" s="614"/>
      <x:c r="AH65" s="614"/>
      <x:c r="AI65" s="614"/>
      <x:c r="AJ65" s="614"/>
      <x:c r="AK65" s="614"/>
      <x:c r="AL65" s="613" t="s">
        <x:v>1092</x:v>
      </x:c>
      <x:c r="AM65" s="614"/>
      <x:c r="AN65" s="615"/>
      <x:c r="AO65" s="614"/>
      <x:c r="AP65" s="614"/>
      <x:c r="AQ65" s="614"/>
      <x:c r="AR65" s="615"/>
      <x:c r="AS65" s="614"/>
      <x:c r="AT65" s="615"/>
      <x:c r="AU65" s="614"/>
      <x:c r="AV65" s="614"/>
      <x:c r="AW65" s="614"/>
      <x:c r="AX65" s="614"/>
      <x:c r="AY65" s="614"/>
      <x:c r="AZ65" s="614"/>
      <x:c r="BA65" s="615"/>
      <x:c r="BB65" s="614"/>
      <x:c r="BC65" s="614"/>
      <x:c r="BD65" s="614"/>
      <x:c r="BE65" s="614">
        <x:v>3</x:v>
      </x:c>
      <x:c r="BF65" s="614">
        <x:v>3</x:v>
      </x:c>
      <x:c r="BG65" s="614">
        <x:v>1</x:v>
      </x:c>
      <x:c r="BH65" s="614">
        <x:v>2</x:v>
      </x:c>
      <x:c r="BI65" s="614"/>
      <x:c r="BJ65" s="615"/>
      <x:c r="BK65" s="614"/>
      <x:c r="BL65" s="615"/>
      <x:c r="BM65" s="614"/>
      <x:c r="BN65" s="615"/>
      <x:c r="BO65" s="614"/>
      <x:c r="BP65" s="615"/>
      <x:c r="BQ65" s="614"/>
      <x:c r="BR65" s="614"/>
      <x:c r="BS65" s="614"/>
      <x:c r="BT65" s="614"/>
      <x:c r="BU65" s="614"/>
      <x:c r="BV65" s="613" t="s">
        <x:v>1092</x:v>
      </x:c>
      <x:c r="BW65" s="614"/>
      <x:c r="BX65" s="614"/>
      <x:c r="BY65" s="615"/>
      <x:c r="BZ65" s="614"/>
      <x:c r="CA65" s="615"/>
      <x:c r="CB65" s="614"/>
      <x:c r="CC65" s="615"/>
      <x:c r="CD65" s="614"/>
      <x:c r="CE65" s="614"/>
      <x:c r="CF65" s="615"/>
      <x:c r="CG65" s="614"/>
      <x:c r="CH65" s="614"/>
      <x:c r="CI65" s="614"/>
      <x:c r="CJ65" s="614"/>
      <x:c r="CK65" s="614"/>
      <x:c r="CL65" s="614"/>
      <x:c r="CM65" s="614"/>
      <x:c r="CN65" s="614"/>
      <x:c r="CO65" s="614"/>
      <x:c r="CP65" s="615"/>
      <x:c r="CQ65" s="614">
        <x:v>1</x:v>
      </x:c>
      <x:c r="CR65" s="615">
        <x:v>106</x:v>
      </x:c>
      <x:c r="CS65" s="614">
        <x:v>2</x:v>
      </x:c>
      <x:c r="CT65" s="614"/>
      <x:c r="CU65" s="614">
        <x:v>1</x:v>
      </x:c>
      <x:c r="CV65" s="614">
        <x:v>2</x:v>
      </x:c>
      <x:c r="CW65" s="614">
        <x:v>1</x:v>
      </x:c>
      <x:c r="CX65" s="614">
        <x:v>2</x:v>
      </x:c>
      <x:c r="CY65" s="613" t="s">
        <x:v>1092</x:v>
      </x:c>
      <x:c r="CZ65" s="616">
        <x:v>0</x:v>
      </x:c>
      <x:c r="DA65" s="615"/>
      <x:c r="DB65" s="616"/>
      <x:c r="DC65" s="910"/>
      <x:c r="DD65" s="616"/>
      <x:c r="DE65" s="910"/>
      <x:c r="DF65" s="616"/>
      <x:c r="DG65" s="913"/>
    </x:row>
    <x:row r="66" spans="1:111" s="170" customFormat="1" ht="30" customHeight="1">
      <x:c r="A66" s="155" t="s">
        <x:v>2403</x:v>
      </x:c>
      <x:c r="B66" s="348">
        <x:f t="shared" ref="B66:AK66" si="44">B67+B80</x:f>
        <x:v>5</x:v>
      </x:c>
      <x:c r="C66" s="347">
        <x:f t="shared" si="44"/>
        <x:v>2020</x:v>
      </x:c>
      <x:c r="D66" s="348">
        <x:f t="shared" si="44"/>
        <x:v>0</x:v>
      </x:c>
      <x:c r="E66" s="347">
        <x:f t="shared" si="44"/>
        <x:v>0</x:v>
      </x:c>
      <x:c r="F66" s="348">
        <x:f t="shared" si="44"/>
        <x:v>4</x:v>
      </x:c>
      <x:c r="G66" s="347">
        <x:f t="shared" si="44"/>
        <x:v>4.7000000000000002</x:v>
      </x:c>
      <x:c r="H66" s="348">
        <x:f t="shared" si="44"/>
        <x:v>0</x:v>
      </x:c>
      <x:c r="I66" s="347">
        <x:f t="shared" si="44"/>
        <x:v>0</x:v>
      </x:c>
      <x:c r="J66" s="348">
        <x:f t="shared" si="44"/>
        <x:v>4</x:v>
      </x:c>
      <x:c r="K66" s="348">
        <x:f t="shared" si="44"/>
        <x:v>0</x:v>
      </x:c>
      <x:c r="L66" s="347">
        <x:f t="shared" si="44"/>
        <x:v>0</x:v>
      </x:c>
      <x:c r="M66" s="348">
        <x:f t="shared" si="44"/>
        <x:v>0</x:v>
      </x:c>
      <x:c r="N66" s="348">
        <x:f t="shared" si="44"/>
        <x:v>1</x:v>
      </x:c>
      <x:c r="O66" s="348">
        <x:f t="shared" si="44"/>
        <x:v>1</x:v>
      </x:c>
      <x:c r="P66" s="348">
        <x:f t="shared" si="44"/>
        <x:v>2</x:v>
      </x:c>
      <x:c r="Q66" s="348">
        <x:f t="shared" si="44"/>
        <x:v>0</x:v>
      </x:c>
      <x:c r="R66" s="347">
        <x:f t="shared" si="44"/>
        <x:v>0</x:v>
      </x:c>
      <x:c r="S66" s="348">
        <x:f t="shared" si="44"/>
        <x:v>24</x:v>
      </x:c>
      <x:c r="T66" s="347">
        <x:f t="shared" si="44"/>
        <x:v>0</x:v>
      </x:c>
      <x:c r="U66" s="348">
        <x:f t="shared" si="44"/>
        <x:v>0</x:v>
      </x:c>
      <x:c r="V66" s="347">
        <x:f t="shared" si="44"/>
        <x:v>0</x:v>
      </x:c>
      <x:c r="W66" s="348">
        <x:f t="shared" si="44"/>
        <x:v>5</x:v>
      </x:c>
      <x:c r="X66" s="348">
        <x:f t="shared" si="44"/>
        <x:v>208</x:v>
      </x:c>
      <x:c r="Y66" s="348">
        <x:f t="shared" si="44"/>
        <x:v>17</x:v>
      </x:c>
      <x:c r="Z66" s="348">
        <x:f t="shared" si="44"/>
        <x:v>37</x:v>
      </x:c>
      <x:c r="AA66" s="348">
        <x:f t="shared" si="44"/>
        <x:v>1</x:v>
      </x:c>
      <x:c r="AB66" s="348">
        <x:f t="shared" si="44"/>
        <x:v>0</x:v>
      </x:c>
      <x:c r="AC66" s="348">
        <x:f t="shared" si="44"/>
        <x:v>0</x:v>
      </x:c>
      <x:c r="AD66" s="348">
        <x:f t="shared" si="44"/>
        <x:v>0</x:v>
      </x:c>
      <x:c r="AE66" s="348">
        <x:f t="shared" si="44"/>
        <x:v>0</x:v>
      </x:c>
      <x:c r="AF66" s="348">
        <x:f t="shared" si="44"/>
        <x:v>0</x:v>
      </x:c>
      <x:c r="AG66" s="348">
        <x:f t="shared" si="44"/>
        <x:v>2</x:v>
      </x:c>
      <x:c r="AH66" s="348">
        <x:f t="shared" si="44"/>
        <x:v>0</x:v>
      </x:c>
      <x:c r="AI66" s="348">
        <x:f t="shared" si="44"/>
        <x:v>0</x:v>
      </x:c>
      <x:c r="AJ66" s="348">
        <x:f t="shared" si="44"/>
        <x:v>3</x:v>
      </x:c>
      <x:c r="AK66" s="348">
        <x:f t="shared" si="44"/>
        <x:v>5</x:v>
      </x:c>
      <x:c r="AL66" s="155" t="s">
        <x:v>2403</x:v>
      </x:c>
      <x:c r="AM66" s="348">
        <x:f t="shared" ref="AM66:BU66" si="45">AM67+AM80</x:f>
        <x:v>12</x:v>
      </x:c>
      <x:c r="AN66" s="347">
        <x:f t="shared" si="45"/>
        <x:v>3600</x:v>
      </x:c>
      <x:c r="AO66" s="348">
        <x:f t="shared" si="45"/>
        <x:v>1</x:v>
      </x:c>
      <x:c r="AP66" s="348">
        <x:f t="shared" si="45"/>
        <x:v>2</x:v>
      </x:c>
      <x:c r="AQ66" s="348">
        <x:f t="shared" si="45"/>
        <x:v>0</x:v>
      </x:c>
      <x:c r="AR66" s="347">
        <x:f t="shared" si="45"/>
        <x:v>0</x:v>
      </x:c>
      <x:c r="AS66" s="348">
        <x:f t="shared" si="45"/>
        <x:v>0</x:v>
      </x:c>
      <x:c r="AT66" s="347">
        <x:f t="shared" si="45"/>
        <x:v>0</x:v>
      </x:c>
      <x:c r="AU66" s="348">
        <x:f t="shared" si="45"/>
        <x:v>0</x:v>
      </x:c>
      <x:c r="AV66" s="348">
        <x:f t="shared" si="45"/>
        <x:v>0</x:v>
      </x:c>
      <x:c r="AW66" s="348">
        <x:f t="shared" si="45"/>
        <x:v>0</x:v>
      </x:c>
      <x:c r="AX66" s="348">
        <x:f t="shared" si="45"/>
        <x:v>8</x:v>
      </x:c>
      <x:c r="AY66" s="348">
        <x:f t="shared" si="45"/>
        <x:v>0</x:v>
      </x:c>
      <x:c r="AZ66" s="348">
        <x:f t="shared" si="45"/>
        <x:v>5</x:v>
      </x:c>
      <x:c r="BA66" s="347">
        <x:f t="shared" si="45"/>
        <x:v>7</x:v>
      </x:c>
      <x:c r="BB66" s="348">
        <x:f t="shared" si="45"/>
        <x:v>0</x:v>
      </x:c>
      <x:c r="BC66" s="348">
        <x:f t="shared" si="45"/>
        <x:v>0</x:v>
      </x:c>
      <x:c r="BD66" s="348">
        <x:f t="shared" si="45"/>
        <x:v>3</x:v>
      </x:c>
      <x:c r="BE66" s="348">
        <x:f t="shared" si="45"/>
        <x:v>174</x:v>
      </x:c>
      <x:c r="BF66" s="348">
        <x:f t="shared" si="45"/>
        <x:v>222</x:v>
      </x:c>
      <x:c r="BG66" s="348">
        <x:f t="shared" si="45"/>
        <x:v>0</x:v>
      </x:c>
      <x:c r="BH66" s="348">
        <x:f t="shared" si="45"/>
        <x:v>0</x:v>
      </x:c>
      <x:c r="BI66" s="348">
        <x:f t="shared" si="45"/>
        <x:v>0</x:v>
      </x:c>
      <x:c r="BJ66" s="347">
        <x:f t="shared" si="45"/>
        <x:v>0</x:v>
      </x:c>
      <x:c r="BK66" s="348">
        <x:f t="shared" si="45"/>
        <x:v>0</x:v>
      </x:c>
      <x:c r="BL66" s="347">
        <x:f t="shared" si="45"/>
        <x:v>0</x:v>
      </x:c>
      <x:c r="BM66" s="348">
        <x:f t="shared" si="45"/>
        <x:v>0</x:v>
      </x:c>
      <x:c r="BN66" s="347">
        <x:f t="shared" si="45"/>
        <x:v>0</x:v>
      </x:c>
      <x:c r="BO66" s="348">
        <x:f t="shared" si="45"/>
        <x:v>0</x:v>
      </x:c>
      <x:c r="BP66" s="347">
        <x:f t="shared" si="45"/>
        <x:v>0</x:v>
      </x:c>
      <x:c r="BQ66" s="348">
        <x:f t="shared" si="45"/>
        <x:v>0</x:v>
      </x:c>
      <x:c r="BR66" s="348">
        <x:f t="shared" si="45"/>
        <x:v>0</x:v>
      </x:c>
      <x:c r="BS66" s="348">
        <x:f t="shared" si="45"/>
        <x:v>1</x:v>
      </x:c>
      <x:c r="BT66" s="348">
        <x:f t="shared" si="45"/>
        <x:v>0</x:v>
      </x:c>
      <x:c r="BU66" s="348">
        <x:f t="shared" si="45"/>
        <x:v>0</x:v>
      </x:c>
      <x:c r="BV66" s="155" t="s">
        <x:v>2403</x:v>
      </x:c>
      <x:c r="BW66" s="348">
        <x:f t="shared" ref="BW66:CX66" si="46">BW67+BW80</x:f>
        <x:v>0</x:v>
      </x:c>
      <x:c r="BX66" s="348">
        <x:f t="shared" si="46"/>
        <x:v>0</x:v>
      </x:c>
      <x:c r="BY66" s="347">
        <x:f t="shared" si="46"/>
        <x:v>0</x:v>
      </x:c>
      <x:c r="BZ66" s="348">
        <x:f t="shared" si="46"/>
        <x:v>0</x:v>
      </x:c>
      <x:c r="CA66" s="347">
        <x:f t="shared" si="46"/>
        <x:v>0</x:v>
      </x:c>
      <x:c r="CB66" s="348">
        <x:f t="shared" si="46"/>
        <x:v>0</x:v>
      </x:c>
      <x:c r="CC66" s="347">
        <x:f t="shared" si="46"/>
        <x:v>0</x:v>
      </x:c>
      <x:c r="CD66" s="348">
        <x:f t="shared" si="46"/>
        <x:v>0</x:v>
      </x:c>
      <x:c r="CE66" s="348">
        <x:f t="shared" si="46"/>
        <x:v>1</x:v>
      </x:c>
      <x:c r="CF66" s="347">
        <x:f t="shared" si="46"/>
        <x:v>56</x:v>
      </x:c>
      <x:c r="CG66" s="348">
        <x:f t="shared" si="46"/>
        <x:v>0</x:v>
      </x:c>
      <x:c r="CH66" s="348">
        <x:f t="shared" si="46"/>
        <x:v>4</x:v>
      </x:c>
      <x:c r="CI66" s="348">
        <x:f t="shared" si="46"/>
        <x:v>0</x:v>
      </x:c>
      <x:c r="CJ66" s="348">
        <x:f t="shared" si="46"/>
        <x:v>3</x:v>
      </x:c>
      <x:c r="CK66" s="348">
        <x:f t="shared" si="46"/>
        <x:v>0</x:v>
      </x:c>
      <x:c r="CL66" s="348">
        <x:f t="shared" si="46"/>
        <x:v>1</x:v>
      </x:c>
      <x:c r="CM66" s="348">
        <x:f t="shared" si="46"/>
        <x:v>0</x:v>
      </x:c>
      <x:c r="CN66" s="348">
        <x:f t="shared" si="46"/>
        <x:v>0</x:v>
      </x:c>
      <x:c r="CO66" s="348">
        <x:f t="shared" si="46"/>
        <x:v>0</x:v>
      </x:c>
      <x:c r="CP66" s="347">
        <x:f t="shared" si="46"/>
        <x:v>0</x:v>
      </x:c>
      <x:c r="CQ66" s="348">
        <x:f t="shared" si="46"/>
        <x:v>6</x:v>
      </x:c>
      <x:c r="CR66" s="347">
        <x:f t="shared" si="46"/>
        <x:v>351.19999999999999</x:v>
      </x:c>
      <x:c r="CS66" s="348">
        <x:f t="shared" si="46"/>
        <x:v>277</x:v>
      </x:c>
      <x:c r="CT66" s="348">
        <x:f t="shared" si="46"/>
        <x:v>4</x:v>
      </x:c>
      <x:c r="CU66" s="348">
        <x:f t="shared" si="46"/>
        <x:v>9</x:v>
      </x:c>
      <x:c r="CV66" s="348">
        <x:f t="shared" si="46"/>
        <x:v>11</x:v>
      </x:c>
      <x:c r="CW66" s="348">
        <x:f t="shared" si="46"/>
        <x:v>8</x:v>
      </x:c>
      <x:c r="CX66" s="348">
        <x:f t="shared" si="46"/>
        <x:v>20</x:v>
      </x:c>
      <x:c r="CY66" s="155" t="s">
        <x:v>2403</x:v>
      </x:c>
      <x:c r="CZ66" s="348">
        <x:f t="shared" ref="CZ66:DG66" si="47">CZ67+CZ80</x:f>
        <x:v>0</x:v>
      </x:c>
      <x:c r="DA66" s="347">
        <x:f t="shared" si="47"/>
        <x:v>0</x:v>
      </x:c>
      <x:c r="DB66" s="348">
        <x:f t="shared" si="47"/>
        <x:v>0</x:v>
      </x:c>
      <x:c r="DC66" s="347">
        <x:f t="shared" si="47"/>
        <x:v>0</x:v>
      </x:c>
      <x:c r="DD66" s="348">
        <x:f t="shared" si="47"/>
        <x:v>0</x:v>
      </x:c>
      <x:c r="DE66" s="347">
        <x:f t="shared" si="47"/>
        <x:v>0</x:v>
      </x:c>
      <x:c r="DF66" s="348">
        <x:f t="shared" si="47"/>
        <x:v>0</x:v>
      </x:c>
      <x:c r="DG66" s="349">
        <x:f t="shared" si="47"/>
        <x:v>0</x:v>
      </x:c>
    </x:row>
    <x:row r="67" spans="1:111" ht="30" customHeight="1">
      <x:c r="A67" s="373" t="s">
        <x:v>1065</x:v>
      </x:c>
      <x:c r="B67" s="81">
        <x:f t="shared" ref="B67:AK67" si="48">SUM(B68:B79)</x:f>
        <x:v>0</x:v>
      </x:c>
      <x:c r="C67" s="82">
        <x:f t="shared" si="48"/>
        <x:v>0</x:v>
      </x:c>
      <x:c r="D67" s="81">
        <x:f t="shared" si="48"/>
        <x:v>0</x:v>
      </x:c>
      <x:c r="E67" s="82">
        <x:f t="shared" si="48"/>
        <x:v>0</x:v>
      </x:c>
      <x:c r="F67" s="81">
        <x:f t="shared" si="48"/>
        <x:v>0</x:v>
      </x:c>
      <x:c r="G67" s="82">
        <x:f t="shared" si="48"/>
        <x:v>0</x:v>
      </x:c>
      <x:c r="H67" s="81">
        <x:f t="shared" si="48"/>
        <x:v>0</x:v>
      </x:c>
      <x:c r="I67" s="82">
        <x:f t="shared" si="48"/>
        <x:v>0</x:v>
      </x:c>
      <x:c r="J67" s="81">
        <x:f t="shared" si="48"/>
        <x:v>1</x:v>
      </x:c>
      <x:c r="K67" s="81">
        <x:f t="shared" si="48"/>
        <x:v>0</x:v>
      </x:c>
      <x:c r="L67" s="82">
        <x:f t="shared" si="48"/>
        <x:v>0</x:v>
      </x:c>
      <x:c r="M67" s="81">
        <x:f t="shared" si="48"/>
        <x:v>0</x:v>
      </x:c>
      <x:c r="N67" s="81">
        <x:f t="shared" si="48"/>
        <x:v>1</x:v>
      </x:c>
      <x:c r="O67" s="81">
        <x:f t="shared" si="48"/>
        <x:v>1</x:v>
      </x:c>
      <x:c r="P67" s="81">
        <x:f t="shared" si="48"/>
        <x:v>2</x:v>
      </x:c>
      <x:c r="Q67" s="81">
        <x:f t="shared" si="48"/>
        <x:v>0</x:v>
      </x:c>
      <x:c r="R67" s="82">
        <x:f t="shared" si="48"/>
        <x:v>0</x:v>
      </x:c>
      <x:c r="S67" s="81">
        <x:f t="shared" si="48"/>
        <x:v>9</x:v>
      </x:c>
      <x:c r="T67" s="82">
        <x:f t="shared" si="48"/>
        <x:v>0</x:v>
      </x:c>
      <x:c r="U67" s="81">
        <x:f t="shared" si="48"/>
        <x:v>0</x:v>
      </x:c>
      <x:c r="V67" s="82">
        <x:f t="shared" si="48"/>
        <x:v>0</x:v>
      </x:c>
      <x:c r="W67" s="81">
        <x:f t="shared" si="48"/>
        <x:v>5</x:v>
      </x:c>
      <x:c r="X67" s="81">
        <x:f t="shared" si="48"/>
        <x:v>72</x:v>
      </x:c>
      <x:c r="Y67" s="81">
        <x:f t="shared" si="48"/>
        <x:v>17</x:v>
      </x:c>
      <x:c r="Z67" s="81">
        <x:f t="shared" si="48"/>
        <x:v>37</x:v>
      </x:c>
      <x:c r="AA67" s="81">
        <x:f t="shared" si="48"/>
        <x:v>1</x:v>
      </x:c>
      <x:c r="AB67" s="81">
        <x:f t="shared" si="48"/>
        <x:v>0</x:v>
      </x:c>
      <x:c r="AC67" s="81">
        <x:f t="shared" si="48"/>
        <x:v>0</x:v>
      </x:c>
      <x:c r="AD67" s="81">
        <x:f t="shared" si="48"/>
        <x:v>0</x:v>
      </x:c>
      <x:c r="AE67" s="81">
        <x:f t="shared" si="48"/>
        <x:v>0</x:v>
      </x:c>
      <x:c r="AF67" s="81">
        <x:f t="shared" si="48"/>
        <x:v>0</x:v>
      </x:c>
      <x:c r="AG67" s="81">
        <x:f t="shared" si="48"/>
        <x:v>2</x:v>
      </x:c>
      <x:c r="AH67" s="81">
        <x:f t="shared" si="48"/>
        <x:v>0</x:v>
      </x:c>
      <x:c r="AI67" s="81">
        <x:f t="shared" si="48"/>
        <x:v>0</x:v>
      </x:c>
      <x:c r="AJ67" s="81">
        <x:f t="shared" si="48"/>
        <x:v>3</x:v>
      </x:c>
      <x:c r="AK67" s="81">
        <x:f t="shared" si="48"/>
        <x:v>5</x:v>
      </x:c>
      <x:c r="AL67" s="373" t="s">
        <x:v>1065</x:v>
      </x:c>
      <x:c r="AM67" s="81">
        <x:f t="shared" ref="AM67:BU67" si="49">SUM(AM68:AM79)</x:f>
        <x:v>0</x:v>
      </x:c>
      <x:c r="AN67" s="82">
        <x:f t="shared" si="49"/>
        <x:v>0</x:v>
      </x:c>
      <x:c r="AO67" s="81">
        <x:f t="shared" si="49"/>
        <x:v>0</x:v>
      </x:c>
      <x:c r="AP67" s="81">
        <x:f t="shared" si="49"/>
        <x:v>0</x:v>
      </x:c>
      <x:c r="AQ67" s="81">
        <x:f t="shared" si="49"/>
        <x:v>0</x:v>
      </x:c>
      <x:c r="AR67" s="82">
        <x:f t="shared" si="49"/>
        <x:v>0</x:v>
      </x:c>
      <x:c r="AS67" s="81">
        <x:f t="shared" si="49"/>
        <x:v>0</x:v>
      </x:c>
      <x:c r="AT67" s="82">
        <x:f t="shared" si="49"/>
        <x:v>0</x:v>
      </x:c>
      <x:c r="AU67" s="81">
        <x:f t="shared" si="49"/>
        <x:v>0</x:v>
      </x:c>
      <x:c r="AV67" s="81">
        <x:f t="shared" si="49"/>
        <x:v>0</x:v>
      </x:c>
      <x:c r="AW67" s="81">
        <x:f t="shared" si="49"/>
        <x:v>0</x:v>
      </x:c>
      <x:c r="AX67" s="81">
        <x:f t="shared" si="49"/>
        <x:v>1</x:v>
      </x:c>
      <x:c r="AY67" s="81">
        <x:f t="shared" si="49"/>
        <x:v>0</x:v>
      </x:c>
      <x:c r="AZ67" s="81">
        <x:f t="shared" si="49"/>
        <x:v>4</x:v>
      </x:c>
      <x:c r="BA67" s="82">
        <x:f t="shared" si="49"/>
        <x:v>4</x:v>
      </x:c>
      <x:c r="BB67" s="81">
        <x:f t="shared" si="49"/>
        <x:v>0</x:v>
      </x:c>
      <x:c r="BC67" s="81">
        <x:f t="shared" si="49"/>
        <x:v>0</x:v>
      </x:c>
      <x:c r="BD67" s="81">
        <x:f t="shared" si="49"/>
        <x:v>0</x:v>
      </x:c>
      <x:c r="BE67" s="81">
        <x:f t="shared" si="49"/>
        <x:v>2</x:v>
      </x:c>
      <x:c r="BF67" s="81">
        <x:f t="shared" si="49"/>
        <x:v>50</x:v>
      </x:c>
      <x:c r="BG67" s="81">
        <x:f t="shared" si="49"/>
        <x:v>0</x:v>
      </x:c>
      <x:c r="BH67" s="81">
        <x:f t="shared" si="49"/>
        <x:v>0</x:v>
      </x:c>
      <x:c r="BI67" s="81">
        <x:f t="shared" si="49"/>
        <x:v>0</x:v>
      </x:c>
      <x:c r="BJ67" s="82">
        <x:f t="shared" si="49"/>
        <x:v>0</x:v>
      </x:c>
      <x:c r="BK67" s="81">
        <x:f t="shared" si="49"/>
        <x:v>0</x:v>
      </x:c>
      <x:c r="BL67" s="82">
        <x:f t="shared" si="49"/>
        <x:v>0</x:v>
      </x:c>
      <x:c r="BM67" s="81">
        <x:f t="shared" si="49"/>
        <x:v>0</x:v>
      </x:c>
      <x:c r="BN67" s="82">
        <x:f t="shared" si="49"/>
        <x:v>0</x:v>
      </x:c>
      <x:c r="BO67" s="81">
        <x:f t="shared" si="49"/>
        <x:v>0</x:v>
      </x:c>
      <x:c r="BP67" s="82">
        <x:f t="shared" si="49"/>
        <x:v>0</x:v>
      </x:c>
      <x:c r="BQ67" s="81">
        <x:f t="shared" si="49"/>
        <x:v>0</x:v>
      </x:c>
      <x:c r="BR67" s="81">
        <x:f t="shared" si="49"/>
        <x:v>0</x:v>
      </x:c>
      <x:c r="BS67" s="81">
        <x:f t="shared" si="49"/>
        <x:v>1</x:v>
      </x:c>
      <x:c r="BT67" s="81">
        <x:f t="shared" si="49"/>
        <x:v>0</x:v>
      </x:c>
      <x:c r="BU67" s="81">
        <x:f t="shared" si="49"/>
        <x:v>0</x:v>
      </x:c>
      <x:c r="BV67" s="373" t="s">
        <x:v>1065</x:v>
      </x:c>
      <x:c r="BW67" s="81">
        <x:f t="shared" ref="BW67:CX67" si="50">SUM(BW68:BW79)</x:f>
        <x:v>0</x:v>
      </x:c>
      <x:c r="BX67" s="81">
        <x:f t="shared" si="50"/>
        <x:v>0</x:v>
      </x:c>
      <x:c r="BY67" s="82">
        <x:f t="shared" si="50"/>
        <x:v>0</x:v>
      </x:c>
      <x:c r="BZ67" s="81">
        <x:f t="shared" si="50"/>
        <x:v>0</x:v>
      </x:c>
      <x:c r="CA67" s="82">
        <x:f t="shared" si="50"/>
        <x:v>0</x:v>
      </x:c>
      <x:c r="CB67" s="81">
        <x:f t="shared" si="50"/>
        <x:v>0</x:v>
      </x:c>
      <x:c r="CC67" s="82">
        <x:f t="shared" si="50"/>
        <x:v>0</x:v>
      </x:c>
      <x:c r="CD67" s="81">
        <x:f t="shared" si="50"/>
        <x:v>0</x:v>
      </x:c>
      <x:c r="CE67" s="81">
        <x:f t="shared" si="50"/>
        <x:v>0</x:v>
      </x:c>
      <x:c r="CF67" s="82">
        <x:f t="shared" si="50"/>
        <x:v>0</x:v>
      </x:c>
      <x:c r="CG67" s="81">
        <x:f t="shared" si="50"/>
        <x:v>0</x:v>
      </x:c>
      <x:c r="CH67" s="81">
        <x:f t="shared" si="50"/>
        <x:v>1</x:v>
      </x:c>
      <x:c r="CI67" s="81">
        <x:f t="shared" si="50"/>
        <x:v>0</x:v>
      </x:c>
      <x:c r="CJ67" s="81">
        <x:f t="shared" si="50"/>
        <x:v>0</x:v>
      </x:c>
      <x:c r="CK67" s="81">
        <x:f t="shared" si="50"/>
        <x:v>0</x:v>
      </x:c>
      <x:c r="CL67" s="81">
        <x:f t="shared" si="50"/>
        <x:v>0</x:v>
      </x:c>
      <x:c r="CM67" s="81">
        <x:f t="shared" si="50"/>
        <x:v>0</x:v>
      </x:c>
      <x:c r="CN67" s="81">
        <x:f t="shared" si="50"/>
        <x:v>0</x:v>
      </x:c>
      <x:c r="CO67" s="81">
        <x:f t="shared" si="50"/>
        <x:v>0</x:v>
      </x:c>
      <x:c r="CP67" s="82">
        <x:f t="shared" si="50"/>
        <x:v>0</x:v>
      </x:c>
      <x:c r="CQ67" s="81">
        <x:f t="shared" si="50"/>
        <x:v>6</x:v>
      </x:c>
      <x:c r="CR67" s="82">
        <x:f t="shared" si="50"/>
        <x:v>351.19999999999999</x:v>
      </x:c>
      <x:c r="CS67" s="81">
        <x:f t="shared" si="50"/>
        <x:v>60</x:v>
      </x:c>
      <x:c r="CT67" s="81">
        <x:f t="shared" si="50"/>
        <x:v>1</x:v>
      </x:c>
      <x:c r="CU67" s="81">
        <x:f t="shared" si="50"/>
        <x:v>1</x:v>
      </x:c>
      <x:c r="CV67" s="81">
        <x:f t="shared" si="50"/>
        <x:v>11</x:v>
      </x:c>
      <x:c r="CW67" s="81">
        <x:f t="shared" si="50"/>
        <x:v>8</x:v>
      </x:c>
      <x:c r="CX67" s="81">
        <x:f t="shared" si="50"/>
        <x:v>20</x:v>
      </x:c>
      <x:c r="CY67" s="373" t="s">
        <x:v>1065</x:v>
      </x:c>
      <x:c r="CZ67" s="81">
        <x:f t="shared" ref="CZ67:DG67" si="51">SUM(CZ68:CZ79)</x:f>
        <x:v>0</x:v>
      </x:c>
      <x:c r="DA67" s="82">
        <x:f t="shared" si="51"/>
        <x:v>0</x:v>
      </x:c>
      <x:c r="DB67" s="81">
        <x:f t="shared" si="51"/>
        <x:v>0</x:v>
      </x:c>
      <x:c r="DC67" s="82">
        <x:f t="shared" si="51"/>
        <x:v>0</x:v>
      </x:c>
      <x:c r="DD67" s="81">
        <x:f t="shared" si="51"/>
        <x:v>0</x:v>
      </x:c>
      <x:c r="DE67" s="82">
        <x:f t="shared" si="51"/>
        <x:v>0</x:v>
      </x:c>
      <x:c r="DF67" s="81">
        <x:f t="shared" si="51"/>
        <x:v>0</x:v>
      </x:c>
      <x:c r="DG67" s="109">
        <x:f t="shared" si="51"/>
        <x:v>0</x:v>
      </x:c>
    </x:row>
    <x:row r="68" spans="1:111" ht="30" customHeight="1">
      <x:c r="A68" s="610" t="s">
        <x:v>2758</x:v>
      </x:c>
      <x:c r="B68" s="112"/>
      <x:c r="C68" s="162"/>
      <x:c r="D68" s="112"/>
      <x:c r="E68" s="162"/>
      <x:c r="F68" s="112"/>
      <x:c r="G68" s="162"/>
      <x:c r="H68" s="112"/>
      <x:c r="I68" s="162"/>
      <x:c r="J68" s="112"/>
      <x:c r="K68" s="112"/>
      <x:c r="L68" s="162"/>
      <x:c r="M68" s="112"/>
      <x:c r="N68" s="112"/>
      <x:c r="O68" s="112"/>
      <x:c r="P68" s="112"/>
      <x:c r="Q68" s="112"/>
      <x:c r="R68" s="162"/>
      <x:c r="S68" s="112">
        <x:v>3</x:v>
      </x:c>
      <x:c r="T68" s="162"/>
      <x:c r="U68" s="112"/>
      <x:c r="V68" s="162"/>
      <x:c r="W68" s="112">
        <x:v>0</x:v>
      </x:c>
      <x:c r="X68" s="112">
        <x:v>17</x:v>
      </x:c>
      <x:c r="Y68" s="112">
        <x:v>2</x:v>
      </x:c>
      <x:c r="Z68" s="112">
        <x:v>2</x:v>
      </x:c>
      <x:c r="AA68" s="112"/>
      <x:c r="AB68" s="112"/>
      <x:c r="AC68" s="112"/>
      <x:c r="AD68" s="112"/>
      <x:c r="AE68" s="112"/>
      <x:c r="AF68" s="112"/>
      <x:c r="AG68" s="112"/>
      <x:c r="AH68" s="112"/>
      <x:c r="AI68" s="112"/>
      <x:c r="AJ68" s="112"/>
      <x:c r="AK68" s="112"/>
      <x:c r="AL68" s="610" t="s">
        <x:v>2758</x:v>
      </x:c>
      <x:c r="AM68" s="112"/>
      <x:c r="AN68" s="162"/>
      <x:c r="AO68" s="112"/>
      <x:c r="AP68" s="112"/>
      <x:c r="AQ68" s="112"/>
      <x:c r="AR68" s="162"/>
      <x:c r="AS68" s="112"/>
      <x:c r="AT68" s="162"/>
      <x:c r="AU68" s="112"/>
      <x:c r="AV68" s="112"/>
      <x:c r="AW68" s="112"/>
      <x:c r="AX68" s="112"/>
      <x:c r="AY68" s="112"/>
      <x:c r="AZ68" s="112">
        <x:v>2</x:v>
      </x:c>
      <x:c r="BA68" s="162">
        <x:v>2</x:v>
      </x:c>
      <x:c r="BB68" s="112"/>
      <x:c r="BC68" s="112"/>
      <x:c r="BD68" s="112"/>
      <x:c r="BE68" s="112"/>
      <x:c r="BF68" s="112">
        <x:v>11</x:v>
      </x:c>
      <x:c r="BG68" s="112"/>
      <x:c r="BH68" s="112"/>
      <x:c r="BI68" s="112"/>
      <x:c r="BJ68" s="162"/>
      <x:c r="BK68" s="112"/>
      <x:c r="BL68" s="162"/>
      <x:c r="BM68" s="112"/>
      <x:c r="BN68" s="162"/>
      <x:c r="BO68" s="112"/>
      <x:c r="BP68" s="162"/>
      <x:c r="BQ68" s="112"/>
      <x:c r="BR68" s="112"/>
      <x:c r="BS68" s="112"/>
      <x:c r="BT68" s="112"/>
      <x:c r="BU68" s="112"/>
      <x:c r="BV68" s="610" t="s">
        <x:v>2758</x:v>
      </x:c>
      <x:c r="BW68" s="112"/>
      <x:c r="BX68" s="112"/>
      <x:c r="BY68" s="162"/>
      <x:c r="BZ68" s="112"/>
      <x:c r="CA68" s="162"/>
      <x:c r="CB68" s="112"/>
      <x:c r="CC68" s="162"/>
      <x:c r="CD68" s="112"/>
      <x:c r="CE68" s="112"/>
      <x:c r="CF68" s="162"/>
      <x:c r="CG68" s="112"/>
      <x:c r="CH68" s="112"/>
      <x:c r="CI68" s="112">
        <x:v>0</x:v>
      </x:c>
      <x:c r="CJ68" s="112"/>
      <x:c r="CK68" s="112"/>
      <x:c r="CL68" s="112"/>
      <x:c r="CM68" s="112"/>
      <x:c r="CN68" s="112"/>
      <x:c r="CO68" s="112"/>
      <x:c r="CP68" s="162"/>
      <x:c r="CQ68" s="112"/>
      <x:c r="CR68" s="162"/>
      <x:c r="CS68" s="112">
        <x:v>7</x:v>
      </x:c>
      <x:c r="CT68" s="112"/>
      <x:c r="CU68" s="112"/>
      <x:c r="CV68" s="112">
        <x:v>1</x:v>
      </x:c>
      <x:c r="CW68" s="112"/>
      <x:c r="CX68" s="112"/>
      <x:c r="CY68" s="610" t="s">
        <x:v>2758</x:v>
      </x:c>
      <x:c r="CZ68" s="597"/>
      <x:c r="DA68" s="162"/>
      <x:c r="DB68" s="597"/>
      <x:c r="DC68" s="598"/>
      <x:c r="DD68" s="597"/>
      <x:c r="DE68" s="598"/>
      <x:c r="DF68" s="597"/>
      <x:c r="DG68" s="911"/>
    </x:row>
    <x:row r="69" spans="1:111" ht="30" customHeight="1">
      <x:c r="A69" s="610" t="s">
        <x:v>2699</x:v>
      </x:c>
      <x:c r="B69" s="112"/>
      <x:c r="C69" s="162"/>
      <x:c r="D69" s="112"/>
      <x:c r="E69" s="162"/>
      <x:c r="F69" s="112"/>
      <x:c r="G69" s="162"/>
      <x:c r="H69" s="112"/>
      <x:c r="I69" s="162"/>
      <x:c r="J69" s="112"/>
      <x:c r="K69" s="112"/>
      <x:c r="L69" s="162"/>
      <x:c r="M69" s="112"/>
      <x:c r="N69" s="112"/>
      <x:c r="O69" s="112"/>
      <x:c r="P69" s="112"/>
      <x:c r="Q69" s="112"/>
      <x:c r="R69" s="162"/>
      <x:c r="S69" s="112"/>
      <x:c r="T69" s="162"/>
      <x:c r="U69" s="112"/>
      <x:c r="V69" s="162"/>
      <x:c r="W69" s="112">
        <x:v>2</x:v>
      </x:c>
      <x:c r="X69" s="112">
        <x:v>3</x:v>
      </x:c>
      <x:c r="Y69" s="112">
        <x:v>2</x:v>
      </x:c>
      <x:c r="Z69" s="112">
        <x:v>2</x:v>
      </x:c>
      <x:c r="AA69" s="112"/>
      <x:c r="AB69" s="112"/>
      <x:c r="AC69" s="112"/>
      <x:c r="AD69" s="112"/>
      <x:c r="AE69" s="112"/>
      <x:c r="AF69" s="112"/>
      <x:c r="AG69" s="112"/>
      <x:c r="AH69" s="112"/>
      <x:c r="AI69" s="112"/>
      <x:c r="AJ69" s="112"/>
      <x:c r="AK69" s="112"/>
      <x:c r="AL69" s="610" t="s">
        <x:v>2699</x:v>
      </x:c>
      <x:c r="AM69" s="112"/>
      <x:c r="AN69" s="162"/>
      <x:c r="AO69" s="112"/>
      <x:c r="AP69" s="112"/>
      <x:c r="AQ69" s="112"/>
      <x:c r="AR69" s="162"/>
      <x:c r="AS69" s="112"/>
      <x:c r="AT69" s="162"/>
      <x:c r="AU69" s="112"/>
      <x:c r="AV69" s="112"/>
      <x:c r="AW69" s="112"/>
      <x:c r="AX69" s="112"/>
      <x:c r="AY69" s="112"/>
      <x:c r="AZ69" s="112"/>
      <x:c r="BA69" s="162"/>
      <x:c r="BB69" s="112"/>
      <x:c r="BC69" s="112"/>
      <x:c r="BD69" s="112"/>
      <x:c r="BE69" s="112"/>
      <x:c r="BF69" s="112">
        <x:v>6</x:v>
      </x:c>
      <x:c r="BG69" s="112">
        <x:v>0</x:v>
      </x:c>
      <x:c r="BH69" s="112">
        <x:v>0</x:v>
      </x:c>
      <x:c r="BI69" s="112"/>
      <x:c r="BJ69" s="162"/>
      <x:c r="BK69" s="112"/>
      <x:c r="BL69" s="162"/>
      <x:c r="BM69" s="112"/>
      <x:c r="BN69" s="162"/>
      <x:c r="BO69" s="112"/>
      <x:c r="BP69" s="162"/>
      <x:c r="BQ69" s="112"/>
      <x:c r="BR69" s="112"/>
      <x:c r="BS69" s="112"/>
      <x:c r="BT69" s="112"/>
      <x:c r="BU69" s="112"/>
      <x:c r="BV69" s="610" t="s">
        <x:v>2699</x:v>
      </x:c>
      <x:c r="BW69" s="112"/>
      <x:c r="BX69" s="112"/>
      <x:c r="BY69" s="162"/>
      <x:c r="BZ69" s="112"/>
      <x:c r="CA69" s="162"/>
      <x:c r="CB69" s="112"/>
      <x:c r="CC69" s="162"/>
      <x:c r="CD69" s="112"/>
      <x:c r="CE69" s="112"/>
      <x:c r="CF69" s="162"/>
      <x:c r="CG69" s="112"/>
      <x:c r="CH69" s="112"/>
      <x:c r="CI69" s="112"/>
      <x:c r="CJ69" s="112"/>
      <x:c r="CK69" s="112"/>
      <x:c r="CL69" s="112"/>
      <x:c r="CM69" s="112"/>
      <x:c r="CN69" s="112"/>
      <x:c r="CO69" s="112"/>
      <x:c r="CP69" s="162"/>
      <x:c r="CQ69" s="112"/>
      <x:c r="CR69" s="162"/>
      <x:c r="CS69" s="112">
        <x:v>3</x:v>
      </x:c>
      <x:c r="CT69" s="112"/>
      <x:c r="CU69" s="112"/>
      <x:c r="CV69" s="112">
        <x:v>1</x:v>
      </x:c>
      <x:c r="CW69" s="112"/>
      <x:c r="CX69" s="112"/>
      <x:c r="CY69" s="610" t="s">
        <x:v>2699</x:v>
      </x:c>
      <x:c r="CZ69" s="597"/>
      <x:c r="DA69" s="162"/>
      <x:c r="DB69" s="597"/>
      <x:c r="DC69" s="598"/>
      <x:c r="DD69" s="597"/>
      <x:c r="DE69" s="598"/>
      <x:c r="DF69" s="597"/>
      <x:c r="DG69" s="911"/>
    </x:row>
    <x:row r="70" spans="1:111" ht="30" customHeight="1">
      <x:c r="A70" s="610" t="s">
        <x:v>1044</x:v>
      </x:c>
      <x:c r="B70" s="112"/>
      <x:c r="C70" s="162"/>
      <x:c r="D70" s="112"/>
      <x:c r="E70" s="162"/>
      <x:c r="F70" s="112"/>
      <x:c r="G70" s="162"/>
      <x:c r="H70" s="112"/>
      <x:c r="I70" s="162"/>
      <x:c r="J70" s="112"/>
      <x:c r="K70" s="112"/>
      <x:c r="L70" s="162"/>
      <x:c r="M70" s="112"/>
      <x:c r="N70" s="112"/>
      <x:c r="O70" s="112"/>
      <x:c r="P70" s="112"/>
      <x:c r="Q70" s="112"/>
      <x:c r="R70" s="162"/>
      <x:c r="S70" s="112"/>
      <x:c r="T70" s="162"/>
      <x:c r="U70" s="112"/>
      <x:c r="V70" s="162"/>
      <x:c r="W70" s="112"/>
      <x:c r="X70" s="112"/>
      <x:c r="Y70" s="112">
        <x:v>1</x:v>
      </x:c>
      <x:c r="Z70" s="112">
        <x:v>2</x:v>
      </x:c>
      <x:c r="AA70" s="112"/>
      <x:c r="AB70" s="112"/>
      <x:c r="AC70" s="112"/>
      <x:c r="AD70" s="112"/>
      <x:c r="AE70" s="112"/>
      <x:c r="AF70" s="112"/>
      <x:c r="AG70" s="112"/>
      <x:c r="AH70" s="112"/>
      <x:c r="AI70" s="112"/>
      <x:c r="AJ70" s="112"/>
      <x:c r="AK70" s="112"/>
      <x:c r="AL70" s="610" t="s">
        <x:v>1044</x:v>
      </x:c>
      <x:c r="AM70" s="112"/>
      <x:c r="AN70" s="162"/>
      <x:c r="AO70" s="112"/>
      <x:c r="AP70" s="112"/>
      <x:c r="AQ70" s="112"/>
      <x:c r="AR70" s="162"/>
      <x:c r="AS70" s="112"/>
      <x:c r="AT70" s="162"/>
      <x:c r="AU70" s="112"/>
      <x:c r="AV70" s="112"/>
      <x:c r="AW70" s="112"/>
      <x:c r="AX70" s="112"/>
      <x:c r="AY70" s="112"/>
      <x:c r="AZ70" s="112"/>
      <x:c r="BA70" s="162"/>
      <x:c r="BB70" s="112"/>
      <x:c r="BC70" s="112"/>
      <x:c r="BD70" s="112"/>
      <x:c r="BE70" s="112"/>
      <x:c r="BF70" s="112"/>
      <x:c r="BG70" s="112"/>
      <x:c r="BH70" s="112"/>
      <x:c r="BI70" s="112"/>
      <x:c r="BJ70" s="162"/>
      <x:c r="BK70" s="112"/>
      <x:c r="BL70" s="162"/>
      <x:c r="BM70" s="112"/>
      <x:c r="BN70" s="162"/>
      <x:c r="BO70" s="112"/>
      <x:c r="BP70" s="162"/>
      <x:c r="BQ70" s="112"/>
      <x:c r="BR70" s="112"/>
      <x:c r="BS70" s="112"/>
      <x:c r="BT70" s="112"/>
      <x:c r="BU70" s="112"/>
      <x:c r="BV70" s="610" t="s">
        <x:v>1044</x:v>
      </x:c>
      <x:c r="BW70" s="112"/>
      <x:c r="BX70" s="112"/>
      <x:c r="BY70" s="162"/>
      <x:c r="BZ70" s="112"/>
      <x:c r="CA70" s="162"/>
      <x:c r="CB70" s="112"/>
      <x:c r="CC70" s="162"/>
      <x:c r="CD70" s="112"/>
      <x:c r="CE70" s="112"/>
      <x:c r="CF70" s="162"/>
      <x:c r="CG70" s="112"/>
      <x:c r="CH70" s="112">
        <x:v>1</x:v>
      </x:c>
      <x:c r="CI70" s="112"/>
      <x:c r="CJ70" s="112"/>
      <x:c r="CK70" s="112"/>
      <x:c r="CL70" s="112"/>
      <x:c r="CM70" s="112"/>
      <x:c r="CN70" s="112"/>
      <x:c r="CO70" s="112"/>
      <x:c r="CP70" s="162"/>
      <x:c r="CQ70" s="112"/>
      <x:c r="CR70" s="162"/>
      <x:c r="CS70" s="112"/>
      <x:c r="CT70" s="112"/>
      <x:c r="CU70" s="112"/>
      <x:c r="CV70" s="112"/>
      <x:c r="CW70" s="112"/>
      <x:c r="CX70" s="112"/>
      <x:c r="CY70" s="610" t="s">
        <x:v>1044</x:v>
      </x:c>
      <x:c r="CZ70" s="597"/>
      <x:c r="DA70" s="162"/>
      <x:c r="DB70" s="597"/>
      <x:c r="DC70" s="598"/>
      <x:c r="DD70" s="597"/>
      <x:c r="DE70" s="598"/>
      <x:c r="DF70" s="597"/>
      <x:c r="DG70" s="911"/>
    </x:row>
    <x:row r="71" spans="1:111" ht="30" customHeight="1">
      <x:c r="A71" s="610" t="s">
        <x:v>2363</x:v>
      </x:c>
      <x:c r="B71" s="112"/>
      <x:c r="C71" s="162"/>
      <x:c r="D71" s="112"/>
      <x:c r="E71" s="162"/>
      <x:c r="F71" s="112"/>
      <x:c r="G71" s="162"/>
      <x:c r="H71" s="112"/>
      <x:c r="I71" s="162"/>
      <x:c r="J71" s="112"/>
      <x:c r="K71" s="112"/>
      <x:c r="L71" s="162"/>
      <x:c r="M71" s="112"/>
      <x:c r="N71" s="112"/>
      <x:c r="O71" s="112"/>
      <x:c r="P71" s="112"/>
      <x:c r="Q71" s="112"/>
      <x:c r="R71" s="162"/>
      <x:c r="S71" s="112"/>
      <x:c r="T71" s="162"/>
      <x:c r="U71" s="112"/>
      <x:c r="V71" s="162"/>
      <x:c r="W71" s="112"/>
      <x:c r="X71" s="112">
        <x:v>6</x:v>
      </x:c>
      <x:c r="Y71" s="112">
        <x:v>0</x:v>
      </x:c>
      <x:c r="Z71" s="112">
        <x:v>0</x:v>
      </x:c>
      <x:c r="AA71" s="112"/>
      <x:c r="AB71" s="112"/>
      <x:c r="AC71" s="112"/>
      <x:c r="AD71" s="112"/>
      <x:c r="AE71" s="112"/>
      <x:c r="AF71" s="112"/>
      <x:c r="AG71" s="112"/>
      <x:c r="AH71" s="112"/>
      <x:c r="AI71" s="112"/>
      <x:c r="AJ71" s="112"/>
      <x:c r="AK71" s="112"/>
      <x:c r="AL71" s="610" t="s">
        <x:v>2363</x:v>
      </x:c>
      <x:c r="AM71" s="112"/>
      <x:c r="AN71" s="162"/>
      <x:c r="AO71" s="112"/>
      <x:c r="AP71" s="112"/>
      <x:c r="AQ71" s="112"/>
      <x:c r="AR71" s="162"/>
      <x:c r="AS71" s="112"/>
      <x:c r="AT71" s="162"/>
      <x:c r="AU71" s="112"/>
      <x:c r="AV71" s="112"/>
      <x:c r="AW71" s="112"/>
      <x:c r="AX71" s="112"/>
      <x:c r="AY71" s="112"/>
      <x:c r="AZ71" s="112"/>
      <x:c r="BA71" s="162"/>
      <x:c r="BB71" s="112"/>
      <x:c r="BC71" s="112"/>
      <x:c r="BD71" s="112"/>
      <x:c r="BE71" s="112"/>
      <x:c r="BF71" s="112"/>
      <x:c r="BG71" s="112"/>
      <x:c r="BH71" s="112"/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610" t="s">
        <x:v>2363</x:v>
      </x:c>
      <x:c r="BW71" s="112"/>
      <x:c r="BX71" s="112"/>
      <x:c r="BY71" s="162"/>
      <x:c r="BZ71" s="112"/>
      <x:c r="CA71" s="162"/>
      <x:c r="CB71" s="112"/>
      <x:c r="CC71" s="162"/>
      <x:c r="CD71" s="112"/>
      <x:c r="CE71" s="112"/>
      <x:c r="CF71" s="162"/>
      <x:c r="CG71" s="112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/>
      <x:c r="CR71" s="162"/>
      <x:c r="CS71" s="112"/>
      <x:c r="CT71" s="112"/>
      <x:c r="CU71" s="112"/>
      <x:c r="CV71" s="112"/>
      <x:c r="CW71" s="112"/>
      <x:c r="CX71" s="112"/>
      <x:c r="CY71" s="610" t="s">
        <x:v>2363</x:v>
      </x:c>
      <x:c r="CZ71" s="597"/>
      <x:c r="DA71" s="162"/>
      <x:c r="DB71" s="597"/>
      <x:c r="DC71" s="598"/>
      <x:c r="DD71" s="597"/>
      <x:c r="DE71" s="598"/>
      <x:c r="DF71" s="597"/>
      <x:c r="DG71" s="911"/>
    </x:row>
    <x:row r="72" spans="1:111" ht="30" customHeight="1">
      <x:c r="A72" s="610" t="s">
        <x:v>2409</x:v>
      </x:c>
      <x:c r="B72" s="112"/>
      <x:c r="C72" s="162"/>
      <x:c r="D72" s="112"/>
      <x:c r="E72" s="162"/>
      <x:c r="F72" s="112"/>
      <x:c r="G72" s="162"/>
      <x:c r="H72" s="112"/>
      <x:c r="I72" s="162"/>
      <x:c r="J72" s="112"/>
      <x:c r="K72" s="112"/>
      <x:c r="L72" s="162"/>
      <x:c r="M72" s="112"/>
      <x:c r="N72" s="112"/>
      <x:c r="O72" s="112"/>
      <x:c r="P72" s="112"/>
      <x:c r="Q72" s="112"/>
      <x:c r="R72" s="162"/>
      <x:c r="S72" s="112">
        <x:v>1</x:v>
      </x:c>
      <x:c r="T72" s="162"/>
      <x:c r="U72" s="112"/>
      <x:c r="V72" s="162"/>
      <x:c r="W72" s="112">
        <x:v>0</x:v>
      </x:c>
      <x:c r="X72" s="112">
        <x:v>3</x:v>
      </x:c>
      <x:c r="Y72" s="112">
        <x:v>1</x:v>
      </x:c>
      <x:c r="Z72" s="112">
        <x:v>1</x:v>
      </x:c>
      <x:c r="AA72" s="112"/>
      <x:c r="AB72" s="112"/>
      <x:c r="AC72" s="112"/>
      <x:c r="AD72" s="112"/>
      <x:c r="AE72" s="112"/>
      <x:c r="AF72" s="112"/>
      <x:c r="AG72" s="112"/>
      <x:c r="AH72" s="112"/>
      <x:c r="AI72" s="112"/>
      <x:c r="AJ72" s="112"/>
      <x:c r="AK72" s="112"/>
      <x:c r="AL72" s="610" t="s">
        <x:v>2409</x:v>
      </x:c>
      <x:c r="AM72" s="112"/>
      <x:c r="AN72" s="162"/>
      <x:c r="AO72" s="112"/>
      <x:c r="AP72" s="112"/>
      <x:c r="AQ72" s="112"/>
      <x:c r="AR72" s="162"/>
      <x:c r="AS72" s="112"/>
      <x:c r="AT72" s="162"/>
      <x:c r="AU72" s="112"/>
      <x:c r="AV72" s="112"/>
      <x:c r="AW72" s="112"/>
      <x:c r="AX72" s="112"/>
      <x:c r="AY72" s="112"/>
      <x:c r="AZ72" s="112"/>
      <x:c r="BA72" s="162"/>
      <x:c r="BB72" s="112"/>
      <x:c r="BC72" s="112"/>
      <x:c r="BD72" s="112"/>
      <x:c r="BE72" s="112"/>
      <x:c r="BF72" s="112"/>
      <x:c r="BG72" s="112"/>
      <x:c r="BH72" s="112"/>
      <x:c r="BI72" s="112"/>
      <x:c r="BJ72" s="162"/>
      <x:c r="BK72" s="112"/>
      <x:c r="BL72" s="162"/>
      <x:c r="BM72" s="112"/>
      <x:c r="BN72" s="162"/>
      <x:c r="BO72" s="112"/>
      <x:c r="BP72" s="162"/>
      <x:c r="BQ72" s="112"/>
      <x:c r="BR72" s="112"/>
      <x:c r="BS72" s="112"/>
      <x:c r="BT72" s="112"/>
      <x:c r="BU72" s="112"/>
      <x:c r="BV72" s="610" t="s">
        <x:v>2409</x:v>
      </x:c>
      <x:c r="BW72" s="112"/>
      <x:c r="BX72" s="112"/>
      <x:c r="BY72" s="162"/>
      <x:c r="BZ72" s="112"/>
      <x:c r="CA72" s="162"/>
      <x:c r="CB72" s="112"/>
      <x:c r="CC72" s="162"/>
      <x:c r="CD72" s="112"/>
      <x:c r="CE72" s="112"/>
      <x:c r="CF72" s="162"/>
      <x:c r="CG72" s="112"/>
      <x:c r="CH72" s="112"/>
      <x:c r="CI72" s="112"/>
      <x:c r="CJ72" s="112"/>
      <x:c r="CK72" s="112"/>
      <x:c r="CL72" s="112"/>
      <x:c r="CM72" s="112"/>
      <x:c r="CN72" s="112"/>
      <x:c r="CO72" s="112"/>
      <x:c r="CP72" s="162"/>
      <x:c r="CQ72" s="112">
        <x:v>1</x:v>
      </x:c>
      <x:c r="CR72" s="162">
        <x:v>44</x:v>
      </x:c>
      <x:c r="CS72" s="112">
        <x:v>5</x:v>
      </x:c>
      <x:c r="CT72" s="112"/>
      <x:c r="CU72" s="112"/>
      <x:c r="CV72" s="112">
        <x:v>1</x:v>
      </x:c>
      <x:c r="CW72" s="112">
        <x:v>1</x:v>
      </x:c>
      <x:c r="CX72" s="112">
        <x:v>1</x:v>
      </x:c>
      <x:c r="CY72" s="610" t="s">
        <x:v>2409</x:v>
      </x:c>
      <x:c r="CZ72" s="597"/>
      <x:c r="DA72" s="162"/>
      <x:c r="DB72" s="597"/>
      <x:c r="DC72" s="598"/>
      <x:c r="DD72" s="597"/>
      <x:c r="DE72" s="598"/>
      <x:c r="DF72" s="597"/>
      <x:c r="DG72" s="911"/>
    </x:row>
    <x:row r="73" spans="1:111" ht="30" customHeight="1">
      <x:c r="A73" s="610" t="s">
        <x:v>2434</x:v>
      </x:c>
      <x:c r="B73" s="112"/>
      <x:c r="C73" s="162"/>
      <x:c r="D73" s="112"/>
      <x:c r="E73" s="162"/>
      <x:c r="F73" s="112"/>
      <x:c r="G73" s="162"/>
      <x:c r="H73" s="112"/>
      <x:c r="I73" s="162"/>
      <x:c r="J73" s="112"/>
      <x:c r="K73" s="112"/>
      <x:c r="L73" s="162"/>
      <x:c r="M73" s="112"/>
      <x:c r="N73" s="112">
        <x:v>1</x:v>
      </x:c>
      <x:c r="O73" s="112"/>
      <x:c r="P73" s="112"/>
      <x:c r="Q73" s="112"/>
      <x:c r="R73" s="162"/>
      <x:c r="S73" s="112">
        <x:v>1</x:v>
      </x:c>
      <x:c r="T73" s="162"/>
      <x:c r="U73" s="112"/>
      <x:c r="V73" s="162"/>
      <x:c r="W73" s="112">
        <x:v>1</x:v>
      </x:c>
      <x:c r="X73" s="112">
        <x:v>9</x:v>
      </x:c>
      <x:c r="Y73" s="112">
        <x:v>1</x:v>
      </x:c>
      <x:c r="Z73" s="112">
        <x:v>7</x:v>
      </x:c>
      <x:c r="AA73" s="112"/>
      <x:c r="AB73" s="112"/>
      <x:c r="AC73" s="112"/>
      <x:c r="AD73" s="112"/>
      <x:c r="AE73" s="112"/>
      <x:c r="AF73" s="112"/>
      <x:c r="AG73" s="112"/>
      <x:c r="AH73" s="112"/>
      <x:c r="AI73" s="112"/>
      <x:c r="AJ73" s="112"/>
      <x:c r="AK73" s="112"/>
      <x:c r="AL73" s="610" t="s">
        <x:v>2434</x:v>
      </x:c>
      <x:c r="AM73" s="112"/>
      <x:c r="AN73" s="162"/>
      <x:c r="AO73" s="112"/>
      <x:c r="AP73" s="112"/>
      <x:c r="AQ73" s="112"/>
      <x:c r="AR73" s="162"/>
      <x:c r="AS73" s="112"/>
      <x:c r="AT73" s="162"/>
      <x:c r="AU73" s="112"/>
      <x:c r="AV73" s="112"/>
      <x:c r="AW73" s="112"/>
      <x:c r="AX73" s="112"/>
      <x:c r="AY73" s="112"/>
      <x:c r="AZ73" s="112"/>
      <x:c r="BA73" s="162"/>
      <x:c r="BB73" s="112"/>
      <x:c r="BC73" s="112"/>
      <x:c r="BD73" s="112"/>
      <x:c r="BE73" s="112"/>
      <x:c r="BF73" s="112">
        <x:v>14</x:v>
      </x:c>
      <x:c r="BG73" s="112"/>
      <x:c r="BH73" s="112"/>
      <x:c r="BI73" s="112"/>
      <x:c r="BJ73" s="162"/>
      <x:c r="BK73" s="112"/>
      <x:c r="BL73" s="162"/>
      <x:c r="BM73" s="112"/>
      <x:c r="BN73" s="162"/>
      <x:c r="BO73" s="112"/>
      <x:c r="BP73" s="162"/>
      <x:c r="BQ73" s="112"/>
      <x:c r="BR73" s="112"/>
      <x:c r="BS73" s="112">
        <x:v>1</x:v>
      </x:c>
      <x:c r="BT73" s="112"/>
      <x:c r="BU73" s="112"/>
      <x:c r="BV73" s="610" t="s">
        <x:v>2434</x:v>
      </x:c>
      <x:c r="BW73" s="112"/>
      <x:c r="BX73" s="112"/>
      <x:c r="BY73" s="162"/>
      <x:c r="BZ73" s="112"/>
      <x:c r="CA73" s="162"/>
      <x:c r="CB73" s="112"/>
      <x:c r="CC73" s="162"/>
      <x:c r="CD73" s="112"/>
      <x:c r="CE73" s="112"/>
      <x:c r="CF73" s="162"/>
      <x:c r="CG73" s="112"/>
      <x:c r="CH73" s="112"/>
      <x:c r="CI73" s="112"/>
      <x:c r="CJ73" s="112"/>
      <x:c r="CK73" s="112"/>
      <x:c r="CL73" s="112"/>
      <x:c r="CM73" s="112"/>
      <x:c r="CN73" s="112"/>
      <x:c r="CO73" s="112"/>
      <x:c r="CP73" s="162"/>
      <x:c r="CQ73" s="112">
        <x:v>1</x:v>
      </x:c>
      <x:c r="CR73" s="162">
        <x:v>16</x:v>
      </x:c>
      <x:c r="CS73" s="112">
        <x:v>10</x:v>
      </x:c>
      <x:c r="CT73" s="112"/>
      <x:c r="CU73" s="112"/>
      <x:c r="CV73" s="112">
        <x:v>1</x:v>
      </x:c>
      <x:c r="CW73" s="112"/>
      <x:c r="CX73" s="112"/>
      <x:c r="CY73" s="610" t="s">
        <x:v>2434</x:v>
      </x:c>
      <x:c r="CZ73" s="597"/>
      <x:c r="DA73" s="162"/>
      <x:c r="DB73" s="597"/>
      <x:c r="DC73" s="598"/>
      <x:c r="DD73" s="597"/>
      <x:c r="DE73" s="598"/>
      <x:c r="DF73" s="597"/>
      <x:c r="DG73" s="911"/>
    </x:row>
    <x:row r="74" spans="1:111" ht="30" customHeight="1">
      <x:c r="A74" s="610" t="s">
        <x:v>1052</x:v>
      </x:c>
      <x:c r="B74" s="112"/>
      <x:c r="C74" s="162"/>
      <x:c r="D74" s="112"/>
      <x:c r="E74" s="162"/>
      <x:c r="F74" s="112"/>
      <x:c r="G74" s="162"/>
      <x:c r="H74" s="112"/>
      <x:c r="I74" s="162"/>
      <x:c r="J74" s="112"/>
      <x:c r="K74" s="112"/>
      <x:c r="L74" s="162"/>
      <x:c r="M74" s="112"/>
      <x:c r="N74" s="112"/>
      <x:c r="O74" s="112"/>
      <x:c r="P74" s="112"/>
      <x:c r="Q74" s="112"/>
      <x:c r="R74" s="162"/>
      <x:c r="S74" s="112"/>
      <x:c r="T74" s="162"/>
      <x:c r="U74" s="112"/>
      <x:c r="V74" s="162"/>
      <x:c r="W74" s="112"/>
      <x:c r="X74" s="112">
        <x:v>1</x:v>
      </x:c>
      <x:c r="Y74" s="112">
        <x:v>1</x:v>
      </x:c>
      <x:c r="Z74" s="112">
        <x:v>4</x:v>
      </x:c>
      <x:c r="AA74" s="112"/>
      <x:c r="AB74" s="112"/>
      <x:c r="AC74" s="112"/>
      <x:c r="AD74" s="112"/>
      <x:c r="AE74" s="112"/>
      <x:c r="AF74" s="112"/>
      <x:c r="AG74" s="112"/>
      <x:c r="AH74" s="112"/>
      <x:c r="AI74" s="112"/>
      <x:c r="AJ74" s="112"/>
      <x:c r="AK74" s="112"/>
      <x:c r="AL74" s="610" t="s">
        <x:v>1052</x:v>
      </x:c>
      <x:c r="AM74" s="112"/>
      <x:c r="AN74" s="162"/>
      <x:c r="AO74" s="112"/>
      <x:c r="AP74" s="112"/>
      <x:c r="AQ74" s="112"/>
      <x:c r="AR74" s="162"/>
      <x:c r="AS74" s="112"/>
      <x:c r="AT74" s="162"/>
      <x:c r="AU74" s="112"/>
      <x:c r="AV74" s="112"/>
      <x:c r="AW74" s="112"/>
      <x:c r="AX74" s="112"/>
      <x:c r="AY74" s="112"/>
      <x:c r="AZ74" s="112"/>
      <x:c r="BA74" s="162"/>
      <x:c r="BB74" s="112"/>
      <x:c r="BC74" s="112"/>
      <x:c r="BD74" s="112"/>
      <x:c r="BE74" s="112"/>
      <x:c r="BF74" s="112"/>
      <x:c r="BG74" s="112"/>
      <x:c r="BH74" s="112"/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610" t="s">
        <x:v>1052</x:v>
      </x:c>
      <x:c r="BW74" s="112"/>
      <x:c r="BX74" s="112"/>
      <x:c r="BY74" s="162"/>
      <x:c r="BZ74" s="112"/>
      <x:c r="CA74" s="162"/>
      <x:c r="CB74" s="112"/>
      <x:c r="CC74" s="162"/>
      <x:c r="CD74" s="112"/>
      <x:c r="CE74" s="112"/>
      <x:c r="CF74" s="162"/>
      <x:c r="CG74" s="112"/>
      <x:c r="CH74" s="112"/>
      <x:c r="CI74" s="112"/>
      <x:c r="CJ74" s="112"/>
      <x:c r="CK74" s="112"/>
      <x:c r="CL74" s="112"/>
      <x:c r="CM74" s="112"/>
      <x:c r="CN74" s="112"/>
      <x:c r="CO74" s="112"/>
      <x:c r="CP74" s="162"/>
      <x:c r="CQ74" s="112"/>
      <x:c r="CR74" s="162"/>
      <x:c r="CS74" s="112">
        <x:v>10</x:v>
      </x:c>
      <x:c r="CT74" s="112">
        <x:v>1</x:v>
      </x:c>
      <x:c r="CU74" s="112"/>
      <x:c r="CV74" s="112">
        <x:v>1</x:v>
      </x:c>
      <x:c r="CW74" s="112">
        <x:v>1</x:v>
      </x:c>
      <x:c r="CX74" s="112">
        <x:v>1</x:v>
      </x:c>
      <x:c r="CY74" s="610" t="s">
        <x:v>1052</x:v>
      </x:c>
      <x:c r="CZ74" s="597"/>
      <x:c r="DA74" s="162"/>
      <x:c r="DB74" s="597"/>
      <x:c r="DC74" s="598"/>
      <x:c r="DD74" s="597"/>
      <x:c r="DE74" s="598"/>
      <x:c r="DF74" s="597"/>
      <x:c r="DG74" s="911"/>
    </x:row>
    <x:row r="75" spans="1:111" ht="30" customHeight="1">
      <x:c r="A75" s="610" t="s">
        <x:v>2399</x:v>
      </x:c>
      <x:c r="B75" s="112"/>
      <x:c r="C75" s="162"/>
      <x:c r="D75" s="112"/>
      <x:c r="E75" s="162"/>
      <x:c r="F75" s="112"/>
      <x:c r="G75" s="162"/>
      <x:c r="H75" s="112"/>
      <x:c r="I75" s="162"/>
      <x:c r="J75" s="112"/>
      <x:c r="K75" s="112"/>
      <x:c r="L75" s="162"/>
      <x:c r="M75" s="112"/>
      <x:c r="N75" s="112"/>
      <x:c r="O75" s="112">
        <x:v>1</x:v>
      </x:c>
      <x:c r="P75" s="112">
        <x:v>2</x:v>
      </x:c>
      <x:c r="Q75" s="112"/>
      <x:c r="R75" s="162"/>
      <x:c r="S75" s="112">
        <x:v>2</x:v>
      </x:c>
      <x:c r="T75" s="162"/>
      <x:c r="U75" s="112"/>
      <x:c r="V75" s="162"/>
      <x:c r="W75" s="112">
        <x:v>0</x:v>
      </x:c>
      <x:c r="X75" s="112">
        <x:v>6</x:v>
      </x:c>
      <x:c r="Y75" s="112">
        <x:v>2</x:v>
      </x:c>
      <x:c r="Z75" s="112">
        <x:v>2</x:v>
      </x:c>
      <x:c r="AA75" s="112"/>
      <x:c r="AB75" s="112"/>
      <x:c r="AC75" s="112"/>
      <x:c r="AD75" s="112"/>
      <x:c r="AE75" s="112"/>
      <x:c r="AF75" s="112"/>
      <x:c r="AG75" s="112"/>
      <x:c r="AH75" s="112"/>
      <x:c r="AI75" s="112"/>
      <x:c r="AJ75" s="112"/>
      <x:c r="AK75" s="112"/>
      <x:c r="AL75" s="610" t="s">
        <x:v>2399</x:v>
      </x:c>
      <x:c r="AM75" s="112"/>
      <x:c r="AN75" s="162"/>
      <x:c r="AO75" s="112"/>
      <x:c r="AP75" s="112"/>
      <x:c r="AQ75" s="112"/>
      <x:c r="AR75" s="162"/>
      <x:c r="AS75" s="112"/>
      <x:c r="AT75" s="162"/>
      <x:c r="AU75" s="112"/>
      <x:c r="AV75" s="112"/>
      <x:c r="AW75" s="112"/>
      <x:c r="AX75" s="112">
        <x:v>1</x:v>
      </x:c>
      <x:c r="AY75" s="112"/>
      <x:c r="AZ75" s="112">
        <x:v>1</x:v>
      </x:c>
      <x:c r="BA75" s="162">
        <x:v>1</x:v>
      </x:c>
      <x:c r="BB75" s="112"/>
      <x:c r="BC75" s="112"/>
      <x:c r="BD75" s="112"/>
      <x:c r="BE75" s="112"/>
      <x:c r="BF75" s="112">
        <x:v>3</x:v>
      </x:c>
      <x:c r="BG75" s="112"/>
      <x:c r="BH75" s="112"/>
      <x:c r="BI75" s="112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610" t="s">
        <x:v>2399</x:v>
      </x:c>
      <x:c r="BW75" s="112"/>
      <x:c r="BX75" s="112"/>
      <x:c r="BY75" s="162"/>
      <x:c r="BZ75" s="112"/>
      <x:c r="CA75" s="162"/>
      <x:c r="CB75" s="112"/>
      <x:c r="CC75" s="162"/>
      <x:c r="CD75" s="112"/>
      <x:c r="CE75" s="112"/>
      <x:c r="CF75" s="162"/>
      <x:c r="CG75" s="112"/>
      <x:c r="CH75" s="112"/>
      <x:c r="CI75" s="112"/>
      <x:c r="CJ75" s="112"/>
      <x:c r="CK75" s="112"/>
      <x:c r="CL75" s="112"/>
      <x:c r="CM75" s="112"/>
      <x:c r="CN75" s="112"/>
      <x:c r="CO75" s="112"/>
      <x:c r="CP75" s="162"/>
      <x:c r="CQ75" s="112">
        <x:v>1</x:v>
      </x:c>
      <x:c r="CR75" s="162">
        <x:v>32</x:v>
      </x:c>
      <x:c r="CS75" s="112">
        <x:v>8</x:v>
      </x:c>
      <x:c r="CT75" s="112"/>
      <x:c r="CU75" s="112"/>
      <x:c r="CV75" s="112">
        <x:v>2</x:v>
      </x:c>
      <x:c r="CW75" s="112"/>
      <x:c r="CX75" s="112"/>
      <x:c r="CY75" s="610" t="s">
        <x:v>2399</x:v>
      </x:c>
      <x:c r="CZ75" s="617"/>
      <x:c r="DA75" s="162"/>
      <x:c r="DB75" s="617"/>
      <x:c r="DC75" s="618"/>
      <x:c r="DD75" s="617"/>
      <x:c r="DE75" s="618"/>
      <x:c r="DF75" s="617"/>
      <x:c r="DG75" s="619"/>
    </x:row>
    <x:row r="76" spans="1:111" ht="30" customHeight="1">
      <x:c r="A76" s="610" t="s">
        <x:v>1055</x:v>
      </x:c>
      <x:c r="B76" s="112"/>
      <x:c r="C76" s="162"/>
      <x:c r="D76" s="112"/>
      <x:c r="E76" s="162"/>
      <x:c r="F76" s="112"/>
      <x:c r="G76" s="162"/>
      <x:c r="H76" s="112"/>
      <x:c r="I76" s="162"/>
      <x:c r="J76" s="112"/>
      <x:c r="K76" s="112"/>
      <x:c r="L76" s="162"/>
      <x:c r="M76" s="112"/>
      <x:c r="N76" s="112"/>
      <x:c r="O76" s="112"/>
      <x:c r="P76" s="112"/>
      <x:c r="Q76" s="112"/>
      <x:c r="R76" s="162"/>
      <x:c r="S76" s="112"/>
      <x:c r="T76" s="162"/>
      <x:c r="U76" s="112"/>
      <x:c r="V76" s="162"/>
      <x:c r="W76" s="112"/>
      <x:c r="X76" s="112"/>
      <x:c r="Y76" s="112">
        <x:v>1</x:v>
      </x:c>
      <x:c r="Z76" s="112">
        <x:v>1</x:v>
      </x:c>
      <x:c r="AA76" s="112"/>
      <x:c r="AB76" s="112"/>
      <x:c r="AC76" s="112"/>
      <x:c r="AD76" s="112"/>
      <x:c r="AE76" s="112"/>
      <x:c r="AF76" s="112"/>
      <x:c r="AG76" s="112"/>
      <x:c r="AH76" s="112"/>
      <x:c r="AI76" s="112"/>
      <x:c r="AJ76" s="112"/>
      <x:c r="AK76" s="112"/>
      <x:c r="AL76" s="610" t="s">
        <x:v>1055</x:v>
      </x:c>
      <x:c r="AM76" s="112"/>
      <x:c r="AN76" s="162"/>
      <x:c r="AO76" s="112"/>
      <x:c r="AP76" s="112"/>
      <x:c r="AQ76" s="112"/>
      <x:c r="AR76" s="162"/>
      <x:c r="AS76" s="112"/>
      <x:c r="AT76" s="162"/>
      <x:c r="AU76" s="112"/>
      <x:c r="AV76" s="112"/>
      <x:c r="AW76" s="112"/>
      <x:c r="AX76" s="112"/>
      <x:c r="AY76" s="112"/>
      <x:c r="AZ76" s="112"/>
      <x:c r="BA76" s="162"/>
      <x:c r="BB76" s="112"/>
      <x:c r="BC76" s="112"/>
      <x:c r="BD76" s="112"/>
      <x:c r="BE76" s="112"/>
      <x:c r="BF76" s="112"/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610" t="s">
        <x:v>1055</x:v>
      </x:c>
      <x:c r="BW76" s="112"/>
      <x:c r="BX76" s="112"/>
      <x:c r="BY76" s="162"/>
      <x:c r="BZ76" s="112"/>
      <x:c r="CA76" s="162"/>
      <x:c r="CB76" s="112"/>
      <x:c r="CC76" s="162"/>
      <x:c r="CD76" s="112"/>
      <x:c r="CE76" s="112"/>
      <x:c r="CF76" s="162"/>
      <x:c r="CG76" s="112"/>
      <x:c r="CH76" s="112"/>
      <x:c r="CI76" s="112"/>
      <x:c r="CJ76" s="112"/>
      <x:c r="CK76" s="112"/>
      <x:c r="CL76" s="112"/>
      <x:c r="CM76" s="112"/>
      <x:c r="CN76" s="112"/>
      <x:c r="CO76" s="112"/>
      <x:c r="CP76" s="162"/>
      <x:c r="CQ76" s="112">
        <x:v>1</x:v>
      </x:c>
      <x:c r="CR76" s="162">
        <x:v>122</x:v>
      </x:c>
      <x:c r="CS76" s="112">
        <x:v>4</x:v>
      </x:c>
      <x:c r="CT76" s="112"/>
      <x:c r="CU76" s="112"/>
      <x:c r="CV76" s="112">
        <x:v>1</x:v>
      </x:c>
      <x:c r="CW76" s="112">
        <x:v>1</x:v>
      </x:c>
      <x:c r="CX76" s="112">
        <x:v>1</x:v>
      </x:c>
      <x:c r="CY76" s="610" t="s">
        <x:v>1055</x:v>
      </x:c>
      <x:c r="CZ76" s="617"/>
      <x:c r="DA76" s="162"/>
      <x:c r="DB76" s="617"/>
      <x:c r="DC76" s="618"/>
      <x:c r="DD76" s="617"/>
      <x:c r="DE76" s="618"/>
      <x:c r="DF76" s="617"/>
      <x:c r="DG76" s="619"/>
    </x:row>
    <x:row r="77" spans="1:111" ht="30" customHeight="1">
      <x:c r="A77" s="610" t="s">
        <x:v>2400</x:v>
      </x:c>
      <x:c r="B77" s="112"/>
      <x:c r="C77" s="162"/>
      <x:c r="D77" s="112"/>
      <x:c r="E77" s="162"/>
      <x:c r="F77" s="112"/>
      <x:c r="G77" s="162"/>
      <x:c r="H77" s="112"/>
      <x:c r="I77" s="162"/>
      <x:c r="J77" s="112"/>
      <x:c r="K77" s="112"/>
      <x:c r="L77" s="162"/>
      <x:c r="M77" s="112"/>
      <x:c r="N77" s="112"/>
      <x:c r="O77" s="112"/>
      <x:c r="P77" s="112"/>
      <x:c r="Q77" s="112"/>
      <x:c r="R77" s="162"/>
      <x:c r="S77" s="112">
        <x:v>1</x:v>
      </x:c>
      <x:c r="T77" s="162"/>
      <x:c r="U77" s="112"/>
      <x:c r="V77" s="162"/>
      <x:c r="W77" s="112">
        <x:v>1</x:v>
      </x:c>
      <x:c r="X77" s="112">
        <x:v>4</x:v>
      </x:c>
      <x:c r="Y77" s="112">
        <x:v>1</x:v>
      </x:c>
      <x:c r="Z77" s="112">
        <x:v>1</x:v>
      </x:c>
      <x:c r="AA77" s="112"/>
      <x:c r="AB77" s="112"/>
      <x:c r="AC77" s="112"/>
      <x:c r="AD77" s="112"/>
      <x:c r="AE77" s="112"/>
      <x:c r="AF77" s="112"/>
      <x:c r="AG77" s="112"/>
      <x:c r="AH77" s="112"/>
      <x:c r="AI77" s="112"/>
      <x:c r="AJ77" s="112"/>
      <x:c r="AK77" s="112"/>
      <x:c r="AL77" s="610" t="s">
        <x:v>2400</x:v>
      </x:c>
      <x:c r="AM77" s="112"/>
      <x:c r="AN77" s="162"/>
      <x:c r="AO77" s="112"/>
      <x:c r="AP77" s="112"/>
      <x:c r="AQ77" s="112"/>
      <x:c r="AR77" s="162"/>
      <x:c r="AS77" s="112"/>
      <x:c r="AT77" s="162"/>
      <x:c r="AU77" s="112"/>
      <x:c r="AV77" s="112"/>
      <x:c r="AW77" s="112"/>
      <x:c r="AX77" s="112"/>
      <x:c r="AY77" s="112"/>
      <x:c r="AZ77" s="112"/>
      <x:c r="BA77" s="162"/>
      <x:c r="BB77" s="112"/>
      <x:c r="BC77" s="112"/>
      <x:c r="BD77" s="112"/>
      <x:c r="BE77" s="112">
        <x:v>2</x:v>
      </x:c>
      <x:c r="BF77" s="112">
        <x:v>2</x:v>
      </x:c>
      <x:c r="BG77" s="112"/>
      <x:c r="BH77" s="112"/>
      <x:c r="BI77" s="112"/>
      <x:c r="BJ77" s="162"/>
      <x:c r="BK77" s="112"/>
      <x:c r="BL77" s="162"/>
      <x:c r="BM77" s="112"/>
      <x:c r="BN77" s="162"/>
      <x:c r="BO77" s="112"/>
      <x:c r="BP77" s="162"/>
      <x:c r="BQ77" s="112"/>
      <x:c r="BR77" s="112"/>
      <x:c r="BS77" s="112"/>
      <x:c r="BT77" s="112"/>
      <x:c r="BU77" s="112"/>
      <x:c r="BV77" s="610" t="s">
        <x:v>2400</x:v>
      </x:c>
      <x:c r="BW77" s="112"/>
      <x:c r="BX77" s="112"/>
      <x:c r="BY77" s="162"/>
      <x:c r="BZ77" s="112"/>
      <x:c r="CA77" s="162"/>
      <x:c r="CB77" s="112"/>
      <x:c r="CC77" s="162"/>
      <x:c r="CD77" s="112"/>
      <x:c r="CE77" s="112"/>
      <x:c r="CF77" s="162"/>
      <x:c r="CG77" s="112"/>
      <x:c r="CH77" s="112"/>
      <x:c r="CI77" s="112"/>
      <x:c r="CJ77" s="112"/>
      <x:c r="CK77" s="112"/>
      <x:c r="CL77" s="112"/>
      <x:c r="CM77" s="112"/>
      <x:c r="CN77" s="112"/>
      <x:c r="CO77" s="112"/>
      <x:c r="CP77" s="162"/>
      <x:c r="CQ77" s="112"/>
      <x:c r="CR77" s="162"/>
      <x:c r="CS77" s="112"/>
      <x:c r="CT77" s="112"/>
      <x:c r="CU77" s="112"/>
      <x:c r="CV77" s="112">
        <x:v>1</x:v>
      </x:c>
      <x:c r="CW77" s="112"/>
      <x:c r="CX77" s="112"/>
      <x:c r="CY77" s="610" t="s">
        <x:v>2400</x:v>
      </x:c>
      <x:c r="CZ77" s="617"/>
      <x:c r="DA77" s="162"/>
      <x:c r="DB77" s="617"/>
      <x:c r="DC77" s="618"/>
      <x:c r="DD77" s="617"/>
      <x:c r="DE77" s="618"/>
      <x:c r="DF77" s="617"/>
      <x:c r="DG77" s="619"/>
    </x:row>
    <x:row r="78" spans="1:111" ht="30" customHeight="1">
      <x:c r="A78" s="610" t="s">
        <x:v>1067</x:v>
      </x:c>
      <x:c r="B78" s="112"/>
      <x:c r="C78" s="162"/>
      <x:c r="D78" s="112"/>
      <x:c r="E78" s="162"/>
      <x:c r="F78" s="112"/>
      <x:c r="G78" s="162"/>
      <x:c r="H78" s="112"/>
      <x:c r="I78" s="162"/>
      <x:c r="J78" s="112">
        <x:v>1</x:v>
      </x:c>
      <x:c r="K78" s="112"/>
      <x:c r="L78" s="162"/>
      <x:c r="M78" s="112"/>
      <x:c r="N78" s="112"/>
      <x:c r="O78" s="112"/>
      <x:c r="P78" s="112"/>
      <x:c r="Q78" s="112"/>
      <x:c r="R78" s="162"/>
      <x:c r="S78" s="112">
        <x:v>0</x:v>
      </x:c>
      <x:c r="T78" s="162">
        <x:v>0</x:v>
      </x:c>
      <x:c r="U78" s="112"/>
      <x:c r="V78" s="162"/>
      <x:c r="W78" s="112"/>
      <x:c r="X78" s="112">
        <x:v>18</x:v>
      </x:c>
      <x:c r="Y78" s="112">
        <x:v>3</x:v>
      </x:c>
      <x:c r="Z78" s="112">
        <x:v>11</x:v>
      </x:c>
      <x:c r="AA78" s="112">
        <x:v>1</x:v>
      </x:c>
      <x:c r="AB78" s="112"/>
      <x:c r="AC78" s="112"/>
      <x:c r="AD78" s="112"/>
      <x:c r="AE78" s="112"/>
      <x:c r="AF78" s="112"/>
      <x:c r="AG78" s="112">
        <x:v>1</x:v>
      </x:c>
      <x:c r="AH78" s="112"/>
      <x:c r="AI78" s="112"/>
      <x:c r="AJ78" s="112">
        <x:v>1</x:v>
      </x:c>
      <x:c r="AK78" s="112">
        <x:v>1</x:v>
      </x:c>
      <x:c r="AL78" s="610" t="s">
        <x:v>1067</x:v>
      </x:c>
      <x:c r="AM78" s="112"/>
      <x:c r="AN78" s="162"/>
      <x:c r="AO78" s="112"/>
      <x:c r="AP78" s="112"/>
      <x:c r="AQ78" s="112"/>
      <x:c r="AR78" s="162"/>
      <x:c r="AS78" s="112"/>
      <x:c r="AT78" s="162"/>
      <x:c r="AU78" s="112"/>
      <x:c r="AV78" s="112"/>
      <x:c r="AW78" s="112"/>
      <x:c r="AX78" s="112"/>
      <x:c r="AY78" s="112"/>
      <x:c r="AZ78" s="112">
        <x:v>1</x:v>
      </x:c>
      <x:c r="BA78" s="162">
        <x:v>1</x:v>
      </x:c>
      <x:c r="BB78" s="112"/>
      <x:c r="BC78" s="112"/>
      <x:c r="BD78" s="112"/>
      <x:c r="BE78" s="112"/>
      <x:c r="BF78" s="112">
        <x:v>8</x:v>
      </x:c>
      <x:c r="BG78" s="112"/>
      <x:c r="BH78" s="112"/>
      <x:c r="BI78" s="112"/>
      <x:c r="BJ78" s="162"/>
      <x:c r="BK78" s="112"/>
      <x:c r="BL78" s="162"/>
      <x:c r="BM78" s="112"/>
      <x:c r="BN78" s="162"/>
      <x:c r="BO78" s="112"/>
      <x:c r="BP78" s="162"/>
      <x:c r="BQ78" s="112"/>
      <x:c r="BR78" s="112"/>
      <x:c r="BS78" s="112"/>
      <x:c r="BT78" s="112"/>
      <x:c r="BU78" s="112"/>
      <x:c r="BV78" s="610" t="s">
        <x:v>1067</x:v>
      </x:c>
      <x:c r="BW78" s="112"/>
      <x:c r="BX78" s="112"/>
      <x:c r="BY78" s="162"/>
      <x:c r="BZ78" s="112"/>
      <x:c r="CA78" s="162"/>
      <x:c r="CB78" s="112"/>
      <x:c r="CC78" s="162"/>
      <x:c r="CD78" s="112"/>
      <x:c r="CE78" s="112">
        <x:v>0</x:v>
      </x:c>
      <x:c r="CF78" s="162">
        <x:v>0</x:v>
      </x:c>
      <x:c r="CG78" s="112"/>
      <x:c r="CH78" s="112"/>
      <x:c r="CI78" s="112"/>
      <x:c r="CJ78" s="112"/>
      <x:c r="CK78" s="112"/>
      <x:c r="CL78" s="112"/>
      <x:c r="CM78" s="112"/>
      <x:c r="CN78" s="112"/>
      <x:c r="CO78" s="112"/>
      <x:c r="CP78" s="162"/>
      <x:c r="CQ78" s="112">
        <x:v>1</x:v>
      </x:c>
      <x:c r="CR78" s="162">
        <x:v>90.200000000000003</x:v>
      </x:c>
      <x:c r="CS78" s="112">
        <x:v>8</x:v>
      </x:c>
      <x:c r="CT78" s="112"/>
      <x:c r="CU78" s="112"/>
      <x:c r="CV78" s="112">
        <x:v>1</x:v>
      </x:c>
      <x:c r="CW78" s="112">
        <x:v>3</x:v>
      </x:c>
      <x:c r="CX78" s="112">
        <x:v>13</x:v>
      </x:c>
      <x:c r="CY78" s="610" t="s">
        <x:v>1067</x:v>
      </x:c>
      <x:c r="CZ78" s="617"/>
      <x:c r="DA78" s="162"/>
      <x:c r="DB78" s="617"/>
      <x:c r="DC78" s="618"/>
      <x:c r="DD78" s="617"/>
      <x:c r="DE78" s="618"/>
      <x:c r="DF78" s="617"/>
      <x:c r="DG78" s="619"/>
    </x:row>
    <x:row r="79" spans="1:111" ht="30" customHeight="1">
      <x:c r="A79" s="610" t="s">
        <x:v>1523</x:v>
      </x:c>
      <x:c r="B79" s="112"/>
      <x:c r="C79" s="162"/>
      <x:c r="D79" s="112"/>
      <x:c r="E79" s="162"/>
      <x:c r="F79" s="112"/>
      <x:c r="G79" s="162"/>
      <x:c r="H79" s="112"/>
      <x:c r="I79" s="162"/>
      <x:c r="J79" s="112"/>
      <x:c r="K79" s="112"/>
      <x:c r="L79" s="162"/>
      <x:c r="M79" s="112"/>
      <x:c r="N79" s="112"/>
      <x:c r="O79" s="112"/>
      <x:c r="P79" s="112"/>
      <x:c r="Q79" s="112"/>
      <x:c r="R79" s="162"/>
      <x:c r="S79" s="112">
        <x:v>1</x:v>
      </x:c>
      <x:c r="T79" s="162"/>
      <x:c r="U79" s="112"/>
      <x:c r="V79" s="162"/>
      <x:c r="W79" s="112">
        <x:v>1</x:v>
      </x:c>
      <x:c r="X79" s="112">
        <x:v>5</x:v>
      </x:c>
      <x:c r="Y79" s="112">
        <x:v>2</x:v>
      </x:c>
      <x:c r="Z79" s="112">
        <x:v>4</x:v>
      </x:c>
      <x:c r="AA79" s="112"/>
      <x:c r="AB79" s="112"/>
      <x:c r="AC79" s="112"/>
      <x:c r="AD79" s="112"/>
      <x:c r="AE79" s="112"/>
      <x:c r="AF79" s="112"/>
      <x:c r="AG79" s="112">
        <x:v>1</x:v>
      </x:c>
      <x:c r="AH79" s="112"/>
      <x:c r="AI79" s="112"/>
      <x:c r="AJ79" s="112">
        <x:v>2</x:v>
      </x:c>
      <x:c r="AK79" s="112">
        <x:v>4</x:v>
      </x:c>
      <x:c r="AL79" s="610" t="s">
        <x:v>1523</x:v>
      </x:c>
      <x:c r="AM79" s="112"/>
      <x:c r="AN79" s="162"/>
      <x:c r="AO79" s="112"/>
      <x:c r="AP79" s="112"/>
      <x:c r="AQ79" s="112"/>
      <x:c r="AR79" s="162"/>
      <x:c r="AS79" s="112"/>
      <x:c r="AT79" s="162"/>
      <x:c r="AU79" s="112"/>
      <x:c r="AV79" s="112"/>
      <x:c r="AW79" s="112"/>
      <x:c r="AX79" s="112"/>
      <x:c r="AY79" s="112"/>
      <x:c r="AZ79" s="112"/>
      <x:c r="BA79" s="162"/>
      <x:c r="BB79" s="112"/>
      <x:c r="BC79" s="112"/>
      <x:c r="BD79" s="112"/>
      <x:c r="BE79" s="112"/>
      <x:c r="BF79" s="112">
        <x:v>6</x:v>
      </x:c>
      <x:c r="BG79" s="112"/>
      <x:c r="BH79" s="112"/>
      <x:c r="BI79" s="112"/>
      <x:c r="BJ79" s="162"/>
      <x:c r="BK79" s="112"/>
      <x:c r="BL79" s="162"/>
      <x:c r="BM79" s="112"/>
      <x:c r="BN79" s="162"/>
      <x:c r="BO79" s="112"/>
      <x:c r="BP79" s="162"/>
      <x:c r="BQ79" s="112"/>
      <x:c r="BR79" s="112"/>
      <x:c r="BS79" s="112"/>
      <x:c r="BT79" s="112"/>
      <x:c r="BU79" s="112"/>
      <x:c r="BV79" s="610" t="s">
        <x:v>1523</x:v>
      </x:c>
      <x:c r="BW79" s="112"/>
      <x:c r="BX79" s="112"/>
      <x:c r="BY79" s="162"/>
      <x:c r="BZ79" s="112"/>
      <x:c r="CA79" s="162"/>
      <x:c r="CB79" s="112"/>
      <x:c r="CC79" s="162"/>
      <x:c r="CD79" s="112"/>
      <x:c r="CE79" s="112"/>
      <x:c r="CF79" s="162"/>
      <x:c r="CG79" s="112"/>
      <x:c r="CH79" s="112"/>
      <x:c r="CI79" s="112"/>
      <x:c r="CJ79" s="112"/>
      <x:c r="CK79" s="112"/>
      <x:c r="CL79" s="112"/>
      <x:c r="CM79" s="112"/>
      <x:c r="CN79" s="112"/>
      <x:c r="CO79" s="112"/>
      <x:c r="CP79" s="162"/>
      <x:c r="CQ79" s="112">
        <x:v>1</x:v>
      </x:c>
      <x:c r="CR79" s="162">
        <x:v>47</x:v>
      </x:c>
      <x:c r="CS79" s="112">
        <x:v>5</x:v>
      </x:c>
      <x:c r="CT79" s="112"/>
      <x:c r="CU79" s="112">
        <x:v>1</x:v>
      </x:c>
      <x:c r="CV79" s="112">
        <x:v>1</x:v>
      </x:c>
      <x:c r="CW79" s="112">
        <x:v>2</x:v>
      </x:c>
      <x:c r="CX79" s="112">
        <x:v>4</x:v>
      </x:c>
      <x:c r="CY79" s="610" t="s">
        <x:v>1523</x:v>
      </x:c>
      <x:c r="CZ79" s="617"/>
      <x:c r="DA79" s="162"/>
      <x:c r="DB79" s="617"/>
      <x:c r="DC79" s="618"/>
      <x:c r="DD79" s="617"/>
      <x:c r="DE79" s="618"/>
      <x:c r="DF79" s="617"/>
      <x:c r="DG79" s="619"/>
    </x:row>
    <x:row r="80" spans="1:111" ht="30" customHeight="1">
      <x:c r="A80" s="374" t="s">
        <x:v>1142</x:v>
      </x:c>
      <x:c r="B80" s="70">
        <x:f t="shared" ref="B80:AK80" si="52">SUM(B81:B83)</x:f>
        <x:v>5</x:v>
      </x:c>
      <x:c r="C80" s="73">
        <x:f t="shared" si="52"/>
        <x:v>2020</x:v>
      </x:c>
      <x:c r="D80" s="70">
        <x:f t="shared" si="52"/>
        <x:v>0</x:v>
      </x:c>
      <x:c r="E80" s="73">
        <x:f t="shared" si="52"/>
        <x:v>0</x:v>
      </x:c>
      <x:c r="F80" s="70">
        <x:f t="shared" si="52"/>
        <x:v>4</x:v>
      </x:c>
      <x:c r="G80" s="73">
        <x:f t="shared" si="52"/>
        <x:v>4.7000000000000002</x:v>
      </x:c>
      <x:c r="H80" s="70">
        <x:f t="shared" si="52"/>
        <x:v>0</x:v>
      </x:c>
      <x:c r="I80" s="73">
        <x:f t="shared" si="52"/>
        <x:v>0</x:v>
      </x:c>
      <x:c r="J80" s="70">
        <x:f t="shared" si="52"/>
        <x:v>3</x:v>
      </x:c>
      <x:c r="K80" s="70">
        <x:f t="shared" si="52"/>
        <x:v>0</x:v>
      </x:c>
      <x:c r="L80" s="73">
        <x:f t="shared" si="52"/>
        <x:v>0</x:v>
      </x:c>
      <x:c r="M80" s="70">
        <x:f t="shared" si="52"/>
        <x:v>0</x:v>
      </x:c>
      <x:c r="N80" s="70">
        <x:f t="shared" si="52"/>
        <x:v>0</x:v>
      </x:c>
      <x:c r="O80" s="70">
        <x:f t="shared" si="52"/>
        <x:v>0</x:v>
      </x:c>
      <x:c r="P80" s="70">
        <x:f t="shared" si="52"/>
        <x:v>0</x:v>
      </x:c>
      <x:c r="Q80" s="70">
        <x:f t="shared" si="52"/>
        <x:v>0</x:v>
      </x:c>
      <x:c r="R80" s="73">
        <x:f t="shared" si="52"/>
        <x:v>0</x:v>
      </x:c>
      <x:c r="S80" s="70">
        <x:f t="shared" si="52"/>
        <x:v>15</x:v>
      </x:c>
      <x:c r="T80" s="73">
        <x:f t="shared" si="52"/>
        <x:v>0</x:v>
      </x:c>
      <x:c r="U80" s="70">
        <x:f t="shared" si="52"/>
        <x:v>0</x:v>
      </x:c>
      <x:c r="V80" s="73">
        <x:f t="shared" si="52"/>
        <x:v>0</x:v>
      </x:c>
      <x:c r="W80" s="70">
        <x:f t="shared" si="52"/>
        <x:v>0</x:v>
      </x:c>
      <x:c r="X80" s="70">
        <x:f t="shared" si="52"/>
        <x:v>136</x:v>
      </x:c>
      <x:c r="Y80" s="70">
        <x:f t="shared" si="52"/>
        <x:v>0</x:v>
      </x:c>
      <x:c r="Z80" s="70">
        <x:f t="shared" si="52"/>
        <x:v>0</x:v>
      </x:c>
      <x:c r="AA80" s="70">
        <x:f t="shared" si="52"/>
        <x:v>0</x:v>
      </x:c>
      <x:c r="AB80" s="70">
        <x:f t="shared" si="52"/>
        <x:v>0</x:v>
      </x:c>
      <x:c r="AC80" s="70">
        <x:f t="shared" si="52"/>
        <x:v>0</x:v>
      </x:c>
      <x:c r="AD80" s="70">
        <x:f t="shared" si="52"/>
        <x:v>0</x:v>
      </x:c>
      <x:c r="AE80" s="70">
        <x:f t="shared" si="52"/>
        <x:v>0</x:v>
      </x:c>
      <x:c r="AF80" s="70">
        <x:f t="shared" si="52"/>
        <x:v>0</x:v>
      </x:c>
      <x:c r="AG80" s="70">
        <x:f t="shared" si="52"/>
        <x:v>0</x:v>
      </x:c>
      <x:c r="AH80" s="70">
        <x:f t="shared" si="52"/>
        <x:v>0</x:v>
      </x:c>
      <x:c r="AI80" s="70">
        <x:f t="shared" si="52"/>
        <x:v>0</x:v>
      </x:c>
      <x:c r="AJ80" s="70">
        <x:f t="shared" si="52"/>
        <x:v>0</x:v>
      </x:c>
      <x:c r="AK80" s="70">
        <x:f t="shared" si="52"/>
        <x:v>0</x:v>
      </x:c>
      <x:c r="AL80" s="374" t="s">
        <x:v>1142</x:v>
      </x:c>
      <x:c r="AM80" s="70">
        <x:f t="shared" ref="AM80:BU80" si="53">SUM(AM81:AM83)</x:f>
        <x:v>12</x:v>
      </x:c>
      <x:c r="AN80" s="73">
        <x:f t="shared" si="53"/>
        <x:v>3600</x:v>
      </x:c>
      <x:c r="AO80" s="70">
        <x:f t="shared" si="53"/>
        <x:v>1</x:v>
      </x:c>
      <x:c r="AP80" s="70">
        <x:f t="shared" si="53"/>
        <x:v>2</x:v>
      </x:c>
      <x:c r="AQ80" s="70">
        <x:f t="shared" si="53"/>
        <x:v>0</x:v>
      </x:c>
      <x:c r="AR80" s="73">
        <x:f t="shared" si="53"/>
        <x:v>0</x:v>
      </x:c>
      <x:c r="AS80" s="70">
        <x:f t="shared" si="53"/>
        <x:v>0</x:v>
      </x:c>
      <x:c r="AT80" s="73">
        <x:f t="shared" si="53"/>
        <x:v>0</x:v>
      </x:c>
      <x:c r="AU80" s="70">
        <x:f t="shared" si="53"/>
        <x:v>0</x:v>
      </x:c>
      <x:c r="AV80" s="70">
        <x:f t="shared" si="53"/>
        <x:v>0</x:v>
      </x:c>
      <x:c r="AW80" s="70">
        <x:f t="shared" si="53"/>
        <x:v>0</x:v>
      </x:c>
      <x:c r="AX80" s="70">
        <x:f t="shared" si="53"/>
        <x:v>7</x:v>
      </x:c>
      <x:c r="AY80" s="70">
        <x:f t="shared" si="53"/>
        <x:v>0</x:v>
      </x:c>
      <x:c r="AZ80" s="70">
        <x:f t="shared" si="53"/>
        <x:v>1</x:v>
      </x:c>
      <x:c r="BA80" s="73">
        <x:f t="shared" si="53"/>
        <x:v>3</x:v>
      </x:c>
      <x:c r="BB80" s="70">
        <x:f t="shared" si="53"/>
        <x:v>0</x:v>
      </x:c>
      <x:c r="BC80" s="70">
        <x:f t="shared" si="53"/>
        <x:v>0</x:v>
      </x:c>
      <x:c r="BD80" s="70">
        <x:f t="shared" si="53"/>
        <x:v>3</x:v>
      </x:c>
      <x:c r="BE80" s="70">
        <x:f t="shared" si="53"/>
        <x:v>172</x:v>
      </x:c>
      <x:c r="BF80" s="70">
        <x:f t="shared" si="53"/>
        <x:v>172</x:v>
      </x:c>
      <x:c r="BG80" s="70">
        <x:f t="shared" si="53"/>
        <x:v>0</x:v>
      </x:c>
      <x:c r="BH80" s="70">
        <x:f t="shared" si="53"/>
        <x:v>0</x:v>
      </x:c>
      <x:c r="BI80" s="70">
        <x:f t="shared" si="53"/>
        <x:v>0</x:v>
      </x:c>
      <x:c r="BJ80" s="73">
        <x:f t="shared" si="53"/>
        <x:v>0</x:v>
      </x:c>
      <x:c r="BK80" s="70">
        <x:f t="shared" si="53"/>
        <x:v>0</x:v>
      </x:c>
      <x:c r="BL80" s="73">
        <x:f t="shared" si="53"/>
        <x:v>0</x:v>
      </x:c>
      <x:c r="BM80" s="70">
        <x:f t="shared" si="53"/>
        <x:v>0</x:v>
      </x:c>
      <x:c r="BN80" s="73">
        <x:f t="shared" si="53"/>
        <x:v>0</x:v>
      </x:c>
      <x:c r="BO80" s="70">
        <x:f t="shared" si="53"/>
        <x:v>0</x:v>
      </x:c>
      <x:c r="BP80" s="73">
        <x:f t="shared" si="53"/>
        <x:v>0</x:v>
      </x:c>
      <x:c r="BQ80" s="70">
        <x:f t="shared" si="53"/>
        <x:v>0</x:v>
      </x:c>
      <x:c r="BR80" s="70">
        <x:f t="shared" si="53"/>
        <x:v>0</x:v>
      </x:c>
      <x:c r="BS80" s="70">
        <x:f t="shared" si="53"/>
        <x:v>0</x:v>
      </x:c>
      <x:c r="BT80" s="70">
        <x:f t="shared" si="53"/>
        <x:v>0</x:v>
      </x:c>
      <x:c r="BU80" s="70">
        <x:f t="shared" si="53"/>
        <x:v>0</x:v>
      </x:c>
      <x:c r="BV80" s="374" t="s">
        <x:v>1142</x:v>
      </x:c>
      <x:c r="BW80" s="70">
        <x:f t="shared" ref="BW80:CX80" si="54">SUM(BW81:BW83)</x:f>
        <x:v>0</x:v>
      </x:c>
      <x:c r="BX80" s="70">
        <x:f t="shared" si="54"/>
        <x:v>0</x:v>
      </x:c>
      <x:c r="BY80" s="73">
        <x:f t="shared" si="54"/>
        <x:v>0</x:v>
      </x:c>
      <x:c r="BZ80" s="70">
        <x:f t="shared" si="54"/>
        <x:v>0</x:v>
      </x:c>
      <x:c r="CA80" s="73">
        <x:f t="shared" si="54"/>
        <x:v>0</x:v>
      </x:c>
      <x:c r="CB80" s="70">
        <x:f t="shared" si="54"/>
        <x:v>0</x:v>
      </x:c>
      <x:c r="CC80" s="73">
        <x:f t="shared" si="54"/>
        <x:v>0</x:v>
      </x:c>
      <x:c r="CD80" s="70">
        <x:f t="shared" si="54"/>
        <x:v>0</x:v>
      </x:c>
      <x:c r="CE80" s="70">
        <x:f t="shared" si="54"/>
        <x:v>1</x:v>
      </x:c>
      <x:c r="CF80" s="73">
        <x:f t="shared" si="54"/>
        <x:v>56</x:v>
      </x:c>
      <x:c r="CG80" s="70">
        <x:f t="shared" si="54"/>
        <x:v>0</x:v>
      </x:c>
      <x:c r="CH80" s="70">
        <x:f t="shared" si="54"/>
        <x:v>3</x:v>
      </x:c>
      <x:c r="CI80" s="70">
        <x:f t="shared" si="54"/>
        <x:v>0</x:v>
      </x:c>
      <x:c r="CJ80" s="70">
        <x:f t="shared" si="54"/>
        <x:v>3</x:v>
      </x:c>
      <x:c r="CK80" s="70">
        <x:f t="shared" si="54"/>
        <x:v>0</x:v>
      </x:c>
      <x:c r="CL80" s="70">
        <x:f t="shared" si="54"/>
        <x:v>1</x:v>
      </x:c>
      <x:c r="CM80" s="70">
        <x:f t="shared" si="54"/>
        <x:v>0</x:v>
      </x:c>
      <x:c r="CN80" s="70">
        <x:f t="shared" si="54"/>
        <x:v>0</x:v>
      </x:c>
      <x:c r="CO80" s="70">
        <x:f t="shared" si="54"/>
        <x:v>0</x:v>
      </x:c>
      <x:c r="CP80" s="73">
        <x:f t="shared" si="54"/>
        <x:v>0</x:v>
      </x:c>
      <x:c r="CQ80" s="70">
        <x:f t="shared" si="54"/>
        <x:v>0</x:v>
      </x:c>
      <x:c r="CR80" s="73">
        <x:f t="shared" si="54"/>
        <x:v>0</x:v>
      </x:c>
      <x:c r="CS80" s="70">
        <x:f t="shared" si="54"/>
        <x:v>217</x:v>
      </x:c>
      <x:c r="CT80" s="70">
        <x:f t="shared" si="54"/>
        <x:v>3</x:v>
      </x:c>
      <x:c r="CU80" s="70">
        <x:f t="shared" si="54"/>
        <x:v>8</x:v>
      </x:c>
      <x:c r="CV80" s="70">
        <x:f t="shared" si="54"/>
        <x:v>0</x:v>
      </x:c>
      <x:c r="CW80" s="70">
        <x:f t="shared" si="54"/>
        <x:v>0</x:v>
      </x:c>
      <x:c r="CX80" s="70">
        <x:f t="shared" si="54"/>
        <x:v>0</x:v>
      </x:c>
      <x:c r="CY80" s="374" t="s">
        <x:v>1142</x:v>
      </x:c>
      <x:c r="CZ80" s="70">
        <x:f t="shared" ref="CZ80:DG80" si="55">SUM(CZ81:CZ83)</x:f>
        <x:v>0</x:v>
      </x:c>
      <x:c r="DA80" s="73">
        <x:f t="shared" si="55"/>
        <x:v>0</x:v>
      </x:c>
      <x:c r="DB80" s="70">
        <x:f t="shared" si="55"/>
        <x:v>0</x:v>
      </x:c>
      <x:c r="DC80" s="73">
        <x:f t="shared" si="55"/>
        <x:v>0</x:v>
      </x:c>
      <x:c r="DD80" s="70">
        <x:f t="shared" si="55"/>
        <x:v>0</x:v>
      </x:c>
      <x:c r="DE80" s="73">
        <x:f t="shared" si="55"/>
        <x:v>0</x:v>
      </x:c>
      <x:c r="DF80" s="70">
        <x:f t="shared" si="55"/>
        <x:v>0</x:v>
      </x:c>
      <x:c r="DG80" s="104">
        <x:f t="shared" si="55"/>
        <x:v>0</x:v>
      </x:c>
    </x:row>
    <x:row r="81" spans="1:111" ht="30" customHeight="1">
      <x:c r="A81" s="610" t="s">
        <x:v>1614</x:v>
      </x:c>
      <x:c r="B81" s="112">
        <x:v>4</x:v>
      </x:c>
      <x:c r="C81" s="162">
        <x:v>1900</x:v>
      </x:c>
      <x:c r="D81" s="112"/>
      <x:c r="E81" s="162"/>
      <x:c r="F81" s="112">
        <x:v>1</x:v>
      </x:c>
      <x:c r="G81" s="162">
        <x:v>3.7999999999999998</x:v>
      </x:c>
      <x:c r="H81" s="112"/>
      <x:c r="I81" s="162"/>
      <x:c r="J81" s="112">
        <x:v>3</x:v>
      </x:c>
      <x:c r="K81" s="112"/>
      <x:c r="L81" s="162"/>
      <x:c r="M81" s="112"/>
      <x:c r="N81" s="112"/>
      <x:c r="O81" s="112"/>
      <x:c r="P81" s="112"/>
      <x:c r="Q81" s="112"/>
      <x:c r="R81" s="162"/>
      <x:c r="S81" s="112">
        <x:v>15</x:v>
      </x:c>
      <x:c r="T81" s="162"/>
      <x:c r="U81" s="112"/>
      <x:c r="V81" s="162"/>
      <x:c r="W81" s="112"/>
      <x:c r="X81" s="112">
        <x:v>124</x:v>
      </x:c>
      <x:c r="Y81" s="112"/>
      <x:c r="Z81" s="112"/>
      <x:c r="AA81" s="112"/>
      <x:c r="AB81" s="112"/>
      <x:c r="AC81" s="112"/>
      <x:c r="AD81" s="112"/>
      <x:c r="AE81" s="112"/>
      <x:c r="AF81" s="112"/>
      <x:c r="AG81" s="112"/>
      <x:c r="AH81" s="112"/>
      <x:c r="AI81" s="112"/>
      <x:c r="AJ81" s="112"/>
      <x:c r="AK81" s="112"/>
      <x:c r="AL81" s="610" t="s">
        <x:v>1614</x:v>
      </x:c>
      <x:c r="AM81" s="112">
        <x:v>12</x:v>
      </x:c>
      <x:c r="AN81" s="162">
        <x:v>3600</x:v>
      </x:c>
      <x:c r="AO81" s="112">
        <x:v>1</x:v>
      </x:c>
      <x:c r="AP81" s="112">
        <x:v>2</x:v>
      </x:c>
      <x:c r="AQ81" s="112"/>
      <x:c r="AR81" s="162"/>
      <x:c r="AS81" s="112"/>
      <x:c r="AT81" s="162"/>
      <x:c r="AU81" s="112"/>
      <x:c r="AV81" s="112"/>
      <x:c r="AW81" s="112"/>
      <x:c r="AX81" s="112">
        <x:v>7</x:v>
      </x:c>
      <x:c r="AY81" s="112"/>
      <x:c r="AZ81" s="112">
        <x:v>1</x:v>
      </x:c>
      <x:c r="BA81" s="162">
        <x:v>3</x:v>
      </x:c>
      <x:c r="BB81" s="112"/>
      <x:c r="BC81" s="112"/>
      <x:c r="BD81" s="112">
        <x:v>3</x:v>
      </x:c>
      <x:c r="BE81" s="112">
        <x:v>172</x:v>
      </x:c>
      <x:c r="BF81" s="112">
        <x:v>172</x:v>
      </x:c>
      <x:c r="BG81" s="112"/>
      <x:c r="BH81" s="112"/>
      <x:c r="BI81" s="112"/>
      <x:c r="BJ81" s="162"/>
      <x:c r="BK81" s="112"/>
      <x:c r="BL81" s="162"/>
      <x:c r="BM81" s="112"/>
      <x:c r="BN81" s="162"/>
      <x:c r="BO81" s="112"/>
      <x:c r="BP81" s="162"/>
      <x:c r="BQ81" s="112"/>
      <x:c r="BR81" s="112"/>
      <x:c r="BS81" s="112"/>
      <x:c r="BT81" s="112"/>
      <x:c r="BU81" s="112"/>
      <x:c r="BV81" s="610" t="s">
        <x:v>1614</x:v>
      </x:c>
      <x:c r="BW81" s="112"/>
      <x:c r="BX81" s="112"/>
      <x:c r="BY81" s="162"/>
      <x:c r="BZ81" s="112"/>
      <x:c r="CA81" s="162"/>
      <x:c r="CB81" s="112"/>
      <x:c r="CC81" s="162"/>
      <x:c r="CD81" s="112"/>
      <x:c r="CE81" s="112"/>
      <x:c r="CF81" s="162"/>
      <x:c r="CG81" s="112"/>
      <x:c r="CH81" s="112">
        <x:v>3</x:v>
      </x:c>
      <x:c r="CI81" s="112"/>
      <x:c r="CJ81" s="112">
        <x:v>3</x:v>
      </x:c>
      <x:c r="CK81" s="112"/>
      <x:c r="CL81" s="112">
        <x:v>1</x:v>
      </x:c>
      <x:c r="CM81" s="112"/>
      <x:c r="CN81" s="112"/>
      <x:c r="CO81" s="112"/>
      <x:c r="CP81" s="162"/>
      <x:c r="CQ81" s="112"/>
      <x:c r="CR81" s="162"/>
      <x:c r="CS81" s="112">
        <x:v>203</x:v>
      </x:c>
      <x:c r="CT81" s="112">
        <x:v>3</x:v>
      </x:c>
      <x:c r="CU81" s="112">
        <x:v>8</x:v>
      </x:c>
      <x:c r="CV81" s="112"/>
      <x:c r="CW81" s="112"/>
      <x:c r="CX81" s="112"/>
      <x:c r="CY81" s="610" t="s">
        <x:v>1614</x:v>
      </x:c>
      <x:c r="CZ81" s="617"/>
      <x:c r="DA81" s="162"/>
      <x:c r="DB81" s="617"/>
      <x:c r="DC81" s="618"/>
      <x:c r="DD81" s="617"/>
      <x:c r="DE81" s="618"/>
      <x:c r="DF81" s="617"/>
      <x:c r="DG81" s="619"/>
    </x:row>
    <x:row r="82" spans="1:111" ht="30" customHeight="1">
      <x:c r="A82" s="610" t="s">
        <x:v>1050</x:v>
      </x:c>
      <x:c r="B82" s="112">
        <x:v>1</x:v>
      </x:c>
      <x:c r="C82" s="162">
        <x:v>120</x:v>
      </x:c>
      <x:c r="D82" s="112"/>
      <x:c r="E82" s="162"/>
      <x:c r="F82" s="112">
        <x:v>1</x:v>
      </x:c>
      <x:c r="G82" s="162">
        <x:v>0.69999999999999996</x:v>
      </x:c>
      <x:c r="H82" s="112"/>
      <x:c r="I82" s="162"/>
      <x:c r="J82" s="112"/>
      <x:c r="K82" s="112"/>
      <x:c r="L82" s="162"/>
      <x:c r="M82" s="112"/>
      <x:c r="N82" s="112"/>
      <x:c r="O82" s="112"/>
      <x:c r="P82" s="112"/>
      <x:c r="Q82" s="112"/>
      <x:c r="R82" s="162"/>
      <x:c r="S82" s="112"/>
      <x:c r="T82" s="162"/>
      <x:c r="U82" s="112"/>
      <x:c r="V82" s="162"/>
      <x:c r="W82" s="112"/>
      <x:c r="X82" s="112">
        <x:v>12</x:v>
      </x:c>
      <x:c r="Y82" s="112"/>
      <x:c r="Z82" s="112"/>
      <x:c r="AA82" s="112"/>
      <x:c r="AB82" s="112"/>
      <x:c r="AC82" s="112"/>
      <x:c r="AD82" s="112"/>
      <x:c r="AE82" s="112"/>
      <x:c r="AF82" s="112"/>
      <x:c r="AG82" s="112"/>
      <x:c r="AH82" s="112"/>
      <x:c r="AI82" s="112"/>
      <x:c r="AJ82" s="112"/>
      <x:c r="AK82" s="112"/>
      <x:c r="AL82" s="610" t="s">
        <x:v>1050</x:v>
      </x:c>
      <x:c r="AM82" s="112"/>
      <x:c r="AN82" s="162"/>
      <x:c r="AO82" s="112"/>
      <x:c r="AP82" s="112"/>
      <x:c r="AQ82" s="112"/>
      <x:c r="AR82" s="162"/>
      <x:c r="AS82" s="112"/>
      <x:c r="AT82" s="162"/>
      <x:c r="AU82" s="112"/>
      <x:c r="AV82" s="112"/>
      <x:c r="AW82" s="112"/>
      <x:c r="AX82" s="112"/>
      <x:c r="AY82" s="112"/>
      <x:c r="AZ82" s="112"/>
      <x:c r="BA82" s="162"/>
      <x:c r="BB82" s="112"/>
      <x:c r="BC82" s="112"/>
      <x:c r="BD82" s="112"/>
      <x:c r="BE82" s="112"/>
      <x:c r="BF82" s="112"/>
      <x:c r="BG82" s="112"/>
      <x:c r="BH82" s="112"/>
      <x:c r="BI82" s="112"/>
      <x:c r="BJ82" s="162"/>
      <x:c r="BK82" s="112"/>
      <x:c r="BL82" s="162"/>
      <x:c r="BM82" s="112"/>
      <x:c r="BN82" s="162"/>
      <x:c r="BO82" s="112"/>
      <x:c r="BP82" s="162"/>
      <x:c r="BQ82" s="112"/>
      <x:c r="BR82" s="112"/>
      <x:c r="BS82" s="112"/>
      <x:c r="BT82" s="112"/>
      <x:c r="BU82" s="112"/>
      <x:c r="BV82" s="610" t="s">
        <x:v>1050</x:v>
      </x:c>
      <x:c r="BW82" s="112"/>
      <x:c r="BX82" s="112"/>
      <x:c r="BY82" s="162"/>
      <x:c r="BZ82" s="112"/>
      <x:c r="CA82" s="162"/>
      <x:c r="CB82" s="112"/>
      <x:c r="CC82" s="162"/>
      <x:c r="CD82" s="112"/>
      <x:c r="CE82" s="112">
        <x:v>1</x:v>
      </x:c>
      <x:c r="CF82" s="162">
        <x:v>56</x:v>
      </x:c>
      <x:c r="CG82" s="112"/>
      <x:c r="CH82" s="112"/>
      <x:c r="CI82" s="112"/>
      <x:c r="CJ82" s="112"/>
      <x:c r="CK82" s="112"/>
      <x:c r="CL82" s="112"/>
      <x:c r="CM82" s="112"/>
      <x:c r="CN82" s="112"/>
      <x:c r="CO82" s="112"/>
      <x:c r="CP82" s="162"/>
      <x:c r="CQ82" s="112"/>
      <x:c r="CR82" s="162"/>
      <x:c r="CS82" s="112">
        <x:v>14</x:v>
      </x:c>
      <x:c r="CT82" s="112"/>
      <x:c r="CU82" s="112"/>
      <x:c r="CV82" s="112"/>
      <x:c r="CW82" s="112"/>
      <x:c r="CX82" s="112"/>
      <x:c r="CY82" s="610" t="s">
        <x:v>1050</x:v>
      </x:c>
      <x:c r="CZ82" s="617"/>
      <x:c r="DA82" s="162"/>
      <x:c r="DB82" s="617"/>
      <x:c r="DC82" s="618"/>
      <x:c r="DD82" s="617"/>
      <x:c r="DE82" s="618"/>
      <x:c r="DF82" s="617"/>
      <x:c r="DG82" s="619"/>
    </x:row>
    <x:row r="83" spans="1:111" ht="30" customHeight="1">
      <x:c r="A83" s="620" t="s">
        <x:v>1054</x:v>
      </x:c>
      <x:c r="B83" s="548"/>
      <x:c r="C83" s="621"/>
      <x:c r="D83" s="548"/>
      <x:c r="E83" s="621"/>
      <x:c r="F83" s="548">
        <x:v>2</x:v>
      </x:c>
      <x:c r="G83" s="621">
        <x:v>0.20000000000000001</x:v>
      </x:c>
      <x:c r="H83" s="548"/>
      <x:c r="I83" s="621"/>
      <x:c r="J83" s="548"/>
      <x:c r="K83" s="548"/>
      <x:c r="L83" s="621"/>
      <x:c r="M83" s="548"/>
      <x:c r="N83" s="548"/>
      <x:c r="O83" s="548"/>
      <x:c r="P83" s="548"/>
      <x:c r="Q83" s="548"/>
      <x:c r="R83" s="621"/>
      <x:c r="S83" s="548"/>
      <x:c r="T83" s="621"/>
      <x:c r="U83" s="548"/>
      <x:c r="V83" s="621"/>
      <x:c r="W83" s="548"/>
      <x:c r="X83" s="548"/>
      <x:c r="Y83" s="548"/>
      <x:c r="Z83" s="548"/>
      <x:c r="AA83" s="548"/>
      <x:c r="AB83" s="548"/>
      <x:c r="AC83" s="548"/>
      <x:c r="AD83" s="548"/>
      <x:c r="AE83" s="548"/>
      <x:c r="AF83" s="548"/>
      <x:c r="AG83" s="548"/>
      <x:c r="AH83" s="548"/>
      <x:c r="AI83" s="548"/>
      <x:c r="AJ83" s="548"/>
      <x:c r="AK83" s="548"/>
      <x:c r="AL83" s="620" t="s">
        <x:v>1054</x:v>
      </x:c>
      <x:c r="AM83" s="548"/>
      <x:c r="AN83" s="621"/>
      <x:c r="AO83" s="548"/>
      <x:c r="AP83" s="548"/>
      <x:c r="AQ83" s="548"/>
      <x:c r="AR83" s="621"/>
      <x:c r="AS83" s="548"/>
      <x:c r="AT83" s="621"/>
      <x:c r="AU83" s="548"/>
      <x:c r="AV83" s="548"/>
      <x:c r="AW83" s="548"/>
      <x:c r="AX83" s="548"/>
      <x:c r="AY83" s="548"/>
      <x:c r="AZ83" s="548"/>
      <x:c r="BA83" s="621"/>
      <x:c r="BB83" s="548"/>
      <x:c r="BC83" s="548"/>
      <x:c r="BD83" s="548"/>
      <x:c r="BE83" s="548"/>
      <x:c r="BF83" s="548"/>
      <x:c r="BG83" s="548"/>
      <x:c r="BH83" s="548"/>
      <x:c r="BI83" s="548"/>
      <x:c r="BJ83" s="621"/>
      <x:c r="BK83" s="548"/>
      <x:c r="BL83" s="621"/>
      <x:c r="BM83" s="548"/>
      <x:c r="BN83" s="621"/>
      <x:c r="BO83" s="548"/>
      <x:c r="BP83" s="621"/>
      <x:c r="BQ83" s="548"/>
      <x:c r="BR83" s="548"/>
      <x:c r="BS83" s="548"/>
      <x:c r="BT83" s="548"/>
      <x:c r="BU83" s="548"/>
      <x:c r="BV83" s="620" t="s">
        <x:v>1054</x:v>
      </x:c>
      <x:c r="BW83" s="548"/>
      <x:c r="BX83" s="548"/>
      <x:c r="BY83" s="621"/>
      <x:c r="BZ83" s="548"/>
      <x:c r="CA83" s="621"/>
      <x:c r="CB83" s="548"/>
      <x:c r="CC83" s="621"/>
      <x:c r="CD83" s="548"/>
      <x:c r="CE83" s="548"/>
      <x:c r="CF83" s="621"/>
      <x:c r="CG83" s="548"/>
      <x:c r="CH83" s="548"/>
      <x:c r="CI83" s="548"/>
      <x:c r="CJ83" s="548"/>
      <x:c r="CK83" s="548"/>
      <x:c r="CL83" s="548"/>
      <x:c r="CM83" s="548"/>
      <x:c r="CN83" s="548"/>
      <x:c r="CO83" s="548"/>
      <x:c r="CP83" s="621"/>
      <x:c r="CQ83" s="548"/>
      <x:c r="CR83" s="621"/>
      <x:c r="CS83" s="548"/>
      <x:c r="CT83" s="548"/>
      <x:c r="CU83" s="548"/>
      <x:c r="CV83" s="548"/>
      <x:c r="CW83" s="548"/>
      <x:c r="CX83" s="548"/>
      <x:c r="CY83" s="620" t="s">
        <x:v>1054</x:v>
      </x:c>
      <x:c r="CZ83" s="622"/>
      <x:c r="DA83" s="621"/>
      <x:c r="DB83" s="622"/>
      <x:c r="DC83" s="623"/>
      <x:c r="DD83" s="622"/>
      <x:c r="DE83" s="623"/>
      <x:c r="DF83" s="622"/>
      <x:c r="DG83" s="624"/>
    </x:row>
    <x:row r="84" ht="18" customHeight="1"/>
    <x:row r="85" ht="18" customHeight="1"/>
    <x:row r="86" ht="18" customHeight="1"/>
    <x:row r="87" ht="18" customHeight="1"/>
    <x:row r="88" ht="18" customHeight="1"/>
    <x:row r="89" ht="18" customHeight="1"/>
    <x:row r="90" ht="18" customHeight="1"/>
    <x:row r="91" ht="18" customHeight="1"/>
    <x:row r="92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2" firstPageNumber="1" fitToWidth="1" fitToHeight="1" orientation="portrait" usePrinterDefaults="1" blackAndWhite="0" draft="0" useFirstPageNumber="0" horizontalDpi="4294967293" verticalDpi="300" copies="1"/>
  <x:rowBreaks count="1" manualBreakCount="1">
    <x:brk id="43" min="0" max="1048575" man="1" pt="0"/>
  </x:rowBreaks>
  <x:colBreaks count="2" manualBreakCount="2">
    <x:brk id="16" min="0" max="16383" man="1" pt="0"/>
    <x:brk id="103" min="0" max="16383" man="1" pt="0"/>
  </x:colBreaks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DL155"/>
  <x:sheetViews>
    <x:sheetView view="pageBreakPreview" topLeftCell="A1" zoomScaleNormal="100" zoomScaleSheetLayoutView="100" workbookViewId="0">
      <x:pane xSplit="1" ySplit="6" topLeftCell="CC7" activePane="bottomRight" state="frozen"/>
      <x:selection pane="bottomRight" activeCell="DG1" activeCellId="3" sqref="DA1:DA1048576 DC1:DC1048576 DE1:DE1048576 DG1:DG1048576"/>
    </x:sheetView>
  </x:sheetViews>
  <x:sheetFormatPr defaultColWidth="8.88671875" defaultRowHeight="10.699999999999999"/>
  <x:cols>
    <x:col min="1" max="1" width="24" style="7" customWidth="1"/>
    <x:col min="2" max="2" width="3.88671875" style="22" customWidth="1"/>
    <x:col min="3" max="3" width="8.44140625" style="8" customWidth="1"/>
    <x:col min="4" max="4" width="3.77734375" style="22" customWidth="1"/>
    <x:col min="5" max="5" width="7.6640625" style="8" bestFit="1" customWidth="1"/>
    <x:col min="6" max="6" width="3.6640625" style="22" customWidth="1"/>
    <x:col min="7" max="7" width="5.44140625" style="8" bestFit="1" customWidth="1"/>
    <x:col min="8" max="8" width="3.6640625" style="22" customWidth="1"/>
    <x:col min="9" max="9" width="7.6640625" style="8" bestFit="1" customWidth="1"/>
    <x:col min="10" max="10" width="4" style="22" bestFit="1" customWidth="1"/>
    <x:col min="11" max="11" width="3.21875" style="22" customWidth="1"/>
    <x:col min="12" max="12" width="7" style="8" bestFit="1" customWidth="1"/>
    <x:col min="13" max="13" width="4" style="22" bestFit="1" customWidth="1"/>
    <x:col min="14" max="14" width="3.88671875" style="22" bestFit="1" customWidth="1"/>
    <x:col min="15" max="15" width="3.88671875" style="22" customWidth="1"/>
    <x:col min="16" max="16" width="4" style="22" customWidth="1"/>
    <x:col min="17" max="17" width="2.5546875" style="22" customWidth="1"/>
    <x:col min="18" max="18" width="4.6640625" style="8" customWidth="1"/>
    <x:col min="19" max="19" width="3" style="22" customWidth="1"/>
    <x:col min="20" max="20" width="7.33203125" style="8" bestFit="1" customWidth="1"/>
    <x:col min="21" max="21" width="3" style="22" customWidth="1"/>
    <x:col min="22" max="22" width="7.33203125" style="8" bestFit="1" customWidth="1"/>
    <x:col min="23" max="23" width="3.33203125" style="22" customWidth="1"/>
    <x:col min="24" max="24" width="4.6640625" style="22" customWidth="1"/>
    <x:col min="25" max="25" width="3.109375" style="22" customWidth="1"/>
    <x:col min="26" max="26" width="3.33203125" style="22" customWidth="1"/>
    <x:col min="27" max="27" width="3.88671875" style="22" customWidth="1"/>
    <x:col min="28" max="28" width="3.77734375" style="22" customWidth="1"/>
    <x:col min="29" max="29" width="3.5546875" style="22" customWidth="1"/>
    <x:col min="30" max="31" width="3.33203125" style="22" customWidth="1"/>
    <x:col min="32" max="32" width="3.6640625" style="22" customWidth="1"/>
    <x:col min="33" max="33" width="3.88671875" style="22" customWidth="1"/>
    <x:col min="34" max="34" width="3" style="22" customWidth="1"/>
    <x:col min="35" max="35" width="3.21875" style="22" customWidth="1"/>
    <x:col min="36" max="36" width="3" style="22" customWidth="1"/>
    <x:col min="37" max="37" width="6" style="22" customWidth="1"/>
    <x:col min="38" max="38" width="23.5546875" style="22" bestFit="1" customWidth="1"/>
    <x:col min="39" max="39" width="3" style="22" customWidth="1"/>
    <x:col min="40" max="40" width="6.21875" style="8" customWidth="1"/>
    <x:col min="41" max="41" width="3.6640625" style="22" customWidth="1"/>
    <x:col min="42" max="42" width="4.21875" style="22" customWidth="1"/>
    <x:col min="43" max="43" width="2.77734375" style="22" customWidth="1"/>
    <x:col min="44" max="44" width="5.6640625" style="22" customWidth="1"/>
    <x:col min="45" max="45" width="3.5546875" style="22" customWidth="1"/>
    <x:col min="46" max="46" width="7" style="8" bestFit="1" customWidth="1"/>
    <x:col min="47" max="47" width="3.21875" style="22" customWidth="1"/>
    <x:col min="48" max="48" width="3.33203125" style="22" customWidth="1"/>
    <x:col min="49" max="49" width="4" style="22" customWidth="1"/>
    <x:col min="50" max="50" width="3.33203125" style="22" customWidth="1"/>
    <x:col min="51" max="51" width="4" style="22" customWidth="1"/>
    <x:col min="52" max="52" width="3.109375" style="22" customWidth="1"/>
    <x:col min="53" max="53" width="5.44140625" style="8" customWidth="1"/>
    <x:col min="54" max="54" width="2.77734375" style="22" customWidth="1"/>
    <x:col min="55" max="55" width="3.44140625" style="22" customWidth="1"/>
    <x:col min="56" max="56" width="3" style="22" customWidth="1"/>
    <x:col min="57" max="57" width="3.109375" style="22" customWidth="1"/>
    <x:col min="58" max="58" width="4.6640625" style="22" customWidth="1"/>
    <x:col min="59" max="60" width="4.6640625" style="22" bestFit="1" customWidth="1"/>
    <x:col min="61" max="61" width="2.6640625" style="22" customWidth="1"/>
    <x:col min="62" max="62" width="6.44140625" style="8" customWidth="1"/>
    <x:col min="63" max="63" width="2.6640625" style="22" customWidth="1"/>
    <x:col min="64" max="64" width="6.44140625" style="8" customWidth="1"/>
    <x:col min="65" max="65" width="2.6640625" style="22" customWidth="1"/>
    <x:col min="66" max="66" width="6.44140625" style="8" customWidth="1"/>
    <x:col min="67" max="67" width="2.6640625" style="22" customWidth="1"/>
    <x:col min="68" max="68" width="6.44140625" style="8" customWidth="1"/>
    <x:col min="69" max="69" width="4.21875" style="22" customWidth="1"/>
    <x:col min="70" max="70" width="3.33203125" style="22" customWidth="1"/>
    <x:col min="71" max="72" width="2.77734375" style="22" customWidth="1"/>
    <x:col min="73" max="73" width="3.6640625" style="22" customWidth="1"/>
    <x:col min="74" max="74" width="29.33203125" style="22" bestFit="1" customWidth="1"/>
    <x:col min="75" max="75" width="4.44140625" style="22" customWidth="1"/>
    <x:col min="76" max="76" width="6.5546875" style="22" customWidth="1"/>
    <x:col min="77" max="77" width="7.5546875" style="8" bestFit="1" customWidth="1"/>
    <x:col min="78" max="78" width="5" style="22" customWidth="1"/>
    <x:col min="79" max="79" width="7.33203125" style="8" customWidth="1"/>
    <x:col min="80" max="80" width="4.44140625" style="22" customWidth="1"/>
    <x:col min="81" max="81" width="7.21875" style="8" customWidth="1"/>
    <x:col min="82" max="82" width="4.5546875" style="22" customWidth="1"/>
    <x:col min="83" max="83" width="4.21875" style="22" customWidth="1"/>
    <x:col min="84" max="84" width="7.77734375" style="8" customWidth="1"/>
    <x:col min="85" max="85" width="5.44140625" style="22" customWidth="1"/>
    <x:col min="86" max="86" width="4.33203125" style="22" customWidth="1"/>
    <x:col min="87" max="87" width="4.5546875" style="22" customWidth="1"/>
    <x:col min="88" max="88" width="3.88671875" style="22" customWidth="1"/>
    <x:col min="89" max="89" width="4.33203125" style="22" customWidth="1"/>
    <x:col min="90" max="90" width="4.5546875" style="22" customWidth="1"/>
    <x:col min="91" max="91" width="3.33203125" style="22" customWidth="1"/>
    <x:col min="92" max="92" width="3.77734375" style="22" customWidth="1"/>
    <x:col min="93" max="93" width="3.88671875" style="22" customWidth="1"/>
    <x:col min="94" max="94" width="6.21875" style="8" customWidth="1"/>
    <x:col min="95" max="95" width="4.21875" style="22" customWidth="1"/>
    <x:col min="96" max="96" width="7.5546875" style="8" bestFit="1" customWidth="1"/>
    <x:col min="97" max="97" width="5.44140625" style="22" bestFit="1" customWidth="1"/>
    <x:col min="98" max="98" width="3.77734375" style="22" customWidth="1"/>
    <x:col min="99" max="99" width="3.21875" style="22" customWidth="1"/>
    <x:col min="100" max="100" width="3.77734375" style="22" customWidth="1"/>
    <x:col min="101" max="101" width="3.88671875" style="22" customWidth="1"/>
    <x:col min="102" max="102" width="4.21875" style="22" customWidth="1"/>
    <x:col min="103" max="103" width="18.21875" style="22" customWidth="1"/>
    <x:col min="104" max="104" width="4.21875" style="22" customWidth="1"/>
    <x:col min="105" max="105" width="9.5546875" style="8" customWidth="1"/>
    <x:col min="106" max="106" width="4.109375" style="22" customWidth="1"/>
    <x:col min="107" max="107" width="9.21875" style="8" customWidth="1"/>
    <x:col min="108" max="108" width="5" style="22" customWidth="1"/>
    <x:col min="109" max="109" width="9" style="8" customWidth="1"/>
    <x:col min="110" max="110" width="5.109375" style="22" customWidth="1"/>
    <x:col min="111" max="111" width="9.21875" style="8" customWidth="1"/>
    <x:col min="112" max="16384" width="8.88671875" style="7"/>
  </x:cols>
  <x:sheetData>
    <x:row r="1" spans="1:111" s="12" customFormat="1" ht="30" customHeight="1">
      <x:c r="A1" s="12" t="s">
        <x:v>1755</x:v>
      </x:c>
      <x:c r="C1" s="137"/>
      <x:c r="E1" s="137"/>
      <x:c r="G1" s="84"/>
      <x:c r="I1" s="137"/>
      <x:c r="L1" s="137"/>
      <x:c r="R1" s="137"/>
      <x:c r="T1" s="137"/>
      <x:c r="V1" s="137"/>
      <x:c r="AN1" s="137"/>
      <x:c r="AT1" s="137"/>
      <x:c r="BA1" s="137"/>
      <x:c r="BJ1" s="137"/>
      <x:c r="BL1" s="137"/>
      <x:c r="BN1" s="137"/>
      <x:c r="BP1" s="137"/>
      <x:c r="BY1" s="137"/>
      <x:c r="CA1" s="137"/>
      <x:c r="CC1" s="137"/>
      <x:c r="CF1" s="84"/>
      <x:c r="CP1" s="137"/>
      <x:c r="CR1" s="137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0" customHeight="1">
      <x:c r="A2" s="12" t="s">
        <x:v>2815</x:v>
      </x:c>
      <x:c r="C2" s="137"/>
      <x:c r="E2" s="137"/>
      <x:c r="G2" s="84"/>
      <x:c r="I2" s="137"/>
      <x:c r="J2" s="85"/>
      <x:c r="L2" s="137"/>
      <x:c r="R2" s="137"/>
      <x:c r="T2" s="137"/>
      <x:c r="V2" s="137"/>
      <x:c r="AL2" s="83" t="s">
        <x:v>2924</x:v>
      </x:c>
      <x:c r="AN2" s="137"/>
      <x:c r="AT2" s="137"/>
      <x:c r="BA2" s="137"/>
      <x:c r="BJ2" s="137"/>
      <x:c r="BL2" s="137"/>
      <x:c r="BN2" s="137"/>
      <x:c r="BP2" s="137"/>
      <x:c r="BV2" s="83" t="s">
        <x:v>2999</x:v>
      </x:c>
      <x:c r="BY2" s="137"/>
      <x:c r="CA2" s="137"/>
      <x:c r="CC2" s="137"/>
      <x:c r="CF2" s="84"/>
      <x:c r="CP2" s="137"/>
      <x:c r="CR2" s="137"/>
      <x:c r="CY2" s="83" t="s">
        <x:v>2381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4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4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4" customFormat="1" ht="30" customHeight="1">
      <x:c r="A5" s="989"/>
      <x:c r="B5" s="156" t="s">
        <x:v>505</x:v>
      </x:c>
      <x:c r="C5" s="153" t="s">
        <x:v>517</x:v>
      </x:c>
      <x:c r="D5" s="271" t="s">
        <x:v>550</x:v>
      </x:c>
      <x:c r="E5" s="153" t="s">
        <x:v>517</x:v>
      </x:c>
      <x:c r="F5" s="271" t="s">
        <x:v>550</x:v>
      </x:c>
      <x:c r="G5" s="153" t="s">
        <x:v>531</x:v>
      </x:c>
      <x:c r="H5" s="271" t="s">
        <x:v>505</x:v>
      </x:c>
      <x:c r="I5" s="153" t="s">
        <x:v>517</x:v>
      </x:c>
      <x:c r="J5" s="990"/>
      <x:c r="K5" s="271" t="s">
        <x:v>505</x:v>
      </x:c>
      <x:c r="L5" s="153" t="s">
        <x:v>517</x:v>
      </x:c>
      <x:c r="M5" s="990"/>
      <x:c r="N5" s="990"/>
      <x:c r="O5" s="271" t="s">
        <x:v>558</x:v>
      </x:c>
      <x:c r="P5" s="271" t="s">
        <x:v>501</x:v>
      </x:c>
      <x:c r="Q5" s="271" t="s">
        <x:v>505</x:v>
      </x:c>
      <x:c r="R5" s="153" t="s">
        <x:v>517</x:v>
      </x:c>
      <x:c r="S5" s="271" t="s">
        <x:v>529</x:v>
      </x:c>
      <x:c r="T5" s="153" t="s">
        <x:v>1135</x:v>
      </x:c>
      <x:c r="U5" s="271" t="s">
        <x:v>529</x:v>
      </x:c>
      <x:c r="V5" s="153" t="s">
        <x:v>1135</x:v>
      </x:c>
      <x:c r="W5" s="990"/>
      <x:c r="X5" s="990"/>
      <x:c r="Y5" s="271" t="s">
        <x:v>558</x:v>
      </x:c>
      <x:c r="Z5" s="271" t="s">
        <x:v>501</x:v>
      </x:c>
      <x:c r="AA5" s="990"/>
      <x:c r="AB5" s="990"/>
      <x:c r="AC5" s="990"/>
      <x:c r="AD5" s="990"/>
      <x:c r="AE5" s="990"/>
      <x:c r="AF5" s="990"/>
      <x:c r="AG5" s="990"/>
      <x:c r="AH5" s="271" t="s">
        <x:v>558</x:v>
      </x:c>
      <x:c r="AI5" s="271" t="s">
        <x:v>501</x:v>
      </x:c>
      <x:c r="AJ5" s="271" t="s">
        <x:v>558</x:v>
      </x:c>
      <x:c r="AK5" s="271" t="s">
        <x:v>501</x:v>
      </x:c>
      <x:c r="AL5" s="989"/>
      <x:c r="AM5" s="271" t="s">
        <x:v>505</x:v>
      </x:c>
      <x:c r="AN5" s="153" t="s">
        <x:v>517</x:v>
      </x:c>
      <x:c r="AO5" s="271" t="s">
        <x:v>505</x:v>
      </x:c>
      <x:c r="AP5" s="271" t="s">
        <x:v>559</x:v>
      </x:c>
      <x:c r="AQ5" s="271" t="s">
        <x:v>505</x:v>
      </x:c>
      <x:c r="AR5" s="271" t="s">
        <x:v>1135</x:v>
      </x:c>
      <x:c r="AS5" s="271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271" t="s">
        <x:v>505</x:v>
      </x:c>
      <x:c r="BA5" s="153" t="s">
        <x:v>562</x:v>
      </x:c>
      <x:c r="BB5" s="271" t="s">
        <x:v>505</x:v>
      </x:c>
      <x:c r="BC5" s="271" t="s">
        <x:v>504</x:v>
      </x:c>
      <x:c r="BD5" s="990"/>
      <x:c r="BE5" s="271" t="s">
        <x:v>505</x:v>
      </x:c>
      <x:c r="BF5" s="271" t="s">
        <x:v>501</x:v>
      </x:c>
      <x:c r="BG5" s="271" t="s">
        <x:v>558</x:v>
      </x:c>
      <x:c r="BH5" s="271" t="s">
        <x:v>501</x:v>
      </x:c>
      <x:c r="BI5" s="271" t="s">
        <x:v>505</x:v>
      </x:c>
      <x:c r="BJ5" s="153" t="s">
        <x:v>1525</x:v>
      </x:c>
      <x:c r="BK5" s="271" t="s">
        <x:v>505</x:v>
      </x:c>
      <x:c r="BL5" s="153" t="s">
        <x:v>1525</x:v>
      </x:c>
      <x:c r="BM5" s="271" t="s">
        <x:v>505</x:v>
      </x:c>
      <x:c r="BN5" s="153" t="s">
        <x:v>1525</x:v>
      </x:c>
      <x:c r="BO5" s="271" t="s">
        <x:v>505</x:v>
      </x:c>
      <x:c r="BP5" s="153" t="s">
        <x:v>1525</x:v>
      </x:c>
      <x:c r="BQ5" s="990"/>
      <x:c r="BR5" s="990"/>
      <x:c r="BS5" s="990"/>
      <x:c r="BT5" s="271" t="s">
        <x:v>558</x:v>
      </x:c>
      <x:c r="BU5" s="271" t="s">
        <x:v>501</x:v>
      </x:c>
      <x:c r="BV5" s="989"/>
      <x:c r="BW5" s="271" t="s">
        <x:v>505</x:v>
      </x:c>
      <x:c r="BX5" s="271" t="s">
        <x:v>1143</x:v>
      </x:c>
      <x:c r="BY5" s="153" t="s">
        <x:v>562</x:v>
      </x:c>
      <x:c r="BZ5" s="271" t="s">
        <x:v>505</x:v>
      </x:c>
      <x:c r="CA5" s="153" t="s">
        <x:v>1525</x:v>
      </x:c>
      <x:c r="CB5" s="271" t="s">
        <x:v>505</x:v>
      </x:c>
      <x:c r="CC5" s="153" t="s">
        <x:v>1525</x:v>
      </x:c>
      <x:c r="CD5" s="991"/>
      <x:c r="CE5" s="271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271" t="s">
        <x:v>558</x:v>
      </x:c>
      <x:c r="CN5" s="271" t="s">
        <x:v>501</x:v>
      </x:c>
      <x:c r="CO5" s="271" t="s">
        <x:v>505</x:v>
      </x:c>
      <x:c r="CP5" s="153" t="s">
        <x:v>1525</x:v>
      </x:c>
      <x:c r="CQ5" s="271" t="s">
        <x:v>505</x:v>
      </x:c>
      <x:c r="CR5" s="153" t="s">
        <x:v>532</x:v>
      </x:c>
      <x:c r="CS5" s="990"/>
      <x:c r="CT5" s="271" t="s">
        <x:v>543</x:v>
      </x:c>
      <x:c r="CU5" s="271" t="s">
        <x:v>540</x:v>
      </x:c>
      <x:c r="CV5" s="271" t="s">
        <x:v>519</x:v>
      </x:c>
      <x:c r="CW5" s="271" t="s">
        <x:v>558</x:v>
      </x:c>
      <x:c r="CX5" s="271" t="s">
        <x:v>501</x:v>
      </x:c>
      <x:c r="CY5" s="989"/>
      <x:c r="CZ5" s="271" t="s">
        <x:v>529</x:v>
      </x:c>
      <x:c r="DA5" s="153" t="s">
        <x:v>832</x:v>
      </x:c>
      <x:c r="DB5" s="271" t="s">
        <x:v>529</x:v>
      </x:c>
      <x:c r="DC5" s="153" t="s">
        <x:v>832</x:v>
      </x:c>
      <x:c r="DD5" s="271" t="s">
        <x:v>529</x:v>
      </x:c>
      <x:c r="DE5" s="153" t="s">
        <x:v>832</x:v>
      </x:c>
      <x:c r="DF5" s="271" t="s">
        <x:v>529</x:v>
      </x:c>
      <x:c r="DG5" s="154" t="s">
        <x:v>832</x:v>
      </x:c>
    </x:row>
    <x:row r="6" spans="1:111" s="174" customFormat="1" ht="30" customHeight="1">
      <x:c r="A6" s="134" t="s">
        <x:v>1486</x:v>
      </x:c>
      <x:c r="B6" s="346">
        <x:f t="shared" ref="B6:AK6" si="0">B7+B12+B81</x:f>
        <x:v>11</x:v>
      </x:c>
      <x:c r="C6" s="347">
        <x:f t="shared" si="0"/>
        <x:v>15172.59</x:v>
      </x:c>
      <x:c r="D6" s="348">
        <x:f t="shared" si="0"/>
        <x:v>10</x:v>
      </x:c>
      <x:c r="E6" s="347">
        <x:f t="shared" si="0"/>
        <x:v>58894.520000000004</x:v>
      </x:c>
      <x:c r="F6" s="348">
        <x:f t="shared" si="0"/>
        <x:v>143</x:v>
      </x:c>
      <x:c r="G6" s="347">
        <x:f t="shared" si="0"/>
        <x:v>29.600000000000001</x:v>
      </x:c>
      <x:c r="H6" s="348">
        <x:f t="shared" si="0"/>
        <x:v>4</x:v>
      </x:c>
      <x:c r="I6" s="347">
        <x:f t="shared" si="0"/>
        <x:v>87022</x:v>
      </x:c>
      <x:c r="J6" s="348">
        <x:f t="shared" si="0"/>
        <x:v>47</x:v>
      </x:c>
      <x:c r="K6" s="348">
        <x:f t="shared" si="0"/>
        <x:v>4</x:v>
      </x:c>
      <x:c r="L6" s="347">
        <x:f t="shared" si="0"/>
        <x:v>3570.6399999999999</x:v>
      </x:c>
      <x:c r="M6" s="348">
        <x:f t="shared" si="0"/>
        <x:v>21</x:v>
      </x:c>
      <x:c r="N6" s="348">
        <x:f t="shared" si="0"/>
        <x:v>12</x:v>
      </x:c>
      <x:c r="O6" s="348">
        <x:f t="shared" si="0"/>
        <x:v>14</x:v>
      </x:c>
      <x:c r="P6" s="348">
        <x:f t="shared" si="0"/>
        <x:v>42</x:v>
      </x:c>
      <x:c r="Q6" s="348">
        <x:f t="shared" si="0"/>
        <x:v>1</x:v>
      </x:c>
      <x:c r="R6" s="347">
        <x:f t="shared" si="0"/>
        <x:v>6477.0299999999997</x:v>
      </x:c>
      <x:c r="S6" s="348">
        <x:f t="shared" si="0"/>
        <x:v>104</x:v>
      </x:c>
      <x:c r="T6" s="347">
        <x:f t="shared" si="0"/>
        <x:v>91</x:v>
      </x:c>
      <x:c r="U6" s="348">
        <x:f t="shared" si="0"/>
        <x:v>9</x:v>
      </x:c>
      <x:c r="V6" s="347">
        <x:f t="shared" si="0"/>
        <x:v>588.76999999999998</x:v>
      </x:c>
      <x:c r="W6" s="348">
        <x:f t="shared" si="0"/>
        <x:v>41</x:v>
      </x:c>
      <x:c r="X6" s="348">
        <x:f t="shared" si="0"/>
        <x:v>1469</x:v>
      </x:c>
      <x:c r="Y6" s="348">
        <x:f t="shared" si="0"/>
        <x:v>18</x:v>
      </x:c>
      <x:c r="Z6" s="348">
        <x:f t="shared" si="0"/>
        <x:v>29</x:v>
      </x:c>
      <x:c r="AA6" s="348">
        <x:f t="shared" si="0"/>
        <x:v>37</x:v>
      </x:c>
      <x:c r="AB6" s="348">
        <x:f t="shared" si="0"/>
        <x:v>3</x:v>
      </x:c>
      <x:c r="AC6" s="348">
        <x:f t="shared" si="0"/>
        <x:v>19</x:v>
      </x:c>
      <x:c r="AD6" s="348">
        <x:f t="shared" si="0"/>
        <x:v>20</x:v>
      </x:c>
      <x:c r="AE6" s="348">
        <x:f t="shared" si="0"/>
        <x:v>0</x:v>
      </x:c>
      <x:c r="AF6" s="348">
        <x:f t="shared" si="0"/>
        <x:v>0</x:v>
      </x:c>
      <x:c r="AG6" s="348">
        <x:f t="shared" si="0"/>
        <x:v>67</x:v>
      </x:c>
      <x:c r="AH6" s="348">
        <x:f t="shared" si="0"/>
        <x:v>9</x:v>
      </x:c>
      <x:c r="AI6" s="348">
        <x:f t="shared" si="0"/>
        <x:v>10</x:v>
      </x:c>
      <x:c r="AJ6" s="348">
        <x:f t="shared" si="0"/>
        <x:v>89</x:v>
      </x:c>
      <x:c r="AK6" s="348">
        <x:f t="shared" si="0"/>
        <x:v>136</x:v>
      </x:c>
      <x:c r="AL6" s="134" t="s">
        <x:v>1486</x:v>
      </x:c>
      <x:c r="AM6" s="348">
        <x:f t="shared" ref="AM6:BU6" si="1">AM7+AM12+AM81</x:f>
        <x:v>4</x:v>
      </x:c>
      <x:c r="AN6" s="347">
        <x:f t="shared" si="1"/>
        <x:v>6676.3000000000002</x:v>
      </x:c>
      <x:c r="AO6" s="348">
        <x:f t="shared" si="1"/>
        <x:v>0</x:v>
      </x:c>
      <x:c r="AP6" s="348">
        <x:f t="shared" si="1"/>
        <x:v>0</x:v>
      </x:c>
      <x:c r="AQ6" s="348">
        <x:f t="shared" si="1"/>
        <x:v>0</x:v>
      </x:c>
      <x:c r="AR6" s="347">
        <x:f t="shared" si="1"/>
        <x:v>0</x:v>
      </x:c>
      <x:c r="AS6" s="348">
        <x:f t="shared" si="1"/>
        <x:v>0</x:v>
      </x:c>
      <x:c r="AT6" s="347">
        <x:f t="shared" si="1"/>
        <x:v>0</x:v>
      </x:c>
      <x:c r="AU6" s="348">
        <x:f t="shared" si="1"/>
        <x:v>0</x:v>
      </x:c>
      <x:c r="AV6" s="348">
        <x:f t="shared" si="1"/>
        <x:v>0</x:v>
      </x:c>
      <x:c r="AW6" s="348">
        <x:f t="shared" si="1"/>
        <x:v>3</x:v>
      </x:c>
      <x:c r="AX6" s="348">
        <x:f t="shared" si="1"/>
        <x:v>7</x:v>
      </x:c>
      <x:c r="AY6" s="348">
        <x:f t="shared" si="1"/>
        <x:v>0</x:v>
      </x:c>
      <x:c r="AZ6" s="348">
        <x:f t="shared" si="1"/>
        <x:v>7</x:v>
      </x:c>
      <x:c r="BA6" s="347">
        <x:f t="shared" si="1"/>
        <x:v>3072.9200000000001</x:v>
      </x:c>
      <x:c r="BB6" s="348">
        <x:f t="shared" si="1"/>
        <x:v>1</x:v>
      </x:c>
      <x:c r="BC6" s="348">
        <x:f t="shared" si="1"/>
        <x:v>1</x:v>
      </x:c>
      <x:c r="BD6" s="348">
        <x:f t="shared" si="1"/>
        <x:v>14</x:v>
      </x:c>
      <x:c r="BE6" s="348">
        <x:f t="shared" si="1"/>
        <x:v>67</x:v>
      </x:c>
      <x:c r="BF6" s="348">
        <x:f t="shared" si="1"/>
        <x:v>621</x:v>
      </x:c>
      <x:c r="BG6" s="348">
        <x:f t="shared" si="1"/>
        <x:v>195</x:v>
      </x:c>
      <x:c r="BH6" s="348">
        <x:f t="shared" si="1"/>
        <x:v>305</x:v>
      </x:c>
      <x:c r="BI6" s="348">
        <x:f t="shared" si="1"/>
        <x:v>0</x:v>
      </x:c>
      <x:c r="BJ6" s="347">
        <x:f t="shared" si="1"/>
        <x:v>0</x:v>
      </x:c>
      <x:c r="BK6" s="348">
        <x:f t="shared" si="1"/>
        <x:v>0</x:v>
      </x:c>
      <x:c r="BL6" s="347">
        <x:f t="shared" si="1"/>
        <x:v>0</x:v>
      </x:c>
      <x:c r="BM6" s="348">
        <x:f t="shared" si="1"/>
        <x:v>0</x:v>
      </x:c>
      <x:c r="BN6" s="347">
        <x:f t="shared" si="1"/>
        <x:v>0</x:v>
      </x:c>
      <x:c r="BO6" s="348">
        <x:f t="shared" si="1"/>
        <x:v>0</x:v>
      </x:c>
      <x:c r="BP6" s="347">
        <x:f t="shared" si="1"/>
        <x:v>0</x:v>
      </x:c>
      <x:c r="BQ6" s="348">
        <x:f t="shared" si="1"/>
        <x:v>1</x:v>
      </x:c>
      <x:c r="BR6" s="348">
        <x:f t="shared" si="1"/>
        <x:v>1</x:v>
      </x:c>
      <x:c r="BS6" s="348">
        <x:f t="shared" si="1"/>
        <x:v>1</x:v>
      </x:c>
      <x:c r="BT6" s="348">
        <x:f t="shared" si="1"/>
        <x:v>0</x:v>
      </x:c>
      <x:c r="BU6" s="348">
        <x:f t="shared" si="1"/>
        <x:v>0</x:v>
      </x:c>
      <x:c r="BV6" s="134" t="s">
        <x:v>1486</x:v>
      </x:c>
      <x:c r="BW6" s="348">
        <x:f t="shared" ref="BW6:CX6" si="2">BW7+BW12+BW81</x:f>
        <x:v>4</x:v>
      </x:c>
      <x:c r="BX6" s="348">
        <x:f t="shared" si="2"/>
        <x:v>198</x:v>
      </x:c>
      <x:c r="BY6" s="347">
        <x:f t="shared" si="2"/>
        <x:v>4624.9099999999999</x:v>
      </x:c>
      <x:c r="BZ6" s="348">
        <x:f t="shared" si="2"/>
        <x:v>1</x:v>
      </x:c>
      <x:c r="CA6" s="347">
        <x:f t="shared" si="2"/>
        <x:v>305</x:v>
      </x:c>
      <x:c r="CB6" s="348">
        <x:f t="shared" si="2"/>
        <x:v>1</x:v>
      </x:c>
      <x:c r="CC6" s="347">
        <x:f t="shared" si="2"/>
        <x:v>0</x:v>
      </x:c>
      <x:c r="CD6" s="348">
        <x:f t="shared" si="2"/>
        <x:v>0</x:v>
      </x:c>
      <x:c r="CE6" s="348">
        <x:f t="shared" si="2"/>
        <x:v>37</x:v>
      </x:c>
      <x:c r="CF6" s="347">
        <x:f t="shared" si="2"/>
        <x:v>1779.0799999999999</x:v>
      </x:c>
      <x:c r="CG6" s="348">
        <x:f t="shared" si="2"/>
        <x:v>4</x:v>
      </x:c>
      <x:c r="CH6" s="348">
        <x:f t="shared" si="2"/>
        <x:v>5</x:v>
      </x:c>
      <x:c r="CI6" s="348">
        <x:f t="shared" si="2"/>
        <x:v>1</x:v>
      </x:c>
      <x:c r="CJ6" s="348">
        <x:f t="shared" si="2"/>
        <x:v>51</x:v>
      </x:c>
      <x:c r="CK6" s="348">
        <x:f t="shared" si="2"/>
        <x:v>18</x:v>
      </x:c>
      <x:c r="CL6" s="348">
        <x:f t="shared" si="2"/>
        <x:v>5</x:v>
      </x:c>
      <x:c r="CM6" s="348">
        <x:f t="shared" si="2"/>
        <x:v>0</x:v>
      </x:c>
      <x:c r="CN6" s="348">
        <x:f t="shared" si="2"/>
        <x:v>44</x:v>
      </x:c>
      <x:c r="CO6" s="348">
        <x:f t="shared" si="2"/>
        <x:v>10</x:v>
      </x:c>
      <x:c r="CP6" s="347">
        <x:f t="shared" si="2"/>
        <x:v>896.76999999999998</x:v>
      </x:c>
      <x:c r="CQ6" s="348">
        <x:f t="shared" si="2"/>
        <x:v>74</x:v>
      </x:c>
      <x:c r="CR6" s="347">
        <x:f t="shared" si="2"/>
        <x:v>9285</x:v>
      </x:c>
      <x:c r="CS6" s="348">
        <x:f t="shared" si="2"/>
        <x:v>1760</x:v>
      </x:c>
      <x:c r="CT6" s="348">
        <x:f t="shared" si="2"/>
        <x:v>19</x:v>
      </x:c>
      <x:c r="CU6" s="348">
        <x:f t="shared" si="2"/>
        <x:v>25</x:v>
      </x:c>
      <x:c r="CV6" s="348">
        <x:f t="shared" si="2"/>
        <x:v>52</x:v>
      </x:c>
      <x:c r="CW6" s="348">
        <x:f t="shared" si="2"/>
        <x:v>2</x:v>
      </x:c>
      <x:c r="CX6" s="348">
        <x:f t="shared" si="2"/>
        <x:v>24</x:v>
      </x:c>
      <x:c r="CY6" s="134" t="s">
        <x:v>1486</x:v>
      </x:c>
      <x:c r="CZ6" s="348">
        <x:f t="shared" ref="CZ6:DG6" si="3">CZ7+CZ12+CZ81</x:f>
        <x:v>8</x:v>
      </x:c>
      <x:c r="DA6" s="347">
        <x:f t="shared" si="3"/>
        <x:v>2006.4000000000001</x:v>
      </x:c>
      <x:c r="DB6" s="348">
        <x:f t="shared" si="3"/>
        <x:v>5</x:v>
      </x:c>
      <x:c r="DC6" s="347">
        <x:f t="shared" si="3"/>
        <x:v>436</x:v>
      </x:c>
      <x:c r="DD6" s="348">
        <x:f t="shared" si="3"/>
        <x:v>6</x:v>
      </x:c>
      <x:c r="DE6" s="347">
        <x:f t="shared" si="3"/>
        <x:v>527</x:v>
      </x:c>
      <x:c r="DF6" s="348">
        <x:f t="shared" si="3"/>
        <x:v>0</x:v>
      </x:c>
      <x:c r="DG6" s="349">
        <x:f t="shared" si="3"/>
        <x:v>0</x:v>
      </x:c>
    </x:row>
    <x:row r="7" spans="1:111" s="174" customFormat="1" ht="30" customHeight="1">
      <x:c r="A7" s="152" t="s">
        <x:v>2443</x:v>
      </x:c>
      <x:c r="B7" s="359">
        <x:f t="shared" ref="B7:AK7" si="4">SUM(B8)</x:f>
        <x:v>0</x:v>
      </x:c>
      <x:c r="C7" s="360">
        <x:f t="shared" si="4"/>
        <x:v>0</x:v>
      </x:c>
      <x:c r="D7" s="361">
        <x:f t="shared" si="4"/>
        <x:v>0</x:v>
      </x:c>
      <x:c r="E7" s="360">
        <x:f t="shared" si="4"/>
        <x:v>0</x:v>
      </x:c>
      <x:c r="F7" s="361">
        <x:f t="shared" si="4"/>
        <x:v>0</x:v>
      </x:c>
      <x:c r="G7" s="360">
        <x:f t="shared" si="4"/>
        <x:v>0</x:v>
      </x:c>
      <x:c r="H7" s="361">
        <x:f t="shared" si="4"/>
        <x:v>0</x:v>
      </x:c>
      <x:c r="I7" s="360">
        <x:f t="shared" si="4"/>
        <x:v>0</x:v>
      </x:c>
      <x:c r="J7" s="361">
        <x:f t="shared" si="4"/>
        <x:v>0</x:v>
      </x:c>
      <x:c r="K7" s="361">
        <x:f t="shared" si="4"/>
        <x:v>0</x:v>
      </x:c>
      <x:c r="L7" s="360">
        <x:f t="shared" si="4"/>
        <x:v>0</x:v>
      </x:c>
      <x:c r="M7" s="361">
        <x:f t="shared" si="4"/>
        <x:v>0</x:v>
      </x:c>
      <x:c r="N7" s="361">
        <x:f t="shared" si="4"/>
        <x:v>0</x:v>
      </x:c>
      <x:c r="O7" s="361">
        <x:f t="shared" si="4"/>
        <x:v>0</x:v>
      </x:c>
      <x:c r="P7" s="361">
        <x:f t="shared" si="4"/>
        <x:v>0</x:v>
      </x:c>
      <x:c r="Q7" s="361">
        <x:f t="shared" si="4"/>
        <x:v>0</x:v>
      </x:c>
      <x:c r="R7" s="360">
        <x:f t="shared" si="4"/>
        <x:v>0</x:v>
      </x:c>
      <x:c r="S7" s="361">
        <x:f t="shared" si="4"/>
        <x:v>5</x:v>
      </x:c>
      <x:c r="T7" s="360">
        <x:f t="shared" si="4"/>
        <x:v>0</x:v>
      </x:c>
      <x:c r="U7" s="361">
        <x:f t="shared" si="4"/>
        <x:v>0</x:v>
      </x:c>
      <x:c r="V7" s="360">
        <x:f t="shared" si="4"/>
        <x:v>0</x:v>
      </x:c>
      <x:c r="W7" s="361">
        <x:f t="shared" si="4"/>
        <x:v>4</x:v>
      </x:c>
      <x:c r="X7" s="361">
        <x:f t="shared" si="4"/>
        <x:v>89</x:v>
      </x:c>
      <x:c r="Y7" s="361">
        <x:f t="shared" si="4"/>
        <x:v>0</x:v>
      </x:c>
      <x:c r="Z7" s="361">
        <x:f t="shared" si="4"/>
        <x:v>0</x:v>
      </x:c>
      <x:c r="AA7" s="361">
        <x:f t="shared" si="4"/>
        <x:v>1</x:v>
      </x:c>
      <x:c r="AB7" s="361">
        <x:f t="shared" si="4"/>
        <x:v>0</x:v>
      </x:c>
      <x:c r="AC7" s="361">
        <x:f t="shared" si="4"/>
        <x:v>1</x:v>
      </x:c>
      <x:c r="AD7" s="361">
        <x:f t="shared" si="4"/>
        <x:v>0</x:v>
      </x:c>
      <x:c r="AE7" s="361">
        <x:f t="shared" si="4"/>
        <x:v>0</x:v>
      </x:c>
      <x:c r="AF7" s="361">
        <x:f t="shared" si="4"/>
        <x:v>0</x:v>
      </x:c>
      <x:c r="AG7" s="361">
        <x:f t="shared" si="4"/>
        <x:v>1</x:v>
      </x:c>
      <x:c r="AH7" s="361">
        <x:f t="shared" si="4"/>
        <x:v>0</x:v>
      </x:c>
      <x:c r="AI7" s="361">
        <x:f t="shared" si="4"/>
        <x:v>0</x:v>
      </x:c>
      <x:c r="AJ7" s="361">
        <x:f t="shared" si="4"/>
        <x:v>0</x:v>
      </x:c>
      <x:c r="AK7" s="361">
        <x:f t="shared" si="4"/>
        <x:v>0</x:v>
      </x:c>
      <x:c r="AL7" s="152" t="s">
        <x:v>2443</x:v>
      </x:c>
      <x:c r="AM7" s="361">
        <x:f t="shared" ref="AM7:BP7" si="5">SUM(AM8)</x:f>
        <x:v>0</x:v>
      </x:c>
      <x:c r="AN7" s="360">
        <x:f t="shared" si="5"/>
        <x:v>0</x:v>
      </x:c>
      <x:c r="AO7" s="361">
        <x:f t="shared" si="5"/>
        <x:v>0</x:v>
      </x:c>
      <x:c r="AP7" s="361">
        <x:f t="shared" si="5"/>
        <x:v>0</x:v>
      </x:c>
      <x:c r="AQ7" s="361">
        <x:f t="shared" si="5"/>
        <x:v>0</x:v>
      </x:c>
      <x:c r="AR7" s="360">
        <x:f t="shared" si="5"/>
        <x:v>0</x:v>
      </x:c>
      <x:c r="AS7" s="361">
        <x:f t="shared" si="5"/>
        <x:v>0</x:v>
      </x:c>
      <x:c r="AT7" s="360">
        <x:f t="shared" si="5"/>
        <x:v>0</x:v>
      </x:c>
      <x:c r="AU7" s="361">
        <x:f t="shared" si="5"/>
        <x:v>0</x:v>
      </x:c>
      <x:c r="AV7" s="361">
        <x:f t="shared" si="5"/>
        <x:v>0</x:v>
      </x:c>
      <x:c r="AW7" s="361">
        <x:f t="shared" si="5"/>
        <x:v>0</x:v>
      </x:c>
      <x:c r="AX7" s="361">
        <x:f t="shared" si="5"/>
        <x:v>0</x:v>
      </x:c>
      <x:c r="AY7" s="361">
        <x:f t="shared" si="5"/>
        <x:v>0</x:v>
      </x:c>
      <x:c r="AZ7" s="361">
        <x:f t="shared" si="5"/>
        <x:v>0</x:v>
      </x:c>
      <x:c r="BA7" s="360">
        <x:f t="shared" si="5"/>
        <x:v>0</x:v>
      </x:c>
      <x:c r="BB7" s="361">
        <x:f t="shared" si="5"/>
        <x:v>0</x:v>
      </x:c>
      <x:c r="BC7" s="361">
        <x:f t="shared" si="5"/>
        <x:v>0</x:v>
      </x:c>
      <x:c r="BD7" s="361">
        <x:f t="shared" si="5"/>
        <x:v>0</x:v>
      </x:c>
      <x:c r="BE7" s="361">
        <x:f t="shared" si="5"/>
        <x:v>0</x:v>
      </x:c>
      <x:c r="BF7" s="361">
        <x:f t="shared" si="5"/>
        <x:v>0</x:v>
      </x:c>
      <x:c r="BG7" s="361">
        <x:f t="shared" si="5"/>
        <x:v>0</x:v>
      </x:c>
      <x:c r="BH7" s="361">
        <x:f t="shared" si="5"/>
        <x:v>0</x:v>
      </x:c>
      <x:c r="BI7" s="361">
        <x:f t="shared" si="5"/>
        <x:v>0</x:v>
      </x:c>
      <x:c r="BJ7" s="360">
        <x:f t="shared" si="5"/>
        <x:v>0</x:v>
      </x:c>
      <x:c r="BK7" s="361">
        <x:f t="shared" si="5"/>
        <x:v>0</x:v>
      </x:c>
      <x:c r="BL7" s="360">
        <x:f t="shared" si="5"/>
        <x:v>0</x:v>
      </x:c>
      <x:c r="BM7" s="361">
        <x:f t="shared" si="5"/>
        <x:v>0</x:v>
      </x:c>
      <x:c r="BN7" s="360">
        <x:f t="shared" si="5"/>
        <x:v>0</x:v>
      </x:c>
      <x:c r="BO7" s="361">
        <x:f t="shared" si="5"/>
        <x:v>0</x:v>
      </x:c>
      <x:c r="BP7" s="360">
        <x:f t="shared" si="5"/>
        <x:v>0</x:v>
      </x:c>
      <x:c r="BQ7" s="361">
        <x:v>0</x:v>
      </x:c>
      <x:c r="BR7" s="361">
        <x:f>SUM(BR8)</x:f>
        <x:v>0</x:v>
      </x:c>
      <x:c r="BS7" s="361">
        <x:f>SUM(BS8)</x:f>
        <x:v>0</x:v>
      </x:c>
      <x:c r="BT7" s="361">
        <x:f>SUM(BT8)</x:f>
        <x:v>0</x:v>
      </x:c>
      <x:c r="BU7" s="361">
        <x:f>SUM(BU8)</x:f>
        <x:v>0</x:v>
      </x:c>
      <x:c r="BV7" s="152" t="s">
        <x:v>2443</x:v>
      </x:c>
      <x:c r="BW7" s="361">
        <x:f t="shared" ref="BW7:CX7" si="6">SUM(BW8)</x:f>
        <x:v>0</x:v>
      </x:c>
      <x:c r="BX7" s="361">
        <x:f t="shared" si="6"/>
        <x:v>0</x:v>
      </x:c>
      <x:c r="BY7" s="360">
        <x:f t="shared" si="6"/>
        <x:v>0</x:v>
      </x:c>
      <x:c r="BZ7" s="361">
        <x:f t="shared" si="6"/>
        <x:v>0</x:v>
      </x:c>
      <x:c r="CA7" s="360">
        <x:f t="shared" si="6"/>
        <x:v>0</x:v>
      </x:c>
      <x:c r="CB7" s="361">
        <x:f t="shared" si="6"/>
        <x:v>0</x:v>
      </x:c>
      <x:c r="CC7" s="360">
        <x:f t="shared" si="6"/>
        <x:v>0</x:v>
      </x:c>
      <x:c r="CD7" s="361">
        <x:f t="shared" si="6"/>
        <x:v>0</x:v>
      </x:c>
      <x:c r="CE7" s="361">
        <x:f t="shared" si="6"/>
        <x:v>3</x:v>
      </x:c>
      <x:c r="CF7" s="360">
        <x:f t="shared" si="6"/>
        <x:v>57</x:v>
      </x:c>
      <x:c r="CG7" s="361">
        <x:f t="shared" si="6"/>
        <x:v>3</x:v>
      </x:c>
      <x:c r="CH7" s="361">
        <x:f t="shared" si="6"/>
        <x:v>0</x:v>
      </x:c>
      <x:c r="CI7" s="361">
        <x:f t="shared" si="6"/>
        <x:v>0</x:v>
      </x:c>
      <x:c r="CJ7" s="361">
        <x:f t="shared" si="6"/>
        <x:v>0</x:v>
      </x:c>
      <x:c r="CK7" s="361">
        <x:f t="shared" si="6"/>
        <x:v>0</x:v>
      </x:c>
      <x:c r="CL7" s="361">
        <x:f t="shared" si="6"/>
        <x:v>0</x:v>
      </x:c>
      <x:c r="CM7" s="361">
        <x:f t="shared" si="6"/>
        <x:v>0</x:v>
      </x:c>
      <x:c r="CN7" s="361">
        <x:f t="shared" si="6"/>
        <x:v>0</x:v>
      </x:c>
      <x:c r="CO7" s="361">
        <x:f t="shared" si="6"/>
        <x:v>0</x:v>
      </x:c>
      <x:c r="CP7" s="360">
        <x:f t="shared" si="6"/>
        <x:v>0</x:v>
      </x:c>
      <x:c r="CQ7" s="361">
        <x:f t="shared" si="6"/>
        <x:v>0</x:v>
      </x:c>
      <x:c r="CR7" s="360">
        <x:f t="shared" si="6"/>
        <x:v>0</x:v>
      </x:c>
      <x:c r="CS7" s="361">
        <x:f t="shared" si="6"/>
        <x:v>72</x:v>
      </x:c>
      <x:c r="CT7" s="361">
        <x:f t="shared" si="6"/>
        <x:v>0</x:v>
      </x:c>
      <x:c r="CU7" s="361">
        <x:f t="shared" si="6"/>
        <x:v>0</x:v>
      </x:c>
      <x:c r="CV7" s="361">
        <x:f t="shared" si="6"/>
        <x:v>0</x:v>
      </x:c>
      <x:c r="CW7" s="361">
        <x:f t="shared" si="6"/>
        <x:v>0</x:v>
      </x:c>
      <x:c r="CX7" s="361">
        <x:f t="shared" si="6"/>
        <x:v>0</x:v>
      </x:c>
      <x:c r="CY7" s="152" t="s">
        <x:v>2443</x:v>
      </x:c>
      <x:c r="CZ7" s="361">
        <x:f t="shared" ref="CZ7:DG7" si="7">CZ8</x:f>
        <x:v>0</x:v>
      </x:c>
      <x:c r="DA7" s="360">
        <x:f t="shared" si="7"/>
        <x:v>0</x:v>
      </x:c>
      <x:c r="DB7" s="361">
        <x:f t="shared" si="7"/>
        <x:v>0</x:v>
      </x:c>
      <x:c r="DC7" s="360">
        <x:f t="shared" si="7"/>
        <x:v>0</x:v>
      </x:c>
      <x:c r="DD7" s="361">
        <x:f t="shared" si="7"/>
        <x:v>0</x:v>
      </x:c>
      <x:c r="DE7" s="360">
        <x:f t="shared" si="7"/>
        <x:v>0</x:v>
      </x:c>
      <x:c r="DF7" s="361">
        <x:f t="shared" si="7"/>
        <x:v>0</x:v>
      </x:c>
      <x:c r="DG7" s="362">
        <x:f t="shared" si="7"/>
        <x:v>0</x:v>
      </x:c>
    </x:row>
    <x:row r="8" spans="1:111" ht="30" customHeight="1">
      <x:c r="A8" s="287" t="s">
        <x:v>502</x:v>
      </x:c>
      <x:c r="B8" s="113">
        <x:f>SUM(B9:B11)</x:f>
        <x:v>0</x:v>
      </x:c>
      <x:c r="C8" s="82">
        <x:f t="shared" ref="C8:BN8" si="8">SUM(C9:C11)</x:f>
        <x:v>0</x:v>
      </x:c>
      <x:c r="D8" s="81">
        <x:f t="shared" si="8"/>
        <x:v>0</x:v>
      </x:c>
      <x:c r="E8" s="82">
        <x:f t="shared" si="8"/>
        <x:v>0</x:v>
      </x:c>
      <x:c r="F8" s="81">
        <x:f t="shared" si="8"/>
        <x:v>0</x:v>
      </x:c>
      <x:c r="G8" s="82">
        <x:f t="shared" si="8"/>
        <x:v>0</x:v>
      </x:c>
      <x:c r="H8" s="81">
        <x:f t="shared" si="8"/>
        <x:v>0</x:v>
      </x:c>
      <x:c r="I8" s="82">
        <x:f t="shared" si="8"/>
        <x:v>0</x:v>
      </x:c>
      <x:c r="J8" s="81">
        <x:f t="shared" si="8"/>
        <x:v>0</x:v>
      </x:c>
      <x:c r="K8" s="81">
        <x:f t="shared" si="8"/>
        <x:v>0</x:v>
      </x:c>
      <x:c r="L8" s="82">
        <x:f t="shared" si="8"/>
        <x:v>0</x:v>
      </x:c>
      <x:c r="M8" s="81">
        <x:f t="shared" si="8"/>
        <x:v>0</x:v>
      </x:c>
      <x:c r="N8" s="81">
        <x:f t="shared" si="8"/>
        <x:v>0</x:v>
      </x:c>
      <x:c r="O8" s="81">
        <x:f t="shared" si="8"/>
        <x:v>0</x:v>
      </x:c>
      <x:c r="P8" s="81">
        <x:f t="shared" si="8"/>
        <x:v>0</x:v>
      </x:c>
      <x:c r="Q8" s="81">
        <x:f t="shared" si="8"/>
        <x:v>0</x:v>
      </x:c>
      <x:c r="R8" s="82">
        <x:f t="shared" si="8"/>
        <x:v>0</x:v>
      </x:c>
      <x:c r="S8" s="81">
        <x:f t="shared" si="8"/>
        <x:v>5</x:v>
      </x:c>
      <x:c r="T8" s="82">
        <x:f t="shared" si="8"/>
        <x:v>0</x:v>
      </x:c>
      <x:c r="U8" s="81">
        <x:f t="shared" si="8"/>
        <x:v>0</x:v>
      </x:c>
      <x:c r="V8" s="82">
        <x:f t="shared" si="8"/>
        <x:v>0</x:v>
      </x:c>
      <x:c r="W8" s="81">
        <x:f t="shared" si="8"/>
        <x:v>4</x:v>
      </x:c>
      <x:c r="X8" s="81">
        <x:f t="shared" si="8"/>
        <x:v>89</x:v>
      </x:c>
      <x:c r="Y8" s="81">
        <x:f t="shared" si="8"/>
        <x:v>0</x:v>
      </x:c>
      <x:c r="Z8" s="81">
        <x:f t="shared" si="8"/>
        <x:v>0</x:v>
      </x:c>
      <x:c r="AA8" s="81">
        <x:f t="shared" si="8"/>
        <x:v>1</x:v>
      </x:c>
      <x:c r="AB8" s="81">
        <x:f t="shared" si="8"/>
        <x:v>0</x:v>
      </x:c>
      <x:c r="AC8" s="81">
        <x:f t="shared" si="8"/>
        <x:v>1</x:v>
      </x:c>
      <x:c r="AD8" s="81">
        <x:f t="shared" si="8"/>
        <x:v>0</x:v>
      </x:c>
      <x:c r="AE8" s="81">
        <x:f t="shared" si="8"/>
        <x:v>0</x:v>
      </x:c>
      <x:c r="AF8" s="81">
        <x:f t="shared" si="8"/>
        <x:v>0</x:v>
      </x:c>
      <x:c r="AG8" s="81">
        <x:f t="shared" si="8"/>
        <x:v>1</x:v>
      </x:c>
      <x:c r="AH8" s="81">
        <x:f t="shared" si="8"/>
        <x:v>0</x:v>
      </x:c>
      <x:c r="AI8" s="81">
        <x:f t="shared" si="8"/>
        <x:v>0</x:v>
      </x:c>
      <x:c r="AJ8" s="81">
        <x:f t="shared" si="8"/>
        <x:v>0</x:v>
      </x:c>
      <x:c r="AK8" s="81">
        <x:f t="shared" si="8"/>
        <x:v>0</x:v>
      </x:c>
      <x:c r="AL8" s="287" t="s">
        <x:v>502</x:v>
      </x:c>
      <x:c r="AM8" s="81">
        <x:f t="shared" si="8"/>
        <x:v>0</x:v>
      </x:c>
      <x:c r="AN8" s="82">
        <x:f t="shared" si="8"/>
        <x:v>0</x:v>
      </x:c>
      <x:c r="AO8" s="81">
        <x:f t="shared" si="8"/>
        <x:v>0</x:v>
      </x:c>
      <x:c r="AP8" s="81">
        <x:f t="shared" si="8"/>
        <x:v>0</x:v>
      </x:c>
      <x:c r="AQ8" s="81">
        <x:f t="shared" si="8"/>
        <x:v>0</x:v>
      </x:c>
      <x:c r="AR8" s="82">
        <x:f t="shared" si="8"/>
        <x:v>0</x:v>
      </x:c>
      <x:c r="AS8" s="81">
        <x:f t="shared" si="8"/>
        <x:v>0</x:v>
      </x:c>
      <x:c r="AT8" s="82">
        <x:f t="shared" si="8"/>
        <x:v>0</x:v>
      </x:c>
      <x:c r="AU8" s="81">
        <x:f t="shared" si="8"/>
        <x:v>0</x:v>
      </x:c>
      <x:c r="AV8" s="81">
        <x:f t="shared" si="8"/>
        <x:v>0</x:v>
      </x:c>
      <x:c r="AW8" s="81">
        <x:f t="shared" si="8"/>
        <x:v>0</x:v>
      </x:c>
      <x:c r="AX8" s="81">
        <x:f t="shared" si="8"/>
        <x:v>0</x:v>
      </x:c>
      <x:c r="AY8" s="81">
        <x:f t="shared" si="8"/>
        <x:v>0</x:v>
      </x:c>
      <x:c r="AZ8" s="81">
        <x:f t="shared" si="8"/>
        <x:v>0</x:v>
      </x:c>
      <x:c r="BA8" s="82">
        <x:f t="shared" si="8"/>
        <x:v>0</x:v>
      </x:c>
      <x:c r="BB8" s="81">
        <x:f t="shared" si="8"/>
        <x:v>0</x:v>
      </x:c>
      <x:c r="BC8" s="81">
        <x:f t="shared" si="8"/>
        <x:v>0</x:v>
      </x:c>
      <x:c r="BD8" s="81">
        <x:f t="shared" si="8"/>
        <x:v>0</x:v>
      </x:c>
      <x:c r="BE8" s="81">
        <x:f t="shared" si="8"/>
        <x:v>0</x:v>
      </x:c>
      <x:c r="BF8" s="81">
        <x:f t="shared" si="8"/>
        <x:v>0</x:v>
      </x:c>
      <x:c r="BG8" s="81">
        <x:f t="shared" si="8"/>
        <x:v>0</x:v>
      </x:c>
      <x:c r="BH8" s="81">
        <x:f t="shared" si="8"/>
        <x:v>0</x:v>
      </x:c>
      <x:c r="BI8" s="81">
        <x:f t="shared" si="8"/>
        <x:v>0</x:v>
      </x:c>
      <x:c r="BJ8" s="82">
        <x:f t="shared" si="8"/>
        <x:v>0</x:v>
      </x:c>
      <x:c r="BK8" s="81">
        <x:f t="shared" si="8"/>
        <x:v>0</x:v>
      </x:c>
      <x:c r="BL8" s="82">
        <x:f t="shared" si="8"/>
        <x:v>0</x:v>
      </x:c>
      <x:c r="BM8" s="81">
        <x:f t="shared" si="8"/>
        <x:v>0</x:v>
      </x:c>
      <x:c r="BN8" s="82">
        <x:f t="shared" si="8"/>
        <x:v>0</x:v>
      </x:c>
      <x:c r="BO8" s="81">
        <x:f t="shared" ref="BO8:CS8" si="9">SUM(BO9:BO11)</x:f>
        <x:v>0</x:v>
      </x:c>
      <x:c r="BP8" s="82">
        <x:f t="shared" si="9"/>
        <x:v>0</x:v>
      </x:c>
      <x:c r="BQ8" s="81">
        <x:f t="shared" si="9"/>
        <x:v>0</x:v>
      </x:c>
      <x:c r="BR8" s="81">
        <x:f t="shared" si="9"/>
        <x:v>0</x:v>
      </x:c>
      <x:c r="BS8" s="81">
        <x:f t="shared" si="9"/>
        <x:v>0</x:v>
      </x:c>
      <x:c r="BT8" s="81">
        <x:f t="shared" si="9"/>
        <x:v>0</x:v>
      </x:c>
      <x:c r="BU8" s="81">
        <x:f t="shared" si="9"/>
        <x:v>0</x:v>
      </x:c>
      <x:c r="BV8" s="287" t="s">
        <x:v>502</x:v>
      </x:c>
      <x:c r="BW8" s="81">
        <x:f t="shared" si="9"/>
        <x:v>0</x:v>
      </x:c>
      <x:c r="BX8" s="81">
        <x:f t="shared" si="9"/>
        <x:v>0</x:v>
      </x:c>
      <x:c r="BY8" s="82">
        <x:f t="shared" si="9"/>
        <x:v>0</x:v>
      </x:c>
      <x:c r="BZ8" s="81">
        <x:f t="shared" si="9"/>
        <x:v>0</x:v>
      </x:c>
      <x:c r="CA8" s="82">
        <x:f t="shared" si="9"/>
        <x:v>0</x:v>
      </x:c>
      <x:c r="CB8" s="81">
        <x:f t="shared" si="9"/>
        <x:v>0</x:v>
      </x:c>
      <x:c r="CC8" s="82">
        <x:f t="shared" si="9"/>
        <x:v>0</x:v>
      </x:c>
      <x:c r="CD8" s="81">
        <x:f t="shared" si="9"/>
        <x:v>0</x:v>
      </x:c>
      <x:c r="CE8" s="81">
        <x:f t="shared" si="9"/>
        <x:v>3</x:v>
      </x:c>
      <x:c r="CF8" s="82">
        <x:f t="shared" si="9"/>
        <x:v>57</x:v>
      </x:c>
      <x:c r="CG8" s="81">
        <x:f t="shared" si="9"/>
        <x:v>3</x:v>
      </x:c>
      <x:c r="CH8" s="81">
        <x:f t="shared" si="9"/>
        <x:v>0</x:v>
      </x:c>
      <x:c r="CI8" s="81">
        <x:f t="shared" si="9"/>
        <x:v>0</x:v>
      </x:c>
      <x:c r="CJ8" s="81">
        <x:f t="shared" si="9"/>
        <x:v>0</x:v>
      </x:c>
      <x:c r="CK8" s="81">
        <x:f t="shared" si="9"/>
        <x:v>0</x:v>
      </x:c>
      <x:c r="CL8" s="81">
        <x:f t="shared" si="9"/>
        <x:v>0</x:v>
      </x:c>
      <x:c r="CM8" s="81">
        <x:f t="shared" si="9"/>
        <x:v>0</x:v>
      </x:c>
      <x:c r="CN8" s="81">
        <x:f t="shared" si="9"/>
        <x:v>0</x:v>
      </x:c>
      <x:c r="CO8" s="81">
        <x:f t="shared" si="9"/>
        <x:v>0</x:v>
      </x:c>
      <x:c r="CP8" s="82">
        <x:f t="shared" si="9"/>
        <x:v>0</x:v>
      </x:c>
      <x:c r="CQ8" s="81">
        <x:f t="shared" si="9"/>
        <x:v>0</x:v>
      </x:c>
      <x:c r="CR8" s="82">
        <x:f t="shared" si="9"/>
        <x:v>0</x:v>
      </x:c>
      <x:c r="CS8" s="81">
        <x:f t="shared" si="9"/>
        <x:v>72</x:v>
      </x:c>
      <x:c r="CT8" s="81">
        <x:f>SUM(CT9:CT11)</x:f>
        <x:v>0</x:v>
      </x:c>
      <x:c r="CU8" s="81">
        <x:f t="shared" ref="CU8:DG8" si="10">SUM(CU9:CU11)</x:f>
        <x:v>0</x:v>
      </x:c>
      <x:c r="CV8" s="81">
        <x:f t="shared" si="10"/>
        <x:v>0</x:v>
      </x:c>
      <x:c r="CW8" s="81">
        <x:f t="shared" si="10"/>
        <x:v>0</x:v>
      </x:c>
      <x:c r="CX8" s="81">
        <x:f t="shared" si="10"/>
        <x:v>0</x:v>
      </x:c>
      <x:c r="CY8" s="287" t="s">
        <x:v>502</x:v>
      </x:c>
      <x:c r="CZ8" s="81">
        <x:f t="shared" si="10"/>
        <x:v>0</x:v>
      </x:c>
      <x:c r="DA8" s="82">
        <x:f t="shared" si="10"/>
        <x:v>0</x:v>
      </x:c>
      <x:c r="DB8" s="81">
        <x:f t="shared" si="10"/>
        <x:v>0</x:v>
      </x:c>
      <x:c r="DC8" s="82">
        <x:f t="shared" si="10"/>
        <x:v>0</x:v>
      </x:c>
      <x:c r="DD8" s="81">
        <x:f t="shared" si="10"/>
        <x:v>0</x:v>
      </x:c>
      <x:c r="DE8" s="82">
        <x:f t="shared" si="10"/>
        <x:v>0</x:v>
      </x:c>
      <x:c r="DF8" s="81">
        <x:f t="shared" si="10"/>
        <x:v>0</x:v>
      </x:c>
      <x:c r="DG8" s="109">
        <x:f t="shared" si="10"/>
        <x:v>0</x:v>
      </x:c>
    </x:row>
    <x:row r="9" spans="1:111" ht="30" customHeight="1">
      <x:c r="A9" s="522" t="s">
        <x:v>1760</x:v>
      </x:c>
      <x:c r="B9" s="114"/>
      <x:c r="C9" s="73"/>
      <x:c r="D9" s="70"/>
      <x:c r="E9" s="73"/>
      <x:c r="F9" s="70"/>
      <x:c r="G9" s="73"/>
      <x:c r="H9" s="70"/>
      <x:c r="I9" s="73"/>
      <x:c r="J9" s="70"/>
      <x:c r="K9" s="70"/>
      <x:c r="L9" s="73"/>
      <x:c r="M9" s="70"/>
      <x:c r="N9" s="70"/>
      <x:c r="O9" s="70"/>
      <x:c r="P9" s="70"/>
      <x:c r="Q9" s="70"/>
      <x:c r="R9" s="73"/>
      <x:c r="S9" s="70">
        <x:v>5</x:v>
      </x:c>
      <x:c r="T9" s="73"/>
      <x:c r="U9" s="70"/>
      <x:c r="V9" s="73"/>
      <x:c r="W9" s="70">
        <x:v>4</x:v>
      </x:c>
      <x:c r="X9" s="70">
        <x:v>89</x:v>
      </x:c>
      <x:c r="Y9" s="70"/>
      <x:c r="Z9" s="70"/>
      <x:c r="AA9" s="70">
        <x:v>1</x:v>
      </x:c>
      <x:c r="AB9" s="70"/>
      <x:c r="AC9" s="70">
        <x:v>1</x:v>
      </x:c>
      <x:c r="AD9" s="70"/>
      <x:c r="AE9" s="70"/>
      <x:c r="AF9" s="70"/>
      <x:c r="AG9" s="70">
        <x:v>1</x:v>
      </x:c>
      <x:c r="AH9" s="70"/>
      <x:c r="AI9" s="70"/>
      <x:c r="AJ9" s="70"/>
      <x:c r="AK9" s="70"/>
      <x:c r="AL9" s="522" t="s">
        <x:v>1760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/>
      <x:c r="BA9" s="73"/>
      <x:c r="BB9" s="70"/>
      <x:c r="BC9" s="70"/>
      <x:c r="BD9" s="70"/>
      <x:c r="BE9" s="70"/>
      <x:c r="BF9" s="70"/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522" t="s">
        <x:v>1760</x:v>
      </x:c>
      <x:c r="BW9" s="70"/>
      <x:c r="BX9" s="70"/>
      <x:c r="BY9" s="73"/>
      <x:c r="BZ9" s="70"/>
      <x:c r="CA9" s="73"/>
      <x:c r="CB9" s="70"/>
      <x:c r="CC9" s="73"/>
      <x:c r="CD9" s="70"/>
      <x:c r="CE9" s="70">
        <x:v>3</x:v>
      </x:c>
      <x:c r="CF9" s="73">
        <x:v>57</x:v>
      </x:c>
      <x:c r="CG9" s="70">
        <x:v>3</x:v>
      </x:c>
      <x:c r="CH9" s="70"/>
      <x:c r="CI9" s="70"/>
      <x:c r="CJ9" s="70"/>
      <x:c r="CK9" s="70"/>
      <x:c r="CL9" s="70"/>
      <x:c r="CM9" s="70"/>
      <x:c r="CN9" s="537"/>
      <x:c r="CO9" s="70"/>
      <x:c r="CP9" s="73"/>
      <x:c r="CQ9" s="70"/>
      <x:c r="CR9" s="73"/>
      <x:c r="CS9" s="70">
        <x:f>56+16</x:f>
        <x:v>72</x:v>
      </x:c>
      <x:c r="CT9" s="70"/>
      <x:c r="CU9" s="70"/>
      <x:c r="CV9" s="70"/>
      <x:c r="CW9" s="70"/>
      <x:c r="CX9" s="70"/>
      <x:c r="CY9" s="522" t="s">
        <x:v>1760</x:v>
      </x:c>
      <x:c r="CZ9" s="70"/>
      <x:c r="DA9" s="73"/>
      <x:c r="DB9" s="70"/>
      <x:c r="DC9" s="73"/>
      <x:c r="DD9" s="70"/>
      <x:c r="DE9" s="73"/>
      <x:c r="DF9" s="70"/>
      <x:c r="DG9" s="104"/>
    </x:row>
    <x:row r="10" spans="1:111" ht="30" customHeight="1">
      <x:c r="A10" s="522" t="s">
        <x:v>1747</x:v>
      </x:c>
      <x:c r="B10" s="114"/>
      <x:c r="C10" s="73"/>
      <x:c r="D10" s="70"/>
      <x:c r="E10" s="73"/>
      <x:c r="F10" s="70"/>
      <x:c r="G10" s="73"/>
      <x:c r="H10" s="70"/>
      <x:c r="I10" s="73"/>
      <x:c r="J10" s="70"/>
      <x:c r="K10" s="70"/>
      <x:c r="L10" s="73"/>
      <x:c r="M10" s="70"/>
      <x:c r="N10" s="70"/>
      <x:c r="O10" s="70"/>
      <x:c r="P10" s="70"/>
      <x:c r="Q10" s="70"/>
      <x:c r="R10" s="73"/>
      <x:c r="S10" s="70"/>
      <x:c r="T10" s="73"/>
      <x:c r="U10" s="70"/>
      <x:c r="V10" s="73"/>
      <x:c r="W10" s="70"/>
      <x:c r="X10" s="70"/>
      <x:c r="Y10" s="70"/>
      <x:c r="Z10" s="70"/>
      <x:c r="AA10" s="70"/>
      <x:c r="AB10" s="70"/>
      <x:c r="AC10" s="70"/>
      <x:c r="AD10" s="70"/>
      <x:c r="AE10" s="70"/>
      <x:c r="AF10" s="70"/>
      <x:c r="AG10" s="70"/>
      <x:c r="AH10" s="70"/>
      <x:c r="AI10" s="70"/>
      <x:c r="AJ10" s="70"/>
      <x:c r="AK10" s="70"/>
      <x:c r="AL10" s="522" t="s">
        <x:v>1747</x:v>
      </x:c>
      <x:c r="AM10" s="70"/>
      <x:c r="AN10" s="73"/>
      <x:c r="AO10" s="70"/>
      <x:c r="AP10" s="70"/>
      <x:c r="AQ10" s="70"/>
      <x:c r="AR10" s="73"/>
      <x:c r="AS10" s="70"/>
      <x:c r="AT10" s="73"/>
      <x:c r="AU10" s="70"/>
      <x:c r="AV10" s="70"/>
      <x:c r="AW10" s="70"/>
      <x:c r="AX10" s="70"/>
      <x:c r="AY10" s="70"/>
      <x:c r="AZ10" s="70"/>
      <x:c r="BA10" s="73"/>
      <x:c r="BB10" s="70"/>
      <x:c r="BC10" s="70"/>
      <x:c r="BD10" s="70"/>
      <x:c r="BE10" s="70"/>
      <x:c r="BF10" s="70"/>
      <x:c r="BG10" s="70"/>
      <x:c r="BH10" s="70"/>
      <x:c r="BI10" s="70"/>
      <x:c r="BJ10" s="73"/>
      <x:c r="BK10" s="70"/>
      <x:c r="BL10" s="73"/>
      <x:c r="BM10" s="70"/>
      <x:c r="BN10" s="73"/>
      <x:c r="BO10" s="70"/>
      <x:c r="BP10" s="73"/>
      <x:c r="BQ10" s="70"/>
      <x:c r="BR10" s="70"/>
      <x:c r="BS10" s="70"/>
      <x:c r="BT10" s="70"/>
      <x:c r="BU10" s="70"/>
      <x:c r="BV10" s="522" t="s">
        <x:v>1747</x:v>
      </x:c>
      <x:c r="BW10" s="70"/>
      <x:c r="BX10" s="70"/>
      <x:c r="BY10" s="73"/>
      <x:c r="BZ10" s="70"/>
      <x:c r="CA10" s="73"/>
      <x:c r="CB10" s="70"/>
      <x:c r="CC10" s="73"/>
      <x:c r="CD10" s="70"/>
      <x:c r="CE10" s="70"/>
      <x:c r="CF10" s="73"/>
      <x:c r="CG10" s="70"/>
      <x:c r="CH10" s="70"/>
      <x:c r="CI10" s="70"/>
      <x:c r="CJ10" s="70"/>
      <x:c r="CK10" s="70"/>
      <x:c r="CL10" s="70"/>
      <x:c r="CM10" s="70"/>
      <x:c r="CN10" s="537"/>
      <x:c r="CO10" s="70"/>
      <x:c r="CP10" s="73"/>
      <x:c r="CQ10" s="70"/>
      <x:c r="CR10" s="73"/>
      <x:c r="CS10" s="70"/>
      <x:c r="CT10" s="70"/>
      <x:c r="CU10" s="70"/>
      <x:c r="CV10" s="70"/>
      <x:c r="CW10" s="70"/>
      <x:c r="CX10" s="70"/>
      <x:c r="CY10" s="522" t="s">
        <x:v>1747</x:v>
      </x:c>
      <x:c r="CZ10" s="70"/>
      <x:c r="DA10" s="73"/>
      <x:c r="DB10" s="70"/>
      <x:c r="DC10" s="73"/>
      <x:c r="DD10" s="70"/>
      <x:c r="DE10" s="73"/>
      <x:c r="DF10" s="70"/>
      <x:c r="DG10" s="104"/>
    </x:row>
    <x:row r="11" spans="1:111" ht="30" customHeight="1">
      <x:c r="A11" s="524" t="s">
        <x:v>1030</x:v>
      </x:c>
      <x:c r="B11" s="477"/>
      <x:c r="C11" s="478"/>
      <x:c r="D11" s="479"/>
      <x:c r="E11" s="478"/>
      <x:c r="F11" s="479"/>
      <x:c r="G11" s="478"/>
      <x:c r="H11" s="479"/>
      <x:c r="I11" s="478"/>
      <x:c r="J11" s="479"/>
      <x:c r="K11" s="479"/>
      <x:c r="L11" s="478"/>
      <x:c r="M11" s="479"/>
      <x:c r="N11" s="479"/>
      <x:c r="O11" s="479"/>
      <x:c r="P11" s="479"/>
      <x:c r="Q11" s="479"/>
      <x:c r="R11" s="478"/>
      <x:c r="S11" s="479"/>
      <x:c r="T11" s="478"/>
      <x:c r="U11" s="479"/>
      <x:c r="V11" s="478"/>
      <x:c r="W11" s="479"/>
      <x:c r="X11" s="479"/>
      <x:c r="Y11" s="479"/>
      <x:c r="Z11" s="479"/>
      <x:c r="AA11" s="479"/>
      <x:c r="AB11" s="479"/>
      <x:c r="AC11" s="479"/>
      <x:c r="AD11" s="479"/>
      <x:c r="AE11" s="479"/>
      <x:c r="AF11" s="479"/>
      <x:c r="AG11" s="479"/>
      <x:c r="AH11" s="479"/>
      <x:c r="AI11" s="479"/>
      <x:c r="AJ11" s="479"/>
      <x:c r="AK11" s="479"/>
      <x:c r="AL11" s="524" t="s">
        <x:v>1030</x:v>
      </x:c>
      <x:c r="AM11" s="479"/>
      <x:c r="AN11" s="478"/>
      <x:c r="AO11" s="479"/>
      <x:c r="AP11" s="479"/>
      <x:c r="AQ11" s="479"/>
      <x:c r="AR11" s="478"/>
      <x:c r="AS11" s="479"/>
      <x:c r="AT11" s="478"/>
      <x:c r="AU11" s="479"/>
      <x:c r="AV11" s="479"/>
      <x:c r="AW11" s="479"/>
      <x:c r="AX11" s="479"/>
      <x:c r="AY11" s="479"/>
      <x:c r="AZ11" s="479"/>
      <x:c r="BA11" s="478"/>
      <x:c r="BB11" s="479"/>
      <x:c r="BC11" s="479"/>
      <x:c r="BD11" s="479"/>
      <x:c r="BE11" s="479"/>
      <x:c r="BF11" s="479"/>
      <x:c r="BG11" s="479"/>
      <x:c r="BH11" s="479"/>
      <x:c r="BI11" s="479"/>
      <x:c r="BJ11" s="478"/>
      <x:c r="BK11" s="479"/>
      <x:c r="BL11" s="478"/>
      <x:c r="BM11" s="479"/>
      <x:c r="BN11" s="478"/>
      <x:c r="BO11" s="479"/>
      <x:c r="BP11" s="478"/>
      <x:c r="BQ11" s="479"/>
      <x:c r="BR11" s="479"/>
      <x:c r="BS11" s="479"/>
      <x:c r="BT11" s="479"/>
      <x:c r="BU11" s="479"/>
      <x:c r="BV11" s="524" t="s">
        <x:v>1030</x:v>
      </x:c>
      <x:c r="BW11" s="479"/>
      <x:c r="BX11" s="479"/>
      <x:c r="BY11" s="478"/>
      <x:c r="BZ11" s="479"/>
      <x:c r="CA11" s="478"/>
      <x:c r="CB11" s="479"/>
      <x:c r="CC11" s="478"/>
      <x:c r="CD11" s="479"/>
      <x:c r="CE11" s="479"/>
      <x:c r="CF11" s="478"/>
      <x:c r="CG11" s="479"/>
      <x:c r="CH11" s="479"/>
      <x:c r="CI11" s="479"/>
      <x:c r="CJ11" s="479"/>
      <x:c r="CK11" s="479"/>
      <x:c r="CL11" s="479"/>
      <x:c r="CM11" s="479"/>
      <x:c r="CN11" s="628"/>
      <x:c r="CO11" s="479"/>
      <x:c r="CP11" s="478"/>
      <x:c r="CQ11" s="479"/>
      <x:c r="CR11" s="478"/>
      <x:c r="CS11" s="479"/>
      <x:c r="CT11" s="479"/>
      <x:c r="CU11" s="479"/>
      <x:c r="CV11" s="479"/>
      <x:c r="CW11" s="479"/>
      <x:c r="CX11" s="479"/>
      <x:c r="CY11" s="524" t="s">
        <x:v>1030</x:v>
      </x:c>
      <x:c r="CZ11" s="479"/>
      <x:c r="DA11" s="478"/>
      <x:c r="DB11" s="479"/>
      <x:c r="DC11" s="478"/>
      <x:c r="DD11" s="479"/>
      <x:c r="DE11" s="478"/>
      <x:c r="DF11" s="479"/>
      <x:c r="DG11" s="500"/>
    </x:row>
    <x:row r="12" spans="1:111" ht="30" customHeight="1">
      <x:c r="A12" s="134" t="s">
        <x:v>2097</x:v>
      </x:c>
      <x:c r="B12" s="346">
        <x:f t="shared" ref="B12:AK12" si="11">B13+B78</x:f>
        <x:v>10</x:v>
      </x:c>
      <x:c r="C12" s="347">
        <x:f t="shared" si="11"/>
        <x:v>12507.889999999999</x:v>
      </x:c>
      <x:c r="D12" s="348">
        <x:f t="shared" si="11"/>
        <x:v>10</x:v>
      </x:c>
      <x:c r="E12" s="347">
        <x:f t="shared" si="11"/>
        <x:v>58894.520000000004</x:v>
      </x:c>
      <x:c r="F12" s="348">
        <x:f t="shared" si="11"/>
        <x:v>142</x:v>
      </x:c>
      <x:c r="G12" s="347">
        <x:f t="shared" si="11"/>
        <x:v>24.5</x:v>
      </x:c>
      <x:c r="H12" s="348">
        <x:f t="shared" si="11"/>
        <x:v>4</x:v>
      </x:c>
      <x:c r="I12" s="347">
        <x:f t="shared" si="11"/>
        <x:v>87022</x:v>
      </x:c>
      <x:c r="J12" s="348">
        <x:f t="shared" si="11"/>
        <x:v>40</x:v>
      </x:c>
      <x:c r="K12" s="348">
        <x:f t="shared" si="11"/>
        <x:v>4</x:v>
      </x:c>
      <x:c r="L12" s="347">
        <x:f t="shared" si="11"/>
        <x:v>3570.6399999999999</x:v>
      </x:c>
      <x:c r="M12" s="348">
        <x:f t="shared" si="11"/>
        <x:v>6</x:v>
      </x:c>
      <x:c r="N12" s="348">
        <x:f t="shared" si="11"/>
        <x:v>6</x:v>
      </x:c>
      <x:c r="O12" s="348">
        <x:f t="shared" si="11"/>
        <x:v>1</x:v>
      </x:c>
      <x:c r="P12" s="348">
        <x:f t="shared" si="11"/>
        <x:v>10</x:v>
      </x:c>
      <x:c r="Q12" s="348">
        <x:f t="shared" si="11"/>
        <x:v>1</x:v>
      </x:c>
      <x:c r="R12" s="347">
        <x:f t="shared" si="11"/>
        <x:v>6477.0299999999997</x:v>
      </x:c>
      <x:c r="S12" s="348">
        <x:f t="shared" si="11"/>
        <x:v>49</x:v>
      </x:c>
      <x:c r="T12" s="347">
        <x:f t="shared" si="11"/>
        <x:v>91</x:v>
      </x:c>
      <x:c r="U12" s="348">
        <x:f t="shared" si="11"/>
        <x:v>9</x:v>
      </x:c>
      <x:c r="V12" s="347">
        <x:f t="shared" si="11"/>
        <x:v>588.76999999999998</x:v>
      </x:c>
      <x:c r="W12" s="348">
        <x:f t="shared" si="11"/>
        <x:v>37</x:v>
      </x:c>
      <x:c r="X12" s="348">
        <x:f t="shared" si="11"/>
        <x:v>1022</x:v>
      </x:c>
      <x:c r="Y12" s="348">
        <x:f t="shared" si="11"/>
        <x:v>5</x:v>
      </x:c>
      <x:c r="Z12" s="348">
        <x:f t="shared" si="11"/>
        <x:v>12</x:v>
      </x:c>
      <x:c r="AA12" s="348">
        <x:f t="shared" si="11"/>
        <x:v>36</x:v>
      </x:c>
      <x:c r="AB12" s="348">
        <x:f t="shared" si="11"/>
        <x:v>3</x:v>
      </x:c>
      <x:c r="AC12" s="348">
        <x:f t="shared" si="11"/>
        <x:v>18</x:v>
      </x:c>
      <x:c r="AD12" s="348">
        <x:f t="shared" si="11"/>
        <x:v>18</x:v>
      </x:c>
      <x:c r="AE12" s="348">
        <x:f t="shared" si="11"/>
        <x:v>0</x:v>
      </x:c>
      <x:c r="AF12" s="348">
        <x:f t="shared" si="11"/>
        <x:v>0</x:v>
      </x:c>
      <x:c r="AG12" s="348">
        <x:f t="shared" si="11"/>
        <x:v>63</x:v>
      </x:c>
      <x:c r="AH12" s="348">
        <x:f t="shared" si="11"/>
        <x:v>8</x:v>
      </x:c>
      <x:c r="AI12" s="348">
        <x:f t="shared" si="11"/>
        <x:v>8</x:v>
      </x:c>
      <x:c r="AJ12" s="348">
        <x:f t="shared" si="11"/>
        <x:v>80</x:v>
      </x:c>
      <x:c r="AK12" s="348">
        <x:f t="shared" si="11"/>
        <x:v>101</x:v>
      </x:c>
      <x:c r="AL12" s="134" t="s">
        <x:v>2097</x:v>
      </x:c>
      <x:c r="AM12" s="348">
        <x:f t="shared" ref="AM12:BU12" si="12">AM13+AM78</x:f>
        <x:v>4</x:v>
      </x:c>
      <x:c r="AN12" s="347">
        <x:f t="shared" si="12"/>
        <x:v>6676.3000000000002</x:v>
      </x:c>
      <x:c r="AO12" s="348">
        <x:f t="shared" si="12"/>
        <x:v>0</x:v>
      </x:c>
      <x:c r="AP12" s="348">
        <x:f t="shared" si="12"/>
        <x:v>0</x:v>
      </x:c>
      <x:c r="AQ12" s="348">
        <x:f t="shared" si="12"/>
        <x:v>0</x:v>
      </x:c>
      <x:c r="AR12" s="347">
        <x:f t="shared" si="12"/>
        <x:v>0</x:v>
      </x:c>
      <x:c r="AS12" s="348">
        <x:f t="shared" si="12"/>
        <x:v>0</x:v>
      </x:c>
      <x:c r="AT12" s="347">
        <x:f t="shared" si="12"/>
        <x:v>0</x:v>
      </x:c>
      <x:c r="AU12" s="348">
        <x:f t="shared" si="12"/>
        <x:v>0</x:v>
      </x:c>
      <x:c r="AV12" s="348">
        <x:f t="shared" si="12"/>
        <x:v>0</x:v>
      </x:c>
      <x:c r="AW12" s="348">
        <x:f t="shared" si="12"/>
        <x:v>1</x:v>
      </x:c>
      <x:c r="AX12" s="348">
        <x:f t="shared" si="12"/>
        <x:v>2</x:v>
      </x:c>
      <x:c r="AY12" s="348">
        <x:f t="shared" si="12"/>
        <x:v>0</x:v>
      </x:c>
      <x:c r="AZ12" s="348">
        <x:f t="shared" si="12"/>
        <x:v>3</x:v>
      </x:c>
      <x:c r="BA12" s="347">
        <x:f t="shared" si="12"/>
        <x:v>1862.9200000000001</x:v>
      </x:c>
      <x:c r="BB12" s="348">
        <x:f t="shared" si="12"/>
        <x:v>1</x:v>
      </x:c>
      <x:c r="BC12" s="348">
        <x:f t="shared" si="12"/>
        <x:v>1</x:v>
      </x:c>
      <x:c r="BD12" s="348">
        <x:f t="shared" si="12"/>
        <x:v>9</x:v>
      </x:c>
      <x:c r="BE12" s="348">
        <x:f t="shared" si="12"/>
        <x:v>41</x:v>
      </x:c>
      <x:c r="BF12" s="348">
        <x:f t="shared" si="12"/>
        <x:v>349</x:v>
      </x:c>
      <x:c r="BG12" s="348">
        <x:f t="shared" si="12"/>
        <x:v>190</x:v>
      </x:c>
      <x:c r="BH12" s="348">
        <x:f t="shared" si="12"/>
        <x:v>297</x:v>
      </x:c>
      <x:c r="BI12" s="348">
        <x:f t="shared" si="12"/>
        <x:v>0</x:v>
      </x:c>
      <x:c r="BJ12" s="347">
        <x:f t="shared" si="12"/>
        <x:v>0</x:v>
      </x:c>
      <x:c r="BK12" s="348">
        <x:f t="shared" si="12"/>
        <x:v>0</x:v>
      </x:c>
      <x:c r="BL12" s="347">
        <x:f t="shared" si="12"/>
        <x:v>0</x:v>
      </x:c>
      <x:c r="BM12" s="348">
        <x:f t="shared" si="12"/>
        <x:v>0</x:v>
      </x:c>
      <x:c r="BN12" s="347">
        <x:f t="shared" si="12"/>
        <x:v>0</x:v>
      </x:c>
      <x:c r="BO12" s="348">
        <x:f t="shared" si="12"/>
        <x:v>0</x:v>
      </x:c>
      <x:c r="BP12" s="347">
        <x:f t="shared" si="12"/>
        <x:v>0</x:v>
      </x:c>
      <x:c r="BQ12" s="348">
        <x:f t="shared" si="12"/>
        <x:v>0</x:v>
      </x:c>
      <x:c r="BR12" s="348">
        <x:f t="shared" si="12"/>
        <x:v>1</x:v>
      </x:c>
      <x:c r="BS12" s="348">
        <x:f t="shared" si="12"/>
        <x:v>1</x:v>
      </x:c>
      <x:c r="BT12" s="348">
        <x:f t="shared" si="12"/>
        <x:v>0</x:v>
      </x:c>
      <x:c r="BU12" s="348">
        <x:f t="shared" si="12"/>
        <x:v>0</x:v>
      </x:c>
      <x:c r="BV12" s="134" t="s">
        <x:v>2097</x:v>
      </x:c>
      <x:c r="BW12" s="348">
        <x:f t="shared" ref="BW12:CX12" si="13">BW13+BW78</x:f>
        <x:v>4</x:v>
      </x:c>
      <x:c r="BX12" s="348">
        <x:f t="shared" si="13"/>
        <x:v>198</x:v>
      </x:c>
      <x:c r="BY12" s="347">
        <x:f t="shared" si="13"/>
        <x:v>4624.9099999999999</x:v>
      </x:c>
      <x:c r="BZ12" s="348">
        <x:f t="shared" si="13"/>
        <x:v>1</x:v>
      </x:c>
      <x:c r="CA12" s="347">
        <x:f t="shared" si="13"/>
        <x:v>305</x:v>
      </x:c>
      <x:c r="CB12" s="348">
        <x:f t="shared" si="13"/>
        <x:v>1</x:v>
      </x:c>
      <x:c r="CC12" s="347">
        <x:f t="shared" si="13"/>
        <x:v>0</x:v>
      </x:c>
      <x:c r="CD12" s="348">
        <x:f t="shared" si="13"/>
        <x:v>0</x:v>
      </x:c>
      <x:c r="CE12" s="348">
        <x:f t="shared" si="13"/>
        <x:v>27</x:v>
      </x:c>
      <x:c r="CF12" s="347">
        <x:f t="shared" si="13"/>
        <x:v>1550.0799999999999</x:v>
      </x:c>
      <x:c r="CG12" s="348">
        <x:f t="shared" si="13"/>
        <x:v>1</x:v>
      </x:c>
      <x:c r="CH12" s="348">
        <x:f t="shared" si="13"/>
        <x:v>5</x:v>
      </x:c>
      <x:c r="CI12" s="348">
        <x:f t="shared" si="13"/>
        <x:v>1</x:v>
      </x:c>
      <x:c r="CJ12" s="348">
        <x:f t="shared" si="13"/>
        <x:v>41</x:v>
      </x:c>
      <x:c r="CK12" s="348">
        <x:f t="shared" si="13"/>
        <x:v>18</x:v>
      </x:c>
      <x:c r="CL12" s="348">
        <x:f t="shared" si="13"/>
        <x:v>4</x:v>
      </x:c>
      <x:c r="CM12" s="348">
        <x:f t="shared" si="13"/>
        <x:v>0</x:v>
      </x:c>
      <x:c r="CN12" s="348">
        <x:f t="shared" si="13"/>
        <x:v>44</x:v>
      </x:c>
      <x:c r="CO12" s="348">
        <x:f t="shared" si="13"/>
        <x:v>9</x:v>
      </x:c>
      <x:c r="CP12" s="347">
        <x:f t="shared" si="13"/>
        <x:v>896.76999999999998</x:v>
      </x:c>
      <x:c r="CQ12" s="348">
        <x:f t="shared" si="13"/>
        <x:v>57</x:v>
      </x:c>
      <x:c r="CR12" s="347">
        <x:f t="shared" si="13"/>
        <x:v>6875</x:v>
      </x:c>
      <x:c r="CS12" s="348">
        <x:f t="shared" si="13"/>
        <x:v>1520</x:v>
      </x:c>
      <x:c r="CT12" s="348">
        <x:f t="shared" si="13"/>
        <x:v>18</x:v>
      </x:c>
      <x:c r="CU12" s="348">
        <x:f t="shared" si="13"/>
        <x:v>20</x:v>
      </x:c>
      <x:c r="CV12" s="348">
        <x:f t="shared" si="13"/>
        <x:v>47</x:v>
      </x:c>
      <x:c r="CW12" s="348">
        <x:f t="shared" si="13"/>
        <x:v>2</x:v>
      </x:c>
      <x:c r="CX12" s="348">
        <x:f t="shared" si="13"/>
        <x:v>24</x:v>
      </x:c>
      <x:c r="CY12" s="134" t="s">
        <x:v>2097</x:v>
      </x:c>
      <x:c r="CZ12" s="348">
        <x:f t="shared" ref="CZ12:DG12" si="14">CZ13+CZ78</x:f>
        <x:v>8</x:v>
      </x:c>
      <x:c r="DA12" s="347">
        <x:f t="shared" si="14"/>
        <x:v>2006.4000000000001</x:v>
      </x:c>
      <x:c r="DB12" s="348">
        <x:f t="shared" si="14"/>
        <x:v>5</x:v>
      </x:c>
      <x:c r="DC12" s="347">
        <x:f t="shared" si="14"/>
        <x:v>436</x:v>
      </x:c>
      <x:c r="DD12" s="348">
        <x:f t="shared" si="14"/>
        <x:v>6</x:v>
      </x:c>
      <x:c r="DE12" s="347">
        <x:f t="shared" si="14"/>
        <x:v>527</x:v>
      </x:c>
      <x:c r="DF12" s="348">
        <x:f t="shared" si="14"/>
        <x:v>0</x:v>
      </x:c>
      <x:c r="DG12" s="349">
        <x:f t="shared" si="14"/>
        <x:v>0</x:v>
      </x:c>
    </x:row>
    <x:row r="13" spans="1:111" ht="30" customHeight="1">
      <x:c r="A13" s="287" t="s">
        <x:v>1611</x:v>
      </x:c>
      <x:c r="B13" s="113">
        <x:f t="shared" ref="B13:AK13" si="15">B14+B25+B71</x:f>
        <x:v>10</x:v>
      </x:c>
      <x:c r="C13" s="82">
        <x:f t="shared" si="15"/>
        <x:v>12507.889999999999</x:v>
      </x:c>
      <x:c r="D13" s="81">
        <x:f t="shared" si="15"/>
        <x:v>9</x:v>
      </x:c>
      <x:c r="E13" s="82">
        <x:f t="shared" si="15"/>
        <x:v>45834.520000000004</x:v>
      </x:c>
      <x:c r="F13" s="81">
        <x:f t="shared" si="15"/>
        <x:v>139</x:v>
      </x:c>
      <x:c r="G13" s="82">
        <x:f t="shared" si="15"/>
        <x:v>18.899999999999999</x:v>
      </x:c>
      <x:c r="H13" s="81">
        <x:f t="shared" si="15"/>
        <x:v>4</x:v>
      </x:c>
      <x:c r="I13" s="82">
        <x:f t="shared" si="15"/>
        <x:v>87022</x:v>
      </x:c>
      <x:c r="J13" s="81">
        <x:f t="shared" si="15"/>
        <x:v>39</x:v>
      </x:c>
      <x:c r="K13" s="81">
        <x:f t="shared" si="15"/>
        <x:v>4</x:v>
      </x:c>
      <x:c r="L13" s="82">
        <x:f t="shared" si="15"/>
        <x:v>3570.6399999999999</x:v>
      </x:c>
      <x:c r="M13" s="81">
        <x:f t="shared" si="15"/>
        <x:v>6</x:v>
      </x:c>
      <x:c r="N13" s="81">
        <x:f t="shared" si="15"/>
        <x:v>6</x:v>
      </x:c>
      <x:c r="O13" s="81">
        <x:f t="shared" si="15"/>
        <x:v>1</x:v>
      </x:c>
      <x:c r="P13" s="81">
        <x:f t="shared" si="15"/>
        <x:v>10</x:v>
      </x:c>
      <x:c r="Q13" s="81">
        <x:f t="shared" si="15"/>
        <x:v>1</x:v>
      </x:c>
      <x:c r="R13" s="82">
        <x:f t="shared" si="15"/>
        <x:v>6477.0299999999997</x:v>
      </x:c>
      <x:c r="S13" s="81">
        <x:f t="shared" si="15"/>
        <x:v>46</x:v>
      </x:c>
      <x:c r="T13" s="82">
        <x:f t="shared" si="15"/>
        <x:v>91</x:v>
      </x:c>
      <x:c r="U13" s="81">
        <x:f t="shared" si="15"/>
        <x:v>9</x:v>
      </x:c>
      <x:c r="V13" s="82">
        <x:f t="shared" si="15"/>
        <x:v>588.76999999999998</x:v>
      </x:c>
      <x:c r="W13" s="81">
        <x:f t="shared" si="15"/>
        <x:v>37</x:v>
      </x:c>
      <x:c r="X13" s="81">
        <x:f t="shared" si="15"/>
        <x:v>948</x:v>
      </x:c>
      <x:c r="Y13" s="81">
        <x:f t="shared" si="15"/>
        <x:v>5</x:v>
      </x:c>
      <x:c r="Z13" s="81">
        <x:f t="shared" si="15"/>
        <x:v>12</x:v>
      </x:c>
      <x:c r="AA13" s="81">
        <x:f t="shared" si="15"/>
        <x:v>36</x:v>
      </x:c>
      <x:c r="AB13" s="81">
        <x:f t="shared" si="15"/>
        <x:v>3</x:v>
      </x:c>
      <x:c r="AC13" s="81">
        <x:f t="shared" si="15"/>
        <x:v>18</x:v>
      </x:c>
      <x:c r="AD13" s="81">
        <x:f t="shared" si="15"/>
        <x:v>18</x:v>
      </x:c>
      <x:c r="AE13" s="81">
        <x:f t="shared" si="15"/>
        <x:v>0</x:v>
      </x:c>
      <x:c r="AF13" s="81">
        <x:f t="shared" si="15"/>
        <x:v>0</x:v>
      </x:c>
      <x:c r="AG13" s="81">
        <x:f t="shared" si="15"/>
        <x:v>63</x:v>
      </x:c>
      <x:c r="AH13" s="81">
        <x:f t="shared" si="15"/>
        <x:v>8</x:v>
      </x:c>
      <x:c r="AI13" s="81">
        <x:f t="shared" si="15"/>
        <x:v>8</x:v>
      </x:c>
      <x:c r="AJ13" s="81">
        <x:f t="shared" si="15"/>
        <x:v>80</x:v>
      </x:c>
      <x:c r="AK13" s="81">
        <x:f t="shared" si="15"/>
        <x:v>101</x:v>
      </x:c>
      <x:c r="AL13" s="287" t="s">
        <x:v>1611</x:v>
      </x:c>
      <x:c r="AM13" s="81">
        <x:f t="shared" ref="AM13:BU13" si="16">AM14+AM25+AM71</x:f>
        <x:v>3</x:v>
      </x:c>
      <x:c r="AN13" s="82">
        <x:f t="shared" si="16"/>
        <x:v>3176.3000000000002</x:v>
      </x:c>
      <x:c r="AO13" s="81">
        <x:f t="shared" si="16"/>
        <x:v>0</x:v>
      </x:c>
      <x:c r="AP13" s="81">
        <x:f t="shared" si="16"/>
        <x:v>0</x:v>
      </x:c>
      <x:c r="AQ13" s="81">
        <x:f t="shared" si="16"/>
        <x:v>0</x:v>
      </x:c>
      <x:c r="AR13" s="82">
        <x:f t="shared" si="16"/>
        <x:v>0</x:v>
      </x:c>
      <x:c r="AS13" s="81">
        <x:f t="shared" si="16"/>
        <x:v>0</x:v>
      </x:c>
      <x:c r="AT13" s="82">
        <x:f t="shared" si="16"/>
        <x:v>0</x:v>
      </x:c>
      <x:c r="AU13" s="81">
        <x:f t="shared" si="16"/>
        <x:v>0</x:v>
      </x:c>
      <x:c r="AV13" s="81">
        <x:f t="shared" si="16"/>
        <x:v>0</x:v>
      </x:c>
      <x:c r="AW13" s="81">
        <x:f t="shared" si="16"/>
        <x:v>1</x:v>
      </x:c>
      <x:c r="AX13" s="81">
        <x:f t="shared" si="16"/>
        <x:v>2</x:v>
      </x:c>
      <x:c r="AY13" s="81">
        <x:f t="shared" si="16"/>
        <x:v>0</x:v>
      </x:c>
      <x:c r="AZ13" s="81">
        <x:f t="shared" si="16"/>
        <x:v>3</x:v>
      </x:c>
      <x:c r="BA13" s="82">
        <x:f t="shared" si="16"/>
        <x:v>1862.9200000000001</x:v>
      </x:c>
      <x:c r="BB13" s="81">
        <x:f t="shared" si="16"/>
        <x:v>1</x:v>
      </x:c>
      <x:c r="BC13" s="81">
        <x:f t="shared" si="16"/>
        <x:v>1</x:v>
      </x:c>
      <x:c r="BD13" s="81">
        <x:f t="shared" si="16"/>
        <x:v>5</x:v>
      </x:c>
      <x:c r="BE13" s="81">
        <x:f t="shared" si="16"/>
        <x:v>38</x:v>
      </x:c>
      <x:c r="BF13" s="81">
        <x:f t="shared" si="16"/>
        <x:v>334</x:v>
      </x:c>
      <x:c r="BG13" s="81">
        <x:f t="shared" si="16"/>
        <x:v>190</x:v>
      </x:c>
      <x:c r="BH13" s="81">
        <x:f t="shared" si="16"/>
        <x:v>297</x:v>
      </x:c>
      <x:c r="BI13" s="81">
        <x:f t="shared" si="16"/>
        <x:v>0</x:v>
      </x:c>
      <x:c r="BJ13" s="82">
        <x:f t="shared" si="16"/>
        <x:v>0</x:v>
      </x:c>
      <x:c r="BK13" s="81">
        <x:f t="shared" si="16"/>
        <x:v>0</x:v>
      </x:c>
      <x:c r="BL13" s="82">
        <x:f t="shared" si="16"/>
        <x:v>0</x:v>
      </x:c>
      <x:c r="BM13" s="81">
        <x:f t="shared" si="16"/>
        <x:v>0</x:v>
      </x:c>
      <x:c r="BN13" s="82">
        <x:f t="shared" si="16"/>
        <x:v>0</x:v>
      </x:c>
      <x:c r="BO13" s="81">
        <x:f t="shared" si="16"/>
        <x:v>0</x:v>
      </x:c>
      <x:c r="BP13" s="82">
        <x:f t="shared" si="16"/>
        <x:v>0</x:v>
      </x:c>
      <x:c r="BQ13" s="81">
        <x:f t="shared" si="16"/>
        <x:v>0</x:v>
      </x:c>
      <x:c r="BR13" s="81">
        <x:f t="shared" si="16"/>
        <x:v>1</x:v>
      </x:c>
      <x:c r="BS13" s="81">
        <x:f t="shared" si="16"/>
        <x:v>0</x:v>
      </x:c>
      <x:c r="BT13" s="81">
        <x:f t="shared" si="16"/>
        <x:v>0</x:v>
      </x:c>
      <x:c r="BU13" s="81">
        <x:f t="shared" si="16"/>
        <x:v>0</x:v>
      </x:c>
      <x:c r="BV13" s="287" t="s">
        <x:v>1611</x:v>
      </x:c>
      <x:c r="BW13" s="81">
        <x:f t="shared" ref="BW13:CX13" si="17">BW14+BW25+BW71</x:f>
        <x:v>3</x:v>
      </x:c>
      <x:c r="BX13" s="81">
        <x:f t="shared" si="17"/>
        <x:v>170</x:v>
      </x:c>
      <x:c r="BY13" s="82">
        <x:f t="shared" si="17"/>
        <x:v>3932.9099999999999</x:v>
      </x:c>
      <x:c r="BZ13" s="81">
        <x:f t="shared" si="17"/>
        <x:v>1</x:v>
      </x:c>
      <x:c r="CA13" s="82">
        <x:f t="shared" si="17"/>
        <x:v>305</x:v>
      </x:c>
      <x:c r="CB13" s="81">
        <x:f t="shared" si="17"/>
        <x:v>1</x:v>
      </x:c>
      <x:c r="CC13" s="82">
        <x:f t="shared" si="17"/>
        <x:v>0</x:v>
      </x:c>
      <x:c r="CD13" s="81">
        <x:f t="shared" si="17"/>
        <x:v>0</x:v>
      </x:c>
      <x:c r="CE13" s="81">
        <x:f t="shared" si="17"/>
        <x:v>25</x:v>
      </x:c>
      <x:c r="CF13" s="82">
        <x:f t="shared" si="17"/>
        <x:v>1400.0799999999999</x:v>
      </x:c>
      <x:c r="CG13" s="81">
        <x:f t="shared" si="17"/>
        <x:v>1</x:v>
      </x:c>
      <x:c r="CH13" s="81">
        <x:f t="shared" si="17"/>
        <x:v>5</x:v>
      </x:c>
      <x:c r="CI13" s="81">
        <x:f t="shared" si="17"/>
        <x:v>1</x:v>
      </x:c>
      <x:c r="CJ13" s="81">
        <x:f t="shared" si="17"/>
        <x:v>40</x:v>
      </x:c>
      <x:c r="CK13" s="81">
        <x:f t="shared" si="17"/>
        <x:v>18</x:v>
      </x:c>
      <x:c r="CL13" s="81">
        <x:f t="shared" si="17"/>
        <x:v>4</x:v>
      </x:c>
      <x:c r="CM13" s="81">
        <x:f t="shared" si="17"/>
        <x:v>0</x:v>
      </x:c>
      <x:c r="CN13" s="81">
        <x:f t="shared" si="17"/>
        <x:v>44</x:v>
      </x:c>
      <x:c r="CO13" s="81">
        <x:f t="shared" si="17"/>
        <x:v>8</x:v>
      </x:c>
      <x:c r="CP13" s="82">
        <x:f t="shared" si="17"/>
        <x:v>696.76999999999998</x:v>
      </x:c>
      <x:c r="CQ13" s="81">
        <x:f t="shared" si="17"/>
        <x:v>57</x:v>
      </x:c>
      <x:c r="CR13" s="82">
        <x:f t="shared" si="17"/>
        <x:v>6875</x:v>
      </x:c>
      <x:c r="CS13" s="81">
        <x:f t="shared" si="17"/>
        <x:v>1429</x:v>
      </x:c>
      <x:c r="CT13" s="81">
        <x:f t="shared" si="17"/>
        <x:v>15</x:v>
      </x:c>
      <x:c r="CU13" s="81">
        <x:f t="shared" si="17"/>
        <x:v>20</x:v>
      </x:c>
      <x:c r="CV13" s="81">
        <x:f t="shared" si="17"/>
        <x:v>37</x:v>
      </x:c>
      <x:c r="CW13" s="81">
        <x:f t="shared" si="17"/>
        <x:v>1</x:v>
      </x:c>
      <x:c r="CX13" s="81">
        <x:f t="shared" si="17"/>
        <x:v>11</x:v>
      </x:c>
      <x:c r="CY13" s="287" t="s">
        <x:v>1611</x:v>
      </x:c>
      <x:c r="CZ13" s="81">
        <x:f t="shared" ref="CZ13:DG13" si="18">CZ14+CZ25+CZ71</x:f>
        <x:v>7</x:v>
      </x:c>
      <x:c r="DA13" s="82">
        <x:f t="shared" si="18"/>
        <x:v>759.39999999999998</x:v>
      </x:c>
      <x:c r="DB13" s="81">
        <x:f t="shared" si="18"/>
        <x:v>5</x:v>
      </x:c>
      <x:c r="DC13" s="82">
        <x:f t="shared" si="18"/>
        <x:v>436</x:v>
      </x:c>
      <x:c r="DD13" s="81">
        <x:f t="shared" si="18"/>
        <x:v>6</x:v>
      </x:c>
      <x:c r="DE13" s="82">
        <x:f t="shared" si="18"/>
        <x:v>527</x:v>
      </x:c>
      <x:c r="DF13" s="81">
        <x:f t="shared" si="18"/>
        <x:v>0</x:v>
      </x:c>
      <x:c r="DG13" s="109">
        <x:f t="shared" si="18"/>
        <x:v>0</x:v>
      </x:c>
    </x:row>
    <x:row r="14" spans="1:111" ht="30" customHeight="1">
      <x:c r="A14" s="288" t="s">
        <x:v>906</x:v>
      </x:c>
      <x:c r="B14" s="114">
        <x:f>SUM(B15)</x:f>
        <x:v>10</x:v>
      </x:c>
      <x:c r="C14" s="73">
        <x:f t="shared" ref="C14:AK14" si="19">SUM(C15)</x:f>
        <x:v>12507.889999999999</x:v>
      </x:c>
      <x:c r="D14" s="70">
        <x:f t="shared" si="19"/>
        <x:v>9</x:v>
      </x:c>
      <x:c r="E14" s="73">
        <x:f t="shared" si="19"/>
        <x:v>45834.520000000004</x:v>
      </x:c>
      <x:c r="F14" s="70">
        <x:f t="shared" si="19"/>
        <x:v>139</x:v>
      </x:c>
      <x:c r="G14" s="73">
        <x:f t="shared" si="19"/>
        <x:v>18.899999999999999</x:v>
      </x:c>
      <x:c r="H14" s="70">
        <x:f t="shared" si="19"/>
        <x:v>4</x:v>
      </x:c>
      <x:c r="I14" s="73">
        <x:f t="shared" si="19"/>
        <x:v>87022</x:v>
      </x:c>
      <x:c r="J14" s="70">
        <x:f t="shared" si="19"/>
        <x:v>16</x:v>
      </x:c>
      <x:c r="K14" s="70">
        <x:f t="shared" si="19"/>
        <x:v>3</x:v>
      </x:c>
      <x:c r="L14" s="73">
        <x:f t="shared" si="19"/>
        <x:v>3557</x:v>
      </x:c>
      <x:c r="M14" s="70">
        <x:f t="shared" si="19"/>
        <x:v>6</x:v>
      </x:c>
      <x:c r="N14" s="70">
        <x:f t="shared" si="19"/>
        <x:v>6</x:v>
      </x:c>
      <x:c r="O14" s="70">
        <x:f t="shared" si="19"/>
        <x:v>1</x:v>
      </x:c>
      <x:c r="P14" s="70">
        <x:f t="shared" si="19"/>
        <x:v>10</x:v>
      </x:c>
      <x:c r="Q14" s="70">
        <x:f t="shared" si="19"/>
        <x:v>1</x:v>
      </x:c>
      <x:c r="R14" s="73">
        <x:f t="shared" si="19"/>
        <x:v>6477.0299999999997</x:v>
      </x:c>
      <x:c r="S14" s="70">
        <x:f t="shared" si="19"/>
        <x:v>28</x:v>
      </x:c>
      <x:c r="T14" s="73">
        <x:f t="shared" si="19"/>
        <x:v>91</x:v>
      </x:c>
      <x:c r="U14" s="70">
        <x:f t="shared" si="19"/>
        <x:v>1</x:v>
      </x:c>
      <x:c r="V14" s="73">
        <x:f t="shared" si="19"/>
        <x:v>120</x:v>
      </x:c>
      <x:c r="W14" s="70">
        <x:f t="shared" si="19"/>
        <x:v>37</x:v>
      </x:c>
      <x:c r="X14" s="70">
        <x:f t="shared" si="19"/>
        <x:v>596</x:v>
      </x:c>
      <x:c r="Y14" s="70">
        <x:f t="shared" si="19"/>
        <x:v>5</x:v>
      </x:c>
      <x:c r="Z14" s="70">
        <x:f t="shared" si="19"/>
        <x:v>12</x:v>
      </x:c>
      <x:c r="AA14" s="70">
        <x:f t="shared" si="19"/>
        <x:v>3</x:v>
      </x:c>
      <x:c r="AB14" s="70">
        <x:f t="shared" si="19"/>
        <x:v>1</x:v>
      </x:c>
      <x:c r="AC14" s="70">
        <x:f t="shared" si="19"/>
        <x:v>0</x:v>
      </x:c>
      <x:c r="AD14" s="70">
        <x:f t="shared" si="19"/>
        <x:v>0</x:v>
      </x:c>
      <x:c r="AE14" s="70">
        <x:f t="shared" si="19"/>
        <x:v>0</x:v>
      </x:c>
      <x:c r="AF14" s="70">
        <x:f t="shared" si="19"/>
        <x:v>0</x:v>
      </x:c>
      <x:c r="AG14" s="70">
        <x:f t="shared" si="19"/>
        <x:v>16</x:v>
      </x:c>
      <x:c r="AH14" s="70">
        <x:f t="shared" si="19"/>
        <x:v>8</x:v>
      </x:c>
      <x:c r="AI14" s="70">
        <x:f t="shared" si="19"/>
        <x:v>8</x:v>
      </x:c>
      <x:c r="AJ14" s="70">
        <x:f t="shared" si="19"/>
        <x:v>10</x:v>
      </x:c>
      <x:c r="AK14" s="70">
        <x:f t="shared" si="19"/>
        <x:v>15</x:v>
      </x:c>
      <x:c r="AL14" s="288" t="s">
        <x:v>906</x:v>
      </x:c>
      <x:c r="AM14" s="70">
        <x:f>SUM(AM15)</x:f>
        <x:v>3</x:v>
      </x:c>
      <x:c r="AN14" s="73">
        <x:f t="shared" ref="AN14:BU14" si="20">SUM(AN15)</x:f>
        <x:v>3176.3000000000002</x:v>
      </x:c>
      <x:c r="AO14" s="70">
        <x:f t="shared" si="20"/>
        <x:v>0</x:v>
      </x:c>
      <x:c r="AP14" s="70">
        <x:f t="shared" si="20"/>
        <x:v>0</x:v>
      </x:c>
      <x:c r="AQ14" s="70">
        <x:f t="shared" si="20"/>
        <x:v>0</x:v>
      </x:c>
      <x:c r="AR14" s="73">
        <x:f t="shared" si="20"/>
        <x:v>0</x:v>
      </x:c>
      <x:c r="AS14" s="70">
        <x:f t="shared" si="20"/>
        <x:v>0</x:v>
      </x:c>
      <x:c r="AT14" s="73">
        <x:f t="shared" si="20"/>
        <x:v>0</x:v>
      </x:c>
      <x:c r="AU14" s="70">
        <x:f t="shared" si="20"/>
        <x:v>0</x:v>
      </x:c>
      <x:c r="AV14" s="70">
        <x:f t="shared" si="20"/>
        <x:v>0</x:v>
      </x:c>
      <x:c r="AW14" s="70">
        <x:f t="shared" si="20"/>
        <x:v>1</x:v>
      </x:c>
      <x:c r="AX14" s="70">
        <x:f t="shared" si="20"/>
        <x:v>2</x:v>
      </x:c>
      <x:c r="AY14" s="70">
        <x:f t="shared" si="20"/>
        <x:v>0</x:v>
      </x:c>
      <x:c r="AZ14" s="70">
        <x:f t="shared" si="20"/>
        <x:v>3</x:v>
      </x:c>
      <x:c r="BA14" s="73">
        <x:f t="shared" si="20"/>
        <x:v>1862.9200000000001</x:v>
      </x:c>
      <x:c r="BB14" s="70">
        <x:f t="shared" si="20"/>
        <x:v>1</x:v>
      </x:c>
      <x:c r="BC14" s="70">
        <x:f t="shared" si="20"/>
        <x:v>1</x:v>
      </x:c>
      <x:c r="BD14" s="70">
        <x:f t="shared" si="20"/>
        <x:v>5</x:v>
      </x:c>
      <x:c r="BE14" s="70">
        <x:f t="shared" si="20"/>
        <x:v>38</x:v>
      </x:c>
      <x:c r="BF14" s="70">
        <x:f t="shared" si="20"/>
        <x:v>334</x:v>
      </x:c>
      <x:c r="BG14" s="70">
        <x:f t="shared" si="20"/>
        <x:v>52</x:v>
      </x:c>
      <x:c r="BH14" s="70">
        <x:f t="shared" si="20"/>
        <x:v>152</x:v>
      </x:c>
      <x:c r="BI14" s="70">
        <x:f t="shared" si="20"/>
        <x:v>0</x:v>
      </x:c>
      <x:c r="BJ14" s="73">
        <x:f t="shared" si="20"/>
        <x:v>0</x:v>
      </x:c>
      <x:c r="BK14" s="70">
        <x:f t="shared" si="20"/>
        <x:v>0</x:v>
      </x:c>
      <x:c r="BL14" s="73">
        <x:f t="shared" si="20"/>
        <x:v>0</x:v>
      </x:c>
      <x:c r="BM14" s="70">
        <x:f t="shared" si="20"/>
        <x:v>0</x:v>
      </x:c>
      <x:c r="BN14" s="73">
        <x:f t="shared" si="20"/>
        <x:v>0</x:v>
      </x:c>
      <x:c r="BO14" s="70">
        <x:f t="shared" si="20"/>
        <x:v>0</x:v>
      </x:c>
      <x:c r="BP14" s="73">
        <x:f t="shared" si="20"/>
        <x:v>0</x:v>
      </x:c>
      <x:c r="BQ14" s="70">
        <x:f t="shared" si="20"/>
        <x:v>0</x:v>
      </x:c>
      <x:c r="BR14" s="70">
        <x:f t="shared" si="20"/>
        <x:v>1</x:v>
      </x:c>
      <x:c r="BS14" s="70">
        <x:f t="shared" si="20"/>
        <x:v>0</x:v>
      </x:c>
      <x:c r="BT14" s="70">
        <x:f t="shared" si="20"/>
        <x:v>0</x:v>
      </x:c>
      <x:c r="BU14" s="70">
        <x:f t="shared" si="20"/>
        <x:v>0</x:v>
      </x:c>
      <x:c r="BV14" s="288" t="s">
        <x:v>906</x:v>
      </x:c>
      <x:c r="BW14" s="70">
        <x:f>SUM(BW15)</x:f>
        <x:v>3</x:v>
      </x:c>
      <x:c r="BX14" s="70">
        <x:f t="shared" ref="BX14:CX14" si="21">SUM(BX15)</x:f>
        <x:v>170</x:v>
      </x:c>
      <x:c r="BY14" s="73">
        <x:f t="shared" si="21"/>
        <x:v>3932.9099999999999</x:v>
      </x:c>
      <x:c r="BZ14" s="70">
        <x:f t="shared" si="21"/>
        <x:v>1</x:v>
      </x:c>
      <x:c r="CA14" s="73">
        <x:f t="shared" si="21"/>
        <x:v>305</x:v>
      </x:c>
      <x:c r="CB14" s="70">
        <x:f t="shared" si="21"/>
        <x:v>1</x:v>
      </x:c>
      <x:c r="CC14" s="73">
        <x:f t="shared" si="21"/>
        <x:v>0</x:v>
      </x:c>
      <x:c r="CD14" s="70">
        <x:f t="shared" si="21"/>
        <x:v>0</x:v>
      </x:c>
      <x:c r="CE14" s="70">
        <x:f t="shared" si="21"/>
        <x:v>15</x:v>
      </x:c>
      <x:c r="CF14" s="73">
        <x:f t="shared" si="21"/>
        <x:v>1090.9299999999998</x:v>
      </x:c>
      <x:c r="CG14" s="70">
        <x:f t="shared" si="21"/>
        <x:v>1</x:v>
      </x:c>
      <x:c r="CH14" s="70">
        <x:f t="shared" si="21"/>
        <x:v>5</x:v>
      </x:c>
      <x:c r="CI14" s="70">
        <x:f t="shared" si="21"/>
        <x:v>1</x:v>
      </x:c>
      <x:c r="CJ14" s="70">
        <x:f t="shared" si="21"/>
        <x:v>19</x:v>
      </x:c>
      <x:c r="CK14" s="70">
        <x:f t="shared" si="21"/>
        <x:v>18</x:v>
      </x:c>
      <x:c r="CL14" s="70">
        <x:f t="shared" si="21"/>
        <x:v>4</x:v>
      </x:c>
      <x:c r="CM14" s="70">
        <x:f t="shared" si="21"/>
        <x:v>0</x:v>
      </x:c>
      <x:c r="CN14" s="70">
        <x:f t="shared" si="21"/>
        <x:v>44</x:v>
      </x:c>
      <x:c r="CO14" s="70">
        <x:f t="shared" si="21"/>
        <x:v>8</x:v>
      </x:c>
      <x:c r="CP14" s="73">
        <x:f t="shared" si="21"/>
        <x:v>696.76999999999998</x:v>
      </x:c>
      <x:c r="CQ14" s="70">
        <x:f t="shared" si="21"/>
        <x:v>7</x:v>
      </x:c>
      <x:c r="CR14" s="73">
        <x:f t="shared" si="21"/>
        <x:v>3324</x:v>
      </x:c>
      <x:c r="CS14" s="70">
        <x:f t="shared" si="21"/>
        <x:v>1134</x:v>
      </x:c>
      <x:c r="CT14" s="70">
        <x:f t="shared" si="21"/>
        <x:v>15</x:v>
      </x:c>
      <x:c r="CU14" s="70">
        <x:f t="shared" si="21"/>
        <x:v>20</x:v>
      </x:c>
      <x:c r="CV14" s="70">
        <x:f t="shared" si="21"/>
        <x:v>37</x:v>
      </x:c>
      <x:c r="CW14" s="70">
        <x:f t="shared" si="21"/>
        <x:v>1</x:v>
      </x:c>
      <x:c r="CX14" s="70">
        <x:f t="shared" si="21"/>
        <x:v>11</x:v>
      </x:c>
      <x:c r="CY14" s="288" t="s">
        <x:v>906</x:v>
      </x:c>
      <x:c r="CZ14" s="70">
        <x:f>CZ15</x:f>
        <x:v>7</x:v>
      </x:c>
      <x:c r="DA14" s="73">
        <x:f t="shared" ref="DA14:DF14" si="22">DA15</x:f>
        <x:v>759.39999999999998</x:v>
      </x:c>
      <x:c r="DB14" s="70">
        <x:f t="shared" si="22"/>
        <x:v>5</x:v>
      </x:c>
      <x:c r="DC14" s="73">
        <x:f t="shared" si="22"/>
        <x:v>436</x:v>
      </x:c>
      <x:c r="DD14" s="70">
        <x:f t="shared" si="22"/>
        <x:v>6</x:v>
      </x:c>
      <x:c r="DE14" s="73">
        <x:f t="shared" si="22"/>
        <x:v>527</x:v>
      </x:c>
      <x:c r="DF14" s="70">
        <x:f t="shared" si="22"/>
        <x:v>0</x:v>
      </x:c>
      <x:c r="DG14" s="104">
        <x:f>DG15</x:f>
        <x:v>0</x:v>
      </x:c>
    </x:row>
    <x:row r="15" spans="1:111" ht="30" customHeight="1">
      <x:c r="A15" s="288" t="s">
        <x:v>675</x:v>
      </x:c>
      <x:c r="B15" s="114">
        <x:f>SUM(B16:B24)</x:f>
        <x:v>10</x:v>
      </x:c>
      <x:c r="C15" s="73">
        <x:f t="shared" ref="C15:AK15" si="23">SUM(C16:C24)</x:f>
        <x:v>12507.889999999999</x:v>
      </x:c>
      <x:c r="D15" s="70">
        <x:f t="shared" si="23"/>
        <x:v>9</x:v>
      </x:c>
      <x:c r="E15" s="73">
        <x:f t="shared" si="23"/>
        <x:v>45834.520000000004</x:v>
      </x:c>
      <x:c r="F15" s="70">
        <x:f t="shared" si="23"/>
        <x:v>139</x:v>
      </x:c>
      <x:c r="G15" s="73">
        <x:f t="shared" si="23"/>
        <x:v>18.899999999999999</x:v>
      </x:c>
      <x:c r="H15" s="70">
        <x:f t="shared" si="23"/>
        <x:v>4</x:v>
      </x:c>
      <x:c r="I15" s="73">
        <x:f t="shared" si="23"/>
        <x:v>87022</x:v>
      </x:c>
      <x:c r="J15" s="70">
        <x:f t="shared" si="23"/>
        <x:v>16</x:v>
      </x:c>
      <x:c r="K15" s="70">
        <x:f t="shared" si="23"/>
        <x:v>3</x:v>
      </x:c>
      <x:c r="L15" s="73">
        <x:f t="shared" si="23"/>
        <x:v>3557</x:v>
      </x:c>
      <x:c r="M15" s="70">
        <x:f t="shared" si="23"/>
        <x:v>6</x:v>
      </x:c>
      <x:c r="N15" s="70">
        <x:f t="shared" si="23"/>
        <x:v>6</x:v>
      </x:c>
      <x:c r="O15" s="70">
        <x:f t="shared" si="23"/>
        <x:v>1</x:v>
      </x:c>
      <x:c r="P15" s="70">
        <x:f t="shared" si="23"/>
        <x:v>10</x:v>
      </x:c>
      <x:c r="Q15" s="70">
        <x:f t="shared" si="23"/>
        <x:v>1</x:v>
      </x:c>
      <x:c r="R15" s="73">
        <x:f t="shared" si="23"/>
        <x:v>6477.0299999999997</x:v>
      </x:c>
      <x:c r="S15" s="70">
        <x:f t="shared" si="23"/>
        <x:v>28</x:v>
      </x:c>
      <x:c r="T15" s="73">
        <x:f t="shared" si="23"/>
        <x:v>91</x:v>
      </x:c>
      <x:c r="U15" s="70">
        <x:f t="shared" si="23"/>
        <x:v>1</x:v>
      </x:c>
      <x:c r="V15" s="73">
        <x:f t="shared" si="23"/>
        <x:v>120</x:v>
      </x:c>
      <x:c r="W15" s="70">
        <x:f t="shared" si="23"/>
        <x:v>37</x:v>
      </x:c>
      <x:c r="X15" s="70">
        <x:f t="shared" si="23"/>
        <x:v>596</x:v>
      </x:c>
      <x:c r="Y15" s="70">
        <x:f t="shared" si="23"/>
        <x:v>5</x:v>
      </x:c>
      <x:c r="Z15" s="70">
        <x:f t="shared" si="23"/>
        <x:v>12</x:v>
      </x:c>
      <x:c r="AA15" s="70">
        <x:f t="shared" si="23"/>
        <x:v>3</x:v>
      </x:c>
      <x:c r="AB15" s="70">
        <x:f t="shared" si="23"/>
        <x:v>1</x:v>
      </x:c>
      <x:c r="AC15" s="70">
        <x:f t="shared" si="23"/>
        <x:v>0</x:v>
      </x:c>
      <x:c r="AD15" s="70">
        <x:f t="shared" si="23"/>
        <x:v>0</x:v>
      </x:c>
      <x:c r="AE15" s="70">
        <x:f t="shared" si="23"/>
        <x:v>0</x:v>
      </x:c>
      <x:c r="AF15" s="70">
        <x:f t="shared" si="23"/>
        <x:v>0</x:v>
      </x:c>
      <x:c r="AG15" s="70">
        <x:f t="shared" si="23"/>
        <x:v>16</x:v>
      </x:c>
      <x:c r="AH15" s="70">
        <x:f t="shared" si="23"/>
        <x:v>8</x:v>
      </x:c>
      <x:c r="AI15" s="70">
        <x:f t="shared" si="23"/>
        <x:v>8</x:v>
      </x:c>
      <x:c r="AJ15" s="70">
        <x:f t="shared" si="23"/>
        <x:v>10</x:v>
      </x:c>
      <x:c r="AK15" s="70">
        <x:f t="shared" si="23"/>
        <x:v>15</x:v>
      </x:c>
      <x:c r="AL15" s="288" t="s">
        <x:v>675</x:v>
      </x:c>
      <x:c r="AM15" s="70">
        <x:f>SUM(AM16:AM24)</x:f>
        <x:v>3</x:v>
      </x:c>
      <x:c r="AN15" s="73">
        <x:f t="shared" ref="AN15:BU15" si="24">SUM(AN16:AN24)</x:f>
        <x:v>3176.3000000000002</x:v>
      </x:c>
      <x:c r="AO15" s="70">
        <x:f t="shared" si="24"/>
        <x:v>0</x:v>
      </x:c>
      <x:c r="AP15" s="70">
        <x:f t="shared" si="24"/>
        <x:v>0</x:v>
      </x:c>
      <x:c r="AQ15" s="70">
        <x:f t="shared" si="24"/>
        <x:v>0</x:v>
      </x:c>
      <x:c r="AR15" s="73">
        <x:f t="shared" si="24"/>
        <x:v>0</x:v>
      </x:c>
      <x:c r="AS15" s="70">
        <x:f t="shared" si="24"/>
        <x:v>0</x:v>
      </x:c>
      <x:c r="AT15" s="73">
        <x:f t="shared" si="24"/>
        <x:v>0</x:v>
      </x:c>
      <x:c r="AU15" s="70">
        <x:f t="shared" si="24"/>
        <x:v>0</x:v>
      </x:c>
      <x:c r="AV15" s="70">
        <x:f t="shared" si="24"/>
        <x:v>0</x:v>
      </x:c>
      <x:c r="AW15" s="70">
        <x:f t="shared" si="24"/>
        <x:v>1</x:v>
      </x:c>
      <x:c r="AX15" s="70">
        <x:f t="shared" si="24"/>
        <x:v>2</x:v>
      </x:c>
      <x:c r="AY15" s="70">
        <x:f t="shared" si="24"/>
        <x:v>0</x:v>
      </x:c>
      <x:c r="AZ15" s="70">
        <x:f t="shared" si="24"/>
        <x:v>3</x:v>
      </x:c>
      <x:c r="BA15" s="73">
        <x:f t="shared" si="24"/>
        <x:v>1862.9200000000001</x:v>
      </x:c>
      <x:c r="BB15" s="70">
        <x:f t="shared" si="24"/>
        <x:v>1</x:v>
      </x:c>
      <x:c r="BC15" s="70">
        <x:f t="shared" si="24"/>
        <x:v>1</x:v>
      </x:c>
      <x:c r="BD15" s="70">
        <x:f t="shared" si="24"/>
        <x:v>5</x:v>
      </x:c>
      <x:c r="BE15" s="70">
        <x:f t="shared" si="24"/>
        <x:v>38</x:v>
      </x:c>
      <x:c r="BF15" s="70">
        <x:f t="shared" si="24"/>
        <x:v>334</x:v>
      </x:c>
      <x:c r="BG15" s="70">
        <x:f t="shared" si="24"/>
        <x:v>52</x:v>
      </x:c>
      <x:c r="BH15" s="70">
        <x:f t="shared" si="24"/>
        <x:v>152</x:v>
      </x:c>
      <x:c r="BI15" s="70">
        <x:f t="shared" si="24"/>
        <x:v>0</x:v>
      </x:c>
      <x:c r="BJ15" s="73">
        <x:f t="shared" si="24"/>
        <x:v>0</x:v>
      </x:c>
      <x:c r="BK15" s="70">
        <x:f t="shared" si="24"/>
        <x:v>0</x:v>
      </x:c>
      <x:c r="BL15" s="73">
        <x:f t="shared" si="24"/>
        <x:v>0</x:v>
      </x:c>
      <x:c r="BM15" s="70">
        <x:f t="shared" si="24"/>
        <x:v>0</x:v>
      </x:c>
      <x:c r="BN15" s="73">
        <x:f t="shared" si="24"/>
        <x:v>0</x:v>
      </x:c>
      <x:c r="BO15" s="70">
        <x:f t="shared" si="24"/>
        <x:v>0</x:v>
      </x:c>
      <x:c r="BP15" s="73">
        <x:f t="shared" si="24"/>
        <x:v>0</x:v>
      </x:c>
      <x:c r="BQ15" s="70">
        <x:f t="shared" si="24"/>
        <x:v>0</x:v>
      </x:c>
      <x:c r="BR15" s="70">
        <x:f t="shared" si="24"/>
        <x:v>1</x:v>
      </x:c>
      <x:c r="BS15" s="70">
        <x:f t="shared" si="24"/>
        <x:v>0</x:v>
      </x:c>
      <x:c r="BT15" s="70">
        <x:f t="shared" si="24"/>
        <x:v>0</x:v>
      </x:c>
      <x:c r="BU15" s="70">
        <x:f t="shared" si="24"/>
        <x:v>0</x:v>
      </x:c>
      <x:c r="BV15" s="288" t="s">
        <x:v>675</x:v>
      </x:c>
      <x:c r="BW15" s="70">
        <x:f>SUM(BW16:BW24)</x:f>
        <x:v>3</x:v>
      </x:c>
      <x:c r="BX15" s="70">
        <x:f t="shared" ref="BX15:CX15" si="25">SUM(BX16:BX24)</x:f>
        <x:v>170</x:v>
      </x:c>
      <x:c r="BY15" s="73">
        <x:f t="shared" si="25"/>
        <x:v>3932.9099999999999</x:v>
      </x:c>
      <x:c r="BZ15" s="70">
        <x:f t="shared" si="25"/>
        <x:v>1</x:v>
      </x:c>
      <x:c r="CA15" s="73">
        <x:f t="shared" si="25"/>
        <x:v>305</x:v>
      </x:c>
      <x:c r="CB15" s="70">
        <x:f t="shared" si="25"/>
        <x:v>1</x:v>
      </x:c>
      <x:c r="CC15" s="73">
        <x:f t="shared" si="25"/>
        <x:v>0</x:v>
      </x:c>
      <x:c r="CD15" s="70">
        <x:f t="shared" si="25"/>
        <x:v>0</x:v>
      </x:c>
      <x:c r="CE15" s="70">
        <x:f t="shared" si="25"/>
        <x:v>15</x:v>
      </x:c>
      <x:c r="CF15" s="73">
        <x:f t="shared" si="25"/>
        <x:v>1090.9299999999998</x:v>
      </x:c>
      <x:c r="CG15" s="70">
        <x:f t="shared" si="25"/>
        <x:v>1</x:v>
      </x:c>
      <x:c r="CH15" s="70">
        <x:f t="shared" si="25"/>
        <x:v>5</x:v>
      </x:c>
      <x:c r="CI15" s="70">
        <x:f t="shared" si="25"/>
        <x:v>1</x:v>
      </x:c>
      <x:c r="CJ15" s="70">
        <x:f t="shared" si="25"/>
        <x:v>19</x:v>
      </x:c>
      <x:c r="CK15" s="70">
        <x:f t="shared" si="25"/>
        <x:v>18</x:v>
      </x:c>
      <x:c r="CL15" s="70">
        <x:f t="shared" si="25"/>
        <x:v>4</x:v>
      </x:c>
      <x:c r="CM15" s="70">
        <x:f t="shared" si="25"/>
        <x:v>0</x:v>
      </x:c>
      <x:c r="CN15" s="70">
        <x:f t="shared" si="25"/>
        <x:v>44</x:v>
      </x:c>
      <x:c r="CO15" s="70">
        <x:f t="shared" si="25"/>
        <x:v>8</x:v>
      </x:c>
      <x:c r="CP15" s="73">
        <x:f t="shared" si="25"/>
        <x:v>696.76999999999998</x:v>
      </x:c>
      <x:c r="CQ15" s="70">
        <x:f t="shared" si="25"/>
        <x:v>7</x:v>
      </x:c>
      <x:c r="CR15" s="73">
        <x:f t="shared" si="25"/>
        <x:v>3324</x:v>
      </x:c>
      <x:c r="CS15" s="70">
        <x:f t="shared" si="25"/>
        <x:v>1134</x:v>
      </x:c>
      <x:c r="CT15" s="70">
        <x:f t="shared" si="25"/>
        <x:v>15</x:v>
      </x:c>
      <x:c r="CU15" s="70">
        <x:f t="shared" si="25"/>
        <x:v>20</x:v>
      </x:c>
      <x:c r="CV15" s="70">
        <x:f t="shared" si="25"/>
        <x:v>37</x:v>
      </x:c>
      <x:c r="CW15" s="70">
        <x:f t="shared" si="25"/>
        <x:v>1</x:v>
      </x:c>
      <x:c r="CX15" s="70">
        <x:f t="shared" si="25"/>
        <x:v>11</x:v>
      </x:c>
      <x:c r="CY15" s="288" t="s">
        <x:v>675</x:v>
      </x:c>
      <x:c r="CZ15" s="70">
        <x:f>SUM(CZ16:CZ24)</x:f>
        <x:v>7</x:v>
      </x:c>
      <x:c r="DA15" s="73">
        <x:f t="shared" ref="DA15:DG15" si="26">SUM(DA16:DA24)</x:f>
        <x:v>759.39999999999998</x:v>
      </x:c>
      <x:c r="DB15" s="70">
        <x:f t="shared" si="26"/>
        <x:v>5</x:v>
      </x:c>
      <x:c r="DC15" s="73">
        <x:f t="shared" si="26"/>
        <x:v>436</x:v>
      </x:c>
      <x:c r="DD15" s="70">
        <x:f t="shared" si="26"/>
        <x:v>6</x:v>
      </x:c>
      <x:c r="DE15" s="73">
        <x:f t="shared" si="26"/>
        <x:v>527</x:v>
      </x:c>
      <x:c r="DF15" s="70">
        <x:f t="shared" si="26"/>
        <x:v>0</x:v>
      </x:c>
      <x:c r="DG15" s="104">
        <x:f t="shared" si="26"/>
        <x:v>0</x:v>
      </x:c>
    </x:row>
    <x:row r="16" spans="1:111" ht="30" customHeight="1">
      <x:c r="A16" s="522" t="s">
        <x:v>1712</x:v>
      </x:c>
      <x:c r="B16" s="114">
        <x:v>6</x:v>
      </x:c>
      <x:c r="C16" s="73">
        <x:f>3591.82+252+1170+676.4+766.17+4958.5</x:f>
        <x:v>11414.889999999999</x:v>
      </x:c>
      <x:c r="D16" s="70">
        <x:v>7</x:v>
      </x:c>
      <x:c r="E16" s="73">
        <x:f>15359.43+2101.04+3611.4+2766.17+1930.37+4962.18+8968.93</x:f>
        <x:v>39699.520000000004</x:v>
      </x:c>
      <x:c r="F16" s="70">
        <x:f>92+29+2</x:f>
        <x:v>123</x:v>
      </x:c>
      <x:c r="G16" s="73">
        <x:f>1.36+1.62+3.48+2.77+1.45+2.72+0.1</x:f>
        <x:v>13.5</x:v>
      </x:c>
      <x:c r="H16" s="70">
        <x:v>4</x:v>
      </x:c>
      <x:c r="I16" s="73">
        <x:v>87022</x:v>
      </x:c>
      <x:c r="J16" s="70"/>
      <x:c r="K16" s="70">
        <x:v>1</x:v>
      </x:c>
      <x:c r="L16" s="73">
        <x:v>2853</x:v>
      </x:c>
      <x:c r="M16" s="70">
        <x:v>1</x:v>
      </x:c>
      <x:c r="N16" s="70">
        <x:v>5</x:v>
      </x:c>
      <x:c r="O16" s="70">
        <x:v>1</x:v>
      </x:c>
      <x:c r="P16" s="70">
        <x:v>6</x:v>
      </x:c>
      <x:c r="Q16" s="70">
        <x:v>1</x:v>
      </x:c>
      <x:c r="R16" s="73">
        <x:v>6477.0299999999997</x:v>
      </x:c>
      <x:c r="S16" s="70">
        <x:f>3+2+1+1+1+4+6+3+2+1</x:f>
        <x:v>24</x:v>
      </x:c>
      <x:c r="T16" s="73"/>
      <x:c r="U16" s="70">
        <x:v>1</x:v>
      </x:c>
      <x:c r="V16" s="73">
        <x:f>120</x:f>
        <x:v>120</x:v>
      </x:c>
      <x:c r="W16" s="70">
        <x:f>5+3+1+1</x:f>
        <x:v>10</x:v>
      </x:c>
      <x:c r="X16" s="70">
        <x:f>23+15+4+21+119</x:f>
        <x:v>182</x:v>
      </x:c>
      <x:c r="Y16" s="70">
        <x:v>3</x:v>
      </x:c>
      <x:c r="Z16" s="70">
        <x:v>9</x:v>
      </x:c>
      <x:c r="AA16" s="70">
        <x:f>1+1</x:f>
        <x:v>2</x:v>
      </x:c>
      <x:c r="AB16" s="70">
        <x:v>1</x:v>
      </x:c>
      <x:c r="AC16" s="70"/>
      <x:c r="AD16" s="70"/>
      <x:c r="AE16" s="70"/>
      <x:c r="AF16" s="70"/>
      <x:c r="AG16" s="70">
        <x:f>1+1+3+1+1</x:f>
        <x:v>7</x:v>
      </x:c>
      <x:c r="AH16" s="70">
        <x:v>8</x:v>
      </x:c>
      <x:c r="AI16" s="70">
        <x:v>8</x:v>
      </x:c>
      <x:c r="AJ16" s="70">
        <x:v>7</x:v>
      </x:c>
      <x:c r="AK16" s="70">
        <x:v>7</x:v>
      </x:c>
      <x:c r="AL16" s="522" t="s">
        <x:v>1712</x:v>
      </x:c>
      <x:c r="AM16" s="70">
        <x:f>1+1+1</x:f>
        <x:v>3</x:v>
      </x:c>
      <x:c r="AN16" s="73">
        <x:f>756.47+1521+898.83</x:f>
        <x:v>3176.3000000000002</x:v>
      </x:c>
      <x:c r="AO16" s="70"/>
      <x:c r="AP16" s="70"/>
      <x:c r="AQ16" s="70"/>
      <x:c r="AR16" s="73"/>
      <x:c r="AS16" s="70"/>
      <x:c r="AT16" s="73"/>
      <x:c r="AU16" s="70"/>
      <x:c r="AV16" s="70"/>
      <x:c r="AW16" s="70">
        <x:v>1</x:v>
      </x:c>
      <x:c r="AX16" s="70"/>
      <x:c r="AY16" s="70"/>
      <x:c r="AZ16" s="70">
        <x:v>3</x:v>
      </x:c>
      <x:c r="BA16" s="73">
        <x:f>657.8+631.62+573.5</x:f>
        <x:v>1862.9200000000001</x:v>
      </x:c>
      <x:c r="BB16" s="70">
        <x:v>1</x:v>
      </x:c>
      <x:c r="BC16" s="70">
        <x:v>1</x:v>
      </x:c>
      <x:c r="BD16" s="70">
        <x:f>1+1</x:f>
        <x:v>2</x:v>
      </x:c>
      <x:c r="BE16" s="70">
        <x:f>1+1+1+1+5</x:f>
        <x:v>9</x:v>
      </x:c>
      <x:c r="BF16" s="70">
        <x:f>8+4+1+3+15+4+8+16+4+4+2</x:f>
        <x:v>69</x:v>
      </x:c>
      <x:c r="BG16" s="70">
        <x:v>32</x:v>
      </x:c>
      <x:c r="BH16" s="70">
        <x:v>81</x:v>
      </x:c>
      <x:c r="BI16" s="70"/>
      <x:c r="BJ16" s="73"/>
      <x:c r="BK16" s="70"/>
      <x:c r="BL16" s="73"/>
      <x:c r="BM16" s="70"/>
      <x:c r="BN16" s="73"/>
      <x:c r="BO16" s="70"/>
      <x:c r="BP16" s="73"/>
      <x:c r="BQ16" s="70"/>
      <x:c r="BR16" s="70"/>
      <x:c r="BS16" s="70"/>
      <x:c r="BT16" s="70"/>
      <x:c r="BU16" s="70"/>
      <x:c r="BV16" s="522" t="s">
        <x:v>1712</x:v>
      </x:c>
      <x:c r="BW16" s="70">
        <x:v>2</x:v>
      </x:c>
      <x:c r="BX16" s="70">
        <x:v>132</x:v>
      </x:c>
      <x:c r="BY16" s="73">
        <x:f>1101.55+147.36+1734</x:f>
        <x:v>2982.9099999999999</x:v>
      </x:c>
      <x:c r="BZ16" s="70">
        <x:v>1</x:v>
      </x:c>
      <x:c r="CA16" s="73">
        <x:v>305</x:v>
      </x:c>
      <x:c r="CB16" s="70"/>
      <x:c r="CC16" s="73"/>
      <x:c r="CD16" s="70"/>
      <x:c r="CE16" s="70">
        <x:v>8</x:v>
      </x:c>
      <x:c r="CF16" s="73">
        <x:f>65+28.5+125.5+80.75+91+113.8+30</x:f>
        <x:v>534.54999999999995</x:v>
      </x:c>
      <x:c r="CG16" s="70"/>
      <x:c r="CH16" s="70"/>
      <x:c r="CI16" s="70">
        <x:v>1</x:v>
      </x:c>
      <x:c r="CJ16" s="70">
        <x:v>11</x:v>
      </x:c>
      <x:c r="CK16" s="70">
        <x:v>14</x:v>
      </x:c>
      <x:c r="CL16" s="70">
        <x:v>1</x:v>
      </x:c>
      <x:c r="CM16" s="70"/>
      <x:c r="CN16" s="537">
        <x:v>14</x:v>
      </x:c>
      <x:c r="CO16" s="70">
        <x:v>3</x:v>
      </x:c>
      <x:c r="CP16" s="73">
        <x:f>19.5+220.3+120.79</x:f>
        <x:v>360.59000000000003</x:v>
      </x:c>
      <x:c r="CQ16" s="70">
        <x:v>6</x:v>
      </x:c>
      <x:c r="CR16" s="73">
        <x:v>2635</x:v>
      </x:c>
      <x:c r="CS16" s="70">
        <x:v>584</x:v>
      </x:c>
      <x:c r="CT16" s="70">
        <x:v>6</x:v>
      </x:c>
      <x:c r="CU16" s="70">
        <x:v>10</x:v>
      </x:c>
      <x:c r="CV16" s="70">
        <x:v>8</x:v>
      </x:c>
      <x:c r="CW16" s="70"/>
      <x:c r="CX16" s="70"/>
      <x:c r="CY16" s="522" t="s">
        <x:v>1712</x:v>
      </x:c>
      <x:c r="CZ16" s="70">
        <x:v>5</x:v>
      </x:c>
      <x:c r="DA16" s="73">
        <x:f>220.3+224.8+191</x:f>
        <x:v>636.10000000000002</x:v>
      </x:c>
      <x:c r="DB16" s="70"/>
      <x:c r="DC16" s="73"/>
      <x:c r="DD16" s="70">
        <x:v>1</x:v>
      </x:c>
      <x:c r="DE16" s="73">
        <x:v>91</x:v>
      </x:c>
      <x:c r="DF16" s="70"/>
      <x:c r="DG16" s="104"/>
    </x:row>
    <x:row r="17" spans="1:111" ht="30" customHeight="1">
      <x:c r="A17" s="522" t="s">
        <x:v>1030</x:v>
      </x:c>
      <x:c r="B17" s="114">
        <x:v>2</x:v>
      </x:c>
      <x:c r="C17" s="73">
        <x:v>350</x:v>
      </x:c>
      <x:c r="D17" s="70"/>
      <x:c r="E17" s="73"/>
      <x:c r="F17" s="70">
        <x:v>5</x:v>
      </x:c>
      <x:c r="G17" s="73">
        <x:v>2.5</x:v>
      </x:c>
      <x:c r="H17" s="70"/>
      <x:c r="I17" s="73"/>
      <x:c r="J17" s="70">
        <x:v>9</x:v>
      </x:c>
      <x:c r="K17" s="70">
        <x:v>1</x:v>
      </x:c>
      <x:c r="L17" s="73">
        <x:v>504</x:v>
      </x:c>
      <x:c r="M17" s="70">
        <x:v>2</x:v>
      </x:c>
      <x:c r="N17" s="70"/>
      <x:c r="O17" s="70"/>
      <x:c r="P17" s="70">
        <x:v>4</x:v>
      </x:c>
      <x:c r="Q17" s="70"/>
      <x:c r="R17" s="73"/>
      <x:c r="S17" s="70"/>
      <x:c r="T17" s="73"/>
      <x:c r="U17" s="70"/>
      <x:c r="V17" s="73"/>
      <x:c r="W17" s="70">
        <x:v>6</x:v>
      </x:c>
      <x:c r="X17" s="70">
        <x:v>212</x:v>
      </x:c>
      <x:c r="Y17" s="70"/>
      <x:c r="Z17" s="70"/>
      <x:c r="AA17" s="70"/>
      <x:c r="AB17" s="70"/>
      <x:c r="AC17" s="70"/>
      <x:c r="AD17" s="70"/>
      <x:c r="AE17" s="70"/>
      <x:c r="AF17" s="70"/>
      <x:c r="AG17" s="70">
        <x:v>4</x:v>
      </x:c>
      <x:c r="AH17" s="70"/>
      <x:c r="AI17" s="70"/>
      <x:c r="AJ17" s="70">
        <x:v>1</x:v>
      </x:c>
      <x:c r="AK17" s="70">
        <x:v>5</x:v>
      </x:c>
      <x:c r="AL17" s="522" t="s">
        <x:v>1030</x:v>
      </x:c>
      <x:c r="AM17" s="70"/>
      <x:c r="AN17" s="73"/>
      <x:c r="AO17" s="70"/>
      <x:c r="AP17" s="70"/>
      <x:c r="AQ17" s="70"/>
      <x:c r="AR17" s="73"/>
      <x:c r="AS17" s="70"/>
      <x:c r="AT17" s="73"/>
      <x:c r="AU17" s="70"/>
      <x:c r="AV17" s="70"/>
      <x:c r="AW17" s="70"/>
      <x:c r="AX17" s="70"/>
      <x:c r="AY17" s="70"/>
      <x:c r="AZ17" s="70"/>
      <x:c r="BA17" s="73"/>
      <x:c r="BB17" s="70"/>
      <x:c r="BC17" s="70"/>
      <x:c r="BD17" s="70">
        <x:v>2</x:v>
      </x:c>
      <x:c r="BE17" s="70">
        <x:v>15</x:v>
      </x:c>
      <x:c r="BF17" s="70">
        <x:v>181</x:v>
      </x:c>
      <x:c r="BG17" s="70">
        <x:v>20</x:v>
      </x:c>
      <x:c r="BH17" s="70">
        <x:v>71</x:v>
      </x:c>
      <x:c r="BI17" s="70"/>
      <x:c r="BJ17" s="73"/>
      <x:c r="BK17" s="70"/>
      <x:c r="BL17" s="73"/>
      <x:c r="BM17" s="70"/>
      <x:c r="BN17" s="73"/>
      <x:c r="BO17" s="70"/>
      <x:c r="BP17" s="73"/>
      <x:c r="BQ17" s="70"/>
      <x:c r="BR17" s="70"/>
      <x:c r="BS17" s="70"/>
      <x:c r="BT17" s="70"/>
      <x:c r="BU17" s="70"/>
      <x:c r="BV17" s="522" t="s">
        <x:v>1030</x:v>
      </x:c>
      <x:c r="BW17" s="70">
        <x:v>1</x:v>
      </x:c>
      <x:c r="BX17" s="70">
        <x:v>35</x:v>
      </x:c>
      <x:c r="BY17" s="73">
        <x:v>888</x:v>
      </x:c>
      <x:c r="BZ17" s="70"/>
      <x:c r="CA17" s="73"/>
      <x:c r="CB17" s="70">
        <x:v>1</x:v>
      </x:c>
      <x:c r="CC17" s="73"/>
      <x:c r="CD17" s="70"/>
      <x:c r="CE17" s="70">
        <x:v>3</x:v>
      </x:c>
      <x:c r="CF17" s="73">
        <x:v>196.61000000000001</x:v>
      </x:c>
      <x:c r="CG17" s="70">
        <x:v>1</x:v>
      </x:c>
      <x:c r="CH17" s="479">
        <x:v>5</x:v>
      </x:c>
      <x:c r="CI17" s="479"/>
      <x:c r="CJ17" s="479">
        <x:v>5</x:v>
      </x:c>
      <x:c r="CK17" s="479">
        <x:v>4</x:v>
      </x:c>
      <x:c r="CL17" s="479">
        <x:v>2</x:v>
      </x:c>
      <x:c r="CM17" s="479"/>
      <x:c r="CN17" s="628">
        <x:v>30</x:v>
      </x:c>
      <x:c r="CO17" s="479">
        <x:v>2</x:v>
      </x:c>
      <x:c r="CP17" s="478">
        <x:f>16.2+16.2</x:f>
        <x:v>32.399999999999999</x:v>
      </x:c>
      <x:c r="CQ17" s="479">
        <x:v>1</x:v>
      </x:c>
      <x:c r="CR17" s="478">
        <x:v>689</x:v>
      </x:c>
      <x:c r="CS17" s="479">
        <x:v>393</x:v>
      </x:c>
      <x:c r="CT17" s="479">
        <x:v>8</x:v>
      </x:c>
      <x:c r="CU17" s="479">
        <x:v>4</x:v>
      </x:c>
      <x:c r="CV17" s="479">
        <x:v>29</x:v>
      </x:c>
      <x:c r="CW17" s="479">
        <x:v>1</x:v>
      </x:c>
      <x:c r="CX17" s="479">
        <x:v>11</x:v>
      </x:c>
      <x:c r="CY17" s="522" t="s">
        <x:v>1030</x:v>
      </x:c>
      <x:c r="CZ17" s="479">
        <x:v>2</x:v>
      </x:c>
      <x:c r="DA17" s="478">
        <x:v>123.3</x:v>
      </x:c>
      <x:c r="DB17" s="479">
        <x:v>5</x:v>
      </x:c>
      <x:c r="DC17" s="478">
        <x:v>436</x:v>
      </x:c>
      <x:c r="DD17" s="479">
        <x:v>5</x:v>
      </x:c>
      <x:c r="DE17" s="478">
        <x:v>436</x:v>
      </x:c>
      <x:c r="DF17" s="70"/>
      <x:c r="DG17" s="104"/>
    </x:row>
    <x:row r="18" spans="1:111" ht="30" customHeight="1">
      <x:c r="A18" s="522" t="s">
        <x:v>1697</x:v>
      </x:c>
      <x:c r="B18" s="114">
        <x:v>1</x:v>
      </x:c>
      <x:c r="C18" s="73">
        <x:v>150</x:v>
      </x:c>
      <x:c r="D18" s="70"/>
      <x:c r="E18" s="73"/>
      <x:c r="F18" s="70"/>
      <x:c r="G18" s="73"/>
      <x:c r="H18" s="70"/>
      <x:c r="I18" s="73"/>
      <x:c r="J18" s="70"/>
      <x:c r="K18" s="70"/>
      <x:c r="L18" s="73"/>
      <x:c r="M18" s="70">
        <x:v>1</x:v>
      </x:c>
      <x:c r="N18" s="70"/>
      <x:c r="O18" s="70"/>
      <x:c r="P18" s="70"/>
      <x:c r="Q18" s="70"/>
      <x:c r="R18" s="73"/>
      <x:c r="S18" s="70"/>
      <x:c r="T18" s="73"/>
      <x:c r="U18" s="70"/>
      <x:c r="V18" s="73"/>
      <x:c r="W18" s="70">
        <x:v>10</x:v>
      </x:c>
      <x:c r="X18" s="70">
        <x:v>77</x:v>
      </x:c>
      <x:c r="Y18" s="70"/>
      <x:c r="Z18" s="70"/>
      <x:c r="AA18" s="70"/>
      <x:c r="AB18" s="70"/>
      <x:c r="AC18" s="70"/>
      <x:c r="AD18" s="70"/>
      <x:c r="AE18" s="70"/>
      <x:c r="AF18" s="70"/>
      <x:c r="AG18" s="70">
        <x:v>2</x:v>
      </x:c>
      <x:c r="AH18" s="70"/>
      <x:c r="AI18" s="70"/>
      <x:c r="AJ18" s="70"/>
      <x:c r="AK18" s="70"/>
      <x:c r="AL18" s="522" t="s">
        <x:v>1697</x:v>
      </x:c>
      <x:c r="AM18" s="70"/>
      <x:c r="AN18" s="73"/>
      <x:c r="AO18" s="70"/>
      <x:c r="AP18" s="70"/>
      <x:c r="AQ18" s="70"/>
      <x:c r="AR18" s="73"/>
      <x:c r="AS18" s="70"/>
      <x:c r="AT18" s="73"/>
      <x:c r="AU18" s="70"/>
      <x:c r="AV18" s="70"/>
      <x:c r="AW18" s="70"/>
      <x:c r="AX18" s="70">
        <x:v>2</x:v>
      </x:c>
      <x:c r="AY18" s="70"/>
      <x:c r="AZ18" s="70"/>
      <x:c r="BA18" s="73"/>
      <x:c r="BB18" s="70"/>
      <x:c r="BC18" s="70"/>
      <x:c r="BD18" s="70">
        <x:v>1</x:v>
      </x:c>
      <x:c r="BE18" s="70">
        <x:v>2</x:v>
      </x:c>
      <x:c r="BF18" s="70">
        <x:v>17</x:v>
      </x:c>
      <x:c r="BG18" s="70"/>
      <x:c r="BH18" s="70"/>
      <x:c r="BI18" s="70"/>
      <x:c r="BJ18" s="73"/>
      <x:c r="BK18" s="70"/>
      <x:c r="BL18" s="73"/>
      <x:c r="BM18" s="70"/>
      <x:c r="BN18" s="73"/>
      <x:c r="BO18" s="70"/>
      <x:c r="BP18" s="73"/>
      <x:c r="BQ18" s="70"/>
      <x:c r="BR18" s="70"/>
      <x:c r="BS18" s="70"/>
      <x:c r="BT18" s="70"/>
      <x:c r="BU18" s="70"/>
      <x:c r="BV18" s="522" t="s">
        <x:v>1697</x:v>
      </x:c>
      <x:c r="BW18" s="70"/>
      <x:c r="BX18" s="70"/>
      <x:c r="BY18" s="73"/>
      <x:c r="BZ18" s="70"/>
      <x:c r="CA18" s="73"/>
      <x:c r="CB18" s="70"/>
      <x:c r="CC18" s="73"/>
      <x:c r="CD18" s="70"/>
      <x:c r="CE18" s="70">
        <x:v>1</x:v>
      </x:c>
      <x:c r="CF18" s="73">
        <x:v>68.680000000000007</x:v>
      </x:c>
      <x:c r="CG18" s="70"/>
      <x:c r="CH18" s="70"/>
      <x:c r="CI18" s="70"/>
      <x:c r="CJ18" s="70">
        <x:v>2</x:v>
      </x:c>
      <x:c r="CK18" s="70"/>
      <x:c r="CL18" s="70">
        <x:v>1</x:v>
      </x:c>
      <x:c r="CM18" s="70"/>
      <x:c r="CN18" s="70"/>
      <x:c r="CO18" s="70">
        <x:v>1</x:v>
      </x:c>
      <x:c r="CP18" s="73">
        <x:v>27.09</x:v>
      </x:c>
      <x:c r="CQ18" s="70"/>
      <x:c r="CR18" s="73"/>
      <x:c r="CS18" s="70">
        <x:v>32</x:v>
      </x:c>
      <x:c r="CT18" s="70"/>
      <x:c r="CU18" s="70"/>
      <x:c r="CV18" s="70"/>
      <x:c r="CW18" s="70"/>
      <x:c r="CX18" s="70"/>
      <x:c r="CY18" s="522" t="s">
        <x:v>1697</x:v>
      </x:c>
      <x:c r="CZ18" s="70"/>
      <x:c r="DA18" s="73"/>
      <x:c r="DB18" s="70"/>
      <x:c r="DC18" s="73"/>
      <x:c r="DD18" s="70"/>
      <x:c r="DE18" s="73"/>
      <x:c r="DF18" s="70"/>
      <x:c r="DG18" s="104"/>
    </x:row>
    <x:row r="19" spans="1:111" s="625" customFormat="1" ht="30" customHeight="1">
      <x:c r="A19" s="522" t="s">
        <x:v>1699</x:v>
      </x:c>
      <x:c r="B19" s="114"/>
      <x:c r="C19" s="73"/>
      <x:c r="D19" s="70"/>
      <x:c r="E19" s="73"/>
      <x:c r="F19" s="70"/>
      <x:c r="G19" s="73"/>
      <x:c r="H19" s="70"/>
      <x:c r="I19" s="73"/>
      <x:c r="J19" s="70">
        <x:v>4</x:v>
      </x:c>
      <x:c r="K19" s="70">
        <x:v>1</x:v>
      </x:c>
      <x:c r="L19" s="73">
        <x:v>200</x:v>
      </x:c>
      <x:c r="M19" s="70">
        <x:v>1</x:v>
      </x:c>
      <x:c r="N19" s="70"/>
      <x:c r="O19" s="70"/>
      <x:c r="P19" s="70"/>
      <x:c r="Q19" s="70"/>
      <x:c r="R19" s="73"/>
      <x:c r="S19" s="70">
        <x:v>1</x:v>
      </x:c>
      <x:c r="T19" s="73">
        <x:v>36</x:v>
      </x:c>
      <x:c r="U19" s="70"/>
      <x:c r="V19" s="73"/>
      <x:c r="W19" s="70">
        <x:v>6</x:v>
      </x:c>
      <x:c r="X19" s="70">
        <x:v>27</x:v>
      </x:c>
      <x:c r="Y19" s="70"/>
      <x:c r="Z19" s="70"/>
      <x:c r="AA19" s="70">
        <x:v>1</x:v>
      </x:c>
      <x:c r="AB19" s="70"/>
      <x:c r="AC19" s="70"/>
      <x:c r="AD19" s="70"/>
      <x:c r="AE19" s="70"/>
      <x:c r="AF19" s="70"/>
      <x:c r="AG19" s="70">
        <x:v>1</x:v>
      </x:c>
      <x:c r="AH19" s="70"/>
      <x:c r="AI19" s="70"/>
      <x:c r="AJ19" s="70">
        <x:v>2</x:v>
      </x:c>
      <x:c r="AK19" s="70">
        <x:v>3</x:v>
      </x:c>
      <x:c r="AL19" s="522" t="s">
        <x:v>1699</x:v>
      </x:c>
      <x:c r="AM19" s="70"/>
      <x:c r="AN19" s="73"/>
      <x:c r="AO19" s="70"/>
      <x:c r="AP19" s="70"/>
      <x:c r="AQ19" s="70"/>
      <x:c r="AR19" s="73"/>
      <x:c r="AS19" s="70"/>
      <x:c r="AT19" s="73"/>
      <x:c r="AU19" s="70"/>
      <x:c r="AV19" s="70"/>
      <x:c r="AW19" s="70"/>
      <x:c r="AX19" s="70"/>
      <x:c r="AY19" s="70"/>
      <x:c r="AZ19" s="70"/>
      <x:c r="BA19" s="73"/>
      <x:c r="BB19" s="70"/>
      <x:c r="BC19" s="70"/>
      <x:c r="BD19" s="70"/>
      <x:c r="BE19" s="70">
        <x:v>2</x:v>
      </x:c>
      <x:c r="BF19" s="70">
        <x:v>9</x:v>
      </x:c>
      <x:c r="BG19" s="70"/>
      <x:c r="BH19" s="70"/>
      <x:c r="BI19" s="70"/>
      <x:c r="BJ19" s="73"/>
      <x:c r="BK19" s="70"/>
      <x:c r="BL19" s="73"/>
      <x:c r="BM19" s="70"/>
      <x:c r="BN19" s="73"/>
      <x:c r="BO19" s="70"/>
      <x:c r="BP19" s="73"/>
      <x:c r="BQ19" s="70"/>
      <x:c r="BR19" s="70"/>
      <x:c r="BS19" s="70"/>
      <x:c r="BT19" s="70"/>
      <x:c r="BU19" s="70"/>
      <x:c r="BV19" s="522" t="s">
        <x:v>1699</x:v>
      </x:c>
      <x:c r="BW19" s="70"/>
      <x:c r="BX19" s="70"/>
      <x:c r="BY19" s="73"/>
      <x:c r="BZ19" s="70"/>
      <x:c r="CA19" s="73"/>
      <x:c r="CB19" s="70"/>
      <x:c r="CC19" s="73"/>
      <x:c r="CD19" s="70"/>
      <x:c r="CE19" s="70">
        <x:v>1</x:v>
      </x:c>
      <x:c r="CF19" s="73">
        <x:v>142.05000000000001</x:v>
      </x:c>
      <x:c r="CG19" s="70"/>
      <x:c r="CH19" s="70"/>
      <x:c r="CI19" s="70"/>
      <x:c r="CJ19" s="70">
        <x:v>1</x:v>
      </x:c>
      <x:c r="CK19" s="70"/>
      <x:c r="CL19" s="70"/>
      <x:c r="CM19" s="70"/>
      <x:c r="CN19" s="70"/>
      <x:c r="CO19" s="70">
        <x:v>1</x:v>
      </x:c>
      <x:c r="CP19" s="73">
        <x:v>142.05000000000001</x:v>
      </x:c>
      <x:c r="CQ19" s="70"/>
      <x:c r="CR19" s="73"/>
      <x:c r="CS19" s="70">
        <x:v>18</x:v>
      </x:c>
      <x:c r="CT19" s="70"/>
      <x:c r="CU19" s="70"/>
      <x:c r="CV19" s="70"/>
      <x:c r="CW19" s="70"/>
      <x:c r="CX19" s="70"/>
      <x:c r="CY19" s="522" t="s">
        <x:v>1699</x:v>
      </x:c>
      <x:c r="CZ19" s="70"/>
      <x:c r="DA19" s="73"/>
      <x:c r="DB19" s="70"/>
      <x:c r="DC19" s="73"/>
      <x:c r="DD19" s="70"/>
      <x:c r="DE19" s="73"/>
      <x:c r="DF19" s="70"/>
      <x:c r="DG19" s="104"/>
    </x:row>
    <x:row r="20" spans="1:111" s="625" customFormat="1" ht="30" customHeight="1">
      <x:c r="A20" s="522" t="s">
        <x:v>1709</x:v>
      </x:c>
      <x:c r="B20" s="114"/>
      <x:c r="C20" s="73"/>
      <x:c r="D20" s="70"/>
      <x:c r="E20" s="73"/>
      <x:c r="F20" s="70"/>
      <x:c r="G20" s="73"/>
      <x:c r="H20" s="70"/>
      <x:c r="I20" s="73"/>
      <x:c r="J20" s="70">
        <x:v>3</x:v>
      </x:c>
      <x:c r="K20" s="70"/>
      <x:c r="L20" s="73"/>
      <x:c r="M20" s="70"/>
      <x:c r="N20" s="70"/>
      <x:c r="O20" s="70"/>
      <x:c r="P20" s="70"/>
      <x:c r="Q20" s="70"/>
      <x:c r="R20" s="73"/>
      <x:c r="S20" s="70"/>
      <x:c r="T20" s="73"/>
      <x:c r="U20" s="70"/>
      <x:c r="V20" s="73"/>
      <x:c r="W20" s="70"/>
      <x:c r="X20" s="70">
        <x:v>23</x:v>
      </x:c>
      <x:c r="Y20" s="70"/>
      <x:c r="Z20" s="70"/>
      <x:c r="AA20" s="70"/>
      <x:c r="AB20" s="70"/>
      <x:c r="AC20" s="70"/>
      <x:c r="AD20" s="70"/>
      <x:c r="AE20" s="70"/>
      <x:c r="AF20" s="70"/>
      <x:c r="AG20" s="70"/>
      <x:c r="AH20" s="70"/>
      <x:c r="AI20" s="70"/>
      <x:c r="AJ20" s="70"/>
      <x:c r="AK20" s="70"/>
      <x:c r="AL20" s="522" t="s">
        <x:v>1709</x:v>
      </x:c>
      <x:c r="AM20" s="70"/>
      <x:c r="AN20" s="73"/>
      <x:c r="AO20" s="70"/>
      <x:c r="AP20" s="70"/>
      <x:c r="AQ20" s="70"/>
      <x:c r="AR20" s="73"/>
      <x:c r="AS20" s="70"/>
      <x:c r="AT20" s="73"/>
      <x:c r="AU20" s="70"/>
      <x:c r="AV20" s="70"/>
      <x:c r="AW20" s="70"/>
      <x:c r="AX20" s="70"/>
      <x:c r="AY20" s="70"/>
      <x:c r="AZ20" s="70"/>
      <x:c r="BA20" s="73"/>
      <x:c r="BB20" s="70"/>
      <x:c r="BC20" s="70"/>
      <x:c r="BD20" s="70"/>
      <x:c r="BE20" s="70">
        <x:v>1</x:v>
      </x:c>
      <x:c r="BF20" s="70">
        <x:v>7</x:v>
      </x:c>
      <x:c r="BG20" s="70"/>
      <x:c r="BH20" s="70"/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/>
      <x:c r="BT20" s="70"/>
      <x:c r="BU20" s="70"/>
      <x:c r="BV20" s="522" t="s">
        <x:v>1709</x:v>
      </x:c>
      <x:c r="BW20" s="70"/>
      <x:c r="BX20" s="70"/>
      <x:c r="BY20" s="73"/>
      <x:c r="BZ20" s="70"/>
      <x:c r="CA20" s="73"/>
      <x:c r="CB20" s="70"/>
      <x:c r="CC20" s="73"/>
      <x:c r="CD20" s="70"/>
      <x:c r="CE20" s="70"/>
      <x:c r="CF20" s="73"/>
      <x:c r="CG20" s="70"/>
      <x:c r="CH20" s="70"/>
      <x:c r="CI20" s="70"/>
      <x:c r="CJ20" s="70"/>
      <x:c r="CK20" s="70"/>
      <x:c r="CL20" s="70"/>
      <x:c r="CM20" s="70"/>
      <x:c r="CN20" s="70"/>
      <x:c r="CO20" s="70"/>
      <x:c r="CP20" s="73"/>
      <x:c r="CQ20" s="70"/>
      <x:c r="CR20" s="73"/>
      <x:c r="CS20" s="70">
        <x:v>30</x:v>
      </x:c>
      <x:c r="CT20" s="70"/>
      <x:c r="CU20" s="70"/>
      <x:c r="CV20" s="70"/>
      <x:c r="CW20" s="70"/>
      <x:c r="CX20" s="70"/>
      <x:c r="CY20" s="522" t="s">
        <x:v>1709</x:v>
      </x:c>
      <x:c r="CZ20" s="70"/>
      <x:c r="DA20" s="73"/>
      <x:c r="DB20" s="70"/>
      <x:c r="DC20" s="73"/>
      <x:c r="DD20" s="70"/>
      <x:c r="DE20" s="73"/>
      <x:c r="DF20" s="70"/>
      <x:c r="DG20" s="104"/>
    </x:row>
    <x:row r="21" spans="1:111" s="626" customFormat="1" ht="30" customHeight="1">
      <x:c r="A21" s="522" t="s">
        <x:v>1735</x:v>
      </x:c>
      <x:c r="B21" s="114"/>
      <x:c r="C21" s="73"/>
      <x:c r="D21" s="70"/>
      <x:c r="E21" s="73"/>
      <x:c r="F21" s="70"/>
      <x:c r="G21" s="73"/>
      <x:c r="H21" s="70"/>
      <x:c r="I21" s="73"/>
      <x:c r="J21" s="70"/>
      <x:c r="K21" s="70"/>
      <x:c r="L21" s="73"/>
      <x:c r="M21" s="70">
        <x:v>1</x:v>
      </x:c>
      <x:c r="N21" s="70"/>
      <x:c r="O21" s="70"/>
      <x:c r="P21" s="70"/>
      <x:c r="Q21" s="70"/>
      <x:c r="R21" s="73"/>
      <x:c r="S21" s="70">
        <x:v>1</x:v>
      </x:c>
      <x:c r="T21" s="73">
        <x:v>37</x:v>
      </x:c>
      <x:c r="U21" s="70"/>
      <x:c r="V21" s="73"/>
      <x:c r="W21" s="70"/>
      <x:c r="X21" s="70">
        <x:v>28</x:v>
      </x:c>
      <x:c r="Y21" s="70"/>
      <x:c r="Z21" s="70"/>
      <x:c r="AA21" s="70"/>
      <x:c r="AB21" s="70"/>
      <x:c r="AC21" s="70"/>
      <x:c r="AD21" s="70"/>
      <x:c r="AE21" s="70"/>
      <x:c r="AF21" s="70"/>
      <x:c r="AG21" s="70">
        <x:v>1</x:v>
      </x:c>
      <x:c r="AH21" s="70"/>
      <x:c r="AI21" s="70"/>
      <x:c r="AJ21" s="70"/>
      <x:c r="AK21" s="70"/>
      <x:c r="AL21" s="522" t="s">
        <x:v>1735</x:v>
      </x:c>
      <x:c r="AM21" s="70"/>
      <x:c r="AN21" s="73"/>
      <x:c r="AO21" s="70"/>
      <x:c r="AP21" s="70"/>
      <x:c r="AQ21" s="70"/>
      <x:c r="AR21" s="73"/>
      <x:c r="AS21" s="70"/>
      <x:c r="AT21" s="73"/>
      <x:c r="AU21" s="70"/>
      <x:c r="AV21" s="70"/>
      <x:c r="AW21" s="70"/>
      <x:c r="AX21" s="70"/>
      <x:c r="AY21" s="70"/>
      <x:c r="AZ21" s="70"/>
      <x:c r="BA21" s="73"/>
      <x:c r="BB21" s="70"/>
      <x:c r="BC21" s="70"/>
      <x:c r="BD21" s="70"/>
      <x:c r="BE21" s="70">
        <x:v>1</x:v>
      </x:c>
      <x:c r="BF21" s="70">
        <x:v>14</x:v>
      </x:c>
      <x:c r="BG21" s="70"/>
      <x:c r="BH21" s="70"/>
      <x:c r="BI21" s="70"/>
      <x:c r="BJ21" s="73"/>
      <x:c r="BK21" s="70"/>
      <x:c r="BL21" s="73"/>
      <x:c r="BM21" s="70"/>
      <x:c r="BN21" s="73"/>
      <x:c r="BO21" s="70"/>
      <x:c r="BP21" s="73"/>
      <x:c r="BQ21" s="70"/>
      <x:c r="BR21" s="70"/>
      <x:c r="BS21" s="70"/>
      <x:c r="BT21" s="70"/>
      <x:c r="BU21" s="70"/>
      <x:c r="BV21" s="522" t="s">
        <x:v>1735</x:v>
      </x:c>
      <x:c r="BW21" s="70"/>
      <x:c r="BX21" s="70"/>
      <x:c r="BY21" s="73"/>
      <x:c r="BZ21" s="70"/>
      <x:c r="CA21" s="73"/>
      <x:c r="CB21" s="70"/>
      <x:c r="CC21" s="73"/>
      <x:c r="CD21" s="70"/>
      <x:c r="CE21" s="70">
        <x:v>1</x:v>
      </x:c>
      <x:c r="CF21" s="73">
        <x:v>134.63999999999999</x:v>
      </x:c>
      <x:c r="CG21" s="70"/>
      <x:c r="CH21" s="70"/>
      <x:c r="CI21" s="70"/>
      <x:c r="CJ21" s="70"/>
      <x:c r="CK21" s="70"/>
      <x:c r="CL21" s="70"/>
      <x:c r="CM21" s="70"/>
      <x:c r="CN21" s="70"/>
      <x:c r="CO21" s="70">
        <x:v>1</x:v>
      </x:c>
      <x:c r="CP21" s="73">
        <x:v>134.63999999999999</x:v>
      </x:c>
      <x:c r="CQ21" s="70"/>
      <x:c r="CR21" s="73"/>
      <x:c r="CS21" s="70">
        <x:v>24</x:v>
      </x:c>
      <x:c r="CT21" s="70"/>
      <x:c r="CU21" s="70"/>
      <x:c r="CV21" s="70"/>
      <x:c r="CW21" s="70"/>
      <x:c r="CX21" s="70"/>
      <x:c r="CY21" s="522" t="s">
        <x:v>1735</x:v>
      </x:c>
      <x:c r="CZ21" s="70"/>
      <x:c r="DA21" s="73"/>
      <x:c r="DB21" s="70"/>
      <x:c r="DC21" s="73"/>
      <x:c r="DD21" s="70"/>
      <x:c r="DE21" s="73"/>
      <x:c r="DF21" s="70"/>
      <x:c r="DG21" s="104"/>
    </x:row>
    <x:row r="22" spans="1:111" ht="30" customHeight="1">
      <x:c r="A22" s="522" t="s">
        <x:v>1694</x:v>
      </x:c>
      <x:c r="B22" s="114"/>
      <x:c r="C22" s="73"/>
      <x:c r="D22" s="70"/>
      <x:c r="E22" s="73"/>
      <x:c r="F22" s="70"/>
      <x:c r="G22" s="73"/>
      <x:c r="H22" s="70"/>
      <x:c r="I22" s="73"/>
      <x:c r="J22" s="70"/>
      <x:c r="K22" s="70"/>
      <x:c r="L22" s="73"/>
      <x:c r="M22" s="70"/>
      <x:c r="N22" s="70">
        <x:v>1</x:v>
      </x:c>
      <x:c r="O22" s="70"/>
      <x:c r="P22" s="70"/>
      <x:c r="Q22" s="70"/>
      <x:c r="R22" s="73"/>
      <x:c r="S22" s="70"/>
      <x:c r="T22" s="73"/>
      <x:c r="U22" s="70"/>
      <x:c r="V22" s="73"/>
      <x:c r="W22" s="70"/>
      <x:c r="X22" s="70">
        <x:v>35</x:v>
      </x:c>
      <x:c r="Y22" s="70">
        <x:v>2</x:v>
      </x:c>
      <x:c r="Z22" s="70">
        <x:v>3</x:v>
      </x:c>
      <x:c r="AA22" s="70"/>
      <x:c r="AB22" s="70"/>
      <x:c r="AC22" s="70"/>
      <x:c r="AD22" s="70"/>
      <x:c r="AE22" s="70"/>
      <x:c r="AF22" s="70"/>
      <x:c r="AG22" s="70"/>
      <x:c r="AH22" s="70"/>
      <x:c r="AI22" s="70"/>
      <x:c r="AJ22" s="70"/>
      <x:c r="AK22" s="70"/>
      <x:c r="AL22" s="522" t="s">
        <x:v>1694</x:v>
      </x:c>
      <x:c r="AM22" s="70"/>
      <x:c r="AN22" s="73"/>
      <x:c r="AO22" s="70"/>
      <x:c r="AP22" s="70"/>
      <x:c r="AQ22" s="70"/>
      <x:c r="AR22" s="73"/>
      <x:c r="AS22" s="70"/>
      <x:c r="AT22" s="73"/>
      <x:c r="AU22" s="70"/>
      <x:c r="AV22" s="70"/>
      <x:c r="AW22" s="70"/>
      <x:c r="AX22" s="70"/>
      <x:c r="AY22" s="70"/>
      <x:c r="AZ22" s="70"/>
      <x:c r="BA22" s="73"/>
      <x:c r="BB22" s="70"/>
      <x:c r="BC22" s="70"/>
      <x:c r="BD22" s="70"/>
      <x:c r="BE22" s="70">
        <x:v>2</x:v>
      </x:c>
      <x:c r="BF22" s="70">
        <x:v>15</x:v>
      </x:c>
      <x:c r="BG22" s="70"/>
      <x:c r="BH22" s="70"/>
      <x:c r="BI22" s="70"/>
      <x:c r="BJ22" s="73"/>
      <x:c r="BK22" s="70"/>
      <x:c r="BL22" s="73"/>
      <x:c r="BM22" s="70"/>
      <x:c r="BN22" s="73"/>
      <x:c r="BO22" s="70"/>
      <x:c r="BP22" s="73"/>
      <x:c r="BQ22" s="70"/>
      <x:c r="BR22" s="70"/>
      <x:c r="BS22" s="70"/>
      <x:c r="BT22" s="70"/>
      <x:c r="BU22" s="70"/>
      <x:c r="BV22" s="522" t="s">
        <x:v>1694</x:v>
      </x:c>
      <x:c r="BW22" s="70"/>
      <x:c r="BX22" s="70"/>
      <x:c r="BY22" s="73"/>
      <x:c r="BZ22" s="70"/>
      <x:c r="CA22" s="73"/>
      <x:c r="CB22" s="70"/>
      <x:c r="CC22" s="73"/>
      <x:c r="CD22" s="70"/>
      <x:c r="CE22" s="70"/>
      <x:c r="CF22" s="73"/>
      <x:c r="CG22" s="70"/>
      <x:c r="CH22" s="70"/>
      <x:c r="CI22" s="70"/>
      <x:c r="CJ22" s="70"/>
      <x:c r="CK22" s="70"/>
      <x:c r="CL22" s="70"/>
      <x:c r="CM22" s="70"/>
      <x:c r="CN22" s="70"/>
      <x:c r="CO22" s="70"/>
      <x:c r="CP22" s="73"/>
      <x:c r="CQ22" s="70"/>
      <x:c r="CR22" s="73"/>
      <x:c r="CS22" s="70">
        <x:v>15</x:v>
      </x:c>
      <x:c r="CT22" s="70"/>
      <x:c r="CU22" s="70"/>
      <x:c r="CV22" s="70"/>
      <x:c r="CW22" s="70"/>
      <x:c r="CX22" s="70"/>
      <x:c r="CY22" s="522" t="s">
        <x:v>1694</x:v>
      </x:c>
      <x:c r="CZ22" s="70"/>
      <x:c r="DA22" s="73"/>
      <x:c r="DB22" s="70"/>
      <x:c r="DC22" s="73"/>
      <x:c r="DD22" s="70"/>
      <x:c r="DE22" s="73"/>
      <x:c r="DF22" s="70"/>
      <x:c r="DG22" s="104"/>
    </x:row>
    <x:row r="23" spans="1:111" ht="30" customHeight="1">
      <x:c r="A23" s="522" t="s">
        <x:v>1675</x:v>
      </x:c>
      <x:c r="B23" s="114"/>
      <x:c r="C23" s="73"/>
      <x:c r="D23" s="70"/>
      <x:c r="E23" s="73"/>
      <x:c r="F23" s="70"/>
      <x:c r="G23" s="73"/>
      <x:c r="H23" s="70"/>
      <x:c r="I23" s="73"/>
      <x:c r="J23" s="70"/>
      <x:c r="K23" s="70"/>
      <x:c r="L23" s="73"/>
      <x:c r="M23" s="70"/>
      <x:c r="N23" s="70"/>
      <x:c r="O23" s="70"/>
      <x:c r="P23" s="70"/>
      <x:c r="Q23" s="70"/>
      <x:c r="R23" s="73"/>
      <x:c r="S23" s="70"/>
      <x:c r="T23" s="73"/>
      <x:c r="U23" s="70"/>
      <x:c r="V23" s="73"/>
      <x:c r="W23" s="70"/>
      <x:c r="X23" s="70">
        <x:v>12</x:v>
      </x:c>
      <x:c r="Y23" s="70"/>
      <x:c r="Z23" s="70"/>
      <x:c r="AA23" s="70"/>
      <x:c r="AB23" s="70"/>
      <x:c r="AC23" s="70"/>
      <x:c r="AD23" s="70"/>
      <x:c r="AE23" s="70"/>
      <x:c r="AF23" s="70"/>
      <x:c r="AG23" s="70">
        <x:v>1</x:v>
      </x:c>
      <x:c r="AH23" s="70"/>
      <x:c r="AI23" s="70"/>
      <x:c r="AJ23" s="70"/>
      <x:c r="AK23" s="70"/>
      <x:c r="AL23" s="522" t="s">
        <x:v>1675</x:v>
      </x:c>
      <x:c r="AM23" s="70"/>
      <x:c r="AN23" s="73"/>
      <x:c r="AO23" s="70"/>
      <x:c r="AP23" s="70"/>
      <x:c r="AQ23" s="70"/>
      <x:c r="AR23" s="73"/>
      <x:c r="AS23" s="70"/>
      <x:c r="AT23" s="73"/>
      <x:c r="AU23" s="70"/>
      <x:c r="AV23" s="70"/>
      <x:c r="AW23" s="70"/>
      <x:c r="AX23" s="70"/>
      <x:c r="AY23" s="70"/>
      <x:c r="AZ23" s="70"/>
      <x:c r="BA23" s="73"/>
      <x:c r="BB23" s="70"/>
      <x:c r="BC23" s="70"/>
      <x:c r="BD23" s="70"/>
      <x:c r="BE23" s="70">
        <x:v>4</x:v>
      </x:c>
      <x:c r="BF23" s="70">
        <x:v>17</x:v>
      </x:c>
      <x:c r="BG23" s="70"/>
      <x:c r="BH23" s="70"/>
      <x:c r="BI23" s="70"/>
      <x:c r="BJ23" s="73"/>
      <x:c r="BK23" s="70"/>
      <x:c r="BL23" s="73"/>
      <x:c r="BM23" s="70"/>
      <x:c r="BN23" s="73"/>
      <x:c r="BO23" s="70"/>
      <x:c r="BP23" s="73"/>
      <x:c r="BQ23" s="70"/>
      <x:c r="BR23" s="70"/>
      <x:c r="BS23" s="70"/>
      <x:c r="BT23" s="70"/>
      <x:c r="BU23" s="70"/>
      <x:c r="BV23" s="522" t="s">
        <x:v>1675</x:v>
      </x:c>
      <x:c r="BW23" s="70"/>
      <x:c r="BX23" s="70"/>
      <x:c r="BY23" s="73"/>
      <x:c r="BZ23" s="70"/>
      <x:c r="CA23" s="73"/>
      <x:c r="CB23" s="70"/>
      <x:c r="CC23" s="73"/>
      <x:c r="CD23" s="70"/>
      <x:c r="CE23" s="70"/>
      <x:c r="CF23" s="73"/>
      <x:c r="CG23" s="70"/>
      <x:c r="CH23" s="70"/>
      <x:c r="CI23" s="70"/>
      <x:c r="CJ23" s="70"/>
      <x:c r="CK23" s="70"/>
      <x:c r="CL23" s="70"/>
      <x:c r="CM23" s="70"/>
      <x:c r="CN23" s="70"/>
      <x:c r="CO23" s="70"/>
      <x:c r="CP23" s="73"/>
      <x:c r="CQ23" s="70"/>
      <x:c r="CR23" s="73"/>
      <x:c r="CS23" s="70">
        <x:v>20</x:v>
      </x:c>
      <x:c r="CT23" s="70"/>
      <x:c r="CU23" s="70"/>
      <x:c r="CV23" s="70"/>
      <x:c r="CW23" s="70"/>
      <x:c r="CX23" s="70"/>
      <x:c r="CY23" s="522" t="s">
        <x:v>1675</x:v>
      </x:c>
      <x:c r="CZ23" s="70"/>
      <x:c r="DA23" s="73"/>
      <x:c r="DB23" s="70"/>
      <x:c r="DC23" s="73"/>
      <x:c r="DD23" s="70"/>
      <x:c r="DE23" s="73"/>
      <x:c r="DF23" s="70"/>
      <x:c r="DG23" s="104"/>
    </x:row>
    <x:row r="24" spans="1:111" ht="30" customHeight="1">
      <x:c r="A24" s="522" t="s">
        <x:v>170</x:v>
      </x:c>
      <x:c r="B24" s="114">
        <x:v>1</x:v>
      </x:c>
      <x:c r="C24" s="73">
        <x:v>593</x:v>
      </x:c>
      <x:c r="D24" s="70">
        <x:v>2</x:v>
      </x:c>
      <x:c r="E24" s="73">
        <x:v>6135</x:v>
      </x:c>
      <x:c r="F24" s="70">
        <x:v>11</x:v>
      </x:c>
      <x:c r="G24" s="73">
        <x:v>2.8999999999999999</x:v>
      </x:c>
      <x:c r="H24" s="70"/>
      <x:c r="I24" s="73"/>
      <x:c r="J24" s="70"/>
      <x:c r="K24" s="70"/>
      <x:c r="L24" s="73"/>
      <x:c r="M24" s="70"/>
      <x:c r="N24" s="70"/>
      <x:c r="O24" s="70"/>
      <x:c r="P24" s="70"/>
      <x:c r="Q24" s="70"/>
      <x:c r="R24" s="73"/>
      <x:c r="S24" s="70">
        <x:v>2</x:v>
      </x:c>
      <x:c r="T24" s="73">
        <x:v>18</x:v>
      </x:c>
      <x:c r="U24" s="70"/>
      <x:c r="V24" s="73"/>
      <x:c r="W24" s="70">
        <x:v>5</x:v>
      </x:c>
      <x:c r="X24" s="70"/>
      <x:c r="Y24" s="70"/>
      <x:c r="Z24" s="70"/>
      <x:c r="AA24" s="70"/>
      <x:c r="AB24" s="70"/>
      <x:c r="AC24" s="70"/>
      <x:c r="AD24" s="70"/>
      <x:c r="AE24" s="70"/>
      <x:c r="AF24" s="70"/>
      <x:c r="AG24" s="70"/>
      <x:c r="AH24" s="70"/>
      <x:c r="AI24" s="70"/>
      <x:c r="AJ24" s="70"/>
      <x:c r="AK24" s="70"/>
      <x:c r="AL24" s="522" t="s">
        <x:v>170</x:v>
      </x:c>
      <x:c r="AM24" s="70"/>
      <x:c r="AN24" s="73"/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/>
      <x:c r="AY24" s="70"/>
      <x:c r="AZ24" s="70"/>
      <x:c r="BA24" s="73"/>
      <x:c r="BB24" s="70"/>
      <x:c r="BC24" s="70"/>
      <x:c r="BD24" s="70"/>
      <x:c r="BE24" s="70">
        <x:v>2</x:v>
      </x:c>
      <x:c r="BF24" s="70">
        <x:v>5</x:v>
      </x:c>
      <x:c r="BG24" s="70"/>
      <x:c r="BH24" s="70"/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>
        <x:v>1</x:v>
      </x:c>
      <x:c r="BS24" s="70"/>
      <x:c r="BT24" s="70"/>
      <x:c r="BU24" s="70"/>
      <x:c r="BV24" s="522" t="s">
        <x:v>170</x:v>
      </x:c>
      <x:c r="BW24" s="70"/>
      <x:c r="BX24" s="70">
        <x:v>3</x:v>
      </x:c>
      <x:c r="BY24" s="73">
        <x:v>62</x:v>
      </x:c>
      <x:c r="BZ24" s="70"/>
      <x:c r="CA24" s="73"/>
      <x:c r="CB24" s="70"/>
      <x:c r="CC24" s="73"/>
      <x:c r="CD24" s="70"/>
      <x:c r="CE24" s="70">
        <x:v>1</x:v>
      </x:c>
      <x:c r="CF24" s="73">
        <x:v>14.4</x:v>
      </x:c>
      <x:c r="CG24" s="70"/>
      <x:c r="CH24" s="70"/>
      <x:c r="CI24" s="70"/>
      <x:c r="CJ24" s="70"/>
      <x:c r="CK24" s="70"/>
      <x:c r="CL24" s="70"/>
      <x:c r="CM24" s="70"/>
      <x:c r="CN24" s="70"/>
      <x:c r="CO24" s="70"/>
      <x:c r="CP24" s="73"/>
      <x:c r="CQ24" s="70"/>
      <x:c r="CR24" s="73"/>
      <x:c r="CS24" s="70">
        <x:v>18</x:v>
      </x:c>
      <x:c r="CT24" s="70">
        <x:v>1</x:v>
      </x:c>
      <x:c r="CU24" s="70">
        <x:v>6</x:v>
      </x:c>
      <x:c r="CV24" s="70"/>
      <x:c r="CW24" s="70"/>
      <x:c r="CX24" s="70"/>
      <x:c r="CY24" s="522" t="s">
        <x:v>170</x:v>
      </x:c>
      <x:c r="CZ24" s="70"/>
      <x:c r="DA24" s="73"/>
      <x:c r="DB24" s="70"/>
      <x:c r="DC24" s="73"/>
      <x:c r="DD24" s="70"/>
      <x:c r="DE24" s="73"/>
      <x:c r="DF24" s="70"/>
      <x:c r="DG24" s="104"/>
    </x:row>
    <x:row r="25" spans="1:111" ht="30" customHeight="1">
      <x:c r="A25" s="288" t="s">
        <x:v>1359</x:v>
      </x:c>
      <x:c r="B25" s="114">
        <x:f>B26</x:f>
        <x:v>0</x:v>
      </x:c>
      <x:c r="C25" s="73">
        <x:f t="shared" ref="C25:AK25" si="27">C26</x:f>
        <x:v>0</x:v>
      </x:c>
      <x:c r="D25" s="70">
        <x:f t="shared" si="27"/>
        <x:v>0</x:v>
      </x:c>
      <x:c r="E25" s="73">
        <x:f t="shared" si="27"/>
        <x:v>0</x:v>
      </x:c>
      <x:c r="F25" s="70">
        <x:f t="shared" si="27"/>
        <x:v>0</x:v>
      </x:c>
      <x:c r="G25" s="73">
        <x:f t="shared" si="27"/>
        <x:v>0</x:v>
      </x:c>
      <x:c r="H25" s="70">
        <x:f t="shared" si="27"/>
        <x:v>0</x:v>
      </x:c>
      <x:c r="I25" s="73">
        <x:f t="shared" si="27"/>
        <x:v>0</x:v>
      </x:c>
      <x:c r="J25" s="70">
        <x:f t="shared" si="27"/>
        <x:v>23</x:v>
      </x:c>
      <x:c r="K25" s="70">
        <x:f t="shared" si="27"/>
        <x:v>0</x:v>
      </x:c>
      <x:c r="L25" s="73">
        <x:f t="shared" si="27"/>
        <x:v>0</x:v>
      </x:c>
      <x:c r="M25" s="70">
        <x:f t="shared" si="27"/>
        <x:v>0</x:v>
      </x:c>
      <x:c r="N25" s="70">
        <x:f t="shared" si="27"/>
        <x:v>0</x:v>
      </x:c>
      <x:c r="O25" s="70">
        <x:f t="shared" si="27"/>
        <x:v>0</x:v>
      </x:c>
      <x:c r="P25" s="70">
        <x:f t="shared" si="27"/>
        <x:v>0</x:v>
      </x:c>
      <x:c r="Q25" s="70">
        <x:f t="shared" si="27"/>
        <x:v>0</x:v>
      </x:c>
      <x:c r="R25" s="73">
        <x:f t="shared" si="27"/>
        <x:v>0</x:v>
      </x:c>
      <x:c r="S25" s="70">
        <x:f t="shared" si="27"/>
        <x:v>17</x:v>
      </x:c>
      <x:c r="T25" s="73">
        <x:f t="shared" si="27"/>
        <x:v>0</x:v>
      </x:c>
      <x:c r="U25" s="70">
        <x:f t="shared" si="27"/>
        <x:v>8</x:v>
      </x:c>
      <x:c r="V25" s="73">
        <x:f t="shared" si="27"/>
        <x:v>468.76999999999998</x:v>
      </x:c>
      <x:c r="W25" s="70">
        <x:f t="shared" si="27"/>
        <x:v>0</x:v>
      </x:c>
      <x:c r="X25" s="70">
        <x:f t="shared" si="27"/>
        <x:v>332</x:v>
      </x:c>
      <x:c r="Y25" s="70">
        <x:f t="shared" si="27"/>
        <x:v>0</x:v>
      </x:c>
      <x:c r="Z25" s="70">
        <x:f t="shared" si="27"/>
        <x:v>0</x:v>
      </x:c>
      <x:c r="AA25" s="70">
        <x:f t="shared" si="27"/>
        <x:v>33</x:v>
      </x:c>
      <x:c r="AB25" s="70">
        <x:f t="shared" si="27"/>
        <x:v>2</x:v>
      </x:c>
      <x:c r="AC25" s="70">
        <x:f t="shared" si="27"/>
        <x:v>18</x:v>
      </x:c>
      <x:c r="AD25" s="70">
        <x:f t="shared" si="27"/>
        <x:v>18</x:v>
      </x:c>
      <x:c r="AE25" s="70">
        <x:f t="shared" si="27"/>
        <x:v>0</x:v>
      </x:c>
      <x:c r="AF25" s="70">
        <x:f t="shared" si="27"/>
        <x:v>0</x:v>
      </x:c>
      <x:c r="AG25" s="70">
        <x:f t="shared" si="27"/>
        <x:v>46</x:v>
      </x:c>
      <x:c r="AH25" s="70">
        <x:f t="shared" si="27"/>
        <x:v>0</x:v>
      </x:c>
      <x:c r="AI25" s="70">
        <x:f t="shared" si="27"/>
        <x:v>0</x:v>
      </x:c>
      <x:c r="AJ25" s="70">
        <x:f t="shared" si="27"/>
        <x:v>70</x:v>
      </x:c>
      <x:c r="AK25" s="70">
        <x:f t="shared" si="27"/>
        <x:v>86</x:v>
      </x:c>
      <x:c r="AL25" s="288" t="s">
        <x:v>1359</x:v>
      </x:c>
      <x:c r="AM25" s="70">
        <x:f>SUM(AM26)</x:f>
        <x:v>0</x:v>
      </x:c>
      <x:c r="AN25" s="73">
        <x:f t="shared" ref="AN25:BU25" si="28">SUM(AN26)</x:f>
        <x:v>0</x:v>
      </x:c>
      <x:c r="AO25" s="70">
        <x:f t="shared" si="28"/>
        <x:v>0</x:v>
      </x:c>
      <x:c r="AP25" s="70">
        <x:f t="shared" si="28"/>
        <x:v>0</x:v>
      </x:c>
      <x:c r="AQ25" s="70">
        <x:f t="shared" si="28"/>
        <x:v>0</x:v>
      </x:c>
      <x:c r="AR25" s="73">
        <x:f t="shared" si="28"/>
        <x:v>0</x:v>
      </x:c>
      <x:c r="AS25" s="70">
        <x:f t="shared" si="28"/>
        <x:v>0</x:v>
      </x:c>
      <x:c r="AT25" s="73">
        <x:f t="shared" si="28"/>
        <x:v>0</x:v>
      </x:c>
      <x:c r="AU25" s="70">
        <x:f t="shared" si="28"/>
        <x:v>0</x:v>
      </x:c>
      <x:c r="AV25" s="70">
        <x:f t="shared" si="28"/>
        <x:v>0</x:v>
      </x:c>
      <x:c r="AW25" s="70">
        <x:f t="shared" si="28"/>
        <x:v>0</x:v>
      </x:c>
      <x:c r="AX25" s="70">
        <x:f t="shared" si="28"/>
        <x:v>0</x:v>
      </x:c>
      <x:c r="AY25" s="70">
        <x:f t="shared" si="28"/>
        <x:v>0</x:v>
      </x:c>
      <x:c r="AZ25" s="70">
        <x:f t="shared" si="28"/>
        <x:v>0</x:v>
      </x:c>
      <x:c r="BA25" s="73">
        <x:f t="shared" si="28"/>
        <x:v>0</x:v>
      </x:c>
      <x:c r="BB25" s="70">
        <x:f t="shared" si="28"/>
        <x:v>0</x:v>
      </x:c>
      <x:c r="BC25" s="70">
        <x:f t="shared" si="28"/>
        <x:v>0</x:v>
      </x:c>
      <x:c r="BD25" s="70">
        <x:f t="shared" si="28"/>
        <x:v>0</x:v>
      </x:c>
      <x:c r="BE25" s="70">
        <x:f t="shared" si="28"/>
        <x:v>0</x:v>
      </x:c>
      <x:c r="BF25" s="70">
        <x:f t="shared" si="28"/>
        <x:v>0</x:v>
      </x:c>
      <x:c r="BG25" s="70">
        <x:f t="shared" si="28"/>
        <x:v>137</x:v>
      </x:c>
      <x:c r="BH25" s="70">
        <x:f t="shared" si="28"/>
        <x:v>144</x:v>
      </x:c>
      <x:c r="BI25" s="70">
        <x:f t="shared" si="28"/>
        <x:v>0</x:v>
      </x:c>
      <x:c r="BJ25" s="73">
        <x:f t="shared" si="28"/>
        <x:v>0</x:v>
      </x:c>
      <x:c r="BK25" s="70">
        <x:f t="shared" si="28"/>
        <x:v>0</x:v>
      </x:c>
      <x:c r="BL25" s="73">
        <x:f t="shared" si="28"/>
        <x:v>0</x:v>
      </x:c>
      <x:c r="BM25" s="70">
        <x:f t="shared" si="28"/>
        <x:v>0</x:v>
      </x:c>
      <x:c r="BN25" s="73">
        <x:f t="shared" si="28"/>
        <x:v>0</x:v>
      </x:c>
      <x:c r="BO25" s="70">
        <x:f t="shared" si="28"/>
        <x:v>0</x:v>
      </x:c>
      <x:c r="BP25" s="73">
        <x:f t="shared" si="28"/>
        <x:v>0</x:v>
      </x:c>
      <x:c r="BQ25" s="70">
        <x:f t="shared" si="28"/>
        <x:v>0</x:v>
      </x:c>
      <x:c r="BR25" s="70">
        <x:f t="shared" si="28"/>
        <x:v>0</x:v>
      </x:c>
      <x:c r="BS25" s="70">
        <x:f t="shared" si="28"/>
        <x:v>0</x:v>
      </x:c>
      <x:c r="BT25" s="70">
        <x:f t="shared" si="28"/>
        <x:v>0</x:v>
      </x:c>
      <x:c r="BU25" s="70">
        <x:f t="shared" si="28"/>
        <x:v>0</x:v>
      </x:c>
      <x:c r="BV25" s="288" t="s">
        <x:v>1359</x:v>
      </x:c>
      <x:c r="BW25" s="70">
        <x:f>SUM(BW26)</x:f>
        <x:v>0</x:v>
      </x:c>
      <x:c r="BX25" s="70">
        <x:f t="shared" ref="BX25:CX25" si="29">SUM(BX26)</x:f>
        <x:v>0</x:v>
      </x:c>
      <x:c r="BY25" s="73">
        <x:f t="shared" si="29"/>
        <x:v>0</x:v>
      </x:c>
      <x:c r="BZ25" s="70">
        <x:f t="shared" si="29"/>
        <x:v>0</x:v>
      </x:c>
      <x:c r="CA25" s="73">
        <x:f t="shared" si="29"/>
        <x:v>0</x:v>
      </x:c>
      <x:c r="CB25" s="70">
        <x:f t="shared" si="29"/>
        <x:v>0</x:v>
      </x:c>
      <x:c r="CC25" s="73">
        <x:f t="shared" si="29"/>
        <x:v>0</x:v>
      </x:c>
      <x:c r="CD25" s="70">
        <x:f t="shared" si="29"/>
        <x:v>0</x:v>
      </x:c>
      <x:c r="CE25" s="70">
        <x:f t="shared" si="29"/>
        <x:v>10</x:v>
      </x:c>
      <x:c r="CF25" s="73">
        <x:f t="shared" si="29"/>
        <x:v>309.14999999999998</x:v>
      </x:c>
      <x:c r="CG25" s="70">
        <x:f t="shared" si="29"/>
        <x:v>0</x:v>
      </x:c>
      <x:c r="CH25" s="70">
        <x:f t="shared" si="29"/>
        <x:v>0</x:v>
      </x:c>
      <x:c r="CI25" s="70">
        <x:f t="shared" si="29"/>
        <x:v>0</x:v>
      </x:c>
      <x:c r="CJ25" s="70">
        <x:f t="shared" si="29"/>
        <x:v>21</x:v>
      </x:c>
      <x:c r="CK25" s="70">
        <x:f t="shared" si="29"/>
        <x:v>0</x:v>
      </x:c>
      <x:c r="CL25" s="70">
        <x:f t="shared" si="29"/>
        <x:v>0</x:v>
      </x:c>
      <x:c r="CM25" s="70">
        <x:f t="shared" si="29"/>
        <x:v>0</x:v>
      </x:c>
      <x:c r="CN25" s="70">
        <x:f t="shared" si="29"/>
        <x:v>0</x:v>
      </x:c>
      <x:c r="CO25" s="70">
        <x:f t="shared" si="29"/>
        <x:v>0</x:v>
      </x:c>
      <x:c r="CP25" s="73">
        <x:f t="shared" si="29"/>
        <x:v>0</x:v>
      </x:c>
      <x:c r="CQ25" s="70">
        <x:f t="shared" si="29"/>
        <x:v>47</x:v>
      </x:c>
      <x:c r="CR25" s="73">
        <x:f t="shared" si="29"/>
        <x:v>3467</x:v>
      </x:c>
      <x:c r="CS25" s="70">
        <x:f t="shared" si="29"/>
        <x:v>279</x:v>
      </x:c>
      <x:c r="CT25" s="70">
        <x:f t="shared" si="29"/>
        <x:v>0</x:v>
      </x:c>
      <x:c r="CU25" s="70">
        <x:f t="shared" si="29"/>
        <x:v>0</x:v>
      </x:c>
      <x:c r="CV25" s="70">
        <x:f t="shared" si="29"/>
        <x:v>0</x:v>
      </x:c>
      <x:c r="CW25" s="70">
        <x:f t="shared" si="29"/>
        <x:v>0</x:v>
      </x:c>
      <x:c r="CX25" s="70">
        <x:f t="shared" si="29"/>
        <x:v>0</x:v>
      </x:c>
      <x:c r="CY25" s="288" t="s">
        <x:v>1359</x:v>
      </x:c>
      <x:c r="CZ25" s="70">
        <x:f>CZ26</x:f>
        <x:v>0</x:v>
      </x:c>
      <x:c r="DA25" s="73">
        <x:f t="shared" ref="DA25:DG25" si="30">DA26</x:f>
        <x:v>0</x:v>
      </x:c>
      <x:c r="DB25" s="70">
        <x:f t="shared" si="30"/>
        <x:v>0</x:v>
      </x:c>
      <x:c r="DC25" s="73">
        <x:f t="shared" si="30"/>
        <x:v>0</x:v>
      </x:c>
      <x:c r="DD25" s="70">
        <x:f t="shared" si="30"/>
        <x:v>0</x:v>
      </x:c>
      <x:c r="DE25" s="73">
        <x:f t="shared" si="30"/>
        <x:v>0</x:v>
      </x:c>
      <x:c r="DF25" s="70">
        <x:f t="shared" si="30"/>
        <x:v>0</x:v>
      </x:c>
      <x:c r="DG25" s="104">
        <x:f t="shared" si="30"/>
        <x:v>0</x:v>
      </x:c>
    </x:row>
    <x:row r="26" spans="1:111" ht="30" customHeight="1">
      <x:c r="A26" s="288" t="s">
        <x:v>675</x:v>
      </x:c>
      <x:c r="B26" s="114">
        <x:f t="shared" ref="B26:AK26" si="31">SUM(B27:B70)</x:f>
        <x:v>0</x:v>
      </x:c>
      <x:c r="C26" s="73">
        <x:f t="shared" si="31"/>
        <x:v>0</x:v>
      </x:c>
      <x:c r="D26" s="70">
        <x:f t="shared" si="31"/>
        <x:v>0</x:v>
      </x:c>
      <x:c r="E26" s="73">
        <x:f t="shared" si="31"/>
        <x:v>0</x:v>
      </x:c>
      <x:c r="F26" s="70">
        <x:f t="shared" si="31"/>
        <x:v>0</x:v>
      </x:c>
      <x:c r="G26" s="73">
        <x:f t="shared" si="31"/>
        <x:v>0</x:v>
      </x:c>
      <x:c r="H26" s="70">
        <x:f t="shared" si="31"/>
        <x:v>0</x:v>
      </x:c>
      <x:c r="I26" s="73">
        <x:f t="shared" si="31"/>
        <x:v>0</x:v>
      </x:c>
      <x:c r="J26" s="70">
        <x:f t="shared" si="31"/>
        <x:v>23</x:v>
      </x:c>
      <x:c r="K26" s="70">
        <x:f t="shared" si="31"/>
        <x:v>0</x:v>
      </x:c>
      <x:c r="L26" s="73">
        <x:f t="shared" si="31"/>
        <x:v>0</x:v>
      </x:c>
      <x:c r="M26" s="70">
        <x:f t="shared" si="31"/>
        <x:v>0</x:v>
      </x:c>
      <x:c r="N26" s="70">
        <x:f t="shared" si="31"/>
        <x:v>0</x:v>
      </x:c>
      <x:c r="O26" s="70">
        <x:f t="shared" si="31"/>
        <x:v>0</x:v>
      </x:c>
      <x:c r="P26" s="70">
        <x:f t="shared" si="31"/>
        <x:v>0</x:v>
      </x:c>
      <x:c r="Q26" s="70">
        <x:f t="shared" si="31"/>
        <x:v>0</x:v>
      </x:c>
      <x:c r="R26" s="73">
        <x:f t="shared" si="31"/>
        <x:v>0</x:v>
      </x:c>
      <x:c r="S26" s="70">
        <x:f t="shared" si="31"/>
        <x:v>17</x:v>
      </x:c>
      <x:c r="T26" s="73">
        <x:f t="shared" si="31"/>
        <x:v>0</x:v>
      </x:c>
      <x:c r="U26" s="70">
        <x:f t="shared" si="31"/>
        <x:v>8</x:v>
      </x:c>
      <x:c r="V26" s="73">
        <x:f t="shared" si="31"/>
        <x:v>468.76999999999998</x:v>
      </x:c>
      <x:c r="W26" s="70">
        <x:f t="shared" si="31"/>
        <x:v>0</x:v>
      </x:c>
      <x:c r="X26" s="70">
        <x:f t="shared" si="31"/>
        <x:v>332</x:v>
      </x:c>
      <x:c r="Y26" s="70">
        <x:f t="shared" si="31"/>
        <x:v>0</x:v>
      </x:c>
      <x:c r="Z26" s="70">
        <x:f t="shared" si="31"/>
        <x:v>0</x:v>
      </x:c>
      <x:c r="AA26" s="70">
        <x:f t="shared" si="31"/>
        <x:v>33</x:v>
      </x:c>
      <x:c r="AB26" s="70">
        <x:f t="shared" si="31"/>
        <x:v>2</x:v>
      </x:c>
      <x:c r="AC26" s="70">
        <x:f t="shared" si="31"/>
        <x:v>18</x:v>
      </x:c>
      <x:c r="AD26" s="70">
        <x:f t="shared" si="31"/>
        <x:v>18</x:v>
      </x:c>
      <x:c r="AE26" s="70">
        <x:f t="shared" si="31"/>
        <x:v>0</x:v>
      </x:c>
      <x:c r="AF26" s="70">
        <x:f t="shared" si="31"/>
        <x:v>0</x:v>
      </x:c>
      <x:c r="AG26" s="70">
        <x:f t="shared" si="31"/>
        <x:v>46</x:v>
      </x:c>
      <x:c r="AH26" s="70">
        <x:f t="shared" si="31"/>
        <x:v>0</x:v>
      </x:c>
      <x:c r="AI26" s="70">
        <x:f t="shared" si="31"/>
        <x:v>0</x:v>
      </x:c>
      <x:c r="AJ26" s="70">
        <x:f t="shared" si="31"/>
        <x:v>70</x:v>
      </x:c>
      <x:c r="AK26" s="70">
        <x:f t="shared" si="31"/>
        <x:v>86</x:v>
      </x:c>
      <x:c r="AL26" s="288" t="s">
        <x:v>675</x:v>
      </x:c>
      <x:c r="AM26" s="70">
        <x:f t="shared" ref="AM26:BU26" si="32">SUM(AM27:AM70)</x:f>
        <x:v>0</x:v>
      </x:c>
      <x:c r="AN26" s="73">
        <x:f t="shared" si="32"/>
        <x:v>0</x:v>
      </x:c>
      <x:c r="AO26" s="70">
        <x:f t="shared" si="32"/>
        <x:v>0</x:v>
      </x:c>
      <x:c r="AP26" s="70">
        <x:f t="shared" si="32"/>
        <x:v>0</x:v>
      </x:c>
      <x:c r="AQ26" s="70">
        <x:f t="shared" si="32"/>
        <x:v>0</x:v>
      </x:c>
      <x:c r="AR26" s="73">
        <x:f t="shared" si="32"/>
        <x:v>0</x:v>
      </x:c>
      <x:c r="AS26" s="70">
        <x:f t="shared" si="32"/>
        <x:v>0</x:v>
      </x:c>
      <x:c r="AT26" s="73">
        <x:f t="shared" si="32"/>
        <x:v>0</x:v>
      </x:c>
      <x:c r="AU26" s="70">
        <x:f t="shared" si="32"/>
        <x:v>0</x:v>
      </x:c>
      <x:c r="AV26" s="70">
        <x:f t="shared" si="32"/>
        <x:v>0</x:v>
      </x:c>
      <x:c r="AW26" s="70">
        <x:f t="shared" si="32"/>
        <x:v>0</x:v>
      </x:c>
      <x:c r="AX26" s="70">
        <x:f t="shared" si="32"/>
        <x:v>0</x:v>
      </x:c>
      <x:c r="AY26" s="70">
        <x:f t="shared" si="32"/>
        <x:v>0</x:v>
      </x:c>
      <x:c r="AZ26" s="70">
        <x:f t="shared" si="32"/>
        <x:v>0</x:v>
      </x:c>
      <x:c r="BA26" s="73">
        <x:f t="shared" si="32"/>
        <x:v>0</x:v>
      </x:c>
      <x:c r="BB26" s="70">
        <x:f t="shared" si="32"/>
        <x:v>0</x:v>
      </x:c>
      <x:c r="BC26" s="70">
        <x:f t="shared" si="32"/>
        <x:v>0</x:v>
      </x:c>
      <x:c r="BD26" s="70">
        <x:f t="shared" si="32"/>
        <x:v>0</x:v>
      </x:c>
      <x:c r="BE26" s="70">
        <x:f t="shared" si="32"/>
        <x:v>0</x:v>
      </x:c>
      <x:c r="BF26" s="70">
        <x:f t="shared" si="32"/>
        <x:v>0</x:v>
      </x:c>
      <x:c r="BG26" s="70">
        <x:f t="shared" si="32"/>
        <x:v>137</x:v>
      </x:c>
      <x:c r="BH26" s="70">
        <x:f t="shared" si="32"/>
        <x:v>144</x:v>
      </x:c>
      <x:c r="BI26" s="70">
        <x:f t="shared" si="32"/>
        <x:v>0</x:v>
      </x:c>
      <x:c r="BJ26" s="73">
        <x:f t="shared" si="32"/>
        <x:v>0</x:v>
      </x:c>
      <x:c r="BK26" s="70">
        <x:f t="shared" si="32"/>
        <x:v>0</x:v>
      </x:c>
      <x:c r="BL26" s="73">
        <x:f t="shared" si="32"/>
        <x:v>0</x:v>
      </x:c>
      <x:c r="BM26" s="70">
        <x:f t="shared" si="32"/>
        <x:v>0</x:v>
      </x:c>
      <x:c r="BN26" s="73">
        <x:f t="shared" si="32"/>
        <x:v>0</x:v>
      </x:c>
      <x:c r="BO26" s="70">
        <x:f t="shared" si="32"/>
        <x:v>0</x:v>
      </x:c>
      <x:c r="BP26" s="73">
        <x:f t="shared" si="32"/>
        <x:v>0</x:v>
      </x:c>
      <x:c r="BQ26" s="70">
        <x:f t="shared" si="32"/>
        <x:v>0</x:v>
      </x:c>
      <x:c r="BR26" s="70">
        <x:f t="shared" si="32"/>
        <x:v>0</x:v>
      </x:c>
      <x:c r="BS26" s="70">
        <x:f t="shared" si="32"/>
        <x:v>0</x:v>
      </x:c>
      <x:c r="BT26" s="70">
        <x:f t="shared" si="32"/>
        <x:v>0</x:v>
      </x:c>
      <x:c r="BU26" s="70">
        <x:f t="shared" si="32"/>
        <x:v>0</x:v>
      </x:c>
      <x:c r="BV26" s="288" t="s">
        <x:v>675</x:v>
      </x:c>
      <x:c r="BW26" s="70">
        <x:f t="shared" ref="BW26:CX26" si="33">SUM(BW27:BW70)</x:f>
        <x:v>0</x:v>
      </x:c>
      <x:c r="BX26" s="70">
        <x:f t="shared" si="33"/>
        <x:v>0</x:v>
      </x:c>
      <x:c r="BY26" s="73">
        <x:f t="shared" si="33"/>
        <x:v>0</x:v>
      </x:c>
      <x:c r="BZ26" s="70">
        <x:f t="shared" si="33"/>
        <x:v>0</x:v>
      </x:c>
      <x:c r="CA26" s="73">
        <x:f t="shared" si="33"/>
        <x:v>0</x:v>
      </x:c>
      <x:c r="CB26" s="70">
        <x:f t="shared" si="33"/>
        <x:v>0</x:v>
      </x:c>
      <x:c r="CC26" s="73">
        <x:f t="shared" si="33"/>
        <x:v>0</x:v>
      </x:c>
      <x:c r="CD26" s="70">
        <x:f t="shared" si="33"/>
        <x:v>0</x:v>
      </x:c>
      <x:c r="CE26" s="70">
        <x:f t="shared" si="33"/>
        <x:v>10</x:v>
      </x:c>
      <x:c r="CF26" s="73">
        <x:f t="shared" si="33"/>
        <x:v>309.14999999999998</x:v>
      </x:c>
      <x:c r="CG26" s="70">
        <x:f t="shared" si="33"/>
        <x:v>0</x:v>
      </x:c>
      <x:c r="CH26" s="70">
        <x:f t="shared" si="33"/>
        <x:v>0</x:v>
      </x:c>
      <x:c r="CI26" s="70">
        <x:f t="shared" si="33"/>
        <x:v>0</x:v>
      </x:c>
      <x:c r="CJ26" s="70">
        <x:f t="shared" si="33"/>
        <x:v>21</x:v>
      </x:c>
      <x:c r="CK26" s="70">
        <x:f t="shared" si="33"/>
        <x:v>0</x:v>
      </x:c>
      <x:c r="CL26" s="70">
        <x:f t="shared" si="33"/>
        <x:v>0</x:v>
      </x:c>
      <x:c r="CM26" s="70">
        <x:f t="shared" si="33"/>
        <x:v>0</x:v>
      </x:c>
      <x:c r="CN26" s="70">
        <x:f t="shared" si="33"/>
        <x:v>0</x:v>
      </x:c>
      <x:c r="CO26" s="70">
        <x:f t="shared" si="33"/>
        <x:v>0</x:v>
      </x:c>
      <x:c r="CP26" s="73">
        <x:f t="shared" si="33"/>
        <x:v>0</x:v>
      </x:c>
      <x:c r="CQ26" s="70">
        <x:f t="shared" si="33"/>
        <x:v>47</x:v>
      </x:c>
      <x:c r="CR26" s="73">
        <x:f t="shared" si="33"/>
        <x:v>3467</x:v>
      </x:c>
      <x:c r="CS26" s="70">
        <x:f t="shared" si="33"/>
        <x:v>279</x:v>
      </x:c>
      <x:c r="CT26" s="70">
        <x:f t="shared" si="33"/>
        <x:v>0</x:v>
      </x:c>
      <x:c r="CU26" s="70">
        <x:f t="shared" si="33"/>
        <x:v>0</x:v>
      </x:c>
      <x:c r="CV26" s="70">
        <x:f t="shared" si="33"/>
        <x:v>0</x:v>
      </x:c>
      <x:c r="CW26" s="70">
        <x:f t="shared" si="33"/>
        <x:v>0</x:v>
      </x:c>
      <x:c r="CX26" s="70">
        <x:f t="shared" si="33"/>
        <x:v>0</x:v>
      </x:c>
      <x:c r="CY26" s="288" t="s">
        <x:v>675</x:v>
      </x:c>
      <x:c r="CZ26" s="70">
        <x:f t="shared" ref="CZ26:DG26" si="34">SUM(CZ27:CZ70)</x:f>
        <x:v>0</x:v>
      </x:c>
      <x:c r="DA26" s="73">
        <x:f t="shared" si="34"/>
        <x:v>0</x:v>
      </x:c>
      <x:c r="DB26" s="70">
        <x:f t="shared" si="34"/>
        <x:v>0</x:v>
      </x:c>
      <x:c r="DC26" s="73">
        <x:f t="shared" si="34"/>
        <x:v>0</x:v>
      </x:c>
      <x:c r="DD26" s="70">
        <x:f t="shared" si="34"/>
        <x:v>0</x:v>
      </x:c>
      <x:c r="DE26" s="73">
        <x:f t="shared" si="34"/>
        <x:v>0</x:v>
      </x:c>
      <x:c r="DF26" s="70">
        <x:f t="shared" si="34"/>
        <x:v>0</x:v>
      </x:c>
      <x:c r="DG26" s="104">
        <x:f t="shared" si="34"/>
        <x:v>0</x:v>
      </x:c>
    </x:row>
    <x:row r="27" spans="1:111" ht="30" customHeight="1">
      <x:c r="A27" s="522" t="s">
        <x:v>1034</x:v>
      </x:c>
      <x:c r="B27" s="114"/>
      <x:c r="C27" s="73"/>
      <x:c r="D27" s="70"/>
      <x:c r="E27" s="73"/>
      <x:c r="F27" s="70"/>
      <x:c r="G27" s="73"/>
      <x:c r="H27" s="70"/>
      <x:c r="I27" s="73"/>
      <x:c r="J27" s="70"/>
      <x:c r="K27" s="70"/>
      <x:c r="L27" s="73"/>
      <x:c r="M27" s="70"/>
      <x:c r="N27" s="70"/>
      <x:c r="O27" s="70"/>
      <x:c r="P27" s="70"/>
      <x:c r="Q27" s="70"/>
      <x:c r="R27" s="73"/>
      <x:c r="S27" s="70">
        <x:v>1</x:v>
      </x:c>
      <x:c r="T27" s="73"/>
      <x:c r="U27" s="70"/>
      <x:c r="V27" s="73"/>
      <x:c r="W27" s="70"/>
      <x:c r="X27" s="70">
        <x:v>6</x:v>
      </x:c>
      <x:c r="Y27" s="70"/>
      <x:c r="Z27" s="70"/>
      <x:c r="AA27" s="70">
        <x:v>1</x:v>
      </x:c>
      <x:c r="AB27" s="70"/>
      <x:c r="AC27" s="70"/>
      <x:c r="AD27" s="70"/>
      <x:c r="AE27" s="70"/>
      <x:c r="AF27" s="70"/>
      <x:c r="AG27" s="70">
        <x:v>1</x:v>
      </x:c>
      <x:c r="AH27" s="70"/>
      <x:c r="AI27" s="70"/>
      <x:c r="AJ27" s="70">
        <x:v>2</x:v>
      </x:c>
      <x:c r="AK27" s="70">
        <x:v>4</x:v>
      </x:c>
      <x:c r="AL27" s="522" t="s">
        <x:v>1034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/>
      <x:c r="BF27" s="70"/>
      <x:c r="BG27" s="70">
        <x:v>5</x:v>
      </x:c>
      <x:c r="BH27" s="70">
        <x:v>5</x:v>
      </x:c>
      <x:c r="BI27" s="70"/>
      <x:c r="BJ27" s="73"/>
      <x:c r="BK27" s="70"/>
      <x:c r="BL27" s="73"/>
      <x:c r="BM27" s="70"/>
      <x:c r="BN27" s="73"/>
      <x:c r="BO27" s="70"/>
      <x:c r="BP27" s="73"/>
      <x:c r="BQ27" s="70"/>
      <x:c r="BR27" s="70"/>
      <x:c r="BS27" s="70"/>
      <x:c r="BT27" s="70"/>
      <x:c r="BU27" s="70"/>
      <x:c r="BV27" s="522" t="s">
        <x:v>1034</x:v>
      </x:c>
      <x:c r="BW27" s="70"/>
      <x:c r="BX27" s="70"/>
      <x:c r="BY27" s="73"/>
      <x:c r="BZ27" s="70"/>
      <x:c r="CA27" s="73"/>
      <x:c r="CB27" s="70"/>
      <x:c r="CC27" s="73"/>
      <x:c r="CD27" s="70"/>
      <x:c r="CE27" s="70"/>
      <x:c r="CF27" s="73"/>
      <x:c r="CG27" s="70"/>
      <x:c r="CH27" s="70"/>
      <x:c r="CI27" s="70"/>
      <x:c r="CJ27" s="70">
        <x:v>1</x:v>
      </x:c>
      <x:c r="CK27" s="70"/>
      <x:c r="CL27" s="70"/>
      <x:c r="CM27" s="70"/>
      <x:c r="CN27" s="70"/>
      <x:c r="CO27" s="70"/>
      <x:c r="CP27" s="73"/>
      <x:c r="CQ27" s="70">
        <x:v>1</x:v>
      </x:c>
      <x:c r="CR27" s="73">
        <x:v>50</x:v>
      </x:c>
      <x:c r="CS27" s="70">
        <x:v>8</x:v>
      </x:c>
      <x:c r="CT27" s="70"/>
      <x:c r="CU27" s="70"/>
      <x:c r="CV27" s="70"/>
      <x:c r="CW27" s="70"/>
      <x:c r="CX27" s="70"/>
      <x:c r="CY27" s="522" t="s">
        <x:v>1034</x:v>
      </x:c>
      <x:c r="CZ27" s="70"/>
      <x:c r="DA27" s="73"/>
      <x:c r="DB27" s="70"/>
      <x:c r="DC27" s="73"/>
      <x:c r="DD27" s="70"/>
      <x:c r="DE27" s="73"/>
      <x:c r="DF27" s="70"/>
      <x:c r="DG27" s="104"/>
    </x:row>
    <x:row r="28" spans="1:111" ht="30" customHeight="1">
      <x:c r="A28" s="522" t="s">
        <x:v>279</x:v>
      </x:c>
      <x:c r="B28" s="114"/>
      <x:c r="C28" s="73"/>
      <x:c r="D28" s="70"/>
      <x:c r="E28" s="73"/>
      <x:c r="F28" s="70"/>
      <x:c r="G28" s="73"/>
      <x:c r="H28" s="70"/>
      <x:c r="I28" s="73"/>
      <x:c r="J28" s="70"/>
      <x:c r="K28" s="70"/>
      <x:c r="L28" s="73"/>
      <x:c r="M28" s="70"/>
      <x:c r="N28" s="70"/>
      <x:c r="O28" s="70"/>
      <x:c r="P28" s="70"/>
      <x:c r="Q28" s="70"/>
      <x:c r="R28" s="73"/>
      <x:c r="S28" s="70">
        <x:v>1</x:v>
      </x:c>
      <x:c r="T28" s="73"/>
      <x:c r="U28" s="70"/>
      <x:c r="V28" s="73"/>
      <x:c r="W28" s="70"/>
      <x:c r="X28" s="70">
        <x:v>2</x:v>
      </x:c>
      <x:c r="Y28" s="70"/>
      <x:c r="Z28" s="70"/>
      <x:c r="AA28" s="70"/>
      <x:c r="AB28" s="70"/>
      <x:c r="AC28" s="70">
        <x:v>1</x:v>
      </x:c>
      <x:c r="AD28" s="70">
        <x:v>1</x:v>
      </x:c>
      <x:c r="AE28" s="70"/>
      <x:c r="AF28" s="70"/>
      <x:c r="AG28" s="70">
        <x:v>1</x:v>
      </x:c>
      <x:c r="AH28" s="70"/>
      <x:c r="AI28" s="70"/>
      <x:c r="AJ28" s="70">
        <x:v>2</x:v>
      </x:c>
      <x:c r="AK28" s="70">
        <x:v>2</x:v>
      </x:c>
      <x:c r="AL28" s="522" t="s">
        <x:v>279</x:v>
      </x:c>
      <x:c r="AM28" s="70"/>
      <x:c r="AN28" s="73"/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/>
      <x:c r="BF28" s="70"/>
      <x:c r="BG28" s="70">
        <x:v>1</x:v>
      </x:c>
      <x:c r="BH28" s="70">
        <x:v>2</x:v>
      </x:c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/>
      <x:c r="BT28" s="70"/>
      <x:c r="BU28" s="70"/>
      <x:c r="BV28" s="522" t="s">
        <x:v>279</x:v>
      </x:c>
      <x:c r="BW28" s="70"/>
      <x:c r="BX28" s="70"/>
      <x:c r="BY28" s="73"/>
      <x:c r="BZ28" s="70"/>
      <x:c r="CA28" s="73"/>
      <x:c r="CB28" s="70"/>
      <x:c r="CC28" s="73"/>
      <x:c r="CD28" s="70"/>
      <x:c r="CE28" s="70">
        <x:v>1</x:v>
      </x:c>
      <x:c r="CF28" s="73">
        <x:v>18</x:v>
      </x:c>
      <x:c r="CG28" s="70"/>
      <x:c r="CH28" s="70"/>
      <x:c r="CI28" s="70"/>
      <x:c r="CJ28" s="70">
        <x:v>1</x:v>
      </x:c>
      <x:c r="CK28" s="70"/>
      <x:c r="CL28" s="70"/>
      <x:c r="CM28" s="70"/>
      <x:c r="CN28" s="70"/>
      <x:c r="CO28" s="70"/>
      <x:c r="CP28" s="73"/>
      <x:c r="CQ28" s="70">
        <x:v>1</x:v>
      </x:c>
      <x:c r="CR28" s="73">
        <x:v>33</x:v>
      </x:c>
      <x:c r="CS28" s="70">
        <x:v>6</x:v>
      </x:c>
      <x:c r="CT28" s="70"/>
      <x:c r="CU28" s="70"/>
      <x:c r="CV28" s="70"/>
      <x:c r="CW28" s="70"/>
      <x:c r="CX28" s="70"/>
      <x:c r="CY28" s="522" t="s">
        <x:v>279</x:v>
      </x:c>
      <x:c r="CZ28" s="70"/>
      <x:c r="DA28" s="73"/>
      <x:c r="DB28" s="70"/>
      <x:c r="DC28" s="73"/>
      <x:c r="DD28" s="70"/>
      <x:c r="DE28" s="73"/>
      <x:c r="DF28" s="70"/>
      <x:c r="DG28" s="104"/>
    </x:row>
    <x:row r="29" spans="1:111" ht="30" customHeight="1">
      <x:c r="A29" s="522" t="s">
        <x:v>1040</x:v>
      </x:c>
      <x:c r="B29" s="114"/>
      <x:c r="C29" s="73"/>
      <x:c r="D29" s="70"/>
      <x:c r="E29" s="73"/>
      <x:c r="F29" s="70"/>
      <x:c r="G29" s="73"/>
      <x:c r="H29" s="70"/>
      <x:c r="I29" s="73"/>
      <x:c r="J29" s="70"/>
      <x:c r="K29" s="70"/>
      <x:c r="L29" s="73"/>
      <x:c r="M29" s="70"/>
      <x:c r="N29" s="70"/>
      <x:c r="O29" s="70"/>
      <x:c r="P29" s="70"/>
      <x:c r="Q29" s="70"/>
      <x:c r="R29" s="73"/>
      <x:c r="S29" s="70">
        <x:v>1</x:v>
      </x:c>
      <x:c r="T29" s="73"/>
      <x:c r="U29" s="70"/>
      <x:c r="V29" s="73"/>
      <x:c r="W29" s="70"/>
      <x:c r="X29" s="70">
        <x:v>3</x:v>
      </x:c>
      <x:c r="Y29" s="70"/>
      <x:c r="Z29" s="70"/>
      <x:c r="AA29" s="70">
        <x:v>1</x:v>
      </x:c>
      <x:c r="AB29" s="70"/>
      <x:c r="AC29" s="70"/>
      <x:c r="AD29" s="70"/>
      <x:c r="AE29" s="70"/>
      <x:c r="AF29" s="70"/>
      <x:c r="AG29" s="70">
        <x:v>1</x:v>
      </x:c>
      <x:c r="AH29" s="70"/>
      <x:c r="AI29" s="70"/>
      <x:c r="AJ29" s="70">
        <x:v>3</x:v>
      </x:c>
      <x:c r="AK29" s="70">
        <x:v>3</x:v>
      </x:c>
      <x:c r="AL29" s="522" t="s">
        <x:v>1040</x:v>
      </x:c>
      <x:c r="AM29" s="70"/>
      <x:c r="AN29" s="73"/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/>
      <x:c r="BF29" s="70"/>
      <x:c r="BG29" s="70">
        <x:v>3</x:v>
      </x:c>
      <x:c r="BH29" s="70">
        <x:v>3</x:v>
      </x:c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522" t="s">
        <x:v>1040</x:v>
      </x:c>
      <x:c r="BW29" s="70"/>
      <x:c r="BX29" s="70"/>
      <x:c r="BY29" s="73"/>
      <x:c r="BZ29" s="70"/>
      <x:c r="CA29" s="73"/>
      <x:c r="CB29" s="70"/>
      <x:c r="CC29" s="73"/>
      <x:c r="CD29" s="70"/>
      <x:c r="CE29" s="70"/>
      <x:c r="CF29" s="73"/>
      <x:c r="CG29" s="70"/>
      <x:c r="CH29" s="70"/>
      <x:c r="CI29" s="70"/>
      <x:c r="CJ29" s="70">
        <x:v>1</x:v>
      </x:c>
      <x:c r="CK29" s="70"/>
      <x:c r="CL29" s="70"/>
      <x:c r="CM29" s="70"/>
      <x:c r="CN29" s="70"/>
      <x:c r="CO29" s="70"/>
      <x:c r="CP29" s="73"/>
      <x:c r="CQ29" s="70">
        <x:v>1</x:v>
      </x:c>
      <x:c r="CR29" s="73">
        <x:v>36</x:v>
      </x:c>
      <x:c r="CS29" s="70">
        <x:v>4</x:v>
      </x:c>
      <x:c r="CT29" s="70"/>
      <x:c r="CU29" s="70"/>
      <x:c r="CV29" s="70"/>
      <x:c r="CW29" s="70"/>
      <x:c r="CX29" s="70"/>
      <x:c r="CY29" s="522" t="s">
        <x:v>1040</x:v>
      </x:c>
      <x:c r="CZ29" s="70"/>
      <x:c r="DA29" s="73"/>
      <x:c r="DB29" s="70"/>
      <x:c r="DC29" s="73"/>
      <x:c r="DD29" s="70"/>
      <x:c r="DE29" s="73"/>
      <x:c r="DF29" s="70"/>
      <x:c r="DG29" s="104"/>
    </x:row>
    <x:row r="30" spans="1:111" ht="30" customHeight="1">
      <x:c r="A30" s="522" t="s">
        <x:v>1681</x:v>
      </x:c>
      <x:c r="B30" s="114"/>
      <x:c r="C30" s="73"/>
      <x:c r="D30" s="70"/>
      <x:c r="E30" s="73"/>
      <x:c r="F30" s="70"/>
      <x:c r="G30" s="73"/>
      <x:c r="H30" s="70"/>
      <x:c r="I30" s="73"/>
      <x:c r="J30" s="70"/>
      <x:c r="K30" s="70"/>
      <x:c r="L30" s="73"/>
      <x:c r="M30" s="70"/>
      <x:c r="N30" s="70"/>
      <x:c r="O30" s="70"/>
      <x:c r="P30" s="70"/>
      <x:c r="Q30" s="70"/>
      <x:c r="R30" s="73"/>
      <x:c r="S30" s="70">
        <x:v>1</x:v>
      </x:c>
      <x:c r="T30" s="73"/>
      <x:c r="U30" s="70"/>
      <x:c r="V30" s="73"/>
      <x:c r="W30" s="70"/>
      <x:c r="X30" s="70">
        <x:v>3</x:v>
      </x:c>
      <x:c r="Y30" s="70"/>
      <x:c r="Z30" s="70"/>
      <x:c r="AA30" s="70">
        <x:v>1</x:v>
      </x:c>
      <x:c r="AB30" s="70">
        <x:v>2</x:v>
      </x:c>
      <x:c r="AC30" s="70"/>
      <x:c r="AD30" s="70"/>
      <x:c r="AE30" s="70"/>
      <x:c r="AF30" s="70"/>
      <x:c r="AG30" s="70">
        <x:v>1</x:v>
      </x:c>
      <x:c r="AH30" s="70"/>
      <x:c r="AI30" s="70"/>
      <x:c r="AJ30" s="70">
        <x:v>2</x:v>
      </x:c>
      <x:c r="AK30" s="70">
        <x:v>3</x:v>
      </x:c>
      <x:c r="AL30" s="522" t="s">
        <x:v>1681</x:v>
      </x:c>
      <x:c r="AM30" s="70"/>
      <x:c r="AN30" s="73"/>
      <x:c r="AO30" s="70"/>
      <x:c r="AP30" s="70"/>
      <x:c r="AQ30" s="70"/>
      <x:c r="AR30" s="73"/>
      <x:c r="AS30" s="70"/>
      <x:c r="AT30" s="73"/>
      <x:c r="AU30" s="70"/>
      <x:c r="AV30" s="70"/>
      <x:c r="AW30" s="70"/>
      <x:c r="AX30" s="70"/>
      <x:c r="AY30" s="70"/>
      <x:c r="AZ30" s="70"/>
      <x:c r="BA30" s="73"/>
      <x:c r="BB30" s="70"/>
      <x:c r="BC30" s="70"/>
      <x:c r="BD30" s="70"/>
      <x:c r="BE30" s="70"/>
      <x:c r="BF30" s="70"/>
      <x:c r="BG30" s="70">
        <x:v>4</x:v>
      </x:c>
      <x:c r="BH30" s="70">
        <x:v>4</x:v>
      </x:c>
      <x:c r="BI30" s="70"/>
      <x:c r="BJ30" s="73"/>
      <x:c r="BK30" s="70"/>
      <x:c r="BL30" s="73"/>
      <x:c r="BM30" s="70"/>
      <x:c r="BN30" s="73"/>
      <x:c r="BO30" s="70"/>
      <x:c r="BP30" s="73"/>
      <x:c r="BQ30" s="70"/>
      <x:c r="BR30" s="70"/>
      <x:c r="BS30" s="70"/>
      <x:c r="BT30" s="70"/>
      <x:c r="BU30" s="70"/>
      <x:c r="BV30" s="522" t="s">
        <x:v>1681</x:v>
      </x:c>
      <x:c r="BW30" s="70"/>
      <x:c r="BX30" s="70"/>
      <x:c r="BY30" s="73"/>
      <x:c r="BZ30" s="70"/>
      <x:c r="CA30" s="73"/>
      <x:c r="CB30" s="70"/>
      <x:c r="CC30" s="73"/>
      <x:c r="CD30" s="70"/>
      <x:c r="CE30" s="70">
        <x:v>1</x:v>
      </x:c>
      <x:c r="CF30" s="73">
        <x:v>22.800000000000001</x:v>
      </x:c>
      <x:c r="CG30" s="70"/>
      <x:c r="CH30" s="70"/>
      <x:c r="CI30" s="70"/>
      <x:c r="CJ30" s="70">
        <x:v>1</x:v>
      </x:c>
      <x:c r="CK30" s="70"/>
      <x:c r="CL30" s="70"/>
      <x:c r="CM30" s="70"/>
      <x:c r="CN30" s="70"/>
      <x:c r="CO30" s="70"/>
      <x:c r="CP30" s="73"/>
      <x:c r="CQ30" s="70">
        <x:v>2</x:v>
      </x:c>
      <x:c r="CR30" s="73">
        <x:v>97</x:v>
      </x:c>
      <x:c r="CS30" s="70">
        <x:v>7</x:v>
      </x:c>
      <x:c r="CT30" s="70"/>
      <x:c r="CU30" s="70"/>
      <x:c r="CV30" s="70"/>
      <x:c r="CW30" s="70"/>
      <x:c r="CX30" s="70"/>
      <x:c r="CY30" s="522" t="s">
        <x:v>1681</x:v>
      </x:c>
      <x:c r="CZ30" s="70"/>
      <x:c r="DA30" s="73"/>
      <x:c r="DB30" s="70"/>
      <x:c r="DC30" s="73"/>
      <x:c r="DD30" s="70"/>
      <x:c r="DE30" s="73"/>
      <x:c r="DF30" s="70"/>
      <x:c r="DG30" s="104"/>
    </x:row>
    <x:row r="31" spans="1:111" ht="30" customHeight="1">
      <x:c r="A31" s="522" t="s">
        <x:v>1443</x:v>
      </x:c>
      <x:c r="B31" s="114"/>
      <x:c r="C31" s="73"/>
      <x:c r="D31" s="70"/>
      <x:c r="E31" s="73"/>
      <x:c r="F31" s="70"/>
      <x:c r="G31" s="73"/>
      <x:c r="H31" s="70"/>
      <x:c r="I31" s="73"/>
      <x:c r="J31" s="70">
        <x:v>1</x:v>
      </x:c>
      <x:c r="K31" s="70"/>
      <x:c r="L31" s="73"/>
      <x:c r="M31" s="70"/>
      <x:c r="N31" s="70"/>
      <x:c r="O31" s="70"/>
      <x:c r="P31" s="70"/>
      <x:c r="Q31" s="70"/>
      <x:c r="R31" s="73"/>
      <x:c r="S31" s="70"/>
      <x:c r="T31" s="73"/>
      <x:c r="U31" s="70"/>
      <x:c r="V31" s="73"/>
      <x:c r="W31" s="70"/>
      <x:c r="X31" s="70">
        <x:v>3</x:v>
      </x:c>
      <x:c r="Y31" s="70"/>
      <x:c r="Z31" s="70"/>
      <x:c r="AA31" s="70">
        <x:v>1</x:v>
      </x:c>
      <x:c r="AB31" s="70"/>
      <x:c r="AC31" s="70"/>
      <x:c r="AD31" s="70"/>
      <x:c r="AE31" s="70"/>
      <x:c r="AF31" s="70"/>
      <x:c r="AG31" s="70">
        <x:v>1</x:v>
      </x:c>
      <x:c r="AH31" s="70"/>
      <x:c r="AI31" s="70"/>
      <x:c r="AJ31" s="70">
        <x:v>3</x:v>
      </x:c>
      <x:c r="AK31" s="70">
        <x:v>3</x:v>
      </x:c>
      <x:c r="AL31" s="522" t="s">
        <x:v>1443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/>
      <x:c r="BA31" s="73"/>
      <x:c r="BB31" s="70"/>
      <x:c r="BC31" s="70"/>
      <x:c r="BD31" s="70"/>
      <x:c r="BE31" s="70"/>
      <x:c r="BF31" s="70"/>
      <x:c r="BG31" s="70">
        <x:v>4</x:v>
      </x:c>
      <x:c r="BH31" s="70">
        <x:v>4</x:v>
      </x:c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522" t="s">
        <x:v>1443</x:v>
      </x:c>
      <x:c r="BW31" s="70"/>
      <x:c r="BX31" s="70"/>
      <x:c r="BY31" s="73"/>
      <x:c r="BZ31" s="70"/>
      <x:c r="CA31" s="73"/>
      <x:c r="CB31" s="70"/>
      <x:c r="CC31" s="73"/>
      <x:c r="CD31" s="70"/>
      <x:c r="CE31" s="70"/>
      <x:c r="CF31" s="73"/>
      <x:c r="CG31" s="70"/>
      <x:c r="CH31" s="70"/>
      <x:c r="CI31" s="70"/>
      <x:c r="CJ31" s="70"/>
      <x:c r="CK31" s="70"/>
      <x:c r="CL31" s="70"/>
      <x:c r="CM31" s="70"/>
      <x:c r="CN31" s="70"/>
      <x:c r="CO31" s="70"/>
      <x:c r="CP31" s="73"/>
      <x:c r="CQ31" s="70">
        <x:v>1</x:v>
      </x:c>
      <x:c r="CR31" s="73">
        <x:v>27</x:v>
      </x:c>
      <x:c r="CS31" s="70">
        <x:v>6</x:v>
      </x:c>
      <x:c r="CT31" s="70"/>
      <x:c r="CU31" s="70"/>
      <x:c r="CV31" s="70"/>
      <x:c r="CW31" s="70"/>
      <x:c r="CX31" s="70"/>
      <x:c r="CY31" s="522" t="s">
        <x:v>1443</x:v>
      </x:c>
      <x:c r="CZ31" s="70"/>
      <x:c r="DA31" s="73"/>
      <x:c r="DB31" s="70"/>
      <x:c r="DC31" s="73"/>
      <x:c r="DD31" s="70"/>
      <x:c r="DE31" s="73"/>
      <x:c r="DF31" s="70"/>
      <x:c r="DG31" s="104"/>
    </x:row>
    <x:row r="32" spans="1:111" ht="30" customHeight="1">
      <x:c r="A32" s="522" t="s">
        <x:v>1347</x:v>
      </x:c>
      <x:c r="B32" s="114"/>
      <x:c r="C32" s="73"/>
      <x:c r="D32" s="70"/>
      <x:c r="E32" s="73"/>
      <x:c r="F32" s="70"/>
      <x:c r="G32" s="73"/>
      <x:c r="H32" s="70"/>
      <x:c r="I32" s="73"/>
      <x:c r="J32" s="70">
        <x:v>1</x:v>
      </x:c>
      <x:c r="K32" s="70"/>
      <x:c r="L32" s="73"/>
      <x:c r="M32" s="70"/>
      <x:c r="N32" s="70"/>
      <x:c r="O32" s="70"/>
      <x:c r="P32" s="70"/>
      <x:c r="Q32" s="70"/>
      <x:c r="R32" s="73"/>
      <x:c r="S32" s="70"/>
      <x:c r="T32" s="73"/>
      <x:c r="U32" s="70">
        <x:v>1</x:v>
      </x:c>
      <x:c r="V32" s="73">
        <x:v>151.77000000000001</x:v>
      </x:c>
      <x:c r="W32" s="70"/>
      <x:c r="X32" s="70">
        <x:v>10</x:v>
      </x:c>
      <x:c r="Y32" s="70"/>
      <x:c r="Z32" s="70"/>
      <x:c r="AA32" s="70">
        <x:v>1</x:v>
      </x:c>
      <x:c r="AB32" s="70"/>
      <x:c r="AC32" s="70">
        <x:v>1</x:v>
      </x:c>
      <x:c r="AD32" s="70">
        <x:v>1</x:v>
      </x:c>
      <x:c r="AE32" s="70"/>
      <x:c r="AF32" s="70"/>
      <x:c r="AG32" s="70">
        <x:v>1</x:v>
      </x:c>
      <x:c r="AH32" s="70"/>
      <x:c r="AI32" s="70"/>
      <x:c r="AJ32" s="70">
        <x:v>4</x:v>
      </x:c>
      <x:c r="AK32" s="70">
        <x:v>4</x:v>
      </x:c>
      <x:c r="AL32" s="522" t="s">
        <x:v>1347</x:v>
      </x:c>
      <x:c r="AM32" s="70"/>
      <x:c r="AN32" s="73"/>
      <x:c r="AO32" s="70"/>
      <x:c r="AP32" s="70"/>
      <x:c r="AQ32" s="70"/>
      <x:c r="AR32" s="73"/>
      <x:c r="AS32" s="70"/>
      <x:c r="AT32" s="73"/>
      <x:c r="AU32" s="70"/>
      <x:c r="AV32" s="70"/>
      <x:c r="AW32" s="70"/>
      <x:c r="AX32" s="70"/>
      <x:c r="AY32" s="70"/>
      <x:c r="AZ32" s="70"/>
      <x:c r="BA32" s="73"/>
      <x:c r="BB32" s="70"/>
      <x:c r="BC32" s="70"/>
      <x:c r="BD32" s="70"/>
      <x:c r="BE32" s="70"/>
      <x:c r="BF32" s="70"/>
      <x:c r="BG32" s="70">
        <x:v>4</x:v>
      </x:c>
      <x:c r="BH32" s="70">
        <x:v>4</x:v>
      </x:c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522" t="s">
        <x:v>1347</x:v>
      </x:c>
      <x:c r="BW32" s="70"/>
      <x:c r="BX32" s="70"/>
      <x:c r="BY32" s="73"/>
      <x:c r="BZ32" s="70"/>
      <x:c r="CA32" s="73"/>
      <x:c r="CB32" s="70"/>
      <x:c r="CC32" s="73"/>
      <x:c r="CD32" s="70"/>
      <x:c r="CE32" s="70"/>
      <x:c r="CF32" s="73"/>
      <x:c r="CG32" s="70"/>
      <x:c r="CH32" s="70"/>
      <x:c r="CI32" s="70"/>
      <x:c r="CJ32" s="70">
        <x:v>1</x:v>
      </x:c>
      <x:c r="CK32" s="70"/>
      <x:c r="CL32" s="70"/>
      <x:c r="CM32" s="70"/>
      <x:c r="CN32" s="70"/>
      <x:c r="CO32" s="70"/>
      <x:c r="CP32" s="73"/>
      <x:c r="CQ32" s="70">
        <x:v>1</x:v>
      </x:c>
      <x:c r="CR32" s="73">
        <x:v>180</x:v>
      </x:c>
      <x:c r="CS32" s="70">
        <x:v>7</x:v>
      </x:c>
      <x:c r="CT32" s="70"/>
      <x:c r="CU32" s="70"/>
      <x:c r="CV32" s="70"/>
      <x:c r="CW32" s="70"/>
      <x:c r="CX32" s="70"/>
      <x:c r="CY32" s="522" t="s">
        <x:v>1347</x:v>
      </x:c>
      <x:c r="CZ32" s="70"/>
      <x:c r="DA32" s="73"/>
      <x:c r="DB32" s="70"/>
      <x:c r="DC32" s="73"/>
      <x:c r="DD32" s="70"/>
      <x:c r="DE32" s="73"/>
      <x:c r="DF32" s="70"/>
      <x:c r="DG32" s="104"/>
    </x:row>
    <x:row r="33" spans="1:111" ht="30" customHeight="1">
      <x:c r="A33" s="522" t="s">
        <x:v>1246</x:v>
      </x:c>
      <x:c r="B33" s="114"/>
      <x:c r="C33" s="73"/>
      <x:c r="D33" s="70"/>
      <x:c r="E33" s="73"/>
      <x:c r="F33" s="70"/>
      <x:c r="G33" s="73"/>
      <x:c r="H33" s="70"/>
      <x:c r="I33" s="73"/>
      <x:c r="J33" s="70">
        <x:v>1</x:v>
      </x:c>
      <x:c r="K33" s="70"/>
      <x:c r="L33" s="73"/>
      <x:c r="M33" s="70"/>
      <x:c r="N33" s="70"/>
      <x:c r="O33" s="70"/>
      <x:c r="P33" s="70"/>
      <x:c r="Q33" s="70"/>
      <x:c r="R33" s="73"/>
      <x:c r="S33" s="70"/>
      <x:c r="T33" s="73"/>
      <x:c r="U33" s="70"/>
      <x:c r="V33" s="73"/>
      <x:c r="W33" s="70"/>
      <x:c r="X33" s="70">
        <x:v>10</x:v>
      </x:c>
      <x:c r="Y33" s="70"/>
      <x:c r="Z33" s="70"/>
      <x:c r="AA33" s="70">
        <x:v>1</x:v>
      </x:c>
      <x:c r="AB33" s="70"/>
      <x:c r="AC33" s="70"/>
      <x:c r="AD33" s="70"/>
      <x:c r="AE33" s="70"/>
      <x:c r="AF33" s="70"/>
      <x:c r="AG33" s="70">
        <x:v>2</x:v>
      </x:c>
      <x:c r="AH33" s="70"/>
      <x:c r="AI33" s="70"/>
      <x:c r="AJ33" s="70">
        <x:v>3</x:v>
      </x:c>
      <x:c r="AK33" s="70">
        <x:v>3</x:v>
      </x:c>
      <x:c r="AL33" s="522" t="s">
        <x:v>1246</x:v>
      </x:c>
      <x:c r="AM33" s="70"/>
      <x:c r="AN33" s="73"/>
      <x:c r="AO33" s="70"/>
      <x:c r="AP33" s="70"/>
      <x:c r="AQ33" s="70"/>
      <x:c r="AR33" s="73"/>
      <x:c r="AS33" s="70"/>
      <x:c r="AT33" s="73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/>
      <x:c r="BE33" s="70"/>
      <x:c r="BF33" s="70"/>
      <x:c r="BG33" s="70">
        <x:v>4</x:v>
      </x:c>
      <x:c r="BH33" s="70">
        <x:v>4</x:v>
      </x:c>
      <x:c r="BI33" s="70"/>
      <x:c r="BJ33" s="73"/>
      <x:c r="BK33" s="70"/>
      <x:c r="BL33" s="73"/>
      <x:c r="BM33" s="70"/>
      <x:c r="BN33" s="73"/>
      <x:c r="BO33" s="70"/>
      <x:c r="BP33" s="73"/>
      <x:c r="BQ33" s="70"/>
      <x:c r="BR33" s="70"/>
      <x:c r="BS33" s="70"/>
      <x:c r="BT33" s="70"/>
      <x:c r="BU33" s="70"/>
      <x:c r="BV33" s="522" t="s">
        <x:v>1246</x:v>
      </x:c>
      <x:c r="BW33" s="70"/>
      <x:c r="BX33" s="70"/>
      <x:c r="BY33" s="73"/>
      <x:c r="BZ33" s="70"/>
      <x:c r="CA33" s="73"/>
      <x:c r="CB33" s="70"/>
      <x:c r="CC33" s="73"/>
      <x:c r="CD33" s="70"/>
      <x:c r="CE33" s="70">
        <x:v>1</x:v>
      </x:c>
      <x:c r="CF33" s="73">
        <x:v>76.590000000000003</x:v>
      </x:c>
      <x:c r="CG33" s="70"/>
      <x:c r="CH33" s="70"/>
      <x:c r="CI33" s="70"/>
      <x:c r="CJ33" s="70"/>
      <x:c r="CK33" s="70"/>
      <x:c r="CL33" s="70"/>
      <x:c r="CM33" s="70"/>
      <x:c r="CN33" s="70"/>
      <x:c r="CO33" s="70"/>
      <x:c r="CP33" s="73"/>
      <x:c r="CQ33" s="70">
        <x:v>2</x:v>
      </x:c>
      <x:c r="CR33" s="73">
        <x:v>120</x:v>
      </x:c>
      <x:c r="CS33" s="70">
        <x:v>6</x:v>
      </x:c>
      <x:c r="CT33" s="70"/>
      <x:c r="CU33" s="70"/>
      <x:c r="CV33" s="70"/>
      <x:c r="CW33" s="70"/>
      <x:c r="CX33" s="70"/>
      <x:c r="CY33" s="522" t="s">
        <x:v>1246</x:v>
      </x:c>
      <x:c r="CZ33" s="70"/>
      <x:c r="DA33" s="73"/>
      <x:c r="DB33" s="70"/>
      <x:c r="DC33" s="73"/>
      <x:c r="DD33" s="70"/>
      <x:c r="DE33" s="73"/>
      <x:c r="DF33" s="70"/>
      <x:c r="DG33" s="104"/>
    </x:row>
    <x:row r="34" spans="1:111" ht="30" customHeight="1">
      <x:c r="A34" s="522" t="s">
        <x:v>1730</x:v>
      </x:c>
      <x:c r="B34" s="114"/>
      <x:c r="C34" s="73"/>
      <x:c r="D34" s="70"/>
      <x:c r="E34" s="73"/>
      <x:c r="F34" s="70"/>
      <x:c r="G34" s="73"/>
      <x:c r="H34" s="70"/>
      <x:c r="I34" s="73"/>
      <x:c r="J34" s="70">
        <x:v>1</x:v>
      </x:c>
      <x:c r="K34" s="70"/>
      <x:c r="L34" s="73"/>
      <x:c r="M34" s="70"/>
      <x:c r="N34" s="70"/>
      <x:c r="O34" s="70"/>
      <x:c r="P34" s="70"/>
      <x:c r="Q34" s="70"/>
      <x:c r="R34" s="73"/>
      <x:c r="S34" s="70"/>
      <x:c r="T34" s="73"/>
      <x:c r="U34" s="70">
        <x:v>1</x:v>
      </x:c>
      <x:c r="V34" s="73">
        <x:v>52</x:v>
      </x:c>
      <x:c r="W34" s="70"/>
      <x:c r="X34" s="70">
        <x:v>10</x:v>
      </x:c>
      <x:c r="Y34" s="70"/>
      <x:c r="Z34" s="70"/>
      <x:c r="AA34" s="70">
        <x:v>1</x:v>
      </x:c>
      <x:c r="AB34" s="70"/>
      <x:c r="AC34" s="70">
        <x:v>1</x:v>
      </x:c>
      <x:c r="AD34" s="70">
        <x:v>2</x:v>
      </x:c>
      <x:c r="AE34" s="70"/>
      <x:c r="AF34" s="70"/>
      <x:c r="AG34" s="70">
        <x:v>1</x:v>
      </x:c>
      <x:c r="AH34" s="70"/>
      <x:c r="AI34" s="70"/>
      <x:c r="AJ34" s="70">
        <x:v>3</x:v>
      </x:c>
      <x:c r="AK34" s="70">
        <x:v>3</x:v>
      </x:c>
      <x:c r="AL34" s="522" t="s">
        <x:v>1730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/>
      <x:c r="BF34" s="70"/>
      <x:c r="BG34" s="70">
        <x:v>5</x:v>
      </x:c>
      <x:c r="BH34" s="70">
        <x:v>5</x:v>
      </x:c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522" t="s">
        <x:v>1730</x:v>
      </x:c>
      <x:c r="BW34" s="70"/>
      <x:c r="BX34" s="70"/>
      <x:c r="BY34" s="73"/>
      <x:c r="BZ34" s="70"/>
      <x:c r="CA34" s="73"/>
      <x:c r="CB34" s="70"/>
      <x:c r="CC34" s="73"/>
      <x:c r="CD34" s="70"/>
      <x:c r="CE34" s="70"/>
      <x:c r="CF34" s="73"/>
      <x:c r="CG34" s="70"/>
      <x:c r="CH34" s="70"/>
      <x:c r="CI34" s="70"/>
      <x:c r="CJ34" s="70">
        <x:v>1</x:v>
      </x:c>
      <x:c r="CK34" s="70"/>
      <x:c r="CL34" s="70"/>
      <x:c r="CM34" s="70"/>
      <x:c r="CN34" s="70"/>
      <x:c r="CO34" s="70"/>
      <x:c r="CP34" s="73"/>
      <x:c r="CQ34" s="70">
        <x:v>2</x:v>
      </x:c>
      <x:c r="CR34" s="73">
        <x:v>76</x:v>
      </x:c>
      <x:c r="CS34" s="70">
        <x:v>7</x:v>
      </x:c>
      <x:c r="CT34" s="70"/>
      <x:c r="CU34" s="70"/>
      <x:c r="CV34" s="70"/>
      <x:c r="CW34" s="70"/>
      <x:c r="CX34" s="70"/>
      <x:c r="CY34" s="522" t="s">
        <x:v>1730</x:v>
      </x:c>
      <x:c r="CZ34" s="70"/>
      <x:c r="DA34" s="73"/>
      <x:c r="DB34" s="70"/>
      <x:c r="DC34" s="73"/>
      <x:c r="DD34" s="70"/>
      <x:c r="DE34" s="73"/>
      <x:c r="DF34" s="70"/>
      <x:c r="DG34" s="104"/>
    </x:row>
    <x:row r="35" spans="1:111" ht="30" customHeight="1">
      <x:c r="A35" s="522" t="s">
        <x:v>1737</x:v>
      </x:c>
      <x:c r="B35" s="114"/>
      <x:c r="C35" s="73"/>
      <x:c r="D35" s="70"/>
      <x:c r="E35" s="73"/>
      <x:c r="F35" s="70"/>
      <x:c r="G35" s="73"/>
      <x:c r="H35" s="70"/>
      <x:c r="I35" s="73"/>
      <x:c r="J35" s="70">
        <x:v>2</x:v>
      </x:c>
      <x:c r="K35" s="70"/>
      <x:c r="L35" s="73"/>
      <x:c r="M35" s="70"/>
      <x:c r="N35" s="70"/>
      <x:c r="O35" s="70"/>
      <x:c r="P35" s="70"/>
      <x:c r="Q35" s="70"/>
      <x:c r="R35" s="73"/>
      <x:c r="S35" s="70"/>
      <x:c r="T35" s="73"/>
      <x:c r="U35" s="70">
        <x:v>1</x:v>
      </x:c>
      <x:c r="V35" s="73">
        <x:v>43.649999999999999</x:v>
      </x:c>
      <x:c r="W35" s="70"/>
      <x:c r="X35" s="70">
        <x:v>5</x:v>
      </x:c>
      <x:c r="Y35" s="70"/>
      <x:c r="Z35" s="70"/>
      <x:c r="AA35" s="70">
        <x:v>1</x:v>
      </x:c>
      <x:c r="AB35" s="70"/>
      <x:c r="AC35" s="70"/>
      <x:c r="AD35" s="70">
        <x:v>1</x:v>
      </x:c>
      <x:c r="AE35" s="70"/>
      <x:c r="AF35" s="70"/>
      <x:c r="AG35" s="70">
        <x:v>1</x:v>
      </x:c>
      <x:c r="AH35" s="70"/>
      <x:c r="AI35" s="70"/>
      <x:c r="AJ35" s="70">
        <x:v>2</x:v>
      </x:c>
      <x:c r="AK35" s="70">
        <x:v>2</x:v>
      </x:c>
      <x:c r="AL35" s="522" t="s">
        <x:v>1737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70"/>
      <x:c r="BE35" s="70"/>
      <x:c r="BF35" s="70"/>
      <x:c r="BG35" s="70">
        <x:v>3</x:v>
      </x:c>
      <x:c r="BH35" s="70">
        <x:v>3</x:v>
      </x:c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522" t="s">
        <x:v>1737</x:v>
      </x:c>
      <x:c r="BW35" s="70"/>
      <x:c r="BX35" s="70"/>
      <x:c r="BY35" s="73"/>
      <x:c r="BZ35" s="70"/>
      <x:c r="CA35" s="73"/>
      <x:c r="CB35" s="70"/>
      <x:c r="CC35" s="73"/>
      <x:c r="CD35" s="70"/>
      <x:c r="CE35" s="70">
        <x:v>1</x:v>
      </x:c>
      <x:c r="CF35" s="73">
        <x:v>16.5</x:v>
      </x:c>
      <x:c r="CG35" s="70"/>
      <x:c r="CH35" s="70"/>
      <x:c r="CI35" s="70"/>
      <x:c r="CJ35" s="70"/>
      <x:c r="CK35" s="70"/>
      <x:c r="CL35" s="70"/>
      <x:c r="CM35" s="70"/>
      <x:c r="CN35" s="70"/>
      <x:c r="CO35" s="70"/>
      <x:c r="CP35" s="73"/>
      <x:c r="CQ35" s="70">
        <x:v>1</x:v>
      </x:c>
      <x:c r="CR35" s="73">
        <x:v>148</x:v>
      </x:c>
      <x:c r="CS35" s="70">
        <x:v>6</x:v>
      </x:c>
      <x:c r="CT35" s="70"/>
      <x:c r="CU35" s="70"/>
      <x:c r="CV35" s="70"/>
      <x:c r="CW35" s="70"/>
      <x:c r="CX35" s="70"/>
      <x:c r="CY35" s="522" t="s">
        <x:v>1737</x:v>
      </x:c>
      <x:c r="CZ35" s="70"/>
      <x:c r="DA35" s="73"/>
      <x:c r="DB35" s="70"/>
      <x:c r="DC35" s="73"/>
      <x:c r="DD35" s="70"/>
      <x:c r="DE35" s="73"/>
      <x:c r="DF35" s="70"/>
      <x:c r="DG35" s="104"/>
    </x:row>
    <x:row r="36" spans="1:111" ht="30" customHeight="1">
      <x:c r="A36" s="522" t="s">
        <x:v>897</x:v>
      </x:c>
      <x:c r="B36" s="114"/>
      <x:c r="C36" s="73"/>
      <x:c r="D36" s="70"/>
      <x:c r="E36" s="73"/>
      <x:c r="F36" s="70"/>
      <x:c r="G36" s="73"/>
      <x:c r="H36" s="70"/>
      <x:c r="I36" s="73"/>
      <x:c r="J36" s="70"/>
      <x:c r="K36" s="70"/>
      <x:c r="L36" s="73"/>
      <x:c r="M36" s="70"/>
      <x:c r="N36" s="70"/>
      <x:c r="O36" s="70"/>
      <x:c r="P36" s="70"/>
      <x:c r="Q36" s="70"/>
      <x:c r="R36" s="73"/>
      <x:c r="S36" s="70"/>
      <x:c r="T36" s="73"/>
      <x:c r="U36" s="70"/>
      <x:c r="V36" s="73"/>
      <x:c r="W36" s="70"/>
      <x:c r="X36" s="70">
        <x:v>7</x:v>
      </x:c>
      <x:c r="Y36" s="70"/>
      <x:c r="Z36" s="70"/>
      <x:c r="AA36" s="70"/>
      <x:c r="AB36" s="70"/>
      <x:c r="AC36" s="70"/>
      <x:c r="AD36" s="70"/>
      <x:c r="AE36" s="70"/>
      <x:c r="AF36" s="70"/>
      <x:c r="AG36" s="70">
        <x:v>1</x:v>
      </x:c>
      <x:c r="AH36" s="70"/>
      <x:c r="AI36" s="70"/>
      <x:c r="AJ36" s="70">
        <x:v>1</x:v>
      </x:c>
      <x:c r="AK36" s="70">
        <x:v>2</x:v>
      </x:c>
      <x:c r="AL36" s="522" t="s">
        <x:v>522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70"/>
      <x:c r="BE36" s="70"/>
      <x:c r="BF36" s="70"/>
      <x:c r="BG36" s="70">
        <x:v>4</x:v>
      </x:c>
      <x:c r="BH36" s="70">
        <x:v>4</x:v>
      </x:c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522" t="s">
        <x:v>522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73"/>
      <x:c r="CG36" s="70"/>
      <x:c r="CH36" s="70"/>
      <x:c r="CI36" s="70"/>
      <x:c r="CJ36" s="70"/>
      <x:c r="CK36" s="70"/>
      <x:c r="CL36" s="70"/>
      <x:c r="CM36" s="70"/>
      <x:c r="CN36" s="70"/>
      <x:c r="CO36" s="70"/>
      <x:c r="CP36" s="73"/>
      <x:c r="CQ36" s="70">
        <x:v>1</x:v>
      </x:c>
      <x:c r="CR36" s="73">
        <x:v>114</x:v>
      </x:c>
      <x:c r="CS36" s="70">
        <x:v>6</x:v>
      </x:c>
      <x:c r="CT36" s="70"/>
      <x:c r="CU36" s="70"/>
      <x:c r="CV36" s="70"/>
      <x:c r="CW36" s="70"/>
      <x:c r="CX36" s="70"/>
      <x:c r="CY36" s="522" t="s">
        <x:v>522</x:v>
      </x:c>
      <x:c r="CZ36" s="70"/>
      <x:c r="DA36" s="73"/>
      <x:c r="DB36" s="70"/>
      <x:c r="DC36" s="73"/>
      <x:c r="DD36" s="70"/>
      <x:c r="DE36" s="73"/>
      <x:c r="DF36" s="70"/>
      <x:c r="DG36" s="104"/>
    </x:row>
    <x:row r="37" spans="1:111" ht="30" customHeight="1">
      <x:c r="A37" s="522" t="s">
        <x:v>1180</x:v>
      </x:c>
      <x:c r="B37" s="114"/>
      <x:c r="C37" s="73"/>
      <x:c r="D37" s="70"/>
      <x:c r="E37" s="73"/>
      <x:c r="F37" s="70"/>
      <x:c r="G37" s="73"/>
      <x:c r="H37" s="70"/>
      <x:c r="I37" s="73"/>
      <x:c r="J37" s="70">
        <x:v>1</x:v>
      </x:c>
      <x:c r="K37" s="70"/>
      <x:c r="L37" s="73"/>
      <x:c r="M37" s="70"/>
      <x:c r="N37" s="70"/>
      <x:c r="O37" s="70"/>
      <x:c r="P37" s="70"/>
      <x:c r="Q37" s="70"/>
      <x:c r="R37" s="73"/>
      <x:c r="S37" s="70"/>
      <x:c r="T37" s="73"/>
      <x:c r="U37" s="70"/>
      <x:c r="V37" s="73"/>
      <x:c r="W37" s="70"/>
      <x:c r="X37" s="70">
        <x:v>8</x:v>
      </x:c>
      <x:c r="Y37" s="70"/>
      <x:c r="Z37" s="70"/>
      <x:c r="AA37" s="70"/>
      <x:c r="AB37" s="70"/>
      <x:c r="AC37" s="70">
        <x:v>1</x:v>
      </x:c>
      <x:c r="AD37" s="70">
        <x:v>1</x:v>
      </x:c>
      <x:c r="AE37" s="70"/>
      <x:c r="AF37" s="70"/>
      <x:c r="AG37" s="70">
        <x:v>1</x:v>
      </x:c>
      <x:c r="AH37" s="70"/>
      <x:c r="AI37" s="70"/>
      <x:c r="AJ37" s="70">
        <x:v>2</x:v>
      </x:c>
      <x:c r="AK37" s="70">
        <x:v>2</x:v>
      </x:c>
      <x:c r="AL37" s="522" t="s">
        <x:v>1180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/>
      <x:c r="BF37" s="70"/>
      <x:c r="BG37" s="70">
        <x:v>3</x:v>
      </x:c>
      <x:c r="BH37" s="70">
        <x:v>3</x:v>
      </x:c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522" t="s">
        <x:v>1180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70"/>
      <x:c r="CI37" s="70"/>
      <x:c r="CJ37" s="70">
        <x:v>1</x:v>
      </x:c>
      <x:c r="CK37" s="70"/>
      <x:c r="CL37" s="70"/>
      <x:c r="CM37" s="70"/>
      <x:c r="CN37" s="70"/>
      <x:c r="CO37" s="70"/>
      <x:c r="CP37" s="73"/>
      <x:c r="CQ37" s="70">
        <x:v>1</x:v>
      </x:c>
      <x:c r="CR37" s="73">
        <x:v>65</x:v>
      </x:c>
      <x:c r="CS37" s="70">
        <x:v>6</x:v>
      </x:c>
      <x:c r="CT37" s="70"/>
      <x:c r="CU37" s="70"/>
      <x:c r="CV37" s="70"/>
      <x:c r="CW37" s="70"/>
      <x:c r="CX37" s="70"/>
      <x:c r="CY37" s="522" t="s">
        <x:v>1180</x:v>
      </x:c>
      <x:c r="CZ37" s="70"/>
      <x:c r="DA37" s="73"/>
      <x:c r="DB37" s="70"/>
      <x:c r="DC37" s="73"/>
      <x:c r="DD37" s="70"/>
      <x:c r="DE37" s="73"/>
      <x:c r="DF37" s="70"/>
      <x:c r="DG37" s="104"/>
    </x:row>
    <x:row r="38" spans="1:111" ht="30" customHeight="1">
      <x:c r="A38" s="522" t="s">
        <x:v>1701</x:v>
      </x:c>
      <x:c r="B38" s="114"/>
      <x:c r="C38" s="73"/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/>
      <x:c r="O38" s="70"/>
      <x:c r="P38" s="70"/>
      <x:c r="Q38" s="70"/>
      <x:c r="R38" s="73"/>
      <x:c r="S38" s="70">
        <x:v>1</x:v>
      </x:c>
      <x:c r="T38" s="73"/>
      <x:c r="U38" s="70"/>
      <x:c r="V38" s="73"/>
      <x:c r="W38" s="70"/>
      <x:c r="X38" s="70">
        <x:v>6</x:v>
      </x:c>
      <x:c r="Y38" s="70"/>
      <x:c r="Z38" s="70"/>
      <x:c r="AA38" s="70"/>
      <x:c r="AB38" s="70"/>
      <x:c r="AC38" s="70"/>
      <x:c r="AD38" s="70"/>
      <x:c r="AE38" s="70"/>
      <x:c r="AF38" s="70"/>
      <x:c r="AG38" s="70">
        <x:v>1</x:v>
      </x:c>
      <x:c r="AH38" s="70"/>
      <x:c r="AI38" s="70"/>
      <x:c r="AJ38" s="70">
        <x:v>1</x:v>
      </x:c>
      <x:c r="AK38" s="70">
        <x:v>2</x:v>
      </x:c>
      <x:c r="AL38" s="522" t="s">
        <x:v>1701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/>
      <x:c r="BF38" s="70"/>
      <x:c r="BG38" s="70">
        <x:v>5</x:v>
      </x:c>
      <x:c r="BH38" s="70">
        <x:v>5</x:v>
      </x:c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522" t="s">
        <x:v>1701</x:v>
      </x:c>
      <x:c r="BW38" s="70"/>
      <x:c r="BX38" s="70"/>
      <x:c r="BY38" s="73"/>
      <x:c r="BZ38" s="70"/>
      <x:c r="CA38" s="73"/>
      <x:c r="CB38" s="70"/>
      <x:c r="CC38" s="73"/>
      <x:c r="CD38" s="70"/>
      <x:c r="CE38" s="70">
        <x:v>1</x:v>
      </x:c>
      <x:c r="CF38" s="73">
        <x:v>45.119999999999997</x:v>
      </x:c>
      <x:c r="CG38" s="70"/>
      <x:c r="CH38" s="70"/>
      <x:c r="CI38" s="70"/>
      <x:c r="CJ38" s="70">
        <x:v>1</x:v>
      </x:c>
      <x:c r="CK38" s="70"/>
      <x:c r="CL38" s="70"/>
      <x:c r="CM38" s="70"/>
      <x:c r="CN38" s="70"/>
      <x:c r="CO38" s="70"/>
      <x:c r="CP38" s="73"/>
      <x:c r="CQ38" s="70">
        <x:v>1</x:v>
      </x:c>
      <x:c r="CR38" s="73">
        <x:v>78</x:v>
      </x:c>
      <x:c r="CS38" s="70">
        <x:v>6</x:v>
      </x:c>
      <x:c r="CT38" s="70"/>
      <x:c r="CU38" s="70"/>
      <x:c r="CV38" s="70"/>
      <x:c r="CW38" s="70"/>
      <x:c r="CX38" s="70"/>
      <x:c r="CY38" s="522" t="s">
        <x:v>1701</x:v>
      </x:c>
      <x:c r="CZ38" s="70"/>
      <x:c r="DA38" s="73"/>
      <x:c r="DB38" s="70"/>
      <x:c r="DC38" s="73"/>
      <x:c r="DD38" s="70"/>
      <x:c r="DE38" s="73"/>
      <x:c r="DF38" s="70"/>
      <x:c r="DG38" s="104"/>
    </x:row>
    <x:row r="39" spans="1:111" ht="30" customHeight="1">
      <x:c r="A39" s="522" t="s">
        <x:v>1692</x:v>
      </x:c>
      <x:c r="B39" s="114"/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/>
      <x:c r="T39" s="73"/>
      <x:c r="U39" s="70"/>
      <x:c r="V39" s="73"/>
      <x:c r="W39" s="70"/>
      <x:c r="X39" s="70">
        <x:v>10</x:v>
      </x:c>
      <x:c r="Y39" s="70"/>
      <x:c r="Z39" s="70"/>
      <x:c r="AA39" s="70">
        <x:v>1</x:v>
      </x:c>
      <x:c r="AB39" s="70"/>
      <x:c r="AC39" s="70">
        <x:v>1</x:v>
      </x:c>
      <x:c r="AD39" s="70"/>
      <x:c r="AE39" s="70"/>
      <x:c r="AF39" s="70"/>
      <x:c r="AG39" s="70">
        <x:v>1</x:v>
      </x:c>
      <x:c r="AH39" s="70"/>
      <x:c r="AI39" s="70"/>
      <x:c r="AJ39" s="70">
        <x:v>3</x:v>
      </x:c>
      <x:c r="AK39" s="70">
        <x:v>3</x:v>
      </x:c>
      <x:c r="AL39" s="522" t="s">
        <x:v>1692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/>
      <x:c r="BF39" s="70"/>
      <x:c r="BG39" s="70">
        <x:v>4</x:v>
      </x:c>
      <x:c r="BH39" s="70">
        <x:v>4</x:v>
      </x:c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522" t="s">
        <x:v>1692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70"/>
      <x:c r="CI39" s="70"/>
      <x:c r="CJ39" s="70">
        <x:v>1</x:v>
      </x:c>
      <x:c r="CK39" s="70"/>
      <x:c r="CL39" s="70"/>
      <x:c r="CM39" s="70"/>
      <x:c r="CN39" s="70"/>
      <x:c r="CO39" s="70"/>
      <x:c r="CP39" s="73"/>
      <x:c r="CQ39" s="70">
        <x:v>1</x:v>
      </x:c>
      <x:c r="CR39" s="73">
        <x:v>38</x:v>
      </x:c>
      <x:c r="CS39" s="70">
        <x:v>4</x:v>
      </x:c>
      <x:c r="CT39" s="70"/>
      <x:c r="CU39" s="70"/>
      <x:c r="CV39" s="70"/>
      <x:c r="CW39" s="70"/>
      <x:c r="CX39" s="70"/>
      <x:c r="CY39" s="522" t="s">
        <x:v>1692</x:v>
      </x:c>
      <x:c r="CZ39" s="70"/>
      <x:c r="DA39" s="73"/>
      <x:c r="DB39" s="70"/>
      <x:c r="DC39" s="73"/>
      <x:c r="DD39" s="70"/>
      <x:c r="DE39" s="73"/>
      <x:c r="DF39" s="70"/>
      <x:c r="DG39" s="104"/>
    </x:row>
    <x:row r="40" spans="1:111" ht="30" customHeight="1">
      <x:c r="A40" s="522" t="s">
        <x:v>318</x:v>
      </x:c>
      <x:c r="B40" s="114"/>
      <x:c r="C40" s="73"/>
      <x:c r="D40" s="70"/>
      <x:c r="E40" s="73"/>
      <x:c r="F40" s="70"/>
      <x:c r="G40" s="73"/>
      <x:c r="H40" s="70"/>
      <x:c r="I40" s="73"/>
      <x:c r="J40" s="70">
        <x:v>1</x:v>
      </x:c>
      <x:c r="K40" s="70"/>
      <x:c r="L40" s="73"/>
      <x:c r="M40" s="70"/>
      <x:c r="N40" s="70"/>
      <x:c r="O40" s="70"/>
      <x:c r="P40" s="70"/>
      <x:c r="Q40" s="70"/>
      <x:c r="R40" s="73"/>
      <x:c r="S40" s="70"/>
      <x:c r="T40" s="73"/>
      <x:c r="U40" s="70">
        <x:v>1</x:v>
      </x:c>
      <x:c r="V40" s="73">
        <x:v>49.5</x:v>
      </x:c>
      <x:c r="W40" s="70"/>
      <x:c r="X40" s="70">
        <x:v>10</x:v>
      </x:c>
      <x:c r="Y40" s="70"/>
      <x:c r="Z40" s="70"/>
      <x:c r="AA40" s="70">
        <x:v>1</x:v>
      </x:c>
      <x:c r="AB40" s="70"/>
      <x:c r="AC40" s="70">
        <x:v>1</x:v>
      </x:c>
      <x:c r="AD40" s="70"/>
      <x:c r="AE40" s="70"/>
      <x:c r="AF40" s="70"/>
      <x:c r="AG40" s="70">
        <x:v>1</x:v>
      </x:c>
      <x:c r="AH40" s="70"/>
      <x:c r="AI40" s="70"/>
      <x:c r="AJ40" s="70">
        <x:v>4</x:v>
      </x:c>
      <x:c r="AK40" s="70">
        <x:v>4</x:v>
      </x:c>
      <x:c r="AL40" s="522" t="s">
        <x:v>318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/>
      <x:c r="BF40" s="70"/>
      <x:c r="BG40" s="70">
        <x:v>4</x:v>
      </x:c>
      <x:c r="BH40" s="70">
        <x:v>4</x:v>
      </x:c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522" t="s">
        <x:v>318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>
        <x:v>1</x:v>
      </x:c>
      <x:c r="CK40" s="70"/>
      <x:c r="CL40" s="70"/>
      <x:c r="CM40" s="70"/>
      <x:c r="CN40" s="70"/>
      <x:c r="CO40" s="70"/>
      <x:c r="CP40" s="73"/>
      <x:c r="CQ40" s="70">
        <x:v>1</x:v>
      </x:c>
      <x:c r="CR40" s="73">
        <x:v>50</x:v>
      </x:c>
      <x:c r="CS40" s="70">
        <x:v>4</x:v>
      </x:c>
      <x:c r="CT40" s="70"/>
      <x:c r="CU40" s="70"/>
      <x:c r="CV40" s="70"/>
      <x:c r="CW40" s="70"/>
      <x:c r="CX40" s="70"/>
      <x:c r="CY40" s="522" t="s">
        <x:v>318</x:v>
      </x:c>
      <x:c r="CZ40" s="70"/>
      <x:c r="DA40" s="73"/>
      <x:c r="DB40" s="70"/>
      <x:c r="DC40" s="73"/>
      <x:c r="DD40" s="70"/>
      <x:c r="DE40" s="73"/>
      <x:c r="DF40" s="70"/>
      <x:c r="DG40" s="104"/>
    </x:row>
    <x:row r="41" spans="1:111" ht="30" customHeight="1">
      <x:c r="A41" s="522" t="s">
        <x:v>1751</x:v>
      </x:c>
      <x:c r="B41" s="114"/>
      <x:c r="C41" s="73"/>
      <x:c r="D41" s="70"/>
      <x:c r="E41" s="73"/>
      <x:c r="F41" s="70"/>
      <x:c r="G41" s="73"/>
      <x:c r="H41" s="70"/>
      <x:c r="I41" s="73"/>
      <x:c r="J41" s="70"/>
      <x:c r="K41" s="70"/>
      <x:c r="L41" s="73"/>
      <x:c r="M41" s="70"/>
      <x:c r="N41" s="70"/>
      <x:c r="O41" s="70"/>
      <x:c r="P41" s="70"/>
      <x:c r="Q41" s="70"/>
      <x:c r="R41" s="73"/>
      <x:c r="S41" s="70"/>
      <x:c r="T41" s="73"/>
      <x:c r="U41" s="70"/>
      <x:c r="V41" s="73"/>
      <x:c r="W41" s="70"/>
      <x:c r="X41" s="70">
        <x:v>3</x:v>
      </x:c>
      <x:c r="Y41" s="70"/>
      <x:c r="Z41" s="70"/>
      <x:c r="AA41" s="70"/>
      <x:c r="AB41" s="70"/>
      <x:c r="AC41" s="70"/>
      <x:c r="AD41" s="70"/>
      <x:c r="AE41" s="70"/>
      <x:c r="AF41" s="70"/>
      <x:c r="AG41" s="70">
        <x:v>1</x:v>
      </x:c>
      <x:c r="AH41" s="70"/>
      <x:c r="AI41" s="70"/>
      <x:c r="AJ41" s="70">
        <x:v>2</x:v>
      </x:c>
      <x:c r="AK41" s="70">
        <x:v>2</x:v>
      </x:c>
      <x:c r="AL41" s="522" t="s">
        <x:v>1751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/>
      <x:c r="BF41" s="70"/>
      <x:c r="BG41" s="70">
        <x:v>1</x:v>
      </x:c>
      <x:c r="BH41" s="70">
        <x:v>2</x:v>
      </x:c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522" t="s">
        <x:v>1751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70"/>
      <x:c r="CI41" s="70"/>
      <x:c r="CJ41" s="70"/>
      <x:c r="CK41" s="70"/>
      <x:c r="CL41" s="70"/>
      <x:c r="CM41" s="70"/>
      <x:c r="CN41" s="70"/>
      <x:c r="CO41" s="70"/>
      <x:c r="CP41" s="73"/>
      <x:c r="CQ41" s="70">
        <x:v>1</x:v>
      </x:c>
      <x:c r="CR41" s="73">
        <x:v>19</x:v>
      </x:c>
      <x:c r="CS41" s="70">
        <x:v>3</x:v>
      </x:c>
      <x:c r="CT41" s="70"/>
      <x:c r="CU41" s="70"/>
      <x:c r="CV41" s="70"/>
      <x:c r="CW41" s="70"/>
      <x:c r="CX41" s="70"/>
      <x:c r="CY41" s="522" t="s">
        <x:v>1751</x:v>
      </x:c>
      <x:c r="CZ41" s="70"/>
      <x:c r="DA41" s="73"/>
      <x:c r="DB41" s="70"/>
      <x:c r="DC41" s="73"/>
      <x:c r="DD41" s="70"/>
      <x:c r="DE41" s="73"/>
      <x:c r="DF41" s="70"/>
      <x:c r="DG41" s="104"/>
    </x:row>
    <x:row r="42" spans="1:111" ht="30" customHeight="1">
      <x:c r="A42" s="522" t="s">
        <x:v>1728</x:v>
      </x:c>
      <x:c r="B42" s="114"/>
      <x:c r="C42" s="73"/>
      <x:c r="D42" s="70"/>
      <x:c r="E42" s="73"/>
      <x:c r="F42" s="70"/>
      <x:c r="G42" s="73"/>
      <x:c r="H42" s="70"/>
      <x:c r="I42" s="73"/>
      <x:c r="J42" s="70">
        <x:v>1</x:v>
      </x:c>
      <x:c r="K42" s="70"/>
      <x:c r="L42" s="73"/>
      <x:c r="M42" s="70"/>
      <x:c r="N42" s="70"/>
      <x:c r="O42" s="70"/>
      <x:c r="P42" s="70"/>
      <x:c r="Q42" s="70"/>
      <x:c r="R42" s="73"/>
      <x:c r="S42" s="70"/>
      <x:c r="T42" s="73"/>
      <x:c r="U42" s="70"/>
      <x:c r="V42" s="73"/>
      <x:c r="W42" s="70"/>
      <x:c r="X42" s="70">
        <x:v>14</x:v>
      </x:c>
      <x:c r="Y42" s="70"/>
      <x:c r="Z42" s="70"/>
      <x:c r="AA42" s="70">
        <x:v>1</x:v>
      </x:c>
      <x:c r="AB42" s="70"/>
      <x:c r="AC42" s="70">
        <x:v>1</x:v>
      </x:c>
      <x:c r="AD42" s="70"/>
      <x:c r="AE42" s="70"/>
      <x:c r="AF42" s="70"/>
      <x:c r="AG42" s="70">
        <x:v>1</x:v>
      </x:c>
      <x:c r="AH42" s="70"/>
      <x:c r="AI42" s="70"/>
      <x:c r="AJ42" s="70">
        <x:v>1</x:v>
      </x:c>
      <x:c r="AK42" s="70">
        <x:v>1</x:v>
      </x:c>
      <x:c r="AL42" s="522" t="s">
        <x:v>1728</x:v>
      </x:c>
      <x:c r="AM42" s="70"/>
      <x:c r="AN42" s="73"/>
      <x:c r="AO42" s="70"/>
      <x:c r="AP42" s="70"/>
      <x:c r="AQ42" s="70"/>
      <x:c r="AR42" s="73"/>
      <x:c r="AS42" s="70"/>
      <x:c r="AT42" s="73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70"/>
      <x:c r="BE42" s="70"/>
      <x:c r="BF42" s="70"/>
      <x:c r="BG42" s="70">
        <x:v>3</x:v>
      </x:c>
      <x:c r="BH42" s="70">
        <x:v>3</x:v>
      </x:c>
      <x:c r="BI42" s="70"/>
      <x:c r="BJ42" s="73"/>
      <x:c r="BK42" s="70"/>
      <x:c r="BL42" s="73"/>
      <x:c r="BM42" s="70"/>
      <x:c r="BN42" s="73"/>
      <x:c r="BO42" s="70"/>
      <x:c r="BP42" s="73"/>
      <x:c r="BQ42" s="70"/>
      <x:c r="BR42" s="70"/>
      <x:c r="BS42" s="70"/>
      <x:c r="BT42" s="70"/>
      <x:c r="BU42" s="70"/>
      <x:c r="BV42" s="522" t="s">
        <x:v>1728</x:v>
      </x:c>
      <x:c r="BW42" s="70"/>
      <x:c r="BX42" s="70"/>
      <x:c r="BY42" s="73"/>
      <x:c r="BZ42" s="70"/>
      <x:c r="CA42" s="73"/>
      <x:c r="CB42" s="70"/>
      <x:c r="CC42" s="73"/>
      <x:c r="CD42" s="70"/>
      <x:c r="CE42" s="70"/>
      <x:c r="CF42" s="73"/>
      <x:c r="CG42" s="70"/>
      <x:c r="CH42" s="70"/>
      <x:c r="CI42" s="70"/>
      <x:c r="CJ42" s="70">
        <x:v>1</x:v>
      </x:c>
      <x:c r="CK42" s="70"/>
      <x:c r="CL42" s="70"/>
      <x:c r="CM42" s="70"/>
      <x:c r="CN42" s="70"/>
      <x:c r="CO42" s="70"/>
      <x:c r="CP42" s="73"/>
      <x:c r="CQ42" s="70">
        <x:v>1</x:v>
      </x:c>
      <x:c r="CR42" s="73">
        <x:v>81</x:v>
      </x:c>
      <x:c r="CS42" s="70">
        <x:v>5</x:v>
      </x:c>
      <x:c r="CT42" s="70"/>
      <x:c r="CU42" s="70"/>
      <x:c r="CV42" s="70"/>
      <x:c r="CW42" s="70"/>
      <x:c r="CX42" s="70"/>
      <x:c r="CY42" s="522" t="s">
        <x:v>1728</x:v>
      </x:c>
      <x:c r="CZ42" s="70"/>
      <x:c r="DA42" s="73"/>
      <x:c r="DB42" s="70"/>
      <x:c r="DC42" s="73"/>
      <x:c r="DD42" s="70"/>
      <x:c r="DE42" s="73"/>
      <x:c r="DF42" s="70"/>
      <x:c r="DG42" s="104"/>
    </x:row>
    <x:row r="43" spans="1:111" ht="30" customHeight="1">
      <x:c r="A43" s="522" t="s">
        <x:v>310</x:v>
      </x:c>
      <x:c r="B43" s="114"/>
      <x:c r="C43" s="73"/>
      <x:c r="D43" s="70"/>
      <x:c r="E43" s="73"/>
      <x:c r="F43" s="70"/>
      <x:c r="G43" s="73"/>
      <x:c r="H43" s="70"/>
      <x:c r="I43" s="73"/>
      <x:c r="J43" s="70"/>
      <x:c r="K43" s="70"/>
      <x:c r="L43" s="73"/>
      <x:c r="M43" s="70"/>
      <x:c r="N43" s="70"/>
      <x:c r="O43" s="70"/>
      <x:c r="P43" s="70"/>
      <x:c r="Q43" s="70"/>
      <x:c r="R43" s="73"/>
      <x:c r="S43" s="70">
        <x:v>1</x:v>
      </x:c>
      <x:c r="T43" s="73"/>
      <x:c r="U43" s="70">
        <x:v>1</x:v>
      </x:c>
      <x:c r="V43" s="73">
        <x:v>31.5</x:v>
      </x:c>
      <x:c r="W43" s="70"/>
      <x:c r="X43" s="70">
        <x:v>4</x:v>
      </x:c>
      <x:c r="Y43" s="70"/>
      <x:c r="Z43" s="70"/>
      <x:c r="AA43" s="70">
        <x:v>1</x:v>
      </x:c>
      <x:c r="AB43" s="70"/>
      <x:c r="AC43" s="70"/>
      <x:c r="AD43" s="70">
        <x:v>1</x:v>
      </x:c>
      <x:c r="AE43" s="70"/>
      <x:c r="AF43" s="70"/>
      <x:c r="AG43" s="70">
        <x:v>1</x:v>
      </x:c>
      <x:c r="AH43" s="70"/>
      <x:c r="AI43" s="70"/>
      <x:c r="AJ43" s="70"/>
      <x:c r="AK43" s="70"/>
      <x:c r="AL43" s="522" t="s">
        <x:v>310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/>
      <x:c r="BF43" s="70"/>
      <x:c r="BG43" s="70">
        <x:v>8</x:v>
      </x:c>
      <x:c r="BH43" s="70">
        <x:v>8</x:v>
      </x:c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522" t="s">
        <x:v>310</x:v>
      </x:c>
      <x:c r="BW43" s="70"/>
      <x:c r="BX43" s="70"/>
      <x:c r="BY43" s="73"/>
      <x:c r="BZ43" s="70"/>
      <x:c r="CA43" s="73"/>
      <x:c r="CB43" s="70"/>
      <x:c r="CC43" s="73"/>
      <x:c r="CD43" s="70"/>
      <x:c r="CE43" s="70">
        <x:v>1</x:v>
      </x:c>
      <x:c r="CF43" s="73">
        <x:v>14.4</x:v>
      </x:c>
      <x:c r="CG43" s="70"/>
      <x:c r="CH43" s="70"/>
      <x:c r="CI43" s="70"/>
      <x:c r="CJ43" s="70"/>
      <x:c r="CK43" s="70"/>
      <x:c r="CL43" s="70"/>
      <x:c r="CM43" s="70"/>
      <x:c r="CN43" s="70"/>
      <x:c r="CO43" s="70"/>
      <x:c r="CP43" s="73"/>
      <x:c r="CQ43" s="70">
        <x:v>1</x:v>
      </x:c>
      <x:c r="CR43" s="73">
        <x:v>26</x:v>
      </x:c>
      <x:c r="CS43" s="70">
        <x:v>5</x:v>
      </x:c>
      <x:c r="CT43" s="70"/>
      <x:c r="CU43" s="70"/>
      <x:c r="CV43" s="70"/>
      <x:c r="CW43" s="70"/>
      <x:c r="CX43" s="70"/>
      <x:c r="CY43" s="522" t="s">
        <x:v>310</x:v>
      </x:c>
      <x:c r="CZ43" s="70"/>
      <x:c r="DA43" s="73"/>
      <x:c r="DB43" s="70"/>
      <x:c r="DC43" s="73"/>
      <x:c r="DD43" s="70"/>
      <x:c r="DE43" s="73"/>
      <x:c r="DF43" s="70"/>
      <x:c r="DG43" s="104"/>
    </x:row>
    <x:row r="44" spans="1:111" ht="30" customHeight="1">
      <x:c r="A44" s="522" t="s">
        <x:v>1743</x:v>
      </x:c>
      <x:c r="B44" s="114"/>
      <x:c r="C44" s="73"/>
      <x:c r="D44" s="70"/>
      <x:c r="E44" s="73"/>
      <x:c r="F44" s="70"/>
      <x:c r="G44" s="73"/>
      <x:c r="H44" s="70"/>
      <x:c r="I44" s="73"/>
      <x:c r="J44" s="70">
        <x:v>1</x:v>
      </x:c>
      <x:c r="K44" s="70"/>
      <x:c r="L44" s="73"/>
      <x:c r="M44" s="70"/>
      <x:c r="N44" s="70"/>
      <x:c r="O44" s="70"/>
      <x:c r="P44" s="70"/>
      <x:c r="Q44" s="70"/>
      <x:c r="R44" s="73"/>
      <x:c r="S44" s="70"/>
      <x:c r="T44" s="73"/>
      <x:c r="U44" s="70"/>
      <x:c r="V44" s="73"/>
      <x:c r="W44" s="70"/>
      <x:c r="X44" s="70">
        <x:v>4</x:v>
      </x:c>
      <x:c r="Y44" s="70"/>
      <x:c r="Z44" s="70"/>
      <x:c r="AA44" s="70">
        <x:v>1</x:v>
      </x:c>
      <x:c r="AB44" s="70"/>
      <x:c r="AC44" s="70"/>
      <x:c r="AD44" s="70"/>
      <x:c r="AE44" s="70"/>
      <x:c r="AF44" s="70"/>
      <x:c r="AG44" s="70">
        <x:v>1</x:v>
      </x:c>
      <x:c r="AH44" s="70"/>
      <x:c r="AI44" s="70"/>
      <x:c r="AJ44" s="70">
        <x:v>1</x:v>
      </x:c>
      <x:c r="AK44" s="70">
        <x:v>1</x:v>
      </x:c>
      <x:c r="AL44" s="522" t="s">
        <x:v>1743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/>
      <x:c r="BF44" s="70"/>
      <x:c r="BG44" s="70">
        <x:v>3</x:v>
      </x:c>
      <x:c r="BH44" s="70">
        <x:v>3</x:v>
      </x:c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522" t="s">
        <x:v>1743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70"/>
      <x:c r="CI44" s="70"/>
      <x:c r="CJ44" s="70">
        <x:v>1</x:v>
      </x:c>
      <x:c r="CK44" s="70"/>
      <x:c r="CL44" s="70"/>
      <x:c r="CM44" s="70"/>
      <x:c r="CN44" s="70"/>
      <x:c r="CO44" s="70"/>
      <x:c r="CP44" s="73"/>
      <x:c r="CQ44" s="70">
        <x:v>1</x:v>
      </x:c>
      <x:c r="CR44" s="73">
        <x:v>17</x:v>
      </x:c>
      <x:c r="CS44" s="70">
        <x:v>5</x:v>
      </x:c>
      <x:c r="CT44" s="70"/>
      <x:c r="CU44" s="70"/>
      <x:c r="CV44" s="70"/>
      <x:c r="CW44" s="70"/>
      <x:c r="CX44" s="70"/>
      <x:c r="CY44" s="522" t="s">
        <x:v>1743</x:v>
      </x:c>
      <x:c r="CZ44" s="70"/>
      <x:c r="DA44" s="73"/>
      <x:c r="DB44" s="70"/>
      <x:c r="DC44" s="73"/>
      <x:c r="DD44" s="70"/>
      <x:c r="DE44" s="73"/>
      <x:c r="DF44" s="70"/>
      <x:c r="DG44" s="104"/>
    </x:row>
    <x:row r="45" spans="1:111" ht="30" customHeight="1">
      <x:c r="A45" s="522" t="s">
        <x:v>1025</x:v>
      </x:c>
      <x:c r="B45" s="114"/>
      <x:c r="C45" s="73"/>
      <x:c r="D45" s="70"/>
      <x:c r="E45" s="73"/>
      <x:c r="F45" s="70"/>
      <x:c r="G45" s="73"/>
      <x:c r="H45" s="70"/>
      <x:c r="I45" s="73"/>
      <x:c r="J45" s="70">
        <x:v>1</x:v>
      </x:c>
      <x:c r="K45" s="70"/>
      <x:c r="L45" s="73"/>
      <x:c r="M45" s="70"/>
      <x:c r="N45" s="70"/>
      <x:c r="O45" s="70"/>
      <x:c r="P45" s="70"/>
      <x:c r="Q45" s="70"/>
      <x:c r="R45" s="73"/>
      <x:c r="S45" s="70"/>
      <x:c r="T45" s="73"/>
      <x:c r="U45" s="70"/>
      <x:c r="V45" s="73"/>
      <x:c r="W45" s="70"/>
      <x:c r="X45" s="70">
        <x:v>18</x:v>
      </x:c>
      <x:c r="Y45" s="70"/>
      <x:c r="Z45" s="70"/>
      <x:c r="AA45" s="70"/>
      <x:c r="AB45" s="70"/>
      <x:c r="AC45" s="70"/>
      <x:c r="AD45" s="70"/>
      <x:c r="AE45" s="70"/>
      <x:c r="AF45" s="70"/>
      <x:c r="AG45" s="70">
        <x:v>1</x:v>
      </x:c>
      <x:c r="AH45" s="70"/>
      <x:c r="AI45" s="70"/>
      <x:c r="AJ45" s="70" t="s">
        <x:v>802</x:v>
      </x:c>
      <x:c r="AK45" s="70" t="s">
        <x:v>2374</x:v>
      </x:c>
      <x:c r="AL45" s="522" t="s">
        <x:v>1025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70"/>
      <x:c r="BE45" s="70"/>
      <x:c r="BF45" s="70"/>
      <x:c r="BG45" s="70">
        <x:v>5</x:v>
      </x:c>
      <x:c r="BH45" s="70">
        <x:v>7</x:v>
      </x:c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522" t="s">
        <x:v>1025</x:v>
      </x:c>
      <x:c r="BW45" s="70"/>
      <x:c r="BX45" s="70"/>
      <x:c r="BY45" s="73"/>
      <x:c r="BZ45" s="70"/>
      <x:c r="CA45" s="73"/>
      <x:c r="CB45" s="70"/>
      <x:c r="CC45" s="73"/>
      <x:c r="CD45" s="70"/>
      <x:c r="CE45" s="70">
        <x:v>1</x:v>
      </x:c>
      <x:c r="CF45" s="73">
        <x:v>38.719999999999999</x:v>
      </x:c>
      <x:c r="CG45" s="70"/>
      <x:c r="CH45" s="70"/>
      <x:c r="CI45" s="70"/>
      <x:c r="CJ45" s="70"/>
      <x:c r="CK45" s="70"/>
      <x:c r="CL45" s="70"/>
      <x:c r="CM45" s="70"/>
      <x:c r="CN45" s="70"/>
      <x:c r="CO45" s="70"/>
      <x:c r="CP45" s="73"/>
      <x:c r="CQ45" s="70">
        <x:v>1</x:v>
      </x:c>
      <x:c r="CR45" s="73">
        <x:v>51</x:v>
      </x:c>
      <x:c r="CS45" s="70">
        <x:v>9</x:v>
      </x:c>
      <x:c r="CT45" s="70"/>
      <x:c r="CU45" s="70"/>
      <x:c r="CV45" s="70"/>
      <x:c r="CW45" s="70"/>
      <x:c r="CX45" s="70"/>
      <x:c r="CY45" s="522" t="s">
        <x:v>1025</x:v>
      </x:c>
      <x:c r="CZ45" s="70"/>
      <x:c r="DA45" s="73"/>
      <x:c r="DB45" s="70"/>
      <x:c r="DC45" s="73"/>
      <x:c r="DD45" s="70"/>
      <x:c r="DE45" s="73"/>
      <x:c r="DF45" s="70"/>
      <x:c r="DG45" s="104"/>
    </x:row>
    <x:row r="46" spans="1:111" ht="30" customHeight="1">
      <x:c r="A46" s="522" t="s">
        <x:v>1740</x:v>
      </x:c>
      <x:c r="B46" s="114"/>
      <x:c r="C46" s="73"/>
      <x:c r="D46" s="70"/>
      <x:c r="E46" s="73"/>
      <x:c r="F46" s="70"/>
      <x:c r="G46" s="73"/>
      <x:c r="H46" s="70"/>
      <x:c r="I46" s="73"/>
      <x:c r="J46" s="70">
        <x:v>1</x:v>
      </x:c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>
        <x:v>10</x:v>
      </x:c>
      <x:c r="Y46" s="70"/>
      <x:c r="Z46" s="70"/>
      <x:c r="AA46" s="70">
        <x:v>1</x:v>
      </x:c>
      <x:c r="AB46" s="70"/>
      <x:c r="AC46" s="70">
        <x:v>1</x:v>
      </x:c>
      <x:c r="AD46" s="70">
        <x:v>1</x:v>
      </x:c>
      <x:c r="AE46" s="70"/>
      <x:c r="AF46" s="70"/>
      <x:c r="AG46" s="70">
        <x:v>1</x:v>
      </x:c>
      <x:c r="AH46" s="70"/>
      <x:c r="AI46" s="70"/>
      <x:c r="AJ46" s="70">
        <x:v>2</x:v>
      </x:c>
      <x:c r="AK46" s="70">
        <x:v>3</x:v>
      </x:c>
      <x:c r="AL46" s="522" t="s">
        <x:v>1740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>
        <x:v>2</x:v>
      </x:c>
      <x:c r="BH46" s="70">
        <x:v>2</x:v>
      </x:c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522" t="s">
        <x:v>1740</x:v>
      </x:c>
      <x:c r="BW46" s="70"/>
      <x:c r="BX46" s="70"/>
      <x:c r="BY46" s="73"/>
      <x:c r="BZ46" s="70"/>
      <x:c r="CA46" s="73"/>
      <x:c r="CB46" s="70"/>
      <x:c r="CC46" s="73"/>
      <x:c r="CD46" s="70"/>
      <x:c r="CE46" s="70">
        <x:v>1</x:v>
      </x:c>
      <x:c r="CF46" s="73">
        <x:v>29.02</x:v>
      </x:c>
      <x:c r="CG46" s="70"/>
      <x:c r="CH46" s="70"/>
      <x:c r="CI46" s="70"/>
      <x:c r="CJ46" s="70">
        <x:v>1</x:v>
      </x:c>
      <x:c r="CK46" s="70"/>
      <x:c r="CL46" s="70"/>
      <x:c r="CM46" s="70"/>
      <x:c r="CN46" s="70"/>
      <x:c r="CO46" s="70"/>
      <x:c r="CP46" s="73"/>
      <x:c r="CQ46" s="70">
        <x:v>1</x:v>
      </x:c>
      <x:c r="CR46" s="73">
        <x:v>142</x:v>
      </x:c>
      <x:c r="CS46" s="70">
        <x:v>6</x:v>
      </x:c>
      <x:c r="CT46" s="70"/>
      <x:c r="CU46" s="70"/>
      <x:c r="CV46" s="70"/>
      <x:c r="CW46" s="70"/>
      <x:c r="CX46" s="70"/>
      <x:c r="CY46" s="522" t="s">
        <x:v>1740</x:v>
      </x:c>
      <x:c r="CZ46" s="70"/>
      <x:c r="DA46" s="73"/>
      <x:c r="DB46" s="70"/>
      <x:c r="DC46" s="73"/>
      <x:c r="DD46" s="70"/>
      <x:c r="DE46" s="73"/>
      <x:c r="DF46" s="70"/>
      <x:c r="DG46" s="104"/>
    </x:row>
    <x:row r="47" spans="1:111" ht="30" customHeight="1">
      <x:c r="A47" s="522" t="s">
        <x:v>323</x:v>
      </x:c>
      <x:c r="B47" s="114"/>
      <x:c r="C47" s="73"/>
      <x:c r="D47" s="70"/>
      <x:c r="E47" s="73"/>
      <x:c r="F47" s="70"/>
      <x:c r="G47" s="73"/>
      <x:c r="H47" s="70"/>
      <x:c r="I47" s="73"/>
      <x:c r="J47" s="70">
        <x:v>1</x:v>
      </x:c>
      <x:c r="K47" s="70"/>
      <x:c r="L47" s="73"/>
      <x:c r="M47" s="70"/>
      <x:c r="N47" s="70"/>
      <x:c r="O47" s="70"/>
      <x:c r="P47" s="70"/>
      <x:c r="Q47" s="70"/>
      <x:c r="R47" s="73"/>
      <x:c r="S47" s="70"/>
      <x:c r="T47" s="73"/>
      <x:c r="U47" s="70">
        <x:v>1</x:v>
      </x:c>
      <x:c r="V47" s="73">
        <x:v>70.349999999999994</x:v>
      </x:c>
      <x:c r="W47" s="70"/>
      <x:c r="X47" s="70">
        <x:v>2</x:v>
      </x:c>
      <x:c r="Y47" s="70"/>
      <x:c r="Z47" s="70"/>
      <x:c r="AA47" s="70">
        <x:v>1</x:v>
      </x:c>
      <x:c r="AB47" s="70"/>
      <x:c r="AC47" s="70">
        <x:v>1</x:v>
      </x:c>
      <x:c r="AD47" s="70">
        <x:v>1</x:v>
      </x:c>
      <x:c r="AE47" s="70"/>
      <x:c r="AF47" s="70"/>
      <x:c r="AG47" s="70">
        <x:v>1</x:v>
      </x:c>
      <x:c r="AH47" s="70"/>
      <x:c r="AI47" s="70"/>
      <x:c r="AJ47" s="70">
        <x:v>2</x:v>
      </x:c>
      <x:c r="AK47" s="70">
        <x:v>3</x:v>
      </x:c>
      <x:c r="AL47" s="522" t="s">
        <x:v>323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/>
      <x:c r="BF47" s="70"/>
      <x:c r="BG47" s="70">
        <x:v>3</x:v>
      </x:c>
      <x:c r="BH47" s="70">
        <x:v>3</x:v>
      </x:c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522" t="s">
        <x:v>323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>
        <x:v>1</x:v>
      </x:c>
      <x:c r="CK47" s="70"/>
      <x:c r="CL47" s="70"/>
      <x:c r="CM47" s="70"/>
      <x:c r="CN47" s="70"/>
      <x:c r="CO47" s="70"/>
      <x:c r="CP47" s="73"/>
      <x:c r="CQ47" s="70">
        <x:v>1</x:v>
      </x:c>
      <x:c r="CR47" s="73">
        <x:v>45</x:v>
      </x:c>
      <x:c r="CS47" s="70">
        <x:v>5</x:v>
      </x:c>
      <x:c r="CT47" s="70"/>
      <x:c r="CU47" s="70"/>
      <x:c r="CV47" s="70"/>
      <x:c r="CW47" s="70"/>
      <x:c r="CX47" s="70"/>
      <x:c r="CY47" s="522" t="s">
        <x:v>323</x:v>
      </x:c>
      <x:c r="CZ47" s="70"/>
      <x:c r="DA47" s="73"/>
      <x:c r="DB47" s="70"/>
      <x:c r="DC47" s="73"/>
      <x:c r="DD47" s="70"/>
      <x:c r="DE47" s="73"/>
      <x:c r="DF47" s="70"/>
      <x:c r="DG47" s="104"/>
    </x:row>
    <x:row r="48" spans="1:111" ht="30" customHeight="1">
      <x:c r="A48" s="522" t="s">
        <x:v>1063</x:v>
      </x:c>
      <x:c r="B48" s="114"/>
      <x:c r="C48" s="73"/>
      <x:c r="D48" s="70"/>
      <x:c r="E48" s="73"/>
      <x:c r="F48" s="70"/>
      <x:c r="G48" s="73"/>
      <x:c r="H48" s="70"/>
      <x:c r="I48" s="73"/>
      <x:c r="J48" s="70"/>
      <x:c r="K48" s="70"/>
      <x:c r="L48" s="73"/>
      <x:c r="M48" s="70"/>
      <x:c r="N48" s="70"/>
      <x:c r="O48" s="70"/>
      <x:c r="P48" s="70"/>
      <x:c r="Q48" s="70"/>
      <x:c r="R48" s="73"/>
      <x:c r="S48" s="70">
        <x:v>1</x:v>
      </x:c>
      <x:c r="T48" s="73"/>
      <x:c r="U48" s="70"/>
      <x:c r="V48" s="73"/>
      <x:c r="W48" s="70"/>
      <x:c r="X48" s="70">
        <x:v>4</x:v>
      </x:c>
      <x:c r="Y48" s="70"/>
      <x:c r="Z48" s="70"/>
      <x:c r="AA48" s="70">
        <x:v>1</x:v>
      </x:c>
      <x:c r="AB48" s="70"/>
      <x:c r="AC48" s="70"/>
      <x:c r="AD48" s="70"/>
      <x:c r="AE48" s="70"/>
      <x:c r="AF48" s="70"/>
      <x:c r="AG48" s="70">
        <x:v>1</x:v>
      </x:c>
      <x:c r="AH48" s="70"/>
      <x:c r="AI48" s="70"/>
      <x:c r="AJ48" s="70"/>
      <x:c r="AK48" s="70"/>
      <x:c r="AL48" s="522" t="s">
        <x:v>1063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/>
      <x:c r="BF48" s="70"/>
      <x:c r="BG48" s="70">
        <x:v>1</x:v>
      </x:c>
      <x:c r="BH48" s="70">
        <x:v>1</x:v>
      </x:c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522" t="s">
        <x:v>1063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70"/>
      <x:c r="CI48" s="70"/>
      <x:c r="CJ48" s="70"/>
      <x:c r="CK48" s="70"/>
      <x:c r="CL48" s="70"/>
      <x:c r="CM48" s="70"/>
      <x:c r="CN48" s="70"/>
      <x:c r="CO48" s="70"/>
      <x:c r="CP48" s="73"/>
      <x:c r="CQ48" s="70">
        <x:v>2</x:v>
      </x:c>
      <x:c r="CR48" s="73">
        <x:v>49</x:v>
      </x:c>
      <x:c r="CS48" s="70">
        <x:v>5</x:v>
      </x:c>
      <x:c r="CT48" s="70"/>
      <x:c r="CU48" s="70"/>
      <x:c r="CV48" s="70"/>
      <x:c r="CW48" s="70"/>
      <x:c r="CX48" s="70"/>
      <x:c r="CY48" s="522" t="s">
        <x:v>1063</x:v>
      </x:c>
      <x:c r="CZ48" s="70"/>
      <x:c r="DA48" s="73"/>
      <x:c r="DB48" s="70"/>
      <x:c r="DC48" s="73"/>
      <x:c r="DD48" s="70"/>
      <x:c r="DE48" s="73"/>
      <x:c r="DF48" s="70"/>
      <x:c r="DG48" s="104"/>
    </x:row>
    <x:row r="49" spans="1:111" ht="30" customHeight="1">
      <x:c r="A49" s="522" t="s">
        <x:v>1729</x:v>
      </x:c>
      <x:c r="B49" s="114"/>
      <x:c r="C49" s="73"/>
      <x:c r="D49" s="70"/>
      <x:c r="E49" s="73"/>
      <x:c r="F49" s="70"/>
      <x:c r="G49" s="73"/>
      <x:c r="H49" s="70"/>
      <x:c r="I49" s="73"/>
      <x:c r="J49" s="70"/>
      <x:c r="K49" s="70"/>
      <x:c r="L49" s="73"/>
      <x:c r="M49" s="70"/>
      <x:c r="N49" s="70"/>
      <x:c r="O49" s="70"/>
      <x:c r="P49" s="70"/>
      <x:c r="Q49" s="70"/>
      <x:c r="R49" s="73"/>
      <x:c r="S49" s="70">
        <x:v>1</x:v>
      </x:c>
      <x:c r="T49" s="73"/>
      <x:c r="U49" s="70"/>
      <x:c r="V49" s="73"/>
      <x:c r="W49" s="70"/>
      <x:c r="X49" s="70">
        <x:v>11</x:v>
      </x:c>
      <x:c r="Y49" s="70"/>
      <x:c r="Z49" s="70"/>
      <x:c r="AA49" s="70"/>
      <x:c r="AB49" s="70"/>
      <x:c r="AC49" s="70"/>
      <x:c r="AD49" s="70"/>
      <x:c r="AE49" s="70"/>
      <x:c r="AF49" s="70"/>
      <x:c r="AG49" s="70"/>
      <x:c r="AH49" s="70"/>
      <x:c r="AI49" s="70"/>
      <x:c r="AJ49" s="70">
        <x:v>1</x:v>
      </x:c>
      <x:c r="AK49" s="70">
        <x:v>3</x:v>
      </x:c>
      <x:c r="AL49" s="522" t="s">
        <x:v>1729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/>
      <x:c r="BF49" s="70"/>
      <x:c r="BG49" s="70">
        <x:v>2</x:v>
      </x:c>
      <x:c r="BH49" s="70">
        <x:v>3</x:v>
      </x:c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522" t="s">
        <x:v>1729</x:v>
      </x:c>
      <x:c r="BW49" s="70"/>
      <x:c r="BX49" s="70"/>
      <x:c r="BY49" s="73"/>
      <x:c r="BZ49" s="70"/>
      <x:c r="CA49" s="73"/>
      <x:c r="CB49" s="70"/>
      <x:c r="CC49" s="73"/>
      <x:c r="CD49" s="70"/>
      <x:c r="CE49" s="70"/>
      <x:c r="CF49" s="73"/>
      <x:c r="CG49" s="70"/>
      <x:c r="CH49" s="70"/>
      <x:c r="CI49" s="70"/>
      <x:c r="CJ49" s="70"/>
      <x:c r="CK49" s="70"/>
      <x:c r="CL49" s="70"/>
      <x:c r="CM49" s="70"/>
      <x:c r="CN49" s="70"/>
      <x:c r="CO49" s="70"/>
      <x:c r="CP49" s="73"/>
      <x:c r="CQ49" s="70">
        <x:v>2</x:v>
      </x:c>
      <x:c r="CR49" s="73">
        <x:v>63</x:v>
      </x:c>
      <x:c r="CS49" s="70">
        <x:v>5</x:v>
      </x:c>
      <x:c r="CT49" s="70"/>
      <x:c r="CU49" s="70"/>
      <x:c r="CV49" s="70"/>
      <x:c r="CW49" s="70"/>
      <x:c r="CX49" s="70"/>
      <x:c r="CY49" s="522" t="s">
        <x:v>1729</x:v>
      </x:c>
      <x:c r="CZ49" s="70"/>
      <x:c r="DA49" s="73"/>
      <x:c r="DB49" s="70"/>
      <x:c r="DC49" s="73"/>
      <x:c r="DD49" s="70"/>
      <x:c r="DE49" s="73"/>
      <x:c r="DF49" s="70"/>
      <x:c r="DG49" s="104"/>
    </x:row>
    <x:row r="50" spans="1:111" ht="30" customHeight="1">
      <x:c r="A50" s="522" t="s">
        <x:v>298</x:v>
      </x:c>
      <x:c r="B50" s="114"/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/>
      <x:c r="T50" s="73"/>
      <x:c r="U50" s="70"/>
      <x:c r="V50" s="73"/>
      <x:c r="W50" s="70"/>
      <x:c r="X50" s="70">
        <x:v>3</x:v>
      </x:c>
      <x:c r="Y50" s="70"/>
      <x:c r="Z50" s="70"/>
      <x:c r="AA50" s="70"/>
      <x:c r="AB50" s="70"/>
      <x:c r="AC50" s="70"/>
      <x:c r="AD50" s="70"/>
      <x:c r="AE50" s="70"/>
      <x:c r="AF50" s="70"/>
      <x:c r="AG50" s="70">
        <x:v>1</x:v>
      </x:c>
      <x:c r="AH50" s="70"/>
      <x:c r="AI50" s="70"/>
      <x:c r="AJ50" s="70"/>
      <x:c r="AK50" s="70"/>
      <x:c r="AL50" s="522" t="s">
        <x:v>298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/>
      <x:c r="BF50" s="70"/>
      <x:c r="BG50" s="70">
        <x:v>1</x:v>
      </x:c>
      <x:c r="BH50" s="70">
        <x:v>2</x:v>
      </x:c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522" t="s">
        <x:v>298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/>
      <x:c r="CK50" s="70"/>
      <x:c r="CL50" s="70"/>
      <x:c r="CM50" s="70"/>
      <x:c r="CN50" s="70"/>
      <x:c r="CO50" s="70"/>
      <x:c r="CP50" s="73"/>
      <x:c r="CQ50" s="70">
        <x:v>1</x:v>
      </x:c>
      <x:c r="CR50" s="73">
        <x:v>43</x:v>
      </x:c>
      <x:c r="CS50" s="70">
        <x:v>2</x:v>
      </x:c>
      <x:c r="CT50" s="70"/>
      <x:c r="CU50" s="70"/>
      <x:c r="CV50" s="70"/>
      <x:c r="CW50" s="70"/>
      <x:c r="CX50" s="70"/>
      <x:c r="CY50" s="522" t="s">
        <x:v>298</x:v>
      </x:c>
      <x:c r="CZ50" s="70"/>
      <x:c r="DA50" s="73"/>
      <x:c r="DB50" s="70"/>
      <x:c r="DC50" s="73"/>
      <x:c r="DD50" s="70"/>
      <x:c r="DE50" s="73"/>
      <x:c r="DF50" s="70"/>
      <x:c r="DG50" s="104"/>
    </x:row>
    <x:row r="51" spans="1:111" ht="30" customHeight="1">
      <x:c r="A51" s="522" t="s">
        <x:v>1223</x:v>
      </x:c>
      <x:c r="B51" s="114"/>
      <x:c r="C51" s="73"/>
      <x:c r="D51" s="70"/>
      <x:c r="E51" s="73"/>
      <x:c r="F51" s="70"/>
      <x:c r="G51" s="73"/>
      <x:c r="H51" s="70"/>
      <x:c r="I51" s="73"/>
      <x:c r="J51" s="70"/>
      <x:c r="K51" s="70"/>
      <x:c r="L51" s="73"/>
      <x:c r="M51" s="70"/>
      <x:c r="N51" s="70"/>
      <x:c r="O51" s="70"/>
      <x:c r="P51" s="70"/>
      <x:c r="Q51" s="70"/>
      <x:c r="R51" s="73"/>
      <x:c r="S51" s="70">
        <x:v>2</x:v>
      </x:c>
      <x:c r="T51" s="73"/>
      <x:c r="U51" s="70"/>
      <x:c r="V51" s="73"/>
      <x:c r="W51" s="70"/>
      <x:c r="X51" s="70">
        <x:v>6</x:v>
      </x:c>
      <x:c r="Y51" s="70"/>
      <x:c r="Z51" s="70"/>
      <x:c r="AA51" s="70">
        <x:v>1</x:v>
      </x:c>
      <x:c r="AB51" s="70"/>
      <x:c r="AC51" s="70">
        <x:v>1</x:v>
      </x:c>
      <x:c r="AD51" s="70"/>
      <x:c r="AE51" s="70"/>
      <x:c r="AF51" s="70"/>
      <x:c r="AG51" s="70">
        <x:v>1</x:v>
      </x:c>
      <x:c r="AH51" s="70"/>
      <x:c r="AI51" s="70"/>
      <x:c r="AJ51" s="70">
        <x:v>2</x:v>
      </x:c>
      <x:c r="AK51" s="70">
        <x:v>2</x:v>
      </x:c>
      <x:c r="AL51" s="522" t="s">
        <x:v>1223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/>
      <x:c r="BF51" s="70"/>
      <x:c r="BG51" s="70">
        <x:v>4</x:v>
      </x:c>
      <x:c r="BH51" s="70">
        <x:v>4</x:v>
      </x:c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522" t="s">
        <x:v>1223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>
        <x:v>1</x:v>
      </x:c>
      <x:c r="CK51" s="70"/>
      <x:c r="CL51" s="70"/>
      <x:c r="CM51" s="70"/>
      <x:c r="CN51" s="70"/>
      <x:c r="CO51" s="70"/>
      <x:c r="CP51" s="73"/>
      <x:c r="CQ51" s="70">
        <x:v>1</x:v>
      </x:c>
      <x:c r="CR51" s="73">
        <x:v>63</x:v>
      </x:c>
      <x:c r="CS51" s="70">
        <x:v>5</x:v>
      </x:c>
      <x:c r="CT51" s="70"/>
      <x:c r="CU51" s="70"/>
      <x:c r="CV51" s="70"/>
      <x:c r="CW51" s="70"/>
      <x:c r="CX51" s="70"/>
      <x:c r="CY51" s="522" t="s">
        <x:v>1223</x:v>
      </x:c>
      <x:c r="CZ51" s="70"/>
      <x:c r="DA51" s="73"/>
      <x:c r="DB51" s="70"/>
      <x:c r="DC51" s="73"/>
      <x:c r="DD51" s="70"/>
      <x:c r="DE51" s="73"/>
      <x:c r="DF51" s="70"/>
      <x:c r="DG51" s="104"/>
    </x:row>
    <x:row r="52" spans="1:111" ht="30" customHeight="1">
      <x:c r="A52" s="522" t="s">
        <x:v>303</x:v>
      </x:c>
      <x:c r="B52" s="114"/>
      <x:c r="C52" s="73"/>
      <x:c r="D52" s="70"/>
      <x:c r="E52" s="73"/>
      <x:c r="F52" s="70"/>
      <x:c r="G52" s="73"/>
      <x:c r="H52" s="70"/>
      <x:c r="I52" s="73"/>
      <x:c r="J52" s="70"/>
      <x:c r="K52" s="70"/>
      <x:c r="L52" s="73"/>
      <x:c r="M52" s="70"/>
      <x:c r="N52" s="70"/>
      <x:c r="O52" s="70"/>
      <x:c r="P52" s="70"/>
      <x:c r="Q52" s="70"/>
      <x:c r="R52" s="73"/>
      <x:c r="S52" s="70"/>
      <x:c r="T52" s="73"/>
      <x:c r="U52" s="70"/>
      <x:c r="V52" s="73"/>
      <x:c r="W52" s="70"/>
      <x:c r="X52" s="70">
        <x:v>6</x:v>
      </x:c>
      <x:c r="Y52" s="70"/>
      <x:c r="Z52" s="70"/>
      <x:c r="AA52" s="70">
        <x:v>1</x:v>
      </x:c>
      <x:c r="AB52" s="70"/>
      <x:c r="AC52" s="70"/>
      <x:c r="AD52" s="70">
        <x:v>1</x:v>
      </x:c>
      <x:c r="AE52" s="70"/>
      <x:c r="AF52" s="70"/>
      <x:c r="AG52" s="70">
        <x:v>1</x:v>
      </x:c>
      <x:c r="AH52" s="70"/>
      <x:c r="AI52" s="70"/>
      <x:c r="AJ52" s="70"/>
      <x:c r="AK52" s="70"/>
      <x:c r="AL52" s="522" t="s">
        <x:v>303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/>
      <x:c r="BF52" s="70"/>
      <x:c r="BG52" s="70">
        <x:v>5</x:v>
      </x:c>
      <x:c r="BH52" s="70">
        <x:v>5</x:v>
      </x:c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522" t="s">
        <x:v>303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70"/>
      <x:c r="CI52" s="70"/>
      <x:c r="CJ52" s="70"/>
      <x:c r="CK52" s="70"/>
      <x:c r="CL52" s="70"/>
      <x:c r="CM52" s="70"/>
      <x:c r="CN52" s="70"/>
      <x:c r="CO52" s="70"/>
      <x:c r="CP52" s="73"/>
      <x:c r="CQ52" s="70">
        <x:v>1</x:v>
      </x:c>
      <x:c r="CR52" s="73">
        <x:v>57</x:v>
      </x:c>
      <x:c r="CS52" s="70">
        <x:v>6</x:v>
      </x:c>
      <x:c r="CT52" s="70"/>
      <x:c r="CU52" s="70"/>
      <x:c r="CV52" s="70"/>
      <x:c r="CW52" s="70"/>
      <x:c r="CX52" s="70"/>
      <x:c r="CY52" s="522" t="s">
        <x:v>303</x:v>
      </x:c>
      <x:c r="CZ52" s="70"/>
      <x:c r="DA52" s="73"/>
      <x:c r="DB52" s="70"/>
      <x:c r="DC52" s="73"/>
      <x:c r="DD52" s="70"/>
      <x:c r="DE52" s="73"/>
      <x:c r="DF52" s="70"/>
      <x:c r="DG52" s="104"/>
    </x:row>
    <x:row r="53" spans="1:111" ht="30" customHeight="1">
      <x:c r="A53" s="522" t="s">
        <x:v>361</x:v>
      </x:c>
      <x:c r="B53" s="114"/>
      <x:c r="C53" s="73"/>
      <x:c r="D53" s="70"/>
      <x:c r="E53" s="73"/>
      <x:c r="F53" s="70"/>
      <x:c r="G53" s="73"/>
      <x:c r="H53" s="70"/>
      <x:c r="I53" s="73"/>
      <x:c r="J53" s="70"/>
      <x:c r="K53" s="70"/>
      <x:c r="L53" s="73"/>
      <x:c r="M53" s="70"/>
      <x:c r="N53" s="70"/>
      <x:c r="O53" s="70"/>
      <x:c r="P53" s="70"/>
      <x:c r="Q53" s="70"/>
      <x:c r="R53" s="73"/>
      <x:c r="S53" s="70">
        <x:v>1</x:v>
      </x:c>
      <x:c r="T53" s="73"/>
      <x:c r="U53" s="70">
        <x:v>1</x:v>
      </x:c>
      <x:c r="V53" s="73">
        <x:v>20</x:v>
      </x:c>
      <x:c r="W53" s="70"/>
      <x:c r="X53" s="70">
        <x:v>5</x:v>
      </x:c>
      <x:c r="Y53" s="70"/>
      <x:c r="Z53" s="70"/>
      <x:c r="AA53" s="70">
        <x:v>1</x:v>
      </x:c>
      <x:c r="AB53" s="70"/>
      <x:c r="AC53" s="70">
        <x:v>1</x:v>
      </x:c>
      <x:c r="AD53" s="70">
        <x:v>1</x:v>
      </x:c>
      <x:c r="AE53" s="70"/>
      <x:c r="AF53" s="70"/>
      <x:c r="AG53" s="70">
        <x:v>1</x:v>
      </x:c>
      <x:c r="AH53" s="70"/>
      <x:c r="AI53" s="70"/>
      <x:c r="AJ53" s="70">
        <x:v>1</x:v>
      </x:c>
      <x:c r="AK53" s="70">
        <x:v>2</x:v>
      </x:c>
      <x:c r="AL53" s="522" t="s">
        <x:v>361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/>
      <x:c r="BF53" s="70"/>
      <x:c r="BG53" s="70">
        <x:v>4</x:v>
      </x:c>
      <x:c r="BH53" s="70">
        <x:v>4</x:v>
      </x:c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522" t="s">
        <x:v>361</x:v>
      </x:c>
      <x:c r="BW53" s="70"/>
      <x:c r="BX53" s="70"/>
      <x:c r="BY53" s="73"/>
      <x:c r="BZ53" s="70"/>
      <x:c r="CA53" s="73"/>
      <x:c r="CB53" s="70"/>
      <x:c r="CC53" s="73"/>
      <x:c r="CD53" s="70"/>
      <x:c r="CE53" s="70">
        <x:v>1</x:v>
      </x:c>
      <x:c r="CF53" s="73">
        <x:v>24</x:v>
      </x:c>
      <x:c r="CG53" s="70"/>
      <x:c r="CH53" s="70"/>
      <x:c r="CI53" s="70"/>
      <x:c r="CJ53" s="70">
        <x:v>1</x:v>
      </x:c>
      <x:c r="CK53" s="70"/>
      <x:c r="CL53" s="70"/>
      <x:c r="CM53" s="70"/>
      <x:c r="CN53" s="70"/>
      <x:c r="CO53" s="70"/>
      <x:c r="CP53" s="73"/>
      <x:c r="CQ53" s="70">
        <x:v>1</x:v>
      </x:c>
      <x:c r="CR53" s="73">
        <x:v>123</x:v>
      </x:c>
      <x:c r="CS53" s="70">
        <x:v>4</x:v>
      </x:c>
      <x:c r="CT53" s="70"/>
      <x:c r="CU53" s="70"/>
      <x:c r="CV53" s="70"/>
      <x:c r="CW53" s="70"/>
      <x:c r="CX53" s="70"/>
      <x:c r="CY53" s="522" t="s">
        <x:v>361</x:v>
      </x:c>
      <x:c r="CZ53" s="70"/>
      <x:c r="DA53" s="73"/>
      <x:c r="DB53" s="70"/>
      <x:c r="DC53" s="73"/>
      <x:c r="DD53" s="70"/>
      <x:c r="DE53" s="73"/>
      <x:c r="DF53" s="70"/>
      <x:c r="DG53" s="104"/>
    </x:row>
    <x:row r="54" spans="1:111" ht="30" customHeight="1">
      <x:c r="A54" s="522" t="s">
        <x:v>1295</x:v>
      </x:c>
      <x:c r="B54" s="114"/>
      <x:c r="C54" s="73"/>
      <x:c r="D54" s="70"/>
      <x:c r="E54" s="73"/>
      <x:c r="F54" s="70"/>
      <x:c r="G54" s="73"/>
      <x:c r="H54" s="70"/>
      <x:c r="I54" s="73"/>
      <x:c r="J54" s="70">
        <x:v>1</x:v>
      </x:c>
      <x:c r="K54" s="70"/>
      <x:c r="L54" s="73"/>
      <x:c r="M54" s="70"/>
      <x:c r="N54" s="70"/>
      <x:c r="O54" s="70"/>
      <x:c r="P54" s="70"/>
      <x:c r="Q54" s="70"/>
      <x:c r="R54" s="73"/>
      <x:c r="S54" s="70"/>
      <x:c r="T54" s="73"/>
      <x:c r="U54" s="70"/>
      <x:c r="V54" s="73"/>
      <x:c r="W54" s="70"/>
      <x:c r="X54" s="70">
        <x:v>5</x:v>
      </x:c>
      <x:c r="Y54" s="70"/>
      <x:c r="Z54" s="70"/>
      <x:c r="AA54" s="70">
        <x:v>1</x:v>
      </x:c>
      <x:c r="AB54" s="70"/>
      <x:c r="AC54" s="70">
        <x:v>1</x:v>
      </x:c>
      <x:c r="AD54" s="70">
        <x:v>1</x:v>
      </x:c>
      <x:c r="AE54" s="70"/>
      <x:c r="AF54" s="70"/>
      <x:c r="AG54" s="70">
        <x:v>1</x:v>
      </x:c>
      <x:c r="AH54" s="70"/>
      <x:c r="AI54" s="70"/>
      <x:c r="AJ54" s="70">
        <x:v>1</x:v>
      </x:c>
      <x:c r="AK54" s="70">
        <x:v>1</x:v>
      </x:c>
      <x:c r="AL54" s="522" t="s">
        <x:v>1295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/>
      <x:c r="BF54" s="70"/>
      <x:c r="BG54" s="70">
        <x:v>4</x:v>
      </x:c>
      <x:c r="BH54" s="70">
        <x:v>4</x:v>
      </x:c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522" t="s">
        <x:v>1295</x:v>
      </x:c>
      <x:c r="BW54" s="70"/>
      <x:c r="BX54" s="70"/>
      <x:c r="BY54" s="73"/>
      <x:c r="BZ54" s="70"/>
      <x:c r="CA54" s="73"/>
      <x:c r="CB54" s="70"/>
      <x:c r="CC54" s="73"/>
      <x:c r="CD54" s="70"/>
      <x:c r="CE54" s="70">
        <x:v>1</x:v>
      </x:c>
      <x:c r="CF54" s="73">
        <x:v>24</x:v>
      </x:c>
      <x:c r="CG54" s="70"/>
      <x:c r="CH54" s="70"/>
      <x:c r="CI54" s="70"/>
      <x:c r="CJ54" s="70">
        <x:v>1</x:v>
      </x:c>
      <x:c r="CK54" s="70"/>
      <x:c r="CL54" s="70"/>
      <x:c r="CM54" s="70"/>
      <x:c r="CN54" s="70"/>
      <x:c r="CO54" s="70"/>
      <x:c r="CP54" s="73"/>
      <x:c r="CQ54" s="70">
        <x:v>1</x:v>
      </x:c>
      <x:c r="CR54" s="73">
        <x:v>82</x:v>
      </x:c>
      <x:c r="CS54" s="70">
        <x:v>9</x:v>
      </x:c>
      <x:c r="CT54" s="70"/>
      <x:c r="CU54" s="70"/>
      <x:c r="CV54" s="70"/>
      <x:c r="CW54" s="70"/>
      <x:c r="CX54" s="70"/>
      <x:c r="CY54" s="522" t="s">
        <x:v>1295</x:v>
      </x:c>
      <x:c r="CZ54" s="70"/>
      <x:c r="DA54" s="73"/>
      <x:c r="DB54" s="70"/>
      <x:c r="DC54" s="73"/>
      <x:c r="DD54" s="70"/>
      <x:c r="DE54" s="73"/>
      <x:c r="DF54" s="70"/>
      <x:c r="DG54" s="104"/>
    </x:row>
    <x:row r="55" spans="1:111" ht="30" customHeight="1">
      <x:c r="A55" s="522" t="s">
        <x:v>327</x:v>
      </x:c>
      <x:c r="B55" s="114"/>
      <x:c r="C55" s="73"/>
      <x:c r="D55" s="70"/>
      <x:c r="E55" s="73"/>
      <x:c r="F55" s="70"/>
      <x:c r="G55" s="73"/>
      <x:c r="H55" s="70"/>
      <x:c r="I55" s="73"/>
      <x:c r="J55" s="70"/>
      <x:c r="K55" s="70"/>
      <x:c r="L55" s="73"/>
      <x:c r="M55" s="70"/>
      <x:c r="N55" s="70"/>
      <x:c r="O55" s="70"/>
      <x:c r="P55" s="70"/>
      <x:c r="Q55" s="70"/>
      <x:c r="R55" s="73"/>
      <x:c r="S55" s="70"/>
      <x:c r="T55" s="73"/>
      <x:c r="U55" s="70"/>
      <x:c r="V55" s="73"/>
      <x:c r="W55" s="70"/>
      <x:c r="X55" s="70">
        <x:v>2</x:v>
      </x:c>
      <x:c r="Y55" s="70"/>
      <x:c r="Z55" s="70"/>
      <x:c r="AA55" s="70">
        <x:v>1</x:v>
      </x:c>
      <x:c r="AB55" s="70"/>
      <x:c r="AC55" s="70">
        <x:v>1</x:v>
      </x:c>
      <x:c r="AD55" s="70">
        <x:v>2</x:v>
      </x:c>
      <x:c r="AE55" s="70"/>
      <x:c r="AF55" s="70"/>
      <x:c r="AG55" s="70">
        <x:v>1</x:v>
      </x:c>
      <x:c r="AH55" s="70"/>
      <x:c r="AI55" s="70"/>
      <x:c r="AJ55" s="70">
        <x:v>3</x:v>
      </x:c>
      <x:c r="AK55" s="70">
        <x:v>3</x:v>
      </x:c>
      <x:c r="AL55" s="522" t="s">
        <x:v>327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/>
      <x:c r="BF55" s="70"/>
      <x:c r="BG55" s="70" t="s">
        <x:v>2345</x:v>
      </x:c>
      <x:c r="BH55" s="70" t="s">
        <x:v>2345</x:v>
      </x:c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522" t="s">
        <x:v>327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>
        <x:v>1</x:v>
      </x:c>
      <x:c r="CK55" s="70"/>
      <x:c r="CL55" s="70"/>
      <x:c r="CM55" s="70"/>
      <x:c r="CN55" s="70"/>
      <x:c r="CO55" s="70"/>
      <x:c r="CP55" s="73"/>
      <x:c r="CQ55" s="70">
        <x:v>1</x:v>
      </x:c>
      <x:c r="CR55" s="73">
        <x:v>63</x:v>
      </x:c>
      <x:c r="CS55" s="70">
        <x:v>6</x:v>
      </x:c>
      <x:c r="CT55" s="70"/>
      <x:c r="CU55" s="70"/>
      <x:c r="CV55" s="70"/>
      <x:c r="CW55" s="70"/>
      <x:c r="CX55" s="70"/>
      <x:c r="CY55" s="522" t="s">
        <x:v>327</x:v>
      </x:c>
      <x:c r="CZ55" s="70"/>
      <x:c r="DA55" s="73"/>
      <x:c r="DB55" s="70"/>
      <x:c r="DC55" s="73"/>
      <x:c r="DD55" s="70"/>
      <x:c r="DE55" s="73"/>
      <x:c r="DF55" s="70"/>
      <x:c r="DG55" s="104"/>
    </x:row>
    <x:row r="56" spans="1:111" ht="30" customHeight="1">
      <x:c r="A56" s="522" t="s">
        <x:v>975</x:v>
      </x:c>
      <x:c r="B56" s="114"/>
      <x:c r="C56" s="73"/>
      <x:c r="D56" s="70"/>
      <x:c r="E56" s="73"/>
      <x:c r="F56" s="70"/>
      <x:c r="G56" s="73"/>
      <x:c r="H56" s="70"/>
      <x:c r="I56" s="73"/>
      <x:c r="J56" s="70"/>
      <x:c r="K56" s="70"/>
      <x:c r="L56" s="73"/>
      <x:c r="M56" s="70"/>
      <x:c r="N56" s="70"/>
      <x:c r="O56" s="70"/>
      <x:c r="P56" s="70"/>
      <x:c r="Q56" s="70"/>
      <x:c r="R56" s="73"/>
      <x:c r="S56" s="70">
        <x:v>1</x:v>
      </x:c>
      <x:c r="T56" s="73"/>
      <x:c r="U56" s="70"/>
      <x:c r="V56" s="73"/>
      <x:c r="W56" s="70"/>
      <x:c r="X56" s="70">
        <x:v>3</x:v>
      </x:c>
      <x:c r="Y56" s="70"/>
      <x:c r="Z56" s="70"/>
      <x:c r="AA56" s="70">
        <x:v>1</x:v>
      </x:c>
      <x:c r="AB56" s="70"/>
      <x:c r="AC56" s="70"/>
      <x:c r="AD56" s="70"/>
      <x:c r="AE56" s="70"/>
      <x:c r="AF56" s="70"/>
      <x:c r="AG56" s="70">
        <x:v>1</x:v>
      </x:c>
      <x:c r="AH56" s="70"/>
      <x:c r="AI56" s="70"/>
      <x:c r="AJ56" s="70">
        <x:v>1</x:v>
      </x:c>
      <x:c r="AK56" s="70">
        <x:v>1</x:v>
      </x:c>
      <x:c r="AL56" s="522" t="s">
        <x:v>975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/>
      <x:c r="BF56" s="70"/>
      <x:c r="BG56" s="70">
        <x:v>2</x:v>
      </x:c>
      <x:c r="BH56" s="70">
        <x:v>2</x:v>
      </x:c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522" t="s">
        <x:v>975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70"/>
      <x:c r="CI56" s="70"/>
      <x:c r="CJ56" s="70"/>
      <x:c r="CK56" s="70"/>
      <x:c r="CL56" s="70"/>
      <x:c r="CM56" s="70"/>
      <x:c r="CN56" s="70"/>
      <x:c r="CO56" s="70"/>
      <x:c r="CP56" s="73"/>
      <x:c r="CQ56" s="70">
        <x:v>1</x:v>
      </x:c>
      <x:c r="CR56" s="73">
        <x:v>84</x:v>
      </x:c>
      <x:c r="CS56" s="70">
        <x:v>4</x:v>
      </x:c>
      <x:c r="CT56" s="70"/>
      <x:c r="CU56" s="70"/>
      <x:c r="CV56" s="70"/>
      <x:c r="CW56" s="70"/>
      <x:c r="CX56" s="70"/>
      <x:c r="CY56" s="522" t="s">
        <x:v>975</x:v>
      </x:c>
      <x:c r="CZ56" s="70"/>
      <x:c r="DA56" s="73"/>
      <x:c r="DB56" s="70"/>
      <x:c r="DC56" s="73"/>
      <x:c r="DD56" s="70"/>
      <x:c r="DE56" s="73"/>
      <x:c r="DF56" s="70"/>
      <x:c r="DG56" s="104"/>
    </x:row>
    <x:row r="57" spans="1:111" ht="30" customHeight="1">
      <x:c r="A57" s="522" t="s">
        <x:v>1110</x:v>
      </x:c>
      <x:c r="B57" s="114"/>
      <x:c r="C57" s="73"/>
      <x:c r="D57" s="70"/>
      <x:c r="E57" s="73"/>
      <x:c r="F57" s="70"/>
      <x:c r="G57" s="73"/>
      <x:c r="H57" s="70"/>
      <x:c r="I57" s="73"/>
      <x:c r="J57" s="70"/>
      <x:c r="K57" s="70"/>
      <x:c r="L57" s="73"/>
      <x:c r="M57" s="70"/>
      <x:c r="N57" s="70"/>
      <x:c r="O57" s="70"/>
      <x:c r="P57" s="70"/>
      <x:c r="Q57" s="70"/>
      <x:c r="R57" s="73"/>
      <x:c r="S57" s="70"/>
      <x:c r="T57" s="73"/>
      <x:c r="U57" s="70"/>
      <x:c r="V57" s="73"/>
      <x:c r="W57" s="70"/>
      <x:c r="X57" s="70">
        <x:v>7</x:v>
      </x:c>
      <x:c r="Y57" s="70"/>
      <x:c r="Z57" s="70"/>
      <x:c r="AA57" s="70">
        <x:v>1</x:v>
      </x:c>
      <x:c r="AB57" s="70"/>
      <x:c r="AC57" s="70">
        <x:v>1</x:v>
      </x:c>
      <x:c r="AD57" s="70"/>
      <x:c r="AE57" s="70"/>
      <x:c r="AF57" s="70"/>
      <x:c r="AG57" s="70">
        <x:v>2</x:v>
      </x:c>
      <x:c r="AH57" s="70"/>
      <x:c r="AI57" s="70"/>
      <x:c r="AJ57" s="70"/>
      <x:c r="AK57" s="70"/>
      <x:c r="AL57" s="522" t="s">
        <x:v>1110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70"/>
      <x:c r="BE57" s="70"/>
      <x:c r="BF57" s="70"/>
      <x:c r="BG57" s="70" t="s">
        <x:v>2345</x:v>
      </x:c>
      <x:c r="BH57" s="70" t="s">
        <x:v>2345</x:v>
      </x:c>
      <x:c r="BI57" s="70"/>
      <x:c r="BJ57" s="73"/>
      <x:c r="BK57" s="70"/>
      <x:c r="BL57" s="73"/>
      <x:c r="BM57" s="70"/>
      <x:c r="BN57" s="73"/>
      <x:c r="BO57" s="70"/>
      <x:c r="BP57" s="73"/>
      <x:c r="BQ57" s="70"/>
      <x:c r="BR57" s="70"/>
      <x:c r="BS57" s="70"/>
      <x:c r="BT57" s="70"/>
      <x:c r="BU57" s="70"/>
      <x:c r="BV57" s="522" t="s">
        <x:v>1110</x:v>
      </x:c>
      <x:c r="BW57" s="70"/>
      <x:c r="BX57" s="70"/>
      <x:c r="BY57" s="73"/>
      <x:c r="BZ57" s="70"/>
      <x:c r="CA57" s="73"/>
      <x:c r="CB57" s="70"/>
      <x:c r="CC57" s="73"/>
      <x:c r="CD57" s="70"/>
      <x:c r="CE57" s="70"/>
      <x:c r="CF57" s="73"/>
      <x:c r="CG57" s="70"/>
      <x:c r="CH57" s="70"/>
      <x:c r="CI57" s="70"/>
      <x:c r="CJ57" s="70">
        <x:v>1</x:v>
      </x:c>
      <x:c r="CK57" s="70"/>
      <x:c r="CL57" s="70"/>
      <x:c r="CM57" s="70"/>
      <x:c r="CN57" s="70"/>
      <x:c r="CO57" s="70"/>
      <x:c r="CP57" s="73"/>
      <x:c r="CQ57" s="70">
        <x:v>1</x:v>
      </x:c>
      <x:c r="CR57" s="73">
        <x:v>80</x:v>
      </x:c>
      <x:c r="CS57" s="70">
        <x:v>5</x:v>
      </x:c>
      <x:c r="CT57" s="70"/>
      <x:c r="CU57" s="70"/>
      <x:c r="CV57" s="70"/>
      <x:c r="CW57" s="70"/>
      <x:c r="CX57" s="70"/>
      <x:c r="CY57" s="522" t="s">
        <x:v>1110</x:v>
      </x:c>
      <x:c r="CZ57" s="70"/>
      <x:c r="DA57" s="73"/>
      <x:c r="DB57" s="70"/>
      <x:c r="DC57" s="73"/>
      <x:c r="DD57" s="70"/>
      <x:c r="DE57" s="73"/>
      <x:c r="DF57" s="70"/>
      <x:c r="DG57" s="104"/>
    </x:row>
    <x:row r="58" spans="1:111" ht="30" customHeight="1">
      <x:c r="A58" s="522" t="s">
        <x:v>1431</x:v>
      </x:c>
      <x:c r="B58" s="114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>
        <x:v>1</x:v>
      </x:c>
      <x:c r="T58" s="73"/>
      <x:c r="U58" s="70"/>
      <x:c r="V58" s="73"/>
      <x:c r="W58" s="70"/>
      <x:c r="X58" s="70">
        <x:v>7</x:v>
      </x:c>
      <x:c r="Y58" s="70"/>
      <x:c r="Z58" s="70"/>
      <x:c r="AA58" s="70">
        <x:v>1</x:v>
      </x:c>
      <x:c r="AB58" s="70"/>
      <x:c r="AC58" s="70">
        <x:v>1</x:v>
      </x:c>
      <x:c r="AD58" s="70">
        <x:v>1</x:v>
      </x:c>
      <x:c r="AE58" s="70"/>
      <x:c r="AF58" s="70"/>
      <x:c r="AG58" s="70">
        <x:v>1</x:v>
      </x:c>
      <x:c r="AH58" s="70"/>
      <x:c r="AI58" s="70"/>
      <x:c r="AJ58" s="70">
        <x:v>3</x:v>
      </x:c>
      <x:c r="AK58" s="70">
        <x:v>3</x:v>
      </x:c>
      <x:c r="AL58" s="522" t="s">
        <x:v>1431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/>
      <x:c r="BF58" s="70"/>
      <x:c r="BG58" s="70">
        <x:v>3</x:v>
      </x:c>
      <x:c r="BH58" s="70">
        <x:v>3</x:v>
      </x:c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522" t="s">
        <x:v>1431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70"/>
      <x:c r="CK58" s="70"/>
      <x:c r="CL58" s="70"/>
      <x:c r="CM58" s="70"/>
      <x:c r="CN58" s="70"/>
      <x:c r="CO58" s="70"/>
      <x:c r="CP58" s="73"/>
      <x:c r="CQ58" s="70">
        <x:v>1</x:v>
      </x:c>
      <x:c r="CR58" s="73">
        <x:v>81</x:v>
      </x:c>
      <x:c r="CS58" s="70">
        <x:v>6</x:v>
      </x:c>
      <x:c r="CT58" s="70"/>
      <x:c r="CU58" s="70"/>
      <x:c r="CV58" s="70"/>
      <x:c r="CW58" s="70"/>
      <x:c r="CX58" s="70"/>
      <x:c r="CY58" s="522" t="s">
        <x:v>1431</x:v>
      </x:c>
      <x:c r="CZ58" s="70"/>
      <x:c r="DA58" s="73"/>
      <x:c r="DB58" s="70"/>
      <x:c r="DC58" s="73"/>
      <x:c r="DD58" s="70"/>
      <x:c r="DE58" s="73"/>
      <x:c r="DF58" s="70"/>
      <x:c r="DG58" s="104"/>
    </x:row>
    <x:row r="59" spans="1:111" ht="30" customHeight="1">
      <x:c r="A59" s="522" t="s">
        <x:v>1708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>
        <x:v>1</x:v>
      </x:c>
      <x:c r="T59" s="73"/>
      <x:c r="U59" s="70">
        <x:v>1</x:v>
      </x:c>
      <x:c r="V59" s="73">
        <x:v>50</x:v>
      </x:c>
      <x:c r="W59" s="70"/>
      <x:c r="X59" s="70">
        <x:v>3</x:v>
      </x:c>
      <x:c r="Y59" s="70"/>
      <x:c r="Z59" s="70"/>
      <x:c r="AA59" s="70"/>
      <x:c r="AB59" s="70"/>
      <x:c r="AC59" s="70">
        <x:v>1</x:v>
      </x:c>
      <x:c r="AD59" s="70"/>
      <x:c r="AE59" s="70"/>
      <x:c r="AF59" s="70"/>
      <x:c r="AG59" s="70">
        <x:v>1</x:v>
      </x:c>
      <x:c r="AH59" s="70"/>
      <x:c r="AI59" s="70"/>
      <x:c r="AJ59" s="70">
        <x:v>3</x:v>
      </x:c>
      <x:c r="AK59" s="70">
        <x:v>3</x:v>
      </x:c>
      <x:c r="AL59" s="522" t="s">
        <x:v>1708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/>
      <x:c r="BF59" s="70"/>
      <x:c r="BG59" s="70">
        <x:v>4</x:v>
      </x:c>
      <x:c r="BH59" s="70">
        <x:v>4</x:v>
      </x:c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522" t="s">
        <x:v>1708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>
        <x:v>1</x:v>
      </x:c>
      <x:c r="CK59" s="70"/>
      <x:c r="CL59" s="70"/>
      <x:c r="CM59" s="70"/>
      <x:c r="CN59" s="70"/>
      <x:c r="CO59" s="70"/>
      <x:c r="CP59" s="73"/>
      <x:c r="CQ59" s="70">
        <x:v>1</x:v>
      </x:c>
      <x:c r="CR59" s="73">
        <x:v>40</x:v>
      </x:c>
      <x:c r="CS59" s="70">
        <x:v>4</x:v>
      </x:c>
      <x:c r="CT59" s="70"/>
      <x:c r="CU59" s="70"/>
      <x:c r="CV59" s="70"/>
      <x:c r="CW59" s="70"/>
      <x:c r="CX59" s="70"/>
      <x:c r="CY59" s="522" t="s">
        <x:v>1708</x:v>
      </x:c>
      <x:c r="CZ59" s="70"/>
      <x:c r="DA59" s="73"/>
      <x:c r="DB59" s="70"/>
      <x:c r="DC59" s="73"/>
      <x:c r="DD59" s="70"/>
      <x:c r="DE59" s="73"/>
      <x:c r="DF59" s="70"/>
      <x:c r="DG59" s="104"/>
    </x:row>
    <x:row r="60" spans="1:111" ht="30" customHeight="1">
      <x:c r="A60" s="522" t="s">
        <x:v>48</x:v>
      </x:c>
      <x:c r="B60" s="114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>
        <x:v>4</x:v>
      </x:c>
      <x:c r="Y60" s="70"/>
      <x:c r="Z60" s="70"/>
      <x:c r="AA60" s="70"/>
      <x:c r="AB60" s="70"/>
      <x:c r="AC60" s="70"/>
      <x:c r="AD60" s="70"/>
      <x:c r="AE60" s="70"/>
      <x:c r="AF60" s="70"/>
      <x:c r="AG60" s="70">
        <x:v>1</x:v>
      </x:c>
      <x:c r="AH60" s="70"/>
      <x:c r="AI60" s="70"/>
      <x:c r="AJ60" s="70"/>
      <x:c r="AK60" s="70"/>
      <x:c r="AL60" s="522" t="s">
        <x:v>48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/>
      <x:c r="BF60" s="70"/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522" t="s">
        <x:v>48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/>
      <x:c r="CK60" s="70"/>
      <x:c r="CL60" s="70"/>
      <x:c r="CM60" s="70"/>
      <x:c r="CN60" s="70"/>
      <x:c r="CO60" s="70"/>
      <x:c r="CP60" s="73"/>
      <x:c r="CQ60" s="70">
        <x:v>1</x:v>
      </x:c>
      <x:c r="CR60" s="73">
        <x:v>58</x:v>
      </x:c>
      <x:c r="CS60" s="70">
        <x:v>4</x:v>
      </x:c>
      <x:c r="CT60" s="70"/>
      <x:c r="CU60" s="70"/>
      <x:c r="CV60" s="70"/>
      <x:c r="CW60" s="70"/>
      <x:c r="CX60" s="70"/>
      <x:c r="CY60" s="522" t="s">
        <x:v>48</x:v>
      </x:c>
      <x:c r="CZ60" s="70"/>
      <x:c r="DA60" s="73"/>
      <x:c r="DB60" s="70"/>
      <x:c r="DC60" s="73"/>
      <x:c r="DD60" s="70"/>
      <x:c r="DE60" s="73"/>
      <x:c r="DF60" s="70"/>
      <x:c r="DG60" s="104"/>
    </x:row>
    <x:row r="61" spans="1:111" ht="30" customHeight="1">
      <x:c r="A61" s="522" t="s">
        <x:v>1745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>
        <x:v>1</x:v>
      </x:c>
      <x:c r="T61" s="73"/>
      <x:c r="U61" s="70"/>
      <x:c r="V61" s="73"/>
      <x:c r="W61" s="70"/>
      <x:c r="X61" s="70">
        <x:v>16</x:v>
      </x:c>
      <x:c r="Y61" s="70"/>
      <x:c r="Z61" s="70"/>
      <x:c r="AA61" s="70">
        <x:v>2</x:v>
      </x:c>
      <x:c r="AB61" s="70"/>
      <x:c r="AC61" s="70"/>
      <x:c r="AD61" s="70"/>
      <x:c r="AE61" s="70"/>
      <x:c r="AF61" s="70"/>
      <x:c r="AG61" s="70">
        <x:v>1</x:v>
      </x:c>
      <x:c r="AH61" s="70"/>
      <x:c r="AI61" s="70"/>
      <x:c r="AJ61" s="70">
        <x:v>1</x:v>
      </x:c>
      <x:c r="AK61" s="70">
        <x:v>2</x:v>
      </x:c>
      <x:c r="AL61" s="522" t="s">
        <x:v>1745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/>
      <x:c r="BF61" s="70"/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522" t="s">
        <x:v>1745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70"/>
      <x:c r="CO61" s="70"/>
      <x:c r="CP61" s="73"/>
      <x:c r="CQ61" s="70">
        <x:v>1</x:v>
      </x:c>
      <x:c r="CR61" s="73">
        <x:v>139</x:v>
      </x:c>
      <x:c r="CS61" s="70">
        <x:v>4</x:v>
      </x:c>
      <x:c r="CT61" s="70"/>
      <x:c r="CU61" s="70"/>
      <x:c r="CV61" s="70"/>
      <x:c r="CW61" s="70"/>
      <x:c r="CX61" s="70"/>
      <x:c r="CY61" s="522" t="s">
        <x:v>1745</x:v>
      </x:c>
      <x:c r="CZ61" s="70"/>
      <x:c r="DA61" s="73"/>
      <x:c r="DB61" s="70"/>
      <x:c r="DC61" s="73"/>
      <x:c r="DD61" s="70"/>
      <x:c r="DE61" s="73"/>
      <x:c r="DF61" s="70"/>
      <x:c r="DG61" s="104"/>
    </x:row>
    <x:row r="62" spans="1:111" ht="30" customHeight="1">
      <x:c r="A62" s="522" t="s">
        <x:v>355</x:v>
      </x:c>
      <x:c r="B62" s="114"/>
      <x:c r="C62" s="73"/>
      <x:c r="D62" s="70"/>
      <x:c r="E62" s="73"/>
      <x:c r="F62" s="70"/>
      <x:c r="G62" s="73"/>
      <x:c r="H62" s="70"/>
      <x:c r="I62" s="73"/>
      <x:c r="J62" s="70">
        <x:v>2</x:v>
      </x:c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>
        <x:v>22</x:v>
      </x:c>
      <x:c r="Y62" s="70"/>
      <x:c r="Z62" s="70"/>
      <x:c r="AA62" s="70">
        <x:v>1</x:v>
      </x:c>
      <x:c r="AB62" s="70"/>
      <x:c r="AC62" s="70"/>
      <x:c r="AD62" s="70"/>
      <x:c r="AE62" s="70"/>
      <x:c r="AF62" s="70"/>
      <x:c r="AG62" s="70">
        <x:v>1</x:v>
      </x:c>
      <x:c r="AH62" s="70"/>
      <x:c r="AI62" s="70"/>
      <x:c r="AJ62" s="70">
        <x:v>2</x:v>
      </x:c>
      <x:c r="AK62" s="70">
        <x:v>3</x:v>
      </x:c>
      <x:c r="AL62" s="522" t="s">
        <x:v>355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/>
      <x:c r="BF62" s="70"/>
      <x:c r="BG62" s="70">
        <x:v>6</x:v>
      </x:c>
      <x:c r="BH62" s="70">
        <x:v>7</x:v>
      </x:c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522" t="s">
        <x:v>355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/>
      <x:c r="CK62" s="70"/>
      <x:c r="CL62" s="70"/>
      <x:c r="CM62" s="70"/>
      <x:c r="CN62" s="70"/>
      <x:c r="CO62" s="70"/>
      <x:c r="CP62" s="73"/>
      <x:c r="CQ62" s="70">
        <x:v>1</x:v>
      </x:c>
      <x:c r="CR62" s="73">
        <x:v>157</x:v>
      </x:c>
      <x:c r="CS62" s="70">
        <x:v>6</x:v>
      </x:c>
      <x:c r="CT62" s="70"/>
      <x:c r="CU62" s="70"/>
      <x:c r="CV62" s="70"/>
      <x:c r="CW62" s="70"/>
      <x:c r="CX62" s="70"/>
      <x:c r="CY62" s="522" t="s">
        <x:v>355</x:v>
      </x:c>
      <x:c r="CZ62" s="70"/>
      <x:c r="DA62" s="73"/>
      <x:c r="DB62" s="70"/>
      <x:c r="DC62" s="73"/>
      <x:c r="DD62" s="70"/>
      <x:c r="DE62" s="73"/>
      <x:c r="DF62" s="70"/>
      <x:c r="DG62" s="104"/>
    </x:row>
    <x:row r="63" spans="1:111" ht="30" customHeight="1">
      <x:c r="A63" s="522" t="s">
        <x:v>1874</x:v>
      </x:c>
      <x:c r="B63" s="114"/>
      <x:c r="C63" s="73"/>
      <x:c r="D63" s="70"/>
      <x:c r="E63" s="73"/>
      <x:c r="F63" s="70"/>
      <x:c r="G63" s="73"/>
      <x:c r="H63" s="70"/>
      <x:c r="I63" s="73"/>
      <x:c r="J63" s="70">
        <x:v>2</x:v>
      </x:c>
      <x:c r="K63" s="70"/>
      <x:c r="L63" s="73"/>
      <x:c r="M63" s="70"/>
      <x:c r="N63" s="70"/>
      <x:c r="O63" s="70"/>
      <x:c r="P63" s="70"/>
      <x:c r="Q63" s="70"/>
      <x:c r="R63" s="73"/>
      <x:c r="S63" s="70"/>
      <x:c r="T63" s="73"/>
      <x:c r="U63" s="70"/>
      <x:c r="V63" s="73"/>
      <x:c r="W63" s="70"/>
      <x:c r="X63" s="70">
        <x:v>22</x:v>
      </x:c>
      <x:c r="Y63" s="70"/>
      <x:c r="Z63" s="70"/>
      <x:c r="AA63" s="70">
        <x:v>1</x:v>
      </x:c>
      <x:c r="AB63" s="70"/>
      <x:c r="AC63" s="70"/>
      <x:c r="AD63" s="70">
        <x:v>1</x:v>
      </x:c>
      <x:c r="AE63" s="70"/>
      <x:c r="AF63" s="70"/>
      <x:c r="AG63" s="70">
        <x:v>1</x:v>
      </x:c>
      <x:c r="AH63" s="70"/>
      <x:c r="AI63" s="70"/>
      <x:c r="AJ63" s="70">
        <x:v>2</x:v>
      </x:c>
      <x:c r="AK63" s="70">
        <x:v>3</x:v>
      </x:c>
      <x:c r="AL63" s="522" t="s">
        <x:v>1874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70"/>
      <x:c r="BE63" s="70"/>
      <x:c r="BF63" s="70"/>
      <x:c r="BG63" s="70">
        <x:v>4</x:v>
      </x:c>
      <x:c r="BH63" s="70">
        <x:v>4</x:v>
      </x:c>
      <x:c r="BI63" s="70"/>
      <x:c r="BJ63" s="73"/>
      <x:c r="BK63" s="70"/>
      <x:c r="BL63" s="73"/>
      <x:c r="BM63" s="70"/>
      <x:c r="BN63" s="73"/>
      <x:c r="BO63" s="70"/>
      <x:c r="BP63" s="73"/>
      <x:c r="BQ63" s="70"/>
      <x:c r="BR63" s="70"/>
      <x:c r="BS63" s="70"/>
      <x:c r="BT63" s="70"/>
      <x:c r="BU63" s="70"/>
      <x:c r="BV63" s="522" t="s">
        <x:v>1874</x:v>
      </x:c>
      <x:c r="BW63" s="70"/>
      <x:c r="BX63" s="70"/>
      <x:c r="BY63" s="73"/>
      <x:c r="BZ63" s="70"/>
      <x:c r="CA63" s="73"/>
      <x:c r="CB63" s="70"/>
      <x:c r="CC63" s="73"/>
      <x:c r="CD63" s="70"/>
      <x:c r="CE63" s="70"/>
      <x:c r="CF63" s="73"/>
      <x:c r="CG63" s="70"/>
      <x:c r="CH63" s="70"/>
      <x:c r="CI63" s="70"/>
      <x:c r="CJ63" s="70"/>
      <x:c r="CK63" s="70"/>
      <x:c r="CL63" s="70"/>
      <x:c r="CM63" s="70"/>
      <x:c r="CN63" s="70"/>
      <x:c r="CO63" s="70"/>
      <x:c r="CP63" s="73"/>
      <x:c r="CQ63" s="70">
        <x:v>1</x:v>
      </x:c>
      <x:c r="CR63" s="73">
        <x:v>108</x:v>
      </x:c>
      <x:c r="CS63" s="70">
        <x:v>8</x:v>
      </x:c>
      <x:c r="CT63" s="70"/>
      <x:c r="CU63" s="70"/>
      <x:c r="CV63" s="70"/>
      <x:c r="CW63" s="70"/>
      <x:c r="CX63" s="70"/>
      <x:c r="CY63" s="522" t="s">
        <x:v>1874</x:v>
      </x:c>
      <x:c r="CZ63" s="70"/>
      <x:c r="DA63" s="73"/>
      <x:c r="DB63" s="70"/>
      <x:c r="DC63" s="73"/>
      <x:c r="DD63" s="70"/>
      <x:c r="DE63" s="73"/>
      <x:c r="DF63" s="70"/>
      <x:c r="DG63" s="104"/>
    </x:row>
    <x:row r="64" spans="1:111" ht="30" customHeight="1">
      <x:c r="A64" s="522" t="s">
        <x:v>1043</x:v>
      </x:c>
      <x:c r="B64" s="114"/>
      <x:c r="C64" s="73"/>
      <x:c r="D64" s="70"/>
      <x:c r="E64" s="73"/>
      <x:c r="F64" s="70"/>
      <x:c r="G64" s="73"/>
      <x:c r="H64" s="70"/>
      <x:c r="I64" s="73"/>
      <x:c r="J64" s="70">
        <x:v>2</x:v>
      </x:c>
      <x:c r="K64" s="70"/>
      <x:c r="L64" s="73"/>
      <x:c r="M64" s="70"/>
      <x:c r="N64" s="70"/>
      <x:c r="O64" s="70"/>
      <x:c r="P64" s="70"/>
      <x:c r="Q64" s="70"/>
      <x:c r="R64" s="73"/>
      <x:c r="S64" s="70"/>
      <x:c r="T64" s="73"/>
      <x:c r="U64" s="70"/>
      <x:c r="V64" s="73"/>
      <x:c r="W64" s="70"/>
      <x:c r="X64" s="70">
        <x:v>23</x:v>
      </x:c>
      <x:c r="Y64" s="70"/>
      <x:c r="Z64" s="70"/>
      <x:c r="AA64" s="70">
        <x:v>1</x:v>
      </x:c>
      <x:c r="AB64" s="70"/>
      <x:c r="AC64" s="70"/>
      <x:c r="AD64" s="70">
        <x:v>1</x:v>
      </x:c>
      <x:c r="AE64" s="70"/>
      <x:c r="AF64" s="70"/>
      <x:c r="AG64" s="70">
        <x:v>2</x:v>
      </x:c>
      <x:c r="AH64" s="70"/>
      <x:c r="AI64" s="70"/>
      <x:c r="AJ64" s="70">
        <x:v>2</x:v>
      </x:c>
      <x:c r="AK64" s="70">
        <x:v>4</x:v>
      </x:c>
      <x:c r="AL64" s="522" t="s">
        <x:v>1043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70"/>
      <x:c r="BE64" s="70"/>
      <x:c r="BF64" s="70"/>
      <x:c r="BG64" s="70">
        <x:v>2</x:v>
      </x:c>
      <x:c r="BH64" s="70">
        <x:v>2</x:v>
      </x:c>
      <x:c r="BI64" s="70"/>
      <x:c r="BJ64" s="73"/>
      <x:c r="BK64" s="70"/>
      <x:c r="BL64" s="73"/>
      <x:c r="BM64" s="70"/>
      <x:c r="BN64" s="73"/>
      <x:c r="BO64" s="70"/>
      <x:c r="BP64" s="73"/>
      <x:c r="BQ64" s="70"/>
      <x:c r="BR64" s="70"/>
      <x:c r="BS64" s="70"/>
      <x:c r="BT64" s="70"/>
      <x:c r="BU64" s="70"/>
      <x:c r="BV64" s="522" t="s">
        <x:v>1043</x:v>
      </x:c>
      <x:c r="BW64" s="70"/>
      <x:c r="BX64" s="70"/>
      <x:c r="BY64" s="73"/>
      <x:c r="BZ64" s="70"/>
      <x:c r="CA64" s="73"/>
      <x:c r="CB64" s="70"/>
      <x:c r="CC64" s="73"/>
      <x:c r="CD64" s="70"/>
      <x:c r="CE64" s="70"/>
      <x:c r="CF64" s="73"/>
      <x:c r="CG64" s="70"/>
      <x:c r="CH64" s="70"/>
      <x:c r="CI64" s="70"/>
      <x:c r="CJ64" s="70"/>
      <x:c r="CK64" s="70"/>
      <x:c r="CL64" s="70"/>
      <x:c r="CM64" s="70"/>
      <x:c r="CN64" s="70"/>
      <x:c r="CO64" s="70"/>
      <x:c r="CP64" s="73"/>
      <x:c r="CQ64" s="70">
        <x:v>1</x:v>
      </x:c>
      <x:c r="CR64" s="73">
        <x:v>121</x:v>
      </x:c>
      <x:c r="CS64" s="70">
        <x:v>10</x:v>
      </x:c>
      <x:c r="CT64" s="70"/>
      <x:c r="CU64" s="70"/>
      <x:c r="CV64" s="70"/>
      <x:c r="CW64" s="70"/>
      <x:c r="CX64" s="70"/>
      <x:c r="CY64" s="522" t="s">
        <x:v>1043</x:v>
      </x:c>
      <x:c r="CZ64" s="70"/>
      <x:c r="DA64" s="73"/>
      <x:c r="DB64" s="70"/>
      <x:c r="DC64" s="73"/>
      <x:c r="DD64" s="70"/>
      <x:c r="DE64" s="73"/>
      <x:c r="DF64" s="70"/>
      <x:c r="DG64" s="104"/>
    </x:row>
    <x:row r="65" spans="1:111" ht="30" customHeight="1">
      <x:c r="A65" s="522" t="s">
        <x:v>1513</x:v>
      </x:c>
      <x:c r="B65" s="114"/>
      <x:c r="C65" s="73"/>
      <x:c r="D65" s="70"/>
      <x:c r="E65" s="73"/>
      <x:c r="F65" s="70"/>
      <x:c r="G65" s="73"/>
      <x:c r="H65" s="70"/>
      <x:c r="I65" s="73"/>
      <x:c r="J65" s="70">
        <x:v>2</x:v>
      </x:c>
      <x:c r="K65" s="70"/>
      <x:c r="L65" s="73"/>
      <x:c r="M65" s="70"/>
      <x:c r="N65" s="70"/>
      <x:c r="O65" s="70"/>
      <x:c r="P65" s="70"/>
      <x:c r="Q65" s="70"/>
      <x:c r="R65" s="73"/>
      <x:c r="S65" s="70"/>
      <x:c r="T65" s="73"/>
      <x:c r="U65" s="70"/>
      <x:c r="V65" s="73"/>
      <x:c r="W65" s="70"/>
      <x:c r="X65" s="70">
        <x:v>11</x:v>
      </x:c>
      <x:c r="Y65" s="70"/>
      <x:c r="Z65" s="70"/>
      <x:c r="AA65" s="70">
        <x:v>1</x:v>
      </x:c>
      <x:c r="AB65" s="70"/>
      <x:c r="AC65" s="70"/>
      <x:c r="AD65" s="70"/>
      <x:c r="AE65" s="70"/>
      <x:c r="AF65" s="70"/>
      <x:c r="AG65" s="70">
        <x:v>1</x:v>
      </x:c>
      <x:c r="AH65" s="70"/>
      <x:c r="AI65" s="70"/>
      <x:c r="AJ65" s="70"/>
      <x:c r="AK65" s="70"/>
      <x:c r="AL65" s="522" t="s">
        <x:v>1513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/>
      <x:c r="BF65" s="70"/>
      <x:c r="BG65" s="70">
        <x:v>5</x:v>
      </x:c>
      <x:c r="BH65" s="70">
        <x:v>5</x:v>
      </x:c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522" t="s">
        <x:v>1513</x:v>
      </x:c>
      <x:c r="BW65" s="70"/>
      <x:c r="BX65" s="70"/>
      <x:c r="BY65" s="73"/>
      <x:c r="BZ65" s="70"/>
      <x:c r="CA65" s="73"/>
      <x:c r="CB65" s="70"/>
      <x:c r="CC65" s="73"/>
      <x:c r="CD65" s="70"/>
      <x:c r="CE65" s="70"/>
      <x:c r="CF65" s="73"/>
      <x:c r="CG65" s="70"/>
      <x:c r="CH65" s="70"/>
      <x:c r="CI65" s="70"/>
      <x:c r="CJ65" s="70"/>
      <x:c r="CK65" s="70"/>
      <x:c r="CL65" s="70"/>
      <x:c r="CM65" s="70"/>
      <x:c r="CN65" s="70"/>
      <x:c r="CO65" s="70"/>
      <x:c r="CP65" s="73"/>
      <x:c r="CQ65" s="70">
        <x:v>1</x:v>
      </x:c>
      <x:c r="CR65" s="73">
        <x:v>147</x:v>
      </x:c>
      <x:c r="CS65" s="70">
        <x:v>10</x:v>
      </x:c>
      <x:c r="CT65" s="70"/>
      <x:c r="CU65" s="70"/>
      <x:c r="CV65" s="70"/>
      <x:c r="CW65" s="70"/>
      <x:c r="CX65" s="70"/>
      <x:c r="CY65" s="522" t="s">
        <x:v>1513</x:v>
      </x:c>
      <x:c r="CZ65" s="70"/>
      <x:c r="DA65" s="73"/>
      <x:c r="DB65" s="70"/>
      <x:c r="DC65" s="73"/>
      <x:c r="DD65" s="70"/>
      <x:c r="DE65" s="73"/>
      <x:c r="DF65" s="70"/>
      <x:c r="DG65" s="104"/>
    </x:row>
    <x:row r="66" spans="1:111" ht="30" customHeight="1">
      <x:c r="A66" s="522" t="s">
        <x:v>1742</x:v>
      </x:c>
      <x:c r="B66" s="114"/>
      <x:c r="C66" s="73"/>
      <x:c r="D66" s="70"/>
      <x:c r="E66" s="73"/>
      <x:c r="F66" s="70"/>
      <x:c r="G66" s="73"/>
      <x:c r="H66" s="70"/>
      <x:c r="I66" s="73"/>
      <x:c r="J66" s="70">
        <x:v>1</x:v>
      </x:c>
      <x:c r="K66" s="70"/>
      <x:c r="L66" s="73"/>
      <x:c r="M66" s="70"/>
      <x:c r="N66" s="70"/>
      <x:c r="O66" s="70"/>
      <x:c r="P66" s="70"/>
      <x:c r="Q66" s="70"/>
      <x:c r="R66" s="73"/>
      <x:c r="S66" s="70"/>
      <x:c r="T66" s="73"/>
      <x:c r="U66" s="70"/>
      <x:c r="V66" s="73"/>
      <x:c r="W66" s="70"/>
      <x:c r="X66" s="70">
        <x:v>16</x:v>
      </x:c>
      <x:c r="Y66" s="70"/>
      <x:c r="Z66" s="70"/>
      <x:c r="AA66" s="70">
        <x:v>1</x:v>
      </x:c>
      <x:c r="AB66" s="70"/>
      <x:c r="AC66" s="70">
        <x:v>1</x:v>
      </x:c>
      <x:c r="AD66" s="70"/>
      <x:c r="AE66" s="70"/>
      <x:c r="AF66" s="70"/>
      <x:c r="AG66" s="70">
        <x:v>1</x:v>
      </x:c>
      <x:c r="AH66" s="70"/>
      <x:c r="AI66" s="70"/>
      <x:c r="AJ66" s="70">
        <x:v>4</x:v>
      </x:c>
      <x:c r="AK66" s="70">
        <x:v>5</x:v>
      </x:c>
      <x:c r="AL66" s="522" t="s">
        <x:v>1742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/>
      <x:c r="BF66" s="70"/>
      <x:c r="BG66" s="70">
        <x:v>6</x:v>
      </x:c>
      <x:c r="BH66" s="70">
        <x:v>6</x:v>
      </x:c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522" t="s">
        <x:v>1742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70"/>
      <x:c r="CI66" s="70"/>
      <x:c r="CJ66" s="70"/>
      <x:c r="CK66" s="70"/>
      <x:c r="CL66" s="70"/>
      <x:c r="CM66" s="70"/>
      <x:c r="CN66" s="70"/>
      <x:c r="CO66" s="70"/>
      <x:c r="CP66" s="73"/>
      <x:c r="CQ66" s="70">
        <x:v>1</x:v>
      </x:c>
      <x:c r="CR66" s="73">
        <x:v>146</x:v>
      </x:c>
      <x:c r="CS66" s="70">
        <x:v>6</x:v>
      </x:c>
      <x:c r="CT66" s="70"/>
      <x:c r="CU66" s="70"/>
      <x:c r="CV66" s="70"/>
      <x:c r="CW66" s="70"/>
      <x:c r="CX66" s="70"/>
      <x:c r="CY66" s="522" t="s">
        <x:v>1742</x:v>
      </x:c>
      <x:c r="CZ66" s="70"/>
      <x:c r="DA66" s="73"/>
      <x:c r="DB66" s="70"/>
      <x:c r="DC66" s="73"/>
      <x:c r="DD66" s="70"/>
      <x:c r="DE66" s="73"/>
      <x:c r="DF66" s="70"/>
      <x:c r="DG66" s="104"/>
    </x:row>
    <x:row r="67" spans="1:111" ht="30" customHeight="1">
      <x:c r="A67" s="522" t="s">
        <x:v>1566</x:v>
      </x:c>
      <x:c r="B67" s="114"/>
      <x:c r="C67" s="73"/>
      <x:c r="D67" s="70"/>
      <x:c r="E67" s="73"/>
      <x:c r="F67" s="70"/>
      <x:c r="G67" s="73"/>
      <x:c r="H67" s="70"/>
      <x:c r="I67" s="73"/>
      <x:c r="J67" s="70"/>
      <x:c r="K67" s="70"/>
      <x:c r="L67" s="73"/>
      <x:c r="M67" s="70"/>
      <x:c r="N67" s="70"/>
      <x:c r="O67" s="70"/>
      <x:c r="P67" s="70"/>
      <x:c r="Q67" s="70"/>
      <x:c r="R67" s="73"/>
      <x:c r="S67" s="70">
        <x:v>1</x:v>
      </x:c>
      <x:c r="T67" s="73"/>
      <x:c r="U67" s="70"/>
      <x:c r="V67" s="73"/>
      <x:c r="W67" s="70"/>
      <x:c r="X67" s="70">
        <x:v>8</x:v>
      </x:c>
      <x:c r="Y67" s="70"/>
      <x:c r="Z67" s="70"/>
      <x:c r="AA67" s="70">
        <x:v>1</x:v>
      </x:c>
      <x:c r="AB67" s="70"/>
      <x:c r="AC67" s="70">
        <x:v>1</x:v>
      </x:c>
      <x:c r="AD67" s="70">
        <x:v>1</x:v>
      </x:c>
      <x:c r="AE67" s="70"/>
      <x:c r="AF67" s="70"/>
      <x:c r="AG67" s="70">
        <x:v>2</x:v>
      </x:c>
      <x:c r="AH67" s="70"/>
      <x:c r="AI67" s="70"/>
      <x:c r="AJ67" s="70">
        <x:v>1</x:v>
      </x:c>
      <x:c r="AK67" s="70">
        <x:v>1</x:v>
      </x:c>
      <x:c r="AL67" s="522" t="s">
        <x:v>1566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70"/>
      <x:c r="BE67" s="70"/>
      <x:c r="BF67" s="70"/>
      <x:c r="BG67" s="70">
        <x:v>6</x:v>
      </x:c>
      <x:c r="BH67" s="70">
        <x:v>6</x:v>
      </x:c>
      <x:c r="BI67" s="70"/>
      <x:c r="BJ67" s="73"/>
      <x:c r="BK67" s="70"/>
      <x:c r="BL67" s="73"/>
      <x:c r="BM67" s="70"/>
      <x:c r="BN67" s="73"/>
      <x:c r="BO67" s="70"/>
      <x:c r="BP67" s="73"/>
      <x:c r="BQ67" s="70"/>
      <x:c r="BR67" s="70"/>
      <x:c r="BS67" s="70"/>
      <x:c r="BT67" s="70"/>
      <x:c r="BU67" s="70"/>
      <x:c r="BV67" s="522" t="s">
        <x:v>1566</x:v>
      </x:c>
      <x:c r="BW67" s="70"/>
      <x:c r="BX67" s="70"/>
      <x:c r="BY67" s="73"/>
      <x:c r="BZ67" s="70"/>
      <x:c r="CA67" s="73"/>
      <x:c r="CB67" s="70"/>
      <x:c r="CC67" s="73"/>
      <x:c r="CD67" s="70"/>
      <x:c r="CE67" s="70"/>
      <x:c r="CF67" s="73"/>
      <x:c r="CG67" s="70"/>
      <x:c r="CH67" s="70"/>
      <x:c r="CI67" s="70"/>
      <x:c r="CJ67" s="70"/>
      <x:c r="CK67" s="70"/>
      <x:c r="CL67" s="70"/>
      <x:c r="CM67" s="70"/>
      <x:c r="CN67" s="70"/>
      <x:c r="CO67" s="70"/>
      <x:c r="CP67" s="73"/>
      <x:c r="CQ67" s="70">
        <x:v>1</x:v>
      </x:c>
      <x:c r="CR67" s="73">
        <x:v>102</x:v>
      </x:c>
      <x:c r="CS67" s="70">
        <x:v>7</x:v>
      </x:c>
      <x:c r="CT67" s="70"/>
      <x:c r="CU67" s="70"/>
      <x:c r="CV67" s="70"/>
      <x:c r="CW67" s="70"/>
      <x:c r="CX67" s="70"/>
      <x:c r="CY67" s="522" t="s">
        <x:v>1566</x:v>
      </x:c>
      <x:c r="CZ67" s="70"/>
      <x:c r="DA67" s="73"/>
      <x:c r="DB67" s="70"/>
      <x:c r="DC67" s="73"/>
      <x:c r="DD67" s="70"/>
      <x:c r="DE67" s="73"/>
      <x:c r="DF67" s="70"/>
      <x:c r="DG67" s="104"/>
    </x:row>
    <x:row r="68" spans="1:114" s="40" customFormat="1" ht="30" customHeight="1">
      <x:c r="A68" s="522" t="s">
        <x:v>1686</x:v>
      </x:c>
      <x:c r="B68" s="114"/>
      <x:c r="C68" s="73"/>
      <x:c r="D68" s="70"/>
      <x:c r="E68" s="73"/>
      <x:c r="F68" s="70"/>
      <x:c r="G68" s="73"/>
      <x:c r="H68" s="70"/>
      <x:c r="I68" s="73"/>
      <x:c r="J68" s="70"/>
      <x:c r="K68" s="70"/>
      <x:c r="L68" s="73"/>
      <x:c r="M68" s="70"/>
      <x:c r="N68" s="70"/>
      <x:c r="O68" s="70"/>
      <x:c r="P68" s="70"/>
      <x:c r="Q68" s="70"/>
      <x:c r="R68" s="73"/>
      <x:c r="S68" s="70">
        <x:v>1</x:v>
      </x:c>
      <x:c r="T68" s="73"/>
      <x:c r="U68" s="70"/>
      <x:c r="V68" s="73"/>
      <x:c r="W68" s="70"/>
      <x:c r="X68" s="70"/>
      <x:c r="Y68" s="70"/>
      <x:c r="Z68" s="70"/>
      <x:c r="AA68" s="70">
        <x:v>1</x:v>
      </x:c>
      <x:c r="AB68" s="70"/>
      <x:c r="AC68" s="70"/>
      <x:c r="AD68" s="70"/>
      <x:c r="AE68" s="70"/>
      <x:c r="AF68" s="70"/>
      <x:c r="AG68" s="70">
        <x:v>2</x:v>
      </x:c>
      <x:c r="AH68" s="70"/>
      <x:c r="AI68" s="70"/>
      <x:c r="AJ68" s="70"/>
      <x:c r="AK68" s="70"/>
      <x:c r="AL68" s="522" t="s">
        <x:v>1686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/>
      <x:c r="BA68" s="73"/>
      <x:c r="BB68" s="70"/>
      <x:c r="BC68" s="70"/>
      <x:c r="BD68" s="70"/>
      <x:c r="BE68" s="70"/>
      <x:c r="BF68" s="70"/>
      <x:c r="BG68" s="70"/>
      <x:c r="BH68" s="70"/>
      <x:c r="BI68" s="70"/>
      <x:c r="BJ68" s="73"/>
      <x:c r="BK68" s="70"/>
      <x:c r="BL68" s="73"/>
      <x:c r="BM68" s="70"/>
      <x:c r="BN68" s="73"/>
      <x:c r="BO68" s="70"/>
      <x:c r="BP68" s="73"/>
      <x:c r="BQ68" s="70"/>
      <x:c r="BR68" s="70"/>
      <x:c r="BS68" s="70"/>
      <x:c r="BT68" s="70"/>
      <x:c r="BU68" s="70"/>
      <x:c r="BV68" s="522" t="s">
        <x:v>1686</x:v>
      </x:c>
      <x:c r="BW68" s="70"/>
      <x:c r="BX68" s="70"/>
      <x:c r="BY68" s="73"/>
      <x:c r="BZ68" s="70"/>
      <x:c r="CA68" s="73"/>
      <x:c r="CB68" s="70"/>
      <x:c r="CC68" s="73"/>
      <x:c r="CD68" s="70"/>
      <x:c r="CE68" s="70"/>
      <x:c r="CF68" s="73"/>
      <x:c r="CG68" s="70"/>
      <x:c r="CH68" s="70"/>
      <x:c r="CI68" s="70"/>
      <x:c r="CJ68" s="70">
        <x:v>1</x:v>
      </x:c>
      <x:c r="CK68" s="70"/>
      <x:c r="CL68" s="70"/>
      <x:c r="CM68" s="70"/>
      <x:c r="CN68" s="70"/>
      <x:c r="CO68" s="70"/>
      <x:c r="CP68" s="73"/>
      <x:c r="CQ68" s="70">
        <x:v>1</x:v>
      </x:c>
      <x:c r="CR68" s="73">
        <x:v>168</x:v>
      </x:c>
      <x:c r="CS68" s="70">
        <x:v>3</x:v>
      </x:c>
      <x:c r="CT68" s="70"/>
      <x:c r="CU68" s="70"/>
      <x:c r="CV68" s="70"/>
      <x:c r="CW68" s="70"/>
      <x:c r="CX68" s="70"/>
      <x:c r="CY68" s="522" t="s">
        <x:v>1686</x:v>
      </x:c>
      <x:c r="CZ68" s="70"/>
      <x:c r="DA68" s="73"/>
      <x:c r="DB68" s="70"/>
      <x:c r="DC68" s="73"/>
      <x:c r="DD68" s="70"/>
      <x:c r="DE68" s="73"/>
      <x:c r="DF68" s="70"/>
      <x:c r="DG68" s="104"/>
      <x:c r="DH68" s="39"/>
      <x:c r="DI68" s="39"/>
      <x:c r="DJ68" s="39"/>
    </x:row>
    <x:row r="69" spans="1:114" s="40" customFormat="1" ht="30" customHeight="1">
      <x:c r="A69" s="522" t="s">
        <x:v>1880</x:v>
      </x:c>
      <x:c r="B69" s="114"/>
      <x:c r="C69" s="73"/>
      <x:c r="D69" s="70"/>
      <x:c r="E69" s="73"/>
      <x:c r="F69" s="70"/>
      <x:c r="G69" s="73"/>
      <x:c r="H69" s="70"/>
      <x:c r="I69" s="73"/>
      <x:c r="J69" s="70"/>
      <x:c r="K69" s="70"/>
      <x:c r="L69" s="73"/>
      <x:c r="M69" s="70"/>
      <x:c r="N69" s="70"/>
      <x:c r="O69" s="70"/>
      <x:c r="P69" s="70"/>
      <x:c r="Q69" s="70"/>
      <x:c r="R69" s="73"/>
      <x:c r="S69" s="70"/>
      <x:c r="T69" s="73"/>
      <x:c r="U69" s="70"/>
      <x:c r="V69" s="73"/>
      <x:c r="W69" s="70"/>
      <x:c r="X69" s="70"/>
      <x:c r="Y69" s="70"/>
      <x:c r="Z69" s="70"/>
      <x:c r="AA69" s="70"/>
      <x:c r="AB69" s="70"/>
      <x:c r="AC69" s="70"/>
      <x:c r="AD69" s="70"/>
      <x:c r="AE69" s="70"/>
      <x:c r="AF69" s="70"/>
      <x:c r="AG69" s="70"/>
      <x:c r="AH69" s="70"/>
      <x:c r="AI69" s="70"/>
      <x:c r="AJ69" s="70"/>
      <x:c r="AK69" s="70"/>
      <x:c r="AL69" s="522" t="s">
        <x:v>1880</x:v>
      </x:c>
      <x:c r="AM69" s="70"/>
      <x:c r="AN69" s="73"/>
      <x:c r="AO69" s="70"/>
      <x:c r="AP69" s="70"/>
      <x:c r="AQ69" s="70"/>
      <x:c r="AR69" s="73"/>
      <x:c r="AS69" s="70"/>
      <x:c r="AT69" s="73"/>
      <x:c r="AU69" s="70"/>
      <x:c r="AV69" s="70"/>
      <x:c r="AW69" s="70"/>
      <x:c r="AX69" s="70"/>
      <x:c r="AY69" s="70"/>
      <x:c r="AZ69" s="70"/>
      <x:c r="BA69" s="73"/>
      <x:c r="BB69" s="70"/>
      <x:c r="BC69" s="70"/>
      <x:c r="BD69" s="70"/>
      <x:c r="BE69" s="70"/>
      <x:c r="BF69" s="70"/>
      <x:c r="BG69" s="70"/>
      <x:c r="BH69" s="70"/>
      <x:c r="BI69" s="70"/>
      <x:c r="BJ69" s="73"/>
      <x:c r="BK69" s="70"/>
      <x:c r="BL69" s="73"/>
      <x:c r="BM69" s="70"/>
      <x:c r="BN69" s="73"/>
      <x:c r="BO69" s="70"/>
      <x:c r="BP69" s="73"/>
      <x:c r="BQ69" s="70"/>
      <x:c r="BR69" s="70"/>
      <x:c r="BS69" s="70"/>
      <x:c r="BT69" s="70"/>
      <x:c r="BU69" s="70"/>
      <x:c r="BV69" s="522" t="s">
        <x:v>1880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70"/>
      <x:c r="CI69" s="70"/>
      <x:c r="CJ69" s="70"/>
      <x:c r="CK69" s="70"/>
      <x:c r="CL69" s="70"/>
      <x:c r="CM69" s="70"/>
      <x:c r="CN69" s="70"/>
      <x:c r="CO69" s="70"/>
      <x:c r="CP69" s="73"/>
      <x:c r="CQ69" s="70"/>
      <x:c r="CR69" s="73"/>
      <x:c r="CS69" s="70">
        <x:v>8</x:v>
      </x:c>
      <x:c r="CT69" s="70"/>
      <x:c r="CU69" s="70"/>
      <x:c r="CV69" s="70"/>
      <x:c r="CW69" s="70"/>
      <x:c r="CX69" s="70"/>
      <x:c r="CY69" s="522" t="s">
        <x:v>1880</x:v>
      </x:c>
      <x:c r="CZ69" s="70"/>
      <x:c r="DA69" s="73"/>
      <x:c r="DB69" s="70"/>
      <x:c r="DC69" s="73"/>
      <x:c r="DD69" s="70"/>
      <x:c r="DE69" s="73"/>
      <x:c r="DF69" s="70"/>
      <x:c r="DG69" s="104"/>
      <x:c r="DH69" s="39"/>
      <x:c r="DI69" s="39"/>
      <x:c r="DJ69" s="39"/>
    </x:row>
    <x:row r="70" spans="1:114" s="40" customFormat="1" ht="30" customHeight="1">
      <x:c r="A70" s="522" t="s">
        <x:v>1147</x:v>
      </x:c>
      <x:c r="B70" s="114"/>
      <x:c r="C70" s="73"/>
      <x:c r="D70" s="70"/>
      <x:c r="E70" s="73"/>
      <x:c r="F70" s="70"/>
      <x:c r="G70" s="73"/>
      <x:c r="H70" s="70"/>
      <x:c r="I70" s="73"/>
      <x:c r="J70" s="70"/>
      <x:c r="K70" s="70"/>
      <x:c r="L70" s="73"/>
      <x:c r="M70" s="70"/>
      <x:c r="N70" s="70"/>
      <x:c r="O70" s="70"/>
      <x:c r="P70" s="70"/>
      <x:c r="Q70" s="70"/>
      <x:c r="R70" s="73"/>
      <x:c r="S70" s="70"/>
      <x:c r="T70" s="73"/>
      <x:c r="U70" s="70"/>
      <x:c r="V70" s="73"/>
      <x:c r="W70" s="70"/>
      <x:c r="X70" s="70"/>
      <x:c r="Y70" s="70"/>
      <x:c r="Z70" s="70"/>
      <x:c r="AA70" s="70"/>
      <x:c r="AB70" s="70"/>
      <x:c r="AC70" s="70"/>
      <x:c r="AD70" s="70"/>
      <x:c r="AE70" s="70"/>
      <x:c r="AF70" s="70"/>
      <x:c r="AG70" s="70"/>
      <x:c r="AH70" s="70"/>
      <x:c r="AI70" s="70"/>
      <x:c r="AJ70" s="70"/>
      <x:c r="AK70" s="70"/>
      <x:c r="AL70" s="522" t="s">
        <x:v>1147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/>
      <x:c r="BF70" s="70"/>
      <x:c r="BG70" s="70"/>
      <x:c r="BH70" s="70"/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522" t="s">
        <x:v>1147</x:v>
      </x:c>
      <x:c r="BW70" s="70"/>
      <x:c r="BX70" s="70"/>
      <x:c r="BY70" s="73"/>
      <x:c r="BZ70" s="70"/>
      <x:c r="CA70" s="73"/>
      <x:c r="CB70" s="70"/>
      <x:c r="CC70" s="73"/>
      <x:c r="CD70" s="70"/>
      <x:c r="CE70" s="70"/>
      <x:c r="CF70" s="73"/>
      <x:c r="CG70" s="70"/>
      <x:c r="CH70" s="70"/>
      <x:c r="CI70" s="70"/>
      <x:c r="CJ70" s="70"/>
      <x:c r="CK70" s="70"/>
      <x:c r="CL70" s="70"/>
      <x:c r="CM70" s="70"/>
      <x:c r="CN70" s="70"/>
      <x:c r="CO70" s="70"/>
      <x:c r="CP70" s="73"/>
      <x:c r="CQ70" s="70"/>
      <x:c r="CR70" s="73"/>
      <x:c r="CS70" s="70">
        <x:v>31</x:v>
      </x:c>
      <x:c r="CT70" s="70"/>
      <x:c r="CU70" s="70"/>
      <x:c r="CV70" s="70"/>
      <x:c r="CW70" s="70"/>
      <x:c r="CX70" s="70"/>
      <x:c r="CY70" s="522" t="s">
        <x:v>1147</x:v>
      </x:c>
      <x:c r="CZ70" s="70"/>
      <x:c r="DA70" s="73"/>
      <x:c r="DB70" s="70"/>
      <x:c r="DC70" s="73"/>
      <x:c r="DD70" s="70"/>
      <x:c r="DE70" s="73"/>
      <x:c r="DF70" s="70"/>
      <x:c r="DG70" s="104"/>
      <x:c r="DH70" s="39"/>
      <x:c r="DI70" s="39"/>
      <x:c r="DJ70" s="39"/>
    </x:row>
    <x:row r="71" spans="1:114" s="40" customFormat="1" ht="30" customHeight="1">
      <x:c r="A71" s="288" t="s">
        <x:v>2366</x:v>
      </x:c>
      <x:c r="B71" s="114">
        <x:f>B72</x:f>
        <x:v>0</x:v>
      </x:c>
      <x:c r="C71" s="73">
        <x:f t="shared" ref="C71:AK71" si="35">C72</x:f>
        <x:v>0</x:v>
      </x:c>
      <x:c r="D71" s="70">
        <x:f t="shared" si="35"/>
        <x:v>0</x:v>
      </x:c>
      <x:c r="E71" s="73">
        <x:f t="shared" si="35"/>
        <x:v>0</x:v>
      </x:c>
      <x:c r="F71" s="70">
        <x:f t="shared" si="35"/>
        <x:v>0</x:v>
      </x:c>
      <x:c r="G71" s="73">
        <x:f t="shared" si="35"/>
        <x:v>0</x:v>
      </x:c>
      <x:c r="H71" s="70">
        <x:f t="shared" si="35"/>
        <x:v>0</x:v>
      </x:c>
      <x:c r="I71" s="73">
        <x:f t="shared" si="35"/>
        <x:v>0</x:v>
      </x:c>
      <x:c r="J71" s="70">
        <x:f t="shared" si="35"/>
        <x:v>0</x:v>
      </x:c>
      <x:c r="K71" s="70">
        <x:f t="shared" si="35"/>
        <x:v>1</x:v>
      </x:c>
      <x:c r="L71" s="73">
        <x:f t="shared" si="35"/>
        <x:v>13.640000000000001</x:v>
      </x:c>
      <x:c r="M71" s="70">
        <x:f t="shared" si="35"/>
        <x:v>0</x:v>
      </x:c>
      <x:c r="N71" s="70">
        <x:f t="shared" si="35"/>
        <x:v>0</x:v>
      </x:c>
      <x:c r="O71" s="70">
        <x:f t="shared" si="35"/>
        <x:v>0</x:v>
      </x:c>
      <x:c r="P71" s="70">
        <x:f t="shared" si="35"/>
        <x:v>0</x:v>
      </x:c>
      <x:c r="Q71" s="70">
        <x:f t="shared" si="35"/>
        <x:v>0</x:v>
      </x:c>
      <x:c r="R71" s="73">
        <x:f t="shared" si="35"/>
        <x:v>0</x:v>
      </x:c>
      <x:c r="S71" s="70">
        <x:f t="shared" si="35"/>
        <x:v>1</x:v>
      </x:c>
      <x:c r="T71" s="73">
        <x:f t="shared" si="35"/>
        <x:v>0</x:v>
      </x:c>
      <x:c r="U71" s="70">
        <x:f t="shared" si="35"/>
        <x:v>0</x:v>
      </x:c>
      <x:c r="V71" s="73">
        <x:f t="shared" si="35"/>
        <x:v>0</x:v>
      </x:c>
      <x:c r="W71" s="70">
        <x:f t="shared" si="35"/>
        <x:v>0</x:v>
      </x:c>
      <x:c r="X71" s="70">
        <x:f t="shared" si="35"/>
        <x:v>20</x:v>
      </x:c>
      <x:c r="Y71" s="70">
        <x:f t="shared" si="35"/>
        <x:v>0</x:v>
      </x:c>
      <x:c r="Z71" s="70">
        <x:f t="shared" si="35"/>
        <x:v>0</x:v>
      </x:c>
      <x:c r="AA71" s="70">
        <x:f t="shared" si="35"/>
        <x:v>0</x:v>
      </x:c>
      <x:c r="AB71" s="70">
        <x:f t="shared" si="35"/>
        <x:v>0</x:v>
      </x:c>
      <x:c r="AC71" s="70">
        <x:f t="shared" si="35"/>
        <x:v>0</x:v>
      </x:c>
      <x:c r="AD71" s="70">
        <x:f t="shared" si="35"/>
        <x:v>0</x:v>
      </x:c>
      <x:c r="AE71" s="70">
        <x:f t="shared" si="35"/>
        <x:v>0</x:v>
      </x:c>
      <x:c r="AF71" s="70">
        <x:f t="shared" si="35"/>
        <x:v>0</x:v>
      </x:c>
      <x:c r="AG71" s="70">
        <x:f t="shared" si="35"/>
        <x:v>1</x:v>
      </x:c>
      <x:c r="AH71" s="70">
        <x:f t="shared" si="35"/>
        <x:v>0</x:v>
      </x:c>
      <x:c r="AI71" s="70">
        <x:f t="shared" si="35"/>
        <x:v>0</x:v>
      </x:c>
      <x:c r="AJ71" s="70">
        <x:f t="shared" si="35"/>
        <x:v>0</x:v>
      </x:c>
      <x:c r="AK71" s="70">
        <x:f t="shared" si="35"/>
        <x:v>0</x:v>
      </x:c>
      <x:c r="AL71" s="288" t="s">
        <x:v>2366</x:v>
      </x:c>
      <x:c r="AM71" s="70">
        <x:f>AM72</x:f>
        <x:v>0</x:v>
      </x:c>
      <x:c r="AN71" s="73">
        <x:f t="shared" ref="AN71:BU71" si="36">AN72</x:f>
        <x:v>0</x:v>
      </x:c>
      <x:c r="AO71" s="70">
        <x:f t="shared" si="36"/>
        <x:v>0</x:v>
      </x:c>
      <x:c r="AP71" s="70">
        <x:f t="shared" si="36"/>
        <x:v>0</x:v>
      </x:c>
      <x:c r="AQ71" s="70">
        <x:f t="shared" si="36"/>
        <x:v>0</x:v>
      </x:c>
      <x:c r="AR71" s="73">
        <x:f t="shared" si="36"/>
        <x:v>0</x:v>
      </x:c>
      <x:c r="AS71" s="70">
        <x:f t="shared" si="36"/>
        <x:v>0</x:v>
      </x:c>
      <x:c r="AT71" s="73">
        <x:f t="shared" si="36"/>
        <x:v>0</x:v>
      </x:c>
      <x:c r="AU71" s="70">
        <x:f t="shared" si="36"/>
        <x:v>0</x:v>
      </x:c>
      <x:c r="AV71" s="70">
        <x:f t="shared" si="36"/>
        <x:v>0</x:v>
      </x:c>
      <x:c r="AW71" s="70">
        <x:f t="shared" si="36"/>
        <x:v>0</x:v>
      </x:c>
      <x:c r="AX71" s="70">
        <x:f t="shared" si="36"/>
        <x:v>0</x:v>
      </x:c>
      <x:c r="AY71" s="70">
        <x:f t="shared" si="36"/>
        <x:v>0</x:v>
      </x:c>
      <x:c r="AZ71" s="70">
        <x:f t="shared" si="36"/>
        <x:v>0</x:v>
      </x:c>
      <x:c r="BA71" s="73">
        <x:f t="shared" si="36"/>
        <x:v>0</x:v>
      </x:c>
      <x:c r="BB71" s="70">
        <x:f t="shared" si="36"/>
        <x:v>0</x:v>
      </x:c>
      <x:c r="BC71" s="70">
        <x:f t="shared" si="36"/>
        <x:v>0</x:v>
      </x:c>
      <x:c r="BD71" s="70">
        <x:f t="shared" si="36"/>
        <x:v>0</x:v>
      </x:c>
      <x:c r="BE71" s="70">
        <x:f t="shared" si="36"/>
        <x:v>0</x:v>
      </x:c>
      <x:c r="BF71" s="70">
        <x:f t="shared" si="36"/>
        <x:v>0</x:v>
      </x:c>
      <x:c r="BG71" s="70">
        <x:f t="shared" si="36"/>
        <x:v>1</x:v>
      </x:c>
      <x:c r="BH71" s="70">
        <x:f t="shared" si="36"/>
        <x:v>1</x:v>
      </x:c>
      <x:c r="BI71" s="70">
        <x:f t="shared" si="36"/>
        <x:v>0</x:v>
      </x:c>
      <x:c r="BJ71" s="73">
        <x:f t="shared" si="36"/>
        <x:v>0</x:v>
      </x:c>
      <x:c r="BK71" s="70">
        <x:f t="shared" si="36"/>
        <x:v>0</x:v>
      </x:c>
      <x:c r="BL71" s="73">
        <x:f t="shared" si="36"/>
        <x:v>0</x:v>
      </x:c>
      <x:c r="BM71" s="70">
        <x:f t="shared" si="36"/>
        <x:v>0</x:v>
      </x:c>
      <x:c r="BN71" s="73">
        <x:f t="shared" si="36"/>
        <x:v>0</x:v>
      </x:c>
      <x:c r="BO71" s="70">
        <x:f t="shared" si="36"/>
        <x:v>0</x:v>
      </x:c>
      <x:c r="BP71" s="73">
        <x:f t="shared" si="36"/>
        <x:v>0</x:v>
      </x:c>
      <x:c r="BQ71" s="70">
        <x:f t="shared" si="36"/>
        <x:v>0</x:v>
      </x:c>
      <x:c r="BR71" s="70">
        <x:f t="shared" si="36"/>
        <x:v>0</x:v>
      </x:c>
      <x:c r="BS71" s="70">
        <x:f t="shared" si="36"/>
        <x:v>0</x:v>
      </x:c>
      <x:c r="BT71" s="70">
        <x:f t="shared" si="36"/>
        <x:v>0</x:v>
      </x:c>
      <x:c r="BU71" s="70">
        <x:f t="shared" si="36"/>
        <x:v>0</x:v>
      </x:c>
      <x:c r="BV71" s="288" t="s">
        <x:v>2366</x:v>
      </x:c>
      <x:c r="BW71" s="70">
        <x:f>BW72</x:f>
        <x:v>0</x:v>
      </x:c>
      <x:c r="BX71" s="70">
        <x:f t="shared" ref="BX71:CX71" si="37">BX72</x:f>
        <x:v>0</x:v>
      </x:c>
      <x:c r="BY71" s="73">
        <x:f t="shared" si="37"/>
        <x:v>0</x:v>
      </x:c>
      <x:c r="BZ71" s="70">
        <x:f t="shared" si="37"/>
        <x:v>0</x:v>
      </x:c>
      <x:c r="CA71" s="73">
        <x:f t="shared" si="37"/>
        <x:v>0</x:v>
      </x:c>
      <x:c r="CB71" s="70">
        <x:f t="shared" si="37"/>
        <x:v>0</x:v>
      </x:c>
      <x:c r="CC71" s="73">
        <x:f t="shared" si="37"/>
        <x:v>0</x:v>
      </x:c>
      <x:c r="CD71" s="70">
        <x:f t="shared" si="37"/>
        <x:v>0</x:v>
      </x:c>
      <x:c r="CE71" s="70">
        <x:f t="shared" si="37"/>
        <x:v>0</x:v>
      </x:c>
      <x:c r="CF71" s="73">
        <x:f t="shared" si="37"/>
        <x:v>0</x:v>
      </x:c>
      <x:c r="CG71" s="70">
        <x:f t="shared" si="37"/>
        <x:v>0</x:v>
      </x:c>
      <x:c r="CH71" s="70">
        <x:f t="shared" si="37"/>
        <x:v>0</x:v>
      </x:c>
      <x:c r="CI71" s="70">
        <x:f t="shared" si="37"/>
        <x:v>0</x:v>
      </x:c>
      <x:c r="CJ71" s="70">
        <x:f t="shared" si="37"/>
        <x:v>0</x:v>
      </x:c>
      <x:c r="CK71" s="70">
        <x:f t="shared" si="37"/>
        <x:v>0</x:v>
      </x:c>
      <x:c r="CL71" s="70">
        <x:f t="shared" si="37"/>
        <x:v>0</x:v>
      </x:c>
      <x:c r="CM71" s="70">
        <x:f t="shared" si="37"/>
        <x:v>0</x:v>
      </x:c>
      <x:c r="CN71" s="70">
        <x:f t="shared" si="37"/>
        <x:v>0</x:v>
      </x:c>
      <x:c r="CO71" s="70">
        <x:f t="shared" si="37"/>
        <x:v>0</x:v>
      </x:c>
      <x:c r="CP71" s="73">
        <x:f t="shared" si="37"/>
        <x:v>0</x:v>
      </x:c>
      <x:c r="CQ71" s="70">
        <x:f t="shared" si="37"/>
        <x:v>3</x:v>
      </x:c>
      <x:c r="CR71" s="73">
        <x:f t="shared" si="37"/>
        <x:v>84</x:v>
      </x:c>
      <x:c r="CS71" s="70">
        <x:f t="shared" si="37"/>
        <x:v>16</x:v>
      </x:c>
      <x:c r="CT71" s="70">
        <x:f t="shared" si="37"/>
        <x:v>0</x:v>
      </x:c>
      <x:c r="CU71" s="70">
        <x:f t="shared" si="37"/>
        <x:v>0</x:v>
      </x:c>
      <x:c r="CV71" s="70">
        <x:f t="shared" si="37"/>
        <x:v>0</x:v>
      </x:c>
      <x:c r="CW71" s="70">
        <x:f t="shared" si="37"/>
        <x:v>0</x:v>
      </x:c>
      <x:c r="CX71" s="70">
        <x:f t="shared" si="37"/>
        <x:v>0</x:v>
      </x:c>
      <x:c r="CY71" s="288" t="s">
        <x:v>2366</x:v>
      </x:c>
      <x:c r="CZ71" s="70">
        <x:f>CZ72</x:f>
        <x:v>0</x:v>
      </x:c>
      <x:c r="DA71" s="73">
        <x:f t="shared" ref="DA71:DG71" si="38">DA72</x:f>
        <x:v>0</x:v>
      </x:c>
      <x:c r="DB71" s="70">
        <x:f t="shared" si="38"/>
        <x:v>0</x:v>
      </x:c>
      <x:c r="DC71" s="73">
        <x:f t="shared" si="38"/>
        <x:v>0</x:v>
      </x:c>
      <x:c r="DD71" s="70">
        <x:f t="shared" si="38"/>
        <x:v>0</x:v>
      </x:c>
      <x:c r="DE71" s="73">
        <x:f t="shared" si="38"/>
        <x:v>0</x:v>
      </x:c>
      <x:c r="DF71" s="70">
        <x:f t="shared" si="38"/>
        <x:v>0</x:v>
      </x:c>
      <x:c r="DG71" s="104">
        <x:f t="shared" si="38"/>
        <x:v>0</x:v>
      </x:c>
      <x:c r="DH71" s="39"/>
      <x:c r="DI71" s="39"/>
      <x:c r="DJ71" s="39"/>
    </x:row>
    <x:row r="72" spans="1:114" s="40" customFormat="1" ht="30" customHeight="1">
      <x:c r="A72" s="288" t="s">
        <x:v>675</x:v>
      </x:c>
      <x:c r="B72" s="114">
        <x:f t="shared" ref="B72:AK72" si="39">SUM(B73:B77)</x:f>
        <x:v>0</x:v>
      </x:c>
      <x:c r="C72" s="73">
        <x:f t="shared" si="39"/>
        <x:v>0</x:v>
      </x:c>
      <x:c r="D72" s="70">
        <x:f t="shared" si="39"/>
        <x:v>0</x:v>
      </x:c>
      <x:c r="E72" s="73">
        <x:f t="shared" si="39"/>
        <x:v>0</x:v>
      </x:c>
      <x:c r="F72" s="70">
        <x:f t="shared" si="39"/>
        <x:v>0</x:v>
      </x:c>
      <x:c r="G72" s="73">
        <x:f t="shared" si="39"/>
        <x:v>0</x:v>
      </x:c>
      <x:c r="H72" s="70">
        <x:f t="shared" si="39"/>
        <x:v>0</x:v>
      </x:c>
      <x:c r="I72" s="73">
        <x:f t="shared" si="39"/>
        <x:v>0</x:v>
      </x:c>
      <x:c r="J72" s="70">
        <x:f t="shared" si="39"/>
        <x:v>0</x:v>
      </x:c>
      <x:c r="K72" s="70">
        <x:f t="shared" si="39"/>
        <x:v>1</x:v>
      </x:c>
      <x:c r="L72" s="73">
        <x:f t="shared" si="39"/>
        <x:v>13.640000000000001</x:v>
      </x:c>
      <x:c r="M72" s="70">
        <x:f t="shared" si="39"/>
        <x:v>0</x:v>
      </x:c>
      <x:c r="N72" s="70">
        <x:f t="shared" si="39"/>
        <x:v>0</x:v>
      </x:c>
      <x:c r="O72" s="70">
        <x:f t="shared" si="39"/>
        <x:v>0</x:v>
      </x:c>
      <x:c r="P72" s="70">
        <x:f t="shared" si="39"/>
        <x:v>0</x:v>
      </x:c>
      <x:c r="Q72" s="70">
        <x:f t="shared" si="39"/>
        <x:v>0</x:v>
      </x:c>
      <x:c r="R72" s="73">
        <x:f t="shared" si="39"/>
        <x:v>0</x:v>
      </x:c>
      <x:c r="S72" s="70">
        <x:f t="shared" si="39"/>
        <x:v>1</x:v>
      </x:c>
      <x:c r="T72" s="73">
        <x:f t="shared" si="39"/>
        <x:v>0</x:v>
      </x:c>
      <x:c r="U72" s="70">
        <x:f t="shared" si="39"/>
        <x:v>0</x:v>
      </x:c>
      <x:c r="V72" s="73">
        <x:f t="shared" si="39"/>
        <x:v>0</x:v>
      </x:c>
      <x:c r="W72" s="70">
        <x:f t="shared" si="39"/>
        <x:v>0</x:v>
      </x:c>
      <x:c r="X72" s="70">
        <x:f t="shared" si="39"/>
        <x:v>20</x:v>
      </x:c>
      <x:c r="Y72" s="70">
        <x:f t="shared" si="39"/>
        <x:v>0</x:v>
      </x:c>
      <x:c r="Z72" s="70">
        <x:f t="shared" si="39"/>
        <x:v>0</x:v>
      </x:c>
      <x:c r="AA72" s="70">
        <x:f t="shared" si="39"/>
        <x:v>0</x:v>
      </x:c>
      <x:c r="AB72" s="70">
        <x:f t="shared" si="39"/>
        <x:v>0</x:v>
      </x:c>
      <x:c r="AC72" s="70">
        <x:f t="shared" si="39"/>
        <x:v>0</x:v>
      </x:c>
      <x:c r="AD72" s="70">
        <x:f t="shared" si="39"/>
        <x:v>0</x:v>
      </x:c>
      <x:c r="AE72" s="70">
        <x:f t="shared" si="39"/>
        <x:v>0</x:v>
      </x:c>
      <x:c r="AF72" s="70">
        <x:f t="shared" si="39"/>
        <x:v>0</x:v>
      </x:c>
      <x:c r="AG72" s="70">
        <x:f t="shared" si="39"/>
        <x:v>1</x:v>
      </x:c>
      <x:c r="AH72" s="70">
        <x:f t="shared" si="39"/>
        <x:v>0</x:v>
      </x:c>
      <x:c r="AI72" s="70">
        <x:f t="shared" si="39"/>
        <x:v>0</x:v>
      </x:c>
      <x:c r="AJ72" s="70">
        <x:f t="shared" si="39"/>
        <x:v>0</x:v>
      </x:c>
      <x:c r="AK72" s="70">
        <x:f t="shared" si="39"/>
        <x:v>0</x:v>
      </x:c>
      <x:c r="AL72" s="288" t="s">
        <x:v>675</x:v>
      </x:c>
      <x:c r="AM72" s="70">
        <x:f t="shared" ref="AM72:BU72" si="40">SUM(AM73:AM77)</x:f>
        <x:v>0</x:v>
      </x:c>
      <x:c r="AN72" s="73">
        <x:f t="shared" si="40"/>
        <x:v>0</x:v>
      </x:c>
      <x:c r="AO72" s="70">
        <x:f t="shared" si="40"/>
        <x:v>0</x:v>
      </x:c>
      <x:c r="AP72" s="70">
        <x:f t="shared" si="40"/>
        <x:v>0</x:v>
      </x:c>
      <x:c r="AQ72" s="70">
        <x:f t="shared" si="40"/>
        <x:v>0</x:v>
      </x:c>
      <x:c r="AR72" s="73">
        <x:f t="shared" si="40"/>
        <x:v>0</x:v>
      </x:c>
      <x:c r="AS72" s="70">
        <x:f t="shared" si="40"/>
        <x:v>0</x:v>
      </x:c>
      <x:c r="AT72" s="73">
        <x:f t="shared" si="40"/>
        <x:v>0</x:v>
      </x:c>
      <x:c r="AU72" s="70">
        <x:f t="shared" si="40"/>
        <x:v>0</x:v>
      </x:c>
      <x:c r="AV72" s="70">
        <x:f t="shared" si="40"/>
        <x:v>0</x:v>
      </x:c>
      <x:c r="AW72" s="70">
        <x:f t="shared" si="40"/>
        <x:v>0</x:v>
      </x:c>
      <x:c r="AX72" s="70">
        <x:f t="shared" si="40"/>
        <x:v>0</x:v>
      </x:c>
      <x:c r="AY72" s="70">
        <x:f t="shared" si="40"/>
        <x:v>0</x:v>
      </x:c>
      <x:c r="AZ72" s="70">
        <x:f t="shared" si="40"/>
        <x:v>0</x:v>
      </x:c>
      <x:c r="BA72" s="73">
        <x:f t="shared" si="40"/>
        <x:v>0</x:v>
      </x:c>
      <x:c r="BB72" s="70">
        <x:f t="shared" si="40"/>
        <x:v>0</x:v>
      </x:c>
      <x:c r="BC72" s="70">
        <x:f t="shared" si="40"/>
        <x:v>0</x:v>
      </x:c>
      <x:c r="BD72" s="70">
        <x:f t="shared" si="40"/>
        <x:v>0</x:v>
      </x:c>
      <x:c r="BE72" s="70">
        <x:f t="shared" si="40"/>
        <x:v>0</x:v>
      </x:c>
      <x:c r="BF72" s="70">
        <x:f t="shared" si="40"/>
        <x:v>0</x:v>
      </x:c>
      <x:c r="BG72" s="70">
        <x:f t="shared" si="40"/>
        <x:v>1</x:v>
      </x:c>
      <x:c r="BH72" s="70">
        <x:f t="shared" si="40"/>
        <x:v>1</x:v>
      </x:c>
      <x:c r="BI72" s="70">
        <x:f t="shared" si="40"/>
        <x:v>0</x:v>
      </x:c>
      <x:c r="BJ72" s="73">
        <x:f t="shared" si="40"/>
        <x:v>0</x:v>
      </x:c>
      <x:c r="BK72" s="70">
        <x:f t="shared" si="40"/>
        <x:v>0</x:v>
      </x:c>
      <x:c r="BL72" s="73">
        <x:f t="shared" si="40"/>
        <x:v>0</x:v>
      </x:c>
      <x:c r="BM72" s="70">
        <x:f t="shared" si="40"/>
        <x:v>0</x:v>
      </x:c>
      <x:c r="BN72" s="73">
        <x:f t="shared" si="40"/>
        <x:v>0</x:v>
      </x:c>
      <x:c r="BO72" s="70">
        <x:f t="shared" si="40"/>
        <x:v>0</x:v>
      </x:c>
      <x:c r="BP72" s="73">
        <x:f t="shared" si="40"/>
        <x:v>0</x:v>
      </x:c>
      <x:c r="BQ72" s="70">
        <x:f t="shared" si="40"/>
        <x:v>0</x:v>
      </x:c>
      <x:c r="BR72" s="70">
        <x:f t="shared" si="40"/>
        <x:v>0</x:v>
      </x:c>
      <x:c r="BS72" s="70">
        <x:f t="shared" si="40"/>
        <x:v>0</x:v>
      </x:c>
      <x:c r="BT72" s="70">
        <x:f t="shared" si="40"/>
        <x:v>0</x:v>
      </x:c>
      <x:c r="BU72" s="70">
        <x:f t="shared" si="40"/>
        <x:v>0</x:v>
      </x:c>
      <x:c r="BV72" s="288" t="s">
        <x:v>675</x:v>
      </x:c>
      <x:c r="BW72" s="70">
        <x:f t="shared" ref="BW72:CX72" si="41">SUM(BW73:BW77)</x:f>
        <x:v>0</x:v>
      </x:c>
      <x:c r="BX72" s="70">
        <x:f t="shared" si="41"/>
        <x:v>0</x:v>
      </x:c>
      <x:c r="BY72" s="73">
        <x:f t="shared" si="41"/>
        <x:v>0</x:v>
      </x:c>
      <x:c r="BZ72" s="70">
        <x:f t="shared" si="41"/>
        <x:v>0</x:v>
      </x:c>
      <x:c r="CA72" s="73">
        <x:f t="shared" si="41"/>
        <x:v>0</x:v>
      </x:c>
      <x:c r="CB72" s="70">
        <x:f t="shared" si="41"/>
        <x:v>0</x:v>
      </x:c>
      <x:c r="CC72" s="73">
        <x:f t="shared" si="41"/>
        <x:v>0</x:v>
      </x:c>
      <x:c r="CD72" s="70">
        <x:f t="shared" si="41"/>
        <x:v>0</x:v>
      </x:c>
      <x:c r="CE72" s="70">
        <x:f t="shared" si="41"/>
        <x:v>0</x:v>
      </x:c>
      <x:c r="CF72" s="73">
        <x:f t="shared" si="41"/>
        <x:v>0</x:v>
      </x:c>
      <x:c r="CG72" s="70">
        <x:f t="shared" si="41"/>
        <x:v>0</x:v>
      </x:c>
      <x:c r="CH72" s="70">
        <x:f t="shared" si="41"/>
        <x:v>0</x:v>
      </x:c>
      <x:c r="CI72" s="70">
        <x:f t="shared" si="41"/>
        <x:v>0</x:v>
      </x:c>
      <x:c r="CJ72" s="70">
        <x:f t="shared" si="41"/>
        <x:v>0</x:v>
      </x:c>
      <x:c r="CK72" s="70">
        <x:f t="shared" si="41"/>
        <x:v>0</x:v>
      </x:c>
      <x:c r="CL72" s="70">
        <x:f t="shared" si="41"/>
        <x:v>0</x:v>
      </x:c>
      <x:c r="CM72" s="70">
        <x:f t="shared" si="41"/>
        <x:v>0</x:v>
      </x:c>
      <x:c r="CN72" s="70">
        <x:f t="shared" si="41"/>
        <x:v>0</x:v>
      </x:c>
      <x:c r="CO72" s="70">
        <x:f t="shared" si="41"/>
        <x:v>0</x:v>
      </x:c>
      <x:c r="CP72" s="73">
        <x:f t="shared" si="41"/>
        <x:v>0</x:v>
      </x:c>
      <x:c r="CQ72" s="70">
        <x:f t="shared" si="41"/>
        <x:v>3</x:v>
      </x:c>
      <x:c r="CR72" s="73">
        <x:f t="shared" si="41"/>
        <x:v>84</x:v>
      </x:c>
      <x:c r="CS72" s="70">
        <x:f t="shared" si="41"/>
        <x:v>16</x:v>
      </x:c>
      <x:c r="CT72" s="70">
        <x:f t="shared" si="41"/>
        <x:v>0</x:v>
      </x:c>
      <x:c r="CU72" s="70">
        <x:f t="shared" si="41"/>
        <x:v>0</x:v>
      </x:c>
      <x:c r="CV72" s="70">
        <x:f t="shared" si="41"/>
        <x:v>0</x:v>
      </x:c>
      <x:c r="CW72" s="70">
        <x:f t="shared" si="41"/>
        <x:v>0</x:v>
      </x:c>
      <x:c r="CX72" s="70">
        <x:f t="shared" si="41"/>
        <x:v>0</x:v>
      </x:c>
      <x:c r="CY72" s="288" t="s">
        <x:v>675</x:v>
      </x:c>
      <x:c r="CZ72" s="70">
        <x:f t="shared" ref="CZ72:DG72" si="42">SUM(CZ73:CZ77)</x:f>
        <x:v>0</x:v>
      </x:c>
      <x:c r="DA72" s="73">
        <x:f t="shared" si="42"/>
        <x:v>0</x:v>
      </x:c>
      <x:c r="DB72" s="70">
        <x:f t="shared" si="42"/>
        <x:v>0</x:v>
      </x:c>
      <x:c r="DC72" s="73">
        <x:f t="shared" si="42"/>
        <x:v>0</x:v>
      </x:c>
      <x:c r="DD72" s="70">
        <x:f t="shared" si="42"/>
        <x:v>0</x:v>
      </x:c>
      <x:c r="DE72" s="73">
        <x:f t="shared" si="42"/>
        <x:v>0</x:v>
      </x:c>
      <x:c r="DF72" s="70">
        <x:f t="shared" si="42"/>
        <x:v>0</x:v>
      </x:c>
      <x:c r="DG72" s="104">
        <x:f t="shared" si="42"/>
        <x:v>0</x:v>
      </x:c>
      <x:c r="DH72" s="39"/>
      <x:c r="DI72" s="39"/>
      <x:c r="DJ72" s="39"/>
    </x:row>
    <x:row r="73" spans="1:114" s="40" customFormat="1" ht="30" customHeight="1">
      <x:c r="A73" s="522" t="s">
        <x:v>2977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/>
      <x:c r="T73" s="73"/>
      <x:c r="U73" s="70"/>
      <x:c r="V73" s="73"/>
      <x:c r="W73" s="70"/>
      <x:c r="X73" s="70">
        <x:v>10</x:v>
      </x:c>
      <x:c r="Y73" s="70"/>
      <x:c r="Z73" s="70"/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522" t="s">
        <x:v>2977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522" t="s">
        <x:v>2977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/>
      <x:c r="CK73" s="70"/>
      <x:c r="CL73" s="70"/>
      <x:c r="CM73" s="70"/>
      <x:c r="CN73" s="607"/>
      <x:c r="CO73" s="70"/>
      <x:c r="CP73" s="73"/>
      <x:c r="CQ73" s="70"/>
      <x:c r="CR73" s="73"/>
      <x:c r="CS73" s="70">
        <x:v>3</x:v>
      </x:c>
      <x:c r="CT73" s="70"/>
      <x:c r="CU73" s="70"/>
      <x:c r="CV73" s="70"/>
      <x:c r="CW73" s="70"/>
      <x:c r="CX73" s="70"/>
      <x:c r="CY73" s="522" t="s">
        <x:v>2977</x:v>
      </x:c>
      <x:c r="CZ73" s="70"/>
      <x:c r="DA73" s="73"/>
      <x:c r="DB73" s="70"/>
      <x:c r="DC73" s="73"/>
      <x:c r="DD73" s="70"/>
      <x:c r="DE73" s="73"/>
      <x:c r="DF73" s="70"/>
      <x:c r="DG73" s="104"/>
      <x:c r="DH73" s="39"/>
      <x:c r="DI73" s="39"/>
      <x:c r="DJ73" s="39"/>
    </x:row>
    <x:row r="74" spans="1:111" ht="30" customHeight="1">
      <x:c r="A74" s="522" t="s">
        <x:v>1714</x:v>
      </x:c>
      <x:c r="B74" s="114"/>
      <x:c r="C74" s="73"/>
      <x:c r="D74" s="70"/>
      <x:c r="E74" s="73"/>
      <x:c r="F74" s="70"/>
      <x:c r="G74" s="73"/>
      <x:c r="H74" s="70"/>
      <x:c r="I74" s="73"/>
      <x:c r="J74" s="70"/>
      <x:c r="K74" s="70">
        <x:v>1</x:v>
      </x:c>
      <x:c r="L74" s="73">
        <x:v>13.640000000000001</x:v>
      </x:c>
      <x:c r="M74" s="70"/>
      <x:c r="N74" s="70"/>
      <x:c r="O74" s="70"/>
      <x:c r="P74" s="70"/>
      <x:c r="Q74" s="70"/>
      <x:c r="R74" s="73"/>
      <x:c r="S74" s="70"/>
      <x:c r="T74" s="73"/>
      <x:c r="U74" s="70"/>
      <x:c r="V74" s="73"/>
      <x:c r="W74" s="70"/>
      <x:c r="X74" s="70">
        <x:v>6</x:v>
      </x:c>
      <x:c r="Y74" s="70"/>
      <x:c r="Z74" s="70"/>
      <x:c r="AA74" s="70"/>
      <x:c r="AB74" s="70"/>
      <x:c r="AC74" s="70"/>
      <x:c r="AD74" s="70"/>
      <x:c r="AE74" s="70"/>
      <x:c r="AF74" s="70"/>
      <x:c r="AG74" s="70">
        <x:v>1</x:v>
      </x:c>
      <x:c r="AH74" s="70"/>
      <x:c r="AI74" s="70"/>
      <x:c r="AJ74" s="70"/>
      <x:c r="AK74" s="70"/>
      <x:c r="AL74" s="522" t="s">
        <x:v>1714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/>
      <x:c r="BF74" s="70"/>
      <x:c r="BG74" s="70">
        <x:v>1</x:v>
      </x:c>
      <x:c r="BH74" s="70">
        <x:v>1</x:v>
      </x:c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522" t="s">
        <x:v>1714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70"/>
      <x:c r="CI74" s="70"/>
      <x:c r="CJ74" s="70"/>
      <x:c r="CK74" s="70"/>
      <x:c r="CL74" s="70"/>
      <x:c r="CM74" s="70"/>
      <x:c r="CN74" s="607"/>
      <x:c r="CO74" s="70"/>
      <x:c r="CP74" s="73"/>
      <x:c r="CQ74" s="70">
        <x:v>3</x:v>
      </x:c>
      <x:c r="CR74" s="73">
        <x:v>84</x:v>
      </x:c>
      <x:c r="CS74" s="70">
        <x:v>5</x:v>
      </x:c>
      <x:c r="CT74" s="70"/>
      <x:c r="CU74" s="70"/>
      <x:c r="CV74" s="70"/>
      <x:c r="CW74" s="70"/>
      <x:c r="CX74" s="70"/>
      <x:c r="CY74" s="522" t="s">
        <x:v>1714</x:v>
      </x:c>
      <x:c r="CZ74" s="70"/>
      <x:c r="DA74" s="73"/>
      <x:c r="DB74" s="70"/>
      <x:c r="DC74" s="73"/>
      <x:c r="DD74" s="70"/>
      <x:c r="DE74" s="73"/>
      <x:c r="DF74" s="70"/>
      <x:c r="DG74" s="104"/>
    </x:row>
    <x:row r="75" spans="1:111" ht="30" customHeight="1">
      <x:c r="A75" s="522" t="s">
        <x:v>2355</x:v>
      </x:c>
      <x:c r="B75" s="114"/>
      <x:c r="C75" s="73"/>
      <x:c r="D75" s="70"/>
      <x:c r="E75" s="73"/>
      <x:c r="F75" s="70"/>
      <x:c r="G75" s="73"/>
      <x:c r="H75" s="70"/>
      <x:c r="I75" s="73"/>
      <x:c r="J75" s="70"/>
      <x:c r="K75" s="70"/>
      <x:c r="L75" s="73"/>
      <x:c r="M75" s="70"/>
      <x:c r="N75" s="70"/>
      <x:c r="O75" s="70"/>
      <x:c r="P75" s="70"/>
      <x:c r="Q75" s="70"/>
      <x:c r="R75" s="73"/>
      <x:c r="S75" s="70">
        <x:v>1</x:v>
      </x:c>
      <x:c r="T75" s="73"/>
      <x:c r="U75" s="70"/>
      <x:c r="V75" s="73"/>
      <x:c r="W75" s="70"/>
      <x:c r="X75" s="70">
        <x:v>4</x:v>
      </x:c>
      <x:c r="Y75" s="70"/>
      <x:c r="Z75" s="70"/>
      <x:c r="AA75" s="70"/>
      <x:c r="AB75" s="70"/>
      <x:c r="AC75" s="70"/>
      <x:c r="AD75" s="70"/>
      <x:c r="AE75" s="70"/>
      <x:c r="AF75" s="70"/>
      <x:c r="AG75" s="70"/>
      <x:c r="AH75" s="70"/>
      <x:c r="AI75" s="70"/>
      <x:c r="AJ75" s="70"/>
      <x:c r="AK75" s="70"/>
      <x:c r="AL75" s="522" t="s">
        <x:v>2355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/>
      <x:c r="BF75" s="70"/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522" t="s">
        <x:v>2355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/>
      <x:c r="CR75" s="73"/>
      <x:c r="CS75" s="70"/>
      <x:c r="CT75" s="70"/>
      <x:c r="CU75" s="70"/>
      <x:c r="CV75" s="70"/>
      <x:c r="CW75" s="70"/>
      <x:c r="CX75" s="70"/>
      <x:c r="CY75" s="522" t="s">
        <x:v>2355</x:v>
      </x:c>
      <x:c r="CZ75" s="70"/>
      <x:c r="DA75" s="73"/>
      <x:c r="DB75" s="70"/>
      <x:c r="DC75" s="73"/>
      <x:c r="DD75" s="70"/>
      <x:c r="DE75" s="73"/>
      <x:c r="DF75" s="70"/>
      <x:c r="DG75" s="104"/>
    </x:row>
    <x:row r="76" spans="1:111" ht="30" customHeight="1">
      <x:c r="A76" s="522" t="s">
        <x:v>2259</x:v>
      </x:c>
      <x:c r="B76" s="114"/>
      <x:c r="C76" s="73"/>
      <x:c r="D76" s="70"/>
      <x:c r="E76" s="73"/>
      <x:c r="F76" s="70"/>
      <x:c r="G76" s="73"/>
      <x:c r="H76" s="70"/>
      <x:c r="I76" s="73"/>
      <x:c r="J76" s="70"/>
      <x:c r="K76" s="70"/>
      <x:c r="L76" s="73"/>
      <x:c r="M76" s="70"/>
      <x:c r="N76" s="70"/>
      <x:c r="O76" s="70"/>
      <x:c r="P76" s="70"/>
      <x:c r="Q76" s="70"/>
      <x:c r="R76" s="73"/>
      <x:c r="S76" s="70"/>
      <x:c r="T76" s="73"/>
      <x:c r="U76" s="70"/>
      <x:c r="V76" s="73"/>
      <x:c r="W76" s="70"/>
      <x:c r="X76" s="70"/>
      <x:c r="Y76" s="70"/>
      <x:c r="Z76" s="70"/>
      <x:c r="AA76" s="70"/>
      <x:c r="AB76" s="70"/>
      <x:c r="AC76" s="70"/>
      <x:c r="AD76" s="70"/>
      <x:c r="AE76" s="70"/>
      <x:c r="AF76" s="70"/>
      <x:c r="AG76" s="70"/>
      <x:c r="AH76" s="70"/>
      <x:c r="AI76" s="70"/>
      <x:c r="AJ76" s="70"/>
      <x:c r="AK76" s="70"/>
      <x:c r="AL76" s="522" t="s">
        <x:v>2259</x:v>
      </x:c>
      <x:c r="AM76" s="70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/>
      <x:c r="BF76" s="70"/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522" t="s">
        <x:v>2259</x:v>
      </x:c>
      <x:c r="BW76" s="70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70"/>
      <x:c r="CI76" s="70"/>
      <x:c r="CJ76" s="70"/>
      <x:c r="CK76" s="70"/>
      <x:c r="CL76" s="70"/>
      <x:c r="CM76" s="70"/>
      <x:c r="CN76" s="70"/>
      <x:c r="CO76" s="70"/>
      <x:c r="CP76" s="73"/>
      <x:c r="CQ76" s="70"/>
      <x:c r="CR76" s="73"/>
      <x:c r="CS76" s="70">
        <x:v>4</x:v>
      </x:c>
      <x:c r="CT76" s="70"/>
      <x:c r="CU76" s="70"/>
      <x:c r="CV76" s="70"/>
      <x:c r="CW76" s="70"/>
      <x:c r="CX76" s="70"/>
      <x:c r="CY76" s="522" t="s">
        <x:v>2259</x:v>
      </x:c>
      <x:c r="CZ76" s="70"/>
      <x:c r="DA76" s="73"/>
      <x:c r="DB76" s="70"/>
      <x:c r="DC76" s="73"/>
      <x:c r="DD76" s="70"/>
      <x:c r="DE76" s="73"/>
      <x:c r="DF76" s="70"/>
      <x:c r="DG76" s="104"/>
    </x:row>
    <x:row r="77" spans="1:111" ht="30" customHeight="1">
      <x:c r="A77" s="522" t="s">
        <x:v>2274</x:v>
      </x:c>
      <x:c r="B77" s="114"/>
      <x:c r="C77" s="73"/>
      <x:c r="D77" s="70"/>
      <x:c r="E77" s="73"/>
      <x:c r="F77" s="70"/>
      <x:c r="G77" s="73"/>
      <x:c r="H77" s="70"/>
      <x:c r="I77" s="73"/>
      <x:c r="J77" s="70"/>
      <x:c r="K77" s="70"/>
      <x:c r="L77" s="73"/>
      <x:c r="M77" s="70"/>
      <x:c r="N77" s="70"/>
      <x:c r="O77" s="70"/>
      <x:c r="P77" s="70"/>
      <x:c r="Q77" s="70"/>
      <x:c r="R77" s="73"/>
      <x:c r="S77" s="70"/>
      <x:c r="T77" s="73"/>
      <x:c r="U77" s="70"/>
      <x:c r="V77" s="73"/>
      <x:c r="W77" s="70"/>
      <x:c r="X77" s="70"/>
      <x:c r="Y77" s="70"/>
      <x:c r="Z77" s="70"/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522" t="s">
        <x:v>2274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/>
      <x:c r="BF77" s="70"/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522" t="s">
        <x:v>2274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70"/>
      <x:c r="CI77" s="70"/>
      <x:c r="CJ77" s="70"/>
      <x:c r="CK77" s="70"/>
      <x:c r="CL77" s="70"/>
      <x:c r="CM77" s="70"/>
      <x:c r="CN77" s="70"/>
      <x:c r="CO77" s="70"/>
      <x:c r="CP77" s="73"/>
      <x:c r="CQ77" s="70"/>
      <x:c r="CR77" s="73"/>
      <x:c r="CS77" s="70">
        <x:v>4</x:v>
      </x:c>
      <x:c r="CT77" s="70"/>
      <x:c r="CU77" s="70"/>
      <x:c r="CV77" s="70"/>
      <x:c r="CW77" s="70"/>
      <x:c r="CX77" s="70"/>
      <x:c r="CY77" s="522" t="s">
        <x:v>2274</x:v>
      </x:c>
      <x:c r="CZ77" s="70"/>
      <x:c r="DA77" s="73"/>
      <x:c r="DB77" s="70"/>
      <x:c r="DC77" s="73"/>
      <x:c r="DD77" s="70"/>
      <x:c r="DE77" s="73"/>
      <x:c r="DF77" s="70"/>
      <x:c r="DG77" s="104"/>
    </x:row>
    <x:row r="78" spans="1:111" ht="30" customHeight="1">
      <x:c r="A78" s="288" t="s">
        <x:v>2688</x:v>
      </x:c>
      <x:c r="B78" s="114">
        <x:f>B79</x:f>
        <x:v>0</x:v>
      </x:c>
      <x:c r="C78" s="73">
        <x:f t="shared" ref="C78:AM79" si="43">C79</x:f>
        <x:v>0</x:v>
      </x:c>
      <x:c r="D78" s="70">
        <x:f t="shared" si="43"/>
        <x:v>1</x:v>
      </x:c>
      <x:c r="E78" s="73">
        <x:f t="shared" si="43"/>
        <x:v>13060</x:v>
      </x:c>
      <x:c r="F78" s="70">
        <x:f t="shared" si="43"/>
        <x:v>3</x:v>
      </x:c>
      <x:c r="G78" s="73">
        <x:f t="shared" si="43"/>
        <x:v>5.5999999999999996</x:v>
      </x:c>
      <x:c r="H78" s="70">
        <x:f t="shared" si="43"/>
        <x:v>0</x:v>
      </x:c>
      <x:c r="I78" s="73">
        <x:f t="shared" si="43"/>
        <x:v>0</x:v>
      </x:c>
      <x:c r="J78" s="70">
        <x:f t="shared" si="43"/>
        <x:v>1</x:v>
      </x:c>
      <x:c r="K78" s="70">
        <x:f t="shared" si="43"/>
        <x:v>0</x:v>
      </x:c>
      <x:c r="L78" s="73">
        <x:f t="shared" si="43"/>
        <x:v>0</x:v>
      </x:c>
      <x:c r="M78" s="70">
        <x:f t="shared" si="43"/>
        <x:v>0</x:v>
      </x:c>
      <x:c r="N78" s="70">
        <x:f t="shared" si="43"/>
        <x:v>0</x:v>
      </x:c>
      <x:c r="O78" s="70">
        <x:f t="shared" si="43"/>
        <x:v>0</x:v>
      </x:c>
      <x:c r="P78" s="70">
        <x:f t="shared" si="43"/>
        <x:v>0</x:v>
      </x:c>
      <x:c r="Q78" s="70">
        <x:f t="shared" si="43"/>
        <x:v>0</x:v>
      </x:c>
      <x:c r="R78" s="73">
        <x:f t="shared" si="43"/>
        <x:v>0</x:v>
      </x:c>
      <x:c r="S78" s="70">
        <x:f t="shared" si="43"/>
        <x:v>3</x:v>
      </x:c>
      <x:c r="T78" s="73">
        <x:f t="shared" si="43"/>
        <x:v>0</x:v>
      </x:c>
      <x:c r="U78" s="70">
        <x:f t="shared" si="43"/>
        <x:v>0</x:v>
      </x:c>
      <x:c r="V78" s="73">
        <x:f t="shared" si="43"/>
        <x:v>0</x:v>
      </x:c>
      <x:c r="W78" s="70">
        <x:f t="shared" si="43"/>
        <x:v>0</x:v>
      </x:c>
      <x:c r="X78" s="70">
        <x:f t="shared" si="43"/>
        <x:v>74</x:v>
      </x:c>
      <x:c r="Y78" s="70">
        <x:f t="shared" si="43"/>
        <x:v>0</x:v>
      </x:c>
      <x:c r="Z78" s="70">
        <x:f t="shared" si="43"/>
        <x:v>0</x:v>
      </x:c>
      <x:c r="AA78" s="70">
        <x:f t="shared" si="43"/>
        <x:v>0</x:v>
      </x:c>
      <x:c r="AB78" s="70">
        <x:f t="shared" si="43"/>
        <x:v>0</x:v>
      </x:c>
      <x:c r="AC78" s="70">
        <x:f t="shared" si="43"/>
        <x:v>0</x:v>
      </x:c>
      <x:c r="AD78" s="70">
        <x:f t="shared" si="43"/>
        <x:v>0</x:v>
      </x:c>
      <x:c r="AE78" s="70">
        <x:f t="shared" si="43"/>
        <x:v>0</x:v>
      </x:c>
      <x:c r="AF78" s="70">
        <x:f t="shared" si="43"/>
        <x:v>0</x:v>
      </x:c>
      <x:c r="AG78" s="70">
        <x:f t="shared" si="43"/>
        <x:v>0</x:v>
      </x:c>
      <x:c r="AH78" s="70">
        <x:f t="shared" si="43"/>
        <x:v>0</x:v>
      </x:c>
      <x:c r="AI78" s="70">
        <x:f t="shared" si="43"/>
        <x:v>0</x:v>
      </x:c>
      <x:c r="AJ78" s="70">
        <x:f t="shared" si="43"/>
        <x:v>0</x:v>
      </x:c>
      <x:c r="AK78" s="70">
        <x:f t="shared" si="43"/>
        <x:v>0</x:v>
      </x:c>
      <x:c r="AL78" s="288" t="s">
        <x:v>2688</x:v>
      </x:c>
      <x:c r="AM78" s="70">
        <x:f t="shared" si="43"/>
        <x:v>1</x:v>
      </x:c>
      <x:c r="AN78" s="73">
        <x:f t="shared" ref="AN78:BC79" si="44">AN79</x:f>
        <x:v>3500</x:v>
      </x:c>
      <x:c r="AO78" s="70">
        <x:f t="shared" si="44"/>
        <x:v>0</x:v>
      </x:c>
      <x:c r="AP78" s="70">
        <x:f t="shared" si="44"/>
        <x:v>0</x:v>
      </x:c>
      <x:c r="AQ78" s="70">
        <x:f t="shared" si="44"/>
        <x:v>0</x:v>
      </x:c>
      <x:c r="AR78" s="73">
        <x:f t="shared" si="44"/>
        <x:v>0</x:v>
      </x:c>
      <x:c r="AS78" s="70">
        <x:f t="shared" si="44"/>
        <x:v>0</x:v>
      </x:c>
      <x:c r="AT78" s="73">
        <x:f t="shared" si="44"/>
        <x:v>0</x:v>
      </x:c>
      <x:c r="AU78" s="70">
        <x:f t="shared" si="44"/>
        <x:v>0</x:v>
      </x:c>
      <x:c r="AV78" s="70">
        <x:f t="shared" si="44"/>
        <x:v>0</x:v>
      </x:c>
      <x:c r="AW78" s="70">
        <x:f t="shared" si="44"/>
        <x:v>0</x:v>
      </x:c>
      <x:c r="AX78" s="70">
        <x:f t="shared" si="44"/>
        <x:v>0</x:v>
      </x:c>
      <x:c r="AY78" s="70">
        <x:f t="shared" si="44"/>
        <x:v>0</x:v>
      </x:c>
      <x:c r="AZ78" s="70">
        <x:f t="shared" si="44"/>
        <x:v>0</x:v>
      </x:c>
      <x:c r="BA78" s="73">
        <x:f t="shared" si="44"/>
        <x:v>0</x:v>
      </x:c>
      <x:c r="BB78" s="70">
        <x:f t="shared" si="44"/>
        <x:v>0</x:v>
      </x:c>
      <x:c r="BC78" s="70">
        <x:f t="shared" si="44"/>
        <x:v>0</x:v>
      </x:c>
      <x:c r="BD78" s="70">
        <x:f t="shared" ref="BD78:BS79" si="45">BD79</x:f>
        <x:v>4</x:v>
      </x:c>
      <x:c r="BE78" s="70">
        <x:f t="shared" si="45"/>
        <x:v>3</x:v>
      </x:c>
      <x:c r="BF78" s="70">
        <x:f t="shared" si="45"/>
        <x:v>15</x:v>
      </x:c>
      <x:c r="BG78" s="70">
        <x:f t="shared" si="45"/>
        <x:v>0</x:v>
      </x:c>
      <x:c r="BH78" s="70">
        <x:f t="shared" si="45"/>
        <x:v>0</x:v>
      </x:c>
      <x:c r="BI78" s="70">
        <x:f t="shared" si="45"/>
        <x:v>0</x:v>
      </x:c>
      <x:c r="BJ78" s="73">
        <x:f t="shared" si="45"/>
        <x:v>0</x:v>
      </x:c>
      <x:c r="BK78" s="70">
        <x:f t="shared" si="45"/>
        <x:v>0</x:v>
      </x:c>
      <x:c r="BL78" s="73">
        <x:f t="shared" si="45"/>
        <x:v>0</x:v>
      </x:c>
      <x:c r="BM78" s="70">
        <x:f t="shared" si="45"/>
        <x:v>0</x:v>
      </x:c>
      <x:c r="BN78" s="73">
        <x:f t="shared" si="45"/>
        <x:v>0</x:v>
      </x:c>
      <x:c r="BO78" s="70">
        <x:f t="shared" si="45"/>
        <x:v>0</x:v>
      </x:c>
      <x:c r="BP78" s="73">
        <x:f t="shared" si="45"/>
        <x:v>0</x:v>
      </x:c>
      <x:c r="BQ78" s="70">
        <x:f t="shared" si="45"/>
        <x:v>0</x:v>
      </x:c>
      <x:c r="BR78" s="70">
        <x:f t="shared" si="45"/>
        <x:v>0</x:v>
      </x:c>
      <x:c r="BS78" s="70">
        <x:f t="shared" si="45"/>
        <x:v>1</x:v>
      </x:c>
      <x:c r="BT78" s="70">
        <x:f t="shared" ref="BT78:CI79" si="46">BT79</x:f>
        <x:v>0</x:v>
      </x:c>
      <x:c r="BU78" s="70">
        <x:f t="shared" si="46"/>
        <x:v>0</x:v>
      </x:c>
      <x:c r="BV78" s="288" t="s">
        <x:v>2688</x:v>
      </x:c>
      <x:c r="BW78" s="70">
        <x:f t="shared" si="46"/>
        <x:v>1</x:v>
      </x:c>
      <x:c r="BX78" s="70">
        <x:f t="shared" si="46"/>
        <x:v>28</x:v>
      </x:c>
      <x:c r="BY78" s="73">
        <x:f t="shared" si="46"/>
        <x:v>692</x:v>
      </x:c>
      <x:c r="BZ78" s="70">
        <x:f t="shared" si="46"/>
        <x:v>0</x:v>
      </x:c>
      <x:c r="CA78" s="73">
        <x:f t="shared" si="46"/>
        <x:v>0</x:v>
      </x:c>
      <x:c r="CB78" s="70">
        <x:f t="shared" si="46"/>
        <x:v>0</x:v>
      </x:c>
      <x:c r="CC78" s="73">
        <x:f t="shared" si="46"/>
        <x:v>0</x:v>
      </x:c>
      <x:c r="CD78" s="70">
        <x:f t="shared" si="46"/>
        <x:v>0</x:v>
      </x:c>
      <x:c r="CE78" s="70">
        <x:f t="shared" si="46"/>
        <x:v>2</x:v>
      </x:c>
      <x:c r="CF78" s="73">
        <x:f t="shared" si="46"/>
        <x:v>150</x:v>
      </x:c>
      <x:c r="CG78" s="70">
        <x:f t="shared" si="46"/>
        <x:v>0</x:v>
      </x:c>
      <x:c r="CH78" s="70">
        <x:f t="shared" si="46"/>
        <x:v>0</x:v>
      </x:c>
      <x:c r="CI78" s="70">
        <x:f t="shared" si="46"/>
        <x:v>0</x:v>
      </x:c>
      <x:c r="CJ78" s="70">
        <x:f t="shared" ref="CJ78:CX79" si="47">CJ79</x:f>
        <x:v>1</x:v>
      </x:c>
      <x:c r="CK78" s="70">
        <x:f t="shared" si="47"/>
        <x:v>0</x:v>
      </x:c>
      <x:c r="CL78" s="70">
        <x:f t="shared" si="47"/>
        <x:v>0</x:v>
      </x:c>
      <x:c r="CM78" s="70">
        <x:f t="shared" si="47"/>
        <x:v>0</x:v>
      </x:c>
      <x:c r="CN78" s="70">
        <x:f t="shared" si="47"/>
        <x:v>0</x:v>
      </x:c>
      <x:c r="CO78" s="70">
        <x:f t="shared" si="47"/>
        <x:v>1</x:v>
      </x:c>
      <x:c r="CP78" s="73">
        <x:f t="shared" si="47"/>
        <x:v>200</x:v>
      </x:c>
      <x:c r="CQ78" s="70">
        <x:f t="shared" si="47"/>
        <x:v>0</x:v>
      </x:c>
      <x:c r="CR78" s="73">
        <x:f t="shared" si="47"/>
        <x:v>0</x:v>
      </x:c>
      <x:c r="CS78" s="70">
        <x:f t="shared" si="47"/>
        <x:v>91</x:v>
      </x:c>
      <x:c r="CT78" s="70">
        <x:f t="shared" si="47"/>
        <x:v>3</x:v>
      </x:c>
      <x:c r="CU78" s="70">
        <x:f t="shared" si="47"/>
        <x:v>0</x:v>
      </x:c>
      <x:c r="CV78" s="70">
        <x:f t="shared" si="47"/>
        <x:v>10</x:v>
      </x:c>
      <x:c r="CW78" s="70">
        <x:f t="shared" si="47"/>
        <x:v>1</x:v>
      </x:c>
      <x:c r="CX78" s="70">
        <x:f t="shared" si="47"/>
        <x:v>13</x:v>
      </x:c>
      <x:c r="CY78" s="288" t="s">
        <x:v>2688</x:v>
      </x:c>
      <x:c r="CZ78" s="70">
        <x:f t="shared" ref="CX78:DG79" si="48">CZ79</x:f>
        <x:v>1</x:v>
      </x:c>
      <x:c r="DA78" s="73">
        <x:f t="shared" si="48"/>
        <x:v>1247</x:v>
      </x:c>
      <x:c r="DB78" s="70">
        <x:f t="shared" si="48"/>
        <x:v>0</x:v>
      </x:c>
      <x:c r="DC78" s="73">
        <x:f t="shared" si="48"/>
        <x:v>0</x:v>
      </x:c>
      <x:c r="DD78" s="70">
        <x:f t="shared" si="48"/>
        <x:v>0</x:v>
      </x:c>
      <x:c r="DE78" s="73">
        <x:f t="shared" si="48"/>
        <x:v>0</x:v>
      </x:c>
      <x:c r="DF78" s="70">
        <x:f t="shared" si="48"/>
        <x:v>0</x:v>
      </x:c>
      <x:c r="DG78" s="104">
        <x:f t="shared" si="48"/>
        <x:v>0</x:v>
      </x:c>
    </x:row>
    <x:row r="79" spans="1:111" ht="30" customHeight="1">
      <x:c r="A79" s="288" t="s">
        <x:v>675</x:v>
      </x:c>
      <x:c r="B79" s="114">
        <x:f>B80</x:f>
        <x:v>0</x:v>
      </x:c>
      <x:c r="C79" s="73">
        <x:f t="shared" si="43"/>
        <x:v>0</x:v>
      </x:c>
      <x:c r="D79" s="70">
        <x:f t="shared" si="43"/>
        <x:v>1</x:v>
      </x:c>
      <x:c r="E79" s="73">
        <x:f t="shared" si="43"/>
        <x:v>13060</x:v>
      </x:c>
      <x:c r="F79" s="70">
        <x:f t="shared" si="43"/>
        <x:v>3</x:v>
      </x:c>
      <x:c r="G79" s="73">
        <x:f t="shared" si="43"/>
        <x:v>5.5999999999999996</x:v>
      </x:c>
      <x:c r="H79" s="70">
        <x:f t="shared" si="43"/>
        <x:v>0</x:v>
      </x:c>
      <x:c r="I79" s="73">
        <x:f t="shared" si="43"/>
        <x:v>0</x:v>
      </x:c>
      <x:c r="J79" s="70">
        <x:f t="shared" si="43"/>
        <x:v>1</x:v>
      </x:c>
      <x:c r="K79" s="70">
        <x:f t="shared" si="43"/>
        <x:v>0</x:v>
      </x:c>
      <x:c r="L79" s="73">
        <x:f t="shared" si="43"/>
        <x:v>0</x:v>
      </x:c>
      <x:c r="M79" s="70">
        <x:f t="shared" si="43"/>
        <x:v>0</x:v>
      </x:c>
      <x:c r="N79" s="70">
        <x:f t="shared" si="43"/>
        <x:v>0</x:v>
      </x:c>
      <x:c r="O79" s="70">
        <x:f t="shared" si="43"/>
        <x:v>0</x:v>
      </x:c>
      <x:c r="P79" s="70">
        <x:f t="shared" si="43"/>
        <x:v>0</x:v>
      </x:c>
      <x:c r="Q79" s="70">
        <x:f t="shared" si="43"/>
        <x:v>0</x:v>
      </x:c>
      <x:c r="R79" s="73">
        <x:f t="shared" si="43"/>
        <x:v>0</x:v>
      </x:c>
      <x:c r="S79" s="70">
        <x:f t="shared" si="43"/>
        <x:v>3</x:v>
      </x:c>
      <x:c r="T79" s="73">
        <x:f t="shared" si="43"/>
        <x:v>0</x:v>
      </x:c>
      <x:c r="U79" s="70">
        <x:f t="shared" si="43"/>
        <x:v>0</x:v>
      </x:c>
      <x:c r="V79" s="73">
        <x:f t="shared" si="43"/>
        <x:v>0</x:v>
      </x:c>
      <x:c r="W79" s="70">
        <x:f t="shared" si="43"/>
        <x:v>0</x:v>
      </x:c>
      <x:c r="X79" s="70">
        <x:f t="shared" si="43"/>
        <x:v>74</x:v>
      </x:c>
      <x:c r="Y79" s="70">
        <x:f t="shared" si="43"/>
        <x:v>0</x:v>
      </x:c>
      <x:c r="Z79" s="70">
        <x:f t="shared" si="43"/>
        <x:v>0</x:v>
      </x:c>
      <x:c r="AA79" s="70">
        <x:f t="shared" si="43"/>
        <x:v>0</x:v>
      </x:c>
      <x:c r="AB79" s="70">
        <x:f t="shared" si="43"/>
        <x:v>0</x:v>
      </x:c>
      <x:c r="AC79" s="70">
        <x:f t="shared" si="43"/>
        <x:v>0</x:v>
      </x:c>
      <x:c r="AD79" s="70">
        <x:f t="shared" si="43"/>
        <x:v>0</x:v>
      </x:c>
      <x:c r="AE79" s="70">
        <x:f t="shared" si="43"/>
        <x:v>0</x:v>
      </x:c>
      <x:c r="AF79" s="70">
        <x:f t="shared" si="43"/>
        <x:v>0</x:v>
      </x:c>
      <x:c r="AG79" s="70">
        <x:f t="shared" si="43"/>
        <x:v>0</x:v>
      </x:c>
      <x:c r="AH79" s="70">
        <x:f t="shared" si="43"/>
        <x:v>0</x:v>
      </x:c>
      <x:c r="AI79" s="70">
        <x:f t="shared" si="43"/>
        <x:v>0</x:v>
      </x:c>
      <x:c r="AJ79" s="70">
        <x:f t="shared" si="43"/>
        <x:v>0</x:v>
      </x:c>
      <x:c r="AK79" s="70">
        <x:f t="shared" si="43"/>
        <x:v>0</x:v>
      </x:c>
      <x:c r="AL79" s="288" t="s">
        <x:v>675</x:v>
      </x:c>
      <x:c r="AM79" s="70">
        <x:f t="shared" si="43"/>
        <x:v>1</x:v>
      </x:c>
      <x:c r="AN79" s="73">
        <x:f t="shared" si="44"/>
        <x:v>3500</x:v>
      </x:c>
      <x:c r="AO79" s="70">
        <x:f t="shared" si="44"/>
        <x:v>0</x:v>
      </x:c>
      <x:c r="AP79" s="70">
        <x:f t="shared" si="44"/>
        <x:v>0</x:v>
      </x:c>
      <x:c r="AQ79" s="70">
        <x:f t="shared" si="44"/>
        <x:v>0</x:v>
      </x:c>
      <x:c r="AR79" s="73">
        <x:f t="shared" si="44"/>
        <x:v>0</x:v>
      </x:c>
      <x:c r="AS79" s="70">
        <x:f t="shared" si="44"/>
        <x:v>0</x:v>
      </x:c>
      <x:c r="AT79" s="73">
        <x:f t="shared" si="44"/>
        <x:v>0</x:v>
      </x:c>
      <x:c r="AU79" s="70">
        <x:f t="shared" si="44"/>
        <x:v>0</x:v>
      </x:c>
      <x:c r="AV79" s="70">
        <x:f t="shared" si="44"/>
        <x:v>0</x:v>
      </x:c>
      <x:c r="AW79" s="70">
        <x:f t="shared" si="44"/>
        <x:v>0</x:v>
      </x:c>
      <x:c r="AX79" s="70">
        <x:f t="shared" si="44"/>
        <x:v>0</x:v>
      </x:c>
      <x:c r="AY79" s="70">
        <x:f t="shared" si="44"/>
        <x:v>0</x:v>
      </x:c>
      <x:c r="AZ79" s="70">
        <x:f t="shared" si="44"/>
        <x:v>0</x:v>
      </x:c>
      <x:c r="BA79" s="73">
        <x:f t="shared" si="44"/>
        <x:v>0</x:v>
      </x:c>
      <x:c r="BB79" s="70">
        <x:f t="shared" si="44"/>
        <x:v>0</x:v>
      </x:c>
      <x:c r="BC79" s="70">
        <x:f t="shared" si="44"/>
        <x:v>0</x:v>
      </x:c>
      <x:c r="BD79" s="70">
        <x:f t="shared" si="45"/>
        <x:v>4</x:v>
      </x:c>
      <x:c r="BE79" s="70">
        <x:f t="shared" si="45"/>
        <x:v>3</x:v>
      </x:c>
      <x:c r="BF79" s="70">
        <x:f t="shared" si="45"/>
        <x:v>15</x:v>
      </x:c>
      <x:c r="BG79" s="70">
        <x:f t="shared" si="45"/>
        <x:v>0</x:v>
      </x:c>
      <x:c r="BH79" s="70">
        <x:f t="shared" si="45"/>
        <x:v>0</x:v>
      </x:c>
      <x:c r="BI79" s="70">
        <x:f t="shared" si="45"/>
        <x:v>0</x:v>
      </x:c>
      <x:c r="BJ79" s="73">
        <x:f t="shared" si="45"/>
        <x:v>0</x:v>
      </x:c>
      <x:c r="BK79" s="70">
        <x:f t="shared" si="45"/>
        <x:v>0</x:v>
      </x:c>
      <x:c r="BL79" s="73">
        <x:f t="shared" si="45"/>
        <x:v>0</x:v>
      </x:c>
      <x:c r="BM79" s="70">
        <x:f t="shared" si="45"/>
        <x:v>0</x:v>
      </x:c>
      <x:c r="BN79" s="73">
        <x:f t="shared" si="45"/>
        <x:v>0</x:v>
      </x:c>
      <x:c r="BO79" s="70">
        <x:f t="shared" si="45"/>
        <x:v>0</x:v>
      </x:c>
      <x:c r="BP79" s="73">
        <x:f t="shared" si="45"/>
        <x:v>0</x:v>
      </x:c>
      <x:c r="BQ79" s="70">
        <x:f t="shared" si="45"/>
        <x:v>0</x:v>
      </x:c>
      <x:c r="BR79" s="70">
        <x:f t="shared" si="45"/>
        <x:v>0</x:v>
      </x:c>
      <x:c r="BS79" s="70">
        <x:f t="shared" si="45"/>
        <x:v>1</x:v>
      </x:c>
      <x:c r="BT79" s="70">
        <x:f t="shared" si="46"/>
        <x:v>0</x:v>
      </x:c>
      <x:c r="BU79" s="70">
        <x:f t="shared" si="46"/>
        <x:v>0</x:v>
      </x:c>
      <x:c r="BV79" s="288" t="s">
        <x:v>675</x:v>
      </x:c>
      <x:c r="BW79" s="70">
        <x:f t="shared" si="46"/>
        <x:v>1</x:v>
      </x:c>
      <x:c r="BX79" s="70">
        <x:f t="shared" si="46"/>
        <x:v>28</x:v>
      </x:c>
      <x:c r="BY79" s="73">
        <x:f t="shared" si="46"/>
        <x:v>692</x:v>
      </x:c>
      <x:c r="BZ79" s="70">
        <x:f t="shared" si="46"/>
        <x:v>0</x:v>
      </x:c>
      <x:c r="CA79" s="73">
        <x:f t="shared" si="46"/>
        <x:v>0</x:v>
      </x:c>
      <x:c r="CB79" s="70">
        <x:f t="shared" si="46"/>
        <x:v>0</x:v>
      </x:c>
      <x:c r="CC79" s="73">
        <x:f t="shared" si="46"/>
        <x:v>0</x:v>
      </x:c>
      <x:c r="CD79" s="70">
        <x:f t="shared" si="46"/>
        <x:v>0</x:v>
      </x:c>
      <x:c r="CE79" s="70">
        <x:f t="shared" si="46"/>
        <x:v>2</x:v>
      </x:c>
      <x:c r="CF79" s="73">
        <x:f t="shared" si="46"/>
        <x:v>150</x:v>
      </x:c>
      <x:c r="CG79" s="70">
        <x:f t="shared" si="46"/>
        <x:v>0</x:v>
      </x:c>
      <x:c r="CH79" s="70">
        <x:f t="shared" si="46"/>
        <x:v>0</x:v>
      </x:c>
      <x:c r="CI79" s="70">
        <x:f t="shared" si="46"/>
        <x:v>0</x:v>
      </x:c>
      <x:c r="CJ79" s="70">
        <x:f t="shared" si="47"/>
        <x:v>1</x:v>
      </x:c>
      <x:c r="CK79" s="70">
        <x:f t="shared" si="47"/>
        <x:v>0</x:v>
      </x:c>
      <x:c r="CL79" s="70">
        <x:f t="shared" si="47"/>
        <x:v>0</x:v>
      </x:c>
      <x:c r="CM79" s="70">
        <x:f t="shared" si="47"/>
        <x:v>0</x:v>
      </x:c>
      <x:c r="CN79" s="70">
        <x:f t="shared" si="47"/>
        <x:v>0</x:v>
      </x:c>
      <x:c r="CO79" s="70">
        <x:f t="shared" si="47"/>
        <x:v>1</x:v>
      </x:c>
      <x:c r="CP79" s="73">
        <x:f t="shared" si="47"/>
        <x:v>200</x:v>
      </x:c>
      <x:c r="CQ79" s="70">
        <x:f t="shared" si="47"/>
        <x:v>0</x:v>
      </x:c>
      <x:c r="CR79" s="73">
        <x:f t="shared" si="47"/>
        <x:v>0</x:v>
      </x:c>
      <x:c r="CS79" s="70">
        <x:f t="shared" si="47"/>
        <x:v>91</x:v>
      </x:c>
      <x:c r="CT79" s="70">
        <x:f t="shared" si="47"/>
        <x:v>3</x:v>
      </x:c>
      <x:c r="CU79" s="70">
        <x:f t="shared" si="47"/>
        <x:v>0</x:v>
      </x:c>
      <x:c r="CV79" s="70">
        <x:f t="shared" si="47"/>
        <x:v>10</x:v>
      </x:c>
      <x:c r="CW79" s="70">
        <x:f t="shared" si="47"/>
        <x:v>1</x:v>
      </x:c>
      <x:c r="CX79" s="70">
        <x:f t="shared" si="48"/>
        <x:v>13</x:v>
      </x:c>
      <x:c r="CY79" s="288" t="s">
        <x:v>675</x:v>
      </x:c>
      <x:c r="CZ79" s="70">
        <x:f t="shared" si="48"/>
        <x:v>1</x:v>
      </x:c>
      <x:c r="DA79" s="73">
        <x:f t="shared" si="48"/>
        <x:v>1247</x:v>
      </x:c>
      <x:c r="DB79" s="70">
        <x:f t="shared" si="48"/>
        <x:v>0</x:v>
      </x:c>
      <x:c r="DC79" s="73">
        <x:f t="shared" si="48"/>
        <x:v>0</x:v>
      </x:c>
      <x:c r="DD79" s="70">
        <x:f t="shared" si="48"/>
        <x:v>0</x:v>
      </x:c>
      <x:c r="DE79" s="73">
        <x:f t="shared" si="48"/>
        <x:v>0</x:v>
      </x:c>
      <x:c r="DF79" s="70">
        <x:f t="shared" si="48"/>
        <x:v>0</x:v>
      </x:c>
      <x:c r="DG79" s="104">
        <x:f t="shared" si="48"/>
        <x:v>0</x:v>
      </x:c>
    </x:row>
    <x:row r="80" spans="1:111" ht="30" customHeight="1">
      <x:c r="A80" s="524" t="s">
        <x:v>2461</x:v>
      </x:c>
      <x:c r="B80" s="477"/>
      <x:c r="C80" s="478"/>
      <x:c r="D80" s="479">
        <x:v>1</x:v>
      </x:c>
      <x:c r="E80" s="478">
        <x:v>13060</x:v>
      </x:c>
      <x:c r="F80" s="479">
        <x:v>3</x:v>
      </x:c>
      <x:c r="G80" s="478">
        <x:v>5.5999999999999996</x:v>
      </x:c>
      <x:c r="H80" s="479"/>
      <x:c r="I80" s="478"/>
      <x:c r="J80" s="479">
        <x:v>1</x:v>
      </x:c>
      <x:c r="K80" s="479"/>
      <x:c r="L80" s="478"/>
      <x:c r="M80" s="479"/>
      <x:c r="N80" s="479"/>
      <x:c r="O80" s="479"/>
      <x:c r="P80" s="479"/>
      <x:c r="Q80" s="479"/>
      <x:c r="R80" s="478"/>
      <x:c r="S80" s="479">
        <x:v>3</x:v>
      </x:c>
      <x:c r="T80" s="478"/>
      <x:c r="U80" s="479"/>
      <x:c r="V80" s="478"/>
      <x:c r="W80" s="479"/>
      <x:c r="X80" s="479">
        <x:v>74</x:v>
      </x:c>
      <x:c r="Y80" s="479"/>
      <x:c r="Z80" s="479"/>
      <x:c r="AA80" s="479"/>
      <x:c r="AB80" s="479"/>
      <x:c r="AC80" s="479"/>
      <x:c r="AD80" s="479"/>
      <x:c r="AE80" s="479"/>
      <x:c r="AF80" s="479"/>
      <x:c r="AG80" s="479"/>
      <x:c r="AH80" s="479"/>
      <x:c r="AI80" s="479"/>
      <x:c r="AJ80" s="479"/>
      <x:c r="AK80" s="479"/>
      <x:c r="AL80" s="524" t="s">
        <x:v>2461</x:v>
      </x:c>
      <x:c r="AM80" s="479">
        <x:v>1</x:v>
      </x:c>
      <x:c r="AN80" s="478">
        <x:v>3500</x:v>
      </x:c>
      <x:c r="AO80" s="479"/>
      <x:c r="AP80" s="479"/>
      <x:c r="AQ80" s="479"/>
      <x:c r="AR80" s="478"/>
      <x:c r="AS80" s="479"/>
      <x:c r="AT80" s="478"/>
      <x:c r="AU80" s="479"/>
      <x:c r="AV80" s="479"/>
      <x:c r="AW80" s="479"/>
      <x:c r="AX80" s="479"/>
      <x:c r="AY80" s="479"/>
      <x:c r="AZ80" s="479"/>
      <x:c r="BA80" s="478"/>
      <x:c r="BB80" s="479"/>
      <x:c r="BC80" s="479"/>
      <x:c r="BD80" s="479">
        <x:v>4</x:v>
      </x:c>
      <x:c r="BE80" s="479">
        <x:v>3</x:v>
      </x:c>
      <x:c r="BF80" s="479">
        <x:v>15</x:v>
      </x:c>
      <x:c r="BG80" s="479"/>
      <x:c r="BH80" s="479"/>
      <x:c r="BI80" s="479"/>
      <x:c r="BJ80" s="478"/>
      <x:c r="BK80" s="479"/>
      <x:c r="BL80" s="478"/>
      <x:c r="BM80" s="479"/>
      <x:c r="BN80" s="478"/>
      <x:c r="BO80" s="479"/>
      <x:c r="BP80" s="478"/>
      <x:c r="BQ80" s="479"/>
      <x:c r="BR80" s="479"/>
      <x:c r="BS80" s="479">
        <x:v>1</x:v>
      </x:c>
      <x:c r="BT80" s="479"/>
      <x:c r="BU80" s="479"/>
      <x:c r="BV80" s="524" t="s">
        <x:v>2461</x:v>
      </x:c>
      <x:c r="BW80" s="479">
        <x:v>1</x:v>
      </x:c>
      <x:c r="BX80" s="479">
        <x:v>28</x:v>
      </x:c>
      <x:c r="BY80" s="478">
        <x:v>692</x:v>
      </x:c>
      <x:c r="BZ80" s="479"/>
      <x:c r="CA80" s="478"/>
      <x:c r="CB80" s="479"/>
      <x:c r="CC80" s="478"/>
      <x:c r="CD80" s="479"/>
      <x:c r="CE80" s="479">
        <x:v>2</x:v>
      </x:c>
      <x:c r="CF80" s="478">
        <x:v>150</x:v>
      </x:c>
      <x:c r="CG80" s="479"/>
      <x:c r="CH80" s="479"/>
      <x:c r="CI80" s="479"/>
      <x:c r="CJ80" s="479">
        <x:v>1</x:v>
      </x:c>
      <x:c r="CK80" s="479"/>
      <x:c r="CL80" s="479"/>
      <x:c r="CM80" s="479"/>
      <x:c r="CN80" s="628"/>
      <x:c r="CO80" s="479">
        <x:v>1</x:v>
      </x:c>
      <x:c r="CP80" s="478">
        <x:v>200</x:v>
      </x:c>
      <x:c r="CQ80" s="479"/>
      <x:c r="CR80" s="478"/>
      <x:c r="CS80" s="479">
        <x:v>91</x:v>
      </x:c>
      <x:c r="CT80" s="479">
        <x:v>3</x:v>
      </x:c>
      <x:c r="CU80" s="479"/>
      <x:c r="CV80" s="479">
        <x:v>10</x:v>
      </x:c>
      <x:c r="CW80" s="479">
        <x:v>1</x:v>
      </x:c>
      <x:c r="CX80" s="479">
        <x:v>13</x:v>
      </x:c>
      <x:c r="CY80" s="524" t="s">
        <x:v>2461</x:v>
      </x:c>
      <x:c r="CZ80" s="479">
        <x:v>1</x:v>
      </x:c>
      <x:c r="DA80" s="478">
        <x:v>1247</x:v>
      </x:c>
      <x:c r="DB80" s="479"/>
      <x:c r="DC80" s="478"/>
      <x:c r="DD80" s="479"/>
      <x:c r="DE80" s="478"/>
      <x:c r="DF80" s="479"/>
      <x:c r="DG80" s="500"/>
    </x:row>
    <x:row r="81" spans="1:111" ht="30" customHeight="1">
      <x:c r="A81" s="134" t="s">
        <x:v>2403</x:v>
      </x:c>
      <x:c r="B81" s="346">
        <x:f t="shared" ref="B81:AK81" si="49">B82+B111+B120</x:f>
        <x:v>1</x:v>
      </x:c>
      <x:c r="C81" s="347">
        <x:f t="shared" si="49"/>
        <x:v>2664.6999999999998</x:v>
      </x:c>
      <x:c r="D81" s="348">
        <x:f t="shared" si="49"/>
        <x:v>0</x:v>
      </x:c>
      <x:c r="E81" s="347">
        <x:f t="shared" si="49"/>
        <x:v>0</x:v>
      </x:c>
      <x:c r="F81" s="348">
        <x:f t="shared" si="49"/>
        <x:v>1</x:v>
      </x:c>
      <x:c r="G81" s="347">
        <x:f t="shared" si="49"/>
        <x:v>5.0999999999999996</x:v>
      </x:c>
      <x:c r="H81" s="348">
        <x:f t="shared" si="49"/>
        <x:v>0</x:v>
      </x:c>
      <x:c r="I81" s="347">
        <x:f t="shared" si="49"/>
        <x:v>0</x:v>
      </x:c>
      <x:c r="J81" s="348">
        <x:f t="shared" si="49"/>
        <x:v>7</x:v>
      </x:c>
      <x:c r="K81" s="348">
        <x:f t="shared" si="49"/>
        <x:v>0</x:v>
      </x:c>
      <x:c r="L81" s="347">
        <x:f t="shared" si="49"/>
        <x:v>0</x:v>
      </x:c>
      <x:c r="M81" s="348">
        <x:f t="shared" si="49"/>
        <x:v>15</x:v>
      </x:c>
      <x:c r="N81" s="348">
        <x:f t="shared" si="49"/>
        <x:v>6</x:v>
      </x:c>
      <x:c r="O81" s="348">
        <x:f t="shared" si="49"/>
        <x:v>13</x:v>
      </x:c>
      <x:c r="P81" s="348">
        <x:f t="shared" si="49"/>
        <x:v>32</x:v>
      </x:c>
      <x:c r="Q81" s="348">
        <x:f t="shared" si="49"/>
        <x:v>0</x:v>
      </x:c>
      <x:c r="R81" s="347">
        <x:f t="shared" si="49"/>
        <x:v>0</x:v>
      </x:c>
      <x:c r="S81" s="348">
        <x:f t="shared" si="49"/>
        <x:v>50</x:v>
      </x:c>
      <x:c r="T81" s="347">
        <x:f t="shared" si="49"/>
        <x:v>0</x:v>
      </x:c>
      <x:c r="U81" s="348">
        <x:f t="shared" si="49"/>
        <x:v>0</x:v>
      </x:c>
      <x:c r="V81" s="347">
        <x:f t="shared" si="49"/>
        <x:v>0</x:v>
      </x:c>
      <x:c r="W81" s="348">
        <x:f t="shared" si="49"/>
        <x:v>0</x:v>
      </x:c>
      <x:c r="X81" s="348">
        <x:f t="shared" si="49"/>
        <x:v>358</x:v>
      </x:c>
      <x:c r="Y81" s="348">
        <x:f t="shared" si="49"/>
        <x:v>13</x:v>
      </x:c>
      <x:c r="Z81" s="348">
        <x:f t="shared" si="49"/>
        <x:v>17</x:v>
      </x:c>
      <x:c r="AA81" s="348">
        <x:f t="shared" si="49"/>
        <x:v>0</x:v>
      </x:c>
      <x:c r="AB81" s="348">
        <x:f t="shared" si="49"/>
        <x:v>0</x:v>
      </x:c>
      <x:c r="AC81" s="348">
        <x:f t="shared" si="49"/>
        <x:v>0</x:v>
      </x:c>
      <x:c r="AD81" s="348">
        <x:f t="shared" si="49"/>
        <x:v>2</x:v>
      </x:c>
      <x:c r="AE81" s="348">
        <x:f t="shared" si="49"/>
        <x:v>0</x:v>
      </x:c>
      <x:c r="AF81" s="348">
        <x:f t="shared" si="49"/>
        <x:v>0</x:v>
      </x:c>
      <x:c r="AG81" s="348">
        <x:f t="shared" si="49"/>
        <x:v>3</x:v>
      </x:c>
      <x:c r="AH81" s="348">
        <x:f t="shared" si="49"/>
        <x:v>1</x:v>
      </x:c>
      <x:c r="AI81" s="348">
        <x:f t="shared" si="49"/>
        <x:v>2</x:v>
      </x:c>
      <x:c r="AJ81" s="348">
        <x:f t="shared" si="49"/>
        <x:v>9</x:v>
      </x:c>
      <x:c r="AK81" s="348">
        <x:f t="shared" si="49"/>
        <x:v>35</x:v>
      </x:c>
      <x:c r="AL81" s="134" t="s">
        <x:v>2403</x:v>
      </x:c>
      <x:c r="AM81" s="348">
        <x:f t="shared" ref="AM81:BU81" si="50">AM82+AM111+AM120</x:f>
        <x:v>0</x:v>
      </x:c>
      <x:c r="AN81" s="347">
        <x:f t="shared" si="50"/>
        <x:v>0</x:v>
      </x:c>
      <x:c r="AO81" s="348">
        <x:f t="shared" si="50"/>
        <x:v>0</x:v>
      </x:c>
      <x:c r="AP81" s="348">
        <x:f t="shared" si="50"/>
        <x:v>0</x:v>
      </x:c>
      <x:c r="AQ81" s="348">
        <x:f t="shared" si="50"/>
        <x:v>0</x:v>
      </x:c>
      <x:c r="AR81" s="347">
        <x:f t="shared" si="50"/>
        <x:v>0</x:v>
      </x:c>
      <x:c r="AS81" s="348">
        <x:f t="shared" si="50"/>
        <x:v>0</x:v>
      </x:c>
      <x:c r="AT81" s="347">
        <x:f t="shared" si="50"/>
        <x:v>0</x:v>
      </x:c>
      <x:c r="AU81" s="348">
        <x:f t="shared" si="50"/>
        <x:v>0</x:v>
      </x:c>
      <x:c r="AV81" s="348">
        <x:f t="shared" si="50"/>
        <x:v>0</x:v>
      </x:c>
      <x:c r="AW81" s="348">
        <x:f t="shared" si="50"/>
        <x:v>2</x:v>
      </x:c>
      <x:c r="AX81" s="348">
        <x:f t="shared" si="50"/>
        <x:v>5</x:v>
      </x:c>
      <x:c r="AY81" s="348">
        <x:f t="shared" si="50"/>
        <x:v>0</x:v>
      </x:c>
      <x:c r="AZ81" s="348">
        <x:f t="shared" si="50"/>
        <x:v>4</x:v>
      </x:c>
      <x:c r="BA81" s="347">
        <x:f t="shared" si="50"/>
        <x:v>1210</x:v>
      </x:c>
      <x:c r="BB81" s="348">
        <x:f t="shared" si="50"/>
        <x:v>0</x:v>
      </x:c>
      <x:c r="BC81" s="348">
        <x:f t="shared" si="50"/>
        <x:v>0</x:v>
      </x:c>
      <x:c r="BD81" s="348">
        <x:f t="shared" si="50"/>
        <x:v>5</x:v>
      </x:c>
      <x:c r="BE81" s="348">
        <x:f t="shared" si="50"/>
        <x:v>26</x:v>
      </x:c>
      <x:c r="BF81" s="348">
        <x:f t="shared" si="50"/>
        <x:v>272</x:v>
      </x:c>
      <x:c r="BG81" s="348">
        <x:f t="shared" si="50"/>
        <x:v>5</x:v>
      </x:c>
      <x:c r="BH81" s="348">
        <x:f t="shared" si="50"/>
        <x:v>8</x:v>
      </x:c>
      <x:c r="BI81" s="348">
        <x:f t="shared" si="50"/>
        <x:v>0</x:v>
      </x:c>
      <x:c r="BJ81" s="347">
        <x:f t="shared" si="50"/>
        <x:v>0</x:v>
      </x:c>
      <x:c r="BK81" s="348">
        <x:f t="shared" si="50"/>
        <x:v>0</x:v>
      </x:c>
      <x:c r="BL81" s="347">
        <x:f t="shared" si="50"/>
        <x:v>0</x:v>
      </x:c>
      <x:c r="BM81" s="348">
        <x:f t="shared" si="50"/>
        <x:v>0</x:v>
      </x:c>
      <x:c r="BN81" s="347">
        <x:f t="shared" si="50"/>
        <x:v>0</x:v>
      </x:c>
      <x:c r="BO81" s="348">
        <x:f t="shared" si="50"/>
        <x:v>0</x:v>
      </x:c>
      <x:c r="BP81" s="347">
        <x:f t="shared" si="50"/>
        <x:v>0</x:v>
      </x:c>
      <x:c r="BQ81" s="348">
        <x:f t="shared" si="50"/>
        <x:v>1</x:v>
      </x:c>
      <x:c r="BR81" s="348">
        <x:f t="shared" si="50"/>
        <x:v>0</x:v>
      </x:c>
      <x:c r="BS81" s="348">
        <x:f t="shared" si="50"/>
        <x:v>0</x:v>
      </x:c>
      <x:c r="BT81" s="348">
        <x:f t="shared" si="50"/>
        <x:v>0</x:v>
      </x:c>
      <x:c r="BU81" s="348">
        <x:f t="shared" si="50"/>
        <x:v>0</x:v>
      </x:c>
      <x:c r="BV81" s="134" t="s">
        <x:v>2403</x:v>
      </x:c>
      <x:c r="BW81" s="348">
        <x:f t="shared" ref="BW81:CX81" si="51">BW82+BW111+BW120</x:f>
        <x:v>0</x:v>
      </x:c>
      <x:c r="BX81" s="348">
        <x:f t="shared" si="51"/>
        <x:v>0</x:v>
      </x:c>
      <x:c r="BY81" s="347">
        <x:f t="shared" si="51"/>
        <x:v>0</x:v>
      </x:c>
      <x:c r="BZ81" s="348">
        <x:f t="shared" si="51"/>
        <x:v>0</x:v>
      </x:c>
      <x:c r="CA81" s="347">
        <x:f t="shared" si="51"/>
        <x:v>0</x:v>
      </x:c>
      <x:c r="CB81" s="348">
        <x:f t="shared" si="51"/>
        <x:v>0</x:v>
      </x:c>
      <x:c r="CC81" s="347">
        <x:f t="shared" si="51"/>
        <x:v>0</x:v>
      </x:c>
      <x:c r="CD81" s="348">
        <x:f t="shared" si="51"/>
        <x:v>0</x:v>
      </x:c>
      <x:c r="CE81" s="348">
        <x:f t="shared" si="51"/>
        <x:v>7</x:v>
      </x:c>
      <x:c r="CF81" s="347">
        <x:f t="shared" si="51"/>
        <x:v>172</x:v>
      </x:c>
      <x:c r="CG81" s="348">
        <x:f t="shared" si="51"/>
        <x:v>0</x:v>
      </x:c>
      <x:c r="CH81" s="348">
        <x:f t="shared" si="51"/>
        <x:v>0</x:v>
      </x:c>
      <x:c r="CI81" s="348">
        <x:f t="shared" si="51"/>
        <x:v>0</x:v>
      </x:c>
      <x:c r="CJ81" s="348">
        <x:f t="shared" si="51"/>
        <x:v>10</x:v>
      </x:c>
      <x:c r="CK81" s="348">
        <x:f t="shared" si="51"/>
        <x:v>0</x:v>
      </x:c>
      <x:c r="CL81" s="348">
        <x:f t="shared" si="51"/>
        <x:v>1</x:v>
      </x:c>
      <x:c r="CM81" s="348">
        <x:f t="shared" si="51"/>
        <x:v>0</x:v>
      </x:c>
      <x:c r="CN81" s="348">
        <x:f t="shared" si="51"/>
        <x:v>0</x:v>
      </x:c>
      <x:c r="CO81" s="348">
        <x:f t="shared" si="51"/>
        <x:v>1</x:v>
      </x:c>
      <x:c r="CP81" s="347">
        <x:f t="shared" si="51"/>
        <x:v>0</x:v>
      </x:c>
      <x:c r="CQ81" s="348">
        <x:f t="shared" si="51"/>
        <x:v>17</x:v>
      </x:c>
      <x:c r="CR81" s="347">
        <x:f t="shared" si="51"/>
        <x:v>2410</x:v>
      </x:c>
      <x:c r="CS81" s="348">
        <x:f t="shared" si="51"/>
        <x:v>168</x:v>
      </x:c>
      <x:c r="CT81" s="348">
        <x:f t="shared" si="51"/>
        <x:v>1</x:v>
      </x:c>
      <x:c r="CU81" s="348">
        <x:f t="shared" si="51"/>
        <x:v>5</x:v>
      </x:c>
      <x:c r="CV81" s="348">
        <x:f t="shared" si="51"/>
        <x:v>5</x:v>
      </x:c>
      <x:c r="CW81" s="348">
        <x:f t="shared" si="51"/>
        <x:v>0</x:v>
      </x:c>
      <x:c r="CX81" s="348">
        <x:f t="shared" si="51"/>
        <x:v>0</x:v>
      </x:c>
      <x:c r="CY81" s="134" t="s">
        <x:v>2403</x:v>
      </x:c>
      <x:c r="CZ81" s="348">
        <x:f t="shared" ref="CZ81:DG81" si="52">CZ82+CZ111+CZ120</x:f>
        <x:v>0</x:v>
      </x:c>
      <x:c r="DA81" s="347">
        <x:f t="shared" si="52"/>
        <x:v>0</x:v>
      </x:c>
      <x:c r="DB81" s="348">
        <x:f t="shared" si="52"/>
        <x:v>0</x:v>
      </x:c>
      <x:c r="DC81" s="347">
        <x:f t="shared" si="52"/>
        <x:v>0</x:v>
      </x:c>
      <x:c r="DD81" s="348">
        <x:f t="shared" si="52"/>
        <x:v>0</x:v>
      </x:c>
      <x:c r="DE81" s="347">
        <x:f t="shared" si="52"/>
        <x:v>0</x:v>
      </x:c>
      <x:c r="DF81" s="348">
        <x:f t="shared" si="52"/>
        <x:v>0</x:v>
      </x:c>
      <x:c r="DG81" s="349">
        <x:f t="shared" si="52"/>
        <x:v>0</x:v>
      </x:c>
    </x:row>
    <x:row r="82" spans="1:111" ht="30" customHeight="1">
      <x:c r="A82" s="287" t="s">
        <x:v>1065</x:v>
      </x:c>
      <x:c r="B82" s="113">
        <x:f t="shared" ref="B82:AK82" si="53">SUM(B83:B110)</x:f>
        <x:v>1</x:v>
      </x:c>
      <x:c r="C82" s="82">
        <x:f t="shared" si="53"/>
        <x:v>2664.6999999999998</x:v>
      </x:c>
      <x:c r="D82" s="81">
        <x:f t="shared" si="53"/>
        <x:v>0</x:v>
      </x:c>
      <x:c r="E82" s="82">
        <x:f t="shared" si="53"/>
        <x:v>0</x:v>
      </x:c>
      <x:c r="F82" s="81">
        <x:f t="shared" si="53"/>
        <x:v>0</x:v>
      </x:c>
      <x:c r="G82" s="82">
        <x:f t="shared" si="53"/>
        <x:v>0</x:v>
      </x:c>
      <x:c r="H82" s="81">
        <x:f t="shared" si="53"/>
        <x:v>0</x:v>
      </x:c>
      <x:c r="I82" s="82">
        <x:f t="shared" si="53"/>
        <x:v>0</x:v>
      </x:c>
      <x:c r="J82" s="81">
        <x:f t="shared" si="53"/>
        <x:v>7</x:v>
      </x:c>
      <x:c r="K82" s="81">
        <x:f t="shared" si="53"/>
        <x:v>0</x:v>
      </x:c>
      <x:c r="L82" s="82">
        <x:f t="shared" si="53"/>
        <x:v>0</x:v>
      </x:c>
      <x:c r="M82" s="81">
        <x:f t="shared" si="53"/>
        <x:v>11</x:v>
      </x:c>
      <x:c r="N82" s="81">
        <x:f t="shared" si="53"/>
        <x:v>6</x:v>
      </x:c>
      <x:c r="O82" s="81">
        <x:f t="shared" si="53"/>
        <x:v>13</x:v>
      </x:c>
      <x:c r="P82" s="81">
        <x:f t="shared" si="53"/>
        <x:v>32</x:v>
      </x:c>
      <x:c r="Q82" s="81">
        <x:f t="shared" si="53"/>
        <x:v>0</x:v>
      </x:c>
      <x:c r="R82" s="82">
        <x:f t="shared" si="53"/>
        <x:v>0</x:v>
      </x:c>
      <x:c r="S82" s="81">
        <x:f t="shared" si="53"/>
        <x:v>13</x:v>
      </x:c>
      <x:c r="T82" s="82">
        <x:f t="shared" si="53"/>
        <x:v>0</x:v>
      </x:c>
      <x:c r="U82" s="81">
        <x:f t="shared" si="53"/>
        <x:v>0</x:v>
      </x:c>
      <x:c r="V82" s="82">
        <x:f t="shared" si="53"/>
        <x:v>0</x:v>
      </x:c>
      <x:c r="W82" s="81">
        <x:f t="shared" si="53"/>
        <x:v>0</x:v>
      </x:c>
      <x:c r="X82" s="81">
        <x:f t="shared" si="53"/>
        <x:v>141</x:v>
      </x:c>
      <x:c r="Y82" s="81">
        <x:f t="shared" si="53"/>
        <x:v>13</x:v>
      </x:c>
      <x:c r="Z82" s="81">
        <x:f t="shared" si="53"/>
        <x:v>17</x:v>
      </x:c>
      <x:c r="AA82" s="81">
        <x:f t="shared" si="53"/>
        <x:v>0</x:v>
      </x:c>
      <x:c r="AB82" s="81">
        <x:f t="shared" si="53"/>
        <x:v>0</x:v>
      </x:c>
      <x:c r="AC82" s="81">
        <x:f t="shared" si="53"/>
        <x:v>0</x:v>
      </x:c>
      <x:c r="AD82" s="81">
        <x:f t="shared" si="53"/>
        <x:v>2</x:v>
      </x:c>
      <x:c r="AE82" s="81">
        <x:f t="shared" si="53"/>
        <x:v>0</x:v>
      </x:c>
      <x:c r="AF82" s="81">
        <x:f t="shared" si="53"/>
        <x:v>0</x:v>
      </x:c>
      <x:c r="AG82" s="81">
        <x:f t="shared" si="53"/>
        <x:v>3</x:v>
      </x:c>
      <x:c r="AH82" s="81">
        <x:f t="shared" si="53"/>
        <x:v>1</x:v>
      </x:c>
      <x:c r="AI82" s="81">
        <x:f t="shared" si="53"/>
        <x:v>2</x:v>
      </x:c>
      <x:c r="AJ82" s="81">
        <x:f t="shared" si="53"/>
        <x:v>9</x:v>
      </x:c>
      <x:c r="AK82" s="81">
        <x:f t="shared" si="53"/>
        <x:v>35</x:v>
      </x:c>
      <x:c r="AL82" s="287" t="s">
        <x:v>1065</x:v>
      </x:c>
      <x:c r="AM82" s="81">
        <x:f t="shared" ref="AM82:BU82" si="54">SUM(AM83:AM110)</x:f>
        <x:v>0</x:v>
      </x:c>
      <x:c r="AN82" s="82">
        <x:f t="shared" si="54"/>
        <x:v>0</x:v>
      </x:c>
      <x:c r="AO82" s="81">
        <x:f t="shared" si="54"/>
        <x:v>0</x:v>
      </x:c>
      <x:c r="AP82" s="81">
        <x:f t="shared" si="54"/>
        <x:v>0</x:v>
      </x:c>
      <x:c r="AQ82" s="81">
        <x:f t="shared" si="54"/>
        <x:v>0</x:v>
      </x:c>
      <x:c r="AR82" s="82">
        <x:f t="shared" si="54"/>
        <x:v>0</x:v>
      </x:c>
      <x:c r="AS82" s="81">
        <x:f t="shared" si="54"/>
        <x:v>0</x:v>
      </x:c>
      <x:c r="AT82" s="82">
        <x:f t="shared" si="54"/>
        <x:v>0</x:v>
      </x:c>
      <x:c r="AU82" s="81">
        <x:f t="shared" si="54"/>
        <x:v>0</x:v>
      </x:c>
      <x:c r="AV82" s="81">
        <x:f t="shared" si="54"/>
        <x:v>0</x:v>
      </x:c>
      <x:c r="AW82" s="81">
        <x:f t="shared" si="54"/>
        <x:v>0</x:v>
      </x:c>
      <x:c r="AX82" s="81">
        <x:f t="shared" si="54"/>
        <x:v>0</x:v>
      </x:c>
      <x:c r="AY82" s="81">
        <x:f t="shared" si="54"/>
        <x:v>0</x:v>
      </x:c>
      <x:c r="AZ82" s="81">
        <x:f t="shared" si="54"/>
        <x:v>0</x:v>
      </x:c>
      <x:c r="BA82" s="82">
        <x:f t="shared" si="54"/>
        <x:v>0</x:v>
      </x:c>
      <x:c r="BB82" s="81">
        <x:f t="shared" si="54"/>
        <x:v>0</x:v>
      </x:c>
      <x:c r="BC82" s="81">
        <x:f t="shared" si="54"/>
        <x:v>0</x:v>
      </x:c>
      <x:c r="BD82" s="81">
        <x:f t="shared" si="54"/>
        <x:v>0</x:v>
      </x:c>
      <x:c r="BE82" s="81">
        <x:f t="shared" si="54"/>
        <x:v>20</x:v>
      </x:c>
      <x:c r="BF82" s="81">
        <x:f t="shared" si="54"/>
        <x:v>99</x:v>
      </x:c>
      <x:c r="BG82" s="81">
        <x:f t="shared" si="54"/>
        <x:v>0</x:v>
      </x:c>
      <x:c r="BH82" s="81">
        <x:f t="shared" si="54"/>
        <x:v>0</x:v>
      </x:c>
      <x:c r="BI82" s="81">
        <x:f t="shared" si="54"/>
        <x:v>0</x:v>
      </x:c>
      <x:c r="BJ82" s="82">
        <x:f t="shared" si="54"/>
        <x:v>0</x:v>
      </x:c>
      <x:c r="BK82" s="81">
        <x:f t="shared" si="54"/>
        <x:v>0</x:v>
      </x:c>
      <x:c r="BL82" s="82">
        <x:f t="shared" si="54"/>
        <x:v>0</x:v>
      </x:c>
      <x:c r="BM82" s="81">
        <x:f t="shared" si="54"/>
        <x:v>0</x:v>
      </x:c>
      <x:c r="BN82" s="82">
        <x:f t="shared" si="54"/>
        <x:v>0</x:v>
      </x:c>
      <x:c r="BO82" s="81">
        <x:f t="shared" si="54"/>
        <x:v>0</x:v>
      </x:c>
      <x:c r="BP82" s="82">
        <x:f t="shared" si="54"/>
        <x:v>0</x:v>
      </x:c>
      <x:c r="BQ82" s="81">
        <x:f t="shared" si="54"/>
        <x:v>1</x:v>
      </x:c>
      <x:c r="BR82" s="81">
        <x:f t="shared" si="54"/>
        <x:v>0</x:v>
      </x:c>
      <x:c r="BS82" s="81">
        <x:f t="shared" si="54"/>
        <x:v>0</x:v>
      </x:c>
      <x:c r="BT82" s="81">
        <x:f t="shared" si="54"/>
        <x:v>0</x:v>
      </x:c>
      <x:c r="BU82" s="81">
        <x:f t="shared" si="54"/>
        <x:v>0</x:v>
      </x:c>
      <x:c r="BV82" s="287" t="s">
        <x:v>1065</x:v>
      </x:c>
      <x:c r="BW82" s="81">
        <x:f t="shared" ref="BW82:CX82" si="55">SUM(BW83:BW110)</x:f>
        <x:v>0</x:v>
      </x:c>
      <x:c r="BX82" s="81">
        <x:f t="shared" si="55"/>
        <x:v>0</x:v>
      </x:c>
      <x:c r="BY82" s="82">
        <x:f t="shared" si="55"/>
        <x:v>0</x:v>
      </x:c>
      <x:c r="BZ82" s="81">
        <x:f t="shared" si="55"/>
        <x:v>0</x:v>
      </x:c>
      <x:c r="CA82" s="82">
        <x:f t="shared" si="55"/>
        <x:v>0</x:v>
      </x:c>
      <x:c r="CB82" s="81">
        <x:f t="shared" si="55"/>
        <x:v>0</x:v>
      </x:c>
      <x:c r="CC82" s="82">
        <x:f t="shared" si="55"/>
        <x:v>0</x:v>
      </x:c>
      <x:c r="CD82" s="81">
        <x:f t="shared" si="55"/>
        <x:v>0</x:v>
      </x:c>
      <x:c r="CE82" s="81">
        <x:f t="shared" si="55"/>
        <x:v>1</x:v>
      </x:c>
      <x:c r="CF82" s="82">
        <x:f t="shared" si="55"/>
        <x:v>32</x:v>
      </x:c>
      <x:c r="CG82" s="81">
        <x:f t="shared" si="55"/>
        <x:v>0</x:v>
      </x:c>
      <x:c r="CH82" s="81">
        <x:f t="shared" si="55"/>
        <x:v>0</x:v>
      </x:c>
      <x:c r="CI82" s="81">
        <x:f t="shared" si="55"/>
        <x:v>0</x:v>
      </x:c>
      <x:c r="CJ82" s="81">
        <x:f t="shared" si="55"/>
        <x:v>4</x:v>
      </x:c>
      <x:c r="CK82" s="81">
        <x:f t="shared" si="55"/>
        <x:v>0</x:v>
      </x:c>
      <x:c r="CL82" s="81">
        <x:f t="shared" si="55"/>
        <x:v>1</x:v>
      </x:c>
      <x:c r="CM82" s="81">
        <x:f t="shared" si="55"/>
        <x:v>0</x:v>
      </x:c>
      <x:c r="CN82" s="81">
        <x:f t="shared" si="55"/>
        <x:v>0</x:v>
      </x:c>
      <x:c r="CO82" s="81">
        <x:f t="shared" si="55"/>
        <x:v>1</x:v>
      </x:c>
      <x:c r="CP82" s="82">
        <x:f t="shared" si="55"/>
        <x:v>0</x:v>
      </x:c>
      <x:c r="CQ82" s="81">
        <x:f t="shared" si="55"/>
        <x:v>5</x:v>
      </x:c>
      <x:c r="CR82" s="82">
        <x:f t="shared" si="55"/>
        <x:v>192</x:v>
      </x:c>
      <x:c r="CS82" s="81">
        <x:f t="shared" si="55"/>
        <x:v>127</x:v>
      </x:c>
      <x:c r="CT82" s="81">
        <x:f t="shared" si="55"/>
        <x:v>1</x:v>
      </x:c>
      <x:c r="CU82" s="81">
        <x:f t="shared" si="55"/>
        <x:v>5</x:v>
      </x:c>
      <x:c r="CV82" s="81">
        <x:f t="shared" si="55"/>
        <x:v>5</x:v>
      </x:c>
      <x:c r="CW82" s="81">
        <x:f t="shared" si="55"/>
        <x:v>0</x:v>
      </x:c>
      <x:c r="CX82" s="81">
        <x:f t="shared" si="55"/>
        <x:v>0</x:v>
      </x:c>
      <x:c r="CY82" s="287" t="s">
        <x:v>1065</x:v>
      </x:c>
      <x:c r="CZ82" s="81">
        <x:f t="shared" ref="CZ82:DG82" si="56">SUM(CZ83:CZ110)</x:f>
        <x:v>0</x:v>
      </x:c>
      <x:c r="DA82" s="82">
        <x:f t="shared" si="56"/>
        <x:v>0</x:v>
      </x:c>
      <x:c r="DB82" s="81">
        <x:f t="shared" si="56"/>
        <x:v>0</x:v>
      </x:c>
      <x:c r="DC82" s="82">
        <x:f t="shared" si="56"/>
        <x:v>0</x:v>
      </x:c>
      <x:c r="DD82" s="81">
        <x:f t="shared" si="56"/>
        <x:v>0</x:v>
      </x:c>
      <x:c r="DE82" s="82">
        <x:f t="shared" si="56"/>
        <x:v>0</x:v>
      </x:c>
      <x:c r="DF82" s="81">
        <x:f t="shared" si="56"/>
        <x:v>0</x:v>
      </x:c>
      <x:c r="DG82" s="109">
        <x:f t="shared" si="56"/>
        <x:v>0</x:v>
      </x:c>
    </x:row>
    <x:row r="83" spans="1:111" ht="30" customHeight="1">
      <x:c r="A83" s="522" t="s">
        <x:v>48</x:v>
      </x:c>
      <x:c r="B83" s="114"/>
      <x:c r="C83" s="73"/>
      <x:c r="D83" s="70"/>
      <x:c r="E83" s="73"/>
      <x:c r="F83" s="70"/>
      <x:c r="G83" s="73"/>
      <x:c r="H83" s="70"/>
      <x:c r="I83" s="73"/>
      <x:c r="J83" s="70"/>
      <x:c r="K83" s="70"/>
      <x:c r="L83" s="73"/>
      <x:c r="M83" s="70"/>
      <x:c r="N83" s="70"/>
      <x:c r="O83" s="70"/>
      <x:c r="P83" s="70"/>
      <x:c r="Q83" s="70"/>
      <x:c r="R83" s="73"/>
      <x:c r="S83" s="70"/>
      <x:c r="T83" s="73"/>
      <x:c r="U83" s="70"/>
      <x:c r="V83" s="73"/>
      <x:c r="W83" s="70"/>
      <x:c r="X83" s="70">
        <x:v>3</x:v>
      </x:c>
      <x:c r="Y83" s="70"/>
      <x:c r="Z83" s="70"/>
      <x:c r="AA83" s="70"/>
      <x:c r="AB83" s="70"/>
      <x:c r="AC83" s="70"/>
      <x:c r="AD83" s="70"/>
      <x:c r="AE83" s="70"/>
      <x:c r="AF83" s="70"/>
      <x:c r="AG83" s="70"/>
      <x:c r="AH83" s="70"/>
      <x:c r="AI83" s="70"/>
      <x:c r="AJ83" s="70"/>
      <x:c r="AK83" s="70"/>
      <x:c r="AL83" s="522" t="s">
        <x:v>48</x:v>
      </x:c>
      <x:c r="AM83" s="70"/>
      <x:c r="AN83" s="73"/>
      <x:c r="AO83" s="70"/>
      <x:c r="AP83" s="70"/>
      <x:c r="AQ83" s="70"/>
      <x:c r="AR83" s="73"/>
      <x:c r="AS83" s="70"/>
      <x:c r="AT83" s="73"/>
      <x:c r="AU83" s="70"/>
      <x:c r="AV83" s="70"/>
      <x:c r="AW83" s="70"/>
      <x:c r="AX83" s="70"/>
      <x:c r="AY83" s="70"/>
      <x:c r="AZ83" s="70"/>
      <x:c r="BA83" s="73"/>
      <x:c r="BB83" s="70"/>
      <x:c r="BC83" s="70"/>
      <x:c r="BD83" s="70"/>
      <x:c r="BE83" s="70">
        <x:v>1</x:v>
      </x:c>
      <x:c r="BF83" s="70">
        <x:v>4</x:v>
      </x:c>
      <x:c r="BG83" s="70"/>
      <x:c r="BH83" s="70"/>
      <x:c r="BI83" s="70"/>
      <x:c r="BJ83" s="73"/>
      <x:c r="BK83" s="70"/>
      <x:c r="BL83" s="73"/>
      <x:c r="BM83" s="70"/>
      <x:c r="BN83" s="73"/>
      <x:c r="BO83" s="70"/>
      <x:c r="BP83" s="73"/>
      <x:c r="BQ83" s="70"/>
      <x:c r="BR83" s="70"/>
      <x:c r="BS83" s="70"/>
      <x:c r="BT83" s="70"/>
      <x:c r="BU83" s="70"/>
      <x:c r="BV83" s="522" t="s">
        <x:v>48</x:v>
      </x:c>
      <x:c r="BW83" s="70"/>
      <x:c r="BX83" s="70"/>
      <x:c r="BY83" s="73"/>
      <x:c r="BZ83" s="70"/>
      <x:c r="CA83" s="73"/>
      <x:c r="CB83" s="70"/>
      <x:c r="CC83" s="73"/>
      <x:c r="CD83" s="70"/>
      <x:c r="CE83" s="70"/>
      <x:c r="CF83" s="73"/>
      <x:c r="CG83" s="70"/>
      <x:c r="CH83" s="70"/>
      <x:c r="CI83" s="70"/>
      <x:c r="CJ83" s="70"/>
      <x:c r="CK83" s="70"/>
      <x:c r="CL83" s="70"/>
      <x:c r="CM83" s="70"/>
      <x:c r="CN83" s="70"/>
      <x:c r="CO83" s="70"/>
      <x:c r="CP83" s="73"/>
      <x:c r="CQ83" s="70">
        <x:v>1</x:v>
      </x:c>
      <x:c r="CR83" s="73">
        <x:v>75</x:v>
      </x:c>
      <x:c r="CS83" s="70">
        <x:v>2</x:v>
      </x:c>
      <x:c r="CT83" s="70"/>
      <x:c r="CU83" s="70"/>
      <x:c r="CV83" s="70">
        <x:v>1</x:v>
      </x:c>
      <x:c r="CW83" s="70"/>
      <x:c r="CX83" s="70"/>
      <x:c r="CY83" s="522" t="s">
        <x:v>48</x:v>
      </x:c>
      <x:c r="CZ83" s="70"/>
      <x:c r="DA83" s="73"/>
      <x:c r="DB83" s="70"/>
      <x:c r="DC83" s="73"/>
      <x:c r="DD83" s="70"/>
      <x:c r="DE83" s="73"/>
      <x:c r="DF83" s="70"/>
      <x:c r="DG83" s="104"/>
    </x:row>
    <x:row r="84" spans="1:111" ht="30" customHeight="1">
      <x:c r="A84" s="522" t="s">
        <x:v>1009</x:v>
      </x:c>
      <x:c r="B84" s="114"/>
      <x:c r="C84" s="73"/>
      <x:c r="D84" s="70"/>
      <x:c r="E84" s="73"/>
      <x:c r="F84" s="70"/>
      <x:c r="G84" s="73"/>
      <x:c r="H84" s="70"/>
      <x:c r="I84" s="73"/>
      <x:c r="J84" s="70"/>
      <x:c r="K84" s="70"/>
      <x:c r="L84" s="73"/>
      <x:c r="M84" s="70"/>
      <x:c r="N84" s="70"/>
      <x:c r="O84" s="70"/>
      <x:c r="P84" s="70"/>
      <x:c r="Q84" s="70"/>
      <x:c r="R84" s="73"/>
      <x:c r="S84" s="70"/>
      <x:c r="T84" s="73"/>
      <x:c r="U84" s="70"/>
      <x:c r="V84" s="73"/>
      <x:c r="W84" s="70"/>
      <x:c r="X84" s="70"/>
      <x:c r="Y84" s="70">
        <x:v>1</x:v>
      </x:c>
      <x:c r="Z84" s="70">
        <x:v>1</x:v>
      </x:c>
      <x:c r="AA84" s="70"/>
      <x:c r="AB84" s="70"/>
      <x:c r="AC84" s="70"/>
      <x:c r="AD84" s="70"/>
      <x:c r="AE84" s="70"/>
      <x:c r="AF84" s="70"/>
      <x:c r="AG84" s="70"/>
      <x:c r="AH84" s="70"/>
      <x:c r="AI84" s="70"/>
      <x:c r="AJ84" s="70"/>
      <x:c r="AK84" s="70"/>
      <x:c r="AL84" s="522" t="s">
        <x:v>1009</x:v>
      </x:c>
      <x:c r="AM84" s="70"/>
      <x:c r="AN84" s="73"/>
      <x:c r="AO84" s="70"/>
      <x:c r="AP84" s="70"/>
      <x:c r="AQ84" s="70"/>
      <x:c r="AR84" s="73"/>
      <x:c r="AS84" s="70"/>
      <x:c r="AT84" s="73"/>
      <x:c r="AU84" s="70"/>
      <x:c r="AV84" s="70"/>
      <x:c r="AW84" s="70"/>
      <x:c r="AX84" s="70"/>
      <x:c r="AY84" s="70"/>
      <x:c r="AZ84" s="70"/>
      <x:c r="BA84" s="73"/>
      <x:c r="BB84" s="70"/>
      <x:c r="BC84" s="70"/>
      <x:c r="BD84" s="70"/>
      <x:c r="BE84" s="70"/>
      <x:c r="BF84" s="70"/>
      <x:c r="BG84" s="70"/>
      <x:c r="BH84" s="70"/>
      <x:c r="BI84" s="70"/>
      <x:c r="BJ84" s="73"/>
      <x:c r="BK84" s="70"/>
      <x:c r="BL84" s="73"/>
      <x:c r="BM84" s="70"/>
      <x:c r="BN84" s="73"/>
      <x:c r="BO84" s="70"/>
      <x:c r="BP84" s="73"/>
      <x:c r="BQ84" s="70"/>
      <x:c r="BR84" s="70"/>
      <x:c r="BS84" s="70"/>
      <x:c r="BT84" s="70"/>
      <x:c r="BU84" s="70"/>
      <x:c r="BV84" s="522" t="s">
        <x:v>1009</x:v>
      </x:c>
      <x:c r="BW84" s="70"/>
      <x:c r="BX84" s="70"/>
      <x:c r="BY84" s="73"/>
      <x:c r="BZ84" s="70"/>
      <x:c r="CA84" s="73"/>
      <x:c r="CB84" s="70"/>
      <x:c r="CC84" s="73"/>
      <x:c r="CD84" s="70"/>
      <x:c r="CE84" s="70"/>
      <x:c r="CF84" s="73"/>
      <x:c r="CG84" s="70"/>
      <x:c r="CH84" s="70"/>
      <x:c r="CI84" s="70"/>
      <x:c r="CJ84" s="70"/>
      <x:c r="CK84" s="70"/>
      <x:c r="CL84" s="70"/>
      <x:c r="CM84" s="70"/>
      <x:c r="CN84" s="70"/>
      <x:c r="CO84" s="70"/>
      <x:c r="CP84" s="73"/>
      <x:c r="CQ84" s="70">
        <x:v>1</x:v>
      </x:c>
      <x:c r="CR84" s="73">
        <x:v>24</x:v>
      </x:c>
      <x:c r="CS84" s="70">
        <x:v>8</x:v>
      </x:c>
      <x:c r="CT84" s="70"/>
      <x:c r="CU84" s="70"/>
      <x:c r="CV84" s="70"/>
      <x:c r="CW84" s="70"/>
      <x:c r="CX84" s="70"/>
      <x:c r="CY84" s="522" t="s">
        <x:v>1009</x:v>
      </x:c>
      <x:c r="CZ84" s="70"/>
      <x:c r="DA84" s="73"/>
      <x:c r="DB84" s="70"/>
      <x:c r="DC84" s="73"/>
      <x:c r="DD84" s="70"/>
      <x:c r="DE84" s="73"/>
      <x:c r="DF84" s="70"/>
      <x:c r="DG84" s="104"/>
    </x:row>
    <x:row r="85" spans="1:111" ht="30" customHeight="1">
      <x:c r="A85" s="522" t="s">
        <x:v>1042</x:v>
      </x:c>
      <x:c r="B85" s="114"/>
      <x:c r="C85" s="73"/>
      <x:c r="D85" s="70"/>
      <x:c r="E85" s="73"/>
      <x:c r="F85" s="70"/>
      <x:c r="G85" s="73"/>
      <x:c r="H85" s="70"/>
      <x:c r="I85" s="73"/>
      <x:c r="J85" s="70"/>
      <x:c r="K85" s="70"/>
      <x:c r="L85" s="73"/>
      <x:c r="M85" s="70"/>
      <x:c r="N85" s="70"/>
      <x:c r="O85" s="70">
        <x:v>1</x:v>
      </x:c>
      <x:c r="P85" s="70">
        <x:v>1</x:v>
      </x:c>
      <x:c r="Q85" s="70"/>
      <x:c r="R85" s="73"/>
      <x:c r="S85" s="70"/>
      <x:c r="T85" s="73"/>
      <x:c r="U85" s="70"/>
      <x:c r="V85" s="73"/>
      <x:c r="W85" s="70"/>
      <x:c r="X85" s="70"/>
      <x:c r="Y85" s="70">
        <x:v>1</x:v>
      </x:c>
      <x:c r="Z85" s="70">
        <x:v>4</x:v>
      </x:c>
      <x:c r="AA85" s="70"/>
      <x:c r="AB85" s="70"/>
      <x:c r="AC85" s="70"/>
      <x:c r="AD85" s="70"/>
      <x:c r="AE85" s="70"/>
      <x:c r="AF85" s="70"/>
      <x:c r="AG85" s="70"/>
      <x:c r="AH85" s="70"/>
      <x:c r="AI85" s="70"/>
      <x:c r="AJ85" s="70"/>
      <x:c r="AK85" s="70"/>
      <x:c r="AL85" s="522" t="s">
        <x:v>1042</x:v>
      </x:c>
      <x:c r="AM85" s="70"/>
      <x:c r="AN85" s="73"/>
      <x:c r="AO85" s="70"/>
      <x:c r="AP85" s="70"/>
      <x:c r="AQ85" s="70"/>
      <x:c r="AR85" s="73"/>
      <x:c r="AS85" s="70"/>
      <x:c r="AT85" s="73"/>
      <x:c r="AU85" s="70"/>
      <x:c r="AV85" s="70"/>
      <x:c r="AW85" s="70"/>
      <x:c r="AX85" s="70"/>
      <x:c r="AY85" s="70"/>
      <x:c r="AZ85" s="70"/>
      <x:c r="BA85" s="73"/>
      <x:c r="BB85" s="70"/>
      <x:c r="BC85" s="70"/>
      <x:c r="BD85" s="70"/>
      <x:c r="BE85" s="70">
        <x:v>1</x:v>
      </x:c>
      <x:c r="BF85" s="70">
        <x:v>1</x:v>
      </x:c>
      <x:c r="BG85" s="70"/>
      <x:c r="BH85" s="70"/>
      <x:c r="BI85" s="70"/>
      <x:c r="BJ85" s="73"/>
      <x:c r="BK85" s="70"/>
      <x:c r="BL85" s="73"/>
      <x:c r="BM85" s="70"/>
      <x:c r="BN85" s="73"/>
      <x:c r="BO85" s="70"/>
      <x:c r="BP85" s="73"/>
      <x:c r="BQ85" s="70"/>
      <x:c r="BR85" s="70"/>
      <x:c r="BS85" s="70"/>
      <x:c r="BT85" s="70"/>
      <x:c r="BU85" s="70"/>
      <x:c r="BV85" s="522" t="s">
        <x:v>1042</x:v>
      </x:c>
      <x:c r="BW85" s="70"/>
      <x:c r="BX85" s="70"/>
      <x:c r="BY85" s="73"/>
      <x:c r="BZ85" s="70"/>
      <x:c r="CA85" s="73"/>
      <x:c r="CB85" s="70"/>
      <x:c r="CC85" s="73"/>
      <x:c r="CD85" s="70"/>
      <x:c r="CE85" s="70"/>
      <x:c r="CF85" s="73"/>
      <x:c r="CG85" s="70"/>
      <x:c r="CH85" s="70"/>
      <x:c r="CI85" s="70"/>
      <x:c r="CJ85" s="70"/>
      <x:c r="CK85" s="70"/>
      <x:c r="CL85" s="70"/>
      <x:c r="CM85" s="70"/>
      <x:c r="CN85" s="70"/>
      <x:c r="CO85" s="70"/>
      <x:c r="CP85" s="73"/>
      <x:c r="CQ85" s="70"/>
      <x:c r="CR85" s="73"/>
      <x:c r="CS85" s="70">
        <x:v>3</x:v>
      </x:c>
      <x:c r="CT85" s="70"/>
      <x:c r="CU85" s="70"/>
      <x:c r="CV85" s="70"/>
      <x:c r="CW85" s="70"/>
      <x:c r="CX85" s="70"/>
      <x:c r="CY85" s="522" t="s">
        <x:v>1042</x:v>
      </x:c>
      <x:c r="CZ85" s="70"/>
      <x:c r="DA85" s="73"/>
      <x:c r="DB85" s="70"/>
      <x:c r="DC85" s="73"/>
      <x:c r="DD85" s="70"/>
      <x:c r="DE85" s="73"/>
      <x:c r="DF85" s="70"/>
      <x:c r="DG85" s="104"/>
    </x:row>
    <x:row r="86" spans="1:111" ht="30" customHeight="1">
      <x:c r="A86" s="522" t="s">
        <x:v>1051</x:v>
      </x:c>
      <x:c r="B86" s="114"/>
      <x:c r="C86" s="73"/>
      <x:c r="D86" s="70"/>
      <x:c r="E86" s="73"/>
      <x:c r="F86" s="70"/>
      <x:c r="G86" s="73"/>
      <x:c r="H86" s="70"/>
      <x:c r="I86" s="73"/>
      <x:c r="J86" s="70"/>
      <x:c r="K86" s="70"/>
      <x:c r="L86" s="73"/>
      <x:c r="M86" s="70">
        <x:v>1</x:v>
      </x:c>
      <x:c r="N86" s="70"/>
      <x:c r="O86" s="70"/>
      <x:c r="P86" s="70"/>
      <x:c r="Q86" s="70"/>
      <x:c r="R86" s="73"/>
      <x:c r="S86" s="70"/>
      <x:c r="T86" s="73"/>
      <x:c r="U86" s="70"/>
      <x:c r="V86" s="73"/>
      <x:c r="W86" s="70"/>
      <x:c r="X86" s="70">
        <x:v>8</x:v>
      </x:c>
      <x:c r="Y86" s="70"/>
      <x:c r="Z86" s="70"/>
      <x:c r="AA86" s="70"/>
      <x:c r="AB86" s="70"/>
      <x:c r="AC86" s="70"/>
      <x:c r="AD86" s="70"/>
      <x:c r="AE86" s="70"/>
      <x:c r="AF86" s="70"/>
      <x:c r="AG86" s="70"/>
      <x:c r="AH86" s="70"/>
      <x:c r="AI86" s="70"/>
      <x:c r="AJ86" s="70">
        <x:v>1</x:v>
      </x:c>
      <x:c r="AK86" s="70">
        <x:v>1</x:v>
      </x:c>
      <x:c r="AL86" s="522" t="s">
        <x:v>1051</x:v>
      </x:c>
      <x:c r="AM86" s="70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70"/>
      <x:c r="BE86" s="70"/>
      <x:c r="BF86" s="70"/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522" t="s">
        <x:v>1051</x:v>
      </x:c>
      <x:c r="BW86" s="70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70"/>
      <x:c r="CI86" s="70"/>
      <x:c r="CJ86" s="70"/>
      <x:c r="CK86" s="70"/>
      <x:c r="CL86" s="70"/>
      <x:c r="CM86" s="70"/>
      <x:c r="CN86" s="70"/>
      <x:c r="CO86" s="70"/>
      <x:c r="CP86" s="73"/>
      <x:c r="CQ86" s="70"/>
      <x:c r="CR86" s="73"/>
      <x:c r="CS86" s="70">
        <x:v>6</x:v>
      </x:c>
      <x:c r="CT86" s="70"/>
      <x:c r="CU86" s="70"/>
      <x:c r="CV86" s="70"/>
      <x:c r="CW86" s="70"/>
      <x:c r="CX86" s="70"/>
      <x:c r="CY86" s="522" t="s">
        <x:v>1051</x:v>
      </x:c>
      <x:c r="CZ86" s="70"/>
      <x:c r="DA86" s="73"/>
      <x:c r="DB86" s="70"/>
      <x:c r="DC86" s="73"/>
      <x:c r="DD86" s="70"/>
      <x:c r="DE86" s="73"/>
      <x:c r="DF86" s="70"/>
      <x:c r="DG86" s="104"/>
    </x:row>
    <x:row r="87" spans="1:111" ht="30" customHeight="1">
      <x:c r="A87" s="522" t="s">
        <x:v>1071</x:v>
      </x:c>
      <x:c r="B87" s="114"/>
      <x:c r="C87" s="73"/>
      <x:c r="D87" s="70"/>
      <x:c r="E87" s="73"/>
      <x:c r="F87" s="70"/>
      <x:c r="G87" s="73"/>
      <x:c r="H87" s="70"/>
      <x:c r="I87" s="73"/>
      <x:c r="J87" s="70"/>
      <x:c r="K87" s="70"/>
      <x:c r="L87" s="73"/>
      <x:c r="M87" s="70"/>
      <x:c r="N87" s="70"/>
      <x:c r="O87" s="70">
        <x:v>1</x:v>
      </x:c>
      <x:c r="P87" s="70">
        <x:v>1</x:v>
      </x:c>
      <x:c r="Q87" s="70"/>
      <x:c r="R87" s="73"/>
      <x:c r="S87" s="70">
        <x:v>2</x:v>
      </x:c>
      <x:c r="T87" s="73"/>
      <x:c r="U87" s="70"/>
      <x:c r="V87" s="73"/>
      <x:c r="W87" s="70"/>
      <x:c r="X87" s="70">
        <x:v>19</x:v>
      </x:c>
      <x:c r="Y87" s="70"/>
      <x:c r="Z87" s="70"/>
      <x:c r="AA87" s="70"/>
      <x:c r="AB87" s="70"/>
      <x:c r="AC87" s="70"/>
      <x:c r="AD87" s="70"/>
      <x:c r="AE87" s="70"/>
      <x:c r="AF87" s="70"/>
      <x:c r="AG87" s="70"/>
      <x:c r="AH87" s="70"/>
      <x:c r="AI87" s="70"/>
      <x:c r="AJ87" s="70"/>
      <x:c r="AK87" s="70"/>
      <x:c r="AL87" s="522" t="s">
        <x:v>1071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/>
      <x:c r="BF87" s="70"/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522" t="s">
        <x:v>1071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/>
      <x:c r="CK87" s="70"/>
      <x:c r="CL87" s="70"/>
      <x:c r="CM87" s="70"/>
      <x:c r="CN87" s="70"/>
      <x:c r="CO87" s="70"/>
      <x:c r="CP87" s="73"/>
      <x:c r="CQ87" s="70"/>
      <x:c r="CR87" s="73"/>
      <x:c r="CS87" s="70">
        <x:v>7</x:v>
      </x:c>
      <x:c r="CT87" s="70"/>
      <x:c r="CU87" s="70"/>
      <x:c r="CV87" s="70"/>
      <x:c r="CW87" s="70"/>
      <x:c r="CX87" s="70"/>
      <x:c r="CY87" s="522" t="s">
        <x:v>1071</x:v>
      </x:c>
      <x:c r="CZ87" s="70"/>
      <x:c r="DA87" s="73"/>
      <x:c r="DB87" s="70"/>
      <x:c r="DC87" s="73"/>
      <x:c r="DD87" s="70"/>
      <x:c r="DE87" s="73"/>
      <x:c r="DF87" s="70"/>
      <x:c r="DG87" s="104"/>
    </x:row>
    <x:row r="88" spans="1:111" ht="30" customHeight="1">
      <x:c r="A88" s="522" t="s">
        <x:v>1088</x:v>
      </x:c>
      <x:c r="B88" s="114"/>
      <x:c r="C88" s="73"/>
      <x:c r="D88" s="70"/>
      <x:c r="E88" s="73"/>
      <x:c r="F88" s="70"/>
      <x:c r="G88" s="73"/>
      <x:c r="H88" s="70"/>
      <x:c r="I88" s="73"/>
      <x:c r="J88" s="70"/>
      <x:c r="K88" s="70"/>
      <x:c r="L88" s="73"/>
      <x:c r="M88" s="70"/>
      <x:c r="N88" s="70"/>
      <x:c r="O88" s="70">
        <x:v>1</x:v>
      </x:c>
      <x:c r="P88" s="70">
        <x:v>1</x:v>
      </x:c>
      <x:c r="Q88" s="70"/>
      <x:c r="R88" s="73"/>
      <x:c r="S88" s="70">
        <x:v>2</x:v>
      </x:c>
      <x:c r="T88" s="73"/>
      <x:c r="U88" s="70"/>
      <x:c r="V88" s="73"/>
      <x:c r="W88" s="70"/>
      <x:c r="X88" s="70">
        <x:v>13</x:v>
      </x:c>
      <x:c r="Y88" s="70">
        <x:v>1</x:v>
      </x:c>
      <x:c r="Z88" s="70">
        <x:v>1</x:v>
      </x:c>
      <x:c r="AA88" s="70"/>
      <x:c r="AB88" s="70"/>
      <x:c r="AC88" s="70"/>
      <x:c r="AD88" s="70"/>
      <x:c r="AE88" s="70"/>
      <x:c r="AF88" s="70"/>
      <x:c r="AG88" s="70"/>
      <x:c r="AH88" s="70"/>
      <x:c r="AI88" s="70"/>
      <x:c r="AJ88" s="70"/>
      <x:c r="AK88" s="70"/>
      <x:c r="AL88" s="522" t="s">
        <x:v>1088</x:v>
      </x:c>
      <x:c r="AM88" s="70"/>
      <x:c r="AN88" s="73"/>
      <x:c r="AO88" s="70"/>
      <x:c r="AP88" s="70"/>
      <x:c r="AQ88" s="70"/>
      <x:c r="AR88" s="73"/>
      <x:c r="AS88" s="70"/>
      <x:c r="AT88" s="73"/>
      <x:c r="AU88" s="70"/>
      <x:c r="AV88" s="70"/>
      <x:c r="AW88" s="70"/>
      <x:c r="AX88" s="70"/>
      <x:c r="AY88" s="70"/>
      <x:c r="AZ88" s="70"/>
      <x:c r="BA88" s="73"/>
      <x:c r="BB88" s="70"/>
      <x:c r="BC88" s="70"/>
      <x:c r="BD88" s="70"/>
      <x:c r="BE88" s="70">
        <x:v>1</x:v>
      </x:c>
      <x:c r="BF88" s="70">
        <x:v>11</x:v>
      </x:c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522" t="s">
        <x:v>1088</x:v>
      </x:c>
      <x:c r="BW88" s="70"/>
      <x:c r="BX88" s="70"/>
      <x:c r="BY88" s="73"/>
      <x:c r="BZ88" s="70"/>
      <x:c r="CA88" s="73"/>
      <x:c r="CB88" s="70"/>
      <x:c r="CC88" s="73"/>
      <x:c r="CD88" s="70"/>
      <x:c r="CE88" s="70">
        <x:v>1</x:v>
      </x:c>
      <x:c r="CF88" s="73">
        <x:v>32</x:v>
      </x:c>
      <x:c r="CG88" s="70"/>
      <x:c r="CH88" s="70"/>
      <x:c r="CI88" s="70"/>
      <x:c r="CJ88" s="70"/>
      <x:c r="CK88" s="70"/>
      <x:c r="CL88" s="70"/>
      <x:c r="CM88" s="70"/>
      <x:c r="CN88" s="70"/>
      <x:c r="CO88" s="70"/>
      <x:c r="CP88" s="73"/>
      <x:c r="CQ88" s="70"/>
      <x:c r="CR88" s="73"/>
      <x:c r="CS88" s="70">
        <x:v>4</x:v>
      </x:c>
      <x:c r="CT88" s="70"/>
      <x:c r="CU88" s="70"/>
      <x:c r="CV88" s="70"/>
      <x:c r="CW88" s="70"/>
      <x:c r="CX88" s="70"/>
      <x:c r="CY88" s="522" t="s">
        <x:v>1088</x:v>
      </x:c>
      <x:c r="CZ88" s="70"/>
      <x:c r="DA88" s="73"/>
      <x:c r="DB88" s="70"/>
      <x:c r="DC88" s="73"/>
      <x:c r="DD88" s="70"/>
      <x:c r="DE88" s="73"/>
      <x:c r="DF88" s="70"/>
      <x:c r="DG88" s="104"/>
    </x:row>
    <x:row r="89" spans="1:111" ht="30" customHeight="1">
      <x:c r="A89" s="522" t="s">
        <x:v>1025</x:v>
      </x:c>
      <x:c r="B89" s="114"/>
      <x:c r="C89" s="73"/>
      <x:c r="D89" s="70"/>
      <x:c r="E89" s="73"/>
      <x:c r="F89" s="70"/>
      <x:c r="G89" s="73"/>
      <x:c r="H89" s="70"/>
      <x:c r="I89" s="73"/>
      <x:c r="J89" s="70"/>
      <x:c r="K89" s="70"/>
      <x:c r="L89" s="73"/>
      <x:c r="M89" s="70"/>
      <x:c r="N89" s="70"/>
      <x:c r="O89" s="70">
        <x:v>1</x:v>
      </x:c>
      <x:c r="P89" s="70">
        <x:v>1</x:v>
      </x:c>
      <x:c r="Q89" s="70"/>
      <x:c r="R89" s="73"/>
      <x:c r="S89" s="70"/>
      <x:c r="T89" s="73"/>
      <x:c r="U89" s="70"/>
      <x:c r="V89" s="73"/>
      <x:c r="W89" s="70"/>
      <x:c r="X89" s="70">
        <x:v>4</x:v>
      </x:c>
      <x:c r="Y89" s="70"/>
      <x:c r="Z89" s="70"/>
      <x:c r="AA89" s="70"/>
      <x:c r="AB89" s="70"/>
      <x:c r="AC89" s="70"/>
      <x:c r="AD89" s="70"/>
      <x:c r="AE89" s="70"/>
      <x:c r="AF89" s="70"/>
      <x:c r="AG89" s="70"/>
      <x:c r="AH89" s="70"/>
      <x:c r="AI89" s="70"/>
      <x:c r="AJ89" s="70"/>
      <x:c r="AK89" s="70"/>
      <x:c r="AL89" s="522" t="s">
        <x:v>1025</x:v>
      </x:c>
      <x:c r="AM89" s="70"/>
      <x:c r="AN89" s="73"/>
      <x:c r="AO89" s="70"/>
      <x:c r="AP89" s="70"/>
      <x:c r="AQ89" s="70"/>
      <x:c r="AR89" s="73"/>
      <x:c r="AS89" s="70"/>
      <x:c r="AT89" s="73"/>
      <x:c r="AU89" s="70"/>
      <x:c r="AV89" s="70"/>
      <x:c r="AW89" s="70"/>
      <x:c r="AX89" s="70"/>
      <x:c r="AY89" s="70"/>
      <x:c r="AZ89" s="70"/>
      <x:c r="BA89" s="73"/>
      <x:c r="BB89" s="70"/>
      <x:c r="BC89" s="70"/>
      <x:c r="BD89" s="70"/>
      <x:c r="BE89" s="70">
        <x:v>1</x:v>
      </x:c>
      <x:c r="BF89" s="70">
        <x:v>5</x:v>
      </x:c>
      <x:c r="BG89" s="70"/>
      <x:c r="BH89" s="70"/>
      <x:c r="BI89" s="70"/>
      <x:c r="BJ89" s="73"/>
      <x:c r="BK89" s="70"/>
      <x:c r="BL89" s="73"/>
      <x:c r="BM89" s="70"/>
      <x:c r="BN89" s="73"/>
      <x:c r="BO89" s="70"/>
      <x:c r="BP89" s="73"/>
      <x:c r="BQ89" s="70"/>
      <x:c r="BR89" s="70"/>
      <x:c r="BS89" s="70"/>
      <x:c r="BT89" s="70"/>
      <x:c r="BU89" s="70"/>
      <x:c r="BV89" s="522" t="s">
        <x:v>1025</x:v>
      </x:c>
      <x:c r="BW89" s="70"/>
      <x:c r="BX89" s="70"/>
      <x:c r="BY89" s="73"/>
      <x:c r="BZ89" s="70"/>
      <x:c r="CA89" s="73"/>
      <x:c r="CB89" s="70"/>
      <x:c r="CC89" s="73"/>
      <x:c r="CD89" s="70"/>
      <x:c r="CE89" s="70"/>
      <x:c r="CF89" s="73"/>
      <x:c r="CG89" s="70"/>
      <x:c r="CH89" s="70"/>
      <x:c r="CI89" s="70"/>
      <x:c r="CJ89" s="70"/>
      <x:c r="CK89" s="70"/>
      <x:c r="CL89" s="70"/>
      <x:c r="CM89" s="70"/>
      <x:c r="CN89" s="70"/>
      <x:c r="CO89" s="70"/>
      <x:c r="CP89" s="73"/>
      <x:c r="CQ89" s="70"/>
      <x:c r="CR89" s="73"/>
      <x:c r="CS89" s="70">
        <x:v>2</x:v>
      </x:c>
      <x:c r="CT89" s="70">
        <x:v>1</x:v>
      </x:c>
      <x:c r="CU89" s="70"/>
      <x:c r="CV89" s="70"/>
      <x:c r="CW89" s="70"/>
      <x:c r="CX89" s="70"/>
      <x:c r="CY89" s="522" t="s">
        <x:v>1025</x:v>
      </x:c>
      <x:c r="CZ89" s="70"/>
      <x:c r="DA89" s="73"/>
      <x:c r="DB89" s="70"/>
      <x:c r="DC89" s="73"/>
      <x:c r="DD89" s="70"/>
      <x:c r="DE89" s="73"/>
      <x:c r="DF89" s="70"/>
      <x:c r="DG89" s="104"/>
    </x:row>
    <x:row r="90" spans="1:111" ht="30" customHeight="1">
      <x:c r="A90" s="522" t="s">
        <x:v>1057</x:v>
      </x:c>
      <x:c r="B90" s="114"/>
      <x:c r="C90" s="73"/>
      <x:c r="D90" s="70"/>
      <x:c r="E90" s="73"/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/>
      <x:c r="T90" s="73"/>
      <x:c r="U90" s="70"/>
      <x:c r="V90" s="73"/>
      <x:c r="W90" s="70"/>
      <x:c r="X90" s="70"/>
      <x:c r="Y90" s="70"/>
      <x:c r="Z90" s="70"/>
      <x:c r="AA90" s="70"/>
      <x:c r="AB90" s="70"/>
      <x:c r="AC90" s="70"/>
      <x:c r="AD90" s="70"/>
      <x:c r="AE90" s="70"/>
      <x:c r="AF90" s="70"/>
      <x:c r="AG90" s="70"/>
      <x:c r="AH90" s="70"/>
      <x:c r="AI90" s="70"/>
      <x:c r="AJ90" s="70"/>
      <x:c r="AK90" s="70"/>
      <x:c r="AL90" s="522" t="s">
        <x:v>1057</x:v>
      </x:c>
      <x:c r="AM90" s="70"/>
      <x:c r="AN90" s="73"/>
      <x:c r="AO90" s="70"/>
      <x:c r="AP90" s="70"/>
      <x:c r="AQ90" s="70"/>
      <x:c r="AR90" s="73"/>
      <x:c r="AS90" s="70"/>
      <x:c r="AT90" s="73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70"/>
      <x:c r="BE90" s="70">
        <x:v>1</x:v>
      </x:c>
      <x:c r="BF90" s="70">
        <x:v>2</x:v>
      </x:c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522" t="s">
        <x:v>1057</x:v>
      </x:c>
      <x:c r="BW90" s="70"/>
      <x:c r="BX90" s="70"/>
      <x:c r="BY90" s="73"/>
      <x:c r="BZ90" s="70"/>
      <x:c r="CA90" s="73"/>
      <x:c r="CB90" s="70"/>
      <x:c r="CC90" s="73"/>
      <x:c r="CD90" s="70"/>
      <x:c r="CE90" s="70"/>
      <x:c r="CF90" s="73"/>
      <x:c r="CG90" s="70"/>
      <x:c r="CH90" s="70"/>
      <x:c r="CI90" s="70"/>
      <x:c r="CJ90" s="70"/>
      <x:c r="CK90" s="70"/>
      <x:c r="CL90" s="70"/>
      <x:c r="CM90" s="70"/>
      <x:c r="CN90" s="70"/>
      <x:c r="CO90" s="70"/>
      <x:c r="CP90" s="73"/>
      <x:c r="CQ90" s="70"/>
      <x:c r="CR90" s="73"/>
      <x:c r="CS90" s="70">
        <x:v>2</x:v>
      </x:c>
      <x:c r="CT90" s="70"/>
      <x:c r="CU90" s="70"/>
      <x:c r="CV90" s="70">
        <x:v>2</x:v>
      </x:c>
      <x:c r="CW90" s="70"/>
      <x:c r="CX90" s="70"/>
      <x:c r="CY90" s="522" t="s">
        <x:v>1057</x:v>
      </x:c>
      <x:c r="CZ90" s="70"/>
      <x:c r="DA90" s="73"/>
      <x:c r="DB90" s="70"/>
      <x:c r="DC90" s="73"/>
      <x:c r="DD90" s="70"/>
      <x:c r="DE90" s="73"/>
      <x:c r="DF90" s="70"/>
      <x:c r="DG90" s="104"/>
    </x:row>
    <x:row r="91" spans="1:111" ht="30" customHeight="1">
      <x:c r="A91" s="522" t="s">
        <x:v>1089</x:v>
      </x:c>
      <x:c r="B91" s="114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>
        <x:v>1</x:v>
      </x:c>
      <x:c r="N91" s="70">
        <x:v>2</x:v>
      </x:c>
      <x:c r="O91" s="70">
        <x:v>1</x:v>
      </x:c>
      <x:c r="P91" s="70">
        <x:v>4</x:v>
      </x:c>
      <x:c r="Q91" s="70"/>
      <x:c r="R91" s="73"/>
      <x:c r="S91" s="70">
        <x:v>1</x:v>
      </x:c>
      <x:c r="T91" s="73"/>
      <x:c r="U91" s="70"/>
      <x:c r="V91" s="73"/>
      <x:c r="W91" s="70"/>
      <x:c r="X91" s="70">
        <x:v>6</x:v>
      </x:c>
      <x:c r="Y91" s="70">
        <x:v>1</x:v>
      </x:c>
      <x:c r="Z91" s="70">
        <x:v>1</x:v>
      </x:c>
      <x:c r="AA91" s="70"/>
      <x:c r="AB91" s="70"/>
      <x:c r="AC91" s="70"/>
      <x:c r="AD91" s="70"/>
      <x:c r="AE91" s="70"/>
      <x:c r="AF91" s="70"/>
      <x:c r="AG91" s="70">
        <x:v>1</x:v>
      </x:c>
      <x:c r="AH91" s="70"/>
      <x:c r="AI91" s="70"/>
      <x:c r="AJ91" s="70"/>
      <x:c r="AK91" s="70"/>
      <x:c r="AL91" s="522" t="s">
        <x:v>1089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>
        <x:v>1</x:v>
      </x:c>
      <x:c r="BF91" s="70">
        <x:v>4</x:v>
      </x:c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522" t="s">
        <x:v>1089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>
        <x:v>1</x:v>
      </x:c>
      <x:c r="CK91" s="70"/>
      <x:c r="CL91" s="70"/>
      <x:c r="CM91" s="70"/>
      <x:c r="CN91" s="70"/>
      <x:c r="CO91" s="70"/>
      <x:c r="CP91" s="73"/>
      <x:c r="CQ91" s="70"/>
      <x:c r="CR91" s="73"/>
      <x:c r="CS91" s="70">
        <x:v>4</x:v>
      </x:c>
      <x:c r="CT91" s="70"/>
      <x:c r="CU91" s="70"/>
      <x:c r="CV91" s="70"/>
      <x:c r="CW91" s="70"/>
      <x:c r="CX91" s="70"/>
      <x:c r="CY91" s="522" t="s">
        <x:v>1089</x:v>
      </x:c>
      <x:c r="CZ91" s="70"/>
      <x:c r="DA91" s="73"/>
      <x:c r="DB91" s="70"/>
      <x:c r="DC91" s="73"/>
      <x:c r="DD91" s="70"/>
      <x:c r="DE91" s="73"/>
      <x:c r="DF91" s="70"/>
      <x:c r="DG91" s="104"/>
    </x:row>
    <x:row r="92" spans="1:111" ht="30" customHeight="1">
      <x:c r="A92" s="522" t="s">
        <x:v>1091</x:v>
      </x:c>
      <x:c r="B92" s="114"/>
      <x:c r="C92" s="73"/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>
        <x:v>1</x:v>
      </x:c>
      <x:c r="T92" s="73"/>
      <x:c r="U92" s="70"/>
      <x:c r="V92" s="73"/>
      <x:c r="W92" s="70"/>
      <x:c r="X92" s="70"/>
      <x:c r="Y92" s="70"/>
      <x:c r="Z92" s="70"/>
      <x:c r="AA92" s="70"/>
      <x:c r="AB92" s="70"/>
      <x:c r="AC92" s="70"/>
      <x:c r="AD92" s="70"/>
      <x:c r="AE92" s="70"/>
      <x:c r="AF92" s="70"/>
      <x:c r="AG92" s="70"/>
      <x:c r="AH92" s="70"/>
      <x:c r="AI92" s="70"/>
      <x:c r="AJ92" s="70"/>
      <x:c r="AK92" s="70"/>
      <x:c r="AL92" s="522" t="s">
        <x:v>1091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/>
      <x:c r="BF92" s="70"/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522" t="s">
        <x:v>1091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/>
      <x:c r="CK92" s="70"/>
      <x:c r="CL92" s="70"/>
      <x:c r="CM92" s="70"/>
      <x:c r="CN92" s="70"/>
      <x:c r="CO92" s="70"/>
      <x:c r="CP92" s="73"/>
      <x:c r="CQ92" s="70"/>
      <x:c r="CR92" s="73"/>
      <x:c r="CS92" s="70"/>
      <x:c r="CT92" s="70"/>
      <x:c r="CU92" s="70"/>
      <x:c r="CV92" s="70"/>
      <x:c r="CW92" s="70"/>
      <x:c r="CX92" s="70"/>
      <x:c r="CY92" s="522" t="s">
        <x:v>1091</x:v>
      </x:c>
      <x:c r="CZ92" s="70"/>
      <x:c r="DA92" s="73"/>
      <x:c r="DB92" s="70"/>
      <x:c r="DC92" s="73"/>
      <x:c r="DD92" s="70"/>
      <x:c r="DE92" s="73"/>
      <x:c r="DF92" s="70"/>
      <x:c r="DG92" s="104"/>
    </x:row>
    <x:row r="93" spans="1:116" ht="30" customHeight="1">
      <x:c r="A93" s="522" t="s">
        <x:v>1015</x:v>
      </x:c>
      <x:c r="B93" s="114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>
        <x:v>1</x:v>
      </x:c>
      <x:c r="N93" s="70">
        <x:v>2</x:v>
      </x:c>
      <x:c r="O93" s="70">
        <x:v>1</x:v>
      </x:c>
      <x:c r="P93" s="70">
        <x:v>1</x:v>
      </x:c>
      <x:c r="Q93" s="70"/>
      <x:c r="R93" s="73"/>
      <x:c r="S93" s="70"/>
      <x:c r="T93" s="73"/>
      <x:c r="U93" s="70"/>
      <x:c r="V93" s="73"/>
      <x:c r="W93" s="70"/>
      <x:c r="X93" s="70">
        <x:v>9</x:v>
      </x:c>
      <x:c r="Y93" s="70">
        <x:v>1</x:v>
      </x:c>
      <x:c r="Z93" s="70">
        <x:v>1</x:v>
      </x:c>
      <x:c r="AA93" s="70"/>
      <x:c r="AB93" s="70"/>
      <x:c r="AC93" s="70"/>
      <x:c r="AD93" s="70"/>
      <x:c r="AE93" s="70"/>
      <x:c r="AF93" s="70"/>
      <x:c r="AG93" s="70"/>
      <x:c r="AH93" s="70"/>
      <x:c r="AI93" s="70"/>
      <x:c r="AJ93" s="70"/>
      <x:c r="AK93" s="70"/>
      <x:c r="AL93" s="522" t="s">
        <x:v>1015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>
        <x:v>1</x:v>
      </x:c>
      <x:c r="BF93" s="70">
        <x:v>3</x:v>
      </x:c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522" t="s">
        <x:v>1015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/>
      <x:c r="CR93" s="73"/>
      <x:c r="CS93" s="70">
        <x:v>9</x:v>
      </x:c>
      <x:c r="CT93" s="70"/>
      <x:c r="CU93" s="70">
        <x:v>1</x:v>
      </x:c>
      <x:c r="CV93" s="70"/>
      <x:c r="CW93" s="70"/>
      <x:c r="CX93" s="70"/>
      <x:c r="CY93" s="522" t="s">
        <x:v>1015</x:v>
      </x:c>
      <x:c r="CZ93" s="70"/>
      <x:c r="DA93" s="73"/>
      <x:c r="DB93" s="70"/>
      <x:c r="DC93" s="73"/>
      <x:c r="DD93" s="70"/>
      <x:c r="DE93" s="73"/>
      <x:c r="DF93" s="70"/>
      <x:c r="DG93" s="104"/>
      <x:c r="DH93" s="629"/>
      <x:c r="DI93" s="629"/>
      <x:c r="DJ93" s="629"/>
      <x:c r="DK93" s="629"/>
      <x:c r="DL93" s="629"/>
    </x:row>
    <x:row r="94" spans="1:116" ht="30" customHeight="1">
      <x:c r="A94" s="522" t="s">
        <x:v>1136</x:v>
      </x:c>
      <x:c r="B94" s="114"/>
      <x:c r="C94" s="73"/>
      <x:c r="D94" s="70"/>
      <x:c r="E94" s="73"/>
      <x:c r="F94" s="70"/>
      <x:c r="G94" s="73"/>
      <x:c r="H94" s="70"/>
      <x:c r="I94" s="73"/>
      <x:c r="J94" s="70"/>
      <x:c r="K94" s="70"/>
      <x:c r="L94" s="73"/>
      <x:c r="M94" s="70"/>
      <x:c r="N94" s="70"/>
      <x:c r="O94" s="70"/>
      <x:c r="P94" s="70"/>
      <x:c r="Q94" s="70"/>
      <x:c r="R94" s="73"/>
      <x:c r="S94" s="70"/>
      <x:c r="T94" s="73"/>
      <x:c r="U94" s="70"/>
      <x:c r="V94" s="73"/>
      <x:c r="W94" s="70"/>
      <x:c r="X94" s="70"/>
      <x:c r="Y94" s="70"/>
      <x:c r="Z94" s="70"/>
      <x:c r="AA94" s="70"/>
      <x:c r="AB94" s="70"/>
      <x:c r="AC94" s="70"/>
      <x:c r="AD94" s="70"/>
      <x:c r="AE94" s="70"/>
      <x:c r="AF94" s="70"/>
      <x:c r="AG94" s="70"/>
      <x:c r="AH94" s="70"/>
      <x:c r="AI94" s="70"/>
      <x:c r="AJ94" s="70"/>
      <x:c r="AK94" s="70"/>
      <x:c r="AL94" s="522" t="s">
        <x:v>1136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/>
      <x:c r="BF94" s="70"/>
      <x:c r="BG94" s="70"/>
      <x:c r="BH94" s="70"/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522" t="s">
        <x:v>1136</x:v>
      </x:c>
      <x:c r="BW94" s="70"/>
      <x:c r="BX94" s="70"/>
      <x:c r="BY94" s="73"/>
      <x:c r="BZ94" s="70"/>
      <x:c r="CA94" s="73"/>
      <x:c r="CB94" s="70"/>
      <x:c r="CC94" s="73"/>
      <x:c r="CD94" s="70"/>
      <x:c r="CE94" s="70"/>
      <x:c r="CF94" s="73"/>
      <x:c r="CG94" s="70"/>
      <x:c r="CH94" s="70"/>
      <x:c r="CI94" s="70"/>
      <x:c r="CJ94" s="70"/>
      <x:c r="CK94" s="70"/>
      <x:c r="CL94" s="70"/>
      <x:c r="CM94" s="70"/>
      <x:c r="CN94" s="70"/>
      <x:c r="CO94" s="70"/>
      <x:c r="CP94" s="73"/>
      <x:c r="CQ94" s="70"/>
      <x:c r="CR94" s="73"/>
      <x:c r="CS94" s="70"/>
      <x:c r="CT94" s="70"/>
      <x:c r="CU94" s="70"/>
      <x:c r="CV94" s="70"/>
      <x:c r="CW94" s="70"/>
      <x:c r="CX94" s="70"/>
      <x:c r="CY94" s="522" t="s">
        <x:v>1136</x:v>
      </x:c>
      <x:c r="CZ94" s="70"/>
      <x:c r="DA94" s="73"/>
      <x:c r="DB94" s="70"/>
      <x:c r="DC94" s="73"/>
      <x:c r="DD94" s="70"/>
      <x:c r="DE94" s="73"/>
      <x:c r="DF94" s="70"/>
      <x:c r="DG94" s="104"/>
      <x:c r="DH94" s="629"/>
      <x:c r="DI94" s="629"/>
      <x:c r="DJ94" s="629"/>
      <x:c r="DK94" s="629"/>
      <x:c r="DL94" s="629"/>
    </x:row>
    <x:row r="95" spans="1:116" s="627" customFormat="1" ht="30" customHeight="1">
      <x:c r="A95" s="522" t="s">
        <x:v>1070</x:v>
      </x:c>
      <x:c r="B95" s="114"/>
      <x:c r="C95" s="73"/>
      <x:c r="D95" s="70"/>
      <x:c r="E95" s="73"/>
      <x:c r="F95" s="70"/>
      <x:c r="G95" s="73"/>
      <x:c r="H95" s="70"/>
      <x:c r="I95" s="73"/>
      <x:c r="J95" s="70"/>
      <x:c r="K95" s="70"/>
      <x:c r="L95" s="73"/>
      <x:c r="M95" s="70"/>
      <x:c r="N95" s="70"/>
      <x:c r="O95" s="70">
        <x:v>1</x:v>
      </x:c>
      <x:c r="P95" s="70">
        <x:v>1</x:v>
      </x:c>
      <x:c r="Q95" s="70"/>
      <x:c r="R95" s="73"/>
      <x:c r="S95" s="70"/>
      <x:c r="T95" s="73"/>
      <x:c r="U95" s="70"/>
      <x:c r="V95" s="73"/>
      <x:c r="W95" s="70"/>
      <x:c r="X95" s="70">
        <x:v>3</x:v>
      </x:c>
      <x:c r="Y95" s="70"/>
      <x:c r="Z95" s="70"/>
      <x:c r="AA95" s="70"/>
      <x:c r="AB95" s="70"/>
      <x:c r="AC95" s="70"/>
      <x:c r="AD95" s="70"/>
      <x:c r="AE95" s="70"/>
      <x:c r="AF95" s="70"/>
      <x:c r="AG95" s="70"/>
      <x:c r="AH95" s="70"/>
      <x:c r="AI95" s="70"/>
      <x:c r="AJ95" s="70"/>
      <x:c r="AK95" s="70"/>
      <x:c r="AL95" s="522" t="s">
        <x:v>1070</x:v>
      </x:c>
      <x:c r="AM95" s="70"/>
      <x:c r="AN95" s="73"/>
      <x:c r="AO95" s="70"/>
      <x:c r="AP95" s="70"/>
      <x:c r="AQ95" s="70"/>
      <x:c r="AR95" s="73"/>
      <x:c r="AS95" s="70"/>
      <x:c r="AT95" s="73"/>
      <x:c r="AU95" s="70"/>
      <x:c r="AV95" s="70"/>
      <x:c r="AW95" s="70"/>
      <x:c r="AX95" s="70"/>
      <x:c r="AY95" s="70"/>
      <x:c r="AZ95" s="70"/>
      <x:c r="BA95" s="73"/>
      <x:c r="BB95" s="70"/>
      <x:c r="BC95" s="70"/>
      <x:c r="BD95" s="70"/>
      <x:c r="BE95" s="70"/>
      <x:c r="BF95" s="70"/>
      <x:c r="BG95" s="70"/>
      <x:c r="BH95" s="70"/>
      <x:c r="BI95" s="70"/>
      <x:c r="BJ95" s="73"/>
      <x:c r="BK95" s="70"/>
      <x:c r="BL95" s="73"/>
      <x:c r="BM95" s="70"/>
      <x:c r="BN95" s="73"/>
      <x:c r="BO95" s="70"/>
      <x:c r="BP95" s="73"/>
      <x:c r="BQ95" s="70"/>
      <x:c r="BR95" s="70"/>
      <x:c r="BS95" s="70"/>
      <x:c r="BT95" s="70"/>
      <x:c r="BU95" s="70"/>
      <x:c r="BV95" s="522" t="s">
        <x:v>1070</x:v>
      </x:c>
      <x:c r="BW95" s="70"/>
      <x:c r="BX95" s="70"/>
      <x:c r="BY95" s="73"/>
      <x:c r="BZ95" s="70"/>
      <x:c r="CA95" s="73"/>
      <x:c r="CB95" s="70"/>
      <x:c r="CC95" s="73"/>
      <x:c r="CD95" s="70"/>
      <x:c r="CE95" s="70"/>
      <x:c r="CF95" s="73"/>
      <x:c r="CG95" s="70"/>
      <x:c r="CH95" s="70"/>
      <x:c r="CI95" s="70"/>
      <x:c r="CJ95" s="70"/>
      <x:c r="CK95" s="70"/>
      <x:c r="CL95" s="70"/>
      <x:c r="CM95" s="70"/>
      <x:c r="CN95" s="70"/>
      <x:c r="CO95" s="70"/>
      <x:c r="CP95" s="73"/>
      <x:c r="CQ95" s="70"/>
      <x:c r="CR95" s="73"/>
      <x:c r="CS95" s="70"/>
      <x:c r="CT95" s="70"/>
      <x:c r="CU95" s="70"/>
      <x:c r="CV95" s="70">
        <x:v>1</x:v>
      </x:c>
      <x:c r="CW95" s="70"/>
      <x:c r="CX95" s="70"/>
      <x:c r="CY95" s="522" t="s">
        <x:v>1070</x:v>
      </x:c>
      <x:c r="CZ95" s="70"/>
      <x:c r="DA95" s="73"/>
      <x:c r="DB95" s="70"/>
      <x:c r="DC95" s="73"/>
      <x:c r="DD95" s="70"/>
      <x:c r="DE95" s="73"/>
      <x:c r="DF95" s="70"/>
      <x:c r="DG95" s="104"/>
      <x:c r="DH95" s="630"/>
      <x:c r="DI95" s="630"/>
      <x:c r="DJ95" s="630"/>
      <x:c r="DK95" s="630"/>
      <x:c r="DL95" s="630"/>
    </x:row>
    <x:row r="96" spans="1:111" s="11" customFormat="1" ht="30" customHeight="1">
      <x:c r="A96" s="522" t="s">
        <x:v>279</x:v>
      </x:c>
      <x:c r="B96" s="114"/>
      <x:c r="C96" s="73"/>
      <x:c r="D96" s="70"/>
      <x:c r="E96" s="73"/>
      <x:c r="F96" s="70"/>
      <x:c r="G96" s="73"/>
      <x:c r="H96" s="70"/>
      <x:c r="I96" s="73"/>
      <x:c r="J96" s="70"/>
      <x:c r="K96" s="70"/>
      <x:c r="L96" s="73"/>
      <x:c r="M96" s="70"/>
      <x:c r="N96" s="70"/>
      <x:c r="O96" s="70">
        <x:v>1</x:v>
      </x:c>
      <x:c r="P96" s="70">
        <x:v>1</x:v>
      </x:c>
      <x:c r="Q96" s="70"/>
      <x:c r="R96" s="73"/>
      <x:c r="S96" s="70">
        <x:v>1</x:v>
      </x:c>
      <x:c r="T96" s="73"/>
      <x:c r="U96" s="70"/>
      <x:c r="V96" s="73"/>
      <x:c r="W96" s="70"/>
      <x:c r="X96" s="70">
        <x:v>10</x:v>
      </x:c>
      <x:c r="Y96" s="70">
        <x:v>1</x:v>
      </x:c>
      <x:c r="Z96" s="70">
        <x:v>1</x:v>
      </x:c>
      <x:c r="AA96" s="70"/>
      <x:c r="AB96" s="70"/>
      <x:c r="AC96" s="70"/>
      <x:c r="AD96" s="70">
        <x:v>1</x:v>
      </x:c>
      <x:c r="AE96" s="70"/>
      <x:c r="AF96" s="70"/>
      <x:c r="AG96" s="70"/>
      <x:c r="AH96" s="70">
        <x:v>1</x:v>
      </x:c>
      <x:c r="AI96" s="70">
        <x:v>2</x:v>
      </x:c>
      <x:c r="AJ96" s="70"/>
      <x:c r="AK96" s="70"/>
      <x:c r="AL96" s="522" t="s">
        <x:v>279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>
        <x:v>1</x:v>
      </x:c>
      <x:c r="BF96" s="70">
        <x:v>5</x:v>
      </x:c>
      <x:c r="BG96" s="70"/>
      <x:c r="BH96" s="70"/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522" t="s">
        <x:v>279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/>
      <x:c r="CK96" s="70"/>
      <x:c r="CL96" s="70"/>
      <x:c r="CM96" s="70"/>
      <x:c r="CN96" s="70"/>
      <x:c r="CO96" s="70"/>
      <x:c r="CP96" s="73"/>
      <x:c r="CQ96" s="70"/>
      <x:c r="CR96" s="73"/>
      <x:c r="CS96" s="70">
        <x:v>7</x:v>
      </x:c>
      <x:c r="CT96" s="70"/>
      <x:c r="CU96" s="70"/>
      <x:c r="CV96" s="70"/>
      <x:c r="CW96" s="70"/>
      <x:c r="CX96" s="70"/>
      <x:c r="CY96" s="522" t="s">
        <x:v>279</x:v>
      </x:c>
      <x:c r="CZ96" s="70"/>
      <x:c r="DA96" s="73"/>
      <x:c r="DB96" s="70"/>
      <x:c r="DC96" s="73"/>
      <x:c r="DD96" s="70"/>
      <x:c r="DE96" s="73"/>
      <x:c r="DF96" s="70"/>
      <x:c r="DG96" s="104"/>
    </x:row>
    <x:row r="97" spans="1:111" ht="30" customHeight="1">
      <x:c r="A97" s="522" t="s">
        <x:v>1027</x:v>
      </x:c>
      <x:c r="B97" s="114"/>
      <x:c r="C97" s="73"/>
      <x:c r="D97" s="70"/>
      <x:c r="E97" s="73"/>
      <x:c r="F97" s="70"/>
      <x:c r="G97" s="73"/>
      <x:c r="H97" s="70"/>
      <x:c r="I97" s="73"/>
      <x:c r="J97" s="70"/>
      <x:c r="K97" s="70"/>
      <x:c r="L97" s="73"/>
      <x:c r="M97" s="70"/>
      <x:c r="N97" s="70"/>
      <x:c r="O97" s="70"/>
      <x:c r="P97" s="70"/>
      <x:c r="Q97" s="70"/>
      <x:c r="R97" s="73"/>
      <x:c r="S97" s="70">
        <x:v>1</x:v>
      </x:c>
      <x:c r="T97" s="73"/>
      <x:c r="U97" s="70"/>
      <x:c r="V97" s="73"/>
      <x:c r="W97" s="70"/>
      <x:c r="X97" s="70">
        <x:v>4</x:v>
      </x:c>
      <x:c r="Y97" s="70">
        <x:v>1</x:v>
      </x:c>
      <x:c r="Z97" s="70">
        <x:v>1</x:v>
      </x:c>
      <x:c r="AA97" s="70"/>
      <x:c r="AB97" s="70"/>
      <x:c r="AC97" s="70"/>
      <x:c r="AD97" s="70"/>
      <x:c r="AE97" s="70"/>
      <x:c r="AF97" s="70"/>
      <x:c r="AG97" s="70"/>
      <x:c r="AH97" s="70"/>
      <x:c r="AI97" s="70"/>
      <x:c r="AJ97" s="70">
        <x:v>1</x:v>
      </x:c>
      <x:c r="AK97" s="70">
        <x:v>2</x:v>
      </x:c>
      <x:c r="AL97" s="522" t="s">
        <x:v>1027</x:v>
      </x:c>
      <x:c r="AM97" s="70"/>
      <x:c r="AN97" s="73"/>
      <x:c r="AO97" s="70"/>
      <x:c r="AP97" s="70"/>
      <x:c r="AQ97" s="70"/>
      <x:c r="AR97" s="73"/>
      <x:c r="AS97" s="70"/>
      <x:c r="AT97" s="73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70"/>
      <x:c r="BE97" s="70">
        <x:v>1</x:v>
      </x:c>
      <x:c r="BF97" s="70">
        <x:v>7</x:v>
      </x:c>
      <x:c r="BG97" s="70"/>
      <x:c r="BH97" s="70"/>
      <x:c r="BI97" s="70"/>
      <x:c r="BJ97" s="73"/>
      <x:c r="BK97" s="70"/>
      <x:c r="BL97" s="73"/>
      <x:c r="BM97" s="70"/>
      <x:c r="BN97" s="73"/>
      <x:c r="BO97" s="70"/>
      <x:c r="BP97" s="73"/>
      <x:c r="BQ97" s="70"/>
      <x:c r="BR97" s="70"/>
      <x:c r="BS97" s="70"/>
      <x:c r="BT97" s="70"/>
      <x:c r="BU97" s="70"/>
      <x:c r="BV97" s="522" t="s">
        <x:v>1027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70"/>
      <x:c r="CI97" s="70"/>
      <x:c r="CJ97" s="70"/>
      <x:c r="CK97" s="70"/>
      <x:c r="CL97" s="70"/>
      <x:c r="CM97" s="70"/>
      <x:c r="CN97" s="70"/>
      <x:c r="CO97" s="70"/>
      <x:c r="CP97" s="73"/>
      <x:c r="CQ97" s="70"/>
      <x:c r="CR97" s="73"/>
      <x:c r="CS97" s="70">
        <x:v>4</x:v>
      </x:c>
      <x:c r="CT97" s="70"/>
      <x:c r="CU97" s="70"/>
      <x:c r="CV97" s="70"/>
      <x:c r="CW97" s="70"/>
      <x:c r="CX97" s="70"/>
      <x:c r="CY97" s="522" t="s">
        <x:v>1027</x:v>
      </x:c>
      <x:c r="CZ97" s="70"/>
      <x:c r="DA97" s="73"/>
      <x:c r="DB97" s="70"/>
      <x:c r="DC97" s="73"/>
      <x:c r="DD97" s="70"/>
      <x:c r="DE97" s="73"/>
      <x:c r="DF97" s="70"/>
      <x:c r="DG97" s="104"/>
    </x:row>
    <x:row r="98" spans="1:111" ht="30" customHeight="1">
      <x:c r="A98" s="522" t="s">
        <x:v>171</x:v>
      </x:c>
      <x:c r="B98" s="114">
        <x:v>1</x:v>
      </x:c>
      <x:c r="C98" s="73">
        <x:v>2664.6999999999998</x:v>
      </x:c>
      <x:c r="D98" s="70"/>
      <x:c r="E98" s="73"/>
      <x:c r="F98" s="70"/>
      <x:c r="G98" s="73"/>
      <x:c r="H98" s="70"/>
      <x:c r="I98" s="73"/>
      <x:c r="J98" s="70"/>
      <x:c r="K98" s="70"/>
      <x:c r="L98" s="73"/>
      <x:c r="M98" s="70">
        <x:v>1</x:v>
      </x:c>
      <x:c r="N98" s="70">
        <x:v>2</x:v>
      </x:c>
      <x:c r="O98" s="70">
        <x:v>1</x:v>
      </x:c>
      <x:c r="P98" s="70">
        <x:v>8</x:v>
      </x:c>
      <x:c r="Q98" s="70"/>
      <x:c r="R98" s="73"/>
      <x:c r="S98" s="70"/>
      <x:c r="T98" s="73"/>
      <x:c r="U98" s="70"/>
      <x:c r="V98" s="73"/>
      <x:c r="W98" s="70"/>
      <x:c r="X98" s="70">
        <x:v>8</x:v>
      </x:c>
      <x:c r="Y98" s="70">
        <x:v>1</x:v>
      </x:c>
      <x:c r="Z98" s="70">
        <x:v>1</x:v>
      </x:c>
      <x:c r="AA98" s="70"/>
      <x:c r="AB98" s="70"/>
      <x:c r="AC98" s="70"/>
      <x:c r="AD98" s="70"/>
      <x:c r="AE98" s="70"/>
      <x:c r="AF98" s="70"/>
      <x:c r="AG98" s="70"/>
      <x:c r="AH98" s="70"/>
      <x:c r="AI98" s="70"/>
      <x:c r="AJ98" s="70"/>
      <x:c r="AK98" s="70"/>
      <x:c r="AL98" s="522" t="s">
        <x:v>171</x:v>
      </x:c>
      <x:c r="AM98" s="70"/>
      <x:c r="AN98" s="73"/>
      <x:c r="AO98" s="70"/>
      <x:c r="AP98" s="70"/>
      <x:c r="AQ98" s="70"/>
      <x:c r="AR98" s="73"/>
      <x:c r="AS98" s="70"/>
      <x:c r="AT98" s="73"/>
      <x:c r="AU98" s="70"/>
      <x:c r="AV98" s="70"/>
      <x:c r="AW98" s="70"/>
      <x:c r="AX98" s="70"/>
      <x:c r="AY98" s="70"/>
      <x:c r="AZ98" s="70"/>
      <x:c r="BA98" s="73"/>
      <x:c r="BB98" s="70"/>
      <x:c r="BC98" s="70"/>
      <x:c r="BD98" s="70"/>
      <x:c r="BE98" s="70">
        <x:v>1</x:v>
      </x:c>
      <x:c r="BF98" s="70">
        <x:v>4</x:v>
      </x:c>
      <x:c r="BG98" s="70"/>
      <x:c r="BH98" s="70"/>
      <x:c r="BI98" s="70"/>
      <x:c r="BJ98" s="73"/>
      <x:c r="BK98" s="70"/>
      <x:c r="BL98" s="73"/>
      <x:c r="BM98" s="70"/>
      <x:c r="BN98" s="73"/>
      <x:c r="BO98" s="70"/>
      <x:c r="BP98" s="73"/>
      <x:c r="BQ98" s="70">
        <x:v>1</x:v>
      </x:c>
      <x:c r="BR98" s="70"/>
      <x:c r="BS98" s="70"/>
      <x:c r="BT98" s="70"/>
      <x:c r="BU98" s="70"/>
      <x:c r="BV98" s="522" t="s">
        <x:v>171</x:v>
      </x:c>
      <x:c r="BW98" s="70"/>
      <x:c r="BX98" s="70"/>
      <x:c r="BY98" s="73"/>
      <x:c r="BZ98" s="70"/>
      <x:c r="CA98" s="73"/>
      <x:c r="CB98" s="70"/>
      <x:c r="CC98" s="73"/>
      <x:c r="CD98" s="70"/>
      <x:c r="CE98" s="70"/>
      <x:c r="CF98" s="73"/>
      <x:c r="CG98" s="70"/>
      <x:c r="CH98" s="70"/>
      <x:c r="CI98" s="70"/>
      <x:c r="CJ98" s="70"/>
      <x:c r="CK98" s="70"/>
      <x:c r="CL98" s="70">
        <x:v>1</x:v>
      </x:c>
      <x:c r="CM98" s="70"/>
      <x:c r="CN98" s="70"/>
      <x:c r="CO98" s="70">
        <x:v>1</x:v>
      </x:c>
      <x:c r="CP98" s="73"/>
      <x:c r="CQ98" s="70"/>
      <x:c r="CR98" s="73"/>
      <x:c r="CS98" s="70">
        <x:v>13</x:v>
      </x:c>
      <x:c r="CT98" s="70"/>
      <x:c r="CU98" s="70">
        <x:v>1</x:v>
      </x:c>
      <x:c r="CV98" s="70">
        <x:v>1</x:v>
      </x:c>
      <x:c r="CW98" s="70"/>
      <x:c r="CX98" s="70"/>
      <x:c r="CY98" s="522" t="s">
        <x:v>171</x:v>
      </x:c>
      <x:c r="CZ98" s="70"/>
      <x:c r="DA98" s="73"/>
      <x:c r="DB98" s="70"/>
      <x:c r="DC98" s="73"/>
      <x:c r="DD98" s="70"/>
      <x:c r="DE98" s="73"/>
      <x:c r="DF98" s="70"/>
      <x:c r="DG98" s="104"/>
    </x:row>
    <x:row r="99" spans="1:111" ht="30" customHeight="1">
      <x:c r="A99" s="522" t="s">
        <x:v>1063</x:v>
      </x:c>
      <x:c r="B99" s="114"/>
      <x:c r="C99" s="73"/>
      <x:c r="D99" s="70"/>
      <x:c r="E99" s="73"/>
      <x:c r="F99" s="70"/>
      <x:c r="G99" s="73"/>
      <x:c r="H99" s="70"/>
      <x:c r="I99" s="73"/>
      <x:c r="J99" s="70"/>
      <x:c r="K99" s="70"/>
      <x:c r="L99" s="73"/>
      <x:c r="M99" s="70"/>
      <x:c r="N99" s="70"/>
      <x:c r="O99" s="70"/>
      <x:c r="P99" s="70"/>
      <x:c r="Q99" s="70"/>
      <x:c r="R99" s="73"/>
      <x:c r="S99" s="70">
        <x:v>1</x:v>
      </x:c>
      <x:c r="T99" s="73"/>
      <x:c r="U99" s="70"/>
      <x:c r="V99" s="73"/>
      <x:c r="W99" s="70"/>
      <x:c r="X99" s="70">
        <x:v>8</x:v>
      </x:c>
      <x:c r="Y99" s="70"/>
      <x:c r="Z99" s="70"/>
      <x:c r="AA99" s="70"/>
      <x:c r="AB99" s="70"/>
      <x:c r="AC99" s="70"/>
      <x:c r="AD99" s="70"/>
      <x:c r="AE99" s="70"/>
      <x:c r="AF99" s="70"/>
      <x:c r="AG99" s="70"/>
      <x:c r="AH99" s="70"/>
      <x:c r="AI99" s="70"/>
      <x:c r="AJ99" s="70"/>
      <x:c r="AK99" s="70"/>
      <x:c r="AL99" s="522" t="s">
        <x:v>1063</x:v>
      </x:c>
      <x:c r="AM99" s="70"/>
      <x:c r="AN99" s="73"/>
      <x:c r="AO99" s="70"/>
      <x:c r="AP99" s="70"/>
      <x:c r="AQ99" s="70"/>
      <x:c r="AR99" s="73"/>
      <x:c r="AS99" s="70"/>
      <x:c r="AT99" s="73"/>
      <x:c r="AU99" s="70"/>
      <x:c r="AV99" s="70"/>
      <x:c r="AW99" s="70"/>
      <x:c r="AX99" s="70"/>
      <x:c r="AY99" s="70"/>
      <x:c r="AZ99" s="70"/>
      <x:c r="BA99" s="73"/>
      <x:c r="BB99" s="70"/>
      <x:c r="BC99" s="70"/>
      <x:c r="BD99" s="70"/>
      <x:c r="BE99" s="70">
        <x:v>1</x:v>
      </x:c>
      <x:c r="BF99" s="70">
        <x:v>5</x:v>
      </x:c>
      <x:c r="BG99" s="70"/>
      <x:c r="BH99" s="70"/>
      <x:c r="BI99" s="70"/>
      <x:c r="BJ99" s="73"/>
      <x:c r="BK99" s="70"/>
      <x:c r="BL99" s="73"/>
      <x:c r="BM99" s="70"/>
      <x:c r="BN99" s="73"/>
      <x:c r="BO99" s="70"/>
      <x:c r="BP99" s="73"/>
      <x:c r="BQ99" s="70"/>
      <x:c r="BR99" s="70"/>
      <x:c r="BS99" s="70"/>
      <x:c r="BT99" s="70"/>
      <x:c r="BU99" s="70"/>
      <x:c r="BV99" s="522" t="s">
        <x:v>1063</x:v>
      </x:c>
      <x:c r="BW99" s="70"/>
      <x:c r="BX99" s="70"/>
      <x:c r="BY99" s="73"/>
      <x:c r="BZ99" s="70"/>
      <x:c r="CA99" s="73"/>
      <x:c r="CB99" s="70"/>
      <x:c r="CC99" s="73"/>
      <x:c r="CD99" s="70"/>
      <x:c r="CE99" s="70"/>
      <x:c r="CF99" s="73"/>
      <x:c r="CG99" s="70"/>
      <x:c r="CH99" s="70"/>
      <x:c r="CI99" s="70"/>
      <x:c r="CJ99" s="70"/>
      <x:c r="CK99" s="70"/>
      <x:c r="CL99" s="70"/>
      <x:c r="CM99" s="70"/>
      <x:c r="CN99" s="70"/>
      <x:c r="CO99" s="70"/>
      <x:c r="CP99" s="73"/>
      <x:c r="CQ99" s="70"/>
      <x:c r="CR99" s="73"/>
      <x:c r="CS99" s="70">
        <x:v>12</x:v>
      </x:c>
      <x:c r="CT99" s="70"/>
      <x:c r="CU99" s="70"/>
      <x:c r="CV99" s="70"/>
      <x:c r="CW99" s="70"/>
      <x:c r="CX99" s="70"/>
      <x:c r="CY99" s="522" t="s">
        <x:v>1063</x:v>
      </x:c>
      <x:c r="CZ99" s="70"/>
      <x:c r="DA99" s="73"/>
      <x:c r="DB99" s="70"/>
      <x:c r="DC99" s="73"/>
      <x:c r="DD99" s="70"/>
      <x:c r="DE99" s="73"/>
      <x:c r="DF99" s="70"/>
      <x:c r="DG99" s="104"/>
    </x:row>
    <x:row r="100" spans="1:111" ht="30" customHeight="1">
      <x:c r="A100" s="522" t="s">
        <x:v>847</x:v>
      </x:c>
      <x:c r="B100" s="114"/>
      <x:c r="C100" s="73"/>
      <x:c r="D100" s="70"/>
      <x:c r="E100" s="73"/>
      <x:c r="F100" s="70"/>
      <x:c r="G100" s="73"/>
      <x:c r="H100" s="70"/>
      <x:c r="I100" s="73"/>
      <x:c r="J100" s="70">
        <x:v>1</x:v>
      </x:c>
      <x:c r="K100" s="70"/>
      <x:c r="L100" s="73"/>
      <x:c r="M100" s="70">
        <x:v>1</x:v>
      </x:c>
      <x:c r="N100" s="70"/>
      <x:c r="O100" s="70"/>
      <x:c r="P100" s="70"/>
      <x:c r="Q100" s="70"/>
      <x:c r="R100" s="73"/>
      <x:c r="S100" s="70">
        <x:v>1</x:v>
      </x:c>
      <x:c r="T100" s="73"/>
      <x:c r="U100" s="70"/>
      <x:c r="V100" s="73"/>
      <x:c r="W100" s="70"/>
      <x:c r="X100" s="70">
        <x:v>9</x:v>
      </x:c>
      <x:c r="Y100" s="70">
        <x:v>1</x:v>
      </x:c>
      <x:c r="Z100" s="70">
        <x:v>1</x:v>
      </x:c>
      <x:c r="AA100" s="70"/>
      <x:c r="AB100" s="70"/>
      <x:c r="AC100" s="70"/>
      <x:c r="AD100" s="70"/>
      <x:c r="AE100" s="70"/>
      <x:c r="AF100" s="70"/>
      <x:c r="AG100" s="70">
        <x:v>1</x:v>
      </x:c>
      <x:c r="AH100" s="70"/>
      <x:c r="AI100" s="70"/>
      <x:c r="AJ100" s="70">
        <x:v>5</x:v>
      </x:c>
      <x:c r="AK100" s="70">
        <x:v>29</x:v>
      </x:c>
      <x:c r="AL100" s="522" t="s">
        <x:v>847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70"/>
      <x:c r="BE100" s="70">
        <x:v>1</x:v>
      </x:c>
      <x:c r="BF100" s="70">
        <x:v>8</x:v>
      </x:c>
      <x:c r="BG100" s="70"/>
      <x:c r="BH100" s="70"/>
      <x:c r="BI100" s="70"/>
      <x:c r="BJ100" s="73"/>
      <x:c r="BK100" s="70"/>
      <x:c r="BL100" s="73"/>
      <x:c r="BM100" s="70"/>
      <x:c r="BN100" s="73"/>
      <x:c r="BO100" s="70"/>
      <x:c r="BP100" s="73"/>
      <x:c r="BQ100" s="70"/>
      <x:c r="BR100" s="70"/>
      <x:c r="BS100" s="70"/>
      <x:c r="BT100" s="70"/>
      <x:c r="BU100" s="70"/>
      <x:c r="BV100" s="522" t="s">
        <x:v>847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70"/>
      <x:c r="CI100" s="70"/>
      <x:c r="CJ100" s="70"/>
      <x:c r="CK100" s="70"/>
      <x:c r="CL100" s="70"/>
      <x:c r="CM100" s="70"/>
      <x:c r="CN100" s="70"/>
      <x:c r="CO100" s="70"/>
      <x:c r="CP100" s="73"/>
      <x:c r="CQ100" s="70"/>
      <x:c r="CR100" s="73"/>
      <x:c r="CS100" s="70">
        <x:v>19</x:v>
      </x:c>
      <x:c r="CT100" s="70"/>
      <x:c r="CU100" s="70"/>
      <x:c r="CV100" s="70"/>
      <x:c r="CW100" s="70"/>
      <x:c r="CX100" s="70"/>
      <x:c r="CY100" s="522" t="s">
        <x:v>847</x:v>
      </x:c>
      <x:c r="CZ100" s="70"/>
      <x:c r="DA100" s="73"/>
      <x:c r="DB100" s="70"/>
      <x:c r="DC100" s="73"/>
      <x:c r="DD100" s="70"/>
      <x:c r="DE100" s="73"/>
      <x:c r="DF100" s="70"/>
      <x:c r="DG100" s="104"/>
    </x:row>
    <x:row r="101" spans="1:111" ht="30" customHeight="1">
      <x:c r="A101" s="522" t="s">
        <x:v>1045</x:v>
      </x:c>
      <x:c r="B101" s="114"/>
      <x:c r="C101" s="73"/>
      <x:c r="D101" s="70"/>
      <x:c r="E101" s="73"/>
      <x:c r="F101" s="70"/>
      <x:c r="G101" s="73"/>
      <x:c r="H101" s="70"/>
      <x:c r="I101" s="73"/>
      <x:c r="J101" s="70">
        <x:v>1</x:v>
      </x:c>
      <x:c r="K101" s="70"/>
      <x:c r="L101" s="73"/>
      <x:c r="M101" s="70">
        <x:v>1</x:v>
      </x:c>
      <x:c r="N101" s="70"/>
      <x:c r="O101" s="70"/>
      <x:c r="P101" s="70"/>
      <x:c r="Q101" s="70"/>
      <x:c r="R101" s="73"/>
      <x:c r="S101" s="70">
        <x:v>1</x:v>
      </x:c>
      <x:c r="T101" s="73"/>
      <x:c r="U101" s="70"/>
      <x:c r="V101" s="73"/>
      <x:c r="W101" s="70"/>
      <x:c r="X101" s="70">
        <x:v>13</x:v>
      </x:c>
      <x:c r="Y101" s="70">
        <x:v>1</x:v>
      </x:c>
      <x:c r="Z101" s="70">
        <x:v>1</x:v>
      </x:c>
      <x:c r="AA101" s="70"/>
      <x:c r="AB101" s="70"/>
      <x:c r="AC101" s="70"/>
      <x:c r="AD101" s="70"/>
      <x:c r="AE101" s="70"/>
      <x:c r="AF101" s="70"/>
      <x:c r="AG101" s="70"/>
      <x:c r="AH101" s="70"/>
      <x:c r="AI101" s="70"/>
      <x:c r="AJ101" s="70"/>
      <x:c r="AK101" s="70"/>
      <x:c r="AL101" s="522" t="s">
        <x:v>1045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70"/>
      <x:c r="BE101" s="70">
        <x:v>1</x:v>
      </x:c>
      <x:c r="BF101" s="70">
        <x:v>8</x:v>
      </x:c>
      <x:c r="BG101" s="70"/>
      <x:c r="BH101" s="70"/>
      <x:c r="BI101" s="70"/>
      <x:c r="BJ101" s="73"/>
      <x:c r="BK101" s="70"/>
      <x:c r="BL101" s="73"/>
      <x:c r="BM101" s="70"/>
      <x:c r="BN101" s="73"/>
      <x:c r="BO101" s="70"/>
      <x:c r="BP101" s="73"/>
      <x:c r="BQ101" s="70"/>
      <x:c r="BR101" s="70"/>
      <x:c r="BS101" s="70"/>
      <x:c r="BT101" s="70"/>
      <x:c r="BU101" s="70"/>
      <x:c r="BV101" s="522" t="s">
        <x:v>1045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70"/>
      <x:c r="CI101" s="70"/>
      <x:c r="CJ101" s="70"/>
      <x:c r="CK101" s="70"/>
      <x:c r="CL101" s="70"/>
      <x:c r="CM101" s="70"/>
      <x:c r="CN101" s="70"/>
      <x:c r="CO101" s="70"/>
      <x:c r="CP101" s="73"/>
      <x:c r="CQ101" s="70"/>
      <x:c r="CR101" s="73"/>
      <x:c r="CS101" s="70">
        <x:v>6</x:v>
      </x:c>
      <x:c r="CT101" s="70"/>
      <x:c r="CU101" s="70"/>
      <x:c r="CV101" s="70"/>
      <x:c r="CW101" s="70"/>
      <x:c r="CX101" s="70"/>
      <x:c r="CY101" s="522" t="s">
        <x:v>1045</x:v>
      </x:c>
      <x:c r="CZ101" s="70"/>
      <x:c r="DA101" s="73"/>
      <x:c r="DB101" s="70"/>
      <x:c r="DC101" s="73"/>
      <x:c r="DD101" s="70"/>
      <x:c r="DE101" s="73"/>
      <x:c r="DF101" s="70"/>
      <x:c r="DG101" s="104"/>
    </x:row>
    <x:row r="102" spans="1:111" ht="30" customHeight="1">
      <x:c r="A102" s="522" t="s">
        <x:v>2110</x:v>
      </x:c>
      <x:c r="B102" s="114"/>
      <x:c r="C102" s="73"/>
      <x:c r="D102" s="70"/>
      <x:c r="E102" s="73"/>
      <x:c r="F102" s="70"/>
      <x:c r="G102" s="73"/>
      <x:c r="H102" s="70"/>
      <x:c r="I102" s="73"/>
      <x:c r="J102" s="70"/>
      <x:c r="K102" s="70"/>
      <x:c r="L102" s="73"/>
      <x:c r="M102" s="70"/>
      <x:c r="N102" s="70"/>
      <x:c r="O102" s="70"/>
      <x:c r="P102" s="70"/>
      <x:c r="Q102" s="70"/>
      <x:c r="R102" s="73"/>
      <x:c r="S102" s="70"/>
      <x:c r="T102" s="73"/>
      <x:c r="U102" s="70"/>
      <x:c r="V102" s="73"/>
      <x:c r="W102" s="70"/>
      <x:c r="X102" s="70">
        <x:v>1</x:v>
      </x:c>
      <x:c r="Y102" s="70"/>
      <x:c r="Z102" s="70"/>
      <x:c r="AA102" s="70"/>
      <x:c r="AB102" s="70"/>
      <x:c r="AC102" s="70"/>
      <x:c r="AD102" s="70"/>
      <x:c r="AE102" s="70"/>
      <x:c r="AF102" s="70"/>
      <x:c r="AG102" s="70"/>
      <x:c r="AH102" s="70"/>
      <x:c r="AI102" s="70"/>
      <x:c r="AJ102" s="70"/>
      <x:c r="AK102" s="70"/>
      <x:c r="AL102" s="522" t="s">
        <x:v>2110</x:v>
      </x:c>
      <x:c r="AM102" s="70"/>
      <x:c r="AN102" s="73"/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70"/>
      <x:c r="BE102" s="70"/>
      <x:c r="BF102" s="70"/>
      <x:c r="BG102" s="70"/>
      <x:c r="BH102" s="70"/>
      <x:c r="BI102" s="70"/>
      <x:c r="BJ102" s="73"/>
      <x:c r="BK102" s="70"/>
      <x:c r="BL102" s="73"/>
      <x:c r="BM102" s="70"/>
      <x:c r="BN102" s="73"/>
      <x:c r="BO102" s="70"/>
      <x:c r="BP102" s="73"/>
      <x:c r="BQ102" s="70"/>
      <x:c r="BR102" s="70"/>
      <x:c r="BS102" s="70"/>
      <x:c r="BT102" s="70"/>
      <x:c r="BU102" s="70"/>
      <x:c r="BV102" s="522" t="s">
        <x:v>2110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70"/>
      <x:c r="CI102" s="70"/>
      <x:c r="CJ102" s="70"/>
      <x:c r="CK102" s="70"/>
      <x:c r="CL102" s="70"/>
      <x:c r="CM102" s="70"/>
      <x:c r="CN102" s="70"/>
      <x:c r="CO102" s="70"/>
      <x:c r="CP102" s="73"/>
      <x:c r="CQ102" s="70"/>
      <x:c r="CR102" s="73"/>
      <x:c r="CS102" s="70"/>
      <x:c r="CT102" s="70"/>
      <x:c r="CU102" s="70"/>
      <x:c r="CV102" s="70"/>
      <x:c r="CW102" s="70"/>
      <x:c r="CX102" s="70"/>
      <x:c r="CY102" s="522" t="s">
        <x:v>2110</x:v>
      </x:c>
      <x:c r="CZ102" s="70"/>
      <x:c r="DA102" s="73"/>
      <x:c r="DB102" s="70"/>
      <x:c r="DC102" s="73"/>
      <x:c r="DD102" s="70"/>
      <x:c r="DE102" s="73"/>
      <x:c r="DF102" s="70"/>
      <x:c r="DG102" s="104"/>
    </x:row>
    <x:row r="103" spans="1:111" ht="30" customHeight="1">
      <x:c r="A103" s="522" t="s">
        <x:v>158</x:v>
      </x:c>
      <x:c r="B103" s="114"/>
      <x:c r="C103" s="73"/>
      <x:c r="D103" s="70"/>
      <x:c r="E103" s="73"/>
      <x:c r="F103" s="70"/>
      <x:c r="G103" s="73"/>
      <x:c r="H103" s="70"/>
      <x:c r="I103" s="73"/>
      <x:c r="J103" s="70">
        <x:v>2</x:v>
      </x:c>
      <x:c r="K103" s="70"/>
      <x:c r="L103" s="73"/>
      <x:c r="M103" s="70">
        <x:v>1</x:v>
      </x:c>
      <x:c r="N103" s="70"/>
      <x:c r="O103" s="70"/>
      <x:c r="P103" s="70"/>
      <x:c r="Q103" s="70"/>
      <x:c r="R103" s="73"/>
      <x:c r="S103" s="70"/>
      <x:c r="T103" s="73"/>
      <x:c r="U103" s="70"/>
      <x:c r="V103" s="73"/>
      <x:c r="W103" s="70"/>
      <x:c r="X103" s="70">
        <x:v>7</x:v>
      </x:c>
      <x:c r="Y103" s="70"/>
      <x:c r="Z103" s="70"/>
      <x:c r="AA103" s="70"/>
      <x:c r="AB103" s="70"/>
      <x:c r="AC103" s="70"/>
      <x:c r="AD103" s="70"/>
      <x:c r="AE103" s="70"/>
      <x:c r="AF103" s="70"/>
      <x:c r="AG103" s="70">
        <x:v>1</x:v>
      </x:c>
      <x:c r="AH103" s="70"/>
      <x:c r="AI103" s="70"/>
      <x:c r="AJ103" s="70">
        <x:v>1</x:v>
      </x:c>
      <x:c r="AK103" s="70">
        <x:v>2</x:v>
      </x:c>
      <x:c r="AL103" s="522" t="s">
        <x:v>158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70"/>
      <x:c r="BE103" s="70">
        <x:v>1</x:v>
      </x:c>
      <x:c r="BF103" s="70">
        <x:v>5</x:v>
      </x:c>
      <x:c r="BG103" s="70"/>
      <x:c r="BH103" s="70"/>
      <x:c r="BI103" s="70"/>
      <x:c r="BJ103" s="73"/>
      <x:c r="BK103" s="70"/>
      <x:c r="BL103" s="73"/>
      <x:c r="BM103" s="70"/>
      <x:c r="BN103" s="73"/>
      <x:c r="BO103" s="70"/>
      <x:c r="BP103" s="73"/>
      <x:c r="BQ103" s="70"/>
      <x:c r="BR103" s="70"/>
      <x:c r="BS103" s="70"/>
      <x:c r="BT103" s="70"/>
      <x:c r="BU103" s="70"/>
      <x:c r="BV103" s="522" t="s">
        <x:v>158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70"/>
      <x:c r="CI103" s="70"/>
      <x:c r="CJ103" s="70">
        <x:v>1</x:v>
      </x:c>
      <x:c r="CK103" s="70"/>
      <x:c r="CL103" s="70"/>
      <x:c r="CM103" s="70"/>
      <x:c r="CN103" s="70"/>
      <x:c r="CO103" s="70"/>
      <x:c r="CP103" s="73"/>
      <x:c r="CQ103" s="70"/>
      <x:c r="CR103" s="73"/>
      <x:c r="CS103" s="70">
        <x:v>5</x:v>
      </x:c>
      <x:c r="CT103" s="70"/>
      <x:c r="CU103" s="70"/>
      <x:c r="CV103" s="70"/>
      <x:c r="CW103" s="70"/>
      <x:c r="CX103" s="70"/>
      <x:c r="CY103" s="522" t="s">
        <x:v>158</x:v>
      </x:c>
      <x:c r="CZ103" s="70"/>
      <x:c r="DA103" s="73"/>
      <x:c r="DB103" s="70"/>
      <x:c r="DC103" s="73"/>
      <x:c r="DD103" s="70"/>
      <x:c r="DE103" s="73"/>
      <x:c r="DF103" s="70"/>
      <x:c r="DG103" s="104"/>
    </x:row>
    <x:row r="104" spans="1:111" ht="30" customHeight="1">
      <x:c r="A104" s="522" t="s">
        <x:v>2337</x:v>
      </x:c>
      <x:c r="B104" s="114"/>
      <x:c r="C104" s="73"/>
      <x:c r="D104" s="70"/>
      <x:c r="E104" s="73"/>
      <x:c r="F104" s="70"/>
      <x:c r="G104" s="73"/>
      <x:c r="H104" s="70"/>
      <x:c r="I104" s="73"/>
      <x:c r="J104" s="70"/>
      <x:c r="K104" s="70"/>
      <x:c r="L104" s="73"/>
      <x:c r="M104" s="70">
        <x:v>1</x:v>
      </x:c>
      <x:c r="N104" s="70"/>
      <x:c r="O104" s="70"/>
      <x:c r="P104" s="70"/>
      <x:c r="Q104" s="70"/>
      <x:c r="R104" s="73"/>
      <x:c r="S104" s="70">
        <x:v>1</x:v>
      </x:c>
      <x:c r="T104" s="73"/>
      <x:c r="U104" s="70"/>
      <x:c r="V104" s="73"/>
      <x:c r="W104" s="70"/>
      <x:c r="X104" s="70">
        <x:v>5</x:v>
      </x:c>
      <x:c r="Y104" s="70"/>
      <x:c r="Z104" s="70"/>
      <x:c r="AA104" s="70"/>
      <x:c r="AB104" s="70"/>
      <x:c r="AC104" s="70"/>
      <x:c r="AD104" s="70"/>
      <x:c r="AE104" s="70"/>
      <x:c r="AF104" s="70"/>
      <x:c r="AG104" s="70"/>
      <x:c r="AH104" s="70"/>
      <x:c r="AI104" s="70"/>
      <x:c r="AJ104" s="70"/>
      <x:c r="AK104" s="70"/>
      <x:c r="AL104" s="522" t="s">
        <x:v>2337</x:v>
      </x:c>
      <x:c r="AM104" s="70"/>
      <x:c r="AN104" s="73"/>
      <x:c r="AO104" s="70"/>
      <x:c r="AP104" s="70"/>
      <x:c r="AQ104" s="70"/>
      <x:c r="AR104" s="73"/>
      <x:c r="AS104" s="70"/>
      <x:c r="AT104" s="73"/>
      <x:c r="AU104" s="70"/>
      <x:c r="AV104" s="70"/>
      <x:c r="AW104" s="70"/>
      <x:c r="AX104" s="70"/>
      <x:c r="AY104" s="70"/>
      <x:c r="AZ104" s="70"/>
      <x:c r="BA104" s="73"/>
      <x:c r="BB104" s="70"/>
      <x:c r="BC104" s="70"/>
      <x:c r="BD104" s="70"/>
      <x:c r="BE104" s="70">
        <x:v>1</x:v>
      </x:c>
      <x:c r="BF104" s="70">
        <x:v>3</x:v>
      </x:c>
      <x:c r="BG104" s="70"/>
      <x:c r="BH104" s="70"/>
      <x:c r="BI104" s="70"/>
      <x:c r="BJ104" s="73"/>
      <x:c r="BK104" s="70"/>
      <x:c r="BL104" s="73"/>
      <x:c r="BM104" s="70"/>
      <x:c r="BN104" s="73"/>
      <x:c r="BO104" s="70"/>
      <x:c r="BP104" s="73"/>
      <x:c r="BQ104" s="70"/>
      <x:c r="BR104" s="70"/>
      <x:c r="BS104" s="70"/>
      <x:c r="BT104" s="70"/>
      <x:c r="BU104" s="70"/>
      <x:c r="BV104" s="522" t="s">
        <x:v>2337</x:v>
      </x:c>
      <x:c r="BW104" s="70"/>
      <x:c r="BX104" s="70"/>
      <x:c r="BY104" s="73"/>
      <x:c r="BZ104" s="70"/>
      <x:c r="CA104" s="73"/>
      <x:c r="CB104" s="70"/>
      <x:c r="CC104" s="73"/>
      <x:c r="CD104" s="70"/>
      <x:c r="CE104" s="70"/>
      <x:c r="CF104" s="73"/>
      <x:c r="CG104" s="70"/>
      <x:c r="CH104" s="70"/>
      <x:c r="CI104" s="70"/>
      <x:c r="CJ104" s="70"/>
      <x:c r="CK104" s="70"/>
      <x:c r="CL104" s="70"/>
      <x:c r="CM104" s="70"/>
      <x:c r="CN104" s="70"/>
      <x:c r="CO104" s="70"/>
      <x:c r="CP104" s="73"/>
      <x:c r="CQ104" s="70">
        <x:v>1</x:v>
      </x:c>
      <x:c r="CR104" s="73">
        <x:v>46</x:v>
      </x:c>
      <x:c r="CS104" s="70"/>
      <x:c r="CT104" s="70"/>
      <x:c r="CU104" s="70">
        <x:v>1</x:v>
      </x:c>
      <x:c r="CV104" s="70"/>
      <x:c r="CW104" s="70"/>
      <x:c r="CX104" s="70"/>
      <x:c r="CY104" s="522" t="s">
        <x:v>2337</x:v>
      </x:c>
      <x:c r="CZ104" s="70"/>
      <x:c r="DA104" s="73"/>
      <x:c r="DB104" s="70"/>
      <x:c r="DC104" s="73"/>
      <x:c r="DD104" s="70"/>
      <x:c r="DE104" s="73"/>
      <x:c r="DF104" s="70"/>
      <x:c r="DG104" s="104"/>
    </x:row>
    <x:row r="105" spans="1:111" ht="30" customHeight="1">
      <x:c r="A105" s="522" t="s">
        <x:v>2376</x:v>
      </x:c>
      <x:c r="B105" s="114"/>
      <x:c r="C105" s="73"/>
      <x:c r="D105" s="70"/>
      <x:c r="E105" s="73"/>
      <x:c r="F105" s="70"/>
      <x:c r="G105" s="73"/>
      <x:c r="H105" s="70"/>
      <x:c r="I105" s="73"/>
      <x:c r="J105" s="70">
        <x:v>3</x:v>
      </x:c>
      <x:c r="K105" s="70"/>
      <x:c r="L105" s="73"/>
      <x:c r="M105" s="70">
        <x:v>1</x:v>
      </x:c>
      <x:c r="N105" s="70"/>
      <x:c r="O105" s="70"/>
      <x:c r="P105" s="70"/>
      <x:c r="Q105" s="70"/>
      <x:c r="R105" s="73"/>
      <x:c r="S105" s="70"/>
      <x:c r="T105" s="73"/>
      <x:c r="U105" s="70"/>
      <x:c r="V105" s="73"/>
      <x:c r="W105" s="70"/>
      <x:c r="X105" s="70">
        <x:v>6</x:v>
      </x:c>
      <x:c r="Y105" s="70">
        <x:v>1</x:v>
      </x:c>
      <x:c r="Z105" s="70">
        <x:v>1</x:v>
      </x:c>
      <x:c r="AA105" s="70"/>
      <x:c r="AB105" s="70"/>
      <x:c r="AC105" s="70"/>
      <x:c r="AD105" s="70">
        <x:v>1</x:v>
      </x:c>
      <x:c r="AE105" s="70"/>
      <x:c r="AF105" s="70"/>
      <x:c r="AG105" s="70"/>
      <x:c r="AH105" s="70"/>
      <x:c r="AI105" s="70"/>
      <x:c r="AJ105" s="70">
        <x:v>1</x:v>
      </x:c>
      <x:c r="AK105" s="70">
        <x:v>1</x:v>
      </x:c>
      <x:c r="AL105" s="522" t="s">
        <x:v>2376</x:v>
      </x:c>
      <x:c r="AM105" s="70"/>
      <x:c r="AN105" s="73"/>
      <x:c r="AO105" s="70"/>
      <x:c r="AP105" s="70"/>
      <x:c r="AQ105" s="70"/>
      <x:c r="AR105" s="73"/>
      <x:c r="AS105" s="70"/>
      <x:c r="AT105" s="73"/>
      <x:c r="AU105" s="70"/>
      <x:c r="AV105" s="70"/>
      <x:c r="AW105" s="70"/>
      <x:c r="AX105" s="70"/>
      <x:c r="AY105" s="70"/>
      <x:c r="AZ105" s="70"/>
      <x:c r="BA105" s="73"/>
      <x:c r="BB105" s="70"/>
      <x:c r="BC105" s="70"/>
      <x:c r="BD105" s="70"/>
      <x:c r="BE105" s="70">
        <x:v>1</x:v>
      </x:c>
      <x:c r="BF105" s="70">
        <x:v>4</x:v>
      </x:c>
      <x:c r="BG105" s="70"/>
      <x:c r="BH105" s="70"/>
      <x:c r="BI105" s="70"/>
      <x:c r="BJ105" s="73"/>
      <x:c r="BK105" s="70"/>
      <x:c r="BL105" s="73"/>
      <x:c r="BM105" s="70"/>
      <x:c r="BN105" s="73"/>
      <x:c r="BO105" s="70"/>
      <x:c r="BP105" s="73"/>
      <x:c r="BQ105" s="70"/>
      <x:c r="BR105" s="70"/>
      <x:c r="BS105" s="70"/>
      <x:c r="BT105" s="70"/>
      <x:c r="BU105" s="70"/>
      <x:c r="BV105" s="522" t="s">
        <x:v>2376</x:v>
      </x:c>
      <x:c r="BW105" s="70"/>
      <x:c r="BX105" s="70"/>
      <x:c r="BY105" s="73"/>
      <x:c r="BZ105" s="70"/>
      <x:c r="CA105" s="73"/>
      <x:c r="CB105" s="70"/>
      <x:c r="CC105" s="73"/>
      <x:c r="CD105" s="70"/>
      <x:c r="CE105" s="70"/>
      <x:c r="CF105" s="73"/>
      <x:c r="CG105" s="70"/>
      <x:c r="CH105" s="70"/>
      <x:c r="CI105" s="70"/>
      <x:c r="CJ105" s="70">
        <x:v>1</x:v>
      </x:c>
      <x:c r="CK105" s="70"/>
      <x:c r="CL105" s="70"/>
      <x:c r="CM105" s="70"/>
      <x:c r="CN105" s="70"/>
      <x:c r="CO105" s="70"/>
      <x:c r="CP105" s="73"/>
      <x:c r="CQ105" s="70"/>
      <x:c r="CR105" s="73"/>
      <x:c r="CS105" s="70">
        <x:v>9</x:v>
      </x:c>
      <x:c r="CT105" s="70"/>
      <x:c r="CU105" s="70"/>
      <x:c r="CV105" s="70"/>
      <x:c r="CW105" s="70"/>
      <x:c r="CX105" s="70"/>
      <x:c r="CY105" s="522" t="s">
        <x:v>2376</x:v>
      </x:c>
      <x:c r="CZ105" s="70"/>
      <x:c r="DA105" s="73"/>
      <x:c r="DB105" s="70"/>
      <x:c r="DC105" s="73"/>
      <x:c r="DD105" s="70"/>
      <x:c r="DE105" s="73"/>
      <x:c r="DF105" s="70"/>
      <x:c r="DG105" s="104"/>
    </x:row>
    <x:row r="106" spans="1:111" ht="30" customHeight="1">
      <x:c r="A106" s="522" t="s">
        <x:v>1474</x:v>
      </x:c>
      <x:c r="B106" s="114"/>
      <x:c r="C106" s="73"/>
      <x:c r="D106" s="70"/>
      <x:c r="E106" s="73"/>
      <x:c r="F106" s="70"/>
      <x:c r="G106" s="73"/>
      <x:c r="H106" s="70"/>
      <x:c r="I106" s="73"/>
      <x:c r="J106" s="70"/>
      <x:c r="K106" s="70"/>
      <x:c r="L106" s="73"/>
      <x:c r="M106" s="70"/>
      <x:c r="N106" s="70"/>
      <x:c r="O106" s="70"/>
      <x:c r="P106" s="70"/>
      <x:c r="Q106" s="70"/>
      <x:c r="R106" s="73"/>
      <x:c r="S106" s="70">
        <x:v>1</x:v>
      </x:c>
      <x:c r="T106" s="73"/>
      <x:c r="U106" s="70"/>
      <x:c r="V106" s="73"/>
      <x:c r="W106" s="70"/>
      <x:c r="X106" s="70">
        <x:v>3</x:v>
      </x:c>
      <x:c r="Y106" s="70"/>
      <x:c r="Z106" s="70"/>
      <x:c r="AA106" s="70"/>
      <x:c r="AB106" s="70"/>
      <x:c r="AC106" s="70"/>
      <x:c r="AD106" s="70"/>
      <x:c r="AE106" s="70"/>
      <x:c r="AF106" s="70"/>
      <x:c r="AG106" s="70"/>
      <x:c r="AH106" s="70"/>
      <x:c r="AI106" s="70"/>
      <x:c r="AJ106" s="70"/>
      <x:c r="AK106" s="70"/>
      <x:c r="AL106" s="522" t="s">
        <x:v>1474</x:v>
      </x:c>
      <x:c r="AM106" s="70"/>
      <x:c r="AN106" s="73"/>
      <x:c r="AO106" s="70"/>
      <x:c r="AP106" s="70"/>
      <x:c r="AQ106" s="70"/>
      <x:c r="AR106" s="73"/>
      <x:c r="AS106" s="70"/>
      <x:c r="AT106" s="73"/>
      <x:c r="AU106" s="70"/>
      <x:c r="AV106" s="70"/>
      <x:c r="AW106" s="70"/>
      <x:c r="AX106" s="70"/>
      <x:c r="AY106" s="70"/>
      <x:c r="AZ106" s="70"/>
      <x:c r="BA106" s="73"/>
      <x:c r="BB106" s="70"/>
      <x:c r="BC106" s="70"/>
      <x:c r="BD106" s="70"/>
      <x:c r="BE106" s="70">
        <x:v>1</x:v>
      </x:c>
      <x:c r="BF106" s="70">
        <x:v>2</x:v>
      </x:c>
      <x:c r="BG106" s="70"/>
      <x:c r="BH106" s="70"/>
      <x:c r="BI106" s="70"/>
      <x:c r="BJ106" s="73"/>
      <x:c r="BK106" s="70"/>
      <x:c r="BL106" s="73"/>
      <x:c r="BM106" s="70"/>
      <x:c r="BN106" s="73"/>
      <x:c r="BO106" s="70"/>
      <x:c r="BP106" s="73"/>
      <x:c r="BQ106" s="70"/>
      <x:c r="BR106" s="70"/>
      <x:c r="BS106" s="70"/>
      <x:c r="BT106" s="70"/>
      <x:c r="BU106" s="70"/>
      <x:c r="BV106" s="522" t="s">
        <x:v>1474</x:v>
      </x:c>
      <x:c r="BW106" s="70"/>
      <x:c r="BX106" s="70"/>
      <x:c r="BY106" s="73"/>
      <x:c r="BZ106" s="70"/>
      <x:c r="CA106" s="73"/>
      <x:c r="CB106" s="70"/>
      <x:c r="CC106" s="73"/>
      <x:c r="CD106" s="70"/>
      <x:c r="CE106" s="70"/>
      <x:c r="CF106" s="73"/>
      <x:c r="CG106" s="70"/>
      <x:c r="CH106" s="70"/>
      <x:c r="CI106" s="70"/>
      <x:c r="CJ106" s="70"/>
      <x:c r="CK106" s="70"/>
      <x:c r="CL106" s="70"/>
      <x:c r="CM106" s="70"/>
      <x:c r="CN106" s="70"/>
      <x:c r="CO106" s="70"/>
      <x:c r="CP106" s="73"/>
      <x:c r="CQ106" s="70">
        <x:v>1</x:v>
      </x:c>
      <x:c r="CR106" s="73">
        <x:v>8</x:v>
      </x:c>
      <x:c r="CS106" s="70"/>
      <x:c r="CT106" s="70"/>
      <x:c r="CU106" s="70"/>
      <x:c r="CV106" s="70"/>
      <x:c r="CW106" s="70"/>
      <x:c r="CX106" s="70"/>
      <x:c r="CY106" s="522" t="s">
        <x:v>1474</x:v>
      </x:c>
      <x:c r="CZ106" s="70"/>
      <x:c r="DA106" s="73"/>
      <x:c r="DB106" s="70"/>
      <x:c r="DC106" s="73"/>
      <x:c r="DD106" s="70"/>
      <x:c r="DE106" s="73"/>
      <x:c r="DF106" s="70"/>
      <x:c r="DG106" s="104"/>
    </x:row>
    <x:row r="107" spans="1:111" ht="30" customHeight="1">
      <x:c r="A107" s="522" t="s">
        <x:v>2353</x:v>
      </x:c>
      <x:c r="B107" s="114"/>
      <x:c r="C107" s="73"/>
      <x:c r="D107" s="70"/>
      <x:c r="E107" s="73"/>
      <x:c r="F107" s="70"/>
      <x:c r="G107" s="73"/>
      <x:c r="H107" s="70"/>
      <x:c r="I107" s="73"/>
      <x:c r="J107" s="70"/>
      <x:c r="K107" s="70"/>
      <x:c r="L107" s="73"/>
      <x:c r="M107" s="70">
        <x:v>1</x:v>
      </x:c>
      <x:c r="N107" s="70"/>
      <x:c r="O107" s="70">
        <x:v>3</x:v>
      </x:c>
      <x:c r="P107" s="70">
        <x:v>12</x:v>
      </x:c>
      <x:c r="Q107" s="70"/>
      <x:c r="R107" s="73"/>
      <x:c r="S107" s="70"/>
      <x:c r="T107" s="73"/>
      <x:c r="U107" s="70"/>
      <x:c r="V107" s="73"/>
      <x:c r="W107" s="70"/>
      <x:c r="X107" s="70"/>
      <x:c r="Y107" s="70">
        <x:v>1</x:v>
      </x:c>
      <x:c r="Z107" s="70">
        <x:v>2</x:v>
      </x:c>
      <x:c r="AA107" s="70"/>
      <x:c r="AB107" s="70"/>
      <x:c r="AC107" s="70"/>
      <x:c r="AD107" s="70"/>
      <x:c r="AE107" s="70"/>
      <x:c r="AF107" s="70"/>
      <x:c r="AG107" s="70"/>
      <x:c r="AH107" s="70"/>
      <x:c r="AI107" s="70"/>
      <x:c r="AJ107" s="70"/>
      <x:c r="AK107" s="70"/>
      <x:c r="AL107" s="522" t="s">
        <x:v>2353</x:v>
      </x:c>
      <x:c r="AM107" s="70"/>
      <x:c r="AN107" s="73"/>
      <x:c r="AO107" s="70"/>
      <x:c r="AP107" s="70"/>
      <x:c r="AQ107" s="70"/>
      <x:c r="AR107" s="73"/>
      <x:c r="AS107" s="70"/>
      <x:c r="AT107" s="73"/>
      <x:c r="AU107" s="70"/>
      <x:c r="AV107" s="70"/>
      <x:c r="AW107" s="70"/>
      <x:c r="AX107" s="70"/>
      <x:c r="AY107" s="70"/>
      <x:c r="AZ107" s="70"/>
      <x:c r="BA107" s="73"/>
      <x:c r="BB107" s="70"/>
      <x:c r="BC107" s="70"/>
      <x:c r="BD107" s="70"/>
      <x:c r="BE107" s="70"/>
      <x:c r="BF107" s="70"/>
      <x:c r="BG107" s="70"/>
      <x:c r="BH107" s="70"/>
      <x:c r="BI107" s="70"/>
      <x:c r="BJ107" s="73"/>
      <x:c r="BK107" s="70"/>
      <x:c r="BL107" s="73"/>
      <x:c r="BM107" s="70"/>
      <x:c r="BN107" s="73"/>
      <x:c r="BO107" s="70"/>
      <x:c r="BP107" s="73"/>
      <x:c r="BQ107" s="70"/>
      <x:c r="BR107" s="70"/>
      <x:c r="BS107" s="70"/>
      <x:c r="BT107" s="70"/>
      <x:c r="BU107" s="70"/>
      <x:c r="BV107" s="522" t="s">
        <x:v>2353</x:v>
      </x:c>
      <x:c r="BW107" s="70"/>
      <x:c r="BX107" s="70"/>
      <x:c r="BY107" s="73"/>
      <x:c r="BZ107" s="70"/>
      <x:c r="CA107" s="73"/>
      <x:c r="CB107" s="70"/>
      <x:c r="CC107" s="73"/>
      <x:c r="CD107" s="70"/>
      <x:c r="CE107" s="70"/>
      <x:c r="CF107" s="73"/>
      <x:c r="CG107" s="70"/>
      <x:c r="CH107" s="70"/>
      <x:c r="CI107" s="70"/>
      <x:c r="CJ107" s="70">
        <x:v>1</x:v>
      </x:c>
      <x:c r="CK107" s="70"/>
      <x:c r="CL107" s="70"/>
      <x:c r="CM107" s="70"/>
      <x:c r="CN107" s="70"/>
      <x:c r="CO107" s="70"/>
      <x:c r="CP107" s="73"/>
      <x:c r="CQ107" s="70"/>
      <x:c r="CR107" s="73"/>
      <x:c r="CS107" s="70"/>
      <x:c r="CT107" s="70"/>
      <x:c r="CU107" s="70">
        <x:v>1</x:v>
      </x:c>
      <x:c r="CV107" s="70"/>
      <x:c r="CW107" s="70"/>
      <x:c r="CX107" s="70"/>
      <x:c r="CY107" s="522" t="s">
        <x:v>2353</x:v>
      </x:c>
      <x:c r="CZ107" s="70"/>
      <x:c r="DA107" s="73"/>
      <x:c r="DB107" s="70"/>
      <x:c r="DC107" s="73"/>
      <x:c r="DD107" s="70"/>
      <x:c r="DE107" s="73"/>
      <x:c r="DF107" s="70"/>
      <x:c r="DG107" s="104"/>
    </x:row>
    <x:row r="108" spans="1:111" ht="30" customHeight="1">
      <x:c r="A108" s="522" t="s">
        <x:v>2377</x:v>
      </x:c>
      <x:c r="B108" s="114"/>
      <x:c r="C108" s="73"/>
      <x:c r="D108" s="70"/>
      <x:c r="E108" s="73"/>
      <x:c r="F108" s="70"/>
      <x:c r="G108" s="73"/>
      <x:c r="H108" s="70"/>
      <x:c r="I108" s="73"/>
      <x:c r="J108" s="70"/>
      <x:c r="K108" s="70"/>
      <x:c r="L108" s="73"/>
      <x:c r="M108" s="70"/>
      <x:c r="N108" s="70"/>
      <x:c r="O108" s="70">
        <x:v>1</x:v>
      </x:c>
      <x:c r="P108" s="70">
        <x:v>1</x:v>
      </x:c>
      <x:c r="Q108" s="70"/>
      <x:c r="R108" s="73"/>
      <x:c r="S108" s="70"/>
      <x:c r="T108" s="73"/>
      <x:c r="U108" s="70"/>
      <x:c r="V108" s="73"/>
      <x:c r="W108" s="70"/>
      <x:c r="X108" s="70"/>
      <x:c r="Y108" s="70">
        <x:v>1</x:v>
      </x:c>
      <x:c r="Z108" s="70">
        <x:v>1</x:v>
      </x:c>
      <x:c r="AA108" s="70"/>
      <x:c r="AB108" s="70"/>
      <x:c r="AC108" s="70"/>
      <x:c r="AD108" s="70"/>
      <x:c r="AE108" s="70"/>
      <x:c r="AF108" s="70"/>
      <x:c r="AG108" s="70"/>
      <x:c r="AH108" s="70"/>
      <x:c r="AI108" s="70"/>
      <x:c r="AJ108" s="70"/>
      <x:c r="AK108" s="70"/>
      <x:c r="AL108" s="522" t="s">
        <x:v>2377</x:v>
      </x:c>
      <x:c r="AM108" s="70"/>
      <x:c r="AN108" s="73"/>
      <x:c r="AO108" s="70"/>
      <x:c r="AP108" s="70"/>
      <x:c r="AQ108" s="70"/>
      <x:c r="AR108" s="73"/>
      <x:c r="AS108" s="70"/>
      <x:c r="AT108" s="73"/>
      <x:c r="AU108" s="70"/>
      <x:c r="AV108" s="70"/>
      <x:c r="AW108" s="70"/>
      <x:c r="AX108" s="70"/>
      <x:c r="AY108" s="70"/>
      <x:c r="AZ108" s="70"/>
      <x:c r="BA108" s="73"/>
      <x:c r="BB108" s="70"/>
      <x:c r="BC108" s="70"/>
      <x:c r="BD108" s="70"/>
      <x:c r="BE108" s="70">
        <x:v>1</x:v>
      </x:c>
      <x:c r="BF108" s="70">
        <x:v>4</x:v>
      </x:c>
      <x:c r="BG108" s="70"/>
      <x:c r="BH108" s="70"/>
      <x:c r="BI108" s="70"/>
      <x:c r="BJ108" s="73"/>
      <x:c r="BK108" s="70"/>
      <x:c r="BL108" s="73"/>
      <x:c r="BM108" s="70"/>
      <x:c r="BN108" s="73"/>
      <x:c r="BO108" s="70"/>
      <x:c r="BP108" s="73"/>
      <x:c r="BQ108" s="70"/>
      <x:c r="BR108" s="70"/>
      <x:c r="BS108" s="70"/>
      <x:c r="BT108" s="70"/>
      <x:c r="BU108" s="70"/>
      <x:c r="BV108" s="522" t="s">
        <x:v>2377</x:v>
      </x:c>
      <x:c r="BW108" s="70"/>
      <x:c r="BX108" s="70"/>
      <x:c r="BY108" s="73"/>
      <x:c r="BZ108" s="70"/>
      <x:c r="CA108" s="73"/>
      <x:c r="CB108" s="70"/>
      <x:c r="CC108" s="73"/>
      <x:c r="CD108" s="70"/>
      <x:c r="CE108" s="70"/>
      <x:c r="CF108" s="73"/>
      <x:c r="CG108" s="70"/>
      <x:c r="CH108" s="70"/>
      <x:c r="CI108" s="70"/>
      <x:c r="CJ108" s="70"/>
      <x:c r="CK108" s="70"/>
      <x:c r="CL108" s="70"/>
      <x:c r="CM108" s="70"/>
      <x:c r="CN108" s="70"/>
      <x:c r="CO108" s="70"/>
      <x:c r="CP108" s="73"/>
      <x:c r="CQ108" s="70">
        <x:v>1</x:v>
      </x:c>
      <x:c r="CR108" s="73">
        <x:v>39</x:v>
      </x:c>
      <x:c r="CS108" s="70"/>
      <x:c r="CT108" s="70"/>
      <x:c r="CU108" s="70"/>
      <x:c r="CV108" s="70"/>
      <x:c r="CW108" s="70"/>
      <x:c r="CX108" s="70"/>
      <x:c r="CY108" s="522" t="s">
        <x:v>2377</x:v>
      </x:c>
      <x:c r="CZ108" s="70"/>
      <x:c r="DA108" s="73"/>
      <x:c r="DB108" s="70"/>
      <x:c r="DC108" s="73"/>
      <x:c r="DD108" s="70"/>
      <x:c r="DE108" s="73"/>
      <x:c r="DF108" s="70"/>
      <x:c r="DG108" s="104"/>
    </x:row>
    <x:row r="109" spans="1:111" ht="30" customHeight="1">
      <x:c r="A109" s="522" t="s">
        <x:v>2357</x:v>
      </x:c>
      <x:c r="B109" s="114"/>
      <x:c r="C109" s="73"/>
      <x:c r="D109" s="70"/>
      <x:c r="E109" s="73"/>
      <x:c r="F109" s="70"/>
      <x:c r="G109" s="73"/>
      <x:c r="H109" s="70"/>
      <x:c r="I109" s="73"/>
      <x:c r="J109" s="70"/>
      <x:c r="K109" s="70"/>
      <x:c r="L109" s="73"/>
      <x:c r="M109" s="70"/>
      <x:c r="N109" s="70"/>
      <x:c r="O109" s="70"/>
      <x:c r="P109" s="70"/>
      <x:c r="Q109" s="70"/>
      <x:c r="R109" s="73"/>
      <x:c r="S109" s="70"/>
      <x:c r="T109" s="73"/>
      <x:c r="U109" s="70"/>
      <x:c r="V109" s="73"/>
      <x:c r="W109" s="70"/>
      <x:c r="X109" s="70"/>
      <x:c r="Y109" s="70"/>
      <x:c r="Z109" s="70"/>
      <x:c r="AA109" s="70"/>
      <x:c r="AB109" s="70"/>
      <x:c r="AC109" s="70"/>
      <x:c r="AD109" s="70"/>
      <x:c r="AE109" s="70"/>
      <x:c r="AF109" s="70"/>
      <x:c r="AG109" s="70"/>
      <x:c r="AH109" s="70"/>
      <x:c r="AI109" s="70"/>
      <x:c r="AJ109" s="70"/>
      <x:c r="AK109" s="70"/>
      <x:c r="AL109" s="522" t="s">
        <x:v>2357</x:v>
      </x:c>
      <x:c r="AM109" s="70"/>
      <x:c r="AN109" s="73"/>
      <x:c r="AO109" s="70"/>
      <x:c r="AP109" s="70"/>
      <x:c r="AQ109" s="70"/>
      <x:c r="AR109" s="73"/>
      <x:c r="AS109" s="70"/>
      <x:c r="AT109" s="73"/>
      <x:c r="AU109" s="70"/>
      <x:c r="AV109" s="70"/>
      <x:c r="AW109" s="70"/>
      <x:c r="AX109" s="70"/>
      <x:c r="AY109" s="70"/>
      <x:c r="AZ109" s="70"/>
      <x:c r="BA109" s="73"/>
      <x:c r="BB109" s="70"/>
      <x:c r="BC109" s="70"/>
      <x:c r="BD109" s="70"/>
      <x:c r="BE109" s="70">
        <x:v>2</x:v>
      </x:c>
      <x:c r="BF109" s="70">
        <x:v>14</x:v>
      </x:c>
      <x:c r="BG109" s="70"/>
      <x:c r="BH109" s="70"/>
      <x:c r="BI109" s="70"/>
      <x:c r="BJ109" s="73"/>
      <x:c r="BK109" s="70"/>
      <x:c r="BL109" s="73"/>
      <x:c r="BM109" s="70"/>
      <x:c r="BN109" s="73"/>
      <x:c r="BO109" s="70"/>
      <x:c r="BP109" s="73"/>
      <x:c r="BQ109" s="70"/>
      <x:c r="BR109" s="70"/>
      <x:c r="BS109" s="70"/>
      <x:c r="BT109" s="70"/>
      <x:c r="BU109" s="70"/>
      <x:c r="BV109" s="522" t="s">
        <x:v>2357</x:v>
      </x:c>
      <x:c r="BW109" s="70"/>
      <x:c r="BX109" s="70"/>
      <x:c r="BY109" s="73"/>
      <x:c r="BZ109" s="70"/>
      <x:c r="CA109" s="73"/>
      <x:c r="CB109" s="70"/>
      <x:c r="CC109" s="73"/>
      <x:c r="CD109" s="70"/>
      <x:c r="CE109" s="70"/>
      <x:c r="CF109" s="73"/>
      <x:c r="CG109" s="70"/>
      <x:c r="CH109" s="70"/>
      <x:c r="CI109" s="70"/>
      <x:c r="CJ109" s="70"/>
      <x:c r="CK109" s="70"/>
      <x:c r="CL109" s="70"/>
      <x:c r="CM109" s="70"/>
      <x:c r="CN109" s="70"/>
      <x:c r="CO109" s="70"/>
      <x:c r="CP109" s="73"/>
      <x:c r="CQ109" s="70"/>
      <x:c r="CR109" s="73"/>
      <x:c r="CS109" s="70">
        <x:v>5</x:v>
      </x:c>
      <x:c r="CT109" s="70"/>
      <x:c r="CU109" s="70"/>
      <x:c r="CV109" s="70"/>
      <x:c r="CW109" s="70"/>
      <x:c r="CX109" s="70"/>
      <x:c r="CY109" s="522" t="s">
        <x:v>2357</x:v>
      </x:c>
      <x:c r="CZ109" s="70"/>
      <x:c r="DA109" s="73"/>
      <x:c r="DB109" s="70"/>
      <x:c r="DC109" s="73"/>
      <x:c r="DD109" s="70"/>
      <x:c r="DE109" s="73"/>
      <x:c r="DF109" s="70"/>
      <x:c r="DG109" s="104"/>
    </x:row>
    <x:row r="110" spans="1:111" ht="30" customHeight="1">
      <x:c r="A110" s="522" t="s">
        <x:v>2350</x:v>
      </x:c>
      <x:c r="B110" s="114"/>
      <x:c r="C110" s="73"/>
      <x:c r="D110" s="70"/>
      <x:c r="E110" s="73"/>
      <x:c r="F110" s="70"/>
      <x:c r="G110" s="73"/>
      <x:c r="H110" s="70"/>
      <x:c r="I110" s="73"/>
      <x:c r="J110" s="70"/>
      <x:c r="K110" s="70"/>
      <x:c r="L110" s="73"/>
      <x:c r="M110" s="70">
        <x:v>1</x:v>
      </x:c>
      <x:c r="N110" s="70"/>
      <x:c r="O110" s="70"/>
      <x:c r="P110" s="70"/>
      <x:c r="Q110" s="70"/>
      <x:c r="R110" s="73"/>
      <x:c r="S110" s="70"/>
      <x:c r="T110" s="73"/>
      <x:c r="U110" s="70"/>
      <x:c r="V110" s="73"/>
      <x:c r="W110" s="70"/>
      <x:c r="X110" s="70">
        <x:v>2</x:v>
      </x:c>
      <x:c r="Y110" s="70"/>
      <x:c r="Z110" s="70"/>
      <x:c r="AA110" s="70"/>
      <x:c r="AB110" s="70"/>
      <x:c r="AC110" s="70"/>
      <x:c r="AD110" s="70"/>
      <x:c r="AE110" s="70"/>
      <x:c r="AF110" s="70"/>
      <x:c r="AG110" s="70"/>
      <x:c r="AH110" s="70"/>
      <x:c r="AI110" s="70"/>
      <x:c r="AJ110" s="70"/>
      <x:c r="AK110" s="70"/>
      <x:c r="AL110" s="522" t="s">
        <x:v>2350</x:v>
      </x:c>
      <x:c r="AM110" s="70"/>
      <x:c r="AN110" s="73"/>
      <x:c r="AO110" s="70"/>
      <x:c r="AP110" s="70"/>
      <x:c r="AQ110" s="70"/>
      <x:c r="AR110" s="73"/>
      <x:c r="AS110" s="70"/>
      <x:c r="AT110" s="73"/>
      <x:c r="AU110" s="70"/>
      <x:c r="AV110" s="70"/>
      <x:c r="AW110" s="70"/>
      <x:c r="AX110" s="70"/>
      <x:c r="AY110" s="70"/>
      <x:c r="AZ110" s="70"/>
      <x:c r="BA110" s="73"/>
      <x:c r="BB110" s="70"/>
      <x:c r="BC110" s="70"/>
      <x:c r="BD110" s="70"/>
      <x:c r="BE110" s="70"/>
      <x:c r="BF110" s="70"/>
      <x:c r="BG110" s="70"/>
      <x:c r="BH110" s="70"/>
      <x:c r="BI110" s="70"/>
      <x:c r="BJ110" s="73"/>
      <x:c r="BK110" s="70"/>
      <x:c r="BL110" s="73"/>
      <x:c r="BM110" s="70"/>
      <x:c r="BN110" s="73"/>
      <x:c r="BO110" s="70"/>
      <x:c r="BP110" s="73"/>
      <x:c r="BQ110" s="70"/>
      <x:c r="BR110" s="70"/>
      <x:c r="BS110" s="70"/>
      <x:c r="BT110" s="70"/>
      <x:c r="BU110" s="70"/>
      <x:c r="BV110" s="522" t="s">
        <x:v>2350</x:v>
      </x:c>
      <x:c r="BW110" s="70"/>
      <x:c r="BX110" s="70"/>
      <x:c r="BY110" s="73"/>
      <x:c r="BZ110" s="70"/>
      <x:c r="CA110" s="73"/>
      <x:c r="CB110" s="70"/>
      <x:c r="CC110" s="73"/>
      <x:c r="CD110" s="70"/>
      <x:c r="CE110" s="70"/>
      <x:c r="CF110" s="73"/>
      <x:c r="CG110" s="70"/>
      <x:c r="CH110" s="70"/>
      <x:c r="CI110" s="70"/>
      <x:c r="CJ110" s="70"/>
      <x:c r="CK110" s="70"/>
      <x:c r="CL110" s="70"/>
      <x:c r="CM110" s="70"/>
      <x:c r="CN110" s="70"/>
      <x:c r="CO110" s="70"/>
      <x:c r="CP110" s="73"/>
      <x:c r="CQ110" s="70"/>
      <x:c r="CR110" s="73"/>
      <x:c r="CS110" s="70"/>
      <x:c r="CT110" s="70"/>
      <x:c r="CU110" s="70">
        <x:v>1</x:v>
      </x:c>
      <x:c r="CV110" s="70"/>
      <x:c r="CW110" s="70"/>
      <x:c r="CX110" s="70"/>
      <x:c r="CY110" s="522" t="s">
        <x:v>2350</x:v>
      </x:c>
      <x:c r="CZ110" s="70"/>
      <x:c r="DA110" s="73"/>
      <x:c r="DB110" s="70"/>
      <x:c r="DC110" s="73"/>
      <x:c r="DD110" s="70"/>
      <x:c r="DE110" s="73"/>
      <x:c r="DF110" s="70"/>
      <x:c r="DG110" s="104"/>
    </x:row>
    <x:row r="111" spans="1:111" ht="30" customHeight="1">
      <x:c r="A111" s="288" t="s">
        <x:v>1541</x:v>
      </x:c>
      <x:c r="B111" s="114">
        <x:f t="shared" ref="B111:AK111" si="57">SUM(B112:B119)</x:f>
        <x:v>0</x:v>
      </x:c>
      <x:c r="C111" s="73">
        <x:f t="shared" si="57"/>
        <x:v>0</x:v>
      </x:c>
      <x:c r="D111" s="70">
        <x:f t="shared" si="57"/>
        <x:v>0</x:v>
      </x:c>
      <x:c r="E111" s="73">
        <x:f t="shared" si="57"/>
        <x:v>0</x:v>
      </x:c>
      <x:c r="F111" s="70">
        <x:f t="shared" si="57"/>
        <x:v>0</x:v>
      </x:c>
      <x:c r="G111" s="73">
        <x:f t="shared" si="57"/>
        <x:v>0</x:v>
      </x:c>
      <x:c r="H111" s="70">
        <x:f t="shared" si="57"/>
        <x:v>0</x:v>
      </x:c>
      <x:c r="I111" s="73">
        <x:f t="shared" si="57"/>
        <x:v>0</x:v>
      </x:c>
      <x:c r="J111" s="70">
        <x:f t="shared" si="57"/>
        <x:v>0</x:v>
      </x:c>
      <x:c r="K111" s="70">
        <x:f t="shared" si="57"/>
        <x:v>0</x:v>
      </x:c>
      <x:c r="L111" s="73">
        <x:f t="shared" si="57"/>
        <x:v>0</x:v>
      </x:c>
      <x:c r="M111" s="70">
        <x:f t="shared" si="57"/>
        <x:v>3</x:v>
      </x:c>
      <x:c r="N111" s="70">
        <x:f t="shared" si="57"/>
        <x:v>0</x:v>
      </x:c>
      <x:c r="O111" s="70">
        <x:f t="shared" si="57"/>
        <x:v>0</x:v>
      </x:c>
      <x:c r="P111" s="70">
        <x:f t="shared" si="57"/>
        <x:v>0</x:v>
      </x:c>
      <x:c r="Q111" s="70">
        <x:f t="shared" si="57"/>
        <x:v>0</x:v>
      </x:c>
      <x:c r="R111" s="73">
        <x:f t="shared" si="57"/>
        <x:v>0</x:v>
      </x:c>
      <x:c r="S111" s="70">
        <x:f t="shared" si="57"/>
        <x:v>10</x:v>
      </x:c>
      <x:c r="T111" s="73">
        <x:f t="shared" si="57"/>
        <x:v>0</x:v>
      </x:c>
      <x:c r="U111" s="70">
        <x:f t="shared" si="57"/>
        <x:v>0</x:v>
      </x:c>
      <x:c r="V111" s="73">
        <x:f t="shared" si="57"/>
        <x:v>0</x:v>
      </x:c>
      <x:c r="W111" s="70">
        <x:f t="shared" si="57"/>
        <x:v>0</x:v>
      </x:c>
      <x:c r="X111" s="70">
        <x:f t="shared" si="57"/>
        <x:v>82</x:v>
      </x:c>
      <x:c r="Y111" s="70">
        <x:f t="shared" si="57"/>
        <x:v>0</x:v>
      </x:c>
      <x:c r="Z111" s="70">
        <x:f t="shared" si="57"/>
        <x:v>0</x:v>
      </x:c>
      <x:c r="AA111" s="70">
        <x:f t="shared" si="57"/>
        <x:v>0</x:v>
      </x:c>
      <x:c r="AB111" s="70">
        <x:f t="shared" si="57"/>
        <x:v>0</x:v>
      </x:c>
      <x:c r="AC111" s="70">
        <x:f t="shared" si="57"/>
        <x:v>0</x:v>
      </x:c>
      <x:c r="AD111" s="70">
        <x:f t="shared" si="57"/>
        <x:v>0</x:v>
      </x:c>
      <x:c r="AE111" s="70">
        <x:f t="shared" si="57"/>
        <x:v>0</x:v>
      </x:c>
      <x:c r="AF111" s="70">
        <x:f t="shared" si="57"/>
        <x:v>0</x:v>
      </x:c>
      <x:c r="AG111" s="70">
        <x:f t="shared" si="57"/>
        <x:v>0</x:v>
      </x:c>
      <x:c r="AH111" s="70">
        <x:f t="shared" si="57"/>
        <x:v>0</x:v>
      </x:c>
      <x:c r="AI111" s="70">
        <x:f t="shared" si="57"/>
        <x:v>0</x:v>
      </x:c>
      <x:c r="AJ111" s="70">
        <x:f t="shared" si="57"/>
        <x:v>0</x:v>
      </x:c>
      <x:c r="AK111" s="70">
        <x:f t="shared" si="57"/>
        <x:v>0</x:v>
      </x:c>
      <x:c r="AL111" s="288" t="s">
        <x:v>1541</x:v>
      </x:c>
      <x:c r="AM111" s="70">
        <x:f t="shared" ref="AM111:BP111" si="58">SUM(AM112:AM119)</x:f>
        <x:v>0</x:v>
      </x:c>
      <x:c r="AN111" s="73">
        <x:f t="shared" si="58"/>
        <x:v>0</x:v>
      </x:c>
      <x:c r="AO111" s="70">
        <x:f t="shared" si="58"/>
        <x:v>0</x:v>
      </x:c>
      <x:c r="AP111" s="70">
        <x:f t="shared" si="58"/>
        <x:v>0</x:v>
      </x:c>
      <x:c r="AQ111" s="70">
        <x:f t="shared" si="58"/>
        <x:v>0</x:v>
      </x:c>
      <x:c r="AR111" s="73">
        <x:f t="shared" si="58"/>
        <x:v>0</x:v>
      </x:c>
      <x:c r="AS111" s="70">
        <x:f t="shared" si="58"/>
        <x:v>0</x:v>
      </x:c>
      <x:c r="AT111" s="73">
        <x:f t="shared" si="58"/>
        <x:v>0</x:v>
      </x:c>
      <x:c r="AU111" s="70">
        <x:f t="shared" si="58"/>
        <x:v>0</x:v>
      </x:c>
      <x:c r="AV111" s="70">
        <x:f t="shared" si="58"/>
        <x:v>0</x:v>
      </x:c>
      <x:c r="AW111" s="70">
        <x:f t="shared" si="58"/>
        <x:v>0</x:v>
      </x:c>
      <x:c r="AX111" s="70">
        <x:f t="shared" si="58"/>
        <x:v>0</x:v>
      </x:c>
      <x:c r="AY111" s="70">
        <x:f t="shared" si="58"/>
        <x:v>0</x:v>
      </x:c>
      <x:c r="AZ111" s="70">
        <x:f t="shared" si="58"/>
        <x:v>3</x:v>
      </x:c>
      <x:c r="BA111" s="73">
        <x:f t="shared" si="58"/>
        <x:v>890</x:v>
      </x:c>
      <x:c r="BB111" s="70">
        <x:f t="shared" si="58"/>
        <x:v>0</x:v>
      </x:c>
      <x:c r="BC111" s="70">
        <x:f t="shared" si="58"/>
        <x:v>0</x:v>
      </x:c>
      <x:c r="BD111" s="70">
        <x:f t="shared" si="58"/>
        <x:v>0</x:v>
      </x:c>
      <x:c r="BE111" s="70">
        <x:f t="shared" si="58"/>
        <x:v>5</x:v>
      </x:c>
      <x:c r="BF111" s="70">
        <x:f t="shared" si="58"/>
        <x:v>37</x:v>
      </x:c>
      <x:c r="BG111" s="70">
        <x:f t="shared" si="58"/>
        <x:v>0</x:v>
      </x:c>
      <x:c r="BH111" s="70">
        <x:f t="shared" si="58"/>
        <x:v>0</x:v>
      </x:c>
      <x:c r="BI111" s="70">
        <x:f t="shared" si="58"/>
        <x:v>0</x:v>
      </x:c>
      <x:c r="BJ111" s="73">
        <x:f t="shared" si="58"/>
        <x:v>0</x:v>
      </x:c>
      <x:c r="BK111" s="70">
        <x:f t="shared" si="58"/>
        <x:v>0</x:v>
      </x:c>
      <x:c r="BL111" s="73">
        <x:f t="shared" si="58"/>
        <x:v>0</x:v>
      </x:c>
      <x:c r="BM111" s="70">
        <x:f t="shared" si="58"/>
        <x:v>0</x:v>
      </x:c>
      <x:c r="BN111" s="73">
        <x:f t="shared" si="58"/>
        <x:v>0</x:v>
      </x:c>
      <x:c r="BO111" s="70">
        <x:f t="shared" si="58"/>
        <x:v>0</x:v>
      </x:c>
      <x:c r="BP111" s="73">
        <x:f t="shared" si="58"/>
        <x:v>0</x:v>
      </x:c>
      <x:c r="BQ111" s="70">
        <x:v>0</x:v>
      </x:c>
      <x:c r="BR111" s="70">
        <x:f>SUM(BR112:BR119)</x:f>
        <x:v>0</x:v>
      </x:c>
      <x:c r="BS111" s="70">
        <x:f>SUM(BS112:BS119)</x:f>
        <x:v>0</x:v>
      </x:c>
      <x:c r="BT111" s="70">
        <x:f>SUM(BT112:BT119)</x:f>
        <x:v>0</x:v>
      </x:c>
      <x:c r="BU111" s="70">
        <x:f>SUM(BU112:BU119)</x:f>
        <x:v>0</x:v>
      </x:c>
      <x:c r="BV111" s="288" t="s">
        <x:v>1541</x:v>
      </x:c>
      <x:c r="BW111" s="70">
        <x:f t="shared" ref="BW111:CF111" si="59">SUM(BW112:BW119)</x:f>
        <x:v>0</x:v>
      </x:c>
      <x:c r="BX111" s="70">
        <x:f t="shared" si="59"/>
        <x:v>0</x:v>
      </x:c>
      <x:c r="BY111" s="73">
        <x:f t="shared" si="59"/>
        <x:v>0</x:v>
      </x:c>
      <x:c r="BZ111" s="70">
        <x:f t="shared" si="59"/>
        <x:v>0</x:v>
      </x:c>
      <x:c r="CA111" s="73">
        <x:f t="shared" si="59"/>
        <x:v>0</x:v>
      </x:c>
      <x:c r="CB111" s="70">
        <x:f t="shared" si="59"/>
        <x:v>0</x:v>
      </x:c>
      <x:c r="CC111" s="73">
        <x:f t="shared" si="59"/>
        <x:v>0</x:v>
      </x:c>
      <x:c r="CD111" s="70">
        <x:f t="shared" si="59"/>
        <x:v>0</x:v>
      </x:c>
      <x:c r="CE111" s="70">
        <x:f t="shared" si="59"/>
        <x:v>1</x:v>
      </x:c>
      <x:c r="CF111" s="73">
        <x:f t="shared" si="59"/>
        <x:v>30</x:v>
      </x:c>
      <x:c r="CG111" s="70"/>
      <x:c r="CH111" s="70">
        <x:f t="shared" ref="CH111:CX111" si="60">SUM(CH112:CH119)</x:f>
        <x:v>0</x:v>
      </x:c>
      <x:c r="CI111" s="70">
        <x:f t="shared" si="60"/>
        <x:v>0</x:v>
      </x:c>
      <x:c r="CJ111" s="70">
        <x:f t="shared" si="60"/>
        <x:v>0</x:v>
      </x:c>
      <x:c r="CK111" s="70">
        <x:f t="shared" si="60"/>
        <x:v>0</x:v>
      </x:c>
      <x:c r="CL111" s="70">
        <x:f t="shared" si="60"/>
        <x:v>0</x:v>
      </x:c>
      <x:c r="CM111" s="70">
        <x:f t="shared" si="60"/>
        <x:v>0</x:v>
      </x:c>
      <x:c r="CN111" s="70">
        <x:f t="shared" si="60"/>
        <x:v>0</x:v>
      </x:c>
      <x:c r="CO111" s="70">
        <x:f t="shared" si="60"/>
        <x:v>0</x:v>
      </x:c>
      <x:c r="CP111" s="73">
        <x:f t="shared" si="60"/>
        <x:v>0</x:v>
      </x:c>
      <x:c r="CQ111" s="70">
        <x:f t="shared" si="60"/>
        <x:v>2</x:v>
      </x:c>
      <x:c r="CR111" s="73">
        <x:f t="shared" si="60"/>
        <x:v>218</x:v>
      </x:c>
      <x:c r="CS111" s="70">
        <x:f t="shared" si="60"/>
        <x:v>16</x:v>
      </x:c>
      <x:c r="CT111" s="70">
        <x:f t="shared" si="60"/>
        <x:v>0</x:v>
      </x:c>
      <x:c r="CU111" s="70">
        <x:f t="shared" si="60"/>
        <x:v>0</x:v>
      </x:c>
      <x:c r="CV111" s="70">
        <x:f t="shared" si="60"/>
        <x:v>0</x:v>
      </x:c>
      <x:c r="CW111" s="70">
        <x:f t="shared" si="60"/>
        <x:v>0</x:v>
      </x:c>
      <x:c r="CX111" s="70">
        <x:f t="shared" si="60"/>
        <x:v>0</x:v>
      </x:c>
      <x:c r="CY111" s="288" t="s">
        <x:v>1541</x:v>
      </x:c>
      <x:c r="CZ111" s="70">
        <x:f t="shared" ref="CZ111:DG111" si="61">SUM(CZ112:CZ119)</x:f>
        <x:v>0</x:v>
      </x:c>
      <x:c r="DA111" s="73">
        <x:f t="shared" si="61"/>
        <x:v>0</x:v>
      </x:c>
      <x:c r="DB111" s="70">
        <x:f t="shared" si="61"/>
        <x:v>0</x:v>
      </x:c>
      <x:c r="DC111" s="73">
        <x:f t="shared" si="61"/>
        <x:v>0</x:v>
      </x:c>
      <x:c r="DD111" s="70">
        <x:f t="shared" si="61"/>
        <x:v>0</x:v>
      </x:c>
      <x:c r="DE111" s="73">
        <x:f t="shared" si="61"/>
        <x:v>0</x:v>
      </x:c>
      <x:c r="DF111" s="70">
        <x:f t="shared" si="61"/>
        <x:v>0</x:v>
      </x:c>
      <x:c r="DG111" s="104">
        <x:f t="shared" si="61"/>
        <x:v>0</x:v>
      </x:c>
    </x:row>
    <x:row r="112" spans="1:111" ht="30" customHeight="1">
      <x:c r="A112" s="522" t="s">
        <x:v>2427</x:v>
      </x:c>
      <x:c r="B112" s="114"/>
      <x:c r="C112" s="73"/>
      <x:c r="D112" s="70"/>
      <x:c r="E112" s="73"/>
      <x:c r="F112" s="70"/>
      <x:c r="G112" s="73"/>
      <x:c r="H112" s="70"/>
      <x:c r="I112" s="73"/>
      <x:c r="J112" s="70"/>
      <x:c r="K112" s="70"/>
      <x:c r="L112" s="73"/>
      <x:c r="M112" s="70">
        <x:v>1</x:v>
      </x:c>
      <x:c r="N112" s="70"/>
      <x:c r="O112" s="70"/>
      <x:c r="P112" s="70"/>
      <x:c r="Q112" s="70"/>
      <x:c r="R112" s="73"/>
      <x:c r="S112" s="70"/>
      <x:c r="T112" s="73"/>
      <x:c r="U112" s="70"/>
      <x:c r="V112" s="73"/>
      <x:c r="W112" s="70"/>
      <x:c r="X112" s="70">
        <x:v>5</x:v>
      </x:c>
      <x:c r="Y112" s="70"/>
      <x:c r="Z112" s="70"/>
      <x:c r="AA112" s="70"/>
      <x:c r="AB112" s="70"/>
      <x:c r="AC112" s="70"/>
      <x:c r="AD112" s="70"/>
      <x:c r="AE112" s="70"/>
      <x:c r="AF112" s="70"/>
      <x:c r="AG112" s="70"/>
      <x:c r="AH112" s="70"/>
      <x:c r="AI112" s="70"/>
      <x:c r="AJ112" s="70"/>
      <x:c r="AK112" s="70"/>
      <x:c r="AL112" s="522" t="s">
        <x:v>2427</x:v>
      </x:c>
      <x:c r="AM112" s="70"/>
      <x:c r="AN112" s="73"/>
      <x:c r="AO112" s="70"/>
      <x:c r="AP112" s="70"/>
      <x:c r="AQ112" s="70"/>
      <x:c r="AR112" s="73"/>
      <x:c r="AS112" s="70"/>
      <x:c r="AT112" s="73"/>
      <x:c r="AU112" s="70"/>
      <x:c r="AV112" s="70"/>
      <x:c r="AW112" s="70"/>
      <x:c r="AX112" s="70"/>
      <x:c r="AY112" s="70"/>
      <x:c r="AZ112" s="70"/>
      <x:c r="BA112" s="73"/>
      <x:c r="BB112" s="70"/>
      <x:c r="BC112" s="70"/>
      <x:c r="BD112" s="70"/>
      <x:c r="BE112" s="70"/>
      <x:c r="BF112" s="70"/>
      <x:c r="BG112" s="70"/>
      <x:c r="BH112" s="70"/>
      <x:c r="BI112" s="70"/>
      <x:c r="BJ112" s="73"/>
      <x:c r="BK112" s="70"/>
      <x:c r="BL112" s="73"/>
      <x:c r="BM112" s="70"/>
      <x:c r="BN112" s="73"/>
      <x:c r="BO112" s="70"/>
      <x:c r="BP112" s="73"/>
      <x:c r="BQ112" s="70"/>
      <x:c r="BR112" s="70"/>
      <x:c r="BS112" s="70"/>
      <x:c r="BT112" s="70"/>
      <x:c r="BU112" s="70"/>
      <x:c r="BV112" s="522" t="s">
        <x:v>2427</x:v>
      </x:c>
      <x:c r="BW112" s="70"/>
      <x:c r="BX112" s="70"/>
      <x:c r="BY112" s="73"/>
      <x:c r="BZ112" s="70"/>
      <x:c r="CA112" s="73"/>
      <x:c r="CB112" s="70"/>
      <x:c r="CC112" s="73"/>
      <x:c r="CD112" s="70"/>
      <x:c r="CE112" s="70"/>
      <x:c r="CF112" s="73"/>
      <x:c r="CG112" s="70"/>
      <x:c r="CH112" s="70"/>
      <x:c r="CI112" s="70"/>
      <x:c r="CJ112" s="70"/>
      <x:c r="CK112" s="70"/>
      <x:c r="CL112" s="70"/>
      <x:c r="CM112" s="70"/>
      <x:c r="CN112" s="70"/>
      <x:c r="CO112" s="70"/>
      <x:c r="CP112" s="73"/>
      <x:c r="CQ112" s="70">
        <x:v>1</x:v>
      </x:c>
      <x:c r="CR112" s="73">
        <x:v>198</x:v>
      </x:c>
      <x:c r="CS112" s="70">
        <x:v>2</x:v>
      </x:c>
      <x:c r="CT112" s="70"/>
      <x:c r="CU112" s="70"/>
      <x:c r="CV112" s="70"/>
      <x:c r="CW112" s="70"/>
      <x:c r="CX112" s="70"/>
      <x:c r="CY112" s="522" t="s">
        <x:v>2427</x:v>
      </x:c>
      <x:c r="CZ112" s="70"/>
      <x:c r="DA112" s="73"/>
      <x:c r="DB112" s="70"/>
      <x:c r="DC112" s="73"/>
      <x:c r="DD112" s="70"/>
      <x:c r="DE112" s="73"/>
      <x:c r="DF112" s="70"/>
      <x:c r="DG112" s="104"/>
    </x:row>
    <x:row r="113" spans="1:111" ht="30" customHeight="1">
      <x:c r="A113" s="522" t="s">
        <x:v>2351</x:v>
      </x:c>
      <x:c r="B113" s="114"/>
      <x:c r="C113" s="73"/>
      <x:c r="D113" s="70"/>
      <x:c r="E113" s="73"/>
      <x:c r="F113" s="70"/>
      <x:c r="G113" s="73"/>
      <x:c r="H113" s="70"/>
      <x:c r="I113" s="73"/>
      <x:c r="J113" s="70"/>
      <x:c r="K113" s="70"/>
      <x:c r="L113" s="73"/>
      <x:c r="M113" s="70">
        <x:v>1</x:v>
      </x:c>
      <x:c r="N113" s="70"/>
      <x:c r="O113" s="70"/>
      <x:c r="P113" s="70"/>
      <x:c r="Q113" s="70"/>
      <x:c r="R113" s="73"/>
      <x:c r="S113" s="70"/>
      <x:c r="T113" s="73"/>
      <x:c r="U113" s="70"/>
      <x:c r="V113" s="73"/>
      <x:c r="W113" s="70"/>
      <x:c r="X113" s="70"/>
      <x:c r="Y113" s="70"/>
      <x:c r="Z113" s="70"/>
      <x:c r="AA113" s="70"/>
      <x:c r="AB113" s="70"/>
      <x:c r="AC113" s="70"/>
      <x:c r="AD113" s="70"/>
      <x:c r="AE113" s="70"/>
      <x:c r="AF113" s="70"/>
      <x:c r="AG113" s="70"/>
      <x:c r="AH113" s="70"/>
      <x:c r="AI113" s="70"/>
      <x:c r="AJ113" s="70"/>
      <x:c r="AK113" s="70"/>
      <x:c r="AL113" s="522" t="s">
        <x:v>2351</x:v>
      </x:c>
      <x:c r="AM113" s="70"/>
      <x:c r="AN113" s="73"/>
      <x:c r="AO113" s="70"/>
      <x:c r="AP113" s="70"/>
      <x:c r="AQ113" s="70"/>
      <x:c r="AR113" s="73"/>
      <x:c r="AS113" s="70"/>
      <x:c r="AT113" s="73"/>
      <x:c r="AU113" s="70"/>
      <x:c r="AV113" s="70"/>
      <x:c r="AW113" s="70"/>
      <x:c r="AX113" s="70"/>
      <x:c r="AY113" s="70"/>
      <x:c r="AZ113" s="70"/>
      <x:c r="BA113" s="73"/>
      <x:c r="BB113" s="70"/>
      <x:c r="BC113" s="70"/>
      <x:c r="BD113" s="70"/>
      <x:c r="BE113" s="70"/>
      <x:c r="BF113" s="70"/>
      <x:c r="BG113" s="70"/>
      <x:c r="BH113" s="70"/>
      <x:c r="BI113" s="70"/>
      <x:c r="BJ113" s="73"/>
      <x:c r="BK113" s="70"/>
      <x:c r="BL113" s="73"/>
      <x:c r="BM113" s="70"/>
      <x:c r="BN113" s="73"/>
      <x:c r="BO113" s="70"/>
      <x:c r="BP113" s="73"/>
      <x:c r="BQ113" s="70"/>
      <x:c r="BR113" s="70"/>
      <x:c r="BS113" s="70"/>
      <x:c r="BT113" s="70"/>
      <x:c r="BU113" s="70"/>
      <x:c r="BV113" s="522" t="s">
        <x:v>2351</x:v>
      </x:c>
      <x:c r="BW113" s="70"/>
      <x:c r="BX113" s="70"/>
      <x:c r="BY113" s="73"/>
      <x:c r="BZ113" s="70"/>
      <x:c r="CA113" s="73"/>
      <x:c r="CB113" s="70"/>
      <x:c r="CC113" s="73"/>
      <x:c r="CD113" s="70"/>
      <x:c r="CE113" s="70"/>
      <x:c r="CF113" s="73"/>
      <x:c r="CG113" s="70"/>
      <x:c r="CH113" s="70"/>
      <x:c r="CI113" s="70"/>
      <x:c r="CJ113" s="70"/>
      <x:c r="CK113" s="70"/>
      <x:c r="CL113" s="70"/>
      <x:c r="CM113" s="70"/>
      <x:c r="CN113" s="70"/>
      <x:c r="CO113" s="70"/>
      <x:c r="CP113" s="73"/>
      <x:c r="CQ113" s="70"/>
      <x:c r="CR113" s="73"/>
      <x:c r="CS113" s="70"/>
      <x:c r="CT113" s="70"/>
      <x:c r="CU113" s="70"/>
      <x:c r="CV113" s="70"/>
      <x:c r="CW113" s="70"/>
      <x:c r="CX113" s="70"/>
      <x:c r="CY113" s="522" t="s">
        <x:v>2351</x:v>
      </x:c>
      <x:c r="CZ113" s="70"/>
      <x:c r="DA113" s="73"/>
      <x:c r="DB113" s="70"/>
      <x:c r="DC113" s="73"/>
      <x:c r="DD113" s="70"/>
      <x:c r="DE113" s="73"/>
      <x:c r="DF113" s="70"/>
      <x:c r="DG113" s="104"/>
    </x:row>
    <x:row r="114" spans="1:111" ht="30" customHeight="1">
      <x:c r="A114" s="522" t="s">
        <x:v>2386</x:v>
      </x:c>
      <x:c r="B114" s="114"/>
      <x:c r="C114" s="73"/>
      <x:c r="D114" s="70"/>
      <x:c r="E114" s="73"/>
      <x:c r="F114" s="70"/>
      <x:c r="G114" s="73"/>
      <x:c r="H114" s="70"/>
      <x:c r="I114" s="73"/>
      <x:c r="J114" s="70"/>
      <x:c r="K114" s="70"/>
      <x:c r="L114" s="73"/>
      <x:c r="M114" s="70">
        <x:v>1</x:v>
      </x:c>
      <x:c r="N114" s="70"/>
      <x:c r="O114" s="70"/>
      <x:c r="P114" s="70"/>
      <x:c r="Q114" s="70"/>
      <x:c r="R114" s="73"/>
      <x:c r="S114" s="70"/>
      <x:c r="T114" s="73"/>
      <x:c r="U114" s="70"/>
      <x:c r="V114" s="73"/>
      <x:c r="W114" s="70"/>
      <x:c r="X114" s="70"/>
      <x:c r="Y114" s="70"/>
      <x:c r="Z114" s="70"/>
      <x:c r="AA114" s="70"/>
      <x:c r="AB114" s="70"/>
      <x:c r="AC114" s="70"/>
      <x:c r="AD114" s="70"/>
      <x:c r="AE114" s="70"/>
      <x:c r="AF114" s="70"/>
      <x:c r="AG114" s="70"/>
      <x:c r="AH114" s="70"/>
      <x:c r="AI114" s="70"/>
      <x:c r="AJ114" s="70"/>
      <x:c r="AK114" s="70"/>
      <x:c r="AL114" s="522" t="s">
        <x:v>2386</x:v>
      </x:c>
      <x:c r="AM114" s="70"/>
      <x:c r="AN114" s="73"/>
      <x:c r="AO114" s="70"/>
      <x:c r="AP114" s="70"/>
      <x:c r="AQ114" s="70"/>
      <x:c r="AR114" s="73"/>
      <x:c r="AS114" s="70"/>
      <x:c r="AT114" s="73"/>
      <x:c r="AU114" s="70"/>
      <x:c r="AV114" s="70"/>
      <x:c r="AW114" s="70"/>
      <x:c r="AX114" s="70"/>
      <x:c r="AY114" s="70"/>
      <x:c r="AZ114" s="70"/>
      <x:c r="BA114" s="73"/>
      <x:c r="BB114" s="70"/>
      <x:c r="BC114" s="70"/>
      <x:c r="BD114" s="70"/>
      <x:c r="BE114" s="70"/>
      <x:c r="BF114" s="70"/>
      <x:c r="BG114" s="70"/>
      <x:c r="BH114" s="70"/>
      <x:c r="BI114" s="70"/>
      <x:c r="BJ114" s="73"/>
      <x:c r="BK114" s="70"/>
      <x:c r="BL114" s="73"/>
      <x:c r="BM114" s="70"/>
      <x:c r="BN114" s="73"/>
      <x:c r="BO114" s="70"/>
      <x:c r="BP114" s="73"/>
      <x:c r="BQ114" s="70"/>
      <x:c r="BR114" s="70"/>
      <x:c r="BS114" s="70"/>
      <x:c r="BT114" s="70"/>
      <x:c r="BU114" s="70"/>
      <x:c r="BV114" s="522" t="s">
        <x:v>2386</x:v>
      </x:c>
      <x:c r="BW114" s="70"/>
      <x:c r="BX114" s="70"/>
      <x:c r="BY114" s="73"/>
      <x:c r="BZ114" s="70"/>
      <x:c r="CA114" s="73"/>
      <x:c r="CB114" s="70"/>
      <x:c r="CC114" s="73"/>
      <x:c r="CD114" s="70"/>
      <x:c r="CE114" s="70"/>
      <x:c r="CF114" s="73"/>
      <x:c r="CG114" s="70"/>
      <x:c r="CH114" s="70"/>
      <x:c r="CI114" s="70"/>
      <x:c r="CJ114" s="70"/>
      <x:c r="CK114" s="70"/>
      <x:c r="CL114" s="70"/>
      <x:c r="CM114" s="70"/>
      <x:c r="CN114" s="70"/>
      <x:c r="CO114" s="70"/>
      <x:c r="CP114" s="73"/>
      <x:c r="CQ114" s="70"/>
      <x:c r="CR114" s="73"/>
      <x:c r="CS114" s="70"/>
      <x:c r="CT114" s="70"/>
      <x:c r="CU114" s="70"/>
      <x:c r="CV114" s="70"/>
      <x:c r="CW114" s="70"/>
      <x:c r="CX114" s="70"/>
      <x:c r="CY114" s="522" t="s">
        <x:v>2386</x:v>
      </x:c>
      <x:c r="CZ114" s="70"/>
      <x:c r="DA114" s="73"/>
      <x:c r="DB114" s="70"/>
      <x:c r="DC114" s="73"/>
      <x:c r="DD114" s="70"/>
      <x:c r="DE114" s="73"/>
      <x:c r="DF114" s="70"/>
      <x:c r="DG114" s="104"/>
    </x:row>
    <x:row r="115" spans="1:111" ht="30" customHeight="1">
      <x:c r="A115" s="522" t="s">
        <x:v>2419</x:v>
      </x:c>
      <x:c r="B115" s="114"/>
      <x:c r="C115" s="73"/>
      <x:c r="D115" s="70"/>
      <x:c r="E115" s="73"/>
      <x:c r="F115" s="70"/>
      <x:c r="G115" s="73"/>
      <x:c r="H115" s="70"/>
      <x:c r="I115" s="73"/>
      <x:c r="J115" s="70"/>
      <x:c r="K115" s="70"/>
      <x:c r="L115" s="73"/>
      <x:c r="M115" s="70"/>
      <x:c r="N115" s="70"/>
      <x:c r="O115" s="70"/>
      <x:c r="P115" s="70"/>
      <x:c r="Q115" s="70"/>
      <x:c r="R115" s="73"/>
      <x:c r="S115" s="70">
        <x:v>5</x:v>
      </x:c>
      <x:c r="T115" s="73"/>
      <x:c r="U115" s="70"/>
      <x:c r="V115" s="73"/>
      <x:c r="W115" s="70"/>
      <x:c r="X115" s="70">
        <x:v>23</x:v>
      </x:c>
      <x:c r="Y115" s="70"/>
      <x:c r="Z115" s="70"/>
      <x:c r="AA115" s="70"/>
      <x:c r="AB115" s="70"/>
      <x:c r="AC115" s="70"/>
      <x:c r="AD115" s="70"/>
      <x:c r="AE115" s="70"/>
      <x:c r="AF115" s="70"/>
      <x:c r="AG115" s="70"/>
      <x:c r="AH115" s="70"/>
      <x:c r="AI115" s="70"/>
      <x:c r="AJ115" s="70"/>
      <x:c r="AK115" s="70"/>
      <x:c r="AL115" s="522" t="s">
        <x:v>2419</x:v>
      </x:c>
      <x:c r="AM115" s="70"/>
      <x:c r="AN115" s="73"/>
      <x:c r="AO115" s="70"/>
      <x:c r="AP115" s="70"/>
      <x:c r="AQ115" s="70"/>
      <x:c r="AR115" s="73"/>
      <x:c r="AS115" s="70"/>
      <x:c r="AT115" s="73"/>
      <x:c r="AU115" s="70"/>
      <x:c r="AV115" s="70"/>
      <x:c r="AW115" s="70"/>
      <x:c r="AX115" s="70"/>
      <x:c r="AY115" s="70"/>
      <x:c r="AZ115" s="70">
        <x:v>1</x:v>
      </x:c>
      <x:c r="BA115" s="73">
        <x:v>270</x:v>
      </x:c>
      <x:c r="BB115" s="70"/>
      <x:c r="BC115" s="70"/>
      <x:c r="BD115" s="70"/>
      <x:c r="BE115" s="70">
        <x:v>1</x:v>
      </x:c>
      <x:c r="BF115" s="70">
        <x:v>10</x:v>
      </x:c>
      <x:c r="BG115" s="70"/>
      <x:c r="BH115" s="70"/>
      <x:c r="BI115" s="70"/>
      <x:c r="BJ115" s="73"/>
      <x:c r="BK115" s="70"/>
      <x:c r="BL115" s="73"/>
      <x:c r="BM115" s="70"/>
      <x:c r="BN115" s="73"/>
      <x:c r="BO115" s="70"/>
      <x:c r="BP115" s="73"/>
      <x:c r="BQ115" s="70"/>
      <x:c r="BR115" s="70"/>
      <x:c r="BS115" s="70"/>
      <x:c r="BT115" s="70"/>
      <x:c r="BU115" s="70"/>
      <x:c r="BV115" s="522" t="s">
        <x:v>2419</x:v>
      </x:c>
      <x:c r="BW115" s="70"/>
      <x:c r="BX115" s="70"/>
      <x:c r="BY115" s="73"/>
      <x:c r="BZ115" s="70"/>
      <x:c r="CA115" s="73"/>
      <x:c r="CB115" s="70"/>
      <x:c r="CC115" s="73"/>
      <x:c r="CD115" s="70"/>
      <x:c r="CE115" s="70"/>
      <x:c r="CF115" s="73"/>
      <x:c r="CG115" s="70"/>
      <x:c r="CH115" s="70"/>
      <x:c r="CI115" s="70"/>
      <x:c r="CJ115" s="70"/>
      <x:c r="CK115" s="70"/>
      <x:c r="CL115" s="70"/>
      <x:c r="CM115" s="70"/>
      <x:c r="CN115" s="70"/>
      <x:c r="CO115" s="70"/>
      <x:c r="CP115" s="73"/>
      <x:c r="CQ115" s="70">
        <x:v>1</x:v>
      </x:c>
      <x:c r="CR115" s="73">
        <x:v>20</x:v>
      </x:c>
      <x:c r="CS115" s="70">
        <x:v>14</x:v>
      </x:c>
      <x:c r="CT115" s="70"/>
      <x:c r="CU115" s="70"/>
      <x:c r="CV115" s="70"/>
      <x:c r="CW115" s="70"/>
      <x:c r="CX115" s="70"/>
      <x:c r="CY115" s="522" t="s">
        <x:v>2419</x:v>
      </x:c>
      <x:c r="CZ115" s="70"/>
      <x:c r="DA115" s="73"/>
      <x:c r="DB115" s="70"/>
      <x:c r="DC115" s="73"/>
      <x:c r="DD115" s="70"/>
      <x:c r="DE115" s="73"/>
      <x:c r="DF115" s="70"/>
      <x:c r="DG115" s="104"/>
    </x:row>
    <x:row r="116" spans="1:111" ht="30" customHeight="1">
      <x:c r="A116" s="522" t="s">
        <x:v>2361</x:v>
      </x:c>
      <x:c r="B116" s="114"/>
      <x:c r="C116" s="73"/>
      <x:c r="D116" s="70"/>
      <x:c r="E116" s="73"/>
      <x:c r="F116" s="70"/>
      <x:c r="G116" s="73"/>
      <x:c r="H116" s="70"/>
      <x:c r="I116" s="73"/>
      <x:c r="J116" s="70"/>
      <x:c r="K116" s="70"/>
      <x:c r="L116" s="73"/>
      <x:c r="M116" s="70"/>
      <x:c r="N116" s="70"/>
      <x:c r="O116" s="70"/>
      <x:c r="P116" s="70"/>
      <x:c r="Q116" s="70"/>
      <x:c r="R116" s="73"/>
      <x:c r="S116" s="70">
        <x:v>1</x:v>
      </x:c>
      <x:c r="T116" s="73"/>
      <x:c r="U116" s="70"/>
      <x:c r="V116" s="73"/>
      <x:c r="W116" s="70"/>
      <x:c r="X116" s="70">
        <x:v>15</x:v>
      </x:c>
      <x:c r="Y116" s="70"/>
      <x:c r="Z116" s="70"/>
      <x:c r="AA116" s="70"/>
      <x:c r="AB116" s="70"/>
      <x:c r="AC116" s="70"/>
      <x:c r="AD116" s="70"/>
      <x:c r="AE116" s="70"/>
      <x:c r="AF116" s="70"/>
      <x:c r="AG116" s="70"/>
      <x:c r="AH116" s="70"/>
      <x:c r="AI116" s="70"/>
      <x:c r="AJ116" s="70"/>
      <x:c r="AK116" s="70"/>
      <x:c r="AL116" s="522" t="s">
        <x:v>2361</x:v>
      </x:c>
      <x:c r="AM116" s="70"/>
      <x:c r="AN116" s="73"/>
      <x:c r="AO116" s="70"/>
      <x:c r="AP116" s="70"/>
      <x:c r="AQ116" s="70"/>
      <x:c r="AR116" s="73"/>
      <x:c r="AS116" s="70"/>
      <x:c r="AT116" s="73"/>
      <x:c r="AU116" s="70"/>
      <x:c r="AV116" s="70"/>
      <x:c r="AW116" s="70"/>
      <x:c r="AX116" s="70"/>
      <x:c r="AY116" s="70"/>
      <x:c r="AZ116" s="70">
        <x:v>1</x:v>
      </x:c>
      <x:c r="BA116" s="73">
        <x:v>120</x:v>
      </x:c>
      <x:c r="BB116" s="70"/>
      <x:c r="BC116" s="70"/>
      <x:c r="BD116" s="70"/>
      <x:c r="BE116" s="70">
        <x:v>1</x:v>
      </x:c>
      <x:c r="BF116" s="70">
        <x:v>5</x:v>
      </x:c>
      <x:c r="BG116" s="70"/>
      <x:c r="BH116" s="70"/>
      <x:c r="BI116" s="70"/>
      <x:c r="BJ116" s="73"/>
      <x:c r="BK116" s="70"/>
      <x:c r="BL116" s="73"/>
      <x:c r="BM116" s="70"/>
      <x:c r="BN116" s="73"/>
      <x:c r="BO116" s="70"/>
      <x:c r="BP116" s="73"/>
      <x:c r="BQ116" s="70"/>
      <x:c r="BR116" s="70"/>
      <x:c r="BS116" s="70"/>
      <x:c r="BT116" s="70"/>
      <x:c r="BU116" s="70"/>
      <x:c r="BV116" s="522" t="s">
        <x:v>2361</x:v>
      </x:c>
      <x:c r="BW116" s="70"/>
      <x:c r="BX116" s="70"/>
      <x:c r="BY116" s="73"/>
      <x:c r="BZ116" s="70"/>
      <x:c r="CA116" s="73"/>
      <x:c r="CB116" s="70"/>
      <x:c r="CC116" s="73"/>
      <x:c r="CD116" s="70"/>
      <x:c r="CE116" s="70"/>
      <x:c r="CF116" s="73"/>
      <x:c r="CG116" s="70"/>
      <x:c r="CH116" s="70"/>
      <x:c r="CI116" s="70"/>
      <x:c r="CJ116" s="70"/>
      <x:c r="CK116" s="70"/>
      <x:c r="CL116" s="70"/>
      <x:c r="CM116" s="70"/>
      <x:c r="CN116" s="70"/>
      <x:c r="CO116" s="70"/>
      <x:c r="CP116" s="73"/>
      <x:c r="CQ116" s="70"/>
      <x:c r="CR116" s="73"/>
      <x:c r="CS116" s="70"/>
      <x:c r="CT116" s="70"/>
      <x:c r="CU116" s="70"/>
      <x:c r="CV116" s="70"/>
      <x:c r="CW116" s="70"/>
      <x:c r="CX116" s="70"/>
      <x:c r="CY116" s="522" t="s">
        <x:v>2361</x:v>
      </x:c>
      <x:c r="CZ116" s="70"/>
      <x:c r="DA116" s="73"/>
      <x:c r="DB116" s="70"/>
      <x:c r="DC116" s="73"/>
      <x:c r="DD116" s="70"/>
      <x:c r="DE116" s="73"/>
      <x:c r="DF116" s="70"/>
      <x:c r="DG116" s="104"/>
    </x:row>
    <x:row r="117" spans="1:111" ht="30" customHeight="1">
      <x:c r="A117" s="522" t="s">
        <x:v>2749</x:v>
      </x:c>
      <x:c r="B117" s="114"/>
      <x:c r="C117" s="73"/>
      <x:c r="D117" s="70"/>
      <x:c r="E117" s="73"/>
      <x:c r="F117" s="70"/>
      <x:c r="G117" s="73"/>
      <x:c r="H117" s="70"/>
      <x:c r="I117" s="73"/>
      <x:c r="J117" s="70"/>
      <x:c r="K117" s="70"/>
      <x:c r="L117" s="73"/>
      <x:c r="M117" s="70"/>
      <x:c r="N117" s="70"/>
      <x:c r="O117" s="70"/>
      <x:c r="P117" s="70"/>
      <x:c r="Q117" s="70"/>
      <x:c r="R117" s="73"/>
      <x:c r="S117" s="70">
        <x:v>2</x:v>
      </x:c>
      <x:c r="T117" s="73"/>
      <x:c r="U117" s="70"/>
      <x:c r="V117" s="73"/>
      <x:c r="W117" s="70"/>
      <x:c r="X117" s="70">
        <x:v>24</x:v>
      </x:c>
      <x:c r="Y117" s="70"/>
      <x:c r="Z117" s="70"/>
      <x:c r="AA117" s="70"/>
      <x:c r="AB117" s="70"/>
      <x:c r="AC117" s="70"/>
      <x:c r="AD117" s="70"/>
      <x:c r="AE117" s="70"/>
      <x:c r="AF117" s="70"/>
      <x:c r="AG117" s="70"/>
      <x:c r="AH117" s="70"/>
      <x:c r="AI117" s="70"/>
      <x:c r="AJ117" s="70"/>
      <x:c r="AK117" s="70"/>
      <x:c r="AL117" s="522" t="s">
        <x:v>2749</x:v>
      </x:c>
      <x:c r="AM117" s="70"/>
      <x:c r="AN117" s="73"/>
      <x:c r="AO117" s="70"/>
      <x:c r="AP117" s="70"/>
      <x:c r="AQ117" s="70"/>
      <x:c r="AR117" s="73"/>
      <x:c r="AS117" s="70"/>
      <x:c r="AT117" s="73"/>
      <x:c r="AU117" s="70"/>
      <x:c r="AV117" s="70"/>
      <x:c r="AW117" s="70"/>
      <x:c r="AX117" s="70"/>
      <x:c r="AY117" s="70"/>
      <x:c r="AZ117" s="70">
        <x:v>1</x:v>
      </x:c>
      <x:c r="BA117" s="73">
        <x:v>500</x:v>
      </x:c>
      <x:c r="BB117" s="70"/>
      <x:c r="BC117" s="70"/>
      <x:c r="BD117" s="70"/>
      <x:c r="BE117" s="70">
        <x:v>1</x:v>
      </x:c>
      <x:c r="BF117" s="70">
        <x:v>7</x:v>
      </x:c>
      <x:c r="BG117" s="70"/>
      <x:c r="BH117" s="70"/>
      <x:c r="BI117" s="70"/>
      <x:c r="BJ117" s="73"/>
      <x:c r="BK117" s="70"/>
      <x:c r="BL117" s="73"/>
      <x:c r="BM117" s="70"/>
      <x:c r="BN117" s="73"/>
      <x:c r="BO117" s="70"/>
      <x:c r="BP117" s="73"/>
      <x:c r="BQ117" s="70"/>
      <x:c r="BR117" s="70"/>
      <x:c r="BS117" s="70"/>
      <x:c r="BT117" s="70"/>
      <x:c r="BU117" s="70"/>
      <x:c r="BV117" s="522" t="s">
        <x:v>2749</x:v>
      </x:c>
      <x:c r="BW117" s="70"/>
      <x:c r="BX117" s="70"/>
      <x:c r="BY117" s="73"/>
      <x:c r="BZ117" s="70"/>
      <x:c r="CA117" s="73"/>
      <x:c r="CB117" s="70"/>
      <x:c r="CC117" s="73"/>
      <x:c r="CD117" s="70"/>
      <x:c r="CE117" s="70"/>
      <x:c r="CF117" s="73"/>
      <x:c r="CG117" s="70"/>
      <x:c r="CH117" s="70"/>
      <x:c r="CI117" s="70"/>
      <x:c r="CJ117" s="70"/>
      <x:c r="CK117" s="70"/>
      <x:c r="CL117" s="70"/>
      <x:c r="CM117" s="70"/>
      <x:c r="CN117" s="70"/>
      <x:c r="CO117" s="70"/>
      <x:c r="CP117" s="73"/>
      <x:c r="CQ117" s="70"/>
      <x:c r="CR117" s="73"/>
      <x:c r="CS117" s="70"/>
      <x:c r="CT117" s="70"/>
      <x:c r="CU117" s="70"/>
      <x:c r="CV117" s="70"/>
      <x:c r="CW117" s="70"/>
      <x:c r="CX117" s="70"/>
      <x:c r="CY117" s="522" t="s">
        <x:v>2749</x:v>
      </x:c>
      <x:c r="CZ117" s="70"/>
      <x:c r="DA117" s="73"/>
      <x:c r="DB117" s="70"/>
      <x:c r="DC117" s="73"/>
      <x:c r="DD117" s="70"/>
      <x:c r="DE117" s="73"/>
      <x:c r="DF117" s="70"/>
      <x:c r="DG117" s="104"/>
    </x:row>
    <x:row r="118" spans="1:111" ht="30" customHeight="1">
      <x:c r="A118" s="522" t="s">
        <x:v>2425</x:v>
      </x:c>
      <x:c r="B118" s="114"/>
      <x:c r="C118" s="73"/>
      <x:c r="D118" s="70"/>
      <x:c r="E118" s="73"/>
      <x:c r="F118" s="70"/>
      <x:c r="G118" s="73"/>
      <x:c r="H118" s="70"/>
      <x:c r="I118" s="73"/>
      <x:c r="J118" s="70"/>
      <x:c r="K118" s="70"/>
      <x:c r="L118" s="73"/>
      <x:c r="M118" s="70"/>
      <x:c r="N118" s="70"/>
      <x:c r="O118" s="70"/>
      <x:c r="P118" s="70"/>
      <x:c r="Q118" s="70"/>
      <x:c r="R118" s="73"/>
      <x:c r="S118" s="70">
        <x:v>1</x:v>
      </x:c>
      <x:c r="T118" s="73"/>
      <x:c r="U118" s="70"/>
      <x:c r="V118" s="73"/>
      <x:c r="W118" s="70"/>
      <x:c r="X118" s="70">
        <x:v>6</x:v>
      </x:c>
      <x:c r="Y118" s="70"/>
      <x:c r="Z118" s="70"/>
      <x:c r="AA118" s="70"/>
      <x:c r="AB118" s="70"/>
      <x:c r="AC118" s="70"/>
      <x:c r="AD118" s="70"/>
      <x:c r="AE118" s="70"/>
      <x:c r="AF118" s="70"/>
      <x:c r="AG118" s="70"/>
      <x:c r="AH118" s="70"/>
      <x:c r="AI118" s="70"/>
      <x:c r="AJ118" s="70"/>
      <x:c r="AK118" s="70"/>
      <x:c r="AL118" s="522" t="s">
        <x:v>2425</x:v>
      </x:c>
      <x:c r="AM118" s="70"/>
      <x:c r="AN118" s="73"/>
      <x:c r="AO118" s="70"/>
      <x:c r="AP118" s="70"/>
      <x:c r="AQ118" s="70"/>
      <x:c r="AR118" s="73"/>
      <x:c r="AS118" s="70"/>
      <x:c r="AT118" s="73"/>
      <x:c r="AU118" s="70"/>
      <x:c r="AV118" s="70"/>
      <x:c r="AW118" s="70"/>
      <x:c r="AX118" s="70"/>
      <x:c r="AY118" s="70"/>
      <x:c r="AZ118" s="70">
        <x:v>0</x:v>
      </x:c>
      <x:c r="BA118" s="73">
        <x:v>0</x:v>
      </x:c>
      <x:c r="BB118" s="70"/>
      <x:c r="BC118" s="70"/>
      <x:c r="BD118" s="70"/>
      <x:c r="BE118" s="70">
        <x:v>1</x:v>
      </x:c>
      <x:c r="BF118" s="70">
        <x:v>5</x:v>
      </x:c>
      <x:c r="BG118" s="70"/>
      <x:c r="BH118" s="70"/>
      <x:c r="BI118" s="70"/>
      <x:c r="BJ118" s="73"/>
      <x:c r="BK118" s="70"/>
      <x:c r="BL118" s="73"/>
      <x:c r="BM118" s="70"/>
      <x:c r="BN118" s="73"/>
      <x:c r="BO118" s="70"/>
      <x:c r="BP118" s="73"/>
      <x:c r="BQ118" s="70"/>
      <x:c r="BR118" s="70"/>
      <x:c r="BS118" s="70"/>
      <x:c r="BT118" s="70"/>
      <x:c r="BU118" s="70"/>
      <x:c r="BV118" s="522" t="s">
        <x:v>2425</x:v>
      </x:c>
      <x:c r="BW118" s="70"/>
      <x:c r="BX118" s="70"/>
      <x:c r="BY118" s="73"/>
      <x:c r="BZ118" s="70"/>
      <x:c r="CA118" s="73"/>
      <x:c r="CB118" s="70"/>
      <x:c r="CC118" s="73"/>
      <x:c r="CD118" s="70"/>
      <x:c r="CE118" s="70">
        <x:v>1</x:v>
      </x:c>
      <x:c r="CF118" s="73">
        <x:v>30</x:v>
      </x:c>
      <x:c r="CG118" s="70"/>
      <x:c r="CH118" s="70"/>
      <x:c r="CI118" s="70"/>
      <x:c r="CJ118" s="70"/>
      <x:c r="CK118" s="70"/>
      <x:c r="CL118" s="70"/>
      <x:c r="CM118" s="70"/>
      <x:c r="CN118" s="70"/>
      <x:c r="CO118" s="70"/>
      <x:c r="CP118" s="73"/>
      <x:c r="CQ118" s="70"/>
      <x:c r="CR118" s="73"/>
      <x:c r="CS118" s="70"/>
      <x:c r="CT118" s="70"/>
      <x:c r="CU118" s="70"/>
      <x:c r="CV118" s="70"/>
      <x:c r="CW118" s="70"/>
      <x:c r="CX118" s="70"/>
      <x:c r="CY118" s="522" t="s">
        <x:v>2425</x:v>
      </x:c>
      <x:c r="CZ118" s="70"/>
      <x:c r="DA118" s="73"/>
      <x:c r="DB118" s="70"/>
      <x:c r="DC118" s="73"/>
      <x:c r="DD118" s="70"/>
      <x:c r="DE118" s="73"/>
      <x:c r="DF118" s="70"/>
      <x:c r="DG118" s="104"/>
    </x:row>
    <x:row r="119" spans="1:111" ht="30" customHeight="1">
      <x:c r="A119" s="522" t="s">
        <x:v>2757</x:v>
      </x:c>
      <x:c r="B119" s="114"/>
      <x:c r="C119" s="73"/>
      <x:c r="D119" s="70"/>
      <x:c r="E119" s="73"/>
      <x:c r="F119" s="70"/>
      <x:c r="G119" s="73"/>
      <x:c r="H119" s="70"/>
      <x:c r="I119" s="73"/>
      <x:c r="J119" s="70"/>
      <x:c r="K119" s="70"/>
      <x:c r="L119" s="73"/>
      <x:c r="M119" s="70"/>
      <x:c r="N119" s="70"/>
      <x:c r="O119" s="70"/>
      <x:c r="P119" s="70"/>
      <x:c r="Q119" s="70"/>
      <x:c r="R119" s="73"/>
      <x:c r="S119" s="70">
        <x:v>1</x:v>
      </x:c>
      <x:c r="T119" s="73"/>
      <x:c r="U119" s="70"/>
      <x:c r="V119" s="73"/>
      <x:c r="W119" s="70"/>
      <x:c r="X119" s="70">
        <x:v>9</x:v>
      </x:c>
      <x:c r="Y119" s="70"/>
      <x:c r="Z119" s="70"/>
      <x:c r="AA119" s="70"/>
      <x:c r="AB119" s="70"/>
      <x:c r="AC119" s="70"/>
      <x:c r="AD119" s="70"/>
      <x:c r="AE119" s="70"/>
      <x:c r="AF119" s="70"/>
      <x:c r="AG119" s="70"/>
      <x:c r="AH119" s="70"/>
      <x:c r="AI119" s="70"/>
      <x:c r="AJ119" s="70"/>
      <x:c r="AK119" s="70"/>
      <x:c r="AL119" s="522" t="s">
        <x:v>2757</x:v>
      </x:c>
      <x:c r="AM119" s="70"/>
      <x:c r="AN119" s="73"/>
      <x:c r="AO119" s="70"/>
      <x:c r="AP119" s="70"/>
      <x:c r="AQ119" s="70"/>
      <x:c r="AR119" s="73"/>
      <x:c r="AS119" s="70"/>
      <x:c r="AT119" s="73"/>
      <x:c r="AU119" s="70"/>
      <x:c r="AV119" s="70"/>
      <x:c r="AW119" s="70"/>
      <x:c r="AX119" s="70"/>
      <x:c r="AY119" s="70"/>
      <x:c r="AZ119" s="70"/>
      <x:c r="BA119" s="73"/>
      <x:c r="BB119" s="70"/>
      <x:c r="BC119" s="70"/>
      <x:c r="BD119" s="70"/>
      <x:c r="BE119" s="70">
        <x:v>1</x:v>
      </x:c>
      <x:c r="BF119" s="70">
        <x:v>10</x:v>
      </x:c>
      <x:c r="BG119" s="70"/>
      <x:c r="BH119" s="70"/>
      <x:c r="BI119" s="70"/>
      <x:c r="BJ119" s="73"/>
      <x:c r="BK119" s="70"/>
      <x:c r="BL119" s="73"/>
      <x:c r="BM119" s="70"/>
      <x:c r="BN119" s="73"/>
      <x:c r="BO119" s="70"/>
      <x:c r="BP119" s="73"/>
      <x:c r="BQ119" s="70"/>
      <x:c r="BR119" s="70"/>
      <x:c r="BS119" s="70"/>
      <x:c r="BT119" s="70"/>
      <x:c r="BU119" s="70"/>
      <x:c r="BV119" s="522" t="s">
        <x:v>2757</x:v>
      </x:c>
      <x:c r="BW119" s="70"/>
      <x:c r="BX119" s="70"/>
      <x:c r="BY119" s="73"/>
      <x:c r="BZ119" s="70"/>
      <x:c r="CA119" s="73"/>
      <x:c r="CB119" s="70"/>
      <x:c r="CC119" s="73"/>
      <x:c r="CD119" s="70"/>
      <x:c r="CE119" s="70"/>
      <x:c r="CF119" s="73"/>
      <x:c r="CG119" s="70"/>
      <x:c r="CH119" s="70"/>
      <x:c r="CI119" s="70"/>
      <x:c r="CJ119" s="70"/>
      <x:c r="CK119" s="70"/>
      <x:c r="CL119" s="70"/>
      <x:c r="CM119" s="70"/>
      <x:c r="CN119" s="607"/>
      <x:c r="CO119" s="70"/>
      <x:c r="CP119" s="73"/>
      <x:c r="CQ119" s="70"/>
      <x:c r="CR119" s="73"/>
      <x:c r="CS119" s="70"/>
      <x:c r="CT119" s="70"/>
      <x:c r="CU119" s="70"/>
      <x:c r="CV119" s="70"/>
      <x:c r="CW119" s="70"/>
      <x:c r="CX119" s="70"/>
      <x:c r="CY119" s="522" t="s">
        <x:v>2757</x:v>
      </x:c>
      <x:c r="CZ119" s="70"/>
      <x:c r="DA119" s="73"/>
      <x:c r="DB119" s="70"/>
      <x:c r="DC119" s="73"/>
      <x:c r="DD119" s="70"/>
      <x:c r="DE119" s="73"/>
      <x:c r="DF119" s="70"/>
      <x:c r="DG119" s="104"/>
    </x:row>
    <x:row r="120" spans="1:111" ht="30" customHeight="1">
      <x:c r="A120" s="288" t="s">
        <x:v>1142</x:v>
      </x:c>
      <x:c r="B120" s="114">
        <x:f t="shared" ref="B120:AK120" si="62">SUM(B121:B121)</x:f>
        <x:v>0</x:v>
      </x:c>
      <x:c r="C120" s="73">
        <x:f t="shared" si="62"/>
        <x:v>0</x:v>
      </x:c>
      <x:c r="D120" s="70">
        <x:f t="shared" si="62"/>
        <x:v>0</x:v>
      </x:c>
      <x:c r="E120" s="73">
        <x:f t="shared" si="62"/>
        <x:v>0</x:v>
      </x:c>
      <x:c r="F120" s="70">
        <x:f t="shared" si="62"/>
        <x:v>1</x:v>
      </x:c>
      <x:c r="G120" s="73">
        <x:f t="shared" si="62"/>
        <x:v>5.0999999999999996</x:v>
      </x:c>
      <x:c r="H120" s="70">
        <x:f t="shared" si="62"/>
        <x:v>0</x:v>
      </x:c>
      <x:c r="I120" s="73">
        <x:f t="shared" si="62"/>
        <x:v>0</x:v>
      </x:c>
      <x:c r="J120" s="70">
        <x:f t="shared" si="62"/>
        <x:v>0</x:v>
      </x:c>
      <x:c r="K120" s="70">
        <x:f t="shared" si="62"/>
        <x:v>0</x:v>
      </x:c>
      <x:c r="L120" s="73">
        <x:f t="shared" si="62"/>
        <x:v>0</x:v>
      </x:c>
      <x:c r="M120" s="70">
        <x:f t="shared" si="62"/>
        <x:v>1</x:v>
      </x:c>
      <x:c r="N120" s="70">
        <x:f t="shared" si="62"/>
        <x:v>0</x:v>
      </x:c>
      <x:c r="O120" s="70">
        <x:f t="shared" si="62"/>
        <x:v>0</x:v>
      </x:c>
      <x:c r="P120" s="70">
        <x:f t="shared" si="62"/>
        <x:v>0</x:v>
      </x:c>
      <x:c r="Q120" s="70">
        <x:f t="shared" si="62"/>
        <x:v>0</x:v>
      </x:c>
      <x:c r="R120" s="73">
        <x:f t="shared" si="62"/>
        <x:v>0</x:v>
      </x:c>
      <x:c r="S120" s="70">
        <x:f t="shared" si="62"/>
        <x:v>27</x:v>
      </x:c>
      <x:c r="T120" s="73">
        <x:f t="shared" si="62"/>
        <x:v>0</x:v>
      </x:c>
      <x:c r="U120" s="70">
        <x:f t="shared" si="62"/>
        <x:v>0</x:v>
      </x:c>
      <x:c r="V120" s="73">
        <x:f t="shared" si="62"/>
        <x:v>0</x:v>
      </x:c>
      <x:c r="W120" s="70">
        <x:f t="shared" si="62"/>
        <x:v>0</x:v>
      </x:c>
      <x:c r="X120" s="70">
        <x:f t="shared" si="62"/>
        <x:v>135</x:v>
      </x:c>
      <x:c r="Y120" s="70">
        <x:f t="shared" si="62"/>
        <x:v>0</x:v>
      </x:c>
      <x:c r="Z120" s="70">
        <x:f t="shared" si="62"/>
        <x:v>0</x:v>
      </x:c>
      <x:c r="AA120" s="70">
        <x:f t="shared" si="62"/>
        <x:v>0</x:v>
      </x:c>
      <x:c r="AB120" s="70">
        <x:f t="shared" si="62"/>
        <x:v>0</x:v>
      </x:c>
      <x:c r="AC120" s="70">
        <x:f t="shared" si="62"/>
        <x:v>0</x:v>
      </x:c>
      <x:c r="AD120" s="70">
        <x:f t="shared" si="62"/>
        <x:v>0</x:v>
      </x:c>
      <x:c r="AE120" s="70">
        <x:f t="shared" si="62"/>
        <x:v>0</x:v>
      </x:c>
      <x:c r="AF120" s="70">
        <x:f t="shared" si="62"/>
        <x:v>0</x:v>
      </x:c>
      <x:c r="AG120" s="70">
        <x:f t="shared" si="62"/>
        <x:v>0</x:v>
      </x:c>
      <x:c r="AH120" s="70">
        <x:f t="shared" si="62"/>
        <x:v>0</x:v>
      </x:c>
      <x:c r="AI120" s="70">
        <x:f t="shared" si="62"/>
        <x:v>0</x:v>
      </x:c>
      <x:c r="AJ120" s="70">
        <x:f t="shared" si="62"/>
        <x:v>0</x:v>
      </x:c>
      <x:c r="AK120" s="70">
        <x:f t="shared" si="62"/>
        <x:v>0</x:v>
      </x:c>
      <x:c r="AL120" s="288" t="s">
        <x:v>1142</x:v>
      </x:c>
      <x:c r="AM120" s="70">
        <x:f t="shared" ref="AM120:BU120" si="63">SUM(AM121:AM121)</x:f>
        <x:v>0</x:v>
      </x:c>
      <x:c r="AN120" s="73">
        <x:f t="shared" si="63"/>
        <x:v>0</x:v>
      </x:c>
      <x:c r="AO120" s="70">
        <x:f t="shared" si="63"/>
        <x:v>0</x:v>
      </x:c>
      <x:c r="AP120" s="70">
        <x:f t="shared" si="63"/>
        <x:v>0</x:v>
      </x:c>
      <x:c r="AQ120" s="70">
        <x:f t="shared" si="63"/>
        <x:v>0</x:v>
      </x:c>
      <x:c r="AR120" s="73">
        <x:f t="shared" si="63"/>
        <x:v>0</x:v>
      </x:c>
      <x:c r="AS120" s="70">
        <x:f t="shared" si="63"/>
        <x:v>0</x:v>
      </x:c>
      <x:c r="AT120" s="73">
        <x:f t="shared" si="63"/>
        <x:v>0</x:v>
      </x:c>
      <x:c r="AU120" s="70">
        <x:f t="shared" si="63"/>
        <x:v>0</x:v>
      </x:c>
      <x:c r="AV120" s="70">
        <x:f t="shared" si="63"/>
        <x:v>0</x:v>
      </x:c>
      <x:c r="AW120" s="70">
        <x:f t="shared" si="63"/>
        <x:v>2</x:v>
      </x:c>
      <x:c r="AX120" s="70">
        <x:f t="shared" si="63"/>
        <x:v>5</x:v>
      </x:c>
      <x:c r="AY120" s="70">
        <x:f t="shared" si="63"/>
        <x:v>0</x:v>
      </x:c>
      <x:c r="AZ120" s="70">
        <x:f t="shared" si="63"/>
        <x:v>1</x:v>
      </x:c>
      <x:c r="BA120" s="73">
        <x:f t="shared" si="63"/>
        <x:v>320</x:v>
      </x:c>
      <x:c r="BB120" s="70">
        <x:f t="shared" si="63"/>
        <x:v>0</x:v>
      </x:c>
      <x:c r="BC120" s="70">
        <x:f t="shared" si="63"/>
        <x:v>0</x:v>
      </x:c>
      <x:c r="BD120" s="70">
        <x:f t="shared" si="63"/>
        <x:v>5</x:v>
      </x:c>
      <x:c r="BE120" s="70">
        <x:f t="shared" si="63"/>
        <x:v>1</x:v>
      </x:c>
      <x:c r="BF120" s="70">
        <x:f t="shared" si="63"/>
        <x:v>136</x:v>
      </x:c>
      <x:c r="BG120" s="70">
        <x:f t="shared" si="63"/>
        <x:v>5</x:v>
      </x:c>
      <x:c r="BH120" s="70">
        <x:f t="shared" si="63"/>
        <x:v>8</x:v>
      </x:c>
      <x:c r="BI120" s="70">
        <x:f t="shared" si="63"/>
        <x:v>0</x:v>
      </x:c>
      <x:c r="BJ120" s="73">
        <x:f t="shared" si="63"/>
        <x:v>0</x:v>
      </x:c>
      <x:c r="BK120" s="70">
        <x:f t="shared" si="63"/>
        <x:v>0</x:v>
      </x:c>
      <x:c r="BL120" s="73">
        <x:f t="shared" si="63"/>
        <x:v>0</x:v>
      </x:c>
      <x:c r="BM120" s="70">
        <x:f t="shared" si="63"/>
        <x:v>0</x:v>
      </x:c>
      <x:c r="BN120" s="73">
        <x:f t="shared" si="63"/>
        <x:v>0</x:v>
      </x:c>
      <x:c r="BO120" s="70">
        <x:f t="shared" si="63"/>
        <x:v>0</x:v>
      </x:c>
      <x:c r="BP120" s="73">
        <x:f t="shared" si="63"/>
        <x:v>0</x:v>
      </x:c>
      <x:c r="BQ120" s="70">
        <x:f t="shared" si="63"/>
        <x:v>0</x:v>
      </x:c>
      <x:c r="BR120" s="70">
        <x:f t="shared" si="63"/>
        <x:v>0</x:v>
      </x:c>
      <x:c r="BS120" s="70">
        <x:f t="shared" si="63"/>
        <x:v>0</x:v>
      </x:c>
      <x:c r="BT120" s="70">
        <x:f t="shared" si="63"/>
        <x:v>0</x:v>
      </x:c>
      <x:c r="BU120" s="70">
        <x:f t="shared" si="63"/>
        <x:v>0</x:v>
      </x:c>
      <x:c r="BV120" s="288" t="s">
        <x:v>1142</x:v>
      </x:c>
      <x:c r="BW120" s="70">
        <x:f t="shared" ref="BW120:CX120" si="64">SUM(BW121:BW121)</x:f>
        <x:v>0</x:v>
      </x:c>
      <x:c r="BX120" s="70">
        <x:f t="shared" si="64"/>
        <x:v>0</x:v>
      </x:c>
      <x:c r="BY120" s="73">
        <x:f t="shared" si="64"/>
        <x:v>0</x:v>
      </x:c>
      <x:c r="BZ120" s="70">
        <x:f t="shared" si="64"/>
        <x:v>0</x:v>
      </x:c>
      <x:c r="CA120" s="73">
        <x:f t="shared" si="64"/>
        <x:v>0</x:v>
      </x:c>
      <x:c r="CB120" s="70">
        <x:f t="shared" si="64"/>
        <x:v>0</x:v>
      </x:c>
      <x:c r="CC120" s="73">
        <x:f t="shared" si="64"/>
        <x:v>0</x:v>
      </x:c>
      <x:c r="CD120" s="70">
        <x:f t="shared" si="64"/>
        <x:v>0</x:v>
      </x:c>
      <x:c r="CE120" s="70">
        <x:f t="shared" si="64"/>
        <x:v>5</x:v>
      </x:c>
      <x:c r="CF120" s="73">
        <x:f t="shared" si="64"/>
        <x:v>110</x:v>
      </x:c>
      <x:c r="CG120" s="70">
        <x:f t="shared" si="64"/>
        <x:v>0</x:v>
      </x:c>
      <x:c r="CH120" s="70">
        <x:f t="shared" si="64"/>
        <x:v>0</x:v>
      </x:c>
      <x:c r="CI120" s="70">
        <x:f t="shared" si="64"/>
        <x:v>0</x:v>
      </x:c>
      <x:c r="CJ120" s="70">
        <x:f t="shared" si="64"/>
        <x:v>6</x:v>
      </x:c>
      <x:c r="CK120" s="70">
        <x:f t="shared" si="64"/>
        <x:v>0</x:v>
      </x:c>
      <x:c r="CL120" s="70">
        <x:f t="shared" si="64"/>
        <x:v>0</x:v>
      </x:c>
      <x:c r="CM120" s="70">
        <x:f t="shared" si="64"/>
        <x:v>0</x:v>
      </x:c>
      <x:c r="CN120" s="70">
        <x:f t="shared" si="64"/>
        <x:v>0</x:v>
      </x:c>
      <x:c r="CO120" s="70">
        <x:f t="shared" si="64"/>
        <x:v>0</x:v>
      </x:c>
      <x:c r="CP120" s="73">
        <x:f t="shared" si="64"/>
        <x:v>0</x:v>
      </x:c>
      <x:c r="CQ120" s="70">
        <x:f t="shared" si="64"/>
        <x:v>10</x:v>
      </x:c>
      <x:c r="CR120" s="73">
        <x:f t="shared" si="64"/>
        <x:v>2000</x:v>
      </x:c>
      <x:c r="CS120" s="70">
        <x:f t="shared" si="64"/>
        <x:v>25</x:v>
      </x:c>
      <x:c r="CT120" s="70">
        <x:f t="shared" si="64"/>
        <x:v>0</x:v>
      </x:c>
      <x:c r="CU120" s="70">
        <x:f t="shared" si="64"/>
        <x:v>0</x:v>
      </x:c>
      <x:c r="CV120" s="70">
        <x:f t="shared" si="64"/>
        <x:v>0</x:v>
      </x:c>
      <x:c r="CW120" s="70">
        <x:f t="shared" si="64"/>
        <x:v>0</x:v>
      </x:c>
      <x:c r="CX120" s="70">
        <x:f t="shared" si="64"/>
        <x:v>0</x:v>
      </x:c>
      <x:c r="CY120" s="288" t="s">
        <x:v>1142</x:v>
      </x:c>
      <x:c r="CZ120" s="70">
        <x:f t="shared" ref="CZ120:DG120" si="65">SUM(CZ121:CZ121)</x:f>
        <x:v>0</x:v>
      </x:c>
      <x:c r="DA120" s="73">
        <x:f t="shared" si="65"/>
        <x:v>0</x:v>
      </x:c>
      <x:c r="DB120" s="70">
        <x:f t="shared" si="65"/>
        <x:v>0</x:v>
      </x:c>
      <x:c r="DC120" s="73">
        <x:f t="shared" si="65"/>
        <x:v>0</x:v>
      </x:c>
      <x:c r="DD120" s="70">
        <x:f t="shared" si="65"/>
        <x:v>0</x:v>
      </x:c>
      <x:c r="DE120" s="73">
        <x:f t="shared" si="65"/>
        <x:v>0</x:v>
      </x:c>
      <x:c r="DF120" s="70">
        <x:f t="shared" si="65"/>
        <x:v>0</x:v>
      </x:c>
      <x:c r="DG120" s="104">
        <x:f t="shared" si="65"/>
        <x:v>0</x:v>
      </x:c>
    </x:row>
    <x:row r="121" spans="1:111" ht="30" customHeight="1">
      <x:c r="A121" s="547" t="s">
        <x:v>978</x:v>
      </x:c>
      <x:c r="B121" s="507"/>
      <x:c r="C121" s="508"/>
      <x:c r="D121" s="509"/>
      <x:c r="E121" s="508"/>
      <x:c r="F121" s="509">
        <x:v>1</x:v>
      </x:c>
      <x:c r="G121" s="508">
        <x:v>5.0999999999999996</x:v>
      </x:c>
      <x:c r="H121" s="509"/>
      <x:c r="I121" s="508"/>
      <x:c r="J121" s="509"/>
      <x:c r="K121" s="509"/>
      <x:c r="L121" s="508"/>
      <x:c r="M121" s="509">
        <x:v>1</x:v>
      </x:c>
      <x:c r="N121" s="509"/>
      <x:c r="O121" s="509"/>
      <x:c r="P121" s="509"/>
      <x:c r="Q121" s="509"/>
      <x:c r="R121" s="508"/>
      <x:c r="S121" s="509">
        <x:v>27</x:v>
      </x:c>
      <x:c r="T121" s="508"/>
      <x:c r="U121" s="509"/>
      <x:c r="V121" s="508"/>
      <x:c r="W121" s="509"/>
      <x:c r="X121" s="509">
        <x:v>135</x:v>
      </x:c>
      <x:c r="Y121" s="509"/>
      <x:c r="Z121" s="509"/>
      <x:c r="AA121" s="509"/>
      <x:c r="AB121" s="509"/>
      <x:c r="AC121" s="509"/>
      <x:c r="AD121" s="509"/>
      <x:c r="AE121" s="509"/>
      <x:c r="AF121" s="509"/>
      <x:c r="AG121" s="509"/>
      <x:c r="AH121" s="509"/>
      <x:c r="AI121" s="509"/>
      <x:c r="AJ121" s="509"/>
      <x:c r="AK121" s="509"/>
      <x:c r="AL121" s="547" t="s">
        <x:v>978</x:v>
      </x:c>
      <x:c r="AM121" s="509"/>
      <x:c r="AN121" s="508"/>
      <x:c r="AO121" s="509"/>
      <x:c r="AP121" s="509"/>
      <x:c r="AQ121" s="509"/>
      <x:c r="AR121" s="508"/>
      <x:c r="AS121" s="509"/>
      <x:c r="AT121" s="508"/>
      <x:c r="AU121" s="509"/>
      <x:c r="AV121" s="509"/>
      <x:c r="AW121" s="509">
        <x:v>2</x:v>
      </x:c>
      <x:c r="AX121" s="509">
        <x:v>5</x:v>
      </x:c>
      <x:c r="AY121" s="509">
        <x:v>0</x:v>
      </x:c>
      <x:c r="AZ121" s="509">
        <x:v>1</x:v>
      </x:c>
      <x:c r="BA121" s="508">
        <x:v>320</x:v>
      </x:c>
      <x:c r="BB121" s="509"/>
      <x:c r="BC121" s="509"/>
      <x:c r="BD121" s="509">
        <x:v>5</x:v>
      </x:c>
      <x:c r="BE121" s="509">
        <x:v>1</x:v>
      </x:c>
      <x:c r="BF121" s="509">
        <x:v>136</x:v>
      </x:c>
      <x:c r="BG121" s="509">
        <x:v>5</x:v>
      </x:c>
      <x:c r="BH121" s="509">
        <x:v>8</x:v>
      </x:c>
      <x:c r="BI121" s="509"/>
      <x:c r="BJ121" s="508"/>
      <x:c r="BK121" s="509"/>
      <x:c r="BL121" s="508"/>
      <x:c r="BM121" s="509"/>
      <x:c r="BN121" s="508"/>
      <x:c r="BO121" s="509"/>
      <x:c r="BP121" s="508"/>
      <x:c r="BQ121" s="509"/>
      <x:c r="BR121" s="509"/>
      <x:c r="BS121" s="509"/>
      <x:c r="BT121" s="509"/>
      <x:c r="BU121" s="509"/>
      <x:c r="BV121" s="547" t="s">
        <x:v>978</x:v>
      </x:c>
      <x:c r="BW121" s="509"/>
      <x:c r="BX121" s="509"/>
      <x:c r="BY121" s="508"/>
      <x:c r="BZ121" s="509"/>
      <x:c r="CA121" s="508"/>
      <x:c r="CB121" s="509"/>
      <x:c r="CC121" s="508"/>
      <x:c r="CD121" s="509"/>
      <x:c r="CE121" s="509">
        <x:v>5</x:v>
      </x:c>
      <x:c r="CF121" s="508">
        <x:v>110</x:v>
      </x:c>
      <x:c r="CG121" s="509"/>
      <x:c r="CH121" s="509"/>
      <x:c r="CI121" s="509"/>
      <x:c r="CJ121" s="509">
        <x:v>6</x:v>
      </x:c>
      <x:c r="CK121" s="509"/>
      <x:c r="CL121" s="509"/>
      <x:c r="CM121" s="509"/>
      <x:c r="CN121" s="509"/>
      <x:c r="CO121" s="509"/>
      <x:c r="CP121" s="508"/>
      <x:c r="CQ121" s="509">
        <x:v>10</x:v>
      </x:c>
      <x:c r="CR121" s="508">
        <x:v>2000</x:v>
      </x:c>
      <x:c r="CS121" s="509">
        <x:v>25</x:v>
      </x:c>
      <x:c r="CT121" s="509"/>
      <x:c r="CU121" s="509"/>
      <x:c r="CV121" s="509"/>
      <x:c r="CW121" s="509"/>
      <x:c r="CX121" s="509"/>
      <x:c r="CY121" s="547" t="s">
        <x:v>978</x:v>
      </x:c>
      <x:c r="CZ121" s="509"/>
      <x:c r="DA121" s="508"/>
      <x:c r="DB121" s="509"/>
      <x:c r="DC121" s="508"/>
      <x:c r="DD121" s="509"/>
      <x:c r="DE121" s="508"/>
      <x:c r="DF121" s="509"/>
      <x:c r="DG121" s="511"/>
    </x:row>
    <x:row r="122" spans="1:103" ht="18" customHeight="1">
      <x:c r="A122" s="15"/>
      <x:c r="B122" s="13"/>
      <x:c r="C122" s="14"/>
      <x:c r="D122" s="13"/>
      <x:c r="E122" s="14"/>
      <x:c r="F122" s="13"/>
      <x:c r="G122" s="14"/>
      <x:c r="H122" s="13"/>
      <x:c r="I122" s="14"/>
      <x:c r="J122" s="13"/>
      <x:c r="K122" s="13"/>
      <x:c r="L122" s="14"/>
      <x:c r="M122" s="13"/>
      <x:c r="N122" s="13"/>
      <x:c r="O122" s="13"/>
      <x:c r="P122" s="13"/>
      <x:c r="Q122" s="13"/>
      <x:c r="R122" s="14"/>
      <x:c r="S122" s="13"/>
      <x:c r="T122" s="14"/>
      <x:c r="U122" s="13"/>
      <x:c r="V122" s="14"/>
      <x:c r="W122" s="13"/>
      <x:c r="X122" s="13"/>
      <x:c r="Y122" s="13"/>
      <x:c r="Z122" s="13"/>
      <x:c r="AA122" s="13"/>
      <x:c r="AB122" s="13"/>
      <x:c r="AC122" s="13"/>
      <x:c r="AD122" s="13"/>
      <x:c r="AE122" s="13"/>
      <x:c r="AF122" s="13"/>
      <x:c r="AG122" s="13"/>
      <x:c r="AH122" s="13"/>
      <x:c r="AI122" s="13"/>
      <x:c r="AJ122" s="13"/>
      <x:c r="AK122" s="55"/>
      <x:c r="AL122" s="13"/>
      <x:c r="AM122" s="13"/>
      <x:c r="AN122" s="14"/>
      <x:c r="AO122" s="13"/>
      <x:c r="AP122" s="13"/>
      <x:c r="AQ122" s="13"/>
      <x:c r="AR122" s="13"/>
      <x:c r="AS122" s="13"/>
      <x:c r="AT122" s="14"/>
      <x:c r="AU122" s="13"/>
      <x:c r="AV122" s="13"/>
      <x:c r="AW122" s="13"/>
      <x:c r="AX122" s="13"/>
      <x:c r="AY122" s="13"/>
      <x:c r="AZ122" s="13"/>
      <x:c r="BA122" s="14"/>
      <x:c r="BB122" s="13"/>
      <x:c r="BC122" s="13"/>
      <x:c r="BD122" s="13"/>
      <x:c r="BE122" s="13"/>
      <x:c r="BF122" s="13"/>
      <x:c r="BG122" s="13"/>
      <x:c r="BH122" s="13"/>
      <x:c r="BI122" s="13"/>
      <x:c r="BJ122" s="14"/>
      <x:c r="BK122" s="13"/>
      <x:c r="BL122" s="14"/>
      <x:c r="BM122" s="13"/>
      <x:c r="BN122" s="14"/>
      <x:c r="BO122" s="13"/>
      <x:c r="BP122" s="14"/>
      <x:c r="BQ122" s="13"/>
      <x:c r="BR122" s="13"/>
      <x:c r="BS122" s="13"/>
      <x:c r="BT122" s="13"/>
      <x:c r="BU122" s="55"/>
      <x:c r="BV122" s="13"/>
      <x:c r="BW122" s="13"/>
      <x:c r="BX122" s="13"/>
      <x:c r="BY122" s="14"/>
      <x:c r="BZ122" s="13"/>
      <x:c r="CA122" s="14"/>
      <x:c r="CB122" s="13"/>
      <x:c r="CC122" s="14"/>
      <x:c r="CD122" s="13"/>
      <x:c r="CE122" s="13"/>
      <x:c r="CF122" s="14"/>
      <x:c r="CG122" s="13"/>
      <x:c r="CH122" s="13"/>
      <x:c r="CI122" s="13"/>
      <x:c r="CJ122" s="13"/>
      <x:c r="CK122" s="13"/>
      <x:c r="CL122" s="13"/>
      <x:c r="CM122" s="13"/>
      <x:c r="CN122" s="13"/>
      <x:c r="CO122" s="13"/>
      <x:c r="CP122" s="14"/>
      <x:c r="CQ122" s="13"/>
      <x:c r="CR122" s="14"/>
      <x:c r="CS122" s="13"/>
      <x:c r="CT122" s="13"/>
      <x:c r="CU122" s="13"/>
      <x:c r="CV122" s="13"/>
      <x:c r="CW122" s="13"/>
      <x:c r="CY122" s="13"/>
    </x:row>
    <x:row r="123" spans="1:103" ht="18" customHeight="1">
      <x:c r="A123" s="15"/>
      <x:c r="B123" s="13"/>
      <x:c r="C123" s="14"/>
      <x:c r="D123" s="13"/>
      <x:c r="E123" s="14"/>
      <x:c r="F123" s="13"/>
      <x:c r="G123" s="14"/>
      <x:c r="H123" s="13"/>
      <x:c r="I123" s="14"/>
      <x:c r="J123" s="13"/>
      <x:c r="K123" s="13"/>
      <x:c r="L123" s="14"/>
      <x:c r="M123" s="13"/>
      <x:c r="N123" s="13"/>
      <x:c r="O123" s="13"/>
      <x:c r="P123" s="13"/>
      <x:c r="Q123" s="13"/>
      <x:c r="R123" s="14"/>
      <x:c r="S123" s="13"/>
      <x:c r="T123" s="14"/>
      <x:c r="U123" s="13"/>
      <x:c r="V123" s="14"/>
      <x:c r="W123" s="13"/>
      <x:c r="X123" s="13"/>
      <x:c r="Y123" s="13"/>
      <x:c r="Z123" s="13"/>
      <x:c r="AA123" s="13"/>
      <x:c r="AB123" s="13"/>
      <x:c r="AC123" s="13"/>
      <x:c r="AD123" s="13"/>
      <x:c r="AE123" s="13"/>
      <x:c r="AF123" s="13"/>
      <x:c r="AG123" s="13"/>
      <x:c r="AH123" s="13"/>
      <x:c r="AI123" s="13"/>
      <x:c r="AJ123" s="13"/>
      <x:c r="AK123" s="55"/>
      <x:c r="AL123" s="13"/>
      <x:c r="AM123" s="13"/>
      <x:c r="AN123" s="14"/>
      <x:c r="AO123" s="13"/>
      <x:c r="AP123" s="13"/>
      <x:c r="AQ123" s="13"/>
      <x:c r="AR123" s="13"/>
      <x:c r="AS123" s="13"/>
      <x:c r="AT123" s="14"/>
      <x:c r="AU123" s="13"/>
      <x:c r="AV123" s="13"/>
      <x:c r="AW123" s="13"/>
      <x:c r="AX123" s="13"/>
      <x:c r="AY123" s="13"/>
      <x:c r="AZ123" s="13"/>
      <x:c r="BA123" s="14"/>
      <x:c r="BB123" s="13"/>
      <x:c r="BC123" s="13"/>
      <x:c r="BD123" s="13"/>
      <x:c r="BE123" s="13"/>
      <x:c r="BF123" s="13"/>
      <x:c r="BG123" s="13"/>
      <x:c r="BH123" s="13"/>
      <x:c r="BI123" s="13"/>
      <x:c r="BJ123" s="14"/>
      <x:c r="BK123" s="13"/>
      <x:c r="BL123" s="14"/>
      <x:c r="BM123" s="13"/>
      <x:c r="BN123" s="14"/>
      <x:c r="BO123" s="13"/>
      <x:c r="BP123" s="14"/>
      <x:c r="BQ123" s="13"/>
      <x:c r="BR123" s="13"/>
      <x:c r="BS123" s="13"/>
      <x:c r="BT123" s="13"/>
      <x:c r="BU123" s="55"/>
      <x:c r="BV123" s="13"/>
      <x:c r="BW123" s="13"/>
      <x:c r="BX123" s="13"/>
      <x:c r="BY123" s="14"/>
      <x:c r="BZ123" s="13"/>
      <x:c r="CA123" s="14"/>
      <x:c r="CB123" s="13"/>
      <x:c r="CC123" s="14"/>
      <x:c r="CD123" s="13"/>
      <x:c r="CE123" s="13"/>
      <x:c r="CF123" s="14"/>
      <x:c r="CG123" s="13"/>
      <x:c r="CH123" s="13"/>
      <x:c r="CI123" s="13"/>
      <x:c r="CJ123" s="13"/>
      <x:c r="CK123" s="13"/>
      <x:c r="CL123" s="13"/>
      <x:c r="CM123" s="13"/>
      <x:c r="CN123" s="13"/>
      <x:c r="CO123" s="13"/>
      <x:c r="CP123" s="14"/>
      <x:c r="CQ123" s="13"/>
      <x:c r="CR123" s="14"/>
      <x:c r="CS123" s="13"/>
      <x:c r="CT123" s="13"/>
      <x:c r="CU123" s="13"/>
      <x:c r="CV123" s="13"/>
      <x:c r="CW123" s="13"/>
      <x:c r="CY123" s="13"/>
    </x:row>
    <x:row r="124" spans="1:103" ht="18" customHeight="1">
      <x:c r="A124" s="15"/>
      <x:c r="B124" s="13"/>
      <x:c r="C124" s="14"/>
      <x:c r="D124" s="13"/>
      <x:c r="E124" s="14"/>
      <x:c r="F124" s="13"/>
      <x:c r="G124" s="14"/>
      <x:c r="H124" s="13"/>
      <x:c r="I124" s="14"/>
      <x:c r="J124" s="13"/>
      <x:c r="K124" s="13"/>
      <x:c r="L124" s="14"/>
      <x:c r="M124" s="13"/>
      <x:c r="N124" s="13"/>
      <x:c r="O124" s="13"/>
      <x:c r="P124" s="13"/>
      <x:c r="Q124" s="13"/>
      <x:c r="R124" s="14"/>
      <x:c r="S124" s="13"/>
      <x:c r="T124" s="14"/>
      <x:c r="U124" s="13"/>
      <x:c r="V124" s="14"/>
      <x:c r="W124" s="13"/>
      <x:c r="X124" s="13"/>
      <x:c r="Y124" s="13"/>
      <x:c r="Z124" s="13"/>
      <x:c r="AA124" s="13"/>
      <x:c r="AB124" s="13"/>
      <x:c r="AC124" s="13"/>
      <x:c r="AD124" s="13"/>
      <x:c r="AE124" s="13"/>
      <x:c r="AF124" s="13"/>
      <x:c r="AG124" s="13"/>
      <x:c r="AH124" s="13"/>
      <x:c r="AI124" s="13"/>
      <x:c r="AJ124" s="13"/>
      <x:c r="AK124" s="55"/>
      <x:c r="AL124" s="13"/>
      <x:c r="AM124" s="13"/>
      <x:c r="AN124" s="14"/>
      <x:c r="AO124" s="13"/>
      <x:c r="AP124" s="13"/>
      <x:c r="AQ124" s="13"/>
      <x:c r="AR124" s="13"/>
      <x:c r="AS124" s="13"/>
      <x:c r="AT124" s="14"/>
      <x:c r="AU124" s="13"/>
      <x:c r="AV124" s="13"/>
      <x:c r="AW124" s="13"/>
      <x:c r="AX124" s="13"/>
      <x:c r="AY124" s="13"/>
      <x:c r="AZ124" s="13"/>
      <x:c r="BA124" s="14"/>
      <x:c r="BB124" s="13"/>
      <x:c r="BC124" s="13"/>
      <x:c r="BD124" s="13"/>
      <x:c r="BE124" s="13"/>
      <x:c r="BF124" s="13"/>
      <x:c r="BG124" s="13"/>
      <x:c r="BH124" s="13"/>
      <x:c r="BI124" s="13"/>
      <x:c r="BJ124" s="14"/>
      <x:c r="BK124" s="13"/>
      <x:c r="BL124" s="14"/>
      <x:c r="BM124" s="13"/>
      <x:c r="BN124" s="14"/>
      <x:c r="BO124" s="13"/>
      <x:c r="BP124" s="14"/>
      <x:c r="BQ124" s="13"/>
      <x:c r="BR124" s="13"/>
      <x:c r="BS124" s="13"/>
      <x:c r="BT124" s="13"/>
      <x:c r="BU124" s="55"/>
      <x:c r="BV124" s="13"/>
      <x:c r="BW124" s="13"/>
      <x:c r="BX124" s="13"/>
      <x:c r="BY124" s="14"/>
      <x:c r="BZ124" s="13"/>
      <x:c r="CA124" s="14"/>
      <x:c r="CB124" s="13"/>
      <x:c r="CC124" s="14"/>
      <x:c r="CD124" s="13"/>
      <x:c r="CE124" s="13"/>
      <x:c r="CF124" s="14"/>
      <x:c r="CG124" s="13"/>
      <x:c r="CH124" s="13"/>
      <x:c r="CI124" s="13"/>
      <x:c r="CJ124" s="13"/>
      <x:c r="CK124" s="13"/>
      <x:c r="CL124" s="13"/>
      <x:c r="CM124" s="13"/>
      <x:c r="CN124" s="13"/>
      <x:c r="CO124" s="13"/>
      <x:c r="CP124" s="14"/>
      <x:c r="CQ124" s="13"/>
      <x:c r="CR124" s="14"/>
      <x:c r="CS124" s="13"/>
      <x:c r="CT124" s="13"/>
      <x:c r="CU124" s="13"/>
      <x:c r="CV124" s="13"/>
      <x:c r="CW124" s="13"/>
      <x:c r="CY124" s="13"/>
    </x:row>
    <x:row r="125" spans="1:103" ht="18" customHeight="1">
      <x:c r="A125" s="15"/>
      <x:c r="B125" s="13"/>
      <x:c r="C125" s="14"/>
      <x:c r="D125" s="13"/>
      <x:c r="E125" s="14"/>
      <x:c r="F125" s="13"/>
      <x:c r="G125" s="14"/>
      <x:c r="H125" s="13"/>
      <x:c r="I125" s="14"/>
      <x:c r="J125" s="13"/>
      <x:c r="K125" s="13"/>
      <x:c r="L125" s="14"/>
      <x:c r="M125" s="13"/>
      <x:c r="N125" s="13"/>
      <x:c r="O125" s="13"/>
      <x:c r="P125" s="13"/>
      <x:c r="Q125" s="13"/>
      <x:c r="R125" s="14"/>
      <x:c r="S125" s="13"/>
      <x:c r="T125" s="14"/>
      <x:c r="U125" s="13"/>
      <x:c r="V125" s="14"/>
      <x:c r="W125" s="13"/>
      <x:c r="X125" s="13"/>
      <x:c r="Y125" s="13"/>
      <x:c r="Z125" s="13"/>
      <x:c r="AA125" s="13"/>
      <x:c r="AB125" s="13"/>
      <x:c r="AC125" s="13"/>
      <x:c r="AD125" s="13"/>
      <x:c r="AE125" s="13"/>
      <x:c r="AF125" s="13"/>
      <x:c r="AG125" s="13"/>
      <x:c r="AH125" s="13"/>
      <x:c r="AI125" s="13"/>
      <x:c r="AJ125" s="13"/>
      <x:c r="AK125" s="55"/>
      <x:c r="AL125" s="13"/>
      <x:c r="AM125" s="13"/>
      <x:c r="AN125" s="14"/>
      <x:c r="AO125" s="13"/>
      <x:c r="AP125" s="13"/>
      <x:c r="AQ125" s="13"/>
      <x:c r="AR125" s="13"/>
      <x:c r="AS125" s="13"/>
      <x:c r="AT125" s="14"/>
      <x:c r="AU125" s="13"/>
      <x:c r="AV125" s="13"/>
      <x:c r="AW125" s="13"/>
      <x:c r="AX125" s="13"/>
      <x:c r="AY125" s="13"/>
      <x:c r="AZ125" s="13"/>
      <x:c r="BA125" s="14"/>
      <x:c r="BB125" s="13"/>
      <x:c r="BC125" s="13"/>
      <x:c r="BD125" s="13"/>
      <x:c r="BE125" s="13"/>
      <x:c r="BF125" s="13"/>
      <x:c r="BG125" s="13"/>
      <x:c r="BH125" s="13"/>
      <x:c r="BI125" s="13"/>
      <x:c r="BJ125" s="14"/>
      <x:c r="BK125" s="13"/>
      <x:c r="BL125" s="14"/>
      <x:c r="BM125" s="13"/>
      <x:c r="BN125" s="14"/>
      <x:c r="BO125" s="13"/>
      <x:c r="BP125" s="14"/>
      <x:c r="BQ125" s="13"/>
      <x:c r="BR125" s="13"/>
      <x:c r="BS125" s="13"/>
      <x:c r="BT125" s="13"/>
      <x:c r="BU125" s="55"/>
      <x:c r="BV125" s="13"/>
      <x:c r="BW125" s="13"/>
      <x:c r="BX125" s="13"/>
      <x:c r="BY125" s="14"/>
      <x:c r="BZ125" s="13"/>
      <x:c r="CA125" s="14"/>
      <x:c r="CB125" s="13"/>
      <x:c r="CC125" s="14"/>
      <x:c r="CD125" s="13"/>
      <x:c r="CE125" s="13"/>
      <x:c r="CF125" s="14"/>
      <x:c r="CG125" s="13"/>
      <x:c r="CH125" s="13"/>
      <x:c r="CI125" s="13"/>
      <x:c r="CJ125" s="13"/>
      <x:c r="CK125" s="13"/>
      <x:c r="CL125" s="13"/>
      <x:c r="CM125" s="13"/>
      <x:c r="CN125" s="13"/>
      <x:c r="CO125" s="13"/>
      <x:c r="CP125" s="14"/>
      <x:c r="CQ125" s="13"/>
      <x:c r="CR125" s="14"/>
      <x:c r="CS125" s="13"/>
      <x:c r="CT125" s="13"/>
      <x:c r="CU125" s="13"/>
      <x:c r="CV125" s="13"/>
      <x:c r="CW125" s="13"/>
      <x:c r="CY125" s="13"/>
    </x:row>
    <x:row r="126" spans="1:103" ht="18" customHeight="1">
      <x:c r="A126" s="15"/>
      <x:c r="B126" s="13"/>
      <x:c r="C126" s="14"/>
      <x:c r="D126" s="13"/>
      <x:c r="E126" s="14"/>
      <x:c r="F126" s="13"/>
      <x:c r="G126" s="14"/>
      <x:c r="H126" s="13"/>
      <x:c r="I126" s="14"/>
      <x:c r="J126" s="13"/>
      <x:c r="K126" s="13"/>
      <x:c r="L126" s="14"/>
      <x:c r="M126" s="13"/>
      <x:c r="N126" s="13"/>
      <x:c r="O126" s="13"/>
      <x:c r="P126" s="13"/>
      <x:c r="Q126" s="13"/>
      <x:c r="R126" s="14"/>
      <x:c r="S126" s="13"/>
      <x:c r="T126" s="14"/>
      <x:c r="U126" s="13"/>
      <x:c r="V126" s="14"/>
      <x:c r="W126" s="13"/>
      <x:c r="X126" s="13"/>
      <x:c r="Y126" s="13"/>
      <x:c r="Z126" s="13"/>
      <x:c r="AA126" s="13"/>
      <x:c r="AB126" s="13"/>
      <x:c r="AC126" s="13"/>
      <x:c r="AD126" s="13"/>
      <x:c r="AE126" s="13"/>
      <x:c r="AF126" s="13"/>
      <x:c r="AG126" s="13"/>
      <x:c r="AH126" s="13"/>
      <x:c r="AI126" s="13"/>
      <x:c r="AJ126" s="13"/>
      <x:c r="AK126" s="55"/>
      <x:c r="AL126" s="13"/>
      <x:c r="AM126" s="13"/>
      <x:c r="AN126" s="14"/>
      <x:c r="AO126" s="13"/>
      <x:c r="AP126" s="13"/>
      <x:c r="AQ126" s="13"/>
      <x:c r="AR126" s="13"/>
      <x:c r="AS126" s="13"/>
      <x:c r="AT126" s="14"/>
      <x:c r="AU126" s="13"/>
      <x:c r="AV126" s="13"/>
      <x:c r="AW126" s="13"/>
      <x:c r="AX126" s="13"/>
      <x:c r="AY126" s="13"/>
      <x:c r="AZ126" s="13"/>
      <x:c r="BA126" s="14"/>
      <x:c r="BB126" s="13"/>
      <x:c r="BC126" s="13"/>
      <x:c r="BD126" s="13"/>
      <x:c r="BE126" s="13"/>
      <x:c r="BF126" s="13"/>
      <x:c r="BG126" s="13"/>
      <x:c r="BH126" s="13"/>
      <x:c r="BI126" s="13"/>
      <x:c r="BJ126" s="14"/>
      <x:c r="BK126" s="13"/>
      <x:c r="BL126" s="14"/>
      <x:c r="BM126" s="13"/>
      <x:c r="BN126" s="14"/>
      <x:c r="BO126" s="13"/>
      <x:c r="BP126" s="14"/>
      <x:c r="BQ126" s="13"/>
      <x:c r="BR126" s="13"/>
      <x:c r="BS126" s="13"/>
      <x:c r="BT126" s="13"/>
      <x:c r="BU126" s="55"/>
      <x:c r="BV126" s="13"/>
      <x:c r="BW126" s="13"/>
      <x:c r="BX126" s="13"/>
      <x:c r="BY126" s="14"/>
      <x:c r="BZ126" s="13"/>
      <x:c r="CA126" s="14"/>
      <x:c r="CB126" s="13"/>
      <x:c r="CC126" s="14"/>
      <x:c r="CD126" s="13"/>
      <x:c r="CE126" s="13"/>
      <x:c r="CF126" s="14"/>
      <x:c r="CG126" s="13"/>
      <x:c r="CH126" s="13"/>
      <x:c r="CI126" s="13"/>
      <x:c r="CJ126" s="13"/>
      <x:c r="CK126" s="13"/>
      <x:c r="CL126" s="13"/>
      <x:c r="CM126" s="13"/>
      <x:c r="CN126" s="13"/>
      <x:c r="CO126" s="13"/>
      <x:c r="CP126" s="14"/>
      <x:c r="CQ126" s="13"/>
      <x:c r="CR126" s="14"/>
      <x:c r="CS126" s="13"/>
      <x:c r="CT126" s="13"/>
      <x:c r="CU126" s="13"/>
      <x:c r="CV126" s="13"/>
      <x:c r="CW126" s="13"/>
      <x:c r="CY126" s="13"/>
    </x:row>
    <x:row r="127" spans="1:103" ht="18" customHeight="1">
      <x:c r="A127" s="15"/>
      <x:c r="B127" s="13"/>
      <x:c r="C127" s="14"/>
      <x:c r="D127" s="13"/>
      <x:c r="E127" s="14"/>
      <x:c r="F127" s="13"/>
      <x:c r="G127" s="14"/>
      <x:c r="H127" s="13"/>
      <x:c r="I127" s="14"/>
      <x:c r="J127" s="13"/>
      <x:c r="K127" s="13"/>
      <x:c r="L127" s="14"/>
      <x:c r="M127" s="13"/>
      <x:c r="N127" s="13"/>
      <x:c r="O127" s="13"/>
      <x:c r="P127" s="13"/>
      <x:c r="Q127" s="13"/>
      <x:c r="R127" s="14"/>
      <x:c r="S127" s="13"/>
      <x:c r="T127" s="14"/>
      <x:c r="U127" s="13"/>
      <x:c r="V127" s="14"/>
      <x:c r="W127" s="13"/>
      <x:c r="X127" s="13"/>
      <x:c r="Y127" s="13"/>
      <x:c r="Z127" s="13"/>
      <x:c r="AA127" s="13"/>
      <x:c r="AB127" s="13"/>
      <x:c r="AC127" s="13"/>
      <x:c r="AD127" s="13"/>
      <x:c r="AE127" s="13"/>
      <x:c r="AF127" s="13"/>
      <x:c r="AG127" s="13"/>
      <x:c r="AH127" s="13"/>
      <x:c r="AI127" s="13"/>
      <x:c r="AJ127" s="13"/>
      <x:c r="AK127" s="55"/>
      <x:c r="AL127" s="13"/>
      <x:c r="AM127" s="13"/>
      <x:c r="AN127" s="14"/>
      <x:c r="AO127" s="13"/>
      <x:c r="AP127" s="13"/>
      <x:c r="AQ127" s="13"/>
      <x:c r="AR127" s="13"/>
      <x:c r="AS127" s="13"/>
      <x:c r="AT127" s="14"/>
      <x:c r="AU127" s="13"/>
      <x:c r="AV127" s="13"/>
      <x:c r="AW127" s="13"/>
      <x:c r="AX127" s="13"/>
      <x:c r="AY127" s="13"/>
      <x:c r="AZ127" s="13"/>
      <x:c r="BA127" s="14"/>
      <x:c r="BB127" s="13"/>
      <x:c r="BC127" s="13"/>
      <x:c r="BD127" s="13"/>
      <x:c r="BE127" s="13"/>
      <x:c r="BF127" s="13"/>
      <x:c r="BG127" s="13"/>
      <x:c r="BH127" s="13"/>
      <x:c r="BI127" s="13"/>
      <x:c r="BJ127" s="14"/>
      <x:c r="BK127" s="13"/>
      <x:c r="BL127" s="14"/>
      <x:c r="BM127" s="13"/>
      <x:c r="BN127" s="14"/>
      <x:c r="BO127" s="13"/>
      <x:c r="BP127" s="14"/>
      <x:c r="BQ127" s="13"/>
      <x:c r="BR127" s="13"/>
      <x:c r="BS127" s="13"/>
      <x:c r="BT127" s="13"/>
      <x:c r="BU127" s="55"/>
      <x:c r="BV127" s="13"/>
      <x:c r="BW127" s="13"/>
      <x:c r="BX127" s="13"/>
      <x:c r="BY127" s="14"/>
      <x:c r="BZ127" s="13"/>
      <x:c r="CA127" s="14"/>
      <x:c r="CB127" s="13"/>
      <x:c r="CC127" s="14"/>
      <x:c r="CD127" s="13"/>
      <x:c r="CE127" s="13"/>
      <x:c r="CF127" s="14"/>
      <x:c r="CG127" s="13"/>
      <x:c r="CH127" s="13"/>
      <x:c r="CI127" s="13"/>
      <x:c r="CJ127" s="13"/>
      <x:c r="CK127" s="13"/>
      <x:c r="CL127" s="13"/>
      <x:c r="CM127" s="13"/>
      <x:c r="CN127" s="13"/>
      <x:c r="CO127" s="13"/>
      <x:c r="CP127" s="14"/>
      <x:c r="CQ127" s="13"/>
      <x:c r="CR127" s="14"/>
      <x:c r="CS127" s="13"/>
      <x:c r="CT127" s="13"/>
      <x:c r="CU127" s="13"/>
      <x:c r="CV127" s="13"/>
      <x:c r="CW127" s="13"/>
      <x:c r="CY127" s="13"/>
    </x:row>
    <x:row r="128" spans="1:103" ht="18" customHeight="1">
      <x:c r="A128" s="15"/>
      <x:c r="B128" s="13"/>
      <x:c r="C128" s="14"/>
      <x:c r="D128" s="13"/>
      <x:c r="E128" s="14"/>
      <x:c r="F128" s="13"/>
      <x:c r="G128" s="14"/>
      <x:c r="H128" s="13"/>
      <x:c r="I128" s="14"/>
      <x:c r="J128" s="13"/>
      <x:c r="K128" s="13"/>
      <x:c r="L128" s="14"/>
      <x:c r="M128" s="13"/>
      <x:c r="N128" s="13"/>
      <x:c r="O128" s="13"/>
      <x:c r="P128" s="13"/>
      <x:c r="Q128" s="13"/>
      <x:c r="R128" s="14"/>
      <x:c r="S128" s="13"/>
      <x:c r="T128" s="14"/>
      <x:c r="U128" s="13"/>
      <x:c r="V128" s="14"/>
      <x:c r="W128" s="13"/>
      <x:c r="X128" s="13"/>
      <x:c r="Y128" s="13"/>
      <x:c r="Z128" s="13"/>
      <x:c r="AA128" s="13"/>
      <x:c r="AB128" s="13"/>
      <x:c r="AC128" s="13"/>
      <x:c r="AD128" s="13"/>
      <x:c r="AE128" s="13"/>
      <x:c r="AF128" s="13"/>
      <x:c r="AG128" s="13"/>
      <x:c r="AH128" s="13"/>
      <x:c r="AI128" s="13"/>
      <x:c r="AJ128" s="13"/>
      <x:c r="AK128" s="55"/>
      <x:c r="AL128" s="13"/>
      <x:c r="AM128" s="13"/>
      <x:c r="AN128" s="14"/>
      <x:c r="AO128" s="13"/>
      <x:c r="AP128" s="13"/>
      <x:c r="AQ128" s="13"/>
      <x:c r="AR128" s="13"/>
      <x:c r="AS128" s="13"/>
      <x:c r="AT128" s="14"/>
      <x:c r="AU128" s="13"/>
      <x:c r="AV128" s="13"/>
      <x:c r="AW128" s="13"/>
      <x:c r="AX128" s="13"/>
      <x:c r="AY128" s="13"/>
      <x:c r="AZ128" s="13"/>
      <x:c r="BA128" s="14"/>
      <x:c r="BB128" s="13"/>
      <x:c r="BC128" s="13"/>
      <x:c r="BD128" s="13"/>
      <x:c r="BE128" s="13"/>
      <x:c r="BF128" s="13"/>
      <x:c r="BG128" s="13"/>
      <x:c r="BH128" s="13"/>
      <x:c r="BI128" s="13"/>
      <x:c r="BJ128" s="14"/>
      <x:c r="BK128" s="13"/>
      <x:c r="BL128" s="14"/>
      <x:c r="BM128" s="13"/>
      <x:c r="BN128" s="14"/>
      <x:c r="BO128" s="13"/>
      <x:c r="BP128" s="14"/>
      <x:c r="BQ128" s="13"/>
      <x:c r="BR128" s="13"/>
      <x:c r="BS128" s="13"/>
      <x:c r="BT128" s="13"/>
      <x:c r="BU128" s="55"/>
      <x:c r="BV128" s="13"/>
      <x:c r="BW128" s="13"/>
      <x:c r="BX128" s="13"/>
      <x:c r="BY128" s="14"/>
      <x:c r="BZ128" s="13"/>
      <x:c r="CA128" s="14"/>
      <x:c r="CB128" s="13"/>
      <x:c r="CC128" s="14"/>
      <x:c r="CD128" s="13"/>
      <x:c r="CE128" s="13"/>
      <x:c r="CF128" s="14"/>
      <x:c r="CG128" s="13"/>
      <x:c r="CH128" s="13"/>
      <x:c r="CI128" s="13"/>
      <x:c r="CJ128" s="13"/>
      <x:c r="CK128" s="13"/>
      <x:c r="CL128" s="13"/>
      <x:c r="CM128" s="13"/>
      <x:c r="CN128" s="13"/>
      <x:c r="CO128" s="13"/>
      <x:c r="CP128" s="14"/>
      <x:c r="CQ128" s="13"/>
      <x:c r="CR128" s="14"/>
      <x:c r="CS128" s="13"/>
      <x:c r="CT128" s="13"/>
      <x:c r="CU128" s="13"/>
      <x:c r="CV128" s="13"/>
      <x:c r="CW128" s="13"/>
      <x:c r="CY128" s="13"/>
    </x:row>
    <x:row r="129" spans="1:103" ht="18" customHeight="1">
      <x:c r="A129" s="15"/>
      <x:c r="B129" s="13"/>
      <x:c r="C129" s="14"/>
      <x:c r="D129" s="13"/>
      <x:c r="E129" s="14"/>
      <x:c r="F129" s="13"/>
      <x:c r="G129" s="14"/>
      <x:c r="H129" s="13"/>
      <x:c r="I129" s="14"/>
      <x:c r="J129" s="13"/>
      <x:c r="K129" s="13"/>
      <x:c r="L129" s="14"/>
      <x:c r="M129" s="13"/>
      <x:c r="N129" s="13"/>
      <x:c r="O129" s="13"/>
      <x:c r="P129" s="13"/>
      <x:c r="Q129" s="13"/>
      <x:c r="R129" s="14"/>
      <x:c r="S129" s="13"/>
      <x:c r="T129" s="14"/>
      <x:c r="U129" s="13"/>
      <x:c r="V129" s="14"/>
      <x:c r="W129" s="13"/>
      <x:c r="X129" s="13"/>
      <x:c r="Y129" s="13"/>
      <x:c r="Z129" s="13"/>
      <x:c r="AA129" s="13"/>
      <x:c r="AB129" s="13"/>
      <x:c r="AC129" s="13"/>
      <x:c r="AD129" s="13"/>
      <x:c r="AE129" s="13"/>
      <x:c r="AF129" s="13"/>
      <x:c r="AG129" s="13"/>
      <x:c r="AH129" s="13"/>
      <x:c r="AI129" s="13"/>
      <x:c r="AJ129" s="13"/>
      <x:c r="AK129" s="55"/>
      <x:c r="AL129" s="13"/>
      <x:c r="AM129" s="13"/>
      <x:c r="AN129" s="14"/>
      <x:c r="AO129" s="13"/>
      <x:c r="AP129" s="13"/>
      <x:c r="AQ129" s="13"/>
      <x:c r="AR129" s="13"/>
      <x:c r="AS129" s="13"/>
      <x:c r="AT129" s="14"/>
      <x:c r="AU129" s="13"/>
      <x:c r="AV129" s="13"/>
      <x:c r="AW129" s="13"/>
      <x:c r="AX129" s="13"/>
      <x:c r="AY129" s="13"/>
      <x:c r="AZ129" s="13"/>
      <x:c r="BA129" s="14"/>
      <x:c r="BB129" s="13"/>
      <x:c r="BC129" s="13"/>
      <x:c r="BD129" s="13"/>
      <x:c r="BE129" s="13"/>
      <x:c r="BF129" s="13"/>
      <x:c r="BG129" s="13"/>
      <x:c r="BH129" s="13"/>
      <x:c r="BI129" s="13"/>
      <x:c r="BJ129" s="14"/>
      <x:c r="BK129" s="13"/>
      <x:c r="BL129" s="14"/>
      <x:c r="BM129" s="13"/>
      <x:c r="BN129" s="14"/>
      <x:c r="BO129" s="13"/>
      <x:c r="BP129" s="14"/>
      <x:c r="BQ129" s="13"/>
      <x:c r="BR129" s="13"/>
      <x:c r="BS129" s="13"/>
      <x:c r="BT129" s="13"/>
      <x:c r="BU129" s="55"/>
      <x:c r="BV129" s="13"/>
      <x:c r="BW129" s="13"/>
      <x:c r="BX129" s="13"/>
      <x:c r="BY129" s="14"/>
      <x:c r="BZ129" s="13"/>
      <x:c r="CA129" s="14"/>
      <x:c r="CB129" s="13"/>
      <x:c r="CC129" s="14"/>
      <x:c r="CD129" s="13"/>
      <x:c r="CE129" s="13"/>
      <x:c r="CF129" s="14"/>
      <x:c r="CG129" s="13"/>
      <x:c r="CH129" s="13"/>
      <x:c r="CI129" s="13"/>
      <x:c r="CJ129" s="13"/>
      <x:c r="CK129" s="13"/>
      <x:c r="CL129" s="13"/>
      <x:c r="CM129" s="13"/>
      <x:c r="CN129" s="13"/>
      <x:c r="CO129" s="13"/>
      <x:c r="CP129" s="14"/>
      <x:c r="CQ129" s="13"/>
      <x:c r="CR129" s="14"/>
      <x:c r="CS129" s="13"/>
      <x:c r="CT129" s="13"/>
      <x:c r="CU129" s="13"/>
      <x:c r="CV129" s="13"/>
      <x:c r="CW129" s="13"/>
      <x:c r="CY129" s="13"/>
    </x:row>
    <x:row r="130" spans="1:103" ht="18" customHeight="1">
      <x:c r="A130" s="15"/>
      <x:c r="B130" s="13"/>
      <x:c r="C130" s="14"/>
      <x:c r="D130" s="13"/>
      <x:c r="E130" s="14"/>
      <x:c r="F130" s="13"/>
      <x:c r="G130" s="14"/>
      <x:c r="H130" s="13"/>
      <x:c r="I130" s="14"/>
      <x:c r="J130" s="13"/>
      <x:c r="K130" s="13"/>
      <x:c r="L130" s="14"/>
      <x:c r="M130" s="13"/>
      <x:c r="N130" s="13"/>
      <x:c r="O130" s="13"/>
      <x:c r="P130" s="13"/>
      <x:c r="Q130" s="13"/>
      <x:c r="R130" s="14"/>
      <x:c r="S130" s="13"/>
      <x:c r="T130" s="14"/>
      <x:c r="U130" s="13"/>
      <x:c r="V130" s="14"/>
      <x:c r="W130" s="13"/>
      <x:c r="X130" s="13"/>
      <x:c r="Y130" s="13"/>
      <x:c r="Z130" s="13"/>
      <x:c r="AA130" s="13"/>
      <x:c r="AB130" s="13"/>
      <x:c r="AC130" s="13"/>
      <x:c r="AD130" s="13"/>
      <x:c r="AE130" s="13"/>
      <x:c r="AF130" s="13"/>
      <x:c r="AG130" s="13"/>
      <x:c r="AH130" s="13"/>
      <x:c r="AI130" s="13"/>
      <x:c r="AJ130" s="13"/>
      <x:c r="AK130" s="55"/>
      <x:c r="AL130" s="13"/>
      <x:c r="AM130" s="13"/>
      <x:c r="AN130" s="14"/>
      <x:c r="AO130" s="13"/>
      <x:c r="AP130" s="13"/>
      <x:c r="AQ130" s="13"/>
      <x:c r="AR130" s="13"/>
      <x:c r="AS130" s="13"/>
      <x:c r="AT130" s="14"/>
      <x:c r="AU130" s="13"/>
      <x:c r="AV130" s="13"/>
      <x:c r="AW130" s="13"/>
      <x:c r="AX130" s="13"/>
      <x:c r="AY130" s="13"/>
      <x:c r="AZ130" s="13"/>
      <x:c r="BA130" s="14"/>
      <x:c r="BB130" s="13"/>
      <x:c r="BC130" s="13"/>
      <x:c r="BD130" s="13"/>
      <x:c r="BE130" s="13"/>
      <x:c r="BF130" s="13"/>
      <x:c r="BG130" s="13"/>
      <x:c r="BH130" s="13"/>
      <x:c r="BI130" s="13"/>
      <x:c r="BJ130" s="14"/>
      <x:c r="BK130" s="13"/>
      <x:c r="BL130" s="14"/>
      <x:c r="BM130" s="13"/>
      <x:c r="BN130" s="14"/>
      <x:c r="BO130" s="13"/>
      <x:c r="BP130" s="14"/>
      <x:c r="BQ130" s="13"/>
      <x:c r="BR130" s="13"/>
      <x:c r="BS130" s="13"/>
      <x:c r="BT130" s="13"/>
      <x:c r="BU130" s="55"/>
      <x:c r="BV130" s="13"/>
      <x:c r="BW130" s="13"/>
      <x:c r="BX130" s="13"/>
      <x:c r="BY130" s="14"/>
      <x:c r="BZ130" s="13"/>
      <x:c r="CA130" s="14"/>
      <x:c r="CB130" s="13"/>
      <x:c r="CC130" s="14"/>
      <x:c r="CD130" s="13"/>
      <x:c r="CE130" s="13"/>
      <x:c r="CF130" s="14"/>
      <x:c r="CG130" s="13"/>
      <x:c r="CH130" s="13"/>
      <x:c r="CI130" s="13"/>
      <x:c r="CJ130" s="13"/>
      <x:c r="CK130" s="13"/>
      <x:c r="CL130" s="13"/>
      <x:c r="CM130" s="13"/>
      <x:c r="CN130" s="13"/>
      <x:c r="CO130" s="13"/>
      <x:c r="CP130" s="14"/>
      <x:c r="CQ130" s="13"/>
      <x:c r="CR130" s="14"/>
      <x:c r="CS130" s="13"/>
      <x:c r="CT130" s="13"/>
      <x:c r="CU130" s="13"/>
      <x:c r="CV130" s="13"/>
      <x:c r="CW130" s="13"/>
      <x:c r="CY130" s="13"/>
    </x:row>
    <x:row r="131" spans="1:103" ht="18" customHeight="1">
      <x:c r="A131" s="15"/>
      <x:c r="B131" s="13"/>
      <x:c r="C131" s="14"/>
      <x:c r="D131" s="13"/>
      <x:c r="E131" s="14"/>
      <x:c r="F131" s="13"/>
      <x:c r="G131" s="14"/>
      <x:c r="H131" s="13"/>
      <x:c r="I131" s="14"/>
      <x:c r="J131" s="13"/>
      <x:c r="K131" s="13"/>
      <x:c r="L131" s="14"/>
      <x:c r="M131" s="13"/>
      <x:c r="N131" s="13"/>
      <x:c r="O131" s="13"/>
      <x:c r="P131" s="13"/>
      <x:c r="Q131" s="13"/>
      <x:c r="R131" s="14"/>
      <x:c r="S131" s="13"/>
      <x:c r="T131" s="14"/>
      <x:c r="U131" s="13"/>
      <x:c r="V131" s="14"/>
      <x:c r="W131" s="13"/>
      <x:c r="X131" s="13"/>
      <x:c r="Y131" s="13"/>
      <x:c r="Z131" s="13"/>
      <x:c r="AA131" s="13"/>
      <x:c r="AB131" s="13"/>
      <x:c r="AC131" s="13"/>
      <x:c r="AD131" s="13"/>
      <x:c r="AE131" s="13"/>
      <x:c r="AF131" s="13"/>
      <x:c r="AG131" s="13"/>
      <x:c r="AH131" s="13"/>
      <x:c r="AI131" s="13"/>
      <x:c r="AJ131" s="13"/>
      <x:c r="AK131" s="55"/>
      <x:c r="AL131" s="13"/>
      <x:c r="AM131" s="13"/>
      <x:c r="AN131" s="14"/>
      <x:c r="AO131" s="13"/>
      <x:c r="AP131" s="13"/>
      <x:c r="AQ131" s="13"/>
      <x:c r="AR131" s="13"/>
      <x:c r="AS131" s="13"/>
      <x:c r="AT131" s="14"/>
      <x:c r="AU131" s="13"/>
      <x:c r="AV131" s="13"/>
      <x:c r="AW131" s="13"/>
      <x:c r="AX131" s="13"/>
      <x:c r="AY131" s="13"/>
      <x:c r="AZ131" s="13"/>
      <x:c r="BA131" s="14"/>
      <x:c r="BB131" s="13"/>
      <x:c r="BC131" s="13"/>
      <x:c r="BD131" s="13"/>
      <x:c r="BE131" s="13"/>
      <x:c r="BF131" s="13"/>
      <x:c r="BG131" s="13"/>
      <x:c r="BH131" s="13"/>
      <x:c r="BI131" s="13"/>
      <x:c r="BJ131" s="14"/>
      <x:c r="BK131" s="13"/>
      <x:c r="BL131" s="14"/>
      <x:c r="BM131" s="13"/>
      <x:c r="BN131" s="14"/>
      <x:c r="BO131" s="13"/>
      <x:c r="BP131" s="14"/>
      <x:c r="BQ131" s="13"/>
      <x:c r="BR131" s="13"/>
      <x:c r="BS131" s="13"/>
      <x:c r="BT131" s="13"/>
      <x:c r="BU131" s="55"/>
      <x:c r="BV131" s="13"/>
      <x:c r="BW131" s="13"/>
      <x:c r="BX131" s="13"/>
      <x:c r="BY131" s="14"/>
      <x:c r="BZ131" s="13"/>
      <x:c r="CA131" s="14"/>
      <x:c r="CB131" s="13"/>
      <x:c r="CC131" s="14"/>
      <x:c r="CD131" s="13"/>
      <x:c r="CE131" s="13"/>
      <x:c r="CF131" s="14"/>
      <x:c r="CG131" s="13"/>
      <x:c r="CH131" s="13"/>
      <x:c r="CI131" s="13"/>
      <x:c r="CJ131" s="13"/>
      <x:c r="CK131" s="13"/>
      <x:c r="CL131" s="13"/>
      <x:c r="CM131" s="13"/>
      <x:c r="CN131" s="13"/>
      <x:c r="CO131" s="13"/>
      <x:c r="CP131" s="14"/>
      <x:c r="CQ131" s="13"/>
      <x:c r="CR131" s="14"/>
      <x:c r="CS131" s="13"/>
      <x:c r="CT131" s="13"/>
      <x:c r="CU131" s="13"/>
      <x:c r="CV131" s="13"/>
      <x:c r="CW131" s="13"/>
      <x:c r="CY131" s="13"/>
    </x:row>
    <x:row r="132" spans="1:103" ht="18" customHeight="1">
      <x:c r="A132" s="15"/>
      <x:c r="B132" s="13"/>
      <x:c r="C132" s="14"/>
      <x:c r="D132" s="13"/>
      <x:c r="E132" s="14"/>
      <x:c r="F132" s="13"/>
      <x:c r="G132" s="14"/>
      <x:c r="H132" s="13"/>
      <x:c r="I132" s="14"/>
      <x:c r="J132" s="13"/>
      <x:c r="K132" s="13"/>
      <x:c r="L132" s="14"/>
      <x:c r="M132" s="13"/>
      <x:c r="N132" s="13"/>
      <x:c r="O132" s="13"/>
      <x:c r="P132" s="13"/>
      <x:c r="Q132" s="13"/>
      <x:c r="R132" s="14"/>
      <x:c r="S132" s="13"/>
      <x:c r="T132" s="14"/>
      <x:c r="U132" s="13"/>
      <x:c r="V132" s="14"/>
      <x:c r="W132" s="13"/>
      <x:c r="X132" s="13"/>
      <x:c r="Y132" s="13"/>
      <x:c r="Z132" s="13"/>
      <x:c r="AA132" s="13"/>
      <x:c r="AB132" s="13"/>
      <x:c r="AC132" s="13"/>
      <x:c r="AD132" s="13"/>
      <x:c r="AE132" s="13"/>
      <x:c r="AF132" s="13"/>
      <x:c r="AG132" s="13"/>
      <x:c r="AH132" s="13"/>
      <x:c r="AI132" s="13"/>
      <x:c r="AJ132" s="13"/>
      <x:c r="AK132" s="55"/>
      <x:c r="AL132" s="13"/>
      <x:c r="AM132" s="13"/>
      <x:c r="AN132" s="14"/>
      <x:c r="AO132" s="13"/>
      <x:c r="AP132" s="13"/>
      <x:c r="AQ132" s="13"/>
      <x:c r="AR132" s="13"/>
      <x:c r="AS132" s="13"/>
      <x:c r="AT132" s="14"/>
      <x:c r="AU132" s="13"/>
      <x:c r="AV132" s="13"/>
      <x:c r="AW132" s="13"/>
      <x:c r="AX132" s="13"/>
      <x:c r="AY132" s="13"/>
      <x:c r="AZ132" s="13"/>
      <x:c r="BA132" s="14"/>
      <x:c r="BB132" s="13"/>
      <x:c r="BC132" s="13"/>
      <x:c r="BD132" s="13"/>
      <x:c r="BE132" s="13"/>
      <x:c r="BF132" s="13"/>
      <x:c r="BG132" s="13"/>
      <x:c r="BH132" s="13"/>
      <x:c r="BI132" s="13"/>
      <x:c r="BJ132" s="14"/>
      <x:c r="BK132" s="13"/>
      <x:c r="BL132" s="14"/>
      <x:c r="BM132" s="13"/>
      <x:c r="BN132" s="14"/>
      <x:c r="BO132" s="13"/>
      <x:c r="BP132" s="14"/>
      <x:c r="BQ132" s="13"/>
      <x:c r="BR132" s="13"/>
      <x:c r="BS132" s="13"/>
      <x:c r="BT132" s="13"/>
      <x:c r="BU132" s="55"/>
      <x:c r="BV132" s="13"/>
      <x:c r="BW132" s="13"/>
      <x:c r="BX132" s="13"/>
      <x:c r="BY132" s="14"/>
      <x:c r="BZ132" s="13"/>
      <x:c r="CA132" s="14"/>
      <x:c r="CB132" s="13"/>
      <x:c r="CC132" s="14"/>
      <x:c r="CD132" s="13"/>
      <x:c r="CE132" s="13"/>
      <x:c r="CF132" s="14"/>
      <x:c r="CG132" s="13"/>
      <x:c r="CH132" s="13"/>
      <x:c r="CI132" s="13"/>
      <x:c r="CJ132" s="13"/>
      <x:c r="CK132" s="13"/>
      <x:c r="CL132" s="13"/>
      <x:c r="CM132" s="13"/>
      <x:c r="CN132" s="13"/>
      <x:c r="CO132" s="13"/>
      <x:c r="CP132" s="14"/>
      <x:c r="CQ132" s="13"/>
      <x:c r="CR132" s="14"/>
      <x:c r="CS132" s="13"/>
      <x:c r="CT132" s="13"/>
      <x:c r="CU132" s="13"/>
      <x:c r="CV132" s="13"/>
      <x:c r="CW132" s="13"/>
      <x:c r="CY132" s="13"/>
    </x:row>
    <x:row r="133" spans="1:103" ht="18" customHeight="1">
      <x:c r="A133" s="15"/>
      <x:c r="B133" s="13"/>
      <x:c r="C133" s="14"/>
      <x:c r="D133" s="13"/>
      <x:c r="E133" s="14"/>
      <x:c r="F133" s="13"/>
      <x:c r="G133" s="14"/>
      <x:c r="H133" s="13"/>
      <x:c r="I133" s="14"/>
      <x:c r="J133" s="13"/>
      <x:c r="K133" s="13"/>
      <x:c r="L133" s="14"/>
      <x:c r="M133" s="13"/>
      <x:c r="N133" s="13"/>
      <x:c r="O133" s="13"/>
      <x:c r="P133" s="13"/>
      <x:c r="Q133" s="13"/>
      <x:c r="R133" s="14"/>
      <x:c r="S133" s="13"/>
      <x:c r="T133" s="14"/>
      <x:c r="U133" s="13"/>
      <x:c r="V133" s="14"/>
      <x:c r="W133" s="13"/>
      <x:c r="X133" s="13"/>
      <x:c r="Y133" s="13"/>
      <x:c r="Z133" s="13"/>
      <x:c r="AA133" s="13"/>
      <x:c r="AB133" s="13"/>
      <x:c r="AC133" s="13"/>
      <x:c r="AD133" s="13"/>
      <x:c r="AE133" s="13"/>
      <x:c r="AF133" s="13"/>
      <x:c r="AG133" s="13"/>
      <x:c r="AH133" s="13"/>
      <x:c r="AI133" s="13"/>
      <x:c r="AJ133" s="13"/>
      <x:c r="AK133" s="55"/>
      <x:c r="AL133" s="13"/>
      <x:c r="AM133" s="13"/>
      <x:c r="AN133" s="14"/>
      <x:c r="AO133" s="13"/>
      <x:c r="AP133" s="13"/>
      <x:c r="AQ133" s="13"/>
      <x:c r="AR133" s="13"/>
      <x:c r="AS133" s="13"/>
      <x:c r="AT133" s="14"/>
      <x:c r="AU133" s="13"/>
      <x:c r="AV133" s="13"/>
      <x:c r="AW133" s="13"/>
      <x:c r="AX133" s="13"/>
      <x:c r="AY133" s="13"/>
      <x:c r="AZ133" s="13"/>
      <x:c r="BA133" s="14"/>
      <x:c r="BB133" s="13"/>
      <x:c r="BC133" s="13"/>
      <x:c r="BD133" s="13"/>
      <x:c r="BE133" s="13"/>
      <x:c r="BF133" s="13"/>
      <x:c r="BG133" s="13"/>
      <x:c r="BH133" s="13"/>
      <x:c r="BI133" s="13"/>
      <x:c r="BJ133" s="14"/>
      <x:c r="BK133" s="13"/>
      <x:c r="BL133" s="14"/>
      <x:c r="BM133" s="13"/>
      <x:c r="BN133" s="14"/>
      <x:c r="BO133" s="13"/>
      <x:c r="BP133" s="14"/>
      <x:c r="BQ133" s="13"/>
      <x:c r="BR133" s="13"/>
      <x:c r="BS133" s="13"/>
      <x:c r="BT133" s="13"/>
      <x:c r="BU133" s="55"/>
      <x:c r="BV133" s="13"/>
      <x:c r="BW133" s="13"/>
      <x:c r="BX133" s="13"/>
      <x:c r="BY133" s="14"/>
      <x:c r="BZ133" s="13"/>
      <x:c r="CA133" s="14"/>
      <x:c r="CB133" s="13"/>
      <x:c r="CC133" s="14"/>
      <x:c r="CD133" s="13"/>
      <x:c r="CE133" s="13"/>
      <x:c r="CF133" s="14"/>
      <x:c r="CG133" s="13"/>
      <x:c r="CH133" s="13"/>
      <x:c r="CI133" s="13"/>
      <x:c r="CJ133" s="13"/>
      <x:c r="CK133" s="13"/>
      <x:c r="CL133" s="13"/>
      <x:c r="CM133" s="13"/>
      <x:c r="CN133" s="13"/>
      <x:c r="CO133" s="13"/>
      <x:c r="CP133" s="14"/>
      <x:c r="CQ133" s="13"/>
      <x:c r="CR133" s="14"/>
      <x:c r="CS133" s="13"/>
      <x:c r="CT133" s="13"/>
      <x:c r="CU133" s="13"/>
      <x:c r="CV133" s="13"/>
      <x:c r="CW133" s="13"/>
      <x:c r="CY133" s="13"/>
    </x:row>
    <x:row r="134" spans="1:103" ht="18" customHeight="1">
      <x:c r="A134" s="15"/>
      <x:c r="B134" s="13"/>
      <x:c r="C134" s="14"/>
      <x:c r="D134" s="13"/>
      <x:c r="E134" s="14"/>
      <x:c r="F134" s="13"/>
      <x:c r="G134" s="14"/>
      <x:c r="H134" s="13"/>
      <x:c r="I134" s="14"/>
      <x:c r="J134" s="13"/>
      <x:c r="K134" s="13"/>
      <x:c r="L134" s="14"/>
      <x:c r="M134" s="13"/>
      <x:c r="N134" s="13"/>
      <x:c r="O134" s="13"/>
      <x:c r="P134" s="13"/>
      <x:c r="Q134" s="13"/>
      <x:c r="R134" s="14"/>
      <x:c r="S134" s="13"/>
      <x:c r="T134" s="14"/>
      <x:c r="U134" s="13"/>
      <x:c r="V134" s="14"/>
      <x:c r="W134" s="13"/>
      <x:c r="X134" s="13"/>
      <x:c r="Y134" s="13"/>
      <x:c r="Z134" s="13"/>
      <x:c r="AA134" s="13"/>
      <x:c r="AB134" s="13"/>
      <x:c r="AC134" s="13"/>
      <x:c r="AD134" s="13"/>
      <x:c r="AE134" s="13"/>
      <x:c r="AF134" s="13"/>
      <x:c r="AG134" s="13"/>
      <x:c r="AH134" s="13"/>
      <x:c r="AI134" s="13"/>
      <x:c r="AJ134" s="13"/>
      <x:c r="AK134" s="55"/>
      <x:c r="AL134" s="13"/>
      <x:c r="AM134" s="13"/>
      <x:c r="AN134" s="14"/>
      <x:c r="AO134" s="13"/>
      <x:c r="AP134" s="13"/>
      <x:c r="AQ134" s="13"/>
      <x:c r="AR134" s="13"/>
      <x:c r="AS134" s="13"/>
      <x:c r="AT134" s="14"/>
      <x:c r="AU134" s="13"/>
      <x:c r="AV134" s="13"/>
      <x:c r="AW134" s="13"/>
      <x:c r="AX134" s="13"/>
      <x:c r="AY134" s="13"/>
      <x:c r="AZ134" s="13"/>
      <x:c r="BA134" s="14"/>
      <x:c r="BB134" s="13"/>
      <x:c r="BC134" s="13"/>
      <x:c r="BD134" s="13"/>
      <x:c r="BE134" s="13"/>
      <x:c r="BF134" s="13"/>
      <x:c r="BG134" s="13"/>
      <x:c r="BH134" s="13"/>
      <x:c r="BI134" s="13"/>
      <x:c r="BJ134" s="14"/>
      <x:c r="BK134" s="13"/>
      <x:c r="BL134" s="14"/>
      <x:c r="BM134" s="13"/>
      <x:c r="BN134" s="14"/>
      <x:c r="BO134" s="13"/>
      <x:c r="BP134" s="14"/>
      <x:c r="BQ134" s="13"/>
      <x:c r="BR134" s="13"/>
      <x:c r="BS134" s="13"/>
      <x:c r="BT134" s="13"/>
      <x:c r="BU134" s="55"/>
      <x:c r="BV134" s="13"/>
      <x:c r="BW134" s="13"/>
      <x:c r="BX134" s="13"/>
      <x:c r="BY134" s="14"/>
      <x:c r="BZ134" s="13"/>
      <x:c r="CA134" s="14"/>
      <x:c r="CB134" s="13"/>
      <x:c r="CC134" s="14"/>
      <x:c r="CD134" s="13"/>
      <x:c r="CE134" s="13"/>
      <x:c r="CF134" s="14"/>
      <x:c r="CG134" s="13"/>
      <x:c r="CH134" s="13"/>
      <x:c r="CI134" s="13"/>
      <x:c r="CJ134" s="13"/>
      <x:c r="CK134" s="13"/>
      <x:c r="CL134" s="13"/>
      <x:c r="CM134" s="13"/>
      <x:c r="CN134" s="13"/>
      <x:c r="CO134" s="13"/>
      <x:c r="CP134" s="14"/>
      <x:c r="CQ134" s="13"/>
      <x:c r="CR134" s="14"/>
      <x:c r="CS134" s="13"/>
      <x:c r="CT134" s="13"/>
      <x:c r="CU134" s="13"/>
      <x:c r="CV134" s="13"/>
      <x:c r="CW134" s="13"/>
      <x:c r="CY134" s="13"/>
    </x:row>
    <x:row r="135" spans="1:103" ht="18" customHeight="1">
      <x:c r="A135" s="15"/>
      <x:c r="B135" s="13"/>
      <x:c r="C135" s="14"/>
      <x:c r="D135" s="13"/>
      <x:c r="E135" s="14"/>
      <x:c r="F135" s="13"/>
      <x:c r="G135" s="14"/>
      <x:c r="H135" s="13"/>
      <x:c r="I135" s="14"/>
      <x:c r="J135" s="13"/>
      <x:c r="K135" s="13"/>
      <x:c r="L135" s="14"/>
      <x:c r="M135" s="13"/>
      <x:c r="N135" s="13"/>
      <x:c r="O135" s="13"/>
      <x:c r="P135" s="13"/>
      <x:c r="Q135" s="13"/>
      <x:c r="R135" s="14"/>
      <x:c r="S135" s="13"/>
      <x:c r="T135" s="14"/>
      <x:c r="U135" s="13"/>
      <x:c r="V135" s="14"/>
      <x:c r="W135" s="13"/>
      <x:c r="X135" s="13"/>
      <x:c r="Y135" s="13"/>
      <x:c r="Z135" s="13"/>
      <x:c r="AA135" s="13"/>
      <x:c r="AB135" s="13"/>
      <x:c r="AC135" s="13"/>
      <x:c r="AD135" s="13"/>
      <x:c r="AE135" s="13"/>
      <x:c r="AF135" s="13"/>
      <x:c r="AG135" s="13"/>
      <x:c r="AH135" s="13"/>
      <x:c r="AI135" s="13"/>
      <x:c r="AJ135" s="13"/>
      <x:c r="AK135" s="55"/>
      <x:c r="AL135" s="13"/>
      <x:c r="AM135" s="13"/>
      <x:c r="AN135" s="14"/>
      <x:c r="AO135" s="13"/>
      <x:c r="AP135" s="13"/>
      <x:c r="AQ135" s="13"/>
      <x:c r="AR135" s="13"/>
      <x:c r="AS135" s="13"/>
      <x:c r="AT135" s="14"/>
      <x:c r="AU135" s="13"/>
      <x:c r="AV135" s="13"/>
      <x:c r="AW135" s="13"/>
      <x:c r="AX135" s="13"/>
      <x:c r="AY135" s="13"/>
      <x:c r="AZ135" s="13"/>
      <x:c r="BA135" s="14"/>
      <x:c r="BB135" s="13"/>
      <x:c r="BC135" s="13"/>
      <x:c r="BD135" s="13"/>
      <x:c r="BE135" s="13"/>
      <x:c r="BF135" s="13"/>
      <x:c r="BG135" s="13"/>
      <x:c r="BH135" s="13"/>
      <x:c r="BI135" s="13"/>
      <x:c r="BJ135" s="14"/>
      <x:c r="BK135" s="13"/>
      <x:c r="BL135" s="14"/>
      <x:c r="BM135" s="13"/>
      <x:c r="BN135" s="14"/>
      <x:c r="BO135" s="13"/>
      <x:c r="BP135" s="14"/>
      <x:c r="BQ135" s="13"/>
      <x:c r="BR135" s="13"/>
      <x:c r="BS135" s="13"/>
      <x:c r="BT135" s="13"/>
      <x:c r="BU135" s="55"/>
      <x:c r="BV135" s="13"/>
      <x:c r="BW135" s="13"/>
      <x:c r="BX135" s="13"/>
      <x:c r="BY135" s="14"/>
      <x:c r="BZ135" s="13"/>
      <x:c r="CA135" s="14"/>
      <x:c r="CB135" s="13"/>
      <x:c r="CC135" s="14"/>
      <x:c r="CD135" s="13"/>
      <x:c r="CE135" s="13"/>
      <x:c r="CF135" s="14"/>
      <x:c r="CG135" s="13"/>
      <x:c r="CH135" s="13"/>
      <x:c r="CI135" s="13"/>
      <x:c r="CJ135" s="13"/>
      <x:c r="CK135" s="13"/>
      <x:c r="CL135" s="13"/>
      <x:c r="CM135" s="13"/>
      <x:c r="CN135" s="13"/>
      <x:c r="CO135" s="13"/>
      <x:c r="CP135" s="14"/>
      <x:c r="CQ135" s="13"/>
      <x:c r="CR135" s="14"/>
      <x:c r="CS135" s="13"/>
      <x:c r="CT135" s="13"/>
      <x:c r="CU135" s="13"/>
      <x:c r="CV135" s="13"/>
      <x:c r="CW135" s="13"/>
      <x:c r="CY135" s="13"/>
    </x:row>
    <x:row r="136" spans="1:103" ht="18" customHeight="1">
      <x:c r="A136" s="15"/>
      <x:c r="B136" s="13"/>
      <x:c r="C136" s="14"/>
      <x:c r="D136" s="13"/>
      <x:c r="E136" s="14"/>
      <x:c r="F136" s="13"/>
      <x:c r="G136" s="14"/>
      <x:c r="H136" s="13"/>
      <x:c r="I136" s="14"/>
      <x:c r="J136" s="13"/>
      <x:c r="K136" s="13"/>
      <x:c r="L136" s="14"/>
      <x:c r="M136" s="13"/>
      <x:c r="N136" s="13"/>
      <x:c r="O136" s="13"/>
      <x:c r="P136" s="13"/>
      <x:c r="Q136" s="13"/>
      <x:c r="R136" s="14"/>
      <x:c r="S136" s="13"/>
      <x:c r="T136" s="14"/>
      <x:c r="U136" s="13"/>
      <x:c r="V136" s="14"/>
      <x:c r="W136" s="13"/>
      <x:c r="X136" s="13"/>
      <x:c r="Y136" s="13"/>
      <x:c r="Z136" s="13"/>
      <x:c r="AA136" s="13"/>
      <x:c r="AB136" s="13"/>
      <x:c r="AC136" s="13"/>
      <x:c r="AD136" s="13"/>
      <x:c r="AE136" s="13"/>
      <x:c r="AF136" s="13"/>
      <x:c r="AG136" s="13"/>
      <x:c r="AH136" s="13"/>
      <x:c r="AI136" s="13"/>
      <x:c r="AJ136" s="13"/>
      <x:c r="AK136" s="55"/>
      <x:c r="AL136" s="13"/>
      <x:c r="AM136" s="13"/>
      <x:c r="AN136" s="14"/>
      <x:c r="AO136" s="13"/>
      <x:c r="AP136" s="13"/>
      <x:c r="AQ136" s="13"/>
      <x:c r="AR136" s="13"/>
      <x:c r="AS136" s="13"/>
      <x:c r="AT136" s="14"/>
      <x:c r="AU136" s="13"/>
      <x:c r="AV136" s="13"/>
      <x:c r="AW136" s="13"/>
      <x:c r="AX136" s="13"/>
      <x:c r="AY136" s="13"/>
      <x:c r="AZ136" s="13"/>
      <x:c r="BA136" s="14"/>
      <x:c r="BB136" s="13"/>
      <x:c r="BC136" s="13"/>
      <x:c r="BD136" s="13"/>
      <x:c r="BE136" s="13"/>
      <x:c r="BF136" s="13"/>
      <x:c r="BG136" s="13"/>
      <x:c r="BH136" s="13"/>
      <x:c r="BI136" s="13"/>
      <x:c r="BJ136" s="14"/>
      <x:c r="BK136" s="13"/>
      <x:c r="BL136" s="14"/>
      <x:c r="BM136" s="13"/>
      <x:c r="BN136" s="14"/>
      <x:c r="BO136" s="13"/>
      <x:c r="BP136" s="14"/>
      <x:c r="BQ136" s="13"/>
      <x:c r="BR136" s="13"/>
      <x:c r="BS136" s="13"/>
      <x:c r="BT136" s="13"/>
      <x:c r="BU136" s="55"/>
      <x:c r="BV136" s="13"/>
      <x:c r="BW136" s="13"/>
      <x:c r="BX136" s="13"/>
      <x:c r="BY136" s="14"/>
      <x:c r="BZ136" s="13"/>
      <x:c r="CA136" s="14"/>
      <x:c r="CB136" s="13"/>
      <x:c r="CC136" s="14"/>
      <x:c r="CD136" s="13"/>
      <x:c r="CE136" s="13"/>
      <x:c r="CF136" s="14"/>
      <x:c r="CG136" s="13"/>
      <x:c r="CH136" s="13"/>
      <x:c r="CI136" s="13"/>
      <x:c r="CJ136" s="13"/>
      <x:c r="CK136" s="13"/>
      <x:c r="CL136" s="13"/>
      <x:c r="CM136" s="13"/>
      <x:c r="CN136" s="13"/>
      <x:c r="CO136" s="13"/>
      <x:c r="CP136" s="14"/>
      <x:c r="CQ136" s="13"/>
      <x:c r="CR136" s="14"/>
      <x:c r="CS136" s="13"/>
      <x:c r="CT136" s="13"/>
      <x:c r="CU136" s="13"/>
      <x:c r="CV136" s="13"/>
      <x:c r="CW136" s="13"/>
      <x:c r="CY136" s="13"/>
    </x:row>
    <x:row r="137" spans="1:103" ht="18" customHeight="1">
      <x:c r="A137" s="15"/>
      <x:c r="B137" s="13"/>
      <x:c r="C137" s="14"/>
      <x:c r="D137" s="13"/>
      <x:c r="E137" s="14"/>
      <x:c r="F137" s="13"/>
      <x:c r="G137" s="14"/>
      <x:c r="H137" s="13"/>
      <x:c r="I137" s="14"/>
      <x:c r="J137" s="13"/>
      <x:c r="K137" s="13"/>
      <x:c r="L137" s="14"/>
      <x:c r="M137" s="13"/>
      <x:c r="N137" s="13"/>
      <x:c r="O137" s="13"/>
      <x:c r="P137" s="13"/>
      <x:c r="Q137" s="13"/>
      <x:c r="R137" s="14"/>
      <x:c r="S137" s="13"/>
      <x:c r="T137" s="14"/>
      <x:c r="U137" s="13"/>
      <x:c r="V137" s="14"/>
      <x:c r="W137" s="13"/>
      <x:c r="X137" s="13"/>
      <x:c r="Y137" s="13"/>
      <x:c r="Z137" s="13"/>
      <x:c r="AA137" s="13"/>
      <x:c r="AB137" s="13"/>
      <x:c r="AC137" s="13"/>
      <x:c r="AD137" s="13"/>
      <x:c r="AE137" s="13"/>
      <x:c r="AF137" s="13"/>
      <x:c r="AG137" s="13"/>
      <x:c r="AH137" s="13"/>
      <x:c r="AI137" s="13"/>
      <x:c r="AJ137" s="13"/>
      <x:c r="AK137" s="55"/>
      <x:c r="AL137" s="13"/>
      <x:c r="AM137" s="13"/>
      <x:c r="AN137" s="14"/>
      <x:c r="AO137" s="13"/>
      <x:c r="AP137" s="13"/>
      <x:c r="AQ137" s="13"/>
      <x:c r="AR137" s="13"/>
      <x:c r="AS137" s="13"/>
      <x:c r="AT137" s="14"/>
      <x:c r="AU137" s="13"/>
      <x:c r="AV137" s="13"/>
      <x:c r="AW137" s="13"/>
      <x:c r="AX137" s="13"/>
      <x:c r="AY137" s="13"/>
      <x:c r="AZ137" s="13"/>
      <x:c r="BA137" s="14"/>
      <x:c r="BB137" s="13"/>
      <x:c r="BC137" s="13"/>
      <x:c r="BD137" s="13"/>
      <x:c r="BE137" s="13"/>
      <x:c r="BF137" s="13"/>
      <x:c r="BG137" s="13"/>
      <x:c r="BH137" s="13"/>
      <x:c r="BI137" s="13"/>
      <x:c r="BJ137" s="14"/>
      <x:c r="BK137" s="13"/>
      <x:c r="BL137" s="14"/>
      <x:c r="BM137" s="13"/>
      <x:c r="BN137" s="14"/>
      <x:c r="BO137" s="13"/>
      <x:c r="BP137" s="14"/>
      <x:c r="BQ137" s="13"/>
      <x:c r="BR137" s="13"/>
      <x:c r="BS137" s="13"/>
      <x:c r="BT137" s="13"/>
      <x:c r="BU137" s="55"/>
      <x:c r="BV137" s="13"/>
      <x:c r="BW137" s="13"/>
      <x:c r="BX137" s="13"/>
      <x:c r="BY137" s="14"/>
      <x:c r="BZ137" s="13"/>
      <x:c r="CA137" s="14"/>
      <x:c r="CB137" s="13"/>
      <x:c r="CC137" s="14"/>
      <x:c r="CD137" s="13"/>
      <x:c r="CE137" s="13"/>
      <x:c r="CF137" s="14"/>
      <x:c r="CG137" s="13"/>
      <x:c r="CH137" s="13"/>
      <x:c r="CI137" s="13"/>
      <x:c r="CJ137" s="13"/>
      <x:c r="CK137" s="13"/>
      <x:c r="CL137" s="13"/>
      <x:c r="CM137" s="13"/>
      <x:c r="CN137" s="13"/>
      <x:c r="CO137" s="13"/>
      <x:c r="CP137" s="14"/>
      <x:c r="CQ137" s="13"/>
      <x:c r="CR137" s="14"/>
      <x:c r="CS137" s="13"/>
      <x:c r="CT137" s="13"/>
      <x:c r="CU137" s="13"/>
      <x:c r="CV137" s="13"/>
      <x:c r="CW137" s="13"/>
      <x:c r="CY137" s="13"/>
    </x:row>
    <x:row r="138" spans="1:103" ht="18" customHeight="1">
      <x:c r="A138" s="15"/>
      <x:c r="B138" s="13"/>
      <x:c r="C138" s="14"/>
      <x:c r="D138" s="13"/>
      <x:c r="E138" s="14"/>
      <x:c r="F138" s="13"/>
      <x:c r="G138" s="14"/>
      <x:c r="H138" s="13"/>
      <x:c r="I138" s="14"/>
      <x:c r="J138" s="13"/>
      <x:c r="K138" s="13"/>
      <x:c r="L138" s="14"/>
      <x:c r="M138" s="13"/>
      <x:c r="N138" s="13"/>
      <x:c r="O138" s="13"/>
      <x:c r="P138" s="13"/>
      <x:c r="Q138" s="13"/>
      <x:c r="R138" s="14"/>
      <x:c r="S138" s="13"/>
      <x:c r="T138" s="14"/>
      <x:c r="U138" s="13"/>
      <x:c r="V138" s="14"/>
      <x:c r="W138" s="13"/>
      <x:c r="X138" s="13"/>
      <x:c r="Y138" s="13"/>
      <x:c r="Z138" s="13"/>
      <x:c r="AA138" s="13"/>
      <x:c r="AB138" s="13"/>
      <x:c r="AC138" s="13"/>
      <x:c r="AD138" s="13"/>
      <x:c r="AE138" s="13"/>
      <x:c r="AF138" s="13"/>
      <x:c r="AG138" s="13"/>
      <x:c r="AH138" s="13"/>
      <x:c r="AI138" s="13"/>
      <x:c r="AJ138" s="13"/>
      <x:c r="AK138" s="55"/>
      <x:c r="AL138" s="13"/>
      <x:c r="AM138" s="13"/>
      <x:c r="AN138" s="14"/>
      <x:c r="AO138" s="13"/>
      <x:c r="AP138" s="13"/>
      <x:c r="AQ138" s="13"/>
      <x:c r="AR138" s="13"/>
      <x:c r="AS138" s="13"/>
      <x:c r="AT138" s="14"/>
      <x:c r="AU138" s="13"/>
      <x:c r="AV138" s="13"/>
      <x:c r="AW138" s="13"/>
      <x:c r="AX138" s="13"/>
      <x:c r="AY138" s="13"/>
      <x:c r="AZ138" s="13"/>
      <x:c r="BA138" s="14"/>
      <x:c r="BB138" s="13"/>
      <x:c r="BC138" s="13"/>
      <x:c r="BD138" s="13"/>
      <x:c r="BE138" s="13"/>
      <x:c r="BF138" s="13"/>
      <x:c r="BG138" s="13"/>
      <x:c r="BH138" s="13"/>
      <x:c r="BI138" s="13"/>
      <x:c r="BJ138" s="14"/>
      <x:c r="BK138" s="13"/>
      <x:c r="BL138" s="14"/>
      <x:c r="BM138" s="13"/>
      <x:c r="BN138" s="14"/>
      <x:c r="BO138" s="13"/>
      <x:c r="BP138" s="14"/>
      <x:c r="BQ138" s="13"/>
      <x:c r="BR138" s="13"/>
      <x:c r="BS138" s="13"/>
      <x:c r="BT138" s="13"/>
      <x:c r="BU138" s="55"/>
      <x:c r="BV138" s="13"/>
      <x:c r="BW138" s="13"/>
      <x:c r="BX138" s="13"/>
      <x:c r="BY138" s="14"/>
      <x:c r="BZ138" s="13"/>
      <x:c r="CA138" s="14"/>
      <x:c r="CB138" s="13"/>
      <x:c r="CC138" s="14"/>
      <x:c r="CD138" s="13"/>
      <x:c r="CE138" s="13"/>
      <x:c r="CF138" s="14"/>
      <x:c r="CG138" s="13"/>
      <x:c r="CH138" s="13"/>
      <x:c r="CI138" s="13"/>
      <x:c r="CJ138" s="13"/>
      <x:c r="CK138" s="13"/>
      <x:c r="CL138" s="13"/>
      <x:c r="CM138" s="13"/>
      <x:c r="CN138" s="13"/>
      <x:c r="CO138" s="13"/>
      <x:c r="CP138" s="14"/>
      <x:c r="CQ138" s="13"/>
      <x:c r="CR138" s="14"/>
      <x:c r="CS138" s="13"/>
      <x:c r="CT138" s="13"/>
      <x:c r="CU138" s="13"/>
      <x:c r="CV138" s="13"/>
      <x:c r="CW138" s="13"/>
      <x:c r="CY138" s="13"/>
    </x:row>
    <x:row r="139" spans="1:103" ht="18" customHeight="1">
      <x:c r="A139" s="15"/>
      <x:c r="B139" s="13"/>
      <x:c r="C139" s="14"/>
      <x:c r="D139" s="13"/>
      <x:c r="E139" s="14"/>
      <x:c r="F139" s="13"/>
      <x:c r="G139" s="14"/>
      <x:c r="H139" s="13"/>
      <x:c r="I139" s="14"/>
      <x:c r="J139" s="13"/>
      <x:c r="K139" s="13"/>
      <x:c r="L139" s="14"/>
      <x:c r="M139" s="13"/>
      <x:c r="N139" s="13"/>
      <x:c r="O139" s="13"/>
      <x:c r="P139" s="13"/>
      <x:c r="Q139" s="13"/>
      <x:c r="R139" s="14"/>
      <x:c r="S139" s="13"/>
      <x:c r="T139" s="14"/>
      <x:c r="U139" s="13"/>
      <x:c r="V139" s="14"/>
      <x:c r="W139" s="13"/>
      <x:c r="X139" s="13"/>
      <x:c r="Y139" s="13"/>
      <x:c r="Z139" s="13"/>
      <x:c r="AA139" s="13"/>
      <x:c r="AB139" s="13"/>
      <x:c r="AC139" s="13"/>
      <x:c r="AD139" s="13"/>
      <x:c r="AE139" s="13"/>
      <x:c r="AF139" s="13"/>
      <x:c r="AG139" s="13"/>
      <x:c r="AH139" s="13"/>
      <x:c r="AI139" s="13"/>
      <x:c r="AJ139" s="13"/>
      <x:c r="AK139" s="55"/>
      <x:c r="AL139" s="13"/>
      <x:c r="AM139" s="13"/>
      <x:c r="AN139" s="14"/>
      <x:c r="AO139" s="13"/>
      <x:c r="AP139" s="13"/>
      <x:c r="AQ139" s="13"/>
      <x:c r="AR139" s="13"/>
      <x:c r="AS139" s="13"/>
      <x:c r="AT139" s="14"/>
      <x:c r="AU139" s="13"/>
      <x:c r="AV139" s="13"/>
      <x:c r="AW139" s="13"/>
      <x:c r="AX139" s="13"/>
      <x:c r="AY139" s="13"/>
      <x:c r="AZ139" s="13"/>
      <x:c r="BA139" s="14"/>
      <x:c r="BB139" s="13"/>
      <x:c r="BC139" s="13"/>
      <x:c r="BD139" s="13"/>
      <x:c r="BE139" s="13"/>
      <x:c r="BF139" s="13"/>
      <x:c r="BG139" s="13"/>
      <x:c r="BH139" s="13"/>
      <x:c r="BI139" s="13"/>
      <x:c r="BJ139" s="14"/>
      <x:c r="BK139" s="13"/>
      <x:c r="BL139" s="14"/>
      <x:c r="BM139" s="13"/>
      <x:c r="BN139" s="14"/>
      <x:c r="BO139" s="13"/>
      <x:c r="BP139" s="14"/>
      <x:c r="BQ139" s="13"/>
      <x:c r="BR139" s="13"/>
      <x:c r="BS139" s="13"/>
      <x:c r="BT139" s="13"/>
      <x:c r="BU139" s="55"/>
      <x:c r="BV139" s="13"/>
      <x:c r="BW139" s="13"/>
      <x:c r="BX139" s="13"/>
      <x:c r="BY139" s="14"/>
      <x:c r="BZ139" s="13"/>
      <x:c r="CA139" s="14"/>
      <x:c r="CB139" s="13"/>
      <x:c r="CC139" s="14"/>
      <x:c r="CD139" s="13"/>
      <x:c r="CE139" s="13"/>
      <x:c r="CF139" s="14"/>
      <x:c r="CG139" s="13"/>
      <x:c r="CH139" s="13"/>
      <x:c r="CI139" s="13"/>
      <x:c r="CJ139" s="13"/>
      <x:c r="CK139" s="13"/>
      <x:c r="CL139" s="13"/>
      <x:c r="CM139" s="13"/>
      <x:c r="CN139" s="13"/>
      <x:c r="CO139" s="13"/>
      <x:c r="CP139" s="14"/>
      <x:c r="CQ139" s="13"/>
      <x:c r="CR139" s="14"/>
      <x:c r="CS139" s="13"/>
      <x:c r="CT139" s="13"/>
      <x:c r="CU139" s="13"/>
      <x:c r="CV139" s="13"/>
      <x:c r="CW139" s="13"/>
      <x:c r="CY139" s="13"/>
    </x:row>
    <x:row r="140" spans="1:103" ht="18" customHeight="1">
      <x:c r="A140" s="15"/>
      <x:c r="B140" s="13"/>
      <x:c r="C140" s="14"/>
      <x:c r="D140" s="13"/>
      <x:c r="E140" s="14"/>
      <x:c r="F140" s="13"/>
      <x:c r="G140" s="14"/>
      <x:c r="H140" s="13"/>
      <x:c r="I140" s="14"/>
      <x:c r="J140" s="13"/>
      <x:c r="K140" s="13"/>
      <x:c r="L140" s="14"/>
      <x:c r="M140" s="13"/>
      <x:c r="N140" s="13"/>
      <x:c r="O140" s="13"/>
      <x:c r="P140" s="13"/>
      <x:c r="Q140" s="13"/>
      <x:c r="R140" s="14"/>
      <x:c r="S140" s="13"/>
      <x:c r="T140" s="14"/>
      <x:c r="U140" s="13"/>
      <x:c r="V140" s="14"/>
      <x:c r="W140" s="13"/>
      <x:c r="X140" s="13"/>
      <x:c r="Y140" s="13"/>
      <x:c r="Z140" s="13"/>
      <x:c r="AA140" s="13"/>
      <x:c r="AB140" s="13"/>
      <x:c r="AC140" s="13"/>
      <x:c r="AD140" s="13"/>
      <x:c r="AE140" s="13"/>
      <x:c r="AF140" s="13"/>
      <x:c r="AG140" s="13"/>
      <x:c r="AH140" s="13"/>
      <x:c r="AI140" s="13"/>
      <x:c r="AJ140" s="13"/>
      <x:c r="AK140" s="55"/>
      <x:c r="AL140" s="13"/>
      <x:c r="AM140" s="13"/>
      <x:c r="AN140" s="14"/>
      <x:c r="AO140" s="13"/>
      <x:c r="AP140" s="13"/>
      <x:c r="AQ140" s="13"/>
      <x:c r="AR140" s="13"/>
      <x:c r="AS140" s="13"/>
      <x:c r="AT140" s="14"/>
      <x:c r="AU140" s="13"/>
      <x:c r="AV140" s="13"/>
      <x:c r="AW140" s="13"/>
      <x:c r="AX140" s="13"/>
      <x:c r="AY140" s="13"/>
      <x:c r="AZ140" s="13"/>
      <x:c r="BA140" s="14"/>
      <x:c r="BB140" s="13"/>
      <x:c r="BC140" s="13"/>
      <x:c r="BD140" s="13"/>
      <x:c r="BE140" s="13"/>
      <x:c r="BF140" s="13"/>
      <x:c r="BG140" s="13"/>
      <x:c r="BH140" s="13"/>
      <x:c r="BI140" s="13"/>
      <x:c r="BJ140" s="14"/>
      <x:c r="BK140" s="13"/>
      <x:c r="BL140" s="14"/>
      <x:c r="BM140" s="13"/>
      <x:c r="BN140" s="14"/>
      <x:c r="BO140" s="13"/>
      <x:c r="BP140" s="14"/>
      <x:c r="BQ140" s="13"/>
      <x:c r="BR140" s="13"/>
      <x:c r="BS140" s="13"/>
      <x:c r="BT140" s="13"/>
      <x:c r="BU140" s="55"/>
      <x:c r="BV140" s="13"/>
      <x:c r="BW140" s="13"/>
      <x:c r="BX140" s="13"/>
      <x:c r="BY140" s="14"/>
      <x:c r="BZ140" s="13"/>
      <x:c r="CA140" s="14"/>
      <x:c r="CB140" s="13"/>
      <x:c r="CC140" s="14"/>
      <x:c r="CD140" s="13"/>
      <x:c r="CE140" s="13"/>
      <x:c r="CF140" s="14"/>
      <x:c r="CG140" s="13"/>
      <x:c r="CH140" s="13"/>
      <x:c r="CI140" s="13"/>
      <x:c r="CJ140" s="13"/>
      <x:c r="CK140" s="13"/>
      <x:c r="CL140" s="13"/>
      <x:c r="CM140" s="13"/>
      <x:c r="CN140" s="13"/>
      <x:c r="CO140" s="13"/>
      <x:c r="CP140" s="14"/>
      <x:c r="CQ140" s="13"/>
      <x:c r="CR140" s="14"/>
      <x:c r="CS140" s="13"/>
      <x:c r="CT140" s="13"/>
      <x:c r="CU140" s="13"/>
      <x:c r="CV140" s="13"/>
      <x:c r="CW140" s="13"/>
      <x:c r="CY140" s="13"/>
    </x:row>
    <x:row r="141" spans="1:103" ht="18" customHeight="1">
      <x:c r="A141" s="15"/>
      <x:c r="B141" s="13"/>
      <x:c r="C141" s="14"/>
      <x:c r="D141" s="13"/>
      <x:c r="E141" s="14"/>
      <x:c r="F141" s="13"/>
      <x:c r="G141" s="14"/>
      <x:c r="H141" s="13"/>
      <x:c r="I141" s="14"/>
      <x:c r="J141" s="13"/>
      <x:c r="K141" s="13"/>
      <x:c r="L141" s="14"/>
      <x:c r="M141" s="13"/>
      <x:c r="N141" s="13"/>
      <x:c r="O141" s="13"/>
      <x:c r="P141" s="13"/>
      <x:c r="Q141" s="13"/>
      <x:c r="R141" s="14"/>
      <x:c r="S141" s="13"/>
      <x:c r="T141" s="14"/>
      <x:c r="U141" s="13"/>
      <x:c r="V141" s="14"/>
      <x:c r="W141" s="13"/>
      <x:c r="X141" s="13"/>
      <x:c r="Y141" s="13"/>
      <x:c r="Z141" s="13"/>
      <x:c r="AA141" s="13"/>
      <x:c r="AB141" s="13"/>
      <x:c r="AC141" s="13"/>
      <x:c r="AD141" s="13"/>
      <x:c r="AE141" s="13"/>
      <x:c r="AF141" s="13"/>
      <x:c r="AG141" s="13"/>
      <x:c r="AH141" s="13"/>
      <x:c r="AI141" s="13"/>
      <x:c r="AJ141" s="13"/>
      <x:c r="AK141" s="55"/>
      <x:c r="AL141" s="13"/>
      <x:c r="AM141" s="13"/>
      <x:c r="AN141" s="14"/>
      <x:c r="AO141" s="13"/>
      <x:c r="AP141" s="13"/>
      <x:c r="AQ141" s="13"/>
      <x:c r="AR141" s="13"/>
      <x:c r="AS141" s="13"/>
      <x:c r="AT141" s="14"/>
      <x:c r="AU141" s="13"/>
      <x:c r="AV141" s="13"/>
      <x:c r="AW141" s="13"/>
      <x:c r="AX141" s="13"/>
      <x:c r="AY141" s="13"/>
      <x:c r="AZ141" s="13"/>
      <x:c r="BA141" s="14"/>
      <x:c r="BB141" s="13"/>
      <x:c r="BC141" s="13"/>
      <x:c r="BD141" s="13"/>
      <x:c r="BE141" s="13"/>
      <x:c r="BF141" s="13"/>
      <x:c r="BG141" s="13"/>
      <x:c r="BH141" s="13"/>
      <x:c r="BI141" s="13"/>
      <x:c r="BJ141" s="14"/>
      <x:c r="BK141" s="13"/>
      <x:c r="BL141" s="14"/>
      <x:c r="BM141" s="13"/>
      <x:c r="BN141" s="14"/>
      <x:c r="BO141" s="13"/>
      <x:c r="BP141" s="14"/>
      <x:c r="BQ141" s="13"/>
      <x:c r="BR141" s="13"/>
      <x:c r="BS141" s="13"/>
      <x:c r="BT141" s="13"/>
      <x:c r="BU141" s="55"/>
      <x:c r="BV141" s="13"/>
      <x:c r="BW141" s="13"/>
      <x:c r="BX141" s="13"/>
      <x:c r="BY141" s="14"/>
      <x:c r="BZ141" s="13"/>
      <x:c r="CA141" s="14"/>
      <x:c r="CB141" s="13"/>
      <x:c r="CC141" s="14"/>
      <x:c r="CD141" s="13"/>
      <x:c r="CE141" s="13"/>
      <x:c r="CF141" s="14"/>
      <x:c r="CG141" s="13"/>
      <x:c r="CH141" s="13"/>
      <x:c r="CI141" s="13"/>
      <x:c r="CJ141" s="13"/>
      <x:c r="CK141" s="13"/>
      <x:c r="CL141" s="13"/>
      <x:c r="CM141" s="13"/>
      <x:c r="CN141" s="13"/>
      <x:c r="CO141" s="13"/>
      <x:c r="CP141" s="14"/>
      <x:c r="CQ141" s="13"/>
      <x:c r="CR141" s="14"/>
      <x:c r="CS141" s="13"/>
      <x:c r="CT141" s="13"/>
      <x:c r="CU141" s="13"/>
      <x:c r="CV141" s="13"/>
      <x:c r="CW141" s="13"/>
      <x:c r="CY141" s="13"/>
    </x:row>
    <x:row r="142" spans="1:103" ht="18" customHeight="1">
      <x:c r="A142" s="15"/>
      <x:c r="B142" s="13"/>
      <x:c r="C142" s="14"/>
      <x:c r="D142" s="13"/>
      <x:c r="E142" s="14"/>
      <x:c r="F142" s="13"/>
      <x:c r="G142" s="14"/>
      <x:c r="H142" s="13"/>
      <x:c r="I142" s="14"/>
      <x:c r="J142" s="13"/>
      <x:c r="K142" s="13"/>
      <x:c r="L142" s="14"/>
      <x:c r="M142" s="13"/>
      <x:c r="N142" s="13"/>
      <x:c r="O142" s="13"/>
      <x:c r="P142" s="13"/>
      <x:c r="Q142" s="13"/>
      <x:c r="R142" s="14"/>
      <x:c r="S142" s="13"/>
      <x:c r="T142" s="14"/>
      <x:c r="U142" s="13"/>
      <x:c r="V142" s="14"/>
      <x:c r="W142" s="13"/>
      <x:c r="X142" s="13"/>
      <x:c r="Y142" s="13"/>
      <x:c r="Z142" s="13"/>
      <x:c r="AA142" s="13"/>
      <x:c r="AB142" s="13"/>
      <x:c r="AC142" s="13"/>
      <x:c r="AD142" s="13"/>
      <x:c r="AE142" s="13"/>
      <x:c r="AF142" s="13"/>
      <x:c r="AG142" s="13"/>
      <x:c r="AH142" s="13"/>
      <x:c r="AI142" s="13"/>
      <x:c r="AJ142" s="13"/>
      <x:c r="AK142" s="55"/>
      <x:c r="AL142" s="13"/>
      <x:c r="AM142" s="13"/>
      <x:c r="AN142" s="14"/>
      <x:c r="AO142" s="13"/>
      <x:c r="AP142" s="13"/>
      <x:c r="AQ142" s="13"/>
      <x:c r="AR142" s="13"/>
      <x:c r="AS142" s="13"/>
      <x:c r="AT142" s="14"/>
      <x:c r="AU142" s="13"/>
      <x:c r="AV142" s="13"/>
      <x:c r="AW142" s="13"/>
      <x:c r="AX142" s="13"/>
      <x:c r="AY142" s="13"/>
      <x:c r="AZ142" s="13"/>
      <x:c r="BA142" s="14"/>
      <x:c r="BB142" s="13"/>
      <x:c r="BC142" s="13"/>
      <x:c r="BD142" s="13"/>
      <x:c r="BE142" s="13"/>
      <x:c r="BF142" s="13"/>
      <x:c r="BG142" s="13"/>
      <x:c r="BH142" s="13"/>
      <x:c r="BI142" s="13"/>
      <x:c r="BJ142" s="14"/>
      <x:c r="BK142" s="13"/>
      <x:c r="BL142" s="14"/>
      <x:c r="BM142" s="13"/>
      <x:c r="BN142" s="14"/>
      <x:c r="BO142" s="13"/>
      <x:c r="BP142" s="14"/>
      <x:c r="BQ142" s="13"/>
      <x:c r="BR142" s="13"/>
      <x:c r="BS142" s="13"/>
      <x:c r="BT142" s="13"/>
      <x:c r="BU142" s="55"/>
      <x:c r="BV142" s="13"/>
      <x:c r="BW142" s="13"/>
      <x:c r="BX142" s="13"/>
      <x:c r="BY142" s="14"/>
      <x:c r="BZ142" s="13"/>
      <x:c r="CA142" s="14"/>
      <x:c r="CB142" s="13"/>
      <x:c r="CC142" s="14"/>
      <x:c r="CD142" s="13"/>
      <x:c r="CE142" s="13"/>
      <x:c r="CF142" s="14"/>
      <x:c r="CG142" s="13"/>
      <x:c r="CH142" s="13"/>
      <x:c r="CI142" s="13"/>
      <x:c r="CJ142" s="13"/>
      <x:c r="CK142" s="13"/>
      <x:c r="CL142" s="13"/>
      <x:c r="CM142" s="13"/>
      <x:c r="CN142" s="13"/>
      <x:c r="CO142" s="13"/>
      <x:c r="CP142" s="14"/>
      <x:c r="CQ142" s="13"/>
      <x:c r="CR142" s="14"/>
      <x:c r="CS142" s="13"/>
      <x:c r="CT142" s="13"/>
      <x:c r="CU142" s="13"/>
      <x:c r="CV142" s="13"/>
      <x:c r="CW142" s="13"/>
      <x:c r="CY142" s="13"/>
    </x:row>
    <x:row r="143" spans="1:103" ht="18" customHeight="1">
      <x:c r="A143" s="15"/>
      <x:c r="B143" s="13"/>
      <x:c r="C143" s="14"/>
      <x:c r="D143" s="13"/>
      <x:c r="E143" s="14"/>
      <x:c r="F143" s="13"/>
      <x:c r="G143" s="14"/>
      <x:c r="H143" s="13"/>
      <x:c r="I143" s="14"/>
      <x:c r="J143" s="13"/>
      <x:c r="K143" s="13"/>
      <x:c r="L143" s="14"/>
      <x:c r="M143" s="13"/>
      <x:c r="N143" s="13"/>
      <x:c r="O143" s="13"/>
      <x:c r="P143" s="13"/>
      <x:c r="Q143" s="13"/>
      <x:c r="R143" s="14"/>
      <x:c r="S143" s="13"/>
      <x:c r="T143" s="14"/>
      <x:c r="U143" s="13"/>
      <x:c r="V143" s="14"/>
      <x:c r="W143" s="13"/>
      <x:c r="X143" s="13"/>
      <x:c r="Y143" s="13"/>
      <x:c r="Z143" s="13"/>
      <x:c r="AA143" s="13"/>
      <x:c r="AB143" s="13"/>
      <x:c r="AC143" s="13"/>
      <x:c r="AD143" s="13"/>
      <x:c r="AE143" s="13"/>
      <x:c r="AF143" s="13"/>
      <x:c r="AG143" s="13"/>
      <x:c r="AH143" s="13"/>
      <x:c r="AI143" s="13"/>
      <x:c r="AJ143" s="13"/>
      <x:c r="AK143" s="55"/>
      <x:c r="AL143" s="13"/>
      <x:c r="AM143" s="13"/>
      <x:c r="AN143" s="14"/>
      <x:c r="AO143" s="13"/>
      <x:c r="AP143" s="13"/>
      <x:c r="AQ143" s="13"/>
      <x:c r="AR143" s="13"/>
      <x:c r="AS143" s="13"/>
      <x:c r="AT143" s="14"/>
      <x:c r="AU143" s="13"/>
      <x:c r="AV143" s="13"/>
      <x:c r="AW143" s="13"/>
      <x:c r="AX143" s="13"/>
      <x:c r="AY143" s="13"/>
      <x:c r="AZ143" s="13"/>
      <x:c r="BA143" s="14"/>
      <x:c r="BB143" s="13"/>
      <x:c r="BC143" s="13"/>
      <x:c r="BD143" s="13"/>
      <x:c r="BE143" s="13"/>
      <x:c r="BF143" s="13"/>
      <x:c r="BG143" s="13"/>
      <x:c r="BH143" s="13"/>
      <x:c r="BI143" s="13"/>
      <x:c r="BJ143" s="14"/>
      <x:c r="BK143" s="13"/>
      <x:c r="BL143" s="14"/>
      <x:c r="BM143" s="13"/>
      <x:c r="BN143" s="14"/>
      <x:c r="BO143" s="13"/>
      <x:c r="BP143" s="14"/>
      <x:c r="BQ143" s="13"/>
      <x:c r="BR143" s="13"/>
      <x:c r="BS143" s="13"/>
      <x:c r="BT143" s="13"/>
      <x:c r="BU143" s="55"/>
      <x:c r="BV143" s="13"/>
      <x:c r="BW143" s="13"/>
      <x:c r="BX143" s="13"/>
      <x:c r="BY143" s="14"/>
      <x:c r="BZ143" s="13"/>
      <x:c r="CA143" s="14"/>
      <x:c r="CB143" s="13"/>
      <x:c r="CC143" s="14"/>
      <x:c r="CD143" s="13"/>
      <x:c r="CE143" s="13"/>
      <x:c r="CF143" s="14"/>
      <x:c r="CG143" s="13"/>
      <x:c r="CH143" s="13"/>
      <x:c r="CI143" s="13"/>
      <x:c r="CJ143" s="13"/>
      <x:c r="CK143" s="13"/>
      <x:c r="CL143" s="13"/>
      <x:c r="CM143" s="13"/>
      <x:c r="CN143" s="13"/>
      <x:c r="CO143" s="13"/>
      <x:c r="CP143" s="14"/>
      <x:c r="CQ143" s="13"/>
      <x:c r="CR143" s="14"/>
      <x:c r="CS143" s="13"/>
      <x:c r="CT143" s="13"/>
      <x:c r="CU143" s="13"/>
      <x:c r="CV143" s="13"/>
      <x:c r="CW143" s="13"/>
      <x:c r="CY143" s="13"/>
    </x:row>
    <x:row r="144" spans="1:103" ht="18" customHeight="1">
      <x:c r="A144" s="15"/>
      <x:c r="B144" s="13"/>
      <x:c r="C144" s="14"/>
      <x:c r="D144" s="13"/>
      <x:c r="E144" s="14"/>
      <x:c r="F144" s="13"/>
      <x:c r="G144" s="14"/>
      <x:c r="H144" s="13"/>
      <x:c r="I144" s="14"/>
      <x:c r="J144" s="13"/>
      <x:c r="K144" s="13"/>
      <x:c r="L144" s="14"/>
      <x:c r="M144" s="13"/>
      <x:c r="N144" s="13"/>
      <x:c r="O144" s="13"/>
      <x:c r="P144" s="13"/>
      <x:c r="Q144" s="13"/>
      <x:c r="R144" s="14"/>
      <x:c r="S144" s="13"/>
      <x:c r="T144" s="14"/>
      <x:c r="U144" s="13"/>
      <x:c r="V144" s="14"/>
      <x:c r="W144" s="13"/>
      <x:c r="X144" s="13"/>
      <x:c r="Y144" s="13"/>
      <x:c r="Z144" s="13"/>
      <x:c r="AA144" s="13"/>
      <x:c r="AB144" s="13"/>
      <x:c r="AC144" s="13"/>
      <x:c r="AD144" s="13"/>
      <x:c r="AE144" s="13"/>
      <x:c r="AF144" s="13"/>
      <x:c r="AG144" s="13"/>
      <x:c r="AH144" s="13"/>
      <x:c r="AI144" s="13"/>
      <x:c r="AJ144" s="13"/>
      <x:c r="AK144" s="55"/>
      <x:c r="AL144" s="13"/>
      <x:c r="AM144" s="13"/>
      <x:c r="AN144" s="14"/>
      <x:c r="AO144" s="13"/>
      <x:c r="AP144" s="13"/>
      <x:c r="AQ144" s="13"/>
      <x:c r="AR144" s="13"/>
      <x:c r="AS144" s="13"/>
      <x:c r="AT144" s="14"/>
      <x:c r="AU144" s="13"/>
      <x:c r="AV144" s="13"/>
      <x:c r="AW144" s="13"/>
      <x:c r="AX144" s="13"/>
      <x:c r="AY144" s="13"/>
      <x:c r="AZ144" s="13"/>
      <x:c r="BA144" s="14"/>
      <x:c r="BB144" s="13"/>
      <x:c r="BC144" s="13"/>
      <x:c r="BD144" s="13"/>
      <x:c r="BE144" s="13"/>
      <x:c r="BF144" s="13"/>
      <x:c r="BG144" s="13"/>
      <x:c r="BH144" s="13"/>
      <x:c r="BI144" s="13"/>
      <x:c r="BJ144" s="14"/>
      <x:c r="BK144" s="13"/>
      <x:c r="BL144" s="14"/>
      <x:c r="BM144" s="13"/>
      <x:c r="BN144" s="14"/>
      <x:c r="BO144" s="13"/>
      <x:c r="BP144" s="14"/>
      <x:c r="BQ144" s="13"/>
      <x:c r="BR144" s="13"/>
      <x:c r="BS144" s="13"/>
      <x:c r="BT144" s="13"/>
      <x:c r="BU144" s="55"/>
      <x:c r="BV144" s="13"/>
      <x:c r="BW144" s="13"/>
      <x:c r="BX144" s="13"/>
      <x:c r="BY144" s="14"/>
      <x:c r="BZ144" s="13"/>
      <x:c r="CA144" s="14"/>
      <x:c r="CB144" s="13"/>
      <x:c r="CC144" s="14"/>
      <x:c r="CD144" s="13"/>
      <x:c r="CE144" s="13"/>
      <x:c r="CF144" s="14"/>
      <x:c r="CG144" s="13"/>
      <x:c r="CH144" s="13"/>
      <x:c r="CI144" s="13"/>
      <x:c r="CJ144" s="13"/>
      <x:c r="CK144" s="13"/>
      <x:c r="CL144" s="13"/>
      <x:c r="CM144" s="13"/>
      <x:c r="CN144" s="13"/>
      <x:c r="CO144" s="13"/>
      <x:c r="CP144" s="14"/>
      <x:c r="CQ144" s="13"/>
      <x:c r="CR144" s="14"/>
      <x:c r="CS144" s="13"/>
      <x:c r="CT144" s="13"/>
      <x:c r="CU144" s="13"/>
      <x:c r="CV144" s="13"/>
      <x:c r="CW144" s="13"/>
      <x:c r="CY144" s="13"/>
    </x:row>
    <x:row r="145" spans="1:103" ht="18" customHeight="1">
      <x:c r="A145" s="15"/>
      <x:c r="B145" s="13"/>
      <x:c r="C145" s="14"/>
      <x:c r="D145" s="13"/>
      <x:c r="E145" s="14"/>
      <x:c r="F145" s="13"/>
      <x:c r="G145" s="14"/>
      <x:c r="H145" s="13"/>
      <x:c r="I145" s="14"/>
      <x:c r="J145" s="13"/>
      <x:c r="K145" s="13"/>
      <x:c r="L145" s="14"/>
      <x:c r="M145" s="13"/>
      <x:c r="N145" s="13"/>
      <x:c r="O145" s="13"/>
      <x:c r="P145" s="13"/>
      <x:c r="Q145" s="13"/>
      <x:c r="R145" s="14"/>
      <x:c r="S145" s="13"/>
      <x:c r="T145" s="14"/>
      <x:c r="U145" s="13"/>
      <x:c r="V145" s="14"/>
      <x:c r="W145" s="13"/>
      <x:c r="X145" s="13"/>
      <x:c r="Y145" s="13"/>
      <x:c r="Z145" s="13"/>
      <x:c r="AA145" s="13"/>
      <x:c r="AB145" s="13"/>
      <x:c r="AC145" s="13"/>
      <x:c r="AD145" s="13"/>
      <x:c r="AE145" s="13"/>
      <x:c r="AF145" s="13"/>
      <x:c r="AG145" s="13"/>
      <x:c r="AH145" s="13"/>
      <x:c r="AI145" s="13"/>
      <x:c r="AJ145" s="13"/>
      <x:c r="AK145" s="55"/>
      <x:c r="AL145" s="13"/>
      <x:c r="AM145" s="13"/>
      <x:c r="AN145" s="14"/>
      <x:c r="AO145" s="13"/>
      <x:c r="AP145" s="13"/>
      <x:c r="AQ145" s="13"/>
      <x:c r="AR145" s="13"/>
      <x:c r="AS145" s="13"/>
      <x:c r="AT145" s="14"/>
      <x:c r="AU145" s="13"/>
      <x:c r="AV145" s="13"/>
      <x:c r="AW145" s="13"/>
      <x:c r="AX145" s="13"/>
      <x:c r="AY145" s="13"/>
      <x:c r="AZ145" s="13"/>
      <x:c r="BA145" s="14"/>
      <x:c r="BB145" s="13"/>
      <x:c r="BC145" s="13"/>
      <x:c r="BD145" s="13"/>
      <x:c r="BE145" s="13"/>
      <x:c r="BF145" s="13"/>
      <x:c r="BG145" s="13"/>
      <x:c r="BH145" s="13"/>
      <x:c r="BI145" s="13"/>
      <x:c r="BJ145" s="14"/>
      <x:c r="BK145" s="13"/>
      <x:c r="BL145" s="14"/>
      <x:c r="BM145" s="13"/>
      <x:c r="BN145" s="14"/>
      <x:c r="BO145" s="13"/>
      <x:c r="BP145" s="14"/>
      <x:c r="BQ145" s="13"/>
      <x:c r="BR145" s="13"/>
      <x:c r="BS145" s="13"/>
      <x:c r="BT145" s="13"/>
      <x:c r="BU145" s="55"/>
      <x:c r="BV145" s="13"/>
      <x:c r="BW145" s="13"/>
      <x:c r="BX145" s="13"/>
      <x:c r="BY145" s="14"/>
      <x:c r="BZ145" s="13"/>
      <x:c r="CA145" s="14"/>
      <x:c r="CB145" s="13"/>
      <x:c r="CC145" s="14"/>
      <x:c r="CD145" s="13"/>
      <x:c r="CE145" s="13"/>
      <x:c r="CF145" s="14"/>
      <x:c r="CG145" s="13"/>
      <x:c r="CH145" s="13"/>
      <x:c r="CI145" s="13"/>
      <x:c r="CJ145" s="13"/>
      <x:c r="CK145" s="13"/>
      <x:c r="CL145" s="13"/>
      <x:c r="CM145" s="13"/>
      <x:c r="CN145" s="13"/>
      <x:c r="CO145" s="13"/>
      <x:c r="CP145" s="14"/>
      <x:c r="CQ145" s="13"/>
      <x:c r="CR145" s="14"/>
      <x:c r="CS145" s="13"/>
      <x:c r="CT145" s="13"/>
      <x:c r="CU145" s="13"/>
      <x:c r="CV145" s="13"/>
      <x:c r="CW145" s="13"/>
      <x:c r="CY145" s="13"/>
    </x:row>
    <x:row r="146" spans="1:103" ht="18" customHeight="1">
      <x:c r="A146" s="15"/>
      <x:c r="B146" s="13"/>
      <x:c r="C146" s="14"/>
      <x:c r="D146" s="13"/>
      <x:c r="E146" s="14"/>
      <x:c r="F146" s="13"/>
      <x:c r="G146" s="14"/>
      <x:c r="H146" s="13"/>
      <x:c r="I146" s="14"/>
      <x:c r="J146" s="13"/>
      <x:c r="K146" s="13"/>
      <x:c r="L146" s="14"/>
      <x:c r="M146" s="13"/>
      <x:c r="N146" s="13"/>
      <x:c r="O146" s="13"/>
      <x:c r="P146" s="13"/>
      <x:c r="Q146" s="13"/>
      <x:c r="R146" s="14"/>
      <x:c r="S146" s="13"/>
      <x:c r="T146" s="14"/>
      <x:c r="U146" s="13"/>
      <x:c r="V146" s="14"/>
      <x:c r="W146" s="13"/>
      <x:c r="X146" s="13"/>
      <x:c r="Y146" s="13"/>
      <x:c r="Z146" s="13"/>
      <x:c r="AA146" s="13"/>
      <x:c r="AB146" s="13"/>
      <x:c r="AC146" s="13"/>
      <x:c r="AD146" s="13"/>
      <x:c r="AE146" s="13"/>
      <x:c r="AF146" s="13"/>
      <x:c r="AG146" s="13"/>
      <x:c r="AH146" s="13"/>
      <x:c r="AI146" s="13"/>
      <x:c r="AJ146" s="13"/>
      <x:c r="AK146" s="55"/>
      <x:c r="AL146" s="13"/>
      <x:c r="AM146" s="13"/>
      <x:c r="AN146" s="14"/>
      <x:c r="AO146" s="13"/>
      <x:c r="AP146" s="13"/>
      <x:c r="AQ146" s="13"/>
      <x:c r="AR146" s="13"/>
      <x:c r="AS146" s="13"/>
      <x:c r="AT146" s="14"/>
      <x:c r="AU146" s="13"/>
      <x:c r="AV146" s="13"/>
      <x:c r="AW146" s="13"/>
      <x:c r="AX146" s="13"/>
      <x:c r="AY146" s="13"/>
      <x:c r="AZ146" s="13"/>
      <x:c r="BA146" s="14"/>
      <x:c r="BB146" s="13"/>
      <x:c r="BC146" s="13"/>
      <x:c r="BD146" s="13"/>
      <x:c r="BE146" s="13"/>
      <x:c r="BF146" s="13"/>
      <x:c r="BG146" s="13"/>
      <x:c r="BH146" s="13"/>
      <x:c r="BI146" s="13"/>
      <x:c r="BJ146" s="14"/>
      <x:c r="BK146" s="13"/>
      <x:c r="BL146" s="14"/>
      <x:c r="BM146" s="13"/>
      <x:c r="BN146" s="14"/>
      <x:c r="BO146" s="13"/>
      <x:c r="BP146" s="14"/>
      <x:c r="BQ146" s="13"/>
      <x:c r="BR146" s="13"/>
      <x:c r="BS146" s="13"/>
      <x:c r="BT146" s="13"/>
      <x:c r="BU146" s="55"/>
      <x:c r="BV146" s="13"/>
      <x:c r="BW146" s="13"/>
      <x:c r="BX146" s="13"/>
      <x:c r="BY146" s="14"/>
      <x:c r="BZ146" s="13"/>
      <x:c r="CA146" s="14"/>
      <x:c r="CB146" s="13"/>
      <x:c r="CC146" s="14"/>
      <x:c r="CD146" s="13"/>
      <x:c r="CE146" s="13"/>
      <x:c r="CF146" s="14"/>
      <x:c r="CG146" s="13"/>
      <x:c r="CH146" s="13"/>
      <x:c r="CI146" s="13"/>
      <x:c r="CJ146" s="13"/>
      <x:c r="CK146" s="13"/>
      <x:c r="CL146" s="13"/>
      <x:c r="CM146" s="13"/>
      <x:c r="CN146" s="13"/>
      <x:c r="CO146" s="13"/>
      <x:c r="CP146" s="14"/>
      <x:c r="CQ146" s="13"/>
      <x:c r="CR146" s="14"/>
      <x:c r="CS146" s="13"/>
      <x:c r="CT146" s="13"/>
      <x:c r="CU146" s="13"/>
      <x:c r="CV146" s="13"/>
      <x:c r="CW146" s="13"/>
      <x:c r="CY146" s="13"/>
    </x:row>
    <x:row r="147" spans="1:103" ht="18" customHeight="1">
      <x:c r="A147" s="15"/>
      <x:c r="B147" s="13"/>
      <x:c r="C147" s="14"/>
      <x:c r="D147" s="13"/>
      <x:c r="E147" s="14"/>
      <x:c r="F147" s="13"/>
      <x:c r="G147" s="14"/>
      <x:c r="H147" s="13"/>
      <x:c r="I147" s="14"/>
      <x:c r="J147" s="13"/>
      <x:c r="K147" s="13"/>
      <x:c r="L147" s="14"/>
      <x:c r="M147" s="13"/>
      <x:c r="N147" s="13"/>
      <x:c r="O147" s="13"/>
      <x:c r="P147" s="13"/>
      <x:c r="Q147" s="13"/>
      <x:c r="R147" s="14"/>
      <x:c r="S147" s="13"/>
      <x:c r="T147" s="14"/>
      <x:c r="U147" s="13"/>
      <x:c r="V147" s="14"/>
      <x:c r="W147" s="13"/>
      <x:c r="X147" s="13"/>
      <x:c r="Y147" s="13"/>
      <x:c r="Z147" s="13"/>
      <x:c r="AA147" s="13"/>
      <x:c r="AB147" s="13"/>
      <x:c r="AC147" s="13"/>
      <x:c r="AD147" s="13"/>
      <x:c r="AE147" s="13"/>
      <x:c r="AF147" s="13"/>
      <x:c r="AG147" s="13"/>
      <x:c r="AH147" s="13"/>
      <x:c r="AI147" s="13"/>
      <x:c r="AJ147" s="13"/>
      <x:c r="AK147" s="55"/>
      <x:c r="AL147" s="13"/>
      <x:c r="AM147" s="13"/>
      <x:c r="AN147" s="14"/>
      <x:c r="AO147" s="13"/>
      <x:c r="AP147" s="13"/>
      <x:c r="AQ147" s="13"/>
      <x:c r="AR147" s="13"/>
      <x:c r="AS147" s="13"/>
      <x:c r="AT147" s="14"/>
      <x:c r="AU147" s="13"/>
      <x:c r="AV147" s="13"/>
      <x:c r="AW147" s="13"/>
      <x:c r="AX147" s="13"/>
      <x:c r="AY147" s="13"/>
      <x:c r="AZ147" s="13"/>
      <x:c r="BA147" s="14"/>
      <x:c r="BB147" s="13"/>
      <x:c r="BC147" s="13"/>
      <x:c r="BD147" s="13"/>
      <x:c r="BE147" s="13"/>
      <x:c r="BF147" s="13"/>
      <x:c r="BG147" s="13"/>
      <x:c r="BH147" s="13"/>
      <x:c r="BI147" s="13"/>
      <x:c r="BJ147" s="14"/>
      <x:c r="BK147" s="13"/>
      <x:c r="BL147" s="14"/>
      <x:c r="BM147" s="13"/>
      <x:c r="BN147" s="14"/>
      <x:c r="BO147" s="13"/>
      <x:c r="BP147" s="14"/>
      <x:c r="BQ147" s="13"/>
      <x:c r="BR147" s="13"/>
      <x:c r="BS147" s="13"/>
      <x:c r="BT147" s="13"/>
      <x:c r="BU147" s="55"/>
      <x:c r="BV147" s="13"/>
      <x:c r="BW147" s="13"/>
      <x:c r="BX147" s="13"/>
      <x:c r="BY147" s="14"/>
      <x:c r="BZ147" s="13"/>
      <x:c r="CA147" s="14"/>
      <x:c r="CB147" s="13"/>
      <x:c r="CC147" s="14"/>
      <x:c r="CD147" s="13"/>
      <x:c r="CE147" s="13"/>
      <x:c r="CF147" s="14"/>
      <x:c r="CG147" s="13"/>
      <x:c r="CH147" s="13"/>
      <x:c r="CI147" s="13"/>
      <x:c r="CJ147" s="13"/>
      <x:c r="CK147" s="13"/>
      <x:c r="CL147" s="13"/>
      <x:c r="CM147" s="13"/>
      <x:c r="CN147" s="13"/>
      <x:c r="CO147" s="13"/>
      <x:c r="CP147" s="14"/>
      <x:c r="CQ147" s="13"/>
      <x:c r="CR147" s="14"/>
      <x:c r="CS147" s="13"/>
      <x:c r="CT147" s="13"/>
      <x:c r="CU147" s="13"/>
      <x:c r="CV147" s="13"/>
      <x:c r="CW147" s="13"/>
      <x:c r="CY147" s="13"/>
    </x:row>
    <x:row r="148" spans="1:103" ht="18" customHeight="1">
      <x:c r="A148" s="15"/>
      <x:c r="B148" s="13"/>
      <x:c r="C148" s="14"/>
      <x:c r="D148" s="13"/>
      <x:c r="E148" s="14"/>
      <x:c r="F148" s="13"/>
      <x:c r="G148" s="14"/>
      <x:c r="H148" s="13"/>
      <x:c r="I148" s="14"/>
      <x:c r="J148" s="13"/>
      <x:c r="K148" s="13"/>
      <x:c r="L148" s="14"/>
      <x:c r="M148" s="13"/>
      <x:c r="N148" s="13"/>
      <x:c r="O148" s="13"/>
      <x:c r="P148" s="13"/>
      <x:c r="Q148" s="13"/>
      <x:c r="R148" s="14"/>
      <x:c r="S148" s="13"/>
      <x:c r="T148" s="14"/>
      <x:c r="U148" s="13"/>
      <x:c r="V148" s="14"/>
      <x:c r="W148" s="13"/>
      <x:c r="X148" s="13"/>
      <x:c r="Y148" s="13"/>
      <x:c r="Z148" s="13"/>
      <x:c r="AA148" s="13"/>
      <x:c r="AB148" s="13"/>
      <x:c r="AC148" s="13"/>
      <x:c r="AD148" s="13"/>
      <x:c r="AE148" s="13"/>
      <x:c r="AF148" s="13"/>
      <x:c r="AG148" s="13"/>
      <x:c r="AH148" s="13"/>
      <x:c r="AI148" s="13"/>
      <x:c r="AJ148" s="13"/>
      <x:c r="AK148" s="55"/>
      <x:c r="AL148" s="13"/>
      <x:c r="AM148" s="13"/>
      <x:c r="AN148" s="14"/>
      <x:c r="AO148" s="13"/>
      <x:c r="AP148" s="13"/>
      <x:c r="AQ148" s="13"/>
      <x:c r="AR148" s="13"/>
      <x:c r="AS148" s="13"/>
      <x:c r="AT148" s="14"/>
      <x:c r="AU148" s="13"/>
      <x:c r="AV148" s="13"/>
      <x:c r="AW148" s="13"/>
      <x:c r="AX148" s="13"/>
      <x:c r="AY148" s="13"/>
      <x:c r="AZ148" s="13"/>
      <x:c r="BA148" s="14"/>
      <x:c r="BB148" s="13"/>
      <x:c r="BC148" s="13"/>
      <x:c r="BD148" s="13"/>
      <x:c r="BE148" s="13"/>
      <x:c r="BF148" s="13"/>
      <x:c r="BG148" s="13"/>
      <x:c r="BH148" s="13"/>
      <x:c r="BI148" s="13"/>
      <x:c r="BJ148" s="14"/>
      <x:c r="BK148" s="13"/>
      <x:c r="BL148" s="14"/>
      <x:c r="BM148" s="13"/>
      <x:c r="BN148" s="14"/>
      <x:c r="BO148" s="13"/>
      <x:c r="BP148" s="14"/>
      <x:c r="BQ148" s="13"/>
      <x:c r="BR148" s="13"/>
      <x:c r="BS148" s="13"/>
      <x:c r="BT148" s="13"/>
      <x:c r="BU148" s="55"/>
      <x:c r="BV148" s="13"/>
      <x:c r="BW148" s="13"/>
      <x:c r="BX148" s="13"/>
      <x:c r="BY148" s="14"/>
      <x:c r="BZ148" s="13"/>
      <x:c r="CA148" s="14"/>
      <x:c r="CB148" s="13"/>
      <x:c r="CC148" s="14"/>
      <x:c r="CD148" s="13"/>
      <x:c r="CE148" s="13"/>
      <x:c r="CF148" s="14"/>
      <x:c r="CG148" s="13"/>
      <x:c r="CH148" s="13"/>
      <x:c r="CI148" s="13"/>
      <x:c r="CJ148" s="13"/>
      <x:c r="CK148" s="13"/>
      <x:c r="CL148" s="13"/>
      <x:c r="CM148" s="13"/>
      <x:c r="CN148" s="13"/>
      <x:c r="CO148" s="13"/>
      <x:c r="CP148" s="14"/>
      <x:c r="CQ148" s="13"/>
      <x:c r="CR148" s="14"/>
      <x:c r="CS148" s="13"/>
      <x:c r="CT148" s="13"/>
      <x:c r="CU148" s="13"/>
      <x:c r="CV148" s="13"/>
      <x:c r="CW148" s="13"/>
      <x:c r="CY148" s="13"/>
    </x:row>
    <x:row r="149" spans="1:103" ht="18" customHeight="1">
      <x:c r="A149" s="15"/>
      <x:c r="B149" s="13"/>
      <x:c r="C149" s="14"/>
      <x:c r="D149" s="13"/>
      <x:c r="E149" s="14"/>
      <x:c r="F149" s="13"/>
      <x:c r="G149" s="14"/>
      <x:c r="H149" s="13"/>
      <x:c r="I149" s="14"/>
      <x:c r="J149" s="13"/>
      <x:c r="K149" s="13"/>
      <x:c r="L149" s="14"/>
      <x:c r="M149" s="13"/>
      <x:c r="N149" s="13"/>
      <x:c r="O149" s="13"/>
      <x:c r="P149" s="13"/>
      <x:c r="Q149" s="13"/>
      <x:c r="R149" s="14"/>
      <x:c r="S149" s="13"/>
      <x:c r="T149" s="14"/>
      <x:c r="U149" s="13"/>
      <x:c r="V149" s="14"/>
      <x:c r="W149" s="13"/>
      <x:c r="X149" s="13"/>
      <x:c r="Y149" s="13"/>
      <x:c r="Z149" s="13"/>
      <x:c r="AA149" s="13"/>
      <x:c r="AB149" s="13"/>
      <x:c r="AC149" s="13"/>
      <x:c r="AD149" s="13"/>
      <x:c r="AE149" s="13"/>
      <x:c r="AF149" s="13"/>
      <x:c r="AG149" s="13"/>
      <x:c r="AH149" s="13"/>
      <x:c r="AI149" s="13"/>
      <x:c r="AJ149" s="13"/>
      <x:c r="AK149" s="55"/>
      <x:c r="AL149" s="13"/>
      <x:c r="AM149" s="13"/>
      <x:c r="AN149" s="14"/>
      <x:c r="AO149" s="13"/>
      <x:c r="AP149" s="13"/>
      <x:c r="AQ149" s="13"/>
      <x:c r="AR149" s="13"/>
      <x:c r="AS149" s="13"/>
      <x:c r="AT149" s="14"/>
      <x:c r="AU149" s="13"/>
      <x:c r="AV149" s="13"/>
      <x:c r="AW149" s="13"/>
      <x:c r="AX149" s="13"/>
      <x:c r="AY149" s="13"/>
      <x:c r="AZ149" s="13"/>
      <x:c r="BA149" s="14"/>
      <x:c r="BB149" s="13"/>
      <x:c r="BC149" s="13"/>
      <x:c r="BD149" s="13"/>
      <x:c r="BE149" s="13"/>
      <x:c r="BF149" s="13"/>
      <x:c r="BG149" s="13"/>
      <x:c r="BH149" s="13"/>
      <x:c r="BI149" s="13"/>
      <x:c r="BJ149" s="14"/>
      <x:c r="BK149" s="13"/>
      <x:c r="BL149" s="14"/>
      <x:c r="BM149" s="13"/>
      <x:c r="BN149" s="14"/>
      <x:c r="BO149" s="13"/>
      <x:c r="BP149" s="14"/>
      <x:c r="BQ149" s="13"/>
      <x:c r="BR149" s="13"/>
      <x:c r="BS149" s="13"/>
      <x:c r="BT149" s="13"/>
      <x:c r="BU149" s="55"/>
      <x:c r="BV149" s="13"/>
      <x:c r="BW149" s="13"/>
      <x:c r="BX149" s="13"/>
      <x:c r="BY149" s="14"/>
      <x:c r="BZ149" s="13"/>
      <x:c r="CA149" s="14"/>
      <x:c r="CB149" s="13"/>
      <x:c r="CC149" s="14"/>
      <x:c r="CD149" s="13"/>
      <x:c r="CE149" s="13"/>
      <x:c r="CF149" s="14"/>
      <x:c r="CG149" s="13"/>
      <x:c r="CH149" s="13"/>
      <x:c r="CI149" s="13"/>
      <x:c r="CJ149" s="13"/>
      <x:c r="CK149" s="13"/>
      <x:c r="CL149" s="13"/>
      <x:c r="CM149" s="13"/>
      <x:c r="CN149" s="13"/>
      <x:c r="CO149" s="13"/>
      <x:c r="CP149" s="14"/>
      <x:c r="CQ149" s="13"/>
      <x:c r="CR149" s="14"/>
      <x:c r="CS149" s="13"/>
      <x:c r="CT149" s="13"/>
      <x:c r="CU149" s="13"/>
      <x:c r="CV149" s="13"/>
      <x:c r="CW149" s="13"/>
      <x:c r="CY149" s="13"/>
    </x:row>
    <x:row r="150" spans="1:103" ht="18" customHeight="1">
      <x:c r="A150" s="15"/>
      <x:c r="B150" s="13"/>
      <x:c r="C150" s="14"/>
      <x:c r="D150" s="13"/>
      <x:c r="E150" s="14"/>
      <x:c r="F150" s="13"/>
      <x:c r="G150" s="14"/>
      <x:c r="H150" s="13"/>
      <x:c r="I150" s="14"/>
      <x:c r="J150" s="13"/>
      <x:c r="K150" s="13"/>
      <x:c r="L150" s="14"/>
      <x:c r="M150" s="13"/>
      <x:c r="N150" s="13"/>
      <x:c r="O150" s="13"/>
      <x:c r="P150" s="13"/>
      <x:c r="Q150" s="13"/>
      <x:c r="R150" s="14"/>
      <x:c r="S150" s="13"/>
      <x:c r="T150" s="14"/>
      <x:c r="U150" s="13"/>
      <x:c r="V150" s="14"/>
      <x:c r="W150" s="13"/>
      <x:c r="X150" s="13"/>
      <x:c r="Y150" s="13"/>
      <x:c r="Z150" s="13"/>
      <x:c r="AA150" s="13"/>
      <x:c r="AB150" s="13"/>
      <x:c r="AC150" s="13"/>
      <x:c r="AD150" s="13"/>
      <x:c r="AE150" s="13"/>
      <x:c r="AF150" s="13"/>
      <x:c r="AG150" s="13"/>
      <x:c r="AH150" s="13"/>
      <x:c r="AI150" s="13"/>
      <x:c r="AJ150" s="13"/>
      <x:c r="AK150" s="55"/>
      <x:c r="AL150" s="13"/>
      <x:c r="AM150" s="13"/>
      <x:c r="AN150" s="14"/>
      <x:c r="AO150" s="13"/>
      <x:c r="AP150" s="13"/>
      <x:c r="AQ150" s="13"/>
      <x:c r="AR150" s="13"/>
      <x:c r="AS150" s="13"/>
      <x:c r="AT150" s="14"/>
      <x:c r="AU150" s="13"/>
      <x:c r="AV150" s="13"/>
      <x:c r="AW150" s="13"/>
      <x:c r="AX150" s="13"/>
      <x:c r="AY150" s="13"/>
      <x:c r="AZ150" s="13"/>
      <x:c r="BA150" s="14"/>
      <x:c r="BB150" s="13"/>
      <x:c r="BC150" s="13"/>
      <x:c r="BD150" s="13"/>
      <x:c r="BE150" s="13"/>
      <x:c r="BF150" s="13"/>
      <x:c r="BG150" s="13"/>
      <x:c r="BH150" s="13"/>
      <x:c r="BI150" s="13"/>
      <x:c r="BJ150" s="14"/>
      <x:c r="BK150" s="13"/>
      <x:c r="BL150" s="14"/>
      <x:c r="BM150" s="13"/>
      <x:c r="BN150" s="14"/>
      <x:c r="BO150" s="13"/>
      <x:c r="BP150" s="14"/>
      <x:c r="BQ150" s="13"/>
      <x:c r="BR150" s="13"/>
      <x:c r="BS150" s="13"/>
      <x:c r="BT150" s="13"/>
      <x:c r="BU150" s="55"/>
      <x:c r="BV150" s="13"/>
      <x:c r="BW150" s="13"/>
      <x:c r="BX150" s="13"/>
      <x:c r="BY150" s="14"/>
      <x:c r="BZ150" s="13"/>
      <x:c r="CA150" s="14"/>
      <x:c r="CB150" s="13"/>
      <x:c r="CC150" s="14"/>
      <x:c r="CD150" s="13"/>
      <x:c r="CE150" s="13"/>
      <x:c r="CF150" s="14"/>
      <x:c r="CG150" s="13"/>
      <x:c r="CH150" s="13"/>
      <x:c r="CI150" s="13"/>
      <x:c r="CJ150" s="13"/>
      <x:c r="CK150" s="13"/>
      <x:c r="CL150" s="13"/>
      <x:c r="CM150" s="13"/>
      <x:c r="CN150" s="13"/>
      <x:c r="CO150" s="13"/>
      <x:c r="CP150" s="14"/>
      <x:c r="CQ150" s="13"/>
      <x:c r="CR150" s="14"/>
      <x:c r="CS150" s="13"/>
      <x:c r="CT150" s="13"/>
      <x:c r="CU150" s="13"/>
      <x:c r="CV150" s="13"/>
      <x:c r="CW150" s="13"/>
      <x:c r="CY150" s="13"/>
    </x:row>
    <x:row r="151" spans="1:103" ht="18" customHeight="1">
      <x:c r="A151" s="15"/>
      <x:c r="B151" s="13"/>
      <x:c r="C151" s="14"/>
      <x:c r="D151" s="13"/>
      <x:c r="E151" s="14"/>
      <x:c r="F151" s="13"/>
      <x:c r="G151" s="14"/>
      <x:c r="H151" s="13"/>
      <x:c r="I151" s="14"/>
      <x:c r="J151" s="13"/>
      <x:c r="K151" s="13"/>
      <x:c r="L151" s="14"/>
      <x:c r="M151" s="13"/>
      <x:c r="N151" s="13"/>
      <x:c r="O151" s="13"/>
      <x:c r="P151" s="13"/>
      <x:c r="Q151" s="13"/>
      <x:c r="R151" s="14"/>
      <x:c r="S151" s="13"/>
      <x:c r="T151" s="14"/>
      <x:c r="U151" s="13"/>
      <x:c r="V151" s="14"/>
      <x:c r="W151" s="13"/>
      <x:c r="X151" s="13"/>
      <x:c r="Y151" s="13"/>
      <x:c r="Z151" s="13"/>
      <x:c r="AA151" s="13"/>
      <x:c r="AB151" s="13"/>
      <x:c r="AC151" s="13"/>
      <x:c r="AD151" s="13"/>
      <x:c r="AE151" s="13"/>
      <x:c r="AF151" s="13"/>
      <x:c r="AG151" s="13"/>
      <x:c r="AH151" s="13"/>
      <x:c r="AI151" s="13"/>
      <x:c r="AJ151" s="13"/>
      <x:c r="AK151" s="55"/>
      <x:c r="AL151" s="13"/>
      <x:c r="AM151" s="13"/>
      <x:c r="AN151" s="14"/>
      <x:c r="AO151" s="13"/>
      <x:c r="AP151" s="13"/>
      <x:c r="AQ151" s="13"/>
      <x:c r="AR151" s="13"/>
      <x:c r="AS151" s="13"/>
      <x:c r="AT151" s="14"/>
      <x:c r="AU151" s="13"/>
      <x:c r="AV151" s="13"/>
      <x:c r="AW151" s="13"/>
      <x:c r="AX151" s="13"/>
      <x:c r="AY151" s="13"/>
      <x:c r="AZ151" s="13"/>
      <x:c r="BA151" s="14"/>
      <x:c r="BB151" s="13"/>
      <x:c r="BC151" s="13"/>
      <x:c r="BD151" s="13"/>
      <x:c r="BE151" s="13"/>
      <x:c r="BF151" s="13"/>
      <x:c r="BG151" s="13"/>
      <x:c r="BH151" s="13"/>
      <x:c r="BI151" s="13"/>
      <x:c r="BJ151" s="14"/>
      <x:c r="BK151" s="13"/>
      <x:c r="BL151" s="14"/>
      <x:c r="BM151" s="13"/>
      <x:c r="BN151" s="14"/>
      <x:c r="BO151" s="13"/>
      <x:c r="BP151" s="14"/>
      <x:c r="BQ151" s="13"/>
      <x:c r="BR151" s="13"/>
      <x:c r="BS151" s="13"/>
      <x:c r="BT151" s="13"/>
      <x:c r="BU151" s="55"/>
      <x:c r="BV151" s="13"/>
      <x:c r="BW151" s="13"/>
      <x:c r="BX151" s="13"/>
      <x:c r="BY151" s="14"/>
      <x:c r="BZ151" s="13"/>
      <x:c r="CA151" s="14"/>
      <x:c r="CB151" s="13"/>
      <x:c r="CC151" s="14"/>
      <x:c r="CD151" s="13"/>
      <x:c r="CE151" s="13"/>
      <x:c r="CF151" s="14"/>
      <x:c r="CG151" s="13"/>
      <x:c r="CH151" s="13"/>
      <x:c r="CI151" s="13"/>
      <x:c r="CJ151" s="13"/>
      <x:c r="CK151" s="13"/>
      <x:c r="CL151" s="13"/>
      <x:c r="CM151" s="13"/>
      <x:c r="CN151" s="13"/>
      <x:c r="CO151" s="13"/>
      <x:c r="CP151" s="14"/>
      <x:c r="CQ151" s="13"/>
      <x:c r="CR151" s="14"/>
      <x:c r="CS151" s="13"/>
      <x:c r="CT151" s="13"/>
      <x:c r="CU151" s="13"/>
      <x:c r="CV151" s="13"/>
      <x:c r="CW151" s="13"/>
      <x:c r="CY151" s="13"/>
    </x:row>
    <x:row r="152" spans="1:103" ht="18" customHeight="1">
      <x:c r="A152" s="15"/>
      <x:c r="B152" s="13"/>
      <x:c r="C152" s="14"/>
      <x:c r="D152" s="13"/>
      <x:c r="E152" s="14"/>
      <x:c r="F152" s="13"/>
      <x:c r="G152" s="14"/>
      <x:c r="H152" s="13"/>
      <x:c r="I152" s="14"/>
      <x:c r="J152" s="13"/>
      <x:c r="K152" s="13"/>
      <x:c r="L152" s="14"/>
      <x:c r="M152" s="13"/>
      <x:c r="N152" s="13"/>
      <x:c r="O152" s="13"/>
      <x:c r="P152" s="13"/>
      <x:c r="Q152" s="13"/>
      <x:c r="R152" s="14"/>
      <x:c r="S152" s="13"/>
      <x:c r="T152" s="14"/>
      <x:c r="U152" s="13"/>
      <x:c r="V152" s="14"/>
      <x:c r="W152" s="13"/>
      <x:c r="X152" s="13"/>
      <x:c r="Y152" s="13"/>
      <x:c r="Z152" s="13"/>
      <x:c r="AA152" s="13"/>
      <x:c r="AB152" s="13"/>
      <x:c r="AC152" s="13"/>
      <x:c r="AD152" s="13"/>
      <x:c r="AE152" s="13"/>
      <x:c r="AF152" s="13"/>
      <x:c r="AG152" s="13"/>
      <x:c r="AH152" s="13"/>
      <x:c r="AI152" s="13"/>
      <x:c r="AJ152" s="13"/>
      <x:c r="AK152" s="55"/>
      <x:c r="AL152" s="13"/>
      <x:c r="AM152" s="13"/>
      <x:c r="AN152" s="14"/>
      <x:c r="AO152" s="13"/>
      <x:c r="AP152" s="13"/>
      <x:c r="AQ152" s="13"/>
      <x:c r="AR152" s="13"/>
      <x:c r="AS152" s="13"/>
      <x:c r="AT152" s="14"/>
      <x:c r="AU152" s="13"/>
      <x:c r="AV152" s="13"/>
      <x:c r="AW152" s="13"/>
      <x:c r="AX152" s="13"/>
      <x:c r="AY152" s="13"/>
      <x:c r="AZ152" s="13"/>
      <x:c r="BA152" s="14"/>
      <x:c r="BB152" s="13"/>
      <x:c r="BC152" s="13"/>
      <x:c r="BD152" s="13"/>
      <x:c r="BE152" s="13"/>
      <x:c r="BF152" s="13"/>
      <x:c r="BG152" s="13"/>
      <x:c r="BH152" s="13"/>
      <x:c r="BI152" s="13"/>
      <x:c r="BJ152" s="14"/>
      <x:c r="BK152" s="13"/>
      <x:c r="BL152" s="14"/>
      <x:c r="BM152" s="13"/>
      <x:c r="BN152" s="14"/>
      <x:c r="BO152" s="13"/>
      <x:c r="BP152" s="14"/>
      <x:c r="BQ152" s="13"/>
      <x:c r="BR152" s="13"/>
      <x:c r="BS152" s="13"/>
      <x:c r="BT152" s="13"/>
      <x:c r="BU152" s="55"/>
      <x:c r="BV152" s="13"/>
      <x:c r="BW152" s="13"/>
      <x:c r="BX152" s="13"/>
      <x:c r="BY152" s="14"/>
      <x:c r="BZ152" s="13"/>
      <x:c r="CA152" s="14"/>
      <x:c r="CB152" s="13"/>
      <x:c r="CC152" s="14"/>
      <x:c r="CD152" s="13"/>
      <x:c r="CE152" s="13"/>
      <x:c r="CF152" s="14"/>
      <x:c r="CG152" s="13"/>
      <x:c r="CH152" s="13"/>
      <x:c r="CI152" s="13"/>
      <x:c r="CJ152" s="13"/>
      <x:c r="CK152" s="13"/>
      <x:c r="CL152" s="13"/>
      <x:c r="CM152" s="13"/>
      <x:c r="CN152" s="13"/>
      <x:c r="CO152" s="13"/>
      <x:c r="CP152" s="14"/>
      <x:c r="CQ152" s="13"/>
      <x:c r="CR152" s="14"/>
      <x:c r="CS152" s="13"/>
      <x:c r="CT152" s="13"/>
      <x:c r="CU152" s="13"/>
      <x:c r="CV152" s="13"/>
      <x:c r="CW152" s="13"/>
      <x:c r="CY152" s="13"/>
    </x:row>
    <x:row r="153" spans="1:103" ht="18" customHeight="1">
      <x:c r="A153" s="15"/>
      <x:c r="B153" s="13"/>
      <x:c r="C153" s="14"/>
      <x:c r="D153" s="13"/>
      <x:c r="E153" s="14"/>
      <x:c r="F153" s="13"/>
      <x:c r="G153" s="14"/>
      <x:c r="H153" s="13"/>
      <x:c r="I153" s="14"/>
      <x:c r="J153" s="13"/>
      <x:c r="K153" s="13"/>
      <x:c r="L153" s="14"/>
      <x:c r="M153" s="13"/>
      <x:c r="N153" s="13"/>
      <x:c r="O153" s="13"/>
      <x:c r="P153" s="13"/>
      <x:c r="Q153" s="13"/>
      <x:c r="R153" s="14"/>
      <x:c r="S153" s="13"/>
      <x:c r="T153" s="14"/>
      <x:c r="U153" s="13"/>
      <x:c r="V153" s="14"/>
      <x:c r="W153" s="13"/>
      <x:c r="X153" s="13"/>
      <x:c r="Y153" s="13"/>
      <x:c r="Z153" s="13"/>
      <x:c r="AA153" s="13"/>
      <x:c r="AB153" s="13"/>
      <x:c r="AC153" s="13"/>
      <x:c r="AD153" s="13"/>
      <x:c r="AE153" s="13"/>
      <x:c r="AF153" s="13"/>
      <x:c r="AG153" s="13"/>
      <x:c r="AH153" s="13"/>
      <x:c r="AI153" s="13"/>
      <x:c r="AJ153" s="13"/>
      <x:c r="AK153" s="55"/>
      <x:c r="AL153" s="13"/>
      <x:c r="AM153" s="13"/>
      <x:c r="AN153" s="14"/>
      <x:c r="AO153" s="13"/>
      <x:c r="AP153" s="13"/>
      <x:c r="AQ153" s="13"/>
      <x:c r="AR153" s="13"/>
      <x:c r="AS153" s="13"/>
      <x:c r="AT153" s="14"/>
      <x:c r="AU153" s="13"/>
      <x:c r="AV153" s="13"/>
      <x:c r="AW153" s="13"/>
      <x:c r="AX153" s="13"/>
      <x:c r="AY153" s="13"/>
      <x:c r="AZ153" s="13"/>
      <x:c r="BA153" s="14"/>
      <x:c r="BB153" s="13"/>
      <x:c r="BC153" s="13"/>
      <x:c r="BD153" s="13"/>
      <x:c r="BE153" s="13"/>
      <x:c r="BF153" s="13"/>
      <x:c r="BG153" s="13"/>
      <x:c r="BH153" s="13"/>
      <x:c r="BI153" s="13"/>
      <x:c r="BJ153" s="14"/>
      <x:c r="BK153" s="13"/>
      <x:c r="BL153" s="14"/>
      <x:c r="BM153" s="13"/>
      <x:c r="BN153" s="14"/>
      <x:c r="BO153" s="13"/>
      <x:c r="BP153" s="14"/>
      <x:c r="BQ153" s="13"/>
      <x:c r="BR153" s="13"/>
      <x:c r="BS153" s="13"/>
      <x:c r="BT153" s="13"/>
      <x:c r="BU153" s="55"/>
      <x:c r="BV153" s="13"/>
      <x:c r="BW153" s="13"/>
      <x:c r="BX153" s="13"/>
      <x:c r="BY153" s="14"/>
      <x:c r="BZ153" s="13"/>
      <x:c r="CA153" s="14"/>
      <x:c r="CB153" s="13"/>
      <x:c r="CC153" s="14"/>
      <x:c r="CD153" s="13"/>
      <x:c r="CE153" s="13"/>
      <x:c r="CF153" s="14"/>
      <x:c r="CG153" s="13"/>
      <x:c r="CH153" s="13"/>
      <x:c r="CI153" s="13"/>
      <x:c r="CJ153" s="13"/>
      <x:c r="CK153" s="13"/>
      <x:c r="CL153" s="13"/>
      <x:c r="CM153" s="13"/>
      <x:c r="CN153" s="13"/>
      <x:c r="CO153" s="13"/>
      <x:c r="CP153" s="14"/>
      <x:c r="CQ153" s="13"/>
      <x:c r="CR153" s="14"/>
      <x:c r="CS153" s="13"/>
      <x:c r="CT153" s="13"/>
      <x:c r="CU153" s="13"/>
      <x:c r="CV153" s="13"/>
      <x:c r="CW153" s="13"/>
      <x:c r="CY153" s="13"/>
    </x:row>
    <x:row r="154" spans="1:103" ht="18" customHeight="1">
      <x:c r="A154" s="15"/>
      <x:c r="B154" s="13"/>
      <x:c r="C154" s="14"/>
      <x:c r="D154" s="13"/>
      <x:c r="E154" s="14"/>
      <x:c r="F154" s="13"/>
      <x:c r="G154" s="14"/>
      <x:c r="H154" s="13"/>
      <x:c r="I154" s="14"/>
      <x:c r="J154" s="13"/>
      <x:c r="K154" s="13"/>
      <x:c r="L154" s="14"/>
      <x:c r="M154" s="13"/>
      <x:c r="N154" s="13"/>
      <x:c r="O154" s="13"/>
      <x:c r="P154" s="13"/>
      <x:c r="Q154" s="13"/>
      <x:c r="R154" s="14"/>
      <x:c r="S154" s="13"/>
      <x:c r="T154" s="14"/>
      <x:c r="U154" s="13"/>
      <x:c r="V154" s="14"/>
      <x:c r="W154" s="13"/>
      <x:c r="X154" s="13"/>
      <x:c r="Y154" s="13"/>
      <x:c r="Z154" s="13"/>
      <x:c r="AA154" s="13"/>
      <x:c r="AB154" s="13"/>
      <x:c r="AC154" s="13"/>
      <x:c r="AD154" s="13"/>
      <x:c r="AE154" s="13"/>
      <x:c r="AF154" s="13"/>
      <x:c r="AG154" s="13"/>
      <x:c r="AH154" s="13"/>
      <x:c r="AI154" s="13"/>
      <x:c r="AJ154" s="13"/>
      <x:c r="AK154" s="55"/>
      <x:c r="AL154" s="13"/>
      <x:c r="AM154" s="13"/>
      <x:c r="AN154" s="14"/>
      <x:c r="AO154" s="13"/>
      <x:c r="AP154" s="13"/>
      <x:c r="AQ154" s="13"/>
      <x:c r="AR154" s="13"/>
      <x:c r="AS154" s="13"/>
      <x:c r="AT154" s="14"/>
      <x:c r="AU154" s="13"/>
      <x:c r="AV154" s="13"/>
      <x:c r="AW154" s="13"/>
      <x:c r="AX154" s="13"/>
      <x:c r="AY154" s="13"/>
      <x:c r="AZ154" s="13"/>
      <x:c r="BA154" s="14"/>
      <x:c r="BB154" s="13"/>
      <x:c r="BC154" s="13"/>
      <x:c r="BD154" s="13"/>
      <x:c r="BE154" s="13"/>
      <x:c r="BF154" s="13"/>
      <x:c r="BG154" s="13"/>
      <x:c r="BH154" s="13"/>
      <x:c r="BI154" s="13"/>
      <x:c r="BJ154" s="14"/>
      <x:c r="BK154" s="13"/>
      <x:c r="BL154" s="14"/>
      <x:c r="BM154" s="13"/>
      <x:c r="BN154" s="14"/>
      <x:c r="BO154" s="13"/>
      <x:c r="BP154" s="14"/>
      <x:c r="BQ154" s="13"/>
      <x:c r="BR154" s="13"/>
      <x:c r="BS154" s="13"/>
      <x:c r="BT154" s="13"/>
      <x:c r="BU154" s="55"/>
      <x:c r="BV154" s="13"/>
      <x:c r="BW154" s="13"/>
      <x:c r="BX154" s="13"/>
      <x:c r="BY154" s="14"/>
      <x:c r="BZ154" s="13"/>
      <x:c r="CA154" s="14"/>
      <x:c r="CB154" s="13"/>
      <x:c r="CC154" s="14"/>
      <x:c r="CD154" s="13"/>
      <x:c r="CE154" s="13"/>
      <x:c r="CF154" s="14"/>
      <x:c r="CG154" s="13"/>
      <x:c r="CH154" s="13"/>
      <x:c r="CI154" s="13"/>
      <x:c r="CJ154" s="13"/>
      <x:c r="CK154" s="13"/>
      <x:c r="CL154" s="13"/>
      <x:c r="CM154" s="13"/>
      <x:c r="CN154" s="13"/>
      <x:c r="CO154" s="13"/>
      <x:c r="CP154" s="14"/>
      <x:c r="CQ154" s="13"/>
      <x:c r="CR154" s="14"/>
      <x:c r="CS154" s="13"/>
      <x:c r="CT154" s="13"/>
      <x:c r="CU154" s="13"/>
      <x:c r="CV154" s="13"/>
      <x:c r="CW154" s="13"/>
      <x:c r="CY154" s="13"/>
    </x:row>
    <x:row r="155" spans="1:103" ht="18" customHeight="1">
      <x:c r="A155" s="15"/>
      <x:c r="B155" s="13"/>
      <x:c r="C155" s="14"/>
      <x:c r="D155" s="13"/>
      <x:c r="E155" s="14"/>
      <x:c r="F155" s="13"/>
      <x:c r="G155" s="14"/>
      <x:c r="H155" s="13"/>
      <x:c r="I155" s="14"/>
      <x:c r="J155" s="13"/>
      <x:c r="K155" s="13"/>
      <x:c r="L155" s="14"/>
      <x:c r="M155" s="13"/>
      <x:c r="N155" s="13"/>
      <x:c r="O155" s="13"/>
      <x:c r="P155" s="13"/>
      <x:c r="Q155" s="13"/>
      <x:c r="R155" s="14"/>
      <x:c r="S155" s="13"/>
      <x:c r="T155" s="14"/>
      <x:c r="U155" s="13"/>
      <x:c r="V155" s="14"/>
      <x:c r="W155" s="13"/>
      <x:c r="X155" s="13"/>
      <x:c r="Y155" s="13"/>
      <x:c r="Z155" s="13"/>
      <x:c r="AA155" s="13"/>
      <x:c r="AB155" s="13"/>
      <x:c r="AC155" s="13"/>
      <x:c r="AD155" s="13"/>
      <x:c r="AE155" s="13"/>
      <x:c r="AF155" s="13"/>
      <x:c r="AG155" s="13"/>
      <x:c r="AH155" s="13"/>
      <x:c r="AI155" s="13"/>
      <x:c r="AJ155" s="13"/>
      <x:c r="AK155" s="55"/>
      <x:c r="AL155" s="13"/>
      <x:c r="AM155" s="13"/>
      <x:c r="AN155" s="14"/>
      <x:c r="AO155" s="13"/>
      <x:c r="AP155" s="13"/>
      <x:c r="AQ155" s="13"/>
      <x:c r="AR155" s="13"/>
      <x:c r="AS155" s="13"/>
      <x:c r="AT155" s="14"/>
      <x:c r="AU155" s="13"/>
      <x:c r="AV155" s="13"/>
      <x:c r="AW155" s="13"/>
      <x:c r="AX155" s="13"/>
      <x:c r="AY155" s="13"/>
      <x:c r="AZ155" s="13"/>
      <x:c r="BA155" s="14"/>
      <x:c r="BB155" s="13"/>
      <x:c r="BC155" s="13"/>
      <x:c r="BD155" s="13"/>
      <x:c r="BE155" s="13"/>
      <x:c r="BF155" s="13"/>
      <x:c r="BG155" s="13"/>
      <x:c r="BH155" s="13"/>
      <x:c r="BI155" s="13"/>
      <x:c r="BJ155" s="14"/>
      <x:c r="BK155" s="13"/>
      <x:c r="BL155" s="14"/>
      <x:c r="BM155" s="13"/>
      <x:c r="BN155" s="14"/>
      <x:c r="BO155" s="13"/>
      <x:c r="BP155" s="14"/>
      <x:c r="BQ155" s="13"/>
      <x:c r="BR155" s="13"/>
      <x:c r="BS155" s="13"/>
      <x:c r="BT155" s="13"/>
      <x:c r="BU155" s="55"/>
      <x:c r="BV155" s="13"/>
      <x:c r="BW155" s="13"/>
      <x:c r="BX155" s="13"/>
      <x:c r="BY155" s="14"/>
      <x:c r="BZ155" s="13"/>
      <x:c r="CA155" s="14"/>
      <x:c r="CB155" s="13"/>
      <x:c r="CC155" s="14"/>
      <x:c r="CD155" s="13"/>
      <x:c r="CE155" s="13"/>
      <x:c r="CF155" s="14"/>
      <x:c r="CG155" s="13"/>
      <x:c r="CH155" s="13"/>
      <x:c r="CI155" s="13"/>
      <x:c r="CJ155" s="13"/>
      <x:c r="CK155" s="13"/>
      <x:c r="CL155" s="13"/>
      <x:c r="CM155" s="13"/>
      <x:c r="CN155" s="13"/>
      <x:c r="CO155" s="13"/>
      <x:c r="CP155" s="14"/>
      <x:c r="CQ155" s="13"/>
      <x:c r="CR155" s="14"/>
      <x:c r="CS155" s="13"/>
      <x:c r="CT155" s="13"/>
      <x:c r="CU155" s="13"/>
      <x:c r="CV155" s="13"/>
      <x:c r="CW155" s="13"/>
      <x:c r="CY155" s="13"/>
    </x:row>
    <x:row r="156" ht="18" customHeight="1"/>
    <x:row r="157" ht="18" customHeight="1"/>
    <x:row r="158" ht="18" customHeight="1"/>
    <x:row r="159" ht="18" customHeight="1"/>
    <x:row r="160" ht="18" customHeight="1"/>
    <x:row r="161" ht="18" customHeight="1"/>
    <x:row r="162" ht="18" customHeight="1"/>
    <x:row r="163" ht="18" customHeight="1"/>
    <x:row r="164" ht="18" customHeight="1"/>
    <x:row r="165" ht="18" customHeight="1"/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  <x:row r="172" ht="18" customHeight="1"/>
    <x:row r="173" ht="18" customHeight="1"/>
    <x:row r="174" ht="18" customHeight="1"/>
    <x:row r="175" ht="18" customHeight="1"/>
    <x:row r="176" ht="18" customHeight="1"/>
    <x:row r="177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83" firstPageNumber="1" fitToWidth="1" fitToHeight="1" orientation="portrait" usePrinterDefaults="1" blackAndWhite="0" draft="0" useFirstPageNumber="0" horizontalDpi="4294967293" verticalDpi="300" copies="1"/>
  <x:colBreaks count="4" manualBreakCount="4">
    <x:brk id="16" min="0" max="16383" man="1" pt="0"/>
    <x:brk id="73" min="0" max="16383" man="1" pt="0"/>
    <x:brk id="85" min="0" max="16383" man="1" pt="0"/>
    <x:brk id="102" min="0" max="16383" man="1" pt="0"/>
  </x:colBreaks>
  <x:drawing r:id="rId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DG165"/>
  <x:sheetViews>
    <x:sheetView view="pageBreakPreview" topLeftCell="A1" zoomScaleNormal="100" zoomScaleSheetLayoutView="100" workbookViewId="0">
      <x:pane xSplit="1" ySplit="6" topLeftCell="E64" activePane="bottomRight" state="frozen"/>
      <x:selection pane="bottomRight" activeCell="DG1" activeCellId="25" sqref="C1:C1048576 E1:E1048576 G1:G1048576 I1:I1048576 L1:L1048576 R1:R1048576 T1:T1048576 V1:V1048576 AN1:AN1048576 AR1:AR1048576 AT1:AT1048576 BA1:BA1048576 BJ1:BJ1048576 BL1:BL1048576 BN1:BN1048576 BP1:BP1048576 BY1:BY1048576 CA1:CA1048576 CC1:CC1048576 CF1:CF1048576 CP1:CP1048576 CR1:CR1048576 DA1:DA1048576 DC1:DC1048576 DE1:DE1048576 DG1:DG1048576"/>
    </x:sheetView>
  </x:sheetViews>
  <x:sheetFormatPr defaultColWidth="8.88671875" defaultRowHeight="16.399999999999999"/>
  <x:cols>
    <x:col min="1" max="1" width="17.109375" style="44" customWidth="1"/>
    <x:col min="2" max="2" width="3.88671875" style="49" customWidth="1"/>
    <x:col min="3" max="3" width="6.88671875" style="50" bestFit="1" customWidth="1"/>
    <x:col min="4" max="4" width="4.109375" style="49" customWidth="1"/>
    <x:col min="5" max="5" width="7.5546875" style="50" bestFit="1" customWidth="1"/>
    <x:col min="6" max="6" width="3.88671875" style="49" customWidth="1"/>
    <x:col min="7" max="7" width="6" style="50" bestFit="1" customWidth="1"/>
    <x:col min="8" max="8" width="3.6640625" style="49" customWidth="1"/>
    <x:col min="9" max="9" width="6.88671875" style="50" bestFit="1" customWidth="1"/>
    <x:col min="10" max="10" width="4.21875" style="49" customWidth="1"/>
    <x:col min="11" max="11" width="3.5546875" style="49" customWidth="1"/>
    <x:col min="12" max="12" width="6.88671875" style="50" bestFit="1" customWidth="1"/>
    <x:col min="13" max="14" width="4.21875" style="49" customWidth="1"/>
    <x:col min="15" max="15" width="3.88671875" style="49" customWidth="1"/>
    <x:col min="16" max="16" width="3.77734375" style="49" customWidth="1"/>
    <x:col min="17" max="17" width="3.109375" style="49" customWidth="1"/>
    <x:col min="18" max="18" width="3.21875" style="50" customWidth="1"/>
    <x:col min="19" max="19" width="3.44140625" style="49" customWidth="1"/>
    <x:col min="20" max="20" width="6.88671875" style="50" bestFit="1" customWidth="1"/>
    <x:col min="21" max="21" width="3" style="49" customWidth="1"/>
    <x:col min="22" max="22" width="6" style="50" customWidth="1"/>
    <x:col min="23" max="23" width="3.33203125" style="49" customWidth="1"/>
    <x:col min="24" max="24" width="4.6640625" style="49" customWidth="1"/>
    <x:col min="25" max="26" width="3" style="49" customWidth="1"/>
    <x:col min="27" max="27" width="3.77734375" style="49" customWidth="1"/>
    <x:col min="28" max="28" width="4.109375" style="49" customWidth="1"/>
    <x:col min="29" max="29" width="3.6640625" style="49" customWidth="1"/>
    <x:col min="30" max="33" width="3.33203125" style="49" customWidth="1"/>
    <x:col min="34" max="34" width="2.77734375" style="49" customWidth="1"/>
    <x:col min="35" max="36" width="3" style="49" customWidth="1"/>
    <x:col min="37" max="37" width="4" style="49" bestFit="1" customWidth="1"/>
    <x:col min="38" max="38" width="19.109375" style="49" customWidth="1"/>
    <x:col min="39" max="39" width="3" style="49" customWidth="1"/>
    <x:col min="40" max="40" width="5.77734375" style="50" customWidth="1"/>
    <x:col min="41" max="41" width="3.77734375" style="49" customWidth="1"/>
    <x:col min="42" max="42" width="4.21875" style="49" customWidth="1"/>
    <x:col min="43" max="43" width="2.77734375" style="49" customWidth="1"/>
    <x:col min="44" max="44" width="5.77734375" style="50" customWidth="1"/>
    <x:col min="45" max="45" width="2.77734375" style="49" customWidth="1"/>
    <x:col min="46" max="46" width="4.109375" style="50" customWidth="1"/>
    <x:col min="47" max="50" width="3.33203125" style="49" customWidth="1"/>
    <x:col min="51" max="51" width="3.88671875" style="49" customWidth="1"/>
    <x:col min="52" max="52" width="3.109375" style="49" customWidth="1"/>
    <x:col min="53" max="53" width="5.33203125" style="50" bestFit="1" customWidth="1"/>
    <x:col min="54" max="54" width="3.6640625" style="49" customWidth="1"/>
    <x:col min="55" max="55" width="3.33203125" style="49" customWidth="1"/>
    <x:col min="56" max="56" width="3.88671875" style="49" customWidth="1"/>
    <x:col min="57" max="57" width="4.44140625" style="49" customWidth="1"/>
    <x:col min="58" max="58" width="4.6640625" style="49" customWidth="1"/>
    <x:col min="59" max="60" width="3.5546875" style="49" customWidth="1"/>
    <x:col min="61" max="61" width="2.6640625" style="49" customWidth="1"/>
    <x:col min="62" max="62" width="6.44140625" style="50" customWidth="1"/>
    <x:col min="63" max="63" width="2.6640625" style="49" customWidth="1"/>
    <x:col min="64" max="64" width="6.44140625" style="50" customWidth="1"/>
    <x:col min="65" max="65" width="2.6640625" style="49" customWidth="1"/>
    <x:col min="66" max="66" width="6.44140625" style="50" customWidth="1"/>
    <x:col min="67" max="67" width="2.6640625" style="49" customWidth="1"/>
    <x:col min="68" max="68" width="6.44140625" style="50" customWidth="1"/>
    <x:col min="69" max="69" width="4" style="49" customWidth="1"/>
    <x:col min="70" max="70" width="3.33203125" style="49" customWidth="1"/>
    <x:col min="71" max="71" width="4" style="49" customWidth="1"/>
    <x:col min="72" max="72" width="2.77734375" style="49" customWidth="1"/>
    <x:col min="73" max="73" width="3.77734375" style="49" customWidth="1"/>
    <x:col min="74" max="74" width="17.6640625" style="49" customWidth="1"/>
    <x:col min="75" max="75" width="3.77734375" style="49" customWidth="1"/>
    <x:col min="76" max="76" width="5.44140625" style="49" customWidth="1"/>
    <x:col min="77" max="77" width="6.6640625" style="50" customWidth="1"/>
    <x:col min="78" max="78" width="4.77734375" style="49" customWidth="1"/>
    <x:col min="79" max="79" width="7.77734375" style="50" customWidth="1"/>
    <x:col min="80" max="80" width="4.44140625" style="49" customWidth="1"/>
    <x:col min="81" max="81" width="6.5546875" style="50" customWidth="1"/>
    <x:col min="82" max="82" width="4.88671875" style="49" customWidth="1"/>
    <x:col min="83" max="83" width="4.77734375" style="49" customWidth="1"/>
    <x:col min="84" max="84" width="7.44140625" style="50" customWidth="1"/>
    <x:col min="85" max="85" width="5.77734375" style="49" customWidth="1"/>
    <x:col min="86" max="86" width="3.88671875" style="49" customWidth="1"/>
    <x:col min="87" max="87" width="4.33203125" style="49" customWidth="1"/>
    <x:col min="88" max="88" width="3.88671875" style="49" customWidth="1"/>
    <x:col min="89" max="89" width="4.33203125" style="49" customWidth="1"/>
    <x:col min="90" max="90" width="4.44140625" style="49" customWidth="1"/>
    <x:col min="91" max="91" width="3.33203125" style="49" customWidth="1"/>
    <x:col min="92" max="93" width="3.77734375" style="49" customWidth="1"/>
    <x:col min="94" max="94" width="6.21875" style="50" customWidth="1"/>
    <x:col min="95" max="95" width="3.77734375" style="49" customWidth="1"/>
    <x:col min="96" max="96" width="6.6640625" style="50" customWidth="1"/>
    <x:col min="97" max="97" width="4.44140625" style="49" customWidth="1"/>
    <x:col min="98" max="101" width="3" style="49" customWidth="1"/>
    <x:col min="102" max="102" width="3.44140625" style="49" customWidth="1"/>
    <x:col min="103" max="103" width="17" style="49" customWidth="1"/>
    <x:col min="104" max="104" width="4.88671875" style="46" customWidth="1"/>
    <x:col min="105" max="105" width="10.44140625" style="48" customWidth="1"/>
    <x:col min="106" max="106" width="4.88671875" style="46" customWidth="1"/>
    <x:col min="107" max="107" width="10.88671875" style="48" customWidth="1"/>
    <x:col min="108" max="108" width="5.109375" style="46" customWidth="1"/>
    <x:col min="109" max="109" width="9.6640625" style="48" customWidth="1"/>
    <x:col min="110" max="110" width="5.6640625" style="46" customWidth="1"/>
    <x:col min="111" max="111" width="10.88671875" style="48" customWidth="1"/>
    <x:col min="112" max="16384" width="8.88671875" style="44"/>
  </x:cols>
  <x:sheetData>
    <x:row r="1" spans="1:111" s="274" customFormat="1" ht="30" customHeight="1">
      <x:c r="A1" s="274" t="s">
        <x:v>669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30" customHeight="1">
      <x:c r="A2" s="274" t="s">
        <x:v>2818</x:v>
      </x:c>
      <x:c r="B2" s="83"/>
      <x:c r="C2" s="84"/>
      <x:c r="D2" s="83"/>
      <x:c r="E2" s="84"/>
      <x:c r="F2" s="83"/>
      <x:c r="G2" s="92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 t="s">
        <x:v>509</x:v>
      </x:c>
      <x:c r="AL2" s="83" t="s">
        <x:v>416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2058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2525</x:v>
      </x:c>
      <x:c r="CZ2" s="85"/>
      <x:c r="DA2" s="92"/>
      <x:c r="DB2" s="85"/>
      <x:c r="DC2" s="92"/>
      <x:c r="DD2" s="85"/>
      <x:c r="DE2" s="92"/>
      <x:c r="DF2" s="85"/>
      <x:c r="DG2" s="92"/>
    </x:row>
    <x:row r="3" spans="1:111" s="179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9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9" customFormat="1" ht="30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80" customFormat="1" ht="30" customHeight="1">
      <x:c r="A6" s="152" t="s">
        <x:v>202</x:v>
      </x:c>
      <x:c r="B6" s="382">
        <x:f t="shared" ref="B6:AK6" si="0">B7+B16+B112</x:f>
        <x:v>15</x:v>
      </x:c>
      <x:c r="C6" s="383">
        <x:f t="shared" si="0"/>
        <x:v>5723.2399999999998</x:v>
      </x:c>
      <x:c r="D6" s="384">
        <x:f t="shared" si="0"/>
        <x:v>8</x:v>
      </x:c>
      <x:c r="E6" s="383">
        <x:f t="shared" si="0"/>
        <x:v>21022.289999999997</x:v>
      </x:c>
      <x:c r="F6" s="384">
        <x:f t="shared" si="0"/>
        <x:v>14</x:v>
      </x:c>
      <x:c r="G6" s="383">
        <x:f t="shared" si="0"/>
        <x:v>19.399999999999999</x:v>
      </x:c>
      <x:c r="H6" s="384">
        <x:f t="shared" si="0"/>
        <x:v>11</x:v>
      </x:c>
      <x:c r="I6" s="383">
        <x:f t="shared" si="0"/>
        <x:v>3796.48</x:v>
      </x:c>
      <x:c r="J6" s="384">
        <x:f t="shared" si="0"/>
        <x:v>29</x:v>
      </x:c>
      <x:c r="K6" s="384">
        <x:f t="shared" si="0"/>
        <x:v>4</x:v>
      </x:c>
      <x:c r="L6" s="383">
        <x:f t="shared" si="0"/>
        <x:v>1629.0599999999999</x:v>
      </x:c>
      <x:c r="M6" s="384">
        <x:f t="shared" si="0"/>
        <x:v>0</x:v>
      </x:c>
      <x:c r="N6" s="384">
        <x:f t="shared" si="0"/>
        <x:v>0</x:v>
      </x:c>
      <x:c r="O6" s="384">
        <x:f t="shared" si="0"/>
        <x:v>15</x:v>
      </x:c>
      <x:c r="P6" s="384">
        <x:f t="shared" si="0"/>
        <x:v>31</x:v>
      </x:c>
      <x:c r="Q6" s="384">
        <x:f t="shared" si="0"/>
        <x:v>0</x:v>
      </x:c>
      <x:c r="R6" s="383">
        <x:f t="shared" si="0"/>
        <x:v>0</x:v>
      </x:c>
      <x:c r="S6" s="384">
        <x:f t="shared" si="0"/>
        <x:v>60</x:v>
      </x:c>
      <x:c r="T6" s="383">
        <x:f t="shared" si="0"/>
        <x:v>1485.0699999999999</x:v>
      </x:c>
      <x:c r="U6" s="384">
        <x:f t="shared" si="0"/>
        <x:v>0</x:v>
      </x:c>
      <x:c r="V6" s="383">
        <x:f t="shared" si="0"/>
        <x:v>0</x:v>
      </x:c>
      <x:c r="W6" s="384">
        <x:f t="shared" si="0"/>
        <x:v>32</x:v>
      </x:c>
      <x:c r="X6" s="384">
        <x:f t="shared" si="0"/>
        <x:v>641</x:v>
      </x:c>
      <x:c r="Y6" s="384">
        <x:f t="shared" si="0"/>
        <x:v>29</x:v>
      </x:c>
      <x:c r="Z6" s="384">
        <x:f t="shared" si="0"/>
        <x:v>79</x:v>
      </x:c>
      <x:c r="AA6" s="384">
        <x:f t="shared" si="0"/>
        <x:v>17</x:v>
      </x:c>
      <x:c r="AB6" s="384">
        <x:f t="shared" si="0"/>
        <x:v>1</x:v>
      </x:c>
      <x:c r="AC6" s="384">
        <x:f t="shared" si="0"/>
        <x:v>16</x:v>
      </x:c>
      <x:c r="AD6" s="384">
        <x:f t="shared" si="0"/>
        <x:v>13</x:v>
      </x:c>
      <x:c r="AE6" s="384">
        <x:f t="shared" si="0"/>
        <x:v>1</x:v>
      </x:c>
      <x:c r="AF6" s="384">
        <x:f t="shared" si="0"/>
        <x:v>0</x:v>
      </x:c>
      <x:c r="AG6" s="384">
        <x:f t="shared" si="0"/>
        <x:v>31</x:v>
      </x:c>
      <x:c r="AH6" s="384">
        <x:f t="shared" si="0"/>
        <x:v>0</x:v>
      </x:c>
      <x:c r="AI6" s="384">
        <x:f t="shared" si="0"/>
        <x:v>0</x:v>
      </x:c>
      <x:c r="AJ6" s="384">
        <x:f t="shared" si="0"/>
        <x:v>23</x:v>
      </x:c>
      <x:c r="AK6" s="384">
        <x:f t="shared" si="0"/>
        <x:v>44</x:v>
      </x:c>
      <x:c r="AL6" s="152" t="s">
        <x:v>202</x:v>
      </x:c>
      <x:c r="AM6" s="384">
        <x:f t="shared" ref="AM6:BU6" si="1">AM7+AM16+AM112</x:f>
        <x:v>0</x:v>
      </x:c>
      <x:c r="AN6" s="383">
        <x:f t="shared" si="1"/>
        <x:v>0</x:v>
      </x:c>
      <x:c r="AO6" s="384">
        <x:f t="shared" si="1"/>
        <x:v>1</x:v>
      </x:c>
      <x:c r="AP6" s="384">
        <x:f t="shared" si="1"/>
        <x:v>4</x:v>
      </x:c>
      <x:c r="AQ6" s="384">
        <x:f t="shared" si="1"/>
        <x:v>0</x:v>
      </x:c>
      <x:c r="AR6" s="383">
        <x:f t="shared" si="1"/>
        <x:v>0</x:v>
      </x:c>
      <x:c r="AS6" s="384">
        <x:f t="shared" si="1"/>
        <x:v>0</x:v>
      </x:c>
      <x:c r="AT6" s="383">
        <x:f t="shared" si="1"/>
        <x:v>0</x:v>
      </x:c>
      <x:c r="AU6" s="384">
        <x:f t="shared" si="1"/>
        <x:v>0</x:v>
      </x:c>
      <x:c r="AV6" s="384">
        <x:f t="shared" si="1"/>
        <x:v>0</x:v>
      </x:c>
      <x:c r="AW6" s="384">
        <x:f t="shared" si="1"/>
        <x:v>0</x:v>
      </x:c>
      <x:c r="AX6" s="384">
        <x:f t="shared" si="1"/>
        <x:v>2</x:v>
      </x:c>
      <x:c r="AY6" s="384">
        <x:f t="shared" si="1"/>
        <x:v>0</x:v>
      </x:c>
      <x:c r="AZ6" s="384">
        <x:f t="shared" si="1"/>
        <x:v>15</x:v>
      </x:c>
      <x:c r="BA6" s="383">
        <x:f t="shared" si="1"/>
        <x:v>3688.4099999999999</x:v>
      </x:c>
      <x:c r="BB6" s="384">
        <x:f t="shared" si="1"/>
        <x:v>1</x:v>
      </x:c>
      <x:c r="BC6" s="384">
        <x:f t="shared" si="1"/>
        <x:v>52</x:v>
      </x:c>
      <x:c r="BD6" s="384">
        <x:f t="shared" si="1"/>
        <x:v>0</x:v>
      </x:c>
      <x:c r="BE6" s="384">
        <x:f t="shared" si="1"/>
        <x:v>200</x:v>
      </x:c>
      <x:c r="BF6" s="384">
        <x:f t="shared" si="1"/>
        <x:v>860</x:v>
      </x:c>
      <x:c r="BG6" s="384">
        <x:f t="shared" si="1"/>
        <x:v>5</x:v>
      </x:c>
      <x:c r="BH6" s="384">
        <x:f t="shared" si="1"/>
        <x:v>5</x:v>
      </x:c>
      <x:c r="BI6" s="384">
        <x:f t="shared" si="1"/>
        <x:v>0</x:v>
      </x:c>
      <x:c r="BJ6" s="383">
        <x:f t="shared" si="1"/>
        <x:v>0</x:v>
      </x:c>
      <x:c r="BK6" s="384">
        <x:f t="shared" si="1"/>
        <x:v>0</x:v>
      </x:c>
      <x:c r="BL6" s="383">
        <x:f t="shared" si="1"/>
        <x:v>0</x:v>
      </x:c>
      <x:c r="BM6" s="384">
        <x:f t="shared" si="1"/>
        <x:v>2</x:v>
      </x:c>
      <x:c r="BN6" s="383">
        <x:f t="shared" si="1"/>
        <x:v>31.949999999999999</x:v>
      </x:c>
      <x:c r="BO6" s="384">
        <x:f t="shared" si="1"/>
        <x:v>1</x:v>
      </x:c>
      <x:c r="BP6" s="383">
        <x:f t="shared" si="1"/>
        <x:v>3862.5300000000002</x:v>
      </x:c>
      <x:c r="BQ6" s="384">
        <x:f t="shared" si="1"/>
        <x:v>0</x:v>
      </x:c>
      <x:c r="BR6" s="384">
        <x:f t="shared" si="1"/>
        <x:v>0</x:v>
      </x:c>
      <x:c r="BS6" s="384">
        <x:f t="shared" si="1"/>
        <x:v>0</x:v>
      </x:c>
      <x:c r="BT6" s="384">
        <x:f t="shared" si="1"/>
        <x:v>2</x:v>
      </x:c>
      <x:c r="BU6" s="384">
        <x:f t="shared" si="1"/>
        <x:v>2</x:v>
      </x:c>
      <x:c r="BV6" s="152" t="s">
        <x:v>202</x:v>
      </x:c>
      <x:c r="BW6" s="384">
        <x:f t="shared" ref="BW6:CX6" si="2">BW7+BW16+BW112</x:f>
        <x:v>6</x:v>
      </x:c>
      <x:c r="BX6" s="384">
        <x:f t="shared" si="2"/>
        <x:v>132</x:v>
      </x:c>
      <x:c r="BY6" s="383">
        <x:f t="shared" si="2"/>
        <x:v>3220</x:v>
      </x:c>
      <x:c r="BZ6" s="384">
        <x:f t="shared" si="2"/>
        <x:v>0</x:v>
      </x:c>
      <x:c r="CA6" s="383">
        <x:f t="shared" si="2"/>
        <x:v>0</x:v>
      </x:c>
      <x:c r="CB6" s="384">
        <x:f t="shared" si="2"/>
        <x:v>0</x:v>
      </x:c>
      <x:c r="CC6" s="383">
        <x:f t="shared" si="2"/>
        <x:v>0</x:v>
      </x:c>
      <x:c r="CD6" s="384">
        <x:f t="shared" si="2"/>
        <x:v>0</x:v>
      </x:c>
      <x:c r="CE6" s="384">
        <x:f t="shared" si="2"/>
        <x:v>11</x:v>
      </x:c>
      <x:c r="CF6" s="383">
        <x:f t="shared" si="2"/>
        <x:v>512.59000000000003</x:v>
      </x:c>
      <x:c r="CG6" s="384">
        <x:f t="shared" si="2"/>
        <x:v>10</x:v>
      </x:c>
      <x:c r="CH6" s="384">
        <x:f t="shared" si="2"/>
        <x:v>1</x:v>
      </x:c>
      <x:c r="CI6" s="384">
        <x:f t="shared" si="2"/>
        <x:v>2</x:v>
      </x:c>
      <x:c r="CJ6" s="384">
        <x:f t="shared" si="2"/>
        <x:v>11</x:v>
      </x:c>
      <x:c r="CK6" s="384">
        <x:f t="shared" si="2"/>
        <x:v>2</x:v>
      </x:c>
      <x:c r="CL6" s="384">
        <x:f t="shared" si="2"/>
        <x:v>1</x:v>
      </x:c>
      <x:c r="CM6" s="384">
        <x:f t="shared" si="2"/>
        <x:v>4</x:v>
      </x:c>
      <x:c r="CN6" s="384">
        <x:f t="shared" si="2"/>
        <x:v>14</x:v>
      </x:c>
      <x:c r="CO6" s="384">
        <x:f t="shared" si="2"/>
        <x:v>8</x:v>
      </x:c>
      <x:c r="CP6" s="383">
        <x:f t="shared" si="2"/>
        <x:v>738.38</x:v>
      </x:c>
      <x:c r="CQ6" s="384">
        <x:f t="shared" si="2"/>
        <x:v>37</x:v>
      </x:c>
      <x:c r="CR6" s="383">
        <x:f t="shared" si="2"/>
        <x:v>4448</x:v>
      </x:c>
      <x:c r="CS6" s="384">
        <x:f t="shared" si="2"/>
        <x:v>708</x:v>
      </x:c>
      <x:c r="CT6" s="384">
        <x:f t="shared" si="2"/>
        <x:v>5</x:v>
      </x:c>
      <x:c r="CU6" s="384">
        <x:f t="shared" si="2"/>
        <x:v>14</x:v>
      </x:c>
      <x:c r="CV6" s="384">
        <x:f t="shared" si="2"/>
        <x:v>33</x:v>
      </x:c>
      <x:c r="CW6" s="384">
        <x:f t="shared" si="2"/>
        <x:v>23</x:v>
      </x:c>
      <x:c r="CX6" s="384">
        <x:f t="shared" si="2"/>
        <x:v>98</x:v>
      </x:c>
      <x:c r="CY6" s="152" t="s">
        <x:v>202</x:v>
      </x:c>
      <x:c r="CZ6" s="384">
        <x:f t="shared" ref="CZ6:DG6" si="3">CZ7+CZ16+CZ112</x:f>
        <x:v>15</x:v>
      </x:c>
      <x:c r="DA6" s="383">
        <x:f t="shared" si="3"/>
        <x:v>9626.0400000000009</x:v>
      </x:c>
      <x:c r="DB6" s="384">
        <x:f t="shared" si="3"/>
        <x:v>9</x:v>
      </x:c>
      <x:c r="DC6" s="383">
        <x:f t="shared" si="3"/>
        <x:v>1118.78</x:v>
      </x:c>
      <x:c r="DD6" s="384">
        <x:f t="shared" si="3"/>
        <x:v>5</x:v>
      </x:c>
      <x:c r="DE6" s="383">
        <x:f t="shared" si="3"/>
        <x:v>1794.78</x:v>
      </x:c>
      <x:c r="DF6" s="384">
        <x:f t="shared" si="3"/>
        <x:v>1021</x:v>
      </x:c>
      <x:c r="DG6" s="385">
        <x:f t="shared" si="3"/>
        <x:v>84482</x:v>
      </x:c>
    </x:row>
    <x:row r="7" spans="1:111" s="180" customFormat="1" ht="30" customHeight="1">
      <x:c r="A7" s="191" t="s">
        <x:v>2063</x:v>
      </x:c>
      <x:c r="B7" s="386">
        <x:f t="shared" ref="B7:AK7" si="4">SUM(B8)</x:f>
        <x:v>0</x:v>
      </x:c>
      <x:c r="C7" s="387">
        <x:f t="shared" si="4"/>
        <x:v>0</x:v>
      </x:c>
      <x:c r="D7" s="388">
        <x:f t="shared" si="4"/>
        <x:v>0</x:v>
      </x:c>
      <x:c r="E7" s="387">
        <x:f t="shared" si="4"/>
        <x:v>0</x:v>
      </x:c>
      <x:c r="F7" s="388">
        <x:f t="shared" si="4"/>
        <x:v>10</x:v>
      </x:c>
      <x:c r="G7" s="387">
        <x:f t="shared" si="4"/>
        <x:v>9.8000000000000007</x:v>
      </x:c>
      <x:c r="H7" s="388">
        <x:f t="shared" si="4"/>
        <x:v>1</x:v>
      </x:c>
      <x:c r="I7" s="387">
        <x:f t="shared" si="4"/>
        <x:v>3000</x:v>
      </x:c>
      <x:c r="J7" s="388">
        <x:f t="shared" si="4"/>
        <x:v>2</x:v>
      </x:c>
      <x:c r="K7" s="388">
        <x:f t="shared" si="4"/>
        <x:v>1</x:v>
      </x:c>
      <x:c r="L7" s="387">
        <x:f t="shared" si="4"/>
        <x:v>82</x:v>
      </x:c>
      <x:c r="M7" s="388">
        <x:f t="shared" si="4"/>
        <x:v>0</x:v>
      </x:c>
      <x:c r="N7" s="388">
        <x:f t="shared" si="4"/>
        <x:v>0</x:v>
      </x:c>
      <x:c r="O7" s="388">
        <x:f t="shared" si="4"/>
        <x:v>0</x:v>
      </x:c>
      <x:c r="P7" s="388">
        <x:f t="shared" si="4"/>
        <x:v>0</x:v>
      </x:c>
      <x:c r="Q7" s="388">
        <x:f t="shared" si="4"/>
        <x:v>0</x:v>
      </x:c>
      <x:c r="R7" s="387">
        <x:f t="shared" si="4"/>
        <x:v>0</x:v>
      </x:c>
      <x:c r="S7" s="388">
        <x:f t="shared" si="4"/>
        <x:v>5</x:v>
      </x:c>
      <x:c r="T7" s="387">
        <x:f t="shared" si="4"/>
        <x:v>208</x:v>
      </x:c>
      <x:c r="U7" s="388">
        <x:f t="shared" si="4"/>
        <x:v>0</x:v>
      </x:c>
      <x:c r="V7" s="387">
        <x:f t="shared" si="4"/>
        <x:v>0</x:v>
      </x:c>
      <x:c r="W7" s="388">
        <x:f t="shared" si="4"/>
        <x:v>12</x:v>
      </x:c>
      <x:c r="X7" s="388">
        <x:f t="shared" si="4"/>
        <x:v>34</x:v>
      </x:c>
      <x:c r="Y7" s="388">
        <x:f t="shared" si="4"/>
        <x:v>0</x:v>
      </x:c>
      <x:c r="Z7" s="388">
        <x:f t="shared" si="4"/>
        <x:v>0</x:v>
      </x:c>
      <x:c r="AA7" s="388">
        <x:f t="shared" si="4"/>
        <x:v>0</x:v>
      </x:c>
      <x:c r="AB7" s="388">
        <x:f t="shared" si="4"/>
        <x:v>0</x:v>
      </x:c>
      <x:c r="AC7" s="388">
        <x:f t="shared" si="4"/>
        <x:v>0</x:v>
      </x:c>
      <x:c r="AD7" s="388">
        <x:f t="shared" si="4"/>
        <x:v>0</x:v>
      </x:c>
      <x:c r="AE7" s="388">
        <x:f t="shared" si="4"/>
        <x:v>0</x:v>
      </x:c>
      <x:c r="AF7" s="388">
        <x:f t="shared" si="4"/>
        <x:v>0</x:v>
      </x:c>
      <x:c r="AG7" s="388">
        <x:f t="shared" si="4"/>
        <x:v>0</x:v>
      </x:c>
      <x:c r="AH7" s="388">
        <x:f t="shared" si="4"/>
        <x:v>0</x:v>
      </x:c>
      <x:c r="AI7" s="388">
        <x:f t="shared" si="4"/>
        <x:v>0</x:v>
      </x:c>
      <x:c r="AJ7" s="388">
        <x:f t="shared" si="4"/>
        <x:v>0</x:v>
      </x:c>
      <x:c r="AK7" s="388">
        <x:f t="shared" si="4"/>
        <x:v>0</x:v>
      </x:c>
      <x:c r="AL7" s="191" t="s">
        <x:v>2063</x:v>
      </x:c>
      <x:c r="AM7" s="388">
        <x:f t="shared" ref="AM7:BP7" si="5">SUM(AM8)</x:f>
        <x:v>0</x:v>
      </x:c>
      <x:c r="AN7" s="387">
        <x:f t="shared" si="5"/>
        <x:v>0</x:v>
      </x:c>
      <x:c r="AO7" s="388">
        <x:f t="shared" si="5"/>
        <x:v>0</x:v>
      </x:c>
      <x:c r="AP7" s="388">
        <x:f t="shared" si="5"/>
        <x:v>0</x:v>
      </x:c>
      <x:c r="AQ7" s="388">
        <x:f t="shared" si="5"/>
        <x:v>0</x:v>
      </x:c>
      <x:c r="AR7" s="387">
        <x:f t="shared" si="5"/>
        <x:v>0</x:v>
      </x:c>
      <x:c r="AS7" s="388">
        <x:f t="shared" si="5"/>
        <x:v>0</x:v>
      </x:c>
      <x:c r="AT7" s="387">
        <x:f t="shared" si="5"/>
        <x:v>0</x:v>
      </x:c>
      <x:c r="AU7" s="388">
        <x:f t="shared" si="5"/>
        <x:v>0</x:v>
      </x:c>
      <x:c r="AV7" s="388">
        <x:f t="shared" si="5"/>
        <x:v>0</x:v>
      </x:c>
      <x:c r="AW7" s="388">
        <x:f t="shared" si="5"/>
        <x:v>0</x:v>
      </x:c>
      <x:c r="AX7" s="388">
        <x:f t="shared" si="5"/>
        <x:v>0</x:v>
      </x:c>
      <x:c r="AY7" s="388">
        <x:f t="shared" si="5"/>
        <x:v>0</x:v>
      </x:c>
      <x:c r="AZ7" s="388">
        <x:f t="shared" si="5"/>
        <x:v>9</x:v>
      </x:c>
      <x:c r="BA7" s="387">
        <x:f t="shared" si="5"/>
        <x:v>2329</x:v>
      </x:c>
      <x:c r="BB7" s="388">
        <x:f t="shared" si="5"/>
        <x:v>1</x:v>
      </x:c>
      <x:c r="BC7" s="388">
        <x:f t="shared" si="5"/>
        <x:v>52</x:v>
      </x:c>
      <x:c r="BD7" s="388">
        <x:f t="shared" si="5"/>
        <x:v>0</x:v>
      </x:c>
      <x:c r="BE7" s="388">
        <x:f t="shared" si="5"/>
        <x:v>24</x:v>
      </x:c>
      <x:c r="BF7" s="388">
        <x:f t="shared" si="5"/>
        <x:v>600</x:v>
      </x:c>
      <x:c r="BG7" s="388">
        <x:f t="shared" si="5"/>
        <x:v>0</x:v>
      </x:c>
      <x:c r="BH7" s="388">
        <x:f t="shared" si="5"/>
        <x:v>0</x:v>
      </x:c>
      <x:c r="BI7" s="388">
        <x:f t="shared" si="5"/>
        <x:v>0</x:v>
      </x:c>
      <x:c r="BJ7" s="387">
        <x:f t="shared" si="5"/>
        <x:v>0</x:v>
      </x:c>
      <x:c r="BK7" s="388">
        <x:f t="shared" si="5"/>
        <x:v>0</x:v>
      </x:c>
      <x:c r="BL7" s="387">
        <x:f t="shared" si="5"/>
        <x:v>0</x:v>
      </x:c>
      <x:c r="BM7" s="388">
        <x:f t="shared" si="5"/>
        <x:v>0</x:v>
      </x:c>
      <x:c r="BN7" s="387">
        <x:f t="shared" si="5"/>
        <x:v>0</x:v>
      </x:c>
      <x:c r="BO7" s="388">
        <x:f t="shared" si="5"/>
        <x:v>0</x:v>
      </x:c>
      <x:c r="BP7" s="387">
        <x:f t="shared" si="5"/>
        <x:v>0</x:v>
      </x:c>
      <x:c r="BQ7" s="388">
        <x:v>0</x:v>
      </x:c>
      <x:c r="BR7" s="388">
        <x:f>SUM(BR8)</x:f>
        <x:v>0</x:v>
      </x:c>
      <x:c r="BS7" s="388">
        <x:f>SUM(BS8)</x:f>
        <x:v>0</x:v>
      </x:c>
      <x:c r="BT7" s="388">
        <x:f>SUM(BT8)</x:f>
        <x:v>0</x:v>
      </x:c>
      <x:c r="BU7" s="388">
        <x:f>SUM(BU8)</x:f>
        <x:v>0</x:v>
      </x:c>
      <x:c r="BV7" s="191" t="s">
        <x:v>2063</x:v>
      </x:c>
      <x:c r="BW7" s="388">
        <x:f t="shared" ref="BW7:CX7" si="6">SUM(BW8)</x:f>
        <x:v>1</x:v>
      </x:c>
      <x:c r="BX7" s="388">
        <x:f t="shared" si="6"/>
        <x:v>100</x:v>
      </x:c>
      <x:c r="BY7" s="387">
        <x:f t="shared" si="6"/>
        <x:v>800</x:v>
      </x:c>
      <x:c r="BZ7" s="388">
        <x:f t="shared" si="6"/>
        <x:v>0</x:v>
      </x:c>
      <x:c r="CA7" s="387">
        <x:f t="shared" si="6"/>
        <x:v>0</x:v>
      </x:c>
      <x:c r="CB7" s="388">
        <x:f t="shared" si="6"/>
        <x:v>0</x:v>
      </x:c>
      <x:c r="CC7" s="387">
        <x:f t="shared" si="6"/>
        <x:v>0</x:v>
      </x:c>
      <x:c r="CD7" s="388">
        <x:f t="shared" si="6"/>
        <x:v>0</x:v>
      </x:c>
      <x:c r="CE7" s="388">
        <x:f t="shared" si="6"/>
        <x:v>0</x:v>
      </x:c>
      <x:c r="CF7" s="387">
        <x:f t="shared" si="6"/>
        <x:v>0</x:v>
      </x:c>
      <x:c r="CG7" s="388">
        <x:f t="shared" si="6"/>
        <x:v>4</x:v>
      </x:c>
      <x:c r="CH7" s="388">
        <x:f t="shared" si="6"/>
        <x:v>0</x:v>
      </x:c>
      <x:c r="CI7" s="388">
        <x:f t="shared" si="6"/>
        <x:v>0</x:v>
      </x:c>
      <x:c r="CJ7" s="388">
        <x:f t="shared" si="6"/>
        <x:v>0</x:v>
      </x:c>
      <x:c r="CK7" s="388">
        <x:f t="shared" si="6"/>
        <x:v>2</x:v>
      </x:c>
      <x:c r="CL7" s="388">
        <x:f t="shared" si="6"/>
        <x:v>0</x:v>
      </x:c>
      <x:c r="CM7" s="388">
        <x:f t="shared" si="6"/>
        <x:v>0</x:v>
      </x:c>
      <x:c r="CN7" s="388">
        <x:f t="shared" si="6"/>
        <x:v>0</x:v>
      </x:c>
      <x:c r="CO7" s="388">
        <x:f t="shared" si="6"/>
        <x:v>0</x:v>
      </x:c>
      <x:c r="CP7" s="387">
        <x:f t="shared" si="6"/>
        <x:v>0</x:v>
      </x:c>
      <x:c r="CQ7" s="388">
        <x:f t="shared" si="6"/>
        <x:v>5</x:v>
      </x:c>
      <x:c r="CR7" s="387">
        <x:f t="shared" si="6"/>
        <x:v>2222</x:v>
      </x:c>
      <x:c r="CS7" s="388">
        <x:f t="shared" si="6"/>
        <x:v>109</x:v>
      </x:c>
      <x:c r="CT7" s="388">
        <x:f t="shared" si="6"/>
        <x:v>3</x:v>
      </x:c>
      <x:c r="CU7" s="388">
        <x:f t="shared" si="6"/>
        <x:v>0</x:v>
      </x:c>
      <x:c r="CV7" s="388">
        <x:f t="shared" si="6"/>
        <x:v>0</x:v>
      </x:c>
      <x:c r="CW7" s="388">
        <x:f t="shared" si="6"/>
        <x:v>0</x:v>
      </x:c>
      <x:c r="CX7" s="388">
        <x:f t="shared" si="6"/>
        <x:v>9</x:v>
      </x:c>
      <x:c r="CY7" s="191" t="s">
        <x:v>2063</x:v>
      </x:c>
      <x:c r="CZ7" s="388">
        <x:f t="shared" ref="CZ7:DG7" si="7">CZ8</x:f>
        <x:v>8</x:v>
      </x:c>
      <x:c r="DA7" s="387">
        <x:f t="shared" si="7"/>
        <x:v>4445.04</x:v>
      </x:c>
      <x:c r="DB7" s="388">
        <x:f t="shared" si="7"/>
        <x:v>6</x:v>
      </x:c>
      <x:c r="DC7" s="387">
        <x:f t="shared" si="7"/>
        <x:v>594</x:v>
      </x:c>
      <x:c r="DD7" s="388">
        <x:f t="shared" si="7"/>
        <x:v>2</x:v>
      </x:c>
      <x:c r="DE7" s="387">
        <x:f t="shared" si="7"/>
        <x:v>1270</x:v>
      </x:c>
      <x:c r="DF7" s="388">
        <x:f t="shared" si="7"/>
        <x:v>1021</x:v>
      </x:c>
      <x:c r="DG7" s="389">
        <x:f t="shared" si="7"/>
        <x:v>84482</x:v>
      </x:c>
    </x:row>
    <x:row r="8" spans="1:111" s="42" customFormat="1" ht="30" customHeight="1">
      <x:c r="A8" s="398" t="s">
        <x:v>502</x:v>
      </x:c>
      <x:c r="B8" s="187">
        <x:f>SUM(B9:B15)</x:f>
        <x:v>0</x:v>
      </x:c>
      <x:c r="C8" s="194">
        <x:f t="shared" ref="C8:BN8" si="8">SUM(C9:C15)</x:f>
        <x:v>0</x:v>
      </x:c>
      <x:c r="D8" s="186">
        <x:f t="shared" si="8"/>
        <x:v>0</x:v>
      </x:c>
      <x:c r="E8" s="194">
        <x:f t="shared" si="8"/>
        <x:v>0</x:v>
      </x:c>
      <x:c r="F8" s="186">
        <x:f t="shared" si="8"/>
        <x:v>10</x:v>
      </x:c>
      <x:c r="G8" s="194">
        <x:f t="shared" si="8"/>
        <x:v>9.8000000000000007</x:v>
      </x:c>
      <x:c r="H8" s="186">
        <x:f t="shared" si="8"/>
        <x:v>1</x:v>
      </x:c>
      <x:c r="I8" s="194">
        <x:f t="shared" si="8"/>
        <x:v>3000</x:v>
      </x:c>
      <x:c r="J8" s="186">
        <x:f t="shared" si="8"/>
        <x:v>2</x:v>
      </x:c>
      <x:c r="K8" s="186">
        <x:f t="shared" si="8"/>
        <x:v>1</x:v>
      </x:c>
      <x:c r="L8" s="194">
        <x:f t="shared" si="8"/>
        <x:v>82</x:v>
      </x:c>
      <x:c r="M8" s="186">
        <x:f t="shared" si="8"/>
        <x:v>0</x:v>
      </x:c>
      <x:c r="N8" s="186">
        <x:f t="shared" si="8"/>
        <x:v>0</x:v>
      </x:c>
      <x:c r="O8" s="186">
        <x:f t="shared" si="8"/>
        <x:v>0</x:v>
      </x:c>
      <x:c r="P8" s="186">
        <x:f t="shared" si="8"/>
        <x:v>0</x:v>
      </x:c>
      <x:c r="Q8" s="186">
        <x:f t="shared" si="8"/>
        <x:v>0</x:v>
      </x:c>
      <x:c r="R8" s="194">
        <x:f t="shared" si="8"/>
        <x:v>0</x:v>
      </x:c>
      <x:c r="S8" s="186">
        <x:f t="shared" si="8"/>
        <x:v>5</x:v>
      </x:c>
      <x:c r="T8" s="194">
        <x:f t="shared" si="8"/>
        <x:v>208</x:v>
      </x:c>
      <x:c r="U8" s="186">
        <x:f t="shared" si="8"/>
        <x:v>0</x:v>
      </x:c>
      <x:c r="V8" s="194">
        <x:f t="shared" si="8"/>
        <x:v>0</x:v>
      </x:c>
      <x:c r="W8" s="186">
        <x:f t="shared" si="8"/>
        <x:v>12</x:v>
      </x:c>
      <x:c r="X8" s="186">
        <x:f t="shared" si="8"/>
        <x:v>34</x:v>
      </x:c>
      <x:c r="Y8" s="186">
        <x:f t="shared" si="8"/>
        <x:v>0</x:v>
      </x:c>
      <x:c r="Z8" s="186">
        <x:f t="shared" si="8"/>
        <x:v>0</x:v>
      </x:c>
      <x:c r="AA8" s="186">
        <x:f t="shared" si="8"/>
        <x:v>0</x:v>
      </x:c>
      <x:c r="AB8" s="186">
        <x:f t="shared" si="8"/>
        <x:v>0</x:v>
      </x:c>
      <x:c r="AC8" s="186">
        <x:f t="shared" si="8"/>
        <x:v>0</x:v>
      </x:c>
      <x:c r="AD8" s="186">
        <x:f t="shared" si="8"/>
        <x:v>0</x:v>
      </x:c>
      <x:c r="AE8" s="186">
        <x:f t="shared" si="8"/>
        <x:v>0</x:v>
      </x:c>
      <x:c r="AF8" s="186">
        <x:f t="shared" si="8"/>
        <x:v>0</x:v>
      </x:c>
      <x:c r="AG8" s="186">
        <x:f t="shared" si="8"/>
        <x:v>0</x:v>
      </x:c>
      <x:c r="AH8" s="186">
        <x:f t="shared" si="8"/>
        <x:v>0</x:v>
      </x:c>
      <x:c r="AI8" s="186">
        <x:f t="shared" si="8"/>
        <x:v>0</x:v>
      </x:c>
      <x:c r="AJ8" s="186">
        <x:f t="shared" si="8"/>
        <x:v>0</x:v>
      </x:c>
      <x:c r="AK8" s="186">
        <x:f t="shared" si="8"/>
        <x:v>0</x:v>
      </x:c>
      <x:c r="AL8" s="398" t="s">
        <x:v>502</x:v>
      </x:c>
      <x:c r="AM8" s="186">
        <x:f t="shared" si="8"/>
        <x:v>0</x:v>
      </x:c>
      <x:c r="AN8" s="194">
        <x:f t="shared" si="8"/>
        <x:v>0</x:v>
      </x:c>
      <x:c r="AO8" s="186">
        <x:f t="shared" si="8"/>
        <x:v>0</x:v>
      </x:c>
      <x:c r="AP8" s="186">
        <x:f t="shared" si="8"/>
        <x:v>0</x:v>
      </x:c>
      <x:c r="AQ8" s="186">
        <x:f t="shared" si="8"/>
        <x:v>0</x:v>
      </x:c>
      <x:c r="AR8" s="194">
        <x:f t="shared" si="8"/>
        <x:v>0</x:v>
      </x:c>
      <x:c r="AS8" s="186">
        <x:f t="shared" si="8"/>
        <x:v>0</x:v>
      </x:c>
      <x:c r="AT8" s="194">
        <x:f t="shared" si="8"/>
        <x:v>0</x:v>
      </x:c>
      <x:c r="AU8" s="186">
        <x:f t="shared" si="8"/>
        <x:v>0</x:v>
      </x:c>
      <x:c r="AV8" s="186">
        <x:f t="shared" si="8"/>
        <x:v>0</x:v>
      </x:c>
      <x:c r="AW8" s="186">
        <x:f t="shared" si="8"/>
        <x:v>0</x:v>
      </x:c>
      <x:c r="AX8" s="186">
        <x:f t="shared" si="8"/>
        <x:v>0</x:v>
      </x:c>
      <x:c r="AY8" s="186">
        <x:f t="shared" si="8"/>
        <x:v>0</x:v>
      </x:c>
      <x:c r="AZ8" s="186">
        <x:f t="shared" si="8"/>
        <x:v>9</x:v>
      </x:c>
      <x:c r="BA8" s="194">
        <x:f t="shared" si="8"/>
        <x:v>2329</x:v>
      </x:c>
      <x:c r="BB8" s="186">
        <x:f t="shared" si="8"/>
        <x:v>1</x:v>
      </x:c>
      <x:c r="BC8" s="186">
        <x:f t="shared" si="8"/>
        <x:v>52</x:v>
      </x:c>
      <x:c r="BD8" s="186">
        <x:f t="shared" si="8"/>
        <x:v>0</x:v>
      </x:c>
      <x:c r="BE8" s="186">
        <x:f t="shared" si="8"/>
        <x:v>24</x:v>
      </x:c>
      <x:c r="BF8" s="186">
        <x:f t="shared" si="8"/>
        <x:v>600</x:v>
      </x:c>
      <x:c r="BG8" s="186">
        <x:f t="shared" si="8"/>
        <x:v>0</x:v>
      </x:c>
      <x:c r="BH8" s="186">
        <x:f t="shared" si="8"/>
        <x:v>0</x:v>
      </x:c>
      <x:c r="BI8" s="186">
        <x:f t="shared" si="8"/>
        <x:v>0</x:v>
      </x:c>
      <x:c r="BJ8" s="194">
        <x:f t="shared" si="8"/>
        <x:v>0</x:v>
      </x:c>
      <x:c r="BK8" s="186">
        <x:f t="shared" si="8"/>
        <x:v>0</x:v>
      </x:c>
      <x:c r="BL8" s="194">
        <x:f t="shared" si="8"/>
        <x:v>0</x:v>
      </x:c>
      <x:c r="BM8" s="186">
        <x:f t="shared" si="8"/>
        <x:v>0</x:v>
      </x:c>
      <x:c r="BN8" s="194">
        <x:f t="shared" si="8"/>
        <x:v>0</x:v>
      </x:c>
      <x:c r="BO8" s="186">
        <x:f t="shared" ref="BO8:DG8" si="9">SUM(BO9:BO15)</x:f>
        <x:v>0</x:v>
      </x:c>
      <x:c r="BP8" s="194">
        <x:f t="shared" si="9"/>
        <x:v>0</x:v>
      </x:c>
      <x:c r="BQ8" s="186">
        <x:f t="shared" si="9"/>
        <x:v>0</x:v>
      </x:c>
      <x:c r="BR8" s="186">
        <x:f t="shared" si="9"/>
        <x:v>0</x:v>
      </x:c>
      <x:c r="BS8" s="186">
        <x:f t="shared" si="9"/>
        <x:v>0</x:v>
      </x:c>
      <x:c r="BT8" s="186">
        <x:f t="shared" si="9"/>
        <x:v>0</x:v>
      </x:c>
      <x:c r="BU8" s="186">
        <x:f t="shared" si="9"/>
        <x:v>0</x:v>
      </x:c>
      <x:c r="BV8" s="398" t="s">
        <x:v>502</x:v>
      </x:c>
      <x:c r="BW8" s="186">
        <x:f t="shared" si="9"/>
        <x:v>1</x:v>
      </x:c>
      <x:c r="BX8" s="186">
        <x:f t="shared" si="9"/>
        <x:v>100</x:v>
      </x:c>
      <x:c r="BY8" s="194">
        <x:f t="shared" si="9"/>
        <x:v>800</x:v>
      </x:c>
      <x:c r="BZ8" s="186">
        <x:f t="shared" si="9"/>
        <x:v>0</x:v>
      </x:c>
      <x:c r="CA8" s="194">
        <x:f t="shared" si="9"/>
        <x:v>0</x:v>
      </x:c>
      <x:c r="CB8" s="186">
        <x:f t="shared" si="9"/>
        <x:v>0</x:v>
      </x:c>
      <x:c r="CC8" s="194">
        <x:f t="shared" si="9"/>
        <x:v>0</x:v>
      </x:c>
      <x:c r="CD8" s="186">
        <x:f t="shared" si="9"/>
        <x:v>0</x:v>
      </x:c>
      <x:c r="CE8" s="186">
        <x:f t="shared" si="9"/>
        <x:v>0</x:v>
      </x:c>
      <x:c r="CF8" s="194">
        <x:f t="shared" si="9"/>
        <x:v>0</x:v>
      </x:c>
      <x:c r="CG8" s="186">
        <x:f t="shared" si="9"/>
        <x:v>4</x:v>
      </x:c>
      <x:c r="CH8" s="186">
        <x:f t="shared" si="9"/>
        <x:v>0</x:v>
      </x:c>
      <x:c r="CI8" s="186">
        <x:f t="shared" si="9"/>
        <x:v>0</x:v>
      </x:c>
      <x:c r="CJ8" s="186">
        <x:f t="shared" si="9"/>
        <x:v>0</x:v>
      </x:c>
      <x:c r="CK8" s="186">
        <x:f t="shared" si="9"/>
        <x:v>2</x:v>
      </x:c>
      <x:c r="CL8" s="186">
        <x:f t="shared" si="9"/>
        <x:v>0</x:v>
      </x:c>
      <x:c r="CM8" s="186">
        <x:f t="shared" si="9"/>
        <x:v>0</x:v>
      </x:c>
      <x:c r="CN8" s="186">
        <x:f t="shared" si="9"/>
        <x:v>0</x:v>
      </x:c>
      <x:c r="CO8" s="186">
        <x:f t="shared" si="9"/>
        <x:v>0</x:v>
      </x:c>
      <x:c r="CP8" s="194">
        <x:f t="shared" si="9"/>
        <x:v>0</x:v>
      </x:c>
      <x:c r="CQ8" s="186">
        <x:f t="shared" si="9"/>
        <x:v>5</x:v>
      </x:c>
      <x:c r="CR8" s="194">
        <x:f t="shared" si="9"/>
        <x:v>2222</x:v>
      </x:c>
      <x:c r="CS8" s="186">
        <x:f t="shared" si="9"/>
        <x:v>109</x:v>
      </x:c>
      <x:c r="CT8" s="186">
        <x:f t="shared" si="9"/>
        <x:v>3</x:v>
      </x:c>
      <x:c r="CU8" s="186">
        <x:f t="shared" si="9"/>
        <x:v>0</x:v>
      </x:c>
      <x:c r="CV8" s="186">
        <x:f t="shared" si="9"/>
        <x:v>0</x:v>
      </x:c>
      <x:c r="CW8" s="186">
        <x:f t="shared" si="9"/>
        <x:v>0</x:v>
      </x:c>
      <x:c r="CX8" s="186">
        <x:f t="shared" si="9"/>
        <x:v>9</x:v>
      </x:c>
      <x:c r="CY8" s="398" t="s">
        <x:v>502</x:v>
      </x:c>
      <x:c r="CZ8" s="186">
        <x:f t="shared" si="9"/>
        <x:v>8</x:v>
      </x:c>
      <x:c r="DA8" s="194">
        <x:f t="shared" si="9"/>
        <x:v>4445.04</x:v>
      </x:c>
      <x:c r="DB8" s="186">
        <x:f t="shared" si="9"/>
        <x:v>6</x:v>
      </x:c>
      <x:c r="DC8" s="194">
        <x:f t="shared" si="9"/>
        <x:v>594</x:v>
      </x:c>
      <x:c r="DD8" s="186">
        <x:f t="shared" si="9"/>
        <x:v>2</x:v>
      </x:c>
      <x:c r="DE8" s="194">
        <x:f t="shared" si="9"/>
        <x:v>1270</x:v>
      </x:c>
      <x:c r="DF8" s="186">
        <x:f t="shared" si="9"/>
        <x:v>1021</x:v>
      </x:c>
      <x:c r="DG8" s="195">
        <x:f t="shared" si="9"/>
        <x:v>84482</x:v>
      </x:c>
    </x:row>
    <x:row r="9" spans="1:111" s="42" customFormat="1" ht="30" customHeight="1">
      <x:c r="A9" s="522" t="s">
        <x:v>145</x:v>
      </x:c>
      <x:c r="B9" s="77"/>
      <x:c r="C9" s="71"/>
      <x:c r="D9" s="69"/>
      <x:c r="E9" s="71"/>
      <x:c r="F9" s="69"/>
      <x:c r="G9" s="71"/>
      <x:c r="H9" s="69"/>
      <x:c r="I9" s="71"/>
      <x:c r="J9" s="69"/>
      <x:c r="K9" s="69"/>
      <x:c r="L9" s="71"/>
      <x:c r="M9" s="69"/>
      <x:c r="N9" s="69"/>
      <x:c r="O9" s="69"/>
      <x:c r="P9" s="69"/>
      <x:c r="Q9" s="69"/>
      <x:c r="R9" s="71"/>
      <x:c r="S9" s="69"/>
      <x:c r="T9" s="71"/>
      <x:c r="U9" s="69"/>
      <x:c r="V9" s="71"/>
      <x:c r="W9" s="69"/>
      <x:c r="X9" s="69"/>
      <x:c r="Y9" s="69"/>
      <x:c r="Z9" s="69"/>
      <x:c r="AA9" s="69"/>
      <x:c r="AB9" s="69"/>
      <x:c r="AC9" s="69"/>
      <x:c r="AD9" s="69"/>
      <x:c r="AE9" s="69"/>
      <x:c r="AF9" s="69"/>
      <x:c r="AG9" s="69"/>
      <x:c r="AH9" s="69"/>
      <x:c r="AI9" s="69"/>
      <x:c r="AJ9" s="69"/>
      <x:c r="AK9" s="69"/>
      <x:c r="AL9" s="522" t="s">
        <x:v>145</x:v>
      </x:c>
      <x:c r="AM9" s="69"/>
      <x:c r="AN9" s="71"/>
      <x:c r="AO9" s="69"/>
      <x:c r="AP9" s="69"/>
      <x:c r="AQ9" s="69"/>
      <x:c r="AR9" s="71"/>
      <x:c r="AS9" s="69"/>
      <x:c r="AT9" s="71"/>
      <x:c r="AU9" s="69"/>
      <x:c r="AV9" s="69"/>
      <x:c r="AW9" s="69"/>
      <x:c r="AX9" s="69"/>
      <x:c r="AY9" s="69"/>
      <x:c r="AZ9" s="69"/>
      <x:c r="BA9" s="71"/>
      <x:c r="BB9" s="69"/>
      <x:c r="BC9" s="69"/>
      <x:c r="BD9" s="69"/>
      <x:c r="BE9" s="69"/>
      <x:c r="BF9" s="69"/>
      <x:c r="BG9" s="69"/>
      <x:c r="BH9" s="69"/>
      <x:c r="BI9" s="69"/>
      <x:c r="BJ9" s="71"/>
      <x:c r="BK9" s="69"/>
      <x:c r="BL9" s="71"/>
      <x:c r="BM9" s="69"/>
      <x:c r="BN9" s="71"/>
      <x:c r="BO9" s="69"/>
      <x:c r="BP9" s="71"/>
      <x:c r="BQ9" s="69"/>
      <x:c r="BR9" s="69"/>
      <x:c r="BS9" s="69"/>
      <x:c r="BT9" s="69"/>
      <x:c r="BU9" s="69"/>
      <x:c r="BV9" s="522" t="s">
        <x:v>145</x:v>
      </x:c>
      <x:c r="BW9" s="69"/>
      <x:c r="BX9" s="69"/>
      <x:c r="BY9" s="71"/>
      <x:c r="BZ9" s="69"/>
      <x:c r="CA9" s="71"/>
      <x:c r="CB9" s="69"/>
      <x:c r="CC9" s="71"/>
      <x:c r="CD9" s="69"/>
      <x:c r="CE9" s="69"/>
      <x:c r="CF9" s="71"/>
      <x:c r="CG9" s="69">
        <x:v>2</x:v>
      </x:c>
      <x:c r="CH9" s="69"/>
      <x:c r="CI9" s="69"/>
      <x:c r="CJ9" s="69"/>
      <x:c r="CK9" s="69"/>
      <x:c r="CL9" s="69"/>
      <x:c r="CM9" s="69"/>
      <x:c r="CN9" s="586"/>
      <x:c r="CO9" s="69"/>
      <x:c r="CP9" s="71"/>
      <x:c r="CQ9" s="69"/>
      <x:c r="CR9" s="71"/>
      <x:c r="CS9" s="69"/>
      <x:c r="CT9" s="69"/>
      <x:c r="CU9" s="69"/>
      <x:c r="CV9" s="69"/>
      <x:c r="CW9" s="69"/>
      <x:c r="CX9" s="69"/>
      <x:c r="CY9" s="522" t="s">
        <x:v>145</x:v>
      </x:c>
      <x:c r="CZ9" s="94"/>
      <x:c r="DA9" s="72"/>
      <x:c r="DB9" s="69"/>
      <x:c r="DC9" s="71"/>
      <x:c r="DD9" s="69"/>
      <x:c r="DE9" s="71"/>
      <x:c r="DF9" s="69"/>
      <x:c r="DG9" s="105"/>
    </x:row>
    <x:row r="10" spans="1:111" s="42" customFormat="1" ht="30" customHeight="1">
      <x:c r="A10" s="522" t="s">
        <x:v>301</x:v>
      </x:c>
      <x:c r="B10" s="77"/>
      <x:c r="C10" s="71"/>
      <x:c r="D10" s="69"/>
      <x:c r="E10" s="71"/>
      <x:c r="F10" s="69"/>
      <x:c r="G10" s="71"/>
      <x:c r="H10" s="69"/>
      <x:c r="I10" s="71"/>
      <x:c r="J10" s="69"/>
      <x:c r="K10" s="69"/>
      <x:c r="L10" s="71"/>
      <x:c r="M10" s="69"/>
      <x:c r="N10" s="69"/>
      <x:c r="O10" s="69"/>
      <x:c r="P10" s="69"/>
      <x:c r="Q10" s="69"/>
      <x:c r="R10" s="71"/>
      <x:c r="S10" s="69"/>
      <x:c r="T10" s="71"/>
      <x:c r="U10" s="69"/>
      <x:c r="V10" s="71"/>
      <x:c r="W10" s="69"/>
      <x:c r="X10" s="69"/>
      <x:c r="Y10" s="69"/>
      <x:c r="Z10" s="69"/>
      <x:c r="AA10" s="69"/>
      <x:c r="AB10" s="69"/>
      <x:c r="AC10" s="69"/>
      <x:c r="AD10" s="69"/>
      <x:c r="AE10" s="69"/>
      <x:c r="AF10" s="69"/>
      <x:c r="AG10" s="69"/>
      <x:c r="AH10" s="69"/>
      <x:c r="AI10" s="69"/>
      <x:c r="AJ10" s="69"/>
      <x:c r="AK10" s="69"/>
      <x:c r="AL10" s="522" t="s">
        <x:v>301</x:v>
      </x:c>
      <x:c r="AM10" s="69"/>
      <x:c r="AN10" s="71"/>
      <x:c r="AO10" s="69"/>
      <x:c r="AP10" s="69"/>
      <x:c r="AQ10" s="69"/>
      <x:c r="AR10" s="71"/>
      <x:c r="AS10" s="69"/>
      <x:c r="AT10" s="71"/>
      <x:c r="AU10" s="69"/>
      <x:c r="AV10" s="69"/>
      <x:c r="AW10" s="69"/>
      <x:c r="AX10" s="69"/>
      <x:c r="AY10" s="69"/>
      <x:c r="AZ10" s="69">
        <x:v>1</x:v>
      </x:c>
      <x:c r="BA10" s="71">
        <x:v>4</x:v>
      </x:c>
      <x:c r="BB10" s="69"/>
      <x:c r="BC10" s="69"/>
      <x:c r="BD10" s="69"/>
      <x:c r="BE10" s="69"/>
      <x:c r="BF10" s="69"/>
      <x:c r="BG10" s="69"/>
      <x:c r="BH10" s="69"/>
      <x:c r="BI10" s="69"/>
      <x:c r="BJ10" s="71"/>
      <x:c r="BK10" s="69"/>
      <x:c r="BL10" s="71"/>
      <x:c r="BM10" s="69"/>
      <x:c r="BN10" s="71"/>
      <x:c r="BO10" s="69"/>
      <x:c r="BP10" s="71"/>
      <x:c r="BQ10" s="69"/>
      <x:c r="BR10" s="69"/>
      <x:c r="BS10" s="69"/>
      <x:c r="BT10" s="69"/>
      <x:c r="BU10" s="69"/>
      <x:c r="BV10" s="522" t="s">
        <x:v>301</x:v>
      </x:c>
      <x:c r="BW10" s="69"/>
      <x:c r="BX10" s="69"/>
      <x:c r="BY10" s="71"/>
      <x:c r="BZ10" s="69"/>
      <x:c r="CA10" s="71"/>
      <x:c r="CB10" s="69"/>
      <x:c r="CC10" s="71"/>
      <x:c r="CD10" s="69"/>
      <x:c r="CE10" s="69"/>
      <x:c r="CF10" s="71"/>
      <x:c r="CG10" s="69"/>
      <x:c r="CH10" s="69"/>
      <x:c r="CI10" s="69"/>
      <x:c r="CJ10" s="69"/>
      <x:c r="CK10" s="69"/>
      <x:c r="CL10" s="69"/>
      <x:c r="CM10" s="69"/>
      <x:c r="CN10" s="586"/>
      <x:c r="CO10" s="69"/>
      <x:c r="CP10" s="71"/>
      <x:c r="CQ10" s="69"/>
      <x:c r="CR10" s="71"/>
      <x:c r="CS10" s="69"/>
      <x:c r="CT10" s="69"/>
      <x:c r="CU10" s="69"/>
      <x:c r="CV10" s="69"/>
      <x:c r="CW10" s="69"/>
      <x:c r="CX10" s="69"/>
      <x:c r="CY10" s="522" t="s">
        <x:v>301</x:v>
      </x:c>
      <x:c r="CZ10" s="69"/>
      <x:c r="DA10" s="71"/>
      <x:c r="DB10" s="69">
        <x:v>3</x:v>
      </x:c>
      <x:c r="DC10" s="71">
        <x:v>297</x:v>
      </x:c>
      <x:c r="DD10" s="94"/>
      <x:c r="DE10" s="72"/>
      <x:c r="DF10" s="94">
        <x:v>3</x:v>
      </x:c>
      <x:c r="DG10" s="106">
        <x:v>297</x:v>
      </x:c>
    </x:row>
    <x:row r="11" spans="1:111" s="42" customFormat="1" ht="30" customHeight="1">
      <x:c r="A11" s="522" t="s">
        <x:v>1682</x:v>
      </x:c>
      <x:c r="B11" s="77"/>
      <x:c r="C11" s="71"/>
      <x:c r="D11" s="69"/>
      <x:c r="E11" s="71"/>
      <x:c r="F11" s="69">
        <x:v>4</x:v>
      </x:c>
      <x:c r="G11" s="71">
        <x:v>2.3999999999999999</x:v>
      </x:c>
      <x:c r="H11" s="69">
        <x:v>1</x:v>
      </x:c>
      <x:c r="I11" s="71">
        <x:v>3000</x:v>
      </x:c>
      <x:c r="J11" s="69">
        <x:v>2</x:v>
      </x:c>
      <x:c r="K11" s="69"/>
      <x:c r="L11" s="71"/>
      <x:c r="M11" s="69"/>
      <x:c r="N11" s="69"/>
      <x:c r="O11" s="69"/>
      <x:c r="P11" s="69"/>
      <x:c r="Q11" s="69"/>
      <x:c r="R11" s="71"/>
      <x:c r="S11" s="69">
        <x:v>4</x:v>
      </x:c>
      <x:c r="T11" s="71">
        <x:v>172</x:v>
      </x:c>
      <x:c r="U11" s="69"/>
      <x:c r="V11" s="71"/>
      <x:c r="W11" s="69">
        <x:v>7</x:v>
      </x:c>
      <x:c r="X11" s="69">
        <x:v>24</x:v>
      </x:c>
      <x:c r="Y11" s="69"/>
      <x:c r="Z11" s="69"/>
      <x:c r="AA11" s="69"/>
      <x:c r="AB11" s="69"/>
      <x:c r="AC11" s="69"/>
      <x:c r="AD11" s="69"/>
      <x:c r="AE11" s="69"/>
      <x:c r="AF11" s="69"/>
      <x:c r="AG11" s="69"/>
      <x:c r="AH11" s="69"/>
      <x:c r="AI11" s="69"/>
      <x:c r="AJ11" s="69"/>
      <x:c r="AK11" s="69"/>
      <x:c r="AL11" s="522" t="s">
        <x:v>1682</x:v>
      </x:c>
      <x:c r="AM11" s="69"/>
      <x:c r="AN11" s="71"/>
      <x:c r="AO11" s="69"/>
      <x:c r="AP11" s="69"/>
      <x:c r="AQ11" s="69"/>
      <x:c r="AR11" s="71"/>
      <x:c r="AS11" s="69"/>
      <x:c r="AT11" s="71"/>
      <x:c r="AU11" s="69"/>
      <x:c r="AV11" s="69"/>
      <x:c r="AW11" s="69"/>
      <x:c r="AX11" s="69"/>
      <x:c r="AY11" s="69"/>
      <x:c r="AZ11" s="69">
        <x:v>7</x:v>
      </x:c>
      <x:c r="BA11" s="71">
        <x:v>2321</x:v>
      </x:c>
      <x:c r="BB11" s="69">
        <x:v>1</x:v>
      </x:c>
      <x:c r="BC11" s="69">
        <x:v>52</x:v>
      </x:c>
      <x:c r="BD11" s="69"/>
      <x:c r="BE11" s="69">
        <x:v>22</x:v>
      </x:c>
      <x:c r="BF11" s="69">
        <x:v>583</x:v>
      </x:c>
      <x:c r="BG11" s="69"/>
      <x:c r="BH11" s="69"/>
      <x:c r="BI11" s="69"/>
      <x:c r="BJ11" s="71"/>
      <x:c r="BK11" s="69"/>
      <x:c r="BL11" s="71"/>
      <x:c r="BM11" s="69"/>
      <x:c r="BN11" s="71"/>
      <x:c r="BO11" s="69"/>
      <x:c r="BP11" s="71"/>
      <x:c r="BQ11" s="69"/>
      <x:c r="BR11" s="69"/>
      <x:c r="BS11" s="69"/>
      <x:c r="BT11" s="69"/>
      <x:c r="BU11" s="69"/>
      <x:c r="BV11" s="522" t="s">
        <x:v>1682</x:v>
      </x:c>
      <x:c r="BW11" s="69">
        <x:v>1</x:v>
      </x:c>
      <x:c r="BX11" s="69">
        <x:v>100</x:v>
      </x:c>
      <x:c r="BY11" s="71">
        <x:v>800</x:v>
      </x:c>
      <x:c r="BZ11" s="69"/>
      <x:c r="CA11" s="71"/>
      <x:c r="CB11" s="69"/>
      <x:c r="CC11" s="71"/>
      <x:c r="CD11" s="69"/>
      <x:c r="CE11" s="69"/>
      <x:c r="CF11" s="71"/>
      <x:c r="CG11" s="69"/>
      <x:c r="CH11" s="69"/>
      <x:c r="CI11" s="69"/>
      <x:c r="CJ11" s="69"/>
      <x:c r="CK11" s="69">
        <x:v>1</x:v>
      </x:c>
      <x:c r="CL11" s="69"/>
      <x:c r="CM11" s="69"/>
      <x:c r="CN11" s="586"/>
      <x:c r="CO11" s="69"/>
      <x:c r="CP11" s="71"/>
      <x:c r="CQ11" s="69">
        <x:v>3</x:v>
      </x:c>
      <x:c r="CR11" s="71">
        <x:v>2158</x:v>
      </x:c>
      <x:c r="CS11" s="69">
        <x:v>85</x:v>
      </x:c>
      <x:c r="CT11" s="69">
        <x:v>2</x:v>
      </x:c>
      <x:c r="CU11" s="69"/>
      <x:c r="CV11" s="69"/>
      <x:c r="CW11" s="69"/>
      <x:c r="CX11" s="69"/>
      <x:c r="CY11" s="522" t="s">
        <x:v>1682</x:v>
      </x:c>
      <x:c r="CZ11" s="94"/>
      <x:c r="DA11" s="72"/>
      <x:c r="DB11" s="69"/>
      <x:c r="DC11" s="71"/>
      <x:c r="DD11" s="69"/>
      <x:c r="DE11" s="71"/>
      <x:c r="DF11" s="69">
        <x:v>55</x:v>
      </x:c>
      <x:c r="DG11" s="105">
        <x:v>14612</x:v>
      </x:c>
    </x:row>
    <x:row r="12" spans="1:111" s="42" customFormat="1" ht="30" customHeight="1">
      <x:c r="A12" s="522" t="s">
        <x:v>332</x:v>
      </x:c>
      <x:c r="B12" s="77"/>
      <x:c r="C12" s="71"/>
      <x:c r="D12" s="69"/>
      <x:c r="E12" s="71"/>
      <x:c r="F12" s="69">
        <x:v>6</x:v>
      </x:c>
      <x:c r="G12" s="71">
        <x:v>7.4000000000000004</x:v>
      </x:c>
      <x:c r="H12" s="69"/>
      <x:c r="I12" s="71"/>
      <x:c r="J12" s="69"/>
      <x:c r="K12" s="69">
        <x:v>1</x:v>
      </x:c>
      <x:c r="L12" s="71">
        <x:v>82</x:v>
      </x:c>
      <x:c r="M12" s="69"/>
      <x:c r="N12" s="69"/>
      <x:c r="O12" s="69"/>
      <x:c r="P12" s="69"/>
      <x:c r="Q12" s="69"/>
      <x:c r="R12" s="71"/>
      <x:c r="S12" s="69">
        <x:v>1</x:v>
      </x:c>
      <x:c r="T12" s="71">
        <x:v>36</x:v>
      </x:c>
      <x:c r="U12" s="69"/>
      <x:c r="V12" s="71"/>
      <x:c r="W12" s="69">
        <x:v>5</x:v>
      </x:c>
      <x:c r="X12" s="69">
        <x:v>10</x:v>
      </x:c>
      <x:c r="Y12" s="69"/>
      <x:c r="Z12" s="69"/>
      <x:c r="AA12" s="69"/>
      <x:c r="AB12" s="69"/>
      <x:c r="AC12" s="69"/>
      <x:c r="AD12" s="69"/>
      <x:c r="AE12" s="69"/>
      <x:c r="AF12" s="69"/>
      <x:c r="AG12" s="69"/>
      <x:c r="AH12" s="69"/>
      <x:c r="AI12" s="69"/>
      <x:c r="AJ12" s="69"/>
      <x:c r="AK12" s="69"/>
      <x:c r="AL12" s="522" t="s">
        <x:v>332</x:v>
      </x:c>
      <x:c r="AM12" s="69"/>
      <x:c r="AN12" s="71"/>
      <x:c r="AO12" s="69"/>
      <x:c r="AP12" s="69"/>
      <x:c r="AQ12" s="69"/>
      <x:c r="AR12" s="71"/>
      <x:c r="AS12" s="69"/>
      <x:c r="AT12" s="71"/>
      <x:c r="AU12" s="69"/>
      <x:c r="AV12" s="69"/>
      <x:c r="AW12" s="69"/>
      <x:c r="AX12" s="69"/>
      <x:c r="AY12" s="69"/>
      <x:c r="AZ12" s="69">
        <x:v>0</x:v>
      </x:c>
      <x:c r="BA12" s="71">
        <x:v>0</x:v>
      </x:c>
      <x:c r="BB12" s="69"/>
      <x:c r="BC12" s="69"/>
      <x:c r="BD12" s="69"/>
      <x:c r="BE12" s="69">
        <x:v>2</x:v>
      </x:c>
      <x:c r="BF12" s="69">
        <x:v>17</x:v>
      </x:c>
      <x:c r="BG12" s="69"/>
      <x:c r="BH12" s="69"/>
      <x:c r="BI12" s="69"/>
      <x:c r="BJ12" s="71"/>
      <x:c r="BK12" s="69"/>
      <x:c r="BL12" s="71"/>
      <x:c r="BM12" s="69"/>
      <x:c r="BN12" s="71"/>
      <x:c r="BO12" s="69"/>
      <x:c r="BP12" s="71"/>
      <x:c r="BQ12" s="69"/>
      <x:c r="BR12" s="69"/>
      <x:c r="BS12" s="69"/>
      <x:c r="BT12" s="69"/>
      <x:c r="BU12" s="69"/>
      <x:c r="BV12" s="522" t="s">
        <x:v>332</x:v>
      </x:c>
      <x:c r="BW12" s="69"/>
      <x:c r="BX12" s="69"/>
      <x:c r="BY12" s="71"/>
      <x:c r="BZ12" s="69"/>
      <x:c r="CA12" s="71"/>
      <x:c r="CB12" s="69"/>
      <x:c r="CC12" s="71"/>
      <x:c r="CD12" s="69"/>
      <x:c r="CE12" s="69"/>
      <x:c r="CF12" s="71"/>
      <x:c r="CG12" s="69"/>
      <x:c r="CH12" s="69"/>
      <x:c r="CI12" s="69"/>
      <x:c r="CJ12" s="69"/>
      <x:c r="CK12" s="69">
        <x:v>1</x:v>
      </x:c>
      <x:c r="CL12" s="69"/>
      <x:c r="CM12" s="69"/>
      <x:c r="CN12" s="586"/>
      <x:c r="CO12" s="69"/>
      <x:c r="CP12" s="71"/>
      <x:c r="CQ12" s="69">
        <x:v>2</x:v>
      </x:c>
      <x:c r="CR12" s="71">
        <x:v>64</x:v>
      </x:c>
      <x:c r="CS12" s="69">
        <x:v>24</x:v>
      </x:c>
      <x:c r="CT12" s="69">
        <x:v>1</x:v>
      </x:c>
      <x:c r="CU12" s="69"/>
      <x:c r="CV12" s="69"/>
      <x:c r="CW12" s="69"/>
      <x:c r="CX12" s="69">
        <x:v>9</x:v>
      </x:c>
      <x:c r="CY12" s="522" t="s">
        <x:v>332</x:v>
      </x:c>
      <x:c r="CZ12" s="69">
        <x:v>8</x:v>
      </x:c>
      <x:c r="DA12" s="71">
        <x:v>4445.04</x:v>
      </x:c>
      <x:c r="DB12" s="69"/>
      <x:c r="DC12" s="71"/>
      <x:c r="DD12" s="94">
        <x:v>2</x:v>
      </x:c>
      <x:c r="DE12" s="72">
        <x:v>1270</x:v>
      </x:c>
      <x:c r="DF12" s="69">
        <x:v>960</x:v>
      </x:c>
      <x:c r="DG12" s="105">
        <x:v>69276</x:v>
      </x:c>
    </x:row>
    <x:row r="13" spans="1:111" s="42" customFormat="1" ht="30" customHeight="1">
      <x:c r="A13" s="522" t="s">
        <x:v>1915</x:v>
      </x:c>
      <x:c r="B13" s="77"/>
      <x:c r="C13" s="71"/>
      <x:c r="D13" s="69"/>
      <x:c r="E13" s="71"/>
      <x:c r="F13" s="69"/>
      <x:c r="G13" s="71"/>
      <x:c r="H13" s="69"/>
      <x:c r="I13" s="71"/>
      <x:c r="J13" s="69"/>
      <x:c r="K13" s="69"/>
      <x:c r="L13" s="71"/>
      <x:c r="M13" s="69"/>
      <x:c r="N13" s="69"/>
      <x:c r="O13" s="69"/>
      <x:c r="P13" s="69"/>
      <x:c r="Q13" s="69"/>
      <x:c r="R13" s="71"/>
      <x:c r="S13" s="69"/>
      <x:c r="T13" s="71"/>
      <x:c r="U13" s="69"/>
      <x:c r="V13" s="71"/>
      <x:c r="W13" s="69"/>
      <x:c r="X13" s="69"/>
      <x:c r="Y13" s="69"/>
      <x:c r="Z13" s="69"/>
      <x:c r="AA13" s="69"/>
      <x:c r="AB13" s="69"/>
      <x:c r="AC13" s="69"/>
      <x:c r="AD13" s="69"/>
      <x:c r="AE13" s="69"/>
      <x:c r="AF13" s="69"/>
      <x:c r="AG13" s="69"/>
      <x:c r="AH13" s="69"/>
      <x:c r="AI13" s="69"/>
      <x:c r="AJ13" s="69"/>
      <x:c r="AK13" s="69"/>
      <x:c r="AL13" s="522" t="s">
        <x:v>1915</x:v>
      </x:c>
      <x:c r="AM13" s="69"/>
      <x:c r="AN13" s="71"/>
      <x:c r="AO13" s="69"/>
      <x:c r="AP13" s="69"/>
      <x:c r="AQ13" s="69"/>
      <x:c r="AR13" s="71"/>
      <x:c r="AS13" s="69"/>
      <x:c r="AT13" s="71"/>
      <x:c r="AU13" s="69"/>
      <x:c r="AV13" s="69"/>
      <x:c r="AW13" s="69"/>
      <x:c r="AX13" s="69"/>
      <x:c r="AY13" s="69"/>
      <x:c r="AZ13" s="69"/>
      <x:c r="BA13" s="71"/>
      <x:c r="BB13" s="69"/>
      <x:c r="BC13" s="69"/>
      <x:c r="BD13" s="69"/>
      <x:c r="BE13" s="69"/>
      <x:c r="BF13" s="69"/>
      <x:c r="BG13" s="69"/>
      <x:c r="BH13" s="69"/>
      <x:c r="BI13" s="69"/>
      <x:c r="BJ13" s="71"/>
      <x:c r="BK13" s="69"/>
      <x:c r="BL13" s="71"/>
      <x:c r="BM13" s="69"/>
      <x:c r="BN13" s="71"/>
      <x:c r="BO13" s="69"/>
      <x:c r="BP13" s="71"/>
      <x:c r="BQ13" s="69"/>
      <x:c r="BR13" s="69"/>
      <x:c r="BS13" s="69"/>
      <x:c r="BT13" s="69"/>
      <x:c r="BU13" s="69"/>
      <x:c r="BV13" s="522" t="s">
        <x:v>1915</x:v>
      </x:c>
      <x:c r="BW13" s="69"/>
      <x:c r="BX13" s="69"/>
      <x:c r="BY13" s="71"/>
      <x:c r="BZ13" s="69"/>
      <x:c r="CA13" s="71"/>
      <x:c r="CB13" s="69"/>
      <x:c r="CC13" s="71"/>
      <x:c r="CD13" s="69"/>
      <x:c r="CE13" s="69"/>
      <x:c r="CF13" s="71"/>
      <x:c r="CG13" s="69">
        <x:v>2</x:v>
      </x:c>
      <x:c r="CH13" s="69"/>
      <x:c r="CI13" s="69"/>
      <x:c r="CJ13" s="69"/>
      <x:c r="CK13" s="69"/>
      <x:c r="CL13" s="69"/>
      <x:c r="CM13" s="69"/>
      <x:c r="CN13" s="586"/>
      <x:c r="CO13" s="69"/>
      <x:c r="CP13" s="71"/>
      <x:c r="CQ13" s="69"/>
      <x:c r="CR13" s="71"/>
      <x:c r="CS13" s="69"/>
      <x:c r="CT13" s="69"/>
      <x:c r="CU13" s="69"/>
      <x:c r="CV13" s="69"/>
      <x:c r="CW13" s="69"/>
      <x:c r="CX13" s="69"/>
      <x:c r="CY13" s="522" t="s">
        <x:v>1915</x:v>
      </x:c>
      <x:c r="CZ13" s="94"/>
      <x:c r="DA13" s="72"/>
      <x:c r="DB13" s="69"/>
      <x:c r="DC13" s="71"/>
      <x:c r="DD13" s="69"/>
      <x:c r="DE13" s="71"/>
      <x:c r="DF13" s="69"/>
      <x:c r="DG13" s="105"/>
    </x:row>
    <x:row r="14" spans="1:111" s="42" customFormat="1" ht="30" customHeight="1">
      <x:c r="A14" s="522" t="s">
        <x:v>154</x:v>
      </x:c>
      <x:c r="B14" s="77"/>
      <x:c r="C14" s="71"/>
      <x:c r="D14" s="69"/>
      <x:c r="E14" s="71"/>
      <x:c r="F14" s="69"/>
      <x:c r="G14" s="71"/>
      <x:c r="H14" s="69"/>
      <x:c r="I14" s="71"/>
      <x:c r="J14" s="69"/>
      <x:c r="K14" s="69"/>
      <x:c r="L14" s="71"/>
      <x:c r="M14" s="69"/>
      <x:c r="N14" s="69"/>
      <x:c r="O14" s="69"/>
      <x:c r="P14" s="69"/>
      <x:c r="Q14" s="69"/>
      <x:c r="R14" s="71"/>
      <x:c r="S14" s="69"/>
      <x:c r="T14" s="71"/>
      <x:c r="U14" s="69"/>
      <x:c r="V14" s="71"/>
      <x:c r="W14" s="69"/>
      <x:c r="X14" s="69"/>
      <x:c r="Y14" s="69"/>
      <x:c r="Z14" s="69"/>
      <x:c r="AA14" s="69"/>
      <x:c r="AB14" s="69"/>
      <x:c r="AC14" s="69"/>
      <x:c r="AD14" s="69"/>
      <x:c r="AE14" s="69"/>
      <x:c r="AF14" s="69"/>
      <x:c r="AG14" s="69"/>
      <x:c r="AH14" s="69"/>
      <x:c r="AI14" s="69"/>
      <x:c r="AJ14" s="69"/>
      <x:c r="AK14" s="69"/>
      <x:c r="AL14" s="522" t="s">
        <x:v>154</x:v>
      </x:c>
      <x:c r="AM14" s="69"/>
      <x:c r="AN14" s="71"/>
      <x:c r="AO14" s="69"/>
      <x:c r="AP14" s="69"/>
      <x:c r="AQ14" s="69"/>
      <x:c r="AR14" s="71"/>
      <x:c r="AS14" s="69"/>
      <x:c r="AT14" s="71"/>
      <x:c r="AU14" s="69"/>
      <x:c r="AV14" s="69"/>
      <x:c r="AW14" s="69"/>
      <x:c r="AX14" s="69"/>
      <x:c r="AY14" s="69"/>
      <x:c r="AZ14" s="69">
        <x:v>1</x:v>
      </x:c>
      <x:c r="BA14" s="71">
        <x:v>4</x:v>
      </x:c>
      <x:c r="BB14" s="69"/>
      <x:c r="BC14" s="69"/>
      <x:c r="BD14" s="69"/>
      <x:c r="BE14" s="69"/>
      <x:c r="BF14" s="69"/>
      <x:c r="BG14" s="69"/>
      <x:c r="BH14" s="69"/>
      <x:c r="BI14" s="69"/>
      <x:c r="BJ14" s="71"/>
      <x:c r="BK14" s="69"/>
      <x:c r="BL14" s="71"/>
      <x:c r="BM14" s="69"/>
      <x:c r="BN14" s="71"/>
      <x:c r="BO14" s="69"/>
      <x:c r="BP14" s="71"/>
      <x:c r="BQ14" s="69"/>
      <x:c r="BR14" s="69"/>
      <x:c r="BS14" s="69"/>
      <x:c r="BT14" s="69"/>
      <x:c r="BU14" s="69"/>
      <x:c r="BV14" s="522" t="s">
        <x:v>154</x:v>
      </x:c>
      <x:c r="BW14" s="69"/>
      <x:c r="BX14" s="69"/>
      <x:c r="BY14" s="71"/>
      <x:c r="BZ14" s="69"/>
      <x:c r="CA14" s="71"/>
      <x:c r="CB14" s="69"/>
      <x:c r="CC14" s="71"/>
      <x:c r="CD14" s="69"/>
      <x:c r="CE14" s="69"/>
      <x:c r="CF14" s="71"/>
      <x:c r="CG14" s="69"/>
      <x:c r="CH14" s="69"/>
      <x:c r="CI14" s="69"/>
      <x:c r="CJ14" s="69"/>
      <x:c r="CK14" s="69"/>
      <x:c r="CL14" s="69"/>
      <x:c r="CM14" s="69"/>
      <x:c r="CN14" s="586"/>
      <x:c r="CO14" s="69"/>
      <x:c r="CP14" s="71"/>
      <x:c r="CQ14" s="69"/>
      <x:c r="CR14" s="71"/>
      <x:c r="CS14" s="69"/>
      <x:c r="CT14" s="69"/>
      <x:c r="CU14" s="69"/>
      <x:c r="CV14" s="69"/>
      <x:c r="CW14" s="69"/>
      <x:c r="CX14" s="69"/>
      <x:c r="CY14" s="522" t="s">
        <x:v>154</x:v>
      </x:c>
      <x:c r="CZ14" s="69"/>
      <x:c r="DA14" s="71"/>
      <x:c r="DB14" s="69">
        <x:v>3</x:v>
      </x:c>
      <x:c r="DC14" s="71">
        <x:v>297</x:v>
      </x:c>
      <x:c r="DD14" s="94"/>
      <x:c r="DE14" s="72"/>
      <x:c r="DF14" s="94">
        <x:v>3</x:v>
      </x:c>
      <x:c r="DG14" s="106">
        <x:v>297</x:v>
      </x:c>
    </x:row>
    <x:row r="15" spans="1:111" s="42" customFormat="1" ht="30" customHeight="1">
      <x:c r="A15" s="524" t="s">
        <x:v>1722</x:v>
      </x:c>
      <x:c r="B15" s="517"/>
      <x:c r="C15" s="518"/>
      <x:c r="D15" s="519"/>
      <x:c r="E15" s="518"/>
      <x:c r="F15" s="519"/>
      <x:c r="G15" s="518"/>
      <x:c r="H15" s="519"/>
      <x:c r="I15" s="518"/>
      <x:c r="J15" s="519"/>
      <x:c r="K15" s="519"/>
      <x:c r="L15" s="518"/>
      <x:c r="M15" s="519"/>
      <x:c r="N15" s="519"/>
      <x:c r="O15" s="519"/>
      <x:c r="P15" s="519"/>
      <x:c r="Q15" s="519"/>
      <x:c r="R15" s="518"/>
      <x:c r="S15" s="519"/>
      <x:c r="T15" s="518"/>
      <x:c r="U15" s="519"/>
      <x:c r="V15" s="518"/>
      <x:c r="W15" s="519"/>
      <x:c r="X15" s="519"/>
      <x:c r="Y15" s="519"/>
      <x:c r="Z15" s="519"/>
      <x:c r="AA15" s="519"/>
      <x:c r="AB15" s="519"/>
      <x:c r="AC15" s="519"/>
      <x:c r="AD15" s="519"/>
      <x:c r="AE15" s="519"/>
      <x:c r="AF15" s="519"/>
      <x:c r="AG15" s="519"/>
      <x:c r="AH15" s="519"/>
      <x:c r="AI15" s="519"/>
      <x:c r="AJ15" s="519"/>
      <x:c r="AK15" s="519"/>
      <x:c r="AL15" s="524" t="s">
        <x:v>1722</x:v>
      </x:c>
      <x:c r="AM15" s="519"/>
      <x:c r="AN15" s="518"/>
      <x:c r="AO15" s="519"/>
      <x:c r="AP15" s="519"/>
      <x:c r="AQ15" s="519"/>
      <x:c r="AR15" s="518"/>
      <x:c r="AS15" s="519"/>
      <x:c r="AT15" s="518"/>
      <x:c r="AU15" s="519"/>
      <x:c r="AV15" s="519"/>
      <x:c r="AW15" s="519"/>
      <x:c r="AX15" s="519"/>
      <x:c r="AY15" s="519"/>
      <x:c r="AZ15" s="519"/>
      <x:c r="BA15" s="518"/>
      <x:c r="BB15" s="519"/>
      <x:c r="BC15" s="519"/>
      <x:c r="BD15" s="519"/>
      <x:c r="BE15" s="519"/>
      <x:c r="BF15" s="519"/>
      <x:c r="BG15" s="519"/>
      <x:c r="BH15" s="519"/>
      <x:c r="BI15" s="519"/>
      <x:c r="BJ15" s="518"/>
      <x:c r="BK15" s="519"/>
      <x:c r="BL15" s="518"/>
      <x:c r="BM15" s="519"/>
      <x:c r="BN15" s="518"/>
      <x:c r="BO15" s="519"/>
      <x:c r="BP15" s="518"/>
      <x:c r="BQ15" s="519"/>
      <x:c r="BR15" s="519"/>
      <x:c r="BS15" s="519"/>
      <x:c r="BT15" s="519"/>
      <x:c r="BU15" s="519"/>
      <x:c r="BV15" s="524" t="s">
        <x:v>1722</x:v>
      </x:c>
      <x:c r="BW15" s="519"/>
      <x:c r="BX15" s="519"/>
      <x:c r="BY15" s="518"/>
      <x:c r="BZ15" s="519"/>
      <x:c r="CA15" s="518"/>
      <x:c r="CB15" s="519"/>
      <x:c r="CC15" s="518"/>
      <x:c r="CD15" s="519"/>
      <x:c r="CE15" s="519"/>
      <x:c r="CF15" s="518"/>
      <x:c r="CG15" s="519"/>
      <x:c r="CH15" s="519"/>
      <x:c r="CI15" s="519"/>
      <x:c r="CJ15" s="519"/>
      <x:c r="CK15" s="519"/>
      <x:c r="CL15" s="519"/>
      <x:c r="CM15" s="519"/>
      <x:c r="CN15" s="585"/>
      <x:c r="CO15" s="519"/>
      <x:c r="CP15" s="518"/>
      <x:c r="CQ15" s="519"/>
      <x:c r="CR15" s="518"/>
      <x:c r="CS15" s="519"/>
      <x:c r="CT15" s="519"/>
      <x:c r="CU15" s="519"/>
      <x:c r="CV15" s="519"/>
      <x:c r="CW15" s="519"/>
      <x:c r="CX15" s="519"/>
      <x:c r="CY15" s="524" t="s">
        <x:v>1722</x:v>
      </x:c>
      <x:c r="CZ15" s="519"/>
      <x:c r="DA15" s="518"/>
      <x:c r="DB15" s="519"/>
      <x:c r="DC15" s="518"/>
      <x:c r="DD15" s="528"/>
      <x:c r="DE15" s="529"/>
      <x:c r="DF15" s="528"/>
      <x:c r="DG15" s="540"/>
    </x:row>
    <x:row r="16" spans="1:111" s="42" customFormat="1" ht="30" customHeight="1">
      <x:c r="A16" s="192" t="s">
        <x:v>2069</x:v>
      </x:c>
      <x:c r="B16" s="390">
        <x:f t="shared" ref="B16:AK16" si="10">B17+B99</x:f>
        <x:v>15</x:v>
      </x:c>
      <x:c r="C16" s="391">
        <x:f t="shared" si="10"/>
        <x:v>5723.2399999999998</x:v>
      </x:c>
      <x:c r="D16" s="392">
        <x:f t="shared" si="10"/>
        <x:v>8</x:v>
      </x:c>
      <x:c r="E16" s="391">
        <x:f t="shared" si="10"/>
        <x:v>21022.289999999997</x:v>
      </x:c>
      <x:c r="F16" s="392">
        <x:f t="shared" si="10"/>
        <x:v>4</x:v>
      </x:c>
      <x:c r="G16" s="391">
        <x:f t="shared" si="10"/>
        <x:v>9.5999999999999996</x:v>
      </x:c>
      <x:c r="H16" s="392">
        <x:f t="shared" si="10"/>
        <x:v>2</x:v>
      </x:c>
      <x:c r="I16" s="391">
        <x:f t="shared" si="10"/>
        <x:v>416.48000000000002</x:v>
      </x:c>
      <x:c r="J16" s="392">
        <x:f t="shared" si="10"/>
        <x:v>22</x:v>
      </x:c>
      <x:c r="K16" s="392">
        <x:f t="shared" si="10"/>
        <x:v>3</x:v>
      </x:c>
      <x:c r="L16" s="391">
        <x:f t="shared" si="10"/>
        <x:v>1547.0599999999999</x:v>
      </x:c>
      <x:c r="M16" s="392">
        <x:f t="shared" si="10"/>
        <x:v>0</x:v>
      </x:c>
      <x:c r="N16" s="392">
        <x:f t="shared" si="10"/>
        <x:v>0</x:v>
      </x:c>
      <x:c r="O16" s="392">
        <x:f t="shared" si="10"/>
        <x:v>3</x:v>
      </x:c>
      <x:c r="P16" s="392">
        <x:f t="shared" si="10"/>
        <x:v>11</x:v>
      </x:c>
      <x:c r="Q16" s="392">
        <x:f t="shared" si="10"/>
        <x:v>0</x:v>
      </x:c>
      <x:c r="R16" s="391">
        <x:f t="shared" si="10"/>
        <x:v>0</x:v>
      </x:c>
      <x:c r="S16" s="392">
        <x:f t="shared" si="10"/>
        <x:v>33</x:v>
      </x:c>
      <x:c r="T16" s="391">
        <x:f t="shared" si="10"/>
        <x:v>808.06999999999994</x:v>
      </x:c>
      <x:c r="U16" s="392">
        <x:f t="shared" si="10"/>
        <x:v>0</x:v>
      </x:c>
      <x:c r="V16" s="391">
        <x:f t="shared" si="10"/>
        <x:v>0</x:v>
      </x:c>
      <x:c r="W16" s="392">
        <x:f t="shared" si="10"/>
        <x:v>17</x:v>
      </x:c>
      <x:c r="X16" s="392">
        <x:f t="shared" si="10"/>
        <x:v>449</x:v>
      </x:c>
      <x:c r="Y16" s="392">
        <x:f t="shared" si="10"/>
        <x:v>24</x:v>
      </x:c>
      <x:c r="Z16" s="392">
        <x:f t="shared" si="10"/>
        <x:v>59</x:v>
      </x:c>
      <x:c r="AA16" s="392">
        <x:f t="shared" si="10"/>
        <x:v>17</x:v>
      </x:c>
      <x:c r="AB16" s="392">
        <x:f t="shared" si="10"/>
        <x:v>0</x:v>
      </x:c>
      <x:c r="AC16" s="392">
        <x:f t="shared" si="10"/>
        <x:v>15</x:v>
      </x:c>
      <x:c r="AD16" s="392">
        <x:f t="shared" si="10"/>
        <x:v>11</x:v>
      </x:c>
      <x:c r="AE16" s="392">
        <x:f t="shared" si="10"/>
        <x:v>1</x:v>
      </x:c>
      <x:c r="AF16" s="392">
        <x:f t="shared" si="10"/>
        <x:v>0</x:v>
      </x:c>
      <x:c r="AG16" s="392">
        <x:f t="shared" si="10"/>
        <x:v>29</x:v>
      </x:c>
      <x:c r="AH16" s="392">
        <x:f t="shared" si="10"/>
        <x:v>0</x:v>
      </x:c>
      <x:c r="AI16" s="392">
        <x:f t="shared" si="10"/>
        <x:v>0</x:v>
      </x:c>
      <x:c r="AJ16" s="392">
        <x:f t="shared" si="10"/>
        <x:v>19</x:v>
      </x:c>
      <x:c r="AK16" s="392">
        <x:f t="shared" si="10"/>
        <x:v>35</x:v>
      </x:c>
      <x:c r="AL16" s="192" t="s">
        <x:v>2069</x:v>
      </x:c>
      <x:c r="AM16" s="392">
        <x:f t="shared" ref="AM16:BU16" si="11">AM17+AM99</x:f>
        <x:v>0</x:v>
      </x:c>
      <x:c r="AN16" s="391">
        <x:f t="shared" si="11"/>
        <x:v>0</x:v>
      </x:c>
      <x:c r="AO16" s="392">
        <x:f t="shared" si="11"/>
        <x:v>1</x:v>
      </x:c>
      <x:c r="AP16" s="392">
        <x:f t="shared" si="11"/>
        <x:v>4</x:v>
      </x:c>
      <x:c r="AQ16" s="392">
        <x:f t="shared" si="11"/>
        <x:v>0</x:v>
      </x:c>
      <x:c r="AR16" s="391">
        <x:f t="shared" si="11"/>
        <x:v>0</x:v>
      </x:c>
      <x:c r="AS16" s="392">
        <x:f t="shared" si="11"/>
        <x:v>0</x:v>
      </x:c>
      <x:c r="AT16" s="391">
        <x:f t="shared" si="11"/>
        <x:v>0</x:v>
      </x:c>
      <x:c r="AU16" s="392">
        <x:f t="shared" si="11"/>
        <x:v>0</x:v>
      </x:c>
      <x:c r="AV16" s="392">
        <x:f t="shared" si="11"/>
        <x:v>0</x:v>
      </x:c>
      <x:c r="AW16" s="392">
        <x:f t="shared" si="11"/>
        <x:v>0</x:v>
      </x:c>
      <x:c r="AX16" s="392">
        <x:f t="shared" si="11"/>
        <x:v>2</x:v>
      </x:c>
      <x:c r="AY16" s="392">
        <x:f t="shared" si="11"/>
        <x:v>0</x:v>
      </x:c>
      <x:c r="AZ16" s="392">
        <x:f t="shared" si="11"/>
        <x:v>5</x:v>
      </x:c>
      <x:c r="BA16" s="391">
        <x:f t="shared" si="11"/>
        <x:v>1358.4099999999999</x:v>
      </x:c>
      <x:c r="BB16" s="392">
        <x:f t="shared" si="11"/>
        <x:v>0</x:v>
      </x:c>
      <x:c r="BC16" s="392">
        <x:f t="shared" si="11"/>
        <x:v>0</x:v>
      </x:c>
      <x:c r="BD16" s="392">
        <x:f t="shared" si="11"/>
        <x:v>0</x:v>
      </x:c>
      <x:c r="BE16" s="392">
        <x:f t="shared" si="11"/>
        <x:v>151</x:v>
      </x:c>
      <x:c r="BF16" s="392">
        <x:f t="shared" si="11"/>
        <x:v>200</x:v>
      </x:c>
      <x:c r="BG16" s="392">
        <x:f t="shared" si="11"/>
        <x:v>1</x:v>
      </x:c>
      <x:c r="BH16" s="392">
        <x:f t="shared" si="11"/>
        <x:v>1</x:v>
      </x:c>
      <x:c r="BI16" s="392">
        <x:f t="shared" si="11"/>
        <x:v>0</x:v>
      </x:c>
      <x:c r="BJ16" s="391">
        <x:f t="shared" si="11"/>
        <x:v>0</x:v>
      </x:c>
      <x:c r="BK16" s="392">
        <x:f t="shared" si="11"/>
        <x:v>0</x:v>
      </x:c>
      <x:c r="BL16" s="391">
        <x:f t="shared" si="11"/>
        <x:v>0</x:v>
      </x:c>
      <x:c r="BM16" s="392">
        <x:f t="shared" si="11"/>
        <x:v>2</x:v>
      </x:c>
      <x:c r="BN16" s="391">
        <x:f t="shared" si="11"/>
        <x:v>31.949999999999999</x:v>
      </x:c>
      <x:c r="BO16" s="392">
        <x:f t="shared" si="11"/>
        <x:v>1</x:v>
      </x:c>
      <x:c r="BP16" s="391">
        <x:f t="shared" si="11"/>
        <x:v>3862.5300000000002</x:v>
      </x:c>
      <x:c r="BQ16" s="392">
        <x:f t="shared" si="11"/>
        <x:v>0</x:v>
      </x:c>
      <x:c r="BR16" s="392">
        <x:f t="shared" si="11"/>
        <x:v>0</x:v>
      </x:c>
      <x:c r="BS16" s="392">
        <x:f t="shared" si="11"/>
        <x:v>0</x:v>
      </x:c>
      <x:c r="BT16" s="392">
        <x:f t="shared" si="11"/>
        <x:v>1</x:v>
      </x:c>
      <x:c r="BU16" s="392">
        <x:f t="shared" si="11"/>
        <x:v>1</x:v>
      </x:c>
      <x:c r="BV16" s="192" t="s">
        <x:v>2069</x:v>
      </x:c>
      <x:c r="BW16" s="392">
        <x:f t="shared" ref="BW16:CX16" si="12">BW17+BW99</x:f>
        <x:v>5</x:v>
      </x:c>
      <x:c r="BX16" s="392">
        <x:f t="shared" si="12"/>
        <x:v>32</x:v>
      </x:c>
      <x:c r="BY16" s="391">
        <x:f t="shared" si="12"/>
        <x:v>2420</x:v>
      </x:c>
      <x:c r="BZ16" s="392">
        <x:f t="shared" si="12"/>
        <x:v>0</x:v>
      </x:c>
      <x:c r="CA16" s="391">
        <x:f t="shared" si="12"/>
        <x:v>0</x:v>
      </x:c>
      <x:c r="CB16" s="392">
        <x:f t="shared" si="12"/>
        <x:v>0</x:v>
      </x:c>
      <x:c r="CC16" s="391">
        <x:f t="shared" si="12"/>
        <x:v>0</x:v>
      </x:c>
      <x:c r="CD16" s="392">
        <x:f t="shared" si="12"/>
        <x:v>0</x:v>
      </x:c>
      <x:c r="CE16" s="392">
        <x:f t="shared" si="12"/>
        <x:v>10</x:v>
      </x:c>
      <x:c r="CF16" s="391">
        <x:f t="shared" si="12"/>
        <x:v>472.94000000000005</x:v>
      </x:c>
      <x:c r="CG16" s="392">
        <x:f t="shared" si="12"/>
        <x:v>6</x:v>
      </x:c>
      <x:c r="CH16" s="392">
        <x:f t="shared" si="12"/>
        <x:v>1</x:v>
      </x:c>
      <x:c r="CI16" s="392">
        <x:f t="shared" si="12"/>
        <x:v>2</x:v>
      </x:c>
      <x:c r="CJ16" s="392">
        <x:f t="shared" si="12"/>
        <x:v>10</x:v>
      </x:c>
      <x:c r="CK16" s="392">
        <x:f t="shared" si="12"/>
        <x:v>0</x:v>
      </x:c>
      <x:c r="CL16" s="392">
        <x:f t="shared" si="12"/>
        <x:v>1</x:v>
      </x:c>
      <x:c r="CM16" s="392">
        <x:f t="shared" si="12"/>
        <x:v>4</x:v>
      </x:c>
      <x:c r="CN16" s="392">
        <x:f t="shared" si="12"/>
        <x:v>14</x:v>
      </x:c>
      <x:c r="CO16" s="392">
        <x:f t="shared" si="12"/>
        <x:v>8</x:v>
      </x:c>
      <x:c r="CP16" s="391">
        <x:f t="shared" si="12"/>
        <x:v>738.38</x:v>
      </x:c>
      <x:c r="CQ16" s="392">
        <x:f t="shared" si="12"/>
        <x:v>23</x:v>
      </x:c>
      <x:c r="CR16" s="391">
        <x:f t="shared" si="12"/>
        <x:v>1590</x:v>
      </x:c>
      <x:c r="CS16" s="392">
        <x:f t="shared" si="12"/>
        <x:v>516</x:v>
      </x:c>
      <x:c r="CT16" s="392">
        <x:f t="shared" si="12"/>
        <x:v>0</x:v>
      </x:c>
      <x:c r="CU16" s="392">
        <x:f t="shared" si="12"/>
        <x:v>12</x:v>
      </x:c>
      <x:c r="CV16" s="392">
        <x:f t="shared" si="12"/>
        <x:v>31</x:v>
      </x:c>
      <x:c r="CW16" s="392">
        <x:f t="shared" si="12"/>
        <x:v>23</x:v>
      </x:c>
      <x:c r="CX16" s="392">
        <x:f t="shared" si="12"/>
        <x:v>89</x:v>
      </x:c>
      <x:c r="CY16" s="192" t="s">
        <x:v>2069</x:v>
      </x:c>
      <x:c r="CZ16" s="392">
        <x:f t="shared" ref="CZ16:DG16" si="13">CZ17+CZ99</x:f>
        <x:v>7</x:v>
      </x:c>
      <x:c r="DA16" s="391">
        <x:f t="shared" si="13"/>
        <x:v>5181</x:v>
      </x:c>
      <x:c r="DB16" s="392">
        <x:f t="shared" si="13"/>
        <x:v>3</x:v>
      </x:c>
      <x:c r="DC16" s="391">
        <x:f t="shared" si="13"/>
        <x:v>524.77999999999997</x:v>
      </x:c>
      <x:c r="DD16" s="392">
        <x:f t="shared" si="13"/>
        <x:v>3</x:v>
      </x:c>
      <x:c r="DE16" s="391">
        <x:f t="shared" si="13"/>
        <x:v>524.77999999999997</x:v>
      </x:c>
      <x:c r="DF16" s="392">
        <x:f t="shared" si="13"/>
        <x:v>0</x:v>
      </x:c>
      <x:c r="DG16" s="393">
        <x:f t="shared" si="13"/>
        <x:v>0</x:v>
      </x:c>
    </x:row>
    <x:row r="17" spans="1:111" s="42" customFormat="1" ht="30" customHeight="1">
      <x:c r="A17" s="398" t="s">
        <x:v>1611</x:v>
      </x:c>
      <x:c r="B17" s="187">
        <x:f t="shared" ref="B17:AK17" si="14">B18+B35+B74</x:f>
        <x:v>15</x:v>
      </x:c>
      <x:c r="C17" s="194">
        <x:f t="shared" si="14"/>
        <x:v>5723.2399999999998</x:v>
      </x:c>
      <x:c r="D17" s="186">
        <x:f t="shared" si="14"/>
        <x:v>8</x:v>
      </x:c>
      <x:c r="E17" s="194">
        <x:f t="shared" si="14"/>
        <x:v>21022.289999999997</x:v>
      </x:c>
      <x:c r="F17" s="186">
        <x:f t="shared" si="14"/>
        <x:v>4</x:v>
      </x:c>
      <x:c r="G17" s="194">
        <x:f t="shared" si="14"/>
        <x:v>9.5999999999999996</x:v>
      </x:c>
      <x:c r="H17" s="186">
        <x:f t="shared" si="14"/>
        <x:v>2</x:v>
      </x:c>
      <x:c r="I17" s="194">
        <x:f t="shared" si="14"/>
        <x:v>416.48000000000002</x:v>
      </x:c>
      <x:c r="J17" s="186">
        <x:f t="shared" si="14"/>
        <x:v>22</x:v>
      </x:c>
      <x:c r="K17" s="186">
        <x:f t="shared" si="14"/>
        <x:v>3</x:v>
      </x:c>
      <x:c r="L17" s="194">
        <x:f t="shared" si="14"/>
        <x:v>1547.0599999999999</x:v>
      </x:c>
      <x:c r="M17" s="186">
        <x:f t="shared" si="14"/>
        <x:v>0</x:v>
      </x:c>
      <x:c r="N17" s="186">
        <x:f t="shared" si="14"/>
        <x:v>0</x:v>
      </x:c>
      <x:c r="O17" s="186">
        <x:f t="shared" si="14"/>
        <x:v>3</x:v>
      </x:c>
      <x:c r="P17" s="186">
        <x:f t="shared" si="14"/>
        <x:v>11</x:v>
      </x:c>
      <x:c r="Q17" s="186">
        <x:f t="shared" si="14"/>
        <x:v>0</x:v>
      </x:c>
      <x:c r="R17" s="194">
        <x:f t="shared" si="14"/>
        <x:v>0</x:v>
      </x:c>
      <x:c r="S17" s="186">
        <x:f t="shared" si="14"/>
        <x:v>33</x:v>
      </x:c>
      <x:c r="T17" s="194">
        <x:f t="shared" si="14"/>
        <x:v>808.06999999999994</x:v>
      </x:c>
      <x:c r="U17" s="186">
        <x:f t="shared" si="14"/>
        <x:v>0</x:v>
      </x:c>
      <x:c r="V17" s="194">
        <x:f t="shared" si="14"/>
        <x:v>0</x:v>
      </x:c>
      <x:c r="W17" s="186">
        <x:f t="shared" si="14"/>
        <x:v>17</x:v>
      </x:c>
      <x:c r="X17" s="186">
        <x:f t="shared" si="14"/>
        <x:v>449</x:v>
      </x:c>
      <x:c r="Y17" s="186">
        <x:f t="shared" si="14"/>
        <x:v>24</x:v>
      </x:c>
      <x:c r="Z17" s="186">
        <x:f t="shared" si="14"/>
        <x:v>59</x:v>
      </x:c>
      <x:c r="AA17" s="186">
        <x:f t="shared" si="14"/>
        <x:v>17</x:v>
      </x:c>
      <x:c r="AB17" s="186">
        <x:f t="shared" si="14"/>
        <x:v>0</x:v>
      </x:c>
      <x:c r="AC17" s="186">
        <x:f t="shared" si="14"/>
        <x:v>15</x:v>
      </x:c>
      <x:c r="AD17" s="186">
        <x:f t="shared" si="14"/>
        <x:v>11</x:v>
      </x:c>
      <x:c r="AE17" s="186">
        <x:f t="shared" si="14"/>
        <x:v>1</x:v>
      </x:c>
      <x:c r="AF17" s="186">
        <x:f t="shared" si="14"/>
        <x:v>0</x:v>
      </x:c>
      <x:c r="AG17" s="186">
        <x:f t="shared" si="14"/>
        <x:v>29</x:v>
      </x:c>
      <x:c r="AH17" s="186">
        <x:f t="shared" si="14"/>
        <x:v>0</x:v>
      </x:c>
      <x:c r="AI17" s="186">
        <x:f t="shared" si="14"/>
        <x:v>0</x:v>
      </x:c>
      <x:c r="AJ17" s="186">
        <x:f t="shared" si="14"/>
        <x:v>19</x:v>
      </x:c>
      <x:c r="AK17" s="186">
        <x:f t="shared" si="14"/>
        <x:v>35</x:v>
      </x:c>
      <x:c r="AL17" s="398" t="s">
        <x:v>1611</x:v>
      </x:c>
      <x:c r="AM17" s="186">
        <x:f t="shared" ref="AM17:BU17" si="15">AM18+AM35+AM74</x:f>
        <x:v>0</x:v>
      </x:c>
      <x:c r="AN17" s="194">
        <x:f t="shared" si="15"/>
        <x:v>0</x:v>
      </x:c>
      <x:c r="AO17" s="186">
        <x:f t="shared" si="15"/>
        <x:v>1</x:v>
      </x:c>
      <x:c r="AP17" s="186">
        <x:f t="shared" si="15"/>
        <x:v>4</x:v>
      </x:c>
      <x:c r="AQ17" s="186">
        <x:f t="shared" si="15"/>
        <x:v>0</x:v>
      </x:c>
      <x:c r="AR17" s="194">
        <x:f t="shared" si="15"/>
        <x:v>0</x:v>
      </x:c>
      <x:c r="AS17" s="186">
        <x:f t="shared" si="15"/>
        <x:v>0</x:v>
      </x:c>
      <x:c r="AT17" s="194">
        <x:f t="shared" si="15"/>
        <x:v>0</x:v>
      </x:c>
      <x:c r="AU17" s="186">
        <x:f t="shared" si="15"/>
        <x:v>0</x:v>
      </x:c>
      <x:c r="AV17" s="186">
        <x:f t="shared" si="15"/>
        <x:v>0</x:v>
      </x:c>
      <x:c r="AW17" s="186">
        <x:f t="shared" si="15"/>
        <x:v>0</x:v>
      </x:c>
      <x:c r="AX17" s="186">
        <x:f t="shared" si="15"/>
        <x:v>2</x:v>
      </x:c>
      <x:c r="AY17" s="186">
        <x:f t="shared" si="15"/>
        <x:v>0</x:v>
      </x:c>
      <x:c r="AZ17" s="186">
        <x:f t="shared" si="15"/>
        <x:v>5</x:v>
      </x:c>
      <x:c r="BA17" s="194">
        <x:f t="shared" si="15"/>
        <x:v>1358.4099999999999</x:v>
      </x:c>
      <x:c r="BB17" s="186">
        <x:f t="shared" si="15"/>
        <x:v>0</x:v>
      </x:c>
      <x:c r="BC17" s="186">
        <x:f t="shared" si="15"/>
        <x:v>0</x:v>
      </x:c>
      <x:c r="BD17" s="186">
        <x:f t="shared" si="15"/>
        <x:v>0</x:v>
      </x:c>
      <x:c r="BE17" s="186">
        <x:f t="shared" si="15"/>
        <x:v>151</x:v>
      </x:c>
      <x:c r="BF17" s="186">
        <x:f t="shared" si="15"/>
        <x:v>200</x:v>
      </x:c>
      <x:c r="BG17" s="186">
        <x:f t="shared" si="15"/>
        <x:v>1</x:v>
      </x:c>
      <x:c r="BH17" s="186">
        <x:f t="shared" si="15"/>
        <x:v>1</x:v>
      </x:c>
      <x:c r="BI17" s="186">
        <x:f t="shared" si="15"/>
        <x:v>0</x:v>
      </x:c>
      <x:c r="BJ17" s="194">
        <x:f t="shared" si="15"/>
        <x:v>0</x:v>
      </x:c>
      <x:c r="BK17" s="186">
        <x:f t="shared" si="15"/>
        <x:v>0</x:v>
      </x:c>
      <x:c r="BL17" s="194">
        <x:f t="shared" si="15"/>
        <x:v>0</x:v>
      </x:c>
      <x:c r="BM17" s="186">
        <x:f t="shared" si="15"/>
        <x:v>2</x:v>
      </x:c>
      <x:c r="BN17" s="194">
        <x:f t="shared" si="15"/>
        <x:v>31.949999999999999</x:v>
      </x:c>
      <x:c r="BO17" s="186">
        <x:f t="shared" si="15"/>
        <x:v>1</x:v>
      </x:c>
      <x:c r="BP17" s="194">
        <x:f t="shared" si="15"/>
        <x:v>3862.5300000000002</x:v>
      </x:c>
      <x:c r="BQ17" s="186">
        <x:f t="shared" si="15"/>
        <x:v>0</x:v>
      </x:c>
      <x:c r="BR17" s="186">
        <x:f t="shared" si="15"/>
        <x:v>0</x:v>
      </x:c>
      <x:c r="BS17" s="186">
        <x:f t="shared" si="15"/>
        <x:v>0</x:v>
      </x:c>
      <x:c r="BT17" s="186">
        <x:f t="shared" si="15"/>
        <x:v>1</x:v>
      </x:c>
      <x:c r="BU17" s="186">
        <x:f t="shared" si="15"/>
        <x:v>1</x:v>
      </x:c>
      <x:c r="BV17" s="398" t="s">
        <x:v>1611</x:v>
      </x:c>
      <x:c r="BW17" s="186">
        <x:f t="shared" ref="BW17:CX17" si="16">BW18+BW35+BW74</x:f>
        <x:v>5</x:v>
      </x:c>
      <x:c r="BX17" s="186">
        <x:f t="shared" si="16"/>
        <x:v>32</x:v>
      </x:c>
      <x:c r="BY17" s="194">
        <x:f t="shared" si="16"/>
        <x:v>2420</x:v>
      </x:c>
      <x:c r="BZ17" s="186">
        <x:f t="shared" si="16"/>
        <x:v>0</x:v>
      </x:c>
      <x:c r="CA17" s="194">
        <x:f t="shared" si="16"/>
        <x:v>0</x:v>
      </x:c>
      <x:c r="CB17" s="186">
        <x:f t="shared" si="16"/>
        <x:v>0</x:v>
      </x:c>
      <x:c r="CC17" s="194">
        <x:f t="shared" si="16"/>
        <x:v>0</x:v>
      </x:c>
      <x:c r="CD17" s="186">
        <x:f t="shared" si="16"/>
        <x:v>0</x:v>
      </x:c>
      <x:c r="CE17" s="186">
        <x:f t="shared" si="16"/>
        <x:v>10</x:v>
      </x:c>
      <x:c r="CF17" s="194">
        <x:f t="shared" si="16"/>
        <x:v>472.94000000000005</x:v>
      </x:c>
      <x:c r="CG17" s="186">
        <x:f t="shared" si="16"/>
        <x:v>6</x:v>
      </x:c>
      <x:c r="CH17" s="186">
        <x:f t="shared" si="16"/>
        <x:v>1</x:v>
      </x:c>
      <x:c r="CI17" s="186">
        <x:f t="shared" si="16"/>
        <x:v>2</x:v>
      </x:c>
      <x:c r="CJ17" s="186">
        <x:f t="shared" si="16"/>
        <x:v>10</x:v>
      </x:c>
      <x:c r="CK17" s="186">
        <x:f t="shared" si="16"/>
        <x:v>0</x:v>
      </x:c>
      <x:c r="CL17" s="186">
        <x:f t="shared" si="16"/>
        <x:v>1</x:v>
      </x:c>
      <x:c r="CM17" s="186">
        <x:f t="shared" si="16"/>
        <x:v>4</x:v>
      </x:c>
      <x:c r="CN17" s="186">
        <x:f t="shared" si="16"/>
        <x:v>14</x:v>
      </x:c>
      <x:c r="CO17" s="186">
        <x:f t="shared" si="16"/>
        <x:v>8</x:v>
      </x:c>
      <x:c r="CP17" s="194">
        <x:f t="shared" si="16"/>
        <x:v>738.38</x:v>
      </x:c>
      <x:c r="CQ17" s="186">
        <x:f t="shared" si="16"/>
        <x:v>23</x:v>
      </x:c>
      <x:c r="CR17" s="194">
        <x:f t="shared" si="16"/>
        <x:v>1590</x:v>
      </x:c>
      <x:c r="CS17" s="186">
        <x:f t="shared" si="16"/>
        <x:v>516</x:v>
      </x:c>
      <x:c r="CT17" s="186">
        <x:f t="shared" si="16"/>
        <x:v>0</x:v>
      </x:c>
      <x:c r="CU17" s="186">
        <x:f t="shared" si="16"/>
        <x:v>12</x:v>
      </x:c>
      <x:c r="CV17" s="186">
        <x:f t="shared" si="16"/>
        <x:v>31</x:v>
      </x:c>
      <x:c r="CW17" s="186">
        <x:f t="shared" si="16"/>
        <x:v>23</x:v>
      </x:c>
      <x:c r="CX17" s="186">
        <x:f t="shared" si="16"/>
        <x:v>89</x:v>
      </x:c>
      <x:c r="CY17" s="398" t="s">
        <x:v>1611</x:v>
      </x:c>
      <x:c r="CZ17" s="186">
        <x:f t="shared" ref="CZ17:DG17" si="17">CZ18+CZ35+CZ74</x:f>
        <x:v>7</x:v>
      </x:c>
      <x:c r="DA17" s="194">
        <x:f t="shared" si="17"/>
        <x:v>5181</x:v>
      </x:c>
      <x:c r="DB17" s="186">
        <x:f t="shared" si="17"/>
        <x:v>3</x:v>
      </x:c>
      <x:c r="DC17" s="194">
        <x:f t="shared" si="17"/>
        <x:v>524.77999999999997</x:v>
      </x:c>
      <x:c r="DD17" s="186">
        <x:f t="shared" si="17"/>
        <x:v>3</x:v>
      </x:c>
      <x:c r="DE17" s="194">
        <x:f t="shared" si="17"/>
        <x:v>524.77999999999997</x:v>
      </x:c>
      <x:c r="DF17" s="186">
        <x:f t="shared" si="17"/>
        <x:v>0</x:v>
      </x:c>
      <x:c r="DG17" s="195">
        <x:f t="shared" si="17"/>
        <x:v>0</x:v>
      </x:c>
    </x:row>
    <x:row r="18" spans="1:111" s="42" customFormat="1" ht="30" customHeight="1">
      <x:c r="A18" s="399" t="s">
        <x:v>906</x:v>
      </x:c>
      <x:c r="B18" s="188">
        <x:f t="shared" ref="B18:AK18" si="18">SUM(B19,B32)</x:f>
        <x:v>15</x:v>
      </x:c>
      <x:c r="C18" s="176">
        <x:f t="shared" si="18"/>
        <x:v>5723.2399999999998</x:v>
      </x:c>
      <x:c r="D18" s="175">
        <x:f t="shared" si="18"/>
        <x:v>6</x:v>
      </x:c>
      <x:c r="E18" s="176">
        <x:f t="shared" si="18"/>
        <x:v>20950.289999999997</x:v>
      </x:c>
      <x:c r="F18" s="175">
        <x:f t="shared" si="18"/>
        <x:v>4</x:v>
      </x:c>
      <x:c r="G18" s="176">
        <x:f t="shared" si="18"/>
        <x:v>9.5999999999999996</x:v>
      </x:c>
      <x:c r="H18" s="175">
        <x:f t="shared" si="18"/>
        <x:v>2</x:v>
      </x:c>
      <x:c r="I18" s="176">
        <x:f t="shared" si="18"/>
        <x:v>416.48000000000002</x:v>
      </x:c>
      <x:c r="J18" s="175">
        <x:f t="shared" si="18"/>
        <x:v>13</x:v>
      </x:c>
      <x:c r="K18" s="175">
        <x:f t="shared" si="18"/>
        <x:v>3</x:v>
      </x:c>
      <x:c r="L18" s="176">
        <x:f t="shared" si="18"/>
        <x:v>1547.0599999999999</x:v>
      </x:c>
      <x:c r="M18" s="175">
        <x:f t="shared" si="18"/>
        <x:v>0</x:v>
      </x:c>
      <x:c r="N18" s="175">
        <x:f t="shared" si="18"/>
        <x:v>0</x:v>
      </x:c>
      <x:c r="O18" s="175">
        <x:f t="shared" si="18"/>
        <x:v>1</x:v>
      </x:c>
      <x:c r="P18" s="175">
        <x:f t="shared" si="18"/>
        <x:v>4</x:v>
      </x:c>
      <x:c r="Q18" s="175">
        <x:f t="shared" si="18"/>
        <x:v>0</x:v>
      </x:c>
      <x:c r="R18" s="176">
        <x:f t="shared" si="18"/>
        <x:v>0</x:v>
      </x:c>
      <x:c r="S18" s="175">
        <x:f t="shared" si="18"/>
        <x:v>13</x:v>
      </x:c>
      <x:c r="T18" s="176">
        <x:f t="shared" si="18"/>
        <x:v>289.06999999999999</x:v>
      </x:c>
      <x:c r="U18" s="175">
        <x:f t="shared" si="18"/>
        <x:v>0</x:v>
      </x:c>
      <x:c r="V18" s="176">
        <x:f t="shared" si="18"/>
        <x:v>0</x:v>
      </x:c>
      <x:c r="W18" s="175">
        <x:f t="shared" si="18"/>
        <x:v>10</x:v>
      </x:c>
      <x:c r="X18" s="175">
        <x:f t="shared" si="18"/>
        <x:v>251</x:v>
      </x:c>
      <x:c r="Y18" s="175">
        <x:f t="shared" si="18"/>
        <x:v>4</x:v>
      </x:c>
      <x:c r="Z18" s="175">
        <x:f t="shared" si="18"/>
        <x:v>12</x:v>
      </x:c>
      <x:c r="AA18" s="175">
        <x:f t="shared" si="18"/>
        <x:v>1</x:v>
      </x:c>
      <x:c r="AB18" s="175">
        <x:f t="shared" si="18"/>
        <x:v>0</x:v>
      </x:c>
      <x:c r="AC18" s="175">
        <x:f t="shared" si="18"/>
        <x:v>0</x:v>
      </x:c>
      <x:c r="AD18" s="175">
        <x:f t="shared" si="18"/>
        <x:v>1</x:v>
      </x:c>
      <x:c r="AE18" s="175">
        <x:f t="shared" si="18"/>
        <x:v>0</x:v>
      </x:c>
      <x:c r="AF18" s="175">
        <x:f t="shared" si="18"/>
        <x:v>0</x:v>
      </x:c>
      <x:c r="AG18" s="175">
        <x:f t="shared" si="18"/>
        <x:v>3</x:v>
      </x:c>
      <x:c r="AH18" s="175">
        <x:f t="shared" si="18"/>
        <x:v>0</x:v>
      </x:c>
      <x:c r="AI18" s="175">
        <x:f t="shared" si="18"/>
        <x:v>0</x:v>
      </x:c>
      <x:c r="AJ18" s="175">
        <x:f t="shared" si="18"/>
        <x:v>0</x:v>
      </x:c>
      <x:c r="AK18" s="175">
        <x:f t="shared" si="18"/>
        <x:v>0</x:v>
      </x:c>
      <x:c r="AL18" s="399" t="s">
        <x:v>906</x:v>
      </x:c>
      <x:c r="AM18" s="175">
        <x:f t="shared" ref="AM18:BU18" si="19">SUM(AM19,AM32)</x:f>
        <x:v>0</x:v>
      </x:c>
      <x:c r="AN18" s="176">
        <x:f t="shared" si="19"/>
        <x:v>0</x:v>
      </x:c>
      <x:c r="AO18" s="175">
        <x:f t="shared" si="19"/>
        <x:v>1</x:v>
      </x:c>
      <x:c r="AP18" s="175">
        <x:f t="shared" si="19"/>
        <x:v>4</x:v>
      </x:c>
      <x:c r="AQ18" s="175">
        <x:f t="shared" si="19"/>
        <x:v>0</x:v>
      </x:c>
      <x:c r="AR18" s="176">
        <x:f t="shared" si="19"/>
        <x:v>0</x:v>
      </x:c>
      <x:c r="AS18" s="175">
        <x:f t="shared" si="19"/>
        <x:v>0</x:v>
      </x:c>
      <x:c r="AT18" s="176">
        <x:f t="shared" si="19"/>
        <x:v>0</x:v>
      </x:c>
      <x:c r="AU18" s="175">
        <x:f t="shared" si="19"/>
        <x:v>0</x:v>
      </x:c>
      <x:c r="AV18" s="175">
        <x:f t="shared" si="19"/>
        <x:v>0</x:v>
      </x:c>
      <x:c r="AW18" s="175">
        <x:f t="shared" si="19"/>
        <x:v>0</x:v>
      </x:c>
      <x:c r="AX18" s="175">
        <x:f t="shared" si="19"/>
        <x:v>0</x:v>
      </x:c>
      <x:c r="AY18" s="175">
        <x:f t="shared" si="19"/>
        <x:v>0</x:v>
      </x:c>
      <x:c r="AZ18" s="175">
        <x:f t="shared" si="19"/>
        <x:v>4</x:v>
      </x:c>
      <x:c r="BA18" s="176">
        <x:f t="shared" si="19"/>
        <x:v>1357.4099999999999</x:v>
      </x:c>
      <x:c r="BB18" s="175">
        <x:f t="shared" si="19"/>
        <x:v>0</x:v>
      </x:c>
      <x:c r="BC18" s="175">
        <x:f t="shared" si="19"/>
        <x:v>0</x:v>
      </x:c>
      <x:c r="BD18" s="175">
        <x:f t="shared" si="19"/>
        <x:v>0</x:v>
      </x:c>
      <x:c r="BE18" s="175">
        <x:f t="shared" si="19"/>
        <x:v>45</x:v>
      </x:c>
      <x:c r="BF18" s="175">
        <x:f t="shared" si="19"/>
        <x:v>69</x:v>
      </x:c>
      <x:c r="BG18" s="175">
        <x:f t="shared" si="19"/>
        <x:v>1</x:v>
      </x:c>
      <x:c r="BH18" s="175">
        <x:f t="shared" si="19"/>
        <x:v>1</x:v>
      </x:c>
      <x:c r="BI18" s="175">
        <x:f t="shared" si="19"/>
        <x:v>0</x:v>
      </x:c>
      <x:c r="BJ18" s="176">
        <x:f t="shared" si="19"/>
        <x:v>0</x:v>
      </x:c>
      <x:c r="BK18" s="175">
        <x:f t="shared" si="19"/>
        <x:v>0</x:v>
      </x:c>
      <x:c r="BL18" s="176">
        <x:f t="shared" si="19"/>
        <x:v>0</x:v>
      </x:c>
      <x:c r="BM18" s="175">
        <x:f t="shared" si="19"/>
        <x:v>2</x:v>
      </x:c>
      <x:c r="BN18" s="176">
        <x:f t="shared" si="19"/>
        <x:v>31.949999999999999</x:v>
      </x:c>
      <x:c r="BO18" s="175">
        <x:f t="shared" si="19"/>
        <x:v>1</x:v>
      </x:c>
      <x:c r="BP18" s="176">
        <x:f t="shared" si="19"/>
        <x:v>3862.5300000000002</x:v>
      </x:c>
      <x:c r="BQ18" s="175">
        <x:f t="shared" si="19"/>
        <x:v>0</x:v>
      </x:c>
      <x:c r="BR18" s="175">
        <x:f t="shared" si="19"/>
        <x:v>0</x:v>
      </x:c>
      <x:c r="BS18" s="175">
        <x:f t="shared" si="19"/>
        <x:v>0</x:v>
      </x:c>
      <x:c r="BT18" s="175">
        <x:f t="shared" si="19"/>
        <x:v>0</x:v>
      </x:c>
      <x:c r="BU18" s="175">
        <x:f t="shared" si="19"/>
        <x:v>0</x:v>
      </x:c>
      <x:c r="BV18" s="399" t="s">
        <x:v>906</x:v>
      </x:c>
      <x:c r="BW18" s="175">
        <x:f t="shared" ref="BW18:CX18" si="20">SUM(BW19,BW32)</x:f>
        <x:v>5</x:v>
      </x:c>
      <x:c r="BX18" s="175">
        <x:f t="shared" si="20"/>
        <x:v>32</x:v>
      </x:c>
      <x:c r="BY18" s="176">
        <x:f t="shared" si="20"/>
        <x:v>2420</x:v>
      </x:c>
      <x:c r="BZ18" s="175">
        <x:f t="shared" si="20"/>
        <x:v>0</x:v>
      </x:c>
      <x:c r="CA18" s="176">
        <x:f t="shared" si="20"/>
        <x:v>0</x:v>
      </x:c>
      <x:c r="CB18" s="175">
        <x:f t="shared" si="20"/>
        <x:v>0</x:v>
      </x:c>
      <x:c r="CC18" s="176">
        <x:f t="shared" si="20"/>
        <x:v>0</x:v>
      </x:c>
      <x:c r="CD18" s="175">
        <x:f t="shared" si="20"/>
        <x:v>0</x:v>
      </x:c>
      <x:c r="CE18" s="175">
        <x:f t="shared" si="20"/>
        <x:v>5</x:v>
      </x:c>
      <x:c r="CF18" s="176">
        <x:f t="shared" si="20"/>
        <x:v>356.10000000000002</x:v>
      </x:c>
      <x:c r="CG18" s="175">
        <x:f t="shared" si="20"/>
        <x:v>6</x:v>
      </x:c>
      <x:c r="CH18" s="175">
        <x:f t="shared" si="20"/>
        <x:v>1</x:v>
      </x:c>
      <x:c r="CI18" s="175">
        <x:f t="shared" si="20"/>
        <x:v>1</x:v>
      </x:c>
      <x:c r="CJ18" s="175">
        <x:f t="shared" si="20"/>
        <x:v>1</x:v>
      </x:c>
      <x:c r="CK18" s="175">
        <x:f t="shared" si="20"/>
        <x:v>0</x:v>
      </x:c>
      <x:c r="CL18" s="175">
        <x:f t="shared" si="20"/>
        <x:v>0</x:v>
      </x:c>
      <x:c r="CM18" s="175">
        <x:f t="shared" si="20"/>
        <x:v>0</x:v>
      </x:c>
      <x:c r="CN18" s="175">
        <x:f t="shared" si="20"/>
        <x:v>0</x:v>
      </x:c>
      <x:c r="CO18" s="175">
        <x:f t="shared" si="20"/>
        <x:v>7</x:v>
      </x:c>
      <x:c r="CP18" s="176">
        <x:f t="shared" si="20"/>
        <x:v>688.39999999999998</x:v>
      </x:c>
      <x:c r="CQ18" s="175">
        <x:f t="shared" si="20"/>
        <x:v>9</x:v>
      </x:c>
      <x:c r="CR18" s="176">
        <x:f t="shared" si="20"/>
        <x:v>416</x:v>
      </x:c>
      <x:c r="CS18" s="175">
        <x:f t="shared" si="20"/>
        <x:v>348</x:v>
      </x:c>
      <x:c r="CT18" s="175">
        <x:f t="shared" si="20"/>
        <x:v>0</x:v>
      </x:c>
      <x:c r="CU18" s="175">
        <x:f t="shared" si="20"/>
        <x:v>3</x:v>
      </x:c>
      <x:c r="CV18" s="175">
        <x:f t="shared" si="20"/>
        <x:v>1</x:v>
      </x:c>
      <x:c r="CW18" s="175">
        <x:f t="shared" si="20"/>
        <x:v>0</x:v>
      </x:c>
      <x:c r="CX18" s="175">
        <x:f t="shared" si="20"/>
        <x:v>0</x:v>
      </x:c>
      <x:c r="CY18" s="399" t="s">
        <x:v>906</x:v>
      </x:c>
      <x:c r="CZ18" s="175">
        <x:f>CZ19+CZ32</x:f>
        <x:v>4</x:v>
      </x:c>
      <x:c r="DA18" s="176">
        <x:f>DA19+DA32</x:f>
        <x:v>4591</x:v>
      </x:c>
      <x:c r="DB18" s="175">
        <x:f>DD18+DF18</x:f>
        <x:v>3</x:v>
      </x:c>
      <x:c r="DC18" s="176">
        <x:f>DC19+DC32</x:f>
        <x:v>524.77999999999997</x:v>
      </x:c>
      <x:c r="DD18" s="175">
        <x:f>DD19+DD32</x:f>
        <x:v>3</x:v>
      </x:c>
      <x:c r="DE18" s="176">
        <x:f>DE19+DE32</x:f>
        <x:v>524.77999999999997</x:v>
      </x:c>
      <x:c r="DF18" s="175">
        <x:f>DF19+DF32</x:f>
        <x:v>0</x:v>
      </x:c>
      <x:c r="DG18" s="181">
        <x:f>DG19+DG32</x:f>
        <x:v>0</x:v>
      </x:c>
    </x:row>
    <x:row r="19" spans="1:111" s="42" customFormat="1" ht="30" customHeight="1">
      <x:c r="A19" s="399" t="s">
        <x:v>675</x:v>
      </x:c>
      <x:c r="B19" s="188">
        <x:f t="shared" ref="B19:AK19" si="21">SUM(B20:B31)</x:f>
        <x:v>15</x:v>
      </x:c>
      <x:c r="C19" s="176">
        <x:f t="shared" si="21"/>
        <x:v>5723.2399999999998</x:v>
      </x:c>
      <x:c r="D19" s="175">
        <x:f t="shared" si="21"/>
        <x:v>6</x:v>
      </x:c>
      <x:c r="E19" s="176">
        <x:f t="shared" si="21"/>
        <x:v>20950.289999999997</x:v>
      </x:c>
      <x:c r="F19" s="175">
        <x:f t="shared" si="21"/>
        <x:v>4</x:v>
      </x:c>
      <x:c r="G19" s="176">
        <x:f t="shared" si="21"/>
        <x:v>9.5999999999999996</x:v>
      </x:c>
      <x:c r="H19" s="175">
        <x:f t="shared" si="21"/>
        <x:v>2</x:v>
      </x:c>
      <x:c r="I19" s="176">
        <x:f t="shared" si="21"/>
        <x:v>416.48000000000002</x:v>
      </x:c>
      <x:c r="J19" s="175">
        <x:f t="shared" si="21"/>
        <x:v>13</x:v>
      </x:c>
      <x:c r="K19" s="175">
        <x:f t="shared" si="21"/>
        <x:v>3</x:v>
      </x:c>
      <x:c r="L19" s="176">
        <x:f t="shared" si="21"/>
        <x:v>1547.0599999999999</x:v>
      </x:c>
      <x:c r="M19" s="175">
        <x:f t="shared" si="21"/>
        <x:v>0</x:v>
      </x:c>
      <x:c r="N19" s="175">
        <x:f t="shared" si="21"/>
        <x:v>0</x:v>
      </x:c>
      <x:c r="O19" s="175">
        <x:f t="shared" si="21"/>
        <x:v>1</x:v>
      </x:c>
      <x:c r="P19" s="175">
        <x:f t="shared" si="21"/>
        <x:v>4</x:v>
      </x:c>
      <x:c r="Q19" s="175">
        <x:f t="shared" si="21"/>
        <x:v>0</x:v>
      </x:c>
      <x:c r="R19" s="176">
        <x:f t="shared" si="21"/>
        <x:v>0</x:v>
      </x:c>
      <x:c r="S19" s="175">
        <x:f t="shared" si="21"/>
        <x:v>13</x:v>
      </x:c>
      <x:c r="T19" s="176">
        <x:f t="shared" si="21"/>
        <x:v>289.06999999999999</x:v>
      </x:c>
      <x:c r="U19" s="175">
        <x:f t="shared" si="21"/>
        <x:v>0</x:v>
      </x:c>
      <x:c r="V19" s="176">
        <x:f t="shared" si="21"/>
        <x:v>0</x:v>
      </x:c>
      <x:c r="W19" s="175">
        <x:f t="shared" si="21"/>
        <x:v>10</x:v>
      </x:c>
      <x:c r="X19" s="175">
        <x:f t="shared" si="21"/>
        <x:v>251</x:v>
      </x:c>
      <x:c r="Y19" s="175">
        <x:f t="shared" si="21"/>
        <x:v>4</x:v>
      </x:c>
      <x:c r="Z19" s="175">
        <x:f t="shared" si="21"/>
        <x:v>12</x:v>
      </x:c>
      <x:c r="AA19" s="175">
        <x:f t="shared" si="21"/>
        <x:v>1</x:v>
      </x:c>
      <x:c r="AB19" s="175">
        <x:f t="shared" si="21"/>
        <x:v>0</x:v>
      </x:c>
      <x:c r="AC19" s="175">
        <x:f t="shared" si="21"/>
        <x:v>0</x:v>
      </x:c>
      <x:c r="AD19" s="175">
        <x:f t="shared" si="21"/>
        <x:v>1</x:v>
      </x:c>
      <x:c r="AE19" s="175">
        <x:f t="shared" si="21"/>
        <x:v>0</x:v>
      </x:c>
      <x:c r="AF19" s="175">
        <x:f t="shared" si="21"/>
        <x:v>0</x:v>
      </x:c>
      <x:c r="AG19" s="175">
        <x:f t="shared" si="21"/>
        <x:v>3</x:v>
      </x:c>
      <x:c r="AH19" s="175">
        <x:f t="shared" si="21"/>
        <x:v>0</x:v>
      </x:c>
      <x:c r="AI19" s="175">
        <x:f t="shared" si="21"/>
        <x:v>0</x:v>
      </x:c>
      <x:c r="AJ19" s="175">
        <x:f t="shared" si="21"/>
        <x:v>0</x:v>
      </x:c>
      <x:c r="AK19" s="175">
        <x:f t="shared" si="21"/>
        <x:v>0</x:v>
      </x:c>
      <x:c r="AL19" s="399" t="s">
        <x:v>675</x:v>
      </x:c>
      <x:c r="AM19" s="175">
        <x:f t="shared" ref="AM19:BU19" si="22">SUM(AM20:AM31)</x:f>
        <x:v>0</x:v>
      </x:c>
      <x:c r="AN19" s="176">
        <x:f t="shared" si="22"/>
        <x:v>0</x:v>
      </x:c>
      <x:c r="AO19" s="175">
        <x:f t="shared" si="22"/>
        <x:v>1</x:v>
      </x:c>
      <x:c r="AP19" s="175">
        <x:f t="shared" si="22"/>
        <x:v>4</x:v>
      </x:c>
      <x:c r="AQ19" s="175">
        <x:f t="shared" si="22"/>
        <x:v>0</x:v>
      </x:c>
      <x:c r="AR19" s="176">
        <x:f t="shared" si="22"/>
        <x:v>0</x:v>
      </x:c>
      <x:c r="AS19" s="175">
        <x:f t="shared" si="22"/>
        <x:v>0</x:v>
      </x:c>
      <x:c r="AT19" s="176">
        <x:f t="shared" si="22"/>
        <x:v>0</x:v>
      </x:c>
      <x:c r="AU19" s="175">
        <x:f t="shared" si="22"/>
        <x:v>0</x:v>
      </x:c>
      <x:c r="AV19" s="175">
        <x:f t="shared" si="22"/>
        <x:v>0</x:v>
      </x:c>
      <x:c r="AW19" s="175">
        <x:f t="shared" si="22"/>
        <x:v>0</x:v>
      </x:c>
      <x:c r="AX19" s="175">
        <x:f t="shared" si="22"/>
        <x:v>0</x:v>
      </x:c>
      <x:c r="AY19" s="175">
        <x:f t="shared" si="22"/>
        <x:v>0</x:v>
      </x:c>
      <x:c r="AZ19" s="175">
        <x:f t="shared" si="22"/>
        <x:v>4</x:v>
      </x:c>
      <x:c r="BA19" s="176">
        <x:f t="shared" si="22"/>
        <x:v>1357.4099999999999</x:v>
      </x:c>
      <x:c r="BB19" s="175">
        <x:f t="shared" si="22"/>
        <x:v>0</x:v>
      </x:c>
      <x:c r="BC19" s="175">
        <x:f t="shared" si="22"/>
        <x:v>0</x:v>
      </x:c>
      <x:c r="BD19" s="175">
        <x:f t="shared" si="22"/>
        <x:v>0</x:v>
      </x:c>
      <x:c r="BE19" s="175">
        <x:f t="shared" si="22"/>
        <x:v>45</x:v>
      </x:c>
      <x:c r="BF19" s="175">
        <x:f t="shared" si="22"/>
        <x:v>69</x:v>
      </x:c>
      <x:c r="BG19" s="175">
        <x:f t="shared" si="22"/>
        <x:v>1</x:v>
      </x:c>
      <x:c r="BH19" s="175">
        <x:f t="shared" si="22"/>
        <x:v>1</x:v>
      </x:c>
      <x:c r="BI19" s="175">
        <x:f t="shared" si="22"/>
        <x:v>0</x:v>
      </x:c>
      <x:c r="BJ19" s="176">
        <x:f t="shared" si="22"/>
        <x:v>0</x:v>
      </x:c>
      <x:c r="BK19" s="175">
        <x:f t="shared" si="22"/>
        <x:v>0</x:v>
      </x:c>
      <x:c r="BL19" s="176">
        <x:f t="shared" si="22"/>
        <x:v>0</x:v>
      </x:c>
      <x:c r="BM19" s="175">
        <x:f t="shared" si="22"/>
        <x:v>2</x:v>
      </x:c>
      <x:c r="BN19" s="176">
        <x:f t="shared" si="22"/>
        <x:v>31.949999999999999</x:v>
      </x:c>
      <x:c r="BO19" s="175">
        <x:f t="shared" si="22"/>
        <x:v>1</x:v>
      </x:c>
      <x:c r="BP19" s="176">
        <x:f t="shared" si="22"/>
        <x:v>3862.5300000000002</x:v>
      </x:c>
      <x:c r="BQ19" s="175">
        <x:f t="shared" si="22"/>
        <x:v>0</x:v>
      </x:c>
      <x:c r="BR19" s="175">
        <x:f t="shared" si="22"/>
        <x:v>0</x:v>
      </x:c>
      <x:c r="BS19" s="175">
        <x:f t="shared" si="22"/>
        <x:v>0</x:v>
      </x:c>
      <x:c r="BT19" s="175">
        <x:f t="shared" si="22"/>
        <x:v>0</x:v>
      </x:c>
      <x:c r="BU19" s="175">
        <x:f t="shared" si="22"/>
        <x:v>0</x:v>
      </x:c>
      <x:c r="BV19" s="399" t="s">
        <x:v>675</x:v>
      </x:c>
      <x:c r="BW19" s="175">
        <x:f t="shared" ref="BW19:CX19" si="23">SUM(BW20:BW31)</x:f>
        <x:v>5</x:v>
      </x:c>
      <x:c r="BX19" s="175">
        <x:f t="shared" si="23"/>
        <x:v>32</x:v>
      </x:c>
      <x:c r="BY19" s="176">
        <x:f t="shared" si="23"/>
        <x:v>2420</x:v>
      </x:c>
      <x:c r="BZ19" s="175">
        <x:f t="shared" si="23"/>
        <x:v>0</x:v>
      </x:c>
      <x:c r="CA19" s="176">
        <x:f t="shared" si="23"/>
        <x:v>0</x:v>
      </x:c>
      <x:c r="CB19" s="175">
        <x:f t="shared" si="23"/>
        <x:v>0</x:v>
      </x:c>
      <x:c r="CC19" s="176">
        <x:f t="shared" si="23"/>
        <x:v>0</x:v>
      </x:c>
      <x:c r="CD19" s="175">
        <x:f t="shared" si="23"/>
        <x:v>0</x:v>
      </x:c>
      <x:c r="CE19" s="175">
        <x:f t="shared" si="23"/>
        <x:v>5</x:v>
      </x:c>
      <x:c r="CF19" s="176">
        <x:f t="shared" si="23"/>
        <x:v>356.10000000000002</x:v>
      </x:c>
      <x:c r="CG19" s="175">
        <x:f t="shared" si="23"/>
        <x:v>6</x:v>
      </x:c>
      <x:c r="CH19" s="175">
        <x:f t="shared" si="23"/>
        <x:v>1</x:v>
      </x:c>
      <x:c r="CI19" s="175">
        <x:f t="shared" si="23"/>
        <x:v>1</x:v>
      </x:c>
      <x:c r="CJ19" s="175">
        <x:f t="shared" si="23"/>
        <x:v>1</x:v>
      </x:c>
      <x:c r="CK19" s="175">
        <x:f t="shared" si="23"/>
        <x:v>0</x:v>
      </x:c>
      <x:c r="CL19" s="175">
        <x:f t="shared" si="23"/>
        <x:v>0</x:v>
      </x:c>
      <x:c r="CM19" s="175">
        <x:f t="shared" si="23"/>
        <x:v>0</x:v>
      </x:c>
      <x:c r="CN19" s="175">
        <x:f t="shared" si="23"/>
        <x:v>0</x:v>
      </x:c>
      <x:c r="CO19" s="175">
        <x:f t="shared" si="23"/>
        <x:v>7</x:v>
      </x:c>
      <x:c r="CP19" s="176">
        <x:f t="shared" si="23"/>
        <x:v>688.39999999999998</x:v>
      </x:c>
      <x:c r="CQ19" s="175">
        <x:f t="shared" si="23"/>
        <x:v>9</x:v>
      </x:c>
      <x:c r="CR19" s="176">
        <x:f t="shared" si="23"/>
        <x:v>416</x:v>
      </x:c>
      <x:c r="CS19" s="175">
        <x:f t="shared" si="23"/>
        <x:v>348</x:v>
      </x:c>
      <x:c r="CT19" s="175">
        <x:f t="shared" si="23"/>
        <x:v>0</x:v>
      </x:c>
      <x:c r="CU19" s="175">
        <x:f t="shared" si="23"/>
        <x:v>3</x:v>
      </x:c>
      <x:c r="CV19" s="175">
        <x:f t="shared" si="23"/>
        <x:v>1</x:v>
      </x:c>
      <x:c r="CW19" s="175">
        <x:f t="shared" si="23"/>
        <x:v>0</x:v>
      </x:c>
      <x:c r="CX19" s="175">
        <x:f t="shared" si="23"/>
        <x:v>0</x:v>
      </x:c>
      <x:c r="CY19" s="399" t="s">
        <x:v>675</x:v>
      </x:c>
      <x:c r="CZ19" s="175">
        <x:f t="shared" ref="CZ19:DG19" si="24">SUM(CZ20:CZ31)</x:f>
        <x:v>4</x:v>
      </x:c>
      <x:c r="DA19" s="176">
        <x:f t="shared" si="24"/>
        <x:v>4591</x:v>
      </x:c>
      <x:c r="DB19" s="175">
        <x:f t="shared" si="24"/>
        <x:v>3</x:v>
      </x:c>
      <x:c r="DC19" s="176">
        <x:f t="shared" si="24"/>
        <x:v>524.77999999999997</x:v>
      </x:c>
      <x:c r="DD19" s="175">
        <x:f t="shared" si="24"/>
        <x:v>3</x:v>
      </x:c>
      <x:c r="DE19" s="176">
        <x:f t="shared" si="24"/>
        <x:v>524.77999999999997</x:v>
      </x:c>
      <x:c r="DF19" s="175">
        <x:f t="shared" si="24"/>
        <x:v>0</x:v>
      </x:c>
      <x:c r="DG19" s="181">
        <x:f t="shared" si="24"/>
        <x:v>0</x:v>
      </x:c>
    </x:row>
    <x:row r="20" spans="1:111" s="42" customFormat="1" ht="30" customHeight="1">
      <x:c r="A20" s="522" t="s">
        <x:v>2256</x:v>
      </x:c>
      <x:c r="B20" s="77"/>
      <x:c r="C20" s="71"/>
      <x:c r="D20" s="69"/>
      <x:c r="E20" s="71"/>
      <x:c r="F20" s="69">
        <x:v>1</x:v>
      </x:c>
      <x:c r="G20" s="71">
        <x:v>3.3999999999999999</x:v>
      </x:c>
      <x:c r="H20" s="69"/>
      <x:c r="I20" s="71"/>
      <x:c r="J20" s="69"/>
      <x:c r="K20" s="69"/>
      <x:c r="L20" s="71"/>
      <x:c r="M20" s="69"/>
      <x:c r="N20" s="69"/>
      <x:c r="O20" s="69"/>
      <x:c r="P20" s="69"/>
      <x:c r="Q20" s="69"/>
      <x:c r="R20" s="71"/>
      <x:c r="S20" s="69">
        <x:v>4</x:v>
      </x:c>
      <x:c r="T20" s="71">
        <x:v>64</x:v>
      </x:c>
      <x:c r="U20" s="69"/>
      <x:c r="V20" s="71"/>
      <x:c r="W20" s="69">
        <x:v>5</x:v>
      </x:c>
      <x:c r="X20" s="69">
        <x:v>71</x:v>
      </x:c>
      <x:c r="Y20" s="69">
        <x:v>1</x:v>
      </x:c>
      <x:c r="Z20" s="69">
        <x:v>5</x:v>
      </x:c>
      <x:c r="AA20" s="69"/>
      <x:c r="AB20" s="69"/>
      <x:c r="AC20" s="69"/>
      <x:c r="AD20" s="69"/>
      <x:c r="AE20" s="69"/>
      <x:c r="AF20" s="69"/>
      <x:c r="AG20" s="69"/>
      <x:c r="AH20" s="69"/>
      <x:c r="AI20" s="69"/>
      <x:c r="AJ20" s="69"/>
      <x:c r="AK20" s="69"/>
      <x:c r="AL20" s="522" t="s">
        <x:v>2256</x:v>
      </x:c>
      <x:c r="AM20" s="69"/>
      <x:c r="AN20" s="71"/>
      <x:c r="AO20" s="69"/>
      <x:c r="AP20" s="69"/>
      <x:c r="AQ20" s="69"/>
      <x:c r="AR20" s="71"/>
      <x:c r="AS20" s="69"/>
      <x:c r="AT20" s="71"/>
      <x:c r="AU20" s="69"/>
      <x:c r="AV20" s="69"/>
      <x:c r="AW20" s="69"/>
      <x:c r="AX20" s="69"/>
      <x:c r="AY20" s="69"/>
      <x:c r="AZ20" s="69"/>
      <x:c r="BA20" s="71"/>
      <x:c r="BB20" s="69"/>
      <x:c r="BC20" s="69"/>
      <x:c r="BD20" s="69"/>
      <x:c r="BE20" s="69"/>
      <x:c r="BF20" s="69"/>
      <x:c r="BG20" s="69"/>
      <x:c r="BH20" s="69"/>
      <x:c r="BI20" s="69"/>
      <x:c r="BJ20" s="71"/>
      <x:c r="BK20" s="69"/>
      <x:c r="BL20" s="71"/>
      <x:c r="BM20" s="69"/>
      <x:c r="BN20" s="71"/>
      <x:c r="BO20" s="69"/>
      <x:c r="BP20" s="71"/>
      <x:c r="BQ20" s="69"/>
      <x:c r="BR20" s="69"/>
      <x:c r="BS20" s="69"/>
      <x:c r="BT20" s="69"/>
      <x:c r="BU20" s="69"/>
      <x:c r="BV20" s="522" t="s">
        <x:v>2256</x:v>
      </x:c>
      <x:c r="BW20" s="69"/>
      <x:c r="BX20" s="69"/>
      <x:c r="BY20" s="71"/>
      <x:c r="BZ20" s="69"/>
      <x:c r="CA20" s="71"/>
      <x:c r="CB20" s="69"/>
      <x:c r="CC20" s="71"/>
      <x:c r="CD20" s="69"/>
      <x:c r="CE20" s="69">
        <x:v>1</x:v>
      </x:c>
      <x:c r="CF20" s="71">
        <x:v>97.390000000000001</x:v>
      </x:c>
      <x:c r="CG20" s="69">
        <x:v>3</x:v>
      </x:c>
      <x:c r="CH20" s="69"/>
      <x:c r="CI20" s="69"/>
      <x:c r="CJ20" s="69"/>
      <x:c r="CK20" s="69"/>
      <x:c r="CL20" s="69"/>
      <x:c r="CM20" s="69"/>
      <x:c r="CN20" s="69"/>
      <x:c r="CO20" s="69">
        <x:v>1</x:v>
      </x:c>
      <x:c r="CP20" s="71">
        <x:v>167</x:v>
      </x:c>
      <x:c r="CQ20" s="69">
        <x:v>3</x:v>
      </x:c>
      <x:c r="CR20" s="71">
        <x:v>118</x:v>
      </x:c>
      <x:c r="CS20" s="69">
        <x:v>140</x:v>
      </x:c>
      <x:c r="CT20" s="69"/>
      <x:c r="CU20" s="69"/>
      <x:c r="CV20" s="69"/>
      <x:c r="CW20" s="69"/>
      <x:c r="CX20" s="69"/>
      <x:c r="CY20" s="522" t="s">
        <x:v>2256</x:v>
      </x:c>
      <x:c r="CZ20" s="69"/>
      <x:c r="DA20" s="71"/>
      <x:c r="DB20" s="69">
        <x:v>1</x:v>
      </x:c>
      <x:c r="DC20" s="71">
        <x:v>97.390000000000001</x:v>
      </x:c>
      <x:c r="DD20" s="69">
        <x:v>1</x:v>
      </x:c>
      <x:c r="DE20" s="71">
        <x:v>97.390000000000001</x:v>
      </x:c>
      <x:c r="DF20" s="69" t="s">
        <x:v>551</x:v>
      </x:c>
      <x:c r="DG20" s="105" t="s">
        <x:v>551</x:v>
      </x:c>
    </x:row>
    <x:row r="21" spans="1:111" s="42" customFormat="1" ht="30" customHeight="1">
      <x:c r="A21" s="522" t="s">
        <x:v>2247</x:v>
      </x:c>
      <x:c r="B21" s="77">
        <x:v>1</x:v>
      </x:c>
      <x:c r="C21" s="71">
        <x:v>3466</x:v>
      </x:c>
      <x:c r="D21" s="69">
        <x:v>2</x:v>
      </x:c>
      <x:c r="E21" s="71">
        <x:v>5560</x:v>
      </x:c>
      <x:c r="F21" s="69">
        <x:v>1</x:v>
      </x:c>
      <x:c r="G21" s="71">
        <x:v>1.2</x:v>
      </x:c>
      <x:c r="H21" s="69">
        <x:v>1</x:v>
      </x:c>
      <x:c r="I21" s="71">
        <x:v>400</x:v>
      </x:c>
      <x:c r="J21" s="69"/>
      <x:c r="K21" s="69">
        <x:v>1</x:v>
      </x:c>
      <x:c r="L21" s="71">
        <x:v>1076</x:v>
      </x:c>
      <x:c r="M21" s="69"/>
      <x:c r="N21" s="69"/>
      <x:c r="O21" s="69"/>
      <x:c r="P21" s="69"/>
      <x:c r="Q21" s="69"/>
      <x:c r="R21" s="71"/>
      <x:c r="S21" s="69">
        <x:v>3</x:v>
      </x:c>
      <x:c r="T21" s="71">
        <x:v>78</x:v>
      </x:c>
      <x:c r="U21" s="69"/>
      <x:c r="V21" s="71"/>
      <x:c r="W21" s="69"/>
      <x:c r="X21" s="69">
        <x:v>43</x:v>
      </x:c>
      <x:c r="Y21" s="69">
        <x:v>1</x:v>
      </x:c>
      <x:c r="Z21" s="69">
        <x:v>1</x:v>
      </x:c>
      <x:c r="AA21" s="69"/>
      <x:c r="AB21" s="69"/>
      <x:c r="AC21" s="69"/>
      <x:c r="AD21" s="69"/>
      <x:c r="AE21" s="69"/>
      <x:c r="AF21" s="69"/>
      <x:c r="AG21" s="69"/>
      <x:c r="AH21" s="69"/>
      <x:c r="AI21" s="69"/>
      <x:c r="AJ21" s="69"/>
      <x:c r="AK21" s="69"/>
      <x:c r="AL21" s="522" t="s">
        <x:v>2247</x:v>
      </x:c>
      <x:c r="AM21" s="69"/>
      <x:c r="AN21" s="71"/>
      <x:c r="AO21" s="69">
        <x:v>1</x:v>
      </x:c>
      <x:c r="AP21" s="69">
        <x:v>4</x:v>
      </x:c>
      <x:c r="AQ21" s="69"/>
      <x:c r="AR21" s="71"/>
      <x:c r="AS21" s="69"/>
      <x:c r="AT21" s="71"/>
      <x:c r="AU21" s="69"/>
      <x:c r="AV21" s="69"/>
      <x:c r="AW21" s="69"/>
      <x:c r="AX21" s="69"/>
      <x:c r="AY21" s="69"/>
      <x:c r="AZ21" s="69"/>
      <x:c r="BA21" s="71"/>
      <x:c r="BB21" s="69"/>
      <x:c r="BC21" s="69"/>
      <x:c r="BD21" s="69"/>
      <x:c r="BE21" s="69">
        <x:v>2</x:v>
      </x:c>
      <x:c r="BF21" s="69">
        <x:v>9</x:v>
      </x:c>
      <x:c r="BG21" s="69"/>
      <x:c r="BH21" s="69"/>
      <x:c r="BI21" s="69"/>
      <x:c r="BJ21" s="71"/>
      <x:c r="BK21" s="69"/>
      <x:c r="BL21" s="71"/>
      <x:c r="BM21" s="69"/>
      <x:c r="BN21" s="71"/>
      <x:c r="BO21" s="69">
        <x:v>1</x:v>
      </x:c>
      <x:c r="BP21" s="71">
        <x:v>3862.5300000000002</x:v>
      </x:c>
      <x:c r="BQ21" s="69"/>
      <x:c r="BR21" s="69"/>
      <x:c r="BS21" s="69"/>
      <x:c r="BT21" s="69"/>
      <x:c r="BU21" s="69"/>
      <x:c r="BV21" s="522" t="s">
        <x:v>2247</x:v>
      </x:c>
      <x:c r="BW21" s="69">
        <x:v>1</x:v>
      </x:c>
      <x:c r="BX21" s="69">
        <x:v>32</x:v>
      </x:c>
      <x:c r="BY21" s="71">
        <x:v>1096</x:v>
      </x:c>
      <x:c r="BZ21" s="69"/>
      <x:c r="CA21" s="71"/>
      <x:c r="CB21" s="69"/>
      <x:c r="CC21" s="71"/>
      <x:c r="CD21" s="69"/>
      <x:c r="CE21" s="69">
        <x:v>1</x:v>
      </x:c>
      <x:c r="CF21" s="71">
        <x:v>58.280000000000001</x:v>
      </x:c>
      <x:c r="CG21" s="69"/>
      <x:c r="CH21" s="69"/>
      <x:c r="CI21" s="69">
        <x:v>1</x:v>
      </x:c>
      <x:c r="CJ21" s="69"/>
      <x:c r="CK21" s="69"/>
      <x:c r="CL21" s="69"/>
      <x:c r="CM21" s="69"/>
      <x:c r="CN21" s="586"/>
      <x:c r="CO21" s="69">
        <x:v>1</x:v>
      </x:c>
      <x:c r="CP21" s="71">
        <x:v>30</x:v>
      </x:c>
      <x:c r="CQ21" s="69"/>
      <x:c r="CR21" s="71"/>
      <x:c r="CS21" s="69">
        <x:v>29</x:v>
      </x:c>
      <x:c r="CT21" s="69"/>
      <x:c r="CU21" s="69">
        <x:v>3</x:v>
      </x:c>
      <x:c r="CV21" s="69">
        <x:v>1</x:v>
      </x:c>
      <x:c r="CW21" s="69"/>
      <x:c r="CX21" s="69"/>
      <x:c r="CY21" s="522" t="s">
        <x:v>2247</x:v>
      </x:c>
      <x:c r="CZ21" s="69">
        <x:v>4</x:v>
      </x:c>
      <x:c r="DA21" s="71">
        <x:v>4591</x:v>
      </x:c>
      <x:c r="DB21" s="69"/>
      <x:c r="DC21" s="71"/>
      <x:c r="DD21" s="94"/>
      <x:c r="DE21" s="72"/>
      <x:c r="DF21" s="94"/>
      <x:c r="DG21" s="106"/>
    </x:row>
    <x:row r="22" spans="1:111" s="42" customFormat="1" ht="30" customHeight="1">
      <x:c r="A22" s="522" t="s">
        <x:v>1682</x:v>
      </x:c>
      <x:c r="B22" s="77">
        <x:v>1</x:v>
      </x:c>
      <x:c r="C22" s="71">
        <x:v>60.950000000000003</x:v>
      </x:c>
      <x:c r="D22" s="69">
        <x:v>2</x:v>
      </x:c>
      <x:c r="E22" s="71">
        <x:v>10912.1</x:v>
      </x:c>
      <x:c r="F22" s="69">
        <x:v>0</x:v>
      </x:c>
      <x:c r="G22" s="71">
        <x:v>0</x:v>
      </x:c>
      <x:c r="H22" s="69">
        <x:v>0</x:v>
      </x:c>
      <x:c r="I22" s="71">
        <x:v>0</x:v>
      </x:c>
      <x:c r="J22" s="69">
        <x:v>9</x:v>
      </x:c>
      <x:c r="K22" s="69">
        <x:v>1</x:v>
      </x:c>
      <x:c r="L22" s="71">
        <x:v>276</x:v>
      </x:c>
      <x:c r="M22" s="69">
        <x:v>0</x:v>
      </x:c>
      <x:c r="N22" s="69">
        <x:v>0</x:v>
      </x:c>
      <x:c r="O22" s="69">
        <x:v>0</x:v>
      </x:c>
      <x:c r="P22" s="69">
        <x:v>0</x:v>
      </x:c>
      <x:c r="Q22" s="69">
        <x:v>0</x:v>
      </x:c>
      <x:c r="R22" s="71">
        <x:v>0</x:v>
      </x:c>
      <x:c r="S22" s="69">
        <x:v>0</x:v>
      </x:c>
      <x:c r="T22" s="71">
        <x:v>0</x:v>
      </x:c>
      <x:c r="U22" s="69">
        <x:v>0</x:v>
      </x:c>
      <x:c r="V22" s="71">
        <x:v>0</x:v>
      </x:c>
      <x:c r="W22" s="69">
        <x:v>0</x:v>
      </x:c>
      <x:c r="X22" s="69">
        <x:v>0</x:v>
      </x:c>
      <x:c r="Y22" s="69">
        <x:v>0</x:v>
      </x:c>
      <x:c r="Z22" s="69">
        <x:v>0</x:v>
      </x:c>
      <x:c r="AA22" s="69">
        <x:v>0</x:v>
      </x:c>
      <x:c r="AB22" s="69">
        <x:v>0</x:v>
      </x:c>
      <x:c r="AC22" s="69">
        <x:v>0</x:v>
      </x:c>
      <x:c r="AD22" s="69">
        <x:v>0</x:v>
      </x:c>
      <x:c r="AE22" s="69">
        <x:v>0</x:v>
      </x:c>
      <x:c r="AF22" s="69">
        <x:v>0</x:v>
      </x:c>
      <x:c r="AG22" s="69">
        <x:v>2</x:v>
      </x:c>
      <x:c r="AH22" s="69">
        <x:v>0</x:v>
      </x:c>
      <x:c r="AI22" s="69">
        <x:v>0</x:v>
      </x:c>
      <x:c r="AJ22" s="69">
        <x:v>0</x:v>
      </x:c>
      <x:c r="AK22" s="69">
        <x:v>0</x:v>
      </x:c>
      <x:c r="AL22" s="522" t="s">
        <x:v>1682</x:v>
      </x:c>
      <x:c r="AM22" s="69">
        <x:v>0</x:v>
      </x:c>
      <x:c r="AN22" s="71">
        <x:v>0</x:v>
      </x:c>
      <x:c r="AO22" s="71">
        <x:v>0</x:v>
      </x:c>
      <x:c r="AP22" s="71">
        <x:v>0</x:v>
      </x:c>
      <x:c r="AQ22" s="71">
        <x:v>0</x:v>
      </x:c>
      <x:c r="AR22" s="71">
        <x:v>0</x:v>
      </x:c>
      <x:c r="AS22" s="71">
        <x:v>0</x:v>
      </x:c>
      <x:c r="AT22" s="71">
        <x:v>0</x:v>
      </x:c>
      <x:c r="AU22" s="71">
        <x:v>0</x:v>
      </x:c>
      <x:c r="AV22" s="71">
        <x:v>0</x:v>
      </x:c>
      <x:c r="AW22" s="71">
        <x:v>0</x:v>
      </x:c>
      <x:c r="AX22" s="71">
        <x:v>0</x:v>
      </x:c>
      <x:c r="AY22" s="69">
        <x:v>0</x:v>
      </x:c>
      <x:c r="AZ22" s="69">
        <x:v>2</x:v>
      </x:c>
      <x:c r="BA22" s="71">
        <x:v>512.40999999999997</x:v>
      </x:c>
      <x:c r="BB22" s="69">
        <x:v>0</x:v>
      </x:c>
      <x:c r="BC22" s="69">
        <x:v>0</x:v>
      </x:c>
      <x:c r="BD22" s="69">
        <x:v>0</x:v>
      </x:c>
      <x:c r="BE22" s="69">
        <x:v>35</x:v>
      </x:c>
      <x:c r="BF22" s="69">
        <x:v>35</x:v>
      </x:c>
      <x:c r="BG22" s="69">
        <x:v>0</x:v>
      </x:c>
      <x:c r="BH22" s="69">
        <x:v>0</x:v>
      </x:c>
      <x:c r="BI22" s="69">
        <x:v>0</x:v>
      </x:c>
      <x:c r="BJ22" s="71">
        <x:v>0</x:v>
      </x:c>
      <x:c r="BK22" s="69">
        <x:v>0</x:v>
      </x:c>
      <x:c r="BL22" s="71">
        <x:v>0</x:v>
      </x:c>
      <x:c r="BM22" s="69">
        <x:v>1</x:v>
      </x:c>
      <x:c r="BN22" s="71">
        <x:v>31.949999999999999</x:v>
      </x:c>
      <x:c r="BO22" s="69">
        <x:v>0</x:v>
      </x:c>
      <x:c r="BP22" s="71">
        <x:v>0</x:v>
      </x:c>
      <x:c r="BQ22" s="69">
        <x:v>0</x:v>
      </x:c>
      <x:c r="BR22" s="69">
        <x:v>0</x:v>
      </x:c>
      <x:c r="BS22" s="69">
        <x:v>0</x:v>
      </x:c>
      <x:c r="BT22" s="69">
        <x:v>0</x:v>
      </x:c>
      <x:c r="BU22" s="69">
        <x:v>0</x:v>
      </x:c>
      <x:c r="BV22" s="522" t="s">
        <x:v>1682</x:v>
      </x:c>
      <x:c r="BW22" s="69">
        <x:v>1</x:v>
      </x:c>
      <x:c r="BX22" s="69"/>
      <x:c r="BY22" s="71">
        <x:v>249</x:v>
      </x:c>
      <x:c r="BZ22" s="69">
        <x:v>0</x:v>
      </x:c>
      <x:c r="CA22" s="71">
        <x:v>0</x:v>
      </x:c>
      <x:c r="CB22" s="69">
        <x:v>0</x:v>
      </x:c>
      <x:c r="CC22" s="71">
        <x:v>0</x:v>
      </x:c>
      <x:c r="CD22" s="69">
        <x:v>0</x:v>
      </x:c>
      <x:c r="CE22" s="69">
        <x:v>2</x:v>
      </x:c>
      <x:c r="CF22" s="71">
        <x:v>103.04000000000001</x:v>
      </x:c>
      <x:c r="CG22" s="69"/>
      <x:c r="CH22" s="69">
        <x:v>0</x:v>
      </x:c>
      <x:c r="CI22" s="69">
        <x:v>0</x:v>
      </x:c>
      <x:c r="CJ22" s="69">
        <x:v>0</x:v>
      </x:c>
      <x:c r="CK22" s="69">
        <x:v>0</x:v>
      </x:c>
      <x:c r="CL22" s="69">
        <x:v>0</x:v>
      </x:c>
      <x:c r="CM22" s="69">
        <x:v>0</x:v>
      </x:c>
      <x:c r="CN22" s="69">
        <x:v>0</x:v>
      </x:c>
      <x:c r="CO22" s="69">
        <x:v>1</x:v>
      </x:c>
      <x:c r="CP22" s="71">
        <x:v>0</x:v>
      </x:c>
      <x:c r="CQ22" s="69">
        <x:v>0</x:v>
      </x:c>
      <x:c r="CR22" s="71">
        <x:v>0</x:v>
      </x:c>
      <x:c r="CS22" s="69">
        <x:v>0</x:v>
      </x:c>
      <x:c r="CT22" s="69">
        <x:v>0</x:v>
      </x:c>
      <x:c r="CU22" s="69">
        <x:v>0</x:v>
      </x:c>
      <x:c r="CV22" s="69">
        <x:v>0</x:v>
      </x:c>
      <x:c r="CW22" s="69">
        <x:v>0</x:v>
      </x:c>
      <x:c r="CX22" s="69">
        <x:v>0</x:v>
      </x:c>
      <x:c r="CY22" s="522" t="s">
        <x:v>1682</x:v>
      </x:c>
      <x:c r="CZ22" s="69"/>
      <x:c r="DA22" s="71"/>
      <x:c r="DB22" s="69"/>
      <x:c r="DC22" s="71"/>
      <x:c r="DD22" s="69"/>
      <x:c r="DE22" s="71"/>
      <x:c r="DF22" s="69"/>
      <x:c r="DG22" s="105"/>
    </x:row>
    <x:row r="23" spans="1:111" s="42" customFormat="1" ht="30" customHeight="1">
      <x:c r="A23" s="522" t="s">
        <x:v>332</x:v>
      </x:c>
      <x:c r="B23" s="77">
        <x:v>13</x:v>
      </x:c>
      <x:c r="C23" s="71">
        <x:v>2196.29</x:v>
      </x:c>
      <x:c r="D23" s="69">
        <x:v>2</x:v>
      </x:c>
      <x:c r="E23" s="71">
        <x:v>4478.1899999999996</x:v>
      </x:c>
      <x:c r="F23" s="69"/>
      <x:c r="G23" s="71"/>
      <x:c r="H23" s="69">
        <x:v>1</x:v>
      </x:c>
      <x:c r="I23" s="71">
        <x:v>16.48</x:v>
      </x:c>
      <x:c r="J23" s="69">
        <x:v>4</x:v>
      </x:c>
      <x:c r="K23" s="69">
        <x:v>1</x:v>
      </x:c>
      <x:c r="L23" s="71">
        <x:v>195.06</x:v>
      </x:c>
      <x:c r="M23" s="69"/>
      <x:c r="N23" s="69"/>
      <x:c r="O23" s="69"/>
      <x:c r="P23" s="69"/>
      <x:c r="Q23" s="69"/>
      <x:c r="R23" s="71"/>
      <x:c r="S23" s="69">
        <x:v>1</x:v>
      </x:c>
      <x:c r="T23" s="71">
        <x:v>63.07</x:v>
      </x:c>
      <x:c r="U23" s="69"/>
      <x:c r="V23" s="71"/>
      <x:c r="W23" s="69"/>
      <x:c r="X23" s="69">
        <x:v>43</x:v>
      </x:c>
      <x:c r="Y23" s="69"/>
      <x:c r="Z23" s="69"/>
      <x:c r="AA23" s="69"/>
      <x:c r="AB23" s="69"/>
      <x:c r="AC23" s="69"/>
      <x:c r="AD23" s="69"/>
      <x:c r="AE23" s="69"/>
      <x:c r="AF23" s="69"/>
      <x:c r="AG23" s="69"/>
      <x:c r="AH23" s="69"/>
      <x:c r="AI23" s="69"/>
      <x:c r="AJ23" s="69"/>
      <x:c r="AK23" s="69"/>
      <x:c r="AL23" s="522" t="s">
        <x:v>332</x:v>
      </x:c>
      <x:c r="AM23" s="69"/>
      <x:c r="AN23" s="71"/>
      <x:c r="AO23" s="69"/>
      <x:c r="AP23" s="69"/>
      <x:c r="AQ23" s="69"/>
      <x:c r="AR23" s="71"/>
      <x:c r="AS23" s="69"/>
      <x:c r="AT23" s="71"/>
      <x:c r="AU23" s="69"/>
      <x:c r="AV23" s="69"/>
      <x:c r="AW23" s="69"/>
      <x:c r="AX23" s="69"/>
      <x:c r="AY23" s="69"/>
      <x:c r="AZ23" s="69">
        <x:v>2</x:v>
      </x:c>
      <x:c r="BA23" s="71">
        <x:v>845</x:v>
      </x:c>
      <x:c r="BB23" s="69"/>
      <x:c r="BC23" s="69"/>
      <x:c r="BD23" s="69"/>
      <x:c r="BE23" s="69"/>
      <x:c r="BF23" s="69"/>
      <x:c r="BG23" s="69"/>
      <x:c r="BH23" s="69"/>
      <x:c r="BI23" s="69"/>
      <x:c r="BJ23" s="71"/>
      <x:c r="BK23" s="69"/>
      <x:c r="BL23" s="71"/>
      <x:c r="BM23" s="69">
        <x:v>1</x:v>
      </x:c>
      <x:c r="BN23" s="71"/>
      <x:c r="BO23" s="69"/>
      <x:c r="BP23" s="71"/>
      <x:c r="BQ23" s="69"/>
      <x:c r="BR23" s="69"/>
      <x:c r="BS23" s="69"/>
      <x:c r="BT23" s="69"/>
      <x:c r="BU23" s="69"/>
      <x:c r="BV23" s="522" t="s">
        <x:v>332</x:v>
      </x:c>
      <x:c r="BW23" s="69">
        <x:v>3</x:v>
      </x:c>
      <x:c r="BX23" s="69"/>
      <x:c r="BY23" s="71">
        <x:v>1075</x:v>
      </x:c>
      <x:c r="BZ23" s="69"/>
      <x:c r="CA23" s="71"/>
      <x:c r="CB23" s="69"/>
      <x:c r="CC23" s="71"/>
      <x:c r="CD23" s="69"/>
      <x:c r="CE23" s="69"/>
      <x:c r="CF23" s="71"/>
      <x:c r="CG23" s="69"/>
      <x:c r="CH23" s="69"/>
      <x:c r="CI23" s="69"/>
      <x:c r="CJ23" s="69"/>
      <x:c r="CK23" s="69"/>
      <x:c r="CL23" s="69"/>
      <x:c r="CM23" s="69"/>
      <x:c r="CN23" s="586"/>
      <x:c r="CO23" s="69">
        <x:v>2</x:v>
      </x:c>
      <x:c r="CP23" s="71">
        <x:v>310</x:v>
      </x:c>
      <x:c r="CQ23" s="69"/>
      <x:c r="CR23" s="71"/>
      <x:c r="CS23" s="69"/>
      <x:c r="CT23" s="69"/>
      <x:c r="CU23" s="69"/>
      <x:c r="CV23" s="69"/>
      <x:c r="CW23" s="69"/>
      <x:c r="CX23" s="69"/>
      <x:c r="CY23" s="522" t="s">
        <x:v>332</x:v>
      </x:c>
      <x:c r="CZ23" s="69"/>
      <x:c r="DA23" s="71"/>
      <x:c r="DB23" s="69"/>
      <x:c r="DC23" s="71"/>
      <x:c r="DD23" s="94"/>
      <x:c r="DE23" s="72"/>
      <x:c r="DF23" s="94"/>
      <x:c r="DG23" s="106"/>
    </x:row>
    <x:row r="24" spans="1:111" s="42" customFormat="1" ht="30" customHeight="1">
      <x:c r="A24" s="522" t="s">
        <x:v>2284</x:v>
      </x:c>
      <x:c r="B24" s="77"/>
      <x:c r="C24" s="71"/>
      <x:c r="D24" s="69"/>
      <x:c r="E24" s="71"/>
      <x:c r="F24" s="69"/>
      <x:c r="G24" s="71"/>
      <x:c r="H24" s="69"/>
      <x:c r="I24" s="71"/>
      <x:c r="J24" s="69"/>
      <x:c r="K24" s="69"/>
      <x:c r="L24" s="71"/>
      <x:c r="M24" s="69"/>
      <x:c r="N24" s="69"/>
      <x:c r="O24" s="69"/>
      <x:c r="P24" s="69"/>
      <x:c r="Q24" s="69"/>
      <x:c r="R24" s="71"/>
      <x:c r="S24" s="69"/>
      <x:c r="T24" s="71"/>
      <x:c r="U24" s="69"/>
      <x:c r="V24" s="71"/>
      <x:c r="W24" s="69"/>
      <x:c r="X24" s="69"/>
      <x:c r="Y24" s="69"/>
      <x:c r="Z24" s="69"/>
      <x:c r="AA24" s="69"/>
      <x:c r="AB24" s="69"/>
      <x:c r="AC24" s="69"/>
      <x:c r="AD24" s="69"/>
      <x:c r="AE24" s="69"/>
      <x:c r="AF24" s="69"/>
      <x:c r="AG24" s="69"/>
      <x:c r="AH24" s="69"/>
      <x:c r="AI24" s="69"/>
      <x:c r="AJ24" s="69"/>
      <x:c r="AK24" s="69"/>
      <x:c r="AL24" s="522" t="s">
        <x:v>2284</x:v>
      </x:c>
      <x:c r="AM24" s="69"/>
      <x:c r="AN24" s="71"/>
      <x:c r="AO24" s="69"/>
      <x:c r="AP24" s="69"/>
      <x:c r="AQ24" s="69"/>
      <x:c r="AR24" s="71"/>
      <x:c r="AS24" s="69"/>
      <x:c r="AT24" s="71"/>
      <x:c r="AU24" s="69"/>
      <x:c r="AV24" s="69"/>
      <x:c r="AW24" s="69"/>
      <x:c r="AX24" s="69"/>
      <x:c r="AY24" s="69"/>
      <x:c r="AZ24" s="69"/>
      <x:c r="BA24" s="71"/>
      <x:c r="BB24" s="69"/>
      <x:c r="BC24" s="69"/>
      <x:c r="BD24" s="69"/>
      <x:c r="BE24" s="69"/>
      <x:c r="BF24" s="69"/>
      <x:c r="BG24" s="69"/>
      <x:c r="BH24" s="69"/>
      <x:c r="BI24" s="69"/>
      <x:c r="BJ24" s="71"/>
      <x:c r="BK24" s="69"/>
      <x:c r="BL24" s="71"/>
      <x:c r="BM24" s="69"/>
      <x:c r="BN24" s="71"/>
      <x:c r="BO24" s="69"/>
      <x:c r="BP24" s="71"/>
      <x:c r="BQ24" s="69"/>
      <x:c r="BR24" s="69"/>
      <x:c r="BS24" s="69"/>
      <x:c r="BT24" s="69"/>
      <x:c r="BU24" s="69"/>
      <x:c r="BV24" s="522" t="s">
        <x:v>2284</x:v>
      </x:c>
      <x:c r="BW24" s="69"/>
      <x:c r="BX24" s="69"/>
      <x:c r="BY24" s="71"/>
      <x:c r="BZ24" s="69"/>
      <x:c r="CA24" s="71"/>
      <x:c r="CB24" s="69"/>
      <x:c r="CC24" s="71"/>
      <x:c r="CD24" s="69"/>
      <x:c r="CE24" s="69"/>
      <x:c r="CF24" s="71"/>
      <x:c r="CG24" s="69"/>
      <x:c r="CH24" s="69"/>
      <x:c r="CI24" s="69"/>
      <x:c r="CJ24" s="69"/>
      <x:c r="CK24" s="69"/>
      <x:c r="CL24" s="69"/>
      <x:c r="CM24" s="69"/>
      <x:c r="CN24" s="586"/>
      <x:c r="CO24" s="69"/>
      <x:c r="CP24" s="71"/>
      <x:c r="CQ24" s="69"/>
      <x:c r="CR24" s="71"/>
      <x:c r="CS24" s="69"/>
      <x:c r="CT24" s="69"/>
      <x:c r="CU24" s="69"/>
      <x:c r="CV24" s="69"/>
      <x:c r="CW24" s="69"/>
      <x:c r="CX24" s="69"/>
      <x:c r="CY24" s="522" t="s">
        <x:v>2284</x:v>
      </x:c>
      <x:c r="CZ24" s="69"/>
      <x:c r="DA24" s="71"/>
      <x:c r="DB24" s="69"/>
      <x:c r="DC24" s="71"/>
      <x:c r="DD24" s="94"/>
      <x:c r="DE24" s="72"/>
      <x:c r="DF24" s="94"/>
      <x:c r="DG24" s="106"/>
    </x:row>
    <x:row r="25" spans="1:111" s="42" customFormat="1" ht="30" customHeight="1">
      <x:c r="A25" s="522" t="s">
        <x:v>2270</x:v>
      </x:c>
      <x:c r="B25" s="77"/>
      <x:c r="C25" s="71"/>
      <x:c r="D25" s="69"/>
      <x:c r="E25" s="71"/>
      <x:c r="F25" s="69">
        <x:v>1</x:v>
      </x:c>
      <x:c r="G25" s="71">
        <x:v>3.3999999999999999</x:v>
      </x:c>
      <x:c r="H25" s="69"/>
      <x:c r="I25" s="71"/>
      <x:c r="J25" s="69"/>
      <x:c r="K25" s="69"/>
      <x:c r="L25" s="71"/>
      <x:c r="M25" s="69"/>
      <x:c r="N25" s="69"/>
      <x:c r="O25" s="69"/>
      <x:c r="P25" s="69"/>
      <x:c r="Q25" s="69"/>
      <x:c r="R25" s="71"/>
      <x:c r="S25" s="69">
        <x:v>4</x:v>
      </x:c>
      <x:c r="T25" s="71">
        <x:v>64</x:v>
      </x:c>
      <x:c r="U25" s="69"/>
      <x:c r="V25" s="71"/>
      <x:c r="W25" s="69">
        <x:v>5</x:v>
      </x:c>
      <x:c r="X25" s="69">
        <x:v>71</x:v>
      </x:c>
      <x:c r="Y25" s="69">
        <x:v>1</x:v>
      </x:c>
      <x:c r="Z25" s="69">
        <x:v>5</x:v>
      </x:c>
      <x:c r="AA25" s="69"/>
      <x:c r="AB25" s="69"/>
      <x:c r="AC25" s="69"/>
      <x:c r="AD25" s="69"/>
      <x:c r="AE25" s="69"/>
      <x:c r="AF25" s="69"/>
      <x:c r="AG25" s="69"/>
      <x:c r="AH25" s="69"/>
      <x:c r="AI25" s="69"/>
      <x:c r="AJ25" s="69"/>
      <x:c r="AK25" s="69"/>
      <x:c r="AL25" s="522" t="s">
        <x:v>2270</x:v>
      </x:c>
      <x:c r="AM25" s="69"/>
      <x:c r="AN25" s="71"/>
      <x:c r="AO25" s="69"/>
      <x:c r="AP25" s="69"/>
      <x:c r="AQ25" s="69"/>
      <x:c r="AR25" s="71"/>
      <x:c r="AS25" s="69"/>
      <x:c r="AT25" s="71"/>
      <x:c r="AU25" s="69"/>
      <x:c r="AV25" s="69"/>
      <x:c r="AW25" s="69"/>
      <x:c r="AX25" s="69"/>
      <x:c r="AY25" s="69"/>
      <x:c r="AZ25" s="69"/>
      <x:c r="BA25" s="71"/>
      <x:c r="BB25" s="69"/>
      <x:c r="BC25" s="69"/>
      <x:c r="BD25" s="69"/>
      <x:c r="BE25" s="69">
        <x:v>2</x:v>
      </x:c>
      <x:c r="BF25" s="69">
        <x:v>6</x:v>
      </x:c>
      <x:c r="BG25" s="69">
        <x:v>1</x:v>
      </x:c>
      <x:c r="BH25" s="69">
        <x:v>1</x:v>
      </x:c>
      <x:c r="BI25" s="69"/>
      <x:c r="BJ25" s="71"/>
      <x:c r="BK25" s="69"/>
      <x:c r="BL25" s="71"/>
      <x:c r="BM25" s="69"/>
      <x:c r="BN25" s="71"/>
      <x:c r="BO25" s="69"/>
      <x:c r="BP25" s="71"/>
      <x:c r="BQ25" s="69"/>
      <x:c r="BR25" s="69"/>
      <x:c r="BS25" s="69"/>
      <x:c r="BT25" s="69"/>
      <x:c r="BU25" s="69"/>
      <x:c r="BV25" s="522" t="s">
        <x:v>2270</x:v>
      </x:c>
      <x:c r="BW25" s="69"/>
      <x:c r="BX25" s="69"/>
      <x:c r="BY25" s="71"/>
      <x:c r="BZ25" s="69"/>
      <x:c r="CA25" s="71"/>
      <x:c r="CB25" s="69"/>
      <x:c r="CC25" s="71"/>
      <x:c r="CD25" s="69"/>
      <x:c r="CE25" s="69">
        <x:v>1</x:v>
      </x:c>
      <x:c r="CF25" s="71">
        <x:v>97.390000000000001</x:v>
      </x:c>
      <x:c r="CG25" s="69">
        <x:v>3</x:v>
      </x:c>
      <x:c r="CH25" s="69"/>
      <x:c r="CI25" s="69"/>
      <x:c r="CJ25" s="69"/>
      <x:c r="CK25" s="69"/>
      <x:c r="CL25" s="69"/>
      <x:c r="CM25" s="69"/>
      <x:c r="CN25" s="69"/>
      <x:c r="CO25" s="69">
        <x:v>1</x:v>
      </x:c>
      <x:c r="CP25" s="71">
        <x:v>167</x:v>
      </x:c>
      <x:c r="CQ25" s="69">
        <x:v>3</x:v>
      </x:c>
      <x:c r="CR25" s="71">
        <x:v>118</x:v>
      </x:c>
      <x:c r="CS25" s="69">
        <x:v>140</x:v>
      </x:c>
      <x:c r="CT25" s="69"/>
      <x:c r="CU25" s="69"/>
      <x:c r="CV25" s="69"/>
      <x:c r="CW25" s="69"/>
      <x:c r="CX25" s="69"/>
      <x:c r="CY25" s="522" t="s">
        <x:v>2270</x:v>
      </x:c>
      <x:c r="CZ25" s="69"/>
      <x:c r="DA25" s="71"/>
      <x:c r="DB25" s="69">
        <x:v>1</x:v>
      </x:c>
      <x:c r="DC25" s="71">
        <x:v>97.390000000000001</x:v>
      </x:c>
      <x:c r="DD25" s="69">
        <x:v>1</x:v>
      </x:c>
      <x:c r="DE25" s="71">
        <x:v>97.390000000000001</x:v>
      </x:c>
      <x:c r="DF25" s="69" t="s">
        <x:v>551</x:v>
      </x:c>
      <x:c r="DG25" s="105" t="s">
        <x:v>551</x:v>
      </x:c>
    </x:row>
    <x:row r="26" spans="1:111" s="42" customFormat="1" ht="30" customHeight="1">
      <x:c r="A26" s="522" t="s">
        <x:v>2293</x:v>
      </x:c>
      <x:c r="B26" s="77"/>
      <x:c r="C26" s="71"/>
      <x:c r="D26" s="69"/>
      <x:c r="E26" s="71"/>
      <x:c r="F26" s="69">
        <x:v>1</x:v>
      </x:c>
      <x:c r="G26" s="71">
        <x:v>1.6000000000000001</x:v>
      </x:c>
      <x:c r="H26" s="69"/>
      <x:c r="I26" s="71"/>
      <x:c r="J26" s="69"/>
      <x:c r="K26" s="69"/>
      <x:c r="L26" s="71"/>
      <x:c r="M26" s="69"/>
      <x:c r="N26" s="69"/>
      <x:c r="O26" s="69"/>
      <x:c r="P26" s="69"/>
      <x:c r="Q26" s="69"/>
      <x:c r="R26" s="71"/>
      <x:c r="S26" s="69">
        <x:v>1</x:v>
      </x:c>
      <x:c r="T26" s="71">
        <x:v>20</x:v>
      </x:c>
      <x:c r="U26" s="69"/>
      <x:c r="V26" s="71"/>
      <x:c r="W26" s="69"/>
      <x:c r="X26" s="69">
        <x:v>9</x:v>
      </x:c>
      <x:c r="Y26" s="69"/>
      <x:c r="Z26" s="69"/>
      <x:c r="AA26" s="69"/>
      <x:c r="AB26" s="69"/>
      <x:c r="AC26" s="69"/>
      <x:c r="AD26" s="69"/>
      <x:c r="AE26" s="69"/>
      <x:c r="AF26" s="69"/>
      <x:c r="AG26" s="69"/>
      <x:c r="AH26" s="69"/>
      <x:c r="AI26" s="69"/>
      <x:c r="AJ26" s="69"/>
      <x:c r="AK26" s="69"/>
      <x:c r="AL26" s="522" t="s">
        <x:v>2293</x:v>
      </x:c>
      <x:c r="AM26" s="69"/>
      <x:c r="AN26" s="71"/>
      <x:c r="AO26" s="69"/>
      <x:c r="AP26" s="69"/>
      <x:c r="AQ26" s="69"/>
      <x:c r="AR26" s="71"/>
      <x:c r="AS26" s="69"/>
      <x:c r="AT26" s="71"/>
      <x:c r="AU26" s="69"/>
      <x:c r="AV26" s="69"/>
      <x:c r="AW26" s="69"/>
      <x:c r="AX26" s="69"/>
      <x:c r="AY26" s="69"/>
      <x:c r="AZ26" s="69"/>
      <x:c r="BA26" s="71"/>
      <x:c r="BB26" s="69"/>
      <x:c r="BC26" s="69"/>
      <x:c r="BD26" s="69"/>
      <x:c r="BE26" s="69">
        <x:v>2</x:v>
      </x:c>
      <x:c r="BF26" s="69">
        <x:v>12</x:v>
      </x:c>
      <x:c r="BG26" s="69"/>
      <x:c r="BH26" s="69"/>
      <x:c r="BI26" s="69"/>
      <x:c r="BJ26" s="71"/>
      <x:c r="BK26" s="69"/>
      <x:c r="BL26" s="71"/>
      <x:c r="BM26" s="69"/>
      <x:c r="BN26" s="71"/>
      <x:c r="BO26" s="69"/>
      <x:c r="BP26" s="71"/>
      <x:c r="BQ26" s="69"/>
      <x:c r="BR26" s="69"/>
      <x:c r="BS26" s="69"/>
      <x:c r="BT26" s="69"/>
      <x:c r="BU26" s="69"/>
      <x:c r="BV26" s="522" t="s">
        <x:v>2293</x:v>
      </x:c>
      <x:c r="BW26" s="69"/>
      <x:c r="BX26" s="69"/>
      <x:c r="BY26" s="71"/>
      <x:c r="BZ26" s="69"/>
      <x:c r="CA26" s="71"/>
      <x:c r="CB26" s="69"/>
      <x:c r="CC26" s="71"/>
      <x:c r="CD26" s="69"/>
      <x:c r="CE26" s="69"/>
      <x:c r="CF26" s="71"/>
      <x:c r="CG26" s="69"/>
      <x:c r="CH26" s="69"/>
      <x:c r="CI26" s="69"/>
      <x:c r="CJ26" s="69"/>
      <x:c r="CK26" s="69"/>
      <x:c r="CL26" s="69"/>
      <x:c r="CM26" s="69"/>
      <x:c r="CN26" s="586"/>
      <x:c r="CO26" s="69"/>
      <x:c r="CP26" s="71"/>
      <x:c r="CQ26" s="69">
        <x:v>1</x:v>
      </x:c>
      <x:c r="CR26" s="71">
        <x:v>40</x:v>
      </x:c>
      <x:c r="CS26" s="69">
        <x:v>13</x:v>
      </x:c>
      <x:c r="CT26" s="69"/>
      <x:c r="CU26" s="69"/>
      <x:c r="CV26" s="69"/>
      <x:c r="CW26" s="69"/>
      <x:c r="CX26" s="69"/>
      <x:c r="CY26" s="522" t="s">
        <x:v>2293</x:v>
      </x:c>
      <x:c r="CZ26" s="69"/>
      <x:c r="DA26" s="71"/>
      <x:c r="DB26" s="69">
        <x:v>1</x:v>
      </x:c>
      <x:c r="DC26" s="71">
        <x:v>330</x:v>
      </x:c>
      <x:c r="DD26" s="94">
        <x:v>1</x:v>
      </x:c>
      <x:c r="DE26" s="72">
        <x:v>330</x:v>
      </x:c>
      <x:c r="DF26" s="94"/>
      <x:c r="DG26" s="106"/>
    </x:row>
    <x:row r="27" spans="1:111" s="42" customFormat="1" ht="30" customHeight="1">
      <x:c r="A27" s="631" t="s">
        <x:v>156</x:v>
      </x:c>
      <x:c r="B27" s="95"/>
      <x:c r="C27" s="129"/>
      <x:c r="D27" s="102"/>
      <x:c r="E27" s="129"/>
      <x:c r="F27" s="102"/>
      <x:c r="G27" s="129"/>
      <x:c r="H27" s="102"/>
      <x:c r="I27" s="129"/>
      <x:c r="J27" s="102"/>
      <x:c r="K27" s="102"/>
      <x:c r="L27" s="129"/>
      <x:c r="M27" s="102"/>
      <x:c r="N27" s="102"/>
      <x:c r="O27" s="102">
        <x:v>1</x:v>
      </x:c>
      <x:c r="P27" s="102">
        <x:v>4</x:v>
      </x:c>
      <x:c r="Q27" s="102"/>
      <x:c r="R27" s="129"/>
      <x:c r="S27" s="102"/>
      <x:c r="T27" s="129"/>
      <x:c r="U27" s="102"/>
      <x:c r="V27" s="129"/>
      <x:c r="W27" s="102"/>
      <x:c r="X27" s="102">
        <x:v>14</x:v>
      </x:c>
      <x:c r="Y27" s="102">
        <x:v>1</x:v>
      </x:c>
      <x:c r="Z27" s="102">
        <x:v>1</x:v>
      </x:c>
      <x:c r="AA27" s="102">
        <x:v>1</x:v>
      </x:c>
      <x:c r="AB27" s="102"/>
      <x:c r="AC27" s="102"/>
      <x:c r="AD27" s="102">
        <x:v>1</x:v>
      </x:c>
      <x:c r="AE27" s="102"/>
      <x:c r="AF27" s="102"/>
      <x:c r="AG27" s="102">
        <x:v>1</x:v>
      </x:c>
      <x:c r="AH27" s="102"/>
      <x:c r="AI27" s="102"/>
      <x:c r="AJ27" s="102"/>
      <x:c r="AK27" s="102"/>
      <x:c r="AL27" s="631" t="s">
        <x:v>156</x:v>
      </x:c>
      <x:c r="AM27" s="102"/>
      <x:c r="AN27" s="129"/>
      <x:c r="AO27" s="102"/>
      <x:c r="AP27" s="102"/>
      <x:c r="AQ27" s="102"/>
      <x:c r="AR27" s="129"/>
      <x:c r="AS27" s="102"/>
      <x:c r="AT27" s="129"/>
      <x:c r="AU27" s="102"/>
      <x:c r="AV27" s="102"/>
      <x:c r="AW27" s="102"/>
      <x:c r="AX27" s="102"/>
      <x:c r="AY27" s="102"/>
      <x:c r="AZ27" s="102"/>
      <x:c r="BA27" s="129"/>
      <x:c r="BB27" s="102"/>
      <x:c r="BC27" s="102"/>
      <x:c r="BD27" s="102"/>
      <x:c r="BE27" s="102">
        <x:v>4</x:v>
      </x:c>
      <x:c r="BF27" s="102">
        <x:v>7</x:v>
      </x:c>
      <x:c r="BG27" s="102"/>
      <x:c r="BH27" s="102"/>
      <x:c r="BI27" s="102"/>
      <x:c r="BJ27" s="129"/>
      <x:c r="BK27" s="102"/>
      <x:c r="BL27" s="129"/>
      <x:c r="BM27" s="102"/>
      <x:c r="BN27" s="129"/>
      <x:c r="BO27" s="102"/>
      <x:c r="BP27" s="129"/>
      <x:c r="BQ27" s="102"/>
      <x:c r="BR27" s="102"/>
      <x:c r="BS27" s="102"/>
      <x:c r="BT27" s="102"/>
      <x:c r="BU27" s="102"/>
      <x:c r="BV27" s="631" t="s">
        <x:v>156</x:v>
      </x:c>
      <x:c r="BW27" s="102"/>
      <x:c r="BX27" s="102"/>
      <x:c r="BY27" s="129"/>
      <x:c r="BZ27" s="102"/>
      <x:c r="CA27" s="129"/>
      <x:c r="CB27" s="102"/>
      <x:c r="CC27" s="129"/>
      <x:c r="CD27" s="102"/>
      <x:c r="CE27" s="102"/>
      <x:c r="CF27" s="129"/>
      <x:c r="CG27" s="102"/>
      <x:c r="CH27" s="102">
        <x:v>1</x:v>
      </x:c>
      <x:c r="CI27" s="102"/>
      <x:c r="CJ27" s="102"/>
      <x:c r="CK27" s="102"/>
      <x:c r="CL27" s="102"/>
      <x:c r="CM27" s="102"/>
      <x:c r="CN27" s="102"/>
      <x:c r="CO27" s="102">
        <x:v>1</x:v>
      </x:c>
      <x:c r="CP27" s="129">
        <x:v>14.4</x:v>
      </x:c>
      <x:c r="CQ27" s="102">
        <x:v>2</x:v>
      </x:c>
      <x:c r="CR27" s="129">
        <x:v>140</x:v>
      </x:c>
      <x:c r="CS27" s="102">
        <x:v>7</x:v>
      </x:c>
      <x:c r="CT27" s="102"/>
      <x:c r="CU27" s="102"/>
      <x:c r="CV27" s="102"/>
      <x:c r="CW27" s="102"/>
      <x:c r="CX27" s="102"/>
      <x:c r="CY27" s="631" t="s">
        <x:v>156</x:v>
      </x:c>
      <x:c r="CZ27" s="632"/>
      <x:c r="DA27" s="633"/>
      <x:c r="DB27" s="632">
        <x:f t="shared" ref="DB27:DC27" si="25">DD27+DF27</x:f>
        <x:v>0</x:v>
      </x:c>
      <x:c r="DC27" s="633">
        <x:f t="shared" si="25"/>
        <x:v>0</x:v>
      </x:c>
      <x:c r="DD27" s="632"/>
      <x:c r="DE27" s="633"/>
      <x:c r="DF27" s="632"/>
      <x:c r="DG27" s="634"/>
    </x:row>
    <x:row r="28" spans="1:111" s="42" customFormat="1" ht="30" customHeight="1">
      <x:c r="A28" s="631" t="s">
        <x:v>163</x:v>
      </x:c>
      <x:c r="B28" s="95"/>
      <x:c r="C28" s="129"/>
      <x:c r="D28" s="102"/>
      <x:c r="E28" s="129"/>
      <x:c r="F28" s="102"/>
      <x:c r="G28" s="129"/>
      <x:c r="H28" s="102"/>
      <x:c r="I28" s="129"/>
      <x:c r="J28" s="102"/>
      <x:c r="K28" s="102"/>
      <x:c r="L28" s="129"/>
      <x:c r="M28" s="102"/>
      <x:c r="N28" s="102"/>
      <x:c r="O28" s="102"/>
      <x:c r="P28" s="102"/>
      <x:c r="Q28" s="102"/>
      <x:c r="R28" s="129"/>
      <x:c r="S28" s="102"/>
      <x:c r="T28" s="129"/>
      <x:c r="U28" s="102"/>
      <x:c r="V28" s="129"/>
      <x:c r="W28" s="102"/>
      <x:c r="X28" s="102"/>
      <x:c r="Y28" s="102"/>
      <x:c r="Z28" s="102"/>
      <x:c r="AA28" s="102"/>
      <x:c r="AB28" s="102"/>
      <x:c r="AC28" s="102"/>
      <x:c r="AD28" s="102"/>
      <x:c r="AE28" s="102"/>
      <x:c r="AF28" s="102"/>
      <x:c r="AG28" s="102"/>
      <x:c r="AH28" s="102"/>
      <x:c r="AI28" s="102"/>
      <x:c r="AJ28" s="102"/>
      <x:c r="AK28" s="102"/>
      <x:c r="AL28" s="631" t="s">
        <x:v>163</x:v>
      </x:c>
      <x:c r="AM28" s="102"/>
      <x:c r="AN28" s="129"/>
      <x:c r="AO28" s="102"/>
      <x:c r="AP28" s="102"/>
      <x:c r="AQ28" s="102"/>
      <x:c r="AR28" s="129"/>
      <x:c r="AS28" s="102"/>
      <x:c r="AT28" s="129"/>
      <x:c r="AU28" s="102"/>
      <x:c r="AV28" s="102"/>
      <x:c r="AW28" s="102"/>
      <x:c r="AX28" s="102"/>
      <x:c r="AY28" s="102"/>
      <x:c r="AZ28" s="102"/>
      <x:c r="BA28" s="129"/>
      <x:c r="BB28" s="102"/>
      <x:c r="BC28" s="102"/>
      <x:c r="BD28" s="102"/>
      <x:c r="BE28" s="102"/>
      <x:c r="BF28" s="102"/>
      <x:c r="BG28" s="102"/>
      <x:c r="BH28" s="102"/>
      <x:c r="BI28" s="102"/>
      <x:c r="BJ28" s="129"/>
      <x:c r="BK28" s="102"/>
      <x:c r="BL28" s="129"/>
      <x:c r="BM28" s="102"/>
      <x:c r="BN28" s="129"/>
      <x:c r="BO28" s="102"/>
      <x:c r="BP28" s="129"/>
      <x:c r="BQ28" s="102"/>
      <x:c r="BR28" s="102"/>
      <x:c r="BS28" s="102"/>
      <x:c r="BT28" s="102"/>
      <x:c r="BU28" s="102"/>
      <x:c r="BV28" s="631" t="s">
        <x:v>163</x:v>
      </x:c>
      <x:c r="BW28" s="102"/>
      <x:c r="BX28" s="102"/>
      <x:c r="BY28" s="129"/>
      <x:c r="BZ28" s="102"/>
      <x:c r="CA28" s="129"/>
      <x:c r="CB28" s="102"/>
      <x:c r="CC28" s="129"/>
      <x:c r="CD28" s="102"/>
      <x:c r="CE28" s="102"/>
      <x:c r="CF28" s="129"/>
      <x:c r="CG28" s="102"/>
      <x:c r="CH28" s="102"/>
      <x:c r="CI28" s="102"/>
      <x:c r="CJ28" s="102">
        <x:v>1</x:v>
      </x:c>
      <x:c r="CK28" s="102"/>
      <x:c r="CL28" s="102"/>
      <x:c r="CM28" s="102"/>
      <x:c r="CN28" s="102"/>
      <x:c r="CO28" s="102"/>
      <x:c r="CP28" s="129"/>
      <x:c r="CQ28" s="102"/>
      <x:c r="CR28" s="129"/>
      <x:c r="CS28" s="102">
        <x:v>13</x:v>
      </x:c>
      <x:c r="CT28" s="102"/>
      <x:c r="CU28" s="102"/>
      <x:c r="CV28" s="102"/>
      <x:c r="CW28" s="102"/>
      <x:c r="CX28" s="102"/>
      <x:c r="CY28" s="631" t="s">
        <x:v>163</x:v>
      </x:c>
      <x:c r="CZ28" s="632"/>
      <x:c r="DA28" s="633"/>
      <x:c r="DB28" s="632"/>
      <x:c r="DC28" s="633"/>
      <x:c r="DD28" s="632"/>
      <x:c r="DE28" s="633"/>
      <x:c r="DF28" s="632"/>
      <x:c r="DG28" s="634"/>
    </x:row>
    <x:row r="29" spans="1:111" s="42" customFormat="1" ht="30" customHeight="1">
      <x:c r="A29" s="631" t="s">
        <x:v>1707</x:v>
      </x:c>
      <x:c r="B29" s="95"/>
      <x:c r="C29" s="129"/>
      <x:c r="D29" s="102"/>
      <x:c r="E29" s="129"/>
      <x:c r="F29" s="102"/>
      <x:c r="G29" s="129"/>
      <x:c r="H29" s="102"/>
      <x:c r="I29" s="129"/>
      <x:c r="J29" s="102"/>
      <x:c r="K29" s="102"/>
      <x:c r="L29" s="129"/>
      <x:c r="M29" s="102"/>
      <x:c r="N29" s="102"/>
      <x:c r="O29" s="102"/>
      <x:c r="P29" s="102"/>
      <x:c r="Q29" s="102"/>
      <x:c r="R29" s="129"/>
      <x:c r="S29" s="102"/>
      <x:c r="T29" s="129"/>
      <x:c r="U29" s="102"/>
      <x:c r="V29" s="129"/>
      <x:c r="W29" s="102"/>
      <x:c r="X29" s="102"/>
      <x:c r="Y29" s="102"/>
      <x:c r="Z29" s="102"/>
      <x:c r="AA29" s="102"/>
      <x:c r="AB29" s="102"/>
      <x:c r="AC29" s="102"/>
      <x:c r="AD29" s="102"/>
      <x:c r="AE29" s="102"/>
      <x:c r="AF29" s="102"/>
      <x:c r="AG29" s="102"/>
      <x:c r="AH29" s="102"/>
      <x:c r="AI29" s="102"/>
      <x:c r="AJ29" s="102"/>
      <x:c r="AK29" s="102"/>
      <x:c r="AL29" s="631" t="s">
        <x:v>1707</x:v>
      </x:c>
      <x:c r="AM29" s="102"/>
      <x:c r="AN29" s="129"/>
      <x:c r="AO29" s="102"/>
      <x:c r="AP29" s="102"/>
      <x:c r="AQ29" s="102"/>
      <x:c r="AR29" s="129"/>
      <x:c r="AS29" s="102"/>
      <x:c r="AT29" s="129"/>
      <x:c r="AU29" s="102"/>
      <x:c r="AV29" s="102"/>
      <x:c r="AW29" s="102"/>
      <x:c r="AX29" s="102"/>
      <x:c r="AY29" s="102"/>
      <x:c r="AZ29" s="102"/>
      <x:c r="BA29" s="129"/>
      <x:c r="BB29" s="102"/>
      <x:c r="BC29" s="102"/>
      <x:c r="BD29" s="102"/>
      <x:c r="BE29" s="102"/>
      <x:c r="BF29" s="102"/>
      <x:c r="BG29" s="102"/>
      <x:c r="BH29" s="102"/>
      <x:c r="BI29" s="102"/>
      <x:c r="BJ29" s="129"/>
      <x:c r="BK29" s="102"/>
      <x:c r="BL29" s="129"/>
      <x:c r="BM29" s="102"/>
      <x:c r="BN29" s="129"/>
      <x:c r="BO29" s="102"/>
      <x:c r="BP29" s="129"/>
      <x:c r="BQ29" s="102"/>
      <x:c r="BR29" s="102"/>
      <x:c r="BS29" s="102"/>
      <x:c r="BT29" s="102"/>
      <x:c r="BU29" s="102"/>
      <x:c r="BV29" s="631" t="s">
        <x:v>1707</x:v>
      </x:c>
      <x:c r="BW29" s="102"/>
      <x:c r="BX29" s="102"/>
      <x:c r="BY29" s="129"/>
      <x:c r="BZ29" s="102"/>
      <x:c r="CA29" s="129"/>
      <x:c r="CB29" s="102"/>
      <x:c r="CC29" s="129"/>
      <x:c r="CD29" s="102"/>
      <x:c r="CE29" s="102"/>
      <x:c r="CF29" s="129"/>
      <x:c r="CG29" s="102"/>
      <x:c r="CH29" s="102"/>
      <x:c r="CI29" s="102"/>
      <x:c r="CJ29" s="102"/>
      <x:c r="CK29" s="102"/>
      <x:c r="CL29" s="102"/>
      <x:c r="CM29" s="102"/>
      <x:c r="CN29" s="102"/>
      <x:c r="CO29" s="102"/>
      <x:c r="CP29" s="129"/>
      <x:c r="CQ29" s="102"/>
      <x:c r="CR29" s="129"/>
      <x:c r="CS29" s="102">
        <x:v>6</x:v>
      </x:c>
      <x:c r="CT29" s="102"/>
      <x:c r="CU29" s="102"/>
      <x:c r="CV29" s="102"/>
      <x:c r="CW29" s="102"/>
      <x:c r="CX29" s="102"/>
      <x:c r="CY29" s="631" t="s">
        <x:v>1707</x:v>
      </x:c>
      <x:c r="CZ29" s="632"/>
      <x:c r="DA29" s="633"/>
      <x:c r="DB29" s="632"/>
      <x:c r="DC29" s="633"/>
      <x:c r="DD29" s="632"/>
      <x:c r="DE29" s="633"/>
      <x:c r="DF29" s="632"/>
      <x:c r="DG29" s="634"/>
    </x:row>
    <x:row r="30" spans="1:111" s="42" customFormat="1" ht="30" customHeight="1">
      <x:c r="A30" s="631" t="s">
        <x:v>162</x:v>
      </x:c>
      <x:c r="B30" s="95"/>
      <x:c r="C30" s="129"/>
      <x:c r="D30" s="102"/>
      <x:c r="E30" s="129"/>
      <x:c r="F30" s="102"/>
      <x:c r="G30" s="129"/>
      <x:c r="H30" s="102"/>
      <x:c r="I30" s="129"/>
      <x:c r="J30" s="102"/>
      <x:c r="K30" s="102"/>
      <x:c r="L30" s="129"/>
      <x:c r="M30" s="102"/>
      <x:c r="N30" s="102"/>
      <x:c r="O30" s="102"/>
      <x:c r="P30" s="102"/>
      <x:c r="Q30" s="102"/>
      <x:c r="R30" s="129"/>
      <x:c r="S30" s="102"/>
      <x:c r="T30" s="129"/>
      <x:c r="U30" s="102"/>
      <x:c r="V30" s="129"/>
      <x:c r="W30" s="102"/>
      <x:c r="X30" s="102"/>
      <x:c r="Y30" s="102"/>
      <x:c r="Z30" s="102"/>
      <x:c r="AA30" s="102"/>
      <x:c r="AB30" s="102"/>
      <x:c r="AC30" s="102"/>
      <x:c r="AD30" s="102"/>
      <x:c r="AE30" s="102"/>
      <x:c r="AF30" s="102"/>
      <x:c r="AG30" s="102"/>
      <x:c r="AH30" s="102"/>
      <x:c r="AI30" s="102"/>
      <x:c r="AJ30" s="102"/>
      <x:c r="AK30" s="102"/>
      <x:c r="AL30" s="631" t="s">
        <x:v>162</x:v>
      </x:c>
      <x:c r="AM30" s="102"/>
      <x:c r="AN30" s="129"/>
      <x:c r="AO30" s="102"/>
      <x:c r="AP30" s="102"/>
      <x:c r="AQ30" s="102"/>
      <x:c r="AR30" s="129"/>
      <x:c r="AS30" s="102"/>
      <x:c r="AT30" s="129"/>
      <x:c r="AU30" s="102"/>
      <x:c r="AV30" s="102"/>
      <x:c r="AW30" s="102"/>
      <x:c r="AX30" s="102"/>
      <x:c r="AY30" s="102"/>
      <x:c r="AZ30" s="102"/>
      <x:c r="BA30" s="129"/>
      <x:c r="BB30" s="102"/>
      <x:c r="BC30" s="102"/>
      <x:c r="BD30" s="102"/>
      <x:c r="BE30" s="102"/>
      <x:c r="BF30" s="102"/>
      <x:c r="BG30" s="102"/>
      <x:c r="BH30" s="102"/>
      <x:c r="BI30" s="102"/>
      <x:c r="BJ30" s="129"/>
      <x:c r="BK30" s="102"/>
      <x:c r="BL30" s="129"/>
      <x:c r="BM30" s="102"/>
      <x:c r="BN30" s="129"/>
      <x:c r="BO30" s="102"/>
      <x:c r="BP30" s="129"/>
      <x:c r="BQ30" s="102"/>
      <x:c r="BR30" s="102"/>
      <x:c r="BS30" s="102"/>
      <x:c r="BT30" s="102"/>
      <x:c r="BU30" s="102"/>
      <x:c r="BV30" s="631" t="s">
        <x:v>162</x:v>
      </x:c>
      <x:c r="BW30" s="102"/>
      <x:c r="BX30" s="102"/>
      <x:c r="BY30" s="129"/>
      <x:c r="BZ30" s="102"/>
      <x:c r="CA30" s="129"/>
      <x:c r="CB30" s="102"/>
      <x:c r="CC30" s="129"/>
      <x:c r="CD30" s="102"/>
      <x:c r="CE30" s="102"/>
      <x:c r="CF30" s="129"/>
      <x:c r="CG30" s="102"/>
      <x:c r="CH30" s="102"/>
      <x:c r="CI30" s="102"/>
      <x:c r="CJ30" s="102"/>
      <x:c r="CK30" s="102"/>
      <x:c r="CL30" s="102"/>
      <x:c r="CM30" s="102"/>
      <x:c r="CN30" s="102"/>
      <x:c r="CO30" s="102"/>
      <x:c r="CP30" s="129"/>
      <x:c r="CQ30" s="102"/>
      <x:c r="CR30" s="129"/>
      <x:c r="CS30" s="102"/>
      <x:c r="CT30" s="102"/>
      <x:c r="CU30" s="102"/>
      <x:c r="CV30" s="102"/>
      <x:c r="CW30" s="102"/>
      <x:c r="CX30" s="102"/>
      <x:c r="CY30" s="631" t="s">
        <x:v>162</x:v>
      </x:c>
      <x:c r="CZ30" s="632"/>
      <x:c r="DA30" s="633"/>
      <x:c r="DB30" s="632"/>
      <x:c r="DC30" s="633"/>
      <x:c r="DD30" s="632"/>
      <x:c r="DE30" s="633"/>
      <x:c r="DF30" s="632"/>
      <x:c r="DG30" s="634"/>
    </x:row>
    <x:row r="31" spans="1:111" s="42" customFormat="1" ht="30" customHeight="1">
      <x:c r="A31" s="631" t="s">
        <x:v>173</x:v>
      </x:c>
      <x:c r="B31" s="95"/>
      <x:c r="C31" s="129"/>
      <x:c r="D31" s="102"/>
      <x:c r="E31" s="129"/>
      <x:c r="F31" s="102"/>
      <x:c r="G31" s="129"/>
      <x:c r="H31" s="102"/>
      <x:c r="I31" s="129"/>
      <x:c r="J31" s="102"/>
      <x:c r="K31" s="102"/>
      <x:c r="L31" s="129"/>
      <x:c r="M31" s="102"/>
      <x:c r="N31" s="102"/>
      <x:c r="O31" s="102"/>
      <x:c r="P31" s="102"/>
      <x:c r="Q31" s="102"/>
      <x:c r="R31" s="129"/>
      <x:c r="S31" s="102"/>
      <x:c r="T31" s="129"/>
      <x:c r="U31" s="102"/>
      <x:c r="V31" s="129"/>
      <x:c r="W31" s="102"/>
      <x:c r="X31" s="102"/>
      <x:c r="Y31" s="102"/>
      <x:c r="Z31" s="102"/>
      <x:c r="AA31" s="102"/>
      <x:c r="AB31" s="102"/>
      <x:c r="AC31" s="102"/>
      <x:c r="AD31" s="102"/>
      <x:c r="AE31" s="102"/>
      <x:c r="AF31" s="102"/>
      <x:c r="AG31" s="102"/>
      <x:c r="AH31" s="102"/>
      <x:c r="AI31" s="102"/>
      <x:c r="AJ31" s="102"/>
      <x:c r="AK31" s="102"/>
      <x:c r="AL31" s="631" t="s">
        <x:v>173</x:v>
      </x:c>
      <x:c r="AM31" s="102"/>
      <x:c r="AN31" s="129"/>
      <x:c r="AO31" s="102"/>
      <x:c r="AP31" s="102"/>
      <x:c r="AQ31" s="102"/>
      <x:c r="AR31" s="129"/>
      <x:c r="AS31" s="102"/>
      <x:c r="AT31" s="129"/>
      <x:c r="AU31" s="102"/>
      <x:c r="AV31" s="102"/>
      <x:c r="AW31" s="102"/>
      <x:c r="AX31" s="102"/>
      <x:c r="AY31" s="102"/>
      <x:c r="AZ31" s="102"/>
      <x:c r="BA31" s="129"/>
      <x:c r="BB31" s="102"/>
      <x:c r="BC31" s="102"/>
      <x:c r="BD31" s="102"/>
      <x:c r="BE31" s="102"/>
      <x:c r="BF31" s="102"/>
      <x:c r="BG31" s="102"/>
      <x:c r="BH31" s="102"/>
      <x:c r="BI31" s="102"/>
      <x:c r="BJ31" s="129"/>
      <x:c r="BK31" s="102"/>
      <x:c r="BL31" s="129"/>
      <x:c r="BM31" s="102"/>
      <x:c r="BN31" s="129"/>
      <x:c r="BO31" s="102"/>
      <x:c r="BP31" s="129"/>
      <x:c r="BQ31" s="102"/>
      <x:c r="BR31" s="102"/>
      <x:c r="BS31" s="102"/>
      <x:c r="BT31" s="102"/>
      <x:c r="BU31" s="102"/>
      <x:c r="BV31" s="631" t="s">
        <x:v>173</x:v>
      </x:c>
      <x:c r="BW31" s="102"/>
      <x:c r="BX31" s="102"/>
      <x:c r="BY31" s="129"/>
      <x:c r="BZ31" s="102"/>
      <x:c r="CA31" s="129"/>
      <x:c r="CB31" s="102"/>
      <x:c r="CC31" s="129"/>
      <x:c r="CD31" s="102"/>
      <x:c r="CE31" s="102"/>
      <x:c r="CF31" s="129"/>
      <x:c r="CG31" s="102"/>
      <x:c r="CH31" s="102"/>
      <x:c r="CI31" s="102"/>
      <x:c r="CJ31" s="102"/>
      <x:c r="CK31" s="102"/>
      <x:c r="CL31" s="102"/>
      <x:c r="CM31" s="102"/>
      <x:c r="CN31" s="102"/>
      <x:c r="CO31" s="102"/>
      <x:c r="CP31" s="129"/>
      <x:c r="CQ31" s="102"/>
      <x:c r="CR31" s="129"/>
      <x:c r="CS31" s="102"/>
      <x:c r="CT31" s="102"/>
      <x:c r="CU31" s="102"/>
      <x:c r="CV31" s="102"/>
      <x:c r="CW31" s="102"/>
      <x:c r="CX31" s="102"/>
      <x:c r="CY31" s="631" t="s">
        <x:v>173</x:v>
      </x:c>
      <x:c r="CZ31" s="632"/>
      <x:c r="DA31" s="633"/>
      <x:c r="DB31" s="632"/>
      <x:c r="DC31" s="633"/>
      <x:c r="DD31" s="632"/>
      <x:c r="DE31" s="633"/>
      <x:c r="DF31" s="632"/>
      <x:c r="DG31" s="634"/>
    </x:row>
    <x:row r="32" spans="1:111" s="42" customFormat="1" ht="30" customHeight="1">
      <x:c r="A32" s="400" t="s">
        <x:v>2766</x:v>
      </x:c>
      <x:c r="B32" s="189">
        <x:f t="shared" ref="B32:AK32" si="26">SUM(B33:B34)</x:f>
        <x:v>0</x:v>
      </x:c>
      <x:c r="C32" s="178">
        <x:f t="shared" si="26"/>
        <x:v>0</x:v>
      </x:c>
      <x:c r="D32" s="177">
        <x:f t="shared" si="26"/>
        <x:v>0</x:v>
      </x:c>
      <x:c r="E32" s="178">
        <x:f t="shared" si="26"/>
        <x:v>0</x:v>
      </x:c>
      <x:c r="F32" s="177">
        <x:f t="shared" si="26"/>
        <x:v>0</x:v>
      </x:c>
      <x:c r="G32" s="178">
        <x:f t="shared" si="26"/>
        <x:v>0</x:v>
      </x:c>
      <x:c r="H32" s="177">
        <x:f t="shared" si="26"/>
        <x:v>0</x:v>
      </x:c>
      <x:c r="I32" s="178">
        <x:f t="shared" si="26"/>
        <x:v>0</x:v>
      </x:c>
      <x:c r="J32" s="177">
        <x:f t="shared" si="26"/>
        <x:v>0</x:v>
      </x:c>
      <x:c r="K32" s="177">
        <x:f t="shared" si="26"/>
        <x:v>0</x:v>
      </x:c>
      <x:c r="L32" s="178">
        <x:f t="shared" si="26"/>
        <x:v>0</x:v>
      </x:c>
      <x:c r="M32" s="177">
        <x:f t="shared" si="26"/>
        <x:v>0</x:v>
      </x:c>
      <x:c r="N32" s="177">
        <x:f t="shared" si="26"/>
        <x:v>0</x:v>
      </x:c>
      <x:c r="O32" s="177">
        <x:f t="shared" si="26"/>
        <x:v>0</x:v>
      </x:c>
      <x:c r="P32" s="177">
        <x:f t="shared" si="26"/>
        <x:v>0</x:v>
      </x:c>
      <x:c r="Q32" s="177">
        <x:f t="shared" si="26"/>
        <x:v>0</x:v>
      </x:c>
      <x:c r="R32" s="178">
        <x:f t="shared" si="26"/>
        <x:v>0</x:v>
      </x:c>
      <x:c r="S32" s="177">
        <x:f t="shared" si="26"/>
        <x:v>0</x:v>
      </x:c>
      <x:c r="T32" s="178">
        <x:f t="shared" si="26"/>
        <x:v>0</x:v>
      </x:c>
      <x:c r="U32" s="177">
        <x:f t="shared" si="26"/>
        <x:v>0</x:v>
      </x:c>
      <x:c r="V32" s="178">
        <x:f t="shared" si="26"/>
        <x:v>0</x:v>
      </x:c>
      <x:c r="W32" s="177">
        <x:f t="shared" si="26"/>
        <x:v>0</x:v>
      </x:c>
      <x:c r="X32" s="177">
        <x:f t="shared" si="26"/>
        <x:v>0</x:v>
      </x:c>
      <x:c r="Y32" s="177">
        <x:f t="shared" si="26"/>
        <x:v>0</x:v>
      </x:c>
      <x:c r="Z32" s="177">
        <x:f t="shared" si="26"/>
        <x:v>0</x:v>
      </x:c>
      <x:c r="AA32" s="177">
        <x:f t="shared" si="26"/>
        <x:v>0</x:v>
      </x:c>
      <x:c r="AB32" s="177">
        <x:f t="shared" si="26"/>
        <x:v>0</x:v>
      </x:c>
      <x:c r="AC32" s="177">
        <x:f t="shared" si="26"/>
        <x:v>0</x:v>
      </x:c>
      <x:c r="AD32" s="177">
        <x:f t="shared" si="26"/>
        <x:v>0</x:v>
      </x:c>
      <x:c r="AE32" s="177">
        <x:f t="shared" si="26"/>
        <x:v>0</x:v>
      </x:c>
      <x:c r="AF32" s="177">
        <x:f t="shared" si="26"/>
        <x:v>0</x:v>
      </x:c>
      <x:c r="AG32" s="177">
        <x:f t="shared" si="26"/>
        <x:v>0</x:v>
      </x:c>
      <x:c r="AH32" s="177">
        <x:f t="shared" si="26"/>
        <x:v>0</x:v>
      </x:c>
      <x:c r="AI32" s="177">
        <x:f t="shared" si="26"/>
        <x:v>0</x:v>
      </x:c>
      <x:c r="AJ32" s="177">
        <x:f t="shared" si="26"/>
        <x:v>0</x:v>
      </x:c>
      <x:c r="AK32" s="177">
        <x:f t="shared" si="26"/>
        <x:v>0</x:v>
      </x:c>
      <x:c r="AL32" s="400" t="s">
        <x:v>2766</x:v>
      </x:c>
      <x:c r="AM32" s="177">
        <x:f t="shared" ref="AM32:BU32" si="27">SUM(AM33:AM34)</x:f>
        <x:v>0</x:v>
      </x:c>
      <x:c r="AN32" s="178">
        <x:f t="shared" si="27"/>
        <x:v>0</x:v>
      </x:c>
      <x:c r="AO32" s="177">
        <x:f t="shared" si="27"/>
        <x:v>0</x:v>
      </x:c>
      <x:c r="AP32" s="177">
        <x:f t="shared" si="27"/>
        <x:v>0</x:v>
      </x:c>
      <x:c r="AQ32" s="177">
        <x:f t="shared" si="27"/>
        <x:v>0</x:v>
      </x:c>
      <x:c r="AR32" s="178">
        <x:f t="shared" si="27"/>
        <x:v>0</x:v>
      </x:c>
      <x:c r="AS32" s="177">
        <x:f t="shared" si="27"/>
        <x:v>0</x:v>
      </x:c>
      <x:c r="AT32" s="178">
        <x:f t="shared" si="27"/>
        <x:v>0</x:v>
      </x:c>
      <x:c r="AU32" s="177">
        <x:f t="shared" si="27"/>
        <x:v>0</x:v>
      </x:c>
      <x:c r="AV32" s="177">
        <x:f t="shared" si="27"/>
        <x:v>0</x:v>
      </x:c>
      <x:c r="AW32" s="177">
        <x:f t="shared" si="27"/>
        <x:v>0</x:v>
      </x:c>
      <x:c r="AX32" s="177">
        <x:f t="shared" si="27"/>
        <x:v>0</x:v>
      </x:c>
      <x:c r="AY32" s="177">
        <x:f t="shared" si="27"/>
        <x:v>0</x:v>
      </x:c>
      <x:c r="AZ32" s="177">
        <x:f t="shared" si="27"/>
        <x:v>0</x:v>
      </x:c>
      <x:c r="BA32" s="178">
        <x:f t="shared" si="27"/>
        <x:v>0</x:v>
      </x:c>
      <x:c r="BB32" s="177">
        <x:f t="shared" si="27"/>
        <x:v>0</x:v>
      </x:c>
      <x:c r="BC32" s="177">
        <x:f t="shared" si="27"/>
        <x:v>0</x:v>
      </x:c>
      <x:c r="BD32" s="177">
        <x:f t="shared" si="27"/>
        <x:v>0</x:v>
      </x:c>
      <x:c r="BE32" s="177">
        <x:f t="shared" si="27"/>
        <x:v>0</x:v>
      </x:c>
      <x:c r="BF32" s="177">
        <x:f t="shared" si="27"/>
        <x:v>0</x:v>
      </x:c>
      <x:c r="BG32" s="177">
        <x:f t="shared" si="27"/>
        <x:v>0</x:v>
      </x:c>
      <x:c r="BH32" s="177">
        <x:f t="shared" si="27"/>
        <x:v>0</x:v>
      </x:c>
      <x:c r="BI32" s="177">
        <x:f t="shared" si="27"/>
        <x:v>0</x:v>
      </x:c>
      <x:c r="BJ32" s="178">
        <x:f t="shared" si="27"/>
        <x:v>0</x:v>
      </x:c>
      <x:c r="BK32" s="177">
        <x:f t="shared" si="27"/>
        <x:v>0</x:v>
      </x:c>
      <x:c r="BL32" s="178">
        <x:f t="shared" si="27"/>
        <x:v>0</x:v>
      </x:c>
      <x:c r="BM32" s="177">
        <x:f t="shared" si="27"/>
        <x:v>0</x:v>
      </x:c>
      <x:c r="BN32" s="178">
        <x:f t="shared" si="27"/>
        <x:v>0</x:v>
      </x:c>
      <x:c r="BO32" s="177">
        <x:f t="shared" si="27"/>
        <x:v>0</x:v>
      </x:c>
      <x:c r="BP32" s="178">
        <x:f t="shared" si="27"/>
        <x:v>0</x:v>
      </x:c>
      <x:c r="BQ32" s="177">
        <x:f t="shared" si="27"/>
        <x:v>0</x:v>
      </x:c>
      <x:c r="BR32" s="177">
        <x:f t="shared" si="27"/>
        <x:v>0</x:v>
      </x:c>
      <x:c r="BS32" s="177">
        <x:f t="shared" si="27"/>
        <x:v>0</x:v>
      </x:c>
      <x:c r="BT32" s="177">
        <x:f t="shared" si="27"/>
        <x:v>0</x:v>
      </x:c>
      <x:c r="BU32" s="177">
        <x:f t="shared" si="27"/>
        <x:v>0</x:v>
      </x:c>
      <x:c r="BV32" s="400" t="s">
        <x:v>2766</x:v>
      </x:c>
      <x:c r="BW32" s="177">
        <x:f t="shared" ref="BW32:CX32" si="28">SUM(BW33:BW34)</x:f>
        <x:v>0</x:v>
      </x:c>
      <x:c r="BX32" s="177">
        <x:f t="shared" si="28"/>
        <x:v>0</x:v>
      </x:c>
      <x:c r="BY32" s="178">
        <x:f t="shared" si="28"/>
        <x:v>0</x:v>
      </x:c>
      <x:c r="BZ32" s="177">
        <x:f t="shared" si="28"/>
        <x:v>0</x:v>
      </x:c>
      <x:c r="CA32" s="178">
        <x:f t="shared" si="28"/>
        <x:v>0</x:v>
      </x:c>
      <x:c r="CB32" s="177">
        <x:f t="shared" si="28"/>
        <x:v>0</x:v>
      </x:c>
      <x:c r="CC32" s="178">
        <x:f t="shared" si="28"/>
        <x:v>0</x:v>
      </x:c>
      <x:c r="CD32" s="177">
        <x:f t="shared" si="28"/>
        <x:v>0</x:v>
      </x:c>
      <x:c r="CE32" s="177">
        <x:f t="shared" si="28"/>
        <x:v>0</x:v>
      </x:c>
      <x:c r="CF32" s="178">
        <x:f t="shared" si="28"/>
        <x:v>0</x:v>
      </x:c>
      <x:c r="CG32" s="177">
        <x:f t="shared" si="28"/>
        <x:v>0</x:v>
      </x:c>
      <x:c r="CH32" s="177">
        <x:f t="shared" si="28"/>
        <x:v>0</x:v>
      </x:c>
      <x:c r="CI32" s="177">
        <x:f t="shared" si="28"/>
        <x:v>0</x:v>
      </x:c>
      <x:c r="CJ32" s="177">
        <x:f t="shared" si="28"/>
        <x:v>0</x:v>
      </x:c>
      <x:c r="CK32" s="177">
        <x:f t="shared" si="28"/>
        <x:v>0</x:v>
      </x:c>
      <x:c r="CL32" s="177">
        <x:f t="shared" si="28"/>
        <x:v>0</x:v>
      </x:c>
      <x:c r="CM32" s="177">
        <x:f t="shared" si="28"/>
        <x:v>0</x:v>
      </x:c>
      <x:c r="CN32" s="177">
        <x:f t="shared" si="28"/>
        <x:v>0</x:v>
      </x:c>
      <x:c r="CO32" s="177">
        <x:f t="shared" si="28"/>
        <x:v>0</x:v>
      </x:c>
      <x:c r="CP32" s="178">
        <x:f t="shared" si="28"/>
        <x:v>0</x:v>
      </x:c>
      <x:c r="CQ32" s="177">
        <x:f t="shared" si="28"/>
        <x:v>0</x:v>
      </x:c>
      <x:c r="CR32" s="178">
        <x:f t="shared" si="28"/>
        <x:v>0</x:v>
      </x:c>
      <x:c r="CS32" s="177">
        <x:f t="shared" si="28"/>
        <x:v>0</x:v>
      </x:c>
      <x:c r="CT32" s="177">
        <x:f t="shared" si="28"/>
        <x:v>0</x:v>
      </x:c>
      <x:c r="CU32" s="177">
        <x:f t="shared" si="28"/>
        <x:v>0</x:v>
      </x:c>
      <x:c r="CV32" s="177">
        <x:f t="shared" si="28"/>
        <x:v>0</x:v>
      </x:c>
      <x:c r="CW32" s="177">
        <x:f t="shared" si="28"/>
        <x:v>0</x:v>
      </x:c>
      <x:c r="CX32" s="177">
        <x:f t="shared" si="28"/>
        <x:v>0</x:v>
      </x:c>
      <x:c r="CY32" s="400" t="s">
        <x:v>2766</x:v>
      </x:c>
      <x:c r="CZ32" s="177">
        <x:f t="shared" ref="CZ32:DG32" si="29">SUM(CZ33:CZ34)</x:f>
        <x:v>0</x:v>
      </x:c>
      <x:c r="DA32" s="178">
        <x:f t="shared" si="29"/>
        <x:v>0</x:v>
      </x:c>
      <x:c r="DB32" s="177">
        <x:f t="shared" si="29"/>
        <x:v>0</x:v>
      </x:c>
      <x:c r="DC32" s="178">
        <x:f t="shared" si="29"/>
        <x:v>0</x:v>
      </x:c>
      <x:c r="DD32" s="177">
        <x:f t="shared" si="29"/>
        <x:v>0</x:v>
      </x:c>
      <x:c r="DE32" s="178">
        <x:f t="shared" si="29"/>
        <x:v>0</x:v>
      </x:c>
      <x:c r="DF32" s="177">
        <x:f t="shared" si="29"/>
        <x:v>0</x:v>
      </x:c>
      <x:c r="DG32" s="182">
        <x:f t="shared" si="29"/>
        <x:v>0</x:v>
      </x:c>
    </x:row>
    <x:row r="33" spans="1:111" s="42" customFormat="1" ht="30" customHeight="1">
      <x:c r="A33" s="631" t="s">
        <x:v>1366</x:v>
      </x:c>
      <x:c r="B33" s="95"/>
      <x:c r="C33" s="129"/>
      <x:c r="D33" s="102"/>
      <x:c r="E33" s="129"/>
      <x:c r="F33" s="102"/>
      <x:c r="G33" s="129"/>
      <x:c r="H33" s="102"/>
      <x:c r="I33" s="129"/>
      <x:c r="J33" s="102"/>
      <x:c r="K33" s="102"/>
      <x:c r="L33" s="129"/>
      <x:c r="M33" s="102"/>
      <x:c r="N33" s="102"/>
      <x:c r="O33" s="102"/>
      <x:c r="P33" s="102"/>
      <x:c r="Q33" s="102"/>
      <x:c r="R33" s="129"/>
      <x:c r="S33" s="102"/>
      <x:c r="T33" s="129"/>
      <x:c r="U33" s="102"/>
      <x:c r="V33" s="129"/>
      <x:c r="W33" s="102"/>
      <x:c r="X33" s="102"/>
      <x:c r="Y33" s="102"/>
      <x:c r="Z33" s="102"/>
      <x:c r="AA33" s="102"/>
      <x:c r="AB33" s="102"/>
      <x:c r="AC33" s="102"/>
      <x:c r="AD33" s="102"/>
      <x:c r="AE33" s="102"/>
      <x:c r="AF33" s="102"/>
      <x:c r="AG33" s="102"/>
      <x:c r="AH33" s="102"/>
      <x:c r="AI33" s="102"/>
      <x:c r="AJ33" s="102"/>
      <x:c r="AK33" s="102"/>
      <x:c r="AL33" s="631" t="s">
        <x:v>1366</x:v>
      </x:c>
      <x:c r="AM33" s="102"/>
      <x:c r="AN33" s="129"/>
      <x:c r="AO33" s="102"/>
      <x:c r="AP33" s="102"/>
      <x:c r="AQ33" s="102"/>
      <x:c r="AR33" s="129"/>
      <x:c r="AS33" s="102"/>
      <x:c r="AT33" s="129"/>
      <x:c r="AU33" s="102"/>
      <x:c r="AV33" s="102"/>
      <x:c r="AW33" s="102"/>
      <x:c r="AX33" s="102"/>
      <x:c r="AY33" s="102"/>
      <x:c r="AZ33" s="102"/>
      <x:c r="BA33" s="129"/>
      <x:c r="BB33" s="102"/>
      <x:c r="BC33" s="102"/>
      <x:c r="BD33" s="102"/>
      <x:c r="BE33" s="102"/>
      <x:c r="BF33" s="102"/>
      <x:c r="BG33" s="102"/>
      <x:c r="BH33" s="102"/>
      <x:c r="BI33" s="102"/>
      <x:c r="BJ33" s="129"/>
      <x:c r="BK33" s="102"/>
      <x:c r="BL33" s="129"/>
      <x:c r="BM33" s="102"/>
      <x:c r="BN33" s="129"/>
      <x:c r="BO33" s="102"/>
      <x:c r="BP33" s="129"/>
      <x:c r="BQ33" s="102"/>
      <x:c r="BR33" s="102"/>
      <x:c r="BS33" s="102"/>
      <x:c r="BT33" s="102"/>
      <x:c r="BU33" s="102"/>
      <x:c r="BV33" s="631" t="s">
        <x:v>1366</x:v>
      </x:c>
      <x:c r="BW33" s="102"/>
      <x:c r="BX33" s="102"/>
      <x:c r="BY33" s="129"/>
      <x:c r="BZ33" s="102"/>
      <x:c r="CA33" s="129"/>
      <x:c r="CB33" s="102"/>
      <x:c r="CC33" s="129"/>
      <x:c r="CD33" s="102"/>
      <x:c r="CE33" s="102"/>
      <x:c r="CF33" s="129"/>
      <x:c r="CG33" s="102"/>
      <x:c r="CH33" s="102"/>
      <x:c r="CI33" s="102"/>
      <x:c r="CJ33" s="102"/>
      <x:c r="CK33" s="102"/>
      <x:c r="CL33" s="102"/>
      <x:c r="CM33" s="102"/>
      <x:c r="CN33" s="102"/>
      <x:c r="CO33" s="102"/>
      <x:c r="CP33" s="129"/>
      <x:c r="CQ33" s="102"/>
      <x:c r="CR33" s="129"/>
      <x:c r="CS33" s="102"/>
      <x:c r="CT33" s="102"/>
      <x:c r="CU33" s="102"/>
      <x:c r="CV33" s="102"/>
      <x:c r="CW33" s="102"/>
      <x:c r="CX33" s="102"/>
      <x:c r="CY33" s="631" t="s">
        <x:v>1366</x:v>
      </x:c>
      <x:c r="CZ33" s="632"/>
      <x:c r="DA33" s="633"/>
      <x:c r="DB33" s="632"/>
      <x:c r="DC33" s="633"/>
      <x:c r="DD33" s="632"/>
      <x:c r="DE33" s="633"/>
      <x:c r="DF33" s="632"/>
      <x:c r="DG33" s="634"/>
    </x:row>
    <x:row r="34" spans="1:111" s="42" customFormat="1" ht="30" customHeight="1">
      <x:c r="A34" s="631" t="s">
        <x:v>178</x:v>
      </x:c>
      <x:c r="B34" s="95"/>
      <x:c r="C34" s="129"/>
      <x:c r="D34" s="102"/>
      <x:c r="E34" s="129"/>
      <x:c r="F34" s="102"/>
      <x:c r="G34" s="129"/>
      <x:c r="H34" s="102"/>
      <x:c r="I34" s="129"/>
      <x:c r="J34" s="102"/>
      <x:c r="K34" s="102"/>
      <x:c r="L34" s="129"/>
      <x:c r="M34" s="102"/>
      <x:c r="N34" s="102"/>
      <x:c r="O34" s="102"/>
      <x:c r="P34" s="102"/>
      <x:c r="Q34" s="102"/>
      <x:c r="R34" s="129"/>
      <x:c r="S34" s="102"/>
      <x:c r="T34" s="129"/>
      <x:c r="U34" s="102"/>
      <x:c r="V34" s="129"/>
      <x:c r="W34" s="102"/>
      <x:c r="X34" s="102"/>
      <x:c r="Y34" s="102"/>
      <x:c r="Z34" s="102"/>
      <x:c r="AA34" s="102"/>
      <x:c r="AB34" s="102"/>
      <x:c r="AC34" s="102"/>
      <x:c r="AD34" s="102"/>
      <x:c r="AE34" s="102"/>
      <x:c r="AF34" s="102"/>
      <x:c r="AG34" s="102"/>
      <x:c r="AH34" s="102"/>
      <x:c r="AI34" s="102"/>
      <x:c r="AJ34" s="102"/>
      <x:c r="AK34" s="102"/>
      <x:c r="AL34" s="631" t="s">
        <x:v>178</x:v>
      </x:c>
      <x:c r="AM34" s="102"/>
      <x:c r="AN34" s="129"/>
      <x:c r="AO34" s="102"/>
      <x:c r="AP34" s="102"/>
      <x:c r="AQ34" s="102"/>
      <x:c r="AR34" s="129"/>
      <x:c r="AS34" s="102"/>
      <x:c r="AT34" s="129"/>
      <x:c r="AU34" s="102"/>
      <x:c r="AV34" s="102"/>
      <x:c r="AW34" s="102"/>
      <x:c r="AX34" s="102"/>
      <x:c r="AY34" s="102"/>
      <x:c r="AZ34" s="102"/>
      <x:c r="BA34" s="129"/>
      <x:c r="BB34" s="102"/>
      <x:c r="BC34" s="102"/>
      <x:c r="BD34" s="102"/>
      <x:c r="BE34" s="102"/>
      <x:c r="BF34" s="102"/>
      <x:c r="BG34" s="102"/>
      <x:c r="BH34" s="102"/>
      <x:c r="BI34" s="102"/>
      <x:c r="BJ34" s="129"/>
      <x:c r="BK34" s="102"/>
      <x:c r="BL34" s="129"/>
      <x:c r="BM34" s="102"/>
      <x:c r="BN34" s="129"/>
      <x:c r="BO34" s="102"/>
      <x:c r="BP34" s="129"/>
      <x:c r="BQ34" s="102"/>
      <x:c r="BR34" s="102"/>
      <x:c r="BS34" s="102"/>
      <x:c r="BT34" s="102"/>
      <x:c r="BU34" s="102"/>
      <x:c r="BV34" s="631" t="s">
        <x:v>178</x:v>
      </x:c>
      <x:c r="BW34" s="102"/>
      <x:c r="BX34" s="102"/>
      <x:c r="BY34" s="129"/>
      <x:c r="BZ34" s="102"/>
      <x:c r="CA34" s="129"/>
      <x:c r="CB34" s="102"/>
      <x:c r="CC34" s="129"/>
      <x:c r="CD34" s="102"/>
      <x:c r="CE34" s="102"/>
      <x:c r="CF34" s="129"/>
      <x:c r="CG34" s="102"/>
      <x:c r="CH34" s="102"/>
      <x:c r="CI34" s="102"/>
      <x:c r="CJ34" s="102"/>
      <x:c r="CK34" s="102"/>
      <x:c r="CL34" s="102"/>
      <x:c r="CM34" s="102"/>
      <x:c r="CN34" s="102"/>
      <x:c r="CO34" s="102"/>
      <x:c r="CP34" s="129"/>
      <x:c r="CQ34" s="102"/>
      <x:c r="CR34" s="129"/>
      <x:c r="CS34" s="102"/>
      <x:c r="CT34" s="102"/>
      <x:c r="CU34" s="102"/>
      <x:c r="CV34" s="102"/>
      <x:c r="CW34" s="102"/>
      <x:c r="CX34" s="102"/>
      <x:c r="CY34" s="631" t="s">
        <x:v>178</x:v>
      </x:c>
      <x:c r="CZ34" s="632"/>
      <x:c r="DA34" s="633"/>
      <x:c r="DB34" s="632"/>
      <x:c r="DC34" s="633"/>
      <x:c r="DD34" s="632"/>
      <x:c r="DE34" s="633"/>
      <x:c r="DF34" s="632"/>
      <x:c r="DG34" s="634"/>
    </x:row>
    <x:row r="35" spans="1:111" s="42" customFormat="1" ht="30" customHeight="1">
      <x:c r="A35" s="400" t="s">
        <x:v>1359</x:v>
      </x:c>
      <x:c r="B35" s="189">
        <x:f>SUM(B36,B65)</x:f>
        <x:v>0</x:v>
      </x:c>
      <x:c r="C35" s="178">
        <x:f t="shared" ref="C35:BN35" si="30">SUM(C36,C65)</x:f>
        <x:v>0</x:v>
      </x:c>
      <x:c r="D35" s="177">
        <x:f t="shared" si="30"/>
        <x:v>0</x:v>
      </x:c>
      <x:c r="E35" s="178">
        <x:f t="shared" si="30"/>
        <x:v>0</x:v>
      </x:c>
      <x:c r="F35" s="177">
        <x:f t="shared" si="30"/>
        <x:v>0</x:v>
      </x:c>
      <x:c r="G35" s="178">
        <x:f t="shared" si="30"/>
        <x:v>0</x:v>
      </x:c>
      <x:c r="H35" s="177">
        <x:f t="shared" si="30"/>
        <x:v>0</x:v>
      </x:c>
      <x:c r="I35" s="178">
        <x:f t="shared" si="30"/>
        <x:v>0</x:v>
      </x:c>
      <x:c r="J35" s="177">
        <x:f t="shared" si="30"/>
        <x:v>6</x:v>
      </x:c>
      <x:c r="K35" s="177">
        <x:f t="shared" si="30"/>
        <x:v>0</x:v>
      </x:c>
      <x:c r="L35" s="178">
        <x:f t="shared" si="30"/>
        <x:v>0</x:v>
      </x:c>
      <x:c r="M35" s="177">
        <x:f t="shared" si="30"/>
        <x:v>0</x:v>
      </x:c>
      <x:c r="N35" s="177">
        <x:f t="shared" si="30"/>
        <x:v>0</x:v>
      </x:c>
      <x:c r="O35" s="177">
        <x:f t="shared" si="30"/>
        <x:v>1</x:v>
      </x:c>
      <x:c r="P35" s="177">
        <x:f t="shared" si="30"/>
        <x:v>1</x:v>
      </x:c>
      <x:c r="Q35" s="177">
        <x:f t="shared" si="30"/>
        <x:v>0</x:v>
      </x:c>
      <x:c r="R35" s="178">
        <x:f t="shared" si="30"/>
        <x:v>0</x:v>
      </x:c>
      <x:c r="S35" s="177">
        <x:f t="shared" si="30"/>
        <x:v>16</x:v>
      </x:c>
      <x:c r="T35" s="178">
        <x:f t="shared" si="30"/>
        <x:v>434</x:v>
      </x:c>
      <x:c r="U35" s="177">
        <x:f t="shared" si="30"/>
        <x:v>0</x:v>
      </x:c>
      <x:c r="V35" s="178">
        <x:f t="shared" si="30"/>
        <x:v>0</x:v>
      </x:c>
      <x:c r="W35" s="177">
        <x:f t="shared" si="30"/>
        <x:v>7</x:v>
      </x:c>
      <x:c r="X35" s="177">
        <x:f t="shared" si="30"/>
        <x:v>179</x:v>
      </x:c>
      <x:c r="Y35" s="177">
        <x:f t="shared" si="30"/>
        <x:v>20</x:v>
      </x:c>
      <x:c r="Z35" s="177">
        <x:f t="shared" si="30"/>
        <x:v>47</x:v>
      </x:c>
      <x:c r="AA35" s="177">
        <x:f t="shared" si="30"/>
        <x:v>16</x:v>
      </x:c>
      <x:c r="AB35" s="177">
        <x:f t="shared" si="30"/>
        <x:v>0</x:v>
      </x:c>
      <x:c r="AC35" s="177">
        <x:f t="shared" si="30"/>
        <x:v>15</x:v>
      </x:c>
      <x:c r="AD35" s="177">
        <x:f t="shared" si="30"/>
        <x:v>10</x:v>
      </x:c>
      <x:c r="AE35" s="177">
        <x:f t="shared" si="30"/>
        <x:v>1</x:v>
      </x:c>
      <x:c r="AF35" s="177">
        <x:f t="shared" si="30"/>
        <x:v>0</x:v>
      </x:c>
      <x:c r="AG35" s="177">
        <x:f t="shared" si="30"/>
        <x:v>26</x:v>
      </x:c>
      <x:c r="AH35" s="177">
        <x:f t="shared" si="30"/>
        <x:v>0</x:v>
      </x:c>
      <x:c r="AI35" s="177">
        <x:f t="shared" si="30"/>
        <x:v>0</x:v>
      </x:c>
      <x:c r="AJ35" s="177">
        <x:f t="shared" si="30"/>
        <x:v>19</x:v>
      </x:c>
      <x:c r="AK35" s="177">
        <x:f t="shared" si="30"/>
        <x:v>35</x:v>
      </x:c>
      <x:c r="AL35" s="400" t="s">
        <x:v>1359</x:v>
      </x:c>
      <x:c r="AM35" s="177">
        <x:f t="shared" si="30"/>
        <x:v>0</x:v>
      </x:c>
      <x:c r="AN35" s="178">
        <x:f t="shared" si="30"/>
        <x:v>0</x:v>
      </x:c>
      <x:c r="AO35" s="177">
        <x:f t="shared" si="30"/>
        <x:v>0</x:v>
      </x:c>
      <x:c r="AP35" s="177">
        <x:f t="shared" si="30"/>
        <x:v>0</x:v>
      </x:c>
      <x:c r="AQ35" s="177">
        <x:f t="shared" si="30"/>
        <x:v>0</x:v>
      </x:c>
      <x:c r="AR35" s="178">
        <x:f t="shared" si="30"/>
        <x:v>0</x:v>
      </x:c>
      <x:c r="AS35" s="177">
        <x:f t="shared" si="30"/>
        <x:v>0</x:v>
      </x:c>
      <x:c r="AT35" s="178">
        <x:f t="shared" si="30"/>
        <x:v>0</x:v>
      </x:c>
      <x:c r="AU35" s="177">
        <x:f t="shared" si="30"/>
        <x:v>0</x:v>
      </x:c>
      <x:c r="AV35" s="177">
        <x:f t="shared" si="30"/>
        <x:v>0</x:v>
      </x:c>
      <x:c r="AW35" s="177">
        <x:f t="shared" si="30"/>
        <x:v>0</x:v>
      </x:c>
      <x:c r="AX35" s="177">
        <x:f t="shared" si="30"/>
        <x:v>2</x:v>
      </x:c>
      <x:c r="AY35" s="177">
        <x:f t="shared" si="30"/>
        <x:v>0</x:v>
      </x:c>
      <x:c r="AZ35" s="177">
        <x:f t="shared" si="30"/>
        <x:v>1</x:v>
      </x:c>
      <x:c r="BA35" s="178">
        <x:f t="shared" si="30"/>
        <x:v>1</x:v>
      </x:c>
      <x:c r="BB35" s="177">
        <x:f t="shared" si="30"/>
        <x:v>0</x:v>
      </x:c>
      <x:c r="BC35" s="177">
        <x:f t="shared" si="30"/>
        <x:v>0</x:v>
      </x:c>
      <x:c r="BD35" s="177">
        <x:f t="shared" si="30"/>
        <x:v>0</x:v>
      </x:c>
      <x:c r="BE35" s="177">
        <x:f t="shared" si="30"/>
        <x:v>105</x:v>
      </x:c>
      <x:c r="BF35" s="177">
        <x:f t="shared" si="30"/>
        <x:v>129</x:v>
      </x:c>
      <x:c r="BG35" s="177">
        <x:f t="shared" si="30"/>
        <x:v>0</x:v>
      </x:c>
      <x:c r="BH35" s="177">
        <x:f t="shared" si="30"/>
        <x:v>0</x:v>
      </x:c>
      <x:c r="BI35" s="177">
        <x:f t="shared" si="30"/>
        <x:v>0</x:v>
      </x:c>
      <x:c r="BJ35" s="178">
        <x:f t="shared" si="30"/>
        <x:v>0</x:v>
      </x:c>
      <x:c r="BK35" s="177">
        <x:f t="shared" si="30"/>
        <x:v>0</x:v>
      </x:c>
      <x:c r="BL35" s="178">
        <x:f t="shared" si="30"/>
        <x:v>0</x:v>
      </x:c>
      <x:c r="BM35" s="177">
        <x:f t="shared" si="30"/>
        <x:v>0</x:v>
      </x:c>
      <x:c r="BN35" s="178">
        <x:f t="shared" si="30"/>
        <x:v>0</x:v>
      </x:c>
      <x:c r="BO35" s="177">
        <x:f t="shared" ref="BO35:DG35" si="31">SUM(BO36,BO65)</x:f>
        <x:v>0</x:v>
      </x:c>
      <x:c r="BP35" s="178">
        <x:f t="shared" si="31"/>
        <x:v>0</x:v>
      </x:c>
      <x:c r="BQ35" s="177">
        <x:f t="shared" si="31"/>
        <x:v>0</x:v>
      </x:c>
      <x:c r="BR35" s="177">
        <x:f t="shared" si="31"/>
        <x:v>0</x:v>
      </x:c>
      <x:c r="BS35" s="177">
        <x:f t="shared" si="31"/>
        <x:v>0</x:v>
      </x:c>
      <x:c r="BT35" s="177">
        <x:f t="shared" si="31"/>
        <x:v>1</x:v>
      </x:c>
      <x:c r="BU35" s="177">
        <x:f t="shared" si="31"/>
        <x:v>1</x:v>
      </x:c>
      <x:c r="BV35" s="400" t="s">
        <x:v>1359</x:v>
      </x:c>
      <x:c r="BW35" s="177">
        <x:f t="shared" si="31"/>
        <x:v>0</x:v>
      </x:c>
      <x:c r="BX35" s="177">
        <x:f t="shared" si="31"/>
        <x:v>0</x:v>
      </x:c>
      <x:c r="BY35" s="178">
        <x:f t="shared" si="31"/>
        <x:v>0</x:v>
      </x:c>
      <x:c r="BZ35" s="177">
        <x:f t="shared" si="31"/>
        <x:v>0</x:v>
      </x:c>
      <x:c r="CA35" s="178">
        <x:f t="shared" si="31"/>
        <x:v>0</x:v>
      </x:c>
      <x:c r="CB35" s="177">
        <x:f t="shared" si="31"/>
        <x:v>0</x:v>
      </x:c>
      <x:c r="CC35" s="178">
        <x:f t="shared" si="31"/>
        <x:v>0</x:v>
      </x:c>
      <x:c r="CD35" s="177">
        <x:f t="shared" si="31"/>
        <x:v>0</x:v>
      </x:c>
      <x:c r="CE35" s="177">
        <x:f t="shared" si="31"/>
        <x:v>5</x:v>
      </x:c>
      <x:c r="CF35" s="178">
        <x:f t="shared" si="31"/>
        <x:v>116.84</x:v>
      </x:c>
      <x:c r="CG35" s="177">
        <x:f t="shared" si="31"/>
        <x:v>0</x:v>
      </x:c>
      <x:c r="CH35" s="177">
        <x:f t="shared" si="31"/>
        <x:v>0</x:v>
      </x:c>
      <x:c r="CI35" s="177">
        <x:f t="shared" si="31"/>
        <x:v>1</x:v>
      </x:c>
      <x:c r="CJ35" s="177">
        <x:f t="shared" si="31"/>
        <x:v>9</x:v>
      </x:c>
      <x:c r="CK35" s="177">
        <x:f t="shared" si="31"/>
        <x:v>0</x:v>
      </x:c>
      <x:c r="CL35" s="177">
        <x:f t="shared" si="31"/>
        <x:v>1</x:v>
      </x:c>
      <x:c r="CM35" s="177">
        <x:f t="shared" si="31"/>
        <x:v>4</x:v>
      </x:c>
      <x:c r="CN35" s="177">
        <x:f t="shared" si="31"/>
        <x:v>14</x:v>
      </x:c>
      <x:c r="CO35" s="177">
        <x:f t="shared" si="31"/>
        <x:v>1</x:v>
      </x:c>
      <x:c r="CP35" s="178">
        <x:f t="shared" si="31"/>
        <x:v>49.979999999999997</x:v>
      </x:c>
      <x:c r="CQ35" s="177">
        <x:f t="shared" si="31"/>
        <x:v>14</x:v>
      </x:c>
      <x:c r="CR35" s="178">
        <x:f t="shared" si="31"/>
        <x:v>1174</x:v>
      </x:c>
      <x:c r="CS35" s="177">
        <x:f t="shared" si="31"/>
        <x:v>158</x:v>
      </x:c>
      <x:c r="CT35" s="177">
        <x:f t="shared" si="31"/>
        <x:v>0</x:v>
      </x:c>
      <x:c r="CU35" s="177">
        <x:f t="shared" si="31"/>
        <x:v>9</x:v>
      </x:c>
      <x:c r="CV35" s="177">
        <x:f t="shared" si="31"/>
        <x:v>30</x:v>
      </x:c>
      <x:c r="CW35" s="177">
        <x:f t="shared" si="31"/>
        <x:v>23</x:v>
      </x:c>
      <x:c r="CX35" s="177">
        <x:f t="shared" si="31"/>
        <x:v>89</x:v>
      </x:c>
      <x:c r="CY35" s="400" t="s">
        <x:v>1359</x:v>
      </x:c>
      <x:c r="CZ35" s="177">
        <x:f t="shared" si="31"/>
        <x:v>3</x:v>
      </x:c>
      <x:c r="DA35" s="178">
        <x:f t="shared" si="31"/>
        <x:v>590</x:v>
      </x:c>
      <x:c r="DB35" s="177">
        <x:f t="shared" si="31"/>
        <x:v>0</x:v>
      </x:c>
      <x:c r="DC35" s="178">
        <x:f t="shared" si="31"/>
        <x:v>0</x:v>
      </x:c>
      <x:c r="DD35" s="177">
        <x:f t="shared" si="31"/>
        <x:v>0</x:v>
      </x:c>
      <x:c r="DE35" s="178">
        <x:f t="shared" si="31"/>
        <x:v>0</x:v>
      </x:c>
      <x:c r="DF35" s="177">
        <x:f t="shared" si="31"/>
        <x:v>0</x:v>
      </x:c>
      <x:c r="DG35" s="182">
        <x:f t="shared" si="31"/>
        <x:v>0</x:v>
      </x:c>
    </x:row>
    <x:row r="36" spans="1:111" s="42" customFormat="1" ht="30" customHeight="1">
      <x:c r="A36" s="400" t="s">
        <x:v>675</x:v>
      </x:c>
      <x:c r="B36" s="189">
        <x:f>SUM(B37:B64)</x:f>
        <x:v>0</x:v>
      </x:c>
      <x:c r="C36" s="178">
        <x:f t="shared" ref="C36:AK36" si="32">SUM(C37:C64)</x:f>
        <x:v>0</x:v>
      </x:c>
      <x:c r="D36" s="177">
        <x:f t="shared" si="32"/>
        <x:v>0</x:v>
      </x:c>
      <x:c r="E36" s="178">
        <x:f t="shared" si="32"/>
        <x:v>0</x:v>
      </x:c>
      <x:c r="F36" s="177">
        <x:f t="shared" si="32"/>
        <x:v>0</x:v>
      </x:c>
      <x:c r="G36" s="178">
        <x:f t="shared" si="32"/>
        <x:v>0</x:v>
      </x:c>
      <x:c r="H36" s="177">
        <x:f t="shared" si="32"/>
        <x:v>0</x:v>
      </x:c>
      <x:c r="I36" s="178">
        <x:f t="shared" si="32"/>
        <x:v>0</x:v>
      </x:c>
      <x:c r="J36" s="177">
        <x:f t="shared" si="32"/>
        <x:v>6</x:v>
      </x:c>
      <x:c r="K36" s="177">
        <x:f t="shared" si="32"/>
        <x:v>0</x:v>
      </x:c>
      <x:c r="L36" s="178">
        <x:f t="shared" si="32"/>
        <x:v>0</x:v>
      </x:c>
      <x:c r="M36" s="177">
        <x:f t="shared" si="32"/>
        <x:v>0</x:v>
      </x:c>
      <x:c r="N36" s="177">
        <x:f t="shared" si="32"/>
        <x:v>0</x:v>
      </x:c>
      <x:c r="O36" s="177">
        <x:f t="shared" si="32"/>
        <x:v>1</x:v>
      </x:c>
      <x:c r="P36" s="177">
        <x:f t="shared" si="32"/>
        <x:v>1</x:v>
      </x:c>
      <x:c r="Q36" s="177">
        <x:f t="shared" si="32"/>
        <x:v>0</x:v>
      </x:c>
      <x:c r="R36" s="178">
        <x:f t="shared" si="32"/>
        <x:v>0</x:v>
      </x:c>
      <x:c r="S36" s="177">
        <x:f t="shared" si="32"/>
        <x:v>16</x:v>
      </x:c>
      <x:c r="T36" s="178">
        <x:f t="shared" si="32"/>
        <x:v>434</x:v>
      </x:c>
      <x:c r="U36" s="177">
        <x:f t="shared" si="32"/>
        <x:v>0</x:v>
      </x:c>
      <x:c r="V36" s="178">
        <x:f t="shared" si="32"/>
        <x:v>0</x:v>
      </x:c>
      <x:c r="W36" s="177">
        <x:f t="shared" si="32"/>
        <x:v>7</x:v>
      </x:c>
      <x:c r="X36" s="177">
        <x:f t="shared" si="32"/>
        <x:v>179</x:v>
      </x:c>
      <x:c r="Y36" s="177">
        <x:f t="shared" si="32"/>
        <x:v>20</x:v>
      </x:c>
      <x:c r="Z36" s="177">
        <x:f t="shared" si="32"/>
        <x:v>47</x:v>
      </x:c>
      <x:c r="AA36" s="177">
        <x:f t="shared" si="32"/>
        <x:v>16</x:v>
      </x:c>
      <x:c r="AB36" s="177">
        <x:f t="shared" si="32"/>
        <x:v>0</x:v>
      </x:c>
      <x:c r="AC36" s="177">
        <x:f t="shared" si="32"/>
        <x:v>15</x:v>
      </x:c>
      <x:c r="AD36" s="177">
        <x:f t="shared" si="32"/>
        <x:v>10</x:v>
      </x:c>
      <x:c r="AE36" s="177">
        <x:f t="shared" si="32"/>
        <x:v>1</x:v>
      </x:c>
      <x:c r="AF36" s="177">
        <x:f t="shared" si="32"/>
        <x:v>0</x:v>
      </x:c>
      <x:c r="AG36" s="177">
        <x:f t="shared" si="32"/>
        <x:v>26</x:v>
      </x:c>
      <x:c r="AH36" s="177">
        <x:f t="shared" si="32"/>
        <x:v>0</x:v>
      </x:c>
      <x:c r="AI36" s="177">
        <x:f t="shared" si="32"/>
        <x:v>0</x:v>
      </x:c>
      <x:c r="AJ36" s="177">
        <x:f t="shared" si="32"/>
        <x:v>19</x:v>
      </x:c>
      <x:c r="AK36" s="177">
        <x:f t="shared" si="32"/>
        <x:v>35</x:v>
      </x:c>
      <x:c r="AL36" s="400" t="s">
        <x:v>675</x:v>
      </x:c>
      <x:c r="AM36" s="177">
        <x:f>SUM(AM37:AM64)</x:f>
        <x:v>0</x:v>
      </x:c>
      <x:c r="AN36" s="178">
        <x:f t="shared" ref="AN36:CX36" si="33">SUM(AN37:AN64)</x:f>
        <x:v>0</x:v>
      </x:c>
      <x:c r="AO36" s="177">
        <x:f t="shared" si="33"/>
        <x:v>0</x:v>
      </x:c>
      <x:c r="AP36" s="177">
        <x:f t="shared" si="33"/>
        <x:v>0</x:v>
      </x:c>
      <x:c r="AQ36" s="177">
        <x:f t="shared" si="33"/>
        <x:v>0</x:v>
      </x:c>
      <x:c r="AR36" s="178">
        <x:f t="shared" si="33"/>
        <x:v>0</x:v>
      </x:c>
      <x:c r="AS36" s="177">
        <x:f t="shared" si="33"/>
        <x:v>0</x:v>
      </x:c>
      <x:c r="AT36" s="178">
        <x:f t="shared" si="33"/>
        <x:v>0</x:v>
      </x:c>
      <x:c r="AU36" s="177">
        <x:f t="shared" si="33"/>
        <x:v>0</x:v>
      </x:c>
      <x:c r="AV36" s="177">
        <x:f t="shared" si="33"/>
        <x:v>0</x:v>
      </x:c>
      <x:c r="AW36" s="177">
        <x:f t="shared" si="33"/>
        <x:v>0</x:v>
      </x:c>
      <x:c r="AX36" s="177">
        <x:f t="shared" si="33"/>
        <x:v>2</x:v>
      </x:c>
      <x:c r="AY36" s="177">
        <x:f t="shared" si="33"/>
        <x:v>0</x:v>
      </x:c>
      <x:c r="AZ36" s="177">
        <x:f t="shared" si="33"/>
        <x:v>1</x:v>
      </x:c>
      <x:c r="BA36" s="178">
        <x:f t="shared" si="33"/>
        <x:v>1</x:v>
      </x:c>
      <x:c r="BB36" s="177">
        <x:f t="shared" si="33"/>
        <x:v>0</x:v>
      </x:c>
      <x:c r="BC36" s="177">
        <x:f t="shared" si="33"/>
        <x:v>0</x:v>
      </x:c>
      <x:c r="BD36" s="177">
        <x:f t="shared" si="33"/>
        <x:v>0</x:v>
      </x:c>
      <x:c r="BE36" s="177">
        <x:f t="shared" si="33"/>
        <x:v>105</x:v>
      </x:c>
      <x:c r="BF36" s="177">
        <x:f t="shared" si="33"/>
        <x:v>129</x:v>
      </x:c>
      <x:c r="BG36" s="177">
        <x:f t="shared" si="33"/>
        <x:v>0</x:v>
      </x:c>
      <x:c r="BH36" s="177">
        <x:f t="shared" si="33"/>
        <x:v>0</x:v>
      </x:c>
      <x:c r="BI36" s="177">
        <x:f t="shared" si="33"/>
        <x:v>0</x:v>
      </x:c>
      <x:c r="BJ36" s="178">
        <x:f t="shared" si="33"/>
        <x:v>0</x:v>
      </x:c>
      <x:c r="BK36" s="177">
        <x:f t="shared" si="33"/>
        <x:v>0</x:v>
      </x:c>
      <x:c r="BL36" s="178">
        <x:f t="shared" si="33"/>
        <x:v>0</x:v>
      </x:c>
      <x:c r="BM36" s="177">
        <x:f t="shared" si="33"/>
        <x:v>0</x:v>
      </x:c>
      <x:c r="BN36" s="178">
        <x:f t="shared" si="33"/>
        <x:v>0</x:v>
      </x:c>
      <x:c r="BO36" s="177">
        <x:f t="shared" si="33"/>
        <x:v>0</x:v>
      </x:c>
      <x:c r="BP36" s="178">
        <x:f t="shared" si="33"/>
        <x:v>0</x:v>
      </x:c>
      <x:c r="BQ36" s="177">
        <x:f t="shared" si="33"/>
        <x:v>0</x:v>
      </x:c>
      <x:c r="BR36" s="177">
        <x:f t="shared" si="33"/>
        <x:v>0</x:v>
      </x:c>
      <x:c r="BS36" s="177">
        <x:f t="shared" si="33"/>
        <x:v>0</x:v>
      </x:c>
      <x:c r="BT36" s="177">
        <x:f t="shared" si="33"/>
        <x:v>1</x:v>
      </x:c>
      <x:c r="BU36" s="177">
        <x:f t="shared" si="33"/>
        <x:v>1</x:v>
      </x:c>
      <x:c r="BV36" s="400" t="s">
        <x:v>675</x:v>
      </x:c>
      <x:c r="BW36" s="177">
        <x:f t="shared" si="33"/>
        <x:v>0</x:v>
      </x:c>
      <x:c r="BX36" s="177">
        <x:f t="shared" si="33"/>
        <x:v>0</x:v>
      </x:c>
      <x:c r="BY36" s="178">
        <x:f t="shared" si="33"/>
        <x:v>0</x:v>
      </x:c>
      <x:c r="BZ36" s="177">
        <x:f t="shared" si="33"/>
        <x:v>0</x:v>
      </x:c>
      <x:c r="CA36" s="178">
        <x:f t="shared" si="33"/>
        <x:v>0</x:v>
      </x:c>
      <x:c r="CB36" s="177">
        <x:f t="shared" si="33"/>
        <x:v>0</x:v>
      </x:c>
      <x:c r="CC36" s="178">
        <x:f t="shared" si="33"/>
        <x:v>0</x:v>
      </x:c>
      <x:c r="CD36" s="177">
        <x:f t="shared" si="33"/>
        <x:v>0</x:v>
      </x:c>
      <x:c r="CE36" s="177">
        <x:f t="shared" si="33"/>
        <x:v>5</x:v>
      </x:c>
      <x:c r="CF36" s="178">
        <x:f t="shared" si="33"/>
        <x:v>116.84</x:v>
      </x:c>
      <x:c r="CG36" s="177">
        <x:f t="shared" si="33"/>
        <x:v>0</x:v>
      </x:c>
      <x:c r="CH36" s="177">
        <x:f t="shared" si="33"/>
        <x:v>0</x:v>
      </x:c>
      <x:c r="CI36" s="177">
        <x:f t="shared" si="33"/>
        <x:v>1</x:v>
      </x:c>
      <x:c r="CJ36" s="177">
        <x:f t="shared" si="33"/>
        <x:v>9</x:v>
      </x:c>
      <x:c r="CK36" s="177">
        <x:f t="shared" si="33"/>
        <x:v>0</x:v>
      </x:c>
      <x:c r="CL36" s="177">
        <x:f t="shared" si="33"/>
        <x:v>1</x:v>
      </x:c>
      <x:c r="CM36" s="177">
        <x:f t="shared" si="33"/>
        <x:v>4</x:v>
      </x:c>
      <x:c r="CN36" s="177">
        <x:f t="shared" si="33"/>
        <x:v>14</x:v>
      </x:c>
      <x:c r="CO36" s="177">
        <x:f t="shared" si="33"/>
        <x:v>1</x:v>
      </x:c>
      <x:c r="CP36" s="178">
        <x:f t="shared" si="33"/>
        <x:v>49.979999999999997</x:v>
      </x:c>
      <x:c r="CQ36" s="177">
        <x:f t="shared" si="33"/>
        <x:v>14</x:v>
      </x:c>
      <x:c r="CR36" s="178">
        <x:f t="shared" si="33"/>
        <x:v>1174</x:v>
      </x:c>
      <x:c r="CS36" s="177">
        <x:f t="shared" si="33"/>
        <x:v>158</x:v>
      </x:c>
      <x:c r="CT36" s="177">
        <x:f t="shared" si="33"/>
        <x:v>0</x:v>
      </x:c>
      <x:c r="CU36" s="177">
        <x:f t="shared" si="33"/>
        <x:v>9</x:v>
      </x:c>
      <x:c r="CV36" s="177">
        <x:f t="shared" si="33"/>
        <x:v>30</x:v>
      </x:c>
      <x:c r="CW36" s="177">
        <x:f t="shared" si="33"/>
        <x:v>23</x:v>
      </x:c>
      <x:c r="CX36" s="177">
        <x:f t="shared" si="33"/>
        <x:v>89</x:v>
      </x:c>
      <x:c r="CY36" s="400" t="s">
        <x:v>675</x:v>
      </x:c>
      <x:c r="CZ36" s="177">
        <x:f t="shared" ref="CZ36:DG36" si="34">SUM(CZ37:CZ64)</x:f>
        <x:v>3</x:v>
      </x:c>
      <x:c r="DA36" s="178">
        <x:f t="shared" si="34"/>
        <x:v>590</x:v>
      </x:c>
      <x:c r="DB36" s="177">
        <x:f t="shared" si="34"/>
        <x:v>0</x:v>
      </x:c>
      <x:c r="DC36" s="178">
        <x:f t="shared" si="34"/>
        <x:v>0</x:v>
      </x:c>
      <x:c r="DD36" s="177">
        <x:f t="shared" si="34"/>
        <x:v>0</x:v>
      </x:c>
      <x:c r="DE36" s="178">
        <x:f t="shared" si="34"/>
        <x:v>0</x:v>
      </x:c>
      <x:c r="DF36" s="177">
        <x:f t="shared" si="34"/>
        <x:v>0</x:v>
      </x:c>
      <x:c r="DG36" s="182">
        <x:f t="shared" si="34"/>
        <x:v>0</x:v>
      </x:c>
    </x:row>
    <x:row r="37" spans="1:111" s="42" customFormat="1" ht="30" customHeight="1">
      <x:c r="A37" s="631" t="s">
        <x:v>309</x:v>
      </x:c>
      <x:c r="B37" s="95"/>
      <x:c r="C37" s="129"/>
      <x:c r="D37" s="102"/>
      <x:c r="E37" s="129"/>
      <x:c r="F37" s="102"/>
      <x:c r="G37" s="129"/>
      <x:c r="H37" s="102"/>
      <x:c r="I37" s="129"/>
      <x:c r="J37" s="102"/>
      <x:c r="K37" s="102"/>
      <x:c r="L37" s="129"/>
      <x:c r="M37" s="102"/>
      <x:c r="N37" s="102"/>
      <x:c r="O37" s="102"/>
      <x:c r="P37" s="102"/>
      <x:c r="Q37" s="102"/>
      <x:c r="R37" s="129"/>
      <x:c r="S37" s="102">
        <x:v>3</x:v>
      </x:c>
      <x:c r="T37" s="129">
        <x:v>157</x:v>
      </x:c>
      <x:c r="U37" s="102"/>
      <x:c r="V37" s="129"/>
      <x:c r="W37" s="102">
        <x:v>3</x:v>
      </x:c>
      <x:c r="X37" s="102">
        <x:v>41</x:v>
      </x:c>
      <x:c r="Y37" s="102">
        <x:v>1</x:v>
      </x:c>
      <x:c r="Z37" s="102">
        <x:v>1</x:v>
      </x:c>
      <x:c r="AA37" s="102">
        <x:v>2</x:v>
      </x:c>
      <x:c r="AB37" s="102"/>
      <x:c r="AC37" s="102">
        <x:v>1</x:v>
      </x:c>
      <x:c r="AD37" s="102">
        <x:v>1</x:v>
      </x:c>
      <x:c r="AE37" s="102">
        <x:v>1</x:v>
      </x:c>
      <x:c r="AF37" s="102"/>
      <x:c r="AG37" s="102">
        <x:v>1</x:v>
      </x:c>
      <x:c r="AH37" s="102"/>
      <x:c r="AI37" s="102"/>
      <x:c r="AJ37" s="102">
        <x:v>2</x:v>
      </x:c>
      <x:c r="AK37" s="102">
        <x:v>6</x:v>
      </x:c>
      <x:c r="AL37" s="631" t="s">
        <x:v>309</x:v>
      </x:c>
      <x:c r="AM37" s="102"/>
      <x:c r="AN37" s="129"/>
      <x:c r="AO37" s="102"/>
      <x:c r="AP37" s="102"/>
      <x:c r="AQ37" s="102"/>
      <x:c r="AR37" s="129"/>
      <x:c r="AS37" s="102"/>
      <x:c r="AT37" s="129"/>
      <x:c r="AU37" s="102"/>
      <x:c r="AV37" s="102"/>
      <x:c r="AW37" s="102"/>
      <x:c r="AX37" s="102">
        <x:v>1</x:v>
      </x:c>
      <x:c r="AY37" s="102"/>
      <x:c r="AZ37" s="102">
        <x:v>1</x:v>
      </x:c>
      <x:c r="BA37" s="129">
        <x:v>1</x:v>
      </x:c>
      <x:c r="BB37" s="102"/>
      <x:c r="BC37" s="102"/>
      <x:c r="BD37" s="102"/>
      <x:c r="BE37" s="102">
        <x:v>9</x:v>
      </x:c>
      <x:c r="BF37" s="102">
        <x:v>30</x:v>
      </x:c>
      <x:c r="BG37" s="102"/>
      <x:c r="BH37" s="102"/>
      <x:c r="BI37" s="102"/>
      <x:c r="BJ37" s="129"/>
      <x:c r="BK37" s="102"/>
      <x:c r="BL37" s="129"/>
      <x:c r="BM37" s="102"/>
      <x:c r="BN37" s="129"/>
      <x:c r="BO37" s="102"/>
      <x:c r="BP37" s="129"/>
      <x:c r="BQ37" s="102"/>
      <x:c r="BR37" s="102"/>
      <x:c r="BS37" s="102"/>
      <x:c r="BT37" s="102">
        <x:v>1</x:v>
      </x:c>
      <x:c r="BU37" s="102">
        <x:v>1</x:v>
      </x:c>
      <x:c r="BV37" s="631" t="s">
        <x:v>309</x:v>
      </x:c>
      <x:c r="BW37" s="102"/>
      <x:c r="BX37" s="102"/>
      <x:c r="BY37" s="129"/>
      <x:c r="BZ37" s="102"/>
      <x:c r="CA37" s="129"/>
      <x:c r="CB37" s="102"/>
      <x:c r="CC37" s="129"/>
      <x:c r="CD37" s="102"/>
      <x:c r="CE37" s="102">
        <x:v>1</x:v>
      </x:c>
      <x:c r="CF37" s="129">
        <x:v>17.399999999999999</x:v>
      </x:c>
      <x:c r="CG37" s="102"/>
      <x:c r="CH37" s="102"/>
      <x:c r="CI37" s="102">
        <x:v>1</x:v>
      </x:c>
      <x:c r="CJ37" s="102">
        <x:v>2</x:v>
      </x:c>
      <x:c r="CK37" s="102"/>
      <x:c r="CL37" s="102"/>
      <x:c r="CM37" s="102"/>
      <x:c r="CN37" s="102"/>
      <x:c r="CO37" s="102">
        <x:v>1</x:v>
      </x:c>
      <x:c r="CP37" s="129">
        <x:v>49.979999999999997</x:v>
      </x:c>
      <x:c r="CQ37" s="102"/>
      <x:c r="CR37" s="129"/>
      <x:c r="CS37" s="102">
        <x:v>26</x:v>
      </x:c>
      <x:c r="CT37" s="102"/>
      <x:c r="CU37" s="102"/>
      <x:c r="CV37" s="102">
        <x:v>3</x:v>
      </x:c>
      <x:c r="CW37" s="102">
        <x:v>2</x:v>
      </x:c>
      <x:c r="CX37" s="102">
        <x:v>17</x:v>
      </x:c>
      <x:c r="CY37" s="631" t="s">
        <x:v>309</x:v>
      </x:c>
      <x:c r="CZ37" s="632">
        <x:v>3</x:v>
      </x:c>
      <x:c r="DA37" s="633">
        <x:v>590</x:v>
      </x:c>
      <x:c r="DB37" s="632">
        <x:f>DD37+DF37</x:f>
        <x:v>0</x:v>
      </x:c>
      <x:c r="DC37" s="633">
        <x:f>DE37+DG37</x:f>
        <x:v>0</x:v>
      </x:c>
      <x:c r="DD37" s="632"/>
      <x:c r="DE37" s="633"/>
      <x:c r="DF37" s="632"/>
      <x:c r="DG37" s="634"/>
    </x:row>
    <x:row r="38" spans="1:111" s="42" customFormat="1" ht="30" customHeight="1">
      <x:c r="A38" s="631" t="s">
        <x:v>1821</x:v>
      </x:c>
      <x:c r="B38" s="95"/>
      <x:c r="C38" s="129"/>
      <x:c r="D38" s="102"/>
      <x:c r="E38" s="129"/>
      <x:c r="F38" s="102"/>
      <x:c r="G38" s="129"/>
      <x:c r="H38" s="102"/>
      <x:c r="I38" s="129"/>
      <x:c r="J38" s="102"/>
      <x:c r="K38" s="102"/>
      <x:c r="L38" s="129"/>
      <x:c r="M38" s="102"/>
      <x:c r="N38" s="102"/>
      <x:c r="O38" s="102"/>
      <x:c r="P38" s="102"/>
      <x:c r="Q38" s="102"/>
      <x:c r="R38" s="129"/>
      <x:c r="S38" s="102">
        <x:v>1</x:v>
      </x:c>
      <x:c r="T38" s="129">
        <x:v>16</x:v>
      </x:c>
      <x:c r="U38" s="102"/>
      <x:c r="V38" s="129"/>
      <x:c r="W38" s="102"/>
      <x:c r="X38" s="102">
        <x:v>4</x:v>
      </x:c>
      <x:c r="Y38" s="102">
        <x:v>2</x:v>
      </x:c>
      <x:c r="Z38" s="102">
        <x:v>2</x:v>
      </x:c>
      <x:c r="AA38" s="102">
        <x:v>1</x:v>
      </x:c>
      <x:c r="AB38" s="102"/>
      <x:c r="AC38" s="102"/>
      <x:c r="AD38" s="102">
        <x:v>1</x:v>
      </x:c>
      <x:c r="AE38" s="102"/>
      <x:c r="AF38" s="102"/>
      <x:c r="AG38" s="102">
        <x:v>1</x:v>
      </x:c>
      <x:c r="AH38" s="102"/>
      <x:c r="AI38" s="102"/>
      <x:c r="AJ38" s="102"/>
      <x:c r="AK38" s="102"/>
      <x:c r="AL38" s="631" t="s">
        <x:v>1821</x:v>
      </x:c>
      <x:c r="AM38" s="102"/>
      <x:c r="AN38" s="129"/>
      <x:c r="AO38" s="102"/>
      <x:c r="AP38" s="102"/>
      <x:c r="AQ38" s="102"/>
      <x:c r="AR38" s="129"/>
      <x:c r="AS38" s="102"/>
      <x:c r="AT38" s="129"/>
      <x:c r="AU38" s="102"/>
      <x:c r="AV38" s="102"/>
      <x:c r="AW38" s="102"/>
      <x:c r="AX38" s="102"/>
      <x:c r="AY38" s="102"/>
      <x:c r="AZ38" s="102"/>
      <x:c r="BA38" s="129"/>
      <x:c r="BB38" s="102"/>
      <x:c r="BC38" s="102"/>
      <x:c r="BD38" s="102"/>
      <x:c r="BE38" s="102">
        <x:v>7</x:v>
      </x:c>
      <x:c r="BF38" s="102">
        <x:v>7</x:v>
      </x:c>
      <x:c r="BG38" s="102"/>
      <x:c r="BH38" s="102"/>
      <x:c r="BI38" s="102"/>
      <x:c r="BJ38" s="129"/>
      <x:c r="BK38" s="102"/>
      <x:c r="BL38" s="129"/>
      <x:c r="BM38" s="102"/>
      <x:c r="BN38" s="129"/>
      <x:c r="BO38" s="102"/>
      <x:c r="BP38" s="129"/>
      <x:c r="BQ38" s="102"/>
      <x:c r="BR38" s="102"/>
      <x:c r="BS38" s="102"/>
      <x:c r="BT38" s="102"/>
      <x:c r="BU38" s="102"/>
      <x:c r="BV38" s="631" t="s">
        <x:v>1821</x:v>
      </x:c>
      <x:c r="BW38" s="102"/>
      <x:c r="BX38" s="102"/>
      <x:c r="BY38" s="129"/>
      <x:c r="BZ38" s="102"/>
      <x:c r="CA38" s="129"/>
      <x:c r="CB38" s="102"/>
      <x:c r="CC38" s="129"/>
      <x:c r="CD38" s="102"/>
      <x:c r="CE38" s="102">
        <x:v>1</x:v>
      </x:c>
      <x:c r="CF38" s="129">
        <x:v>30</x:v>
      </x:c>
      <x:c r="CG38" s="102"/>
      <x:c r="CH38" s="102"/>
      <x:c r="CI38" s="102"/>
      <x:c r="CJ38" s="102"/>
      <x:c r="CK38" s="102"/>
      <x:c r="CL38" s="102"/>
      <x:c r="CM38" s="102"/>
      <x:c r="CN38" s="102"/>
      <x:c r="CO38" s="102"/>
      <x:c r="CP38" s="129"/>
      <x:c r="CQ38" s="102">
        <x:v>1</x:v>
      </x:c>
      <x:c r="CR38" s="129">
        <x:v>150</x:v>
      </x:c>
      <x:c r="CS38" s="102">
        <x:v>6</x:v>
      </x:c>
      <x:c r="CT38" s="102"/>
      <x:c r="CU38" s="102"/>
      <x:c r="CV38" s="102">
        <x:v>1</x:v>
      </x:c>
      <x:c r="CW38" s="102">
        <x:v>1</x:v>
      </x:c>
      <x:c r="CX38" s="102">
        <x:v>1</x:v>
      </x:c>
      <x:c r="CY38" s="631" t="s">
        <x:v>1821</x:v>
      </x:c>
      <x:c r="CZ38" s="632"/>
      <x:c r="DA38" s="633"/>
      <x:c r="DB38" s="632"/>
      <x:c r="DC38" s="633"/>
      <x:c r="DD38" s="632"/>
      <x:c r="DE38" s="633"/>
      <x:c r="DF38" s="632"/>
      <x:c r="DG38" s="634"/>
    </x:row>
    <x:row r="39" spans="1:111" s="42" customFormat="1" ht="30" customHeight="1">
      <x:c r="A39" s="631" t="s">
        <x:v>1535</x:v>
      </x:c>
      <x:c r="B39" s="95"/>
      <x:c r="C39" s="129"/>
      <x:c r="D39" s="102"/>
      <x:c r="E39" s="129"/>
      <x:c r="F39" s="102"/>
      <x:c r="G39" s="129"/>
      <x:c r="H39" s="102"/>
      <x:c r="I39" s="129"/>
      <x:c r="J39" s="102"/>
      <x:c r="K39" s="102"/>
      <x:c r="L39" s="129"/>
      <x:c r="M39" s="102"/>
      <x:c r="N39" s="102"/>
      <x:c r="O39" s="102"/>
      <x:c r="P39" s="102"/>
      <x:c r="Q39" s="102"/>
      <x:c r="R39" s="129"/>
      <x:c r="S39" s="102">
        <x:v>1</x:v>
      </x:c>
      <x:c r="T39" s="129">
        <x:v>30</x:v>
      </x:c>
      <x:c r="U39" s="102"/>
      <x:c r="V39" s="129"/>
      <x:c r="W39" s="102"/>
      <x:c r="X39" s="102">
        <x:v>7</x:v>
      </x:c>
      <x:c r="Y39" s="102">
        <x:v>1</x:v>
      </x:c>
      <x:c r="Z39" s="102">
        <x:v>1</x:v>
      </x:c>
      <x:c r="AA39" s="102">
        <x:v>1</x:v>
      </x:c>
      <x:c r="AB39" s="102"/>
      <x:c r="AC39" s="102">
        <x:v>1</x:v>
      </x:c>
      <x:c r="AD39" s="102"/>
      <x:c r="AE39" s="102"/>
      <x:c r="AF39" s="102"/>
      <x:c r="AG39" s="102">
        <x:v>2</x:v>
      </x:c>
      <x:c r="AH39" s="102"/>
      <x:c r="AI39" s="102"/>
      <x:c r="AJ39" s="102">
        <x:v>1</x:v>
      </x:c>
      <x:c r="AK39" s="102">
        <x:v>2</x:v>
      </x:c>
      <x:c r="AL39" s="631" t="s">
        <x:v>1535</x:v>
      </x:c>
      <x:c r="AM39" s="102"/>
      <x:c r="AN39" s="129"/>
      <x:c r="AO39" s="102"/>
      <x:c r="AP39" s="102"/>
      <x:c r="AQ39" s="102"/>
      <x:c r="AR39" s="129"/>
      <x:c r="AS39" s="102"/>
      <x:c r="AT39" s="129"/>
      <x:c r="AU39" s="102"/>
      <x:c r="AV39" s="102"/>
      <x:c r="AW39" s="102"/>
      <x:c r="AX39" s="102"/>
      <x:c r="AY39" s="102"/>
      <x:c r="AZ39" s="102"/>
      <x:c r="BA39" s="129"/>
      <x:c r="BB39" s="102"/>
      <x:c r="BC39" s="102"/>
      <x:c r="BD39" s="102"/>
      <x:c r="BE39" s="102">
        <x:v>8</x:v>
      </x:c>
      <x:c r="BF39" s="102">
        <x:v>8</x:v>
      </x:c>
      <x:c r="BG39" s="102"/>
      <x:c r="BH39" s="102"/>
      <x:c r="BI39" s="102"/>
      <x:c r="BJ39" s="129"/>
      <x:c r="BK39" s="102"/>
      <x:c r="BL39" s="129"/>
      <x:c r="BM39" s="102"/>
      <x:c r="BN39" s="129"/>
      <x:c r="BO39" s="102"/>
      <x:c r="BP39" s="129"/>
      <x:c r="BQ39" s="102"/>
      <x:c r="BR39" s="102"/>
      <x:c r="BS39" s="102"/>
      <x:c r="BT39" s="102"/>
      <x:c r="BU39" s="102"/>
      <x:c r="BV39" s="631" t="s">
        <x:v>1535</x:v>
      </x:c>
      <x:c r="BW39" s="102"/>
      <x:c r="BX39" s="102"/>
      <x:c r="BY39" s="129"/>
      <x:c r="BZ39" s="102"/>
      <x:c r="CA39" s="129"/>
      <x:c r="CB39" s="102"/>
      <x:c r="CC39" s="129"/>
      <x:c r="CD39" s="102"/>
      <x:c r="CE39" s="102">
        <x:v>1</x:v>
      </x:c>
      <x:c r="CF39" s="129">
        <x:v>27.800000000000001</x:v>
      </x:c>
      <x:c r="CG39" s="102"/>
      <x:c r="CH39" s="102"/>
      <x:c r="CI39" s="102"/>
      <x:c r="CJ39" s="102">
        <x:v>1</x:v>
      </x:c>
      <x:c r="CK39" s="102"/>
      <x:c r="CL39" s="102"/>
      <x:c r="CM39" s="102"/>
      <x:c r="CN39" s="102"/>
      <x:c r="CO39" s="102"/>
      <x:c r="CP39" s="129"/>
      <x:c r="CQ39" s="102">
        <x:v>1</x:v>
      </x:c>
      <x:c r="CR39" s="129">
        <x:v>148</x:v>
      </x:c>
      <x:c r="CS39" s="102">
        <x:v>9</x:v>
      </x:c>
      <x:c r="CT39" s="102"/>
      <x:c r="CU39" s="102">
        <x:v>1</x:v>
      </x:c>
      <x:c r="CV39" s="102">
        <x:v>2</x:v>
      </x:c>
      <x:c r="CW39" s="102">
        <x:v>4</x:v>
      </x:c>
      <x:c r="CX39" s="102">
        <x:v>19</x:v>
      </x:c>
      <x:c r="CY39" s="631" t="s">
        <x:v>1535</x:v>
      </x:c>
      <x:c r="CZ39" s="632"/>
      <x:c r="DA39" s="633"/>
      <x:c r="DB39" s="632">
        <x:f t="shared" ref="DB39:DC49" si="35">DD39+DF39</x:f>
        <x:v>0</x:v>
      </x:c>
      <x:c r="DC39" s="633">
        <x:f t="shared" si="35"/>
        <x:v>0</x:v>
      </x:c>
      <x:c r="DD39" s="632"/>
      <x:c r="DE39" s="633"/>
      <x:c r="DF39" s="632"/>
      <x:c r="DG39" s="634"/>
    </x:row>
    <x:row r="40" spans="1:111" s="42" customFormat="1" ht="30" customHeight="1">
      <x:c r="A40" s="631" t="s">
        <x:v>1744</x:v>
      </x:c>
      <x:c r="B40" s="95"/>
      <x:c r="C40" s="129"/>
      <x:c r="D40" s="102"/>
      <x:c r="E40" s="129"/>
      <x:c r="F40" s="102"/>
      <x:c r="G40" s="129"/>
      <x:c r="H40" s="102"/>
      <x:c r="I40" s="129"/>
      <x:c r="J40" s="102"/>
      <x:c r="K40" s="102"/>
      <x:c r="L40" s="129"/>
      <x:c r="M40" s="102"/>
      <x:c r="N40" s="102"/>
      <x:c r="O40" s="102"/>
      <x:c r="P40" s="102"/>
      <x:c r="Q40" s="102"/>
      <x:c r="R40" s="129"/>
      <x:c r="S40" s="102"/>
      <x:c r="T40" s="129"/>
      <x:c r="U40" s="102"/>
      <x:c r="V40" s="129"/>
      <x:c r="W40" s="102"/>
      <x:c r="X40" s="102">
        <x:v>4</x:v>
      </x:c>
      <x:c r="Y40" s="102"/>
      <x:c r="Z40" s="102"/>
      <x:c r="AA40" s="102">
        <x:v>1</x:v>
      </x:c>
      <x:c r="AB40" s="102"/>
      <x:c r="AC40" s="102"/>
      <x:c r="AD40" s="102">
        <x:v>1</x:v>
      </x:c>
      <x:c r="AE40" s="102"/>
      <x:c r="AF40" s="102"/>
      <x:c r="AG40" s="102">
        <x:v>1</x:v>
      </x:c>
      <x:c r="AH40" s="102"/>
      <x:c r="AI40" s="102"/>
      <x:c r="AJ40" s="102"/>
      <x:c r="AK40" s="102"/>
      <x:c r="AL40" s="631" t="s">
        <x:v>1744</x:v>
      </x:c>
      <x:c r="AM40" s="102"/>
      <x:c r="AN40" s="129"/>
      <x:c r="AO40" s="102"/>
      <x:c r="AP40" s="102"/>
      <x:c r="AQ40" s="102"/>
      <x:c r="AR40" s="129"/>
      <x:c r="AS40" s="102"/>
      <x:c r="AT40" s="129"/>
      <x:c r="AU40" s="102"/>
      <x:c r="AV40" s="102"/>
      <x:c r="AW40" s="102"/>
      <x:c r="AX40" s="102"/>
      <x:c r="AY40" s="102"/>
      <x:c r="AZ40" s="102"/>
      <x:c r="BA40" s="129"/>
      <x:c r="BB40" s="102"/>
      <x:c r="BC40" s="102"/>
      <x:c r="BD40" s="102"/>
      <x:c r="BE40" s="102">
        <x:v>3</x:v>
      </x:c>
      <x:c r="BF40" s="102">
        <x:v>3</x:v>
      </x:c>
      <x:c r="BG40" s="102"/>
      <x:c r="BH40" s="102"/>
      <x:c r="BI40" s="102"/>
      <x:c r="BJ40" s="129"/>
      <x:c r="BK40" s="102"/>
      <x:c r="BL40" s="129"/>
      <x:c r="BM40" s="102"/>
      <x:c r="BN40" s="129"/>
      <x:c r="BO40" s="102"/>
      <x:c r="BP40" s="129"/>
      <x:c r="BQ40" s="102"/>
      <x:c r="BR40" s="102"/>
      <x:c r="BS40" s="102"/>
      <x:c r="BT40" s="102"/>
      <x:c r="BU40" s="102"/>
      <x:c r="BV40" s="631" t="s">
        <x:v>1744</x:v>
      </x:c>
      <x:c r="BW40" s="102"/>
      <x:c r="BX40" s="102"/>
      <x:c r="BY40" s="129"/>
      <x:c r="BZ40" s="102"/>
      <x:c r="CA40" s="129"/>
      <x:c r="CB40" s="102"/>
      <x:c r="CC40" s="129"/>
      <x:c r="CD40" s="102"/>
      <x:c r="CE40" s="102"/>
      <x:c r="CF40" s="129"/>
      <x:c r="CG40" s="102"/>
      <x:c r="CH40" s="102"/>
      <x:c r="CI40" s="102"/>
      <x:c r="CJ40" s="102"/>
      <x:c r="CK40" s="102"/>
      <x:c r="CL40" s="102"/>
      <x:c r="CM40" s="102"/>
      <x:c r="CN40" s="102"/>
      <x:c r="CO40" s="102"/>
      <x:c r="CP40" s="129"/>
      <x:c r="CQ40" s="102">
        <x:v>1</x:v>
      </x:c>
      <x:c r="CR40" s="129">
        <x:v>49</x:v>
      </x:c>
      <x:c r="CS40" s="102">
        <x:v>4</x:v>
      </x:c>
      <x:c r="CT40" s="102"/>
      <x:c r="CU40" s="102"/>
      <x:c r="CV40" s="102">
        <x:v>2</x:v>
      </x:c>
      <x:c r="CW40" s="102">
        <x:v>2</x:v>
      </x:c>
      <x:c r="CX40" s="102">
        <x:v>8</x:v>
      </x:c>
      <x:c r="CY40" s="631" t="s">
        <x:v>1744</x:v>
      </x:c>
      <x:c r="CZ40" s="632"/>
      <x:c r="DA40" s="633"/>
      <x:c r="DB40" s="632">
        <x:f t="shared" si="35"/>
        <x:v>0</x:v>
      </x:c>
      <x:c r="DC40" s="633">
        <x:f t="shared" si="35"/>
        <x:v>0</x:v>
      </x:c>
      <x:c r="DD40" s="632"/>
      <x:c r="DE40" s="633"/>
      <x:c r="DF40" s="632"/>
      <x:c r="DG40" s="634"/>
    </x:row>
    <x:row r="41" spans="1:111" s="42" customFormat="1" ht="30" customHeight="1">
      <x:c r="A41" s="631" t="s">
        <x:v>1036</x:v>
      </x:c>
      <x:c r="B41" s="95"/>
      <x:c r="C41" s="129"/>
      <x:c r="D41" s="102"/>
      <x:c r="E41" s="129"/>
      <x:c r="F41" s="102"/>
      <x:c r="G41" s="129"/>
      <x:c r="H41" s="102"/>
      <x:c r="I41" s="129"/>
      <x:c r="J41" s="102"/>
      <x:c r="K41" s="102"/>
      <x:c r="L41" s="129"/>
      <x:c r="M41" s="102"/>
      <x:c r="N41" s="102"/>
      <x:c r="O41" s="102"/>
      <x:c r="P41" s="102"/>
      <x:c r="Q41" s="102"/>
      <x:c r="R41" s="129"/>
      <x:c r="S41" s="102"/>
      <x:c r="T41" s="129"/>
      <x:c r="U41" s="102"/>
      <x:c r="V41" s="129"/>
      <x:c r="W41" s="102"/>
      <x:c r="X41" s="102">
        <x:v>10</x:v>
      </x:c>
      <x:c r="Y41" s="102">
        <x:v>1</x:v>
      </x:c>
      <x:c r="Z41" s="102">
        <x:v>1</x:v>
      </x:c>
      <x:c r="AA41" s="102">
        <x:v>1</x:v>
      </x:c>
      <x:c r="AB41" s="102"/>
      <x:c r="AC41" s="102">
        <x:v>1</x:v>
      </x:c>
      <x:c r="AD41" s="635"/>
      <x:c r="AE41" s="102"/>
      <x:c r="AF41" s="102"/>
      <x:c r="AG41" s="102">
        <x:v>1</x:v>
      </x:c>
      <x:c r="AH41" s="102"/>
      <x:c r="AI41" s="102"/>
      <x:c r="AJ41" s="102">
        <x:v>1</x:v>
      </x:c>
      <x:c r="AK41" s="102">
        <x:v>3</x:v>
      </x:c>
      <x:c r="AL41" s="631" t="s">
        <x:v>1036</x:v>
      </x:c>
      <x:c r="AM41" s="102"/>
      <x:c r="AN41" s="129"/>
      <x:c r="AO41" s="102"/>
      <x:c r="AP41" s="102"/>
      <x:c r="AQ41" s="102"/>
      <x:c r="AR41" s="129"/>
      <x:c r="AS41" s="102"/>
      <x:c r="AT41" s="129"/>
      <x:c r="AU41" s="102"/>
      <x:c r="AV41" s="102"/>
      <x:c r="AW41" s="102"/>
      <x:c r="AX41" s="102"/>
      <x:c r="AY41" s="102"/>
      <x:c r="AZ41" s="102"/>
      <x:c r="BA41" s="129"/>
      <x:c r="BB41" s="102"/>
      <x:c r="BC41" s="102"/>
      <x:c r="BD41" s="102"/>
      <x:c r="BE41" s="102"/>
      <x:c r="BF41" s="102"/>
      <x:c r="BG41" s="102"/>
      <x:c r="BH41" s="102"/>
      <x:c r="BI41" s="102"/>
      <x:c r="BJ41" s="129"/>
      <x:c r="BK41" s="102"/>
      <x:c r="BL41" s="129"/>
      <x:c r="BM41" s="102"/>
      <x:c r="BN41" s="129"/>
      <x:c r="BO41" s="102"/>
      <x:c r="BP41" s="129"/>
      <x:c r="BQ41" s="102"/>
      <x:c r="BR41" s="102"/>
      <x:c r="BS41" s="102"/>
      <x:c r="BT41" s="102"/>
      <x:c r="BU41" s="102"/>
      <x:c r="BV41" s="631" t="s">
        <x:v>1036</x:v>
      </x:c>
      <x:c r="BW41" s="102"/>
      <x:c r="BX41" s="102"/>
      <x:c r="BY41" s="129"/>
      <x:c r="BZ41" s="102"/>
      <x:c r="CA41" s="129"/>
      <x:c r="CB41" s="102"/>
      <x:c r="CC41" s="129"/>
      <x:c r="CD41" s="102"/>
      <x:c r="CE41" s="102"/>
      <x:c r="CF41" s="129"/>
      <x:c r="CG41" s="102"/>
      <x:c r="CH41" s="102"/>
      <x:c r="CI41" s="102"/>
      <x:c r="CJ41" s="102">
        <x:v>1</x:v>
      </x:c>
      <x:c r="CK41" s="102"/>
      <x:c r="CL41" s="102"/>
      <x:c r="CM41" s="102"/>
      <x:c r="CN41" s="102"/>
      <x:c r="CO41" s="102"/>
      <x:c r="CP41" s="129"/>
      <x:c r="CQ41" s="102">
        <x:v>1</x:v>
      </x:c>
      <x:c r="CR41" s="129">
        <x:v>56</x:v>
      </x:c>
      <x:c r="CS41" s="102">
        <x:v>2</x:v>
      </x:c>
      <x:c r="CT41" s="102"/>
      <x:c r="CU41" s="102"/>
      <x:c r="CV41" s="102">
        <x:v>2</x:v>
      </x:c>
      <x:c r="CW41" s="102">
        <x:v>2</x:v>
      </x:c>
      <x:c r="CX41" s="102">
        <x:v>2</x:v>
      </x:c>
      <x:c r="CY41" s="631" t="s">
        <x:v>1036</x:v>
      </x:c>
      <x:c r="CZ41" s="632"/>
      <x:c r="DA41" s="633"/>
      <x:c r="DB41" s="632">
        <x:f t="shared" si="35"/>
        <x:v>0</x:v>
      </x:c>
      <x:c r="DC41" s="633">
        <x:f t="shared" si="35"/>
        <x:v>0</x:v>
      </x:c>
      <x:c r="DD41" s="632"/>
      <x:c r="DE41" s="633"/>
      <x:c r="DF41" s="632"/>
      <x:c r="DG41" s="634"/>
    </x:row>
    <x:row r="42" spans="1:111" s="42" customFormat="1" ht="30" customHeight="1">
      <x:c r="A42" s="631" t="s">
        <x:v>1237</x:v>
      </x:c>
      <x:c r="B42" s="95"/>
      <x:c r="C42" s="129"/>
      <x:c r="D42" s="102"/>
      <x:c r="E42" s="129"/>
      <x:c r="F42" s="102"/>
      <x:c r="G42" s="129"/>
      <x:c r="H42" s="102"/>
      <x:c r="I42" s="129"/>
      <x:c r="J42" s="102">
        <x:v>1</x:v>
      </x:c>
      <x:c r="K42" s="102"/>
      <x:c r="L42" s="129"/>
      <x:c r="M42" s="102"/>
      <x:c r="N42" s="102"/>
      <x:c r="O42" s="102"/>
      <x:c r="P42" s="102"/>
      <x:c r="Q42" s="102"/>
      <x:c r="R42" s="129"/>
      <x:c r="S42" s="102"/>
      <x:c r="T42" s="129"/>
      <x:c r="U42" s="102"/>
      <x:c r="V42" s="129"/>
      <x:c r="W42" s="102"/>
      <x:c r="X42" s="102">
        <x:v>4</x:v>
      </x:c>
      <x:c r="Y42" s="102"/>
      <x:c r="Z42" s="102"/>
      <x:c r="AA42" s="102"/>
      <x:c r="AB42" s="102"/>
      <x:c r="AC42" s="102">
        <x:v>1</x:v>
      </x:c>
      <x:c r="AD42" s="102">
        <x:v>1</x:v>
      </x:c>
      <x:c r="AE42" s="102"/>
      <x:c r="AF42" s="102"/>
      <x:c r="AG42" s="102">
        <x:v>1</x:v>
      </x:c>
      <x:c r="AH42" s="102"/>
      <x:c r="AI42" s="102"/>
      <x:c r="AJ42" s="102">
        <x:v>1</x:v>
      </x:c>
      <x:c r="AK42" s="102">
        <x:v>3</x:v>
      </x:c>
      <x:c r="AL42" s="631" t="s">
        <x:v>1237</x:v>
      </x:c>
      <x:c r="AM42" s="102"/>
      <x:c r="AN42" s="129"/>
      <x:c r="AO42" s="102"/>
      <x:c r="AP42" s="102"/>
      <x:c r="AQ42" s="102"/>
      <x:c r="AR42" s="129"/>
      <x:c r="AS42" s="102"/>
      <x:c r="AT42" s="129"/>
      <x:c r="AU42" s="102"/>
      <x:c r="AV42" s="102"/>
      <x:c r="AW42" s="102"/>
      <x:c r="AX42" s="102"/>
      <x:c r="AY42" s="102"/>
      <x:c r="AZ42" s="102"/>
      <x:c r="BA42" s="129"/>
      <x:c r="BB42" s="102"/>
      <x:c r="BC42" s="102"/>
      <x:c r="BD42" s="102"/>
      <x:c r="BE42" s="102">
        <x:v>3</x:v>
      </x:c>
      <x:c r="BF42" s="102">
        <x:v>3</x:v>
      </x:c>
      <x:c r="BG42" s="102"/>
      <x:c r="BH42" s="102"/>
      <x:c r="BI42" s="102"/>
      <x:c r="BJ42" s="129"/>
      <x:c r="BK42" s="102"/>
      <x:c r="BL42" s="129"/>
      <x:c r="BM42" s="102"/>
      <x:c r="BN42" s="129"/>
      <x:c r="BO42" s="102"/>
      <x:c r="BP42" s="129"/>
      <x:c r="BQ42" s="102"/>
      <x:c r="BR42" s="102"/>
      <x:c r="BS42" s="102"/>
      <x:c r="BT42" s="102"/>
      <x:c r="BU42" s="102"/>
      <x:c r="BV42" s="631" t="s">
        <x:v>1237</x:v>
      </x:c>
      <x:c r="BW42" s="102"/>
      <x:c r="BX42" s="102"/>
      <x:c r="BY42" s="129"/>
      <x:c r="BZ42" s="102"/>
      <x:c r="CA42" s="129"/>
      <x:c r="CB42" s="102"/>
      <x:c r="CC42" s="129"/>
      <x:c r="CD42" s="102"/>
      <x:c r="CE42" s="102"/>
      <x:c r="CF42" s="129"/>
      <x:c r="CG42" s="102"/>
      <x:c r="CH42" s="102"/>
      <x:c r="CI42" s="102"/>
      <x:c r="CJ42" s="102">
        <x:v>1</x:v>
      </x:c>
      <x:c r="CK42" s="102"/>
      <x:c r="CL42" s="102"/>
      <x:c r="CM42" s="102"/>
      <x:c r="CN42" s="102"/>
      <x:c r="CO42" s="102"/>
      <x:c r="CP42" s="129"/>
      <x:c r="CQ42" s="102">
        <x:v>1</x:v>
      </x:c>
      <x:c r="CR42" s="129">
        <x:v>33</x:v>
      </x:c>
      <x:c r="CS42" s="102">
        <x:v>6</x:v>
      </x:c>
      <x:c r="CT42" s="102"/>
      <x:c r="CU42" s="102"/>
      <x:c r="CV42" s="102">
        <x:v>2</x:v>
      </x:c>
      <x:c r="CW42" s="102">
        <x:v>1</x:v>
      </x:c>
      <x:c r="CX42" s="102">
        <x:v>1</x:v>
      </x:c>
      <x:c r="CY42" s="631" t="s">
        <x:v>1237</x:v>
      </x:c>
      <x:c r="CZ42" s="632"/>
      <x:c r="DA42" s="633"/>
      <x:c r="DB42" s="632">
        <x:f t="shared" si="35"/>
        <x:v>0</x:v>
      </x:c>
      <x:c r="DC42" s="633">
        <x:f t="shared" si="35"/>
        <x:v>0</x:v>
      </x:c>
      <x:c r="DD42" s="632"/>
      <x:c r="DE42" s="633"/>
      <x:c r="DF42" s="632"/>
      <x:c r="DG42" s="634"/>
    </x:row>
    <x:row r="43" spans="1:111" s="42" customFormat="1" ht="30" customHeight="1">
      <x:c r="A43" s="631" t="s">
        <x:v>1695</x:v>
      </x:c>
      <x:c r="B43" s="95"/>
      <x:c r="C43" s="129"/>
      <x:c r="D43" s="102"/>
      <x:c r="E43" s="129"/>
      <x:c r="F43" s="102"/>
      <x:c r="G43" s="129"/>
      <x:c r="H43" s="102"/>
      <x:c r="I43" s="129"/>
      <x:c r="J43" s="102"/>
      <x:c r="K43" s="102"/>
      <x:c r="L43" s="129"/>
      <x:c r="M43" s="102"/>
      <x:c r="N43" s="102"/>
      <x:c r="O43" s="102"/>
      <x:c r="P43" s="102"/>
      <x:c r="Q43" s="102"/>
      <x:c r="R43" s="129"/>
      <x:c r="S43" s="102"/>
      <x:c r="T43" s="129"/>
      <x:c r="U43" s="102"/>
      <x:c r="V43" s="129"/>
      <x:c r="W43" s="102"/>
      <x:c r="X43" s="102">
        <x:v>8</x:v>
      </x:c>
      <x:c r="Y43" s="102"/>
      <x:c r="Z43" s="102"/>
      <x:c r="AA43" s="102"/>
      <x:c r="AB43" s="102"/>
      <x:c r="AC43" s="102">
        <x:v>1</x:v>
      </x:c>
      <x:c r="AD43" s="102"/>
      <x:c r="AE43" s="102"/>
      <x:c r="AF43" s="102"/>
      <x:c r="AG43" s="102">
        <x:v>1</x:v>
      </x:c>
      <x:c r="AH43" s="102"/>
      <x:c r="AI43" s="102"/>
      <x:c r="AJ43" s="102"/>
      <x:c r="AK43" s="102"/>
      <x:c r="AL43" s="631" t="s">
        <x:v>1695</x:v>
      </x:c>
      <x:c r="AM43" s="102"/>
      <x:c r="AN43" s="129"/>
      <x:c r="AO43" s="102"/>
      <x:c r="AP43" s="102"/>
      <x:c r="AQ43" s="102"/>
      <x:c r="AR43" s="129"/>
      <x:c r="AS43" s="102"/>
      <x:c r="AT43" s="129"/>
      <x:c r="AU43" s="102"/>
      <x:c r="AV43" s="102"/>
      <x:c r="AW43" s="102"/>
      <x:c r="AX43" s="102"/>
      <x:c r="AY43" s="102"/>
      <x:c r="AZ43" s="102"/>
      <x:c r="BA43" s="129"/>
      <x:c r="BB43" s="102"/>
      <x:c r="BC43" s="102"/>
      <x:c r="BD43" s="102"/>
      <x:c r="BE43" s="102">
        <x:v>3</x:v>
      </x:c>
      <x:c r="BF43" s="102">
        <x:v>3</x:v>
      </x:c>
      <x:c r="BG43" s="102"/>
      <x:c r="BH43" s="102"/>
      <x:c r="BI43" s="102"/>
      <x:c r="BJ43" s="129"/>
      <x:c r="BK43" s="102"/>
      <x:c r="BL43" s="129"/>
      <x:c r="BM43" s="102"/>
      <x:c r="BN43" s="129"/>
      <x:c r="BO43" s="102"/>
      <x:c r="BP43" s="129"/>
      <x:c r="BQ43" s="102"/>
      <x:c r="BR43" s="102"/>
      <x:c r="BS43" s="102"/>
      <x:c r="BT43" s="102"/>
      <x:c r="BU43" s="102"/>
      <x:c r="BV43" s="631" t="s">
        <x:v>1695</x:v>
      </x:c>
      <x:c r="BW43" s="102"/>
      <x:c r="BX43" s="102"/>
      <x:c r="BY43" s="129"/>
      <x:c r="BZ43" s="102"/>
      <x:c r="CA43" s="129"/>
      <x:c r="CB43" s="102"/>
      <x:c r="CC43" s="129"/>
      <x:c r="CD43" s="102"/>
      <x:c r="CE43" s="102"/>
      <x:c r="CF43" s="129"/>
      <x:c r="CG43" s="102"/>
      <x:c r="CH43" s="102"/>
      <x:c r="CI43" s="102"/>
      <x:c r="CJ43" s="102">
        <x:v>1</x:v>
      </x:c>
      <x:c r="CK43" s="102"/>
      <x:c r="CL43" s="102"/>
      <x:c r="CM43" s="102"/>
      <x:c r="CN43" s="102"/>
      <x:c r="CO43" s="102"/>
      <x:c r="CP43" s="129"/>
      <x:c r="CQ43" s="102">
        <x:v>1</x:v>
      </x:c>
      <x:c r="CR43" s="129">
        <x:v>51</x:v>
      </x:c>
      <x:c r="CS43" s="102">
        <x:v>4</x:v>
      </x:c>
      <x:c r="CT43" s="102"/>
      <x:c r="CU43" s="102"/>
      <x:c r="CV43" s="102">
        <x:v>2</x:v>
      </x:c>
      <x:c r="CW43" s="102">
        <x:v>1</x:v>
      </x:c>
      <x:c r="CX43" s="102">
        <x:v>1</x:v>
      </x:c>
      <x:c r="CY43" s="631" t="s">
        <x:v>1695</x:v>
      </x:c>
      <x:c r="CZ43" s="632"/>
      <x:c r="DA43" s="633"/>
      <x:c r="DB43" s="632">
        <x:f t="shared" si="35"/>
        <x:v>0</x:v>
      </x:c>
      <x:c r="DC43" s="633">
        <x:f t="shared" si="35"/>
        <x:v>0</x:v>
      </x:c>
      <x:c r="DD43" s="632"/>
      <x:c r="DE43" s="633"/>
      <x:c r="DF43" s="632"/>
      <x:c r="DG43" s="634"/>
    </x:row>
    <x:row r="44" spans="1:111" s="42" customFormat="1" ht="30" customHeight="1">
      <x:c r="A44" s="631" t="s">
        <x:v>1731</x:v>
      </x:c>
      <x:c r="B44" s="95"/>
      <x:c r="C44" s="129"/>
      <x:c r="D44" s="102"/>
      <x:c r="E44" s="129"/>
      <x:c r="F44" s="102"/>
      <x:c r="G44" s="129"/>
      <x:c r="H44" s="102"/>
      <x:c r="I44" s="129"/>
      <x:c r="J44" s="102"/>
      <x:c r="K44" s="102"/>
      <x:c r="L44" s="129"/>
      <x:c r="M44" s="102"/>
      <x:c r="N44" s="102"/>
      <x:c r="O44" s="102"/>
      <x:c r="P44" s="102"/>
      <x:c r="Q44" s="102"/>
      <x:c r="R44" s="129"/>
      <x:c r="S44" s="102"/>
      <x:c r="T44" s="129"/>
      <x:c r="U44" s="102"/>
      <x:c r="V44" s="129"/>
      <x:c r="W44" s="102"/>
      <x:c r="X44" s="102">
        <x:v>3</x:v>
      </x:c>
      <x:c r="Y44" s="102">
        <x:v>3</x:v>
      </x:c>
      <x:c r="Z44" s="102">
        <x:v>5</x:v>
      </x:c>
      <x:c r="AA44" s="102">
        <x:v>1</x:v>
      </x:c>
      <x:c r="AB44" s="102"/>
      <x:c r="AC44" s="102">
        <x:v>1</x:v>
      </x:c>
      <x:c r="AD44" s="102"/>
      <x:c r="AE44" s="102"/>
      <x:c r="AF44" s="102"/>
      <x:c r="AG44" s="102">
        <x:v>1</x:v>
      </x:c>
      <x:c r="AH44" s="102"/>
      <x:c r="AI44" s="102"/>
      <x:c r="AJ44" s="102">
        <x:v>1</x:v>
      </x:c>
      <x:c r="AK44" s="102">
        <x:v>3</x:v>
      </x:c>
      <x:c r="AL44" s="631" t="s">
        <x:v>1731</x:v>
      </x:c>
      <x:c r="AM44" s="102"/>
      <x:c r="AN44" s="129"/>
      <x:c r="AO44" s="102"/>
      <x:c r="AP44" s="102"/>
      <x:c r="AQ44" s="102"/>
      <x:c r="AR44" s="129"/>
      <x:c r="AS44" s="102"/>
      <x:c r="AT44" s="129"/>
      <x:c r="AU44" s="102"/>
      <x:c r="AV44" s="102"/>
      <x:c r="AW44" s="102"/>
      <x:c r="AX44" s="102"/>
      <x:c r="AY44" s="102"/>
      <x:c r="AZ44" s="102"/>
      <x:c r="BA44" s="129"/>
      <x:c r="BB44" s="102"/>
      <x:c r="BC44" s="102"/>
      <x:c r="BD44" s="102"/>
      <x:c r="BE44" s="102"/>
      <x:c r="BF44" s="102"/>
      <x:c r="BG44" s="102"/>
      <x:c r="BH44" s="102"/>
      <x:c r="BI44" s="102"/>
      <x:c r="BJ44" s="129"/>
      <x:c r="BK44" s="102"/>
      <x:c r="BL44" s="129"/>
      <x:c r="BM44" s="102"/>
      <x:c r="BN44" s="129"/>
      <x:c r="BO44" s="102"/>
      <x:c r="BP44" s="129"/>
      <x:c r="BQ44" s="102"/>
      <x:c r="BR44" s="102"/>
      <x:c r="BS44" s="102"/>
      <x:c r="BT44" s="102"/>
      <x:c r="BU44" s="102"/>
      <x:c r="BV44" s="631" t="s">
        <x:v>1731</x:v>
      </x:c>
      <x:c r="BW44" s="102"/>
      <x:c r="BX44" s="102"/>
      <x:c r="BY44" s="129"/>
      <x:c r="BZ44" s="102"/>
      <x:c r="CA44" s="129"/>
      <x:c r="CB44" s="102"/>
      <x:c r="CC44" s="129"/>
      <x:c r="CD44" s="102"/>
      <x:c r="CE44" s="102">
        <x:v>1</x:v>
      </x:c>
      <x:c r="CF44" s="129">
        <x:v>23.100000000000001</x:v>
      </x:c>
      <x:c r="CG44" s="102"/>
      <x:c r="CH44" s="102"/>
      <x:c r="CI44" s="102"/>
      <x:c r="CJ44" s="102">
        <x:v>1</x:v>
      </x:c>
      <x:c r="CK44" s="102"/>
      <x:c r="CL44" s="102">
        <x:v>1</x:v>
      </x:c>
      <x:c r="CM44" s="102"/>
      <x:c r="CN44" s="102"/>
      <x:c r="CO44" s="102"/>
      <x:c r="CP44" s="129"/>
      <x:c r="CQ44" s="102">
        <x:v>1</x:v>
      </x:c>
      <x:c r="CR44" s="129">
        <x:v>121</x:v>
      </x:c>
      <x:c r="CS44" s="102">
        <x:v>5</x:v>
      </x:c>
      <x:c r="CT44" s="102"/>
      <x:c r="CU44" s="102"/>
      <x:c r="CV44" s="102">
        <x:v>1</x:v>
      </x:c>
      <x:c r="CW44" s="102">
        <x:v>3</x:v>
      </x:c>
      <x:c r="CX44" s="102">
        <x:v>24</x:v>
      </x:c>
      <x:c r="CY44" s="631" t="s">
        <x:v>1731</x:v>
      </x:c>
      <x:c r="CZ44" s="632"/>
      <x:c r="DA44" s="633"/>
      <x:c r="DB44" s="632">
        <x:f t="shared" si="35"/>
        <x:v>0</x:v>
      </x:c>
      <x:c r="DC44" s="633">
        <x:f t="shared" si="35"/>
        <x:v>0</x:v>
      </x:c>
      <x:c r="DD44" s="632"/>
      <x:c r="DE44" s="633"/>
      <x:c r="DF44" s="632"/>
      <x:c r="DG44" s="634"/>
    </x:row>
    <x:row r="45" spans="1:111" s="42" customFormat="1" ht="30" customHeight="1">
      <x:c r="A45" s="631" t="s">
        <x:v>349</x:v>
      </x:c>
      <x:c r="B45" s="95"/>
      <x:c r="C45" s="129"/>
      <x:c r="D45" s="102"/>
      <x:c r="E45" s="129"/>
      <x:c r="F45" s="102"/>
      <x:c r="G45" s="129"/>
      <x:c r="H45" s="102"/>
      <x:c r="I45" s="129"/>
      <x:c r="J45" s="102">
        <x:v>1</x:v>
      </x:c>
      <x:c r="K45" s="102"/>
      <x:c r="L45" s="129"/>
      <x:c r="M45" s="102"/>
      <x:c r="N45" s="102"/>
      <x:c r="O45" s="102"/>
      <x:c r="P45" s="102"/>
      <x:c r="Q45" s="102"/>
      <x:c r="R45" s="129"/>
      <x:c r="S45" s="102"/>
      <x:c r="T45" s="129"/>
      <x:c r="U45" s="102"/>
      <x:c r="V45" s="129"/>
      <x:c r="W45" s="102"/>
      <x:c r="X45" s="102">
        <x:v>7</x:v>
      </x:c>
      <x:c r="Y45" s="102">
        <x:v>1</x:v>
      </x:c>
      <x:c r="Z45" s="102">
        <x:v>1</x:v>
      </x:c>
      <x:c r="AA45" s="102">
        <x:v>1</x:v>
      </x:c>
      <x:c r="AB45" s="102"/>
      <x:c r="AC45" s="102"/>
      <x:c r="AD45" s="102"/>
      <x:c r="AE45" s="102"/>
      <x:c r="AF45" s="102"/>
      <x:c r="AG45" s="102">
        <x:v>1</x:v>
      </x:c>
      <x:c r="AH45" s="102"/>
      <x:c r="AI45" s="102"/>
      <x:c r="AJ45" s="102"/>
      <x:c r="AK45" s="102"/>
      <x:c r="AL45" s="631" t="s">
        <x:v>349</x:v>
      </x:c>
      <x:c r="AM45" s="102"/>
      <x:c r="AN45" s="129"/>
      <x:c r="AO45" s="102"/>
      <x:c r="AP45" s="102"/>
      <x:c r="AQ45" s="102"/>
      <x:c r="AR45" s="129"/>
      <x:c r="AS45" s="102"/>
      <x:c r="AT45" s="129"/>
      <x:c r="AU45" s="102"/>
      <x:c r="AV45" s="102"/>
      <x:c r="AW45" s="102"/>
      <x:c r="AX45" s="102"/>
      <x:c r="AY45" s="102"/>
      <x:c r="AZ45" s="102"/>
      <x:c r="BA45" s="129"/>
      <x:c r="BB45" s="102"/>
      <x:c r="BC45" s="102"/>
      <x:c r="BD45" s="102"/>
      <x:c r="BE45" s="102">
        <x:v>4</x:v>
      </x:c>
      <x:c r="BF45" s="102">
        <x:v>4</x:v>
      </x:c>
      <x:c r="BG45" s="102"/>
      <x:c r="BH45" s="102"/>
      <x:c r="BI45" s="102"/>
      <x:c r="BJ45" s="129"/>
      <x:c r="BK45" s="102"/>
      <x:c r="BL45" s="129"/>
      <x:c r="BM45" s="102"/>
      <x:c r="BN45" s="129"/>
      <x:c r="BO45" s="102"/>
      <x:c r="BP45" s="129"/>
      <x:c r="BQ45" s="102"/>
      <x:c r="BR45" s="102"/>
      <x:c r="BS45" s="102"/>
      <x:c r="BT45" s="102"/>
      <x:c r="BU45" s="102"/>
      <x:c r="BV45" s="631" t="s">
        <x:v>349</x:v>
      </x:c>
      <x:c r="BW45" s="102"/>
      <x:c r="BX45" s="102"/>
      <x:c r="BY45" s="129"/>
      <x:c r="BZ45" s="102"/>
      <x:c r="CA45" s="129"/>
      <x:c r="CB45" s="102"/>
      <x:c r="CC45" s="129"/>
      <x:c r="CD45" s="102"/>
      <x:c r="CE45" s="102"/>
      <x:c r="CF45" s="129"/>
      <x:c r="CG45" s="102"/>
      <x:c r="CH45" s="102"/>
      <x:c r="CI45" s="102"/>
      <x:c r="CJ45" s="102">
        <x:v>1</x:v>
      </x:c>
      <x:c r="CK45" s="102"/>
      <x:c r="CL45" s="102"/>
      <x:c r="CM45" s="102"/>
      <x:c r="CN45" s="102"/>
      <x:c r="CO45" s="102"/>
      <x:c r="CP45" s="129"/>
      <x:c r="CQ45" s="102">
        <x:v>1</x:v>
      </x:c>
      <x:c r="CR45" s="129">
        <x:v>86</x:v>
      </x:c>
      <x:c r="CS45" s="102">
        <x:v>4</x:v>
      </x:c>
      <x:c r="CT45" s="102"/>
      <x:c r="CU45" s="102"/>
      <x:c r="CV45" s="102">
        <x:v>2</x:v>
      </x:c>
      <x:c r="CW45" s="102">
        <x:v>2</x:v>
      </x:c>
      <x:c r="CX45" s="102">
        <x:v>8</x:v>
      </x:c>
      <x:c r="CY45" s="631" t="s">
        <x:v>349</x:v>
      </x:c>
      <x:c r="CZ45" s="632"/>
      <x:c r="DA45" s="633"/>
      <x:c r="DB45" s="632">
        <x:f t="shared" si="35"/>
        <x:v>0</x:v>
      </x:c>
      <x:c r="DC45" s="633">
        <x:f t="shared" si="35"/>
        <x:v>0</x:v>
      </x:c>
      <x:c r="DD45" s="632"/>
      <x:c r="DE45" s="633"/>
      <x:c r="DF45" s="632"/>
      <x:c r="DG45" s="634"/>
    </x:row>
    <x:row r="46" spans="1:111" s="42" customFormat="1" ht="30" customHeight="1">
      <x:c r="A46" s="631" t="s">
        <x:v>1168</x:v>
      </x:c>
      <x:c r="B46" s="95"/>
      <x:c r="C46" s="129"/>
      <x:c r="D46" s="102"/>
      <x:c r="E46" s="129"/>
      <x:c r="F46" s="102"/>
      <x:c r="G46" s="129"/>
      <x:c r="H46" s="102"/>
      <x:c r="I46" s="129"/>
      <x:c r="J46" s="102"/>
      <x:c r="K46" s="102"/>
      <x:c r="L46" s="129"/>
      <x:c r="M46" s="102"/>
      <x:c r="N46" s="102"/>
      <x:c r="O46" s="102"/>
      <x:c r="P46" s="102"/>
      <x:c r="Q46" s="102"/>
      <x:c r="R46" s="129"/>
      <x:c r="S46" s="102"/>
      <x:c r="T46" s="129"/>
      <x:c r="U46" s="102"/>
      <x:c r="V46" s="129"/>
      <x:c r="W46" s="102"/>
      <x:c r="X46" s="102">
        <x:v>8</x:v>
      </x:c>
      <x:c r="Y46" s="102">
        <x:v>1</x:v>
      </x:c>
      <x:c r="Z46" s="102">
        <x:v>1</x:v>
      </x:c>
      <x:c r="AA46" s="102">
        <x:v>1</x:v>
      </x:c>
      <x:c r="AB46" s="102"/>
      <x:c r="AC46" s="102"/>
      <x:c r="AD46" s="102">
        <x:v>1</x:v>
      </x:c>
      <x:c r="AE46" s="102"/>
      <x:c r="AF46" s="102"/>
      <x:c r="AG46" s="102">
        <x:v>1</x:v>
      </x:c>
      <x:c r="AH46" s="102"/>
      <x:c r="AI46" s="102"/>
      <x:c r="AJ46" s="102"/>
      <x:c r="AK46" s="102"/>
      <x:c r="AL46" s="631" t="s">
        <x:v>1168</x:v>
      </x:c>
      <x:c r="AM46" s="102"/>
      <x:c r="AN46" s="129"/>
      <x:c r="AO46" s="102"/>
      <x:c r="AP46" s="102"/>
      <x:c r="AQ46" s="102"/>
      <x:c r="AR46" s="129"/>
      <x:c r="AS46" s="102"/>
      <x:c r="AT46" s="129"/>
      <x:c r="AU46" s="102"/>
      <x:c r="AV46" s="102"/>
      <x:c r="AW46" s="102"/>
      <x:c r="AX46" s="102">
        <x:v>1</x:v>
      </x:c>
      <x:c r="AY46" s="102"/>
      <x:c r="AZ46" s="102"/>
      <x:c r="BA46" s="129"/>
      <x:c r="BB46" s="102"/>
      <x:c r="BC46" s="102"/>
      <x:c r="BD46" s="102"/>
      <x:c r="BE46" s="102">
        <x:v>7</x:v>
      </x:c>
      <x:c r="BF46" s="102">
        <x:v>7</x:v>
      </x:c>
      <x:c r="BG46" s="102"/>
      <x:c r="BH46" s="102"/>
      <x:c r="BI46" s="102"/>
      <x:c r="BJ46" s="129"/>
      <x:c r="BK46" s="102"/>
      <x:c r="BL46" s="129"/>
      <x:c r="BM46" s="102"/>
      <x:c r="BN46" s="129"/>
      <x:c r="BO46" s="102"/>
      <x:c r="BP46" s="129"/>
      <x:c r="BQ46" s="102"/>
      <x:c r="BR46" s="102"/>
      <x:c r="BS46" s="102"/>
      <x:c r="BT46" s="102"/>
      <x:c r="BU46" s="102"/>
      <x:c r="BV46" s="631" t="s">
        <x:v>1168</x:v>
      </x:c>
      <x:c r="BW46" s="102"/>
      <x:c r="BX46" s="102"/>
      <x:c r="BY46" s="129"/>
      <x:c r="BZ46" s="102"/>
      <x:c r="CA46" s="129"/>
      <x:c r="CB46" s="102"/>
      <x:c r="CC46" s="129"/>
      <x:c r="CD46" s="102"/>
      <x:c r="CE46" s="102"/>
      <x:c r="CF46" s="129"/>
      <x:c r="CG46" s="102"/>
      <x:c r="CH46" s="102"/>
      <x:c r="CI46" s="102"/>
      <x:c r="CJ46" s="102"/>
      <x:c r="CK46" s="102"/>
      <x:c r="CL46" s="102"/>
      <x:c r="CM46" s="102"/>
      <x:c r="CN46" s="102"/>
      <x:c r="CO46" s="102"/>
      <x:c r="CP46" s="129"/>
      <x:c r="CQ46" s="102">
        <x:v>1</x:v>
      </x:c>
      <x:c r="CR46" s="129">
        <x:v>93</x:v>
      </x:c>
      <x:c r="CS46" s="102">
        <x:v>8</x:v>
      </x:c>
      <x:c r="CT46" s="102"/>
      <x:c r="CU46" s="102"/>
      <x:c r="CV46" s="102"/>
      <x:c r="CW46" s="102">
        <x:v>1</x:v>
      </x:c>
      <x:c r="CX46" s="102">
        <x:v>3</x:v>
      </x:c>
      <x:c r="CY46" s="631" t="s">
        <x:v>1168</x:v>
      </x:c>
      <x:c r="CZ46" s="632"/>
      <x:c r="DA46" s="633"/>
      <x:c r="DB46" s="632">
        <x:f t="shared" si="35"/>
        <x:v>0</x:v>
      </x:c>
      <x:c r="DC46" s="633">
        <x:f t="shared" si="35"/>
        <x:v>0</x:v>
      </x:c>
      <x:c r="DD46" s="632"/>
      <x:c r="DE46" s="633"/>
      <x:c r="DF46" s="632"/>
      <x:c r="DG46" s="634"/>
    </x:row>
    <x:row r="47" spans="1:111" s="42" customFormat="1" ht="30" customHeight="1">
      <x:c r="A47" s="631" t="s">
        <x:v>316</x:v>
      </x:c>
      <x:c r="B47" s="95"/>
      <x:c r="C47" s="129"/>
      <x:c r="D47" s="102"/>
      <x:c r="E47" s="129"/>
      <x:c r="F47" s="102"/>
      <x:c r="G47" s="129"/>
      <x:c r="H47" s="102"/>
      <x:c r="I47" s="129"/>
      <x:c r="J47" s="102"/>
      <x:c r="K47" s="102"/>
      <x:c r="L47" s="129"/>
      <x:c r="M47" s="102"/>
      <x:c r="N47" s="102"/>
      <x:c r="O47" s="102"/>
      <x:c r="P47" s="102"/>
      <x:c r="Q47" s="102"/>
      <x:c r="R47" s="129"/>
      <x:c r="S47" s="102">
        <x:v>1</x:v>
      </x:c>
      <x:c r="T47" s="129">
        <x:v>16</x:v>
      </x:c>
      <x:c r="U47" s="102"/>
      <x:c r="V47" s="129"/>
      <x:c r="W47" s="102"/>
      <x:c r="X47" s="102">
        <x:v>6</x:v>
      </x:c>
      <x:c r="Y47" s="102"/>
      <x:c r="Z47" s="102"/>
      <x:c r="AA47" s="102"/>
      <x:c r="AB47" s="102"/>
      <x:c r="AC47" s="102"/>
      <x:c r="AD47" s="102"/>
      <x:c r="AE47" s="102"/>
      <x:c r="AF47" s="102"/>
      <x:c r="AG47" s="102">
        <x:v>1</x:v>
      </x:c>
      <x:c r="AH47" s="102"/>
      <x:c r="AI47" s="102"/>
      <x:c r="AJ47" s="102"/>
      <x:c r="AK47" s="102"/>
      <x:c r="AL47" s="631" t="s">
        <x:v>316</x:v>
      </x:c>
      <x:c r="AM47" s="102"/>
      <x:c r="AN47" s="129"/>
      <x:c r="AO47" s="102"/>
      <x:c r="AP47" s="102"/>
      <x:c r="AQ47" s="102"/>
      <x:c r="AR47" s="129"/>
      <x:c r="AS47" s="102"/>
      <x:c r="AT47" s="129"/>
      <x:c r="AU47" s="102"/>
      <x:c r="AV47" s="102"/>
      <x:c r="AW47" s="102"/>
      <x:c r="AX47" s="102"/>
      <x:c r="AY47" s="102"/>
      <x:c r="AZ47" s="102"/>
      <x:c r="BA47" s="129"/>
      <x:c r="BB47" s="102"/>
      <x:c r="BC47" s="102"/>
      <x:c r="BD47" s="102"/>
      <x:c r="BE47" s="102">
        <x:v>6</x:v>
      </x:c>
      <x:c r="BF47" s="102">
        <x:v>6</x:v>
      </x:c>
      <x:c r="BG47" s="102"/>
      <x:c r="BH47" s="102"/>
      <x:c r="BI47" s="102"/>
      <x:c r="BJ47" s="129"/>
      <x:c r="BK47" s="102"/>
      <x:c r="BL47" s="129"/>
      <x:c r="BM47" s="102"/>
      <x:c r="BN47" s="129"/>
      <x:c r="BO47" s="102"/>
      <x:c r="BP47" s="129"/>
      <x:c r="BQ47" s="102"/>
      <x:c r="BR47" s="102"/>
      <x:c r="BS47" s="102"/>
      <x:c r="BT47" s="102"/>
      <x:c r="BU47" s="102"/>
      <x:c r="BV47" s="631" t="s">
        <x:v>316</x:v>
      </x:c>
      <x:c r="BW47" s="102"/>
      <x:c r="BX47" s="102"/>
      <x:c r="BY47" s="129"/>
      <x:c r="BZ47" s="102"/>
      <x:c r="CA47" s="129"/>
      <x:c r="CB47" s="102"/>
      <x:c r="CC47" s="129"/>
      <x:c r="CD47" s="102"/>
      <x:c r="CE47" s="102"/>
      <x:c r="CF47" s="129"/>
      <x:c r="CG47" s="102"/>
      <x:c r="CH47" s="102"/>
      <x:c r="CI47" s="102"/>
      <x:c r="CJ47" s="102"/>
      <x:c r="CK47" s="102"/>
      <x:c r="CL47" s="102"/>
      <x:c r="CM47" s="102"/>
      <x:c r="CN47" s="102"/>
      <x:c r="CO47" s="102"/>
      <x:c r="CP47" s="129"/>
      <x:c r="CQ47" s="102">
        <x:v>1</x:v>
      </x:c>
      <x:c r="CR47" s="129">
        <x:v>49</x:v>
      </x:c>
      <x:c r="CS47" s="102"/>
      <x:c r="CT47" s="102"/>
      <x:c r="CU47" s="102"/>
      <x:c r="CV47" s="102">
        <x:v>1</x:v>
      </x:c>
      <x:c r="CW47" s="102"/>
      <x:c r="CX47" s="102"/>
      <x:c r="CY47" s="631" t="s">
        <x:v>316</x:v>
      </x:c>
      <x:c r="CZ47" s="632"/>
      <x:c r="DA47" s="633"/>
      <x:c r="DB47" s="632">
        <x:f t="shared" si="35"/>
        <x:v>0</x:v>
      </x:c>
      <x:c r="DC47" s="633">
        <x:f t="shared" si="35"/>
        <x:v>0</x:v>
      </x:c>
      <x:c r="DD47" s="632"/>
      <x:c r="DE47" s="633"/>
      <x:c r="DF47" s="632"/>
      <x:c r="DG47" s="634"/>
    </x:row>
    <x:row r="48" spans="1:111" s="42" customFormat="1" ht="30" customHeight="1">
      <x:c r="A48" s="631" t="s">
        <x:v>1713</x:v>
      </x:c>
      <x:c r="B48" s="95"/>
      <x:c r="C48" s="129"/>
      <x:c r="D48" s="102"/>
      <x:c r="E48" s="129"/>
      <x:c r="F48" s="102"/>
      <x:c r="G48" s="129"/>
      <x:c r="H48" s="102"/>
      <x:c r="I48" s="129"/>
      <x:c r="J48" s="102"/>
      <x:c r="K48" s="102"/>
      <x:c r="L48" s="129"/>
      <x:c r="M48" s="102"/>
      <x:c r="N48" s="102"/>
      <x:c r="O48" s="102"/>
      <x:c r="P48" s="102"/>
      <x:c r="Q48" s="102"/>
      <x:c r="R48" s="129"/>
      <x:c r="S48" s="102"/>
      <x:c r="T48" s="129"/>
      <x:c r="U48" s="102"/>
      <x:c r="V48" s="129"/>
      <x:c r="W48" s="102"/>
      <x:c r="X48" s="102">
        <x:v>3</x:v>
      </x:c>
      <x:c r="Y48" s="102"/>
      <x:c r="Z48" s="102"/>
      <x:c r="AA48" s="102">
        <x:v>1</x:v>
      </x:c>
      <x:c r="AB48" s="102"/>
      <x:c r="AC48" s="102"/>
      <x:c r="AD48" s="102"/>
      <x:c r="AE48" s="102"/>
      <x:c r="AF48" s="102"/>
      <x:c r="AG48" s="102">
        <x:v>1</x:v>
      </x:c>
      <x:c r="AH48" s="102"/>
      <x:c r="AI48" s="102"/>
      <x:c r="AJ48" s="102">
        <x:v>1</x:v>
      </x:c>
      <x:c r="AK48" s="102">
        <x:v>1</x:v>
      </x:c>
      <x:c r="AL48" s="631" t="s">
        <x:v>1713</x:v>
      </x:c>
      <x:c r="AM48" s="102"/>
      <x:c r="AN48" s="129"/>
      <x:c r="AO48" s="102"/>
      <x:c r="AP48" s="102"/>
      <x:c r="AQ48" s="102"/>
      <x:c r="AR48" s="129"/>
      <x:c r="AS48" s="102"/>
      <x:c r="AT48" s="129"/>
      <x:c r="AU48" s="102"/>
      <x:c r="AV48" s="102"/>
      <x:c r="AW48" s="102"/>
      <x:c r="AX48" s="102"/>
      <x:c r="AY48" s="102"/>
      <x:c r="AZ48" s="102"/>
      <x:c r="BA48" s="129"/>
      <x:c r="BB48" s="102"/>
      <x:c r="BC48" s="102"/>
      <x:c r="BD48" s="102"/>
      <x:c r="BE48" s="102">
        <x:v>1</x:v>
      </x:c>
      <x:c r="BF48" s="102">
        <x:v>1</x:v>
      </x:c>
      <x:c r="BG48" s="102"/>
      <x:c r="BH48" s="102"/>
      <x:c r="BI48" s="102"/>
      <x:c r="BJ48" s="129"/>
      <x:c r="BK48" s="102"/>
      <x:c r="BL48" s="129"/>
      <x:c r="BM48" s="102"/>
      <x:c r="BN48" s="129"/>
      <x:c r="BO48" s="102"/>
      <x:c r="BP48" s="129"/>
      <x:c r="BQ48" s="102"/>
      <x:c r="BR48" s="102"/>
      <x:c r="BS48" s="102"/>
      <x:c r="BT48" s="102"/>
      <x:c r="BU48" s="102"/>
      <x:c r="BV48" s="631" t="s">
        <x:v>1713</x:v>
      </x:c>
      <x:c r="BW48" s="102"/>
      <x:c r="BX48" s="102"/>
      <x:c r="BY48" s="129"/>
      <x:c r="BZ48" s="102"/>
      <x:c r="CA48" s="129"/>
      <x:c r="CB48" s="102"/>
      <x:c r="CC48" s="129"/>
      <x:c r="CD48" s="102"/>
      <x:c r="CE48" s="102"/>
      <x:c r="CF48" s="129"/>
      <x:c r="CG48" s="102"/>
      <x:c r="CH48" s="102"/>
      <x:c r="CI48" s="102"/>
      <x:c r="CJ48" s="102"/>
      <x:c r="CK48" s="102"/>
      <x:c r="CL48" s="102"/>
      <x:c r="CM48" s="102"/>
      <x:c r="CN48" s="102"/>
      <x:c r="CO48" s="102"/>
      <x:c r="CP48" s="129"/>
      <x:c r="CQ48" s="102">
        <x:v>1</x:v>
      </x:c>
      <x:c r="CR48" s="129">
        <x:v>40</x:v>
      </x:c>
      <x:c r="CS48" s="102">
        <x:v>2</x:v>
      </x:c>
      <x:c r="CT48" s="102"/>
      <x:c r="CU48" s="102"/>
      <x:c r="CV48" s="102">
        <x:v>2</x:v>
      </x:c>
      <x:c r="CW48" s="102">
        <x:v>1</x:v>
      </x:c>
      <x:c r="CX48" s="102">
        <x:v>1</x:v>
      </x:c>
      <x:c r="CY48" s="631" t="s">
        <x:v>1713</x:v>
      </x:c>
      <x:c r="CZ48" s="632"/>
      <x:c r="DA48" s="633"/>
      <x:c r="DB48" s="632">
        <x:f t="shared" si="35"/>
        <x:v>0</x:v>
      </x:c>
      <x:c r="DC48" s="633">
        <x:f t="shared" si="35"/>
        <x:v>0</x:v>
      </x:c>
      <x:c r="DD48" s="632"/>
      <x:c r="DE48" s="633"/>
      <x:c r="DF48" s="632"/>
      <x:c r="DG48" s="634"/>
    </x:row>
    <x:row r="49" spans="1:111" s="42" customFormat="1" ht="30" customHeight="1">
      <x:c r="A49" s="631" t="s">
        <x:v>350</x:v>
      </x:c>
      <x:c r="B49" s="95"/>
      <x:c r="C49" s="129"/>
      <x:c r="D49" s="102"/>
      <x:c r="E49" s="129"/>
      <x:c r="F49" s="102"/>
      <x:c r="G49" s="129"/>
      <x:c r="H49" s="102"/>
      <x:c r="I49" s="129"/>
      <x:c r="J49" s="102"/>
      <x:c r="K49" s="102"/>
      <x:c r="L49" s="129"/>
      <x:c r="M49" s="102"/>
      <x:c r="N49" s="102"/>
      <x:c r="O49" s="102"/>
      <x:c r="P49" s="102"/>
      <x:c r="Q49" s="102"/>
      <x:c r="R49" s="129"/>
      <x:c r="S49" s="102">
        <x:v>1</x:v>
      </x:c>
      <x:c r="T49" s="129">
        <x:v>16</x:v>
      </x:c>
      <x:c r="U49" s="102"/>
      <x:c r="V49" s="129"/>
      <x:c r="W49" s="102"/>
      <x:c r="X49" s="102">
        <x:v>7</x:v>
      </x:c>
      <x:c r="Y49" s="102">
        <x:v>3</x:v>
      </x:c>
      <x:c r="Z49" s="102">
        <x:v>3</x:v>
      </x:c>
      <x:c r="AA49" s="102">
        <x:v>1</x:v>
      </x:c>
      <x:c r="AB49" s="102"/>
      <x:c r="AC49" s="102"/>
      <x:c r="AD49" s="102"/>
      <x:c r="AE49" s="102"/>
      <x:c r="AF49" s="102"/>
      <x:c r="AG49" s="102">
        <x:v>1</x:v>
      </x:c>
      <x:c r="AH49" s="102"/>
      <x:c r="AI49" s="102"/>
      <x:c r="AJ49" s="102"/>
      <x:c r="AK49" s="102"/>
      <x:c r="AL49" s="631" t="s">
        <x:v>350</x:v>
      </x:c>
      <x:c r="AM49" s="102"/>
      <x:c r="AN49" s="129"/>
      <x:c r="AO49" s="102"/>
      <x:c r="AP49" s="102"/>
      <x:c r="AQ49" s="102"/>
      <x:c r="AR49" s="129"/>
      <x:c r="AS49" s="102"/>
      <x:c r="AT49" s="129"/>
      <x:c r="AU49" s="102"/>
      <x:c r="AV49" s="102"/>
      <x:c r="AW49" s="102"/>
      <x:c r="AX49" s="102"/>
      <x:c r="AY49" s="102"/>
      <x:c r="AZ49" s="102"/>
      <x:c r="BA49" s="129"/>
      <x:c r="BB49" s="102"/>
      <x:c r="BC49" s="102"/>
      <x:c r="BD49" s="102"/>
      <x:c r="BE49" s="102"/>
      <x:c r="BF49" s="102"/>
      <x:c r="BG49" s="102"/>
      <x:c r="BH49" s="102"/>
      <x:c r="BI49" s="102"/>
      <x:c r="BJ49" s="129"/>
      <x:c r="BK49" s="102"/>
      <x:c r="BL49" s="129"/>
      <x:c r="BM49" s="102"/>
      <x:c r="BN49" s="129"/>
      <x:c r="BO49" s="102"/>
      <x:c r="BP49" s="129"/>
      <x:c r="BQ49" s="102"/>
      <x:c r="BR49" s="102"/>
      <x:c r="BS49" s="102"/>
      <x:c r="BT49" s="102"/>
      <x:c r="BU49" s="102"/>
      <x:c r="BV49" s="631" t="s">
        <x:v>350</x:v>
      </x:c>
      <x:c r="BW49" s="102"/>
      <x:c r="BX49" s="102"/>
      <x:c r="BY49" s="129"/>
      <x:c r="BZ49" s="102"/>
      <x:c r="CA49" s="129"/>
      <x:c r="CB49" s="102"/>
      <x:c r="CC49" s="129"/>
      <x:c r="CD49" s="102"/>
      <x:c r="CE49" s="102"/>
      <x:c r="CF49" s="129"/>
      <x:c r="CG49" s="102"/>
      <x:c r="CH49" s="102"/>
      <x:c r="CI49" s="102"/>
      <x:c r="CJ49" s="102"/>
      <x:c r="CK49" s="102"/>
      <x:c r="CL49" s="102"/>
      <x:c r="CM49" s="102"/>
      <x:c r="CN49" s="102"/>
      <x:c r="CO49" s="102"/>
      <x:c r="CP49" s="129"/>
      <x:c r="CQ49" s="102"/>
      <x:c r="CR49" s="129"/>
      <x:c r="CS49" s="102">
        <x:v>6</x:v>
      </x:c>
      <x:c r="CT49" s="102"/>
      <x:c r="CU49" s="102"/>
      <x:c r="CV49" s="102">
        <x:v>2</x:v>
      </x:c>
      <x:c r="CW49" s="102">
        <x:v>1</x:v>
      </x:c>
      <x:c r="CX49" s="102">
        <x:v>2</x:v>
      </x:c>
      <x:c r="CY49" s="631" t="s">
        <x:v>350</x:v>
      </x:c>
      <x:c r="CZ49" s="632"/>
      <x:c r="DA49" s="633"/>
      <x:c r="DB49" s="632">
        <x:f t="shared" si="35"/>
        <x:v>0</x:v>
      </x:c>
      <x:c r="DC49" s="633">
        <x:f t="shared" si="35"/>
        <x:v>0</x:v>
      </x:c>
      <x:c r="DD49" s="632"/>
      <x:c r="DE49" s="633"/>
      <x:c r="DF49" s="632"/>
      <x:c r="DG49" s="634"/>
    </x:row>
    <x:row r="50" spans="1:111" s="42" customFormat="1" ht="30" customHeight="1">
      <x:c r="A50" s="631" t="s">
        <x:v>308</x:v>
      </x:c>
      <x:c r="B50" s="95"/>
      <x:c r="C50" s="129"/>
      <x:c r="D50" s="102"/>
      <x:c r="E50" s="129"/>
      <x:c r="F50" s="102"/>
      <x:c r="G50" s="129"/>
      <x:c r="H50" s="102"/>
      <x:c r="I50" s="129"/>
      <x:c r="J50" s="102"/>
      <x:c r="K50" s="102"/>
      <x:c r="L50" s="129"/>
      <x:c r="M50" s="102"/>
      <x:c r="N50" s="102"/>
      <x:c r="O50" s="102">
        <x:v>1</x:v>
      </x:c>
      <x:c r="P50" s="102">
        <x:v>1</x:v>
      </x:c>
      <x:c r="Q50" s="102"/>
      <x:c r="R50" s="129"/>
      <x:c r="S50" s="102"/>
      <x:c r="T50" s="129"/>
      <x:c r="U50" s="102"/>
      <x:c r="V50" s="129"/>
      <x:c r="W50" s="102"/>
      <x:c r="X50" s="102">
        <x:v>8</x:v>
      </x:c>
      <x:c r="Y50" s="102">
        <x:v>2</x:v>
      </x:c>
      <x:c r="Z50" s="102">
        <x:v>5</x:v>
      </x:c>
      <x:c r="AA50" s="102"/>
      <x:c r="AB50" s="102"/>
      <x:c r="AC50" s="102">
        <x:v>1</x:v>
      </x:c>
      <x:c r="AD50" s="102"/>
      <x:c r="AE50" s="102"/>
      <x:c r="AF50" s="102"/>
      <x:c r="AG50" s="102">
        <x:v>1</x:v>
      </x:c>
      <x:c r="AH50" s="102"/>
      <x:c r="AI50" s="102"/>
      <x:c r="AJ50" s="102"/>
      <x:c r="AK50" s="102"/>
      <x:c r="AL50" s="631" t="s">
        <x:v>308</x:v>
      </x:c>
      <x:c r="AM50" s="102"/>
      <x:c r="AN50" s="129"/>
      <x:c r="AO50" s="102"/>
      <x:c r="AP50" s="102"/>
      <x:c r="AQ50" s="102"/>
      <x:c r="AR50" s="129"/>
      <x:c r="AS50" s="102"/>
      <x:c r="AT50" s="129"/>
      <x:c r="AU50" s="102"/>
      <x:c r="AV50" s="102"/>
      <x:c r="AW50" s="102"/>
      <x:c r="AX50" s="102"/>
      <x:c r="AY50" s="102"/>
      <x:c r="AZ50" s="102"/>
      <x:c r="BA50" s="129"/>
      <x:c r="BB50" s="102"/>
      <x:c r="BC50" s="102"/>
      <x:c r="BD50" s="102"/>
      <x:c r="BE50" s="102">
        <x:v>4</x:v>
      </x:c>
      <x:c r="BF50" s="102">
        <x:v>4</x:v>
      </x:c>
      <x:c r="BG50" s="102"/>
      <x:c r="BH50" s="102"/>
      <x:c r="BI50" s="102"/>
      <x:c r="BJ50" s="129"/>
      <x:c r="BK50" s="102"/>
      <x:c r="BL50" s="129"/>
      <x:c r="BM50" s="102"/>
      <x:c r="BN50" s="129"/>
      <x:c r="BO50" s="102"/>
      <x:c r="BP50" s="129"/>
      <x:c r="BQ50" s="102"/>
      <x:c r="BR50" s="102"/>
      <x:c r="BS50" s="102"/>
      <x:c r="BT50" s="102"/>
      <x:c r="BU50" s="102"/>
      <x:c r="BV50" s="631" t="s">
        <x:v>308</x:v>
      </x:c>
      <x:c r="BW50" s="102"/>
      <x:c r="BX50" s="102"/>
      <x:c r="BY50" s="129"/>
      <x:c r="BZ50" s="102"/>
      <x:c r="CA50" s="129"/>
      <x:c r="CB50" s="102"/>
      <x:c r="CC50" s="129"/>
      <x:c r="CD50" s="102"/>
      <x:c r="CE50" s="102"/>
      <x:c r="CF50" s="129"/>
      <x:c r="CG50" s="102"/>
      <x:c r="CH50" s="102"/>
      <x:c r="CI50" s="102"/>
      <x:c r="CJ50" s="102"/>
      <x:c r="CK50" s="102"/>
      <x:c r="CL50" s="102"/>
      <x:c r="CM50" s="102"/>
      <x:c r="CN50" s="102"/>
      <x:c r="CO50" s="102"/>
      <x:c r="CP50" s="129"/>
      <x:c r="CQ50" s="102">
        <x:v>1</x:v>
      </x:c>
      <x:c r="CR50" s="129">
        <x:v>241</x:v>
      </x:c>
      <x:c r="CS50" s="102">
        <x:v>11</x:v>
      </x:c>
      <x:c r="CT50" s="102"/>
      <x:c r="CU50" s="102"/>
      <x:c r="CV50" s="102"/>
      <x:c r="CW50" s="102">
        <x:v>1</x:v>
      </x:c>
      <x:c r="CX50" s="102">
        <x:v>1</x:v>
      </x:c>
      <x:c r="CY50" s="631" t="s">
        <x:v>308</x:v>
      </x:c>
      <x:c r="CZ50" s="632"/>
      <x:c r="DA50" s="633"/>
      <x:c r="DB50" s="632"/>
      <x:c r="DC50" s="633"/>
      <x:c r="DD50" s="632"/>
      <x:c r="DE50" s="633"/>
      <x:c r="DF50" s="632"/>
      <x:c r="DG50" s="634"/>
    </x:row>
    <x:row r="51" spans="1:111" s="42" customFormat="1" ht="30" customHeight="1">
      <x:c r="A51" s="631" t="s">
        <x:v>175</x:v>
      </x:c>
      <x:c r="B51" s="95"/>
      <x:c r="C51" s="129"/>
      <x:c r="D51" s="102"/>
      <x:c r="E51" s="129"/>
      <x:c r="F51" s="102"/>
      <x:c r="G51" s="129"/>
      <x:c r="H51" s="102"/>
      <x:c r="I51" s="129"/>
      <x:c r="J51" s="102"/>
      <x:c r="K51" s="102"/>
      <x:c r="L51" s="129"/>
      <x:c r="M51" s="102"/>
      <x:c r="N51" s="102"/>
      <x:c r="O51" s="102"/>
      <x:c r="P51" s="102"/>
      <x:c r="Q51" s="102"/>
      <x:c r="R51" s="129"/>
      <x:c r="S51" s="102">
        <x:v>1</x:v>
      </x:c>
      <x:c r="T51" s="129">
        <x:v>50</x:v>
      </x:c>
      <x:c r="U51" s="102"/>
      <x:c r="V51" s="129"/>
      <x:c r="W51" s="102"/>
      <x:c r="X51" s="102">
        <x:v>2</x:v>
      </x:c>
      <x:c r="Y51" s="102"/>
      <x:c r="Z51" s="102"/>
      <x:c r="AA51" s="102"/>
      <x:c r="AB51" s="102"/>
      <x:c r="AC51" s="102"/>
      <x:c r="AD51" s="102"/>
      <x:c r="AE51" s="102"/>
      <x:c r="AF51" s="102"/>
      <x:c r="AG51" s="102"/>
      <x:c r="AH51" s="102"/>
      <x:c r="AI51" s="102"/>
      <x:c r="AJ51" s="102"/>
      <x:c r="AK51" s="102"/>
      <x:c r="AL51" s="631" t="s">
        <x:v>175</x:v>
      </x:c>
      <x:c r="AM51" s="102"/>
      <x:c r="AN51" s="129"/>
      <x:c r="AO51" s="102"/>
      <x:c r="AP51" s="102"/>
      <x:c r="AQ51" s="102"/>
      <x:c r="AR51" s="129"/>
      <x:c r="AS51" s="102"/>
      <x:c r="AT51" s="129"/>
      <x:c r="AU51" s="102"/>
      <x:c r="AV51" s="102"/>
      <x:c r="AW51" s="102"/>
      <x:c r="AX51" s="102"/>
      <x:c r="AY51" s="102"/>
      <x:c r="AZ51" s="102"/>
      <x:c r="BA51" s="129"/>
      <x:c r="BB51" s="102"/>
      <x:c r="BC51" s="102"/>
      <x:c r="BD51" s="102"/>
      <x:c r="BE51" s="102">
        <x:v>1</x:v>
      </x:c>
      <x:c r="BF51" s="102">
        <x:v>1</x:v>
      </x:c>
      <x:c r="BG51" s="102"/>
      <x:c r="BH51" s="102"/>
      <x:c r="BI51" s="102"/>
      <x:c r="BJ51" s="129"/>
      <x:c r="BK51" s="102"/>
      <x:c r="BL51" s="129"/>
      <x:c r="BM51" s="102"/>
      <x:c r="BN51" s="129"/>
      <x:c r="BO51" s="102"/>
      <x:c r="BP51" s="129"/>
      <x:c r="BQ51" s="102"/>
      <x:c r="BR51" s="102"/>
      <x:c r="BS51" s="102"/>
      <x:c r="BT51" s="102"/>
      <x:c r="BU51" s="102"/>
      <x:c r="BV51" s="631" t="s">
        <x:v>175</x:v>
      </x:c>
      <x:c r="BW51" s="102"/>
      <x:c r="BX51" s="102"/>
      <x:c r="BY51" s="129"/>
      <x:c r="BZ51" s="102"/>
      <x:c r="CA51" s="129"/>
      <x:c r="CB51" s="102"/>
      <x:c r="CC51" s="129"/>
      <x:c r="CD51" s="102"/>
      <x:c r="CE51" s="102"/>
      <x:c r="CF51" s="129"/>
      <x:c r="CG51" s="102"/>
      <x:c r="CH51" s="102"/>
      <x:c r="CI51" s="102"/>
      <x:c r="CJ51" s="102"/>
      <x:c r="CK51" s="102"/>
      <x:c r="CL51" s="102"/>
      <x:c r="CM51" s="102"/>
      <x:c r="CN51" s="102"/>
      <x:c r="CO51" s="102"/>
      <x:c r="CP51" s="129"/>
      <x:c r="CQ51" s="102"/>
      <x:c r="CR51" s="129"/>
      <x:c r="CS51" s="102">
        <x:v>6</x:v>
      </x:c>
      <x:c r="CT51" s="102"/>
      <x:c r="CU51" s="102"/>
      <x:c r="CV51" s="102"/>
      <x:c r="CW51" s="102">
        <x:v>1</x:v>
      </x:c>
      <x:c r="CX51" s="102">
        <x:v>1</x:v>
      </x:c>
      <x:c r="CY51" s="631" t="s">
        <x:v>175</x:v>
      </x:c>
      <x:c r="CZ51" s="632"/>
      <x:c r="DA51" s="633"/>
      <x:c r="DB51" s="632"/>
      <x:c r="DC51" s="633"/>
      <x:c r="DD51" s="632"/>
      <x:c r="DE51" s="633"/>
      <x:c r="DF51" s="632"/>
      <x:c r="DG51" s="634"/>
    </x:row>
    <x:row r="52" spans="1:111" s="42" customFormat="1" ht="30" customHeight="1">
      <x:c r="A52" s="631" t="s">
        <x:v>185</x:v>
      </x:c>
      <x:c r="B52" s="95"/>
      <x:c r="C52" s="129"/>
      <x:c r="D52" s="102"/>
      <x:c r="E52" s="129"/>
      <x:c r="F52" s="102"/>
      <x:c r="G52" s="129"/>
      <x:c r="H52" s="102"/>
      <x:c r="I52" s="129"/>
      <x:c r="J52" s="102"/>
      <x:c r="K52" s="102"/>
      <x:c r="L52" s="129"/>
      <x:c r="M52" s="102"/>
      <x:c r="N52" s="102"/>
      <x:c r="O52" s="102"/>
      <x:c r="P52" s="102"/>
      <x:c r="Q52" s="102"/>
      <x:c r="R52" s="129"/>
      <x:c r="S52" s="102">
        <x:v>1</x:v>
      </x:c>
      <x:c r="T52" s="129">
        <x:v>50</x:v>
      </x:c>
      <x:c r="U52" s="102"/>
      <x:c r="V52" s="129"/>
      <x:c r="W52" s="102"/>
      <x:c r="X52" s="102">
        <x:v>4</x:v>
      </x:c>
      <x:c r="Y52" s="102">
        <x:v>1</x:v>
      </x:c>
      <x:c r="Z52" s="102">
        <x:v>10</x:v>
      </x:c>
      <x:c r="AA52" s="102">
        <x:v>1</x:v>
      </x:c>
      <x:c r="AB52" s="102"/>
      <x:c r="AC52" s="102">
        <x:v>1</x:v>
      </x:c>
      <x:c r="AD52" s="102"/>
      <x:c r="AE52" s="102"/>
      <x:c r="AF52" s="102"/>
      <x:c r="AG52" s="102">
        <x:v>1</x:v>
      </x:c>
      <x:c r="AH52" s="102"/>
      <x:c r="AI52" s="102"/>
      <x:c r="AJ52" s="102"/>
      <x:c r="AK52" s="102"/>
      <x:c r="AL52" s="631" t="s">
        <x:v>185</x:v>
      </x:c>
      <x:c r="AM52" s="102"/>
      <x:c r="AN52" s="129"/>
      <x:c r="AO52" s="102"/>
      <x:c r="AP52" s="102"/>
      <x:c r="AQ52" s="102"/>
      <x:c r="AR52" s="129"/>
      <x:c r="AS52" s="102"/>
      <x:c r="AT52" s="129"/>
      <x:c r="AU52" s="102"/>
      <x:c r="AV52" s="102"/>
      <x:c r="AW52" s="102"/>
      <x:c r="AX52" s="102"/>
      <x:c r="AY52" s="102"/>
      <x:c r="AZ52" s="102"/>
      <x:c r="BA52" s="129"/>
      <x:c r="BB52" s="102"/>
      <x:c r="BC52" s="102"/>
      <x:c r="BD52" s="102"/>
      <x:c r="BE52" s="102">
        <x:v>8</x:v>
      </x:c>
      <x:c r="BF52" s="102">
        <x:v>8</x:v>
      </x:c>
      <x:c r="BG52" s="102"/>
      <x:c r="BH52" s="102"/>
      <x:c r="BI52" s="102"/>
      <x:c r="BJ52" s="129"/>
      <x:c r="BK52" s="102"/>
      <x:c r="BL52" s="129"/>
      <x:c r="BM52" s="102"/>
      <x:c r="BN52" s="129"/>
      <x:c r="BO52" s="102"/>
      <x:c r="BP52" s="129"/>
      <x:c r="BQ52" s="102"/>
      <x:c r="BR52" s="102"/>
      <x:c r="BS52" s="102"/>
      <x:c r="BT52" s="102"/>
      <x:c r="BU52" s="102"/>
      <x:c r="BV52" s="631" t="s">
        <x:v>185</x:v>
      </x:c>
      <x:c r="BW52" s="102"/>
      <x:c r="BX52" s="102"/>
      <x:c r="BY52" s="129"/>
      <x:c r="BZ52" s="102"/>
      <x:c r="CA52" s="129"/>
      <x:c r="CB52" s="102"/>
      <x:c r="CC52" s="129"/>
      <x:c r="CD52" s="102"/>
      <x:c r="CE52" s="102"/>
      <x:c r="CF52" s="129"/>
      <x:c r="CG52" s="102"/>
      <x:c r="CH52" s="102"/>
      <x:c r="CI52" s="102"/>
      <x:c r="CJ52" s="102"/>
      <x:c r="CK52" s="102"/>
      <x:c r="CL52" s="102"/>
      <x:c r="CM52" s="102"/>
      <x:c r="CN52" s="102"/>
      <x:c r="CO52" s="102"/>
      <x:c r="CP52" s="129"/>
      <x:c r="CQ52" s="102">
        <x:v>1</x:v>
      </x:c>
      <x:c r="CR52" s="129">
        <x:v>22</x:v>
      </x:c>
      <x:c r="CS52" s="102">
        <x:v>7</x:v>
      </x:c>
      <x:c r="CT52" s="102"/>
      <x:c r="CU52" s="102"/>
      <x:c r="CV52" s="102"/>
      <x:c r="CW52" s="102"/>
      <x:c r="CX52" s="102"/>
      <x:c r="CY52" s="631" t="s">
        <x:v>185</x:v>
      </x:c>
      <x:c r="CZ52" s="632"/>
      <x:c r="DA52" s="633"/>
      <x:c r="DB52" s="632"/>
      <x:c r="DC52" s="633"/>
      <x:c r="DD52" s="632"/>
      <x:c r="DE52" s="633"/>
      <x:c r="DF52" s="632"/>
      <x:c r="DG52" s="634"/>
    </x:row>
    <x:row r="53" spans="1:111" s="42" customFormat="1" ht="30" customHeight="1">
      <x:c r="A53" s="631" t="s">
        <x:v>314</x:v>
      </x:c>
      <x:c r="B53" s="95"/>
      <x:c r="C53" s="129"/>
      <x:c r="D53" s="102"/>
      <x:c r="E53" s="129"/>
      <x:c r="F53" s="102"/>
      <x:c r="G53" s="129"/>
      <x:c r="H53" s="102"/>
      <x:c r="I53" s="129"/>
      <x:c r="J53" s="102"/>
      <x:c r="K53" s="102"/>
      <x:c r="L53" s="129"/>
      <x:c r="M53" s="102"/>
      <x:c r="N53" s="102"/>
      <x:c r="O53" s="102"/>
      <x:c r="P53" s="102"/>
      <x:c r="Q53" s="102"/>
      <x:c r="R53" s="129"/>
      <x:c r="S53" s="102"/>
      <x:c r="T53" s="129"/>
      <x:c r="U53" s="102"/>
      <x:c r="V53" s="129"/>
      <x:c r="W53" s="102"/>
      <x:c r="X53" s="102">
        <x:v>4</x:v>
      </x:c>
      <x:c r="Y53" s="102">
        <x:v>1</x:v>
      </x:c>
      <x:c r="Z53" s="102">
        <x:v>10</x:v>
      </x:c>
      <x:c r="AA53" s="102">
        <x:v>1</x:v>
      </x:c>
      <x:c r="AB53" s="102"/>
      <x:c r="AC53" s="102">
        <x:v>1</x:v>
      </x:c>
      <x:c r="AD53" s="102">
        <x:v>1</x:v>
      </x:c>
      <x:c r="AE53" s="102"/>
      <x:c r="AF53" s="102"/>
      <x:c r="AG53" s="102">
        <x:v>1</x:v>
      </x:c>
      <x:c r="AH53" s="102"/>
      <x:c r="AI53" s="102"/>
      <x:c r="AJ53" s="102"/>
      <x:c r="AK53" s="102"/>
      <x:c r="AL53" s="631" t="s">
        <x:v>314</x:v>
      </x:c>
      <x:c r="AM53" s="102"/>
      <x:c r="AN53" s="129"/>
      <x:c r="AO53" s="102"/>
      <x:c r="AP53" s="102"/>
      <x:c r="AQ53" s="102"/>
      <x:c r="AR53" s="129"/>
      <x:c r="AS53" s="102"/>
      <x:c r="AT53" s="129"/>
      <x:c r="AU53" s="102"/>
      <x:c r="AV53" s="102"/>
      <x:c r="AW53" s="102"/>
      <x:c r="AX53" s="102"/>
      <x:c r="AY53" s="102"/>
      <x:c r="AZ53" s="102"/>
      <x:c r="BA53" s="129"/>
      <x:c r="BB53" s="102"/>
      <x:c r="BC53" s="102"/>
      <x:c r="BD53" s="102"/>
      <x:c r="BE53" s="102">
        <x:v>5</x:v>
      </x:c>
      <x:c r="BF53" s="102">
        <x:v>5</x:v>
      </x:c>
      <x:c r="BG53" s="102"/>
      <x:c r="BH53" s="102"/>
      <x:c r="BI53" s="102"/>
      <x:c r="BJ53" s="129"/>
      <x:c r="BK53" s="102"/>
      <x:c r="BL53" s="129"/>
      <x:c r="BM53" s="102"/>
      <x:c r="BN53" s="129"/>
      <x:c r="BO53" s="102"/>
      <x:c r="BP53" s="129"/>
      <x:c r="BQ53" s="102"/>
      <x:c r="BR53" s="102"/>
      <x:c r="BS53" s="102"/>
      <x:c r="BT53" s="102"/>
      <x:c r="BU53" s="102"/>
      <x:c r="BV53" s="631" t="s">
        <x:v>314</x:v>
      </x:c>
      <x:c r="BW53" s="102"/>
      <x:c r="BX53" s="102"/>
      <x:c r="BY53" s="129"/>
      <x:c r="BZ53" s="102"/>
      <x:c r="CA53" s="129"/>
      <x:c r="CB53" s="102"/>
      <x:c r="CC53" s="129"/>
      <x:c r="CD53" s="102"/>
      <x:c r="CE53" s="102"/>
      <x:c r="CF53" s="129"/>
      <x:c r="CG53" s="102"/>
      <x:c r="CH53" s="102"/>
      <x:c r="CI53" s="102"/>
      <x:c r="CJ53" s="102"/>
      <x:c r="CK53" s="102"/>
      <x:c r="CL53" s="102"/>
      <x:c r="CM53" s="102"/>
      <x:c r="CN53" s="102"/>
      <x:c r="CO53" s="102"/>
      <x:c r="CP53" s="129"/>
      <x:c r="CQ53" s="102"/>
      <x:c r="CR53" s="129"/>
      <x:c r="CS53" s="102">
        <x:v>8</x:v>
      </x:c>
      <x:c r="CT53" s="102"/>
      <x:c r="CU53" s="102"/>
      <x:c r="CV53" s="102">
        <x:v>1</x:v>
      </x:c>
      <x:c r="CW53" s="102"/>
      <x:c r="CX53" s="102"/>
      <x:c r="CY53" s="631" t="s">
        <x:v>314</x:v>
      </x:c>
      <x:c r="CZ53" s="632"/>
      <x:c r="DA53" s="633"/>
      <x:c r="DB53" s="632"/>
      <x:c r="DC53" s="633"/>
      <x:c r="DD53" s="632"/>
      <x:c r="DE53" s="633"/>
      <x:c r="DF53" s="632"/>
      <x:c r="DG53" s="634"/>
    </x:row>
    <x:row r="54" spans="1:111" s="42" customFormat="1" ht="30" customHeight="1">
      <x:c r="A54" s="631" t="s">
        <x:v>1733</x:v>
      </x:c>
      <x:c r="B54" s="95"/>
      <x:c r="C54" s="129"/>
      <x:c r="D54" s="102"/>
      <x:c r="E54" s="129"/>
      <x:c r="F54" s="102"/>
      <x:c r="G54" s="129"/>
      <x:c r="H54" s="102"/>
      <x:c r="I54" s="129"/>
      <x:c r="J54" s="102">
        <x:v>1</x:v>
      </x:c>
      <x:c r="K54" s="102"/>
      <x:c r="L54" s="129"/>
      <x:c r="M54" s="102"/>
      <x:c r="N54" s="102"/>
      <x:c r="O54" s="102"/>
      <x:c r="P54" s="102"/>
      <x:c r="Q54" s="102"/>
      <x:c r="R54" s="129"/>
      <x:c r="S54" s="102"/>
      <x:c r="T54" s="129"/>
      <x:c r="U54" s="102"/>
      <x:c r="V54" s="129"/>
      <x:c r="W54" s="102"/>
      <x:c r="X54" s="102">
        <x:v>4</x:v>
      </x:c>
      <x:c r="Y54" s="102"/>
      <x:c r="Z54" s="102"/>
      <x:c r="AA54" s="102"/>
      <x:c r="AB54" s="102"/>
      <x:c r="AC54" s="102">
        <x:v>1</x:v>
      </x:c>
      <x:c r="AD54" s="102"/>
      <x:c r="AE54" s="102"/>
      <x:c r="AF54" s="102"/>
      <x:c r="AG54" s="102">
        <x:v>1</x:v>
      </x:c>
      <x:c r="AH54" s="102"/>
      <x:c r="AI54" s="102"/>
      <x:c r="AJ54" s="102"/>
      <x:c r="AK54" s="102"/>
      <x:c r="AL54" s="631" t="s">
        <x:v>1733</x:v>
      </x:c>
      <x:c r="AM54" s="102"/>
      <x:c r="AN54" s="129"/>
      <x:c r="AO54" s="102"/>
      <x:c r="AP54" s="102"/>
      <x:c r="AQ54" s="102"/>
      <x:c r="AR54" s="129"/>
      <x:c r="AS54" s="102"/>
      <x:c r="AT54" s="129"/>
      <x:c r="AU54" s="102"/>
      <x:c r="AV54" s="102"/>
      <x:c r="AW54" s="102"/>
      <x:c r="AX54" s="102"/>
      <x:c r="AY54" s="102"/>
      <x:c r="AZ54" s="102"/>
      <x:c r="BA54" s="129"/>
      <x:c r="BB54" s="102"/>
      <x:c r="BC54" s="102"/>
      <x:c r="BD54" s="102"/>
      <x:c r="BE54" s="102">
        <x:v>2</x:v>
      </x:c>
      <x:c r="BF54" s="102">
        <x:v>2</x:v>
      </x:c>
      <x:c r="BG54" s="102"/>
      <x:c r="BH54" s="102"/>
      <x:c r="BI54" s="102"/>
      <x:c r="BJ54" s="129"/>
      <x:c r="BK54" s="102"/>
      <x:c r="BL54" s="129"/>
      <x:c r="BM54" s="102"/>
      <x:c r="BN54" s="129"/>
      <x:c r="BO54" s="102"/>
      <x:c r="BP54" s="129"/>
      <x:c r="BQ54" s="102"/>
      <x:c r="BR54" s="102"/>
      <x:c r="BS54" s="102"/>
      <x:c r="BT54" s="102"/>
      <x:c r="BU54" s="102"/>
      <x:c r="BV54" s="631" t="s">
        <x:v>1733</x:v>
      </x:c>
      <x:c r="BW54" s="102"/>
      <x:c r="BX54" s="102"/>
      <x:c r="BY54" s="129"/>
      <x:c r="BZ54" s="102"/>
      <x:c r="CA54" s="129"/>
      <x:c r="CB54" s="102"/>
      <x:c r="CC54" s="129"/>
      <x:c r="CD54" s="102"/>
      <x:c r="CE54" s="102"/>
      <x:c r="CF54" s="129"/>
      <x:c r="CG54" s="102"/>
      <x:c r="CH54" s="102"/>
      <x:c r="CI54" s="102"/>
      <x:c r="CJ54" s="102"/>
      <x:c r="CK54" s="102"/>
      <x:c r="CL54" s="102"/>
      <x:c r="CM54" s="102">
        <x:v>1</x:v>
      </x:c>
      <x:c r="CN54" s="102">
        <x:v>3</x:v>
      </x:c>
      <x:c r="CO54" s="102"/>
      <x:c r="CP54" s="129"/>
      <x:c r="CQ54" s="102">
        <x:v>1</x:v>
      </x:c>
      <x:c r="CR54" s="129">
        <x:v>35</x:v>
      </x:c>
      <x:c r="CS54" s="102"/>
      <x:c r="CT54" s="102"/>
      <x:c r="CU54" s="102">
        <x:v>1</x:v>
      </x:c>
      <x:c r="CV54" s="102">
        <x:v>1</x:v>
      </x:c>
      <x:c r="CW54" s="102"/>
      <x:c r="CX54" s="102"/>
      <x:c r="CY54" s="631" t="s">
        <x:v>1733</x:v>
      </x:c>
      <x:c r="CZ54" s="632"/>
      <x:c r="DA54" s="633"/>
      <x:c r="DB54" s="632"/>
      <x:c r="DC54" s="633"/>
      <x:c r="DD54" s="632"/>
      <x:c r="DE54" s="633"/>
      <x:c r="DF54" s="632"/>
      <x:c r="DG54" s="634"/>
    </x:row>
    <x:row r="55" spans="1:111" s="42" customFormat="1" ht="30" customHeight="1">
      <x:c r="A55" s="631" t="s">
        <x:v>1663</x:v>
      </x:c>
      <x:c r="B55" s="95"/>
      <x:c r="C55" s="129"/>
      <x:c r="D55" s="102"/>
      <x:c r="E55" s="129"/>
      <x:c r="F55" s="102"/>
      <x:c r="G55" s="129"/>
      <x:c r="H55" s="102"/>
      <x:c r="I55" s="129"/>
      <x:c r="J55" s="102"/>
      <x:c r="K55" s="102"/>
      <x:c r="L55" s="129"/>
      <x:c r="M55" s="102"/>
      <x:c r="N55" s="102"/>
      <x:c r="O55" s="102"/>
      <x:c r="P55" s="102"/>
      <x:c r="Q55" s="102"/>
      <x:c r="R55" s="129"/>
      <x:c r="S55" s="102">
        <x:v>2</x:v>
      </x:c>
      <x:c r="T55" s="129">
        <x:v>32</x:v>
      </x:c>
      <x:c r="U55" s="102"/>
      <x:c r="V55" s="129"/>
      <x:c r="W55" s="102"/>
      <x:c r="X55" s="102">
        <x:v>8</x:v>
      </x:c>
      <x:c r="Y55" s="102"/>
      <x:c r="Z55" s="102"/>
      <x:c r="AA55" s="102">
        <x:v>1</x:v>
      </x:c>
      <x:c r="AB55" s="102"/>
      <x:c r="AC55" s="102"/>
      <x:c r="AD55" s="102">
        <x:v>1</x:v>
      </x:c>
      <x:c r="AE55" s="102"/>
      <x:c r="AF55" s="102"/>
      <x:c r="AG55" s="102">
        <x:v>1</x:v>
      </x:c>
      <x:c r="AH55" s="102"/>
      <x:c r="AI55" s="102"/>
      <x:c r="AJ55" s="102"/>
      <x:c r="AK55" s="102"/>
      <x:c r="AL55" s="631" t="s">
        <x:v>1663</x:v>
      </x:c>
      <x:c r="AM55" s="102"/>
      <x:c r="AN55" s="129"/>
      <x:c r="AO55" s="102"/>
      <x:c r="AP55" s="102"/>
      <x:c r="AQ55" s="102"/>
      <x:c r="AR55" s="129"/>
      <x:c r="AS55" s="102"/>
      <x:c r="AT55" s="129"/>
      <x:c r="AU55" s="102"/>
      <x:c r="AV55" s="102"/>
      <x:c r="AW55" s="102"/>
      <x:c r="AX55" s="102"/>
      <x:c r="AY55" s="102"/>
      <x:c r="AZ55" s="102"/>
      <x:c r="BA55" s="129"/>
      <x:c r="BB55" s="102"/>
      <x:c r="BC55" s="102"/>
      <x:c r="BD55" s="102"/>
      <x:c r="BE55" s="102">
        <x:v>3</x:v>
      </x:c>
      <x:c r="BF55" s="102">
        <x:v>3</x:v>
      </x:c>
      <x:c r="BG55" s="102"/>
      <x:c r="BH55" s="102"/>
      <x:c r="BI55" s="102"/>
      <x:c r="BJ55" s="129"/>
      <x:c r="BK55" s="102"/>
      <x:c r="BL55" s="129"/>
      <x:c r="BM55" s="102"/>
      <x:c r="BN55" s="129"/>
      <x:c r="BO55" s="102"/>
      <x:c r="BP55" s="129"/>
      <x:c r="BQ55" s="102"/>
      <x:c r="BR55" s="102"/>
      <x:c r="BS55" s="102"/>
      <x:c r="BT55" s="102"/>
      <x:c r="BU55" s="102"/>
      <x:c r="BV55" s="631" t="s">
        <x:v>1663</x:v>
      </x:c>
      <x:c r="BW55" s="102"/>
      <x:c r="BX55" s="102"/>
      <x:c r="BY55" s="129"/>
      <x:c r="BZ55" s="102"/>
      <x:c r="CA55" s="129"/>
      <x:c r="CB55" s="102"/>
      <x:c r="CC55" s="129"/>
      <x:c r="CD55" s="102"/>
      <x:c r="CE55" s="102">
        <x:v>1</x:v>
      </x:c>
      <x:c r="CF55" s="129">
        <x:v>18.539999999999999</x:v>
      </x:c>
      <x:c r="CG55" s="102"/>
      <x:c r="CH55" s="102"/>
      <x:c r="CI55" s="102"/>
      <x:c r="CJ55" s="102">
        <x:v>1</x:v>
      </x:c>
      <x:c r="CK55" s="102"/>
      <x:c r="CL55" s="102"/>
      <x:c r="CM55" s="102">
        <x:v>1</x:v>
      </x:c>
      <x:c r="CN55" s="102">
        <x:v>7</x:v>
      </x:c>
      <x:c r="CO55" s="102"/>
      <x:c r="CP55" s="129"/>
      <x:c r="CQ55" s="102"/>
      <x:c r="CR55" s="129"/>
      <x:c r="CS55" s="102">
        <x:v>16</x:v>
      </x:c>
      <x:c r="CT55" s="102"/>
      <x:c r="CU55" s="102">
        <x:v>1</x:v>
      </x:c>
      <x:c r="CV55" s="102">
        <x:v>1</x:v>
      </x:c>
      <x:c r="CW55" s="102"/>
      <x:c r="CX55" s="102"/>
      <x:c r="CY55" s="631" t="s">
        <x:v>1663</x:v>
      </x:c>
      <x:c r="CZ55" s="632"/>
      <x:c r="DA55" s="633"/>
      <x:c r="DB55" s="632"/>
      <x:c r="DC55" s="633"/>
      <x:c r="DD55" s="632"/>
      <x:c r="DE55" s="633"/>
      <x:c r="DF55" s="632"/>
      <x:c r="DG55" s="634"/>
    </x:row>
    <x:row r="56" spans="1:111" s="42" customFormat="1" ht="30" customHeight="1">
      <x:c r="A56" s="631" t="s">
        <x:v>143</x:v>
      </x:c>
      <x:c r="B56" s="95"/>
      <x:c r="C56" s="129"/>
      <x:c r="D56" s="102"/>
      <x:c r="E56" s="129"/>
      <x:c r="F56" s="102"/>
      <x:c r="G56" s="129"/>
      <x:c r="H56" s="102"/>
      <x:c r="I56" s="129"/>
      <x:c r="J56" s="102">
        <x:v>1</x:v>
      </x:c>
      <x:c r="K56" s="102"/>
      <x:c r="L56" s="129"/>
      <x:c r="M56" s="102"/>
      <x:c r="N56" s="102"/>
      <x:c r="O56" s="102"/>
      <x:c r="P56" s="102"/>
      <x:c r="Q56" s="102"/>
      <x:c r="R56" s="129"/>
      <x:c r="S56" s="102"/>
      <x:c r="T56" s="129"/>
      <x:c r="U56" s="102"/>
      <x:c r="V56" s="129"/>
      <x:c r="W56" s="102"/>
      <x:c r="X56" s="102">
        <x:v>6</x:v>
      </x:c>
      <x:c r="Y56" s="102"/>
      <x:c r="Z56" s="102"/>
      <x:c r="AA56" s="102"/>
      <x:c r="AB56" s="102"/>
      <x:c r="AC56" s="102">
        <x:v>1</x:v>
      </x:c>
      <x:c r="AD56" s="102"/>
      <x:c r="AE56" s="102"/>
      <x:c r="AF56" s="102"/>
      <x:c r="AG56" s="102">
        <x:v>1</x:v>
      </x:c>
      <x:c r="AH56" s="102"/>
      <x:c r="AI56" s="102"/>
      <x:c r="AJ56" s="102">
        <x:v>1</x:v>
      </x:c>
      <x:c r="AK56" s="102">
        <x:v>3</x:v>
      </x:c>
      <x:c r="AL56" s="631" t="s">
        <x:v>143</x:v>
      </x:c>
      <x:c r="AM56" s="102"/>
      <x:c r="AN56" s="129"/>
      <x:c r="AO56" s="102"/>
      <x:c r="AP56" s="102"/>
      <x:c r="AQ56" s="102"/>
      <x:c r="AR56" s="129"/>
      <x:c r="AS56" s="102"/>
      <x:c r="AT56" s="129"/>
      <x:c r="AU56" s="102"/>
      <x:c r="AV56" s="102"/>
      <x:c r="AW56" s="102"/>
      <x:c r="AX56" s="102"/>
      <x:c r="AY56" s="102"/>
      <x:c r="AZ56" s="102"/>
      <x:c r="BA56" s="129"/>
      <x:c r="BB56" s="102"/>
      <x:c r="BC56" s="102"/>
      <x:c r="BD56" s="102"/>
      <x:c r="BE56" s="102">
        <x:v>4</x:v>
      </x:c>
      <x:c r="BF56" s="102">
        <x:v>4</x:v>
      </x:c>
      <x:c r="BG56" s="102"/>
      <x:c r="BH56" s="102"/>
      <x:c r="BI56" s="102"/>
      <x:c r="BJ56" s="129"/>
      <x:c r="BK56" s="102"/>
      <x:c r="BL56" s="129"/>
      <x:c r="BM56" s="102"/>
      <x:c r="BN56" s="129"/>
      <x:c r="BO56" s="102"/>
      <x:c r="BP56" s="129"/>
      <x:c r="BQ56" s="102"/>
      <x:c r="BR56" s="102"/>
      <x:c r="BS56" s="102"/>
      <x:c r="BT56" s="102"/>
      <x:c r="BU56" s="102"/>
      <x:c r="BV56" s="631" t="s">
        <x:v>143</x:v>
      </x:c>
      <x:c r="BW56" s="102"/>
      <x:c r="BX56" s="102"/>
      <x:c r="BY56" s="129"/>
      <x:c r="BZ56" s="102"/>
      <x:c r="CA56" s="129"/>
      <x:c r="CB56" s="102"/>
      <x:c r="CC56" s="129"/>
      <x:c r="CD56" s="102"/>
      <x:c r="CE56" s="102"/>
      <x:c r="CF56" s="129"/>
      <x:c r="CG56" s="102"/>
      <x:c r="CH56" s="102"/>
      <x:c r="CI56" s="102"/>
      <x:c r="CJ56" s="102"/>
      <x:c r="CK56" s="102"/>
      <x:c r="CL56" s="102"/>
      <x:c r="CM56" s="102">
        <x:v>1</x:v>
      </x:c>
      <x:c r="CN56" s="102">
        <x:v>2</x:v>
      </x:c>
      <x:c r="CO56" s="102"/>
      <x:c r="CP56" s="129"/>
      <x:c r="CQ56" s="102"/>
      <x:c r="CR56" s="129"/>
      <x:c r="CS56" s="102"/>
      <x:c r="CT56" s="102"/>
      <x:c r="CU56" s="102">
        <x:v>1</x:v>
      </x:c>
      <x:c r="CV56" s="102">
        <x:v>1</x:v>
      </x:c>
      <x:c r="CW56" s="102"/>
      <x:c r="CX56" s="102"/>
      <x:c r="CY56" s="631" t="s">
        <x:v>143</x:v>
      </x:c>
      <x:c r="CZ56" s="632"/>
      <x:c r="DA56" s="633"/>
      <x:c r="DB56" s="632"/>
      <x:c r="DC56" s="633"/>
      <x:c r="DD56" s="632"/>
      <x:c r="DE56" s="633"/>
      <x:c r="DF56" s="632"/>
      <x:c r="DG56" s="634"/>
    </x:row>
    <x:row r="57" spans="1:111" s="42" customFormat="1" ht="30" customHeight="1">
      <x:c r="A57" s="631" t="s">
        <x:v>1770</x:v>
      </x:c>
      <x:c r="B57" s="95"/>
      <x:c r="C57" s="129"/>
      <x:c r="D57" s="102"/>
      <x:c r="E57" s="129"/>
      <x:c r="F57" s="102"/>
      <x:c r="G57" s="129"/>
      <x:c r="H57" s="102"/>
      <x:c r="I57" s="129"/>
      <x:c r="J57" s="102"/>
      <x:c r="K57" s="102"/>
      <x:c r="L57" s="129"/>
      <x:c r="M57" s="102"/>
      <x:c r="N57" s="102"/>
      <x:c r="O57" s="102"/>
      <x:c r="P57" s="102"/>
      <x:c r="Q57" s="102"/>
      <x:c r="R57" s="129"/>
      <x:c r="S57" s="102"/>
      <x:c r="T57" s="129"/>
      <x:c r="U57" s="102"/>
      <x:c r="V57" s="129"/>
      <x:c r="W57" s="102"/>
      <x:c r="X57" s="102">
        <x:v>12</x:v>
      </x:c>
      <x:c r="Y57" s="102"/>
      <x:c r="Z57" s="102"/>
      <x:c r="AA57" s="102"/>
      <x:c r="AB57" s="102"/>
      <x:c r="AC57" s="102">
        <x:v>1</x:v>
      </x:c>
      <x:c r="AD57" s="102"/>
      <x:c r="AE57" s="102"/>
      <x:c r="AF57" s="102"/>
      <x:c r="AG57" s="102">
        <x:v>1</x:v>
      </x:c>
      <x:c r="AH57" s="102"/>
      <x:c r="AI57" s="102"/>
      <x:c r="AJ57" s="102"/>
      <x:c r="AK57" s="102"/>
      <x:c r="AL57" s="631" t="s">
        <x:v>1770</x:v>
      </x:c>
      <x:c r="AM57" s="102"/>
      <x:c r="AN57" s="129"/>
      <x:c r="AO57" s="102"/>
      <x:c r="AP57" s="102"/>
      <x:c r="AQ57" s="102"/>
      <x:c r="AR57" s="129"/>
      <x:c r="AS57" s="102"/>
      <x:c r="AT57" s="129"/>
      <x:c r="AU57" s="102"/>
      <x:c r="AV57" s="102"/>
      <x:c r="AW57" s="102"/>
      <x:c r="AX57" s="102"/>
      <x:c r="AY57" s="102"/>
      <x:c r="AZ57" s="102"/>
      <x:c r="BA57" s="129"/>
      <x:c r="BB57" s="102"/>
      <x:c r="BC57" s="102"/>
      <x:c r="BD57" s="102"/>
      <x:c r="BE57" s="102">
        <x:v>4</x:v>
      </x:c>
      <x:c r="BF57" s="102">
        <x:v>4</x:v>
      </x:c>
      <x:c r="BG57" s="102"/>
      <x:c r="BH57" s="102"/>
      <x:c r="BI57" s="102"/>
      <x:c r="BJ57" s="129"/>
      <x:c r="BK57" s="102"/>
      <x:c r="BL57" s="129"/>
      <x:c r="BM57" s="102"/>
      <x:c r="BN57" s="129"/>
      <x:c r="BO57" s="102"/>
      <x:c r="BP57" s="129"/>
      <x:c r="BQ57" s="102"/>
      <x:c r="BR57" s="102"/>
      <x:c r="BS57" s="102"/>
      <x:c r="BT57" s="102"/>
      <x:c r="BU57" s="102"/>
      <x:c r="BV57" s="631" t="s">
        <x:v>1770</x:v>
      </x:c>
      <x:c r="BW57" s="102"/>
      <x:c r="BX57" s="102"/>
      <x:c r="BY57" s="129"/>
      <x:c r="BZ57" s="102"/>
      <x:c r="CA57" s="129"/>
      <x:c r="CB57" s="102"/>
      <x:c r="CC57" s="129"/>
      <x:c r="CD57" s="102"/>
      <x:c r="CE57" s="102"/>
      <x:c r="CF57" s="129"/>
      <x:c r="CG57" s="102"/>
      <x:c r="CH57" s="102"/>
      <x:c r="CI57" s="102"/>
      <x:c r="CJ57" s="102"/>
      <x:c r="CK57" s="102"/>
      <x:c r="CL57" s="102"/>
      <x:c r="CM57" s="102">
        <x:v>1</x:v>
      </x:c>
      <x:c r="CN57" s="102">
        <x:v>2</x:v>
      </x:c>
      <x:c r="CO57" s="102"/>
      <x:c r="CP57" s="129"/>
      <x:c r="CQ57" s="102"/>
      <x:c r="CR57" s="129"/>
      <x:c r="CS57" s="102">
        <x:v>7</x:v>
      </x:c>
      <x:c r="CT57" s="102"/>
      <x:c r="CU57" s="102">
        <x:v>1</x:v>
      </x:c>
      <x:c r="CV57" s="102">
        <x:v>1</x:v>
      </x:c>
      <x:c r="CW57" s="102"/>
      <x:c r="CX57" s="102"/>
      <x:c r="CY57" s="631" t="s">
        <x:v>1770</x:v>
      </x:c>
      <x:c r="CZ57" s="632"/>
      <x:c r="DA57" s="633"/>
      <x:c r="DB57" s="632"/>
      <x:c r="DC57" s="633"/>
      <x:c r="DD57" s="632"/>
      <x:c r="DE57" s="633"/>
      <x:c r="DF57" s="632"/>
      <x:c r="DG57" s="634"/>
    </x:row>
    <x:row r="58" spans="1:111" s="42" customFormat="1" ht="30" customHeight="1">
      <x:c r="A58" s="631" t="s">
        <x:v>315</x:v>
      </x:c>
      <x:c r="B58" s="95"/>
      <x:c r="C58" s="129"/>
      <x:c r="D58" s="102"/>
      <x:c r="E58" s="129"/>
      <x:c r="F58" s="102"/>
      <x:c r="G58" s="129"/>
      <x:c r="H58" s="102"/>
      <x:c r="I58" s="129"/>
      <x:c r="J58" s="102">
        <x:v>1</x:v>
      </x:c>
      <x:c r="K58" s="102"/>
      <x:c r="L58" s="129"/>
      <x:c r="M58" s="102"/>
      <x:c r="N58" s="102"/>
      <x:c r="O58" s="102"/>
      <x:c r="P58" s="102"/>
      <x:c r="Q58" s="102"/>
      <x:c r="R58" s="129"/>
      <x:c r="S58" s="102"/>
      <x:c r="T58" s="129"/>
      <x:c r="U58" s="102"/>
      <x:c r="V58" s="129"/>
      <x:c r="W58" s="102"/>
      <x:c r="X58" s="102">
        <x:v>6</x:v>
      </x:c>
      <x:c r="Y58" s="102"/>
      <x:c r="Z58" s="102"/>
      <x:c r="AA58" s="102"/>
      <x:c r="AB58" s="102"/>
      <x:c r="AC58" s="102"/>
      <x:c r="AD58" s="102"/>
      <x:c r="AE58" s="102"/>
      <x:c r="AF58" s="102"/>
      <x:c r="AG58" s="102">
        <x:v>1</x:v>
      </x:c>
      <x:c r="AH58" s="102"/>
      <x:c r="AI58" s="102"/>
      <x:c r="AJ58" s="102">
        <x:v>1</x:v>
      </x:c>
      <x:c r="AK58" s="102">
        <x:v>4</x:v>
      </x:c>
      <x:c r="AL58" s="631" t="s">
        <x:v>315</x:v>
      </x:c>
      <x:c r="AM58" s="102"/>
      <x:c r="AN58" s="129"/>
      <x:c r="AO58" s="102"/>
      <x:c r="AP58" s="102"/>
      <x:c r="AQ58" s="102"/>
      <x:c r="AR58" s="129"/>
      <x:c r="AS58" s="102"/>
      <x:c r="AT58" s="129"/>
      <x:c r="AU58" s="102"/>
      <x:c r="AV58" s="102"/>
      <x:c r="AW58" s="102"/>
      <x:c r="AX58" s="102"/>
      <x:c r="AY58" s="102"/>
      <x:c r="AZ58" s="102"/>
      <x:c r="BA58" s="129"/>
      <x:c r="BB58" s="102"/>
      <x:c r="BC58" s="102"/>
      <x:c r="BD58" s="102"/>
      <x:c r="BE58" s="102">
        <x:v>3</x:v>
      </x:c>
      <x:c r="BF58" s="102">
        <x:v>3</x:v>
      </x:c>
      <x:c r="BG58" s="102"/>
      <x:c r="BH58" s="102"/>
      <x:c r="BI58" s="102"/>
      <x:c r="BJ58" s="129"/>
      <x:c r="BK58" s="102"/>
      <x:c r="BL58" s="129"/>
      <x:c r="BM58" s="102"/>
      <x:c r="BN58" s="129"/>
      <x:c r="BO58" s="102"/>
      <x:c r="BP58" s="129"/>
      <x:c r="BQ58" s="102"/>
      <x:c r="BR58" s="102"/>
      <x:c r="BS58" s="102"/>
      <x:c r="BT58" s="102"/>
      <x:c r="BU58" s="102"/>
      <x:c r="BV58" s="631" t="s">
        <x:v>315</x:v>
      </x:c>
      <x:c r="BW58" s="102"/>
      <x:c r="BX58" s="102"/>
      <x:c r="BY58" s="129"/>
      <x:c r="BZ58" s="102"/>
      <x:c r="CA58" s="129"/>
      <x:c r="CB58" s="102"/>
      <x:c r="CC58" s="129"/>
      <x:c r="CD58" s="102"/>
      <x:c r="CE58" s="102"/>
      <x:c r="CF58" s="129"/>
      <x:c r="CG58" s="102"/>
      <x:c r="CH58" s="102"/>
      <x:c r="CI58" s="102"/>
      <x:c r="CJ58" s="102"/>
      <x:c r="CK58" s="102"/>
      <x:c r="CL58" s="102"/>
      <x:c r="CM58" s="102"/>
      <x:c r="CN58" s="102"/>
      <x:c r="CO58" s="102"/>
      <x:c r="CP58" s="129"/>
      <x:c r="CQ58" s="102"/>
      <x:c r="CR58" s="129"/>
      <x:c r="CS58" s="102">
        <x:v>6</x:v>
      </x:c>
      <x:c r="CT58" s="102"/>
      <x:c r="CU58" s="102">
        <x:v>1</x:v>
      </x:c>
      <x:c r="CV58" s="102">
        <x:v>1</x:v>
      </x:c>
      <x:c r="CW58" s="102"/>
      <x:c r="CX58" s="102"/>
      <x:c r="CY58" s="631" t="s">
        <x:v>315</x:v>
      </x:c>
      <x:c r="CZ58" s="632"/>
      <x:c r="DA58" s="633"/>
      <x:c r="DB58" s="632"/>
      <x:c r="DC58" s="633"/>
      <x:c r="DD58" s="632"/>
      <x:c r="DE58" s="633"/>
      <x:c r="DF58" s="632"/>
      <x:c r="DG58" s="634"/>
    </x:row>
    <x:row r="59" spans="1:111" s="42" customFormat="1" ht="30" customHeight="1">
      <x:c r="A59" s="631" t="s">
        <x:v>356</x:v>
      </x:c>
      <x:c r="B59" s="95"/>
      <x:c r="C59" s="129"/>
      <x:c r="D59" s="102"/>
      <x:c r="E59" s="129"/>
      <x:c r="F59" s="102"/>
      <x:c r="G59" s="129"/>
      <x:c r="H59" s="102"/>
      <x:c r="I59" s="129"/>
      <x:c r="J59" s="102">
        <x:v>1</x:v>
      </x:c>
      <x:c r="K59" s="102"/>
      <x:c r="L59" s="129"/>
      <x:c r="M59" s="102"/>
      <x:c r="N59" s="102"/>
      <x:c r="O59" s="102"/>
      <x:c r="P59" s="102"/>
      <x:c r="Q59" s="102"/>
      <x:c r="R59" s="129"/>
      <x:c r="S59" s="102"/>
      <x:c r="T59" s="129"/>
      <x:c r="U59" s="102"/>
      <x:c r="V59" s="129"/>
      <x:c r="W59" s="102"/>
      <x:c r="X59" s="102">
        <x:v>4</x:v>
      </x:c>
      <x:c r="Y59" s="102">
        <x:v>1</x:v>
      </x:c>
      <x:c r="Z59" s="102">
        <x:v>3</x:v>
      </x:c>
      <x:c r="AA59" s="102"/>
      <x:c r="AB59" s="102"/>
      <x:c r="AC59" s="102"/>
      <x:c r="AD59" s="102"/>
      <x:c r="AE59" s="102"/>
      <x:c r="AF59" s="102"/>
      <x:c r="AG59" s="102"/>
      <x:c r="AH59" s="102"/>
      <x:c r="AI59" s="102"/>
      <x:c r="AJ59" s="102"/>
      <x:c r="AK59" s="102"/>
      <x:c r="AL59" s="631" t="s">
        <x:v>356</x:v>
      </x:c>
      <x:c r="AM59" s="102"/>
      <x:c r="AN59" s="129"/>
      <x:c r="AO59" s="102"/>
      <x:c r="AP59" s="102"/>
      <x:c r="AQ59" s="102"/>
      <x:c r="AR59" s="129"/>
      <x:c r="AS59" s="102"/>
      <x:c r="AT59" s="129"/>
      <x:c r="AU59" s="102"/>
      <x:c r="AV59" s="102"/>
      <x:c r="AW59" s="102"/>
      <x:c r="AX59" s="102"/>
      <x:c r="AY59" s="102"/>
      <x:c r="AZ59" s="102"/>
      <x:c r="BA59" s="129"/>
      <x:c r="BB59" s="102"/>
      <x:c r="BC59" s="102"/>
      <x:c r="BD59" s="102"/>
      <x:c r="BE59" s="102">
        <x:v>5</x:v>
      </x:c>
      <x:c r="BF59" s="102">
        <x:v>5</x:v>
      </x:c>
      <x:c r="BG59" s="102"/>
      <x:c r="BH59" s="102"/>
      <x:c r="BI59" s="102"/>
      <x:c r="BJ59" s="129"/>
      <x:c r="BK59" s="102"/>
      <x:c r="BL59" s="129"/>
      <x:c r="BM59" s="102"/>
      <x:c r="BN59" s="129"/>
      <x:c r="BO59" s="102"/>
      <x:c r="BP59" s="129"/>
      <x:c r="BQ59" s="102"/>
      <x:c r="BR59" s="102"/>
      <x:c r="BS59" s="102"/>
      <x:c r="BT59" s="102"/>
      <x:c r="BU59" s="102"/>
      <x:c r="BV59" s="631" t="s">
        <x:v>356</x:v>
      </x:c>
      <x:c r="BW59" s="102"/>
      <x:c r="BX59" s="102"/>
      <x:c r="BY59" s="129"/>
      <x:c r="BZ59" s="102"/>
      <x:c r="CA59" s="129"/>
      <x:c r="CB59" s="102"/>
      <x:c r="CC59" s="129"/>
      <x:c r="CD59" s="102"/>
      <x:c r="CE59" s="102"/>
      <x:c r="CF59" s="129"/>
      <x:c r="CG59" s="102"/>
      <x:c r="CH59" s="102"/>
      <x:c r="CI59" s="102"/>
      <x:c r="CJ59" s="102"/>
      <x:c r="CK59" s="102"/>
      <x:c r="CL59" s="102"/>
      <x:c r="CM59" s="102"/>
      <x:c r="CN59" s="102"/>
      <x:c r="CO59" s="102"/>
      <x:c r="CP59" s="129"/>
      <x:c r="CQ59" s="102"/>
      <x:c r="CR59" s="129"/>
      <x:c r="CS59" s="102">
        <x:v>5</x:v>
      </x:c>
      <x:c r="CT59" s="102"/>
      <x:c r="CU59" s="102">
        <x:v>1</x:v>
      </x:c>
      <x:c r="CV59" s="102"/>
      <x:c r="CW59" s="102"/>
      <x:c r="CX59" s="102"/>
      <x:c r="CY59" s="631" t="s">
        <x:v>356</x:v>
      </x:c>
      <x:c r="CZ59" s="632"/>
      <x:c r="DA59" s="633"/>
      <x:c r="DB59" s="632"/>
      <x:c r="DC59" s="633"/>
      <x:c r="DD59" s="632"/>
      <x:c r="DE59" s="633"/>
      <x:c r="DF59" s="632"/>
      <x:c r="DG59" s="634"/>
    </x:row>
    <x:row r="60" spans="1:111" s="42" customFormat="1" ht="30" customHeight="1">
      <x:c r="A60" s="631" t="s">
        <x:v>365</x:v>
      </x:c>
      <x:c r="B60" s="95"/>
      <x:c r="C60" s="129"/>
      <x:c r="D60" s="102"/>
      <x:c r="E60" s="129"/>
      <x:c r="F60" s="102"/>
      <x:c r="G60" s="129"/>
      <x:c r="H60" s="102"/>
      <x:c r="I60" s="129"/>
      <x:c r="J60" s="102"/>
      <x:c r="K60" s="102"/>
      <x:c r="L60" s="129"/>
      <x:c r="M60" s="102"/>
      <x:c r="N60" s="102"/>
      <x:c r="O60" s="102"/>
      <x:c r="P60" s="102"/>
      <x:c r="Q60" s="102"/>
      <x:c r="R60" s="129"/>
      <x:c r="S60" s="102">
        <x:v>2</x:v>
      </x:c>
      <x:c r="T60" s="129">
        <x:v>26</x:v>
      </x:c>
      <x:c r="U60" s="102"/>
      <x:c r="V60" s="129"/>
      <x:c r="W60" s="102">
        <x:v>2</x:v>
      </x:c>
      <x:c r="X60" s="102">
        <x:v>2</x:v>
      </x:c>
      <x:c r="Y60" s="102"/>
      <x:c r="Z60" s="102"/>
      <x:c r="AA60" s="102">
        <x:v>1</x:v>
      </x:c>
      <x:c r="AB60" s="102"/>
      <x:c r="AC60" s="102">
        <x:v>1</x:v>
      </x:c>
      <x:c r="AD60" s="102">
        <x:v>2</x:v>
      </x:c>
      <x:c r="AE60" s="102"/>
      <x:c r="AF60" s="102"/>
      <x:c r="AG60" s="102">
        <x:v>2</x:v>
      </x:c>
      <x:c r="AH60" s="102"/>
      <x:c r="AI60" s="102"/>
      <x:c r="AJ60" s="102">
        <x:v>2</x:v>
      </x:c>
      <x:c r="AK60" s="102">
        <x:v>2</x:v>
      </x:c>
      <x:c r="AL60" s="631" t="s">
        <x:v>365</x:v>
      </x:c>
      <x:c r="AM60" s="102"/>
      <x:c r="AN60" s="129"/>
      <x:c r="AO60" s="102"/>
      <x:c r="AP60" s="102"/>
      <x:c r="AQ60" s="102"/>
      <x:c r="AR60" s="129"/>
      <x:c r="AS60" s="102"/>
      <x:c r="AT60" s="129"/>
      <x:c r="AU60" s="102"/>
      <x:c r="AV60" s="102"/>
      <x:c r="AW60" s="102"/>
      <x:c r="AX60" s="102"/>
      <x:c r="AY60" s="102"/>
      <x:c r="AZ60" s="102"/>
      <x:c r="BA60" s="129"/>
      <x:c r="BB60" s="102"/>
      <x:c r="BC60" s="102"/>
      <x:c r="BD60" s="102"/>
      <x:c r="BE60" s="102">
        <x:v>5</x:v>
      </x:c>
      <x:c r="BF60" s="102">
        <x:v>5</x:v>
      </x:c>
      <x:c r="BG60" s="102"/>
      <x:c r="BH60" s="102"/>
      <x:c r="BI60" s="102"/>
      <x:c r="BJ60" s="129"/>
      <x:c r="BK60" s="102"/>
      <x:c r="BL60" s="129"/>
      <x:c r="BM60" s="102"/>
      <x:c r="BN60" s="129"/>
      <x:c r="BO60" s="102"/>
      <x:c r="BP60" s="129"/>
      <x:c r="BQ60" s="102"/>
      <x:c r="BR60" s="102"/>
      <x:c r="BS60" s="102"/>
      <x:c r="BT60" s="102"/>
      <x:c r="BU60" s="102"/>
      <x:c r="BV60" s="631" t="s">
        <x:v>365</x:v>
      </x:c>
      <x:c r="BW60" s="102"/>
      <x:c r="BX60" s="102"/>
      <x:c r="BY60" s="129"/>
      <x:c r="BZ60" s="102"/>
      <x:c r="CA60" s="129"/>
      <x:c r="CB60" s="102"/>
      <x:c r="CC60" s="129"/>
      <x:c r="CD60" s="102"/>
      <x:c r="CE60" s="102"/>
      <x:c r="CF60" s="129"/>
      <x:c r="CG60" s="102"/>
      <x:c r="CH60" s="102"/>
      <x:c r="CI60" s="102"/>
      <x:c r="CJ60" s="102"/>
      <x:c r="CK60" s="102"/>
      <x:c r="CL60" s="102"/>
      <x:c r="CM60" s="102"/>
      <x:c r="CN60" s="102"/>
      <x:c r="CO60" s="102"/>
      <x:c r="CP60" s="129"/>
      <x:c r="CQ60" s="102"/>
      <x:c r="CR60" s="129"/>
      <x:c r="CS60" s="102">
        <x:v>5</x:v>
      </x:c>
      <x:c r="CT60" s="102"/>
      <x:c r="CU60" s="102">
        <x:v>1</x:v>
      </x:c>
      <x:c r="CV60" s="102">
        <x:v>1</x:v>
      </x:c>
      <x:c r="CW60" s="102"/>
      <x:c r="CX60" s="102"/>
      <x:c r="CY60" s="631" t="s">
        <x:v>365</x:v>
      </x:c>
      <x:c r="CZ60" s="632"/>
      <x:c r="DA60" s="633"/>
      <x:c r="DB60" s="632"/>
      <x:c r="DC60" s="633"/>
      <x:c r="DD60" s="632"/>
      <x:c r="DE60" s="633"/>
      <x:c r="DF60" s="632"/>
      <x:c r="DG60" s="634"/>
    </x:row>
    <x:row r="61" spans="1:111" s="42" customFormat="1" ht="30" customHeight="1">
      <x:c r="A61" s="631" t="s">
        <x:v>157</x:v>
      </x:c>
      <x:c r="B61" s="95"/>
      <x:c r="C61" s="129"/>
      <x:c r="D61" s="102"/>
      <x:c r="E61" s="129"/>
      <x:c r="F61" s="102"/>
      <x:c r="G61" s="129"/>
      <x:c r="H61" s="102"/>
      <x:c r="I61" s="129"/>
      <x:c r="J61" s="102"/>
      <x:c r="K61" s="102"/>
      <x:c r="L61" s="129"/>
      <x:c r="M61" s="102"/>
      <x:c r="N61" s="102"/>
      <x:c r="O61" s="102"/>
      <x:c r="P61" s="102"/>
      <x:c r="Q61" s="102"/>
      <x:c r="R61" s="129"/>
      <x:c r="S61" s="102">
        <x:v>1</x:v>
      </x:c>
      <x:c r="T61" s="129">
        <x:v>13</x:v>
      </x:c>
      <x:c r="U61" s="102"/>
      <x:c r="V61" s="129"/>
      <x:c r="W61" s="102">
        <x:v>2</x:v>
      </x:c>
      <x:c r="X61" s="102">
        <x:v>1</x:v>
      </x:c>
      <x:c r="Y61" s="102"/>
      <x:c r="Z61" s="102"/>
      <x:c r="AA61" s="102">
        <x:v>1</x:v>
      </x:c>
      <x:c r="AB61" s="102"/>
      <x:c r="AC61" s="102">
        <x:v>1</x:v>
      </x:c>
      <x:c r="AD61" s="102">
        <x:v>1</x:v>
      </x:c>
      <x:c r="AE61" s="102"/>
      <x:c r="AF61" s="102"/>
      <x:c r="AG61" s="102">
        <x:v>1</x:v>
      </x:c>
      <x:c r="AH61" s="102"/>
      <x:c r="AI61" s="102"/>
      <x:c r="AJ61" s="102">
        <x:v>1</x:v>
      </x:c>
      <x:c r="AK61" s="102">
        <x:v>1</x:v>
      </x:c>
      <x:c r="AL61" s="631" t="s">
        <x:v>157</x:v>
      </x:c>
      <x:c r="AM61" s="102"/>
      <x:c r="AN61" s="129"/>
      <x:c r="AO61" s="102"/>
      <x:c r="AP61" s="102"/>
      <x:c r="AQ61" s="102"/>
      <x:c r="AR61" s="129"/>
      <x:c r="AS61" s="102"/>
      <x:c r="AT61" s="129"/>
      <x:c r="AU61" s="102"/>
      <x:c r="AV61" s="102"/>
      <x:c r="AW61" s="102"/>
      <x:c r="AX61" s="102"/>
      <x:c r="AY61" s="102"/>
      <x:c r="AZ61" s="102"/>
      <x:c r="BA61" s="129"/>
      <x:c r="BB61" s="102"/>
      <x:c r="BC61" s="102"/>
      <x:c r="BD61" s="102"/>
      <x:c r="BE61" s="102">
        <x:v>2</x:v>
      </x:c>
      <x:c r="BF61" s="102">
        <x:v>5</x:v>
      </x:c>
      <x:c r="BG61" s="102"/>
      <x:c r="BH61" s="102"/>
      <x:c r="BI61" s="102"/>
      <x:c r="BJ61" s="129"/>
      <x:c r="BK61" s="102"/>
      <x:c r="BL61" s="129"/>
      <x:c r="BM61" s="102"/>
      <x:c r="BN61" s="129"/>
      <x:c r="BO61" s="102"/>
      <x:c r="BP61" s="129"/>
      <x:c r="BQ61" s="102"/>
      <x:c r="BR61" s="102"/>
      <x:c r="BS61" s="102"/>
      <x:c r="BT61" s="102"/>
      <x:c r="BU61" s="102"/>
      <x:c r="BV61" s="631" t="s">
        <x:v>157</x:v>
      </x:c>
      <x:c r="BW61" s="102"/>
      <x:c r="BX61" s="102"/>
      <x:c r="BY61" s="129"/>
      <x:c r="BZ61" s="102"/>
      <x:c r="CA61" s="129"/>
      <x:c r="CB61" s="102"/>
      <x:c r="CC61" s="129"/>
      <x:c r="CD61" s="102"/>
      <x:c r="CE61" s="102"/>
      <x:c r="CF61" s="129"/>
      <x:c r="CG61" s="102"/>
      <x:c r="CH61" s="102"/>
      <x:c r="CI61" s="102"/>
      <x:c r="CJ61" s="102"/>
      <x:c r="CK61" s="102"/>
      <x:c r="CL61" s="102"/>
      <x:c r="CM61" s="102"/>
      <x:c r="CN61" s="102"/>
      <x:c r="CO61" s="102"/>
      <x:c r="CP61" s="129"/>
      <x:c r="CQ61" s="102"/>
      <x:c r="CR61" s="129"/>
      <x:c r="CS61" s="102">
        <x:v>5</x:v>
      </x:c>
      <x:c r="CT61" s="102"/>
      <x:c r="CU61" s="102">
        <x:v>1</x:v>
      </x:c>
      <x:c r="CV61" s="102">
        <x:v>1</x:v>
      </x:c>
      <x:c r="CW61" s="102"/>
      <x:c r="CX61" s="102"/>
      <x:c r="CY61" s="631" t="s">
        <x:v>157</x:v>
      </x:c>
      <x:c r="CZ61" s="632"/>
      <x:c r="DA61" s="633"/>
      <x:c r="DB61" s="632"/>
      <x:c r="DC61" s="633"/>
      <x:c r="DD61" s="632"/>
      <x:c r="DE61" s="633"/>
      <x:c r="DF61" s="632"/>
      <x:c r="DG61" s="634"/>
    </x:row>
    <x:row r="62" spans="1:111" s="42" customFormat="1" ht="30" customHeight="1">
      <x:c r="A62" s="631" t="s">
        <x:v>847</x:v>
      </x:c>
      <x:c r="B62" s="95"/>
      <x:c r="C62" s="129"/>
      <x:c r="D62" s="102"/>
      <x:c r="E62" s="129"/>
      <x:c r="F62" s="102"/>
      <x:c r="G62" s="129"/>
      <x:c r="H62" s="102"/>
      <x:c r="I62" s="129"/>
      <x:c r="J62" s="102"/>
      <x:c r="K62" s="102"/>
      <x:c r="L62" s="129"/>
      <x:c r="M62" s="102"/>
      <x:c r="N62" s="102"/>
      <x:c r="O62" s="102"/>
      <x:c r="P62" s="102"/>
      <x:c r="Q62" s="102"/>
      <x:c r="R62" s="129"/>
      <x:c r="S62" s="102">
        <x:v>1</x:v>
      </x:c>
      <x:c r="T62" s="129">
        <x:v>14</x:v>
      </x:c>
      <x:c r="U62" s="102"/>
      <x:c r="V62" s="129"/>
      <x:c r="W62" s="102"/>
      <x:c r="X62" s="102">
        <x:v>4</x:v>
      </x:c>
      <x:c r="Y62" s="102">
        <x:v>1</x:v>
      </x:c>
      <x:c r="Z62" s="102">
        <x:v>2</x:v>
      </x:c>
      <x:c r="AA62" s="102"/>
      <x:c r="AB62" s="102"/>
      <x:c r="AC62" s="102"/>
      <x:c r="AD62" s="102"/>
      <x:c r="AE62" s="102"/>
      <x:c r="AF62" s="102"/>
      <x:c r="AG62" s="102"/>
      <x:c r="AH62" s="102"/>
      <x:c r="AI62" s="102"/>
      <x:c r="AJ62" s="102">
        <x:v>3</x:v>
      </x:c>
      <x:c r="AK62" s="102">
        <x:v>3</x:v>
      </x:c>
      <x:c r="AL62" s="631" t="s">
        <x:v>847</x:v>
      </x:c>
      <x:c r="AM62" s="102"/>
      <x:c r="AN62" s="129"/>
      <x:c r="AO62" s="102"/>
      <x:c r="AP62" s="102"/>
      <x:c r="AQ62" s="102"/>
      <x:c r="AR62" s="129"/>
      <x:c r="AS62" s="102"/>
      <x:c r="AT62" s="129"/>
      <x:c r="AU62" s="102"/>
      <x:c r="AV62" s="102"/>
      <x:c r="AW62" s="102"/>
      <x:c r="AX62" s="102"/>
      <x:c r="AY62" s="102"/>
      <x:c r="AZ62" s="102"/>
      <x:c r="BA62" s="129"/>
      <x:c r="BB62" s="102"/>
      <x:c r="BC62" s="102"/>
      <x:c r="BD62" s="102"/>
      <x:c r="BE62" s="102">
        <x:v>6</x:v>
      </x:c>
      <x:c r="BF62" s="102">
        <x:v>6</x:v>
      </x:c>
      <x:c r="BG62" s="102"/>
      <x:c r="BH62" s="102"/>
      <x:c r="BI62" s="102"/>
      <x:c r="BJ62" s="129"/>
      <x:c r="BK62" s="102"/>
      <x:c r="BL62" s="129"/>
      <x:c r="BM62" s="102"/>
      <x:c r="BN62" s="129"/>
      <x:c r="BO62" s="102"/>
      <x:c r="BP62" s="129"/>
      <x:c r="BQ62" s="102"/>
      <x:c r="BR62" s="102"/>
      <x:c r="BS62" s="102"/>
      <x:c r="BT62" s="102"/>
      <x:c r="BU62" s="102"/>
      <x:c r="BV62" s="631" t="s">
        <x:v>847</x:v>
      </x:c>
      <x:c r="BW62" s="102"/>
      <x:c r="BX62" s="102"/>
      <x:c r="BY62" s="129"/>
      <x:c r="BZ62" s="102"/>
      <x:c r="CA62" s="129"/>
      <x:c r="CB62" s="102"/>
      <x:c r="CC62" s="129"/>
      <x:c r="CD62" s="102"/>
      <x:c r="CE62" s="102"/>
      <x:c r="CF62" s="129"/>
      <x:c r="CG62" s="102"/>
      <x:c r="CH62" s="102"/>
      <x:c r="CI62" s="102"/>
      <x:c r="CJ62" s="102"/>
      <x:c r="CK62" s="102"/>
      <x:c r="CL62" s="102"/>
      <x:c r="CM62" s="102"/>
      <x:c r="CN62" s="102"/>
      <x:c r="CO62" s="102"/>
      <x:c r="CP62" s="129"/>
      <x:c r="CQ62" s="102"/>
      <x:c r="CR62" s="129"/>
      <x:c r="CS62" s="102"/>
      <x:c r="CT62" s="102"/>
      <x:c r="CU62" s="102"/>
      <x:c r="CV62" s="102"/>
      <x:c r="CW62" s="102"/>
      <x:c r="CX62" s="102"/>
      <x:c r="CY62" s="631" t="s">
        <x:v>847</x:v>
      </x:c>
      <x:c r="CZ62" s="632"/>
      <x:c r="DA62" s="633"/>
      <x:c r="DB62" s="632"/>
      <x:c r="DC62" s="633"/>
      <x:c r="DD62" s="632"/>
      <x:c r="DE62" s="633"/>
      <x:c r="DF62" s="632"/>
      <x:c r="DG62" s="634"/>
    </x:row>
    <x:row r="63" spans="1:111" s="42" customFormat="1" ht="30" customHeight="1">
      <x:c r="A63" s="631" t="s">
        <x:v>339</x:v>
      </x:c>
      <x:c r="B63" s="95"/>
      <x:c r="C63" s="129"/>
      <x:c r="D63" s="102"/>
      <x:c r="E63" s="129"/>
      <x:c r="F63" s="102"/>
      <x:c r="G63" s="129"/>
      <x:c r="H63" s="102"/>
      <x:c r="I63" s="129"/>
      <x:c r="J63" s="102"/>
      <x:c r="K63" s="102"/>
      <x:c r="L63" s="129"/>
      <x:c r="M63" s="102"/>
      <x:c r="N63" s="102"/>
      <x:c r="O63" s="102"/>
      <x:c r="P63" s="102"/>
      <x:c r="Q63" s="102"/>
      <x:c r="R63" s="129"/>
      <x:c r="S63" s="102">
        <x:v>1</x:v>
      </x:c>
      <x:c r="T63" s="129">
        <x:v>14</x:v>
      </x:c>
      <x:c r="U63" s="102"/>
      <x:c r="V63" s="129"/>
      <x:c r="W63" s="102"/>
      <x:c r="X63" s="102">
        <x:v>2</x:v>
      </x:c>
      <x:c r="Y63" s="102">
        <x:v>1</x:v>
      </x:c>
      <x:c r="Z63" s="102">
        <x:v>2</x:v>
      </x:c>
      <x:c r="AA63" s="102"/>
      <x:c r="AB63" s="102"/>
      <x:c r="AC63" s="102">
        <x:v>1</x:v>
      </x:c>
      <x:c r="AD63" s="102"/>
      <x:c r="AE63" s="102"/>
      <x:c r="AF63" s="102"/>
      <x:c r="AG63" s="102">
        <x:v>1</x:v>
      </x:c>
      <x:c r="AH63" s="102"/>
      <x:c r="AI63" s="102"/>
      <x:c r="AJ63" s="102">
        <x:v>4</x:v>
      </x:c>
      <x:c r="AK63" s="102">
        <x:v>4</x:v>
      </x:c>
      <x:c r="AL63" s="631" t="s">
        <x:v>339</x:v>
      </x:c>
      <x:c r="AM63" s="102"/>
      <x:c r="AN63" s="129"/>
      <x:c r="AO63" s="102"/>
      <x:c r="AP63" s="102"/>
      <x:c r="AQ63" s="102"/>
      <x:c r="AR63" s="129"/>
      <x:c r="AS63" s="102"/>
      <x:c r="AT63" s="129"/>
      <x:c r="AU63" s="102"/>
      <x:c r="AV63" s="102"/>
      <x:c r="AW63" s="102"/>
      <x:c r="AX63" s="102"/>
      <x:c r="AY63" s="102"/>
      <x:c r="AZ63" s="102"/>
      <x:c r="BA63" s="129"/>
      <x:c r="BB63" s="102"/>
      <x:c r="BC63" s="102"/>
      <x:c r="BD63" s="102"/>
      <x:c r="BE63" s="102">
        <x:v>2</x:v>
      </x:c>
      <x:c r="BF63" s="102">
        <x:v>2</x:v>
      </x:c>
      <x:c r="BG63" s="102"/>
      <x:c r="BH63" s="102"/>
      <x:c r="BI63" s="102"/>
      <x:c r="BJ63" s="129"/>
      <x:c r="BK63" s="102"/>
      <x:c r="BL63" s="129"/>
      <x:c r="BM63" s="102"/>
      <x:c r="BN63" s="129"/>
      <x:c r="BO63" s="102"/>
      <x:c r="BP63" s="129"/>
      <x:c r="BQ63" s="102"/>
      <x:c r="BR63" s="102"/>
      <x:c r="BS63" s="102"/>
      <x:c r="BT63" s="102"/>
      <x:c r="BU63" s="102"/>
      <x:c r="BV63" s="631" t="s">
        <x:v>339</x:v>
      </x:c>
      <x:c r="BW63" s="102"/>
      <x:c r="BX63" s="102"/>
      <x:c r="BY63" s="129"/>
      <x:c r="BZ63" s="102"/>
      <x:c r="CA63" s="129"/>
      <x:c r="CB63" s="102"/>
      <x:c r="CC63" s="129"/>
      <x:c r="CD63" s="102"/>
      <x:c r="CE63" s="102"/>
      <x:c r="CF63" s="129"/>
      <x:c r="CG63" s="102"/>
      <x:c r="CH63" s="102"/>
      <x:c r="CI63" s="102"/>
      <x:c r="CJ63" s="102"/>
      <x:c r="CK63" s="102"/>
      <x:c r="CL63" s="102"/>
      <x:c r="CM63" s="102"/>
      <x:c r="CN63" s="102"/>
      <x:c r="CO63" s="102"/>
      <x:c r="CP63" s="129"/>
      <x:c r="CQ63" s="102"/>
      <x:c r="CR63" s="129"/>
      <x:c r="CS63" s="102"/>
      <x:c r="CT63" s="102"/>
      <x:c r="CU63" s="102"/>
      <x:c r="CV63" s="102"/>
      <x:c r="CW63" s="102"/>
      <x:c r="CX63" s="102"/>
      <x:c r="CY63" s="631" t="s">
        <x:v>339</x:v>
      </x:c>
      <x:c r="CZ63" s="632"/>
      <x:c r="DA63" s="633"/>
      <x:c r="DB63" s="632"/>
      <x:c r="DC63" s="633"/>
      <x:c r="DD63" s="632"/>
      <x:c r="DE63" s="633"/>
      <x:c r="DF63" s="632"/>
      <x:c r="DG63" s="634"/>
    </x:row>
    <x:row r="64" spans="1:111" s="42" customFormat="1" ht="30" customHeight="1">
      <x:c r="A64" s="631" t="s">
        <x:v>336</x:v>
      </x:c>
      <x:c r="B64" s="95"/>
      <x:c r="C64" s="129"/>
      <x:c r="D64" s="102"/>
      <x:c r="E64" s="129"/>
      <x:c r="F64" s="102"/>
      <x:c r="G64" s="129"/>
      <x:c r="H64" s="102"/>
      <x:c r="I64" s="129"/>
      <x:c r="J64" s="102"/>
      <x:c r="K64" s="102"/>
      <x:c r="L64" s="129"/>
      <x:c r="M64" s="102"/>
      <x:c r="N64" s="102"/>
      <x:c r="O64" s="102"/>
      <x:c r="P64" s="102"/>
      <x:c r="Q64" s="102"/>
      <x:c r="R64" s="129"/>
      <x:c r="S64" s="102"/>
      <x:c r="T64" s="129"/>
      <x:c r="U64" s="102"/>
      <x:c r="V64" s="129"/>
      <x:c r="W64" s="102"/>
      <x:c r="X64" s="102"/>
      <x:c r="Y64" s="102"/>
      <x:c r="Z64" s="102"/>
      <x:c r="AA64" s="102"/>
      <x:c r="AB64" s="102"/>
      <x:c r="AC64" s="102"/>
      <x:c r="AD64" s="102"/>
      <x:c r="AE64" s="102"/>
      <x:c r="AF64" s="102"/>
      <x:c r="AG64" s="102"/>
      <x:c r="AH64" s="102"/>
      <x:c r="AI64" s="102"/>
      <x:c r="AJ64" s="102"/>
      <x:c r="AK64" s="102"/>
      <x:c r="AL64" s="631" t="s">
        <x:v>336</x:v>
      </x:c>
      <x:c r="AM64" s="102"/>
      <x:c r="AN64" s="129"/>
      <x:c r="AO64" s="102"/>
      <x:c r="AP64" s="102"/>
      <x:c r="AQ64" s="102"/>
      <x:c r="AR64" s="129"/>
      <x:c r="AS64" s="102"/>
      <x:c r="AT64" s="129"/>
      <x:c r="AU64" s="102"/>
      <x:c r="AV64" s="102"/>
      <x:c r="AW64" s="102"/>
      <x:c r="AX64" s="102"/>
      <x:c r="AY64" s="102"/>
      <x:c r="AZ64" s="102"/>
      <x:c r="BA64" s="129"/>
      <x:c r="BB64" s="102"/>
      <x:c r="BC64" s="102"/>
      <x:c r="BD64" s="102"/>
      <x:c r="BE64" s="102"/>
      <x:c r="BF64" s="102"/>
      <x:c r="BG64" s="102"/>
      <x:c r="BH64" s="102"/>
      <x:c r="BI64" s="102"/>
      <x:c r="BJ64" s="129"/>
      <x:c r="BK64" s="102"/>
      <x:c r="BL64" s="129"/>
      <x:c r="BM64" s="102"/>
      <x:c r="BN64" s="129"/>
      <x:c r="BO64" s="102"/>
      <x:c r="BP64" s="129"/>
      <x:c r="BQ64" s="102"/>
      <x:c r="BR64" s="102"/>
      <x:c r="BS64" s="102"/>
      <x:c r="BT64" s="102"/>
      <x:c r="BU64" s="102"/>
      <x:c r="BV64" s="631" t="s">
        <x:v>336</x:v>
      </x:c>
      <x:c r="BW64" s="102"/>
      <x:c r="BX64" s="102"/>
      <x:c r="BY64" s="129"/>
      <x:c r="BZ64" s="102"/>
      <x:c r="CA64" s="129"/>
      <x:c r="CB64" s="102"/>
      <x:c r="CC64" s="129"/>
      <x:c r="CD64" s="102"/>
      <x:c r="CE64" s="102"/>
      <x:c r="CF64" s="129"/>
      <x:c r="CG64" s="102"/>
      <x:c r="CH64" s="102"/>
      <x:c r="CI64" s="102"/>
      <x:c r="CJ64" s="102"/>
      <x:c r="CK64" s="102"/>
      <x:c r="CL64" s="102"/>
      <x:c r="CM64" s="102"/>
      <x:c r="CN64" s="102"/>
      <x:c r="CO64" s="102"/>
      <x:c r="CP64" s="129"/>
      <x:c r="CQ64" s="102"/>
      <x:c r="CR64" s="129"/>
      <x:c r="CS64" s="102"/>
      <x:c r="CT64" s="102"/>
      <x:c r="CU64" s="102"/>
      <x:c r="CV64" s="102"/>
      <x:c r="CW64" s="102"/>
      <x:c r="CX64" s="102"/>
      <x:c r="CY64" s="631" t="s">
        <x:v>336</x:v>
      </x:c>
      <x:c r="CZ64" s="632"/>
      <x:c r="DA64" s="633"/>
      <x:c r="DB64" s="632"/>
      <x:c r="DC64" s="633"/>
      <x:c r="DD64" s="632"/>
      <x:c r="DE64" s="633"/>
      <x:c r="DF64" s="632"/>
      <x:c r="DG64" s="634"/>
    </x:row>
    <x:row r="65" spans="1:111" s="42" customFormat="1" ht="30" customHeight="1">
      <x:c r="A65" s="400" t="s">
        <x:v>677</x:v>
      </x:c>
      <x:c r="B65" s="189">
        <x:f t="shared" ref="B65:AK65" si="36">SUM(B66:B73)</x:f>
        <x:v>0</x:v>
      </x:c>
      <x:c r="C65" s="178">
        <x:f t="shared" si="36"/>
        <x:v>0</x:v>
      </x:c>
      <x:c r="D65" s="177">
        <x:f t="shared" si="36"/>
        <x:v>0</x:v>
      </x:c>
      <x:c r="E65" s="178">
        <x:f t="shared" si="36"/>
        <x:v>0</x:v>
      </x:c>
      <x:c r="F65" s="177">
        <x:f t="shared" si="36"/>
        <x:v>0</x:v>
      </x:c>
      <x:c r="G65" s="178">
        <x:f t="shared" si="36"/>
        <x:v>0</x:v>
      </x:c>
      <x:c r="H65" s="177">
        <x:f t="shared" si="36"/>
        <x:v>0</x:v>
      </x:c>
      <x:c r="I65" s="178">
        <x:f t="shared" si="36"/>
        <x:v>0</x:v>
      </x:c>
      <x:c r="J65" s="177">
        <x:f t="shared" si="36"/>
        <x:v>0</x:v>
      </x:c>
      <x:c r="K65" s="177">
        <x:f t="shared" si="36"/>
        <x:v>0</x:v>
      </x:c>
      <x:c r="L65" s="178">
        <x:f t="shared" si="36"/>
        <x:v>0</x:v>
      </x:c>
      <x:c r="M65" s="177">
        <x:f t="shared" si="36"/>
        <x:v>0</x:v>
      </x:c>
      <x:c r="N65" s="177">
        <x:f t="shared" si="36"/>
        <x:v>0</x:v>
      </x:c>
      <x:c r="O65" s="177">
        <x:f t="shared" si="36"/>
        <x:v>0</x:v>
      </x:c>
      <x:c r="P65" s="177">
        <x:f t="shared" si="36"/>
        <x:v>0</x:v>
      </x:c>
      <x:c r="Q65" s="177">
        <x:f t="shared" si="36"/>
        <x:v>0</x:v>
      </x:c>
      <x:c r="R65" s="178">
        <x:f t="shared" si="36"/>
        <x:v>0</x:v>
      </x:c>
      <x:c r="S65" s="177">
        <x:f t="shared" si="36"/>
        <x:v>0</x:v>
      </x:c>
      <x:c r="T65" s="178">
        <x:f t="shared" si="36"/>
        <x:v>0</x:v>
      </x:c>
      <x:c r="U65" s="177">
        <x:f t="shared" si="36"/>
        <x:v>0</x:v>
      </x:c>
      <x:c r="V65" s="178">
        <x:f t="shared" si="36"/>
        <x:v>0</x:v>
      </x:c>
      <x:c r="W65" s="177">
        <x:f t="shared" si="36"/>
        <x:v>0</x:v>
      </x:c>
      <x:c r="X65" s="177">
        <x:f t="shared" si="36"/>
        <x:v>0</x:v>
      </x:c>
      <x:c r="Y65" s="177">
        <x:f t="shared" si="36"/>
        <x:v>0</x:v>
      </x:c>
      <x:c r="Z65" s="177">
        <x:f t="shared" si="36"/>
        <x:v>0</x:v>
      </x:c>
      <x:c r="AA65" s="177">
        <x:f t="shared" si="36"/>
        <x:v>0</x:v>
      </x:c>
      <x:c r="AB65" s="177">
        <x:f t="shared" si="36"/>
        <x:v>0</x:v>
      </x:c>
      <x:c r="AC65" s="177">
        <x:f t="shared" si="36"/>
        <x:v>0</x:v>
      </x:c>
      <x:c r="AD65" s="177">
        <x:f t="shared" si="36"/>
        <x:v>0</x:v>
      </x:c>
      <x:c r="AE65" s="177">
        <x:f t="shared" si="36"/>
        <x:v>0</x:v>
      </x:c>
      <x:c r="AF65" s="177">
        <x:f t="shared" si="36"/>
        <x:v>0</x:v>
      </x:c>
      <x:c r="AG65" s="177">
        <x:f t="shared" si="36"/>
        <x:v>0</x:v>
      </x:c>
      <x:c r="AH65" s="177">
        <x:f t="shared" si="36"/>
        <x:v>0</x:v>
      </x:c>
      <x:c r="AI65" s="177">
        <x:f t="shared" si="36"/>
        <x:v>0</x:v>
      </x:c>
      <x:c r="AJ65" s="177">
        <x:f t="shared" si="36"/>
        <x:v>0</x:v>
      </x:c>
      <x:c r="AK65" s="177">
        <x:f t="shared" si="36"/>
        <x:v>0</x:v>
      </x:c>
      <x:c r="AL65" s="400" t="s">
        <x:v>677</x:v>
      </x:c>
      <x:c r="AM65" s="177">
        <x:f t="shared" ref="AM65:BU65" si="37">SUM(AM66:AM73)</x:f>
        <x:v>0</x:v>
      </x:c>
      <x:c r="AN65" s="178">
        <x:f t="shared" si="37"/>
        <x:v>0</x:v>
      </x:c>
      <x:c r="AO65" s="177">
        <x:f t="shared" si="37"/>
        <x:v>0</x:v>
      </x:c>
      <x:c r="AP65" s="177">
        <x:f t="shared" si="37"/>
        <x:v>0</x:v>
      </x:c>
      <x:c r="AQ65" s="177">
        <x:f t="shared" si="37"/>
        <x:v>0</x:v>
      </x:c>
      <x:c r="AR65" s="178">
        <x:f t="shared" si="37"/>
        <x:v>0</x:v>
      </x:c>
      <x:c r="AS65" s="177">
        <x:f t="shared" si="37"/>
        <x:v>0</x:v>
      </x:c>
      <x:c r="AT65" s="178">
        <x:f t="shared" si="37"/>
        <x:v>0</x:v>
      </x:c>
      <x:c r="AU65" s="177">
        <x:f t="shared" si="37"/>
        <x:v>0</x:v>
      </x:c>
      <x:c r="AV65" s="177">
        <x:f t="shared" si="37"/>
        <x:v>0</x:v>
      </x:c>
      <x:c r="AW65" s="177">
        <x:f t="shared" si="37"/>
        <x:v>0</x:v>
      </x:c>
      <x:c r="AX65" s="177">
        <x:f t="shared" si="37"/>
        <x:v>0</x:v>
      </x:c>
      <x:c r="AY65" s="177">
        <x:f t="shared" si="37"/>
        <x:v>0</x:v>
      </x:c>
      <x:c r="AZ65" s="177">
        <x:f t="shared" si="37"/>
        <x:v>0</x:v>
      </x:c>
      <x:c r="BA65" s="178">
        <x:f t="shared" si="37"/>
        <x:v>0</x:v>
      </x:c>
      <x:c r="BB65" s="177">
        <x:f t="shared" si="37"/>
        <x:v>0</x:v>
      </x:c>
      <x:c r="BC65" s="177">
        <x:f t="shared" si="37"/>
        <x:v>0</x:v>
      </x:c>
      <x:c r="BD65" s="177">
        <x:f t="shared" si="37"/>
        <x:v>0</x:v>
      </x:c>
      <x:c r="BE65" s="177">
        <x:f t="shared" si="37"/>
        <x:v>0</x:v>
      </x:c>
      <x:c r="BF65" s="177">
        <x:f t="shared" si="37"/>
        <x:v>0</x:v>
      </x:c>
      <x:c r="BG65" s="177">
        <x:f t="shared" si="37"/>
        <x:v>0</x:v>
      </x:c>
      <x:c r="BH65" s="177">
        <x:f t="shared" si="37"/>
        <x:v>0</x:v>
      </x:c>
      <x:c r="BI65" s="177">
        <x:f t="shared" si="37"/>
        <x:v>0</x:v>
      </x:c>
      <x:c r="BJ65" s="178">
        <x:f t="shared" si="37"/>
        <x:v>0</x:v>
      </x:c>
      <x:c r="BK65" s="177">
        <x:f t="shared" si="37"/>
        <x:v>0</x:v>
      </x:c>
      <x:c r="BL65" s="178">
        <x:f t="shared" si="37"/>
        <x:v>0</x:v>
      </x:c>
      <x:c r="BM65" s="177">
        <x:f t="shared" si="37"/>
        <x:v>0</x:v>
      </x:c>
      <x:c r="BN65" s="178">
        <x:f t="shared" si="37"/>
        <x:v>0</x:v>
      </x:c>
      <x:c r="BO65" s="177">
        <x:f t="shared" si="37"/>
        <x:v>0</x:v>
      </x:c>
      <x:c r="BP65" s="178">
        <x:f t="shared" si="37"/>
        <x:v>0</x:v>
      </x:c>
      <x:c r="BQ65" s="177">
        <x:f t="shared" si="37"/>
        <x:v>0</x:v>
      </x:c>
      <x:c r="BR65" s="177">
        <x:f t="shared" si="37"/>
        <x:v>0</x:v>
      </x:c>
      <x:c r="BS65" s="177">
        <x:f t="shared" si="37"/>
        <x:v>0</x:v>
      </x:c>
      <x:c r="BT65" s="177">
        <x:f t="shared" si="37"/>
        <x:v>0</x:v>
      </x:c>
      <x:c r="BU65" s="177">
        <x:f t="shared" si="37"/>
        <x:v>0</x:v>
      </x:c>
      <x:c r="BV65" s="400" t="s">
        <x:v>677</x:v>
      </x:c>
      <x:c r="BW65" s="177">
        <x:f t="shared" ref="BW65:CX65" si="38">SUM(BW66:BW73)</x:f>
        <x:v>0</x:v>
      </x:c>
      <x:c r="BX65" s="177">
        <x:f t="shared" si="38"/>
        <x:v>0</x:v>
      </x:c>
      <x:c r="BY65" s="178">
        <x:f t="shared" si="38"/>
        <x:v>0</x:v>
      </x:c>
      <x:c r="BZ65" s="177">
        <x:f t="shared" si="38"/>
        <x:v>0</x:v>
      </x:c>
      <x:c r="CA65" s="178">
        <x:f t="shared" si="38"/>
        <x:v>0</x:v>
      </x:c>
      <x:c r="CB65" s="177">
        <x:f t="shared" si="38"/>
        <x:v>0</x:v>
      </x:c>
      <x:c r="CC65" s="178">
        <x:f t="shared" si="38"/>
        <x:v>0</x:v>
      </x:c>
      <x:c r="CD65" s="177">
        <x:f t="shared" si="38"/>
        <x:v>0</x:v>
      </x:c>
      <x:c r="CE65" s="177">
        <x:f t="shared" si="38"/>
        <x:v>0</x:v>
      </x:c>
      <x:c r="CF65" s="178">
        <x:f t="shared" si="38"/>
        <x:v>0</x:v>
      </x:c>
      <x:c r="CG65" s="177">
        <x:f t="shared" si="38"/>
        <x:v>0</x:v>
      </x:c>
      <x:c r="CH65" s="177">
        <x:f t="shared" si="38"/>
        <x:v>0</x:v>
      </x:c>
      <x:c r="CI65" s="177">
        <x:f t="shared" si="38"/>
        <x:v>0</x:v>
      </x:c>
      <x:c r="CJ65" s="177">
        <x:f t="shared" si="38"/>
        <x:v>0</x:v>
      </x:c>
      <x:c r="CK65" s="177">
        <x:f t="shared" si="38"/>
        <x:v>0</x:v>
      </x:c>
      <x:c r="CL65" s="177">
        <x:f t="shared" si="38"/>
        <x:v>0</x:v>
      </x:c>
      <x:c r="CM65" s="177">
        <x:f t="shared" si="38"/>
        <x:v>0</x:v>
      </x:c>
      <x:c r="CN65" s="177">
        <x:f t="shared" si="38"/>
        <x:v>0</x:v>
      </x:c>
      <x:c r="CO65" s="177">
        <x:f t="shared" si="38"/>
        <x:v>0</x:v>
      </x:c>
      <x:c r="CP65" s="178">
        <x:f t="shared" si="38"/>
        <x:v>0</x:v>
      </x:c>
      <x:c r="CQ65" s="177">
        <x:f t="shared" si="38"/>
        <x:v>0</x:v>
      </x:c>
      <x:c r="CR65" s="178">
        <x:f t="shared" si="38"/>
        <x:v>0</x:v>
      </x:c>
      <x:c r="CS65" s="177">
        <x:f t="shared" si="38"/>
        <x:v>0</x:v>
      </x:c>
      <x:c r="CT65" s="177">
        <x:f t="shared" si="38"/>
        <x:v>0</x:v>
      </x:c>
      <x:c r="CU65" s="177">
        <x:f t="shared" si="38"/>
        <x:v>0</x:v>
      </x:c>
      <x:c r="CV65" s="177">
        <x:f t="shared" si="38"/>
        <x:v>0</x:v>
      </x:c>
      <x:c r="CW65" s="177">
        <x:f t="shared" si="38"/>
        <x:v>0</x:v>
      </x:c>
      <x:c r="CX65" s="177">
        <x:f t="shared" si="38"/>
        <x:v>0</x:v>
      </x:c>
      <x:c r="CY65" s="400" t="s">
        <x:v>677</x:v>
      </x:c>
      <x:c r="CZ65" s="177">
        <x:f t="shared" ref="CZ65:DG65" si="39">SUM(CZ66:CZ73)</x:f>
        <x:v>0</x:v>
      </x:c>
      <x:c r="DA65" s="178">
        <x:f t="shared" si="39"/>
        <x:v>0</x:v>
      </x:c>
      <x:c r="DB65" s="177">
        <x:f t="shared" si="39"/>
        <x:v>0</x:v>
      </x:c>
      <x:c r="DC65" s="178">
        <x:f t="shared" si="39"/>
        <x:v>0</x:v>
      </x:c>
      <x:c r="DD65" s="177">
        <x:f t="shared" si="39"/>
        <x:v>0</x:v>
      </x:c>
      <x:c r="DE65" s="178">
        <x:f t="shared" si="39"/>
        <x:v>0</x:v>
      </x:c>
      <x:c r="DF65" s="177">
        <x:f t="shared" si="39"/>
        <x:v>0</x:v>
      </x:c>
      <x:c r="DG65" s="182">
        <x:f t="shared" si="39"/>
        <x:v>0</x:v>
      </x:c>
    </x:row>
    <x:row r="66" spans="1:111" s="42" customFormat="1" ht="30" customHeight="1">
      <x:c r="A66" s="631" t="s">
        <x:v>2520</x:v>
      </x:c>
      <x:c r="B66" s="95"/>
      <x:c r="C66" s="129"/>
      <x:c r="D66" s="102"/>
      <x:c r="E66" s="129"/>
      <x:c r="F66" s="102"/>
      <x:c r="G66" s="129"/>
      <x:c r="H66" s="102"/>
      <x:c r="I66" s="129"/>
      <x:c r="J66" s="102"/>
      <x:c r="K66" s="102"/>
      <x:c r="L66" s="129"/>
      <x:c r="M66" s="102"/>
      <x:c r="N66" s="102"/>
      <x:c r="O66" s="102"/>
      <x:c r="P66" s="102"/>
      <x:c r="Q66" s="102"/>
      <x:c r="R66" s="129"/>
      <x:c r="S66" s="102"/>
      <x:c r="T66" s="129"/>
      <x:c r="U66" s="102"/>
      <x:c r="V66" s="129"/>
      <x:c r="W66" s="102"/>
      <x:c r="X66" s="102"/>
      <x:c r="Y66" s="102"/>
      <x:c r="Z66" s="102"/>
      <x:c r="AA66" s="102"/>
      <x:c r="AB66" s="102"/>
      <x:c r="AC66" s="102"/>
      <x:c r="AD66" s="102"/>
      <x:c r="AE66" s="102"/>
      <x:c r="AF66" s="102"/>
      <x:c r="AG66" s="102"/>
      <x:c r="AH66" s="102"/>
      <x:c r="AI66" s="102"/>
      <x:c r="AJ66" s="102"/>
      <x:c r="AK66" s="102"/>
      <x:c r="AL66" s="631" t="s">
        <x:v>2520</x:v>
      </x:c>
      <x:c r="AM66" s="102"/>
      <x:c r="AN66" s="129"/>
      <x:c r="AO66" s="102"/>
      <x:c r="AP66" s="102"/>
      <x:c r="AQ66" s="102"/>
      <x:c r="AR66" s="129"/>
      <x:c r="AS66" s="102"/>
      <x:c r="AT66" s="129"/>
      <x:c r="AU66" s="102"/>
      <x:c r="AV66" s="102"/>
      <x:c r="AW66" s="102"/>
      <x:c r="AX66" s="102"/>
      <x:c r="AY66" s="102"/>
      <x:c r="AZ66" s="102"/>
      <x:c r="BA66" s="129"/>
      <x:c r="BB66" s="102"/>
      <x:c r="BC66" s="102"/>
      <x:c r="BD66" s="102"/>
      <x:c r="BE66" s="102"/>
      <x:c r="BF66" s="102"/>
      <x:c r="BG66" s="102"/>
      <x:c r="BH66" s="102"/>
      <x:c r="BI66" s="102"/>
      <x:c r="BJ66" s="129"/>
      <x:c r="BK66" s="102"/>
      <x:c r="BL66" s="129"/>
      <x:c r="BM66" s="102"/>
      <x:c r="BN66" s="129"/>
      <x:c r="BO66" s="102"/>
      <x:c r="BP66" s="129"/>
      <x:c r="BQ66" s="102"/>
      <x:c r="BR66" s="102"/>
      <x:c r="BS66" s="102"/>
      <x:c r="BT66" s="102"/>
      <x:c r="BU66" s="102"/>
      <x:c r="BV66" s="631" t="s">
        <x:v>2520</x:v>
      </x:c>
      <x:c r="BW66" s="102"/>
      <x:c r="BX66" s="102"/>
      <x:c r="BY66" s="129"/>
      <x:c r="BZ66" s="102"/>
      <x:c r="CA66" s="129"/>
      <x:c r="CB66" s="102"/>
      <x:c r="CC66" s="129"/>
      <x:c r="CD66" s="102"/>
      <x:c r="CE66" s="102"/>
      <x:c r="CF66" s="129"/>
      <x:c r="CG66" s="102"/>
      <x:c r="CH66" s="102"/>
      <x:c r="CI66" s="102"/>
      <x:c r="CJ66" s="102"/>
      <x:c r="CK66" s="102"/>
      <x:c r="CL66" s="102"/>
      <x:c r="CM66" s="102"/>
      <x:c r="CN66" s="102"/>
      <x:c r="CO66" s="102"/>
      <x:c r="CP66" s="129"/>
      <x:c r="CQ66" s="102"/>
      <x:c r="CR66" s="129"/>
      <x:c r="CS66" s="102"/>
      <x:c r="CT66" s="102"/>
      <x:c r="CU66" s="102"/>
      <x:c r="CV66" s="102"/>
      <x:c r="CW66" s="102"/>
      <x:c r="CX66" s="102"/>
      <x:c r="CY66" s="631" t="s">
        <x:v>2520</x:v>
      </x:c>
      <x:c r="CZ66" s="102"/>
      <x:c r="DA66" s="129"/>
      <x:c r="DB66" s="102"/>
      <x:c r="DC66" s="129"/>
      <x:c r="DD66" s="102"/>
      <x:c r="DE66" s="129"/>
      <x:c r="DF66" s="102"/>
      <x:c r="DG66" s="544"/>
    </x:row>
    <x:row r="67" spans="1:111" s="42" customFormat="1" ht="30" customHeight="1">
      <x:c r="A67" s="636" t="s">
        <x:v>2529</x:v>
      </x:c>
      <x:c r="B67" s="95"/>
      <x:c r="C67" s="129"/>
      <x:c r="D67" s="102"/>
      <x:c r="E67" s="129"/>
      <x:c r="F67" s="102"/>
      <x:c r="G67" s="129"/>
      <x:c r="H67" s="102"/>
      <x:c r="I67" s="129"/>
      <x:c r="J67" s="102"/>
      <x:c r="K67" s="102"/>
      <x:c r="L67" s="129"/>
      <x:c r="M67" s="102"/>
      <x:c r="N67" s="102"/>
      <x:c r="O67" s="102"/>
      <x:c r="P67" s="102"/>
      <x:c r="Q67" s="102"/>
      <x:c r="R67" s="129"/>
      <x:c r="S67" s="102"/>
      <x:c r="T67" s="129"/>
      <x:c r="U67" s="102"/>
      <x:c r="V67" s="129"/>
      <x:c r="W67" s="102"/>
      <x:c r="X67" s="102"/>
      <x:c r="Y67" s="102"/>
      <x:c r="Z67" s="102"/>
      <x:c r="AA67" s="102"/>
      <x:c r="AB67" s="102"/>
      <x:c r="AC67" s="102"/>
      <x:c r="AD67" s="102"/>
      <x:c r="AE67" s="102"/>
      <x:c r="AF67" s="102"/>
      <x:c r="AG67" s="102"/>
      <x:c r="AH67" s="102"/>
      <x:c r="AI67" s="102"/>
      <x:c r="AJ67" s="102"/>
      <x:c r="AK67" s="102"/>
      <x:c r="AL67" s="636" t="s">
        <x:v>2529</x:v>
      </x:c>
      <x:c r="AM67" s="102"/>
      <x:c r="AN67" s="129"/>
      <x:c r="AO67" s="102"/>
      <x:c r="AP67" s="102"/>
      <x:c r="AQ67" s="102"/>
      <x:c r="AR67" s="129"/>
      <x:c r="AS67" s="102"/>
      <x:c r="AT67" s="129"/>
      <x:c r="AU67" s="102"/>
      <x:c r="AV67" s="102"/>
      <x:c r="AW67" s="102"/>
      <x:c r="AX67" s="102"/>
      <x:c r="AY67" s="102"/>
      <x:c r="AZ67" s="102"/>
      <x:c r="BA67" s="129"/>
      <x:c r="BB67" s="102"/>
      <x:c r="BC67" s="102"/>
      <x:c r="BD67" s="102"/>
      <x:c r="BE67" s="102"/>
      <x:c r="BF67" s="102"/>
      <x:c r="BG67" s="102"/>
      <x:c r="BH67" s="102"/>
      <x:c r="BI67" s="102"/>
      <x:c r="BJ67" s="129"/>
      <x:c r="BK67" s="102"/>
      <x:c r="BL67" s="129"/>
      <x:c r="BM67" s="102"/>
      <x:c r="BN67" s="129"/>
      <x:c r="BO67" s="102"/>
      <x:c r="BP67" s="129"/>
      <x:c r="BQ67" s="102"/>
      <x:c r="BR67" s="102"/>
      <x:c r="BS67" s="102"/>
      <x:c r="BT67" s="102"/>
      <x:c r="BU67" s="102"/>
      <x:c r="BV67" s="636" t="s">
        <x:v>2529</x:v>
      </x:c>
      <x:c r="BW67" s="102"/>
      <x:c r="BX67" s="102"/>
      <x:c r="BY67" s="129"/>
      <x:c r="BZ67" s="102"/>
      <x:c r="CA67" s="129"/>
      <x:c r="CB67" s="102"/>
      <x:c r="CC67" s="129"/>
      <x:c r="CD67" s="102"/>
      <x:c r="CE67" s="102"/>
      <x:c r="CF67" s="129"/>
      <x:c r="CG67" s="102"/>
      <x:c r="CH67" s="102"/>
      <x:c r="CI67" s="102"/>
      <x:c r="CJ67" s="102"/>
      <x:c r="CK67" s="102"/>
      <x:c r="CL67" s="102"/>
      <x:c r="CM67" s="102"/>
      <x:c r="CN67" s="102"/>
      <x:c r="CO67" s="102"/>
      <x:c r="CP67" s="129"/>
      <x:c r="CQ67" s="102"/>
      <x:c r="CR67" s="129"/>
      <x:c r="CS67" s="102"/>
      <x:c r="CT67" s="102"/>
      <x:c r="CU67" s="102"/>
      <x:c r="CV67" s="102"/>
      <x:c r="CW67" s="102"/>
      <x:c r="CX67" s="102"/>
      <x:c r="CY67" s="636" t="s">
        <x:v>2529</x:v>
      </x:c>
      <x:c r="CZ67" s="632"/>
      <x:c r="DA67" s="633"/>
      <x:c r="DB67" s="102">
        <x:f t="shared" ref="DB67:DC71" si="40">DD67+DF67</x:f>
        <x:v>0</x:v>
      </x:c>
      <x:c r="DC67" s="129">
        <x:f t="shared" si="40"/>
        <x:v>0</x:v>
      </x:c>
      <x:c r="DD67" s="632"/>
      <x:c r="DE67" s="633"/>
      <x:c r="DF67" s="632"/>
      <x:c r="DG67" s="634"/>
    </x:row>
    <x:row r="68" spans="1:111" s="42" customFormat="1" ht="30" customHeight="1">
      <x:c r="A68" s="636" t="s">
        <x:v>2532</x:v>
      </x:c>
      <x:c r="B68" s="95"/>
      <x:c r="C68" s="129"/>
      <x:c r="D68" s="102"/>
      <x:c r="E68" s="129"/>
      <x:c r="F68" s="102"/>
      <x:c r="G68" s="129"/>
      <x:c r="H68" s="102"/>
      <x:c r="I68" s="129"/>
      <x:c r="J68" s="102"/>
      <x:c r="K68" s="102"/>
      <x:c r="L68" s="129"/>
      <x:c r="M68" s="102"/>
      <x:c r="N68" s="102"/>
      <x:c r="O68" s="102"/>
      <x:c r="P68" s="102"/>
      <x:c r="Q68" s="102"/>
      <x:c r="R68" s="129"/>
      <x:c r="S68" s="102"/>
      <x:c r="T68" s="129"/>
      <x:c r="U68" s="102"/>
      <x:c r="V68" s="129"/>
      <x:c r="W68" s="102"/>
      <x:c r="X68" s="102"/>
      <x:c r="Y68" s="102"/>
      <x:c r="Z68" s="102"/>
      <x:c r="AA68" s="102"/>
      <x:c r="AB68" s="102"/>
      <x:c r="AC68" s="102"/>
      <x:c r="AD68" s="102"/>
      <x:c r="AE68" s="102"/>
      <x:c r="AF68" s="102"/>
      <x:c r="AG68" s="102"/>
      <x:c r="AH68" s="102"/>
      <x:c r="AI68" s="102"/>
      <x:c r="AJ68" s="102"/>
      <x:c r="AK68" s="102"/>
      <x:c r="AL68" s="636" t="s">
        <x:v>2532</x:v>
      </x:c>
      <x:c r="AM68" s="102"/>
      <x:c r="AN68" s="129"/>
      <x:c r="AO68" s="102"/>
      <x:c r="AP68" s="102"/>
      <x:c r="AQ68" s="102"/>
      <x:c r="AR68" s="129"/>
      <x:c r="AS68" s="102"/>
      <x:c r="AT68" s="129"/>
      <x:c r="AU68" s="102"/>
      <x:c r="AV68" s="102"/>
      <x:c r="AW68" s="102"/>
      <x:c r="AX68" s="102"/>
      <x:c r="AY68" s="102"/>
      <x:c r="AZ68" s="102"/>
      <x:c r="BA68" s="129"/>
      <x:c r="BB68" s="102"/>
      <x:c r="BC68" s="102"/>
      <x:c r="BD68" s="102"/>
      <x:c r="BE68" s="102"/>
      <x:c r="BF68" s="102"/>
      <x:c r="BG68" s="102"/>
      <x:c r="BH68" s="102"/>
      <x:c r="BI68" s="102"/>
      <x:c r="BJ68" s="129"/>
      <x:c r="BK68" s="102"/>
      <x:c r="BL68" s="129"/>
      <x:c r="BM68" s="102"/>
      <x:c r="BN68" s="129"/>
      <x:c r="BO68" s="102"/>
      <x:c r="BP68" s="129"/>
      <x:c r="BQ68" s="102"/>
      <x:c r="BR68" s="102"/>
      <x:c r="BS68" s="102"/>
      <x:c r="BT68" s="102"/>
      <x:c r="BU68" s="102"/>
      <x:c r="BV68" s="636" t="s">
        <x:v>2532</x:v>
      </x:c>
      <x:c r="BW68" s="102"/>
      <x:c r="BX68" s="102"/>
      <x:c r="BY68" s="129"/>
      <x:c r="BZ68" s="102"/>
      <x:c r="CA68" s="129"/>
      <x:c r="CB68" s="102"/>
      <x:c r="CC68" s="129"/>
      <x:c r="CD68" s="102"/>
      <x:c r="CE68" s="102"/>
      <x:c r="CF68" s="129"/>
      <x:c r="CG68" s="102"/>
      <x:c r="CH68" s="102"/>
      <x:c r="CI68" s="102"/>
      <x:c r="CJ68" s="102"/>
      <x:c r="CK68" s="102"/>
      <x:c r="CL68" s="102"/>
      <x:c r="CM68" s="102"/>
      <x:c r="CN68" s="102"/>
      <x:c r="CO68" s="102"/>
      <x:c r="CP68" s="129"/>
      <x:c r="CQ68" s="102"/>
      <x:c r="CR68" s="129"/>
      <x:c r="CS68" s="102"/>
      <x:c r="CT68" s="102"/>
      <x:c r="CU68" s="102"/>
      <x:c r="CV68" s="102"/>
      <x:c r="CW68" s="102"/>
      <x:c r="CX68" s="102"/>
      <x:c r="CY68" s="636" t="s">
        <x:v>2532</x:v>
      </x:c>
      <x:c r="CZ68" s="632"/>
      <x:c r="DA68" s="633"/>
      <x:c r="DB68" s="102">
        <x:f t="shared" si="40"/>
        <x:v>0</x:v>
      </x:c>
      <x:c r="DC68" s="129">
        <x:f t="shared" si="40"/>
        <x:v>0</x:v>
      </x:c>
      <x:c r="DD68" s="632"/>
      <x:c r="DE68" s="633"/>
      <x:c r="DF68" s="632"/>
      <x:c r="DG68" s="634"/>
    </x:row>
    <x:row r="69" spans="1:111" s="42" customFormat="1" ht="30" customHeight="1">
      <x:c r="A69" s="636" t="s">
        <x:v>2514</x:v>
      </x:c>
      <x:c r="B69" s="95"/>
      <x:c r="C69" s="129"/>
      <x:c r="D69" s="102"/>
      <x:c r="E69" s="129"/>
      <x:c r="F69" s="102"/>
      <x:c r="G69" s="129"/>
      <x:c r="H69" s="102"/>
      <x:c r="I69" s="129"/>
      <x:c r="J69" s="102"/>
      <x:c r="K69" s="102"/>
      <x:c r="L69" s="129"/>
      <x:c r="M69" s="102"/>
      <x:c r="N69" s="102"/>
      <x:c r="O69" s="102"/>
      <x:c r="P69" s="102"/>
      <x:c r="Q69" s="102"/>
      <x:c r="R69" s="129"/>
      <x:c r="S69" s="102"/>
      <x:c r="T69" s="129"/>
      <x:c r="U69" s="102"/>
      <x:c r="V69" s="129"/>
      <x:c r="W69" s="102"/>
      <x:c r="X69" s="102"/>
      <x:c r="Y69" s="102"/>
      <x:c r="Z69" s="102"/>
      <x:c r="AA69" s="102"/>
      <x:c r="AB69" s="102"/>
      <x:c r="AC69" s="102"/>
      <x:c r="AD69" s="102"/>
      <x:c r="AE69" s="102"/>
      <x:c r="AF69" s="102"/>
      <x:c r="AG69" s="102"/>
      <x:c r="AH69" s="102"/>
      <x:c r="AI69" s="102"/>
      <x:c r="AJ69" s="102"/>
      <x:c r="AK69" s="102"/>
      <x:c r="AL69" s="636" t="s">
        <x:v>2514</x:v>
      </x:c>
      <x:c r="AM69" s="102"/>
      <x:c r="AN69" s="129"/>
      <x:c r="AO69" s="102"/>
      <x:c r="AP69" s="102"/>
      <x:c r="AQ69" s="102"/>
      <x:c r="AR69" s="129"/>
      <x:c r="AS69" s="102"/>
      <x:c r="AT69" s="129"/>
      <x:c r="AU69" s="102"/>
      <x:c r="AV69" s="102"/>
      <x:c r="AW69" s="102"/>
      <x:c r="AX69" s="102"/>
      <x:c r="AY69" s="102"/>
      <x:c r="AZ69" s="102"/>
      <x:c r="BA69" s="129"/>
      <x:c r="BB69" s="102"/>
      <x:c r="BC69" s="102"/>
      <x:c r="BD69" s="102"/>
      <x:c r="BE69" s="102"/>
      <x:c r="BF69" s="102"/>
      <x:c r="BG69" s="102"/>
      <x:c r="BH69" s="102"/>
      <x:c r="BI69" s="102"/>
      <x:c r="BJ69" s="129"/>
      <x:c r="BK69" s="102"/>
      <x:c r="BL69" s="129"/>
      <x:c r="BM69" s="102"/>
      <x:c r="BN69" s="129"/>
      <x:c r="BO69" s="102"/>
      <x:c r="BP69" s="129"/>
      <x:c r="BQ69" s="102"/>
      <x:c r="BR69" s="102"/>
      <x:c r="BS69" s="102"/>
      <x:c r="BT69" s="102"/>
      <x:c r="BU69" s="102"/>
      <x:c r="BV69" s="636" t="s">
        <x:v>2514</x:v>
      </x:c>
      <x:c r="BW69" s="102"/>
      <x:c r="BX69" s="102"/>
      <x:c r="BY69" s="129"/>
      <x:c r="BZ69" s="102"/>
      <x:c r="CA69" s="129"/>
      <x:c r="CB69" s="102"/>
      <x:c r="CC69" s="129"/>
      <x:c r="CD69" s="102"/>
      <x:c r="CE69" s="102"/>
      <x:c r="CF69" s="129"/>
      <x:c r="CG69" s="102"/>
      <x:c r="CH69" s="102"/>
      <x:c r="CI69" s="102"/>
      <x:c r="CJ69" s="102"/>
      <x:c r="CK69" s="102"/>
      <x:c r="CL69" s="102"/>
      <x:c r="CM69" s="102"/>
      <x:c r="CN69" s="102"/>
      <x:c r="CO69" s="102"/>
      <x:c r="CP69" s="129"/>
      <x:c r="CQ69" s="102"/>
      <x:c r="CR69" s="129"/>
      <x:c r="CS69" s="102"/>
      <x:c r="CT69" s="102"/>
      <x:c r="CU69" s="102"/>
      <x:c r="CV69" s="102"/>
      <x:c r="CW69" s="102"/>
      <x:c r="CX69" s="102"/>
      <x:c r="CY69" s="636" t="s">
        <x:v>2514</x:v>
      </x:c>
      <x:c r="CZ69" s="632"/>
      <x:c r="DA69" s="633"/>
      <x:c r="DB69" s="102">
        <x:f t="shared" si="40"/>
        <x:v>0</x:v>
      </x:c>
      <x:c r="DC69" s="129">
        <x:f t="shared" si="40"/>
        <x:v>0</x:v>
      </x:c>
      <x:c r="DD69" s="632"/>
      <x:c r="DE69" s="633"/>
      <x:c r="DF69" s="632"/>
      <x:c r="DG69" s="634"/>
    </x:row>
    <x:row r="70" spans="1:111" s="42" customFormat="1" ht="30" customHeight="1">
      <x:c r="A70" s="631" t="s">
        <x:v>2262</x:v>
      </x:c>
      <x:c r="B70" s="95"/>
      <x:c r="C70" s="129"/>
      <x:c r="D70" s="102"/>
      <x:c r="E70" s="129"/>
      <x:c r="F70" s="102"/>
      <x:c r="G70" s="129"/>
      <x:c r="H70" s="102"/>
      <x:c r="I70" s="129"/>
      <x:c r="J70" s="102"/>
      <x:c r="K70" s="102"/>
      <x:c r="L70" s="129"/>
      <x:c r="M70" s="102"/>
      <x:c r="N70" s="102"/>
      <x:c r="O70" s="102"/>
      <x:c r="P70" s="102"/>
      <x:c r="Q70" s="102"/>
      <x:c r="R70" s="129"/>
      <x:c r="S70" s="102"/>
      <x:c r="T70" s="129"/>
      <x:c r="U70" s="102"/>
      <x:c r="V70" s="129"/>
      <x:c r="W70" s="102"/>
      <x:c r="X70" s="102"/>
      <x:c r="Y70" s="102"/>
      <x:c r="Z70" s="102"/>
      <x:c r="AA70" s="102"/>
      <x:c r="AB70" s="102"/>
      <x:c r="AC70" s="102"/>
      <x:c r="AD70" s="102"/>
      <x:c r="AE70" s="102"/>
      <x:c r="AF70" s="102"/>
      <x:c r="AG70" s="102"/>
      <x:c r="AH70" s="102"/>
      <x:c r="AI70" s="102"/>
      <x:c r="AJ70" s="102"/>
      <x:c r="AK70" s="102"/>
      <x:c r="AL70" s="631" t="s">
        <x:v>2262</x:v>
      </x:c>
      <x:c r="AM70" s="102"/>
      <x:c r="AN70" s="129"/>
      <x:c r="AO70" s="102"/>
      <x:c r="AP70" s="102"/>
      <x:c r="AQ70" s="102"/>
      <x:c r="AR70" s="129"/>
      <x:c r="AS70" s="102"/>
      <x:c r="AT70" s="129"/>
      <x:c r="AU70" s="102"/>
      <x:c r="AV70" s="102"/>
      <x:c r="AW70" s="102"/>
      <x:c r="AX70" s="102"/>
      <x:c r="AY70" s="102"/>
      <x:c r="AZ70" s="102"/>
      <x:c r="BA70" s="129"/>
      <x:c r="BB70" s="102"/>
      <x:c r="BC70" s="102"/>
      <x:c r="BD70" s="102"/>
      <x:c r="BE70" s="102"/>
      <x:c r="BF70" s="102"/>
      <x:c r="BG70" s="102"/>
      <x:c r="BH70" s="102"/>
      <x:c r="BI70" s="102"/>
      <x:c r="BJ70" s="129"/>
      <x:c r="BK70" s="102"/>
      <x:c r="BL70" s="129"/>
      <x:c r="BM70" s="102"/>
      <x:c r="BN70" s="129"/>
      <x:c r="BO70" s="102"/>
      <x:c r="BP70" s="129"/>
      <x:c r="BQ70" s="102"/>
      <x:c r="BR70" s="102"/>
      <x:c r="BS70" s="102"/>
      <x:c r="BT70" s="102"/>
      <x:c r="BU70" s="102"/>
      <x:c r="BV70" s="631" t="s">
        <x:v>2262</x:v>
      </x:c>
      <x:c r="BW70" s="102"/>
      <x:c r="BX70" s="102"/>
      <x:c r="BY70" s="129"/>
      <x:c r="BZ70" s="102"/>
      <x:c r="CA70" s="129"/>
      <x:c r="CB70" s="102"/>
      <x:c r="CC70" s="129"/>
      <x:c r="CD70" s="102"/>
      <x:c r="CE70" s="102"/>
      <x:c r="CF70" s="129"/>
      <x:c r="CG70" s="102"/>
      <x:c r="CH70" s="102"/>
      <x:c r="CI70" s="102"/>
      <x:c r="CJ70" s="102"/>
      <x:c r="CK70" s="102"/>
      <x:c r="CL70" s="102"/>
      <x:c r="CM70" s="102"/>
      <x:c r="CN70" s="102"/>
      <x:c r="CO70" s="102"/>
      <x:c r="CP70" s="129"/>
      <x:c r="CQ70" s="102"/>
      <x:c r="CR70" s="129"/>
      <x:c r="CS70" s="102"/>
      <x:c r="CT70" s="102"/>
      <x:c r="CU70" s="102"/>
      <x:c r="CV70" s="102"/>
      <x:c r="CW70" s="102"/>
      <x:c r="CX70" s="102"/>
      <x:c r="CY70" s="631" t="s">
        <x:v>2262</x:v>
      </x:c>
      <x:c r="CZ70" s="632"/>
      <x:c r="DA70" s="633"/>
      <x:c r="DB70" s="102">
        <x:f>DD70+DF70</x:f>
        <x:v>0</x:v>
      </x:c>
      <x:c r="DC70" s="129">
        <x:f>DE70+DG70</x:f>
        <x:v>0</x:v>
      </x:c>
      <x:c r="DD70" s="632"/>
      <x:c r="DE70" s="633"/>
      <x:c r="DF70" s="632"/>
      <x:c r="DG70" s="634"/>
    </x:row>
    <x:row r="71" spans="1:111" s="42" customFormat="1" ht="30" customHeight="1">
      <x:c r="A71" s="631" t="s">
        <x:v>2538</x:v>
      </x:c>
      <x:c r="B71" s="95"/>
      <x:c r="C71" s="129"/>
      <x:c r="D71" s="102"/>
      <x:c r="E71" s="129"/>
      <x:c r="F71" s="102"/>
      <x:c r="G71" s="129"/>
      <x:c r="H71" s="102"/>
      <x:c r="I71" s="129"/>
      <x:c r="J71" s="102"/>
      <x:c r="K71" s="102"/>
      <x:c r="L71" s="129"/>
      <x:c r="M71" s="102"/>
      <x:c r="N71" s="102"/>
      <x:c r="O71" s="102"/>
      <x:c r="P71" s="102"/>
      <x:c r="Q71" s="102"/>
      <x:c r="R71" s="129"/>
      <x:c r="S71" s="102"/>
      <x:c r="T71" s="129"/>
      <x:c r="U71" s="102"/>
      <x:c r="V71" s="129"/>
      <x:c r="W71" s="102"/>
      <x:c r="X71" s="102"/>
      <x:c r="Y71" s="102"/>
      <x:c r="Z71" s="102"/>
      <x:c r="AA71" s="102"/>
      <x:c r="AB71" s="102"/>
      <x:c r="AC71" s="102"/>
      <x:c r="AD71" s="102"/>
      <x:c r="AE71" s="102"/>
      <x:c r="AF71" s="102"/>
      <x:c r="AG71" s="102"/>
      <x:c r="AH71" s="102"/>
      <x:c r="AI71" s="102"/>
      <x:c r="AJ71" s="102"/>
      <x:c r="AK71" s="102"/>
      <x:c r="AL71" s="631" t="s">
        <x:v>2538</x:v>
      </x:c>
      <x:c r="AM71" s="102"/>
      <x:c r="AN71" s="129"/>
      <x:c r="AO71" s="102"/>
      <x:c r="AP71" s="102"/>
      <x:c r="AQ71" s="102"/>
      <x:c r="AR71" s="129"/>
      <x:c r="AS71" s="102"/>
      <x:c r="AT71" s="129"/>
      <x:c r="AU71" s="102"/>
      <x:c r="AV71" s="102"/>
      <x:c r="AW71" s="102"/>
      <x:c r="AX71" s="102"/>
      <x:c r="AY71" s="102"/>
      <x:c r="AZ71" s="102"/>
      <x:c r="BA71" s="129"/>
      <x:c r="BB71" s="102"/>
      <x:c r="BC71" s="102"/>
      <x:c r="BD71" s="102"/>
      <x:c r="BE71" s="102"/>
      <x:c r="BF71" s="102"/>
      <x:c r="BG71" s="102"/>
      <x:c r="BH71" s="102"/>
      <x:c r="BI71" s="102"/>
      <x:c r="BJ71" s="129"/>
      <x:c r="BK71" s="102"/>
      <x:c r="BL71" s="129"/>
      <x:c r="BM71" s="102"/>
      <x:c r="BN71" s="129"/>
      <x:c r="BO71" s="102"/>
      <x:c r="BP71" s="129"/>
      <x:c r="BQ71" s="102"/>
      <x:c r="BR71" s="102"/>
      <x:c r="BS71" s="102"/>
      <x:c r="BT71" s="102"/>
      <x:c r="BU71" s="102"/>
      <x:c r="BV71" s="631" t="s">
        <x:v>2538</x:v>
      </x:c>
      <x:c r="BW71" s="102"/>
      <x:c r="BX71" s="102"/>
      <x:c r="BY71" s="129"/>
      <x:c r="BZ71" s="102"/>
      <x:c r="CA71" s="129"/>
      <x:c r="CB71" s="102"/>
      <x:c r="CC71" s="129"/>
      <x:c r="CD71" s="102"/>
      <x:c r="CE71" s="102"/>
      <x:c r="CF71" s="129"/>
      <x:c r="CG71" s="102"/>
      <x:c r="CH71" s="102"/>
      <x:c r="CI71" s="102"/>
      <x:c r="CJ71" s="102"/>
      <x:c r="CK71" s="102"/>
      <x:c r="CL71" s="102"/>
      <x:c r="CM71" s="102"/>
      <x:c r="CN71" s="102"/>
      <x:c r="CO71" s="102"/>
      <x:c r="CP71" s="129"/>
      <x:c r="CQ71" s="102"/>
      <x:c r="CR71" s="129"/>
      <x:c r="CS71" s="102"/>
      <x:c r="CT71" s="102"/>
      <x:c r="CU71" s="102"/>
      <x:c r="CV71" s="102"/>
      <x:c r="CW71" s="102"/>
      <x:c r="CX71" s="102"/>
      <x:c r="CY71" s="631" t="s">
        <x:v>2538</x:v>
      </x:c>
      <x:c r="CZ71" s="632"/>
      <x:c r="DA71" s="633"/>
      <x:c r="DB71" s="102">
        <x:f t="shared" si="40"/>
        <x:v>0</x:v>
      </x:c>
      <x:c r="DC71" s="129">
        <x:f t="shared" si="40"/>
        <x:v>0</x:v>
      </x:c>
      <x:c r="DD71" s="632"/>
      <x:c r="DE71" s="633"/>
      <x:c r="DF71" s="632"/>
      <x:c r="DG71" s="634"/>
    </x:row>
    <x:row r="72" spans="1:111" s="42" customFormat="1" ht="30" customHeight="1">
      <x:c r="A72" s="631" t="s">
        <x:v>354</x:v>
      </x:c>
      <x:c r="B72" s="95"/>
      <x:c r="C72" s="129"/>
      <x:c r="D72" s="102"/>
      <x:c r="E72" s="129"/>
      <x:c r="F72" s="102"/>
      <x:c r="G72" s="129"/>
      <x:c r="H72" s="102"/>
      <x:c r="I72" s="129"/>
      <x:c r="J72" s="102"/>
      <x:c r="K72" s="102"/>
      <x:c r="L72" s="129"/>
      <x:c r="M72" s="102"/>
      <x:c r="N72" s="102"/>
      <x:c r="O72" s="102"/>
      <x:c r="P72" s="102"/>
      <x:c r="Q72" s="102"/>
      <x:c r="R72" s="129"/>
      <x:c r="S72" s="102"/>
      <x:c r="T72" s="129"/>
      <x:c r="U72" s="102"/>
      <x:c r="V72" s="129"/>
      <x:c r="W72" s="102"/>
      <x:c r="X72" s="102"/>
      <x:c r="Y72" s="102"/>
      <x:c r="Z72" s="102"/>
      <x:c r="AA72" s="102"/>
      <x:c r="AB72" s="102"/>
      <x:c r="AC72" s="102"/>
      <x:c r="AD72" s="102"/>
      <x:c r="AE72" s="102"/>
      <x:c r="AF72" s="102"/>
      <x:c r="AG72" s="102"/>
      <x:c r="AH72" s="102"/>
      <x:c r="AI72" s="102"/>
      <x:c r="AJ72" s="102"/>
      <x:c r="AK72" s="102"/>
      <x:c r="AL72" s="631" t="s">
        <x:v>354</x:v>
      </x:c>
      <x:c r="AM72" s="102"/>
      <x:c r="AN72" s="129"/>
      <x:c r="AO72" s="102"/>
      <x:c r="AP72" s="102"/>
      <x:c r="AQ72" s="102"/>
      <x:c r="AR72" s="129"/>
      <x:c r="AS72" s="102"/>
      <x:c r="AT72" s="129"/>
      <x:c r="AU72" s="102"/>
      <x:c r="AV72" s="102"/>
      <x:c r="AW72" s="102"/>
      <x:c r="AX72" s="102"/>
      <x:c r="AY72" s="102"/>
      <x:c r="AZ72" s="102"/>
      <x:c r="BA72" s="129"/>
      <x:c r="BB72" s="102"/>
      <x:c r="BC72" s="102"/>
      <x:c r="BD72" s="102"/>
      <x:c r="BE72" s="102"/>
      <x:c r="BF72" s="102"/>
      <x:c r="BG72" s="102"/>
      <x:c r="BH72" s="102"/>
      <x:c r="BI72" s="102"/>
      <x:c r="BJ72" s="129"/>
      <x:c r="BK72" s="102"/>
      <x:c r="BL72" s="129"/>
      <x:c r="BM72" s="102"/>
      <x:c r="BN72" s="129"/>
      <x:c r="BO72" s="102"/>
      <x:c r="BP72" s="129"/>
      <x:c r="BQ72" s="102"/>
      <x:c r="BR72" s="102"/>
      <x:c r="BS72" s="102"/>
      <x:c r="BT72" s="102"/>
      <x:c r="BU72" s="102"/>
      <x:c r="BV72" s="631" t="s">
        <x:v>354</x:v>
      </x:c>
      <x:c r="BW72" s="102"/>
      <x:c r="BX72" s="102"/>
      <x:c r="BY72" s="129"/>
      <x:c r="BZ72" s="102"/>
      <x:c r="CA72" s="129"/>
      <x:c r="CB72" s="102"/>
      <x:c r="CC72" s="129"/>
      <x:c r="CD72" s="102"/>
      <x:c r="CE72" s="102"/>
      <x:c r="CF72" s="129"/>
      <x:c r="CG72" s="102"/>
      <x:c r="CH72" s="102"/>
      <x:c r="CI72" s="102"/>
      <x:c r="CJ72" s="102"/>
      <x:c r="CK72" s="102"/>
      <x:c r="CL72" s="102"/>
      <x:c r="CM72" s="102"/>
      <x:c r="CN72" s="102"/>
      <x:c r="CO72" s="102"/>
      <x:c r="CP72" s="129"/>
      <x:c r="CQ72" s="102"/>
      <x:c r="CR72" s="129"/>
      <x:c r="CS72" s="102"/>
      <x:c r="CT72" s="102"/>
      <x:c r="CU72" s="102"/>
      <x:c r="CV72" s="102"/>
      <x:c r="CW72" s="102"/>
      <x:c r="CX72" s="102"/>
      <x:c r="CY72" s="631" t="s">
        <x:v>354</x:v>
      </x:c>
      <x:c r="CZ72" s="632"/>
      <x:c r="DA72" s="633"/>
      <x:c r="DB72" s="102"/>
      <x:c r="DC72" s="129"/>
      <x:c r="DD72" s="632"/>
      <x:c r="DE72" s="633"/>
      <x:c r="DF72" s="632"/>
      <x:c r="DG72" s="634"/>
    </x:row>
    <x:row r="73" spans="1:111" s="42" customFormat="1" ht="30" customHeight="1">
      <x:c r="A73" s="631" t="s">
        <x:v>2280</x:v>
      </x:c>
      <x:c r="B73" s="95"/>
      <x:c r="C73" s="129"/>
      <x:c r="D73" s="102"/>
      <x:c r="E73" s="129"/>
      <x:c r="F73" s="102"/>
      <x:c r="G73" s="129"/>
      <x:c r="H73" s="102"/>
      <x:c r="I73" s="129"/>
      <x:c r="J73" s="102"/>
      <x:c r="K73" s="102"/>
      <x:c r="L73" s="129"/>
      <x:c r="M73" s="102"/>
      <x:c r="N73" s="102"/>
      <x:c r="O73" s="102"/>
      <x:c r="P73" s="102"/>
      <x:c r="Q73" s="102"/>
      <x:c r="R73" s="129"/>
      <x:c r="S73" s="102"/>
      <x:c r="T73" s="129"/>
      <x:c r="U73" s="102"/>
      <x:c r="V73" s="129"/>
      <x:c r="W73" s="102"/>
      <x:c r="X73" s="102"/>
      <x:c r="Y73" s="102"/>
      <x:c r="Z73" s="102"/>
      <x:c r="AA73" s="102"/>
      <x:c r="AB73" s="102"/>
      <x:c r="AC73" s="102"/>
      <x:c r="AD73" s="102"/>
      <x:c r="AE73" s="102"/>
      <x:c r="AF73" s="102"/>
      <x:c r="AG73" s="102"/>
      <x:c r="AH73" s="102"/>
      <x:c r="AI73" s="102"/>
      <x:c r="AJ73" s="102"/>
      <x:c r="AK73" s="102"/>
      <x:c r="AL73" s="631" t="s">
        <x:v>152</x:v>
      </x:c>
      <x:c r="AM73" s="102"/>
      <x:c r="AN73" s="129"/>
      <x:c r="AO73" s="102"/>
      <x:c r="AP73" s="102"/>
      <x:c r="AQ73" s="102"/>
      <x:c r="AR73" s="129"/>
      <x:c r="AS73" s="102"/>
      <x:c r="AT73" s="129"/>
      <x:c r="AU73" s="102"/>
      <x:c r="AV73" s="102"/>
      <x:c r="AW73" s="102"/>
      <x:c r="AX73" s="102"/>
      <x:c r="AY73" s="102"/>
      <x:c r="AZ73" s="102"/>
      <x:c r="BA73" s="129"/>
      <x:c r="BB73" s="102"/>
      <x:c r="BC73" s="102"/>
      <x:c r="BD73" s="102"/>
      <x:c r="BE73" s="102"/>
      <x:c r="BF73" s="102"/>
      <x:c r="BG73" s="102"/>
      <x:c r="BH73" s="102"/>
      <x:c r="BI73" s="102"/>
      <x:c r="BJ73" s="129"/>
      <x:c r="BK73" s="102"/>
      <x:c r="BL73" s="129"/>
      <x:c r="BM73" s="102"/>
      <x:c r="BN73" s="129"/>
      <x:c r="BO73" s="102"/>
      <x:c r="BP73" s="129"/>
      <x:c r="BQ73" s="102"/>
      <x:c r="BR73" s="102"/>
      <x:c r="BS73" s="102"/>
      <x:c r="BT73" s="102"/>
      <x:c r="BU73" s="102"/>
      <x:c r="BV73" s="631" t="s">
        <x:v>152</x:v>
      </x:c>
      <x:c r="BW73" s="102"/>
      <x:c r="BX73" s="102"/>
      <x:c r="BY73" s="129"/>
      <x:c r="BZ73" s="102"/>
      <x:c r="CA73" s="129"/>
      <x:c r="CB73" s="102"/>
      <x:c r="CC73" s="129"/>
      <x:c r="CD73" s="102"/>
      <x:c r="CE73" s="102"/>
      <x:c r="CF73" s="129"/>
      <x:c r="CG73" s="102"/>
      <x:c r="CH73" s="102"/>
      <x:c r="CI73" s="102"/>
      <x:c r="CJ73" s="102"/>
      <x:c r="CK73" s="102"/>
      <x:c r="CL73" s="102"/>
      <x:c r="CM73" s="102"/>
      <x:c r="CN73" s="102"/>
      <x:c r="CO73" s="102"/>
      <x:c r="CP73" s="129"/>
      <x:c r="CQ73" s="102"/>
      <x:c r="CR73" s="129"/>
      <x:c r="CS73" s="102"/>
      <x:c r="CT73" s="102"/>
      <x:c r="CU73" s="102"/>
      <x:c r="CV73" s="102"/>
      <x:c r="CW73" s="102"/>
      <x:c r="CX73" s="102"/>
      <x:c r="CY73" s="631" t="s">
        <x:v>152</x:v>
      </x:c>
      <x:c r="CZ73" s="632"/>
      <x:c r="DA73" s="633"/>
      <x:c r="DB73" s="102"/>
      <x:c r="DC73" s="129"/>
      <x:c r="DD73" s="632"/>
      <x:c r="DE73" s="633"/>
      <x:c r="DF73" s="632"/>
      <x:c r="DG73" s="634"/>
    </x:row>
    <x:row r="74" spans="1:111" s="42" customFormat="1" ht="30" customHeight="1">
      <x:c r="A74" s="400" t="s">
        <x:v>1032</x:v>
      </x:c>
      <x:c r="B74" s="189">
        <x:f t="shared" ref="B74:AK74" si="41">SUM(B75,B88)</x:f>
        <x:v>0</x:v>
      </x:c>
      <x:c r="C74" s="178">
        <x:f t="shared" si="41"/>
        <x:v>0</x:v>
      </x:c>
      <x:c r="D74" s="177">
        <x:f t="shared" si="41"/>
        <x:v>2</x:v>
      </x:c>
      <x:c r="E74" s="178">
        <x:f t="shared" si="41"/>
        <x:v>72</x:v>
      </x:c>
      <x:c r="F74" s="177">
        <x:f t="shared" si="41"/>
        <x:v>0</x:v>
      </x:c>
      <x:c r="G74" s="178">
        <x:f t="shared" si="41"/>
        <x:v>0</x:v>
      </x:c>
      <x:c r="H74" s="177">
        <x:f t="shared" si="41"/>
        <x:v>0</x:v>
      </x:c>
      <x:c r="I74" s="178">
        <x:f t="shared" si="41"/>
        <x:v>0</x:v>
      </x:c>
      <x:c r="J74" s="177">
        <x:f t="shared" si="41"/>
        <x:v>3</x:v>
      </x:c>
      <x:c r="K74" s="177">
        <x:f t="shared" si="41"/>
        <x:v>0</x:v>
      </x:c>
      <x:c r="L74" s="178">
        <x:f t="shared" si="41"/>
        <x:v>0</x:v>
      </x:c>
      <x:c r="M74" s="177">
        <x:f t="shared" si="41"/>
        <x:v>0</x:v>
      </x:c>
      <x:c r="N74" s="177">
        <x:f t="shared" si="41"/>
        <x:v>0</x:v>
      </x:c>
      <x:c r="O74" s="177">
        <x:f t="shared" si="41"/>
        <x:v>1</x:v>
      </x:c>
      <x:c r="P74" s="177">
        <x:f t="shared" si="41"/>
        <x:v>6</x:v>
      </x:c>
      <x:c r="Q74" s="177">
        <x:f t="shared" si="41"/>
        <x:v>0</x:v>
      </x:c>
      <x:c r="R74" s="178">
        <x:f t="shared" si="41"/>
        <x:v>0</x:v>
      </x:c>
      <x:c r="S74" s="177">
        <x:f t="shared" si="41"/>
        <x:v>4</x:v>
      </x:c>
      <x:c r="T74" s="178">
        <x:f t="shared" si="41"/>
        <x:v>85</x:v>
      </x:c>
      <x:c r="U74" s="177">
        <x:f t="shared" si="41"/>
        <x:v>0</x:v>
      </x:c>
      <x:c r="V74" s="178">
        <x:f t="shared" si="41"/>
        <x:v>0</x:v>
      </x:c>
      <x:c r="W74" s="177">
        <x:f t="shared" si="41"/>
        <x:v>0</x:v>
      </x:c>
      <x:c r="X74" s="177">
        <x:f t="shared" si="41"/>
        <x:v>19</x:v>
      </x:c>
      <x:c r="Y74" s="177">
        <x:f t="shared" si="41"/>
        <x:v>0</x:v>
      </x:c>
      <x:c r="Z74" s="177">
        <x:f t="shared" si="41"/>
        <x:v>0</x:v>
      </x:c>
      <x:c r="AA74" s="177">
        <x:f t="shared" si="41"/>
        <x:v>0</x:v>
      </x:c>
      <x:c r="AB74" s="177">
        <x:f t="shared" si="41"/>
        <x:v>0</x:v>
      </x:c>
      <x:c r="AC74" s="177">
        <x:f t="shared" si="41"/>
        <x:v>0</x:v>
      </x:c>
      <x:c r="AD74" s="177">
        <x:f t="shared" si="41"/>
        <x:v>0</x:v>
      </x:c>
      <x:c r="AE74" s="177">
        <x:f t="shared" si="41"/>
        <x:v>0</x:v>
      </x:c>
      <x:c r="AF74" s="177">
        <x:f t="shared" si="41"/>
        <x:v>0</x:v>
      </x:c>
      <x:c r="AG74" s="177">
        <x:f t="shared" si="41"/>
        <x:v>0</x:v>
      </x:c>
      <x:c r="AH74" s="177">
        <x:f t="shared" si="41"/>
        <x:v>0</x:v>
      </x:c>
      <x:c r="AI74" s="177">
        <x:f t="shared" si="41"/>
        <x:v>0</x:v>
      </x:c>
      <x:c r="AJ74" s="177">
        <x:f t="shared" si="41"/>
        <x:v>0</x:v>
      </x:c>
      <x:c r="AK74" s="177">
        <x:f t="shared" si="41"/>
        <x:v>0</x:v>
      </x:c>
      <x:c r="AL74" s="400" t="s">
        <x:v>1032</x:v>
      </x:c>
      <x:c r="AM74" s="177">
        <x:f t="shared" ref="AM74:BU74" si="42">SUM(AM75,AM88)</x:f>
        <x:v>0</x:v>
      </x:c>
      <x:c r="AN74" s="178">
        <x:f t="shared" si="42"/>
        <x:v>0</x:v>
      </x:c>
      <x:c r="AO74" s="177">
        <x:f t="shared" si="42"/>
        <x:v>0</x:v>
      </x:c>
      <x:c r="AP74" s="177">
        <x:f t="shared" si="42"/>
        <x:v>0</x:v>
      </x:c>
      <x:c r="AQ74" s="177">
        <x:f t="shared" si="42"/>
        <x:v>0</x:v>
      </x:c>
      <x:c r="AR74" s="178">
        <x:f t="shared" si="42"/>
        <x:v>0</x:v>
      </x:c>
      <x:c r="AS74" s="177">
        <x:f t="shared" si="42"/>
        <x:v>0</x:v>
      </x:c>
      <x:c r="AT74" s="178">
        <x:f t="shared" si="42"/>
        <x:v>0</x:v>
      </x:c>
      <x:c r="AU74" s="177">
        <x:f t="shared" si="42"/>
        <x:v>0</x:v>
      </x:c>
      <x:c r="AV74" s="177">
        <x:f t="shared" si="42"/>
        <x:v>0</x:v>
      </x:c>
      <x:c r="AW74" s="177">
        <x:f t="shared" si="42"/>
        <x:v>0</x:v>
      </x:c>
      <x:c r="AX74" s="177">
        <x:f t="shared" si="42"/>
        <x:v>0</x:v>
      </x:c>
      <x:c r="AY74" s="177">
        <x:f t="shared" si="42"/>
        <x:v>0</x:v>
      </x:c>
      <x:c r="AZ74" s="177">
        <x:f t="shared" si="42"/>
        <x:v>0</x:v>
      </x:c>
      <x:c r="BA74" s="178">
        <x:f t="shared" si="42"/>
        <x:v>0</x:v>
      </x:c>
      <x:c r="BB74" s="177">
        <x:f t="shared" si="42"/>
        <x:v>0</x:v>
      </x:c>
      <x:c r="BC74" s="177">
        <x:f t="shared" si="42"/>
        <x:v>0</x:v>
      </x:c>
      <x:c r="BD74" s="177">
        <x:f t="shared" si="42"/>
        <x:v>0</x:v>
      </x:c>
      <x:c r="BE74" s="177">
        <x:f t="shared" si="42"/>
        <x:v>1</x:v>
      </x:c>
      <x:c r="BF74" s="177">
        <x:f t="shared" si="42"/>
        <x:v>2</x:v>
      </x:c>
      <x:c r="BG74" s="177">
        <x:f t="shared" si="42"/>
        <x:v>0</x:v>
      </x:c>
      <x:c r="BH74" s="177">
        <x:f t="shared" si="42"/>
        <x:v>0</x:v>
      </x:c>
      <x:c r="BI74" s="177">
        <x:f t="shared" si="42"/>
        <x:v>0</x:v>
      </x:c>
      <x:c r="BJ74" s="178">
        <x:f t="shared" si="42"/>
        <x:v>0</x:v>
      </x:c>
      <x:c r="BK74" s="177">
        <x:f t="shared" si="42"/>
        <x:v>0</x:v>
      </x:c>
      <x:c r="BL74" s="178">
        <x:f t="shared" si="42"/>
        <x:v>0</x:v>
      </x:c>
      <x:c r="BM74" s="177">
        <x:f t="shared" si="42"/>
        <x:v>0</x:v>
      </x:c>
      <x:c r="BN74" s="178">
        <x:f t="shared" si="42"/>
        <x:v>0</x:v>
      </x:c>
      <x:c r="BO74" s="177">
        <x:f t="shared" si="42"/>
        <x:v>0</x:v>
      </x:c>
      <x:c r="BP74" s="178">
        <x:f t="shared" si="42"/>
        <x:v>0</x:v>
      </x:c>
      <x:c r="BQ74" s="177">
        <x:f t="shared" si="42"/>
        <x:v>0</x:v>
      </x:c>
      <x:c r="BR74" s="177">
        <x:f t="shared" si="42"/>
        <x:v>0</x:v>
      </x:c>
      <x:c r="BS74" s="177">
        <x:f t="shared" si="42"/>
        <x:v>0</x:v>
      </x:c>
      <x:c r="BT74" s="177">
        <x:f t="shared" si="42"/>
        <x:v>0</x:v>
      </x:c>
      <x:c r="BU74" s="177">
        <x:f t="shared" si="42"/>
        <x:v>0</x:v>
      </x:c>
      <x:c r="BV74" s="400" t="s">
        <x:v>1032</x:v>
      </x:c>
      <x:c r="BW74" s="177">
        <x:f t="shared" ref="BW74:CX74" si="43">SUM(BW75,BW88)</x:f>
        <x:v>0</x:v>
      </x:c>
      <x:c r="BX74" s="177">
        <x:f t="shared" si="43"/>
        <x:v>0</x:v>
      </x:c>
      <x:c r="BY74" s="178">
        <x:f t="shared" si="43"/>
        <x:v>0</x:v>
      </x:c>
      <x:c r="BZ74" s="177">
        <x:f t="shared" si="43"/>
        <x:v>0</x:v>
      </x:c>
      <x:c r="CA74" s="178">
        <x:f t="shared" si="43"/>
        <x:v>0</x:v>
      </x:c>
      <x:c r="CB74" s="177">
        <x:f t="shared" si="43"/>
        <x:v>0</x:v>
      </x:c>
      <x:c r="CC74" s="178">
        <x:f t="shared" si="43"/>
        <x:v>0</x:v>
      </x:c>
      <x:c r="CD74" s="177">
        <x:f t="shared" si="43"/>
        <x:v>0</x:v>
      </x:c>
      <x:c r="CE74" s="177">
        <x:f t="shared" si="43"/>
        <x:v>0</x:v>
      </x:c>
      <x:c r="CF74" s="178">
        <x:f t="shared" si="43"/>
        <x:v>0</x:v>
      </x:c>
      <x:c r="CG74" s="177">
        <x:f t="shared" si="43"/>
        <x:v>0</x:v>
      </x:c>
      <x:c r="CH74" s="177">
        <x:f t="shared" si="43"/>
        <x:v>0</x:v>
      </x:c>
      <x:c r="CI74" s="177">
        <x:f t="shared" si="43"/>
        <x:v>0</x:v>
      </x:c>
      <x:c r="CJ74" s="177">
        <x:f t="shared" si="43"/>
        <x:v>0</x:v>
      </x:c>
      <x:c r="CK74" s="177">
        <x:f t="shared" si="43"/>
        <x:v>0</x:v>
      </x:c>
      <x:c r="CL74" s="177">
        <x:f t="shared" si="43"/>
        <x:v>0</x:v>
      </x:c>
      <x:c r="CM74" s="177">
        <x:f t="shared" si="43"/>
        <x:v>0</x:v>
      </x:c>
      <x:c r="CN74" s="177">
        <x:f t="shared" si="43"/>
        <x:v>0</x:v>
      </x:c>
      <x:c r="CO74" s="177">
        <x:f t="shared" si="43"/>
        <x:v>0</x:v>
      </x:c>
      <x:c r="CP74" s="178">
        <x:f t="shared" si="43"/>
        <x:v>0</x:v>
      </x:c>
      <x:c r="CQ74" s="177">
        <x:f t="shared" si="43"/>
        <x:v>0</x:v>
      </x:c>
      <x:c r="CR74" s="178">
        <x:f t="shared" si="43"/>
        <x:v>0</x:v>
      </x:c>
      <x:c r="CS74" s="177">
        <x:f t="shared" si="43"/>
        <x:v>10</x:v>
      </x:c>
      <x:c r="CT74" s="177">
        <x:f t="shared" si="43"/>
        <x:v>0</x:v>
      </x:c>
      <x:c r="CU74" s="177">
        <x:f t="shared" si="43"/>
        <x:v>0</x:v>
      </x:c>
      <x:c r="CV74" s="177">
        <x:f t="shared" si="43"/>
        <x:v>0</x:v>
      </x:c>
      <x:c r="CW74" s="177">
        <x:f t="shared" si="43"/>
        <x:v>0</x:v>
      </x:c>
      <x:c r="CX74" s="177">
        <x:f t="shared" si="43"/>
        <x:v>0</x:v>
      </x:c>
      <x:c r="CY74" s="400" t="s">
        <x:v>1032</x:v>
      </x:c>
      <x:c r="CZ74" s="177">
        <x:f t="shared" ref="CZ74:DG74" si="44">SUM(CZ75,CZ88)</x:f>
        <x:v>0</x:v>
      </x:c>
      <x:c r="DA74" s="178">
        <x:f t="shared" si="44"/>
        <x:v>0</x:v>
      </x:c>
      <x:c r="DB74" s="177">
        <x:f t="shared" si="44"/>
        <x:v>0</x:v>
      </x:c>
      <x:c r="DC74" s="178">
        <x:f t="shared" si="44"/>
        <x:v>0</x:v>
      </x:c>
      <x:c r="DD74" s="177">
        <x:f t="shared" si="44"/>
        <x:v>0</x:v>
      </x:c>
      <x:c r="DE74" s="178">
        <x:f t="shared" si="44"/>
        <x:v>0</x:v>
      </x:c>
      <x:c r="DF74" s="177">
        <x:f t="shared" si="44"/>
        <x:v>0</x:v>
      </x:c>
      <x:c r="DG74" s="182">
        <x:f t="shared" si="44"/>
        <x:v>0</x:v>
      </x:c>
    </x:row>
    <x:row r="75" spans="1:111" s="42" customFormat="1" ht="30" customHeight="1">
      <x:c r="A75" s="400" t="s">
        <x:v>675</x:v>
      </x:c>
      <x:c r="B75" s="189">
        <x:f t="shared" ref="B75:AK75" si="45">SUM(B76:B87)</x:f>
        <x:v>0</x:v>
      </x:c>
      <x:c r="C75" s="178">
        <x:f t="shared" si="45"/>
        <x:v>0</x:v>
      </x:c>
      <x:c r="D75" s="177">
        <x:f t="shared" si="45"/>
        <x:v>2</x:v>
      </x:c>
      <x:c r="E75" s="178">
        <x:f t="shared" si="45"/>
        <x:v>72</x:v>
      </x:c>
      <x:c r="F75" s="177">
        <x:f t="shared" si="45"/>
        <x:v>0</x:v>
      </x:c>
      <x:c r="G75" s="178">
        <x:f t="shared" si="45"/>
        <x:v>0</x:v>
      </x:c>
      <x:c r="H75" s="177">
        <x:f t="shared" si="45"/>
        <x:v>0</x:v>
      </x:c>
      <x:c r="I75" s="178">
        <x:f t="shared" si="45"/>
        <x:v>0</x:v>
      </x:c>
      <x:c r="J75" s="177">
        <x:f t="shared" si="45"/>
        <x:v>3</x:v>
      </x:c>
      <x:c r="K75" s="177">
        <x:f t="shared" si="45"/>
        <x:v>0</x:v>
      </x:c>
      <x:c r="L75" s="178">
        <x:f t="shared" si="45"/>
        <x:v>0</x:v>
      </x:c>
      <x:c r="M75" s="177">
        <x:f t="shared" si="45"/>
        <x:v>0</x:v>
      </x:c>
      <x:c r="N75" s="177">
        <x:f t="shared" si="45"/>
        <x:v>0</x:v>
      </x:c>
      <x:c r="O75" s="177">
        <x:f t="shared" si="45"/>
        <x:v>1</x:v>
      </x:c>
      <x:c r="P75" s="177">
        <x:f t="shared" si="45"/>
        <x:v>6</x:v>
      </x:c>
      <x:c r="Q75" s="177">
        <x:f t="shared" si="45"/>
        <x:v>0</x:v>
      </x:c>
      <x:c r="R75" s="178">
        <x:f t="shared" si="45"/>
        <x:v>0</x:v>
      </x:c>
      <x:c r="S75" s="177">
        <x:f t="shared" si="45"/>
        <x:v>4</x:v>
      </x:c>
      <x:c r="T75" s="178">
        <x:f t="shared" si="45"/>
        <x:v>85</x:v>
      </x:c>
      <x:c r="U75" s="177">
        <x:f t="shared" si="45"/>
        <x:v>0</x:v>
      </x:c>
      <x:c r="V75" s="178">
        <x:f t="shared" si="45"/>
        <x:v>0</x:v>
      </x:c>
      <x:c r="W75" s="177">
        <x:f t="shared" si="45"/>
        <x:v>0</x:v>
      </x:c>
      <x:c r="X75" s="177">
        <x:f t="shared" si="45"/>
        <x:v>19</x:v>
      </x:c>
      <x:c r="Y75" s="177">
        <x:f t="shared" si="45"/>
        <x:v>0</x:v>
      </x:c>
      <x:c r="Z75" s="177">
        <x:f t="shared" si="45"/>
        <x:v>0</x:v>
      </x:c>
      <x:c r="AA75" s="177">
        <x:f t="shared" si="45"/>
        <x:v>0</x:v>
      </x:c>
      <x:c r="AB75" s="177">
        <x:f t="shared" si="45"/>
        <x:v>0</x:v>
      </x:c>
      <x:c r="AC75" s="177">
        <x:f t="shared" si="45"/>
        <x:v>0</x:v>
      </x:c>
      <x:c r="AD75" s="177">
        <x:f t="shared" si="45"/>
        <x:v>0</x:v>
      </x:c>
      <x:c r="AE75" s="177">
        <x:f t="shared" si="45"/>
        <x:v>0</x:v>
      </x:c>
      <x:c r="AF75" s="177">
        <x:f t="shared" si="45"/>
        <x:v>0</x:v>
      </x:c>
      <x:c r="AG75" s="177">
        <x:f t="shared" si="45"/>
        <x:v>0</x:v>
      </x:c>
      <x:c r="AH75" s="177">
        <x:f t="shared" si="45"/>
        <x:v>0</x:v>
      </x:c>
      <x:c r="AI75" s="177">
        <x:f t="shared" si="45"/>
        <x:v>0</x:v>
      </x:c>
      <x:c r="AJ75" s="177">
        <x:f t="shared" si="45"/>
        <x:v>0</x:v>
      </x:c>
      <x:c r="AK75" s="177">
        <x:f t="shared" si="45"/>
        <x:v>0</x:v>
      </x:c>
      <x:c r="AL75" s="400" t="s">
        <x:v>675</x:v>
      </x:c>
      <x:c r="AM75" s="177">
        <x:f t="shared" ref="AM75:BU75" si="46">SUM(AM76:AM87)</x:f>
        <x:v>0</x:v>
      </x:c>
      <x:c r="AN75" s="178">
        <x:f t="shared" si="46"/>
        <x:v>0</x:v>
      </x:c>
      <x:c r="AO75" s="177">
        <x:f t="shared" si="46"/>
        <x:v>0</x:v>
      </x:c>
      <x:c r="AP75" s="177">
        <x:f t="shared" si="46"/>
        <x:v>0</x:v>
      </x:c>
      <x:c r="AQ75" s="177">
        <x:f t="shared" si="46"/>
        <x:v>0</x:v>
      </x:c>
      <x:c r="AR75" s="178">
        <x:f t="shared" si="46"/>
        <x:v>0</x:v>
      </x:c>
      <x:c r="AS75" s="177">
        <x:f t="shared" si="46"/>
        <x:v>0</x:v>
      </x:c>
      <x:c r="AT75" s="178">
        <x:f t="shared" si="46"/>
        <x:v>0</x:v>
      </x:c>
      <x:c r="AU75" s="177">
        <x:f t="shared" si="46"/>
        <x:v>0</x:v>
      </x:c>
      <x:c r="AV75" s="177">
        <x:f t="shared" si="46"/>
        <x:v>0</x:v>
      </x:c>
      <x:c r="AW75" s="177">
        <x:f t="shared" si="46"/>
        <x:v>0</x:v>
      </x:c>
      <x:c r="AX75" s="177">
        <x:f t="shared" si="46"/>
        <x:v>0</x:v>
      </x:c>
      <x:c r="AY75" s="177">
        <x:f t="shared" si="46"/>
        <x:v>0</x:v>
      </x:c>
      <x:c r="AZ75" s="177">
        <x:f t="shared" si="46"/>
        <x:v>0</x:v>
      </x:c>
      <x:c r="BA75" s="178">
        <x:f t="shared" si="46"/>
        <x:v>0</x:v>
      </x:c>
      <x:c r="BB75" s="177">
        <x:f t="shared" si="46"/>
        <x:v>0</x:v>
      </x:c>
      <x:c r="BC75" s="177">
        <x:f t="shared" si="46"/>
        <x:v>0</x:v>
      </x:c>
      <x:c r="BD75" s="177">
        <x:f t="shared" si="46"/>
        <x:v>0</x:v>
      </x:c>
      <x:c r="BE75" s="177">
        <x:f t="shared" si="46"/>
        <x:v>1</x:v>
      </x:c>
      <x:c r="BF75" s="177">
        <x:f t="shared" si="46"/>
        <x:v>2</x:v>
      </x:c>
      <x:c r="BG75" s="177">
        <x:f t="shared" si="46"/>
        <x:v>0</x:v>
      </x:c>
      <x:c r="BH75" s="177">
        <x:f t="shared" si="46"/>
        <x:v>0</x:v>
      </x:c>
      <x:c r="BI75" s="177">
        <x:f t="shared" si="46"/>
        <x:v>0</x:v>
      </x:c>
      <x:c r="BJ75" s="178">
        <x:f t="shared" si="46"/>
        <x:v>0</x:v>
      </x:c>
      <x:c r="BK75" s="177">
        <x:f t="shared" si="46"/>
        <x:v>0</x:v>
      </x:c>
      <x:c r="BL75" s="178">
        <x:f t="shared" si="46"/>
        <x:v>0</x:v>
      </x:c>
      <x:c r="BM75" s="177">
        <x:f t="shared" si="46"/>
        <x:v>0</x:v>
      </x:c>
      <x:c r="BN75" s="178">
        <x:f t="shared" si="46"/>
        <x:v>0</x:v>
      </x:c>
      <x:c r="BO75" s="177">
        <x:f t="shared" si="46"/>
        <x:v>0</x:v>
      </x:c>
      <x:c r="BP75" s="178">
        <x:f t="shared" si="46"/>
        <x:v>0</x:v>
      </x:c>
      <x:c r="BQ75" s="177">
        <x:f t="shared" si="46"/>
        <x:v>0</x:v>
      </x:c>
      <x:c r="BR75" s="177">
        <x:f t="shared" si="46"/>
        <x:v>0</x:v>
      </x:c>
      <x:c r="BS75" s="177">
        <x:f t="shared" si="46"/>
        <x:v>0</x:v>
      </x:c>
      <x:c r="BT75" s="177">
        <x:f t="shared" si="46"/>
        <x:v>0</x:v>
      </x:c>
      <x:c r="BU75" s="177">
        <x:f t="shared" si="46"/>
        <x:v>0</x:v>
      </x:c>
      <x:c r="BV75" s="400" t="s">
        <x:v>675</x:v>
      </x:c>
      <x:c r="BW75" s="177">
        <x:f t="shared" ref="BW75:CX75" si="47">SUM(BW76:BW87)</x:f>
        <x:v>0</x:v>
      </x:c>
      <x:c r="BX75" s="177">
        <x:f t="shared" si="47"/>
        <x:v>0</x:v>
      </x:c>
      <x:c r="BY75" s="178">
        <x:f t="shared" si="47"/>
        <x:v>0</x:v>
      </x:c>
      <x:c r="BZ75" s="177">
        <x:f t="shared" si="47"/>
        <x:v>0</x:v>
      </x:c>
      <x:c r="CA75" s="178">
        <x:f t="shared" si="47"/>
        <x:v>0</x:v>
      </x:c>
      <x:c r="CB75" s="177">
        <x:f t="shared" si="47"/>
        <x:v>0</x:v>
      </x:c>
      <x:c r="CC75" s="178">
        <x:f t="shared" si="47"/>
        <x:v>0</x:v>
      </x:c>
      <x:c r="CD75" s="177">
        <x:f t="shared" si="47"/>
        <x:v>0</x:v>
      </x:c>
      <x:c r="CE75" s="177">
        <x:f t="shared" si="47"/>
        <x:v>0</x:v>
      </x:c>
      <x:c r="CF75" s="178">
        <x:f t="shared" si="47"/>
        <x:v>0</x:v>
      </x:c>
      <x:c r="CG75" s="177">
        <x:f t="shared" si="47"/>
        <x:v>0</x:v>
      </x:c>
      <x:c r="CH75" s="177">
        <x:f t="shared" si="47"/>
        <x:v>0</x:v>
      </x:c>
      <x:c r="CI75" s="177">
        <x:f t="shared" si="47"/>
        <x:v>0</x:v>
      </x:c>
      <x:c r="CJ75" s="177">
        <x:f t="shared" si="47"/>
        <x:v>0</x:v>
      </x:c>
      <x:c r="CK75" s="177">
        <x:f t="shared" si="47"/>
        <x:v>0</x:v>
      </x:c>
      <x:c r="CL75" s="177">
        <x:f t="shared" si="47"/>
        <x:v>0</x:v>
      </x:c>
      <x:c r="CM75" s="177">
        <x:f t="shared" si="47"/>
        <x:v>0</x:v>
      </x:c>
      <x:c r="CN75" s="177">
        <x:f t="shared" si="47"/>
        <x:v>0</x:v>
      </x:c>
      <x:c r="CO75" s="177">
        <x:f t="shared" si="47"/>
        <x:v>0</x:v>
      </x:c>
      <x:c r="CP75" s="178">
        <x:f t="shared" si="47"/>
        <x:v>0</x:v>
      </x:c>
      <x:c r="CQ75" s="177">
        <x:f t="shared" si="47"/>
        <x:v>0</x:v>
      </x:c>
      <x:c r="CR75" s="178">
        <x:f t="shared" si="47"/>
        <x:v>0</x:v>
      </x:c>
      <x:c r="CS75" s="177">
        <x:f t="shared" si="47"/>
        <x:v>10</x:v>
      </x:c>
      <x:c r="CT75" s="177">
        <x:f t="shared" si="47"/>
        <x:v>0</x:v>
      </x:c>
      <x:c r="CU75" s="177">
        <x:f t="shared" si="47"/>
        <x:v>0</x:v>
      </x:c>
      <x:c r="CV75" s="177">
        <x:f t="shared" si="47"/>
        <x:v>0</x:v>
      </x:c>
      <x:c r="CW75" s="177">
        <x:f t="shared" si="47"/>
        <x:v>0</x:v>
      </x:c>
      <x:c r="CX75" s="177">
        <x:f t="shared" si="47"/>
        <x:v>0</x:v>
      </x:c>
      <x:c r="CY75" s="400" t="s">
        <x:v>675</x:v>
      </x:c>
      <x:c r="CZ75" s="177">
        <x:f t="shared" ref="CZ75:DG75" si="48">SUM(CZ76:CZ87)</x:f>
        <x:v>0</x:v>
      </x:c>
      <x:c r="DA75" s="178">
        <x:f t="shared" si="48"/>
        <x:v>0</x:v>
      </x:c>
      <x:c r="DB75" s="177">
        <x:f t="shared" si="48"/>
        <x:v>0</x:v>
      </x:c>
      <x:c r="DC75" s="178">
        <x:f t="shared" si="48"/>
        <x:v>0</x:v>
      </x:c>
      <x:c r="DD75" s="177">
        <x:f t="shared" si="48"/>
        <x:v>0</x:v>
      </x:c>
      <x:c r="DE75" s="178">
        <x:f t="shared" si="48"/>
        <x:v>0</x:v>
      </x:c>
      <x:c r="DF75" s="177">
        <x:f t="shared" si="48"/>
        <x:v>0</x:v>
      </x:c>
      <x:c r="DG75" s="182">
        <x:f t="shared" si="48"/>
        <x:v>0</x:v>
      </x:c>
    </x:row>
    <x:row r="76" spans="1:111" s="42" customFormat="1" ht="30" customHeight="1">
      <x:c r="A76" s="637" t="s">
        <x:v>321</x:v>
      </x:c>
      <x:c r="B76" s="95"/>
      <x:c r="C76" s="129"/>
      <x:c r="D76" s="102"/>
      <x:c r="E76" s="129"/>
      <x:c r="F76" s="102"/>
      <x:c r="G76" s="129"/>
      <x:c r="H76" s="102"/>
      <x:c r="I76" s="129"/>
      <x:c r="J76" s="102"/>
      <x:c r="K76" s="102"/>
      <x:c r="L76" s="129"/>
      <x:c r="M76" s="102"/>
      <x:c r="N76" s="102"/>
      <x:c r="O76" s="102"/>
      <x:c r="P76" s="102"/>
      <x:c r="Q76" s="102"/>
      <x:c r="R76" s="129"/>
      <x:c r="S76" s="102">
        <x:v>1</x:v>
      </x:c>
      <x:c r="T76" s="129">
        <x:v>23</x:v>
      </x:c>
      <x:c r="U76" s="102"/>
      <x:c r="V76" s="129"/>
      <x:c r="W76" s="102"/>
      <x:c r="X76" s="102">
        <x:v>9</x:v>
      </x:c>
      <x:c r="Y76" s="102"/>
      <x:c r="Z76" s="102"/>
      <x:c r="AA76" s="102"/>
      <x:c r="AB76" s="102"/>
      <x:c r="AC76" s="102"/>
      <x:c r="AD76" s="102"/>
      <x:c r="AE76" s="102"/>
      <x:c r="AF76" s="102"/>
      <x:c r="AG76" s="102"/>
      <x:c r="AH76" s="102"/>
      <x:c r="AI76" s="102"/>
      <x:c r="AJ76" s="102"/>
      <x:c r="AK76" s="102"/>
      <x:c r="AL76" s="637" t="s">
        <x:v>321</x:v>
      </x:c>
      <x:c r="AM76" s="102"/>
      <x:c r="AN76" s="129"/>
      <x:c r="AO76" s="102"/>
      <x:c r="AP76" s="102"/>
      <x:c r="AQ76" s="102"/>
      <x:c r="AR76" s="129"/>
      <x:c r="AS76" s="102"/>
      <x:c r="AT76" s="129"/>
      <x:c r="AU76" s="102"/>
      <x:c r="AV76" s="102"/>
      <x:c r="AW76" s="102"/>
      <x:c r="AX76" s="102"/>
      <x:c r="AY76" s="102"/>
      <x:c r="AZ76" s="102"/>
      <x:c r="BA76" s="129"/>
      <x:c r="BB76" s="102"/>
      <x:c r="BC76" s="102"/>
      <x:c r="BD76" s="102"/>
      <x:c r="BE76" s="102"/>
      <x:c r="BF76" s="102"/>
      <x:c r="BG76" s="102"/>
      <x:c r="BH76" s="102"/>
      <x:c r="BI76" s="102"/>
      <x:c r="BJ76" s="129"/>
      <x:c r="BK76" s="102"/>
      <x:c r="BL76" s="129"/>
      <x:c r="BM76" s="102"/>
      <x:c r="BN76" s="129"/>
      <x:c r="BO76" s="102"/>
      <x:c r="BP76" s="129"/>
      <x:c r="BQ76" s="102"/>
      <x:c r="BR76" s="102"/>
      <x:c r="BS76" s="102"/>
      <x:c r="BT76" s="102"/>
      <x:c r="BU76" s="102"/>
      <x:c r="BV76" s="637" t="s">
        <x:v>321</x:v>
      </x:c>
      <x:c r="BW76" s="102"/>
      <x:c r="BX76" s="102"/>
      <x:c r="BY76" s="129"/>
      <x:c r="BZ76" s="102"/>
      <x:c r="CA76" s="129"/>
      <x:c r="CB76" s="102"/>
      <x:c r="CC76" s="129"/>
      <x:c r="CD76" s="102"/>
      <x:c r="CE76" s="102"/>
      <x:c r="CF76" s="129"/>
      <x:c r="CG76" s="102"/>
      <x:c r="CH76" s="102"/>
      <x:c r="CI76" s="102"/>
      <x:c r="CJ76" s="102"/>
      <x:c r="CK76" s="102"/>
      <x:c r="CL76" s="102"/>
      <x:c r="CM76" s="102"/>
      <x:c r="CN76" s="102"/>
      <x:c r="CO76" s="102"/>
      <x:c r="CP76" s="129"/>
      <x:c r="CQ76" s="102"/>
      <x:c r="CR76" s="129"/>
      <x:c r="CS76" s="102">
        <x:v>6</x:v>
      </x:c>
      <x:c r="CT76" s="102"/>
      <x:c r="CU76" s="102"/>
      <x:c r="CV76" s="102"/>
      <x:c r="CW76" s="102"/>
      <x:c r="CX76" s="102"/>
      <x:c r="CY76" s="637" t="s">
        <x:v>321</x:v>
      </x:c>
      <x:c r="CZ76" s="632"/>
      <x:c r="DA76" s="633"/>
      <x:c r="DB76" s="632"/>
      <x:c r="DC76" s="633"/>
      <x:c r="DD76" s="632"/>
      <x:c r="DE76" s="633"/>
      <x:c r="DF76" s="632"/>
      <x:c r="DG76" s="634"/>
    </x:row>
    <x:row r="77" spans="1:111" s="42" customFormat="1" ht="30" customHeight="1">
      <x:c r="A77" s="637" t="s">
        <x:v>369</x:v>
      </x:c>
      <x:c r="B77" s="95"/>
      <x:c r="C77" s="129"/>
      <x:c r="D77" s="102">
        <x:v>2</x:v>
      </x:c>
      <x:c r="E77" s="129">
        <x:v>72</x:v>
      </x:c>
      <x:c r="F77" s="102"/>
      <x:c r="G77" s="129"/>
      <x:c r="H77" s="102"/>
      <x:c r="I77" s="129"/>
      <x:c r="J77" s="102"/>
      <x:c r="K77" s="102"/>
      <x:c r="L77" s="129"/>
      <x:c r="M77" s="102"/>
      <x:c r="N77" s="102"/>
      <x:c r="O77" s="102"/>
      <x:c r="P77" s="102"/>
      <x:c r="Q77" s="102"/>
      <x:c r="R77" s="129"/>
      <x:c r="S77" s="102"/>
      <x:c r="T77" s="129"/>
      <x:c r="U77" s="102"/>
      <x:c r="V77" s="129"/>
      <x:c r="W77" s="102"/>
      <x:c r="X77" s="102"/>
      <x:c r="Y77" s="102"/>
      <x:c r="Z77" s="102"/>
      <x:c r="AA77" s="102"/>
      <x:c r="AB77" s="102"/>
      <x:c r="AC77" s="102"/>
      <x:c r="AD77" s="102"/>
      <x:c r="AE77" s="102"/>
      <x:c r="AF77" s="102"/>
      <x:c r="AG77" s="102"/>
      <x:c r="AH77" s="102"/>
      <x:c r="AI77" s="102"/>
      <x:c r="AJ77" s="102"/>
      <x:c r="AK77" s="102"/>
      <x:c r="AL77" s="637" t="s">
        <x:v>369</x:v>
      </x:c>
      <x:c r="AM77" s="102"/>
      <x:c r="AN77" s="129"/>
      <x:c r="AO77" s="102"/>
      <x:c r="AP77" s="102"/>
      <x:c r="AQ77" s="102"/>
      <x:c r="AR77" s="129"/>
      <x:c r="AS77" s="102"/>
      <x:c r="AT77" s="129"/>
      <x:c r="AU77" s="102"/>
      <x:c r="AV77" s="102"/>
      <x:c r="AW77" s="102"/>
      <x:c r="AX77" s="102"/>
      <x:c r="AY77" s="102"/>
      <x:c r="AZ77" s="102"/>
      <x:c r="BA77" s="129"/>
      <x:c r="BB77" s="102"/>
      <x:c r="BC77" s="102"/>
      <x:c r="BD77" s="102"/>
      <x:c r="BE77" s="102"/>
      <x:c r="BF77" s="102"/>
      <x:c r="BG77" s="102"/>
      <x:c r="BH77" s="102"/>
      <x:c r="BI77" s="102"/>
      <x:c r="BJ77" s="129"/>
      <x:c r="BK77" s="102"/>
      <x:c r="BL77" s="129"/>
      <x:c r="BM77" s="102"/>
      <x:c r="BN77" s="129"/>
      <x:c r="BO77" s="102"/>
      <x:c r="BP77" s="129"/>
      <x:c r="BQ77" s="102"/>
      <x:c r="BR77" s="102"/>
      <x:c r="BS77" s="102"/>
      <x:c r="BT77" s="102"/>
      <x:c r="BU77" s="102"/>
      <x:c r="BV77" s="637" t="s">
        <x:v>369</x:v>
      </x:c>
      <x:c r="BW77" s="102"/>
      <x:c r="BX77" s="102"/>
      <x:c r="BY77" s="129"/>
      <x:c r="BZ77" s="102"/>
      <x:c r="CA77" s="129"/>
      <x:c r="CB77" s="102"/>
      <x:c r="CC77" s="129"/>
      <x:c r="CD77" s="102"/>
      <x:c r="CE77" s="102"/>
      <x:c r="CF77" s="129"/>
      <x:c r="CG77" s="102"/>
      <x:c r="CH77" s="102"/>
      <x:c r="CI77" s="102"/>
      <x:c r="CJ77" s="102"/>
      <x:c r="CK77" s="102"/>
      <x:c r="CL77" s="102"/>
      <x:c r="CM77" s="102"/>
      <x:c r="CN77" s="102"/>
      <x:c r="CO77" s="102"/>
      <x:c r="CP77" s="129"/>
      <x:c r="CQ77" s="102"/>
      <x:c r="CR77" s="129"/>
      <x:c r="CS77" s="102"/>
      <x:c r="CT77" s="102"/>
      <x:c r="CU77" s="102"/>
      <x:c r="CV77" s="102"/>
      <x:c r="CW77" s="102"/>
      <x:c r="CX77" s="102"/>
      <x:c r="CY77" s="637" t="s">
        <x:v>369</x:v>
      </x:c>
      <x:c r="CZ77" s="632"/>
      <x:c r="DA77" s="633"/>
      <x:c r="DB77" s="632"/>
      <x:c r="DC77" s="633"/>
      <x:c r="DD77" s="632"/>
      <x:c r="DE77" s="633"/>
      <x:c r="DF77" s="632"/>
      <x:c r="DG77" s="634"/>
    </x:row>
    <x:row r="78" spans="1:111" s="42" customFormat="1" ht="30" customHeight="1">
      <x:c r="A78" s="637" t="s">
        <x:v>138</x:v>
      </x:c>
      <x:c r="B78" s="95"/>
      <x:c r="C78" s="129"/>
      <x:c r="D78" s="102"/>
      <x:c r="E78" s="129"/>
      <x:c r="F78" s="102"/>
      <x:c r="G78" s="129"/>
      <x:c r="H78" s="102"/>
      <x:c r="I78" s="129"/>
      <x:c r="J78" s="102">
        <x:v>3</x:v>
      </x:c>
      <x:c r="K78" s="102"/>
      <x:c r="L78" s="129"/>
      <x:c r="M78" s="102"/>
      <x:c r="N78" s="102"/>
      <x:c r="O78" s="102">
        <x:v>1</x:v>
      </x:c>
      <x:c r="P78" s="102">
        <x:v>6</x:v>
      </x:c>
      <x:c r="Q78" s="102"/>
      <x:c r="R78" s="129"/>
      <x:c r="S78" s="102"/>
      <x:c r="T78" s="129"/>
      <x:c r="U78" s="102"/>
      <x:c r="V78" s="129"/>
      <x:c r="W78" s="102"/>
      <x:c r="X78" s="102"/>
      <x:c r="Y78" s="102"/>
      <x:c r="Z78" s="102"/>
      <x:c r="AA78" s="102"/>
      <x:c r="AB78" s="102"/>
      <x:c r="AC78" s="102"/>
      <x:c r="AD78" s="102"/>
      <x:c r="AE78" s="102"/>
      <x:c r="AF78" s="102"/>
      <x:c r="AG78" s="102"/>
      <x:c r="AH78" s="102"/>
      <x:c r="AI78" s="102"/>
      <x:c r="AJ78" s="102"/>
      <x:c r="AK78" s="102"/>
      <x:c r="AL78" s="637" t="s">
        <x:v>138</x:v>
      </x:c>
      <x:c r="AM78" s="102"/>
      <x:c r="AN78" s="129"/>
      <x:c r="AO78" s="102"/>
      <x:c r="AP78" s="102"/>
      <x:c r="AQ78" s="102"/>
      <x:c r="AR78" s="129"/>
      <x:c r="AS78" s="102"/>
      <x:c r="AT78" s="129"/>
      <x:c r="AU78" s="102"/>
      <x:c r="AV78" s="102"/>
      <x:c r="AW78" s="102"/>
      <x:c r="AX78" s="102"/>
      <x:c r="AY78" s="102"/>
      <x:c r="AZ78" s="102"/>
      <x:c r="BA78" s="129"/>
      <x:c r="BB78" s="102"/>
      <x:c r="BC78" s="102"/>
      <x:c r="BD78" s="102"/>
      <x:c r="BE78" s="102">
        <x:v>1</x:v>
      </x:c>
      <x:c r="BF78" s="102">
        <x:v>2</x:v>
      </x:c>
      <x:c r="BG78" s="102"/>
      <x:c r="BH78" s="102"/>
      <x:c r="BI78" s="102"/>
      <x:c r="BJ78" s="129"/>
      <x:c r="BK78" s="102"/>
      <x:c r="BL78" s="129"/>
      <x:c r="BM78" s="102"/>
      <x:c r="BN78" s="129"/>
      <x:c r="BO78" s="102"/>
      <x:c r="BP78" s="129"/>
      <x:c r="BQ78" s="102"/>
      <x:c r="BR78" s="102"/>
      <x:c r="BS78" s="102"/>
      <x:c r="BT78" s="102"/>
      <x:c r="BU78" s="102"/>
      <x:c r="BV78" s="637" t="s">
        <x:v>138</x:v>
      </x:c>
      <x:c r="BW78" s="102"/>
      <x:c r="BX78" s="102"/>
      <x:c r="BY78" s="129"/>
      <x:c r="BZ78" s="102"/>
      <x:c r="CA78" s="129"/>
      <x:c r="CB78" s="102"/>
      <x:c r="CC78" s="129"/>
      <x:c r="CD78" s="102"/>
      <x:c r="CE78" s="102"/>
      <x:c r="CF78" s="129"/>
      <x:c r="CG78" s="102"/>
      <x:c r="CH78" s="102"/>
      <x:c r="CI78" s="102"/>
      <x:c r="CJ78" s="102"/>
      <x:c r="CK78" s="102"/>
      <x:c r="CL78" s="102"/>
      <x:c r="CM78" s="102"/>
      <x:c r="CN78" s="102"/>
      <x:c r="CO78" s="102"/>
      <x:c r="CP78" s="129"/>
      <x:c r="CQ78" s="102"/>
      <x:c r="CR78" s="129"/>
      <x:c r="CS78" s="102"/>
      <x:c r="CT78" s="102"/>
      <x:c r="CU78" s="102"/>
      <x:c r="CV78" s="102"/>
      <x:c r="CW78" s="102"/>
      <x:c r="CX78" s="102"/>
      <x:c r="CY78" s="637" t="s">
        <x:v>138</x:v>
      </x:c>
      <x:c r="CZ78" s="632"/>
      <x:c r="DA78" s="633"/>
      <x:c r="DB78" s="632"/>
      <x:c r="DC78" s="633"/>
      <x:c r="DD78" s="632"/>
      <x:c r="DE78" s="633"/>
      <x:c r="DF78" s="632"/>
      <x:c r="DG78" s="634"/>
    </x:row>
    <x:row r="79" spans="1:111" s="42" customFormat="1" ht="30" customHeight="1">
      <x:c r="A79" s="637" t="s">
        <x:v>360</x:v>
      </x:c>
      <x:c r="B79" s="95"/>
      <x:c r="C79" s="129"/>
      <x:c r="D79" s="102"/>
      <x:c r="E79" s="129"/>
      <x:c r="F79" s="102"/>
      <x:c r="G79" s="129"/>
      <x:c r="H79" s="102"/>
      <x:c r="I79" s="129"/>
      <x:c r="J79" s="102"/>
      <x:c r="K79" s="102"/>
      <x:c r="L79" s="129"/>
      <x:c r="M79" s="102"/>
      <x:c r="N79" s="102"/>
      <x:c r="O79" s="102"/>
      <x:c r="P79" s="102"/>
      <x:c r="Q79" s="102"/>
      <x:c r="R79" s="129"/>
      <x:c r="S79" s="102">
        <x:v>1</x:v>
      </x:c>
      <x:c r="T79" s="129">
        <x:v>19</x:v>
      </x:c>
      <x:c r="U79" s="102"/>
      <x:c r="V79" s="129"/>
      <x:c r="W79" s="102"/>
      <x:c r="X79" s="102">
        <x:v>2</x:v>
      </x:c>
      <x:c r="Y79" s="102"/>
      <x:c r="Z79" s="102"/>
      <x:c r="AA79" s="102"/>
      <x:c r="AB79" s="102"/>
      <x:c r="AC79" s="102"/>
      <x:c r="AD79" s="102"/>
      <x:c r="AE79" s="102"/>
      <x:c r="AF79" s="102"/>
      <x:c r="AG79" s="102"/>
      <x:c r="AH79" s="102"/>
      <x:c r="AI79" s="102"/>
      <x:c r="AJ79" s="102"/>
      <x:c r="AK79" s="102"/>
      <x:c r="AL79" s="637" t="s">
        <x:v>360</x:v>
      </x:c>
      <x:c r="AM79" s="102"/>
      <x:c r="AN79" s="129"/>
      <x:c r="AO79" s="102"/>
      <x:c r="AP79" s="102"/>
      <x:c r="AQ79" s="102"/>
      <x:c r="AR79" s="129"/>
      <x:c r="AS79" s="102"/>
      <x:c r="AT79" s="129"/>
      <x:c r="AU79" s="102"/>
      <x:c r="AV79" s="102"/>
      <x:c r="AW79" s="102"/>
      <x:c r="AX79" s="102"/>
      <x:c r="AY79" s="102"/>
      <x:c r="AZ79" s="102"/>
      <x:c r="BA79" s="129"/>
      <x:c r="BB79" s="102"/>
      <x:c r="BC79" s="102"/>
      <x:c r="BD79" s="102"/>
      <x:c r="BE79" s="102"/>
      <x:c r="BF79" s="102"/>
      <x:c r="BG79" s="102"/>
      <x:c r="BH79" s="102"/>
      <x:c r="BI79" s="102"/>
      <x:c r="BJ79" s="129"/>
      <x:c r="BK79" s="102"/>
      <x:c r="BL79" s="129"/>
      <x:c r="BM79" s="102"/>
      <x:c r="BN79" s="129"/>
      <x:c r="BO79" s="102"/>
      <x:c r="BP79" s="129"/>
      <x:c r="BQ79" s="102"/>
      <x:c r="BR79" s="102"/>
      <x:c r="BS79" s="102"/>
      <x:c r="BT79" s="102"/>
      <x:c r="BU79" s="102"/>
      <x:c r="BV79" s="637" t="s">
        <x:v>360</x:v>
      </x:c>
      <x:c r="BW79" s="102"/>
      <x:c r="BX79" s="102"/>
      <x:c r="BY79" s="129"/>
      <x:c r="BZ79" s="102"/>
      <x:c r="CA79" s="129"/>
      <x:c r="CB79" s="102"/>
      <x:c r="CC79" s="129"/>
      <x:c r="CD79" s="102"/>
      <x:c r="CE79" s="102"/>
      <x:c r="CF79" s="129"/>
      <x:c r="CG79" s="102"/>
      <x:c r="CH79" s="102"/>
      <x:c r="CI79" s="102"/>
      <x:c r="CJ79" s="102"/>
      <x:c r="CK79" s="102"/>
      <x:c r="CL79" s="102"/>
      <x:c r="CM79" s="102"/>
      <x:c r="CN79" s="102"/>
      <x:c r="CO79" s="102"/>
      <x:c r="CP79" s="129"/>
      <x:c r="CQ79" s="102"/>
      <x:c r="CR79" s="129"/>
      <x:c r="CS79" s="102"/>
      <x:c r="CT79" s="102"/>
      <x:c r="CU79" s="102"/>
      <x:c r="CV79" s="102"/>
      <x:c r="CW79" s="102"/>
      <x:c r="CX79" s="102"/>
      <x:c r="CY79" s="637" t="s">
        <x:v>360</x:v>
      </x:c>
      <x:c r="CZ79" s="632"/>
      <x:c r="DA79" s="633"/>
      <x:c r="DB79" s="632"/>
      <x:c r="DC79" s="633"/>
      <x:c r="DD79" s="632"/>
      <x:c r="DE79" s="633"/>
      <x:c r="DF79" s="632"/>
      <x:c r="DG79" s="634"/>
    </x:row>
    <x:row r="80" spans="1:111" s="42" customFormat="1" ht="30" customHeight="1">
      <x:c r="A80" s="637" t="s">
        <x:v>317</x:v>
      </x:c>
      <x:c r="B80" s="95"/>
      <x:c r="C80" s="129"/>
      <x:c r="D80" s="102"/>
      <x:c r="E80" s="129"/>
      <x:c r="F80" s="102"/>
      <x:c r="G80" s="129"/>
      <x:c r="H80" s="102"/>
      <x:c r="I80" s="129"/>
      <x:c r="J80" s="102"/>
      <x:c r="K80" s="102"/>
      <x:c r="L80" s="129"/>
      <x:c r="M80" s="102"/>
      <x:c r="N80" s="102"/>
      <x:c r="O80" s="102"/>
      <x:c r="P80" s="102"/>
      <x:c r="Q80" s="102"/>
      <x:c r="R80" s="129"/>
      <x:c r="S80" s="102">
        <x:v>1</x:v>
      </x:c>
      <x:c r="T80" s="129">
        <x:v>19</x:v>
      </x:c>
      <x:c r="U80" s="102"/>
      <x:c r="V80" s="129"/>
      <x:c r="W80" s="102"/>
      <x:c r="X80" s="102">
        <x:v>2</x:v>
      </x:c>
      <x:c r="Y80" s="102"/>
      <x:c r="Z80" s="102"/>
      <x:c r="AA80" s="102"/>
      <x:c r="AB80" s="102"/>
      <x:c r="AC80" s="102"/>
      <x:c r="AD80" s="102"/>
      <x:c r="AE80" s="102"/>
      <x:c r="AF80" s="102"/>
      <x:c r="AG80" s="102"/>
      <x:c r="AH80" s="102"/>
      <x:c r="AI80" s="102"/>
      <x:c r="AJ80" s="102"/>
      <x:c r="AK80" s="102"/>
      <x:c r="AL80" s="637" t="s">
        <x:v>317</x:v>
      </x:c>
      <x:c r="AM80" s="102"/>
      <x:c r="AN80" s="129"/>
      <x:c r="AO80" s="102"/>
      <x:c r="AP80" s="102"/>
      <x:c r="AQ80" s="102"/>
      <x:c r="AR80" s="129"/>
      <x:c r="AS80" s="102"/>
      <x:c r="AT80" s="129"/>
      <x:c r="AU80" s="102"/>
      <x:c r="AV80" s="102"/>
      <x:c r="AW80" s="102"/>
      <x:c r="AX80" s="102"/>
      <x:c r="AY80" s="102"/>
      <x:c r="AZ80" s="102"/>
      <x:c r="BA80" s="129"/>
      <x:c r="BB80" s="102"/>
      <x:c r="BC80" s="102"/>
      <x:c r="BD80" s="102"/>
      <x:c r="BE80" s="102"/>
      <x:c r="BF80" s="102"/>
      <x:c r="BG80" s="102"/>
      <x:c r="BH80" s="102"/>
      <x:c r="BI80" s="102"/>
      <x:c r="BJ80" s="129"/>
      <x:c r="BK80" s="102"/>
      <x:c r="BL80" s="129"/>
      <x:c r="BM80" s="102"/>
      <x:c r="BN80" s="129"/>
      <x:c r="BO80" s="102"/>
      <x:c r="BP80" s="129"/>
      <x:c r="BQ80" s="102"/>
      <x:c r="BR80" s="102"/>
      <x:c r="BS80" s="102"/>
      <x:c r="BT80" s="102"/>
      <x:c r="BU80" s="102"/>
      <x:c r="BV80" s="637" t="s">
        <x:v>317</x:v>
      </x:c>
      <x:c r="BW80" s="102"/>
      <x:c r="BX80" s="102"/>
      <x:c r="BY80" s="129"/>
      <x:c r="BZ80" s="102"/>
      <x:c r="CA80" s="129"/>
      <x:c r="CB80" s="102"/>
      <x:c r="CC80" s="129"/>
      <x:c r="CD80" s="102"/>
      <x:c r="CE80" s="102"/>
      <x:c r="CF80" s="129"/>
      <x:c r="CG80" s="102"/>
      <x:c r="CH80" s="102"/>
      <x:c r="CI80" s="102"/>
      <x:c r="CJ80" s="102"/>
      <x:c r="CK80" s="102"/>
      <x:c r="CL80" s="102"/>
      <x:c r="CM80" s="102"/>
      <x:c r="CN80" s="102"/>
      <x:c r="CO80" s="102"/>
      <x:c r="CP80" s="129"/>
      <x:c r="CQ80" s="102"/>
      <x:c r="CR80" s="129"/>
      <x:c r="CS80" s="102"/>
      <x:c r="CT80" s="102"/>
      <x:c r="CU80" s="102"/>
      <x:c r="CV80" s="102"/>
      <x:c r="CW80" s="102"/>
      <x:c r="CX80" s="102"/>
      <x:c r="CY80" s="637" t="s">
        <x:v>317</x:v>
      </x:c>
      <x:c r="CZ80" s="632"/>
      <x:c r="DA80" s="633"/>
      <x:c r="DB80" s="632"/>
      <x:c r="DC80" s="633"/>
      <x:c r="DD80" s="632"/>
      <x:c r="DE80" s="633"/>
      <x:c r="DF80" s="632"/>
      <x:c r="DG80" s="634"/>
    </x:row>
    <x:row r="81" spans="1:111" s="42" customFormat="1" ht="30" customHeight="1">
      <x:c r="A81" s="637" t="s">
        <x:v>330</x:v>
      </x:c>
      <x:c r="B81" s="95"/>
      <x:c r="C81" s="129"/>
      <x:c r="D81" s="102"/>
      <x:c r="E81" s="129"/>
      <x:c r="F81" s="102"/>
      <x:c r="G81" s="129"/>
      <x:c r="H81" s="102"/>
      <x:c r="I81" s="129"/>
      <x:c r="J81" s="102"/>
      <x:c r="K81" s="102"/>
      <x:c r="L81" s="129"/>
      <x:c r="M81" s="102"/>
      <x:c r="N81" s="102"/>
      <x:c r="O81" s="102"/>
      <x:c r="P81" s="102"/>
      <x:c r="Q81" s="102"/>
      <x:c r="R81" s="129"/>
      <x:c r="S81" s="102"/>
      <x:c r="T81" s="129"/>
      <x:c r="U81" s="102"/>
      <x:c r="V81" s="129"/>
      <x:c r="W81" s="102"/>
      <x:c r="X81" s="102"/>
      <x:c r="Y81" s="102"/>
      <x:c r="Z81" s="102"/>
      <x:c r="AA81" s="102"/>
      <x:c r="AB81" s="102"/>
      <x:c r="AC81" s="102"/>
      <x:c r="AD81" s="102"/>
      <x:c r="AE81" s="102"/>
      <x:c r="AF81" s="102"/>
      <x:c r="AG81" s="102"/>
      <x:c r="AH81" s="102"/>
      <x:c r="AI81" s="102"/>
      <x:c r="AJ81" s="102"/>
      <x:c r="AK81" s="102"/>
      <x:c r="AL81" s="637" t="s">
        <x:v>330</x:v>
      </x:c>
      <x:c r="AM81" s="102"/>
      <x:c r="AN81" s="129"/>
      <x:c r="AO81" s="102"/>
      <x:c r="AP81" s="102"/>
      <x:c r="AQ81" s="102"/>
      <x:c r="AR81" s="129"/>
      <x:c r="AS81" s="102"/>
      <x:c r="AT81" s="129"/>
      <x:c r="AU81" s="102"/>
      <x:c r="AV81" s="102"/>
      <x:c r="AW81" s="102"/>
      <x:c r="AX81" s="102"/>
      <x:c r="AY81" s="102"/>
      <x:c r="AZ81" s="102"/>
      <x:c r="BA81" s="129"/>
      <x:c r="BB81" s="102"/>
      <x:c r="BC81" s="102"/>
      <x:c r="BD81" s="102"/>
      <x:c r="BE81" s="102"/>
      <x:c r="BF81" s="102"/>
      <x:c r="BG81" s="102"/>
      <x:c r="BH81" s="102"/>
      <x:c r="BI81" s="102"/>
      <x:c r="BJ81" s="129"/>
      <x:c r="BK81" s="102"/>
      <x:c r="BL81" s="129"/>
      <x:c r="BM81" s="102"/>
      <x:c r="BN81" s="129"/>
      <x:c r="BO81" s="102"/>
      <x:c r="BP81" s="129"/>
      <x:c r="BQ81" s="102"/>
      <x:c r="BR81" s="102"/>
      <x:c r="BS81" s="102"/>
      <x:c r="BT81" s="102"/>
      <x:c r="BU81" s="102"/>
      <x:c r="BV81" s="637" t="s">
        <x:v>330</x:v>
      </x:c>
      <x:c r="BW81" s="102"/>
      <x:c r="BX81" s="102"/>
      <x:c r="BY81" s="129"/>
      <x:c r="BZ81" s="102"/>
      <x:c r="CA81" s="129"/>
      <x:c r="CB81" s="102"/>
      <x:c r="CC81" s="129"/>
      <x:c r="CD81" s="102"/>
      <x:c r="CE81" s="102"/>
      <x:c r="CF81" s="129"/>
      <x:c r="CG81" s="102"/>
      <x:c r="CH81" s="102"/>
      <x:c r="CI81" s="102"/>
      <x:c r="CJ81" s="102"/>
      <x:c r="CK81" s="102"/>
      <x:c r="CL81" s="102"/>
      <x:c r="CM81" s="102"/>
      <x:c r="CN81" s="102"/>
      <x:c r="CO81" s="102"/>
      <x:c r="CP81" s="129"/>
      <x:c r="CQ81" s="102"/>
      <x:c r="CR81" s="129"/>
      <x:c r="CS81" s="102"/>
      <x:c r="CT81" s="102"/>
      <x:c r="CU81" s="102"/>
      <x:c r="CV81" s="102"/>
      <x:c r="CW81" s="102"/>
      <x:c r="CX81" s="102"/>
      <x:c r="CY81" s="637" t="s">
        <x:v>330</x:v>
      </x:c>
      <x:c r="CZ81" s="632"/>
      <x:c r="DA81" s="633"/>
      <x:c r="DB81" s="632"/>
      <x:c r="DC81" s="633"/>
      <x:c r="DD81" s="632"/>
      <x:c r="DE81" s="633"/>
      <x:c r="DF81" s="632"/>
      <x:c r="DG81" s="634"/>
    </x:row>
    <x:row r="82" spans="1:111" s="42" customFormat="1" ht="30" customHeight="1">
      <x:c r="A82" s="637" t="s">
        <x:v>1696</x:v>
      </x:c>
      <x:c r="B82" s="95"/>
      <x:c r="C82" s="129"/>
      <x:c r="D82" s="102"/>
      <x:c r="E82" s="129"/>
      <x:c r="F82" s="102"/>
      <x:c r="G82" s="129"/>
      <x:c r="H82" s="102"/>
      <x:c r="I82" s="129"/>
      <x:c r="J82" s="102"/>
      <x:c r="K82" s="102"/>
      <x:c r="L82" s="129"/>
      <x:c r="M82" s="102"/>
      <x:c r="N82" s="102"/>
      <x:c r="O82" s="102"/>
      <x:c r="P82" s="102"/>
      <x:c r="Q82" s="102"/>
      <x:c r="R82" s="129"/>
      <x:c r="S82" s="102"/>
      <x:c r="T82" s="129"/>
      <x:c r="U82" s="102"/>
      <x:c r="V82" s="129"/>
      <x:c r="W82" s="102"/>
      <x:c r="X82" s="102"/>
      <x:c r="Y82" s="102"/>
      <x:c r="Z82" s="102"/>
      <x:c r="AA82" s="102"/>
      <x:c r="AB82" s="102"/>
      <x:c r="AC82" s="102"/>
      <x:c r="AD82" s="102"/>
      <x:c r="AE82" s="102"/>
      <x:c r="AF82" s="102"/>
      <x:c r="AG82" s="102"/>
      <x:c r="AH82" s="102"/>
      <x:c r="AI82" s="102"/>
      <x:c r="AJ82" s="102"/>
      <x:c r="AK82" s="102"/>
      <x:c r="AL82" s="637" t="s">
        <x:v>1696</x:v>
      </x:c>
      <x:c r="AM82" s="102"/>
      <x:c r="AN82" s="129"/>
      <x:c r="AO82" s="102"/>
      <x:c r="AP82" s="102"/>
      <x:c r="AQ82" s="102"/>
      <x:c r="AR82" s="129"/>
      <x:c r="AS82" s="102"/>
      <x:c r="AT82" s="129"/>
      <x:c r="AU82" s="102"/>
      <x:c r="AV82" s="102"/>
      <x:c r="AW82" s="102"/>
      <x:c r="AX82" s="102"/>
      <x:c r="AY82" s="102"/>
      <x:c r="AZ82" s="102"/>
      <x:c r="BA82" s="129"/>
      <x:c r="BB82" s="102"/>
      <x:c r="BC82" s="102"/>
      <x:c r="BD82" s="102"/>
      <x:c r="BE82" s="102"/>
      <x:c r="BF82" s="102"/>
      <x:c r="BG82" s="102"/>
      <x:c r="BH82" s="102"/>
      <x:c r="BI82" s="102"/>
      <x:c r="BJ82" s="129"/>
      <x:c r="BK82" s="102"/>
      <x:c r="BL82" s="129"/>
      <x:c r="BM82" s="102"/>
      <x:c r="BN82" s="129"/>
      <x:c r="BO82" s="102"/>
      <x:c r="BP82" s="129"/>
      <x:c r="BQ82" s="102"/>
      <x:c r="BR82" s="102"/>
      <x:c r="BS82" s="102"/>
      <x:c r="BT82" s="102"/>
      <x:c r="BU82" s="102"/>
      <x:c r="BV82" s="637" t="s">
        <x:v>1696</x:v>
      </x:c>
      <x:c r="BW82" s="102"/>
      <x:c r="BX82" s="102"/>
      <x:c r="BY82" s="129"/>
      <x:c r="BZ82" s="102"/>
      <x:c r="CA82" s="129"/>
      <x:c r="CB82" s="102"/>
      <x:c r="CC82" s="129"/>
      <x:c r="CD82" s="102"/>
      <x:c r="CE82" s="102"/>
      <x:c r="CF82" s="129"/>
      <x:c r="CG82" s="102"/>
      <x:c r="CH82" s="102"/>
      <x:c r="CI82" s="102"/>
      <x:c r="CJ82" s="102"/>
      <x:c r="CK82" s="102"/>
      <x:c r="CL82" s="102"/>
      <x:c r="CM82" s="102"/>
      <x:c r="CN82" s="102"/>
      <x:c r="CO82" s="102"/>
      <x:c r="CP82" s="129"/>
      <x:c r="CQ82" s="102"/>
      <x:c r="CR82" s="129"/>
      <x:c r="CS82" s="102"/>
      <x:c r="CT82" s="102"/>
      <x:c r="CU82" s="102"/>
      <x:c r="CV82" s="102"/>
      <x:c r="CW82" s="102"/>
      <x:c r="CX82" s="102"/>
      <x:c r="CY82" s="637" t="s">
        <x:v>1696</x:v>
      </x:c>
      <x:c r="CZ82" s="632"/>
      <x:c r="DA82" s="633"/>
      <x:c r="DB82" s="632"/>
      <x:c r="DC82" s="633"/>
      <x:c r="DD82" s="632"/>
      <x:c r="DE82" s="633"/>
      <x:c r="DF82" s="632"/>
      <x:c r="DG82" s="634"/>
    </x:row>
    <x:row r="83" spans="1:111" s="42" customFormat="1" ht="30" customHeight="1">
      <x:c r="A83" s="638" t="s">
        <x:v>319</x:v>
      </x:c>
      <x:c r="B83" s="95"/>
      <x:c r="C83" s="129"/>
      <x:c r="D83" s="102"/>
      <x:c r="E83" s="129"/>
      <x:c r="F83" s="102"/>
      <x:c r="G83" s="129"/>
      <x:c r="H83" s="102"/>
      <x:c r="I83" s="129"/>
      <x:c r="J83" s="102"/>
      <x:c r="K83" s="102"/>
      <x:c r="L83" s="129"/>
      <x:c r="M83" s="102"/>
      <x:c r="N83" s="102"/>
      <x:c r="O83" s="102"/>
      <x:c r="P83" s="102"/>
      <x:c r="Q83" s="102"/>
      <x:c r="R83" s="129"/>
      <x:c r="S83" s="102">
        <x:v>1</x:v>
      </x:c>
      <x:c r="T83" s="129">
        <x:v>24</x:v>
      </x:c>
      <x:c r="U83" s="102"/>
      <x:c r="V83" s="129"/>
      <x:c r="W83" s="102"/>
      <x:c r="X83" s="102">
        <x:v>6</x:v>
      </x:c>
      <x:c r="Y83" s="102"/>
      <x:c r="Z83" s="102"/>
      <x:c r="AA83" s="102"/>
      <x:c r="AB83" s="102"/>
      <x:c r="AC83" s="102"/>
      <x:c r="AD83" s="102"/>
      <x:c r="AE83" s="102"/>
      <x:c r="AF83" s="102"/>
      <x:c r="AG83" s="102"/>
      <x:c r="AH83" s="102"/>
      <x:c r="AI83" s="102"/>
      <x:c r="AJ83" s="102"/>
      <x:c r="AK83" s="102"/>
      <x:c r="AL83" s="638" t="s">
        <x:v>319</x:v>
      </x:c>
      <x:c r="AM83" s="102"/>
      <x:c r="AN83" s="129"/>
      <x:c r="AO83" s="102"/>
      <x:c r="AP83" s="102"/>
      <x:c r="AQ83" s="102"/>
      <x:c r="AR83" s="129"/>
      <x:c r="AS83" s="102"/>
      <x:c r="AT83" s="129"/>
      <x:c r="AU83" s="102"/>
      <x:c r="AV83" s="102"/>
      <x:c r="AW83" s="102"/>
      <x:c r="AX83" s="102"/>
      <x:c r="AY83" s="102"/>
      <x:c r="AZ83" s="102"/>
      <x:c r="BA83" s="129"/>
      <x:c r="BB83" s="102"/>
      <x:c r="BC83" s="102"/>
      <x:c r="BD83" s="102"/>
      <x:c r="BE83" s="102"/>
      <x:c r="BF83" s="102"/>
      <x:c r="BG83" s="102"/>
      <x:c r="BH83" s="102"/>
      <x:c r="BI83" s="102"/>
      <x:c r="BJ83" s="129"/>
      <x:c r="BK83" s="102"/>
      <x:c r="BL83" s="129"/>
      <x:c r="BM83" s="102"/>
      <x:c r="BN83" s="129"/>
      <x:c r="BO83" s="102"/>
      <x:c r="BP83" s="129"/>
      <x:c r="BQ83" s="102"/>
      <x:c r="BR83" s="102"/>
      <x:c r="BS83" s="102"/>
      <x:c r="BT83" s="102"/>
      <x:c r="BU83" s="102"/>
      <x:c r="BV83" s="638" t="s">
        <x:v>319</x:v>
      </x:c>
      <x:c r="BW83" s="102"/>
      <x:c r="BX83" s="102"/>
      <x:c r="BY83" s="129"/>
      <x:c r="BZ83" s="102"/>
      <x:c r="CA83" s="129"/>
      <x:c r="CB83" s="102"/>
      <x:c r="CC83" s="129"/>
      <x:c r="CD83" s="102"/>
      <x:c r="CE83" s="102"/>
      <x:c r="CF83" s="129"/>
      <x:c r="CG83" s="102"/>
      <x:c r="CH83" s="102"/>
      <x:c r="CI83" s="102"/>
      <x:c r="CJ83" s="102"/>
      <x:c r="CK83" s="102"/>
      <x:c r="CL83" s="102"/>
      <x:c r="CM83" s="102"/>
      <x:c r="CN83" s="102"/>
      <x:c r="CO83" s="102"/>
      <x:c r="CP83" s="129"/>
      <x:c r="CQ83" s="102"/>
      <x:c r="CR83" s="129"/>
      <x:c r="CS83" s="102">
        <x:v>4</x:v>
      </x:c>
      <x:c r="CT83" s="102"/>
      <x:c r="CU83" s="102"/>
      <x:c r="CV83" s="102"/>
      <x:c r="CW83" s="102"/>
      <x:c r="CX83" s="102"/>
      <x:c r="CY83" s="638" t="s">
        <x:v>319</x:v>
      </x:c>
      <x:c r="CZ83" s="632"/>
      <x:c r="DA83" s="633"/>
      <x:c r="DB83" s="632"/>
      <x:c r="DC83" s="633"/>
      <x:c r="DD83" s="632"/>
      <x:c r="DE83" s="633"/>
      <x:c r="DF83" s="632"/>
      <x:c r="DG83" s="634"/>
    </x:row>
    <x:row r="84" spans="1:111" s="42" customFormat="1" ht="30" customHeight="1">
      <x:c r="A84" s="637" t="s">
        <x:v>203</x:v>
      </x:c>
      <x:c r="B84" s="95"/>
      <x:c r="C84" s="129"/>
      <x:c r="D84" s="102"/>
      <x:c r="E84" s="129"/>
      <x:c r="F84" s="102"/>
      <x:c r="G84" s="129"/>
      <x:c r="H84" s="102"/>
      <x:c r="I84" s="129"/>
      <x:c r="J84" s="102"/>
      <x:c r="K84" s="102"/>
      <x:c r="L84" s="129"/>
      <x:c r="M84" s="102"/>
      <x:c r="N84" s="102"/>
      <x:c r="O84" s="102"/>
      <x:c r="P84" s="102"/>
      <x:c r="Q84" s="102"/>
      <x:c r="R84" s="129"/>
      <x:c r="S84" s="102"/>
      <x:c r="T84" s="129"/>
      <x:c r="U84" s="102"/>
      <x:c r="V84" s="129"/>
      <x:c r="W84" s="102"/>
      <x:c r="X84" s="102"/>
      <x:c r="Y84" s="102"/>
      <x:c r="Z84" s="102"/>
      <x:c r="AA84" s="102"/>
      <x:c r="AB84" s="102"/>
      <x:c r="AC84" s="102"/>
      <x:c r="AD84" s="102"/>
      <x:c r="AE84" s="102"/>
      <x:c r="AF84" s="102"/>
      <x:c r="AG84" s="102"/>
      <x:c r="AH84" s="102"/>
      <x:c r="AI84" s="102"/>
      <x:c r="AJ84" s="102"/>
      <x:c r="AK84" s="102"/>
      <x:c r="AL84" s="637" t="s">
        <x:v>203</x:v>
      </x:c>
      <x:c r="AM84" s="102"/>
      <x:c r="AN84" s="129"/>
      <x:c r="AO84" s="102"/>
      <x:c r="AP84" s="102"/>
      <x:c r="AQ84" s="102"/>
      <x:c r="AR84" s="129"/>
      <x:c r="AS84" s="102"/>
      <x:c r="AT84" s="129"/>
      <x:c r="AU84" s="102"/>
      <x:c r="AV84" s="102"/>
      <x:c r="AW84" s="102"/>
      <x:c r="AX84" s="102"/>
      <x:c r="AY84" s="102"/>
      <x:c r="AZ84" s="102"/>
      <x:c r="BA84" s="129"/>
      <x:c r="BB84" s="102"/>
      <x:c r="BC84" s="102"/>
      <x:c r="BD84" s="102"/>
      <x:c r="BE84" s="102"/>
      <x:c r="BF84" s="102"/>
      <x:c r="BG84" s="102"/>
      <x:c r="BH84" s="102"/>
      <x:c r="BI84" s="102"/>
      <x:c r="BJ84" s="129"/>
      <x:c r="BK84" s="102"/>
      <x:c r="BL84" s="129"/>
      <x:c r="BM84" s="102"/>
      <x:c r="BN84" s="129"/>
      <x:c r="BO84" s="102"/>
      <x:c r="BP84" s="129"/>
      <x:c r="BQ84" s="102"/>
      <x:c r="BR84" s="102"/>
      <x:c r="BS84" s="102"/>
      <x:c r="BT84" s="102"/>
      <x:c r="BU84" s="102"/>
      <x:c r="BV84" s="637" t="s">
        <x:v>203</x:v>
      </x:c>
      <x:c r="BW84" s="102"/>
      <x:c r="BX84" s="102"/>
      <x:c r="BY84" s="129"/>
      <x:c r="BZ84" s="102"/>
      <x:c r="CA84" s="129"/>
      <x:c r="CB84" s="102"/>
      <x:c r="CC84" s="129"/>
      <x:c r="CD84" s="102"/>
      <x:c r="CE84" s="102"/>
      <x:c r="CF84" s="129"/>
      <x:c r="CG84" s="102"/>
      <x:c r="CH84" s="102"/>
      <x:c r="CI84" s="102"/>
      <x:c r="CJ84" s="102"/>
      <x:c r="CK84" s="102"/>
      <x:c r="CL84" s="102"/>
      <x:c r="CM84" s="102"/>
      <x:c r="CN84" s="102"/>
      <x:c r="CO84" s="102"/>
      <x:c r="CP84" s="129"/>
      <x:c r="CQ84" s="102"/>
      <x:c r="CR84" s="129"/>
      <x:c r="CS84" s="102"/>
      <x:c r="CT84" s="102"/>
      <x:c r="CU84" s="102"/>
      <x:c r="CV84" s="102"/>
      <x:c r="CW84" s="102"/>
      <x:c r="CX84" s="102"/>
      <x:c r="CY84" s="637" t="s">
        <x:v>203</x:v>
      </x:c>
      <x:c r="CZ84" s="632"/>
      <x:c r="DA84" s="633"/>
      <x:c r="DB84" s="632"/>
      <x:c r="DC84" s="633"/>
      <x:c r="DD84" s="632"/>
      <x:c r="DE84" s="633"/>
      <x:c r="DF84" s="632"/>
      <x:c r="DG84" s="634"/>
    </x:row>
    <x:row r="85" spans="1:111" s="42" customFormat="1" ht="30" customHeight="1">
      <x:c r="A85" s="637" t="s">
        <x:v>195</x:v>
      </x:c>
      <x:c r="B85" s="95"/>
      <x:c r="C85" s="129"/>
      <x:c r="D85" s="102"/>
      <x:c r="E85" s="129"/>
      <x:c r="F85" s="102"/>
      <x:c r="G85" s="129"/>
      <x:c r="H85" s="102"/>
      <x:c r="I85" s="129"/>
      <x:c r="J85" s="102"/>
      <x:c r="K85" s="102"/>
      <x:c r="L85" s="129"/>
      <x:c r="M85" s="102"/>
      <x:c r="N85" s="102"/>
      <x:c r="O85" s="102"/>
      <x:c r="P85" s="102"/>
      <x:c r="Q85" s="102"/>
      <x:c r="R85" s="129"/>
      <x:c r="S85" s="102"/>
      <x:c r="T85" s="129"/>
      <x:c r="U85" s="102"/>
      <x:c r="V85" s="129"/>
      <x:c r="W85" s="102"/>
      <x:c r="X85" s="102"/>
      <x:c r="Y85" s="102"/>
      <x:c r="Z85" s="102"/>
      <x:c r="AA85" s="102"/>
      <x:c r="AB85" s="102"/>
      <x:c r="AC85" s="102"/>
      <x:c r="AD85" s="102"/>
      <x:c r="AE85" s="102"/>
      <x:c r="AF85" s="102"/>
      <x:c r="AG85" s="102"/>
      <x:c r="AH85" s="102"/>
      <x:c r="AI85" s="102"/>
      <x:c r="AJ85" s="102"/>
      <x:c r="AK85" s="102"/>
      <x:c r="AL85" s="637" t="s">
        <x:v>195</x:v>
      </x:c>
      <x:c r="AM85" s="102"/>
      <x:c r="AN85" s="129"/>
      <x:c r="AO85" s="102"/>
      <x:c r="AP85" s="102"/>
      <x:c r="AQ85" s="102"/>
      <x:c r="AR85" s="129"/>
      <x:c r="AS85" s="102"/>
      <x:c r="AT85" s="129"/>
      <x:c r="AU85" s="102"/>
      <x:c r="AV85" s="102"/>
      <x:c r="AW85" s="102"/>
      <x:c r="AX85" s="102"/>
      <x:c r="AY85" s="102"/>
      <x:c r="AZ85" s="102"/>
      <x:c r="BA85" s="129"/>
      <x:c r="BB85" s="102"/>
      <x:c r="BC85" s="102"/>
      <x:c r="BD85" s="102"/>
      <x:c r="BE85" s="102"/>
      <x:c r="BF85" s="102"/>
      <x:c r="BG85" s="102"/>
      <x:c r="BH85" s="102"/>
      <x:c r="BI85" s="102"/>
      <x:c r="BJ85" s="129"/>
      <x:c r="BK85" s="102"/>
      <x:c r="BL85" s="129"/>
      <x:c r="BM85" s="102"/>
      <x:c r="BN85" s="129"/>
      <x:c r="BO85" s="102"/>
      <x:c r="BP85" s="129"/>
      <x:c r="BQ85" s="102"/>
      <x:c r="BR85" s="102"/>
      <x:c r="BS85" s="102"/>
      <x:c r="BT85" s="102"/>
      <x:c r="BU85" s="102"/>
      <x:c r="BV85" s="637" t="s">
        <x:v>195</x:v>
      </x:c>
      <x:c r="BW85" s="102"/>
      <x:c r="BX85" s="102"/>
      <x:c r="BY85" s="129"/>
      <x:c r="BZ85" s="102"/>
      <x:c r="CA85" s="129"/>
      <x:c r="CB85" s="102"/>
      <x:c r="CC85" s="129"/>
      <x:c r="CD85" s="102"/>
      <x:c r="CE85" s="102"/>
      <x:c r="CF85" s="129"/>
      <x:c r="CG85" s="102"/>
      <x:c r="CH85" s="102"/>
      <x:c r="CI85" s="102"/>
      <x:c r="CJ85" s="102"/>
      <x:c r="CK85" s="102"/>
      <x:c r="CL85" s="102"/>
      <x:c r="CM85" s="102"/>
      <x:c r="CN85" s="102"/>
      <x:c r="CO85" s="102"/>
      <x:c r="CP85" s="129"/>
      <x:c r="CQ85" s="102"/>
      <x:c r="CR85" s="129"/>
      <x:c r="CS85" s="102"/>
      <x:c r="CT85" s="102"/>
      <x:c r="CU85" s="102"/>
      <x:c r="CV85" s="102"/>
      <x:c r="CW85" s="102"/>
      <x:c r="CX85" s="102"/>
      <x:c r="CY85" s="637" t="s">
        <x:v>195</x:v>
      </x:c>
      <x:c r="CZ85" s="632"/>
      <x:c r="DA85" s="633"/>
      <x:c r="DB85" s="632"/>
      <x:c r="DC85" s="633"/>
      <x:c r="DD85" s="632"/>
      <x:c r="DE85" s="633"/>
      <x:c r="DF85" s="632"/>
      <x:c r="DG85" s="634"/>
    </x:row>
    <x:row r="86" spans="1:111" s="42" customFormat="1" ht="30" customHeight="1">
      <x:c r="A86" s="637" t="s">
        <x:v>176</x:v>
      </x:c>
      <x:c r="B86" s="95"/>
      <x:c r="C86" s="129"/>
      <x:c r="D86" s="102"/>
      <x:c r="E86" s="129"/>
      <x:c r="F86" s="102"/>
      <x:c r="G86" s="129"/>
      <x:c r="H86" s="102"/>
      <x:c r="I86" s="129"/>
      <x:c r="J86" s="102"/>
      <x:c r="K86" s="102"/>
      <x:c r="L86" s="129"/>
      <x:c r="M86" s="102"/>
      <x:c r="N86" s="102"/>
      <x:c r="O86" s="102"/>
      <x:c r="P86" s="102"/>
      <x:c r="Q86" s="102"/>
      <x:c r="R86" s="129"/>
      <x:c r="S86" s="102"/>
      <x:c r="T86" s="129"/>
      <x:c r="U86" s="102"/>
      <x:c r="V86" s="129"/>
      <x:c r="W86" s="102"/>
      <x:c r="X86" s="102"/>
      <x:c r="Y86" s="102"/>
      <x:c r="Z86" s="102"/>
      <x:c r="AA86" s="102"/>
      <x:c r="AB86" s="102"/>
      <x:c r="AC86" s="102"/>
      <x:c r="AD86" s="102"/>
      <x:c r="AE86" s="102"/>
      <x:c r="AF86" s="102"/>
      <x:c r="AG86" s="102"/>
      <x:c r="AH86" s="102"/>
      <x:c r="AI86" s="102"/>
      <x:c r="AJ86" s="102"/>
      <x:c r="AK86" s="102"/>
      <x:c r="AL86" s="637" t="s">
        <x:v>176</x:v>
      </x:c>
      <x:c r="AM86" s="102"/>
      <x:c r="AN86" s="129"/>
      <x:c r="AO86" s="102"/>
      <x:c r="AP86" s="102"/>
      <x:c r="AQ86" s="102"/>
      <x:c r="AR86" s="129"/>
      <x:c r="AS86" s="102"/>
      <x:c r="AT86" s="129"/>
      <x:c r="AU86" s="102"/>
      <x:c r="AV86" s="102"/>
      <x:c r="AW86" s="102"/>
      <x:c r="AX86" s="102"/>
      <x:c r="AY86" s="102"/>
      <x:c r="AZ86" s="102"/>
      <x:c r="BA86" s="129"/>
      <x:c r="BB86" s="102"/>
      <x:c r="BC86" s="102"/>
      <x:c r="BD86" s="102"/>
      <x:c r="BE86" s="102"/>
      <x:c r="BF86" s="102"/>
      <x:c r="BG86" s="102"/>
      <x:c r="BH86" s="102"/>
      <x:c r="BI86" s="102"/>
      <x:c r="BJ86" s="129"/>
      <x:c r="BK86" s="102"/>
      <x:c r="BL86" s="129"/>
      <x:c r="BM86" s="102"/>
      <x:c r="BN86" s="129"/>
      <x:c r="BO86" s="102"/>
      <x:c r="BP86" s="129"/>
      <x:c r="BQ86" s="102"/>
      <x:c r="BR86" s="102"/>
      <x:c r="BS86" s="102"/>
      <x:c r="BT86" s="102"/>
      <x:c r="BU86" s="102"/>
      <x:c r="BV86" s="637" t="s">
        <x:v>176</x:v>
      </x:c>
      <x:c r="BW86" s="102"/>
      <x:c r="BX86" s="102"/>
      <x:c r="BY86" s="129"/>
      <x:c r="BZ86" s="102"/>
      <x:c r="CA86" s="129"/>
      <x:c r="CB86" s="102"/>
      <x:c r="CC86" s="129"/>
      <x:c r="CD86" s="102"/>
      <x:c r="CE86" s="102"/>
      <x:c r="CF86" s="129"/>
      <x:c r="CG86" s="102"/>
      <x:c r="CH86" s="102"/>
      <x:c r="CI86" s="102"/>
      <x:c r="CJ86" s="102"/>
      <x:c r="CK86" s="102"/>
      <x:c r="CL86" s="102"/>
      <x:c r="CM86" s="102"/>
      <x:c r="CN86" s="102"/>
      <x:c r="CO86" s="102"/>
      <x:c r="CP86" s="129"/>
      <x:c r="CQ86" s="102"/>
      <x:c r="CR86" s="129"/>
      <x:c r="CS86" s="102"/>
      <x:c r="CT86" s="102"/>
      <x:c r="CU86" s="102"/>
      <x:c r="CV86" s="102"/>
      <x:c r="CW86" s="102"/>
      <x:c r="CX86" s="102"/>
      <x:c r="CY86" s="637" t="s">
        <x:v>176</x:v>
      </x:c>
      <x:c r="CZ86" s="632"/>
      <x:c r="DA86" s="633"/>
      <x:c r="DB86" s="632"/>
      <x:c r="DC86" s="633"/>
      <x:c r="DD86" s="632"/>
      <x:c r="DE86" s="633"/>
      <x:c r="DF86" s="632"/>
      <x:c r="DG86" s="634"/>
    </x:row>
    <x:row r="87" spans="1:111" s="42" customFormat="1" ht="30" customHeight="1">
      <x:c r="A87" s="637" t="s">
        <x:v>335</x:v>
      </x:c>
      <x:c r="B87" s="95"/>
      <x:c r="C87" s="129"/>
      <x:c r="D87" s="102"/>
      <x:c r="E87" s="129"/>
      <x:c r="F87" s="102"/>
      <x:c r="G87" s="129"/>
      <x:c r="H87" s="102"/>
      <x:c r="I87" s="129"/>
      <x:c r="J87" s="102"/>
      <x:c r="K87" s="102"/>
      <x:c r="L87" s="129"/>
      <x:c r="M87" s="102"/>
      <x:c r="N87" s="102"/>
      <x:c r="O87" s="102"/>
      <x:c r="P87" s="102"/>
      <x:c r="Q87" s="102"/>
      <x:c r="R87" s="129"/>
      <x:c r="S87" s="102"/>
      <x:c r="T87" s="129"/>
      <x:c r="U87" s="102"/>
      <x:c r="V87" s="129"/>
      <x:c r="W87" s="102"/>
      <x:c r="X87" s="102"/>
      <x:c r="Y87" s="102"/>
      <x:c r="Z87" s="102"/>
      <x:c r="AA87" s="102"/>
      <x:c r="AB87" s="102"/>
      <x:c r="AC87" s="102"/>
      <x:c r="AD87" s="102"/>
      <x:c r="AE87" s="102"/>
      <x:c r="AF87" s="102"/>
      <x:c r="AG87" s="102"/>
      <x:c r="AH87" s="102"/>
      <x:c r="AI87" s="102"/>
      <x:c r="AJ87" s="102"/>
      <x:c r="AK87" s="102"/>
      <x:c r="AL87" s="637" t="s">
        <x:v>335</x:v>
      </x:c>
      <x:c r="AM87" s="102"/>
      <x:c r="AN87" s="129"/>
      <x:c r="AO87" s="102"/>
      <x:c r="AP87" s="102"/>
      <x:c r="AQ87" s="102"/>
      <x:c r="AR87" s="129"/>
      <x:c r="AS87" s="102"/>
      <x:c r="AT87" s="129"/>
      <x:c r="AU87" s="102"/>
      <x:c r="AV87" s="102"/>
      <x:c r="AW87" s="102"/>
      <x:c r="AX87" s="102"/>
      <x:c r="AY87" s="102"/>
      <x:c r="AZ87" s="102"/>
      <x:c r="BA87" s="129"/>
      <x:c r="BB87" s="102"/>
      <x:c r="BC87" s="102"/>
      <x:c r="BD87" s="102"/>
      <x:c r="BE87" s="102"/>
      <x:c r="BF87" s="102"/>
      <x:c r="BG87" s="102"/>
      <x:c r="BH87" s="102"/>
      <x:c r="BI87" s="102"/>
      <x:c r="BJ87" s="129"/>
      <x:c r="BK87" s="102"/>
      <x:c r="BL87" s="129"/>
      <x:c r="BM87" s="102"/>
      <x:c r="BN87" s="129"/>
      <x:c r="BO87" s="102"/>
      <x:c r="BP87" s="129"/>
      <x:c r="BQ87" s="102"/>
      <x:c r="BR87" s="102"/>
      <x:c r="BS87" s="102"/>
      <x:c r="BT87" s="102"/>
      <x:c r="BU87" s="102"/>
      <x:c r="BV87" s="637" t="s">
        <x:v>335</x:v>
      </x:c>
      <x:c r="BW87" s="102"/>
      <x:c r="BX87" s="102"/>
      <x:c r="BY87" s="129"/>
      <x:c r="BZ87" s="102"/>
      <x:c r="CA87" s="129"/>
      <x:c r="CB87" s="102"/>
      <x:c r="CC87" s="129"/>
      <x:c r="CD87" s="102"/>
      <x:c r="CE87" s="102"/>
      <x:c r="CF87" s="129"/>
      <x:c r="CG87" s="102"/>
      <x:c r="CH87" s="102"/>
      <x:c r="CI87" s="102"/>
      <x:c r="CJ87" s="102"/>
      <x:c r="CK87" s="102"/>
      <x:c r="CL87" s="102"/>
      <x:c r="CM87" s="102"/>
      <x:c r="CN87" s="102"/>
      <x:c r="CO87" s="102"/>
      <x:c r="CP87" s="129"/>
      <x:c r="CQ87" s="102"/>
      <x:c r="CR87" s="129"/>
      <x:c r="CS87" s="102"/>
      <x:c r="CT87" s="102"/>
      <x:c r="CU87" s="102"/>
      <x:c r="CV87" s="102"/>
      <x:c r="CW87" s="102"/>
      <x:c r="CX87" s="102"/>
      <x:c r="CY87" s="637" t="s">
        <x:v>335</x:v>
      </x:c>
      <x:c r="CZ87" s="632"/>
      <x:c r="DA87" s="633"/>
      <x:c r="DB87" s="632"/>
      <x:c r="DC87" s="633"/>
      <x:c r="DD87" s="632"/>
      <x:c r="DE87" s="633"/>
      <x:c r="DF87" s="632"/>
      <x:c r="DG87" s="634"/>
    </x:row>
    <x:row r="88" spans="1:111" s="42" customFormat="1" ht="30" customHeight="1">
      <x:c r="A88" s="400" t="s">
        <x:v>677</x:v>
      </x:c>
      <x:c r="B88" s="189">
        <x:f>SUM(B89:B98)</x:f>
        <x:v>0</x:v>
      </x:c>
      <x:c r="C88" s="178">
        <x:f t="shared" ref="C88:AK88" si="49">SUM(C89:C98)</x:f>
        <x:v>0</x:v>
      </x:c>
      <x:c r="D88" s="177">
        <x:f t="shared" si="49"/>
        <x:v>0</x:v>
      </x:c>
      <x:c r="E88" s="178">
        <x:f t="shared" si="49"/>
        <x:v>0</x:v>
      </x:c>
      <x:c r="F88" s="177">
        <x:f t="shared" si="49"/>
        <x:v>0</x:v>
      </x:c>
      <x:c r="G88" s="178">
        <x:f t="shared" si="49"/>
        <x:v>0</x:v>
      </x:c>
      <x:c r="H88" s="177">
        <x:f t="shared" si="49"/>
        <x:v>0</x:v>
      </x:c>
      <x:c r="I88" s="178">
        <x:f t="shared" si="49"/>
        <x:v>0</x:v>
      </x:c>
      <x:c r="J88" s="177">
        <x:f t="shared" si="49"/>
        <x:v>0</x:v>
      </x:c>
      <x:c r="K88" s="177">
        <x:f t="shared" si="49"/>
        <x:v>0</x:v>
      </x:c>
      <x:c r="L88" s="178">
        <x:f t="shared" si="49"/>
        <x:v>0</x:v>
      </x:c>
      <x:c r="M88" s="177">
        <x:f t="shared" si="49"/>
        <x:v>0</x:v>
      </x:c>
      <x:c r="N88" s="177">
        <x:f t="shared" si="49"/>
        <x:v>0</x:v>
      </x:c>
      <x:c r="O88" s="177">
        <x:f t="shared" si="49"/>
        <x:v>0</x:v>
      </x:c>
      <x:c r="P88" s="177">
        <x:f t="shared" si="49"/>
        <x:v>0</x:v>
      </x:c>
      <x:c r="Q88" s="177">
        <x:f t="shared" si="49"/>
        <x:v>0</x:v>
      </x:c>
      <x:c r="R88" s="178">
        <x:f t="shared" si="49"/>
        <x:v>0</x:v>
      </x:c>
      <x:c r="S88" s="177">
        <x:f t="shared" si="49"/>
        <x:v>0</x:v>
      </x:c>
      <x:c r="T88" s="178">
        <x:f t="shared" si="49"/>
        <x:v>0</x:v>
      </x:c>
      <x:c r="U88" s="177">
        <x:f t="shared" si="49"/>
        <x:v>0</x:v>
      </x:c>
      <x:c r="V88" s="178">
        <x:f t="shared" si="49"/>
        <x:v>0</x:v>
      </x:c>
      <x:c r="W88" s="177">
        <x:f t="shared" si="49"/>
        <x:v>0</x:v>
      </x:c>
      <x:c r="X88" s="177">
        <x:f t="shared" si="49"/>
        <x:v>0</x:v>
      </x:c>
      <x:c r="Y88" s="177">
        <x:f t="shared" si="49"/>
        <x:v>0</x:v>
      </x:c>
      <x:c r="Z88" s="177">
        <x:f t="shared" si="49"/>
        <x:v>0</x:v>
      </x:c>
      <x:c r="AA88" s="177">
        <x:f t="shared" si="49"/>
        <x:v>0</x:v>
      </x:c>
      <x:c r="AB88" s="177">
        <x:f t="shared" si="49"/>
        <x:v>0</x:v>
      </x:c>
      <x:c r="AC88" s="177">
        <x:f t="shared" si="49"/>
        <x:v>0</x:v>
      </x:c>
      <x:c r="AD88" s="177">
        <x:f t="shared" si="49"/>
        <x:v>0</x:v>
      </x:c>
      <x:c r="AE88" s="177">
        <x:f t="shared" si="49"/>
        <x:v>0</x:v>
      </x:c>
      <x:c r="AF88" s="177">
        <x:f t="shared" si="49"/>
        <x:v>0</x:v>
      </x:c>
      <x:c r="AG88" s="177">
        <x:f t="shared" si="49"/>
        <x:v>0</x:v>
      </x:c>
      <x:c r="AH88" s="177">
        <x:f t="shared" si="49"/>
        <x:v>0</x:v>
      </x:c>
      <x:c r="AI88" s="177">
        <x:f t="shared" si="49"/>
        <x:v>0</x:v>
      </x:c>
      <x:c r="AJ88" s="177">
        <x:f t="shared" si="49"/>
        <x:v>0</x:v>
      </x:c>
      <x:c r="AK88" s="177">
        <x:f t="shared" si="49"/>
        <x:v>0</x:v>
      </x:c>
      <x:c r="AL88" s="400" t="s">
        <x:v>677</x:v>
      </x:c>
      <x:c r="AM88" s="177">
        <x:f t="shared" ref="AM88:BU88" si="50">SUM(AM89:AM98)</x:f>
        <x:v>0</x:v>
      </x:c>
      <x:c r="AN88" s="178">
        <x:f t="shared" si="50"/>
        <x:v>0</x:v>
      </x:c>
      <x:c r="AO88" s="177">
        <x:f t="shared" si="50"/>
        <x:v>0</x:v>
      </x:c>
      <x:c r="AP88" s="177">
        <x:f t="shared" si="50"/>
        <x:v>0</x:v>
      </x:c>
      <x:c r="AQ88" s="177">
        <x:f t="shared" si="50"/>
        <x:v>0</x:v>
      </x:c>
      <x:c r="AR88" s="178">
        <x:f t="shared" si="50"/>
        <x:v>0</x:v>
      </x:c>
      <x:c r="AS88" s="177">
        <x:f t="shared" si="50"/>
        <x:v>0</x:v>
      </x:c>
      <x:c r="AT88" s="178">
        <x:f t="shared" si="50"/>
        <x:v>0</x:v>
      </x:c>
      <x:c r="AU88" s="177">
        <x:f t="shared" si="50"/>
        <x:v>0</x:v>
      </x:c>
      <x:c r="AV88" s="177">
        <x:f t="shared" si="50"/>
        <x:v>0</x:v>
      </x:c>
      <x:c r="AW88" s="177">
        <x:f t="shared" si="50"/>
        <x:v>0</x:v>
      </x:c>
      <x:c r="AX88" s="177">
        <x:f t="shared" si="50"/>
        <x:v>0</x:v>
      </x:c>
      <x:c r="AY88" s="177">
        <x:f t="shared" si="50"/>
        <x:v>0</x:v>
      </x:c>
      <x:c r="AZ88" s="177">
        <x:f t="shared" si="50"/>
        <x:v>0</x:v>
      </x:c>
      <x:c r="BA88" s="178">
        <x:f t="shared" si="50"/>
        <x:v>0</x:v>
      </x:c>
      <x:c r="BB88" s="177">
        <x:f t="shared" si="50"/>
        <x:v>0</x:v>
      </x:c>
      <x:c r="BC88" s="177">
        <x:f t="shared" si="50"/>
        <x:v>0</x:v>
      </x:c>
      <x:c r="BD88" s="177">
        <x:f t="shared" si="50"/>
        <x:v>0</x:v>
      </x:c>
      <x:c r="BE88" s="177">
        <x:f t="shared" si="50"/>
        <x:v>0</x:v>
      </x:c>
      <x:c r="BF88" s="177">
        <x:f t="shared" si="50"/>
        <x:v>0</x:v>
      </x:c>
      <x:c r="BG88" s="177">
        <x:f t="shared" si="50"/>
        <x:v>0</x:v>
      </x:c>
      <x:c r="BH88" s="177">
        <x:f t="shared" si="50"/>
        <x:v>0</x:v>
      </x:c>
      <x:c r="BI88" s="177">
        <x:f t="shared" si="50"/>
        <x:v>0</x:v>
      </x:c>
      <x:c r="BJ88" s="178">
        <x:f t="shared" si="50"/>
        <x:v>0</x:v>
      </x:c>
      <x:c r="BK88" s="177">
        <x:f t="shared" si="50"/>
        <x:v>0</x:v>
      </x:c>
      <x:c r="BL88" s="178">
        <x:f t="shared" si="50"/>
        <x:v>0</x:v>
      </x:c>
      <x:c r="BM88" s="177">
        <x:f t="shared" si="50"/>
        <x:v>0</x:v>
      </x:c>
      <x:c r="BN88" s="178">
        <x:f t="shared" si="50"/>
        <x:v>0</x:v>
      </x:c>
      <x:c r="BO88" s="177">
        <x:f t="shared" si="50"/>
        <x:v>0</x:v>
      </x:c>
      <x:c r="BP88" s="178">
        <x:f t="shared" si="50"/>
        <x:v>0</x:v>
      </x:c>
      <x:c r="BQ88" s="177">
        <x:f t="shared" si="50"/>
        <x:v>0</x:v>
      </x:c>
      <x:c r="BR88" s="177">
        <x:f t="shared" si="50"/>
        <x:v>0</x:v>
      </x:c>
      <x:c r="BS88" s="177">
        <x:f t="shared" si="50"/>
        <x:v>0</x:v>
      </x:c>
      <x:c r="BT88" s="177">
        <x:f t="shared" si="50"/>
        <x:v>0</x:v>
      </x:c>
      <x:c r="BU88" s="177">
        <x:f t="shared" si="50"/>
        <x:v>0</x:v>
      </x:c>
      <x:c r="BV88" s="400" t="s">
        <x:v>677</x:v>
      </x:c>
      <x:c r="BW88" s="177">
        <x:f t="shared" ref="BW88:CX88" si="51">SUM(BW89:BW98)</x:f>
        <x:v>0</x:v>
      </x:c>
      <x:c r="BX88" s="177">
        <x:f t="shared" si="51"/>
        <x:v>0</x:v>
      </x:c>
      <x:c r="BY88" s="178">
        <x:f t="shared" si="51"/>
        <x:v>0</x:v>
      </x:c>
      <x:c r="BZ88" s="177">
        <x:f t="shared" si="51"/>
        <x:v>0</x:v>
      </x:c>
      <x:c r="CA88" s="178">
        <x:f t="shared" si="51"/>
        <x:v>0</x:v>
      </x:c>
      <x:c r="CB88" s="177">
        <x:f t="shared" si="51"/>
        <x:v>0</x:v>
      </x:c>
      <x:c r="CC88" s="178">
        <x:f t="shared" si="51"/>
        <x:v>0</x:v>
      </x:c>
      <x:c r="CD88" s="177">
        <x:f t="shared" si="51"/>
        <x:v>0</x:v>
      </x:c>
      <x:c r="CE88" s="177">
        <x:f t="shared" si="51"/>
        <x:v>0</x:v>
      </x:c>
      <x:c r="CF88" s="178">
        <x:f t="shared" si="51"/>
        <x:v>0</x:v>
      </x:c>
      <x:c r="CG88" s="177">
        <x:f t="shared" si="51"/>
        <x:v>0</x:v>
      </x:c>
      <x:c r="CH88" s="177">
        <x:f t="shared" si="51"/>
        <x:v>0</x:v>
      </x:c>
      <x:c r="CI88" s="177">
        <x:f t="shared" si="51"/>
        <x:v>0</x:v>
      </x:c>
      <x:c r="CJ88" s="177">
        <x:f t="shared" si="51"/>
        <x:v>0</x:v>
      </x:c>
      <x:c r="CK88" s="177">
        <x:f t="shared" si="51"/>
        <x:v>0</x:v>
      </x:c>
      <x:c r="CL88" s="177">
        <x:f t="shared" si="51"/>
        <x:v>0</x:v>
      </x:c>
      <x:c r="CM88" s="177">
        <x:f t="shared" si="51"/>
        <x:v>0</x:v>
      </x:c>
      <x:c r="CN88" s="177">
        <x:f t="shared" si="51"/>
        <x:v>0</x:v>
      </x:c>
      <x:c r="CO88" s="177">
        <x:f t="shared" si="51"/>
        <x:v>0</x:v>
      </x:c>
      <x:c r="CP88" s="178">
        <x:f t="shared" si="51"/>
        <x:v>0</x:v>
      </x:c>
      <x:c r="CQ88" s="177">
        <x:f t="shared" si="51"/>
        <x:v>0</x:v>
      </x:c>
      <x:c r="CR88" s="178">
        <x:f t="shared" si="51"/>
        <x:v>0</x:v>
      </x:c>
      <x:c r="CS88" s="177">
        <x:f t="shared" si="51"/>
        <x:v>0</x:v>
      </x:c>
      <x:c r="CT88" s="177">
        <x:f t="shared" si="51"/>
        <x:v>0</x:v>
      </x:c>
      <x:c r="CU88" s="177">
        <x:f t="shared" si="51"/>
        <x:v>0</x:v>
      </x:c>
      <x:c r="CV88" s="177">
        <x:f t="shared" si="51"/>
        <x:v>0</x:v>
      </x:c>
      <x:c r="CW88" s="177">
        <x:f t="shared" si="51"/>
        <x:v>0</x:v>
      </x:c>
      <x:c r="CX88" s="177">
        <x:f t="shared" si="51"/>
        <x:v>0</x:v>
      </x:c>
      <x:c r="CY88" s="400" t="s">
        <x:v>677</x:v>
      </x:c>
      <x:c r="CZ88" s="177">
        <x:f t="shared" ref="CZ88:DG88" si="52">SUM(CZ89:CZ98)</x:f>
        <x:v>0</x:v>
      </x:c>
      <x:c r="DA88" s="178">
        <x:f t="shared" si="52"/>
        <x:v>0</x:v>
      </x:c>
      <x:c r="DB88" s="177">
        <x:f t="shared" si="52"/>
        <x:v>0</x:v>
      </x:c>
      <x:c r="DC88" s="178">
        <x:f t="shared" si="52"/>
        <x:v>0</x:v>
      </x:c>
      <x:c r="DD88" s="177">
        <x:f t="shared" si="52"/>
        <x:v>0</x:v>
      </x:c>
      <x:c r="DE88" s="178">
        <x:f t="shared" si="52"/>
        <x:v>0</x:v>
      </x:c>
      <x:c r="DF88" s="177">
        <x:f t="shared" si="52"/>
        <x:v>0</x:v>
      </x:c>
      <x:c r="DG88" s="182">
        <x:f t="shared" si="52"/>
        <x:v>0</x:v>
      </x:c>
    </x:row>
    <x:row r="89" spans="1:111" s="42" customFormat="1" ht="30" customHeight="1">
      <x:c r="A89" s="631" t="s">
        <x:v>191</x:v>
      </x:c>
      <x:c r="B89" s="95"/>
      <x:c r="C89" s="129"/>
      <x:c r="D89" s="102"/>
      <x:c r="E89" s="129"/>
      <x:c r="F89" s="102"/>
      <x:c r="G89" s="129"/>
      <x:c r="H89" s="102"/>
      <x:c r="I89" s="129"/>
      <x:c r="J89" s="102"/>
      <x:c r="K89" s="102"/>
      <x:c r="L89" s="129"/>
      <x:c r="M89" s="102"/>
      <x:c r="N89" s="102"/>
      <x:c r="O89" s="102"/>
      <x:c r="P89" s="102"/>
      <x:c r="Q89" s="102"/>
      <x:c r="R89" s="129"/>
      <x:c r="S89" s="102"/>
      <x:c r="T89" s="129"/>
      <x:c r="U89" s="102"/>
      <x:c r="V89" s="129"/>
      <x:c r="W89" s="102"/>
      <x:c r="X89" s="102"/>
      <x:c r="Y89" s="102"/>
      <x:c r="Z89" s="102"/>
      <x:c r="AA89" s="102"/>
      <x:c r="AB89" s="102"/>
      <x:c r="AC89" s="102"/>
      <x:c r="AD89" s="102"/>
      <x:c r="AE89" s="102"/>
      <x:c r="AF89" s="102"/>
      <x:c r="AG89" s="102"/>
      <x:c r="AH89" s="102"/>
      <x:c r="AI89" s="102"/>
      <x:c r="AJ89" s="102"/>
      <x:c r="AK89" s="102"/>
      <x:c r="AL89" s="631" t="s">
        <x:v>191</x:v>
      </x:c>
      <x:c r="AM89" s="102"/>
      <x:c r="AN89" s="129"/>
      <x:c r="AO89" s="102"/>
      <x:c r="AP89" s="102"/>
      <x:c r="AQ89" s="102"/>
      <x:c r="AR89" s="129"/>
      <x:c r="AS89" s="102"/>
      <x:c r="AT89" s="129"/>
      <x:c r="AU89" s="102"/>
      <x:c r="AV89" s="102"/>
      <x:c r="AW89" s="102"/>
      <x:c r="AX89" s="102"/>
      <x:c r="AY89" s="102"/>
      <x:c r="AZ89" s="102"/>
      <x:c r="BA89" s="129"/>
      <x:c r="BB89" s="102"/>
      <x:c r="BC89" s="102"/>
      <x:c r="BD89" s="102"/>
      <x:c r="BE89" s="102"/>
      <x:c r="BF89" s="102"/>
      <x:c r="BG89" s="102"/>
      <x:c r="BH89" s="102"/>
      <x:c r="BI89" s="102"/>
      <x:c r="BJ89" s="129"/>
      <x:c r="BK89" s="102"/>
      <x:c r="BL89" s="129"/>
      <x:c r="BM89" s="102"/>
      <x:c r="BN89" s="129"/>
      <x:c r="BO89" s="102"/>
      <x:c r="BP89" s="129"/>
      <x:c r="BQ89" s="102"/>
      <x:c r="BR89" s="102"/>
      <x:c r="BS89" s="102"/>
      <x:c r="BT89" s="102"/>
      <x:c r="BU89" s="102"/>
      <x:c r="BV89" s="631" t="s">
        <x:v>191</x:v>
      </x:c>
      <x:c r="BW89" s="102"/>
      <x:c r="BX89" s="102"/>
      <x:c r="BY89" s="129"/>
      <x:c r="BZ89" s="102"/>
      <x:c r="CA89" s="129"/>
      <x:c r="CB89" s="102"/>
      <x:c r="CC89" s="129"/>
      <x:c r="CD89" s="102"/>
      <x:c r="CE89" s="102"/>
      <x:c r="CF89" s="129"/>
      <x:c r="CG89" s="102"/>
      <x:c r="CH89" s="102"/>
      <x:c r="CI89" s="102"/>
      <x:c r="CJ89" s="102"/>
      <x:c r="CK89" s="102"/>
      <x:c r="CL89" s="102"/>
      <x:c r="CM89" s="102"/>
      <x:c r="CN89" s="102"/>
      <x:c r="CO89" s="102"/>
      <x:c r="CP89" s="129"/>
      <x:c r="CQ89" s="102"/>
      <x:c r="CR89" s="129"/>
      <x:c r="CS89" s="102"/>
      <x:c r="CT89" s="102"/>
      <x:c r="CU89" s="102"/>
      <x:c r="CV89" s="102"/>
      <x:c r="CW89" s="102"/>
      <x:c r="CX89" s="102"/>
      <x:c r="CY89" s="631" t="s">
        <x:v>191</x:v>
      </x:c>
      <x:c r="CZ89" s="632"/>
      <x:c r="DA89" s="633"/>
      <x:c r="DB89" s="632"/>
      <x:c r="DC89" s="633"/>
      <x:c r="DD89" s="632"/>
      <x:c r="DE89" s="633"/>
      <x:c r="DF89" s="632"/>
      <x:c r="DG89" s="634"/>
    </x:row>
    <x:row r="90" spans="1:111" s="42" customFormat="1" ht="30" customHeight="1">
      <x:c r="A90" s="631" t="s">
        <x:v>181</x:v>
      </x:c>
      <x:c r="B90" s="95"/>
      <x:c r="C90" s="129"/>
      <x:c r="D90" s="102"/>
      <x:c r="E90" s="129"/>
      <x:c r="F90" s="102"/>
      <x:c r="G90" s="129"/>
      <x:c r="H90" s="102"/>
      <x:c r="I90" s="129"/>
      <x:c r="J90" s="102"/>
      <x:c r="K90" s="102"/>
      <x:c r="L90" s="129"/>
      <x:c r="M90" s="102"/>
      <x:c r="N90" s="102"/>
      <x:c r="O90" s="102"/>
      <x:c r="P90" s="102"/>
      <x:c r="Q90" s="102"/>
      <x:c r="R90" s="129"/>
      <x:c r="S90" s="102"/>
      <x:c r="T90" s="129"/>
      <x:c r="U90" s="102"/>
      <x:c r="V90" s="129"/>
      <x:c r="W90" s="102"/>
      <x:c r="X90" s="102"/>
      <x:c r="Y90" s="102"/>
      <x:c r="Z90" s="102"/>
      <x:c r="AA90" s="102"/>
      <x:c r="AB90" s="102"/>
      <x:c r="AC90" s="102"/>
      <x:c r="AD90" s="102"/>
      <x:c r="AE90" s="102"/>
      <x:c r="AF90" s="102"/>
      <x:c r="AG90" s="102"/>
      <x:c r="AH90" s="102"/>
      <x:c r="AI90" s="102"/>
      <x:c r="AJ90" s="102"/>
      <x:c r="AK90" s="102"/>
      <x:c r="AL90" s="631" t="s">
        <x:v>181</x:v>
      </x:c>
      <x:c r="AM90" s="102"/>
      <x:c r="AN90" s="129"/>
      <x:c r="AO90" s="102"/>
      <x:c r="AP90" s="102"/>
      <x:c r="AQ90" s="102"/>
      <x:c r="AR90" s="129"/>
      <x:c r="AS90" s="102"/>
      <x:c r="AT90" s="129"/>
      <x:c r="AU90" s="102"/>
      <x:c r="AV90" s="102"/>
      <x:c r="AW90" s="102"/>
      <x:c r="AX90" s="102"/>
      <x:c r="AY90" s="102"/>
      <x:c r="AZ90" s="102"/>
      <x:c r="BA90" s="129"/>
      <x:c r="BB90" s="102"/>
      <x:c r="BC90" s="102"/>
      <x:c r="BD90" s="102"/>
      <x:c r="BE90" s="102"/>
      <x:c r="BF90" s="102"/>
      <x:c r="BG90" s="102"/>
      <x:c r="BH90" s="102"/>
      <x:c r="BI90" s="102"/>
      <x:c r="BJ90" s="129"/>
      <x:c r="BK90" s="102"/>
      <x:c r="BL90" s="129"/>
      <x:c r="BM90" s="102"/>
      <x:c r="BN90" s="129"/>
      <x:c r="BO90" s="102"/>
      <x:c r="BP90" s="129"/>
      <x:c r="BQ90" s="102"/>
      <x:c r="BR90" s="102"/>
      <x:c r="BS90" s="102"/>
      <x:c r="BT90" s="102"/>
      <x:c r="BU90" s="102"/>
      <x:c r="BV90" s="631" t="s">
        <x:v>181</x:v>
      </x:c>
      <x:c r="BW90" s="102"/>
      <x:c r="BX90" s="102"/>
      <x:c r="BY90" s="129"/>
      <x:c r="BZ90" s="102"/>
      <x:c r="CA90" s="129"/>
      <x:c r="CB90" s="102"/>
      <x:c r="CC90" s="129"/>
      <x:c r="CD90" s="102"/>
      <x:c r="CE90" s="102"/>
      <x:c r="CF90" s="129"/>
      <x:c r="CG90" s="102"/>
      <x:c r="CH90" s="102"/>
      <x:c r="CI90" s="102"/>
      <x:c r="CJ90" s="102"/>
      <x:c r="CK90" s="102"/>
      <x:c r="CL90" s="102"/>
      <x:c r="CM90" s="102"/>
      <x:c r="CN90" s="102"/>
      <x:c r="CO90" s="102"/>
      <x:c r="CP90" s="129"/>
      <x:c r="CQ90" s="102"/>
      <x:c r="CR90" s="129"/>
      <x:c r="CS90" s="102"/>
      <x:c r="CT90" s="102"/>
      <x:c r="CU90" s="102"/>
      <x:c r="CV90" s="102"/>
      <x:c r="CW90" s="102"/>
      <x:c r="CX90" s="102"/>
      <x:c r="CY90" s="631" t="s">
        <x:v>181</x:v>
      </x:c>
      <x:c r="CZ90" s="632"/>
      <x:c r="DA90" s="633"/>
      <x:c r="DB90" s="632"/>
      <x:c r="DC90" s="633"/>
      <x:c r="DD90" s="632"/>
      <x:c r="DE90" s="633"/>
      <x:c r="DF90" s="632"/>
      <x:c r="DG90" s="634"/>
    </x:row>
    <x:row r="91" spans="1:111" s="42" customFormat="1" ht="30" customHeight="1">
      <x:c r="A91" s="631" t="s">
        <x:v>344</x:v>
      </x:c>
      <x:c r="B91" s="95"/>
      <x:c r="C91" s="129"/>
      <x:c r="D91" s="102"/>
      <x:c r="E91" s="129"/>
      <x:c r="F91" s="102"/>
      <x:c r="G91" s="129"/>
      <x:c r="H91" s="102"/>
      <x:c r="I91" s="129"/>
      <x:c r="J91" s="102"/>
      <x:c r="K91" s="102"/>
      <x:c r="L91" s="129"/>
      <x:c r="M91" s="102"/>
      <x:c r="N91" s="102"/>
      <x:c r="O91" s="102"/>
      <x:c r="P91" s="102"/>
      <x:c r="Q91" s="102"/>
      <x:c r="R91" s="129"/>
      <x:c r="S91" s="102"/>
      <x:c r="T91" s="129"/>
      <x:c r="U91" s="102"/>
      <x:c r="V91" s="129"/>
      <x:c r="W91" s="102"/>
      <x:c r="X91" s="102"/>
      <x:c r="Y91" s="102"/>
      <x:c r="Z91" s="102"/>
      <x:c r="AA91" s="102"/>
      <x:c r="AB91" s="102"/>
      <x:c r="AC91" s="102"/>
      <x:c r="AD91" s="102"/>
      <x:c r="AE91" s="102"/>
      <x:c r="AF91" s="102"/>
      <x:c r="AG91" s="102"/>
      <x:c r="AH91" s="102"/>
      <x:c r="AI91" s="102"/>
      <x:c r="AJ91" s="102"/>
      <x:c r="AK91" s="102"/>
      <x:c r="AL91" s="631" t="s">
        <x:v>344</x:v>
      </x:c>
      <x:c r="AM91" s="102"/>
      <x:c r="AN91" s="129"/>
      <x:c r="AO91" s="102"/>
      <x:c r="AP91" s="102"/>
      <x:c r="AQ91" s="102"/>
      <x:c r="AR91" s="129"/>
      <x:c r="AS91" s="102"/>
      <x:c r="AT91" s="129"/>
      <x:c r="AU91" s="102"/>
      <x:c r="AV91" s="102"/>
      <x:c r="AW91" s="102"/>
      <x:c r="AX91" s="102"/>
      <x:c r="AY91" s="102"/>
      <x:c r="AZ91" s="102"/>
      <x:c r="BA91" s="129"/>
      <x:c r="BB91" s="102"/>
      <x:c r="BC91" s="102"/>
      <x:c r="BD91" s="102"/>
      <x:c r="BE91" s="102"/>
      <x:c r="BF91" s="102"/>
      <x:c r="BG91" s="102"/>
      <x:c r="BH91" s="102"/>
      <x:c r="BI91" s="102"/>
      <x:c r="BJ91" s="129"/>
      <x:c r="BK91" s="102"/>
      <x:c r="BL91" s="129"/>
      <x:c r="BM91" s="102"/>
      <x:c r="BN91" s="129"/>
      <x:c r="BO91" s="102"/>
      <x:c r="BP91" s="129"/>
      <x:c r="BQ91" s="102"/>
      <x:c r="BR91" s="102"/>
      <x:c r="BS91" s="102"/>
      <x:c r="BT91" s="102"/>
      <x:c r="BU91" s="102"/>
      <x:c r="BV91" s="631" t="s">
        <x:v>344</x:v>
      </x:c>
      <x:c r="BW91" s="102"/>
      <x:c r="BX91" s="102"/>
      <x:c r="BY91" s="129"/>
      <x:c r="BZ91" s="102"/>
      <x:c r="CA91" s="129"/>
      <x:c r="CB91" s="102"/>
      <x:c r="CC91" s="129"/>
      <x:c r="CD91" s="102"/>
      <x:c r="CE91" s="102"/>
      <x:c r="CF91" s="129"/>
      <x:c r="CG91" s="102"/>
      <x:c r="CH91" s="102"/>
      <x:c r="CI91" s="102"/>
      <x:c r="CJ91" s="102"/>
      <x:c r="CK91" s="102"/>
      <x:c r="CL91" s="102"/>
      <x:c r="CM91" s="102"/>
      <x:c r="CN91" s="102"/>
      <x:c r="CO91" s="102"/>
      <x:c r="CP91" s="129"/>
      <x:c r="CQ91" s="102"/>
      <x:c r="CR91" s="129"/>
      <x:c r="CS91" s="102"/>
      <x:c r="CT91" s="102"/>
      <x:c r="CU91" s="102"/>
      <x:c r="CV91" s="102"/>
      <x:c r="CW91" s="102"/>
      <x:c r="CX91" s="102"/>
      <x:c r="CY91" s="631" t="s">
        <x:v>344</x:v>
      </x:c>
      <x:c r="CZ91" s="632"/>
      <x:c r="DA91" s="633"/>
      <x:c r="DB91" s="632"/>
      <x:c r="DC91" s="633"/>
      <x:c r="DD91" s="632"/>
      <x:c r="DE91" s="633"/>
      <x:c r="DF91" s="632"/>
      <x:c r="DG91" s="634"/>
    </x:row>
    <x:row r="92" spans="1:111" s="42" customFormat="1" ht="30" customHeight="1">
      <x:c r="A92" s="631" t="s">
        <x:v>2282</x:v>
      </x:c>
      <x:c r="B92" s="95"/>
      <x:c r="C92" s="129"/>
      <x:c r="D92" s="102"/>
      <x:c r="E92" s="129"/>
      <x:c r="F92" s="102"/>
      <x:c r="G92" s="129"/>
      <x:c r="H92" s="102"/>
      <x:c r="I92" s="129"/>
      <x:c r="J92" s="102"/>
      <x:c r="K92" s="102"/>
      <x:c r="L92" s="129"/>
      <x:c r="M92" s="102"/>
      <x:c r="N92" s="102"/>
      <x:c r="O92" s="102"/>
      <x:c r="P92" s="102"/>
      <x:c r="Q92" s="102"/>
      <x:c r="R92" s="129"/>
      <x:c r="S92" s="102"/>
      <x:c r="T92" s="129"/>
      <x:c r="U92" s="102"/>
      <x:c r="V92" s="129"/>
      <x:c r="W92" s="102"/>
      <x:c r="X92" s="102"/>
      <x:c r="Y92" s="102"/>
      <x:c r="Z92" s="102"/>
      <x:c r="AA92" s="102"/>
      <x:c r="AB92" s="102"/>
      <x:c r="AC92" s="102"/>
      <x:c r="AD92" s="102"/>
      <x:c r="AE92" s="102"/>
      <x:c r="AF92" s="102"/>
      <x:c r="AG92" s="102"/>
      <x:c r="AH92" s="102"/>
      <x:c r="AI92" s="102"/>
      <x:c r="AJ92" s="102"/>
      <x:c r="AK92" s="102"/>
      <x:c r="AL92" s="631" t="s">
        <x:v>2282</x:v>
      </x:c>
      <x:c r="AM92" s="102"/>
      <x:c r="AN92" s="129"/>
      <x:c r="AO92" s="102"/>
      <x:c r="AP92" s="102"/>
      <x:c r="AQ92" s="102"/>
      <x:c r="AR92" s="129"/>
      <x:c r="AS92" s="102"/>
      <x:c r="AT92" s="129"/>
      <x:c r="AU92" s="102"/>
      <x:c r="AV92" s="102"/>
      <x:c r="AW92" s="102"/>
      <x:c r="AX92" s="102"/>
      <x:c r="AY92" s="102"/>
      <x:c r="AZ92" s="102"/>
      <x:c r="BA92" s="129"/>
      <x:c r="BB92" s="102"/>
      <x:c r="BC92" s="102"/>
      <x:c r="BD92" s="102"/>
      <x:c r="BE92" s="102"/>
      <x:c r="BF92" s="102"/>
      <x:c r="BG92" s="102"/>
      <x:c r="BH92" s="102"/>
      <x:c r="BI92" s="102"/>
      <x:c r="BJ92" s="129"/>
      <x:c r="BK92" s="102"/>
      <x:c r="BL92" s="129"/>
      <x:c r="BM92" s="102"/>
      <x:c r="BN92" s="129"/>
      <x:c r="BO92" s="102"/>
      <x:c r="BP92" s="129"/>
      <x:c r="BQ92" s="102"/>
      <x:c r="BR92" s="102"/>
      <x:c r="BS92" s="102"/>
      <x:c r="BT92" s="102"/>
      <x:c r="BU92" s="102"/>
      <x:c r="BV92" s="631" t="s">
        <x:v>2282</x:v>
      </x:c>
      <x:c r="BW92" s="102"/>
      <x:c r="BX92" s="102"/>
      <x:c r="BY92" s="129"/>
      <x:c r="BZ92" s="102"/>
      <x:c r="CA92" s="129"/>
      <x:c r="CB92" s="102"/>
      <x:c r="CC92" s="129"/>
      <x:c r="CD92" s="102"/>
      <x:c r="CE92" s="102"/>
      <x:c r="CF92" s="129"/>
      <x:c r="CG92" s="102"/>
      <x:c r="CH92" s="102"/>
      <x:c r="CI92" s="102"/>
      <x:c r="CJ92" s="102"/>
      <x:c r="CK92" s="102"/>
      <x:c r="CL92" s="102"/>
      <x:c r="CM92" s="102"/>
      <x:c r="CN92" s="102"/>
      <x:c r="CO92" s="102"/>
      <x:c r="CP92" s="129"/>
      <x:c r="CQ92" s="102"/>
      <x:c r="CR92" s="129"/>
      <x:c r="CS92" s="102"/>
      <x:c r="CT92" s="102"/>
      <x:c r="CU92" s="102"/>
      <x:c r="CV92" s="102"/>
      <x:c r="CW92" s="102"/>
      <x:c r="CX92" s="102"/>
      <x:c r="CY92" s="631" t="s">
        <x:v>2282</x:v>
      </x:c>
      <x:c r="CZ92" s="632"/>
      <x:c r="DA92" s="633"/>
      <x:c r="DB92" s="632"/>
      <x:c r="DC92" s="633"/>
      <x:c r="DD92" s="632"/>
      <x:c r="DE92" s="633"/>
      <x:c r="DF92" s="632"/>
      <x:c r="DG92" s="634"/>
    </x:row>
    <x:row r="93" spans="1:111" s="42" customFormat="1" ht="30" customHeight="1">
      <x:c r="A93" s="631" t="s">
        <x:v>1862</x:v>
      </x:c>
      <x:c r="B93" s="95"/>
      <x:c r="C93" s="129"/>
      <x:c r="D93" s="102"/>
      <x:c r="E93" s="129"/>
      <x:c r="F93" s="102"/>
      <x:c r="G93" s="129"/>
      <x:c r="H93" s="102"/>
      <x:c r="I93" s="129"/>
      <x:c r="J93" s="102"/>
      <x:c r="K93" s="102"/>
      <x:c r="L93" s="129"/>
      <x:c r="M93" s="102"/>
      <x:c r="N93" s="102"/>
      <x:c r="O93" s="102"/>
      <x:c r="P93" s="102"/>
      <x:c r="Q93" s="102"/>
      <x:c r="R93" s="129"/>
      <x:c r="S93" s="102"/>
      <x:c r="T93" s="129"/>
      <x:c r="U93" s="102"/>
      <x:c r="V93" s="129"/>
      <x:c r="W93" s="102"/>
      <x:c r="X93" s="102"/>
      <x:c r="Y93" s="102"/>
      <x:c r="Z93" s="102"/>
      <x:c r="AA93" s="102"/>
      <x:c r="AB93" s="102"/>
      <x:c r="AC93" s="102"/>
      <x:c r="AD93" s="102"/>
      <x:c r="AE93" s="102"/>
      <x:c r="AF93" s="102"/>
      <x:c r="AG93" s="102"/>
      <x:c r="AH93" s="102"/>
      <x:c r="AI93" s="102"/>
      <x:c r="AJ93" s="102"/>
      <x:c r="AK93" s="102"/>
      <x:c r="AL93" s="631" t="s">
        <x:v>1862</x:v>
      </x:c>
      <x:c r="AM93" s="102"/>
      <x:c r="AN93" s="129"/>
      <x:c r="AO93" s="102"/>
      <x:c r="AP93" s="102"/>
      <x:c r="AQ93" s="102"/>
      <x:c r="AR93" s="129"/>
      <x:c r="AS93" s="102"/>
      <x:c r="AT93" s="129"/>
      <x:c r="AU93" s="102"/>
      <x:c r="AV93" s="102"/>
      <x:c r="AW93" s="102"/>
      <x:c r="AX93" s="102"/>
      <x:c r="AY93" s="102"/>
      <x:c r="AZ93" s="102"/>
      <x:c r="BA93" s="129"/>
      <x:c r="BB93" s="102"/>
      <x:c r="BC93" s="102"/>
      <x:c r="BD93" s="102"/>
      <x:c r="BE93" s="102"/>
      <x:c r="BF93" s="102"/>
      <x:c r="BG93" s="102"/>
      <x:c r="BH93" s="102"/>
      <x:c r="BI93" s="102"/>
      <x:c r="BJ93" s="129"/>
      <x:c r="BK93" s="102"/>
      <x:c r="BL93" s="129"/>
      <x:c r="BM93" s="102"/>
      <x:c r="BN93" s="129"/>
      <x:c r="BO93" s="102"/>
      <x:c r="BP93" s="129"/>
      <x:c r="BQ93" s="102"/>
      <x:c r="BR93" s="102"/>
      <x:c r="BS93" s="102"/>
      <x:c r="BT93" s="102"/>
      <x:c r="BU93" s="102"/>
      <x:c r="BV93" s="631" t="s">
        <x:v>1862</x:v>
      </x:c>
      <x:c r="BW93" s="102"/>
      <x:c r="BX93" s="102"/>
      <x:c r="BY93" s="129"/>
      <x:c r="BZ93" s="102"/>
      <x:c r="CA93" s="129"/>
      <x:c r="CB93" s="102"/>
      <x:c r="CC93" s="129"/>
      <x:c r="CD93" s="102"/>
      <x:c r="CE93" s="102"/>
      <x:c r="CF93" s="129"/>
      <x:c r="CG93" s="102"/>
      <x:c r="CH93" s="102"/>
      <x:c r="CI93" s="102"/>
      <x:c r="CJ93" s="102"/>
      <x:c r="CK93" s="102"/>
      <x:c r="CL93" s="102"/>
      <x:c r="CM93" s="102"/>
      <x:c r="CN93" s="102"/>
      <x:c r="CO93" s="102"/>
      <x:c r="CP93" s="129"/>
      <x:c r="CQ93" s="102"/>
      <x:c r="CR93" s="129"/>
      <x:c r="CS93" s="102"/>
      <x:c r="CT93" s="102"/>
      <x:c r="CU93" s="102"/>
      <x:c r="CV93" s="102"/>
      <x:c r="CW93" s="102"/>
      <x:c r="CX93" s="102"/>
      <x:c r="CY93" s="631" t="s">
        <x:v>1862</x:v>
      </x:c>
      <x:c r="CZ93" s="632"/>
      <x:c r="DA93" s="633"/>
      <x:c r="DB93" s="632"/>
      <x:c r="DC93" s="633"/>
      <x:c r="DD93" s="632"/>
      <x:c r="DE93" s="633"/>
      <x:c r="DF93" s="632"/>
      <x:c r="DG93" s="634"/>
    </x:row>
    <x:row r="94" spans="1:111" s="42" customFormat="1" ht="30" customHeight="1">
      <x:c r="A94" s="631" t="s">
        <x:v>2307</x:v>
      </x:c>
      <x:c r="B94" s="95"/>
      <x:c r="C94" s="129"/>
      <x:c r="D94" s="102"/>
      <x:c r="E94" s="129"/>
      <x:c r="F94" s="102"/>
      <x:c r="G94" s="129"/>
      <x:c r="H94" s="102"/>
      <x:c r="I94" s="129"/>
      <x:c r="J94" s="102"/>
      <x:c r="K94" s="102"/>
      <x:c r="L94" s="129"/>
      <x:c r="M94" s="102"/>
      <x:c r="N94" s="102"/>
      <x:c r="O94" s="102"/>
      <x:c r="P94" s="102"/>
      <x:c r="Q94" s="102"/>
      <x:c r="R94" s="129"/>
      <x:c r="S94" s="102"/>
      <x:c r="T94" s="129"/>
      <x:c r="U94" s="102"/>
      <x:c r="V94" s="129"/>
      <x:c r="W94" s="102"/>
      <x:c r="X94" s="102"/>
      <x:c r="Y94" s="102"/>
      <x:c r="Z94" s="102"/>
      <x:c r="AA94" s="102"/>
      <x:c r="AB94" s="102"/>
      <x:c r="AC94" s="102"/>
      <x:c r="AD94" s="102"/>
      <x:c r="AE94" s="102"/>
      <x:c r="AF94" s="102"/>
      <x:c r="AG94" s="102"/>
      <x:c r="AH94" s="102"/>
      <x:c r="AI94" s="102"/>
      <x:c r="AJ94" s="102"/>
      <x:c r="AK94" s="102"/>
      <x:c r="AL94" s="631" t="s">
        <x:v>2307</x:v>
      </x:c>
      <x:c r="AM94" s="102"/>
      <x:c r="AN94" s="129"/>
      <x:c r="AO94" s="102"/>
      <x:c r="AP94" s="102"/>
      <x:c r="AQ94" s="102"/>
      <x:c r="AR94" s="129"/>
      <x:c r="AS94" s="102"/>
      <x:c r="AT94" s="129"/>
      <x:c r="AU94" s="102"/>
      <x:c r="AV94" s="102"/>
      <x:c r="AW94" s="102"/>
      <x:c r="AX94" s="102"/>
      <x:c r="AY94" s="102"/>
      <x:c r="AZ94" s="102"/>
      <x:c r="BA94" s="129"/>
      <x:c r="BB94" s="102"/>
      <x:c r="BC94" s="102"/>
      <x:c r="BD94" s="102"/>
      <x:c r="BE94" s="102"/>
      <x:c r="BF94" s="102"/>
      <x:c r="BG94" s="102"/>
      <x:c r="BH94" s="102"/>
      <x:c r="BI94" s="102"/>
      <x:c r="BJ94" s="129"/>
      <x:c r="BK94" s="102"/>
      <x:c r="BL94" s="129"/>
      <x:c r="BM94" s="102"/>
      <x:c r="BN94" s="129"/>
      <x:c r="BO94" s="102"/>
      <x:c r="BP94" s="129"/>
      <x:c r="BQ94" s="102"/>
      <x:c r="BR94" s="102"/>
      <x:c r="BS94" s="102"/>
      <x:c r="BT94" s="102"/>
      <x:c r="BU94" s="102"/>
      <x:c r="BV94" s="631" t="s">
        <x:v>2307</x:v>
      </x:c>
      <x:c r="BW94" s="102"/>
      <x:c r="BX94" s="102"/>
      <x:c r="BY94" s="129"/>
      <x:c r="BZ94" s="102"/>
      <x:c r="CA94" s="129"/>
      <x:c r="CB94" s="102"/>
      <x:c r="CC94" s="129"/>
      <x:c r="CD94" s="102"/>
      <x:c r="CE94" s="102"/>
      <x:c r="CF94" s="129"/>
      <x:c r="CG94" s="102"/>
      <x:c r="CH94" s="102"/>
      <x:c r="CI94" s="102"/>
      <x:c r="CJ94" s="102"/>
      <x:c r="CK94" s="102"/>
      <x:c r="CL94" s="102"/>
      <x:c r="CM94" s="102"/>
      <x:c r="CN94" s="102"/>
      <x:c r="CO94" s="102"/>
      <x:c r="CP94" s="129"/>
      <x:c r="CQ94" s="102"/>
      <x:c r="CR94" s="129"/>
      <x:c r="CS94" s="102"/>
      <x:c r="CT94" s="102"/>
      <x:c r="CU94" s="102"/>
      <x:c r="CV94" s="102"/>
      <x:c r="CW94" s="102"/>
      <x:c r="CX94" s="102"/>
      <x:c r="CY94" s="631" t="s">
        <x:v>2307</x:v>
      </x:c>
      <x:c r="CZ94" s="632"/>
      <x:c r="DA94" s="633"/>
      <x:c r="DB94" s="632"/>
      <x:c r="DC94" s="633"/>
      <x:c r="DD94" s="632"/>
      <x:c r="DE94" s="633"/>
      <x:c r="DF94" s="632"/>
      <x:c r="DG94" s="634"/>
    </x:row>
    <x:row r="95" spans="1:111" s="42" customFormat="1" ht="30" customHeight="1">
      <x:c r="A95" s="631" t="s">
        <x:v>2248</x:v>
      </x:c>
      <x:c r="B95" s="95"/>
      <x:c r="C95" s="129"/>
      <x:c r="D95" s="102"/>
      <x:c r="E95" s="129"/>
      <x:c r="F95" s="102"/>
      <x:c r="G95" s="129"/>
      <x:c r="H95" s="102"/>
      <x:c r="I95" s="129"/>
      <x:c r="J95" s="102"/>
      <x:c r="K95" s="102"/>
      <x:c r="L95" s="129"/>
      <x:c r="M95" s="102"/>
      <x:c r="N95" s="102"/>
      <x:c r="O95" s="102"/>
      <x:c r="P95" s="102"/>
      <x:c r="Q95" s="102"/>
      <x:c r="R95" s="129"/>
      <x:c r="S95" s="102"/>
      <x:c r="T95" s="129"/>
      <x:c r="U95" s="102"/>
      <x:c r="V95" s="129"/>
      <x:c r="W95" s="102"/>
      <x:c r="X95" s="102"/>
      <x:c r="Y95" s="102"/>
      <x:c r="Z95" s="102"/>
      <x:c r="AA95" s="102"/>
      <x:c r="AB95" s="102"/>
      <x:c r="AC95" s="102"/>
      <x:c r="AD95" s="102"/>
      <x:c r="AE95" s="102"/>
      <x:c r="AF95" s="102"/>
      <x:c r="AG95" s="102"/>
      <x:c r="AH95" s="102"/>
      <x:c r="AI95" s="102"/>
      <x:c r="AJ95" s="102"/>
      <x:c r="AK95" s="102"/>
      <x:c r="AL95" s="631" t="s">
        <x:v>2248</x:v>
      </x:c>
      <x:c r="AM95" s="102"/>
      <x:c r="AN95" s="129"/>
      <x:c r="AO95" s="102"/>
      <x:c r="AP95" s="102"/>
      <x:c r="AQ95" s="102"/>
      <x:c r="AR95" s="129"/>
      <x:c r="AS95" s="102"/>
      <x:c r="AT95" s="129"/>
      <x:c r="AU95" s="102"/>
      <x:c r="AV95" s="102"/>
      <x:c r="AW95" s="102"/>
      <x:c r="AX95" s="102"/>
      <x:c r="AY95" s="102"/>
      <x:c r="AZ95" s="102"/>
      <x:c r="BA95" s="129"/>
      <x:c r="BB95" s="102"/>
      <x:c r="BC95" s="102"/>
      <x:c r="BD95" s="102"/>
      <x:c r="BE95" s="102"/>
      <x:c r="BF95" s="102"/>
      <x:c r="BG95" s="102"/>
      <x:c r="BH95" s="102"/>
      <x:c r="BI95" s="102"/>
      <x:c r="BJ95" s="129"/>
      <x:c r="BK95" s="102"/>
      <x:c r="BL95" s="129"/>
      <x:c r="BM95" s="102"/>
      <x:c r="BN95" s="129"/>
      <x:c r="BO95" s="102"/>
      <x:c r="BP95" s="129"/>
      <x:c r="BQ95" s="102"/>
      <x:c r="BR95" s="102"/>
      <x:c r="BS95" s="102"/>
      <x:c r="BT95" s="102"/>
      <x:c r="BU95" s="102"/>
      <x:c r="BV95" s="631" t="s">
        <x:v>2248</x:v>
      </x:c>
      <x:c r="BW95" s="102"/>
      <x:c r="BX95" s="102"/>
      <x:c r="BY95" s="129"/>
      <x:c r="BZ95" s="102"/>
      <x:c r="CA95" s="129"/>
      <x:c r="CB95" s="102"/>
      <x:c r="CC95" s="129"/>
      <x:c r="CD95" s="102"/>
      <x:c r="CE95" s="102"/>
      <x:c r="CF95" s="129"/>
      <x:c r="CG95" s="102"/>
      <x:c r="CH95" s="102"/>
      <x:c r="CI95" s="102"/>
      <x:c r="CJ95" s="102"/>
      <x:c r="CK95" s="102"/>
      <x:c r="CL95" s="102"/>
      <x:c r="CM95" s="102"/>
      <x:c r="CN95" s="102"/>
      <x:c r="CO95" s="102"/>
      <x:c r="CP95" s="129"/>
      <x:c r="CQ95" s="102"/>
      <x:c r="CR95" s="129"/>
      <x:c r="CS95" s="102"/>
      <x:c r="CT95" s="102"/>
      <x:c r="CU95" s="102"/>
      <x:c r="CV95" s="102"/>
      <x:c r="CW95" s="102"/>
      <x:c r="CX95" s="102"/>
      <x:c r="CY95" s="631" t="s">
        <x:v>2248</x:v>
      </x:c>
      <x:c r="CZ95" s="632"/>
      <x:c r="DA95" s="633"/>
      <x:c r="DB95" s="632"/>
      <x:c r="DC95" s="633"/>
      <x:c r="DD95" s="632"/>
      <x:c r="DE95" s="633"/>
      <x:c r="DF95" s="632"/>
      <x:c r="DG95" s="634"/>
    </x:row>
    <x:row r="96" spans="1:111" s="42" customFormat="1" ht="30" customHeight="1">
      <x:c r="A96" s="631" t="s">
        <x:v>2254</x:v>
      </x:c>
      <x:c r="B96" s="95"/>
      <x:c r="C96" s="129"/>
      <x:c r="D96" s="102"/>
      <x:c r="E96" s="129"/>
      <x:c r="F96" s="102"/>
      <x:c r="G96" s="129"/>
      <x:c r="H96" s="102"/>
      <x:c r="I96" s="129"/>
      <x:c r="J96" s="102"/>
      <x:c r="K96" s="102"/>
      <x:c r="L96" s="129"/>
      <x:c r="M96" s="102"/>
      <x:c r="N96" s="102"/>
      <x:c r="O96" s="102"/>
      <x:c r="P96" s="102"/>
      <x:c r="Q96" s="102"/>
      <x:c r="R96" s="129"/>
      <x:c r="S96" s="102"/>
      <x:c r="T96" s="129"/>
      <x:c r="U96" s="102"/>
      <x:c r="V96" s="129"/>
      <x:c r="W96" s="102"/>
      <x:c r="X96" s="102"/>
      <x:c r="Y96" s="102"/>
      <x:c r="Z96" s="102"/>
      <x:c r="AA96" s="102"/>
      <x:c r="AB96" s="102"/>
      <x:c r="AC96" s="102"/>
      <x:c r="AD96" s="102"/>
      <x:c r="AE96" s="102"/>
      <x:c r="AF96" s="102"/>
      <x:c r="AG96" s="102"/>
      <x:c r="AH96" s="102"/>
      <x:c r="AI96" s="102"/>
      <x:c r="AJ96" s="102"/>
      <x:c r="AK96" s="102"/>
      <x:c r="AL96" s="631" t="s">
        <x:v>2254</x:v>
      </x:c>
      <x:c r="AM96" s="102"/>
      <x:c r="AN96" s="129"/>
      <x:c r="AO96" s="102"/>
      <x:c r="AP96" s="102"/>
      <x:c r="AQ96" s="102"/>
      <x:c r="AR96" s="129"/>
      <x:c r="AS96" s="102"/>
      <x:c r="AT96" s="129"/>
      <x:c r="AU96" s="102"/>
      <x:c r="AV96" s="102"/>
      <x:c r="AW96" s="102"/>
      <x:c r="AX96" s="102"/>
      <x:c r="AY96" s="102"/>
      <x:c r="AZ96" s="102"/>
      <x:c r="BA96" s="129"/>
      <x:c r="BB96" s="102"/>
      <x:c r="BC96" s="102"/>
      <x:c r="BD96" s="102"/>
      <x:c r="BE96" s="102"/>
      <x:c r="BF96" s="102"/>
      <x:c r="BG96" s="102"/>
      <x:c r="BH96" s="102"/>
      <x:c r="BI96" s="102"/>
      <x:c r="BJ96" s="129"/>
      <x:c r="BK96" s="102"/>
      <x:c r="BL96" s="129"/>
      <x:c r="BM96" s="102"/>
      <x:c r="BN96" s="129"/>
      <x:c r="BO96" s="102"/>
      <x:c r="BP96" s="129"/>
      <x:c r="BQ96" s="102"/>
      <x:c r="BR96" s="102"/>
      <x:c r="BS96" s="102"/>
      <x:c r="BT96" s="102"/>
      <x:c r="BU96" s="102"/>
      <x:c r="BV96" s="631" t="s">
        <x:v>2254</x:v>
      </x:c>
      <x:c r="BW96" s="102"/>
      <x:c r="BX96" s="102"/>
      <x:c r="BY96" s="129"/>
      <x:c r="BZ96" s="102"/>
      <x:c r="CA96" s="129"/>
      <x:c r="CB96" s="102"/>
      <x:c r="CC96" s="129"/>
      <x:c r="CD96" s="102"/>
      <x:c r="CE96" s="102"/>
      <x:c r="CF96" s="129"/>
      <x:c r="CG96" s="102"/>
      <x:c r="CH96" s="102"/>
      <x:c r="CI96" s="102"/>
      <x:c r="CJ96" s="102"/>
      <x:c r="CK96" s="102"/>
      <x:c r="CL96" s="102"/>
      <x:c r="CM96" s="102"/>
      <x:c r="CN96" s="102"/>
      <x:c r="CO96" s="102"/>
      <x:c r="CP96" s="129"/>
      <x:c r="CQ96" s="102"/>
      <x:c r="CR96" s="129"/>
      <x:c r="CS96" s="102"/>
      <x:c r="CT96" s="102"/>
      <x:c r="CU96" s="102"/>
      <x:c r="CV96" s="102"/>
      <x:c r="CW96" s="102"/>
      <x:c r="CX96" s="102"/>
      <x:c r="CY96" s="631" t="s">
        <x:v>2254</x:v>
      </x:c>
      <x:c r="CZ96" s="632"/>
      <x:c r="DA96" s="633"/>
      <x:c r="DB96" s="632"/>
      <x:c r="DC96" s="633"/>
      <x:c r="DD96" s="632"/>
      <x:c r="DE96" s="633"/>
      <x:c r="DF96" s="632"/>
      <x:c r="DG96" s="634"/>
    </x:row>
    <x:row r="97" spans="1:111" s="42" customFormat="1" ht="30" customHeight="1">
      <x:c r="A97" s="631" t="s">
        <x:v>2297</x:v>
      </x:c>
      <x:c r="B97" s="95"/>
      <x:c r="C97" s="129"/>
      <x:c r="D97" s="102"/>
      <x:c r="E97" s="129"/>
      <x:c r="F97" s="102"/>
      <x:c r="G97" s="129"/>
      <x:c r="H97" s="102"/>
      <x:c r="I97" s="129"/>
      <x:c r="J97" s="102"/>
      <x:c r="K97" s="102"/>
      <x:c r="L97" s="129"/>
      <x:c r="M97" s="102"/>
      <x:c r="N97" s="102"/>
      <x:c r="O97" s="102"/>
      <x:c r="P97" s="102"/>
      <x:c r="Q97" s="102"/>
      <x:c r="R97" s="129"/>
      <x:c r="S97" s="102"/>
      <x:c r="T97" s="129"/>
      <x:c r="U97" s="102"/>
      <x:c r="V97" s="129"/>
      <x:c r="W97" s="102"/>
      <x:c r="X97" s="102"/>
      <x:c r="Y97" s="102"/>
      <x:c r="Z97" s="102"/>
      <x:c r="AA97" s="102"/>
      <x:c r="AB97" s="102"/>
      <x:c r="AC97" s="102"/>
      <x:c r="AD97" s="102"/>
      <x:c r="AE97" s="102"/>
      <x:c r="AF97" s="102"/>
      <x:c r="AG97" s="102"/>
      <x:c r="AH97" s="102"/>
      <x:c r="AI97" s="102"/>
      <x:c r="AJ97" s="102"/>
      <x:c r="AK97" s="102"/>
      <x:c r="AL97" s="631" t="s">
        <x:v>2297</x:v>
      </x:c>
      <x:c r="AM97" s="102"/>
      <x:c r="AN97" s="129"/>
      <x:c r="AO97" s="102"/>
      <x:c r="AP97" s="102"/>
      <x:c r="AQ97" s="102"/>
      <x:c r="AR97" s="129"/>
      <x:c r="AS97" s="102"/>
      <x:c r="AT97" s="129"/>
      <x:c r="AU97" s="102"/>
      <x:c r="AV97" s="102"/>
      <x:c r="AW97" s="102"/>
      <x:c r="AX97" s="102"/>
      <x:c r="AY97" s="102"/>
      <x:c r="AZ97" s="102"/>
      <x:c r="BA97" s="129"/>
      <x:c r="BB97" s="102"/>
      <x:c r="BC97" s="102"/>
      <x:c r="BD97" s="102"/>
      <x:c r="BE97" s="102"/>
      <x:c r="BF97" s="102"/>
      <x:c r="BG97" s="102"/>
      <x:c r="BH97" s="102"/>
      <x:c r="BI97" s="102"/>
      <x:c r="BJ97" s="129"/>
      <x:c r="BK97" s="102"/>
      <x:c r="BL97" s="129"/>
      <x:c r="BM97" s="102"/>
      <x:c r="BN97" s="129"/>
      <x:c r="BO97" s="102"/>
      <x:c r="BP97" s="129"/>
      <x:c r="BQ97" s="102"/>
      <x:c r="BR97" s="102"/>
      <x:c r="BS97" s="102"/>
      <x:c r="BT97" s="102"/>
      <x:c r="BU97" s="102"/>
      <x:c r="BV97" s="631" t="s">
        <x:v>2297</x:v>
      </x:c>
      <x:c r="BW97" s="102"/>
      <x:c r="BX97" s="102"/>
      <x:c r="BY97" s="129"/>
      <x:c r="BZ97" s="102"/>
      <x:c r="CA97" s="129"/>
      <x:c r="CB97" s="102"/>
      <x:c r="CC97" s="129"/>
      <x:c r="CD97" s="102"/>
      <x:c r="CE97" s="102"/>
      <x:c r="CF97" s="129"/>
      <x:c r="CG97" s="102"/>
      <x:c r="CH97" s="102"/>
      <x:c r="CI97" s="102"/>
      <x:c r="CJ97" s="102"/>
      <x:c r="CK97" s="102"/>
      <x:c r="CL97" s="102"/>
      <x:c r="CM97" s="102"/>
      <x:c r="CN97" s="102"/>
      <x:c r="CO97" s="102"/>
      <x:c r="CP97" s="129"/>
      <x:c r="CQ97" s="102"/>
      <x:c r="CR97" s="129"/>
      <x:c r="CS97" s="102"/>
      <x:c r="CT97" s="102"/>
      <x:c r="CU97" s="102"/>
      <x:c r="CV97" s="102"/>
      <x:c r="CW97" s="102"/>
      <x:c r="CX97" s="102"/>
      <x:c r="CY97" s="631" t="s">
        <x:v>2297</x:v>
      </x:c>
      <x:c r="CZ97" s="632"/>
      <x:c r="DA97" s="633"/>
      <x:c r="DB97" s="632"/>
      <x:c r="DC97" s="633"/>
      <x:c r="DD97" s="632"/>
      <x:c r="DE97" s="633"/>
      <x:c r="DF97" s="632"/>
      <x:c r="DG97" s="634"/>
    </x:row>
    <x:row r="98" spans="1:111" s="42" customFormat="1" ht="30" customHeight="1">
      <x:c r="A98" s="631" t="s">
        <x:v>378</x:v>
      </x:c>
      <x:c r="B98" s="95"/>
      <x:c r="C98" s="129"/>
      <x:c r="D98" s="102"/>
      <x:c r="E98" s="129"/>
      <x:c r="F98" s="102"/>
      <x:c r="G98" s="129"/>
      <x:c r="H98" s="102"/>
      <x:c r="I98" s="129"/>
      <x:c r="J98" s="102"/>
      <x:c r="K98" s="102"/>
      <x:c r="L98" s="129"/>
      <x:c r="M98" s="102"/>
      <x:c r="N98" s="102"/>
      <x:c r="O98" s="102"/>
      <x:c r="P98" s="102"/>
      <x:c r="Q98" s="102"/>
      <x:c r="R98" s="129"/>
      <x:c r="S98" s="102"/>
      <x:c r="T98" s="129"/>
      <x:c r="U98" s="102"/>
      <x:c r="V98" s="129"/>
      <x:c r="W98" s="102"/>
      <x:c r="X98" s="102"/>
      <x:c r="Y98" s="102"/>
      <x:c r="Z98" s="102"/>
      <x:c r="AA98" s="102"/>
      <x:c r="AB98" s="102"/>
      <x:c r="AC98" s="102"/>
      <x:c r="AD98" s="102"/>
      <x:c r="AE98" s="102"/>
      <x:c r="AF98" s="102"/>
      <x:c r="AG98" s="102"/>
      <x:c r="AH98" s="102"/>
      <x:c r="AI98" s="102"/>
      <x:c r="AJ98" s="102"/>
      <x:c r="AK98" s="102"/>
      <x:c r="AL98" s="631" t="s">
        <x:v>378</x:v>
      </x:c>
      <x:c r="AM98" s="102"/>
      <x:c r="AN98" s="129"/>
      <x:c r="AO98" s="102"/>
      <x:c r="AP98" s="102"/>
      <x:c r="AQ98" s="102"/>
      <x:c r="AR98" s="129"/>
      <x:c r="AS98" s="102"/>
      <x:c r="AT98" s="129"/>
      <x:c r="AU98" s="102"/>
      <x:c r="AV98" s="102"/>
      <x:c r="AW98" s="102"/>
      <x:c r="AX98" s="102"/>
      <x:c r="AY98" s="102"/>
      <x:c r="AZ98" s="102"/>
      <x:c r="BA98" s="129"/>
      <x:c r="BB98" s="102"/>
      <x:c r="BC98" s="102"/>
      <x:c r="BD98" s="102"/>
      <x:c r="BE98" s="102"/>
      <x:c r="BF98" s="102"/>
      <x:c r="BG98" s="102"/>
      <x:c r="BH98" s="102"/>
      <x:c r="BI98" s="102"/>
      <x:c r="BJ98" s="129"/>
      <x:c r="BK98" s="102"/>
      <x:c r="BL98" s="129"/>
      <x:c r="BM98" s="102"/>
      <x:c r="BN98" s="129"/>
      <x:c r="BO98" s="102"/>
      <x:c r="BP98" s="129"/>
      <x:c r="BQ98" s="102"/>
      <x:c r="BR98" s="102"/>
      <x:c r="BS98" s="102"/>
      <x:c r="BT98" s="102"/>
      <x:c r="BU98" s="102"/>
      <x:c r="BV98" s="631" t="s">
        <x:v>378</x:v>
      </x:c>
      <x:c r="BW98" s="102"/>
      <x:c r="BX98" s="102"/>
      <x:c r="BY98" s="129"/>
      <x:c r="BZ98" s="102"/>
      <x:c r="CA98" s="129"/>
      <x:c r="CB98" s="102"/>
      <x:c r="CC98" s="129"/>
      <x:c r="CD98" s="102"/>
      <x:c r="CE98" s="102"/>
      <x:c r="CF98" s="129"/>
      <x:c r="CG98" s="102"/>
      <x:c r="CH98" s="102"/>
      <x:c r="CI98" s="102"/>
      <x:c r="CJ98" s="102"/>
      <x:c r="CK98" s="102"/>
      <x:c r="CL98" s="102"/>
      <x:c r="CM98" s="102"/>
      <x:c r="CN98" s="102"/>
      <x:c r="CO98" s="102"/>
      <x:c r="CP98" s="129"/>
      <x:c r="CQ98" s="102"/>
      <x:c r="CR98" s="129"/>
      <x:c r="CS98" s="102"/>
      <x:c r="CT98" s="102"/>
      <x:c r="CU98" s="102"/>
      <x:c r="CV98" s="102"/>
      <x:c r="CW98" s="102"/>
      <x:c r="CX98" s="102"/>
      <x:c r="CY98" s="631" t="s">
        <x:v>378</x:v>
      </x:c>
      <x:c r="CZ98" s="632"/>
      <x:c r="DA98" s="633"/>
      <x:c r="DB98" s="632"/>
      <x:c r="DC98" s="633"/>
      <x:c r="DD98" s="632"/>
      <x:c r="DE98" s="633"/>
      <x:c r="DF98" s="632"/>
      <x:c r="DG98" s="634"/>
    </x:row>
    <x:row r="99" spans="1:111" s="42" customFormat="1" ht="30" customHeight="1">
      <x:c r="A99" s="400" t="s">
        <x:v>2688</x:v>
      </x:c>
      <x:c r="B99" s="189">
        <x:f t="shared" ref="B99:AK99" si="53">B100+B103+B109</x:f>
        <x:v>0</x:v>
      </x:c>
      <x:c r="C99" s="178">
        <x:f t="shared" si="53"/>
        <x:v>0</x:v>
      </x:c>
      <x:c r="D99" s="177">
        <x:f t="shared" si="53"/>
        <x:v>0</x:v>
      </x:c>
      <x:c r="E99" s="178">
        <x:f t="shared" si="53"/>
        <x:v>0</x:v>
      </x:c>
      <x:c r="F99" s="177">
        <x:f t="shared" si="53"/>
        <x:v>0</x:v>
      </x:c>
      <x:c r="G99" s="178">
        <x:f t="shared" si="53"/>
        <x:v>0</x:v>
      </x:c>
      <x:c r="H99" s="177">
        <x:f t="shared" si="53"/>
        <x:v>0</x:v>
      </x:c>
      <x:c r="I99" s="178">
        <x:f t="shared" si="53"/>
        <x:v>0</x:v>
      </x:c>
      <x:c r="J99" s="177">
        <x:f t="shared" si="53"/>
        <x:v>0</x:v>
      </x:c>
      <x:c r="K99" s="177">
        <x:f t="shared" si="53"/>
        <x:v>0</x:v>
      </x:c>
      <x:c r="L99" s="178">
        <x:f t="shared" si="53"/>
        <x:v>0</x:v>
      </x:c>
      <x:c r="M99" s="177">
        <x:f t="shared" si="53"/>
        <x:v>0</x:v>
      </x:c>
      <x:c r="N99" s="177">
        <x:f t="shared" si="53"/>
        <x:v>0</x:v>
      </x:c>
      <x:c r="O99" s="177">
        <x:f t="shared" si="53"/>
        <x:v>0</x:v>
      </x:c>
      <x:c r="P99" s="177">
        <x:f t="shared" si="53"/>
        <x:v>0</x:v>
      </x:c>
      <x:c r="Q99" s="177">
        <x:f t="shared" si="53"/>
        <x:v>0</x:v>
      </x:c>
      <x:c r="R99" s="178">
        <x:f t="shared" si="53"/>
        <x:v>0</x:v>
      </x:c>
      <x:c r="S99" s="177">
        <x:f t="shared" si="53"/>
        <x:v>0</x:v>
      </x:c>
      <x:c r="T99" s="178">
        <x:f t="shared" si="53"/>
        <x:v>0</x:v>
      </x:c>
      <x:c r="U99" s="177">
        <x:f t="shared" si="53"/>
        <x:v>0</x:v>
      </x:c>
      <x:c r="V99" s="178">
        <x:f t="shared" si="53"/>
        <x:v>0</x:v>
      </x:c>
      <x:c r="W99" s="177">
        <x:f t="shared" si="53"/>
        <x:v>0</x:v>
      </x:c>
      <x:c r="X99" s="177">
        <x:f t="shared" si="53"/>
        <x:v>0</x:v>
      </x:c>
      <x:c r="Y99" s="177">
        <x:f t="shared" si="53"/>
        <x:v>0</x:v>
      </x:c>
      <x:c r="Z99" s="177">
        <x:f t="shared" si="53"/>
        <x:v>0</x:v>
      </x:c>
      <x:c r="AA99" s="177">
        <x:f t="shared" si="53"/>
        <x:v>0</x:v>
      </x:c>
      <x:c r="AB99" s="177">
        <x:f t="shared" si="53"/>
        <x:v>0</x:v>
      </x:c>
      <x:c r="AC99" s="177">
        <x:f t="shared" si="53"/>
        <x:v>0</x:v>
      </x:c>
      <x:c r="AD99" s="177">
        <x:f t="shared" si="53"/>
        <x:v>0</x:v>
      </x:c>
      <x:c r="AE99" s="177">
        <x:f t="shared" si="53"/>
        <x:v>0</x:v>
      </x:c>
      <x:c r="AF99" s="177">
        <x:f t="shared" si="53"/>
        <x:v>0</x:v>
      </x:c>
      <x:c r="AG99" s="177">
        <x:f t="shared" si="53"/>
        <x:v>0</x:v>
      </x:c>
      <x:c r="AH99" s="177">
        <x:f t="shared" si="53"/>
        <x:v>0</x:v>
      </x:c>
      <x:c r="AI99" s="177">
        <x:f t="shared" si="53"/>
        <x:v>0</x:v>
      </x:c>
      <x:c r="AJ99" s="177">
        <x:f t="shared" si="53"/>
        <x:v>0</x:v>
      </x:c>
      <x:c r="AK99" s="177">
        <x:f t="shared" si="53"/>
        <x:v>0</x:v>
      </x:c>
      <x:c r="AL99" s="400" t="s">
        <x:v>2688</x:v>
      </x:c>
      <x:c r="AM99" s="177">
        <x:f t="shared" ref="AM99:BU99" si="54">AM100+AM103+AM109</x:f>
        <x:v>0</x:v>
      </x:c>
      <x:c r="AN99" s="178">
        <x:f t="shared" si="54"/>
        <x:v>0</x:v>
      </x:c>
      <x:c r="AO99" s="177">
        <x:f t="shared" si="54"/>
        <x:v>0</x:v>
      </x:c>
      <x:c r="AP99" s="177">
        <x:f t="shared" si="54"/>
        <x:v>0</x:v>
      </x:c>
      <x:c r="AQ99" s="177">
        <x:f t="shared" si="54"/>
        <x:v>0</x:v>
      </x:c>
      <x:c r="AR99" s="178">
        <x:f t="shared" si="54"/>
        <x:v>0</x:v>
      </x:c>
      <x:c r="AS99" s="177">
        <x:f t="shared" si="54"/>
        <x:v>0</x:v>
      </x:c>
      <x:c r="AT99" s="178">
        <x:f t="shared" si="54"/>
        <x:v>0</x:v>
      </x:c>
      <x:c r="AU99" s="177">
        <x:f t="shared" si="54"/>
        <x:v>0</x:v>
      </x:c>
      <x:c r="AV99" s="177">
        <x:f t="shared" si="54"/>
        <x:v>0</x:v>
      </x:c>
      <x:c r="AW99" s="177">
        <x:f t="shared" si="54"/>
        <x:v>0</x:v>
      </x:c>
      <x:c r="AX99" s="177">
        <x:f t="shared" si="54"/>
        <x:v>0</x:v>
      </x:c>
      <x:c r="AY99" s="177">
        <x:f t="shared" si="54"/>
        <x:v>0</x:v>
      </x:c>
      <x:c r="AZ99" s="177">
        <x:f t="shared" si="54"/>
        <x:v>0</x:v>
      </x:c>
      <x:c r="BA99" s="178">
        <x:f t="shared" si="54"/>
        <x:v>0</x:v>
      </x:c>
      <x:c r="BB99" s="177">
        <x:f t="shared" si="54"/>
        <x:v>0</x:v>
      </x:c>
      <x:c r="BC99" s="177">
        <x:f t="shared" si="54"/>
        <x:v>0</x:v>
      </x:c>
      <x:c r="BD99" s="177">
        <x:f t="shared" si="54"/>
        <x:v>0</x:v>
      </x:c>
      <x:c r="BE99" s="177">
        <x:f t="shared" si="54"/>
        <x:v>0</x:v>
      </x:c>
      <x:c r="BF99" s="177">
        <x:f t="shared" si="54"/>
        <x:v>0</x:v>
      </x:c>
      <x:c r="BG99" s="177">
        <x:f t="shared" si="54"/>
        <x:v>0</x:v>
      </x:c>
      <x:c r="BH99" s="177">
        <x:f t="shared" si="54"/>
        <x:v>0</x:v>
      </x:c>
      <x:c r="BI99" s="177">
        <x:f t="shared" si="54"/>
        <x:v>0</x:v>
      </x:c>
      <x:c r="BJ99" s="178">
        <x:f t="shared" si="54"/>
        <x:v>0</x:v>
      </x:c>
      <x:c r="BK99" s="177">
        <x:f t="shared" si="54"/>
        <x:v>0</x:v>
      </x:c>
      <x:c r="BL99" s="178">
        <x:f t="shared" si="54"/>
        <x:v>0</x:v>
      </x:c>
      <x:c r="BM99" s="177">
        <x:f t="shared" si="54"/>
        <x:v>0</x:v>
      </x:c>
      <x:c r="BN99" s="178">
        <x:f t="shared" si="54"/>
        <x:v>0</x:v>
      </x:c>
      <x:c r="BO99" s="177">
        <x:f t="shared" si="54"/>
        <x:v>0</x:v>
      </x:c>
      <x:c r="BP99" s="178">
        <x:f t="shared" si="54"/>
        <x:v>0</x:v>
      </x:c>
      <x:c r="BQ99" s="177">
        <x:f t="shared" si="54"/>
        <x:v>0</x:v>
      </x:c>
      <x:c r="BR99" s="177">
        <x:f t="shared" si="54"/>
        <x:v>0</x:v>
      </x:c>
      <x:c r="BS99" s="177">
        <x:f t="shared" si="54"/>
        <x:v>0</x:v>
      </x:c>
      <x:c r="BT99" s="177">
        <x:f t="shared" si="54"/>
        <x:v>0</x:v>
      </x:c>
      <x:c r="BU99" s="177">
        <x:f t="shared" si="54"/>
        <x:v>0</x:v>
      </x:c>
      <x:c r="BV99" s="400" t="s">
        <x:v>2688</x:v>
      </x:c>
      <x:c r="BW99" s="177">
        <x:f t="shared" ref="BW99:CX99" si="55">BW100+BW103+BW109</x:f>
        <x:v>0</x:v>
      </x:c>
      <x:c r="BX99" s="177">
        <x:f t="shared" si="55"/>
        <x:v>0</x:v>
      </x:c>
      <x:c r="BY99" s="178">
        <x:f t="shared" si="55"/>
        <x:v>0</x:v>
      </x:c>
      <x:c r="BZ99" s="177">
        <x:f t="shared" si="55"/>
        <x:v>0</x:v>
      </x:c>
      <x:c r="CA99" s="178">
        <x:f t="shared" si="55"/>
        <x:v>0</x:v>
      </x:c>
      <x:c r="CB99" s="177">
        <x:f t="shared" si="55"/>
        <x:v>0</x:v>
      </x:c>
      <x:c r="CC99" s="178">
        <x:f t="shared" si="55"/>
        <x:v>0</x:v>
      </x:c>
      <x:c r="CD99" s="177">
        <x:f t="shared" si="55"/>
        <x:v>0</x:v>
      </x:c>
      <x:c r="CE99" s="177">
        <x:f t="shared" si="55"/>
        <x:v>0</x:v>
      </x:c>
      <x:c r="CF99" s="178">
        <x:f t="shared" si="55"/>
        <x:v>0</x:v>
      </x:c>
      <x:c r="CG99" s="177">
        <x:f t="shared" si="55"/>
        <x:v>0</x:v>
      </x:c>
      <x:c r="CH99" s="177">
        <x:f t="shared" si="55"/>
        <x:v>0</x:v>
      </x:c>
      <x:c r="CI99" s="177">
        <x:f t="shared" si="55"/>
        <x:v>0</x:v>
      </x:c>
      <x:c r="CJ99" s="177">
        <x:f t="shared" si="55"/>
        <x:v>0</x:v>
      </x:c>
      <x:c r="CK99" s="177">
        <x:f t="shared" si="55"/>
        <x:v>0</x:v>
      </x:c>
      <x:c r="CL99" s="177">
        <x:f t="shared" si="55"/>
        <x:v>0</x:v>
      </x:c>
      <x:c r="CM99" s="177">
        <x:f t="shared" si="55"/>
        <x:v>0</x:v>
      </x:c>
      <x:c r="CN99" s="177">
        <x:f t="shared" si="55"/>
        <x:v>0</x:v>
      </x:c>
      <x:c r="CO99" s="177">
        <x:f t="shared" si="55"/>
        <x:v>0</x:v>
      </x:c>
      <x:c r="CP99" s="178">
        <x:f t="shared" si="55"/>
        <x:v>0</x:v>
      </x:c>
      <x:c r="CQ99" s="177">
        <x:f t="shared" si="55"/>
        <x:v>0</x:v>
      </x:c>
      <x:c r="CR99" s="178">
        <x:f t="shared" si="55"/>
        <x:v>0</x:v>
      </x:c>
      <x:c r="CS99" s="177">
        <x:f t="shared" si="55"/>
        <x:v>0</x:v>
      </x:c>
      <x:c r="CT99" s="177">
        <x:f t="shared" si="55"/>
        <x:v>0</x:v>
      </x:c>
      <x:c r="CU99" s="177">
        <x:f t="shared" si="55"/>
        <x:v>0</x:v>
      </x:c>
      <x:c r="CV99" s="177">
        <x:f t="shared" si="55"/>
        <x:v>0</x:v>
      </x:c>
      <x:c r="CW99" s="177">
        <x:f t="shared" si="55"/>
        <x:v>0</x:v>
      </x:c>
      <x:c r="CX99" s="177">
        <x:f t="shared" si="55"/>
        <x:v>0</x:v>
      </x:c>
      <x:c r="CY99" s="400" t="s">
        <x:v>2688</x:v>
      </x:c>
      <x:c r="CZ99" s="177">
        <x:f t="shared" ref="CZ99:DG99" si="56">CZ100+CZ103+CZ109</x:f>
        <x:v>0</x:v>
      </x:c>
      <x:c r="DA99" s="178">
        <x:f t="shared" si="56"/>
        <x:v>0</x:v>
      </x:c>
      <x:c r="DB99" s="177">
        <x:f t="shared" si="56"/>
        <x:v>0</x:v>
      </x:c>
      <x:c r="DC99" s="178">
        <x:f t="shared" si="56"/>
        <x:v>0</x:v>
      </x:c>
      <x:c r="DD99" s="177">
        <x:f t="shared" si="56"/>
        <x:v>0</x:v>
      </x:c>
      <x:c r="DE99" s="178">
        <x:f t="shared" si="56"/>
        <x:v>0</x:v>
      </x:c>
      <x:c r="DF99" s="177">
        <x:f t="shared" si="56"/>
        <x:v>0</x:v>
      </x:c>
      <x:c r="DG99" s="182">
        <x:f t="shared" si="56"/>
        <x:v>0</x:v>
      </x:c>
    </x:row>
    <x:row r="100" spans="1:111" s="42" customFormat="1" ht="30" customHeight="1">
      <x:c r="A100" s="400" t="s">
        <x:v>2371</x:v>
      </x:c>
      <x:c r="B100" s="189">
        <x:f>B101</x:f>
        <x:v>0</x:v>
      </x:c>
      <x:c r="C100" s="178">
        <x:f t="shared" ref="C100:BN100" si="57">C101</x:f>
        <x:v>0</x:v>
      </x:c>
      <x:c r="D100" s="177">
        <x:f t="shared" si="57"/>
        <x:v>0</x:v>
      </x:c>
      <x:c r="E100" s="178">
        <x:f t="shared" si="57"/>
        <x:v>0</x:v>
      </x:c>
      <x:c r="F100" s="177">
        <x:f t="shared" si="57"/>
        <x:v>0</x:v>
      </x:c>
      <x:c r="G100" s="178">
        <x:f t="shared" si="57"/>
        <x:v>0</x:v>
      </x:c>
      <x:c r="H100" s="177">
        <x:f t="shared" si="57"/>
        <x:v>0</x:v>
      </x:c>
      <x:c r="I100" s="178">
        <x:f t="shared" si="57"/>
        <x:v>0</x:v>
      </x:c>
      <x:c r="J100" s="177">
        <x:f t="shared" si="57"/>
        <x:v>0</x:v>
      </x:c>
      <x:c r="K100" s="177">
        <x:f t="shared" si="57"/>
        <x:v>0</x:v>
      </x:c>
      <x:c r="L100" s="178">
        <x:f t="shared" si="57"/>
        <x:v>0</x:v>
      </x:c>
      <x:c r="M100" s="177">
        <x:f t="shared" si="57"/>
        <x:v>0</x:v>
      </x:c>
      <x:c r="N100" s="177">
        <x:f t="shared" si="57"/>
        <x:v>0</x:v>
      </x:c>
      <x:c r="O100" s="177">
        <x:f t="shared" si="57"/>
        <x:v>0</x:v>
      </x:c>
      <x:c r="P100" s="177">
        <x:f t="shared" si="57"/>
        <x:v>0</x:v>
      </x:c>
      <x:c r="Q100" s="177">
        <x:f t="shared" si="57"/>
        <x:v>0</x:v>
      </x:c>
      <x:c r="R100" s="178">
        <x:f t="shared" si="57"/>
        <x:v>0</x:v>
      </x:c>
      <x:c r="S100" s="177">
        <x:f t="shared" si="57"/>
        <x:v>0</x:v>
      </x:c>
      <x:c r="T100" s="178">
        <x:f t="shared" si="57"/>
        <x:v>0</x:v>
      </x:c>
      <x:c r="U100" s="177">
        <x:f t="shared" si="57"/>
        <x:v>0</x:v>
      </x:c>
      <x:c r="V100" s="178">
        <x:f t="shared" si="57"/>
        <x:v>0</x:v>
      </x:c>
      <x:c r="W100" s="177">
        <x:f t="shared" si="57"/>
        <x:v>0</x:v>
      </x:c>
      <x:c r="X100" s="177">
        <x:f t="shared" si="57"/>
        <x:v>0</x:v>
      </x:c>
      <x:c r="Y100" s="177">
        <x:f t="shared" si="57"/>
        <x:v>0</x:v>
      </x:c>
      <x:c r="Z100" s="177">
        <x:f t="shared" si="57"/>
        <x:v>0</x:v>
      </x:c>
      <x:c r="AA100" s="177">
        <x:f t="shared" si="57"/>
        <x:v>0</x:v>
      </x:c>
      <x:c r="AB100" s="177">
        <x:f t="shared" si="57"/>
        <x:v>0</x:v>
      </x:c>
      <x:c r="AC100" s="177">
        <x:f t="shared" si="57"/>
        <x:v>0</x:v>
      </x:c>
      <x:c r="AD100" s="177">
        <x:f t="shared" si="57"/>
        <x:v>0</x:v>
      </x:c>
      <x:c r="AE100" s="177">
        <x:f t="shared" si="57"/>
        <x:v>0</x:v>
      </x:c>
      <x:c r="AF100" s="177">
        <x:f t="shared" si="57"/>
        <x:v>0</x:v>
      </x:c>
      <x:c r="AG100" s="177">
        <x:f t="shared" si="57"/>
        <x:v>0</x:v>
      </x:c>
      <x:c r="AH100" s="177">
        <x:f t="shared" si="57"/>
        <x:v>0</x:v>
      </x:c>
      <x:c r="AI100" s="177">
        <x:f t="shared" si="57"/>
        <x:v>0</x:v>
      </x:c>
      <x:c r="AJ100" s="177">
        <x:f t="shared" si="57"/>
        <x:v>0</x:v>
      </x:c>
      <x:c r="AK100" s="177">
        <x:f t="shared" si="57"/>
        <x:v>0</x:v>
      </x:c>
      <x:c r="AL100" s="400" t="s">
        <x:v>2371</x:v>
      </x:c>
      <x:c r="AM100" s="177">
        <x:f t="shared" si="57"/>
        <x:v>0</x:v>
      </x:c>
      <x:c r="AN100" s="178">
        <x:f t="shared" si="57"/>
        <x:v>0</x:v>
      </x:c>
      <x:c r="AO100" s="177">
        <x:f t="shared" si="57"/>
        <x:v>0</x:v>
      </x:c>
      <x:c r="AP100" s="177">
        <x:f t="shared" si="57"/>
        <x:v>0</x:v>
      </x:c>
      <x:c r="AQ100" s="177">
        <x:f t="shared" si="57"/>
        <x:v>0</x:v>
      </x:c>
      <x:c r="AR100" s="178">
        <x:f t="shared" si="57"/>
        <x:v>0</x:v>
      </x:c>
      <x:c r="AS100" s="177">
        <x:f t="shared" si="57"/>
        <x:v>0</x:v>
      </x:c>
      <x:c r="AT100" s="178">
        <x:f t="shared" si="57"/>
        <x:v>0</x:v>
      </x:c>
      <x:c r="AU100" s="177">
        <x:f t="shared" si="57"/>
        <x:v>0</x:v>
      </x:c>
      <x:c r="AV100" s="177">
        <x:f t="shared" si="57"/>
        <x:v>0</x:v>
      </x:c>
      <x:c r="AW100" s="177">
        <x:f t="shared" si="57"/>
        <x:v>0</x:v>
      </x:c>
      <x:c r="AX100" s="177">
        <x:f t="shared" si="57"/>
        <x:v>0</x:v>
      </x:c>
      <x:c r="AY100" s="177">
        <x:f t="shared" si="57"/>
        <x:v>0</x:v>
      </x:c>
      <x:c r="AZ100" s="177">
        <x:f t="shared" si="57"/>
        <x:v>0</x:v>
      </x:c>
      <x:c r="BA100" s="178">
        <x:f t="shared" si="57"/>
        <x:v>0</x:v>
      </x:c>
      <x:c r="BB100" s="177">
        <x:f t="shared" si="57"/>
        <x:v>0</x:v>
      </x:c>
      <x:c r="BC100" s="177">
        <x:f t="shared" si="57"/>
        <x:v>0</x:v>
      </x:c>
      <x:c r="BD100" s="177">
        <x:f t="shared" si="57"/>
        <x:v>0</x:v>
      </x:c>
      <x:c r="BE100" s="177">
        <x:f t="shared" si="57"/>
        <x:v>0</x:v>
      </x:c>
      <x:c r="BF100" s="177">
        <x:f t="shared" si="57"/>
        <x:v>0</x:v>
      </x:c>
      <x:c r="BG100" s="177">
        <x:f t="shared" si="57"/>
        <x:v>0</x:v>
      </x:c>
      <x:c r="BH100" s="177">
        <x:f t="shared" si="57"/>
        <x:v>0</x:v>
      </x:c>
      <x:c r="BI100" s="177">
        <x:f t="shared" si="57"/>
        <x:v>0</x:v>
      </x:c>
      <x:c r="BJ100" s="178">
        <x:f t="shared" si="57"/>
        <x:v>0</x:v>
      </x:c>
      <x:c r="BK100" s="177">
        <x:f t="shared" si="57"/>
        <x:v>0</x:v>
      </x:c>
      <x:c r="BL100" s="178">
        <x:f t="shared" si="57"/>
        <x:v>0</x:v>
      </x:c>
      <x:c r="BM100" s="177">
        <x:f t="shared" si="57"/>
        <x:v>0</x:v>
      </x:c>
      <x:c r="BN100" s="178">
        <x:f t="shared" si="57"/>
        <x:v>0</x:v>
      </x:c>
      <x:c r="BO100" s="177">
        <x:f t="shared" ref="BO100:DG100" si="58">BO101</x:f>
        <x:v>0</x:v>
      </x:c>
      <x:c r="BP100" s="178">
        <x:f t="shared" si="58"/>
        <x:v>0</x:v>
      </x:c>
      <x:c r="BQ100" s="177">
        <x:f t="shared" si="58"/>
        <x:v>0</x:v>
      </x:c>
      <x:c r="BR100" s="177">
        <x:f t="shared" si="58"/>
        <x:v>0</x:v>
      </x:c>
      <x:c r="BS100" s="177">
        <x:f t="shared" si="58"/>
        <x:v>0</x:v>
      </x:c>
      <x:c r="BT100" s="177">
        <x:f t="shared" si="58"/>
        <x:v>0</x:v>
      </x:c>
      <x:c r="BU100" s="177">
        <x:f t="shared" si="58"/>
        <x:v>0</x:v>
      </x:c>
      <x:c r="BV100" s="400" t="s">
        <x:v>2371</x:v>
      </x:c>
      <x:c r="BW100" s="177">
        <x:f t="shared" si="58"/>
        <x:v>0</x:v>
      </x:c>
      <x:c r="BX100" s="177">
        <x:f t="shared" si="58"/>
        <x:v>0</x:v>
      </x:c>
      <x:c r="BY100" s="178">
        <x:f t="shared" si="58"/>
        <x:v>0</x:v>
      </x:c>
      <x:c r="BZ100" s="177">
        <x:f t="shared" si="58"/>
        <x:v>0</x:v>
      </x:c>
      <x:c r="CA100" s="178">
        <x:f t="shared" si="58"/>
        <x:v>0</x:v>
      </x:c>
      <x:c r="CB100" s="177">
        <x:f t="shared" si="58"/>
        <x:v>0</x:v>
      </x:c>
      <x:c r="CC100" s="178">
        <x:f t="shared" si="58"/>
        <x:v>0</x:v>
      </x:c>
      <x:c r="CD100" s="177">
        <x:f t="shared" si="58"/>
        <x:v>0</x:v>
      </x:c>
      <x:c r="CE100" s="177">
        <x:f t="shared" si="58"/>
        <x:v>0</x:v>
      </x:c>
      <x:c r="CF100" s="178">
        <x:f t="shared" si="58"/>
        <x:v>0</x:v>
      </x:c>
      <x:c r="CG100" s="177">
        <x:f t="shared" si="58"/>
        <x:v>0</x:v>
      </x:c>
      <x:c r="CH100" s="177">
        <x:f t="shared" si="58"/>
        <x:v>0</x:v>
      </x:c>
      <x:c r="CI100" s="177">
        <x:f t="shared" si="58"/>
        <x:v>0</x:v>
      </x:c>
      <x:c r="CJ100" s="177">
        <x:f t="shared" si="58"/>
        <x:v>0</x:v>
      </x:c>
      <x:c r="CK100" s="177">
        <x:f t="shared" si="58"/>
        <x:v>0</x:v>
      </x:c>
      <x:c r="CL100" s="177">
        <x:f t="shared" si="58"/>
        <x:v>0</x:v>
      </x:c>
      <x:c r="CM100" s="177">
        <x:f t="shared" si="58"/>
        <x:v>0</x:v>
      </x:c>
      <x:c r="CN100" s="177">
        <x:f t="shared" si="58"/>
        <x:v>0</x:v>
      </x:c>
      <x:c r="CO100" s="177">
        <x:f t="shared" si="58"/>
        <x:v>0</x:v>
      </x:c>
      <x:c r="CP100" s="178">
        <x:f t="shared" si="58"/>
        <x:v>0</x:v>
      </x:c>
      <x:c r="CQ100" s="177">
        <x:f t="shared" si="58"/>
        <x:v>0</x:v>
      </x:c>
      <x:c r="CR100" s="178">
        <x:f t="shared" si="58"/>
        <x:v>0</x:v>
      </x:c>
      <x:c r="CS100" s="177">
        <x:f t="shared" si="58"/>
        <x:v>0</x:v>
      </x:c>
      <x:c r="CT100" s="177">
        <x:f t="shared" si="58"/>
        <x:v>0</x:v>
      </x:c>
      <x:c r="CU100" s="177">
        <x:f t="shared" si="58"/>
        <x:v>0</x:v>
      </x:c>
      <x:c r="CV100" s="177">
        <x:f t="shared" si="58"/>
        <x:v>0</x:v>
      </x:c>
      <x:c r="CW100" s="177">
        <x:f t="shared" si="58"/>
        <x:v>0</x:v>
      </x:c>
      <x:c r="CX100" s="177">
        <x:f t="shared" si="58"/>
        <x:v>0</x:v>
      </x:c>
      <x:c r="CY100" s="400" t="s">
        <x:v>2371</x:v>
      </x:c>
      <x:c r="CZ100" s="177">
        <x:f t="shared" si="58"/>
        <x:v>0</x:v>
      </x:c>
      <x:c r="DA100" s="178">
        <x:f t="shared" si="58"/>
        <x:v>0</x:v>
      </x:c>
      <x:c r="DB100" s="177">
        <x:f t="shared" si="58"/>
        <x:v>0</x:v>
      </x:c>
      <x:c r="DC100" s="178">
        <x:f t="shared" si="58"/>
        <x:v>0</x:v>
      </x:c>
      <x:c r="DD100" s="177">
        <x:f t="shared" si="58"/>
        <x:v>0</x:v>
      </x:c>
      <x:c r="DE100" s="178">
        <x:f t="shared" si="58"/>
        <x:v>0</x:v>
      </x:c>
      <x:c r="DF100" s="177">
        <x:f t="shared" si="58"/>
        <x:v>0</x:v>
      </x:c>
      <x:c r="DG100" s="182">
        <x:f t="shared" si="58"/>
        <x:v>0</x:v>
      </x:c>
    </x:row>
    <x:row r="101" spans="1:111" s="42" customFormat="1" ht="30" customHeight="1">
      <x:c r="A101" s="400" t="s">
        <x:v>677</x:v>
      </x:c>
      <x:c r="B101" s="189">
        <x:f>SUM(B102)</x:f>
        <x:v>0</x:v>
      </x:c>
      <x:c r="C101" s="178">
        <x:f t="shared" ref="C101:BN101" si="59">SUM(C102)</x:f>
        <x:v>0</x:v>
      </x:c>
      <x:c r="D101" s="177">
        <x:f t="shared" si="59"/>
        <x:v>0</x:v>
      </x:c>
      <x:c r="E101" s="178">
        <x:f t="shared" si="59"/>
        <x:v>0</x:v>
      </x:c>
      <x:c r="F101" s="177">
        <x:f t="shared" si="59"/>
        <x:v>0</x:v>
      </x:c>
      <x:c r="G101" s="178">
        <x:f t="shared" si="59"/>
        <x:v>0</x:v>
      </x:c>
      <x:c r="H101" s="177">
        <x:f t="shared" si="59"/>
        <x:v>0</x:v>
      </x:c>
      <x:c r="I101" s="178">
        <x:f t="shared" si="59"/>
        <x:v>0</x:v>
      </x:c>
      <x:c r="J101" s="177">
        <x:f t="shared" si="59"/>
        <x:v>0</x:v>
      </x:c>
      <x:c r="K101" s="177">
        <x:f t="shared" si="59"/>
        <x:v>0</x:v>
      </x:c>
      <x:c r="L101" s="178">
        <x:f t="shared" si="59"/>
        <x:v>0</x:v>
      </x:c>
      <x:c r="M101" s="177">
        <x:f t="shared" si="59"/>
        <x:v>0</x:v>
      </x:c>
      <x:c r="N101" s="177">
        <x:f t="shared" si="59"/>
        <x:v>0</x:v>
      </x:c>
      <x:c r="O101" s="177">
        <x:f t="shared" si="59"/>
        <x:v>0</x:v>
      </x:c>
      <x:c r="P101" s="177">
        <x:f t="shared" si="59"/>
        <x:v>0</x:v>
      </x:c>
      <x:c r="Q101" s="177">
        <x:f t="shared" si="59"/>
        <x:v>0</x:v>
      </x:c>
      <x:c r="R101" s="178">
        <x:f t="shared" si="59"/>
        <x:v>0</x:v>
      </x:c>
      <x:c r="S101" s="177">
        <x:f t="shared" si="59"/>
        <x:v>0</x:v>
      </x:c>
      <x:c r="T101" s="178">
        <x:f t="shared" si="59"/>
        <x:v>0</x:v>
      </x:c>
      <x:c r="U101" s="177">
        <x:f t="shared" si="59"/>
        <x:v>0</x:v>
      </x:c>
      <x:c r="V101" s="178">
        <x:f t="shared" si="59"/>
        <x:v>0</x:v>
      </x:c>
      <x:c r="W101" s="177">
        <x:f t="shared" si="59"/>
        <x:v>0</x:v>
      </x:c>
      <x:c r="X101" s="177">
        <x:f t="shared" si="59"/>
        <x:v>0</x:v>
      </x:c>
      <x:c r="Y101" s="177">
        <x:f t="shared" si="59"/>
        <x:v>0</x:v>
      </x:c>
      <x:c r="Z101" s="177">
        <x:f t="shared" si="59"/>
        <x:v>0</x:v>
      </x:c>
      <x:c r="AA101" s="177">
        <x:f t="shared" si="59"/>
        <x:v>0</x:v>
      </x:c>
      <x:c r="AB101" s="177">
        <x:f t="shared" si="59"/>
        <x:v>0</x:v>
      </x:c>
      <x:c r="AC101" s="177">
        <x:f t="shared" si="59"/>
        <x:v>0</x:v>
      </x:c>
      <x:c r="AD101" s="177">
        <x:f t="shared" si="59"/>
        <x:v>0</x:v>
      </x:c>
      <x:c r="AE101" s="177">
        <x:f t="shared" si="59"/>
        <x:v>0</x:v>
      </x:c>
      <x:c r="AF101" s="177">
        <x:f t="shared" si="59"/>
        <x:v>0</x:v>
      </x:c>
      <x:c r="AG101" s="177">
        <x:f t="shared" si="59"/>
        <x:v>0</x:v>
      </x:c>
      <x:c r="AH101" s="177">
        <x:f t="shared" si="59"/>
        <x:v>0</x:v>
      </x:c>
      <x:c r="AI101" s="177">
        <x:f t="shared" si="59"/>
        <x:v>0</x:v>
      </x:c>
      <x:c r="AJ101" s="177">
        <x:f t="shared" si="59"/>
        <x:v>0</x:v>
      </x:c>
      <x:c r="AK101" s="177">
        <x:f t="shared" si="59"/>
        <x:v>0</x:v>
      </x:c>
      <x:c r="AL101" s="400" t="s">
        <x:v>677</x:v>
      </x:c>
      <x:c r="AM101" s="177">
        <x:f t="shared" si="59"/>
        <x:v>0</x:v>
      </x:c>
      <x:c r="AN101" s="178">
        <x:f t="shared" si="59"/>
        <x:v>0</x:v>
      </x:c>
      <x:c r="AO101" s="177">
        <x:f t="shared" si="59"/>
        <x:v>0</x:v>
      </x:c>
      <x:c r="AP101" s="177">
        <x:f t="shared" si="59"/>
        <x:v>0</x:v>
      </x:c>
      <x:c r="AQ101" s="177">
        <x:f t="shared" si="59"/>
        <x:v>0</x:v>
      </x:c>
      <x:c r="AR101" s="178">
        <x:f t="shared" si="59"/>
        <x:v>0</x:v>
      </x:c>
      <x:c r="AS101" s="177">
        <x:f t="shared" si="59"/>
        <x:v>0</x:v>
      </x:c>
      <x:c r="AT101" s="178">
        <x:f t="shared" si="59"/>
        <x:v>0</x:v>
      </x:c>
      <x:c r="AU101" s="177">
        <x:f t="shared" si="59"/>
        <x:v>0</x:v>
      </x:c>
      <x:c r="AV101" s="177">
        <x:f t="shared" si="59"/>
        <x:v>0</x:v>
      </x:c>
      <x:c r="AW101" s="177">
        <x:f t="shared" si="59"/>
        <x:v>0</x:v>
      </x:c>
      <x:c r="AX101" s="177">
        <x:f t="shared" si="59"/>
        <x:v>0</x:v>
      </x:c>
      <x:c r="AY101" s="177">
        <x:f t="shared" si="59"/>
        <x:v>0</x:v>
      </x:c>
      <x:c r="AZ101" s="177">
        <x:f t="shared" si="59"/>
        <x:v>0</x:v>
      </x:c>
      <x:c r="BA101" s="178">
        <x:f t="shared" si="59"/>
        <x:v>0</x:v>
      </x:c>
      <x:c r="BB101" s="177">
        <x:f t="shared" si="59"/>
        <x:v>0</x:v>
      </x:c>
      <x:c r="BC101" s="177">
        <x:f t="shared" si="59"/>
        <x:v>0</x:v>
      </x:c>
      <x:c r="BD101" s="177">
        <x:f t="shared" si="59"/>
        <x:v>0</x:v>
      </x:c>
      <x:c r="BE101" s="177">
        <x:f t="shared" si="59"/>
        <x:v>0</x:v>
      </x:c>
      <x:c r="BF101" s="177">
        <x:f t="shared" si="59"/>
        <x:v>0</x:v>
      </x:c>
      <x:c r="BG101" s="177">
        <x:f t="shared" si="59"/>
        <x:v>0</x:v>
      </x:c>
      <x:c r="BH101" s="177">
        <x:f t="shared" si="59"/>
        <x:v>0</x:v>
      </x:c>
      <x:c r="BI101" s="177">
        <x:f t="shared" si="59"/>
        <x:v>0</x:v>
      </x:c>
      <x:c r="BJ101" s="178">
        <x:f t="shared" si="59"/>
        <x:v>0</x:v>
      </x:c>
      <x:c r="BK101" s="177">
        <x:f t="shared" si="59"/>
        <x:v>0</x:v>
      </x:c>
      <x:c r="BL101" s="178">
        <x:f t="shared" si="59"/>
        <x:v>0</x:v>
      </x:c>
      <x:c r="BM101" s="177">
        <x:f t="shared" si="59"/>
        <x:v>0</x:v>
      </x:c>
      <x:c r="BN101" s="178">
        <x:f t="shared" si="59"/>
        <x:v>0</x:v>
      </x:c>
      <x:c r="BO101" s="177">
        <x:f t="shared" ref="BO101:DG101" si="60">SUM(BO102)</x:f>
        <x:v>0</x:v>
      </x:c>
      <x:c r="BP101" s="178">
        <x:f t="shared" si="60"/>
        <x:v>0</x:v>
      </x:c>
      <x:c r="BQ101" s="177">
        <x:f t="shared" si="60"/>
        <x:v>0</x:v>
      </x:c>
      <x:c r="BR101" s="177">
        <x:f t="shared" si="60"/>
        <x:v>0</x:v>
      </x:c>
      <x:c r="BS101" s="177">
        <x:f t="shared" si="60"/>
        <x:v>0</x:v>
      </x:c>
      <x:c r="BT101" s="177">
        <x:f t="shared" si="60"/>
        <x:v>0</x:v>
      </x:c>
      <x:c r="BU101" s="177">
        <x:f t="shared" si="60"/>
        <x:v>0</x:v>
      </x:c>
      <x:c r="BV101" s="400" t="s">
        <x:v>677</x:v>
      </x:c>
      <x:c r="BW101" s="177">
        <x:f t="shared" si="60"/>
        <x:v>0</x:v>
      </x:c>
      <x:c r="BX101" s="177">
        <x:f t="shared" si="60"/>
        <x:v>0</x:v>
      </x:c>
      <x:c r="BY101" s="178">
        <x:f t="shared" si="60"/>
        <x:v>0</x:v>
      </x:c>
      <x:c r="BZ101" s="177">
        <x:f t="shared" si="60"/>
        <x:v>0</x:v>
      </x:c>
      <x:c r="CA101" s="178">
        <x:f t="shared" si="60"/>
        <x:v>0</x:v>
      </x:c>
      <x:c r="CB101" s="177">
        <x:f t="shared" si="60"/>
        <x:v>0</x:v>
      </x:c>
      <x:c r="CC101" s="178">
        <x:f t="shared" si="60"/>
        <x:v>0</x:v>
      </x:c>
      <x:c r="CD101" s="177">
        <x:f t="shared" si="60"/>
        <x:v>0</x:v>
      </x:c>
      <x:c r="CE101" s="177">
        <x:f t="shared" si="60"/>
        <x:v>0</x:v>
      </x:c>
      <x:c r="CF101" s="178">
        <x:f t="shared" si="60"/>
        <x:v>0</x:v>
      </x:c>
      <x:c r="CG101" s="177">
        <x:f t="shared" si="60"/>
        <x:v>0</x:v>
      </x:c>
      <x:c r="CH101" s="177">
        <x:f t="shared" si="60"/>
        <x:v>0</x:v>
      </x:c>
      <x:c r="CI101" s="177">
        <x:f t="shared" si="60"/>
        <x:v>0</x:v>
      </x:c>
      <x:c r="CJ101" s="177">
        <x:f t="shared" si="60"/>
        <x:v>0</x:v>
      </x:c>
      <x:c r="CK101" s="177">
        <x:f t="shared" si="60"/>
        <x:v>0</x:v>
      </x:c>
      <x:c r="CL101" s="177">
        <x:f t="shared" si="60"/>
        <x:v>0</x:v>
      </x:c>
      <x:c r="CM101" s="177">
        <x:f t="shared" si="60"/>
        <x:v>0</x:v>
      </x:c>
      <x:c r="CN101" s="177">
        <x:f t="shared" si="60"/>
        <x:v>0</x:v>
      </x:c>
      <x:c r="CO101" s="177">
        <x:f t="shared" si="60"/>
        <x:v>0</x:v>
      </x:c>
      <x:c r="CP101" s="178">
        <x:f t="shared" si="60"/>
        <x:v>0</x:v>
      </x:c>
      <x:c r="CQ101" s="177">
        <x:f t="shared" si="60"/>
        <x:v>0</x:v>
      </x:c>
      <x:c r="CR101" s="178">
        <x:f t="shared" si="60"/>
        <x:v>0</x:v>
      </x:c>
      <x:c r="CS101" s="177">
        <x:f t="shared" si="60"/>
        <x:v>0</x:v>
      </x:c>
      <x:c r="CT101" s="177">
        <x:f t="shared" si="60"/>
        <x:v>0</x:v>
      </x:c>
      <x:c r="CU101" s="177">
        <x:f t="shared" si="60"/>
        <x:v>0</x:v>
      </x:c>
      <x:c r="CV101" s="177">
        <x:f t="shared" si="60"/>
        <x:v>0</x:v>
      </x:c>
      <x:c r="CW101" s="177">
        <x:f t="shared" si="60"/>
        <x:v>0</x:v>
      </x:c>
      <x:c r="CX101" s="177">
        <x:f t="shared" si="60"/>
        <x:v>0</x:v>
      </x:c>
      <x:c r="CY101" s="400" t="s">
        <x:v>677</x:v>
      </x:c>
      <x:c r="CZ101" s="177">
        <x:f t="shared" si="60"/>
        <x:v>0</x:v>
      </x:c>
      <x:c r="DA101" s="178">
        <x:f t="shared" si="60"/>
        <x:v>0</x:v>
      </x:c>
      <x:c r="DB101" s="177">
        <x:f t="shared" si="60"/>
        <x:v>0</x:v>
      </x:c>
      <x:c r="DC101" s="178">
        <x:f t="shared" si="60"/>
        <x:v>0</x:v>
      </x:c>
      <x:c r="DD101" s="177">
        <x:f t="shared" si="60"/>
        <x:v>0</x:v>
      </x:c>
      <x:c r="DE101" s="178">
        <x:f t="shared" si="60"/>
        <x:v>0</x:v>
      </x:c>
      <x:c r="DF101" s="177">
        <x:f t="shared" si="60"/>
        <x:v>0</x:v>
      </x:c>
      <x:c r="DG101" s="182">
        <x:f t="shared" si="60"/>
        <x:v>0</x:v>
      </x:c>
    </x:row>
    <x:row r="102" spans="1:111" s="42" customFormat="1" ht="30" customHeight="1">
      <x:c r="A102" s="631" t="s">
        <x:v>305</x:v>
      </x:c>
      <x:c r="B102" s="95"/>
      <x:c r="C102" s="129"/>
      <x:c r="D102" s="102"/>
      <x:c r="E102" s="129"/>
      <x:c r="F102" s="102"/>
      <x:c r="G102" s="129"/>
      <x:c r="H102" s="102"/>
      <x:c r="I102" s="129"/>
      <x:c r="J102" s="102"/>
      <x:c r="K102" s="102"/>
      <x:c r="L102" s="129"/>
      <x:c r="M102" s="102"/>
      <x:c r="N102" s="102"/>
      <x:c r="O102" s="102"/>
      <x:c r="P102" s="102"/>
      <x:c r="Q102" s="102"/>
      <x:c r="R102" s="129"/>
      <x:c r="S102" s="102"/>
      <x:c r="T102" s="129"/>
      <x:c r="U102" s="102"/>
      <x:c r="V102" s="129"/>
      <x:c r="W102" s="102"/>
      <x:c r="X102" s="102"/>
      <x:c r="Y102" s="102"/>
      <x:c r="Z102" s="102"/>
      <x:c r="AA102" s="102"/>
      <x:c r="AB102" s="102"/>
      <x:c r="AC102" s="102"/>
      <x:c r="AD102" s="102"/>
      <x:c r="AE102" s="102"/>
      <x:c r="AF102" s="102"/>
      <x:c r="AG102" s="102"/>
      <x:c r="AH102" s="102"/>
      <x:c r="AI102" s="102"/>
      <x:c r="AJ102" s="102"/>
      <x:c r="AK102" s="102"/>
      <x:c r="AL102" s="631" t="s">
        <x:v>305</x:v>
      </x:c>
      <x:c r="AM102" s="102"/>
      <x:c r="AN102" s="129"/>
      <x:c r="AO102" s="102"/>
      <x:c r="AP102" s="102"/>
      <x:c r="AQ102" s="102"/>
      <x:c r="AR102" s="129"/>
      <x:c r="AS102" s="102"/>
      <x:c r="AT102" s="129"/>
      <x:c r="AU102" s="102"/>
      <x:c r="AV102" s="102"/>
      <x:c r="AW102" s="102"/>
      <x:c r="AX102" s="102"/>
      <x:c r="AY102" s="102"/>
      <x:c r="AZ102" s="102"/>
      <x:c r="BA102" s="129"/>
      <x:c r="BB102" s="102"/>
      <x:c r="BC102" s="102"/>
      <x:c r="BD102" s="102"/>
      <x:c r="BE102" s="102"/>
      <x:c r="BF102" s="102"/>
      <x:c r="BG102" s="102"/>
      <x:c r="BH102" s="102"/>
      <x:c r="BI102" s="102"/>
      <x:c r="BJ102" s="129"/>
      <x:c r="BK102" s="102"/>
      <x:c r="BL102" s="129"/>
      <x:c r="BM102" s="102"/>
      <x:c r="BN102" s="129"/>
      <x:c r="BO102" s="102"/>
      <x:c r="BP102" s="129"/>
      <x:c r="BQ102" s="102"/>
      <x:c r="BR102" s="102"/>
      <x:c r="BS102" s="102"/>
      <x:c r="BT102" s="102"/>
      <x:c r="BU102" s="102"/>
      <x:c r="BV102" s="631" t="s">
        <x:v>305</x:v>
      </x:c>
      <x:c r="BW102" s="102"/>
      <x:c r="BX102" s="102"/>
      <x:c r="BY102" s="129"/>
      <x:c r="BZ102" s="102"/>
      <x:c r="CA102" s="129"/>
      <x:c r="CB102" s="102"/>
      <x:c r="CC102" s="129"/>
      <x:c r="CD102" s="102"/>
      <x:c r="CE102" s="102"/>
      <x:c r="CF102" s="129"/>
      <x:c r="CG102" s="102"/>
      <x:c r="CH102" s="102"/>
      <x:c r="CI102" s="102"/>
      <x:c r="CJ102" s="102"/>
      <x:c r="CK102" s="102"/>
      <x:c r="CL102" s="102"/>
      <x:c r="CM102" s="102"/>
      <x:c r="CN102" s="102"/>
      <x:c r="CO102" s="102"/>
      <x:c r="CP102" s="129"/>
      <x:c r="CQ102" s="102"/>
      <x:c r="CR102" s="129"/>
      <x:c r="CS102" s="102"/>
      <x:c r="CT102" s="102"/>
      <x:c r="CU102" s="102"/>
      <x:c r="CV102" s="102"/>
      <x:c r="CW102" s="102"/>
      <x:c r="CX102" s="102"/>
      <x:c r="CY102" s="631" t="s">
        <x:v>305</x:v>
      </x:c>
      <x:c r="CZ102" s="632"/>
      <x:c r="DA102" s="633"/>
      <x:c r="DB102" s="632"/>
      <x:c r="DC102" s="633"/>
      <x:c r="DD102" s="632"/>
      <x:c r="DE102" s="633"/>
      <x:c r="DF102" s="632"/>
      <x:c r="DG102" s="634"/>
    </x:row>
    <x:row r="103" spans="1:111" s="42" customFormat="1" ht="30" customHeight="1">
      <x:c r="A103" s="400" t="s">
        <x:v>2278</x:v>
      </x:c>
      <x:c r="B103" s="189">
        <x:f>SUM(B104,B106)</x:f>
        <x:v>0</x:v>
      </x:c>
      <x:c r="C103" s="178">
        <x:f t="shared" ref="C103:BN103" si="61">SUM(C104,C106)</x:f>
        <x:v>0</x:v>
      </x:c>
      <x:c r="D103" s="177">
        <x:f t="shared" si="61"/>
        <x:v>0</x:v>
      </x:c>
      <x:c r="E103" s="178">
        <x:f t="shared" si="61"/>
        <x:v>0</x:v>
      </x:c>
      <x:c r="F103" s="177">
        <x:f t="shared" si="61"/>
        <x:v>0</x:v>
      </x:c>
      <x:c r="G103" s="178">
        <x:f t="shared" si="61"/>
        <x:v>0</x:v>
      </x:c>
      <x:c r="H103" s="177">
        <x:f t="shared" si="61"/>
        <x:v>0</x:v>
      </x:c>
      <x:c r="I103" s="178">
        <x:f t="shared" si="61"/>
        <x:v>0</x:v>
      </x:c>
      <x:c r="J103" s="177">
        <x:f t="shared" si="61"/>
        <x:v>0</x:v>
      </x:c>
      <x:c r="K103" s="177">
        <x:f t="shared" si="61"/>
        <x:v>0</x:v>
      </x:c>
      <x:c r="L103" s="178">
        <x:f t="shared" si="61"/>
        <x:v>0</x:v>
      </x:c>
      <x:c r="M103" s="177">
        <x:f t="shared" si="61"/>
        <x:v>0</x:v>
      </x:c>
      <x:c r="N103" s="177">
        <x:f t="shared" si="61"/>
        <x:v>0</x:v>
      </x:c>
      <x:c r="O103" s="177">
        <x:f t="shared" si="61"/>
        <x:v>0</x:v>
      </x:c>
      <x:c r="P103" s="177">
        <x:f t="shared" si="61"/>
        <x:v>0</x:v>
      </x:c>
      <x:c r="Q103" s="177">
        <x:f t="shared" si="61"/>
        <x:v>0</x:v>
      </x:c>
      <x:c r="R103" s="178">
        <x:f t="shared" si="61"/>
        <x:v>0</x:v>
      </x:c>
      <x:c r="S103" s="177">
        <x:f t="shared" si="61"/>
        <x:v>0</x:v>
      </x:c>
      <x:c r="T103" s="178">
        <x:f t="shared" si="61"/>
        <x:v>0</x:v>
      </x:c>
      <x:c r="U103" s="177">
        <x:f t="shared" si="61"/>
        <x:v>0</x:v>
      </x:c>
      <x:c r="V103" s="178">
        <x:f t="shared" si="61"/>
        <x:v>0</x:v>
      </x:c>
      <x:c r="W103" s="177">
        <x:f t="shared" si="61"/>
        <x:v>0</x:v>
      </x:c>
      <x:c r="X103" s="177">
        <x:f t="shared" si="61"/>
        <x:v>0</x:v>
      </x:c>
      <x:c r="Y103" s="177">
        <x:f t="shared" si="61"/>
        <x:v>0</x:v>
      </x:c>
      <x:c r="Z103" s="177">
        <x:f t="shared" si="61"/>
        <x:v>0</x:v>
      </x:c>
      <x:c r="AA103" s="177">
        <x:f t="shared" si="61"/>
        <x:v>0</x:v>
      </x:c>
      <x:c r="AB103" s="177">
        <x:f t="shared" si="61"/>
        <x:v>0</x:v>
      </x:c>
      <x:c r="AC103" s="177">
        <x:f t="shared" si="61"/>
        <x:v>0</x:v>
      </x:c>
      <x:c r="AD103" s="177">
        <x:f t="shared" si="61"/>
        <x:v>0</x:v>
      </x:c>
      <x:c r="AE103" s="177">
        <x:f t="shared" si="61"/>
        <x:v>0</x:v>
      </x:c>
      <x:c r="AF103" s="177">
        <x:f t="shared" si="61"/>
        <x:v>0</x:v>
      </x:c>
      <x:c r="AG103" s="177">
        <x:f t="shared" si="61"/>
        <x:v>0</x:v>
      </x:c>
      <x:c r="AH103" s="177">
        <x:f t="shared" si="61"/>
        <x:v>0</x:v>
      </x:c>
      <x:c r="AI103" s="177">
        <x:f t="shared" si="61"/>
        <x:v>0</x:v>
      </x:c>
      <x:c r="AJ103" s="177">
        <x:f t="shared" si="61"/>
        <x:v>0</x:v>
      </x:c>
      <x:c r="AK103" s="177">
        <x:f t="shared" si="61"/>
        <x:v>0</x:v>
      </x:c>
      <x:c r="AL103" s="400" t="s">
        <x:v>2278</x:v>
      </x:c>
      <x:c r="AM103" s="177">
        <x:f t="shared" si="61"/>
        <x:v>0</x:v>
      </x:c>
      <x:c r="AN103" s="178">
        <x:f t="shared" si="61"/>
        <x:v>0</x:v>
      </x:c>
      <x:c r="AO103" s="177">
        <x:f t="shared" si="61"/>
        <x:v>0</x:v>
      </x:c>
      <x:c r="AP103" s="177">
        <x:f t="shared" si="61"/>
        <x:v>0</x:v>
      </x:c>
      <x:c r="AQ103" s="177">
        <x:f t="shared" si="61"/>
        <x:v>0</x:v>
      </x:c>
      <x:c r="AR103" s="178">
        <x:f t="shared" si="61"/>
        <x:v>0</x:v>
      </x:c>
      <x:c r="AS103" s="177">
        <x:f t="shared" si="61"/>
        <x:v>0</x:v>
      </x:c>
      <x:c r="AT103" s="178">
        <x:f t="shared" si="61"/>
        <x:v>0</x:v>
      </x:c>
      <x:c r="AU103" s="177">
        <x:f t="shared" si="61"/>
        <x:v>0</x:v>
      </x:c>
      <x:c r="AV103" s="177">
        <x:f t="shared" si="61"/>
        <x:v>0</x:v>
      </x:c>
      <x:c r="AW103" s="177">
        <x:f t="shared" si="61"/>
        <x:v>0</x:v>
      </x:c>
      <x:c r="AX103" s="177">
        <x:f t="shared" si="61"/>
        <x:v>0</x:v>
      </x:c>
      <x:c r="AY103" s="177">
        <x:f t="shared" si="61"/>
        <x:v>0</x:v>
      </x:c>
      <x:c r="AZ103" s="177">
        <x:f t="shared" si="61"/>
        <x:v>0</x:v>
      </x:c>
      <x:c r="BA103" s="178">
        <x:f t="shared" si="61"/>
        <x:v>0</x:v>
      </x:c>
      <x:c r="BB103" s="177">
        <x:f t="shared" si="61"/>
        <x:v>0</x:v>
      </x:c>
      <x:c r="BC103" s="177">
        <x:f t="shared" si="61"/>
        <x:v>0</x:v>
      </x:c>
      <x:c r="BD103" s="177">
        <x:f t="shared" si="61"/>
        <x:v>0</x:v>
      </x:c>
      <x:c r="BE103" s="177">
        <x:f t="shared" si="61"/>
        <x:v>0</x:v>
      </x:c>
      <x:c r="BF103" s="177">
        <x:f t="shared" si="61"/>
        <x:v>0</x:v>
      </x:c>
      <x:c r="BG103" s="177">
        <x:f t="shared" si="61"/>
        <x:v>0</x:v>
      </x:c>
      <x:c r="BH103" s="177">
        <x:f t="shared" si="61"/>
        <x:v>0</x:v>
      </x:c>
      <x:c r="BI103" s="177">
        <x:f t="shared" si="61"/>
        <x:v>0</x:v>
      </x:c>
      <x:c r="BJ103" s="178">
        <x:f t="shared" si="61"/>
        <x:v>0</x:v>
      </x:c>
      <x:c r="BK103" s="177">
        <x:f t="shared" si="61"/>
        <x:v>0</x:v>
      </x:c>
      <x:c r="BL103" s="178">
        <x:f t="shared" si="61"/>
        <x:v>0</x:v>
      </x:c>
      <x:c r="BM103" s="177">
        <x:f t="shared" si="61"/>
        <x:v>0</x:v>
      </x:c>
      <x:c r="BN103" s="178">
        <x:f t="shared" si="61"/>
        <x:v>0</x:v>
      </x:c>
      <x:c r="BO103" s="177">
        <x:f t="shared" ref="BO103:DG103" si="62">SUM(BO104,BO106)</x:f>
        <x:v>0</x:v>
      </x:c>
      <x:c r="BP103" s="178">
        <x:f t="shared" si="62"/>
        <x:v>0</x:v>
      </x:c>
      <x:c r="BQ103" s="177">
        <x:f t="shared" si="62"/>
        <x:v>0</x:v>
      </x:c>
      <x:c r="BR103" s="177">
        <x:f t="shared" si="62"/>
        <x:v>0</x:v>
      </x:c>
      <x:c r="BS103" s="177">
        <x:f t="shared" si="62"/>
        <x:v>0</x:v>
      </x:c>
      <x:c r="BT103" s="177">
        <x:f t="shared" si="62"/>
        <x:v>0</x:v>
      </x:c>
      <x:c r="BU103" s="177">
        <x:f t="shared" si="62"/>
        <x:v>0</x:v>
      </x:c>
      <x:c r="BV103" s="400" t="s">
        <x:v>2278</x:v>
      </x:c>
      <x:c r="BW103" s="177">
        <x:f t="shared" si="62"/>
        <x:v>0</x:v>
      </x:c>
      <x:c r="BX103" s="177">
        <x:f t="shared" si="62"/>
        <x:v>0</x:v>
      </x:c>
      <x:c r="BY103" s="178">
        <x:f t="shared" si="62"/>
        <x:v>0</x:v>
      </x:c>
      <x:c r="BZ103" s="177">
        <x:f t="shared" si="62"/>
        <x:v>0</x:v>
      </x:c>
      <x:c r="CA103" s="178">
        <x:f t="shared" si="62"/>
        <x:v>0</x:v>
      </x:c>
      <x:c r="CB103" s="177">
        <x:f t="shared" si="62"/>
        <x:v>0</x:v>
      </x:c>
      <x:c r="CC103" s="178">
        <x:f t="shared" si="62"/>
        <x:v>0</x:v>
      </x:c>
      <x:c r="CD103" s="177">
        <x:f t="shared" si="62"/>
        <x:v>0</x:v>
      </x:c>
      <x:c r="CE103" s="177">
        <x:f t="shared" si="62"/>
        <x:v>0</x:v>
      </x:c>
      <x:c r="CF103" s="178">
        <x:f t="shared" si="62"/>
        <x:v>0</x:v>
      </x:c>
      <x:c r="CG103" s="177">
        <x:f t="shared" si="62"/>
        <x:v>0</x:v>
      </x:c>
      <x:c r="CH103" s="177">
        <x:f t="shared" si="62"/>
        <x:v>0</x:v>
      </x:c>
      <x:c r="CI103" s="177">
        <x:f t="shared" si="62"/>
        <x:v>0</x:v>
      </x:c>
      <x:c r="CJ103" s="177">
        <x:f t="shared" si="62"/>
        <x:v>0</x:v>
      </x:c>
      <x:c r="CK103" s="177">
        <x:f t="shared" si="62"/>
        <x:v>0</x:v>
      </x:c>
      <x:c r="CL103" s="177">
        <x:f t="shared" si="62"/>
        <x:v>0</x:v>
      </x:c>
      <x:c r="CM103" s="177">
        <x:f t="shared" si="62"/>
        <x:v>0</x:v>
      </x:c>
      <x:c r="CN103" s="177">
        <x:f t="shared" si="62"/>
        <x:v>0</x:v>
      </x:c>
      <x:c r="CO103" s="177">
        <x:f t="shared" si="62"/>
        <x:v>0</x:v>
      </x:c>
      <x:c r="CP103" s="178">
        <x:f t="shared" si="62"/>
        <x:v>0</x:v>
      </x:c>
      <x:c r="CQ103" s="177">
        <x:f t="shared" si="62"/>
        <x:v>0</x:v>
      </x:c>
      <x:c r="CR103" s="178">
        <x:f t="shared" si="62"/>
        <x:v>0</x:v>
      </x:c>
      <x:c r="CS103" s="177">
        <x:f t="shared" si="62"/>
        <x:v>0</x:v>
      </x:c>
      <x:c r="CT103" s="177">
        <x:f t="shared" si="62"/>
        <x:v>0</x:v>
      </x:c>
      <x:c r="CU103" s="177">
        <x:f t="shared" si="62"/>
        <x:v>0</x:v>
      </x:c>
      <x:c r="CV103" s="177">
        <x:f t="shared" si="62"/>
        <x:v>0</x:v>
      </x:c>
      <x:c r="CW103" s="177">
        <x:f t="shared" si="62"/>
        <x:v>0</x:v>
      </x:c>
      <x:c r="CX103" s="177">
        <x:f t="shared" si="62"/>
        <x:v>0</x:v>
      </x:c>
      <x:c r="CY103" s="400" t="s">
        <x:v>2278</x:v>
      </x:c>
      <x:c r="CZ103" s="177">
        <x:f t="shared" si="62"/>
        <x:v>0</x:v>
      </x:c>
      <x:c r="DA103" s="178">
        <x:f t="shared" si="62"/>
        <x:v>0</x:v>
      </x:c>
      <x:c r="DB103" s="177">
        <x:f t="shared" si="62"/>
        <x:v>0</x:v>
      </x:c>
      <x:c r="DC103" s="178">
        <x:f t="shared" si="62"/>
        <x:v>0</x:v>
      </x:c>
      <x:c r="DD103" s="177">
        <x:f t="shared" si="62"/>
        <x:v>0</x:v>
      </x:c>
      <x:c r="DE103" s="178">
        <x:f t="shared" si="62"/>
        <x:v>0</x:v>
      </x:c>
      <x:c r="DF103" s="177">
        <x:f t="shared" si="62"/>
        <x:v>0</x:v>
      </x:c>
      <x:c r="DG103" s="182">
        <x:f t="shared" si="62"/>
        <x:v>0</x:v>
      </x:c>
    </x:row>
    <x:row r="104" spans="1:111" s="42" customFormat="1" ht="30" customHeight="1">
      <x:c r="A104" s="400" t="s">
        <x:v>675</x:v>
      </x:c>
      <x:c r="B104" s="189">
        <x:f>SUM(B105)</x:f>
        <x:v>0</x:v>
      </x:c>
      <x:c r="C104" s="178">
        <x:f t="shared" ref="C104:BN104" si="63">SUM(C105)</x:f>
        <x:v>0</x:v>
      </x:c>
      <x:c r="D104" s="177">
        <x:f t="shared" si="63"/>
        <x:v>0</x:v>
      </x:c>
      <x:c r="E104" s="178">
        <x:f t="shared" si="63"/>
        <x:v>0</x:v>
      </x:c>
      <x:c r="F104" s="177">
        <x:f t="shared" si="63"/>
        <x:v>0</x:v>
      </x:c>
      <x:c r="G104" s="178">
        <x:f t="shared" si="63"/>
        <x:v>0</x:v>
      </x:c>
      <x:c r="H104" s="177">
        <x:f t="shared" si="63"/>
        <x:v>0</x:v>
      </x:c>
      <x:c r="I104" s="178">
        <x:f t="shared" si="63"/>
        <x:v>0</x:v>
      </x:c>
      <x:c r="J104" s="177">
        <x:f t="shared" si="63"/>
        <x:v>0</x:v>
      </x:c>
      <x:c r="K104" s="177">
        <x:f t="shared" si="63"/>
        <x:v>0</x:v>
      </x:c>
      <x:c r="L104" s="178">
        <x:f t="shared" si="63"/>
        <x:v>0</x:v>
      </x:c>
      <x:c r="M104" s="177">
        <x:f t="shared" si="63"/>
        <x:v>0</x:v>
      </x:c>
      <x:c r="N104" s="177">
        <x:f t="shared" si="63"/>
        <x:v>0</x:v>
      </x:c>
      <x:c r="O104" s="177">
        <x:f t="shared" si="63"/>
        <x:v>0</x:v>
      </x:c>
      <x:c r="P104" s="177">
        <x:f t="shared" si="63"/>
        <x:v>0</x:v>
      </x:c>
      <x:c r="Q104" s="177">
        <x:f t="shared" si="63"/>
        <x:v>0</x:v>
      </x:c>
      <x:c r="R104" s="178">
        <x:f t="shared" si="63"/>
        <x:v>0</x:v>
      </x:c>
      <x:c r="S104" s="177">
        <x:f t="shared" si="63"/>
        <x:v>0</x:v>
      </x:c>
      <x:c r="T104" s="178">
        <x:f t="shared" si="63"/>
        <x:v>0</x:v>
      </x:c>
      <x:c r="U104" s="177">
        <x:f t="shared" si="63"/>
        <x:v>0</x:v>
      </x:c>
      <x:c r="V104" s="178">
        <x:f t="shared" si="63"/>
        <x:v>0</x:v>
      </x:c>
      <x:c r="W104" s="177">
        <x:f t="shared" si="63"/>
        <x:v>0</x:v>
      </x:c>
      <x:c r="X104" s="177">
        <x:f t="shared" si="63"/>
        <x:v>0</x:v>
      </x:c>
      <x:c r="Y104" s="177">
        <x:f t="shared" si="63"/>
        <x:v>0</x:v>
      </x:c>
      <x:c r="Z104" s="177">
        <x:f t="shared" si="63"/>
        <x:v>0</x:v>
      </x:c>
      <x:c r="AA104" s="177">
        <x:f t="shared" si="63"/>
        <x:v>0</x:v>
      </x:c>
      <x:c r="AB104" s="177">
        <x:f t="shared" si="63"/>
        <x:v>0</x:v>
      </x:c>
      <x:c r="AC104" s="177">
        <x:f t="shared" si="63"/>
        <x:v>0</x:v>
      </x:c>
      <x:c r="AD104" s="177">
        <x:f t="shared" si="63"/>
        <x:v>0</x:v>
      </x:c>
      <x:c r="AE104" s="177">
        <x:f t="shared" si="63"/>
        <x:v>0</x:v>
      </x:c>
      <x:c r="AF104" s="177">
        <x:f t="shared" si="63"/>
        <x:v>0</x:v>
      </x:c>
      <x:c r="AG104" s="177">
        <x:f t="shared" si="63"/>
        <x:v>0</x:v>
      </x:c>
      <x:c r="AH104" s="177">
        <x:f t="shared" si="63"/>
        <x:v>0</x:v>
      </x:c>
      <x:c r="AI104" s="177">
        <x:f t="shared" si="63"/>
        <x:v>0</x:v>
      </x:c>
      <x:c r="AJ104" s="177">
        <x:f t="shared" si="63"/>
        <x:v>0</x:v>
      </x:c>
      <x:c r="AK104" s="177">
        <x:f t="shared" si="63"/>
        <x:v>0</x:v>
      </x:c>
      <x:c r="AL104" s="400" t="s">
        <x:v>675</x:v>
      </x:c>
      <x:c r="AM104" s="177">
        <x:f t="shared" si="63"/>
        <x:v>0</x:v>
      </x:c>
      <x:c r="AN104" s="178">
        <x:f t="shared" si="63"/>
        <x:v>0</x:v>
      </x:c>
      <x:c r="AO104" s="177">
        <x:f t="shared" si="63"/>
        <x:v>0</x:v>
      </x:c>
      <x:c r="AP104" s="177">
        <x:f t="shared" si="63"/>
        <x:v>0</x:v>
      </x:c>
      <x:c r="AQ104" s="177">
        <x:f t="shared" si="63"/>
        <x:v>0</x:v>
      </x:c>
      <x:c r="AR104" s="178">
        <x:f t="shared" si="63"/>
        <x:v>0</x:v>
      </x:c>
      <x:c r="AS104" s="177">
        <x:f t="shared" si="63"/>
        <x:v>0</x:v>
      </x:c>
      <x:c r="AT104" s="178">
        <x:f t="shared" si="63"/>
        <x:v>0</x:v>
      </x:c>
      <x:c r="AU104" s="177">
        <x:f t="shared" si="63"/>
        <x:v>0</x:v>
      </x:c>
      <x:c r="AV104" s="177">
        <x:f t="shared" si="63"/>
        <x:v>0</x:v>
      </x:c>
      <x:c r="AW104" s="177">
        <x:f t="shared" si="63"/>
        <x:v>0</x:v>
      </x:c>
      <x:c r="AX104" s="177">
        <x:f t="shared" si="63"/>
        <x:v>0</x:v>
      </x:c>
      <x:c r="AY104" s="177">
        <x:f t="shared" si="63"/>
        <x:v>0</x:v>
      </x:c>
      <x:c r="AZ104" s="177">
        <x:f t="shared" si="63"/>
        <x:v>0</x:v>
      </x:c>
      <x:c r="BA104" s="178">
        <x:f t="shared" si="63"/>
        <x:v>0</x:v>
      </x:c>
      <x:c r="BB104" s="177">
        <x:f t="shared" si="63"/>
        <x:v>0</x:v>
      </x:c>
      <x:c r="BC104" s="177">
        <x:f t="shared" si="63"/>
        <x:v>0</x:v>
      </x:c>
      <x:c r="BD104" s="177">
        <x:f t="shared" si="63"/>
        <x:v>0</x:v>
      </x:c>
      <x:c r="BE104" s="177">
        <x:f t="shared" si="63"/>
        <x:v>0</x:v>
      </x:c>
      <x:c r="BF104" s="177">
        <x:f t="shared" si="63"/>
        <x:v>0</x:v>
      </x:c>
      <x:c r="BG104" s="177">
        <x:f t="shared" si="63"/>
        <x:v>0</x:v>
      </x:c>
      <x:c r="BH104" s="177">
        <x:f t="shared" si="63"/>
        <x:v>0</x:v>
      </x:c>
      <x:c r="BI104" s="177">
        <x:f t="shared" si="63"/>
        <x:v>0</x:v>
      </x:c>
      <x:c r="BJ104" s="178">
        <x:f t="shared" si="63"/>
        <x:v>0</x:v>
      </x:c>
      <x:c r="BK104" s="177">
        <x:f t="shared" si="63"/>
        <x:v>0</x:v>
      </x:c>
      <x:c r="BL104" s="178">
        <x:f t="shared" si="63"/>
        <x:v>0</x:v>
      </x:c>
      <x:c r="BM104" s="177">
        <x:f t="shared" si="63"/>
        <x:v>0</x:v>
      </x:c>
      <x:c r="BN104" s="178">
        <x:f t="shared" si="63"/>
        <x:v>0</x:v>
      </x:c>
      <x:c r="BO104" s="177">
        <x:f t="shared" ref="BO104:DG104" si="64">SUM(BO105)</x:f>
        <x:v>0</x:v>
      </x:c>
      <x:c r="BP104" s="178">
        <x:f t="shared" si="64"/>
        <x:v>0</x:v>
      </x:c>
      <x:c r="BQ104" s="177">
        <x:f t="shared" si="64"/>
        <x:v>0</x:v>
      </x:c>
      <x:c r="BR104" s="177">
        <x:f t="shared" si="64"/>
        <x:v>0</x:v>
      </x:c>
      <x:c r="BS104" s="177">
        <x:f t="shared" si="64"/>
        <x:v>0</x:v>
      </x:c>
      <x:c r="BT104" s="177">
        <x:f t="shared" si="64"/>
        <x:v>0</x:v>
      </x:c>
      <x:c r="BU104" s="177">
        <x:f t="shared" si="64"/>
        <x:v>0</x:v>
      </x:c>
      <x:c r="BV104" s="400" t="s">
        <x:v>675</x:v>
      </x:c>
      <x:c r="BW104" s="177">
        <x:f t="shared" si="64"/>
        <x:v>0</x:v>
      </x:c>
      <x:c r="BX104" s="177">
        <x:f t="shared" si="64"/>
        <x:v>0</x:v>
      </x:c>
      <x:c r="BY104" s="178">
        <x:f t="shared" si="64"/>
        <x:v>0</x:v>
      </x:c>
      <x:c r="BZ104" s="177">
        <x:f t="shared" si="64"/>
        <x:v>0</x:v>
      </x:c>
      <x:c r="CA104" s="178">
        <x:f t="shared" si="64"/>
        <x:v>0</x:v>
      </x:c>
      <x:c r="CB104" s="177">
        <x:f t="shared" si="64"/>
        <x:v>0</x:v>
      </x:c>
      <x:c r="CC104" s="178">
        <x:f t="shared" si="64"/>
        <x:v>0</x:v>
      </x:c>
      <x:c r="CD104" s="177">
        <x:f t="shared" si="64"/>
        <x:v>0</x:v>
      </x:c>
      <x:c r="CE104" s="177">
        <x:f t="shared" si="64"/>
        <x:v>0</x:v>
      </x:c>
      <x:c r="CF104" s="178">
        <x:f t="shared" si="64"/>
        <x:v>0</x:v>
      </x:c>
      <x:c r="CG104" s="177">
        <x:f t="shared" si="64"/>
        <x:v>0</x:v>
      </x:c>
      <x:c r="CH104" s="177">
        <x:f t="shared" si="64"/>
        <x:v>0</x:v>
      </x:c>
      <x:c r="CI104" s="177">
        <x:f t="shared" si="64"/>
        <x:v>0</x:v>
      </x:c>
      <x:c r="CJ104" s="177">
        <x:f t="shared" si="64"/>
        <x:v>0</x:v>
      </x:c>
      <x:c r="CK104" s="177">
        <x:f t="shared" si="64"/>
        <x:v>0</x:v>
      </x:c>
      <x:c r="CL104" s="177">
        <x:f t="shared" si="64"/>
        <x:v>0</x:v>
      </x:c>
      <x:c r="CM104" s="177">
        <x:f t="shared" si="64"/>
        <x:v>0</x:v>
      </x:c>
      <x:c r="CN104" s="177">
        <x:f t="shared" si="64"/>
        <x:v>0</x:v>
      </x:c>
      <x:c r="CO104" s="177">
        <x:f t="shared" si="64"/>
        <x:v>0</x:v>
      </x:c>
      <x:c r="CP104" s="178">
        <x:f t="shared" si="64"/>
        <x:v>0</x:v>
      </x:c>
      <x:c r="CQ104" s="177">
        <x:f t="shared" si="64"/>
        <x:v>0</x:v>
      </x:c>
      <x:c r="CR104" s="178">
        <x:f t="shared" si="64"/>
        <x:v>0</x:v>
      </x:c>
      <x:c r="CS104" s="177">
        <x:f t="shared" si="64"/>
        <x:v>0</x:v>
      </x:c>
      <x:c r="CT104" s="177">
        <x:f t="shared" si="64"/>
        <x:v>0</x:v>
      </x:c>
      <x:c r="CU104" s="177">
        <x:f t="shared" si="64"/>
        <x:v>0</x:v>
      </x:c>
      <x:c r="CV104" s="177">
        <x:f t="shared" si="64"/>
        <x:v>0</x:v>
      </x:c>
      <x:c r="CW104" s="177">
        <x:f t="shared" si="64"/>
        <x:v>0</x:v>
      </x:c>
      <x:c r="CX104" s="177">
        <x:f t="shared" si="64"/>
        <x:v>0</x:v>
      </x:c>
      <x:c r="CY104" s="400" t="s">
        <x:v>675</x:v>
      </x:c>
      <x:c r="CZ104" s="177">
        <x:f t="shared" si="64"/>
        <x:v>0</x:v>
      </x:c>
      <x:c r="DA104" s="178">
        <x:f t="shared" si="64"/>
        <x:v>0</x:v>
      </x:c>
      <x:c r="DB104" s="177">
        <x:f t="shared" si="64"/>
        <x:v>0</x:v>
      </x:c>
      <x:c r="DC104" s="178">
        <x:f t="shared" si="64"/>
        <x:v>0</x:v>
      </x:c>
      <x:c r="DD104" s="177">
        <x:f t="shared" si="64"/>
        <x:v>0</x:v>
      </x:c>
      <x:c r="DE104" s="178">
        <x:f t="shared" si="64"/>
        <x:v>0</x:v>
      </x:c>
      <x:c r="DF104" s="177">
        <x:f t="shared" si="64"/>
        <x:v>0</x:v>
      </x:c>
      <x:c r="DG104" s="182">
        <x:f t="shared" si="64"/>
        <x:v>0</x:v>
      </x:c>
    </x:row>
    <x:row r="105" spans="1:111" s="42" customFormat="1" ht="30" customHeight="1">
      <x:c r="A105" s="631" t="s">
        <x:v>2509</x:v>
      </x:c>
      <x:c r="B105" s="95"/>
      <x:c r="C105" s="129"/>
      <x:c r="D105" s="102"/>
      <x:c r="E105" s="129"/>
      <x:c r="F105" s="102"/>
      <x:c r="G105" s="129"/>
      <x:c r="H105" s="102"/>
      <x:c r="I105" s="129"/>
      <x:c r="J105" s="102"/>
      <x:c r="K105" s="102"/>
      <x:c r="L105" s="129"/>
      <x:c r="M105" s="102"/>
      <x:c r="N105" s="102"/>
      <x:c r="O105" s="102"/>
      <x:c r="P105" s="102"/>
      <x:c r="Q105" s="102"/>
      <x:c r="R105" s="129"/>
      <x:c r="S105" s="102"/>
      <x:c r="T105" s="129"/>
      <x:c r="U105" s="102"/>
      <x:c r="V105" s="129"/>
      <x:c r="W105" s="102"/>
      <x:c r="X105" s="102"/>
      <x:c r="Y105" s="102"/>
      <x:c r="Z105" s="102"/>
      <x:c r="AA105" s="102"/>
      <x:c r="AB105" s="102"/>
      <x:c r="AC105" s="102"/>
      <x:c r="AD105" s="102"/>
      <x:c r="AE105" s="102"/>
      <x:c r="AF105" s="102"/>
      <x:c r="AG105" s="102"/>
      <x:c r="AH105" s="102"/>
      <x:c r="AI105" s="102"/>
      <x:c r="AJ105" s="102"/>
      <x:c r="AK105" s="102"/>
      <x:c r="AL105" s="631" t="s">
        <x:v>2509</x:v>
      </x:c>
      <x:c r="AM105" s="102"/>
      <x:c r="AN105" s="129"/>
      <x:c r="AO105" s="102"/>
      <x:c r="AP105" s="102"/>
      <x:c r="AQ105" s="102"/>
      <x:c r="AR105" s="129"/>
      <x:c r="AS105" s="102"/>
      <x:c r="AT105" s="129"/>
      <x:c r="AU105" s="102"/>
      <x:c r="AV105" s="102"/>
      <x:c r="AW105" s="102"/>
      <x:c r="AX105" s="102"/>
      <x:c r="AY105" s="102"/>
      <x:c r="AZ105" s="102"/>
      <x:c r="BA105" s="129"/>
      <x:c r="BB105" s="102"/>
      <x:c r="BC105" s="102"/>
      <x:c r="BD105" s="102"/>
      <x:c r="BE105" s="102"/>
      <x:c r="BF105" s="102"/>
      <x:c r="BG105" s="102"/>
      <x:c r="BH105" s="102"/>
      <x:c r="BI105" s="102"/>
      <x:c r="BJ105" s="129"/>
      <x:c r="BK105" s="102"/>
      <x:c r="BL105" s="129"/>
      <x:c r="BM105" s="102"/>
      <x:c r="BN105" s="129"/>
      <x:c r="BO105" s="102"/>
      <x:c r="BP105" s="129"/>
      <x:c r="BQ105" s="102"/>
      <x:c r="BR105" s="102"/>
      <x:c r="BS105" s="102"/>
      <x:c r="BT105" s="102"/>
      <x:c r="BU105" s="102"/>
      <x:c r="BV105" s="631" t="s">
        <x:v>2509</x:v>
      </x:c>
      <x:c r="BW105" s="102"/>
      <x:c r="BX105" s="102"/>
      <x:c r="BY105" s="129"/>
      <x:c r="BZ105" s="102"/>
      <x:c r="CA105" s="129"/>
      <x:c r="CB105" s="102"/>
      <x:c r="CC105" s="129"/>
      <x:c r="CD105" s="102"/>
      <x:c r="CE105" s="102"/>
      <x:c r="CF105" s="129"/>
      <x:c r="CG105" s="102"/>
      <x:c r="CH105" s="102"/>
      <x:c r="CI105" s="102"/>
      <x:c r="CJ105" s="102"/>
      <x:c r="CK105" s="102"/>
      <x:c r="CL105" s="102"/>
      <x:c r="CM105" s="102"/>
      <x:c r="CN105" s="102"/>
      <x:c r="CO105" s="102"/>
      <x:c r="CP105" s="129"/>
      <x:c r="CQ105" s="102"/>
      <x:c r="CR105" s="129"/>
      <x:c r="CS105" s="102"/>
      <x:c r="CT105" s="102"/>
      <x:c r="CU105" s="102"/>
      <x:c r="CV105" s="102"/>
      <x:c r="CW105" s="102"/>
      <x:c r="CX105" s="102"/>
      <x:c r="CY105" s="631" t="s">
        <x:v>2509</x:v>
      </x:c>
      <x:c r="CZ105" s="102"/>
      <x:c r="DA105" s="129"/>
      <x:c r="DB105" s="102"/>
      <x:c r="DC105" s="129"/>
      <x:c r="DD105" s="102"/>
      <x:c r="DE105" s="129"/>
      <x:c r="DF105" s="102"/>
      <x:c r="DG105" s="544"/>
    </x:row>
    <x:row r="106" spans="1:111" s="43" customFormat="1" ht="30" customHeight="1">
      <x:c r="A106" s="400" t="s">
        <x:v>677</x:v>
      </x:c>
      <x:c r="B106" s="189">
        <x:f>SUM(B107,B108)</x:f>
        <x:v>0</x:v>
      </x:c>
      <x:c r="C106" s="914">
        <x:f t="shared" ref="C106:AK106" si="65">SUM(C107,C108)</x:f>
        <x:v>0</x:v>
      </x:c>
      <x:c r="D106" s="189">
        <x:f t="shared" si="65"/>
        <x:v>0</x:v>
      </x:c>
      <x:c r="E106" s="914">
        <x:f t="shared" si="65"/>
        <x:v>0</x:v>
      </x:c>
      <x:c r="F106" s="189">
        <x:f t="shared" si="65"/>
        <x:v>0</x:v>
      </x:c>
      <x:c r="G106" s="914">
        <x:f t="shared" si="65"/>
        <x:v>0</x:v>
      </x:c>
      <x:c r="H106" s="189">
        <x:f t="shared" si="65"/>
        <x:v>0</x:v>
      </x:c>
      <x:c r="I106" s="914">
        <x:f t="shared" si="65"/>
        <x:v>0</x:v>
      </x:c>
      <x:c r="J106" s="189">
        <x:f t="shared" si="65"/>
        <x:v>0</x:v>
      </x:c>
      <x:c r="K106" s="189">
        <x:f t="shared" si="65"/>
        <x:v>0</x:v>
      </x:c>
      <x:c r="L106" s="914">
        <x:f t="shared" si="65"/>
        <x:v>0</x:v>
      </x:c>
      <x:c r="M106" s="189">
        <x:f t="shared" si="65"/>
        <x:v>0</x:v>
      </x:c>
      <x:c r="N106" s="189">
        <x:f t="shared" si="65"/>
        <x:v>0</x:v>
      </x:c>
      <x:c r="O106" s="189">
        <x:f t="shared" si="65"/>
        <x:v>0</x:v>
      </x:c>
      <x:c r="P106" s="189">
        <x:f t="shared" si="65"/>
        <x:v>0</x:v>
      </x:c>
      <x:c r="Q106" s="189">
        <x:f t="shared" si="65"/>
        <x:v>0</x:v>
      </x:c>
      <x:c r="R106" s="914">
        <x:f t="shared" si="65"/>
        <x:v>0</x:v>
      </x:c>
      <x:c r="S106" s="189">
        <x:f t="shared" si="65"/>
        <x:v>0</x:v>
      </x:c>
      <x:c r="T106" s="914">
        <x:f t="shared" si="65"/>
        <x:v>0</x:v>
      </x:c>
      <x:c r="U106" s="189">
        <x:f t="shared" si="65"/>
        <x:v>0</x:v>
      </x:c>
      <x:c r="V106" s="914">
        <x:f t="shared" si="65"/>
        <x:v>0</x:v>
      </x:c>
      <x:c r="W106" s="189">
        <x:f t="shared" si="65"/>
        <x:v>0</x:v>
      </x:c>
      <x:c r="X106" s="189">
        <x:f t="shared" si="65"/>
        <x:v>0</x:v>
      </x:c>
      <x:c r="Y106" s="189">
        <x:f t="shared" si="65"/>
        <x:v>0</x:v>
      </x:c>
      <x:c r="Z106" s="189">
        <x:f t="shared" si="65"/>
        <x:v>0</x:v>
      </x:c>
      <x:c r="AA106" s="189">
        <x:f t="shared" si="65"/>
        <x:v>0</x:v>
      </x:c>
      <x:c r="AB106" s="189">
        <x:f t="shared" si="65"/>
        <x:v>0</x:v>
      </x:c>
      <x:c r="AC106" s="189">
        <x:f t="shared" si="65"/>
        <x:v>0</x:v>
      </x:c>
      <x:c r="AD106" s="189">
        <x:f t="shared" si="65"/>
        <x:v>0</x:v>
      </x:c>
      <x:c r="AE106" s="189">
        <x:f t="shared" si="65"/>
        <x:v>0</x:v>
      </x:c>
      <x:c r="AF106" s="189">
        <x:f t="shared" si="65"/>
        <x:v>0</x:v>
      </x:c>
      <x:c r="AG106" s="189">
        <x:f t="shared" si="65"/>
        <x:v>0</x:v>
      </x:c>
      <x:c r="AH106" s="189">
        <x:f t="shared" si="65"/>
        <x:v>0</x:v>
      </x:c>
      <x:c r="AI106" s="189">
        <x:f t="shared" si="65"/>
        <x:v>0</x:v>
      </x:c>
      <x:c r="AJ106" s="189">
        <x:f t="shared" si="65"/>
        <x:v>0</x:v>
      </x:c>
      <x:c r="AK106" s="189">
        <x:f t="shared" si="65"/>
        <x:v>0</x:v>
      </x:c>
      <x:c r="AL106" s="400" t="s">
        <x:v>677</x:v>
      </x:c>
      <x:c r="AM106" s="177">
        <x:f>SUM(AM107,AM108)</x:f>
        <x:v>0</x:v>
      </x:c>
      <x:c r="AN106" s="178">
        <x:f t="shared" ref="AN106:BU106" si="66">SUM(AN107,AN108)</x:f>
        <x:v>0</x:v>
      </x:c>
      <x:c r="AO106" s="177">
        <x:f t="shared" si="66"/>
        <x:v>0</x:v>
      </x:c>
      <x:c r="AP106" s="177">
        <x:f t="shared" si="66"/>
        <x:v>0</x:v>
      </x:c>
      <x:c r="AQ106" s="177">
        <x:f t="shared" si="66"/>
        <x:v>0</x:v>
      </x:c>
      <x:c r="AR106" s="178">
        <x:f t="shared" si="66"/>
        <x:v>0</x:v>
      </x:c>
      <x:c r="AS106" s="177">
        <x:f t="shared" si="66"/>
        <x:v>0</x:v>
      </x:c>
      <x:c r="AT106" s="178">
        <x:f t="shared" si="66"/>
        <x:v>0</x:v>
      </x:c>
      <x:c r="AU106" s="177">
        <x:f t="shared" si="66"/>
        <x:v>0</x:v>
      </x:c>
      <x:c r="AV106" s="177">
        <x:f t="shared" si="66"/>
        <x:v>0</x:v>
      </x:c>
      <x:c r="AW106" s="177">
        <x:f t="shared" si="66"/>
        <x:v>0</x:v>
      </x:c>
      <x:c r="AX106" s="177">
        <x:f t="shared" si="66"/>
        <x:v>0</x:v>
      </x:c>
      <x:c r="AY106" s="177">
        <x:f t="shared" si="66"/>
        <x:v>0</x:v>
      </x:c>
      <x:c r="AZ106" s="177">
        <x:f t="shared" si="66"/>
        <x:v>0</x:v>
      </x:c>
      <x:c r="BA106" s="178">
        <x:f t="shared" si="66"/>
        <x:v>0</x:v>
      </x:c>
      <x:c r="BB106" s="177">
        <x:f t="shared" si="66"/>
        <x:v>0</x:v>
      </x:c>
      <x:c r="BC106" s="177">
        <x:f t="shared" si="66"/>
        <x:v>0</x:v>
      </x:c>
      <x:c r="BD106" s="177">
        <x:f t="shared" si="66"/>
        <x:v>0</x:v>
      </x:c>
      <x:c r="BE106" s="177">
        <x:f t="shared" si="66"/>
        <x:v>0</x:v>
      </x:c>
      <x:c r="BF106" s="177">
        <x:f t="shared" si="66"/>
        <x:v>0</x:v>
      </x:c>
      <x:c r="BG106" s="177">
        <x:f t="shared" si="66"/>
        <x:v>0</x:v>
      </x:c>
      <x:c r="BH106" s="177">
        <x:f t="shared" si="66"/>
        <x:v>0</x:v>
      </x:c>
      <x:c r="BI106" s="177">
        <x:f t="shared" si="66"/>
        <x:v>0</x:v>
      </x:c>
      <x:c r="BJ106" s="178">
        <x:f t="shared" si="66"/>
        <x:v>0</x:v>
      </x:c>
      <x:c r="BK106" s="177">
        <x:f t="shared" si="66"/>
        <x:v>0</x:v>
      </x:c>
      <x:c r="BL106" s="178">
        <x:f t="shared" si="66"/>
        <x:v>0</x:v>
      </x:c>
      <x:c r="BM106" s="177">
        <x:f t="shared" si="66"/>
        <x:v>0</x:v>
      </x:c>
      <x:c r="BN106" s="178">
        <x:f t="shared" si="66"/>
        <x:v>0</x:v>
      </x:c>
      <x:c r="BO106" s="177">
        <x:f t="shared" si="66"/>
        <x:v>0</x:v>
      </x:c>
      <x:c r="BP106" s="178">
        <x:f t="shared" si="66"/>
        <x:v>0</x:v>
      </x:c>
      <x:c r="BQ106" s="177">
        <x:f t="shared" si="66"/>
        <x:v>0</x:v>
      </x:c>
      <x:c r="BR106" s="177">
        <x:f t="shared" si="66"/>
        <x:v>0</x:v>
      </x:c>
      <x:c r="BS106" s="177">
        <x:f t="shared" si="66"/>
        <x:v>0</x:v>
      </x:c>
      <x:c r="BT106" s="177">
        <x:f t="shared" si="66"/>
        <x:v>0</x:v>
      </x:c>
      <x:c r="BU106" s="177">
        <x:f t="shared" si="66"/>
        <x:v>0</x:v>
      </x:c>
      <x:c r="BV106" s="400" t="s">
        <x:v>677</x:v>
      </x:c>
      <x:c r="BW106" s="177">
        <x:f>SUM(BW107,BW108)</x:f>
        <x:v>0</x:v>
      </x:c>
      <x:c r="BX106" s="177">
        <x:f t="shared" ref="BX106:CX106" si="67">SUM(BX107,BX108)</x:f>
        <x:v>0</x:v>
      </x:c>
      <x:c r="BY106" s="178">
        <x:f t="shared" si="67"/>
        <x:v>0</x:v>
      </x:c>
      <x:c r="BZ106" s="177">
        <x:f t="shared" si="67"/>
        <x:v>0</x:v>
      </x:c>
      <x:c r="CA106" s="178">
        <x:f t="shared" si="67"/>
        <x:v>0</x:v>
      </x:c>
      <x:c r="CB106" s="177">
        <x:f t="shared" si="67"/>
        <x:v>0</x:v>
      </x:c>
      <x:c r="CC106" s="178">
        <x:f t="shared" si="67"/>
        <x:v>0</x:v>
      </x:c>
      <x:c r="CD106" s="177">
        <x:f t="shared" si="67"/>
        <x:v>0</x:v>
      </x:c>
      <x:c r="CE106" s="177">
        <x:f t="shared" si="67"/>
        <x:v>0</x:v>
      </x:c>
      <x:c r="CF106" s="178">
        <x:f t="shared" si="67"/>
        <x:v>0</x:v>
      </x:c>
      <x:c r="CG106" s="177">
        <x:f t="shared" si="67"/>
        <x:v>0</x:v>
      </x:c>
      <x:c r="CH106" s="177">
        <x:f t="shared" si="67"/>
        <x:v>0</x:v>
      </x:c>
      <x:c r="CI106" s="177">
        <x:f t="shared" si="67"/>
        <x:v>0</x:v>
      </x:c>
      <x:c r="CJ106" s="177">
        <x:f t="shared" si="67"/>
        <x:v>0</x:v>
      </x:c>
      <x:c r="CK106" s="177">
        <x:f t="shared" si="67"/>
        <x:v>0</x:v>
      </x:c>
      <x:c r="CL106" s="177">
        <x:f t="shared" si="67"/>
        <x:v>0</x:v>
      </x:c>
      <x:c r="CM106" s="177">
        <x:f t="shared" si="67"/>
        <x:v>0</x:v>
      </x:c>
      <x:c r="CN106" s="177">
        <x:f t="shared" si="67"/>
        <x:v>0</x:v>
      </x:c>
      <x:c r="CO106" s="177">
        <x:f t="shared" si="67"/>
        <x:v>0</x:v>
      </x:c>
      <x:c r="CP106" s="178">
        <x:f t="shared" si="67"/>
        <x:v>0</x:v>
      </x:c>
      <x:c r="CQ106" s="177">
        <x:f t="shared" si="67"/>
        <x:v>0</x:v>
      </x:c>
      <x:c r="CR106" s="178">
        <x:f t="shared" si="67"/>
        <x:v>0</x:v>
      </x:c>
      <x:c r="CS106" s="177">
        <x:f t="shared" si="67"/>
        <x:v>0</x:v>
      </x:c>
      <x:c r="CT106" s="177">
        <x:f t="shared" si="67"/>
        <x:v>0</x:v>
      </x:c>
      <x:c r="CU106" s="177">
        <x:f t="shared" si="67"/>
        <x:v>0</x:v>
      </x:c>
      <x:c r="CV106" s="177">
        <x:f t="shared" si="67"/>
        <x:v>0</x:v>
      </x:c>
      <x:c r="CW106" s="177">
        <x:f t="shared" si="67"/>
        <x:v>0</x:v>
      </x:c>
      <x:c r="CX106" s="177">
        <x:f t="shared" si="67"/>
        <x:v>0</x:v>
      </x:c>
      <x:c r="CY106" s="400" t="s">
        <x:v>677</x:v>
      </x:c>
      <x:c r="CZ106" s="177">
        <x:f>SUM(CZ107,CZ108)</x:f>
        <x:v>0</x:v>
      </x:c>
      <x:c r="DA106" s="178">
        <x:f t="shared" ref="DA106:DG106" si="68">SUM(DA107,DA108)</x:f>
        <x:v>0</x:v>
      </x:c>
      <x:c r="DB106" s="177">
        <x:f t="shared" si="68"/>
        <x:v>0</x:v>
      </x:c>
      <x:c r="DC106" s="178">
        <x:f t="shared" si="68"/>
        <x:v>0</x:v>
      </x:c>
      <x:c r="DD106" s="177">
        <x:f t="shared" si="68"/>
        <x:v>0</x:v>
      </x:c>
      <x:c r="DE106" s="178">
        <x:f t="shared" si="68"/>
        <x:v>0</x:v>
      </x:c>
      <x:c r="DF106" s="177">
        <x:f t="shared" si="68"/>
        <x:v>0</x:v>
      </x:c>
      <x:c r="DG106" s="178">
        <x:f t="shared" si="68"/>
        <x:v>0</x:v>
      </x:c>
    </x:row>
    <x:row r="107" spans="1:111" s="43" customFormat="1" ht="30" customHeight="1">
      <x:c r="A107" s="631" t="s">
        <x:v>2907</x:v>
      </x:c>
      <x:c r="B107" s="95"/>
      <x:c r="C107" s="129"/>
      <x:c r="D107" s="102"/>
      <x:c r="E107" s="129"/>
      <x:c r="F107" s="102"/>
      <x:c r="G107" s="129"/>
      <x:c r="H107" s="102"/>
      <x:c r="I107" s="129"/>
      <x:c r="J107" s="102"/>
      <x:c r="K107" s="102"/>
      <x:c r="L107" s="129"/>
      <x:c r="M107" s="102"/>
      <x:c r="N107" s="102"/>
      <x:c r="O107" s="102"/>
      <x:c r="P107" s="102"/>
      <x:c r="Q107" s="102"/>
      <x:c r="R107" s="129"/>
      <x:c r="S107" s="102"/>
      <x:c r="T107" s="129"/>
      <x:c r="U107" s="102"/>
      <x:c r="V107" s="129"/>
      <x:c r="W107" s="102"/>
      <x:c r="X107" s="102"/>
      <x:c r="Y107" s="102"/>
      <x:c r="Z107" s="102"/>
      <x:c r="AA107" s="102"/>
      <x:c r="AB107" s="102"/>
      <x:c r="AC107" s="102"/>
      <x:c r="AD107" s="102"/>
      <x:c r="AE107" s="102"/>
      <x:c r="AF107" s="102"/>
      <x:c r="AG107" s="102"/>
      <x:c r="AH107" s="102"/>
      <x:c r="AI107" s="102"/>
      <x:c r="AJ107" s="102"/>
      <x:c r="AK107" s="102"/>
      <x:c r="AL107" s="631" t="s">
        <x:v>2907</x:v>
      </x:c>
      <x:c r="AM107" s="102"/>
      <x:c r="AN107" s="129"/>
      <x:c r="AO107" s="102"/>
      <x:c r="AP107" s="102"/>
      <x:c r="AQ107" s="102"/>
      <x:c r="AR107" s="129"/>
      <x:c r="AS107" s="102"/>
      <x:c r="AT107" s="129"/>
      <x:c r="AU107" s="102"/>
      <x:c r="AV107" s="102"/>
      <x:c r="AW107" s="102"/>
      <x:c r="AX107" s="102"/>
      <x:c r="AY107" s="102"/>
      <x:c r="AZ107" s="102"/>
      <x:c r="BA107" s="129"/>
      <x:c r="BB107" s="102"/>
      <x:c r="BC107" s="102"/>
      <x:c r="BD107" s="102"/>
      <x:c r="BE107" s="102"/>
      <x:c r="BF107" s="102"/>
      <x:c r="BG107" s="102"/>
      <x:c r="BH107" s="102"/>
      <x:c r="BI107" s="102"/>
      <x:c r="BJ107" s="129"/>
      <x:c r="BK107" s="102"/>
      <x:c r="BL107" s="129"/>
      <x:c r="BM107" s="102"/>
      <x:c r="BN107" s="129"/>
      <x:c r="BO107" s="102"/>
      <x:c r="BP107" s="129"/>
      <x:c r="BQ107" s="102"/>
      <x:c r="BR107" s="102"/>
      <x:c r="BS107" s="102"/>
      <x:c r="BT107" s="102"/>
      <x:c r="BU107" s="102"/>
      <x:c r="BV107" s="631" t="s">
        <x:v>2907</x:v>
      </x:c>
      <x:c r="BW107" s="102"/>
      <x:c r="BX107" s="102"/>
      <x:c r="BY107" s="129"/>
      <x:c r="BZ107" s="102"/>
      <x:c r="CA107" s="129"/>
      <x:c r="CB107" s="102"/>
      <x:c r="CC107" s="129"/>
      <x:c r="CD107" s="102"/>
      <x:c r="CE107" s="102"/>
      <x:c r="CF107" s="129"/>
      <x:c r="CG107" s="102"/>
      <x:c r="CH107" s="102"/>
      <x:c r="CI107" s="102"/>
      <x:c r="CJ107" s="102"/>
      <x:c r="CK107" s="102"/>
      <x:c r="CL107" s="102"/>
      <x:c r="CM107" s="102"/>
      <x:c r="CN107" s="102"/>
      <x:c r="CO107" s="102"/>
      <x:c r="CP107" s="129"/>
      <x:c r="CQ107" s="102"/>
      <x:c r="CR107" s="129"/>
      <x:c r="CS107" s="102"/>
      <x:c r="CT107" s="102"/>
      <x:c r="CU107" s="102"/>
      <x:c r="CV107" s="102"/>
      <x:c r="CW107" s="102"/>
      <x:c r="CX107" s="102"/>
      <x:c r="CY107" s="631" t="s">
        <x:v>2907</x:v>
      </x:c>
      <x:c r="CZ107" s="632"/>
      <x:c r="DA107" s="633"/>
      <x:c r="DB107" s="632"/>
      <x:c r="DC107" s="633"/>
      <x:c r="DD107" s="632"/>
      <x:c r="DE107" s="633"/>
      <x:c r="DF107" s="632"/>
      <x:c r="DG107" s="634"/>
    </x:row>
    <x:row r="108" spans="1:111" s="43" customFormat="1" ht="30" customHeight="1">
      <x:c r="A108" s="631" t="s">
        <x:v>2280</x:v>
      </x:c>
      <x:c r="B108" s="95"/>
      <x:c r="C108" s="129"/>
      <x:c r="D108" s="102"/>
      <x:c r="E108" s="129"/>
      <x:c r="F108" s="102"/>
      <x:c r="G108" s="129"/>
      <x:c r="H108" s="102"/>
      <x:c r="I108" s="129"/>
      <x:c r="J108" s="102"/>
      <x:c r="K108" s="102"/>
      <x:c r="L108" s="129"/>
      <x:c r="M108" s="102"/>
      <x:c r="N108" s="102"/>
      <x:c r="O108" s="102"/>
      <x:c r="P108" s="102"/>
      <x:c r="Q108" s="102"/>
      <x:c r="R108" s="129"/>
      <x:c r="S108" s="102"/>
      <x:c r="T108" s="129"/>
      <x:c r="U108" s="102"/>
      <x:c r="V108" s="129"/>
      <x:c r="W108" s="102"/>
      <x:c r="X108" s="102"/>
      <x:c r="Y108" s="102"/>
      <x:c r="Z108" s="102"/>
      <x:c r="AA108" s="102"/>
      <x:c r="AB108" s="102"/>
      <x:c r="AC108" s="102"/>
      <x:c r="AD108" s="102"/>
      <x:c r="AE108" s="102"/>
      <x:c r="AF108" s="102"/>
      <x:c r="AG108" s="102"/>
      <x:c r="AH108" s="102"/>
      <x:c r="AI108" s="102"/>
      <x:c r="AJ108" s="102"/>
      <x:c r="AK108" s="102"/>
      <x:c r="AL108" s="631" t="s">
        <x:v>2280</x:v>
      </x:c>
      <x:c r="AM108" s="102"/>
      <x:c r="AN108" s="129"/>
      <x:c r="AO108" s="102"/>
      <x:c r="AP108" s="102"/>
      <x:c r="AQ108" s="102"/>
      <x:c r="AR108" s="129"/>
      <x:c r="AS108" s="102"/>
      <x:c r="AT108" s="129"/>
      <x:c r="AU108" s="102"/>
      <x:c r="AV108" s="102"/>
      <x:c r="AW108" s="102"/>
      <x:c r="AX108" s="102"/>
      <x:c r="AY108" s="102"/>
      <x:c r="AZ108" s="102"/>
      <x:c r="BA108" s="129"/>
      <x:c r="BB108" s="102"/>
      <x:c r="BC108" s="102"/>
      <x:c r="BD108" s="102"/>
      <x:c r="BE108" s="102"/>
      <x:c r="BF108" s="102"/>
      <x:c r="BG108" s="102"/>
      <x:c r="BH108" s="102"/>
      <x:c r="BI108" s="102"/>
      <x:c r="BJ108" s="129"/>
      <x:c r="BK108" s="102"/>
      <x:c r="BL108" s="129"/>
      <x:c r="BM108" s="102"/>
      <x:c r="BN108" s="129"/>
      <x:c r="BO108" s="102"/>
      <x:c r="BP108" s="129"/>
      <x:c r="BQ108" s="102"/>
      <x:c r="BR108" s="102"/>
      <x:c r="BS108" s="102"/>
      <x:c r="BT108" s="102"/>
      <x:c r="BU108" s="102"/>
      <x:c r="BV108" s="631" t="s">
        <x:v>2280</x:v>
      </x:c>
      <x:c r="BW108" s="102"/>
      <x:c r="BX108" s="102"/>
      <x:c r="BY108" s="129"/>
      <x:c r="BZ108" s="102"/>
      <x:c r="CA108" s="129"/>
      <x:c r="CB108" s="102"/>
      <x:c r="CC108" s="129"/>
      <x:c r="CD108" s="102"/>
      <x:c r="CE108" s="102"/>
      <x:c r="CF108" s="129"/>
      <x:c r="CG108" s="102"/>
      <x:c r="CH108" s="102"/>
      <x:c r="CI108" s="102"/>
      <x:c r="CJ108" s="102"/>
      <x:c r="CK108" s="102"/>
      <x:c r="CL108" s="102"/>
      <x:c r="CM108" s="102"/>
      <x:c r="CN108" s="102"/>
      <x:c r="CO108" s="102"/>
      <x:c r="CP108" s="129"/>
      <x:c r="CQ108" s="102"/>
      <x:c r="CR108" s="129"/>
      <x:c r="CS108" s="102"/>
      <x:c r="CT108" s="102"/>
      <x:c r="CU108" s="102"/>
      <x:c r="CV108" s="102"/>
      <x:c r="CW108" s="102"/>
      <x:c r="CX108" s="102"/>
      <x:c r="CY108" s="631" t="s">
        <x:v>2280</x:v>
      </x:c>
      <x:c r="CZ108" s="632"/>
      <x:c r="DA108" s="633"/>
      <x:c r="DB108" s="632"/>
      <x:c r="DC108" s="633"/>
      <x:c r="DD108" s="632"/>
      <x:c r="DE108" s="633"/>
      <x:c r="DF108" s="632"/>
      <x:c r="DG108" s="634"/>
    </x:row>
    <x:row r="109" spans="1:111" s="43" customFormat="1" ht="30" customHeight="1">
      <x:c r="A109" s="400" t="s">
        <x:v>1177</x:v>
      </x:c>
      <x:c r="B109" s="189">
        <x:f>B110</x:f>
        <x:v>0</x:v>
      </x:c>
      <x:c r="C109" s="178">
        <x:f t="shared" ref="C109:AM110" si="69">C110</x:f>
        <x:v>0</x:v>
      </x:c>
      <x:c r="D109" s="177">
        <x:f t="shared" si="69"/>
        <x:v>0</x:v>
      </x:c>
      <x:c r="E109" s="178">
        <x:f t="shared" si="69"/>
        <x:v>0</x:v>
      </x:c>
      <x:c r="F109" s="177">
        <x:f t="shared" si="69"/>
        <x:v>0</x:v>
      </x:c>
      <x:c r="G109" s="178">
        <x:f t="shared" si="69"/>
        <x:v>0</x:v>
      </x:c>
      <x:c r="H109" s="177">
        <x:f t="shared" si="69"/>
        <x:v>0</x:v>
      </x:c>
      <x:c r="I109" s="178">
        <x:f t="shared" si="69"/>
        <x:v>0</x:v>
      </x:c>
      <x:c r="J109" s="177">
        <x:f t="shared" si="69"/>
        <x:v>0</x:v>
      </x:c>
      <x:c r="K109" s="177">
        <x:f t="shared" si="69"/>
        <x:v>0</x:v>
      </x:c>
      <x:c r="L109" s="178">
        <x:f t="shared" si="69"/>
        <x:v>0</x:v>
      </x:c>
      <x:c r="M109" s="177">
        <x:f t="shared" si="69"/>
        <x:v>0</x:v>
      </x:c>
      <x:c r="N109" s="177">
        <x:f t="shared" si="69"/>
        <x:v>0</x:v>
      </x:c>
      <x:c r="O109" s="177">
        <x:f t="shared" si="69"/>
        <x:v>0</x:v>
      </x:c>
      <x:c r="P109" s="177">
        <x:f t="shared" si="69"/>
        <x:v>0</x:v>
      </x:c>
      <x:c r="Q109" s="177">
        <x:f t="shared" si="69"/>
        <x:v>0</x:v>
      </x:c>
      <x:c r="R109" s="178">
        <x:f t="shared" si="69"/>
        <x:v>0</x:v>
      </x:c>
      <x:c r="S109" s="177">
        <x:f t="shared" si="69"/>
        <x:v>0</x:v>
      </x:c>
      <x:c r="T109" s="178">
        <x:f t="shared" si="69"/>
        <x:v>0</x:v>
      </x:c>
      <x:c r="U109" s="177">
        <x:f t="shared" si="69"/>
        <x:v>0</x:v>
      </x:c>
      <x:c r="V109" s="178">
        <x:f t="shared" si="69"/>
        <x:v>0</x:v>
      </x:c>
      <x:c r="W109" s="177">
        <x:f t="shared" si="69"/>
        <x:v>0</x:v>
      </x:c>
      <x:c r="X109" s="177">
        <x:f t="shared" si="69"/>
        <x:v>0</x:v>
      </x:c>
      <x:c r="Y109" s="177">
        <x:f t="shared" si="69"/>
        <x:v>0</x:v>
      </x:c>
      <x:c r="Z109" s="177">
        <x:f t="shared" si="69"/>
        <x:v>0</x:v>
      </x:c>
      <x:c r="AA109" s="177">
        <x:f t="shared" si="69"/>
        <x:v>0</x:v>
      </x:c>
      <x:c r="AB109" s="177">
        <x:f t="shared" si="69"/>
        <x:v>0</x:v>
      </x:c>
      <x:c r="AC109" s="177">
        <x:f t="shared" si="69"/>
        <x:v>0</x:v>
      </x:c>
      <x:c r="AD109" s="177">
        <x:f t="shared" si="69"/>
        <x:v>0</x:v>
      </x:c>
      <x:c r="AE109" s="177">
        <x:f t="shared" si="69"/>
        <x:v>0</x:v>
      </x:c>
      <x:c r="AF109" s="177">
        <x:f t="shared" si="69"/>
        <x:v>0</x:v>
      </x:c>
      <x:c r="AG109" s="177">
        <x:f t="shared" si="69"/>
        <x:v>0</x:v>
      </x:c>
      <x:c r="AH109" s="177">
        <x:f t="shared" si="69"/>
        <x:v>0</x:v>
      </x:c>
      <x:c r="AI109" s="177">
        <x:f t="shared" si="69"/>
        <x:v>0</x:v>
      </x:c>
      <x:c r="AJ109" s="177">
        <x:f t="shared" si="69"/>
        <x:v>0</x:v>
      </x:c>
      <x:c r="AK109" s="177">
        <x:f t="shared" si="69"/>
        <x:v>0</x:v>
      </x:c>
      <x:c r="AL109" s="400" t="s">
        <x:v>1177</x:v>
      </x:c>
      <x:c r="AM109" s="177">
        <x:f t="shared" si="69"/>
        <x:v>0</x:v>
      </x:c>
      <x:c r="AN109" s="178">
        <x:f t="shared" ref="AN109:BC110" si="70">AN110</x:f>
        <x:v>0</x:v>
      </x:c>
      <x:c r="AO109" s="177">
        <x:f t="shared" si="70"/>
        <x:v>0</x:v>
      </x:c>
      <x:c r="AP109" s="177">
        <x:f t="shared" si="70"/>
        <x:v>0</x:v>
      </x:c>
      <x:c r="AQ109" s="177">
        <x:f t="shared" si="70"/>
        <x:v>0</x:v>
      </x:c>
      <x:c r="AR109" s="178">
        <x:f t="shared" si="70"/>
        <x:v>0</x:v>
      </x:c>
      <x:c r="AS109" s="177">
        <x:f t="shared" si="70"/>
        <x:v>0</x:v>
      </x:c>
      <x:c r="AT109" s="178">
        <x:f t="shared" si="70"/>
        <x:v>0</x:v>
      </x:c>
      <x:c r="AU109" s="177">
        <x:f t="shared" si="70"/>
        <x:v>0</x:v>
      </x:c>
      <x:c r="AV109" s="177">
        <x:f t="shared" si="70"/>
        <x:v>0</x:v>
      </x:c>
      <x:c r="AW109" s="177">
        <x:f t="shared" si="70"/>
        <x:v>0</x:v>
      </x:c>
      <x:c r="AX109" s="177">
        <x:f t="shared" si="70"/>
        <x:v>0</x:v>
      </x:c>
      <x:c r="AY109" s="177">
        <x:f t="shared" si="70"/>
        <x:v>0</x:v>
      </x:c>
      <x:c r="AZ109" s="177">
        <x:f t="shared" si="70"/>
        <x:v>0</x:v>
      </x:c>
      <x:c r="BA109" s="178">
        <x:f t="shared" si="70"/>
        <x:v>0</x:v>
      </x:c>
      <x:c r="BB109" s="177">
        <x:f t="shared" si="70"/>
        <x:v>0</x:v>
      </x:c>
      <x:c r="BC109" s="177">
        <x:f t="shared" si="70"/>
        <x:v>0</x:v>
      </x:c>
      <x:c r="BD109" s="177">
        <x:f t="shared" ref="BD109:BS110" si="71">BD110</x:f>
        <x:v>0</x:v>
      </x:c>
      <x:c r="BE109" s="177">
        <x:f t="shared" si="71"/>
        <x:v>0</x:v>
      </x:c>
      <x:c r="BF109" s="177">
        <x:f t="shared" si="71"/>
        <x:v>0</x:v>
      </x:c>
      <x:c r="BG109" s="177">
        <x:f t="shared" si="71"/>
        <x:v>0</x:v>
      </x:c>
      <x:c r="BH109" s="177">
        <x:f t="shared" si="71"/>
        <x:v>0</x:v>
      </x:c>
      <x:c r="BI109" s="177">
        <x:f t="shared" si="71"/>
        <x:v>0</x:v>
      </x:c>
      <x:c r="BJ109" s="178">
        <x:f t="shared" si="71"/>
        <x:v>0</x:v>
      </x:c>
      <x:c r="BK109" s="177">
        <x:f t="shared" si="71"/>
        <x:v>0</x:v>
      </x:c>
      <x:c r="BL109" s="178">
        <x:f t="shared" si="71"/>
        <x:v>0</x:v>
      </x:c>
      <x:c r="BM109" s="177">
        <x:f t="shared" si="71"/>
        <x:v>0</x:v>
      </x:c>
      <x:c r="BN109" s="178">
        <x:f t="shared" si="71"/>
        <x:v>0</x:v>
      </x:c>
      <x:c r="BO109" s="177">
        <x:f t="shared" si="71"/>
        <x:v>0</x:v>
      </x:c>
      <x:c r="BP109" s="178">
        <x:f t="shared" si="71"/>
        <x:v>0</x:v>
      </x:c>
      <x:c r="BQ109" s="177">
        <x:f t="shared" si="71"/>
        <x:v>0</x:v>
      </x:c>
      <x:c r="BR109" s="177">
        <x:f t="shared" si="71"/>
        <x:v>0</x:v>
      </x:c>
      <x:c r="BS109" s="177">
        <x:f t="shared" si="71"/>
        <x:v>0</x:v>
      </x:c>
      <x:c r="BT109" s="177">
        <x:f t="shared" ref="BT109:CI110" si="72">BT110</x:f>
        <x:v>0</x:v>
      </x:c>
      <x:c r="BU109" s="177">
        <x:f t="shared" si="72"/>
        <x:v>0</x:v>
      </x:c>
      <x:c r="BV109" s="400" t="s">
        <x:v>1177</x:v>
      </x:c>
      <x:c r="BW109" s="177">
        <x:f t="shared" si="72"/>
        <x:v>0</x:v>
      </x:c>
      <x:c r="BX109" s="177">
        <x:f t="shared" si="72"/>
        <x:v>0</x:v>
      </x:c>
      <x:c r="BY109" s="178">
        <x:f t="shared" si="72"/>
        <x:v>0</x:v>
      </x:c>
      <x:c r="BZ109" s="177">
        <x:f t="shared" si="72"/>
        <x:v>0</x:v>
      </x:c>
      <x:c r="CA109" s="178">
        <x:f t="shared" si="72"/>
        <x:v>0</x:v>
      </x:c>
      <x:c r="CB109" s="177">
        <x:f t="shared" si="72"/>
        <x:v>0</x:v>
      </x:c>
      <x:c r="CC109" s="178">
        <x:f t="shared" si="72"/>
        <x:v>0</x:v>
      </x:c>
      <x:c r="CD109" s="177">
        <x:f t="shared" si="72"/>
        <x:v>0</x:v>
      </x:c>
      <x:c r="CE109" s="177">
        <x:f t="shared" si="72"/>
        <x:v>0</x:v>
      </x:c>
      <x:c r="CF109" s="178">
        <x:f t="shared" si="72"/>
        <x:v>0</x:v>
      </x:c>
      <x:c r="CG109" s="177">
        <x:f t="shared" si="72"/>
        <x:v>0</x:v>
      </x:c>
      <x:c r="CH109" s="177">
        <x:f t="shared" si="72"/>
        <x:v>0</x:v>
      </x:c>
      <x:c r="CI109" s="177">
        <x:f t="shared" si="72"/>
        <x:v>0</x:v>
      </x:c>
      <x:c r="CJ109" s="177">
        <x:f t="shared" ref="CJ109:CX110" si="73">CJ110</x:f>
        <x:v>0</x:v>
      </x:c>
      <x:c r="CK109" s="177">
        <x:f t="shared" si="73"/>
        <x:v>0</x:v>
      </x:c>
      <x:c r="CL109" s="177">
        <x:f t="shared" si="73"/>
        <x:v>0</x:v>
      </x:c>
      <x:c r="CM109" s="177">
        <x:f t="shared" si="73"/>
        <x:v>0</x:v>
      </x:c>
      <x:c r="CN109" s="177">
        <x:f t="shared" si="73"/>
        <x:v>0</x:v>
      </x:c>
      <x:c r="CO109" s="177">
        <x:f t="shared" si="73"/>
        <x:v>0</x:v>
      </x:c>
      <x:c r="CP109" s="178">
        <x:f t="shared" si="73"/>
        <x:v>0</x:v>
      </x:c>
      <x:c r="CQ109" s="177">
        <x:f t="shared" si="73"/>
        <x:v>0</x:v>
      </x:c>
      <x:c r="CR109" s="178">
        <x:f t="shared" si="73"/>
        <x:v>0</x:v>
      </x:c>
      <x:c r="CS109" s="177">
        <x:f t="shared" si="73"/>
        <x:v>0</x:v>
      </x:c>
      <x:c r="CT109" s="177">
        <x:f t="shared" si="73"/>
        <x:v>0</x:v>
      </x:c>
      <x:c r="CU109" s="177">
        <x:f t="shared" si="73"/>
        <x:v>0</x:v>
      </x:c>
      <x:c r="CV109" s="177">
        <x:f t="shared" si="73"/>
        <x:v>0</x:v>
      </x:c>
      <x:c r="CW109" s="177">
        <x:f t="shared" si="73"/>
        <x:v>0</x:v>
      </x:c>
      <x:c r="CX109" s="177">
        <x:f t="shared" si="73"/>
        <x:v>0</x:v>
      </x:c>
      <x:c r="CY109" s="400" t="s">
        <x:v>1177</x:v>
      </x:c>
      <x:c r="CZ109" s="177">
        <x:f t="shared" ref="CX109:DG110" si="74">CZ110</x:f>
        <x:v>0</x:v>
      </x:c>
      <x:c r="DA109" s="178">
        <x:f t="shared" si="74"/>
        <x:v>0</x:v>
      </x:c>
      <x:c r="DB109" s="177">
        <x:f t="shared" si="74"/>
        <x:v>0</x:v>
      </x:c>
      <x:c r="DC109" s="178">
        <x:f t="shared" si="74"/>
        <x:v>0</x:v>
      </x:c>
      <x:c r="DD109" s="177">
        <x:f t="shared" si="74"/>
        <x:v>0</x:v>
      </x:c>
      <x:c r="DE109" s="178">
        <x:f t="shared" si="74"/>
        <x:v>0</x:v>
      </x:c>
      <x:c r="DF109" s="177">
        <x:f t="shared" si="74"/>
        <x:v>0</x:v>
      </x:c>
      <x:c r="DG109" s="182">
        <x:f t="shared" si="74"/>
        <x:v>0</x:v>
      </x:c>
    </x:row>
    <x:row r="110" spans="1:111" s="43" customFormat="1" ht="30" customHeight="1">
      <x:c r="A110" s="400" t="s">
        <x:v>677</x:v>
      </x:c>
      <x:c r="B110" s="189">
        <x:f>B111</x:f>
        <x:v>0</x:v>
      </x:c>
      <x:c r="C110" s="178">
        <x:f t="shared" si="69"/>
        <x:v>0</x:v>
      </x:c>
      <x:c r="D110" s="177">
        <x:f t="shared" si="69"/>
        <x:v>0</x:v>
      </x:c>
      <x:c r="E110" s="178">
        <x:f t="shared" si="69"/>
        <x:v>0</x:v>
      </x:c>
      <x:c r="F110" s="177">
        <x:f t="shared" si="69"/>
        <x:v>0</x:v>
      </x:c>
      <x:c r="G110" s="178">
        <x:f t="shared" si="69"/>
        <x:v>0</x:v>
      </x:c>
      <x:c r="H110" s="177">
        <x:f t="shared" si="69"/>
        <x:v>0</x:v>
      </x:c>
      <x:c r="I110" s="178">
        <x:f t="shared" si="69"/>
        <x:v>0</x:v>
      </x:c>
      <x:c r="J110" s="177">
        <x:f t="shared" si="69"/>
        <x:v>0</x:v>
      </x:c>
      <x:c r="K110" s="177">
        <x:f t="shared" si="69"/>
        <x:v>0</x:v>
      </x:c>
      <x:c r="L110" s="178">
        <x:f t="shared" si="69"/>
        <x:v>0</x:v>
      </x:c>
      <x:c r="M110" s="177">
        <x:f t="shared" si="69"/>
        <x:v>0</x:v>
      </x:c>
      <x:c r="N110" s="177">
        <x:f t="shared" si="69"/>
        <x:v>0</x:v>
      </x:c>
      <x:c r="O110" s="177">
        <x:f t="shared" si="69"/>
        <x:v>0</x:v>
      </x:c>
      <x:c r="P110" s="177">
        <x:f t="shared" si="69"/>
        <x:v>0</x:v>
      </x:c>
      <x:c r="Q110" s="177">
        <x:f t="shared" si="69"/>
        <x:v>0</x:v>
      </x:c>
      <x:c r="R110" s="178">
        <x:f t="shared" si="69"/>
        <x:v>0</x:v>
      </x:c>
      <x:c r="S110" s="177">
        <x:f t="shared" si="69"/>
        <x:v>0</x:v>
      </x:c>
      <x:c r="T110" s="178">
        <x:f t="shared" si="69"/>
        <x:v>0</x:v>
      </x:c>
      <x:c r="U110" s="177">
        <x:f t="shared" si="69"/>
        <x:v>0</x:v>
      </x:c>
      <x:c r="V110" s="178">
        <x:f t="shared" si="69"/>
        <x:v>0</x:v>
      </x:c>
      <x:c r="W110" s="177">
        <x:f t="shared" si="69"/>
        <x:v>0</x:v>
      </x:c>
      <x:c r="X110" s="177">
        <x:f t="shared" si="69"/>
        <x:v>0</x:v>
      </x:c>
      <x:c r="Y110" s="177">
        <x:f t="shared" si="69"/>
        <x:v>0</x:v>
      </x:c>
      <x:c r="Z110" s="177">
        <x:f t="shared" si="69"/>
        <x:v>0</x:v>
      </x:c>
      <x:c r="AA110" s="177">
        <x:f t="shared" si="69"/>
        <x:v>0</x:v>
      </x:c>
      <x:c r="AB110" s="177">
        <x:f t="shared" si="69"/>
        <x:v>0</x:v>
      </x:c>
      <x:c r="AC110" s="177">
        <x:f t="shared" si="69"/>
        <x:v>0</x:v>
      </x:c>
      <x:c r="AD110" s="177">
        <x:f t="shared" si="69"/>
        <x:v>0</x:v>
      </x:c>
      <x:c r="AE110" s="177">
        <x:f t="shared" si="69"/>
        <x:v>0</x:v>
      </x:c>
      <x:c r="AF110" s="177">
        <x:f t="shared" si="69"/>
        <x:v>0</x:v>
      </x:c>
      <x:c r="AG110" s="177">
        <x:f t="shared" si="69"/>
        <x:v>0</x:v>
      </x:c>
      <x:c r="AH110" s="177">
        <x:f t="shared" si="69"/>
        <x:v>0</x:v>
      </x:c>
      <x:c r="AI110" s="177">
        <x:f t="shared" si="69"/>
        <x:v>0</x:v>
      </x:c>
      <x:c r="AJ110" s="177">
        <x:f t="shared" si="69"/>
        <x:v>0</x:v>
      </x:c>
      <x:c r="AK110" s="177">
        <x:f t="shared" si="69"/>
        <x:v>0</x:v>
      </x:c>
      <x:c r="AL110" s="400" t="s">
        <x:v>677</x:v>
      </x:c>
      <x:c r="AM110" s="177">
        <x:f t="shared" si="69"/>
        <x:v>0</x:v>
      </x:c>
      <x:c r="AN110" s="178">
        <x:f t="shared" si="70"/>
        <x:v>0</x:v>
      </x:c>
      <x:c r="AO110" s="177">
        <x:f t="shared" si="70"/>
        <x:v>0</x:v>
      </x:c>
      <x:c r="AP110" s="177">
        <x:f t="shared" si="70"/>
        <x:v>0</x:v>
      </x:c>
      <x:c r="AQ110" s="177">
        <x:f t="shared" si="70"/>
        <x:v>0</x:v>
      </x:c>
      <x:c r="AR110" s="178">
        <x:f t="shared" si="70"/>
        <x:v>0</x:v>
      </x:c>
      <x:c r="AS110" s="177">
        <x:f t="shared" si="70"/>
        <x:v>0</x:v>
      </x:c>
      <x:c r="AT110" s="178">
        <x:f t="shared" si="70"/>
        <x:v>0</x:v>
      </x:c>
      <x:c r="AU110" s="177">
        <x:f t="shared" si="70"/>
        <x:v>0</x:v>
      </x:c>
      <x:c r="AV110" s="177">
        <x:f t="shared" si="70"/>
        <x:v>0</x:v>
      </x:c>
      <x:c r="AW110" s="177">
        <x:f t="shared" si="70"/>
        <x:v>0</x:v>
      </x:c>
      <x:c r="AX110" s="177">
        <x:f t="shared" si="70"/>
        <x:v>0</x:v>
      </x:c>
      <x:c r="AY110" s="177">
        <x:f t="shared" si="70"/>
        <x:v>0</x:v>
      </x:c>
      <x:c r="AZ110" s="177">
        <x:f t="shared" si="70"/>
        <x:v>0</x:v>
      </x:c>
      <x:c r="BA110" s="178">
        <x:f t="shared" si="70"/>
        <x:v>0</x:v>
      </x:c>
      <x:c r="BB110" s="177">
        <x:f t="shared" si="70"/>
        <x:v>0</x:v>
      </x:c>
      <x:c r="BC110" s="177">
        <x:f t="shared" si="70"/>
        <x:v>0</x:v>
      </x:c>
      <x:c r="BD110" s="177">
        <x:f t="shared" si="71"/>
        <x:v>0</x:v>
      </x:c>
      <x:c r="BE110" s="177">
        <x:f t="shared" si="71"/>
        <x:v>0</x:v>
      </x:c>
      <x:c r="BF110" s="177">
        <x:f t="shared" si="71"/>
        <x:v>0</x:v>
      </x:c>
      <x:c r="BG110" s="177">
        <x:f t="shared" si="71"/>
        <x:v>0</x:v>
      </x:c>
      <x:c r="BH110" s="177">
        <x:f t="shared" si="71"/>
        <x:v>0</x:v>
      </x:c>
      <x:c r="BI110" s="177">
        <x:f t="shared" si="71"/>
        <x:v>0</x:v>
      </x:c>
      <x:c r="BJ110" s="178">
        <x:f t="shared" si="71"/>
        <x:v>0</x:v>
      </x:c>
      <x:c r="BK110" s="177">
        <x:f t="shared" si="71"/>
        <x:v>0</x:v>
      </x:c>
      <x:c r="BL110" s="178">
        <x:f t="shared" si="71"/>
        <x:v>0</x:v>
      </x:c>
      <x:c r="BM110" s="177">
        <x:f t="shared" si="71"/>
        <x:v>0</x:v>
      </x:c>
      <x:c r="BN110" s="178">
        <x:f t="shared" si="71"/>
        <x:v>0</x:v>
      </x:c>
      <x:c r="BO110" s="177">
        <x:f t="shared" si="71"/>
        <x:v>0</x:v>
      </x:c>
      <x:c r="BP110" s="178">
        <x:f t="shared" si="71"/>
        <x:v>0</x:v>
      </x:c>
      <x:c r="BQ110" s="177">
        <x:f t="shared" si="71"/>
        <x:v>0</x:v>
      </x:c>
      <x:c r="BR110" s="177">
        <x:f t="shared" si="71"/>
        <x:v>0</x:v>
      </x:c>
      <x:c r="BS110" s="177">
        <x:f t="shared" si="71"/>
        <x:v>0</x:v>
      </x:c>
      <x:c r="BT110" s="177">
        <x:f t="shared" si="72"/>
        <x:v>0</x:v>
      </x:c>
      <x:c r="BU110" s="177">
        <x:f t="shared" si="72"/>
        <x:v>0</x:v>
      </x:c>
      <x:c r="BV110" s="400" t="s">
        <x:v>677</x:v>
      </x:c>
      <x:c r="BW110" s="177">
        <x:f t="shared" si="72"/>
        <x:v>0</x:v>
      </x:c>
      <x:c r="BX110" s="177">
        <x:f t="shared" si="72"/>
        <x:v>0</x:v>
      </x:c>
      <x:c r="BY110" s="178">
        <x:f t="shared" si="72"/>
        <x:v>0</x:v>
      </x:c>
      <x:c r="BZ110" s="177">
        <x:f t="shared" si="72"/>
        <x:v>0</x:v>
      </x:c>
      <x:c r="CA110" s="178">
        <x:f t="shared" si="72"/>
        <x:v>0</x:v>
      </x:c>
      <x:c r="CB110" s="177">
        <x:f t="shared" si="72"/>
        <x:v>0</x:v>
      </x:c>
      <x:c r="CC110" s="178">
        <x:f t="shared" si="72"/>
        <x:v>0</x:v>
      </x:c>
      <x:c r="CD110" s="177">
        <x:f t="shared" si="72"/>
        <x:v>0</x:v>
      </x:c>
      <x:c r="CE110" s="177">
        <x:f t="shared" si="72"/>
        <x:v>0</x:v>
      </x:c>
      <x:c r="CF110" s="178">
        <x:f t="shared" si="72"/>
        <x:v>0</x:v>
      </x:c>
      <x:c r="CG110" s="177">
        <x:f t="shared" si="72"/>
        <x:v>0</x:v>
      </x:c>
      <x:c r="CH110" s="177">
        <x:f t="shared" si="72"/>
        <x:v>0</x:v>
      </x:c>
      <x:c r="CI110" s="177">
        <x:f t="shared" si="72"/>
        <x:v>0</x:v>
      </x:c>
      <x:c r="CJ110" s="177">
        <x:f t="shared" si="73"/>
        <x:v>0</x:v>
      </x:c>
      <x:c r="CK110" s="177">
        <x:f t="shared" si="73"/>
        <x:v>0</x:v>
      </x:c>
      <x:c r="CL110" s="177">
        <x:f t="shared" si="73"/>
        <x:v>0</x:v>
      </x:c>
      <x:c r="CM110" s="177">
        <x:f t="shared" si="73"/>
        <x:v>0</x:v>
      </x:c>
      <x:c r="CN110" s="177">
        <x:f t="shared" si="73"/>
        <x:v>0</x:v>
      </x:c>
      <x:c r="CO110" s="177">
        <x:f t="shared" si="73"/>
        <x:v>0</x:v>
      </x:c>
      <x:c r="CP110" s="178">
        <x:f t="shared" si="73"/>
        <x:v>0</x:v>
      </x:c>
      <x:c r="CQ110" s="177">
        <x:f t="shared" si="73"/>
        <x:v>0</x:v>
      </x:c>
      <x:c r="CR110" s="178">
        <x:f t="shared" si="73"/>
        <x:v>0</x:v>
      </x:c>
      <x:c r="CS110" s="177">
        <x:f t="shared" si="73"/>
        <x:v>0</x:v>
      </x:c>
      <x:c r="CT110" s="177">
        <x:f t="shared" si="73"/>
        <x:v>0</x:v>
      </x:c>
      <x:c r="CU110" s="177">
        <x:f t="shared" si="73"/>
        <x:v>0</x:v>
      </x:c>
      <x:c r="CV110" s="177">
        <x:f t="shared" si="73"/>
        <x:v>0</x:v>
      </x:c>
      <x:c r="CW110" s="177">
        <x:f t="shared" si="73"/>
        <x:v>0</x:v>
      </x:c>
      <x:c r="CX110" s="177">
        <x:f t="shared" si="74"/>
        <x:v>0</x:v>
      </x:c>
      <x:c r="CY110" s="400" t="s">
        <x:v>677</x:v>
      </x:c>
      <x:c r="CZ110" s="177">
        <x:f t="shared" si="74"/>
        <x:v>0</x:v>
      </x:c>
      <x:c r="DA110" s="178">
        <x:f t="shared" si="74"/>
        <x:v>0</x:v>
      </x:c>
      <x:c r="DB110" s="177">
        <x:f t="shared" si="74"/>
        <x:v>0</x:v>
      </x:c>
      <x:c r="DC110" s="178">
        <x:f t="shared" si="74"/>
        <x:v>0</x:v>
      </x:c>
      <x:c r="DD110" s="177">
        <x:f t="shared" si="74"/>
        <x:v>0</x:v>
      </x:c>
      <x:c r="DE110" s="178">
        <x:f t="shared" si="74"/>
        <x:v>0</x:v>
      </x:c>
      <x:c r="DF110" s="177">
        <x:f t="shared" si="74"/>
        <x:v>0</x:v>
      </x:c>
      <x:c r="DG110" s="182">
        <x:f t="shared" si="74"/>
        <x:v>0</x:v>
      </x:c>
    </x:row>
    <x:row r="111" spans="1:111" s="43" customFormat="1" ht="30" customHeight="1">
      <x:c r="A111" s="639" t="s">
        <x:v>165</x:v>
      </x:c>
      <x:c r="B111" s="640"/>
      <x:c r="C111" s="641"/>
      <x:c r="D111" s="642"/>
      <x:c r="E111" s="641"/>
      <x:c r="F111" s="642"/>
      <x:c r="G111" s="641"/>
      <x:c r="H111" s="642"/>
      <x:c r="I111" s="641"/>
      <x:c r="J111" s="642"/>
      <x:c r="K111" s="642"/>
      <x:c r="L111" s="641"/>
      <x:c r="M111" s="642"/>
      <x:c r="N111" s="642"/>
      <x:c r="O111" s="642"/>
      <x:c r="P111" s="642"/>
      <x:c r="Q111" s="642"/>
      <x:c r="R111" s="641"/>
      <x:c r="S111" s="642"/>
      <x:c r="T111" s="641"/>
      <x:c r="U111" s="642"/>
      <x:c r="V111" s="641"/>
      <x:c r="W111" s="642"/>
      <x:c r="X111" s="642"/>
      <x:c r="Y111" s="642"/>
      <x:c r="Z111" s="642"/>
      <x:c r="AA111" s="642"/>
      <x:c r="AB111" s="642"/>
      <x:c r="AC111" s="642"/>
      <x:c r="AD111" s="642"/>
      <x:c r="AE111" s="642"/>
      <x:c r="AF111" s="642"/>
      <x:c r="AG111" s="642"/>
      <x:c r="AH111" s="642"/>
      <x:c r="AI111" s="642"/>
      <x:c r="AJ111" s="642"/>
      <x:c r="AK111" s="642"/>
      <x:c r="AL111" s="639" t="s">
        <x:v>165</x:v>
      </x:c>
      <x:c r="AM111" s="642"/>
      <x:c r="AN111" s="641"/>
      <x:c r="AO111" s="642"/>
      <x:c r="AP111" s="642"/>
      <x:c r="AQ111" s="642"/>
      <x:c r="AR111" s="641"/>
      <x:c r="AS111" s="642"/>
      <x:c r="AT111" s="641"/>
      <x:c r="AU111" s="642"/>
      <x:c r="AV111" s="642"/>
      <x:c r="AW111" s="642"/>
      <x:c r="AX111" s="642"/>
      <x:c r="AY111" s="642"/>
      <x:c r="AZ111" s="642"/>
      <x:c r="BA111" s="641"/>
      <x:c r="BB111" s="642"/>
      <x:c r="BC111" s="642"/>
      <x:c r="BD111" s="642"/>
      <x:c r="BE111" s="642"/>
      <x:c r="BF111" s="642"/>
      <x:c r="BG111" s="642"/>
      <x:c r="BH111" s="642"/>
      <x:c r="BI111" s="642"/>
      <x:c r="BJ111" s="641"/>
      <x:c r="BK111" s="642"/>
      <x:c r="BL111" s="641"/>
      <x:c r="BM111" s="642"/>
      <x:c r="BN111" s="641"/>
      <x:c r="BO111" s="642"/>
      <x:c r="BP111" s="641"/>
      <x:c r="BQ111" s="642"/>
      <x:c r="BR111" s="642"/>
      <x:c r="BS111" s="642"/>
      <x:c r="BT111" s="642"/>
      <x:c r="BU111" s="642"/>
      <x:c r="BV111" s="639" t="s">
        <x:v>165</x:v>
      </x:c>
      <x:c r="BW111" s="642"/>
      <x:c r="BX111" s="642"/>
      <x:c r="BY111" s="641"/>
      <x:c r="BZ111" s="642"/>
      <x:c r="CA111" s="641"/>
      <x:c r="CB111" s="642"/>
      <x:c r="CC111" s="641"/>
      <x:c r="CD111" s="642"/>
      <x:c r="CE111" s="642"/>
      <x:c r="CF111" s="641"/>
      <x:c r="CG111" s="642"/>
      <x:c r="CH111" s="642"/>
      <x:c r="CI111" s="642"/>
      <x:c r="CJ111" s="642"/>
      <x:c r="CK111" s="642"/>
      <x:c r="CL111" s="642"/>
      <x:c r="CM111" s="642"/>
      <x:c r="CN111" s="642"/>
      <x:c r="CO111" s="642"/>
      <x:c r="CP111" s="641"/>
      <x:c r="CQ111" s="642"/>
      <x:c r="CR111" s="641"/>
      <x:c r="CS111" s="642"/>
      <x:c r="CT111" s="642"/>
      <x:c r="CU111" s="642"/>
      <x:c r="CV111" s="642"/>
      <x:c r="CW111" s="642"/>
      <x:c r="CX111" s="642"/>
      <x:c r="CY111" s="639" t="s">
        <x:v>165</x:v>
      </x:c>
      <x:c r="CZ111" s="643"/>
      <x:c r="DA111" s="644"/>
      <x:c r="DB111" s="643"/>
      <x:c r="DC111" s="644"/>
      <x:c r="DD111" s="643"/>
      <x:c r="DE111" s="644"/>
      <x:c r="DF111" s="643"/>
      <x:c r="DG111" s="645"/>
    </x:row>
    <x:row r="112" spans="1:111" s="43" customFormat="1" ht="30" customHeight="1">
      <x:c r="A112" s="193" t="s">
        <x:v>2403</x:v>
      </x:c>
      <x:c r="B112" s="394">
        <x:f t="shared" ref="B112:AK112" si="75">SUM(B113,B122,B126)</x:f>
        <x:v>0</x:v>
      </x:c>
      <x:c r="C112" s="395">
        <x:f t="shared" si="75"/>
        <x:v>0</x:v>
      </x:c>
      <x:c r="D112" s="396">
        <x:f t="shared" si="75"/>
        <x:v>0</x:v>
      </x:c>
      <x:c r="E112" s="395">
        <x:f t="shared" si="75"/>
        <x:v>0</x:v>
      </x:c>
      <x:c r="F112" s="396">
        <x:f t="shared" si="75"/>
        <x:v>0</x:v>
      </x:c>
      <x:c r="G112" s="395">
        <x:f t="shared" si="75"/>
        <x:v>0</x:v>
      </x:c>
      <x:c r="H112" s="396">
        <x:f t="shared" si="75"/>
        <x:v>8</x:v>
      </x:c>
      <x:c r="I112" s="395">
        <x:f t="shared" si="75"/>
        <x:v>380</x:v>
      </x:c>
      <x:c r="J112" s="396">
        <x:f t="shared" si="75"/>
        <x:v>5</x:v>
      </x:c>
      <x:c r="K112" s="396">
        <x:f t="shared" si="75"/>
        <x:v>0</x:v>
      </x:c>
      <x:c r="L112" s="395">
        <x:f t="shared" si="75"/>
        <x:v>0</x:v>
      </x:c>
      <x:c r="M112" s="396">
        <x:f t="shared" si="75"/>
        <x:v>0</x:v>
      </x:c>
      <x:c r="N112" s="396">
        <x:f t="shared" si="75"/>
        <x:v>0</x:v>
      </x:c>
      <x:c r="O112" s="396">
        <x:f t="shared" si="75"/>
        <x:v>12</x:v>
      </x:c>
      <x:c r="P112" s="396">
        <x:f t="shared" si="75"/>
        <x:v>20</x:v>
      </x:c>
      <x:c r="Q112" s="396">
        <x:f t="shared" si="75"/>
        <x:v>0</x:v>
      </x:c>
      <x:c r="R112" s="395">
        <x:f t="shared" si="75"/>
        <x:v>0</x:v>
      </x:c>
      <x:c r="S112" s="396">
        <x:f t="shared" si="75"/>
        <x:v>22</x:v>
      </x:c>
      <x:c r="T112" s="395">
        <x:f t="shared" si="75"/>
        <x:v>469</x:v>
      </x:c>
      <x:c r="U112" s="396">
        <x:f t="shared" si="75"/>
        <x:v>0</x:v>
      </x:c>
      <x:c r="V112" s="395">
        <x:f t="shared" si="75"/>
        <x:v>0</x:v>
      </x:c>
      <x:c r="W112" s="396">
        <x:f t="shared" si="75"/>
        <x:v>3</x:v>
      </x:c>
      <x:c r="X112" s="396">
        <x:f t="shared" si="75"/>
        <x:v>158</x:v>
      </x:c>
      <x:c r="Y112" s="396">
        <x:f t="shared" si="75"/>
        <x:v>5</x:v>
      </x:c>
      <x:c r="Z112" s="396">
        <x:f t="shared" si="75"/>
        <x:v>20</x:v>
      </x:c>
      <x:c r="AA112" s="396">
        <x:f t="shared" si="75"/>
        <x:v>0</x:v>
      </x:c>
      <x:c r="AB112" s="396">
        <x:f t="shared" si="75"/>
        <x:v>1</x:v>
      </x:c>
      <x:c r="AC112" s="396">
        <x:f t="shared" si="75"/>
        <x:v>1</x:v>
      </x:c>
      <x:c r="AD112" s="396">
        <x:f t="shared" si="75"/>
        <x:v>2</x:v>
      </x:c>
      <x:c r="AE112" s="396">
        <x:f t="shared" si="75"/>
        <x:v>0</x:v>
      </x:c>
      <x:c r="AF112" s="396">
        <x:f t="shared" si="75"/>
        <x:v>0</x:v>
      </x:c>
      <x:c r="AG112" s="396">
        <x:f t="shared" si="75"/>
        <x:v>2</x:v>
      </x:c>
      <x:c r="AH112" s="396">
        <x:f t="shared" si="75"/>
        <x:v>0</x:v>
      </x:c>
      <x:c r="AI112" s="396">
        <x:f t="shared" si="75"/>
        <x:v>0</x:v>
      </x:c>
      <x:c r="AJ112" s="396">
        <x:f t="shared" si="75"/>
        <x:v>4</x:v>
      </x:c>
      <x:c r="AK112" s="396">
        <x:f t="shared" si="75"/>
        <x:v>9</x:v>
      </x:c>
      <x:c r="AL112" s="193" t="s">
        <x:v>2403</x:v>
      </x:c>
      <x:c r="AM112" s="396">
        <x:f t="shared" ref="AM112:BU112" si="76">SUM(AM113,AM122,AM126)</x:f>
        <x:v>0</x:v>
      </x:c>
      <x:c r="AN112" s="395">
        <x:f t="shared" si="76"/>
        <x:v>0</x:v>
      </x:c>
      <x:c r="AO112" s="396">
        <x:f t="shared" si="76"/>
        <x:v>0</x:v>
      </x:c>
      <x:c r="AP112" s="396">
        <x:f t="shared" si="76"/>
        <x:v>0</x:v>
      </x:c>
      <x:c r="AQ112" s="396">
        <x:f t="shared" si="76"/>
        <x:v>0</x:v>
      </x:c>
      <x:c r="AR112" s="395">
        <x:f t="shared" si="76"/>
        <x:v>0</x:v>
      </x:c>
      <x:c r="AS112" s="396">
        <x:f t="shared" si="76"/>
        <x:v>0</x:v>
      </x:c>
      <x:c r="AT112" s="395">
        <x:f t="shared" si="76"/>
        <x:v>0</x:v>
      </x:c>
      <x:c r="AU112" s="396">
        <x:f t="shared" si="76"/>
        <x:v>0</x:v>
      </x:c>
      <x:c r="AV112" s="396">
        <x:f t="shared" si="76"/>
        <x:v>0</x:v>
      </x:c>
      <x:c r="AW112" s="396">
        <x:f t="shared" si="76"/>
        <x:v>0</x:v>
      </x:c>
      <x:c r="AX112" s="396">
        <x:f t="shared" si="76"/>
        <x:v>0</x:v>
      </x:c>
      <x:c r="AY112" s="396">
        <x:f t="shared" si="76"/>
        <x:v>0</x:v>
      </x:c>
      <x:c r="AZ112" s="396">
        <x:f t="shared" si="76"/>
        <x:v>1</x:v>
      </x:c>
      <x:c r="BA112" s="395">
        <x:f t="shared" si="76"/>
        <x:v>1</x:v>
      </x:c>
      <x:c r="BB112" s="396">
        <x:f t="shared" si="76"/>
        <x:v>0</x:v>
      </x:c>
      <x:c r="BC112" s="396">
        <x:f t="shared" si="76"/>
        <x:v>0</x:v>
      </x:c>
      <x:c r="BD112" s="396">
        <x:f t="shared" si="76"/>
        <x:v>0</x:v>
      </x:c>
      <x:c r="BE112" s="396">
        <x:f t="shared" si="76"/>
        <x:v>25</x:v>
      </x:c>
      <x:c r="BF112" s="396">
        <x:f t="shared" si="76"/>
        <x:v>60</x:v>
      </x:c>
      <x:c r="BG112" s="396">
        <x:f t="shared" si="76"/>
        <x:v>4</x:v>
      </x:c>
      <x:c r="BH112" s="396">
        <x:f t="shared" si="76"/>
        <x:v>4</x:v>
      </x:c>
      <x:c r="BI112" s="396">
        <x:f t="shared" si="76"/>
        <x:v>0</x:v>
      </x:c>
      <x:c r="BJ112" s="395">
        <x:f t="shared" si="76"/>
        <x:v>0</x:v>
      </x:c>
      <x:c r="BK112" s="396">
        <x:f t="shared" si="76"/>
        <x:v>0</x:v>
      </x:c>
      <x:c r="BL112" s="395">
        <x:f t="shared" si="76"/>
        <x:v>0</x:v>
      </x:c>
      <x:c r="BM112" s="396">
        <x:f t="shared" si="76"/>
        <x:v>0</x:v>
      </x:c>
      <x:c r="BN112" s="395">
        <x:f t="shared" si="76"/>
        <x:v>0</x:v>
      </x:c>
      <x:c r="BO112" s="396">
        <x:f t="shared" si="76"/>
        <x:v>0</x:v>
      </x:c>
      <x:c r="BP112" s="395">
        <x:f t="shared" si="76"/>
        <x:v>0</x:v>
      </x:c>
      <x:c r="BQ112" s="396">
        <x:f t="shared" si="76"/>
        <x:v>0</x:v>
      </x:c>
      <x:c r="BR112" s="396">
        <x:f t="shared" si="76"/>
        <x:v>0</x:v>
      </x:c>
      <x:c r="BS112" s="396">
        <x:f t="shared" si="76"/>
        <x:v>0</x:v>
      </x:c>
      <x:c r="BT112" s="396">
        <x:f t="shared" si="76"/>
        <x:v>1</x:v>
      </x:c>
      <x:c r="BU112" s="396">
        <x:f t="shared" si="76"/>
        <x:v>1</x:v>
      </x:c>
      <x:c r="BV112" s="193" t="s">
        <x:v>2403</x:v>
      </x:c>
      <x:c r="BW112" s="396">
        <x:f t="shared" ref="BW112:CX112" si="77">SUM(BW113,BW122,BW126)</x:f>
        <x:v>0</x:v>
      </x:c>
      <x:c r="BX112" s="396">
        <x:f t="shared" si="77"/>
        <x:v>0</x:v>
      </x:c>
      <x:c r="BY112" s="395">
        <x:f t="shared" si="77"/>
        <x:v>0</x:v>
      </x:c>
      <x:c r="BZ112" s="396">
        <x:f t="shared" si="77"/>
        <x:v>0</x:v>
      </x:c>
      <x:c r="CA112" s="395">
        <x:f t="shared" si="77"/>
        <x:v>0</x:v>
      </x:c>
      <x:c r="CB112" s="396">
        <x:f t="shared" si="77"/>
        <x:v>0</x:v>
      </x:c>
      <x:c r="CC112" s="395">
        <x:f t="shared" si="77"/>
        <x:v>0</x:v>
      </x:c>
      <x:c r="CD112" s="396">
        <x:f t="shared" si="77"/>
        <x:v>0</x:v>
      </x:c>
      <x:c r="CE112" s="396">
        <x:f t="shared" si="77"/>
        <x:v>1</x:v>
      </x:c>
      <x:c r="CF112" s="395">
        <x:f t="shared" si="77"/>
        <x:v>39.649999999999999</x:v>
      </x:c>
      <x:c r="CG112" s="396">
        <x:f t="shared" si="77"/>
        <x:v>0</x:v>
      </x:c>
      <x:c r="CH112" s="396">
        <x:f t="shared" si="77"/>
        <x:v>0</x:v>
      </x:c>
      <x:c r="CI112" s="396">
        <x:f t="shared" si="77"/>
        <x:v>0</x:v>
      </x:c>
      <x:c r="CJ112" s="396">
        <x:f t="shared" si="77"/>
        <x:v>1</x:v>
      </x:c>
      <x:c r="CK112" s="396">
        <x:f t="shared" si="77"/>
        <x:v>0</x:v>
      </x:c>
      <x:c r="CL112" s="396">
        <x:f t="shared" si="77"/>
        <x:v>0</x:v>
      </x:c>
      <x:c r="CM112" s="396">
        <x:f t="shared" si="77"/>
        <x:v>0</x:v>
      </x:c>
      <x:c r="CN112" s="396">
        <x:f t="shared" si="77"/>
        <x:v>0</x:v>
      </x:c>
      <x:c r="CO112" s="396">
        <x:f t="shared" si="77"/>
        <x:v>0</x:v>
      </x:c>
      <x:c r="CP112" s="395">
        <x:f t="shared" si="77"/>
        <x:v>0</x:v>
      </x:c>
      <x:c r="CQ112" s="396">
        <x:f t="shared" si="77"/>
        <x:v>9</x:v>
      </x:c>
      <x:c r="CR112" s="395">
        <x:f t="shared" si="77"/>
        <x:v>636</x:v>
      </x:c>
      <x:c r="CS112" s="396">
        <x:f t="shared" si="77"/>
        <x:v>83</x:v>
      </x:c>
      <x:c r="CT112" s="396">
        <x:f t="shared" si="77"/>
        <x:v>2</x:v>
      </x:c>
      <x:c r="CU112" s="396">
        <x:f t="shared" si="77"/>
        <x:v>2</x:v>
      </x:c>
      <x:c r="CV112" s="396">
        <x:f t="shared" si="77"/>
        <x:v>2</x:v>
      </x:c>
      <x:c r="CW112" s="396">
        <x:f t="shared" si="77"/>
        <x:v>0</x:v>
      </x:c>
      <x:c r="CX112" s="396">
        <x:f t="shared" si="77"/>
        <x:v>0</x:v>
      </x:c>
      <x:c r="CY112" s="193" t="s">
        <x:v>2403</x:v>
      </x:c>
      <x:c r="CZ112" s="396">
        <x:f t="shared" ref="CZ112:DG112" si="78">SUM(CZ113,CZ122,CZ126)</x:f>
        <x:v>0</x:v>
      </x:c>
      <x:c r="DA112" s="395">
        <x:f t="shared" si="78"/>
        <x:v>0</x:v>
      </x:c>
      <x:c r="DB112" s="396">
        <x:f t="shared" si="78"/>
        <x:v>0</x:v>
      </x:c>
      <x:c r="DC112" s="395">
        <x:f t="shared" si="78"/>
        <x:v>0</x:v>
      </x:c>
      <x:c r="DD112" s="396">
        <x:f t="shared" si="78"/>
        <x:v>0</x:v>
      </x:c>
      <x:c r="DE112" s="395">
        <x:f t="shared" si="78"/>
        <x:v>0</x:v>
      </x:c>
      <x:c r="DF112" s="396">
        <x:f t="shared" si="78"/>
        <x:v>0</x:v>
      </x:c>
      <x:c r="DG112" s="397">
        <x:f t="shared" si="78"/>
        <x:v>0</x:v>
      </x:c>
    </x:row>
    <x:row r="113" spans="1:111" s="43" customFormat="1" ht="30" customHeight="1">
      <x:c r="A113" s="401" t="s">
        <x:v>1065</x:v>
      </x:c>
      <x:c r="B113" s="190">
        <x:f t="shared" ref="B113:AK113" si="79">SUM(B114:B121)</x:f>
        <x:v>0</x:v>
      </x:c>
      <x:c r="C113" s="184">
        <x:f t="shared" si="79"/>
        <x:v>0</x:v>
      </x:c>
      <x:c r="D113" s="183">
        <x:f t="shared" si="79"/>
        <x:v>0</x:v>
      </x:c>
      <x:c r="E113" s="184">
        <x:f t="shared" si="79"/>
        <x:v>0</x:v>
      </x:c>
      <x:c r="F113" s="183">
        <x:f t="shared" si="79"/>
        <x:v>0</x:v>
      </x:c>
      <x:c r="G113" s="184">
        <x:f t="shared" si="79"/>
        <x:v>0</x:v>
      </x:c>
      <x:c r="H113" s="183">
        <x:f t="shared" si="79"/>
        <x:v>8</x:v>
      </x:c>
      <x:c r="I113" s="184">
        <x:f t="shared" si="79"/>
        <x:v>380</x:v>
      </x:c>
      <x:c r="J113" s="183">
        <x:f t="shared" si="79"/>
        <x:v>3</x:v>
      </x:c>
      <x:c r="K113" s="183">
        <x:f t="shared" si="79"/>
        <x:v>0</x:v>
      </x:c>
      <x:c r="L113" s="184">
        <x:f t="shared" si="79"/>
        <x:v>0</x:v>
      </x:c>
      <x:c r="M113" s="183">
        <x:f t="shared" si="79"/>
        <x:v>0</x:v>
      </x:c>
      <x:c r="N113" s="183">
        <x:f t="shared" si="79"/>
        <x:v>0</x:v>
      </x:c>
      <x:c r="O113" s="183">
        <x:f t="shared" si="79"/>
        <x:v>12</x:v>
      </x:c>
      <x:c r="P113" s="183">
        <x:f t="shared" si="79"/>
        <x:v>20</x:v>
      </x:c>
      <x:c r="Q113" s="183">
        <x:f t="shared" si="79"/>
        <x:v>0</x:v>
      </x:c>
      <x:c r="R113" s="184">
        <x:f t="shared" si="79"/>
        <x:v>0</x:v>
      </x:c>
      <x:c r="S113" s="183">
        <x:f t="shared" si="79"/>
        <x:v>4</x:v>
      </x:c>
      <x:c r="T113" s="184">
        <x:f t="shared" si="79"/>
        <x:v>107</x:v>
      </x:c>
      <x:c r="U113" s="183">
        <x:f t="shared" si="79"/>
        <x:v>0</x:v>
      </x:c>
      <x:c r="V113" s="184">
        <x:f t="shared" si="79"/>
        <x:v>0</x:v>
      </x:c>
      <x:c r="W113" s="183">
        <x:f t="shared" si="79"/>
        <x:v>3</x:v>
      </x:c>
      <x:c r="X113" s="183">
        <x:f t="shared" si="79"/>
        <x:v>40</x:v>
      </x:c>
      <x:c r="Y113" s="183">
        <x:f t="shared" si="79"/>
        <x:v>2</x:v>
      </x:c>
      <x:c r="Z113" s="183">
        <x:f t="shared" si="79"/>
        <x:v>17</x:v>
      </x:c>
      <x:c r="AA113" s="183">
        <x:f t="shared" si="79"/>
        <x:v>0</x:v>
      </x:c>
      <x:c r="AB113" s="183">
        <x:f t="shared" si="79"/>
        <x:v>0</x:v>
      </x:c>
      <x:c r="AC113" s="183">
        <x:f t="shared" si="79"/>
        <x:v>0</x:v>
      </x:c>
      <x:c r="AD113" s="183">
        <x:f t="shared" si="79"/>
        <x:v>0</x:v>
      </x:c>
      <x:c r="AE113" s="183">
        <x:f t="shared" si="79"/>
        <x:v>0</x:v>
      </x:c>
      <x:c r="AF113" s="183">
        <x:f t="shared" si="79"/>
        <x:v>0</x:v>
      </x:c>
      <x:c r="AG113" s="183">
        <x:f t="shared" si="79"/>
        <x:v>0</x:v>
      </x:c>
      <x:c r="AH113" s="183">
        <x:f t="shared" si="79"/>
        <x:v>0</x:v>
      </x:c>
      <x:c r="AI113" s="183">
        <x:f t="shared" si="79"/>
        <x:v>0</x:v>
      </x:c>
      <x:c r="AJ113" s="183">
        <x:f t="shared" si="79"/>
        <x:v>0</x:v>
      </x:c>
      <x:c r="AK113" s="183">
        <x:f t="shared" si="79"/>
        <x:v>0</x:v>
      </x:c>
      <x:c r="AL113" s="401" t="s">
        <x:v>1065</x:v>
      </x:c>
      <x:c r="AM113" s="183">
        <x:f t="shared" ref="AM113:BU113" si="80">SUM(AM114:AM121)</x:f>
        <x:v>0</x:v>
      </x:c>
      <x:c r="AN113" s="184">
        <x:f t="shared" si="80"/>
        <x:v>0</x:v>
      </x:c>
      <x:c r="AO113" s="183">
        <x:f t="shared" si="80"/>
        <x:v>0</x:v>
      </x:c>
      <x:c r="AP113" s="183">
        <x:f t="shared" si="80"/>
        <x:v>0</x:v>
      </x:c>
      <x:c r="AQ113" s="183">
        <x:f t="shared" si="80"/>
        <x:v>0</x:v>
      </x:c>
      <x:c r="AR113" s="184">
        <x:f t="shared" si="80"/>
        <x:v>0</x:v>
      </x:c>
      <x:c r="AS113" s="183">
        <x:f t="shared" si="80"/>
        <x:v>0</x:v>
      </x:c>
      <x:c r="AT113" s="184">
        <x:f t="shared" si="80"/>
        <x:v>0</x:v>
      </x:c>
      <x:c r="AU113" s="183">
        <x:f t="shared" si="80"/>
        <x:v>0</x:v>
      </x:c>
      <x:c r="AV113" s="183">
        <x:f t="shared" si="80"/>
        <x:v>0</x:v>
      </x:c>
      <x:c r="AW113" s="183">
        <x:f t="shared" si="80"/>
        <x:v>0</x:v>
      </x:c>
      <x:c r="AX113" s="183">
        <x:f t="shared" si="80"/>
        <x:v>0</x:v>
      </x:c>
      <x:c r="AY113" s="183">
        <x:f t="shared" si="80"/>
        <x:v>0</x:v>
      </x:c>
      <x:c r="AZ113" s="183">
        <x:f t="shared" si="80"/>
        <x:v>0</x:v>
      </x:c>
      <x:c r="BA113" s="184">
        <x:f t="shared" si="80"/>
        <x:v>0</x:v>
      </x:c>
      <x:c r="BB113" s="183">
        <x:f t="shared" si="80"/>
        <x:v>0</x:v>
      </x:c>
      <x:c r="BC113" s="183">
        <x:f t="shared" si="80"/>
        <x:v>0</x:v>
      </x:c>
      <x:c r="BD113" s="183">
        <x:f t="shared" si="80"/>
        <x:v>0</x:v>
      </x:c>
      <x:c r="BE113" s="183">
        <x:f t="shared" si="80"/>
        <x:v>4</x:v>
      </x:c>
      <x:c r="BF113" s="183">
        <x:f t="shared" si="80"/>
        <x:v>11</x:v>
      </x:c>
      <x:c r="BG113" s="183">
        <x:f t="shared" si="80"/>
        <x:v>3</x:v>
      </x:c>
      <x:c r="BH113" s="183">
        <x:f t="shared" si="80"/>
        <x:v>3</x:v>
      </x:c>
      <x:c r="BI113" s="183">
        <x:f t="shared" si="80"/>
        <x:v>0</x:v>
      </x:c>
      <x:c r="BJ113" s="184">
        <x:f t="shared" si="80"/>
        <x:v>0</x:v>
      </x:c>
      <x:c r="BK113" s="183">
        <x:f t="shared" si="80"/>
        <x:v>0</x:v>
      </x:c>
      <x:c r="BL113" s="184">
        <x:f t="shared" si="80"/>
        <x:v>0</x:v>
      </x:c>
      <x:c r="BM113" s="183">
        <x:f t="shared" si="80"/>
        <x:v>0</x:v>
      </x:c>
      <x:c r="BN113" s="184">
        <x:f t="shared" si="80"/>
        <x:v>0</x:v>
      </x:c>
      <x:c r="BO113" s="183">
        <x:f t="shared" si="80"/>
        <x:v>0</x:v>
      </x:c>
      <x:c r="BP113" s="184">
        <x:f t="shared" si="80"/>
        <x:v>0</x:v>
      </x:c>
      <x:c r="BQ113" s="183">
        <x:f t="shared" si="80"/>
        <x:v>0</x:v>
      </x:c>
      <x:c r="BR113" s="183">
        <x:f t="shared" si="80"/>
        <x:v>0</x:v>
      </x:c>
      <x:c r="BS113" s="183">
        <x:f t="shared" si="80"/>
        <x:v>0</x:v>
      </x:c>
      <x:c r="BT113" s="183">
        <x:f t="shared" si="80"/>
        <x:v>1</x:v>
      </x:c>
      <x:c r="BU113" s="183">
        <x:f t="shared" si="80"/>
        <x:v>1</x:v>
      </x:c>
      <x:c r="BV113" s="401" t="s">
        <x:v>1065</x:v>
      </x:c>
      <x:c r="BW113" s="183">
        <x:f t="shared" ref="BW113:CX113" si="81">SUM(BW114:BW121)</x:f>
        <x:v>0</x:v>
      </x:c>
      <x:c r="BX113" s="183">
        <x:f t="shared" si="81"/>
        <x:v>0</x:v>
      </x:c>
      <x:c r="BY113" s="184">
        <x:f t="shared" si="81"/>
        <x:v>0</x:v>
      </x:c>
      <x:c r="BZ113" s="183">
        <x:f t="shared" si="81"/>
        <x:v>0</x:v>
      </x:c>
      <x:c r="CA113" s="184">
        <x:f t="shared" si="81"/>
        <x:v>0</x:v>
      </x:c>
      <x:c r="CB113" s="183">
        <x:f t="shared" si="81"/>
        <x:v>0</x:v>
      </x:c>
      <x:c r="CC113" s="184">
        <x:f t="shared" si="81"/>
        <x:v>0</x:v>
      </x:c>
      <x:c r="CD113" s="183">
        <x:f t="shared" si="81"/>
        <x:v>0</x:v>
      </x:c>
      <x:c r="CE113" s="183">
        <x:f t="shared" si="81"/>
        <x:v>0</x:v>
      </x:c>
      <x:c r="CF113" s="184">
        <x:f t="shared" si="81"/>
        <x:v>0</x:v>
      </x:c>
      <x:c r="CG113" s="183">
        <x:f t="shared" si="81"/>
        <x:v>0</x:v>
      </x:c>
      <x:c r="CH113" s="183">
        <x:f t="shared" si="81"/>
        <x:v>0</x:v>
      </x:c>
      <x:c r="CI113" s="183">
        <x:f t="shared" si="81"/>
        <x:v>0</x:v>
      </x:c>
      <x:c r="CJ113" s="183">
        <x:f t="shared" si="81"/>
        <x:v>0</x:v>
      </x:c>
      <x:c r="CK113" s="183">
        <x:f t="shared" si="81"/>
        <x:v>0</x:v>
      </x:c>
      <x:c r="CL113" s="183">
        <x:f t="shared" si="81"/>
        <x:v>0</x:v>
      </x:c>
      <x:c r="CM113" s="183">
        <x:f t="shared" si="81"/>
        <x:v>0</x:v>
      </x:c>
      <x:c r="CN113" s="183">
        <x:f t="shared" si="81"/>
        <x:v>0</x:v>
      </x:c>
      <x:c r="CO113" s="183">
        <x:f t="shared" si="81"/>
        <x:v>0</x:v>
      </x:c>
      <x:c r="CP113" s="184">
        <x:f t="shared" si="81"/>
        <x:v>0</x:v>
      </x:c>
      <x:c r="CQ113" s="183">
        <x:f t="shared" si="81"/>
        <x:v>3</x:v>
      </x:c>
      <x:c r="CR113" s="184">
        <x:f t="shared" si="81"/>
        <x:v>188</x:v>
      </x:c>
      <x:c r="CS113" s="183">
        <x:f t="shared" si="81"/>
        <x:v>21</x:v>
      </x:c>
      <x:c r="CT113" s="183">
        <x:f t="shared" si="81"/>
        <x:v>1</x:v>
      </x:c>
      <x:c r="CU113" s="183">
        <x:f t="shared" si="81"/>
        <x:v>2</x:v>
      </x:c>
      <x:c r="CV113" s="183">
        <x:f t="shared" si="81"/>
        <x:v>2</x:v>
      </x:c>
      <x:c r="CW113" s="183">
        <x:f t="shared" si="81"/>
        <x:v>0</x:v>
      </x:c>
      <x:c r="CX113" s="183">
        <x:f t="shared" si="81"/>
        <x:v>0</x:v>
      </x:c>
      <x:c r="CY113" s="401" t="s">
        <x:v>1065</x:v>
      </x:c>
      <x:c r="CZ113" s="183">
        <x:f t="shared" ref="CZ113:DG113" si="82">SUM(CZ114:CZ121)</x:f>
        <x:v>0</x:v>
      </x:c>
      <x:c r="DA113" s="184">
        <x:f t="shared" si="82"/>
        <x:v>0</x:v>
      </x:c>
      <x:c r="DB113" s="183">
        <x:f t="shared" si="82"/>
        <x:v>0</x:v>
      </x:c>
      <x:c r="DC113" s="184">
        <x:f t="shared" si="82"/>
        <x:v>0</x:v>
      </x:c>
      <x:c r="DD113" s="183">
        <x:f t="shared" si="82"/>
        <x:v>0</x:v>
      </x:c>
      <x:c r="DE113" s="184">
        <x:f t="shared" si="82"/>
        <x:v>0</x:v>
      </x:c>
      <x:c r="DF113" s="183">
        <x:f t="shared" si="82"/>
        <x:v>0</x:v>
      </x:c>
      <x:c r="DG113" s="185">
        <x:f t="shared" si="82"/>
        <x:v>0</x:v>
      </x:c>
    </x:row>
    <x:row r="114" spans="1:111" s="43" customFormat="1" ht="30" customHeight="1">
      <x:c r="A114" s="631" t="s">
        <x:v>382</x:v>
      </x:c>
      <x:c r="B114" s="95"/>
      <x:c r="C114" s="129"/>
      <x:c r="D114" s="102"/>
      <x:c r="E114" s="129"/>
      <x:c r="F114" s="102"/>
      <x:c r="G114" s="129"/>
      <x:c r="H114" s="102">
        <x:v>1</x:v>
      </x:c>
      <x:c r="I114" s="129">
        <x:v>108</x:v>
      </x:c>
      <x:c r="J114" s="102">
        <x:v>1</x:v>
      </x:c>
      <x:c r="K114" s="102"/>
      <x:c r="L114" s="129"/>
      <x:c r="M114" s="102"/>
      <x:c r="N114" s="102"/>
      <x:c r="O114" s="102">
        <x:v>5</x:v>
      </x:c>
      <x:c r="P114" s="102">
        <x:v>12</x:v>
      </x:c>
      <x:c r="Q114" s="102"/>
      <x:c r="R114" s="129"/>
      <x:c r="S114" s="102"/>
      <x:c r="T114" s="129"/>
      <x:c r="U114" s="102"/>
      <x:c r="V114" s="129"/>
      <x:c r="W114" s="102"/>
      <x:c r="X114" s="102">
        <x:v>6</x:v>
      </x:c>
      <x:c r="Y114" s="102"/>
      <x:c r="Z114" s="102"/>
      <x:c r="AA114" s="102"/>
      <x:c r="AB114" s="102"/>
      <x:c r="AC114" s="102"/>
      <x:c r="AD114" s="102"/>
      <x:c r="AE114" s="102"/>
      <x:c r="AF114" s="102"/>
      <x:c r="AG114" s="102"/>
      <x:c r="AH114" s="102"/>
      <x:c r="AI114" s="102"/>
      <x:c r="AJ114" s="102"/>
      <x:c r="AK114" s="102"/>
      <x:c r="AL114" s="631" t="s">
        <x:v>382</x:v>
      </x:c>
      <x:c r="AM114" s="102"/>
      <x:c r="AN114" s="129"/>
      <x:c r="AO114" s="102"/>
      <x:c r="AP114" s="102"/>
      <x:c r="AQ114" s="102"/>
      <x:c r="AR114" s="129"/>
      <x:c r="AS114" s="102"/>
      <x:c r="AT114" s="129"/>
      <x:c r="AU114" s="102"/>
      <x:c r="AV114" s="102"/>
      <x:c r="AW114" s="102"/>
      <x:c r="AX114" s="102"/>
      <x:c r="AY114" s="102"/>
      <x:c r="AZ114" s="102"/>
      <x:c r="BA114" s="129"/>
      <x:c r="BB114" s="102"/>
      <x:c r="BC114" s="102"/>
      <x:c r="BD114" s="102"/>
      <x:c r="BE114" s="102">
        <x:v>1</x:v>
      </x:c>
      <x:c r="BF114" s="102">
        <x:v>3</x:v>
      </x:c>
      <x:c r="BG114" s="102"/>
      <x:c r="BH114" s="102"/>
      <x:c r="BI114" s="102"/>
      <x:c r="BJ114" s="129"/>
      <x:c r="BK114" s="102"/>
      <x:c r="BL114" s="129"/>
      <x:c r="BM114" s="102"/>
      <x:c r="BN114" s="129"/>
      <x:c r="BO114" s="102"/>
      <x:c r="BP114" s="129"/>
      <x:c r="BQ114" s="102"/>
      <x:c r="BR114" s="102"/>
      <x:c r="BS114" s="102"/>
      <x:c r="BT114" s="102"/>
      <x:c r="BU114" s="102"/>
      <x:c r="BV114" s="631" t="s">
        <x:v>382</x:v>
      </x:c>
      <x:c r="BW114" s="102"/>
      <x:c r="BX114" s="102"/>
      <x:c r="BY114" s="129"/>
      <x:c r="BZ114" s="102"/>
      <x:c r="CA114" s="129"/>
      <x:c r="CB114" s="102"/>
      <x:c r="CC114" s="129"/>
      <x:c r="CD114" s="102"/>
      <x:c r="CE114" s="102"/>
      <x:c r="CF114" s="129"/>
      <x:c r="CG114" s="102"/>
      <x:c r="CH114" s="102"/>
      <x:c r="CI114" s="102"/>
      <x:c r="CJ114" s="102"/>
      <x:c r="CK114" s="102"/>
      <x:c r="CL114" s="102"/>
      <x:c r="CM114" s="102"/>
      <x:c r="CN114" s="102"/>
      <x:c r="CO114" s="102"/>
      <x:c r="CP114" s="129"/>
      <x:c r="CQ114" s="102">
        <x:v>1</x:v>
      </x:c>
      <x:c r="CR114" s="129">
        <x:v>31</x:v>
      </x:c>
      <x:c r="CS114" s="102">
        <x:v>3</x:v>
      </x:c>
      <x:c r="CT114" s="102"/>
      <x:c r="CU114" s="102"/>
      <x:c r="CV114" s="102">
        <x:v>1</x:v>
      </x:c>
      <x:c r="CW114" s="102"/>
      <x:c r="CX114" s="102"/>
      <x:c r="CY114" s="631" t="s">
        <x:v>382</x:v>
      </x:c>
      <x:c r="CZ114" s="632"/>
      <x:c r="DA114" s="633"/>
      <x:c r="DB114" s="632"/>
      <x:c r="DC114" s="633"/>
      <x:c r="DD114" s="632"/>
      <x:c r="DE114" s="633"/>
      <x:c r="DF114" s="632"/>
      <x:c r="DG114" s="634"/>
    </x:row>
    <x:row r="115" spans="1:111" s="43" customFormat="1" ht="30" customHeight="1">
      <x:c r="A115" s="631" t="s">
        <x:v>328</x:v>
      </x:c>
      <x:c r="B115" s="95"/>
      <x:c r="C115" s="129"/>
      <x:c r="D115" s="102"/>
      <x:c r="E115" s="129"/>
      <x:c r="F115" s="102"/>
      <x:c r="G115" s="129"/>
      <x:c r="H115" s="102">
        <x:v>1</x:v>
      </x:c>
      <x:c r="I115" s="129">
        <x:v>60</x:v>
      </x:c>
      <x:c r="J115" s="102"/>
      <x:c r="K115" s="102"/>
      <x:c r="L115" s="129"/>
      <x:c r="M115" s="102"/>
      <x:c r="N115" s="102"/>
      <x:c r="O115" s="102">
        <x:v>3</x:v>
      </x:c>
      <x:c r="P115" s="102">
        <x:v>4</x:v>
      </x:c>
      <x:c r="Q115" s="102"/>
      <x:c r="R115" s="129"/>
      <x:c r="S115" s="102"/>
      <x:c r="T115" s="129"/>
      <x:c r="U115" s="102"/>
      <x:c r="V115" s="129"/>
      <x:c r="W115" s="102">
        <x:v>1</x:v>
      </x:c>
      <x:c r="X115" s="102">
        <x:v>3</x:v>
      </x:c>
      <x:c r="Y115" s="102"/>
      <x:c r="Z115" s="102"/>
      <x:c r="AA115" s="102"/>
      <x:c r="AB115" s="102"/>
      <x:c r="AC115" s="102"/>
      <x:c r="AD115" s="102"/>
      <x:c r="AE115" s="102"/>
      <x:c r="AF115" s="102"/>
      <x:c r="AG115" s="102"/>
      <x:c r="AH115" s="102"/>
      <x:c r="AI115" s="102"/>
      <x:c r="AJ115" s="102"/>
      <x:c r="AK115" s="102"/>
      <x:c r="AL115" s="631" t="s">
        <x:v>328</x:v>
      </x:c>
      <x:c r="AM115" s="102"/>
      <x:c r="AN115" s="129"/>
      <x:c r="AO115" s="102"/>
      <x:c r="AP115" s="102"/>
      <x:c r="AQ115" s="102"/>
      <x:c r="AR115" s="129"/>
      <x:c r="AS115" s="102"/>
      <x:c r="AT115" s="129"/>
      <x:c r="AU115" s="102"/>
      <x:c r="AV115" s="102"/>
      <x:c r="AW115" s="102"/>
      <x:c r="AX115" s="102"/>
      <x:c r="AY115" s="102"/>
      <x:c r="AZ115" s="102"/>
      <x:c r="BA115" s="129"/>
      <x:c r="BB115" s="102"/>
      <x:c r="BC115" s="102"/>
      <x:c r="BD115" s="102"/>
      <x:c r="BE115" s="102">
        <x:v>1</x:v>
      </x:c>
      <x:c r="BF115" s="102">
        <x:v>1</x:v>
      </x:c>
      <x:c r="BG115" s="102"/>
      <x:c r="BH115" s="102"/>
      <x:c r="BI115" s="102"/>
      <x:c r="BJ115" s="129"/>
      <x:c r="BK115" s="102"/>
      <x:c r="BL115" s="129"/>
      <x:c r="BM115" s="102"/>
      <x:c r="BN115" s="129"/>
      <x:c r="BO115" s="102"/>
      <x:c r="BP115" s="129"/>
      <x:c r="BQ115" s="102"/>
      <x:c r="BR115" s="102"/>
      <x:c r="BS115" s="102"/>
      <x:c r="BT115" s="102"/>
      <x:c r="BU115" s="102"/>
      <x:c r="BV115" s="631" t="s">
        <x:v>328</x:v>
      </x:c>
      <x:c r="BW115" s="102"/>
      <x:c r="BX115" s="102"/>
      <x:c r="BY115" s="129"/>
      <x:c r="BZ115" s="102"/>
      <x:c r="CA115" s="129"/>
      <x:c r="CB115" s="102"/>
      <x:c r="CC115" s="129"/>
      <x:c r="CD115" s="102"/>
      <x:c r="CE115" s="102"/>
      <x:c r="CF115" s="129"/>
      <x:c r="CG115" s="102"/>
      <x:c r="CH115" s="102"/>
      <x:c r="CI115" s="102"/>
      <x:c r="CJ115" s="102"/>
      <x:c r="CK115" s="102"/>
      <x:c r="CL115" s="102"/>
      <x:c r="CM115" s="102"/>
      <x:c r="CN115" s="102"/>
      <x:c r="CO115" s="102"/>
      <x:c r="CP115" s="129"/>
      <x:c r="CQ115" s="102"/>
      <x:c r="CR115" s="129"/>
      <x:c r="CS115" s="102">
        <x:v>5</x:v>
      </x:c>
      <x:c r="CT115" s="102"/>
      <x:c r="CU115" s="102"/>
      <x:c r="CV115" s="102">
        <x:v>1</x:v>
      </x:c>
      <x:c r="CW115" s="102"/>
      <x:c r="CX115" s="102"/>
      <x:c r="CY115" s="631" t="s">
        <x:v>328</x:v>
      </x:c>
      <x:c r="CZ115" s="632"/>
      <x:c r="DA115" s="633"/>
      <x:c r="DB115" s="632"/>
      <x:c r="DC115" s="633"/>
      <x:c r="DD115" s="632"/>
      <x:c r="DE115" s="633"/>
      <x:c r="DF115" s="632"/>
      <x:c r="DG115" s="634"/>
    </x:row>
    <x:row r="116" spans="1:111" s="43" customFormat="1" ht="30" customHeight="1">
      <x:c r="A116" s="631" t="s">
        <x:v>374</x:v>
      </x:c>
      <x:c r="B116" s="95"/>
      <x:c r="C116" s="129"/>
      <x:c r="D116" s="102"/>
      <x:c r="E116" s="129"/>
      <x:c r="F116" s="102"/>
      <x:c r="G116" s="129"/>
      <x:c r="H116" s="102">
        <x:v>4</x:v>
      </x:c>
      <x:c r="I116" s="129">
        <x:v>120</x:v>
      </x:c>
      <x:c r="J116" s="102"/>
      <x:c r="K116" s="102"/>
      <x:c r="L116" s="129"/>
      <x:c r="M116" s="102"/>
      <x:c r="N116" s="102"/>
      <x:c r="O116" s="102">
        <x:v>4</x:v>
      </x:c>
      <x:c r="P116" s="102">
        <x:v>4</x:v>
      </x:c>
      <x:c r="Q116" s="102"/>
      <x:c r="R116" s="129"/>
      <x:c r="S116" s="102"/>
      <x:c r="T116" s="129"/>
      <x:c r="U116" s="102"/>
      <x:c r="V116" s="129"/>
      <x:c r="W116" s="102">
        <x:v>1</x:v>
      </x:c>
      <x:c r="X116" s="102"/>
      <x:c r="Y116" s="102">
        <x:v>1</x:v>
      </x:c>
      <x:c r="Z116" s="102">
        <x:v>3</x:v>
      </x:c>
      <x:c r="AA116" s="102"/>
      <x:c r="AB116" s="102"/>
      <x:c r="AC116" s="102"/>
      <x:c r="AD116" s="102"/>
      <x:c r="AE116" s="102"/>
      <x:c r="AF116" s="102"/>
      <x:c r="AG116" s="102"/>
      <x:c r="AH116" s="102"/>
      <x:c r="AI116" s="102"/>
      <x:c r="AJ116" s="102"/>
      <x:c r="AK116" s="102"/>
      <x:c r="AL116" s="631" t="s">
        <x:v>374</x:v>
      </x:c>
      <x:c r="AM116" s="102"/>
      <x:c r="AN116" s="129"/>
      <x:c r="AO116" s="102"/>
      <x:c r="AP116" s="102"/>
      <x:c r="AQ116" s="102"/>
      <x:c r="AR116" s="129"/>
      <x:c r="AS116" s="102"/>
      <x:c r="AT116" s="129"/>
      <x:c r="AU116" s="102"/>
      <x:c r="AV116" s="102"/>
      <x:c r="AW116" s="102"/>
      <x:c r="AX116" s="102"/>
      <x:c r="AY116" s="102"/>
      <x:c r="AZ116" s="102"/>
      <x:c r="BA116" s="129"/>
      <x:c r="BB116" s="102"/>
      <x:c r="BC116" s="102"/>
      <x:c r="BD116" s="102"/>
      <x:c r="BE116" s="102"/>
      <x:c r="BF116" s="102"/>
      <x:c r="BG116" s="102"/>
      <x:c r="BH116" s="102"/>
      <x:c r="BI116" s="102"/>
      <x:c r="BJ116" s="129"/>
      <x:c r="BK116" s="102"/>
      <x:c r="BL116" s="129"/>
      <x:c r="BM116" s="102"/>
      <x:c r="BN116" s="129"/>
      <x:c r="BO116" s="102"/>
      <x:c r="BP116" s="129"/>
      <x:c r="BQ116" s="102"/>
      <x:c r="BR116" s="102"/>
      <x:c r="BS116" s="102"/>
      <x:c r="BT116" s="102">
        <x:v>1</x:v>
      </x:c>
      <x:c r="BU116" s="102">
        <x:v>1</x:v>
      </x:c>
      <x:c r="BV116" s="631" t="s">
        <x:v>374</x:v>
      </x:c>
      <x:c r="BW116" s="102"/>
      <x:c r="BX116" s="102"/>
      <x:c r="BY116" s="129"/>
      <x:c r="BZ116" s="102"/>
      <x:c r="CA116" s="129"/>
      <x:c r="CB116" s="102"/>
      <x:c r="CC116" s="129"/>
      <x:c r="CD116" s="102"/>
      <x:c r="CE116" s="102"/>
      <x:c r="CF116" s="129"/>
      <x:c r="CG116" s="102"/>
      <x:c r="CH116" s="102"/>
      <x:c r="CI116" s="102"/>
      <x:c r="CJ116" s="102"/>
      <x:c r="CK116" s="102"/>
      <x:c r="CL116" s="102"/>
      <x:c r="CM116" s="102"/>
      <x:c r="CN116" s="102"/>
      <x:c r="CO116" s="102"/>
      <x:c r="CP116" s="129"/>
      <x:c r="CQ116" s="102"/>
      <x:c r="CR116" s="129"/>
      <x:c r="CS116" s="102">
        <x:v>4</x:v>
      </x:c>
      <x:c r="CT116" s="102"/>
      <x:c r="CU116" s="102"/>
      <x:c r="CV116" s="102"/>
      <x:c r="CW116" s="102"/>
      <x:c r="CX116" s="102"/>
      <x:c r="CY116" s="631" t="s">
        <x:v>374</x:v>
      </x:c>
      <x:c r="CZ116" s="632"/>
      <x:c r="DA116" s="633"/>
      <x:c r="DB116" s="632"/>
      <x:c r="DC116" s="633"/>
      <x:c r="DD116" s="632"/>
      <x:c r="DE116" s="633"/>
      <x:c r="DF116" s="632"/>
      <x:c r="DG116" s="634"/>
    </x:row>
    <x:row r="117" spans="1:111" s="43" customFormat="1" ht="30" customHeight="1">
      <x:c r="A117" s="631" t="s">
        <x:v>146</x:v>
      </x:c>
      <x:c r="B117" s="95"/>
      <x:c r="C117" s="129"/>
      <x:c r="D117" s="102"/>
      <x:c r="E117" s="129"/>
      <x:c r="F117" s="102"/>
      <x:c r="G117" s="129"/>
      <x:c r="H117" s="102">
        <x:v>2</x:v>
      </x:c>
      <x:c r="I117" s="129">
        <x:v>92</x:v>
      </x:c>
      <x:c r="J117" s="102"/>
      <x:c r="K117" s="102"/>
      <x:c r="L117" s="129"/>
      <x:c r="M117" s="102"/>
      <x:c r="N117" s="102"/>
      <x:c r="O117" s="102"/>
      <x:c r="P117" s="102"/>
      <x:c r="Q117" s="102"/>
      <x:c r="R117" s="129"/>
      <x:c r="S117" s="102"/>
      <x:c r="T117" s="129"/>
      <x:c r="U117" s="102"/>
      <x:c r="V117" s="129"/>
      <x:c r="W117" s="102">
        <x:v>1</x:v>
      </x:c>
      <x:c r="X117" s="102"/>
      <x:c r="Y117" s="102">
        <x:v>1</x:v>
      </x:c>
      <x:c r="Z117" s="102">
        <x:v>14</x:v>
      </x:c>
      <x:c r="AA117" s="102"/>
      <x:c r="AB117" s="102"/>
      <x:c r="AC117" s="102"/>
      <x:c r="AD117" s="102"/>
      <x:c r="AE117" s="102"/>
      <x:c r="AF117" s="102"/>
      <x:c r="AG117" s="102"/>
      <x:c r="AH117" s="102"/>
      <x:c r="AI117" s="102"/>
      <x:c r="AJ117" s="102"/>
      <x:c r="AK117" s="102"/>
      <x:c r="AL117" s="631" t="s">
        <x:v>146</x:v>
      </x:c>
      <x:c r="AM117" s="102"/>
      <x:c r="AN117" s="129"/>
      <x:c r="AO117" s="102"/>
      <x:c r="AP117" s="102"/>
      <x:c r="AQ117" s="102"/>
      <x:c r="AR117" s="129"/>
      <x:c r="AS117" s="102"/>
      <x:c r="AT117" s="129"/>
      <x:c r="AU117" s="102"/>
      <x:c r="AV117" s="102"/>
      <x:c r="AW117" s="102"/>
      <x:c r="AX117" s="102"/>
      <x:c r="AY117" s="102"/>
      <x:c r="AZ117" s="102"/>
      <x:c r="BA117" s="129"/>
      <x:c r="BB117" s="102"/>
      <x:c r="BC117" s="102"/>
      <x:c r="BD117" s="102"/>
      <x:c r="BE117" s="102"/>
      <x:c r="BF117" s="102"/>
      <x:c r="BG117" s="102">
        <x:v>1</x:v>
      </x:c>
      <x:c r="BH117" s="102">
        <x:v>1</x:v>
      </x:c>
      <x:c r="BI117" s="102"/>
      <x:c r="BJ117" s="129"/>
      <x:c r="BK117" s="102"/>
      <x:c r="BL117" s="129"/>
      <x:c r="BM117" s="102"/>
      <x:c r="BN117" s="129"/>
      <x:c r="BO117" s="102"/>
      <x:c r="BP117" s="129"/>
      <x:c r="BQ117" s="102"/>
      <x:c r="BR117" s="102"/>
      <x:c r="BS117" s="102"/>
      <x:c r="BT117" s="102"/>
      <x:c r="BU117" s="102"/>
      <x:c r="BV117" s="631" t="s">
        <x:v>146</x:v>
      </x:c>
      <x:c r="BW117" s="102"/>
      <x:c r="BX117" s="102"/>
      <x:c r="BY117" s="129"/>
      <x:c r="BZ117" s="102"/>
      <x:c r="CA117" s="129"/>
      <x:c r="CB117" s="102"/>
      <x:c r="CC117" s="129"/>
      <x:c r="CD117" s="102"/>
      <x:c r="CE117" s="102"/>
      <x:c r="CF117" s="129"/>
      <x:c r="CG117" s="102"/>
      <x:c r="CH117" s="102"/>
      <x:c r="CI117" s="102"/>
      <x:c r="CJ117" s="102"/>
      <x:c r="CK117" s="102"/>
      <x:c r="CL117" s="102"/>
      <x:c r="CM117" s="102"/>
      <x:c r="CN117" s="102"/>
      <x:c r="CO117" s="102"/>
      <x:c r="CP117" s="129"/>
      <x:c r="CQ117" s="102"/>
      <x:c r="CR117" s="129"/>
      <x:c r="CS117" s="102">
        <x:v>3</x:v>
      </x:c>
      <x:c r="CT117" s="102">
        <x:v>1</x:v>
      </x:c>
      <x:c r="CU117" s="102">
        <x:v>1</x:v>
      </x:c>
      <x:c r="CV117" s="102"/>
      <x:c r="CW117" s="102"/>
      <x:c r="CX117" s="102"/>
      <x:c r="CY117" s="631" t="s">
        <x:v>146</x:v>
      </x:c>
      <x:c r="CZ117" s="632"/>
      <x:c r="DA117" s="633"/>
      <x:c r="DB117" s="632"/>
      <x:c r="DC117" s="633"/>
      <x:c r="DD117" s="632"/>
      <x:c r="DE117" s="633"/>
      <x:c r="DF117" s="632"/>
      <x:c r="DG117" s="634"/>
    </x:row>
    <x:row r="118" spans="1:111" s="43" customFormat="1" ht="30" customHeight="1">
      <x:c r="A118" s="631" t="s">
        <x:v>2553</x:v>
      </x:c>
      <x:c r="B118" s="95"/>
      <x:c r="C118" s="129"/>
      <x:c r="D118" s="102"/>
      <x:c r="E118" s="129"/>
      <x:c r="F118" s="102"/>
      <x:c r="G118" s="129"/>
      <x:c r="H118" s="102"/>
      <x:c r="I118" s="129"/>
      <x:c r="J118" s="102">
        <x:v>2</x:v>
      </x:c>
      <x:c r="K118" s="102"/>
      <x:c r="L118" s="129"/>
      <x:c r="M118" s="102"/>
      <x:c r="N118" s="102"/>
      <x:c r="O118" s="102"/>
      <x:c r="P118" s="102"/>
      <x:c r="Q118" s="102"/>
      <x:c r="R118" s="129"/>
      <x:c r="S118" s="102"/>
      <x:c r="T118" s="129"/>
      <x:c r="U118" s="102"/>
      <x:c r="V118" s="129"/>
      <x:c r="W118" s="102"/>
      <x:c r="X118" s="102">
        <x:v>10</x:v>
      </x:c>
      <x:c r="Y118" s="102"/>
      <x:c r="Z118" s="102"/>
      <x:c r="AA118" s="102"/>
      <x:c r="AB118" s="102"/>
      <x:c r="AC118" s="102"/>
      <x:c r="AD118" s="102"/>
      <x:c r="AE118" s="102"/>
      <x:c r="AF118" s="102"/>
      <x:c r="AG118" s="102"/>
      <x:c r="AH118" s="102"/>
      <x:c r="AI118" s="102"/>
      <x:c r="AJ118" s="102"/>
      <x:c r="AK118" s="102"/>
      <x:c r="AL118" s="631" t="s">
        <x:v>2553</x:v>
      </x:c>
      <x:c r="AM118" s="102"/>
      <x:c r="AN118" s="129"/>
      <x:c r="AO118" s="102"/>
      <x:c r="AP118" s="102"/>
      <x:c r="AQ118" s="102"/>
      <x:c r="AR118" s="129"/>
      <x:c r="AS118" s="102"/>
      <x:c r="AT118" s="129"/>
      <x:c r="AU118" s="102"/>
      <x:c r="AV118" s="102"/>
      <x:c r="AW118" s="102"/>
      <x:c r="AX118" s="102"/>
      <x:c r="AY118" s="102"/>
      <x:c r="AZ118" s="102"/>
      <x:c r="BA118" s="129"/>
      <x:c r="BB118" s="102"/>
      <x:c r="BC118" s="102"/>
      <x:c r="BD118" s="102"/>
      <x:c r="BE118" s="102"/>
      <x:c r="BF118" s="102"/>
      <x:c r="BG118" s="102"/>
      <x:c r="BH118" s="102"/>
      <x:c r="BI118" s="102"/>
      <x:c r="BJ118" s="129"/>
      <x:c r="BK118" s="102"/>
      <x:c r="BL118" s="129"/>
      <x:c r="BM118" s="102"/>
      <x:c r="BN118" s="129"/>
      <x:c r="BO118" s="102"/>
      <x:c r="BP118" s="129"/>
      <x:c r="BQ118" s="102"/>
      <x:c r="BR118" s="102"/>
      <x:c r="BS118" s="102"/>
      <x:c r="BT118" s="102"/>
      <x:c r="BU118" s="102"/>
      <x:c r="BV118" s="631" t="s">
        <x:v>2553</x:v>
      </x:c>
      <x:c r="BW118" s="102"/>
      <x:c r="BX118" s="102"/>
      <x:c r="BY118" s="129"/>
      <x:c r="BZ118" s="102"/>
      <x:c r="CA118" s="129"/>
      <x:c r="CB118" s="102"/>
      <x:c r="CC118" s="129"/>
      <x:c r="CD118" s="102"/>
      <x:c r="CE118" s="102"/>
      <x:c r="CF118" s="129"/>
      <x:c r="CG118" s="102"/>
      <x:c r="CH118" s="102"/>
      <x:c r="CI118" s="102"/>
      <x:c r="CJ118" s="102"/>
      <x:c r="CK118" s="102"/>
      <x:c r="CL118" s="102"/>
      <x:c r="CM118" s="102"/>
      <x:c r="CN118" s="102"/>
      <x:c r="CO118" s="102"/>
      <x:c r="CP118" s="129"/>
      <x:c r="CQ118" s="102"/>
      <x:c r="CR118" s="129"/>
      <x:c r="CS118" s="102"/>
      <x:c r="CT118" s="102"/>
      <x:c r="CU118" s="102">
        <x:v>1</x:v>
      </x:c>
      <x:c r="CV118" s="102"/>
      <x:c r="CW118" s="102"/>
      <x:c r="CX118" s="102"/>
      <x:c r="CY118" s="631" t="s">
        <x:v>2553</x:v>
      </x:c>
      <x:c r="CZ118" s="632"/>
      <x:c r="DA118" s="633"/>
      <x:c r="DB118" s="632"/>
      <x:c r="DC118" s="633"/>
      <x:c r="DD118" s="632"/>
      <x:c r="DE118" s="633"/>
      <x:c r="DF118" s="632"/>
      <x:c r="DG118" s="634"/>
    </x:row>
    <x:row r="119" spans="1:111" s="43" customFormat="1" ht="30" customHeight="1">
      <x:c r="A119" s="631" t="s">
        <x:v>2545</x:v>
      </x:c>
      <x:c r="B119" s="95"/>
      <x:c r="C119" s="129"/>
      <x:c r="D119" s="102"/>
      <x:c r="E119" s="129"/>
      <x:c r="F119" s="102"/>
      <x:c r="G119" s="129"/>
      <x:c r="H119" s="102"/>
      <x:c r="I119" s="129"/>
      <x:c r="J119" s="102"/>
      <x:c r="K119" s="102"/>
      <x:c r="L119" s="129"/>
      <x:c r="M119" s="102"/>
      <x:c r="N119" s="102"/>
      <x:c r="O119" s="102"/>
      <x:c r="P119" s="102"/>
      <x:c r="Q119" s="102"/>
      <x:c r="R119" s="129"/>
      <x:c r="S119" s="102">
        <x:v>2</x:v>
      </x:c>
      <x:c r="T119" s="129">
        <x:v>70</x:v>
      </x:c>
      <x:c r="U119" s="102"/>
      <x:c r="V119" s="129"/>
      <x:c r="W119" s="102"/>
      <x:c r="X119" s="102">
        <x:v>12</x:v>
      </x:c>
      <x:c r="Y119" s="102"/>
      <x:c r="Z119" s="102"/>
      <x:c r="AA119" s="102"/>
      <x:c r="AB119" s="102"/>
      <x:c r="AC119" s="102"/>
      <x:c r="AD119" s="102"/>
      <x:c r="AE119" s="102"/>
      <x:c r="AF119" s="102"/>
      <x:c r="AG119" s="102"/>
      <x:c r="AH119" s="102"/>
      <x:c r="AI119" s="102"/>
      <x:c r="AJ119" s="102"/>
      <x:c r="AK119" s="102"/>
      <x:c r="AL119" s="631" t="s">
        <x:v>2545</x:v>
      </x:c>
      <x:c r="AM119" s="102"/>
      <x:c r="AN119" s="129"/>
      <x:c r="AO119" s="102"/>
      <x:c r="AP119" s="102"/>
      <x:c r="AQ119" s="102"/>
      <x:c r="AR119" s="129"/>
      <x:c r="AS119" s="102"/>
      <x:c r="AT119" s="129"/>
      <x:c r="AU119" s="102"/>
      <x:c r="AV119" s="102"/>
      <x:c r="AW119" s="102"/>
      <x:c r="AX119" s="102"/>
      <x:c r="AY119" s="102"/>
      <x:c r="AZ119" s="102"/>
      <x:c r="BA119" s="129"/>
      <x:c r="BB119" s="102"/>
      <x:c r="BC119" s="102"/>
      <x:c r="BD119" s="102"/>
      <x:c r="BE119" s="102">
        <x:v>1</x:v>
      </x:c>
      <x:c r="BF119" s="102">
        <x:v>4</x:v>
      </x:c>
      <x:c r="BG119" s="102"/>
      <x:c r="BH119" s="102"/>
      <x:c r="BI119" s="102"/>
      <x:c r="BJ119" s="129"/>
      <x:c r="BK119" s="102"/>
      <x:c r="BL119" s="129"/>
      <x:c r="BM119" s="102"/>
      <x:c r="BN119" s="129"/>
      <x:c r="BO119" s="102"/>
      <x:c r="BP119" s="129"/>
      <x:c r="BQ119" s="102"/>
      <x:c r="BR119" s="102"/>
      <x:c r="BS119" s="102"/>
      <x:c r="BT119" s="102"/>
      <x:c r="BU119" s="102"/>
      <x:c r="BV119" s="631" t="s">
        <x:v>2545</x:v>
      </x:c>
      <x:c r="BW119" s="102"/>
      <x:c r="BX119" s="102"/>
      <x:c r="BY119" s="129"/>
      <x:c r="BZ119" s="102"/>
      <x:c r="CA119" s="129"/>
      <x:c r="CB119" s="102"/>
      <x:c r="CC119" s="129"/>
      <x:c r="CD119" s="102"/>
      <x:c r="CE119" s="102"/>
      <x:c r="CF119" s="129"/>
      <x:c r="CG119" s="102"/>
      <x:c r="CH119" s="102"/>
      <x:c r="CI119" s="102"/>
      <x:c r="CJ119" s="102"/>
      <x:c r="CK119" s="102"/>
      <x:c r="CL119" s="102"/>
      <x:c r="CM119" s="102"/>
      <x:c r="CN119" s="102"/>
      <x:c r="CO119" s="102"/>
      <x:c r="CP119" s="129"/>
      <x:c r="CQ119" s="102"/>
      <x:c r="CR119" s="129"/>
      <x:c r="CS119" s="102"/>
      <x:c r="CT119" s="102"/>
      <x:c r="CU119" s="102"/>
      <x:c r="CV119" s="102"/>
      <x:c r="CW119" s="102"/>
      <x:c r="CX119" s="102"/>
      <x:c r="CY119" s="631" t="s">
        <x:v>2545</x:v>
      </x:c>
      <x:c r="CZ119" s="632"/>
      <x:c r="DA119" s="633"/>
      <x:c r="DB119" s="632"/>
      <x:c r="DC119" s="633"/>
      <x:c r="DD119" s="632"/>
      <x:c r="DE119" s="633"/>
      <x:c r="DF119" s="632"/>
      <x:c r="DG119" s="634"/>
    </x:row>
    <x:row r="120" spans="1:111" s="43" customFormat="1" ht="30" customHeight="1">
      <x:c r="A120" s="631" t="s">
        <x:v>2972</x:v>
      </x:c>
      <x:c r="B120" s="95"/>
      <x:c r="C120" s="129"/>
      <x:c r="D120" s="102"/>
      <x:c r="E120" s="129"/>
      <x:c r="F120" s="102"/>
      <x:c r="G120" s="129"/>
      <x:c r="H120" s="102"/>
      <x:c r="I120" s="129"/>
      <x:c r="J120" s="102"/>
      <x:c r="K120" s="102"/>
      <x:c r="L120" s="129"/>
      <x:c r="M120" s="102"/>
      <x:c r="N120" s="102"/>
      <x:c r="O120" s="102"/>
      <x:c r="P120" s="102"/>
      <x:c r="Q120" s="102"/>
      <x:c r="R120" s="129"/>
      <x:c r="S120" s="102">
        <x:v>1</x:v>
      </x:c>
      <x:c r="T120" s="129">
        <x:v>12</x:v>
      </x:c>
      <x:c r="U120" s="102"/>
      <x:c r="V120" s="129"/>
      <x:c r="W120" s="102"/>
      <x:c r="X120" s="102">
        <x:v>3</x:v>
      </x:c>
      <x:c r="Y120" s="102"/>
      <x:c r="Z120" s="102"/>
      <x:c r="AA120" s="102"/>
      <x:c r="AB120" s="102"/>
      <x:c r="AC120" s="102"/>
      <x:c r="AD120" s="102"/>
      <x:c r="AE120" s="102"/>
      <x:c r="AF120" s="102"/>
      <x:c r="AG120" s="102"/>
      <x:c r="AH120" s="102"/>
      <x:c r="AI120" s="102"/>
      <x:c r="AJ120" s="102"/>
      <x:c r="AK120" s="102"/>
      <x:c r="AL120" s="631" t="s">
        <x:v>2972</x:v>
      </x:c>
      <x:c r="AM120" s="102"/>
      <x:c r="AN120" s="129"/>
      <x:c r="AO120" s="102"/>
      <x:c r="AP120" s="102"/>
      <x:c r="AQ120" s="102"/>
      <x:c r="AR120" s="129"/>
      <x:c r="AS120" s="102"/>
      <x:c r="AT120" s="129"/>
      <x:c r="AU120" s="102"/>
      <x:c r="AV120" s="102"/>
      <x:c r="AW120" s="102"/>
      <x:c r="AX120" s="102"/>
      <x:c r="AY120" s="102"/>
      <x:c r="AZ120" s="102"/>
      <x:c r="BA120" s="129"/>
      <x:c r="BB120" s="102"/>
      <x:c r="BC120" s="102"/>
      <x:c r="BD120" s="102"/>
      <x:c r="BE120" s="102"/>
      <x:c r="BF120" s="102"/>
      <x:c r="BG120" s="102">
        <x:v>1</x:v>
      </x:c>
      <x:c r="BH120" s="102">
        <x:v>1</x:v>
      </x:c>
      <x:c r="BI120" s="102"/>
      <x:c r="BJ120" s="129"/>
      <x:c r="BK120" s="102"/>
      <x:c r="BL120" s="129"/>
      <x:c r="BM120" s="102"/>
      <x:c r="BN120" s="129"/>
      <x:c r="BO120" s="102"/>
      <x:c r="BP120" s="129"/>
      <x:c r="BQ120" s="102"/>
      <x:c r="BR120" s="102"/>
      <x:c r="BS120" s="102"/>
      <x:c r="BT120" s="102"/>
      <x:c r="BU120" s="102"/>
      <x:c r="BV120" s="631" t="s">
        <x:v>2972</x:v>
      </x:c>
      <x:c r="BW120" s="102"/>
      <x:c r="BX120" s="102"/>
      <x:c r="BY120" s="129"/>
      <x:c r="BZ120" s="102"/>
      <x:c r="CA120" s="129"/>
      <x:c r="CB120" s="102"/>
      <x:c r="CC120" s="129"/>
      <x:c r="CD120" s="102"/>
      <x:c r="CE120" s="102"/>
      <x:c r="CF120" s="129"/>
      <x:c r="CG120" s="102"/>
      <x:c r="CH120" s="102"/>
      <x:c r="CI120" s="102"/>
      <x:c r="CJ120" s="102"/>
      <x:c r="CK120" s="102"/>
      <x:c r="CL120" s="102"/>
      <x:c r="CM120" s="102"/>
      <x:c r="CN120" s="102"/>
      <x:c r="CO120" s="102"/>
      <x:c r="CP120" s="129"/>
      <x:c r="CQ120" s="102">
        <x:v>1</x:v>
      </x:c>
      <x:c r="CR120" s="129">
        <x:v>50</x:v>
      </x:c>
      <x:c r="CS120" s="102">
        <x:v>2</x:v>
      </x:c>
      <x:c r="CT120" s="102"/>
      <x:c r="CU120" s="102"/>
      <x:c r="CV120" s="102"/>
      <x:c r="CW120" s="102"/>
      <x:c r="CX120" s="102"/>
      <x:c r="CY120" s="631" t="s">
        <x:v>2972</x:v>
      </x:c>
      <x:c r="CZ120" s="632">
        <x:f t="shared" ref="CZ120:DG120" si="83">SUM(CZ121:CZ122)</x:f>
        <x:v>0</x:v>
      </x:c>
      <x:c r="DA120" s="633">
        <x:f t="shared" si="83"/>
        <x:v>0</x:v>
      </x:c>
      <x:c r="DB120" s="632">
        <x:f t="shared" si="83"/>
        <x:v>0</x:v>
      </x:c>
      <x:c r="DC120" s="633">
        <x:f t="shared" si="83"/>
        <x:v>0</x:v>
      </x:c>
      <x:c r="DD120" s="632">
        <x:f t="shared" si="83"/>
        <x:v>0</x:v>
      </x:c>
      <x:c r="DE120" s="633">
        <x:f t="shared" si="83"/>
        <x:v>0</x:v>
      </x:c>
      <x:c r="DF120" s="632">
        <x:f t="shared" si="83"/>
        <x:v>0</x:v>
      </x:c>
      <x:c r="DG120" s="634">
        <x:f t="shared" si="83"/>
        <x:v>0</x:v>
      </x:c>
    </x:row>
    <x:row r="121" spans="1:111" s="43" customFormat="1" ht="30" customHeight="1">
      <x:c r="A121" s="631" t="s">
        <x:v>186</x:v>
      </x:c>
      <x:c r="B121" s="95"/>
      <x:c r="C121" s="129"/>
      <x:c r="D121" s="102"/>
      <x:c r="E121" s="129"/>
      <x:c r="F121" s="102"/>
      <x:c r="G121" s="129"/>
      <x:c r="H121" s="102"/>
      <x:c r="I121" s="129"/>
      <x:c r="J121" s="102"/>
      <x:c r="K121" s="102"/>
      <x:c r="L121" s="129"/>
      <x:c r="M121" s="102"/>
      <x:c r="N121" s="102"/>
      <x:c r="O121" s="102"/>
      <x:c r="P121" s="102"/>
      <x:c r="Q121" s="102"/>
      <x:c r="R121" s="129"/>
      <x:c r="S121" s="102">
        <x:v>1</x:v>
      </x:c>
      <x:c r="T121" s="129">
        <x:v>25</x:v>
      </x:c>
      <x:c r="U121" s="102"/>
      <x:c r="V121" s="129"/>
      <x:c r="W121" s="102"/>
      <x:c r="X121" s="102">
        <x:v>6</x:v>
      </x:c>
      <x:c r="Y121" s="102"/>
      <x:c r="Z121" s="102"/>
      <x:c r="AA121" s="102"/>
      <x:c r="AB121" s="102"/>
      <x:c r="AC121" s="102"/>
      <x:c r="AD121" s="102"/>
      <x:c r="AE121" s="102"/>
      <x:c r="AF121" s="102"/>
      <x:c r="AG121" s="102"/>
      <x:c r="AH121" s="102"/>
      <x:c r="AI121" s="102"/>
      <x:c r="AJ121" s="102"/>
      <x:c r="AK121" s="102"/>
      <x:c r="AL121" s="631" t="s">
        <x:v>186</x:v>
      </x:c>
      <x:c r="AM121" s="102"/>
      <x:c r="AN121" s="129"/>
      <x:c r="AO121" s="102"/>
      <x:c r="AP121" s="102"/>
      <x:c r="AQ121" s="102"/>
      <x:c r="AR121" s="129"/>
      <x:c r="AS121" s="102"/>
      <x:c r="AT121" s="129"/>
      <x:c r="AU121" s="102"/>
      <x:c r="AV121" s="102"/>
      <x:c r="AW121" s="102"/>
      <x:c r="AX121" s="102"/>
      <x:c r="AY121" s="102"/>
      <x:c r="AZ121" s="102"/>
      <x:c r="BA121" s="129"/>
      <x:c r="BB121" s="102"/>
      <x:c r="BC121" s="102"/>
      <x:c r="BD121" s="102"/>
      <x:c r="BE121" s="102">
        <x:v>1</x:v>
      </x:c>
      <x:c r="BF121" s="102">
        <x:v>3</x:v>
      </x:c>
      <x:c r="BG121" s="102">
        <x:v>1</x:v>
      </x:c>
      <x:c r="BH121" s="102">
        <x:v>1</x:v>
      </x:c>
      <x:c r="BI121" s="102"/>
      <x:c r="BJ121" s="129"/>
      <x:c r="BK121" s="102"/>
      <x:c r="BL121" s="129"/>
      <x:c r="BM121" s="102"/>
      <x:c r="BN121" s="129"/>
      <x:c r="BO121" s="102"/>
      <x:c r="BP121" s="129"/>
      <x:c r="BQ121" s="102"/>
      <x:c r="BR121" s="102"/>
      <x:c r="BS121" s="102"/>
      <x:c r="BT121" s="102"/>
      <x:c r="BU121" s="102"/>
      <x:c r="BV121" s="631" t="s">
        <x:v>186</x:v>
      </x:c>
      <x:c r="BW121" s="102"/>
      <x:c r="BX121" s="102"/>
      <x:c r="BY121" s="129"/>
      <x:c r="BZ121" s="102"/>
      <x:c r="CA121" s="129"/>
      <x:c r="CB121" s="102"/>
      <x:c r="CC121" s="129"/>
      <x:c r="CD121" s="102"/>
      <x:c r="CE121" s="102"/>
      <x:c r="CF121" s="129"/>
      <x:c r="CG121" s="102"/>
      <x:c r="CH121" s="102"/>
      <x:c r="CI121" s="102"/>
      <x:c r="CJ121" s="102"/>
      <x:c r="CK121" s="102"/>
      <x:c r="CL121" s="102"/>
      <x:c r="CM121" s="102"/>
      <x:c r="CN121" s="102"/>
      <x:c r="CO121" s="102"/>
      <x:c r="CP121" s="129"/>
      <x:c r="CQ121" s="102">
        <x:v>1</x:v>
      </x:c>
      <x:c r="CR121" s="129">
        <x:v>107</x:v>
      </x:c>
      <x:c r="CS121" s="102">
        <x:v>4</x:v>
      </x:c>
      <x:c r="CT121" s="102"/>
      <x:c r="CU121" s="102"/>
      <x:c r="CV121" s="102"/>
      <x:c r="CW121" s="102"/>
      <x:c r="CX121" s="102"/>
      <x:c r="CY121" s="631" t="s">
        <x:v>186</x:v>
      </x:c>
      <x:c r="CZ121" s="632"/>
      <x:c r="DA121" s="633"/>
      <x:c r="DB121" s="632"/>
      <x:c r="DC121" s="633"/>
      <x:c r="DD121" s="632"/>
      <x:c r="DE121" s="633"/>
      <x:c r="DF121" s="632"/>
      <x:c r="DG121" s="634"/>
    </x:row>
    <x:row r="122" spans="1:111" s="43" customFormat="1" ht="30" customHeight="1">
      <x:c r="A122" s="400" t="s">
        <x:v>1142</x:v>
      </x:c>
      <x:c r="B122" s="189">
        <x:f t="shared" ref="B122:BM122" si="84">SUM(B123:B125)</x:f>
        <x:v>0</x:v>
      </x:c>
      <x:c r="C122" s="178">
        <x:f t="shared" si="84"/>
        <x:v>0</x:v>
      </x:c>
      <x:c r="D122" s="177">
        <x:f t="shared" si="84"/>
        <x:v>0</x:v>
      </x:c>
      <x:c r="E122" s="178">
        <x:f t="shared" si="84"/>
        <x:v>0</x:v>
      </x:c>
      <x:c r="F122" s="177">
        <x:f t="shared" si="84"/>
        <x:v>0</x:v>
      </x:c>
      <x:c r="G122" s="178">
        <x:f t="shared" si="84"/>
        <x:v>0</x:v>
      </x:c>
      <x:c r="H122" s="177">
        <x:f t="shared" si="84"/>
        <x:v>0</x:v>
      </x:c>
      <x:c r="I122" s="178">
        <x:f t="shared" si="84"/>
        <x:v>0</x:v>
      </x:c>
      <x:c r="J122" s="177">
        <x:f t="shared" si="84"/>
        <x:v>0</x:v>
      </x:c>
      <x:c r="K122" s="177">
        <x:f t="shared" si="84"/>
        <x:v>0</x:v>
      </x:c>
      <x:c r="L122" s="178">
        <x:f t="shared" si="84"/>
        <x:v>0</x:v>
      </x:c>
      <x:c r="M122" s="177">
        <x:f t="shared" si="84"/>
        <x:v>0</x:v>
      </x:c>
      <x:c r="N122" s="177">
        <x:f t="shared" si="84"/>
        <x:v>0</x:v>
      </x:c>
      <x:c r="O122" s="177">
        <x:f t="shared" si="84"/>
        <x:v>0</x:v>
      </x:c>
      <x:c r="P122" s="177">
        <x:f t="shared" si="84"/>
        <x:v>0</x:v>
      </x:c>
      <x:c r="Q122" s="177">
        <x:f t="shared" si="84"/>
        <x:v>0</x:v>
      </x:c>
      <x:c r="R122" s="178">
        <x:f t="shared" si="84"/>
        <x:v>0</x:v>
      </x:c>
      <x:c r="S122" s="177">
        <x:f t="shared" si="84"/>
        <x:v>0</x:v>
      </x:c>
      <x:c r="T122" s="178">
        <x:f t="shared" si="84"/>
        <x:v>0</x:v>
      </x:c>
      <x:c r="U122" s="177">
        <x:f t="shared" si="84"/>
        <x:v>0</x:v>
      </x:c>
      <x:c r="V122" s="178">
        <x:f t="shared" si="84"/>
        <x:v>0</x:v>
      </x:c>
      <x:c r="W122" s="177">
        <x:f t="shared" si="84"/>
        <x:v>0</x:v>
      </x:c>
      <x:c r="X122" s="177">
        <x:f t="shared" si="84"/>
        <x:v>0</x:v>
      </x:c>
      <x:c r="Y122" s="177">
        <x:f t="shared" si="84"/>
        <x:v>0</x:v>
      </x:c>
      <x:c r="Z122" s="177">
        <x:f t="shared" si="84"/>
        <x:v>0</x:v>
      </x:c>
      <x:c r="AA122" s="177">
        <x:f t="shared" si="84"/>
        <x:v>0</x:v>
      </x:c>
      <x:c r="AB122" s="177">
        <x:f t="shared" si="84"/>
        <x:v>0</x:v>
      </x:c>
      <x:c r="AC122" s="177">
        <x:f t="shared" si="84"/>
        <x:v>0</x:v>
      </x:c>
      <x:c r="AD122" s="177">
        <x:f t="shared" si="84"/>
        <x:v>0</x:v>
      </x:c>
      <x:c r="AE122" s="177">
        <x:f t="shared" si="84"/>
        <x:v>0</x:v>
      </x:c>
      <x:c r="AF122" s="177">
        <x:f t="shared" si="84"/>
        <x:v>0</x:v>
      </x:c>
      <x:c r="AG122" s="177">
        <x:f t="shared" si="84"/>
        <x:v>0</x:v>
      </x:c>
      <x:c r="AH122" s="177">
        <x:f t="shared" si="84"/>
        <x:v>0</x:v>
      </x:c>
      <x:c r="AI122" s="177">
        <x:f t="shared" si="84"/>
        <x:v>0</x:v>
      </x:c>
      <x:c r="AJ122" s="177">
        <x:f t="shared" si="84"/>
        <x:v>0</x:v>
      </x:c>
      <x:c r="AK122" s="177">
        <x:f t="shared" si="84"/>
        <x:v>0</x:v>
      </x:c>
      <x:c r="AL122" s="400" t="s">
        <x:v>1142</x:v>
      </x:c>
      <x:c r="AM122" s="177">
        <x:f t="shared" si="84"/>
        <x:v>0</x:v>
      </x:c>
      <x:c r="AN122" s="178">
        <x:f t="shared" si="84"/>
        <x:v>0</x:v>
      </x:c>
      <x:c r="AO122" s="177">
        <x:f t="shared" si="84"/>
        <x:v>0</x:v>
      </x:c>
      <x:c r="AP122" s="177">
        <x:f t="shared" si="84"/>
        <x:v>0</x:v>
      </x:c>
      <x:c r="AQ122" s="177">
        <x:f t="shared" si="84"/>
        <x:v>0</x:v>
      </x:c>
      <x:c r="AR122" s="178">
        <x:f t="shared" si="84"/>
        <x:v>0</x:v>
      </x:c>
      <x:c r="AS122" s="177">
        <x:f t="shared" si="84"/>
        <x:v>0</x:v>
      </x:c>
      <x:c r="AT122" s="178">
        <x:f t="shared" si="84"/>
        <x:v>0</x:v>
      </x:c>
      <x:c r="AU122" s="177">
        <x:f t="shared" si="84"/>
        <x:v>0</x:v>
      </x:c>
      <x:c r="AV122" s="177">
        <x:f t="shared" si="84"/>
        <x:v>0</x:v>
      </x:c>
      <x:c r="AW122" s="177">
        <x:f t="shared" si="84"/>
        <x:v>0</x:v>
      </x:c>
      <x:c r="AX122" s="177">
        <x:f t="shared" si="84"/>
        <x:v>0</x:v>
      </x:c>
      <x:c r="AY122" s="177">
        <x:f t="shared" si="84"/>
        <x:v>0</x:v>
      </x:c>
      <x:c r="AZ122" s="177">
        <x:f t="shared" si="84"/>
        <x:v>0</x:v>
      </x:c>
      <x:c r="BA122" s="178">
        <x:f t="shared" si="84"/>
        <x:v>0</x:v>
      </x:c>
      <x:c r="BB122" s="177">
        <x:f t="shared" si="84"/>
        <x:v>0</x:v>
      </x:c>
      <x:c r="BC122" s="177">
        <x:f t="shared" si="84"/>
        <x:v>0</x:v>
      </x:c>
      <x:c r="BD122" s="177">
        <x:f t="shared" si="84"/>
        <x:v>0</x:v>
      </x:c>
      <x:c r="BE122" s="177">
        <x:f t="shared" si="84"/>
        <x:v>0</x:v>
      </x:c>
      <x:c r="BF122" s="177">
        <x:f t="shared" si="84"/>
        <x:v>0</x:v>
      </x:c>
      <x:c r="BG122" s="177">
        <x:f t="shared" si="84"/>
        <x:v>0</x:v>
      </x:c>
      <x:c r="BH122" s="177">
        <x:f t="shared" si="84"/>
        <x:v>0</x:v>
      </x:c>
      <x:c r="BI122" s="177">
        <x:f t="shared" si="84"/>
        <x:v>0</x:v>
      </x:c>
      <x:c r="BJ122" s="178">
        <x:f t="shared" si="84"/>
        <x:v>0</x:v>
      </x:c>
      <x:c r="BK122" s="177">
        <x:f t="shared" si="84"/>
        <x:v>0</x:v>
      </x:c>
      <x:c r="BL122" s="178">
        <x:f t="shared" si="84"/>
        <x:v>0</x:v>
      </x:c>
      <x:c r="BM122" s="177">
        <x:f t="shared" si="84"/>
        <x:v>0</x:v>
      </x:c>
      <x:c r="BN122" s="178">
        <x:f t="shared" ref="BN122:DG122" si="85">SUM(BN123:BN125)</x:f>
        <x:v>0</x:v>
      </x:c>
      <x:c r="BO122" s="177">
        <x:f t="shared" si="85"/>
        <x:v>0</x:v>
      </x:c>
      <x:c r="BP122" s="178">
        <x:f t="shared" si="85"/>
        <x:v>0</x:v>
      </x:c>
      <x:c r="BQ122" s="177">
        <x:f t="shared" si="85"/>
        <x:v>0</x:v>
      </x:c>
      <x:c r="BR122" s="177">
        <x:f t="shared" si="85"/>
        <x:v>0</x:v>
      </x:c>
      <x:c r="BS122" s="177">
        <x:f t="shared" si="85"/>
        <x:v>0</x:v>
      </x:c>
      <x:c r="BT122" s="177">
        <x:f t="shared" si="85"/>
        <x:v>0</x:v>
      </x:c>
      <x:c r="BU122" s="177">
        <x:f t="shared" si="85"/>
        <x:v>0</x:v>
      </x:c>
      <x:c r="BV122" s="400" t="s">
        <x:v>1142</x:v>
      </x:c>
      <x:c r="BW122" s="177">
        <x:f t="shared" si="85"/>
        <x:v>0</x:v>
      </x:c>
      <x:c r="BX122" s="177">
        <x:f t="shared" si="85"/>
        <x:v>0</x:v>
      </x:c>
      <x:c r="BY122" s="178">
        <x:f t="shared" si="85"/>
        <x:v>0</x:v>
      </x:c>
      <x:c r="BZ122" s="177">
        <x:f t="shared" si="85"/>
        <x:v>0</x:v>
      </x:c>
      <x:c r="CA122" s="178">
        <x:f t="shared" si="85"/>
        <x:v>0</x:v>
      </x:c>
      <x:c r="CB122" s="177">
        <x:f t="shared" si="85"/>
        <x:v>0</x:v>
      </x:c>
      <x:c r="CC122" s="178">
        <x:f t="shared" si="85"/>
        <x:v>0</x:v>
      </x:c>
      <x:c r="CD122" s="177">
        <x:f t="shared" si="85"/>
        <x:v>0</x:v>
      </x:c>
      <x:c r="CE122" s="177">
        <x:f t="shared" si="85"/>
        <x:v>0</x:v>
      </x:c>
      <x:c r="CF122" s="178">
        <x:f t="shared" si="85"/>
        <x:v>0</x:v>
      </x:c>
      <x:c r="CG122" s="177">
        <x:f t="shared" si="85"/>
        <x:v>0</x:v>
      </x:c>
      <x:c r="CH122" s="177">
        <x:f t="shared" si="85"/>
        <x:v>0</x:v>
      </x:c>
      <x:c r="CI122" s="177">
        <x:f t="shared" si="85"/>
        <x:v>0</x:v>
      </x:c>
      <x:c r="CJ122" s="177">
        <x:f t="shared" si="85"/>
        <x:v>0</x:v>
      </x:c>
      <x:c r="CK122" s="177">
        <x:f t="shared" si="85"/>
        <x:v>0</x:v>
      </x:c>
      <x:c r="CL122" s="177">
        <x:f t="shared" si="85"/>
        <x:v>0</x:v>
      </x:c>
      <x:c r="CM122" s="177">
        <x:f t="shared" si="85"/>
        <x:v>0</x:v>
      </x:c>
      <x:c r="CN122" s="177">
        <x:f t="shared" si="85"/>
        <x:v>0</x:v>
      </x:c>
      <x:c r="CO122" s="177">
        <x:f t="shared" si="85"/>
        <x:v>0</x:v>
      </x:c>
      <x:c r="CP122" s="178">
        <x:f t="shared" si="85"/>
        <x:v>0</x:v>
      </x:c>
      <x:c r="CQ122" s="177">
        <x:f t="shared" si="85"/>
        <x:v>0</x:v>
      </x:c>
      <x:c r="CR122" s="178">
        <x:f t="shared" si="85"/>
        <x:v>0</x:v>
      </x:c>
      <x:c r="CS122" s="177">
        <x:f t="shared" si="85"/>
        <x:v>0</x:v>
      </x:c>
      <x:c r="CT122" s="177">
        <x:f t="shared" si="85"/>
        <x:v>0</x:v>
      </x:c>
      <x:c r="CU122" s="177">
        <x:f t="shared" si="85"/>
        <x:v>0</x:v>
      </x:c>
      <x:c r="CV122" s="177">
        <x:f t="shared" si="85"/>
        <x:v>0</x:v>
      </x:c>
      <x:c r="CW122" s="177">
        <x:f t="shared" si="85"/>
        <x:v>0</x:v>
      </x:c>
      <x:c r="CX122" s="177">
        <x:f t="shared" si="85"/>
        <x:v>0</x:v>
      </x:c>
      <x:c r="CY122" s="400" t="s">
        <x:v>1142</x:v>
      </x:c>
      <x:c r="CZ122" s="177">
        <x:f t="shared" si="85"/>
        <x:v>0</x:v>
      </x:c>
      <x:c r="DA122" s="178">
        <x:f t="shared" si="85"/>
        <x:v>0</x:v>
      </x:c>
      <x:c r="DB122" s="177">
        <x:f t="shared" si="85"/>
        <x:v>0</x:v>
      </x:c>
      <x:c r="DC122" s="178">
        <x:f t="shared" si="85"/>
        <x:v>0</x:v>
      </x:c>
      <x:c r="DD122" s="177">
        <x:f t="shared" si="85"/>
        <x:v>0</x:v>
      </x:c>
      <x:c r="DE122" s="178">
        <x:f t="shared" si="85"/>
        <x:v>0</x:v>
      </x:c>
      <x:c r="DF122" s="177">
        <x:f t="shared" si="85"/>
        <x:v>0</x:v>
      </x:c>
      <x:c r="DG122" s="182">
        <x:f t="shared" si="85"/>
        <x:v>0</x:v>
      </x:c>
    </x:row>
    <x:row r="123" spans="1:111" s="43" customFormat="1" ht="30" customHeight="1">
      <x:c r="A123" s="631" t="s">
        <x:v>1054</x:v>
      </x:c>
      <x:c r="B123" s="95"/>
      <x:c r="C123" s="129"/>
      <x:c r="D123" s="102"/>
      <x:c r="E123" s="129"/>
      <x:c r="F123" s="102"/>
      <x:c r="G123" s="129"/>
      <x:c r="H123" s="102"/>
      <x:c r="I123" s="129"/>
      <x:c r="J123" s="102"/>
      <x:c r="K123" s="102"/>
      <x:c r="L123" s="129"/>
      <x:c r="M123" s="102"/>
      <x:c r="N123" s="102"/>
      <x:c r="O123" s="102"/>
      <x:c r="P123" s="102"/>
      <x:c r="Q123" s="102"/>
      <x:c r="R123" s="129"/>
      <x:c r="S123" s="102"/>
      <x:c r="T123" s="129"/>
      <x:c r="U123" s="102"/>
      <x:c r="V123" s="129"/>
      <x:c r="W123" s="102"/>
      <x:c r="X123" s="102"/>
      <x:c r="Y123" s="102"/>
      <x:c r="Z123" s="102"/>
      <x:c r="AA123" s="102"/>
      <x:c r="AB123" s="102"/>
      <x:c r="AC123" s="102"/>
      <x:c r="AD123" s="102"/>
      <x:c r="AE123" s="102"/>
      <x:c r="AF123" s="102"/>
      <x:c r="AG123" s="102"/>
      <x:c r="AH123" s="102"/>
      <x:c r="AI123" s="102"/>
      <x:c r="AJ123" s="102"/>
      <x:c r="AK123" s="102"/>
      <x:c r="AL123" s="631" t="s">
        <x:v>1054</x:v>
      </x:c>
      <x:c r="AM123" s="102"/>
      <x:c r="AN123" s="129"/>
      <x:c r="AO123" s="102"/>
      <x:c r="AP123" s="102"/>
      <x:c r="AQ123" s="102"/>
      <x:c r="AR123" s="129"/>
      <x:c r="AS123" s="102"/>
      <x:c r="AT123" s="129"/>
      <x:c r="AU123" s="102"/>
      <x:c r="AV123" s="102"/>
      <x:c r="AW123" s="102"/>
      <x:c r="AX123" s="102"/>
      <x:c r="AY123" s="102"/>
      <x:c r="AZ123" s="102"/>
      <x:c r="BA123" s="129"/>
      <x:c r="BB123" s="102"/>
      <x:c r="BC123" s="102"/>
      <x:c r="BD123" s="102"/>
      <x:c r="BE123" s="102"/>
      <x:c r="BF123" s="102"/>
      <x:c r="BG123" s="102"/>
      <x:c r="BH123" s="102"/>
      <x:c r="BI123" s="102"/>
      <x:c r="BJ123" s="129"/>
      <x:c r="BK123" s="102"/>
      <x:c r="BL123" s="129"/>
      <x:c r="BM123" s="102"/>
      <x:c r="BN123" s="129"/>
      <x:c r="BO123" s="102"/>
      <x:c r="BP123" s="129"/>
      <x:c r="BQ123" s="102"/>
      <x:c r="BR123" s="102"/>
      <x:c r="BS123" s="102"/>
      <x:c r="BT123" s="102"/>
      <x:c r="BU123" s="102"/>
      <x:c r="BV123" s="631" t="s">
        <x:v>1054</x:v>
      </x:c>
      <x:c r="BW123" s="102"/>
      <x:c r="BX123" s="102"/>
      <x:c r="BY123" s="129"/>
      <x:c r="BZ123" s="102"/>
      <x:c r="CA123" s="129"/>
      <x:c r="CB123" s="102"/>
      <x:c r="CC123" s="129"/>
      <x:c r="CD123" s="102"/>
      <x:c r="CE123" s="102"/>
      <x:c r="CF123" s="129"/>
      <x:c r="CG123" s="102"/>
      <x:c r="CH123" s="102"/>
      <x:c r="CI123" s="102"/>
      <x:c r="CJ123" s="102"/>
      <x:c r="CK123" s="102"/>
      <x:c r="CL123" s="102"/>
      <x:c r="CM123" s="102"/>
      <x:c r="CN123" s="102"/>
      <x:c r="CO123" s="102"/>
      <x:c r="CP123" s="129"/>
      <x:c r="CQ123" s="102"/>
      <x:c r="CR123" s="129"/>
      <x:c r="CS123" s="102"/>
      <x:c r="CT123" s="102"/>
      <x:c r="CU123" s="102"/>
      <x:c r="CV123" s="102"/>
      <x:c r="CW123" s="102"/>
      <x:c r="CX123" s="102"/>
      <x:c r="CY123" s="631" t="s">
        <x:v>1054</x:v>
      </x:c>
      <x:c r="CZ123" s="632">
        <x:f t="shared" ref="CZ123:DG123" si="86">SUM(CZ124:CZ158)</x:f>
        <x:v>0</x:v>
      </x:c>
      <x:c r="DA123" s="633">
        <x:f t="shared" si="86"/>
        <x:v>0</x:v>
      </x:c>
      <x:c r="DB123" s="632">
        <x:f t="shared" si="86"/>
        <x:v>0</x:v>
      </x:c>
      <x:c r="DC123" s="633">
        <x:f t="shared" si="86"/>
        <x:v>0</x:v>
      </x:c>
      <x:c r="DD123" s="632">
        <x:f t="shared" si="86"/>
        <x:v>0</x:v>
      </x:c>
      <x:c r="DE123" s="633">
        <x:f t="shared" si="86"/>
        <x:v>0</x:v>
      </x:c>
      <x:c r="DF123" s="632">
        <x:f t="shared" si="86"/>
        <x:v>0</x:v>
      </x:c>
      <x:c r="DG123" s="634">
        <x:f t="shared" si="86"/>
        <x:v>0</x:v>
      </x:c>
    </x:row>
    <x:row r="124" spans="1:111" s="43" customFormat="1" ht="30" customHeight="1">
      <x:c r="A124" s="631" t="s">
        <x:v>27</x:v>
      </x:c>
      <x:c r="B124" s="95"/>
      <x:c r="C124" s="129"/>
      <x:c r="D124" s="102"/>
      <x:c r="E124" s="129"/>
      <x:c r="F124" s="102"/>
      <x:c r="G124" s="129"/>
      <x:c r="H124" s="102"/>
      <x:c r="I124" s="129"/>
      <x:c r="J124" s="102"/>
      <x:c r="K124" s="102"/>
      <x:c r="L124" s="129"/>
      <x:c r="M124" s="102"/>
      <x:c r="N124" s="102"/>
      <x:c r="O124" s="102"/>
      <x:c r="P124" s="102"/>
      <x:c r="Q124" s="102"/>
      <x:c r="R124" s="129"/>
      <x:c r="S124" s="102"/>
      <x:c r="T124" s="129"/>
      <x:c r="U124" s="102"/>
      <x:c r="V124" s="129"/>
      <x:c r="W124" s="102"/>
      <x:c r="X124" s="102"/>
      <x:c r="Y124" s="102"/>
      <x:c r="Z124" s="102"/>
      <x:c r="AA124" s="102"/>
      <x:c r="AB124" s="102"/>
      <x:c r="AC124" s="102"/>
      <x:c r="AD124" s="102"/>
      <x:c r="AE124" s="102"/>
      <x:c r="AF124" s="102"/>
      <x:c r="AG124" s="102"/>
      <x:c r="AH124" s="102"/>
      <x:c r="AI124" s="102"/>
      <x:c r="AJ124" s="102"/>
      <x:c r="AK124" s="102"/>
      <x:c r="AL124" s="631" t="s">
        <x:v>27</x:v>
      </x:c>
      <x:c r="AM124" s="102"/>
      <x:c r="AN124" s="129"/>
      <x:c r="AO124" s="102"/>
      <x:c r="AP124" s="102"/>
      <x:c r="AQ124" s="102"/>
      <x:c r="AR124" s="129"/>
      <x:c r="AS124" s="102"/>
      <x:c r="AT124" s="129"/>
      <x:c r="AU124" s="102"/>
      <x:c r="AV124" s="102"/>
      <x:c r="AW124" s="102"/>
      <x:c r="AX124" s="102"/>
      <x:c r="AY124" s="102"/>
      <x:c r="AZ124" s="102"/>
      <x:c r="BA124" s="129"/>
      <x:c r="BB124" s="102"/>
      <x:c r="BC124" s="102"/>
      <x:c r="BD124" s="102"/>
      <x:c r="BE124" s="102"/>
      <x:c r="BF124" s="102"/>
      <x:c r="BG124" s="102"/>
      <x:c r="BH124" s="102"/>
      <x:c r="BI124" s="102"/>
      <x:c r="BJ124" s="129"/>
      <x:c r="BK124" s="102"/>
      <x:c r="BL124" s="129"/>
      <x:c r="BM124" s="102"/>
      <x:c r="BN124" s="129"/>
      <x:c r="BO124" s="102"/>
      <x:c r="BP124" s="129"/>
      <x:c r="BQ124" s="102"/>
      <x:c r="BR124" s="102"/>
      <x:c r="BS124" s="102"/>
      <x:c r="BT124" s="102"/>
      <x:c r="BU124" s="102"/>
      <x:c r="BV124" s="631" t="s">
        <x:v>27</x:v>
      </x:c>
      <x:c r="BW124" s="102"/>
      <x:c r="BX124" s="102"/>
      <x:c r="BY124" s="129"/>
      <x:c r="BZ124" s="102"/>
      <x:c r="CA124" s="129"/>
      <x:c r="CB124" s="102"/>
      <x:c r="CC124" s="129"/>
      <x:c r="CD124" s="102"/>
      <x:c r="CE124" s="102"/>
      <x:c r="CF124" s="129"/>
      <x:c r="CG124" s="102"/>
      <x:c r="CH124" s="102"/>
      <x:c r="CI124" s="102"/>
      <x:c r="CJ124" s="102"/>
      <x:c r="CK124" s="102"/>
      <x:c r="CL124" s="102"/>
      <x:c r="CM124" s="102"/>
      <x:c r="CN124" s="102"/>
      <x:c r="CO124" s="102"/>
      <x:c r="CP124" s="129"/>
      <x:c r="CQ124" s="102"/>
      <x:c r="CR124" s="129"/>
      <x:c r="CS124" s="102"/>
      <x:c r="CT124" s="102"/>
      <x:c r="CU124" s="102"/>
      <x:c r="CV124" s="102"/>
      <x:c r="CW124" s="102"/>
      <x:c r="CX124" s="102"/>
      <x:c r="CY124" s="631" t="s">
        <x:v>27</x:v>
      </x:c>
      <x:c r="CZ124" s="646"/>
      <x:c r="DA124" s="129"/>
      <x:c r="DB124" s="102"/>
      <x:c r="DC124" s="129"/>
      <x:c r="DD124" s="102"/>
      <x:c r="DE124" s="129"/>
      <x:c r="DF124" s="632"/>
      <x:c r="DG124" s="634"/>
    </x:row>
    <x:row r="125" spans="1:111" s="43" customFormat="1" ht="30" customHeight="1">
      <x:c r="A125" s="631" t="s">
        <x:v>1614</x:v>
      </x:c>
      <x:c r="B125" s="95"/>
      <x:c r="C125" s="129"/>
      <x:c r="D125" s="102"/>
      <x:c r="E125" s="129"/>
      <x:c r="F125" s="102"/>
      <x:c r="G125" s="129"/>
      <x:c r="H125" s="102"/>
      <x:c r="I125" s="129"/>
      <x:c r="J125" s="102"/>
      <x:c r="K125" s="102"/>
      <x:c r="L125" s="129"/>
      <x:c r="M125" s="102"/>
      <x:c r="N125" s="102"/>
      <x:c r="O125" s="102"/>
      <x:c r="P125" s="102"/>
      <x:c r="Q125" s="102"/>
      <x:c r="R125" s="129"/>
      <x:c r="S125" s="102"/>
      <x:c r="T125" s="129"/>
      <x:c r="U125" s="102"/>
      <x:c r="V125" s="129"/>
      <x:c r="W125" s="102"/>
      <x:c r="X125" s="102"/>
      <x:c r="Y125" s="102"/>
      <x:c r="Z125" s="102"/>
      <x:c r="AA125" s="102"/>
      <x:c r="AB125" s="102"/>
      <x:c r="AC125" s="102"/>
      <x:c r="AD125" s="102"/>
      <x:c r="AE125" s="102"/>
      <x:c r="AF125" s="102"/>
      <x:c r="AG125" s="102"/>
      <x:c r="AH125" s="102"/>
      <x:c r="AI125" s="102"/>
      <x:c r="AJ125" s="102"/>
      <x:c r="AK125" s="102"/>
      <x:c r="AL125" s="631" t="s">
        <x:v>1614</x:v>
      </x:c>
      <x:c r="AM125" s="102"/>
      <x:c r="AN125" s="129"/>
      <x:c r="AO125" s="102"/>
      <x:c r="AP125" s="102"/>
      <x:c r="AQ125" s="102"/>
      <x:c r="AR125" s="129"/>
      <x:c r="AS125" s="102"/>
      <x:c r="AT125" s="129"/>
      <x:c r="AU125" s="102"/>
      <x:c r="AV125" s="102"/>
      <x:c r="AW125" s="102"/>
      <x:c r="AX125" s="102"/>
      <x:c r="AY125" s="102"/>
      <x:c r="AZ125" s="102"/>
      <x:c r="BA125" s="129"/>
      <x:c r="BB125" s="102"/>
      <x:c r="BC125" s="102"/>
      <x:c r="BD125" s="102"/>
      <x:c r="BE125" s="102"/>
      <x:c r="BF125" s="102"/>
      <x:c r="BG125" s="102"/>
      <x:c r="BH125" s="102"/>
      <x:c r="BI125" s="102"/>
      <x:c r="BJ125" s="129"/>
      <x:c r="BK125" s="102"/>
      <x:c r="BL125" s="129"/>
      <x:c r="BM125" s="102"/>
      <x:c r="BN125" s="129"/>
      <x:c r="BO125" s="102"/>
      <x:c r="BP125" s="129"/>
      <x:c r="BQ125" s="102"/>
      <x:c r="BR125" s="102"/>
      <x:c r="BS125" s="102"/>
      <x:c r="BT125" s="102"/>
      <x:c r="BU125" s="102"/>
      <x:c r="BV125" s="631" t="s">
        <x:v>1614</x:v>
      </x:c>
      <x:c r="BW125" s="102"/>
      <x:c r="BX125" s="102"/>
      <x:c r="BY125" s="129"/>
      <x:c r="BZ125" s="102"/>
      <x:c r="CA125" s="129"/>
      <x:c r="CB125" s="102"/>
      <x:c r="CC125" s="129"/>
      <x:c r="CD125" s="102"/>
      <x:c r="CE125" s="102"/>
      <x:c r="CF125" s="129"/>
      <x:c r="CG125" s="102"/>
      <x:c r="CH125" s="102"/>
      <x:c r="CI125" s="102"/>
      <x:c r="CJ125" s="102"/>
      <x:c r="CK125" s="102"/>
      <x:c r="CL125" s="102"/>
      <x:c r="CM125" s="102"/>
      <x:c r="CN125" s="102"/>
      <x:c r="CO125" s="102"/>
      <x:c r="CP125" s="129"/>
      <x:c r="CQ125" s="102"/>
      <x:c r="CR125" s="129"/>
      <x:c r="CS125" s="102"/>
      <x:c r="CT125" s="102"/>
      <x:c r="CU125" s="102"/>
      <x:c r="CV125" s="102"/>
      <x:c r="CW125" s="102"/>
      <x:c r="CX125" s="102"/>
      <x:c r="CY125" s="631" t="s">
        <x:v>1614</x:v>
      </x:c>
      <x:c r="CZ125" s="646"/>
      <x:c r="DA125" s="129"/>
      <x:c r="DB125" s="102"/>
      <x:c r="DC125" s="129"/>
      <x:c r="DD125" s="102"/>
      <x:c r="DE125" s="129"/>
      <x:c r="DF125" s="632"/>
      <x:c r="DG125" s="634"/>
    </x:row>
    <x:row r="126" spans="1:111" s="43" customFormat="1" ht="30" customHeight="1">
      <x:c r="A126" s="400" t="s">
        <x:v>841</x:v>
      </x:c>
      <x:c r="B126" s="189">
        <x:f t="shared" ref="B126:AK126" si="87">SUM(B127:B158)</x:f>
        <x:v>0</x:v>
      </x:c>
      <x:c r="C126" s="178">
        <x:f t="shared" si="87"/>
        <x:v>0</x:v>
      </x:c>
      <x:c r="D126" s="177">
        <x:f t="shared" si="87"/>
        <x:v>0</x:v>
      </x:c>
      <x:c r="E126" s="178">
        <x:f t="shared" si="87"/>
        <x:v>0</x:v>
      </x:c>
      <x:c r="F126" s="177">
        <x:f t="shared" si="87"/>
        <x:v>0</x:v>
      </x:c>
      <x:c r="G126" s="178">
        <x:f t="shared" si="87"/>
        <x:v>0</x:v>
      </x:c>
      <x:c r="H126" s="177">
        <x:f t="shared" si="87"/>
        <x:v>0</x:v>
      </x:c>
      <x:c r="I126" s="178">
        <x:f t="shared" si="87"/>
        <x:v>0</x:v>
      </x:c>
      <x:c r="J126" s="177">
        <x:f t="shared" si="87"/>
        <x:v>2</x:v>
      </x:c>
      <x:c r="K126" s="177">
        <x:f t="shared" si="87"/>
        <x:v>0</x:v>
      </x:c>
      <x:c r="L126" s="178">
        <x:f t="shared" si="87"/>
        <x:v>0</x:v>
      </x:c>
      <x:c r="M126" s="177">
        <x:f t="shared" si="87"/>
        <x:v>0</x:v>
      </x:c>
      <x:c r="N126" s="177">
        <x:f t="shared" si="87"/>
        <x:v>0</x:v>
      </x:c>
      <x:c r="O126" s="177">
        <x:f t="shared" si="87"/>
        <x:v>0</x:v>
      </x:c>
      <x:c r="P126" s="177">
        <x:f t="shared" si="87"/>
        <x:v>0</x:v>
      </x:c>
      <x:c r="Q126" s="177">
        <x:f t="shared" si="87"/>
        <x:v>0</x:v>
      </x:c>
      <x:c r="R126" s="178">
        <x:f t="shared" si="87"/>
        <x:v>0</x:v>
      </x:c>
      <x:c r="S126" s="177">
        <x:f t="shared" si="87"/>
        <x:v>18</x:v>
      </x:c>
      <x:c r="T126" s="178">
        <x:f t="shared" si="87"/>
        <x:v>362</x:v>
      </x:c>
      <x:c r="U126" s="177">
        <x:f t="shared" si="87"/>
        <x:v>0</x:v>
      </x:c>
      <x:c r="V126" s="178">
        <x:f t="shared" si="87"/>
        <x:v>0</x:v>
      </x:c>
      <x:c r="W126" s="177">
        <x:f t="shared" si="87"/>
        <x:v>0</x:v>
      </x:c>
      <x:c r="X126" s="177">
        <x:f t="shared" si="87"/>
        <x:v>118</x:v>
      </x:c>
      <x:c r="Y126" s="177">
        <x:f t="shared" si="87"/>
        <x:v>3</x:v>
      </x:c>
      <x:c r="Z126" s="177">
        <x:f t="shared" si="87"/>
        <x:v>3</x:v>
      </x:c>
      <x:c r="AA126" s="177">
        <x:f t="shared" si="87"/>
        <x:v>0</x:v>
      </x:c>
      <x:c r="AB126" s="177">
        <x:f t="shared" si="87"/>
        <x:v>1</x:v>
      </x:c>
      <x:c r="AC126" s="177">
        <x:f t="shared" si="87"/>
        <x:v>1</x:v>
      </x:c>
      <x:c r="AD126" s="177">
        <x:f t="shared" si="87"/>
        <x:v>2</x:v>
      </x:c>
      <x:c r="AE126" s="177">
        <x:f t="shared" si="87"/>
        <x:v>0</x:v>
      </x:c>
      <x:c r="AF126" s="177">
        <x:f t="shared" si="87"/>
        <x:v>0</x:v>
      </x:c>
      <x:c r="AG126" s="177">
        <x:f t="shared" si="87"/>
        <x:v>2</x:v>
      </x:c>
      <x:c r="AH126" s="177">
        <x:f t="shared" si="87"/>
        <x:v>0</x:v>
      </x:c>
      <x:c r="AI126" s="177">
        <x:f t="shared" si="87"/>
        <x:v>0</x:v>
      </x:c>
      <x:c r="AJ126" s="177">
        <x:f t="shared" si="87"/>
        <x:v>4</x:v>
      </x:c>
      <x:c r="AK126" s="177">
        <x:f t="shared" si="87"/>
        <x:v>9</x:v>
      </x:c>
      <x:c r="AL126" s="400" t="s">
        <x:v>841</x:v>
      </x:c>
      <x:c r="AM126" s="177">
        <x:f t="shared" ref="AM126:BU126" si="88">SUM(AM127:AM158)</x:f>
        <x:v>0</x:v>
      </x:c>
      <x:c r="AN126" s="178">
        <x:f t="shared" si="88"/>
        <x:v>0</x:v>
      </x:c>
      <x:c r="AO126" s="177">
        <x:f t="shared" si="88"/>
        <x:v>0</x:v>
      </x:c>
      <x:c r="AP126" s="177">
        <x:f t="shared" si="88"/>
        <x:v>0</x:v>
      </x:c>
      <x:c r="AQ126" s="177">
        <x:f t="shared" si="88"/>
        <x:v>0</x:v>
      </x:c>
      <x:c r="AR126" s="178">
        <x:f t="shared" si="88"/>
        <x:v>0</x:v>
      </x:c>
      <x:c r="AS126" s="177">
        <x:f t="shared" si="88"/>
        <x:v>0</x:v>
      </x:c>
      <x:c r="AT126" s="178">
        <x:f t="shared" si="88"/>
        <x:v>0</x:v>
      </x:c>
      <x:c r="AU126" s="177">
        <x:f t="shared" si="88"/>
        <x:v>0</x:v>
      </x:c>
      <x:c r="AV126" s="177">
        <x:f t="shared" si="88"/>
        <x:v>0</x:v>
      </x:c>
      <x:c r="AW126" s="177">
        <x:f t="shared" si="88"/>
        <x:v>0</x:v>
      </x:c>
      <x:c r="AX126" s="177">
        <x:f t="shared" si="88"/>
        <x:v>0</x:v>
      </x:c>
      <x:c r="AY126" s="177">
        <x:f t="shared" si="88"/>
        <x:v>0</x:v>
      </x:c>
      <x:c r="AZ126" s="177">
        <x:f t="shared" si="88"/>
        <x:v>1</x:v>
      </x:c>
      <x:c r="BA126" s="178">
        <x:f t="shared" si="88"/>
        <x:v>1</x:v>
      </x:c>
      <x:c r="BB126" s="177">
        <x:f t="shared" si="88"/>
        <x:v>0</x:v>
      </x:c>
      <x:c r="BC126" s="177">
        <x:f t="shared" si="88"/>
        <x:v>0</x:v>
      </x:c>
      <x:c r="BD126" s="177">
        <x:f t="shared" si="88"/>
        <x:v>0</x:v>
      </x:c>
      <x:c r="BE126" s="177">
        <x:f t="shared" si="88"/>
        <x:v>21</x:v>
      </x:c>
      <x:c r="BF126" s="177">
        <x:f t="shared" si="88"/>
        <x:v>49</x:v>
      </x:c>
      <x:c r="BG126" s="177">
        <x:f t="shared" si="88"/>
        <x:v>1</x:v>
      </x:c>
      <x:c r="BH126" s="177">
        <x:f t="shared" si="88"/>
        <x:v>1</x:v>
      </x:c>
      <x:c r="BI126" s="177">
        <x:f t="shared" si="88"/>
        <x:v>0</x:v>
      </x:c>
      <x:c r="BJ126" s="178">
        <x:f t="shared" si="88"/>
        <x:v>0</x:v>
      </x:c>
      <x:c r="BK126" s="177">
        <x:f t="shared" si="88"/>
        <x:v>0</x:v>
      </x:c>
      <x:c r="BL126" s="178">
        <x:f t="shared" si="88"/>
        <x:v>0</x:v>
      </x:c>
      <x:c r="BM126" s="177">
        <x:f t="shared" si="88"/>
        <x:v>0</x:v>
      </x:c>
      <x:c r="BN126" s="178">
        <x:f t="shared" si="88"/>
        <x:v>0</x:v>
      </x:c>
      <x:c r="BO126" s="177">
        <x:f t="shared" si="88"/>
        <x:v>0</x:v>
      </x:c>
      <x:c r="BP126" s="178">
        <x:f t="shared" si="88"/>
        <x:v>0</x:v>
      </x:c>
      <x:c r="BQ126" s="177">
        <x:f t="shared" si="88"/>
        <x:v>0</x:v>
      </x:c>
      <x:c r="BR126" s="177">
        <x:f t="shared" si="88"/>
        <x:v>0</x:v>
      </x:c>
      <x:c r="BS126" s="177">
        <x:f t="shared" si="88"/>
        <x:v>0</x:v>
      </x:c>
      <x:c r="BT126" s="177">
        <x:f t="shared" si="88"/>
        <x:v>0</x:v>
      </x:c>
      <x:c r="BU126" s="177">
        <x:f t="shared" si="88"/>
        <x:v>0</x:v>
      </x:c>
      <x:c r="BV126" s="400" t="s">
        <x:v>841</x:v>
      </x:c>
      <x:c r="BW126" s="177">
        <x:f t="shared" ref="BW126:CX126" si="89">SUM(BW127:BW158)</x:f>
        <x:v>0</x:v>
      </x:c>
      <x:c r="BX126" s="177">
        <x:f t="shared" si="89"/>
        <x:v>0</x:v>
      </x:c>
      <x:c r="BY126" s="178">
        <x:f t="shared" si="89"/>
        <x:v>0</x:v>
      </x:c>
      <x:c r="BZ126" s="177">
        <x:f t="shared" si="89"/>
        <x:v>0</x:v>
      </x:c>
      <x:c r="CA126" s="178">
        <x:f t="shared" si="89"/>
        <x:v>0</x:v>
      </x:c>
      <x:c r="CB126" s="177">
        <x:f t="shared" si="89"/>
        <x:v>0</x:v>
      </x:c>
      <x:c r="CC126" s="178">
        <x:f t="shared" si="89"/>
        <x:v>0</x:v>
      </x:c>
      <x:c r="CD126" s="177">
        <x:f t="shared" si="89"/>
        <x:v>0</x:v>
      </x:c>
      <x:c r="CE126" s="177">
        <x:f t="shared" si="89"/>
        <x:v>1</x:v>
      </x:c>
      <x:c r="CF126" s="178">
        <x:f t="shared" si="89"/>
        <x:v>39.649999999999999</x:v>
      </x:c>
      <x:c r="CG126" s="177">
        <x:f t="shared" si="89"/>
        <x:v>0</x:v>
      </x:c>
      <x:c r="CH126" s="177">
        <x:f t="shared" si="89"/>
        <x:v>0</x:v>
      </x:c>
      <x:c r="CI126" s="177">
        <x:f t="shared" si="89"/>
        <x:v>0</x:v>
      </x:c>
      <x:c r="CJ126" s="177">
        <x:f t="shared" si="89"/>
        <x:v>1</x:v>
      </x:c>
      <x:c r="CK126" s="177">
        <x:f t="shared" si="89"/>
        <x:v>0</x:v>
      </x:c>
      <x:c r="CL126" s="177">
        <x:f t="shared" si="89"/>
        <x:v>0</x:v>
      </x:c>
      <x:c r="CM126" s="177">
        <x:f t="shared" si="89"/>
        <x:v>0</x:v>
      </x:c>
      <x:c r="CN126" s="177">
        <x:f t="shared" si="89"/>
        <x:v>0</x:v>
      </x:c>
      <x:c r="CO126" s="177">
        <x:f t="shared" si="89"/>
        <x:v>0</x:v>
      </x:c>
      <x:c r="CP126" s="178">
        <x:f t="shared" si="89"/>
        <x:v>0</x:v>
      </x:c>
      <x:c r="CQ126" s="177">
        <x:f t="shared" si="89"/>
        <x:v>6</x:v>
      </x:c>
      <x:c r="CR126" s="178">
        <x:f t="shared" si="89"/>
        <x:v>448</x:v>
      </x:c>
      <x:c r="CS126" s="177">
        <x:f t="shared" si="89"/>
        <x:v>62</x:v>
      </x:c>
      <x:c r="CT126" s="177">
        <x:f t="shared" si="89"/>
        <x:v>1</x:v>
      </x:c>
      <x:c r="CU126" s="177">
        <x:f t="shared" si="89"/>
        <x:v>0</x:v>
      </x:c>
      <x:c r="CV126" s="177">
        <x:f t="shared" si="89"/>
        <x:v>0</x:v>
      </x:c>
      <x:c r="CW126" s="177">
        <x:f t="shared" si="89"/>
        <x:v>0</x:v>
      </x:c>
      <x:c r="CX126" s="177">
        <x:f t="shared" si="89"/>
        <x:v>0</x:v>
      </x:c>
      <x:c r="CY126" s="400" t="s">
        <x:v>841</x:v>
      </x:c>
      <x:c r="CZ126" s="177">
        <x:f t="shared" ref="CZ126:DG126" si="90">SUM(CZ127:CZ158)</x:f>
        <x:v>0</x:v>
      </x:c>
      <x:c r="DA126" s="178">
        <x:f t="shared" si="90"/>
        <x:v>0</x:v>
      </x:c>
      <x:c r="DB126" s="177">
        <x:f t="shared" si="90"/>
        <x:v>0</x:v>
      </x:c>
      <x:c r="DC126" s="178">
        <x:f t="shared" si="90"/>
        <x:v>0</x:v>
      </x:c>
      <x:c r="DD126" s="177">
        <x:f t="shared" si="90"/>
        <x:v>0</x:v>
      </x:c>
      <x:c r="DE126" s="178">
        <x:f t="shared" si="90"/>
        <x:v>0</x:v>
      </x:c>
      <x:c r="DF126" s="177">
        <x:f t="shared" si="90"/>
        <x:v>0</x:v>
      </x:c>
      <x:c r="DG126" s="182">
        <x:f t="shared" si="90"/>
        <x:v>0</x:v>
      </x:c>
    </x:row>
    <x:row r="127" spans="1:111" s="43" customFormat="1" ht="30" customHeight="1">
      <x:c r="A127" s="631" t="s">
        <x:v>2526</x:v>
      </x:c>
      <x:c r="B127" s="95"/>
      <x:c r="C127" s="129"/>
      <x:c r="D127" s="102"/>
      <x:c r="E127" s="129"/>
      <x:c r="F127" s="102"/>
      <x:c r="G127" s="129"/>
      <x:c r="H127" s="102"/>
      <x:c r="I127" s="129"/>
      <x:c r="J127" s="102"/>
      <x:c r="K127" s="102"/>
      <x:c r="L127" s="129"/>
      <x:c r="M127" s="102"/>
      <x:c r="N127" s="102"/>
      <x:c r="O127" s="102"/>
      <x:c r="P127" s="102"/>
      <x:c r="Q127" s="102"/>
      <x:c r="R127" s="129"/>
      <x:c r="S127" s="102">
        <x:v>1</x:v>
      </x:c>
      <x:c r="T127" s="129">
        <x:v>30</x:v>
      </x:c>
      <x:c r="U127" s="102"/>
      <x:c r="V127" s="129"/>
      <x:c r="W127" s="102"/>
      <x:c r="X127" s="102">
        <x:v>6</x:v>
      </x:c>
      <x:c r="Y127" s="102">
        <x:v>2</x:v>
      </x:c>
      <x:c r="Z127" s="102">
        <x:v>2</x:v>
      </x:c>
      <x:c r="AA127" s="102"/>
      <x:c r="AB127" s="102"/>
      <x:c r="AC127" s="102"/>
      <x:c r="AD127" s="102"/>
      <x:c r="AE127" s="102"/>
      <x:c r="AF127" s="102"/>
      <x:c r="AG127" s="102">
        <x:v>1</x:v>
      </x:c>
      <x:c r="AH127" s="102"/>
      <x:c r="AI127" s="102"/>
      <x:c r="AJ127" s="102">
        <x:v>1</x:v>
      </x:c>
      <x:c r="AK127" s="102">
        <x:v>6</x:v>
      </x:c>
      <x:c r="AL127" s="631" t="s">
        <x:v>2526</x:v>
      </x:c>
      <x:c r="AM127" s="102"/>
      <x:c r="AN127" s="129"/>
      <x:c r="AO127" s="102"/>
      <x:c r="AP127" s="102"/>
      <x:c r="AQ127" s="102"/>
      <x:c r="AR127" s="129"/>
      <x:c r="AS127" s="102"/>
      <x:c r="AT127" s="129"/>
      <x:c r="AU127" s="102"/>
      <x:c r="AV127" s="102"/>
      <x:c r="AW127" s="102"/>
      <x:c r="AX127" s="102"/>
      <x:c r="AY127" s="102"/>
      <x:c r="AZ127" s="102">
        <x:v>1</x:v>
      </x:c>
      <x:c r="BA127" s="129">
        <x:v>1</x:v>
      </x:c>
      <x:c r="BB127" s="102"/>
      <x:c r="BC127" s="102"/>
      <x:c r="BD127" s="102"/>
      <x:c r="BE127" s="102">
        <x:v>7</x:v>
      </x:c>
      <x:c r="BF127" s="102">
        <x:v>11</x:v>
      </x:c>
      <x:c r="BG127" s="102"/>
      <x:c r="BH127" s="102"/>
      <x:c r="BI127" s="102"/>
      <x:c r="BJ127" s="129"/>
      <x:c r="BK127" s="102"/>
      <x:c r="BL127" s="129"/>
      <x:c r="BM127" s="102"/>
      <x:c r="BN127" s="129"/>
      <x:c r="BO127" s="102"/>
      <x:c r="BP127" s="129"/>
      <x:c r="BQ127" s="102"/>
      <x:c r="BR127" s="102"/>
      <x:c r="BS127" s="102"/>
      <x:c r="BT127" s="102"/>
      <x:c r="BU127" s="102"/>
      <x:c r="BV127" s="631" t="s">
        <x:v>2526</x:v>
      </x:c>
      <x:c r="BW127" s="102"/>
      <x:c r="BX127" s="102"/>
      <x:c r="BY127" s="129"/>
      <x:c r="BZ127" s="102"/>
      <x:c r="CA127" s="129"/>
      <x:c r="CB127" s="102"/>
      <x:c r="CC127" s="129"/>
      <x:c r="CD127" s="102"/>
      <x:c r="CE127" s="102">
        <x:v>1</x:v>
      </x:c>
      <x:c r="CF127" s="129">
        <x:v>39.649999999999999</x:v>
      </x:c>
      <x:c r="CG127" s="102"/>
      <x:c r="CH127" s="102"/>
      <x:c r="CI127" s="102"/>
      <x:c r="CJ127" s="102"/>
      <x:c r="CK127" s="102"/>
      <x:c r="CL127" s="102"/>
      <x:c r="CM127" s="102"/>
      <x:c r="CN127" s="102"/>
      <x:c r="CO127" s="102"/>
      <x:c r="CP127" s="129"/>
      <x:c r="CQ127" s="102"/>
      <x:c r="CR127" s="129"/>
      <x:c r="CS127" s="102">
        <x:v>9</x:v>
      </x:c>
      <x:c r="CT127" s="102"/>
      <x:c r="CU127" s="102"/>
      <x:c r="CV127" s="102"/>
      <x:c r="CW127" s="102"/>
      <x:c r="CX127" s="102"/>
      <x:c r="CY127" s="631" t="s">
        <x:v>2526</x:v>
      </x:c>
      <x:c r="CZ127" s="646"/>
      <x:c r="DA127" s="129"/>
      <x:c r="DB127" s="102"/>
      <x:c r="DC127" s="129"/>
      <x:c r="DD127" s="102"/>
      <x:c r="DE127" s="129"/>
      <x:c r="DF127" s="632"/>
      <x:c r="DG127" s="634"/>
    </x:row>
    <x:row r="128" spans="1:111" s="43" customFormat="1" ht="30" customHeight="1">
      <x:c r="A128" s="631" t="s">
        <x:v>2281</x:v>
      </x:c>
      <x:c r="B128" s="95">
        <x:v>0</x:v>
      </x:c>
      <x:c r="C128" s="129">
        <x:v>0</x:v>
      </x:c>
      <x:c r="D128" s="102"/>
      <x:c r="E128" s="129"/>
      <x:c r="F128" s="102"/>
      <x:c r="G128" s="129"/>
      <x:c r="H128" s="102"/>
      <x:c r="I128" s="129"/>
      <x:c r="J128" s="102"/>
      <x:c r="K128" s="102"/>
      <x:c r="L128" s="129"/>
      <x:c r="M128" s="102"/>
      <x:c r="N128" s="102"/>
      <x:c r="O128" s="102"/>
      <x:c r="P128" s="102"/>
      <x:c r="Q128" s="102"/>
      <x:c r="R128" s="129"/>
      <x:c r="S128" s="102">
        <x:v>1</x:v>
      </x:c>
      <x:c r="T128" s="129">
        <x:v>36</x:v>
      </x:c>
      <x:c r="U128" s="102"/>
      <x:c r="V128" s="129"/>
      <x:c r="W128" s="102"/>
      <x:c r="X128" s="102">
        <x:v>4</x:v>
      </x:c>
      <x:c r="Y128" s="102"/>
      <x:c r="Z128" s="102"/>
      <x:c r="AA128" s="102"/>
      <x:c r="AB128" s="102"/>
      <x:c r="AC128" s="102"/>
      <x:c r="AD128" s="102"/>
      <x:c r="AE128" s="102"/>
      <x:c r="AF128" s="102"/>
      <x:c r="AG128" s="102"/>
      <x:c r="AH128" s="102"/>
      <x:c r="AI128" s="102"/>
      <x:c r="AJ128" s="102"/>
      <x:c r="AK128" s="102"/>
      <x:c r="AL128" s="631" t="s">
        <x:v>2281</x:v>
      </x:c>
      <x:c r="AM128" s="102"/>
      <x:c r="AN128" s="129"/>
      <x:c r="AO128" s="102"/>
      <x:c r="AP128" s="102"/>
      <x:c r="AQ128" s="102"/>
      <x:c r="AR128" s="129"/>
      <x:c r="AS128" s="102"/>
      <x:c r="AT128" s="129"/>
      <x:c r="AU128" s="102"/>
      <x:c r="AV128" s="102">
        <x:v>0</x:v>
      </x:c>
      <x:c r="AW128" s="102"/>
      <x:c r="AX128" s="102"/>
      <x:c r="AY128" s="102"/>
      <x:c r="AZ128" s="102"/>
      <x:c r="BA128" s="129"/>
      <x:c r="BB128" s="102"/>
      <x:c r="BC128" s="102"/>
      <x:c r="BD128" s="102"/>
      <x:c r="BE128" s="102">
        <x:v>1</x:v>
      </x:c>
      <x:c r="BF128" s="102">
        <x:v>3</x:v>
      </x:c>
      <x:c r="BG128" s="102"/>
      <x:c r="BH128" s="102"/>
      <x:c r="BI128" s="102"/>
      <x:c r="BJ128" s="129"/>
      <x:c r="BK128" s="102"/>
      <x:c r="BL128" s="129"/>
      <x:c r="BM128" s="102"/>
      <x:c r="BN128" s="129"/>
      <x:c r="BO128" s="102"/>
      <x:c r="BP128" s="129"/>
      <x:c r="BQ128" s="102"/>
      <x:c r="BR128" s="102"/>
      <x:c r="BS128" s="102"/>
      <x:c r="BT128" s="102"/>
      <x:c r="BU128" s="102"/>
      <x:c r="BV128" s="631" t="s">
        <x:v>2281</x:v>
      </x:c>
      <x:c r="BW128" s="102"/>
      <x:c r="BX128" s="102"/>
      <x:c r="BY128" s="129"/>
      <x:c r="BZ128" s="102"/>
      <x:c r="CA128" s="129"/>
      <x:c r="CB128" s="102"/>
      <x:c r="CC128" s="129"/>
      <x:c r="CD128" s="102"/>
      <x:c r="CE128" s="102"/>
      <x:c r="CF128" s="129"/>
      <x:c r="CG128" s="102"/>
      <x:c r="CH128" s="102"/>
      <x:c r="CI128" s="102"/>
      <x:c r="CJ128" s="102"/>
      <x:c r="CK128" s="102"/>
      <x:c r="CL128" s="102"/>
      <x:c r="CM128" s="102"/>
      <x:c r="CN128" s="102"/>
      <x:c r="CO128" s="102"/>
      <x:c r="CP128" s="129"/>
      <x:c r="CQ128" s="102"/>
      <x:c r="CR128" s="129"/>
      <x:c r="CS128" s="102">
        <x:v>4</x:v>
      </x:c>
      <x:c r="CT128" s="102"/>
      <x:c r="CU128" s="102"/>
      <x:c r="CV128" s="102"/>
      <x:c r="CW128" s="102"/>
      <x:c r="CX128" s="102"/>
      <x:c r="CY128" s="631" t="s">
        <x:v>2281</x:v>
      </x:c>
      <x:c r="CZ128" s="646"/>
      <x:c r="DA128" s="129"/>
      <x:c r="DB128" s="102"/>
      <x:c r="DC128" s="129"/>
      <x:c r="DD128" s="102"/>
      <x:c r="DE128" s="129"/>
      <x:c r="DF128" s="632"/>
      <x:c r="DG128" s="634"/>
    </x:row>
    <x:row r="129" spans="1:111" s="43" customFormat="1" ht="30" customHeight="1">
      <x:c r="A129" s="631" t="s">
        <x:v>433</x:v>
      </x:c>
      <x:c r="B129" s="95"/>
      <x:c r="C129" s="129"/>
      <x:c r="D129" s="102"/>
      <x:c r="E129" s="129"/>
      <x:c r="F129" s="102"/>
      <x:c r="G129" s="129"/>
      <x:c r="H129" s="102"/>
      <x:c r="I129" s="129"/>
      <x:c r="J129" s="102"/>
      <x:c r="K129" s="102"/>
      <x:c r="L129" s="129"/>
      <x:c r="M129" s="102"/>
      <x:c r="N129" s="102"/>
      <x:c r="O129" s="102"/>
      <x:c r="P129" s="102"/>
      <x:c r="Q129" s="102"/>
      <x:c r="R129" s="129"/>
      <x:c r="S129" s="102"/>
      <x:c r="T129" s="129"/>
      <x:c r="U129" s="102"/>
      <x:c r="V129" s="129"/>
      <x:c r="W129" s="102"/>
      <x:c r="X129" s="102">
        <x:v>3</x:v>
      </x:c>
      <x:c r="Y129" s="102"/>
      <x:c r="Z129" s="102"/>
      <x:c r="AA129" s="102"/>
      <x:c r="AB129" s="102"/>
      <x:c r="AC129" s="102"/>
      <x:c r="AD129" s="102"/>
      <x:c r="AE129" s="102"/>
      <x:c r="AF129" s="102"/>
      <x:c r="AG129" s="102"/>
      <x:c r="AH129" s="102"/>
      <x:c r="AI129" s="102"/>
      <x:c r="AJ129" s="102"/>
      <x:c r="AK129" s="102"/>
      <x:c r="AL129" s="631" t="s">
        <x:v>433</x:v>
      </x:c>
      <x:c r="AM129" s="102"/>
      <x:c r="AN129" s="129"/>
      <x:c r="AO129" s="102"/>
      <x:c r="AP129" s="102"/>
      <x:c r="AQ129" s="102"/>
      <x:c r="AR129" s="129"/>
      <x:c r="AS129" s="102"/>
      <x:c r="AT129" s="129"/>
      <x:c r="AU129" s="102"/>
      <x:c r="AV129" s="102"/>
      <x:c r="AW129" s="102"/>
      <x:c r="AX129" s="102"/>
      <x:c r="AY129" s="102"/>
      <x:c r="AZ129" s="102"/>
      <x:c r="BA129" s="129"/>
      <x:c r="BB129" s="102"/>
      <x:c r="BC129" s="102"/>
      <x:c r="BD129" s="102"/>
      <x:c r="BE129" s="102"/>
      <x:c r="BF129" s="102"/>
      <x:c r="BG129" s="102"/>
      <x:c r="BH129" s="102"/>
      <x:c r="BI129" s="102"/>
      <x:c r="BJ129" s="129"/>
      <x:c r="BK129" s="102"/>
      <x:c r="BL129" s="129"/>
      <x:c r="BM129" s="102"/>
      <x:c r="BN129" s="129"/>
      <x:c r="BO129" s="102"/>
      <x:c r="BP129" s="129"/>
      <x:c r="BQ129" s="102"/>
      <x:c r="BR129" s="102"/>
      <x:c r="BS129" s="102"/>
      <x:c r="BT129" s="102"/>
      <x:c r="BU129" s="102"/>
      <x:c r="BV129" s="631" t="s">
        <x:v>433</x:v>
      </x:c>
      <x:c r="BW129" s="102"/>
      <x:c r="BX129" s="102"/>
      <x:c r="BY129" s="129"/>
      <x:c r="BZ129" s="102"/>
      <x:c r="CA129" s="129"/>
      <x:c r="CB129" s="102"/>
      <x:c r="CC129" s="129"/>
      <x:c r="CD129" s="102"/>
      <x:c r="CE129" s="102"/>
      <x:c r="CF129" s="129"/>
      <x:c r="CG129" s="102"/>
      <x:c r="CH129" s="102"/>
      <x:c r="CI129" s="102"/>
      <x:c r="CJ129" s="102"/>
      <x:c r="CK129" s="102"/>
      <x:c r="CL129" s="102"/>
      <x:c r="CM129" s="102"/>
      <x:c r="CN129" s="102"/>
      <x:c r="CO129" s="102"/>
      <x:c r="CP129" s="129"/>
      <x:c r="CQ129" s="102"/>
      <x:c r="CR129" s="129"/>
      <x:c r="CS129" s="102"/>
      <x:c r="CT129" s="102"/>
      <x:c r="CU129" s="102"/>
      <x:c r="CV129" s="102"/>
      <x:c r="CW129" s="102"/>
      <x:c r="CX129" s="102"/>
      <x:c r="CY129" s="631" t="s">
        <x:v>433</x:v>
      </x:c>
      <x:c r="CZ129" s="646"/>
      <x:c r="DA129" s="129"/>
      <x:c r="DB129" s="102"/>
      <x:c r="DC129" s="129"/>
      <x:c r="DD129" s="102"/>
      <x:c r="DE129" s="129"/>
      <x:c r="DF129" s="632"/>
      <x:c r="DG129" s="634"/>
    </x:row>
    <x:row r="130" spans="1:111" s="43" customFormat="1" ht="30" customHeight="1">
      <x:c r="A130" s="631" t="s">
        <x:v>2255</x:v>
      </x:c>
      <x:c r="B130" s="95"/>
      <x:c r="C130" s="129"/>
      <x:c r="D130" s="102"/>
      <x:c r="E130" s="129"/>
      <x:c r="F130" s="102"/>
      <x:c r="G130" s="129"/>
      <x:c r="H130" s="102"/>
      <x:c r="I130" s="129"/>
      <x:c r="J130" s="102"/>
      <x:c r="K130" s="102"/>
      <x:c r="L130" s="129"/>
      <x:c r="M130" s="102"/>
      <x:c r="N130" s="102"/>
      <x:c r="O130" s="102"/>
      <x:c r="P130" s="102"/>
      <x:c r="Q130" s="102"/>
      <x:c r="R130" s="129"/>
      <x:c r="S130" s="102">
        <x:v>1</x:v>
      </x:c>
      <x:c r="T130" s="129">
        <x:v>36</x:v>
      </x:c>
      <x:c r="U130" s="102"/>
      <x:c r="V130" s="129"/>
      <x:c r="W130" s="102"/>
      <x:c r="X130" s="102">
        <x:v>8</x:v>
      </x:c>
      <x:c r="Y130" s="102"/>
      <x:c r="Z130" s="102"/>
      <x:c r="AA130" s="102"/>
      <x:c r="AB130" s="102"/>
      <x:c r="AC130" s="102"/>
      <x:c r="AD130" s="102"/>
      <x:c r="AE130" s="102"/>
      <x:c r="AF130" s="102"/>
      <x:c r="AG130" s="102"/>
      <x:c r="AH130" s="102"/>
      <x:c r="AI130" s="102"/>
      <x:c r="AJ130" s="102"/>
      <x:c r="AK130" s="102"/>
      <x:c r="AL130" s="631" t="s">
        <x:v>2255</x:v>
      </x:c>
      <x:c r="AM130" s="102"/>
      <x:c r="AN130" s="129"/>
      <x:c r="AO130" s="102"/>
      <x:c r="AP130" s="102"/>
      <x:c r="AQ130" s="102"/>
      <x:c r="AR130" s="129"/>
      <x:c r="AS130" s="102"/>
      <x:c r="AT130" s="129"/>
      <x:c r="AU130" s="102"/>
      <x:c r="AV130" s="102"/>
      <x:c r="AW130" s="102"/>
      <x:c r="AX130" s="102"/>
      <x:c r="AY130" s="102"/>
      <x:c r="AZ130" s="102"/>
      <x:c r="BA130" s="129"/>
      <x:c r="BB130" s="102"/>
      <x:c r="BC130" s="102"/>
      <x:c r="BD130" s="102"/>
      <x:c r="BE130" s="102">
        <x:v>1</x:v>
      </x:c>
      <x:c r="BF130" s="102">
        <x:v>9</x:v>
      </x:c>
      <x:c r="BG130" s="102"/>
      <x:c r="BH130" s="102"/>
      <x:c r="BI130" s="102"/>
      <x:c r="BJ130" s="129"/>
      <x:c r="BK130" s="102"/>
      <x:c r="BL130" s="129"/>
      <x:c r="BM130" s="102"/>
      <x:c r="BN130" s="129"/>
      <x:c r="BO130" s="102"/>
      <x:c r="BP130" s="129"/>
      <x:c r="BQ130" s="102"/>
      <x:c r="BR130" s="102"/>
      <x:c r="BS130" s="102"/>
      <x:c r="BT130" s="102"/>
      <x:c r="BU130" s="102"/>
      <x:c r="BV130" s="631" t="s">
        <x:v>2255</x:v>
      </x:c>
      <x:c r="BW130" s="102"/>
      <x:c r="BX130" s="102"/>
      <x:c r="BY130" s="129"/>
      <x:c r="BZ130" s="102"/>
      <x:c r="CA130" s="129"/>
      <x:c r="CB130" s="102"/>
      <x:c r="CC130" s="129"/>
      <x:c r="CD130" s="102"/>
      <x:c r="CE130" s="102"/>
      <x:c r="CF130" s="129"/>
      <x:c r="CG130" s="102"/>
      <x:c r="CH130" s="102"/>
      <x:c r="CI130" s="102"/>
      <x:c r="CJ130" s="102"/>
      <x:c r="CK130" s="102"/>
      <x:c r="CL130" s="102"/>
      <x:c r="CM130" s="102"/>
      <x:c r="CN130" s="102"/>
      <x:c r="CO130" s="102"/>
      <x:c r="CP130" s="129"/>
      <x:c r="CQ130" s="102">
        <x:v>1</x:v>
      </x:c>
      <x:c r="CR130" s="129">
        <x:v>24</x:v>
      </x:c>
      <x:c r="CS130" s="102">
        <x:v>5</x:v>
      </x:c>
      <x:c r="CT130" s="102"/>
      <x:c r="CU130" s="102"/>
      <x:c r="CV130" s="102"/>
      <x:c r="CW130" s="102"/>
      <x:c r="CX130" s="102"/>
      <x:c r="CY130" s="631" t="s">
        <x:v>2255</x:v>
      </x:c>
      <x:c r="CZ130" s="646"/>
      <x:c r="DA130" s="129"/>
      <x:c r="DB130" s="102"/>
      <x:c r="DC130" s="129"/>
      <x:c r="DD130" s="102"/>
      <x:c r="DE130" s="129"/>
      <x:c r="DF130" s="632"/>
      <x:c r="DG130" s="634"/>
    </x:row>
    <x:row r="131" spans="1:111" s="43" customFormat="1" ht="30" customHeight="1">
      <x:c r="A131" s="631" t="s">
        <x:v>2287</x:v>
      </x:c>
      <x:c r="B131" s="95"/>
      <x:c r="C131" s="129"/>
      <x:c r="D131" s="102"/>
      <x:c r="E131" s="129"/>
      <x:c r="F131" s="102"/>
      <x:c r="G131" s="129"/>
      <x:c r="H131" s="102"/>
      <x:c r="I131" s="129"/>
      <x:c r="J131" s="102"/>
      <x:c r="K131" s="102"/>
      <x:c r="L131" s="129"/>
      <x:c r="M131" s="102"/>
      <x:c r="N131" s="102"/>
      <x:c r="O131" s="102"/>
      <x:c r="P131" s="102"/>
      <x:c r="Q131" s="102"/>
      <x:c r="R131" s="129"/>
      <x:c r="S131" s="102"/>
      <x:c r="T131" s="129"/>
      <x:c r="U131" s="102"/>
      <x:c r="V131" s="129"/>
      <x:c r="W131" s="102"/>
      <x:c r="X131" s="102">
        <x:v>8</x:v>
      </x:c>
      <x:c r="Y131" s="102">
        <x:v>1</x:v>
      </x:c>
      <x:c r="Z131" s="102">
        <x:v>1</x:v>
      </x:c>
      <x:c r="AA131" s="102"/>
      <x:c r="AB131" s="102"/>
      <x:c r="AC131" s="102"/>
      <x:c r="AD131" s="102"/>
      <x:c r="AE131" s="102"/>
      <x:c r="AF131" s="102"/>
      <x:c r="AG131" s="102"/>
      <x:c r="AH131" s="102"/>
      <x:c r="AI131" s="102"/>
      <x:c r="AJ131" s="102"/>
      <x:c r="AK131" s="102"/>
      <x:c r="AL131" s="631" t="s">
        <x:v>2287</x:v>
      </x:c>
      <x:c r="AM131" s="102"/>
      <x:c r="AN131" s="129"/>
      <x:c r="AO131" s="102"/>
      <x:c r="AP131" s="102"/>
      <x:c r="AQ131" s="102"/>
      <x:c r="AR131" s="129"/>
      <x:c r="AS131" s="102"/>
      <x:c r="AT131" s="129"/>
      <x:c r="AU131" s="102"/>
      <x:c r="AV131" s="102"/>
      <x:c r="AW131" s="102"/>
      <x:c r="AX131" s="102"/>
      <x:c r="AY131" s="102"/>
      <x:c r="AZ131" s="102"/>
      <x:c r="BA131" s="129"/>
      <x:c r="BB131" s="102"/>
      <x:c r="BC131" s="102"/>
      <x:c r="BD131" s="102"/>
      <x:c r="BE131" s="102">
        <x:v>5</x:v>
      </x:c>
      <x:c r="BF131" s="102">
        <x:v>5</x:v>
      </x:c>
      <x:c r="BG131" s="102"/>
      <x:c r="BH131" s="102"/>
      <x:c r="BI131" s="102"/>
      <x:c r="BJ131" s="129"/>
      <x:c r="BK131" s="102"/>
      <x:c r="BL131" s="129"/>
      <x:c r="BM131" s="102"/>
      <x:c r="BN131" s="129"/>
      <x:c r="BO131" s="102"/>
      <x:c r="BP131" s="129"/>
      <x:c r="BQ131" s="102"/>
      <x:c r="BR131" s="102"/>
      <x:c r="BS131" s="102"/>
      <x:c r="BT131" s="102"/>
      <x:c r="BU131" s="102"/>
      <x:c r="BV131" s="631" t="s">
        <x:v>2287</x:v>
      </x:c>
      <x:c r="BW131" s="102"/>
      <x:c r="BX131" s="102"/>
      <x:c r="BY131" s="129"/>
      <x:c r="BZ131" s="102"/>
      <x:c r="CA131" s="129"/>
      <x:c r="CB131" s="102"/>
      <x:c r="CC131" s="129"/>
      <x:c r="CD131" s="102"/>
      <x:c r="CE131" s="102"/>
      <x:c r="CF131" s="129"/>
      <x:c r="CG131" s="102"/>
      <x:c r="CH131" s="102"/>
      <x:c r="CI131" s="102"/>
      <x:c r="CJ131" s="102"/>
      <x:c r="CK131" s="102"/>
      <x:c r="CL131" s="102"/>
      <x:c r="CM131" s="102"/>
      <x:c r="CN131" s="102"/>
      <x:c r="CO131" s="102"/>
      <x:c r="CP131" s="129"/>
      <x:c r="CQ131" s="102"/>
      <x:c r="CR131" s="129"/>
      <x:c r="CS131" s="102">
        <x:v>8</x:v>
      </x:c>
      <x:c r="CT131" s="102"/>
      <x:c r="CU131" s="102"/>
      <x:c r="CV131" s="102"/>
      <x:c r="CW131" s="102"/>
      <x:c r="CX131" s="102"/>
      <x:c r="CY131" s="631" t="s">
        <x:v>2287</x:v>
      </x:c>
      <x:c r="CZ131" s="646"/>
      <x:c r="DA131" s="129"/>
      <x:c r="DB131" s="102"/>
      <x:c r="DC131" s="129"/>
      <x:c r="DD131" s="102"/>
      <x:c r="DE131" s="129"/>
      <x:c r="DF131" s="632"/>
      <x:c r="DG131" s="634"/>
    </x:row>
    <x:row r="132" spans="1:111" s="43" customFormat="1" ht="30" customHeight="1">
      <x:c r="A132" s="647" t="s">
        <x:v>2998</x:v>
      </x:c>
      <x:c r="B132" s="95"/>
      <x:c r="C132" s="129"/>
      <x:c r="D132" s="102"/>
      <x:c r="E132" s="129"/>
      <x:c r="F132" s="102"/>
      <x:c r="G132" s="129"/>
      <x:c r="H132" s="102"/>
      <x:c r="I132" s="129"/>
      <x:c r="J132" s="102"/>
      <x:c r="K132" s="102"/>
      <x:c r="L132" s="129"/>
      <x:c r="M132" s="102"/>
      <x:c r="N132" s="102"/>
      <x:c r="O132" s="102"/>
      <x:c r="P132" s="102"/>
      <x:c r="Q132" s="102"/>
      <x:c r="R132" s="129"/>
      <x:c r="S132" s="102">
        <x:v>1</x:v>
      </x:c>
      <x:c r="T132" s="129">
        <x:v>16</x:v>
      </x:c>
      <x:c r="U132" s="102"/>
      <x:c r="V132" s="129"/>
      <x:c r="W132" s="102"/>
      <x:c r="X132" s="102">
        <x:v>3</x:v>
      </x:c>
      <x:c r="Y132" s="102"/>
      <x:c r="Z132" s="102"/>
      <x:c r="AA132" s="102"/>
      <x:c r="AB132" s="102"/>
      <x:c r="AC132" s="102"/>
      <x:c r="AD132" s="102"/>
      <x:c r="AE132" s="102"/>
      <x:c r="AF132" s="102"/>
      <x:c r="AG132" s="102"/>
      <x:c r="AH132" s="102"/>
      <x:c r="AI132" s="102"/>
      <x:c r="AJ132" s="102"/>
      <x:c r="AK132" s="102"/>
      <x:c r="AL132" s="647" t="s">
        <x:v>2998</x:v>
      </x:c>
      <x:c r="AM132" s="102"/>
      <x:c r="AN132" s="129"/>
      <x:c r="AO132" s="102"/>
      <x:c r="AP132" s="102"/>
      <x:c r="AQ132" s="102"/>
      <x:c r="AR132" s="129"/>
      <x:c r="AS132" s="102"/>
      <x:c r="AT132" s="129"/>
      <x:c r="AU132" s="102"/>
      <x:c r="AV132" s="102"/>
      <x:c r="AW132" s="102"/>
      <x:c r="AX132" s="102"/>
      <x:c r="AY132" s="102"/>
      <x:c r="AZ132" s="102"/>
      <x:c r="BA132" s="129"/>
      <x:c r="BB132" s="102"/>
      <x:c r="BC132" s="102"/>
      <x:c r="BD132" s="102"/>
      <x:c r="BE132" s="102"/>
      <x:c r="BF132" s="102"/>
      <x:c r="BG132" s="102"/>
      <x:c r="BH132" s="102"/>
      <x:c r="BI132" s="102"/>
      <x:c r="BJ132" s="129"/>
      <x:c r="BK132" s="102"/>
      <x:c r="BL132" s="129"/>
      <x:c r="BM132" s="102"/>
      <x:c r="BN132" s="129"/>
      <x:c r="BO132" s="102"/>
      <x:c r="BP132" s="129"/>
      <x:c r="BQ132" s="102"/>
      <x:c r="BR132" s="102"/>
      <x:c r="BS132" s="102"/>
      <x:c r="BT132" s="102"/>
      <x:c r="BU132" s="102"/>
      <x:c r="BV132" s="647" t="s">
        <x:v>2998</x:v>
      </x:c>
      <x:c r="BW132" s="102"/>
      <x:c r="BX132" s="102"/>
      <x:c r="BY132" s="129"/>
      <x:c r="BZ132" s="102"/>
      <x:c r="CA132" s="129"/>
      <x:c r="CB132" s="102"/>
      <x:c r="CC132" s="129"/>
      <x:c r="CD132" s="102"/>
      <x:c r="CE132" s="102"/>
      <x:c r="CF132" s="129"/>
      <x:c r="CG132" s="102"/>
      <x:c r="CH132" s="102"/>
      <x:c r="CI132" s="102"/>
      <x:c r="CJ132" s="102"/>
      <x:c r="CK132" s="102"/>
      <x:c r="CL132" s="102"/>
      <x:c r="CM132" s="102"/>
      <x:c r="CN132" s="102"/>
      <x:c r="CO132" s="102"/>
      <x:c r="CP132" s="129"/>
      <x:c r="CQ132" s="102"/>
      <x:c r="CR132" s="129"/>
      <x:c r="CS132" s="102"/>
      <x:c r="CT132" s="102"/>
      <x:c r="CU132" s="102"/>
      <x:c r="CV132" s="102"/>
      <x:c r="CW132" s="102"/>
      <x:c r="CX132" s="102"/>
      <x:c r="CY132" s="647" t="s">
        <x:v>2998</x:v>
      </x:c>
      <x:c r="CZ132" s="646"/>
      <x:c r="DA132" s="129"/>
      <x:c r="DB132" s="102"/>
      <x:c r="DC132" s="129"/>
      <x:c r="DD132" s="102"/>
      <x:c r="DE132" s="129"/>
      <x:c r="DF132" s="632"/>
      <x:c r="DG132" s="634"/>
    </x:row>
    <x:row r="133" spans="1:111" s="43" customFormat="1" ht="30" customHeight="1">
      <x:c r="A133" s="631" t="s">
        <x:v>2879</x:v>
      </x:c>
      <x:c r="B133" s="95"/>
      <x:c r="C133" s="129"/>
      <x:c r="D133" s="102"/>
      <x:c r="E133" s="129"/>
      <x:c r="F133" s="102"/>
      <x:c r="G133" s="129"/>
      <x:c r="H133" s="102"/>
      <x:c r="I133" s="129"/>
      <x:c r="J133" s="102"/>
      <x:c r="K133" s="102"/>
      <x:c r="L133" s="129"/>
      <x:c r="M133" s="102"/>
      <x:c r="N133" s="102"/>
      <x:c r="O133" s="102"/>
      <x:c r="P133" s="102"/>
      <x:c r="Q133" s="102"/>
      <x:c r="R133" s="129"/>
      <x:c r="S133" s="102">
        <x:v>1</x:v>
      </x:c>
      <x:c r="T133" s="129">
        <x:v>16</x:v>
      </x:c>
      <x:c r="U133" s="102"/>
      <x:c r="V133" s="129"/>
      <x:c r="W133" s="102"/>
      <x:c r="X133" s="102">
        <x:v>3</x:v>
      </x:c>
      <x:c r="Y133" s="102"/>
      <x:c r="Z133" s="102"/>
      <x:c r="AA133" s="102"/>
      <x:c r="AB133" s="102"/>
      <x:c r="AC133" s="102"/>
      <x:c r="AD133" s="102"/>
      <x:c r="AE133" s="102"/>
      <x:c r="AF133" s="102"/>
      <x:c r="AG133" s="102"/>
      <x:c r="AH133" s="102"/>
      <x:c r="AI133" s="102"/>
      <x:c r="AJ133" s="102"/>
      <x:c r="AK133" s="102"/>
      <x:c r="AL133" s="631" t="s">
        <x:v>2879</x:v>
      </x:c>
      <x:c r="AM133" s="102"/>
      <x:c r="AN133" s="129"/>
      <x:c r="AO133" s="102"/>
      <x:c r="AP133" s="102"/>
      <x:c r="AQ133" s="102"/>
      <x:c r="AR133" s="129"/>
      <x:c r="AS133" s="102"/>
      <x:c r="AT133" s="129"/>
      <x:c r="AU133" s="102"/>
      <x:c r="AV133" s="102"/>
      <x:c r="AW133" s="102"/>
      <x:c r="AX133" s="102"/>
      <x:c r="AY133" s="102"/>
      <x:c r="AZ133" s="102"/>
      <x:c r="BA133" s="129"/>
      <x:c r="BB133" s="102"/>
      <x:c r="BC133" s="102"/>
      <x:c r="BD133" s="102"/>
      <x:c r="BE133" s="102"/>
      <x:c r="BF133" s="102"/>
      <x:c r="BG133" s="102"/>
      <x:c r="BH133" s="102"/>
      <x:c r="BI133" s="102"/>
      <x:c r="BJ133" s="129"/>
      <x:c r="BK133" s="102"/>
      <x:c r="BL133" s="129"/>
      <x:c r="BM133" s="102"/>
      <x:c r="BN133" s="129"/>
      <x:c r="BO133" s="102"/>
      <x:c r="BP133" s="129"/>
      <x:c r="BQ133" s="102"/>
      <x:c r="BR133" s="102"/>
      <x:c r="BS133" s="102"/>
      <x:c r="BT133" s="102"/>
      <x:c r="BU133" s="102"/>
      <x:c r="BV133" s="631" t="s">
        <x:v>2879</x:v>
      </x:c>
      <x:c r="BW133" s="102"/>
      <x:c r="BX133" s="102"/>
      <x:c r="BY133" s="129"/>
      <x:c r="BZ133" s="102"/>
      <x:c r="CA133" s="129"/>
      <x:c r="CB133" s="102"/>
      <x:c r="CC133" s="129"/>
      <x:c r="CD133" s="102"/>
      <x:c r="CE133" s="102"/>
      <x:c r="CF133" s="129"/>
      <x:c r="CG133" s="102"/>
      <x:c r="CH133" s="102"/>
      <x:c r="CI133" s="102"/>
      <x:c r="CJ133" s="102"/>
      <x:c r="CK133" s="102"/>
      <x:c r="CL133" s="102"/>
      <x:c r="CM133" s="102"/>
      <x:c r="CN133" s="102"/>
      <x:c r="CO133" s="102"/>
      <x:c r="CP133" s="129"/>
      <x:c r="CQ133" s="102"/>
      <x:c r="CR133" s="129"/>
      <x:c r="CS133" s="102"/>
      <x:c r="CT133" s="102"/>
      <x:c r="CU133" s="102"/>
      <x:c r="CV133" s="102"/>
      <x:c r="CW133" s="102"/>
      <x:c r="CX133" s="102"/>
      <x:c r="CY133" s="631" t="s">
        <x:v>2879</x:v>
      </x:c>
      <x:c r="CZ133" s="646"/>
      <x:c r="DA133" s="129"/>
      <x:c r="DB133" s="102"/>
      <x:c r="DC133" s="129"/>
      <x:c r="DD133" s="102"/>
      <x:c r="DE133" s="129"/>
      <x:c r="DF133" s="632"/>
      <x:c r="DG133" s="634"/>
    </x:row>
    <x:row r="134" spans="1:111" s="43" customFormat="1" ht="30" customHeight="1">
      <x:c r="A134" s="631" t="s">
        <x:v>2296</x:v>
      </x:c>
      <x:c r="B134" s="95"/>
      <x:c r="C134" s="129"/>
      <x:c r="D134" s="102"/>
      <x:c r="E134" s="129"/>
      <x:c r="F134" s="102"/>
      <x:c r="G134" s="129"/>
      <x:c r="H134" s="102"/>
      <x:c r="I134" s="129"/>
      <x:c r="J134" s="102"/>
      <x:c r="K134" s="102"/>
      <x:c r="L134" s="129"/>
      <x:c r="M134" s="102"/>
      <x:c r="N134" s="102"/>
      <x:c r="O134" s="102"/>
      <x:c r="P134" s="102"/>
      <x:c r="Q134" s="102"/>
      <x:c r="R134" s="129"/>
      <x:c r="S134" s="102"/>
      <x:c r="T134" s="129"/>
      <x:c r="U134" s="102"/>
      <x:c r="V134" s="129"/>
      <x:c r="W134" s="102"/>
      <x:c r="X134" s="102"/>
      <x:c r="Y134" s="102"/>
      <x:c r="Z134" s="102"/>
      <x:c r="AA134" s="102"/>
      <x:c r="AB134" s="102"/>
      <x:c r="AC134" s="102"/>
      <x:c r="AD134" s="102"/>
      <x:c r="AE134" s="102"/>
      <x:c r="AF134" s="102"/>
      <x:c r="AG134" s="102"/>
      <x:c r="AH134" s="102"/>
      <x:c r="AI134" s="102"/>
      <x:c r="AJ134" s="102"/>
      <x:c r="AK134" s="102"/>
      <x:c r="AL134" s="631" t="s">
        <x:v>2296</x:v>
      </x:c>
      <x:c r="AM134" s="102"/>
      <x:c r="AN134" s="129"/>
      <x:c r="AO134" s="102"/>
      <x:c r="AP134" s="102"/>
      <x:c r="AQ134" s="102"/>
      <x:c r="AR134" s="129"/>
      <x:c r="AS134" s="102"/>
      <x:c r="AT134" s="129"/>
      <x:c r="AU134" s="102"/>
      <x:c r="AV134" s="102"/>
      <x:c r="AW134" s="102"/>
      <x:c r="AX134" s="102"/>
      <x:c r="AY134" s="102"/>
      <x:c r="AZ134" s="102"/>
      <x:c r="BA134" s="129"/>
      <x:c r="BB134" s="102"/>
      <x:c r="BC134" s="102"/>
      <x:c r="BD134" s="102"/>
      <x:c r="BE134" s="102"/>
      <x:c r="BF134" s="102"/>
      <x:c r="BG134" s="102"/>
      <x:c r="BH134" s="102"/>
      <x:c r="BI134" s="102"/>
      <x:c r="BJ134" s="129"/>
      <x:c r="BK134" s="102"/>
      <x:c r="BL134" s="129"/>
      <x:c r="BM134" s="102"/>
      <x:c r="BN134" s="129"/>
      <x:c r="BO134" s="102"/>
      <x:c r="BP134" s="129"/>
      <x:c r="BQ134" s="102"/>
      <x:c r="BR134" s="102"/>
      <x:c r="BS134" s="102"/>
      <x:c r="BT134" s="102"/>
      <x:c r="BU134" s="102"/>
      <x:c r="BV134" s="631" t="s">
        <x:v>2296</x:v>
      </x:c>
      <x:c r="BW134" s="102"/>
      <x:c r="BX134" s="102"/>
      <x:c r="BY134" s="129"/>
      <x:c r="BZ134" s="102"/>
      <x:c r="CA134" s="129"/>
      <x:c r="CB134" s="102"/>
      <x:c r="CC134" s="129"/>
      <x:c r="CD134" s="102"/>
      <x:c r="CE134" s="102"/>
      <x:c r="CF134" s="129"/>
      <x:c r="CG134" s="102"/>
      <x:c r="CH134" s="102"/>
      <x:c r="CI134" s="102"/>
      <x:c r="CJ134" s="102"/>
      <x:c r="CK134" s="102"/>
      <x:c r="CL134" s="102"/>
      <x:c r="CM134" s="102"/>
      <x:c r="CN134" s="102"/>
      <x:c r="CO134" s="102"/>
      <x:c r="CP134" s="129"/>
      <x:c r="CQ134" s="102"/>
      <x:c r="CR134" s="129"/>
      <x:c r="CS134" s="102"/>
      <x:c r="CT134" s="102"/>
      <x:c r="CU134" s="102"/>
      <x:c r="CV134" s="102"/>
      <x:c r="CW134" s="102"/>
      <x:c r="CX134" s="102"/>
      <x:c r="CY134" s="631" t="s">
        <x:v>2296</x:v>
      </x:c>
      <x:c r="CZ134" s="646"/>
      <x:c r="DA134" s="129"/>
      <x:c r="DB134" s="102"/>
      <x:c r="DC134" s="129"/>
      <x:c r="DD134" s="102"/>
      <x:c r="DE134" s="129"/>
      <x:c r="DF134" s="632"/>
      <x:c r="DG134" s="634"/>
    </x:row>
    <x:row r="135" spans="1:111" s="43" customFormat="1" ht="30" customHeight="1">
      <x:c r="A135" s="631" t="s">
        <x:v>2273</x:v>
      </x:c>
      <x:c r="B135" s="95"/>
      <x:c r="C135" s="129"/>
      <x:c r="D135" s="102"/>
      <x:c r="E135" s="129"/>
      <x:c r="F135" s="102"/>
      <x:c r="G135" s="129"/>
      <x:c r="H135" s="102"/>
      <x:c r="I135" s="129"/>
      <x:c r="J135" s="102"/>
      <x:c r="K135" s="102"/>
      <x:c r="L135" s="129"/>
      <x:c r="M135" s="102"/>
      <x:c r="N135" s="102"/>
      <x:c r="O135" s="102"/>
      <x:c r="P135" s="102"/>
      <x:c r="Q135" s="102"/>
      <x:c r="R135" s="129"/>
      <x:c r="S135" s="102"/>
      <x:c r="T135" s="129"/>
      <x:c r="U135" s="102"/>
      <x:c r="V135" s="129"/>
      <x:c r="W135" s="102"/>
      <x:c r="X135" s="102">
        <x:v>1</x:v>
      </x:c>
      <x:c r="Y135" s="102"/>
      <x:c r="Z135" s="102"/>
      <x:c r="AA135" s="102"/>
      <x:c r="AB135" s="102"/>
      <x:c r="AC135" s="102"/>
      <x:c r="AD135" s="102"/>
      <x:c r="AE135" s="102"/>
      <x:c r="AF135" s="102"/>
      <x:c r="AG135" s="102"/>
      <x:c r="AH135" s="102"/>
      <x:c r="AI135" s="102"/>
      <x:c r="AJ135" s="102"/>
      <x:c r="AK135" s="102"/>
      <x:c r="AL135" s="631" t="s">
        <x:v>2273</x:v>
      </x:c>
      <x:c r="AM135" s="102"/>
      <x:c r="AN135" s="129"/>
      <x:c r="AO135" s="102"/>
      <x:c r="AP135" s="102"/>
      <x:c r="AQ135" s="102"/>
      <x:c r="AR135" s="129"/>
      <x:c r="AS135" s="102"/>
      <x:c r="AT135" s="129"/>
      <x:c r="AU135" s="102"/>
      <x:c r="AV135" s="102"/>
      <x:c r="AW135" s="102"/>
      <x:c r="AX135" s="102"/>
      <x:c r="AY135" s="102"/>
      <x:c r="AZ135" s="102"/>
      <x:c r="BA135" s="129"/>
      <x:c r="BB135" s="102"/>
      <x:c r="BC135" s="102"/>
      <x:c r="BD135" s="102"/>
      <x:c r="BE135" s="102"/>
      <x:c r="BF135" s="102"/>
      <x:c r="BG135" s="102"/>
      <x:c r="BH135" s="102"/>
      <x:c r="BI135" s="102"/>
      <x:c r="BJ135" s="129"/>
      <x:c r="BK135" s="102"/>
      <x:c r="BL135" s="129"/>
      <x:c r="BM135" s="102"/>
      <x:c r="BN135" s="129"/>
      <x:c r="BO135" s="102"/>
      <x:c r="BP135" s="129"/>
      <x:c r="BQ135" s="102"/>
      <x:c r="BR135" s="102"/>
      <x:c r="BS135" s="102"/>
      <x:c r="BT135" s="102"/>
      <x:c r="BU135" s="102"/>
      <x:c r="BV135" s="631" t="s">
        <x:v>2273</x:v>
      </x:c>
      <x:c r="BW135" s="102"/>
      <x:c r="BX135" s="102"/>
      <x:c r="BY135" s="129"/>
      <x:c r="BZ135" s="102"/>
      <x:c r="CA135" s="129"/>
      <x:c r="CB135" s="102"/>
      <x:c r="CC135" s="129"/>
      <x:c r="CD135" s="102"/>
      <x:c r="CE135" s="102"/>
      <x:c r="CF135" s="129"/>
      <x:c r="CG135" s="102"/>
      <x:c r="CH135" s="102"/>
      <x:c r="CI135" s="102"/>
      <x:c r="CJ135" s="102"/>
      <x:c r="CK135" s="102"/>
      <x:c r="CL135" s="102"/>
      <x:c r="CM135" s="102"/>
      <x:c r="CN135" s="102"/>
      <x:c r="CO135" s="102"/>
      <x:c r="CP135" s="129"/>
      <x:c r="CQ135" s="102"/>
      <x:c r="CR135" s="129"/>
      <x:c r="CS135" s="102"/>
      <x:c r="CT135" s="102"/>
      <x:c r="CU135" s="102"/>
      <x:c r="CV135" s="102"/>
      <x:c r="CW135" s="102"/>
      <x:c r="CX135" s="102"/>
      <x:c r="CY135" s="631" t="s">
        <x:v>2273</x:v>
      </x:c>
      <x:c r="CZ135" s="646"/>
      <x:c r="DA135" s="129"/>
      <x:c r="DB135" s="102"/>
      <x:c r="DC135" s="129"/>
      <x:c r="DD135" s="102"/>
      <x:c r="DE135" s="129"/>
      <x:c r="DF135" s="632"/>
      <x:c r="DG135" s="634"/>
    </x:row>
    <x:row r="136" spans="1:111" s="43" customFormat="1" ht="30" customHeight="1">
      <x:c r="A136" s="631" t="s">
        <x:v>2914</x:v>
      </x:c>
      <x:c r="B136" s="95"/>
      <x:c r="C136" s="129"/>
      <x:c r="D136" s="102"/>
      <x:c r="E136" s="129"/>
      <x:c r="F136" s="102"/>
      <x:c r="G136" s="129"/>
      <x:c r="H136" s="102"/>
      <x:c r="I136" s="129"/>
      <x:c r="J136" s="102"/>
      <x:c r="K136" s="102"/>
      <x:c r="L136" s="129"/>
      <x:c r="M136" s="102"/>
      <x:c r="N136" s="102"/>
      <x:c r="O136" s="102"/>
      <x:c r="P136" s="102"/>
      <x:c r="Q136" s="102"/>
      <x:c r="R136" s="129"/>
      <x:c r="S136" s="102"/>
      <x:c r="T136" s="129"/>
      <x:c r="U136" s="102"/>
      <x:c r="V136" s="129"/>
      <x:c r="W136" s="102"/>
      <x:c r="X136" s="102">
        <x:v>5</x:v>
      </x:c>
      <x:c r="Y136" s="102"/>
      <x:c r="Z136" s="102"/>
      <x:c r="AA136" s="102"/>
      <x:c r="AB136" s="102"/>
      <x:c r="AC136" s="102"/>
      <x:c r="AD136" s="102"/>
      <x:c r="AE136" s="102"/>
      <x:c r="AF136" s="102"/>
      <x:c r="AG136" s="102"/>
      <x:c r="AH136" s="102"/>
      <x:c r="AI136" s="102"/>
      <x:c r="AJ136" s="102"/>
      <x:c r="AK136" s="102"/>
      <x:c r="AL136" s="631" t="s">
        <x:v>2914</x:v>
      </x:c>
      <x:c r="AM136" s="102"/>
      <x:c r="AN136" s="129"/>
      <x:c r="AO136" s="102"/>
      <x:c r="AP136" s="102"/>
      <x:c r="AQ136" s="102"/>
      <x:c r="AR136" s="129"/>
      <x:c r="AS136" s="102"/>
      <x:c r="AT136" s="129"/>
      <x:c r="AU136" s="102"/>
      <x:c r="AV136" s="102"/>
      <x:c r="AW136" s="102"/>
      <x:c r="AX136" s="102"/>
      <x:c r="AY136" s="102"/>
      <x:c r="AZ136" s="102"/>
      <x:c r="BA136" s="129"/>
      <x:c r="BB136" s="102"/>
      <x:c r="BC136" s="102"/>
      <x:c r="BD136" s="102"/>
      <x:c r="BE136" s="102"/>
      <x:c r="BF136" s="102"/>
      <x:c r="BG136" s="102"/>
      <x:c r="BH136" s="102"/>
      <x:c r="BI136" s="102"/>
      <x:c r="BJ136" s="129"/>
      <x:c r="BK136" s="102"/>
      <x:c r="BL136" s="129"/>
      <x:c r="BM136" s="102"/>
      <x:c r="BN136" s="129"/>
      <x:c r="BO136" s="102"/>
      <x:c r="BP136" s="129"/>
      <x:c r="BQ136" s="102"/>
      <x:c r="BR136" s="102"/>
      <x:c r="BS136" s="102"/>
      <x:c r="BT136" s="102"/>
      <x:c r="BU136" s="102"/>
      <x:c r="BV136" s="631" t="s">
        <x:v>2914</x:v>
      </x:c>
      <x:c r="BW136" s="102"/>
      <x:c r="BX136" s="102"/>
      <x:c r="BY136" s="129"/>
      <x:c r="BZ136" s="102"/>
      <x:c r="CA136" s="129"/>
      <x:c r="CB136" s="102"/>
      <x:c r="CC136" s="129"/>
      <x:c r="CD136" s="102"/>
      <x:c r="CE136" s="102"/>
      <x:c r="CF136" s="129"/>
      <x:c r="CG136" s="102"/>
      <x:c r="CH136" s="102"/>
      <x:c r="CI136" s="102"/>
      <x:c r="CJ136" s="102"/>
      <x:c r="CK136" s="102"/>
      <x:c r="CL136" s="102"/>
      <x:c r="CM136" s="102"/>
      <x:c r="CN136" s="102"/>
      <x:c r="CO136" s="102"/>
      <x:c r="CP136" s="129"/>
      <x:c r="CQ136" s="102"/>
      <x:c r="CR136" s="129"/>
      <x:c r="CS136" s="102"/>
      <x:c r="CT136" s="102"/>
      <x:c r="CU136" s="102"/>
      <x:c r="CV136" s="102"/>
      <x:c r="CW136" s="102"/>
      <x:c r="CX136" s="102"/>
      <x:c r="CY136" s="631" t="s">
        <x:v>2914</x:v>
      </x:c>
      <x:c r="CZ136" s="646"/>
      <x:c r="DA136" s="129"/>
      <x:c r="DB136" s="102"/>
      <x:c r="DC136" s="129"/>
      <x:c r="DD136" s="102"/>
      <x:c r="DE136" s="129"/>
      <x:c r="DF136" s="632"/>
      <x:c r="DG136" s="634"/>
    </x:row>
    <x:row r="137" spans="1:111" s="43" customFormat="1" ht="30" customHeight="1">
      <x:c r="A137" s="631" t="s">
        <x:v>440</x:v>
      </x:c>
      <x:c r="B137" s="95"/>
      <x:c r="C137" s="129"/>
      <x:c r="D137" s="102"/>
      <x:c r="E137" s="129"/>
      <x:c r="F137" s="102"/>
      <x:c r="G137" s="129"/>
      <x:c r="H137" s="102"/>
      <x:c r="I137" s="129"/>
      <x:c r="J137" s="102"/>
      <x:c r="K137" s="102"/>
      <x:c r="L137" s="129"/>
      <x:c r="M137" s="102"/>
      <x:c r="N137" s="102"/>
      <x:c r="O137" s="102"/>
      <x:c r="P137" s="102"/>
      <x:c r="Q137" s="102"/>
      <x:c r="R137" s="129"/>
      <x:c r="S137" s="102">
        <x:v>1</x:v>
      </x:c>
      <x:c r="T137" s="129">
        <x:v>16</x:v>
      </x:c>
      <x:c r="U137" s="102"/>
      <x:c r="V137" s="129"/>
      <x:c r="W137" s="102"/>
      <x:c r="X137" s="102">
        <x:v>3</x:v>
      </x:c>
      <x:c r="Y137" s="102"/>
      <x:c r="Z137" s="102"/>
      <x:c r="AA137" s="102"/>
      <x:c r="AB137" s="102"/>
      <x:c r="AC137" s="102"/>
      <x:c r="AD137" s="102"/>
      <x:c r="AE137" s="102"/>
      <x:c r="AF137" s="102"/>
      <x:c r="AG137" s="102"/>
      <x:c r="AH137" s="102"/>
      <x:c r="AI137" s="102"/>
      <x:c r="AJ137" s="102">
        <x:v>3</x:v>
      </x:c>
      <x:c r="AK137" s="102">
        <x:v>3</x:v>
      </x:c>
      <x:c r="AL137" s="631" t="s">
        <x:v>440</x:v>
      </x:c>
      <x:c r="AM137" s="102"/>
      <x:c r="AN137" s="129"/>
      <x:c r="AO137" s="102"/>
      <x:c r="AP137" s="102"/>
      <x:c r="AQ137" s="102"/>
      <x:c r="AR137" s="129"/>
      <x:c r="AS137" s="102"/>
      <x:c r="AT137" s="129"/>
      <x:c r="AU137" s="102"/>
      <x:c r="AV137" s="102"/>
      <x:c r="AW137" s="102"/>
      <x:c r="AX137" s="102"/>
      <x:c r="AY137" s="102"/>
      <x:c r="AZ137" s="102"/>
      <x:c r="BA137" s="129"/>
      <x:c r="BB137" s="102"/>
      <x:c r="BC137" s="102"/>
      <x:c r="BD137" s="102"/>
      <x:c r="BE137" s="102"/>
      <x:c r="BF137" s="102"/>
      <x:c r="BG137" s="102"/>
      <x:c r="BH137" s="102"/>
      <x:c r="BI137" s="102"/>
      <x:c r="BJ137" s="129"/>
      <x:c r="BK137" s="102"/>
      <x:c r="BL137" s="129"/>
      <x:c r="BM137" s="102"/>
      <x:c r="BN137" s="129"/>
      <x:c r="BO137" s="102"/>
      <x:c r="BP137" s="129"/>
      <x:c r="BQ137" s="102"/>
      <x:c r="BR137" s="102"/>
      <x:c r="BS137" s="102"/>
      <x:c r="BT137" s="102"/>
      <x:c r="BU137" s="102"/>
      <x:c r="BV137" s="631" t="s">
        <x:v>440</x:v>
      </x:c>
      <x:c r="BW137" s="102"/>
      <x:c r="BX137" s="102"/>
      <x:c r="BY137" s="129"/>
      <x:c r="BZ137" s="102"/>
      <x:c r="CA137" s="129"/>
      <x:c r="CB137" s="102"/>
      <x:c r="CC137" s="129"/>
      <x:c r="CD137" s="102"/>
      <x:c r="CE137" s="102"/>
      <x:c r="CF137" s="129"/>
      <x:c r="CG137" s="102"/>
      <x:c r="CH137" s="102"/>
      <x:c r="CI137" s="102"/>
      <x:c r="CJ137" s="102"/>
      <x:c r="CK137" s="102"/>
      <x:c r="CL137" s="102"/>
      <x:c r="CM137" s="102"/>
      <x:c r="CN137" s="102"/>
      <x:c r="CO137" s="102"/>
      <x:c r="CP137" s="129"/>
      <x:c r="CQ137" s="102"/>
      <x:c r="CR137" s="129"/>
      <x:c r="CS137" s="102"/>
      <x:c r="CT137" s="102"/>
      <x:c r="CU137" s="102"/>
      <x:c r="CV137" s="102"/>
      <x:c r="CW137" s="102"/>
      <x:c r="CX137" s="102"/>
      <x:c r="CY137" s="631" t="s">
        <x:v>440</x:v>
      </x:c>
      <x:c r="CZ137" s="646"/>
      <x:c r="DA137" s="129"/>
      <x:c r="DB137" s="102"/>
      <x:c r="DC137" s="129"/>
      <x:c r="DD137" s="102"/>
      <x:c r="DE137" s="129"/>
      <x:c r="DF137" s="632"/>
      <x:c r="DG137" s="634"/>
    </x:row>
    <x:row r="138" spans="1:111" s="43" customFormat="1" ht="30" customHeight="1">
      <x:c r="A138" s="631" t="s">
        <x:v>2269</x:v>
      </x:c>
      <x:c r="B138" s="95"/>
      <x:c r="C138" s="129"/>
      <x:c r="D138" s="102"/>
      <x:c r="E138" s="129"/>
      <x:c r="F138" s="102"/>
      <x:c r="G138" s="129"/>
      <x:c r="H138" s="102"/>
      <x:c r="I138" s="129"/>
      <x:c r="J138" s="102"/>
      <x:c r="K138" s="102"/>
      <x:c r="L138" s="129"/>
      <x:c r="M138" s="102"/>
      <x:c r="N138" s="102"/>
      <x:c r="O138" s="102"/>
      <x:c r="P138" s="102"/>
      <x:c r="Q138" s="102"/>
      <x:c r="R138" s="129"/>
      <x:c r="S138" s="102">
        <x:v>1</x:v>
      </x:c>
      <x:c r="T138" s="129">
        <x:v>16</x:v>
      </x:c>
      <x:c r="U138" s="102"/>
      <x:c r="V138" s="129"/>
      <x:c r="W138" s="102"/>
      <x:c r="X138" s="102">
        <x:v>2</x:v>
      </x:c>
      <x:c r="Y138" s="102"/>
      <x:c r="Z138" s="102"/>
      <x:c r="AA138" s="102"/>
      <x:c r="AB138" s="102"/>
      <x:c r="AC138" s="102"/>
      <x:c r="AD138" s="102"/>
      <x:c r="AE138" s="102"/>
      <x:c r="AF138" s="102"/>
      <x:c r="AG138" s="102"/>
      <x:c r="AH138" s="102"/>
      <x:c r="AI138" s="102"/>
      <x:c r="AJ138" s="102"/>
      <x:c r="AK138" s="102"/>
      <x:c r="AL138" s="631" t="s">
        <x:v>2269</x:v>
      </x:c>
      <x:c r="AM138" s="102"/>
      <x:c r="AN138" s="129"/>
      <x:c r="AO138" s="102"/>
      <x:c r="AP138" s="102"/>
      <x:c r="AQ138" s="102"/>
      <x:c r="AR138" s="129"/>
      <x:c r="AS138" s="102"/>
      <x:c r="AT138" s="129"/>
      <x:c r="AU138" s="102"/>
      <x:c r="AV138" s="102"/>
      <x:c r="AW138" s="102"/>
      <x:c r="AX138" s="102"/>
      <x:c r="AY138" s="102"/>
      <x:c r="AZ138" s="102"/>
      <x:c r="BA138" s="129"/>
      <x:c r="BB138" s="102"/>
      <x:c r="BC138" s="102"/>
      <x:c r="BD138" s="102"/>
      <x:c r="BE138" s="102"/>
      <x:c r="BF138" s="102"/>
      <x:c r="BG138" s="102"/>
      <x:c r="BH138" s="102"/>
      <x:c r="BI138" s="102"/>
      <x:c r="BJ138" s="129"/>
      <x:c r="BK138" s="102"/>
      <x:c r="BL138" s="129"/>
      <x:c r="BM138" s="102"/>
      <x:c r="BN138" s="129"/>
      <x:c r="BO138" s="102"/>
      <x:c r="BP138" s="129"/>
      <x:c r="BQ138" s="102"/>
      <x:c r="BR138" s="102"/>
      <x:c r="BS138" s="102"/>
      <x:c r="BT138" s="102"/>
      <x:c r="BU138" s="102"/>
      <x:c r="BV138" s="631" t="s">
        <x:v>2269</x:v>
      </x:c>
      <x:c r="BW138" s="102"/>
      <x:c r="BX138" s="102"/>
      <x:c r="BY138" s="129"/>
      <x:c r="BZ138" s="102"/>
      <x:c r="CA138" s="129"/>
      <x:c r="CB138" s="102"/>
      <x:c r="CC138" s="129"/>
      <x:c r="CD138" s="102"/>
      <x:c r="CE138" s="102"/>
      <x:c r="CF138" s="129"/>
      <x:c r="CG138" s="102"/>
      <x:c r="CH138" s="102"/>
      <x:c r="CI138" s="102"/>
      <x:c r="CJ138" s="102"/>
      <x:c r="CK138" s="102"/>
      <x:c r="CL138" s="102"/>
      <x:c r="CM138" s="102"/>
      <x:c r="CN138" s="102"/>
      <x:c r="CO138" s="102"/>
      <x:c r="CP138" s="129"/>
      <x:c r="CQ138" s="102"/>
      <x:c r="CR138" s="129"/>
      <x:c r="CS138" s="102"/>
      <x:c r="CT138" s="102"/>
      <x:c r="CU138" s="102"/>
      <x:c r="CV138" s="102"/>
      <x:c r="CW138" s="102"/>
      <x:c r="CX138" s="102"/>
      <x:c r="CY138" s="631" t="s">
        <x:v>2269</x:v>
      </x:c>
      <x:c r="CZ138" s="646"/>
      <x:c r="DA138" s="129"/>
      <x:c r="DB138" s="102"/>
      <x:c r="DC138" s="129"/>
      <x:c r="DD138" s="102"/>
      <x:c r="DE138" s="129"/>
      <x:c r="DF138" s="632"/>
      <x:c r="DG138" s="634"/>
    </x:row>
    <x:row r="139" spans="1:111" s="43" customFormat="1" ht="30" customHeight="1">
      <x:c r="A139" s="631" t="s">
        <x:v>2275</x:v>
      </x:c>
      <x:c r="B139" s="95"/>
      <x:c r="C139" s="129"/>
      <x:c r="D139" s="102"/>
      <x:c r="E139" s="129"/>
      <x:c r="F139" s="102"/>
      <x:c r="G139" s="129"/>
      <x:c r="H139" s="102"/>
      <x:c r="I139" s="129"/>
      <x:c r="J139" s="102"/>
      <x:c r="K139" s="102"/>
      <x:c r="L139" s="129"/>
      <x:c r="M139" s="102"/>
      <x:c r="N139" s="102"/>
      <x:c r="O139" s="102"/>
      <x:c r="P139" s="102"/>
      <x:c r="Q139" s="102"/>
      <x:c r="R139" s="129"/>
      <x:c r="S139" s="102"/>
      <x:c r="T139" s="129"/>
      <x:c r="U139" s="102"/>
      <x:c r="V139" s="129"/>
      <x:c r="W139" s="102"/>
      <x:c r="X139" s="102">
        <x:v>1</x:v>
      </x:c>
      <x:c r="Y139" s="102"/>
      <x:c r="Z139" s="102"/>
      <x:c r="AA139" s="102"/>
      <x:c r="AB139" s="102"/>
      <x:c r="AC139" s="102"/>
      <x:c r="AD139" s="102"/>
      <x:c r="AE139" s="102"/>
      <x:c r="AF139" s="102"/>
      <x:c r="AG139" s="102"/>
      <x:c r="AH139" s="102"/>
      <x:c r="AI139" s="102"/>
      <x:c r="AJ139" s="102"/>
      <x:c r="AK139" s="102"/>
      <x:c r="AL139" s="631" t="s">
        <x:v>2275</x:v>
      </x:c>
      <x:c r="AM139" s="102"/>
      <x:c r="AN139" s="129"/>
      <x:c r="AO139" s="102"/>
      <x:c r="AP139" s="102"/>
      <x:c r="AQ139" s="102"/>
      <x:c r="AR139" s="129"/>
      <x:c r="AS139" s="102"/>
      <x:c r="AT139" s="129"/>
      <x:c r="AU139" s="102"/>
      <x:c r="AV139" s="102"/>
      <x:c r="AW139" s="102"/>
      <x:c r="AX139" s="102"/>
      <x:c r="AY139" s="102"/>
      <x:c r="AZ139" s="102"/>
      <x:c r="BA139" s="129"/>
      <x:c r="BB139" s="102"/>
      <x:c r="BC139" s="102"/>
      <x:c r="BD139" s="102"/>
      <x:c r="BE139" s="102"/>
      <x:c r="BF139" s="102"/>
      <x:c r="BG139" s="102"/>
      <x:c r="BH139" s="102"/>
      <x:c r="BI139" s="102"/>
      <x:c r="BJ139" s="129"/>
      <x:c r="BK139" s="102"/>
      <x:c r="BL139" s="129"/>
      <x:c r="BM139" s="102"/>
      <x:c r="BN139" s="129"/>
      <x:c r="BO139" s="102"/>
      <x:c r="BP139" s="129"/>
      <x:c r="BQ139" s="102"/>
      <x:c r="BR139" s="102"/>
      <x:c r="BS139" s="102"/>
      <x:c r="BT139" s="102"/>
      <x:c r="BU139" s="102"/>
      <x:c r="BV139" s="631" t="s">
        <x:v>2275</x:v>
      </x:c>
      <x:c r="BW139" s="102"/>
      <x:c r="BX139" s="102"/>
      <x:c r="BY139" s="129"/>
      <x:c r="BZ139" s="102"/>
      <x:c r="CA139" s="129"/>
      <x:c r="CB139" s="102"/>
      <x:c r="CC139" s="129"/>
      <x:c r="CD139" s="102"/>
      <x:c r="CE139" s="102"/>
      <x:c r="CF139" s="129"/>
      <x:c r="CG139" s="102"/>
      <x:c r="CH139" s="102"/>
      <x:c r="CI139" s="102"/>
      <x:c r="CJ139" s="102"/>
      <x:c r="CK139" s="102"/>
      <x:c r="CL139" s="102"/>
      <x:c r="CM139" s="102"/>
      <x:c r="CN139" s="102"/>
      <x:c r="CO139" s="102"/>
      <x:c r="CP139" s="129"/>
      <x:c r="CQ139" s="102"/>
      <x:c r="CR139" s="129"/>
      <x:c r="CS139" s="102">
        <x:v>2</x:v>
      </x:c>
      <x:c r="CT139" s="102"/>
      <x:c r="CU139" s="102"/>
      <x:c r="CV139" s="102"/>
      <x:c r="CW139" s="102"/>
      <x:c r="CX139" s="102"/>
      <x:c r="CY139" s="631" t="s">
        <x:v>2275</x:v>
      </x:c>
      <x:c r="CZ139" s="646"/>
      <x:c r="DA139" s="129"/>
      <x:c r="DB139" s="102"/>
      <x:c r="DC139" s="129"/>
      <x:c r="DD139" s="102"/>
      <x:c r="DE139" s="129"/>
      <x:c r="DF139" s="632"/>
      <x:c r="DG139" s="634"/>
    </x:row>
    <x:row r="140" spans="1:111" s="42" customFormat="1" ht="30" customHeight="1">
      <x:c r="A140" s="631" t="s">
        <x:v>2942</x:v>
      </x:c>
      <x:c r="B140" s="95"/>
      <x:c r="C140" s="129"/>
      <x:c r="D140" s="102"/>
      <x:c r="E140" s="129"/>
      <x:c r="F140" s="102"/>
      <x:c r="G140" s="129"/>
      <x:c r="H140" s="102"/>
      <x:c r="I140" s="129"/>
      <x:c r="J140" s="102"/>
      <x:c r="K140" s="102"/>
      <x:c r="L140" s="129"/>
      <x:c r="M140" s="102"/>
      <x:c r="N140" s="102"/>
      <x:c r="O140" s="102"/>
      <x:c r="P140" s="102"/>
      <x:c r="Q140" s="102"/>
      <x:c r="R140" s="129"/>
      <x:c r="S140" s="102">
        <x:v>1</x:v>
      </x:c>
      <x:c r="T140" s="129">
        <x:v>16</x:v>
      </x:c>
      <x:c r="U140" s="102"/>
      <x:c r="V140" s="129"/>
      <x:c r="W140" s="102"/>
      <x:c r="X140" s="102">
        <x:v>5</x:v>
      </x:c>
      <x:c r="Y140" s="102"/>
      <x:c r="Z140" s="102"/>
      <x:c r="AA140" s="102"/>
      <x:c r="AB140" s="102"/>
      <x:c r="AC140" s="102">
        <x:v>1</x:v>
      </x:c>
      <x:c r="AD140" s="102"/>
      <x:c r="AE140" s="102"/>
      <x:c r="AF140" s="102"/>
      <x:c r="AG140" s="102"/>
      <x:c r="AH140" s="102"/>
      <x:c r="AI140" s="102"/>
      <x:c r="AJ140" s="102"/>
      <x:c r="AK140" s="102"/>
      <x:c r="AL140" s="631" t="s">
        <x:v>2942</x:v>
      </x:c>
      <x:c r="AM140" s="102"/>
      <x:c r="AN140" s="129"/>
      <x:c r="AO140" s="102"/>
      <x:c r="AP140" s="102"/>
      <x:c r="AQ140" s="102"/>
      <x:c r="AR140" s="129"/>
      <x:c r="AS140" s="102"/>
      <x:c r="AT140" s="129"/>
      <x:c r="AU140" s="102"/>
      <x:c r="AV140" s="102"/>
      <x:c r="AW140" s="102"/>
      <x:c r="AX140" s="102"/>
      <x:c r="AY140" s="102"/>
      <x:c r="AZ140" s="102"/>
      <x:c r="BA140" s="129"/>
      <x:c r="BB140" s="102"/>
      <x:c r="BC140" s="102"/>
      <x:c r="BD140" s="102"/>
      <x:c r="BE140" s="102">
        <x:v>1</x:v>
      </x:c>
      <x:c r="BF140" s="102">
        <x:v>1</x:v>
      </x:c>
      <x:c r="BG140" s="102"/>
      <x:c r="BH140" s="102"/>
      <x:c r="BI140" s="102"/>
      <x:c r="BJ140" s="129"/>
      <x:c r="BK140" s="102"/>
      <x:c r="BL140" s="129"/>
      <x:c r="BM140" s="102"/>
      <x:c r="BN140" s="129"/>
      <x:c r="BO140" s="102"/>
      <x:c r="BP140" s="129"/>
      <x:c r="BQ140" s="102"/>
      <x:c r="BR140" s="102"/>
      <x:c r="BS140" s="102"/>
      <x:c r="BT140" s="102"/>
      <x:c r="BU140" s="102"/>
      <x:c r="BV140" s="631" t="s">
        <x:v>2942</x:v>
      </x:c>
      <x:c r="BW140" s="102"/>
      <x:c r="BX140" s="102"/>
      <x:c r="BY140" s="129"/>
      <x:c r="BZ140" s="102"/>
      <x:c r="CA140" s="129"/>
      <x:c r="CB140" s="102"/>
      <x:c r="CC140" s="129"/>
      <x:c r="CD140" s="102"/>
      <x:c r="CE140" s="102"/>
      <x:c r="CF140" s="129"/>
      <x:c r="CG140" s="102"/>
      <x:c r="CH140" s="102"/>
      <x:c r="CI140" s="102"/>
      <x:c r="CJ140" s="102"/>
      <x:c r="CK140" s="102"/>
      <x:c r="CL140" s="102"/>
      <x:c r="CM140" s="102"/>
      <x:c r="CN140" s="102"/>
      <x:c r="CO140" s="102"/>
      <x:c r="CP140" s="129"/>
      <x:c r="CQ140" s="102"/>
      <x:c r="CR140" s="129"/>
      <x:c r="CS140" s="102">
        <x:v>11</x:v>
      </x:c>
      <x:c r="CT140" s="102"/>
      <x:c r="CU140" s="102"/>
      <x:c r="CV140" s="102"/>
      <x:c r="CW140" s="102"/>
      <x:c r="CX140" s="102"/>
      <x:c r="CY140" s="631" t="s">
        <x:v>2942</x:v>
      </x:c>
      <x:c r="CZ140" s="646"/>
      <x:c r="DA140" s="129"/>
      <x:c r="DB140" s="102"/>
      <x:c r="DC140" s="129"/>
      <x:c r="DD140" s="102"/>
      <x:c r="DE140" s="129"/>
      <x:c r="DF140" s="632"/>
      <x:c r="DG140" s="634"/>
    </x:row>
    <x:row r="141" spans="1:111" s="42" customFormat="1" ht="30" customHeight="1">
      <x:c r="A141" s="631" t="s">
        <x:v>2283</x:v>
      </x:c>
      <x:c r="B141" s="95"/>
      <x:c r="C141" s="129"/>
      <x:c r="D141" s="102"/>
      <x:c r="E141" s="129"/>
      <x:c r="F141" s="102"/>
      <x:c r="G141" s="129"/>
      <x:c r="H141" s="102"/>
      <x:c r="I141" s="129"/>
      <x:c r="J141" s="102"/>
      <x:c r="K141" s="102"/>
      <x:c r="L141" s="129"/>
      <x:c r="M141" s="102"/>
      <x:c r="N141" s="102"/>
      <x:c r="O141" s="102"/>
      <x:c r="P141" s="102"/>
      <x:c r="Q141" s="102"/>
      <x:c r="R141" s="129"/>
      <x:c r="S141" s="102">
        <x:v>1</x:v>
      </x:c>
      <x:c r="T141" s="129">
        <x:v>16</x:v>
      </x:c>
      <x:c r="U141" s="102"/>
      <x:c r="V141" s="129"/>
      <x:c r="W141" s="102"/>
      <x:c r="X141" s="102">
        <x:v>3</x:v>
      </x:c>
      <x:c r="Y141" s="102"/>
      <x:c r="Z141" s="102"/>
      <x:c r="AA141" s="102"/>
      <x:c r="AB141" s="102"/>
      <x:c r="AC141" s="102"/>
      <x:c r="AD141" s="102"/>
      <x:c r="AE141" s="102"/>
      <x:c r="AF141" s="102"/>
      <x:c r="AG141" s="102"/>
      <x:c r="AH141" s="102"/>
      <x:c r="AI141" s="102"/>
      <x:c r="AJ141" s="102"/>
      <x:c r="AK141" s="102"/>
      <x:c r="AL141" s="631" t="s">
        <x:v>2283</x:v>
      </x:c>
      <x:c r="AM141" s="102"/>
      <x:c r="AN141" s="129"/>
      <x:c r="AO141" s="102"/>
      <x:c r="AP141" s="102"/>
      <x:c r="AQ141" s="102"/>
      <x:c r="AR141" s="129"/>
      <x:c r="AS141" s="102"/>
      <x:c r="AT141" s="129"/>
      <x:c r="AU141" s="102"/>
      <x:c r="AV141" s="102"/>
      <x:c r="AW141" s="102"/>
      <x:c r="AX141" s="102"/>
      <x:c r="AY141" s="102"/>
      <x:c r="AZ141" s="102"/>
      <x:c r="BA141" s="129"/>
      <x:c r="BB141" s="102"/>
      <x:c r="BC141" s="102"/>
      <x:c r="BD141" s="102"/>
      <x:c r="BE141" s="102"/>
      <x:c r="BF141" s="102"/>
      <x:c r="BG141" s="102"/>
      <x:c r="BH141" s="102"/>
      <x:c r="BI141" s="102"/>
      <x:c r="BJ141" s="129"/>
      <x:c r="BK141" s="102"/>
      <x:c r="BL141" s="129"/>
      <x:c r="BM141" s="102"/>
      <x:c r="BN141" s="129"/>
      <x:c r="BO141" s="102"/>
      <x:c r="BP141" s="129"/>
      <x:c r="BQ141" s="102"/>
      <x:c r="BR141" s="102"/>
      <x:c r="BS141" s="102"/>
      <x:c r="BT141" s="102"/>
      <x:c r="BU141" s="102"/>
      <x:c r="BV141" s="631" t="s">
        <x:v>2283</x:v>
      </x:c>
      <x:c r="BW141" s="102"/>
      <x:c r="BX141" s="102"/>
      <x:c r="BY141" s="129"/>
      <x:c r="BZ141" s="102"/>
      <x:c r="CA141" s="129"/>
      <x:c r="CB141" s="102"/>
      <x:c r="CC141" s="129"/>
      <x:c r="CD141" s="102"/>
      <x:c r="CE141" s="102"/>
      <x:c r="CF141" s="129"/>
      <x:c r="CG141" s="102"/>
      <x:c r="CH141" s="102"/>
      <x:c r="CI141" s="102"/>
      <x:c r="CJ141" s="102"/>
      <x:c r="CK141" s="102"/>
      <x:c r="CL141" s="102"/>
      <x:c r="CM141" s="102"/>
      <x:c r="CN141" s="102"/>
      <x:c r="CO141" s="102"/>
      <x:c r="CP141" s="129"/>
      <x:c r="CQ141" s="102"/>
      <x:c r="CR141" s="129"/>
      <x:c r="CS141" s="102"/>
      <x:c r="CT141" s="102"/>
      <x:c r="CU141" s="102"/>
      <x:c r="CV141" s="102"/>
      <x:c r="CW141" s="102"/>
      <x:c r="CX141" s="102"/>
      <x:c r="CY141" s="631" t="s">
        <x:v>2283</x:v>
      </x:c>
      <x:c r="CZ141" s="646"/>
      <x:c r="DA141" s="129"/>
      <x:c r="DB141" s="102"/>
      <x:c r="DC141" s="129"/>
      <x:c r="DD141" s="102"/>
      <x:c r="DE141" s="129"/>
      <x:c r="DF141" s="632"/>
      <x:c r="DG141" s="634"/>
    </x:row>
    <x:row r="142" spans="1:111" s="42" customFormat="1" ht="30" customHeight="1">
      <x:c r="A142" s="631" t="s">
        <x:v>2912</x:v>
      </x:c>
      <x:c r="B142" s="95"/>
      <x:c r="C142" s="129"/>
      <x:c r="D142" s="102"/>
      <x:c r="E142" s="129"/>
      <x:c r="F142" s="102"/>
      <x:c r="G142" s="129"/>
      <x:c r="H142" s="102"/>
      <x:c r="I142" s="129"/>
      <x:c r="J142" s="102"/>
      <x:c r="K142" s="102"/>
      <x:c r="L142" s="129"/>
      <x:c r="M142" s="102"/>
      <x:c r="N142" s="102"/>
      <x:c r="O142" s="102"/>
      <x:c r="P142" s="102"/>
      <x:c r="Q142" s="102"/>
      <x:c r="R142" s="129"/>
      <x:c r="S142" s="102"/>
      <x:c r="T142" s="129"/>
      <x:c r="U142" s="102"/>
      <x:c r="V142" s="129"/>
      <x:c r="W142" s="102"/>
      <x:c r="X142" s="102">
        <x:v>4</x:v>
      </x:c>
      <x:c r="Y142" s="102"/>
      <x:c r="Z142" s="102"/>
      <x:c r="AA142" s="102"/>
      <x:c r="AB142" s="102"/>
      <x:c r="AC142" s="102"/>
      <x:c r="AD142" s="102"/>
      <x:c r="AE142" s="102"/>
      <x:c r="AF142" s="102"/>
      <x:c r="AG142" s="102"/>
      <x:c r="AH142" s="102"/>
      <x:c r="AI142" s="102"/>
      <x:c r="AJ142" s="102"/>
      <x:c r="AK142" s="102"/>
      <x:c r="AL142" s="631" t="s">
        <x:v>2912</x:v>
      </x:c>
      <x:c r="AM142" s="102"/>
      <x:c r="AN142" s="129"/>
      <x:c r="AO142" s="102"/>
      <x:c r="AP142" s="102"/>
      <x:c r="AQ142" s="102"/>
      <x:c r="AR142" s="129"/>
      <x:c r="AS142" s="102"/>
      <x:c r="AT142" s="129"/>
      <x:c r="AU142" s="102"/>
      <x:c r="AV142" s="102"/>
      <x:c r="AW142" s="102"/>
      <x:c r="AX142" s="102"/>
      <x:c r="AY142" s="102"/>
      <x:c r="AZ142" s="102"/>
      <x:c r="BA142" s="129"/>
      <x:c r="BB142" s="102"/>
      <x:c r="BC142" s="102"/>
      <x:c r="BD142" s="102"/>
      <x:c r="BE142" s="102"/>
      <x:c r="BF142" s="102"/>
      <x:c r="BG142" s="102"/>
      <x:c r="BH142" s="102"/>
      <x:c r="BI142" s="102"/>
      <x:c r="BJ142" s="129"/>
      <x:c r="BK142" s="102"/>
      <x:c r="BL142" s="129"/>
      <x:c r="BM142" s="102"/>
      <x:c r="BN142" s="129"/>
      <x:c r="BO142" s="102"/>
      <x:c r="BP142" s="129"/>
      <x:c r="BQ142" s="102"/>
      <x:c r="BR142" s="102"/>
      <x:c r="BS142" s="102"/>
      <x:c r="BT142" s="102"/>
      <x:c r="BU142" s="102"/>
      <x:c r="BV142" s="631" t="s">
        <x:v>2912</x:v>
      </x:c>
      <x:c r="BW142" s="102"/>
      <x:c r="BX142" s="102"/>
      <x:c r="BY142" s="129"/>
      <x:c r="BZ142" s="102"/>
      <x:c r="CA142" s="129"/>
      <x:c r="CB142" s="102"/>
      <x:c r="CC142" s="129"/>
      <x:c r="CD142" s="102"/>
      <x:c r="CE142" s="102"/>
      <x:c r="CF142" s="129"/>
      <x:c r="CG142" s="102"/>
      <x:c r="CH142" s="102"/>
      <x:c r="CI142" s="102"/>
      <x:c r="CJ142" s="102"/>
      <x:c r="CK142" s="102"/>
      <x:c r="CL142" s="102"/>
      <x:c r="CM142" s="102"/>
      <x:c r="CN142" s="102"/>
      <x:c r="CO142" s="102"/>
      <x:c r="CP142" s="129"/>
      <x:c r="CQ142" s="102"/>
      <x:c r="CR142" s="129"/>
      <x:c r="CS142" s="102"/>
      <x:c r="CT142" s="102"/>
      <x:c r="CU142" s="102"/>
      <x:c r="CV142" s="102"/>
      <x:c r="CW142" s="102"/>
      <x:c r="CX142" s="102"/>
      <x:c r="CY142" s="631" t="s">
        <x:v>2912</x:v>
      </x:c>
      <x:c r="CZ142" s="646"/>
      <x:c r="DA142" s="129"/>
      <x:c r="DB142" s="102"/>
      <x:c r="DC142" s="129"/>
      <x:c r="DD142" s="102"/>
      <x:c r="DE142" s="129"/>
      <x:c r="DF142" s="632"/>
      <x:c r="DG142" s="634"/>
    </x:row>
    <x:row r="143" spans="1:111" s="42" customFormat="1" ht="30" customHeight="1">
      <x:c r="A143" s="631" t="s">
        <x:v>2292</x:v>
      </x:c>
      <x:c r="B143" s="95"/>
      <x:c r="C143" s="129"/>
      <x:c r="D143" s="102"/>
      <x:c r="E143" s="129"/>
      <x:c r="F143" s="102"/>
      <x:c r="G143" s="129"/>
      <x:c r="H143" s="102"/>
      <x:c r="I143" s="129"/>
      <x:c r="J143" s="102"/>
      <x:c r="K143" s="102"/>
      <x:c r="L143" s="129"/>
      <x:c r="M143" s="102"/>
      <x:c r="N143" s="102"/>
      <x:c r="O143" s="102"/>
      <x:c r="P143" s="102"/>
      <x:c r="Q143" s="102"/>
      <x:c r="R143" s="129"/>
      <x:c r="S143" s="102"/>
      <x:c r="T143" s="129"/>
      <x:c r="U143" s="102"/>
      <x:c r="V143" s="129"/>
      <x:c r="W143" s="102"/>
      <x:c r="X143" s="102">
        <x:v>4</x:v>
      </x:c>
      <x:c r="Y143" s="102"/>
      <x:c r="Z143" s="102"/>
      <x:c r="AA143" s="102"/>
      <x:c r="AB143" s="102"/>
      <x:c r="AC143" s="102"/>
      <x:c r="AD143" s="102"/>
      <x:c r="AE143" s="102"/>
      <x:c r="AF143" s="102"/>
      <x:c r="AG143" s="102"/>
      <x:c r="AH143" s="102"/>
      <x:c r="AI143" s="102"/>
      <x:c r="AJ143" s="102"/>
      <x:c r="AK143" s="102"/>
      <x:c r="AL143" s="631" t="s">
        <x:v>2292</x:v>
      </x:c>
      <x:c r="AM143" s="102"/>
      <x:c r="AN143" s="129"/>
      <x:c r="AO143" s="102"/>
      <x:c r="AP143" s="102"/>
      <x:c r="AQ143" s="102"/>
      <x:c r="AR143" s="129"/>
      <x:c r="AS143" s="102"/>
      <x:c r="AT143" s="129"/>
      <x:c r="AU143" s="102"/>
      <x:c r="AV143" s="102"/>
      <x:c r="AW143" s="102"/>
      <x:c r="AX143" s="102"/>
      <x:c r="AY143" s="102"/>
      <x:c r="AZ143" s="102"/>
      <x:c r="BA143" s="129"/>
      <x:c r="BB143" s="102"/>
      <x:c r="BC143" s="102"/>
      <x:c r="BD143" s="102"/>
      <x:c r="BE143" s="102"/>
      <x:c r="BF143" s="102"/>
      <x:c r="BG143" s="102"/>
      <x:c r="BH143" s="102"/>
      <x:c r="BI143" s="102"/>
      <x:c r="BJ143" s="129"/>
      <x:c r="BK143" s="102"/>
      <x:c r="BL143" s="129"/>
      <x:c r="BM143" s="102"/>
      <x:c r="BN143" s="129"/>
      <x:c r="BO143" s="102"/>
      <x:c r="BP143" s="129"/>
      <x:c r="BQ143" s="102"/>
      <x:c r="BR143" s="102"/>
      <x:c r="BS143" s="102"/>
      <x:c r="BT143" s="102"/>
      <x:c r="BU143" s="102"/>
      <x:c r="BV143" s="631" t="s">
        <x:v>2292</x:v>
      </x:c>
      <x:c r="BW143" s="102"/>
      <x:c r="BX143" s="102"/>
      <x:c r="BY143" s="129"/>
      <x:c r="BZ143" s="102"/>
      <x:c r="CA143" s="129"/>
      <x:c r="CB143" s="102"/>
      <x:c r="CC143" s="129"/>
      <x:c r="CD143" s="102"/>
      <x:c r="CE143" s="102"/>
      <x:c r="CF143" s="129"/>
      <x:c r="CG143" s="102"/>
      <x:c r="CH143" s="102"/>
      <x:c r="CI143" s="102"/>
      <x:c r="CJ143" s="102"/>
      <x:c r="CK143" s="102"/>
      <x:c r="CL143" s="102"/>
      <x:c r="CM143" s="102"/>
      <x:c r="CN143" s="102"/>
      <x:c r="CO143" s="102"/>
      <x:c r="CP143" s="129"/>
      <x:c r="CQ143" s="102"/>
      <x:c r="CR143" s="129"/>
      <x:c r="CS143" s="102"/>
      <x:c r="CT143" s="102"/>
      <x:c r="CU143" s="102"/>
      <x:c r="CV143" s="102"/>
      <x:c r="CW143" s="102"/>
      <x:c r="CX143" s="102"/>
      <x:c r="CY143" s="631" t="s">
        <x:v>2292</x:v>
      </x:c>
      <x:c r="CZ143" s="646"/>
      <x:c r="DA143" s="129"/>
      <x:c r="DB143" s="102"/>
      <x:c r="DC143" s="129"/>
      <x:c r="DD143" s="102"/>
      <x:c r="DE143" s="129"/>
      <x:c r="DF143" s="632"/>
      <x:c r="DG143" s="634"/>
    </x:row>
    <x:row r="144" spans="1:111" s="180" customFormat="1" ht="30" customHeight="1">
      <x:c r="A144" s="631" t="s">
        <x:v>2289</x:v>
      </x:c>
      <x:c r="B144" s="95"/>
      <x:c r="C144" s="129"/>
      <x:c r="D144" s="102"/>
      <x:c r="E144" s="129"/>
      <x:c r="F144" s="102"/>
      <x:c r="G144" s="129"/>
      <x:c r="H144" s="102"/>
      <x:c r="I144" s="129"/>
      <x:c r="J144" s="102"/>
      <x:c r="K144" s="102"/>
      <x:c r="L144" s="129"/>
      <x:c r="M144" s="102"/>
      <x:c r="N144" s="102"/>
      <x:c r="O144" s="102"/>
      <x:c r="P144" s="102"/>
      <x:c r="Q144" s="102"/>
      <x:c r="R144" s="129"/>
      <x:c r="S144" s="102"/>
      <x:c r="T144" s="129"/>
      <x:c r="U144" s="102"/>
      <x:c r="V144" s="129"/>
      <x:c r="W144" s="102"/>
      <x:c r="X144" s="102">
        <x:v>4</x:v>
      </x:c>
      <x:c r="Y144" s="102"/>
      <x:c r="Z144" s="102"/>
      <x:c r="AA144" s="102"/>
      <x:c r="AB144" s="102"/>
      <x:c r="AC144" s="102"/>
      <x:c r="AD144" s="102"/>
      <x:c r="AE144" s="102"/>
      <x:c r="AF144" s="102"/>
      <x:c r="AG144" s="102"/>
      <x:c r="AH144" s="102"/>
      <x:c r="AI144" s="102"/>
      <x:c r="AJ144" s="102"/>
      <x:c r="AK144" s="102"/>
      <x:c r="AL144" s="631" t="s">
        <x:v>2289</x:v>
      </x:c>
      <x:c r="AM144" s="102"/>
      <x:c r="AN144" s="129"/>
      <x:c r="AO144" s="102"/>
      <x:c r="AP144" s="102"/>
      <x:c r="AQ144" s="102"/>
      <x:c r="AR144" s="129"/>
      <x:c r="AS144" s="102"/>
      <x:c r="AT144" s="129"/>
      <x:c r="AU144" s="102"/>
      <x:c r="AV144" s="102"/>
      <x:c r="AW144" s="102"/>
      <x:c r="AX144" s="102"/>
      <x:c r="AY144" s="102"/>
      <x:c r="AZ144" s="102"/>
      <x:c r="BA144" s="129"/>
      <x:c r="BB144" s="102"/>
      <x:c r="BC144" s="102"/>
      <x:c r="BD144" s="102"/>
      <x:c r="BE144" s="102"/>
      <x:c r="BF144" s="102"/>
      <x:c r="BG144" s="102"/>
      <x:c r="BH144" s="102"/>
      <x:c r="BI144" s="102"/>
      <x:c r="BJ144" s="129"/>
      <x:c r="BK144" s="102"/>
      <x:c r="BL144" s="129"/>
      <x:c r="BM144" s="102"/>
      <x:c r="BN144" s="129"/>
      <x:c r="BO144" s="102"/>
      <x:c r="BP144" s="129"/>
      <x:c r="BQ144" s="102"/>
      <x:c r="BR144" s="102"/>
      <x:c r="BS144" s="102"/>
      <x:c r="BT144" s="102"/>
      <x:c r="BU144" s="102"/>
      <x:c r="BV144" s="631" t="s">
        <x:v>2289</x:v>
      </x:c>
      <x:c r="BW144" s="102"/>
      <x:c r="BX144" s="102"/>
      <x:c r="BY144" s="129"/>
      <x:c r="BZ144" s="102"/>
      <x:c r="CA144" s="129"/>
      <x:c r="CB144" s="102"/>
      <x:c r="CC144" s="129"/>
      <x:c r="CD144" s="102"/>
      <x:c r="CE144" s="102"/>
      <x:c r="CF144" s="129"/>
      <x:c r="CG144" s="102"/>
      <x:c r="CH144" s="102"/>
      <x:c r="CI144" s="102"/>
      <x:c r="CJ144" s="102"/>
      <x:c r="CK144" s="102"/>
      <x:c r="CL144" s="102"/>
      <x:c r="CM144" s="102"/>
      <x:c r="CN144" s="102"/>
      <x:c r="CO144" s="102"/>
      <x:c r="CP144" s="129"/>
      <x:c r="CQ144" s="102"/>
      <x:c r="CR144" s="129"/>
      <x:c r="CS144" s="102"/>
      <x:c r="CT144" s="102"/>
      <x:c r="CU144" s="102"/>
      <x:c r="CV144" s="102"/>
      <x:c r="CW144" s="102"/>
      <x:c r="CX144" s="102"/>
      <x:c r="CY144" s="631" t="s">
        <x:v>2289</x:v>
      </x:c>
      <x:c r="CZ144" s="646"/>
      <x:c r="DA144" s="129"/>
      <x:c r="DB144" s="102"/>
      <x:c r="DC144" s="129"/>
      <x:c r="DD144" s="102"/>
      <x:c r="DE144" s="129"/>
      <x:c r="DF144" s="632"/>
      <x:c r="DG144" s="634"/>
    </x:row>
    <x:row r="145" spans="1:111" ht="30" customHeight="1">
      <x:c r="A145" s="631" t="s">
        <x:v>447</x:v>
      </x:c>
      <x:c r="B145" s="95"/>
      <x:c r="C145" s="129"/>
      <x:c r="D145" s="102"/>
      <x:c r="E145" s="129"/>
      <x:c r="F145" s="102"/>
      <x:c r="G145" s="129"/>
      <x:c r="H145" s="102"/>
      <x:c r="I145" s="129"/>
      <x:c r="J145" s="102"/>
      <x:c r="K145" s="102"/>
      <x:c r="L145" s="129"/>
      <x:c r="M145" s="102"/>
      <x:c r="N145" s="102"/>
      <x:c r="O145" s="102"/>
      <x:c r="P145" s="102"/>
      <x:c r="Q145" s="102"/>
      <x:c r="R145" s="129"/>
      <x:c r="S145" s="102">
        <x:v>1</x:v>
      </x:c>
      <x:c r="T145" s="129">
        <x:v>16</x:v>
      </x:c>
      <x:c r="U145" s="102"/>
      <x:c r="V145" s="129"/>
      <x:c r="W145" s="102"/>
      <x:c r="X145" s="102">
        <x:v>5</x:v>
      </x:c>
      <x:c r="Y145" s="102"/>
      <x:c r="Z145" s="102"/>
      <x:c r="AA145" s="102"/>
      <x:c r="AB145" s="102"/>
      <x:c r="AC145" s="102"/>
      <x:c r="AD145" s="102"/>
      <x:c r="AE145" s="102"/>
      <x:c r="AF145" s="102"/>
      <x:c r="AG145" s="102"/>
      <x:c r="AH145" s="102"/>
      <x:c r="AI145" s="102"/>
      <x:c r="AJ145" s="102"/>
      <x:c r="AK145" s="102"/>
      <x:c r="AL145" s="631" t="s">
        <x:v>447</x:v>
      </x:c>
      <x:c r="AM145" s="102"/>
      <x:c r="AN145" s="129"/>
      <x:c r="AO145" s="102"/>
      <x:c r="AP145" s="102"/>
      <x:c r="AQ145" s="102"/>
      <x:c r="AR145" s="129"/>
      <x:c r="AS145" s="102"/>
      <x:c r="AT145" s="129"/>
      <x:c r="AU145" s="102"/>
      <x:c r="AV145" s="102"/>
      <x:c r="AW145" s="102"/>
      <x:c r="AX145" s="102"/>
      <x:c r="AY145" s="102"/>
      <x:c r="AZ145" s="102"/>
      <x:c r="BA145" s="129"/>
      <x:c r="BB145" s="102"/>
      <x:c r="BC145" s="102"/>
      <x:c r="BD145" s="102"/>
      <x:c r="BE145" s="102">
        <x:v>1</x:v>
      </x:c>
      <x:c r="BF145" s="102">
        <x:v>2</x:v>
      </x:c>
      <x:c r="BG145" s="102"/>
      <x:c r="BH145" s="102"/>
      <x:c r="BI145" s="102"/>
      <x:c r="BJ145" s="129"/>
      <x:c r="BK145" s="102"/>
      <x:c r="BL145" s="129"/>
      <x:c r="BM145" s="102"/>
      <x:c r="BN145" s="129"/>
      <x:c r="BO145" s="102"/>
      <x:c r="BP145" s="129"/>
      <x:c r="BQ145" s="102"/>
      <x:c r="BR145" s="102"/>
      <x:c r="BS145" s="102"/>
      <x:c r="BT145" s="102"/>
      <x:c r="BU145" s="102"/>
      <x:c r="BV145" s="631" t="s">
        <x:v>447</x:v>
      </x:c>
      <x:c r="BW145" s="102"/>
      <x:c r="BX145" s="102"/>
      <x:c r="BY145" s="129"/>
      <x:c r="BZ145" s="102"/>
      <x:c r="CA145" s="129"/>
      <x:c r="CB145" s="102"/>
      <x:c r="CC145" s="129"/>
      <x:c r="CD145" s="102"/>
      <x:c r="CE145" s="102"/>
      <x:c r="CF145" s="129"/>
      <x:c r="CG145" s="102"/>
      <x:c r="CH145" s="102"/>
      <x:c r="CI145" s="102"/>
      <x:c r="CJ145" s="102"/>
      <x:c r="CK145" s="102"/>
      <x:c r="CL145" s="102"/>
      <x:c r="CM145" s="102"/>
      <x:c r="CN145" s="102"/>
      <x:c r="CO145" s="102"/>
      <x:c r="CP145" s="129"/>
      <x:c r="CQ145" s="102"/>
      <x:c r="CR145" s="129"/>
      <x:c r="CS145" s="102"/>
      <x:c r="CT145" s="102"/>
      <x:c r="CU145" s="102"/>
      <x:c r="CV145" s="102"/>
      <x:c r="CW145" s="102"/>
      <x:c r="CX145" s="102"/>
      <x:c r="CY145" s="631" t="s">
        <x:v>447</x:v>
      </x:c>
      <x:c r="CZ145" s="646"/>
      <x:c r="DA145" s="129"/>
      <x:c r="DB145" s="102"/>
      <x:c r="DC145" s="129"/>
      <x:c r="DD145" s="102"/>
      <x:c r="DE145" s="129"/>
      <x:c r="DF145" s="632"/>
      <x:c r="DG145" s="634"/>
    </x:row>
    <x:row r="146" spans="1:111" ht="30" customHeight="1">
      <x:c r="A146" s="631" t="s">
        <x:v>2891</x:v>
      </x:c>
      <x:c r="B146" s="95"/>
      <x:c r="C146" s="129"/>
      <x:c r="D146" s="102"/>
      <x:c r="E146" s="129"/>
      <x:c r="F146" s="102"/>
      <x:c r="G146" s="129"/>
      <x:c r="H146" s="102"/>
      <x:c r="I146" s="129"/>
      <x:c r="J146" s="102"/>
      <x:c r="K146" s="102"/>
      <x:c r="L146" s="129"/>
      <x:c r="M146" s="102"/>
      <x:c r="N146" s="102"/>
      <x:c r="O146" s="102"/>
      <x:c r="P146" s="102"/>
      <x:c r="Q146" s="102"/>
      <x:c r="R146" s="129"/>
      <x:c r="S146" s="102"/>
      <x:c r="T146" s="129"/>
      <x:c r="U146" s="102"/>
      <x:c r="V146" s="129"/>
      <x:c r="W146" s="102"/>
      <x:c r="X146" s="102">
        <x:v>4</x:v>
      </x:c>
      <x:c r="Y146" s="102"/>
      <x:c r="Z146" s="102"/>
      <x:c r="AA146" s="102"/>
      <x:c r="AB146" s="102"/>
      <x:c r="AC146" s="102"/>
      <x:c r="AD146" s="102"/>
      <x:c r="AE146" s="102"/>
      <x:c r="AF146" s="102"/>
      <x:c r="AG146" s="102"/>
      <x:c r="AH146" s="102"/>
      <x:c r="AI146" s="102"/>
      <x:c r="AJ146" s="102"/>
      <x:c r="AK146" s="102"/>
      <x:c r="AL146" s="631" t="s">
        <x:v>2891</x:v>
      </x:c>
      <x:c r="AM146" s="102"/>
      <x:c r="AN146" s="129"/>
      <x:c r="AO146" s="102"/>
      <x:c r="AP146" s="102"/>
      <x:c r="AQ146" s="102"/>
      <x:c r="AR146" s="129"/>
      <x:c r="AS146" s="102"/>
      <x:c r="AT146" s="129"/>
      <x:c r="AU146" s="102"/>
      <x:c r="AV146" s="102"/>
      <x:c r="AW146" s="102"/>
      <x:c r="AX146" s="102"/>
      <x:c r="AY146" s="102"/>
      <x:c r="AZ146" s="102"/>
      <x:c r="BA146" s="129"/>
      <x:c r="BB146" s="102"/>
      <x:c r="BC146" s="102"/>
      <x:c r="BD146" s="102"/>
      <x:c r="BE146" s="102"/>
      <x:c r="BF146" s="102"/>
      <x:c r="BG146" s="102"/>
      <x:c r="BH146" s="102"/>
      <x:c r="BI146" s="102"/>
      <x:c r="BJ146" s="129"/>
      <x:c r="BK146" s="102"/>
      <x:c r="BL146" s="129"/>
      <x:c r="BM146" s="102"/>
      <x:c r="BN146" s="129"/>
      <x:c r="BO146" s="102"/>
      <x:c r="BP146" s="129"/>
      <x:c r="BQ146" s="102"/>
      <x:c r="BR146" s="102"/>
      <x:c r="BS146" s="102"/>
      <x:c r="BT146" s="102"/>
      <x:c r="BU146" s="102"/>
      <x:c r="BV146" s="631" t="s">
        <x:v>2891</x:v>
      </x:c>
      <x:c r="BW146" s="102"/>
      <x:c r="BX146" s="102"/>
      <x:c r="BY146" s="129"/>
      <x:c r="BZ146" s="102"/>
      <x:c r="CA146" s="129"/>
      <x:c r="CB146" s="102"/>
      <x:c r="CC146" s="129"/>
      <x:c r="CD146" s="102"/>
      <x:c r="CE146" s="102"/>
      <x:c r="CF146" s="129"/>
      <x:c r="CG146" s="102"/>
      <x:c r="CH146" s="102"/>
      <x:c r="CI146" s="102"/>
      <x:c r="CJ146" s="102"/>
      <x:c r="CK146" s="102"/>
      <x:c r="CL146" s="102"/>
      <x:c r="CM146" s="102"/>
      <x:c r="CN146" s="102"/>
      <x:c r="CO146" s="102"/>
      <x:c r="CP146" s="129"/>
      <x:c r="CQ146" s="102"/>
      <x:c r="CR146" s="129"/>
      <x:c r="CS146" s="102"/>
      <x:c r="CT146" s="102"/>
      <x:c r="CU146" s="102"/>
      <x:c r="CV146" s="102"/>
      <x:c r="CW146" s="102"/>
      <x:c r="CX146" s="102"/>
      <x:c r="CY146" s="631" t="s">
        <x:v>2891</x:v>
      </x:c>
      <x:c r="CZ146" s="646"/>
      <x:c r="DA146" s="129"/>
      <x:c r="DB146" s="102"/>
      <x:c r="DC146" s="129"/>
      <x:c r="DD146" s="102"/>
      <x:c r="DE146" s="129"/>
      <x:c r="DF146" s="632"/>
      <x:c r="DG146" s="634"/>
    </x:row>
    <x:row r="147" spans="1:111" ht="30" customHeight="1">
      <x:c r="A147" s="631" t="s">
        <x:v>2285</x:v>
      </x:c>
      <x:c r="B147" s="95"/>
      <x:c r="C147" s="129"/>
      <x:c r="D147" s="102"/>
      <x:c r="E147" s="129"/>
      <x:c r="F147" s="102"/>
      <x:c r="G147" s="129"/>
      <x:c r="H147" s="102"/>
      <x:c r="I147" s="129"/>
      <x:c r="J147" s="102"/>
      <x:c r="K147" s="102"/>
      <x:c r="L147" s="129"/>
      <x:c r="M147" s="102"/>
      <x:c r="N147" s="102"/>
      <x:c r="O147" s="102"/>
      <x:c r="P147" s="102"/>
      <x:c r="Q147" s="102"/>
      <x:c r="R147" s="129"/>
      <x:c r="S147" s="102">
        <x:v>1</x:v>
      </x:c>
      <x:c r="T147" s="129">
        <x:v>16</x:v>
      </x:c>
      <x:c r="U147" s="102"/>
      <x:c r="V147" s="129"/>
      <x:c r="W147" s="102"/>
      <x:c r="X147" s="102">
        <x:v>2</x:v>
      </x:c>
      <x:c r="Y147" s="102"/>
      <x:c r="Z147" s="102"/>
      <x:c r="AA147" s="102"/>
      <x:c r="AB147" s="102"/>
      <x:c r="AC147" s="102"/>
      <x:c r="AD147" s="102"/>
      <x:c r="AE147" s="102"/>
      <x:c r="AF147" s="102"/>
      <x:c r="AG147" s="102"/>
      <x:c r="AH147" s="102"/>
      <x:c r="AI147" s="102"/>
      <x:c r="AJ147" s="102"/>
      <x:c r="AK147" s="102"/>
      <x:c r="AL147" s="631" t="s">
        <x:v>2285</x:v>
      </x:c>
      <x:c r="AM147" s="102"/>
      <x:c r="AN147" s="129"/>
      <x:c r="AO147" s="102"/>
      <x:c r="AP147" s="102"/>
      <x:c r="AQ147" s="102"/>
      <x:c r="AR147" s="129"/>
      <x:c r="AS147" s="102"/>
      <x:c r="AT147" s="129"/>
      <x:c r="AU147" s="102"/>
      <x:c r="AV147" s="102"/>
      <x:c r="AW147" s="102"/>
      <x:c r="AX147" s="102"/>
      <x:c r="AY147" s="102"/>
      <x:c r="AZ147" s="102"/>
      <x:c r="BA147" s="129"/>
      <x:c r="BB147" s="102"/>
      <x:c r="BC147" s="102"/>
      <x:c r="BD147" s="102"/>
      <x:c r="BE147" s="102">
        <x:v>1</x:v>
      </x:c>
      <x:c r="BF147" s="102">
        <x:v>5</x:v>
      </x:c>
      <x:c r="BG147" s="102"/>
      <x:c r="BH147" s="102"/>
      <x:c r="BI147" s="102"/>
      <x:c r="BJ147" s="129"/>
      <x:c r="BK147" s="102"/>
      <x:c r="BL147" s="129"/>
      <x:c r="BM147" s="102"/>
      <x:c r="BN147" s="129"/>
      <x:c r="BO147" s="102"/>
      <x:c r="BP147" s="129"/>
      <x:c r="BQ147" s="102"/>
      <x:c r="BR147" s="102"/>
      <x:c r="BS147" s="102"/>
      <x:c r="BT147" s="102"/>
      <x:c r="BU147" s="102"/>
      <x:c r="BV147" s="631" t="s">
        <x:v>2285</x:v>
      </x:c>
      <x:c r="BW147" s="102"/>
      <x:c r="BX147" s="102"/>
      <x:c r="BY147" s="129"/>
      <x:c r="BZ147" s="102"/>
      <x:c r="CA147" s="129"/>
      <x:c r="CB147" s="102"/>
      <x:c r="CC147" s="129"/>
      <x:c r="CD147" s="102"/>
      <x:c r="CE147" s="102"/>
      <x:c r="CF147" s="129"/>
      <x:c r="CG147" s="102"/>
      <x:c r="CH147" s="102"/>
      <x:c r="CI147" s="102"/>
      <x:c r="CJ147" s="102"/>
      <x:c r="CK147" s="102"/>
      <x:c r="CL147" s="102"/>
      <x:c r="CM147" s="102"/>
      <x:c r="CN147" s="102"/>
      <x:c r="CO147" s="102"/>
      <x:c r="CP147" s="129"/>
      <x:c r="CQ147" s="102">
        <x:v>1</x:v>
      </x:c>
      <x:c r="CR147" s="129">
        <x:v>73</x:v>
      </x:c>
      <x:c r="CS147" s="102"/>
      <x:c r="CT147" s="102"/>
      <x:c r="CU147" s="102"/>
      <x:c r="CV147" s="102"/>
      <x:c r="CW147" s="102"/>
      <x:c r="CX147" s="102"/>
      <x:c r="CY147" s="631" t="s">
        <x:v>2285</x:v>
      </x:c>
      <x:c r="CZ147" s="646"/>
      <x:c r="DA147" s="129"/>
      <x:c r="DB147" s="102"/>
      <x:c r="DC147" s="129"/>
      <x:c r="DD147" s="102"/>
      <x:c r="DE147" s="129"/>
      <x:c r="DF147" s="632"/>
      <x:c r="DG147" s="634"/>
    </x:row>
    <x:row r="148" spans="1:111" ht="30" customHeight="1">
      <x:c r="A148" s="631" t="s">
        <x:v>2935</x:v>
      </x:c>
      <x:c r="B148" s="95"/>
      <x:c r="C148" s="129"/>
      <x:c r="D148" s="102"/>
      <x:c r="E148" s="129"/>
      <x:c r="F148" s="102"/>
      <x:c r="G148" s="129"/>
      <x:c r="H148" s="102"/>
      <x:c r="I148" s="129"/>
      <x:c r="J148" s="102"/>
      <x:c r="K148" s="102"/>
      <x:c r="L148" s="129"/>
      <x:c r="M148" s="102"/>
      <x:c r="N148" s="102"/>
      <x:c r="O148" s="102"/>
      <x:c r="P148" s="102"/>
      <x:c r="Q148" s="102"/>
      <x:c r="R148" s="129"/>
      <x:c r="S148" s="102">
        <x:v>1</x:v>
      </x:c>
      <x:c r="T148" s="129">
        <x:v>16</x:v>
      </x:c>
      <x:c r="U148" s="102"/>
      <x:c r="V148" s="129"/>
      <x:c r="W148" s="102"/>
      <x:c r="X148" s="102">
        <x:v>3</x:v>
      </x:c>
      <x:c r="Y148" s="102"/>
      <x:c r="Z148" s="102"/>
      <x:c r="AA148" s="102"/>
      <x:c r="AB148" s="102"/>
      <x:c r="AC148" s="102"/>
      <x:c r="AD148" s="102"/>
      <x:c r="AE148" s="102"/>
      <x:c r="AF148" s="102"/>
      <x:c r="AG148" s="102"/>
      <x:c r="AH148" s="102"/>
      <x:c r="AI148" s="102"/>
      <x:c r="AJ148" s="102"/>
      <x:c r="AK148" s="102"/>
      <x:c r="AL148" s="631" t="s">
        <x:v>2935</x:v>
      </x:c>
      <x:c r="AM148" s="102"/>
      <x:c r="AN148" s="129"/>
      <x:c r="AO148" s="102"/>
      <x:c r="AP148" s="102"/>
      <x:c r="AQ148" s="102"/>
      <x:c r="AR148" s="129"/>
      <x:c r="AS148" s="102"/>
      <x:c r="AT148" s="129"/>
      <x:c r="AU148" s="102"/>
      <x:c r="AV148" s="102"/>
      <x:c r="AW148" s="102"/>
      <x:c r="AX148" s="102"/>
      <x:c r="AY148" s="102"/>
      <x:c r="AZ148" s="102"/>
      <x:c r="BA148" s="129"/>
      <x:c r="BB148" s="102"/>
      <x:c r="BC148" s="102"/>
      <x:c r="BD148" s="102"/>
      <x:c r="BE148" s="102"/>
      <x:c r="BF148" s="102"/>
      <x:c r="BG148" s="102"/>
      <x:c r="BH148" s="102"/>
      <x:c r="BI148" s="102"/>
      <x:c r="BJ148" s="129"/>
      <x:c r="BK148" s="102"/>
      <x:c r="BL148" s="129"/>
      <x:c r="BM148" s="102"/>
      <x:c r="BN148" s="129"/>
      <x:c r="BO148" s="102"/>
      <x:c r="BP148" s="129"/>
      <x:c r="BQ148" s="102"/>
      <x:c r="BR148" s="102"/>
      <x:c r="BS148" s="102"/>
      <x:c r="BT148" s="102"/>
      <x:c r="BU148" s="102"/>
      <x:c r="BV148" s="631" t="s">
        <x:v>2935</x:v>
      </x:c>
      <x:c r="BW148" s="102"/>
      <x:c r="BX148" s="102"/>
      <x:c r="BY148" s="129"/>
      <x:c r="BZ148" s="102"/>
      <x:c r="CA148" s="129"/>
      <x:c r="CB148" s="102"/>
      <x:c r="CC148" s="129"/>
      <x:c r="CD148" s="102"/>
      <x:c r="CE148" s="102"/>
      <x:c r="CF148" s="129"/>
      <x:c r="CG148" s="102"/>
      <x:c r="CH148" s="102"/>
      <x:c r="CI148" s="102"/>
      <x:c r="CJ148" s="102"/>
      <x:c r="CK148" s="102"/>
      <x:c r="CL148" s="102"/>
      <x:c r="CM148" s="102"/>
      <x:c r="CN148" s="102"/>
      <x:c r="CO148" s="102"/>
      <x:c r="CP148" s="129"/>
      <x:c r="CQ148" s="102"/>
      <x:c r="CR148" s="129"/>
      <x:c r="CS148" s="102"/>
      <x:c r="CT148" s="102"/>
      <x:c r="CU148" s="102"/>
      <x:c r="CV148" s="102"/>
      <x:c r="CW148" s="102"/>
      <x:c r="CX148" s="102"/>
      <x:c r="CY148" s="631" t="s">
        <x:v>2935</x:v>
      </x:c>
      <x:c r="CZ148" s="646"/>
      <x:c r="DA148" s="129"/>
      <x:c r="DB148" s="102"/>
      <x:c r="DC148" s="129"/>
      <x:c r="DD148" s="102"/>
      <x:c r="DE148" s="129"/>
      <x:c r="DF148" s="632"/>
      <x:c r="DG148" s="634"/>
    </x:row>
    <x:row r="149" spans="1:111" ht="30" customHeight="1">
      <x:c r="A149" s="631" t="s">
        <x:v>2974</x:v>
      </x:c>
      <x:c r="B149" s="95"/>
      <x:c r="C149" s="129"/>
      <x:c r="D149" s="102"/>
      <x:c r="E149" s="129"/>
      <x:c r="F149" s="102"/>
      <x:c r="G149" s="129"/>
      <x:c r="H149" s="102"/>
      <x:c r="I149" s="129"/>
      <x:c r="J149" s="102"/>
      <x:c r="K149" s="102"/>
      <x:c r="L149" s="129"/>
      <x:c r="M149" s="102"/>
      <x:c r="N149" s="102"/>
      <x:c r="O149" s="102"/>
      <x:c r="P149" s="102"/>
      <x:c r="Q149" s="102"/>
      <x:c r="R149" s="129"/>
      <x:c r="S149" s="102">
        <x:v>1</x:v>
      </x:c>
      <x:c r="T149" s="129">
        <x:v>16</x:v>
      </x:c>
      <x:c r="U149" s="102"/>
      <x:c r="V149" s="129"/>
      <x:c r="W149" s="102"/>
      <x:c r="X149" s="102">
        <x:v>3</x:v>
      </x:c>
      <x:c r="Y149" s="102"/>
      <x:c r="Z149" s="102"/>
      <x:c r="AA149" s="102"/>
      <x:c r="AB149" s="102"/>
      <x:c r="AC149" s="102"/>
      <x:c r="AD149" s="102"/>
      <x:c r="AE149" s="102"/>
      <x:c r="AF149" s="102"/>
      <x:c r="AG149" s="102"/>
      <x:c r="AH149" s="102"/>
      <x:c r="AI149" s="102"/>
      <x:c r="AJ149" s="102"/>
      <x:c r="AK149" s="102"/>
      <x:c r="AL149" s="631" t="s">
        <x:v>2974</x:v>
      </x:c>
      <x:c r="AM149" s="102"/>
      <x:c r="AN149" s="129"/>
      <x:c r="AO149" s="102"/>
      <x:c r="AP149" s="102"/>
      <x:c r="AQ149" s="102"/>
      <x:c r="AR149" s="129"/>
      <x:c r="AS149" s="102"/>
      <x:c r="AT149" s="129"/>
      <x:c r="AU149" s="102"/>
      <x:c r="AV149" s="102"/>
      <x:c r="AW149" s="102"/>
      <x:c r="AX149" s="102"/>
      <x:c r="AY149" s="102"/>
      <x:c r="AZ149" s="102"/>
      <x:c r="BA149" s="129"/>
      <x:c r="BB149" s="102"/>
      <x:c r="BC149" s="102"/>
      <x:c r="BD149" s="102"/>
      <x:c r="BE149" s="102"/>
      <x:c r="BF149" s="102"/>
      <x:c r="BG149" s="102"/>
      <x:c r="BH149" s="102"/>
      <x:c r="BI149" s="102"/>
      <x:c r="BJ149" s="129"/>
      <x:c r="BK149" s="102"/>
      <x:c r="BL149" s="129"/>
      <x:c r="BM149" s="102"/>
      <x:c r="BN149" s="129"/>
      <x:c r="BO149" s="102"/>
      <x:c r="BP149" s="129"/>
      <x:c r="BQ149" s="102"/>
      <x:c r="BR149" s="102"/>
      <x:c r="BS149" s="102"/>
      <x:c r="BT149" s="102"/>
      <x:c r="BU149" s="102"/>
      <x:c r="BV149" s="631" t="s">
        <x:v>2974</x:v>
      </x:c>
      <x:c r="BW149" s="102"/>
      <x:c r="BX149" s="102"/>
      <x:c r="BY149" s="129"/>
      <x:c r="BZ149" s="102"/>
      <x:c r="CA149" s="129"/>
      <x:c r="CB149" s="102"/>
      <x:c r="CC149" s="129"/>
      <x:c r="CD149" s="102"/>
      <x:c r="CE149" s="102"/>
      <x:c r="CF149" s="129"/>
      <x:c r="CG149" s="102"/>
      <x:c r="CH149" s="102"/>
      <x:c r="CI149" s="102"/>
      <x:c r="CJ149" s="102"/>
      <x:c r="CK149" s="102"/>
      <x:c r="CL149" s="102"/>
      <x:c r="CM149" s="102"/>
      <x:c r="CN149" s="102"/>
      <x:c r="CO149" s="102"/>
      <x:c r="CP149" s="129"/>
      <x:c r="CQ149" s="102"/>
      <x:c r="CR149" s="129"/>
      <x:c r="CS149" s="102"/>
      <x:c r="CT149" s="102"/>
      <x:c r="CU149" s="102"/>
      <x:c r="CV149" s="102"/>
      <x:c r="CW149" s="102"/>
      <x:c r="CX149" s="102"/>
      <x:c r="CY149" s="631" t="s">
        <x:v>2974</x:v>
      </x:c>
      <x:c r="CZ149" s="646"/>
      <x:c r="DA149" s="129"/>
      <x:c r="DB149" s="102"/>
      <x:c r="DC149" s="129"/>
      <x:c r="DD149" s="102"/>
      <x:c r="DE149" s="129"/>
      <x:c r="DF149" s="632"/>
      <x:c r="DG149" s="634"/>
    </x:row>
    <x:row r="150" spans="1:111" ht="30" customHeight="1">
      <x:c r="A150" s="631" t="s">
        <x:v>407</x:v>
      </x:c>
      <x:c r="B150" s="95"/>
      <x:c r="C150" s="129"/>
      <x:c r="D150" s="102"/>
      <x:c r="E150" s="129"/>
      <x:c r="F150" s="102"/>
      <x:c r="G150" s="129"/>
      <x:c r="H150" s="102"/>
      <x:c r="I150" s="129"/>
      <x:c r="J150" s="102"/>
      <x:c r="K150" s="102"/>
      <x:c r="L150" s="129"/>
      <x:c r="M150" s="102"/>
      <x:c r="N150" s="102"/>
      <x:c r="O150" s="102"/>
      <x:c r="P150" s="102"/>
      <x:c r="Q150" s="102"/>
      <x:c r="R150" s="129"/>
      <x:c r="S150" s="102">
        <x:v>1</x:v>
      </x:c>
      <x:c r="T150" s="129">
        <x:v>16</x:v>
      </x:c>
      <x:c r="U150" s="102"/>
      <x:c r="V150" s="129"/>
      <x:c r="W150" s="102"/>
      <x:c r="X150" s="102">
        <x:v>3</x:v>
      </x:c>
      <x:c r="Y150" s="102"/>
      <x:c r="Z150" s="102"/>
      <x:c r="AA150" s="102"/>
      <x:c r="AB150" s="102"/>
      <x:c r="AC150" s="102"/>
      <x:c r="AD150" s="102"/>
      <x:c r="AE150" s="102"/>
      <x:c r="AF150" s="102"/>
      <x:c r="AG150" s="102"/>
      <x:c r="AH150" s="102"/>
      <x:c r="AI150" s="102"/>
      <x:c r="AJ150" s="102"/>
      <x:c r="AK150" s="102"/>
      <x:c r="AL150" s="631" t="s">
        <x:v>407</x:v>
      </x:c>
      <x:c r="AM150" s="102"/>
      <x:c r="AN150" s="129"/>
      <x:c r="AO150" s="102"/>
      <x:c r="AP150" s="102"/>
      <x:c r="AQ150" s="102"/>
      <x:c r="AR150" s="129"/>
      <x:c r="AS150" s="102"/>
      <x:c r="AT150" s="129"/>
      <x:c r="AU150" s="102"/>
      <x:c r="AV150" s="102"/>
      <x:c r="AW150" s="102"/>
      <x:c r="AX150" s="102"/>
      <x:c r="AY150" s="102"/>
      <x:c r="AZ150" s="102"/>
      <x:c r="BA150" s="129"/>
      <x:c r="BB150" s="102"/>
      <x:c r="BC150" s="102"/>
      <x:c r="BD150" s="102"/>
      <x:c r="BE150" s="102">
        <x:v>1</x:v>
      </x:c>
      <x:c r="BF150" s="102">
        <x:v>2</x:v>
      </x:c>
      <x:c r="BG150" s="102"/>
      <x:c r="BH150" s="102"/>
      <x:c r="BI150" s="102"/>
      <x:c r="BJ150" s="129"/>
      <x:c r="BK150" s="102"/>
      <x:c r="BL150" s="129"/>
      <x:c r="BM150" s="102"/>
      <x:c r="BN150" s="129"/>
      <x:c r="BO150" s="102"/>
      <x:c r="BP150" s="129"/>
      <x:c r="BQ150" s="102"/>
      <x:c r="BR150" s="102"/>
      <x:c r="BS150" s="102"/>
      <x:c r="BT150" s="102"/>
      <x:c r="BU150" s="102"/>
      <x:c r="BV150" s="631" t="s">
        <x:v>407</x:v>
      </x:c>
      <x:c r="BW150" s="102"/>
      <x:c r="BX150" s="102"/>
      <x:c r="BY150" s="129"/>
      <x:c r="BZ150" s="102"/>
      <x:c r="CA150" s="129"/>
      <x:c r="CB150" s="102"/>
      <x:c r="CC150" s="129"/>
      <x:c r="CD150" s="102"/>
      <x:c r="CE150" s="102"/>
      <x:c r="CF150" s="129"/>
      <x:c r="CG150" s="102"/>
      <x:c r="CH150" s="102"/>
      <x:c r="CI150" s="102"/>
      <x:c r="CJ150" s="102"/>
      <x:c r="CK150" s="102"/>
      <x:c r="CL150" s="102"/>
      <x:c r="CM150" s="102"/>
      <x:c r="CN150" s="102"/>
      <x:c r="CO150" s="102"/>
      <x:c r="CP150" s="129"/>
      <x:c r="CQ150" s="102">
        <x:v>1</x:v>
      </x:c>
      <x:c r="CR150" s="129">
        <x:v>141</x:v>
      </x:c>
      <x:c r="CS150" s="102"/>
      <x:c r="CT150" s="102"/>
      <x:c r="CU150" s="102"/>
      <x:c r="CV150" s="102"/>
      <x:c r="CW150" s="102"/>
      <x:c r="CX150" s="102"/>
      <x:c r="CY150" s="631" t="s">
        <x:v>407</x:v>
      </x:c>
      <x:c r="CZ150" s="646"/>
      <x:c r="DA150" s="129"/>
      <x:c r="DB150" s="102"/>
      <x:c r="DC150" s="129"/>
      <x:c r="DD150" s="102"/>
      <x:c r="DE150" s="129"/>
      <x:c r="DF150" s="632"/>
      <x:c r="DG150" s="634"/>
    </x:row>
    <x:row r="151" spans="1:111" ht="30" customHeight="1">
      <x:c r="A151" s="631" t="s">
        <x:v>411</x:v>
      </x:c>
      <x:c r="B151" s="95"/>
      <x:c r="C151" s="129"/>
      <x:c r="D151" s="102"/>
      <x:c r="E151" s="129"/>
      <x:c r="F151" s="102"/>
      <x:c r="G151" s="129"/>
      <x:c r="H151" s="102"/>
      <x:c r="I151" s="129"/>
      <x:c r="J151" s="102"/>
      <x:c r="K151" s="102"/>
      <x:c r="L151" s="129"/>
      <x:c r="M151" s="102"/>
      <x:c r="N151" s="102"/>
      <x:c r="O151" s="102"/>
      <x:c r="P151" s="102"/>
      <x:c r="Q151" s="102"/>
      <x:c r="R151" s="129"/>
      <x:c r="S151" s="102"/>
      <x:c r="T151" s="129"/>
      <x:c r="U151" s="102"/>
      <x:c r="V151" s="129"/>
      <x:c r="W151" s="102"/>
      <x:c r="X151" s="102">
        <x:v>1</x:v>
      </x:c>
      <x:c r="Y151" s="102"/>
      <x:c r="Z151" s="102"/>
      <x:c r="AA151" s="102"/>
      <x:c r="AB151" s="102"/>
      <x:c r="AC151" s="102"/>
      <x:c r="AD151" s="102"/>
      <x:c r="AE151" s="102"/>
      <x:c r="AF151" s="102"/>
      <x:c r="AG151" s="102"/>
      <x:c r="AH151" s="102"/>
      <x:c r="AI151" s="102"/>
      <x:c r="AJ151" s="102"/>
      <x:c r="AK151" s="102"/>
      <x:c r="AL151" s="631" t="s">
        <x:v>411</x:v>
      </x:c>
      <x:c r="AM151" s="102"/>
      <x:c r="AN151" s="129"/>
      <x:c r="AO151" s="102"/>
      <x:c r="AP151" s="102"/>
      <x:c r="AQ151" s="102"/>
      <x:c r="AR151" s="129"/>
      <x:c r="AS151" s="102"/>
      <x:c r="AT151" s="129"/>
      <x:c r="AU151" s="102"/>
      <x:c r="AV151" s="102"/>
      <x:c r="AW151" s="102"/>
      <x:c r="AX151" s="102"/>
      <x:c r="AY151" s="102"/>
      <x:c r="AZ151" s="102"/>
      <x:c r="BA151" s="129"/>
      <x:c r="BB151" s="102"/>
      <x:c r="BC151" s="102"/>
      <x:c r="BD151" s="102"/>
      <x:c r="BE151" s="102"/>
      <x:c r="BF151" s="102"/>
      <x:c r="BG151" s="102"/>
      <x:c r="BH151" s="102"/>
      <x:c r="BI151" s="102"/>
      <x:c r="BJ151" s="129"/>
      <x:c r="BK151" s="102"/>
      <x:c r="BL151" s="129"/>
      <x:c r="BM151" s="102"/>
      <x:c r="BN151" s="129"/>
      <x:c r="BO151" s="102"/>
      <x:c r="BP151" s="129"/>
      <x:c r="BQ151" s="102"/>
      <x:c r="BR151" s="102"/>
      <x:c r="BS151" s="102"/>
      <x:c r="BT151" s="102"/>
      <x:c r="BU151" s="102"/>
      <x:c r="BV151" s="631" t="s">
        <x:v>411</x:v>
      </x:c>
      <x:c r="BW151" s="102"/>
      <x:c r="BX151" s="102"/>
      <x:c r="BY151" s="129"/>
      <x:c r="BZ151" s="102"/>
      <x:c r="CA151" s="129"/>
      <x:c r="CB151" s="102"/>
      <x:c r="CC151" s="129"/>
      <x:c r="CD151" s="102"/>
      <x:c r="CE151" s="102"/>
      <x:c r="CF151" s="129"/>
      <x:c r="CG151" s="102"/>
      <x:c r="CH151" s="102"/>
      <x:c r="CI151" s="102"/>
      <x:c r="CJ151" s="102"/>
      <x:c r="CK151" s="102"/>
      <x:c r="CL151" s="102"/>
      <x:c r="CM151" s="102"/>
      <x:c r="CN151" s="102"/>
      <x:c r="CO151" s="102"/>
      <x:c r="CP151" s="129"/>
      <x:c r="CQ151" s="102"/>
      <x:c r="CR151" s="129"/>
      <x:c r="CS151" s="102"/>
      <x:c r="CT151" s="102"/>
      <x:c r="CU151" s="102"/>
      <x:c r="CV151" s="102"/>
      <x:c r="CW151" s="102"/>
      <x:c r="CX151" s="102"/>
      <x:c r="CY151" s="631" t="s">
        <x:v>411</x:v>
      </x:c>
      <x:c r="CZ151" s="646"/>
      <x:c r="DA151" s="129"/>
      <x:c r="DB151" s="102"/>
      <x:c r="DC151" s="129"/>
      <x:c r="DD151" s="102"/>
      <x:c r="DE151" s="129"/>
      <x:c r="DF151" s="632"/>
      <x:c r="DG151" s="634"/>
    </x:row>
    <x:row r="152" spans="1:111" ht="30" customHeight="1">
      <x:c r="A152" s="631" t="s">
        <x:v>2926</x:v>
      </x:c>
      <x:c r="B152" s="95"/>
      <x:c r="C152" s="129"/>
      <x:c r="D152" s="102"/>
      <x:c r="E152" s="129"/>
      <x:c r="F152" s="102"/>
      <x:c r="G152" s="129"/>
      <x:c r="H152" s="102"/>
      <x:c r="I152" s="129"/>
      <x:c r="J152" s="102"/>
      <x:c r="K152" s="102"/>
      <x:c r="L152" s="129"/>
      <x:c r="M152" s="102"/>
      <x:c r="N152" s="102"/>
      <x:c r="O152" s="102"/>
      <x:c r="P152" s="102"/>
      <x:c r="Q152" s="102"/>
      <x:c r="R152" s="129"/>
      <x:c r="S152" s="102">
        <x:v>1</x:v>
      </x:c>
      <x:c r="T152" s="129">
        <x:v>36</x:v>
      </x:c>
      <x:c r="U152" s="102"/>
      <x:c r="V152" s="129"/>
      <x:c r="W152" s="102"/>
      <x:c r="X152" s="102">
        <x:v>4</x:v>
      </x:c>
      <x:c r="Y152" s="102"/>
      <x:c r="Z152" s="102"/>
      <x:c r="AA152" s="102"/>
      <x:c r="AB152" s="102"/>
      <x:c r="AC152" s="102"/>
      <x:c r="AD152" s="102"/>
      <x:c r="AE152" s="102"/>
      <x:c r="AF152" s="102"/>
      <x:c r="AG152" s="102"/>
      <x:c r="AH152" s="102"/>
      <x:c r="AI152" s="102"/>
      <x:c r="AJ152" s="102"/>
      <x:c r="AK152" s="102"/>
      <x:c r="AL152" s="631" t="s">
        <x:v>2926</x:v>
      </x:c>
      <x:c r="AM152" s="102"/>
      <x:c r="AN152" s="129"/>
      <x:c r="AO152" s="102"/>
      <x:c r="AP152" s="102"/>
      <x:c r="AQ152" s="102"/>
      <x:c r="AR152" s="129"/>
      <x:c r="AS152" s="102"/>
      <x:c r="AT152" s="129"/>
      <x:c r="AU152" s="102"/>
      <x:c r="AV152" s="102"/>
      <x:c r="AW152" s="102"/>
      <x:c r="AX152" s="102"/>
      <x:c r="AY152" s="102"/>
      <x:c r="AZ152" s="102"/>
      <x:c r="BA152" s="129"/>
      <x:c r="BB152" s="102"/>
      <x:c r="BC152" s="102"/>
      <x:c r="BD152" s="102"/>
      <x:c r="BE152" s="102">
        <x:v>1</x:v>
      </x:c>
      <x:c r="BF152" s="102">
        <x:v>4</x:v>
      </x:c>
      <x:c r="BG152" s="102"/>
      <x:c r="BH152" s="102"/>
      <x:c r="BI152" s="102"/>
      <x:c r="BJ152" s="129"/>
      <x:c r="BK152" s="102"/>
      <x:c r="BL152" s="129"/>
      <x:c r="BM152" s="102"/>
      <x:c r="BN152" s="129"/>
      <x:c r="BO152" s="102"/>
      <x:c r="BP152" s="129"/>
      <x:c r="BQ152" s="102"/>
      <x:c r="BR152" s="102"/>
      <x:c r="BS152" s="102"/>
      <x:c r="BT152" s="102"/>
      <x:c r="BU152" s="102"/>
      <x:c r="BV152" s="631" t="s">
        <x:v>2926</x:v>
      </x:c>
      <x:c r="BW152" s="102"/>
      <x:c r="BX152" s="102"/>
      <x:c r="BY152" s="129"/>
      <x:c r="BZ152" s="102"/>
      <x:c r="CA152" s="129"/>
      <x:c r="CB152" s="102"/>
      <x:c r="CC152" s="129"/>
      <x:c r="CD152" s="102"/>
      <x:c r="CE152" s="102"/>
      <x:c r="CF152" s="129"/>
      <x:c r="CG152" s="102"/>
      <x:c r="CH152" s="102"/>
      <x:c r="CI152" s="102"/>
      <x:c r="CJ152" s="102"/>
      <x:c r="CK152" s="102"/>
      <x:c r="CL152" s="102"/>
      <x:c r="CM152" s="102"/>
      <x:c r="CN152" s="102"/>
      <x:c r="CO152" s="102"/>
      <x:c r="CP152" s="129"/>
      <x:c r="CQ152" s="102">
        <x:v>1</x:v>
      </x:c>
      <x:c r="CR152" s="129">
        <x:v>20</x:v>
      </x:c>
      <x:c r="CS152" s="102"/>
      <x:c r="CT152" s="102"/>
      <x:c r="CU152" s="102"/>
      <x:c r="CV152" s="102"/>
      <x:c r="CW152" s="102"/>
      <x:c r="CX152" s="102"/>
      <x:c r="CY152" s="631" t="s">
        <x:v>2926</x:v>
      </x:c>
      <x:c r="CZ152" s="646"/>
      <x:c r="DA152" s="129"/>
      <x:c r="DB152" s="102"/>
      <x:c r="DC152" s="129"/>
      <x:c r="DD152" s="102"/>
      <x:c r="DE152" s="129"/>
      <x:c r="DF152" s="632"/>
      <x:c r="DG152" s="634"/>
    </x:row>
    <x:row r="153" spans="1:111" ht="30" customHeight="1">
      <x:c r="A153" s="631" t="s">
        <x:v>479</x:v>
      </x:c>
      <x:c r="B153" s="95"/>
      <x:c r="C153" s="129"/>
      <x:c r="D153" s="102"/>
      <x:c r="E153" s="129"/>
      <x:c r="F153" s="102"/>
      <x:c r="G153" s="129"/>
      <x:c r="H153" s="102"/>
      <x:c r="I153" s="129"/>
      <x:c r="J153" s="102"/>
      <x:c r="K153" s="102"/>
      <x:c r="L153" s="129"/>
      <x:c r="M153" s="102"/>
      <x:c r="N153" s="102"/>
      <x:c r="O153" s="102"/>
      <x:c r="P153" s="102"/>
      <x:c r="Q153" s="102"/>
      <x:c r="R153" s="129"/>
      <x:c r="S153" s="102"/>
      <x:c r="T153" s="129"/>
      <x:c r="U153" s="102"/>
      <x:c r="V153" s="129"/>
      <x:c r="W153" s="102"/>
      <x:c r="X153" s="102">
        <x:v>8</x:v>
      </x:c>
      <x:c r="Y153" s="102"/>
      <x:c r="Z153" s="102"/>
      <x:c r="AA153" s="102"/>
      <x:c r="AB153" s="102"/>
      <x:c r="AC153" s="102"/>
      <x:c r="AD153" s="102"/>
      <x:c r="AE153" s="102"/>
      <x:c r="AF153" s="102"/>
      <x:c r="AG153" s="102"/>
      <x:c r="AH153" s="102"/>
      <x:c r="AI153" s="102"/>
      <x:c r="AJ153" s="102"/>
      <x:c r="AK153" s="102"/>
      <x:c r="AL153" s="631" t="s">
        <x:v>479</x:v>
      </x:c>
      <x:c r="AM153" s="102"/>
      <x:c r="AN153" s="129"/>
      <x:c r="AO153" s="102"/>
      <x:c r="AP153" s="102"/>
      <x:c r="AQ153" s="102"/>
      <x:c r="AR153" s="129"/>
      <x:c r="AS153" s="102"/>
      <x:c r="AT153" s="129"/>
      <x:c r="AU153" s="102"/>
      <x:c r="AV153" s="102"/>
      <x:c r="AW153" s="102"/>
      <x:c r="AX153" s="102"/>
      <x:c r="AY153" s="102"/>
      <x:c r="AZ153" s="102"/>
      <x:c r="BA153" s="129"/>
      <x:c r="BB153" s="102"/>
      <x:c r="BC153" s="102"/>
      <x:c r="BD153" s="102"/>
      <x:c r="BE153" s="102"/>
      <x:c r="BF153" s="102"/>
      <x:c r="BG153" s="102"/>
      <x:c r="BH153" s="102"/>
      <x:c r="BI153" s="102"/>
      <x:c r="BJ153" s="129"/>
      <x:c r="BK153" s="102"/>
      <x:c r="BL153" s="129"/>
      <x:c r="BM153" s="102"/>
      <x:c r="BN153" s="129"/>
      <x:c r="BO153" s="102"/>
      <x:c r="BP153" s="129"/>
      <x:c r="BQ153" s="102"/>
      <x:c r="BR153" s="102"/>
      <x:c r="BS153" s="102"/>
      <x:c r="BT153" s="102"/>
      <x:c r="BU153" s="102"/>
      <x:c r="BV153" s="631" t="s">
        <x:v>479</x:v>
      </x:c>
      <x:c r="BW153" s="102"/>
      <x:c r="BX153" s="102"/>
      <x:c r="BY153" s="129"/>
      <x:c r="BZ153" s="102"/>
      <x:c r="CA153" s="129"/>
      <x:c r="CB153" s="102"/>
      <x:c r="CC153" s="129"/>
      <x:c r="CD153" s="102"/>
      <x:c r="CE153" s="102"/>
      <x:c r="CF153" s="129"/>
      <x:c r="CG153" s="102"/>
      <x:c r="CH153" s="102"/>
      <x:c r="CI153" s="102"/>
      <x:c r="CJ153" s="102"/>
      <x:c r="CK153" s="102"/>
      <x:c r="CL153" s="102"/>
      <x:c r="CM153" s="102"/>
      <x:c r="CN153" s="102"/>
      <x:c r="CO153" s="102"/>
      <x:c r="CP153" s="129"/>
      <x:c r="CQ153" s="102"/>
      <x:c r="CR153" s="129"/>
      <x:c r="CS153" s="102">
        <x:v>16</x:v>
      </x:c>
      <x:c r="CT153" s="102"/>
      <x:c r="CU153" s="102"/>
      <x:c r="CV153" s="102"/>
      <x:c r="CW153" s="102"/>
      <x:c r="CX153" s="102"/>
      <x:c r="CY153" s="631" t="s">
        <x:v>479</x:v>
      </x:c>
      <x:c r="CZ153" s="646"/>
      <x:c r="DA153" s="129"/>
      <x:c r="DB153" s="102"/>
      <x:c r="DC153" s="129"/>
      <x:c r="DD153" s="102"/>
      <x:c r="DE153" s="129"/>
      <x:c r="DF153" s="632"/>
      <x:c r="DG153" s="634"/>
    </x:row>
    <x:row r="154" spans="1:111" ht="30" customHeight="1">
      <x:c r="A154" s="631" t="s">
        <x:v>2954</x:v>
      </x:c>
      <x:c r="B154" s="95"/>
      <x:c r="C154" s="129"/>
      <x:c r="D154" s="102"/>
      <x:c r="E154" s="129"/>
      <x:c r="F154" s="102"/>
      <x:c r="G154" s="129"/>
      <x:c r="H154" s="102"/>
      <x:c r="I154" s="129"/>
      <x:c r="J154" s="102"/>
      <x:c r="K154" s="102"/>
      <x:c r="L154" s="129"/>
      <x:c r="M154" s="102"/>
      <x:c r="N154" s="102"/>
      <x:c r="O154" s="102"/>
      <x:c r="P154" s="102"/>
      <x:c r="Q154" s="102"/>
      <x:c r="R154" s="129"/>
      <x:c r="S154" s="102">
        <x:v>1</x:v>
      </x:c>
      <x:c r="T154" s="129">
        <x:v>16</x:v>
      </x:c>
      <x:c r="U154" s="102"/>
      <x:c r="V154" s="129"/>
      <x:c r="W154" s="102"/>
      <x:c r="X154" s="102">
        <x:v>2</x:v>
      </x:c>
      <x:c r="Y154" s="102"/>
      <x:c r="Z154" s="102"/>
      <x:c r="AA154" s="102"/>
      <x:c r="AB154" s="102"/>
      <x:c r="AC154" s="102"/>
      <x:c r="AD154" s="102"/>
      <x:c r="AE154" s="102"/>
      <x:c r="AF154" s="102"/>
      <x:c r="AG154" s="102"/>
      <x:c r="AH154" s="102"/>
      <x:c r="AI154" s="102"/>
      <x:c r="AJ154" s="102"/>
      <x:c r="AK154" s="102"/>
      <x:c r="AL154" s="631" t="s">
        <x:v>2954</x:v>
      </x:c>
      <x:c r="AM154" s="102"/>
      <x:c r="AN154" s="129"/>
      <x:c r="AO154" s="102"/>
      <x:c r="AP154" s="102"/>
      <x:c r="AQ154" s="102"/>
      <x:c r="AR154" s="129"/>
      <x:c r="AS154" s="102"/>
      <x:c r="AT154" s="129"/>
      <x:c r="AU154" s="102"/>
      <x:c r="AV154" s="102"/>
      <x:c r="AW154" s="102"/>
      <x:c r="AX154" s="102"/>
      <x:c r="AY154" s="102"/>
      <x:c r="AZ154" s="102"/>
      <x:c r="BA154" s="129"/>
      <x:c r="BB154" s="102"/>
      <x:c r="BC154" s="102"/>
      <x:c r="BD154" s="102"/>
      <x:c r="BE154" s="102"/>
      <x:c r="BF154" s="102"/>
      <x:c r="BG154" s="102"/>
      <x:c r="BH154" s="102"/>
      <x:c r="BI154" s="102"/>
      <x:c r="BJ154" s="129"/>
      <x:c r="BK154" s="102"/>
      <x:c r="BL154" s="129"/>
      <x:c r="BM154" s="102"/>
      <x:c r="BN154" s="129"/>
      <x:c r="BO154" s="102"/>
      <x:c r="BP154" s="129"/>
      <x:c r="BQ154" s="102"/>
      <x:c r="BR154" s="102"/>
      <x:c r="BS154" s="102"/>
      <x:c r="BT154" s="102"/>
      <x:c r="BU154" s="102"/>
      <x:c r="BV154" s="631" t="s">
        <x:v>2954</x:v>
      </x:c>
      <x:c r="BW154" s="102"/>
      <x:c r="BX154" s="102"/>
      <x:c r="BY154" s="129"/>
      <x:c r="BZ154" s="102"/>
      <x:c r="CA154" s="129"/>
      <x:c r="CB154" s="102"/>
      <x:c r="CC154" s="129"/>
      <x:c r="CD154" s="102"/>
      <x:c r="CE154" s="102"/>
      <x:c r="CF154" s="129"/>
      <x:c r="CG154" s="102"/>
      <x:c r="CH154" s="102"/>
      <x:c r="CI154" s="102"/>
      <x:c r="CJ154" s="102"/>
      <x:c r="CK154" s="102"/>
      <x:c r="CL154" s="102"/>
      <x:c r="CM154" s="102"/>
      <x:c r="CN154" s="102"/>
      <x:c r="CO154" s="102"/>
      <x:c r="CP154" s="129"/>
      <x:c r="CQ154" s="102"/>
      <x:c r="CR154" s="129"/>
      <x:c r="CS154" s="102"/>
      <x:c r="CT154" s="102"/>
      <x:c r="CU154" s="102"/>
      <x:c r="CV154" s="102"/>
      <x:c r="CW154" s="102"/>
      <x:c r="CX154" s="102"/>
      <x:c r="CY154" s="631" t="s">
        <x:v>2954</x:v>
      </x:c>
      <x:c r="CZ154" s="646"/>
      <x:c r="DA154" s="129"/>
      <x:c r="DB154" s="102"/>
      <x:c r="DC154" s="129"/>
      <x:c r="DD154" s="102"/>
      <x:c r="DE154" s="129"/>
      <x:c r="DF154" s="632"/>
      <x:c r="DG154" s="634"/>
    </x:row>
    <x:row r="155" spans="1:111" ht="30" customHeight="1">
      <x:c r="A155" s="631" t="s">
        <x:v>2963</x:v>
      </x:c>
      <x:c r="B155" s="95"/>
      <x:c r="C155" s="129"/>
      <x:c r="D155" s="102"/>
      <x:c r="E155" s="129"/>
      <x:c r="F155" s="102"/>
      <x:c r="G155" s="129"/>
      <x:c r="H155" s="102"/>
      <x:c r="I155" s="129"/>
      <x:c r="J155" s="102"/>
      <x:c r="K155" s="102"/>
      <x:c r="L155" s="129"/>
      <x:c r="M155" s="102"/>
      <x:c r="N155" s="102"/>
      <x:c r="O155" s="102"/>
      <x:c r="P155" s="102"/>
      <x:c r="Q155" s="102"/>
      <x:c r="R155" s="129"/>
      <x:c r="S155" s="102"/>
      <x:c r="T155" s="129"/>
      <x:c r="U155" s="102"/>
      <x:c r="V155" s="129"/>
      <x:c r="W155" s="102"/>
      <x:c r="X155" s="102"/>
      <x:c r="Y155" s="102"/>
      <x:c r="Z155" s="102"/>
      <x:c r="AA155" s="102"/>
      <x:c r="AB155" s="102"/>
      <x:c r="AC155" s="102"/>
      <x:c r="AD155" s="102"/>
      <x:c r="AE155" s="102"/>
      <x:c r="AF155" s="102"/>
      <x:c r="AG155" s="102"/>
      <x:c r="AH155" s="102"/>
      <x:c r="AI155" s="102"/>
      <x:c r="AJ155" s="102"/>
      <x:c r="AK155" s="102"/>
      <x:c r="AL155" s="631" t="s">
        <x:v>2963</x:v>
      </x:c>
      <x:c r="AM155" s="102"/>
      <x:c r="AN155" s="129"/>
      <x:c r="AO155" s="102"/>
      <x:c r="AP155" s="102"/>
      <x:c r="AQ155" s="102"/>
      <x:c r="AR155" s="129"/>
      <x:c r="AS155" s="102"/>
      <x:c r="AT155" s="129"/>
      <x:c r="AU155" s="102"/>
      <x:c r="AV155" s="102"/>
      <x:c r="AW155" s="102"/>
      <x:c r="AX155" s="102"/>
      <x:c r="AY155" s="102"/>
      <x:c r="AZ155" s="102"/>
      <x:c r="BA155" s="129"/>
      <x:c r="BB155" s="102"/>
      <x:c r="BC155" s="102"/>
      <x:c r="BD155" s="102"/>
      <x:c r="BE155" s="102"/>
      <x:c r="BF155" s="102"/>
      <x:c r="BG155" s="102"/>
      <x:c r="BH155" s="102"/>
      <x:c r="BI155" s="102"/>
      <x:c r="BJ155" s="129"/>
      <x:c r="BK155" s="102"/>
      <x:c r="BL155" s="129"/>
      <x:c r="BM155" s="102"/>
      <x:c r="BN155" s="129"/>
      <x:c r="BO155" s="102"/>
      <x:c r="BP155" s="129"/>
      <x:c r="BQ155" s="102"/>
      <x:c r="BR155" s="102"/>
      <x:c r="BS155" s="102"/>
      <x:c r="BT155" s="102"/>
      <x:c r="BU155" s="102"/>
      <x:c r="BV155" s="631" t="s">
        <x:v>2963</x:v>
      </x:c>
      <x:c r="BW155" s="102"/>
      <x:c r="BX155" s="102"/>
      <x:c r="BY155" s="129"/>
      <x:c r="BZ155" s="102"/>
      <x:c r="CA155" s="129"/>
      <x:c r="CB155" s="102"/>
      <x:c r="CC155" s="129"/>
      <x:c r="CD155" s="102"/>
      <x:c r="CE155" s="102"/>
      <x:c r="CF155" s="129"/>
      <x:c r="CG155" s="102"/>
      <x:c r="CH155" s="102"/>
      <x:c r="CI155" s="102"/>
      <x:c r="CJ155" s="102"/>
      <x:c r="CK155" s="102"/>
      <x:c r="CL155" s="102"/>
      <x:c r="CM155" s="102"/>
      <x:c r="CN155" s="102"/>
      <x:c r="CO155" s="102"/>
      <x:c r="CP155" s="129"/>
      <x:c r="CQ155" s="102"/>
      <x:c r="CR155" s="129"/>
      <x:c r="CS155" s="102"/>
      <x:c r="CT155" s="102"/>
      <x:c r="CU155" s="102"/>
      <x:c r="CV155" s="102"/>
      <x:c r="CW155" s="102"/>
      <x:c r="CX155" s="102"/>
      <x:c r="CY155" s="631" t="s">
        <x:v>2963</x:v>
      </x:c>
      <x:c r="CZ155" s="648"/>
      <x:c r="DA155" s="129"/>
      <x:c r="DB155" s="129"/>
      <x:c r="DC155" s="129"/>
      <x:c r="DD155" s="102"/>
      <x:c r="DE155" s="129"/>
      <x:c r="DF155" s="649"/>
      <x:c r="DG155" s="634"/>
    </x:row>
    <x:row r="156" spans="1:111" ht="30" customHeight="1">
      <x:c r="A156" s="631" t="s">
        <x:v>2976</x:v>
      </x:c>
      <x:c r="B156" s="95"/>
      <x:c r="C156" s="129"/>
      <x:c r="D156" s="102"/>
      <x:c r="E156" s="129"/>
      <x:c r="F156" s="102"/>
      <x:c r="G156" s="129"/>
      <x:c r="H156" s="102"/>
      <x:c r="I156" s="129"/>
      <x:c r="J156" s="102"/>
      <x:c r="K156" s="102"/>
      <x:c r="L156" s="129"/>
      <x:c r="M156" s="102"/>
      <x:c r="N156" s="102"/>
      <x:c r="O156" s="102"/>
      <x:c r="P156" s="102"/>
      <x:c r="Q156" s="102"/>
      <x:c r="R156" s="129"/>
      <x:c r="S156" s="102"/>
      <x:c r="T156" s="129"/>
      <x:c r="U156" s="102"/>
      <x:c r="V156" s="129"/>
      <x:c r="W156" s="102"/>
      <x:c r="X156" s="102"/>
      <x:c r="Y156" s="102"/>
      <x:c r="Z156" s="102"/>
      <x:c r="AA156" s="102"/>
      <x:c r="AB156" s="102"/>
      <x:c r="AC156" s="102"/>
      <x:c r="AD156" s="102"/>
      <x:c r="AE156" s="102"/>
      <x:c r="AF156" s="102"/>
      <x:c r="AG156" s="102"/>
      <x:c r="AH156" s="102"/>
      <x:c r="AI156" s="102"/>
      <x:c r="AJ156" s="102"/>
      <x:c r="AK156" s="102"/>
      <x:c r="AL156" s="631" t="s">
        <x:v>2976</x:v>
      </x:c>
      <x:c r="AM156" s="102"/>
      <x:c r="AN156" s="129"/>
      <x:c r="AO156" s="102"/>
      <x:c r="AP156" s="102"/>
      <x:c r="AQ156" s="102"/>
      <x:c r="AR156" s="129"/>
      <x:c r="AS156" s="102"/>
      <x:c r="AT156" s="129"/>
      <x:c r="AU156" s="102"/>
      <x:c r="AV156" s="102"/>
      <x:c r="AW156" s="102"/>
      <x:c r="AX156" s="102"/>
      <x:c r="AY156" s="102"/>
      <x:c r="AZ156" s="102"/>
      <x:c r="BA156" s="129"/>
      <x:c r="BB156" s="102"/>
      <x:c r="BC156" s="102"/>
      <x:c r="BD156" s="102"/>
      <x:c r="BE156" s="102"/>
      <x:c r="BF156" s="102"/>
      <x:c r="BG156" s="102"/>
      <x:c r="BH156" s="102"/>
      <x:c r="BI156" s="102"/>
      <x:c r="BJ156" s="129"/>
      <x:c r="BK156" s="102"/>
      <x:c r="BL156" s="129"/>
      <x:c r="BM156" s="102"/>
      <x:c r="BN156" s="129"/>
      <x:c r="BO156" s="102"/>
      <x:c r="BP156" s="129"/>
      <x:c r="BQ156" s="102"/>
      <x:c r="BR156" s="102"/>
      <x:c r="BS156" s="102"/>
      <x:c r="BT156" s="102"/>
      <x:c r="BU156" s="102"/>
      <x:c r="BV156" s="631" t="s">
        <x:v>2976</x:v>
      </x:c>
      <x:c r="BW156" s="102"/>
      <x:c r="BX156" s="102"/>
      <x:c r="BY156" s="129"/>
      <x:c r="BZ156" s="102"/>
      <x:c r="CA156" s="129"/>
      <x:c r="CB156" s="102"/>
      <x:c r="CC156" s="129"/>
      <x:c r="CD156" s="102"/>
      <x:c r="CE156" s="102"/>
      <x:c r="CF156" s="129"/>
      <x:c r="CG156" s="102"/>
      <x:c r="CH156" s="102"/>
      <x:c r="CI156" s="102"/>
      <x:c r="CJ156" s="102">
        <x:v>1</x:v>
      </x:c>
      <x:c r="CK156" s="102"/>
      <x:c r="CL156" s="102"/>
      <x:c r="CM156" s="102"/>
      <x:c r="CN156" s="102"/>
      <x:c r="CO156" s="102"/>
      <x:c r="CP156" s="129"/>
      <x:c r="CQ156" s="102"/>
      <x:c r="CR156" s="129"/>
      <x:c r="CS156" s="102"/>
      <x:c r="CT156" s="102"/>
      <x:c r="CU156" s="102"/>
      <x:c r="CV156" s="102"/>
      <x:c r="CW156" s="102"/>
      <x:c r="CX156" s="102"/>
      <x:c r="CY156" s="631" t="s">
        <x:v>2976</x:v>
      </x:c>
      <x:c r="CZ156" s="648"/>
      <x:c r="DA156" s="129"/>
      <x:c r="DB156" s="129"/>
      <x:c r="DC156" s="129"/>
      <x:c r="DD156" s="102"/>
      <x:c r="DE156" s="129"/>
      <x:c r="DF156" s="649"/>
      <x:c r="DG156" s="634"/>
    </x:row>
    <x:row r="157" spans="1:111" ht="30" customHeight="1">
      <x:c r="A157" s="631" t="s">
        <x:v>409</x:v>
      </x:c>
      <x:c r="B157" s="95"/>
      <x:c r="C157" s="129"/>
      <x:c r="D157" s="102"/>
      <x:c r="E157" s="129"/>
      <x:c r="F157" s="102"/>
      <x:c r="G157" s="129"/>
      <x:c r="H157" s="102"/>
      <x:c r="I157" s="129"/>
      <x:c r="J157" s="102">
        <x:v>1</x:v>
      </x:c>
      <x:c r="K157" s="102"/>
      <x:c r="L157" s="129"/>
      <x:c r="M157" s="102"/>
      <x:c r="N157" s="102"/>
      <x:c r="O157" s="102"/>
      <x:c r="P157" s="102"/>
      <x:c r="Q157" s="102"/>
      <x:c r="R157" s="129"/>
      <x:c r="S157" s="102">
        <x:v>1</x:v>
      </x:c>
      <x:c r="T157" s="129">
        <x:v>16</x:v>
      </x:c>
      <x:c r="U157" s="102"/>
      <x:c r="V157" s="129"/>
      <x:c r="W157" s="102"/>
      <x:c r="X157" s="102">
        <x:v>8</x:v>
      </x:c>
      <x:c r="Y157" s="102"/>
      <x:c r="Z157" s="102"/>
      <x:c r="AA157" s="102"/>
      <x:c r="AB157" s="102">
        <x:v>1</x:v>
      </x:c>
      <x:c r="AC157" s="102"/>
      <x:c r="AD157" s="102">
        <x:v>2</x:v>
      </x:c>
      <x:c r="AE157" s="102"/>
      <x:c r="AF157" s="102"/>
      <x:c r="AG157" s="102"/>
      <x:c r="AH157" s="102"/>
      <x:c r="AI157" s="102"/>
      <x:c r="AJ157" s="102"/>
      <x:c r="AK157" s="102"/>
      <x:c r="AL157" s="631" t="s">
        <x:v>409</x:v>
      </x:c>
      <x:c r="AM157" s="102"/>
      <x:c r="AN157" s="129"/>
      <x:c r="AO157" s="102"/>
      <x:c r="AP157" s="102"/>
      <x:c r="AQ157" s="102"/>
      <x:c r="AR157" s="129"/>
      <x:c r="AS157" s="102"/>
      <x:c r="AT157" s="129"/>
      <x:c r="AU157" s="102"/>
      <x:c r="AV157" s="102"/>
      <x:c r="AW157" s="102"/>
      <x:c r="AX157" s="102"/>
      <x:c r="AY157" s="102"/>
      <x:c r="AZ157" s="102"/>
      <x:c r="BA157" s="129"/>
      <x:c r="BB157" s="102"/>
      <x:c r="BC157" s="102"/>
      <x:c r="BD157" s="102"/>
      <x:c r="BE157" s="102">
        <x:v>1</x:v>
      </x:c>
      <x:c r="BF157" s="102">
        <x:v>5</x:v>
      </x:c>
      <x:c r="BG157" s="102">
        <x:v>1</x:v>
      </x:c>
      <x:c r="BH157" s="102">
        <x:v>1</x:v>
      </x:c>
      <x:c r="BI157" s="102"/>
      <x:c r="BJ157" s="129"/>
      <x:c r="BK157" s="102"/>
      <x:c r="BL157" s="129"/>
      <x:c r="BM157" s="102"/>
      <x:c r="BN157" s="129"/>
      <x:c r="BO157" s="102"/>
      <x:c r="BP157" s="129"/>
      <x:c r="BQ157" s="102"/>
      <x:c r="BR157" s="102"/>
      <x:c r="BS157" s="102"/>
      <x:c r="BT157" s="102"/>
      <x:c r="BU157" s="102"/>
      <x:c r="BV157" s="631" t="s">
        <x:v>409</x:v>
      </x:c>
      <x:c r="BW157" s="102"/>
      <x:c r="BX157" s="102"/>
      <x:c r="BY157" s="129"/>
      <x:c r="BZ157" s="102"/>
      <x:c r="CA157" s="129"/>
      <x:c r="CB157" s="102"/>
      <x:c r="CC157" s="129"/>
      <x:c r="CD157" s="102"/>
      <x:c r="CE157" s="102"/>
      <x:c r="CF157" s="129"/>
      <x:c r="CG157" s="102"/>
      <x:c r="CH157" s="102"/>
      <x:c r="CI157" s="102"/>
      <x:c r="CJ157" s="102"/>
      <x:c r="CK157" s="102"/>
      <x:c r="CL157" s="102"/>
      <x:c r="CM157" s="102"/>
      <x:c r="CN157" s="102"/>
      <x:c r="CO157" s="102"/>
      <x:c r="CP157" s="129"/>
      <x:c r="CQ157" s="102">
        <x:v>1</x:v>
      </x:c>
      <x:c r="CR157" s="129">
        <x:v>100</x:v>
      </x:c>
      <x:c r="CS157" s="102">
        <x:v>3</x:v>
      </x:c>
      <x:c r="CT157" s="102"/>
      <x:c r="CU157" s="102"/>
      <x:c r="CV157" s="102"/>
      <x:c r="CW157" s="102"/>
      <x:c r="CX157" s="102"/>
      <x:c r="CY157" s="631" t="s">
        <x:v>409</x:v>
      </x:c>
      <x:c r="CZ157" s="648"/>
      <x:c r="DA157" s="129"/>
      <x:c r="DB157" s="129"/>
      <x:c r="DC157" s="129"/>
      <x:c r="DD157" s="102"/>
      <x:c r="DE157" s="129"/>
      <x:c r="DF157" s="649"/>
      <x:c r="DG157" s="634"/>
    </x:row>
    <x:row r="158" spans="1:111" ht="30" customHeight="1">
      <x:c r="A158" s="650" t="s">
        <x:v>2271</x:v>
      </x:c>
      <x:c r="B158" s="651"/>
      <x:c r="C158" s="554"/>
      <x:c r="D158" s="551"/>
      <x:c r="E158" s="554"/>
      <x:c r="F158" s="551"/>
      <x:c r="G158" s="554"/>
      <x:c r="H158" s="551"/>
      <x:c r="I158" s="554"/>
      <x:c r="J158" s="551">
        <x:v>1</x:v>
      </x:c>
      <x:c r="K158" s="551"/>
      <x:c r="L158" s="554"/>
      <x:c r="M158" s="551"/>
      <x:c r="N158" s="551"/>
      <x:c r="O158" s="551"/>
      <x:c r="P158" s="551"/>
      <x:c r="Q158" s="551"/>
      <x:c r="R158" s="554"/>
      <x:c r="S158" s="551">
        <x:v>1</x:v>
      </x:c>
      <x:c r="T158" s="554">
        <x:v>16</x:v>
      </x:c>
      <x:c r="U158" s="551"/>
      <x:c r="V158" s="554"/>
      <x:c r="W158" s="551"/>
      <x:c r="X158" s="551">
        <x:v>8</x:v>
      </x:c>
      <x:c r="Y158" s="551"/>
      <x:c r="Z158" s="551"/>
      <x:c r="AA158" s="551"/>
      <x:c r="AB158" s="551"/>
      <x:c r="AC158" s="551"/>
      <x:c r="AD158" s="551"/>
      <x:c r="AE158" s="551"/>
      <x:c r="AF158" s="551"/>
      <x:c r="AG158" s="551">
        <x:v>1</x:v>
      </x:c>
      <x:c r="AH158" s="551"/>
      <x:c r="AI158" s="551"/>
      <x:c r="AJ158" s="551"/>
      <x:c r="AK158" s="551"/>
      <x:c r="AL158" s="650" t="s">
        <x:v>2271</x:v>
      </x:c>
      <x:c r="AM158" s="551"/>
      <x:c r="AN158" s="554"/>
      <x:c r="AO158" s="551"/>
      <x:c r="AP158" s="551"/>
      <x:c r="AQ158" s="551"/>
      <x:c r="AR158" s="554"/>
      <x:c r="AS158" s="551"/>
      <x:c r="AT158" s="554"/>
      <x:c r="AU158" s="551"/>
      <x:c r="AV158" s="551"/>
      <x:c r="AW158" s="551"/>
      <x:c r="AX158" s="551"/>
      <x:c r="AY158" s="551"/>
      <x:c r="AZ158" s="551"/>
      <x:c r="BA158" s="554"/>
      <x:c r="BB158" s="551"/>
      <x:c r="BC158" s="551"/>
      <x:c r="BD158" s="551"/>
      <x:c r="BE158" s="551">
        <x:v>1</x:v>
      </x:c>
      <x:c r="BF158" s="551">
        <x:v>2</x:v>
      </x:c>
      <x:c r="BG158" s="551"/>
      <x:c r="BH158" s="551"/>
      <x:c r="BI158" s="551"/>
      <x:c r="BJ158" s="554"/>
      <x:c r="BK158" s="551"/>
      <x:c r="BL158" s="554"/>
      <x:c r="BM158" s="551"/>
      <x:c r="BN158" s="554"/>
      <x:c r="BO158" s="551"/>
      <x:c r="BP158" s="554"/>
      <x:c r="BQ158" s="551"/>
      <x:c r="BR158" s="551"/>
      <x:c r="BS158" s="551"/>
      <x:c r="BT158" s="551">
        <x:v>0</x:v>
      </x:c>
      <x:c r="BU158" s="551">
        <x:v>0</x:v>
      </x:c>
      <x:c r="BV158" s="650" t="s">
        <x:v>2271</x:v>
      </x:c>
      <x:c r="BW158" s="551"/>
      <x:c r="BX158" s="551"/>
      <x:c r="BY158" s="554"/>
      <x:c r="BZ158" s="551"/>
      <x:c r="CA158" s="554"/>
      <x:c r="CB158" s="551"/>
      <x:c r="CC158" s="554"/>
      <x:c r="CD158" s="551"/>
      <x:c r="CE158" s="551"/>
      <x:c r="CF158" s="554"/>
      <x:c r="CG158" s="551"/>
      <x:c r="CH158" s="551"/>
      <x:c r="CI158" s="551"/>
      <x:c r="CJ158" s="551"/>
      <x:c r="CK158" s="551"/>
      <x:c r="CL158" s="551"/>
      <x:c r="CM158" s="551"/>
      <x:c r="CN158" s="551"/>
      <x:c r="CO158" s="551"/>
      <x:c r="CP158" s="554"/>
      <x:c r="CQ158" s="551">
        <x:v>1</x:v>
      </x:c>
      <x:c r="CR158" s="554">
        <x:v>90</x:v>
      </x:c>
      <x:c r="CS158" s="551">
        <x:v>4</x:v>
      </x:c>
      <x:c r="CT158" s="551">
        <x:v>1</x:v>
      </x:c>
      <x:c r="CU158" s="551"/>
      <x:c r="CV158" s="551"/>
      <x:c r="CW158" s="551"/>
      <x:c r="CX158" s="551"/>
      <x:c r="CY158" s="650" t="s">
        <x:v>2271</x:v>
      </x:c>
      <x:c r="CZ158" s="652"/>
      <x:c r="DA158" s="554"/>
      <x:c r="DB158" s="551"/>
      <x:c r="DC158" s="554"/>
      <x:c r="DD158" s="551"/>
      <x:c r="DE158" s="554"/>
      <x:c r="DF158" s="653"/>
      <x:c r="DG158" s="654"/>
    </x:row>
    <x:row r="159" spans="1:111" s="381" customFormat="1" ht="30" customHeight="1">
      <x:c r="A159" s="375"/>
      <x:c r="B159" s="376"/>
      <x:c r="C159" s="377"/>
      <x:c r="D159" s="376"/>
      <x:c r="E159" s="377"/>
      <x:c r="F159" s="376"/>
      <x:c r="G159" s="377"/>
      <x:c r="H159" s="376"/>
      <x:c r="I159" s="377"/>
      <x:c r="J159" s="376"/>
      <x:c r="K159" s="376"/>
      <x:c r="L159" s="377"/>
      <x:c r="M159" s="376"/>
      <x:c r="N159" s="376"/>
      <x:c r="O159" s="376"/>
      <x:c r="P159" s="376"/>
      <x:c r="Q159" s="376"/>
      <x:c r="R159" s="377"/>
      <x:c r="S159" s="376"/>
      <x:c r="T159" s="377"/>
      <x:c r="U159" s="376"/>
      <x:c r="V159" s="377"/>
      <x:c r="W159" s="376"/>
      <x:c r="X159" s="376"/>
      <x:c r="Y159" s="376"/>
      <x:c r="Z159" s="376"/>
      <x:c r="AA159" s="376"/>
      <x:c r="AB159" s="376"/>
      <x:c r="AC159" s="376"/>
      <x:c r="AD159" s="376"/>
      <x:c r="AE159" s="376"/>
      <x:c r="AF159" s="376"/>
      <x:c r="AG159" s="376"/>
      <x:c r="AH159" s="376"/>
      <x:c r="AI159" s="376"/>
      <x:c r="AJ159" s="376"/>
      <x:c r="AK159" s="376"/>
      <x:c r="AL159" s="375"/>
      <x:c r="AM159" s="376"/>
      <x:c r="AN159" s="377"/>
      <x:c r="AO159" s="376"/>
      <x:c r="AP159" s="376"/>
      <x:c r="AQ159" s="376"/>
      <x:c r="AR159" s="377"/>
      <x:c r="AS159" s="376"/>
      <x:c r="AT159" s="377"/>
      <x:c r="AU159" s="376"/>
      <x:c r="AV159" s="376"/>
      <x:c r="AW159" s="376"/>
      <x:c r="AX159" s="376"/>
      <x:c r="AY159" s="376"/>
      <x:c r="AZ159" s="376"/>
      <x:c r="BA159" s="377"/>
      <x:c r="BB159" s="376"/>
      <x:c r="BC159" s="376"/>
      <x:c r="BD159" s="376"/>
      <x:c r="BE159" s="376"/>
      <x:c r="BF159" s="376"/>
      <x:c r="BG159" s="376"/>
      <x:c r="BH159" s="376"/>
      <x:c r="BI159" s="376"/>
      <x:c r="BJ159" s="377"/>
      <x:c r="BK159" s="376"/>
      <x:c r="BL159" s="377"/>
      <x:c r="BM159" s="376"/>
      <x:c r="BN159" s="377"/>
      <x:c r="BO159" s="376"/>
      <x:c r="BP159" s="377"/>
      <x:c r="BQ159" s="376"/>
      <x:c r="BR159" s="376"/>
      <x:c r="BS159" s="376"/>
      <x:c r="BT159" s="376"/>
      <x:c r="BU159" s="376"/>
      <x:c r="BV159" s="375"/>
      <x:c r="BW159" s="376"/>
      <x:c r="BX159" s="376"/>
      <x:c r="BY159" s="377"/>
      <x:c r="BZ159" s="376"/>
      <x:c r="CA159" s="377"/>
      <x:c r="CB159" s="376"/>
      <x:c r="CC159" s="377"/>
      <x:c r="CD159" s="376"/>
      <x:c r="CE159" s="376"/>
      <x:c r="CF159" s="377"/>
      <x:c r="CG159" s="376"/>
      <x:c r="CH159" s="376"/>
      <x:c r="CI159" s="376"/>
      <x:c r="CJ159" s="376"/>
      <x:c r="CK159" s="376"/>
      <x:c r="CL159" s="376"/>
      <x:c r="CM159" s="376"/>
      <x:c r="CN159" s="376"/>
      <x:c r="CO159" s="376"/>
      <x:c r="CP159" s="377"/>
      <x:c r="CQ159" s="376"/>
      <x:c r="CR159" s="377"/>
      <x:c r="CS159" s="376"/>
      <x:c r="CT159" s="376"/>
      <x:c r="CU159" s="376"/>
      <x:c r="CV159" s="376"/>
      <x:c r="CW159" s="376"/>
      <x:c r="CX159" s="376"/>
      <x:c r="CY159" s="375"/>
      <x:c r="CZ159" s="378"/>
      <x:c r="DA159" s="377"/>
      <x:c r="DB159" s="376"/>
      <x:c r="DC159" s="377"/>
      <x:c r="DD159" s="376"/>
      <x:c r="DE159" s="377"/>
      <x:c r="DF159" s="379"/>
      <x:c r="DG159" s="380"/>
    </x:row>
    <x:row r="160" spans="1:103" ht="18" customHeight="1">
      <x:c r="A160" s="45"/>
      <x:c r="B160" s="46"/>
      <x:c r="C160" s="48"/>
      <x:c r="D160" s="46"/>
      <x:c r="E160" s="48"/>
      <x:c r="F160" s="46"/>
      <x:c r="G160" s="48"/>
      <x:c r="H160" s="46"/>
      <x:c r="I160" s="48"/>
      <x:c r="J160" s="46"/>
      <x:c r="K160" s="46"/>
      <x:c r="L160" s="48"/>
      <x:c r="M160" s="46"/>
      <x:c r="N160" s="46"/>
      <x:c r="O160" s="46"/>
      <x:c r="P160" s="46"/>
      <x:c r="Q160" s="46"/>
      <x:c r="R160" s="48"/>
      <x:c r="S160" s="46"/>
      <x:c r="T160" s="48"/>
      <x:c r="U160" s="46"/>
      <x:c r="V160" s="48"/>
      <x:c r="W160" s="46"/>
      <x:c r="X160" s="46"/>
      <x:c r="Y160" s="46"/>
      <x:c r="Z160" s="46"/>
      <x:c r="AA160" s="46"/>
      <x:c r="AB160" s="46"/>
      <x:c r="AC160" s="46"/>
      <x:c r="AD160" s="46"/>
      <x:c r="AE160" s="46"/>
      <x:c r="AF160" s="46"/>
      <x:c r="AG160" s="46"/>
      <x:c r="AH160" s="46"/>
      <x:c r="AI160" s="46"/>
      <x:c r="AJ160" s="46"/>
      <x:c r="AK160" s="47"/>
      <x:c r="AL160" s="46"/>
      <x:c r="AM160" s="46"/>
      <x:c r="AN160" s="48"/>
      <x:c r="AO160" s="46"/>
      <x:c r="AP160" s="46"/>
      <x:c r="AQ160" s="46"/>
      <x:c r="AR160" s="48"/>
      <x:c r="AS160" s="46"/>
      <x:c r="AT160" s="48"/>
      <x:c r="AU160" s="46"/>
      <x:c r="AV160" s="46"/>
      <x:c r="AW160" s="46"/>
      <x:c r="AX160" s="46"/>
      <x:c r="AY160" s="46"/>
      <x:c r="AZ160" s="46"/>
      <x:c r="BA160" s="48"/>
      <x:c r="BB160" s="46"/>
      <x:c r="BC160" s="46"/>
      <x:c r="BD160" s="46"/>
      <x:c r="BE160" s="46"/>
      <x:c r="BF160" s="46"/>
      <x:c r="BG160" s="46"/>
      <x:c r="BH160" s="46"/>
      <x:c r="BI160" s="46"/>
      <x:c r="BJ160" s="48"/>
      <x:c r="BK160" s="46"/>
      <x:c r="BL160" s="48"/>
      <x:c r="BM160" s="46"/>
      <x:c r="BN160" s="48"/>
      <x:c r="BO160" s="46"/>
      <x:c r="BP160" s="48"/>
      <x:c r="BQ160" s="46"/>
      <x:c r="BR160" s="46"/>
      <x:c r="BS160" s="46"/>
      <x:c r="BT160" s="46"/>
      <x:c r="BU160" s="47"/>
      <x:c r="BV160" s="46"/>
      <x:c r="BW160" s="46"/>
      <x:c r="BX160" s="46"/>
      <x:c r="BY160" s="48"/>
      <x:c r="BZ160" s="46"/>
      <x:c r="CA160" s="48"/>
      <x:c r="CB160" s="46"/>
      <x:c r="CC160" s="48"/>
      <x:c r="CD160" s="46"/>
      <x:c r="CE160" s="46"/>
      <x:c r="CF160" s="48"/>
      <x:c r="CG160" s="46"/>
      <x:c r="CH160" s="46"/>
      <x:c r="CI160" s="46"/>
      <x:c r="CJ160" s="46"/>
      <x:c r="CK160" s="46"/>
      <x:c r="CL160" s="46"/>
      <x:c r="CM160" s="46"/>
      <x:c r="CN160" s="46"/>
      <x:c r="CO160" s="46"/>
      <x:c r="CP160" s="48"/>
      <x:c r="CQ160" s="46"/>
      <x:c r="CR160" s="48"/>
      <x:c r="CS160" s="46"/>
      <x:c r="CT160" s="46"/>
      <x:c r="CU160" s="46"/>
      <x:c r="CV160" s="46"/>
      <x:c r="CW160" s="46"/>
      <x:c r="CY160" s="46"/>
    </x:row>
    <x:row r="161" spans="1:103" ht="18" customHeight="1">
      <x:c r="A161" s="45"/>
      <x:c r="B161" s="46"/>
      <x:c r="C161" s="48"/>
      <x:c r="D161" s="46"/>
      <x:c r="E161" s="48"/>
      <x:c r="F161" s="46"/>
      <x:c r="G161" s="48"/>
      <x:c r="H161" s="46"/>
      <x:c r="I161" s="48"/>
      <x:c r="J161" s="46"/>
      <x:c r="K161" s="46"/>
      <x:c r="L161" s="48"/>
      <x:c r="M161" s="46"/>
      <x:c r="N161" s="46"/>
      <x:c r="O161" s="46"/>
      <x:c r="P161" s="46"/>
      <x:c r="Q161" s="46"/>
      <x:c r="R161" s="48"/>
      <x:c r="S161" s="46"/>
      <x:c r="T161" s="48"/>
      <x:c r="U161" s="46"/>
      <x:c r="V161" s="48"/>
      <x:c r="W161" s="46"/>
      <x:c r="X161" s="46"/>
      <x:c r="Y161" s="46"/>
      <x:c r="Z161" s="46"/>
      <x:c r="AA161" s="46"/>
      <x:c r="AB161" s="46"/>
      <x:c r="AC161" s="46"/>
      <x:c r="AD161" s="46"/>
      <x:c r="AE161" s="46"/>
      <x:c r="AF161" s="46"/>
      <x:c r="AG161" s="46"/>
      <x:c r="AH161" s="46"/>
      <x:c r="AI161" s="46"/>
      <x:c r="AJ161" s="46"/>
      <x:c r="AK161" s="47"/>
      <x:c r="AL161" s="46"/>
      <x:c r="AM161" s="46"/>
      <x:c r="AN161" s="48"/>
      <x:c r="AO161" s="46"/>
      <x:c r="AP161" s="46"/>
      <x:c r="AQ161" s="46"/>
      <x:c r="AR161" s="48"/>
      <x:c r="AS161" s="46"/>
      <x:c r="AT161" s="48"/>
      <x:c r="AU161" s="46"/>
      <x:c r="AV161" s="46"/>
      <x:c r="AW161" s="46"/>
      <x:c r="AX161" s="46"/>
      <x:c r="AY161" s="46"/>
      <x:c r="AZ161" s="46"/>
      <x:c r="BA161" s="48"/>
      <x:c r="BB161" s="46"/>
      <x:c r="BC161" s="46"/>
      <x:c r="BD161" s="46"/>
      <x:c r="BE161" s="46"/>
      <x:c r="BF161" s="46"/>
      <x:c r="BG161" s="46"/>
      <x:c r="BH161" s="46"/>
      <x:c r="BI161" s="46"/>
      <x:c r="BJ161" s="48"/>
      <x:c r="BK161" s="46"/>
      <x:c r="BL161" s="48"/>
      <x:c r="BM161" s="46"/>
      <x:c r="BN161" s="48"/>
      <x:c r="BO161" s="46"/>
      <x:c r="BP161" s="48"/>
      <x:c r="BQ161" s="46"/>
      <x:c r="BR161" s="46"/>
      <x:c r="BS161" s="46"/>
      <x:c r="BT161" s="46"/>
      <x:c r="BU161" s="47"/>
      <x:c r="BV161" s="46"/>
      <x:c r="BW161" s="46"/>
      <x:c r="BX161" s="46"/>
      <x:c r="BY161" s="48"/>
      <x:c r="BZ161" s="46"/>
      <x:c r="CA161" s="48"/>
      <x:c r="CB161" s="46"/>
      <x:c r="CC161" s="48"/>
      <x:c r="CD161" s="46"/>
      <x:c r="CE161" s="46"/>
      <x:c r="CF161" s="48"/>
      <x:c r="CG161" s="46"/>
      <x:c r="CH161" s="46"/>
      <x:c r="CI161" s="46"/>
      <x:c r="CJ161" s="46"/>
      <x:c r="CK161" s="46"/>
      <x:c r="CL161" s="46"/>
      <x:c r="CM161" s="46"/>
      <x:c r="CN161" s="46"/>
      <x:c r="CO161" s="46"/>
      <x:c r="CP161" s="48"/>
      <x:c r="CQ161" s="46"/>
      <x:c r="CR161" s="48"/>
      <x:c r="CS161" s="46"/>
      <x:c r="CT161" s="46"/>
      <x:c r="CU161" s="46"/>
      <x:c r="CV161" s="46"/>
      <x:c r="CW161" s="46"/>
      <x:c r="CY161" s="46"/>
    </x:row>
    <x:row r="162" spans="1:103" ht="18" customHeight="1">
      <x:c r="A162" s="45"/>
      <x:c r="B162" s="46"/>
      <x:c r="C162" s="48"/>
      <x:c r="D162" s="46"/>
      <x:c r="E162" s="48"/>
      <x:c r="F162" s="46"/>
      <x:c r="G162" s="48"/>
      <x:c r="H162" s="46"/>
      <x:c r="I162" s="48"/>
      <x:c r="J162" s="46"/>
      <x:c r="K162" s="46"/>
      <x:c r="L162" s="48"/>
      <x:c r="M162" s="46"/>
      <x:c r="N162" s="46"/>
      <x:c r="O162" s="46"/>
      <x:c r="P162" s="46"/>
      <x:c r="Q162" s="46"/>
      <x:c r="R162" s="48"/>
      <x:c r="S162" s="46"/>
      <x:c r="T162" s="48"/>
      <x:c r="U162" s="46"/>
      <x:c r="V162" s="48"/>
      <x:c r="W162" s="46"/>
      <x:c r="X162" s="46"/>
      <x:c r="Y162" s="46"/>
      <x:c r="Z162" s="46"/>
      <x:c r="AA162" s="46"/>
      <x:c r="AB162" s="46"/>
      <x:c r="AC162" s="46"/>
      <x:c r="AD162" s="46"/>
      <x:c r="AE162" s="46"/>
      <x:c r="AF162" s="46"/>
      <x:c r="AG162" s="46"/>
      <x:c r="AH162" s="46"/>
      <x:c r="AI162" s="46"/>
      <x:c r="AJ162" s="46"/>
      <x:c r="AK162" s="47"/>
      <x:c r="AL162" s="46"/>
      <x:c r="AM162" s="46"/>
      <x:c r="AN162" s="48"/>
      <x:c r="AO162" s="46"/>
      <x:c r="AP162" s="46"/>
      <x:c r="AQ162" s="46"/>
      <x:c r="AR162" s="48"/>
      <x:c r="AS162" s="46"/>
      <x:c r="AT162" s="48"/>
      <x:c r="AU162" s="46"/>
      <x:c r="AV162" s="46"/>
      <x:c r="AW162" s="46"/>
      <x:c r="AX162" s="46"/>
      <x:c r="AY162" s="46"/>
      <x:c r="AZ162" s="46"/>
      <x:c r="BA162" s="48"/>
      <x:c r="BB162" s="46"/>
      <x:c r="BC162" s="46"/>
      <x:c r="BD162" s="46"/>
      <x:c r="BE162" s="46"/>
      <x:c r="BF162" s="46"/>
      <x:c r="BG162" s="46"/>
      <x:c r="BH162" s="46"/>
      <x:c r="BI162" s="46"/>
      <x:c r="BJ162" s="48"/>
      <x:c r="BK162" s="46"/>
      <x:c r="BL162" s="48"/>
      <x:c r="BM162" s="46"/>
      <x:c r="BN162" s="48"/>
      <x:c r="BO162" s="46"/>
      <x:c r="BP162" s="48"/>
      <x:c r="BQ162" s="46"/>
      <x:c r="BR162" s="46"/>
      <x:c r="BS162" s="46"/>
      <x:c r="BT162" s="46"/>
      <x:c r="BU162" s="47"/>
      <x:c r="BV162" s="46"/>
      <x:c r="BW162" s="46"/>
      <x:c r="BX162" s="46"/>
      <x:c r="BY162" s="48"/>
      <x:c r="BZ162" s="46"/>
      <x:c r="CA162" s="48"/>
      <x:c r="CB162" s="46"/>
      <x:c r="CC162" s="48"/>
      <x:c r="CD162" s="46"/>
      <x:c r="CE162" s="46"/>
      <x:c r="CF162" s="48"/>
      <x:c r="CG162" s="46"/>
      <x:c r="CH162" s="46"/>
      <x:c r="CI162" s="46"/>
      <x:c r="CJ162" s="46"/>
      <x:c r="CK162" s="46"/>
      <x:c r="CL162" s="46"/>
      <x:c r="CM162" s="46"/>
      <x:c r="CN162" s="46"/>
      <x:c r="CO162" s="46"/>
      <x:c r="CP162" s="48"/>
      <x:c r="CQ162" s="46"/>
      <x:c r="CR162" s="48"/>
      <x:c r="CS162" s="46"/>
      <x:c r="CT162" s="46"/>
      <x:c r="CU162" s="46"/>
      <x:c r="CV162" s="46"/>
      <x:c r="CW162" s="46"/>
      <x:c r="CY162" s="46"/>
    </x:row>
    <x:row r="163" spans="1:103" ht="18" customHeight="1">
      <x:c r="A163" s="45"/>
      <x:c r="B163" s="46"/>
      <x:c r="C163" s="48"/>
      <x:c r="D163" s="46"/>
      <x:c r="E163" s="48"/>
      <x:c r="F163" s="46"/>
      <x:c r="G163" s="48"/>
      <x:c r="H163" s="46"/>
      <x:c r="I163" s="48"/>
      <x:c r="J163" s="46"/>
      <x:c r="K163" s="46"/>
      <x:c r="L163" s="48"/>
      <x:c r="M163" s="46"/>
      <x:c r="N163" s="46"/>
      <x:c r="O163" s="46"/>
      <x:c r="P163" s="46"/>
      <x:c r="Q163" s="46"/>
      <x:c r="R163" s="48"/>
      <x:c r="S163" s="46"/>
      <x:c r="T163" s="48"/>
      <x:c r="U163" s="46"/>
      <x:c r="V163" s="48"/>
      <x:c r="W163" s="46"/>
      <x:c r="X163" s="46"/>
      <x:c r="Y163" s="46"/>
      <x:c r="Z163" s="46"/>
      <x:c r="AA163" s="46"/>
      <x:c r="AB163" s="46"/>
      <x:c r="AC163" s="46"/>
      <x:c r="AD163" s="46"/>
      <x:c r="AE163" s="46"/>
      <x:c r="AF163" s="46"/>
      <x:c r="AG163" s="46"/>
      <x:c r="AH163" s="46"/>
      <x:c r="AI163" s="46"/>
      <x:c r="AJ163" s="46"/>
      <x:c r="AK163" s="47"/>
      <x:c r="AL163" s="46"/>
      <x:c r="AM163" s="46"/>
      <x:c r="AN163" s="48"/>
      <x:c r="AO163" s="46"/>
      <x:c r="AP163" s="46"/>
      <x:c r="AQ163" s="46"/>
      <x:c r="AR163" s="48"/>
      <x:c r="AS163" s="46"/>
      <x:c r="AT163" s="48"/>
      <x:c r="AU163" s="46"/>
      <x:c r="AV163" s="46"/>
      <x:c r="AW163" s="46"/>
      <x:c r="AX163" s="46"/>
      <x:c r="AY163" s="46"/>
      <x:c r="AZ163" s="46"/>
      <x:c r="BA163" s="48"/>
      <x:c r="BB163" s="46"/>
      <x:c r="BC163" s="46"/>
      <x:c r="BD163" s="46"/>
      <x:c r="BE163" s="46"/>
      <x:c r="BF163" s="46"/>
      <x:c r="BG163" s="46"/>
      <x:c r="BH163" s="46"/>
      <x:c r="BI163" s="46"/>
      <x:c r="BJ163" s="48"/>
      <x:c r="BK163" s="46"/>
      <x:c r="BL163" s="48"/>
      <x:c r="BM163" s="46"/>
      <x:c r="BN163" s="48"/>
      <x:c r="BO163" s="46"/>
      <x:c r="BP163" s="48"/>
      <x:c r="BQ163" s="46"/>
      <x:c r="BR163" s="46"/>
      <x:c r="BS163" s="46"/>
      <x:c r="BT163" s="46"/>
      <x:c r="BU163" s="47"/>
      <x:c r="BV163" s="46"/>
      <x:c r="BW163" s="46"/>
      <x:c r="BX163" s="46"/>
      <x:c r="BY163" s="48"/>
      <x:c r="BZ163" s="46"/>
      <x:c r="CA163" s="48"/>
      <x:c r="CB163" s="46"/>
      <x:c r="CC163" s="48"/>
      <x:c r="CD163" s="46"/>
      <x:c r="CE163" s="46"/>
      <x:c r="CF163" s="48"/>
      <x:c r="CG163" s="46"/>
      <x:c r="CH163" s="46"/>
      <x:c r="CI163" s="46"/>
      <x:c r="CJ163" s="46"/>
      <x:c r="CK163" s="46"/>
      <x:c r="CL163" s="46"/>
      <x:c r="CM163" s="46"/>
      <x:c r="CN163" s="46"/>
      <x:c r="CO163" s="46"/>
      <x:c r="CP163" s="48"/>
      <x:c r="CQ163" s="46"/>
      <x:c r="CR163" s="48"/>
      <x:c r="CS163" s="46"/>
      <x:c r="CT163" s="46"/>
      <x:c r="CU163" s="46"/>
      <x:c r="CV163" s="46"/>
      <x:c r="CW163" s="46"/>
      <x:c r="CY163" s="46"/>
    </x:row>
    <x:row r="164" spans="1:103" ht="18" customHeight="1">
      <x:c r="A164" s="45"/>
      <x:c r="B164" s="46"/>
      <x:c r="C164" s="48"/>
      <x:c r="D164" s="46"/>
      <x:c r="E164" s="48"/>
      <x:c r="F164" s="46"/>
      <x:c r="G164" s="48"/>
      <x:c r="H164" s="46"/>
      <x:c r="I164" s="48"/>
      <x:c r="J164" s="46"/>
      <x:c r="K164" s="46"/>
      <x:c r="L164" s="48"/>
      <x:c r="M164" s="46"/>
      <x:c r="N164" s="46"/>
      <x:c r="O164" s="46"/>
      <x:c r="P164" s="46"/>
      <x:c r="Q164" s="46"/>
      <x:c r="R164" s="48"/>
      <x:c r="S164" s="46"/>
      <x:c r="T164" s="48"/>
      <x:c r="U164" s="46"/>
      <x:c r="V164" s="48"/>
      <x:c r="W164" s="46"/>
      <x:c r="X164" s="46"/>
      <x:c r="Y164" s="46"/>
      <x:c r="Z164" s="46"/>
      <x:c r="AA164" s="46"/>
      <x:c r="AB164" s="46"/>
      <x:c r="AC164" s="46"/>
      <x:c r="AD164" s="46"/>
      <x:c r="AE164" s="46"/>
      <x:c r="AF164" s="46"/>
      <x:c r="AG164" s="46"/>
      <x:c r="AH164" s="46"/>
      <x:c r="AI164" s="46"/>
      <x:c r="AJ164" s="46"/>
      <x:c r="AK164" s="47"/>
      <x:c r="AL164" s="46"/>
      <x:c r="AM164" s="46"/>
      <x:c r="AN164" s="48"/>
      <x:c r="AO164" s="46"/>
      <x:c r="AP164" s="46"/>
      <x:c r="AQ164" s="46"/>
      <x:c r="AR164" s="48"/>
      <x:c r="AS164" s="46"/>
      <x:c r="AT164" s="48"/>
      <x:c r="AU164" s="46"/>
      <x:c r="AV164" s="46"/>
      <x:c r="AW164" s="46"/>
      <x:c r="AX164" s="46"/>
      <x:c r="AY164" s="46"/>
      <x:c r="AZ164" s="46"/>
      <x:c r="BA164" s="48"/>
      <x:c r="BB164" s="46"/>
      <x:c r="BC164" s="46"/>
      <x:c r="BD164" s="46"/>
      <x:c r="BE164" s="46"/>
      <x:c r="BF164" s="46"/>
      <x:c r="BG164" s="46"/>
      <x:c r="BH164" s="46"/>
      <x:c r="BI164" s="46"/>
      <x:c r="BJ164" s="48"/>
      <x:c r="BK164" s="46"/>
      <x:c r="BL164" s="48"/>
      <x:c r="BM164" s="46"/>
      <x:c r="BN164" s="48"/>
      <x:c r="BO164" s="46"/>
      <x:c r="BP164" s="48"/>
      <x:c r="BQ164" s="46"/>
      <x:c r="BR164" s="46"/>
      <x:c r="BS164" s="46"/>
      <x:c r="BT164" s="46"/>
      <x:c r="BU164" s="47"/>
      <x:c r="BV164" s="46"/>
      <x:c r="BW164" s="46"/>
      <x:c r="BX164" s="46"/>
      <x:c r="BY164" s="48"/>
      <x:c r="BZ164" s="46"/>
      <x:c r="CA164" s="48"/>
      <x:c r="CB164" s="46"/>
      <x:c r="CC164" s="48"/>
      <x:c r="CD164" s="46"/>
      <x:c r="CE164" s="46"/>
      <x:c r="CF164" s="48"/>
      <x:c r="CG164" s="46"/>
      <x:c r="CH164" s="46"/>
      <x:c r="CI164" s="46"/>
      <x:c r="CJ164" s="46"/>
      <x:c r="CK164" s="46"/>
      <x:c r="CL164" s="46"/>
      <x:c r="CM164" s="46"/>
      <x:c r="CN164" s="46"/>
      <x:c r="CO164" s="46"/>
      <x:c r="CP164" s="48"/>
      <x:c r="CQ164" s="46"/>
      <x:c r="CR164" s="48"/>
      <x:c r="CS164" s="46"/>
      <x:c r="CT164" s="46"/>
      <x:c r="CU164" s="46"/>
      <x:c r="CV164" s="46"/>
      <x:c r="CW164" s="46"/>
      <x:c r="CY164" s="46"/>
    </x:row>
    <x:row r="165" spans="1:103" ht="18" customHeight="1">
      <x:c r="A165" s="45"/>
      <x:c r="B165" s="46"/>
      <x:c r="C165" s="48"/>
      <x:c r="D165" s="46"/>
      <x:c r="E165" s="48"/>
      <x:c r="F165" s="46"/>
      <x:c r="G165" s="48"/>
      <x:c r="H165" s="46"/>
      <x:c r="I165" s="48"/>
      <x:c r="J165" s="46"/>
      <x:c r="K165" s="46"/>
      <x:c r="L165" s="48"/>
      <x:c r="M165" s="46"/>
      <x:c r="N165" s="46"/>
      <x:c r="O165" s="46"/>
      <x:c r="P165" s="46"/>
      <x:c r="Q165" s="46"/>
      <x:c r="R165" s="48"/>
      <x:c r="S165" s="46"/>
      <x:c r="T165" s="48"/>
      <x:c r="U165" s="46"/>
      <x:c r="V165" s="48"/>
      <x:c r="W165" s="46"/>
      <x:c r="X165" s="46"/>
      <x:c r="Y165" s="46"/>
      <x:c r="Z165" s="46"/>
      <x:c r="AA165" s="46"/>
      <x:c r="AB165" s="46"/>
      <x:c r="AC165" s="46"/>
      <x:c r="AD165" s="46"/>
      <x:c r="AE165" s="46"/>
      <x:c r="AF165" s="46"/>
      <x:c r="AG165" s="46"/>
      <x:c r="AH165" s="46"/>
      <x:c r="AI165" s="46"/>
      <x:c r="AJ165" s="46"/>
      <x:c r="AK165" s="47"/>
      <x:c r="AL165" s="46"/>
      <x:c r="AM165" s="46"/>
      <x:c r="AN165" s="48"/>
      <x:c r="AO165" s="46"/>
      <x:c r="AP165" s="46"/>
      <x:c r="AQ165" s="46"/>
      <x:c r="AR165" s="48"/>
      <x:c r="AS165" s="46"/>
      <x:c r="AT165" s="48"/>
      <x:c r="AU165" s="46"/>
      <x:c r="AV165" s="46"/>
      <x:c r="AW165" s="46"/>
      <x:c r="AX165" s="46"/>
      <x:c r="AY165" s="46"/>
      <x:c r="AZ165" s="46"/>
      <x:c r="BA165" s="48"/>
      <x:c r="BB165" s="46"/>
      <x:c r="BC165" s="46"/>
      <x:c r="BD165" s="46"/>
      <x:c r="BE165" s="46"/>
      <x:c r="BF165" s="46"/>
      <x:c r="BG165" s="46"/>
      <x:c r="BH165" s="46"/>
      <x:c r="BI165" s="46"/>
      <x:c r="BJ165" s="48"/>
      <x:c r="BK165" s="46"/>
      <x:c r="BL165" s="48"/>
      <x:c r="BM165" s="46"/>
      <x:c r="BN165" s="48"/>
      <x:c r="BO165" s="46"/>
      <x:c r="BP165" s="48"/>
      <x:c r="BQ165" s="46"/>
      <x:c r="BR165" s="46"/>
      <x:c r="BS165" s="46"/>
      <x:c r="BT165" s="46"/>
      <x:c r="BU165" s="47"/>
      <x:c r="BV165" s="46"/>
      <x:c r="BW165" s="46"/>
      <x:c r="BX165" s="46"/>
      <x:c r="BY165" s="48"/>
      <x:c r="BZ165" s="46"/>
      <x:c r="CA165" s="48"/>
      <x:c r="CB165" s="46"/>
      <x:c r="CC165" s="48"/>
      <x:c r="CD165" s="46"/>
      <x:c r="CE165" s="46"/>
      <x:c r="CF165" s="48"/>
      <x:c r="CG165" s="46"/>
      <x:c r="CH165" s="46"/>
      <x:c r="CI165" s="46"/>
      <x:c r="CJ165" s="46"/>
      <x:c r="CK165" s="46"/>
      <x:c r="CL165" s="46"/>
      <x:c r="CM165" s="46"/>
      <x:c r="CN165" s="46"/>
      <x:c r="CO165" s="46"/>
      <x:c r="CP165" s="48"/>
      <x:c r="CQ165" s="46"/>
      <x:c r="CR165" s="48"/>
      <x:c r="CS165" s="46"/>
      <x:c r="CT165" s="46"/>
      <x:c r="CU165" s="46"/>
      <x:c r="CV165" s="46"/>
      <x:c r="CW165" s="46"/>
      <x:c r="CY165" s="46"/>
    </x:row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  <x:row r="172" ht="18" customHeight="1"/>
    <x:row r="173" ht="18" customHeight="1"/>
    <x:row r="174" ht="18" customHeight="1"/>
    <x:row r="175" ht="18" customHeight="1"/>
    <x:row r="176" ht="18" customHeight="1"/>
    <x:row r="177" ht="18" customHeight="1"/>
    <x:row r="178" ht="18" customHeight="1"/>
    <x:row r="179" ht="18" customHeight="1"/>
    <x:row r="180" ht="18" customHeight="1"/>
    <x:row r="181" ht="18" customHeight="1"/>
    <x:row r="182" ht="18" customHeight="1"/>
    <x:row r="183" ht="18" customHeight="1"/>
    <x:row r="184" ht="18" customHeight="1"/>
    <x:row r="185" ht="18" customHeight="1"/>
    <x:row r="186" ht="18" customHeight="1"/>
    <x:row r="187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9" firstPageNumber="1" fitToWidth="1" fitToHeight="1" orientation="portrait" usePrinterDefaults="1" blackAndWhite="0" draft="0" useFirstPageNumber="0" horizontalDpi="4294967293" verticalDpi="300" copies="1"/>
  <x:rowBreaks count="1" manualBreakCount="1">
    <x:brk id="37" min="0" max="1048575" man="1" pt="0"/>
  </x:rowBreaks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IN148"/>
  <x:sheetViews>
    <x:sheetView view="pageBreakPreview" topLeftCell="A1" zoomScale="115" zoomScaleNormal="100" zoomScaleSheetLayoutView="115" workbookViewId="0">
      <x:pane xSplit="1" ySplit="6" topLeftCell="B7" activePane="bottomRight" state="frozen"/>
      <x:selection pane="bottomRight" activeCell="DG1" activeCellId="25" sqref="C1:C1048576 E1:E1048576 G1:G1048576 I1:I1048576 L1:L1048576 R1:R1048576 T1:T1048576 V1:V1048576 AN1:AN1048576 AR1:AR1048576 AT1:AT1048576 BA1:BA1048576 BJ1:BJ1048576 BL1:BL1048576 BN1:BN1048576 BP1:BP1048576 BY1:BY1048576 CA1:CA1048576 CC1:CC1048576 CF1:CF1048576 CP1:CP1048576 CR1:CR1048576 DA1:DA1048576 DC1:DC1048576 DE1:DE1048576 DG1:DG1048576"/>
    </x:sheetView>
  </x:sheetViews>
  <x:sheetFormatPr defaultColWidth="8.88671875" defaultRowHeight="10.699999999999999"/>
  <x:cols>
    <x:col min="1" max="1" width="12.21875" style="54" bestFit="1" customWidth="1"/>
    <x:col min="2" max="2" width="3" style="655" customWidth="1"/>
    <x:col min="3" max="3" width="9.88671875" style="656" customWidth="1"/>
    <x:col min="4" max="4" width="3" style="655" customWidth="1"/>
    <x:col min="5" max="5" width="7.109375" style="656" customWidth="1"/>
    <x:col min="6" max="6" width="3" style="655" customWidth="1"/>
    <x:col min="7" max="7" width="5.33203125" style="656" bestFit="1" customWidth="1"/>
    <x:col min="8" max="8" width="3.33203125" style="655" customWidth="1"/>
    <x:col min="9" max="9" width="5.21875" style="656" customWidth="1"/>
    <x:col min="10" max="10" width="4.5546875" style="655" customWidth="1"/>
    <x:col min="11" max="11" width="3.5546875" style="655" customWidth="1"/>
    <x:col min="12" max="12" width="6.33203125" style="656" customWidth="1"/>
    <x:col min="13" max="14" width="3.33203125" style="655" customWidth="1"/>
    <x:col min="15" max="15" width="4.109375" style="655" customWidth="1"/>
    <x:col min="16" max="16" width="4.33203125" style="655" customWidth="1"/>
    <x:col min="17" max="17" width="2.88671875" style="655" customWidth="1"/>
    <x:col min="18" max="18" width="5.109375" style="656" customWidth="1"/>
    <x:col min="19" max="19" width="3.33203125" style="655" customWidth="1"/>
    <x:col min="20" max="20" width="5.33203125" style="656" bestFit="1" customWidth="1"/>
    <x:col min="21" max="21" width="3.44140625" style="655" customWidth="1"/>
    <x:col min="22" max="22" width="7.33203125" style="656" bestFit="1" customWidth="1"/>
    <x:col min="23" max="23" width="3.33203125" style="655" customWidth="1"/>
    <x:col min="24" max="24" width="5.109375" style="655" customWidth="1"/>
    <x:col min="25" max="25" width="3.44140625" style="655" customWidth="1"/>
    <x:col min="26" max="26" width="4.44140625" style="655" customWidth="1"/>
    <x:col min="27" max="27" width="2.88671875" style="655" customWidth="1"/>
    <x:col min="28" max="28" width="3.33203125" style="655" customWidth="1"/>
    <x:col min="29" max="29" width="3.77734375" style="655" customWidth="1"/>
    <x:col min="30" max="30" width="3.5546875" style="655" customWidth="1"/>
    <x:col min="31" max="31" width="3.44140625" style="655" customWidth="1"/>
    <x:col min="32" max="32" width="3.21875" style="655" customWidth="1"/>
    <x:col min="33" max="33" width="3.5546875" style="655" customWidth="1"/>
    <x:col min="34" max="34" width="3.6640625" style="655" customWidth="1"/>
    <x:col min="35" max="35" width="4.109375" style="655" customWidth="1"/>
    <x:col min="36" max="36" width="3.5546875" style="655" customWidth="1"/>
    <x:col min="37" max="37" width="3.5546875" style="655" bestFit="1" customWidth="1"/>
    <x:col min="38" max="38" width="20.33203125" style="655" bestFit="1" customWidth="1"/>
    <x:col min="39" max="39" width="3.5546875" style="655" customWidth="1"/>
    <x:col min="40" max="40" width="7.5546875" style="656" bestFit="1" customWidth="1"/>
    <x:col min="41" max="41" width="3" style="655" customWidth="1"/>
    <x:col min="42" max="42" width="3.33203125" style="655" bestFit="1" customWidth="1"/>
    <x:col min="43" max="43" width="3.21875" style="655" customWidth="1"/>
    <x:col min="44" max="44" width="7.33203125" style="656" bestFit="1" customWidth="1"/>
    <x:col min="45" max="45" width="3.21875" style="655" customWidth="1"/>
    <x:col min="46" max="46" width="4.77734375" style="656" customWidth="1"/>
    <x:col min="47" max="47" width="3.33203125" style="655" customWidth="1"/>
    <x:col min="48" max="48" width="4.77734375" style="655" customWidth="1"/>
    <x:col min="49" max="52" width="3.21875" style="655" customWidth="1"/>
    <x:col min="53" max="53" width="3.21875" style="656" customWidth="1"/>
    <x:col min="54" max="54" width="3.109375" style="655" customWidth="1"/>
    <x:col min="55" max="55" width="4.6640625" style="655" customWidth="1"/>
    <x:col min="56" max="56" width="2.88671875" style="655" customWidth="1"/>
    <x:col min="57" max="57" width="3.77734375" style="655" customWidth="1"/>
    <x:col min="58" max="59" width="4" style="655" bestFit="1" customWidth="1"/>
    <x:col min="60" max="60" width="4.109375" style="655" customWidth="1"/>
    <x:col min="61" max="61" width="3.5546875" style="655" customWidth="1"/>
    <x:col min="62" max="62" width="7" style="656" bestFit="1" customWidth="1"/>
    <x:col min="63" max="63" width="2.6640625" style="655" customWidth="1"/>
    <x:col min="64" max="64" width="6.44140625" style="656" customWidth="1"/>
    <x:col min="65" max="65" width="2.6640625" style="655" customWidth="1"/>
    <x:col min="66" max="66" width="6.44140625" style="656" customWidth="1"/>
    <x:col min="67" max="67" width="2.6640625" style="655" customWidth="1"/>
    <x:col min="68" max="68" width="6.44140625" style="656" customWidth="1"/>
    <x:col min="69" max="69" width="4.33203125" style="655" bestFit="1" customWidth="1"/>
    <x:col min="70" max="70" width="3.33203125" style="655" bestFit="1" customWidth="1"/>
    <x:col min="71" max="71" width="4.44140625" style="655" customWidth="1"/>
    <x:col min="72" max="73" width="3.5546875" style="655" customWidth="1"/>
    <x:col min="74" max="74" width="16" style="655" bestFit="1" customWidth="1"/>
    <x:col min="75" max="75" width="4.33203125" style="655" customWidth="1"/>
    <x:col min="76" max="76" width="4.5546875" style="655" customWidth="1"/>
    <x:col min="77" max="77" width="7.109375" style="656" customWidth="1"/>
    <x:col min="78" max="78" width="4.6640625" style="655" customWidth="1"/>
    <x:col min="79" max="79" width="6.5546875" style="656" customWidth="1"/>
    <x:col min="80" max="80" width="3.88671875" style="655" customWidth="1"/>
    <x:col min="81" max="81" width="7.5546875" style="656" customWidth="1"/>
    <x:col min="82" max="82" width="5.21875" style="655" customWidth="1"/>
    <x:col min="83" max="83" width="5.5546875" style="655" customWidth="1"/>
    <x:col min="84" max="84" width="8.21875" style="656" customWidth="1"/>
    <x:col min="85" max="85" width="5.109375" style="655" customWidth="1"/>
    <x:col min="86" max="86" width="4.77734375" style="655" customWidth="1"/>
    <x:col min="87" max="87" width="4.44140625" style="655" customWidth="1"/>
    <x:col min="88" max="88" width="4.5546875" style="655" customWidth="1"/>
    <x:col min="89" max="89" width="4.109375" style="655" customWidth="1"/>
    <x:col min="90" max="90" width="4" style="655" customWidth="1"/>
    <x:col min="91" max="91" width="2.77734375" style="655" bestFit="1" customWidth="1"/>
    <x:col min="92" max="92" width="3.33203125" style="655" bestFit="1" customWidth="1"/>
    <x:col min="93" max="93" width="3.33203125" style="655" customWidth="1"/>
    <x:col min="94" max="94" width="7.21875" style="656" customWidth="1"/>
    <x:col min="95" max="95" width="4.33203125" style="655" customWidth="1"/>
    <x:col min="96" max="96" width="6.6640625" style="656" customWidth="1"/>
    <x:col min="97" max="97" width="4.109375" style="655" customWidth="1"/>
    <x:col min="98" max="98" width="4.44140625" style="655" customWidth="1"/>
    <x:col min="99" max="99" width="4" style="655" customWidth="1"/>
    <x:col min="100" max="100" width="3.5546875" style="655" customWidth="1"/>
    <x:col min="101" max="101" width="3.5546875" style="655" bestFit="1" customWidth="1"/>
    <x:col min="102" max="102" width="4.88671875" style="655" customWidth="1"/>
    <x:col min="103" max="103" width="12.21875" style="655" bestFit="1" customWidth="1"/>
    <x:col min="104" max="104" width="5.77734375" style="655" customWidth="1"/>
    <x:col min="105" max="105" width="9.77734375" style="656" customWidth="1"/>
    <x:col min="106" max="106" width="6" style="657" customWidth="1"/>
    <x:col min="107" max="107" width="9.88671875" style="658" customWidth="1"/>
    <x:col min="108" max="108" width="5.5546875" style="657" customWidth="1"/>
    <x:col min="109" max="109" width="10.44140625" style="658" customWidth="1"/>
    <x:col min="110" max="110" width="5.6640625" style="657" customWidth="1"/>
    <x:col min="111" max="111" width="11.5546875" style="658" customWidth="1"/>
    <x:col min="112" max="112" width="8.88671875" style="53"/>
    <x:col min="113" max="16384" width="8.88671875" style="54"/>
  </x:cols>
  <x:sheetData>
    <x:row r="1" spans="1:111" s="12" customFormat="1" ht="18" customHeight="1">
      <x:c r="A1" s="992" t="s">
        <x:v>827</x:v>
      </x:c>
      <x:c r="B1" s="992"/>
      <x:c r="C1" s="993"/>
      <x:c r="D1" s="992"/>
      <x:c r="E1" s="993"/>
      <x:c r="F1" s="992"/>
      <x:c r="G1" s="993"/>
      <x:c r="H1" s="992"/>
      <x:c r="I1" s="993"/>
      <x:c r="J1" s="992"/>
      <x:c r="K1" s="992"/>
      <x:c r="L1" s="993"/>
      <x:c r="M1" s="992"/>
      <x:c r="N1" s="992"/>
      <x:c r="O1" s="992"/>
      <x:c r="P1" s="992"/>
      <x:c r="R1" s="137"/>
      <x:c r="T1" s="137"/>
      <x:c r="V1" s="137"/>
      <x:c r="AN1" s="137"/>
      <x:c r="AR1" s="137"/>
      <x:c r="AT1" s="137"/>
      <x:c r="BA1" s="137"/>
      <x:c r="BJ1" s="137"/>
      <x:c r="BL1" s="137"/>
      <x:c r="BN1" s="137"/>
      <x:c r="BP1" s="137"/>
      <x:c r="BY1" s="137"/>
      <x:c r="CA1" s="137"/>
      <x:c r="CC1" s="137"/>
      <x:c r="CF1" s="84"/>
      <x:c r="CP1" s="137"/>
      <x:c r="CR1" s="137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18" customHeight="1">
      <x:c r="A2" s="992" t="s">
        <x:v>2808</x:v>
      </x:c>
      <x:c r="B2" s="992"/>
      <x:c r="C2" s="993"/>
      <x:c r="D2" s="992"/>
      <x:c r="E2" s="993"/>
      <x:c r="F2" s="992"/>
      <x:c r="G2" s="993"/>
      <x:c r="H2" s="992"/>
      <x:c r="I2" s="993"/>
      <x:c r="J2" s="992"/>
      <x:c r="K2" s="992"/>
      <x:c r="L2" s="993"/>
      <x:c r="M2" s="992"/>
      <x:c r="N2" s="992"/>
      <x:c r="O2" s="992"/>
      <x:c r="P2" s="992"/>
      <x:c r="R2" s="137"/>
      <x:c r="T2" s="137"/>
      <x:c r="V2" s="137"/>
      <x:c r="AL2" s="83" t="s">
        <x:v>496</x:v>
      </x:c>
      <x:c r="AN2" s="137"/>
      <x:c r="AR2" s="137"/>
      <x:c r="AT2" s="137"/>
      <x:c r="BA2" s="137"/>
      <x:c r="BJ2" s="137"/>
      <x:c r="BL2" s="137"/>
      <x:c r="BN2" s="137"/>
      <x:c r="BP2" s="137"/>
      <x:c r="BV2" s="83" t="s">
        <x:v>2866</x:v>
      </x:c>
      <x:c r="BY2" s="137"/>
      <x:c r="CA2" s="137"/>
      <x:c r="CC2" s="137"/>
      <x:c r="CF2" s="84"/>
      <x:c r="CP2" s="137"/>
      <x:c r="CR2" s="137"/>
      <x:c r="CY2" s="83" t="s">
        <x:v>2208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4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4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4" customFormat="1" ht="30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2" s="198" customFormat="1" ht="30" customHeight="1">
      <x:c r="A6" s="134" t="s">
        <x:v>1471</x:v>
      </x:c>
      <x:c r="B6" s="346">
        <x:f t="shared" ref="B6:AK6" si="0">B7+B11+B89</x:f>
        <x:v>25</x:v>
      </x:c>
      <x:c r="C6" s="347">
        <x:f t="shared" si="0"/>
        <x:v>28634</x:v>
      </x:c>
      <x:c r="D6" s="348">
        <x:f t="shared" si="0"/>
        <x:v>3</x:v>
      </x:c>
      <x:c r="E6" s="347">
        <x:f t="shared" si="0"/>
        <x:v>64621</x:v>
      </x:c>
      <x:c r="F6" s="348">
        <x:f t="shared" si="0"/>
        <x:v>3</x:v>
      </x:c>
      <x:c r="G6" s="347">
        <x:f t="shared" si="0"/>
        <x:v>21.050000000000001</x:v>
      </x:c>
      <x:c r="H6" s="348">
        <x:f t="shared" si="0"/>
        <x:v>0</x:v>
      </x:c>
      <x:c r="I6" s="347">
        <x:f t="shared" si="0"/>
        <x:v>0</x:v>
      </x:c>
      <x:c r="J6" s="348">
        <x:f t="shared" si="0"/>
        <x:v>37</x:v>
      </x:c>
      <x:c r="K6" s="348">
        <x:f t="shared" si="0"/>
        <x:v>5</x:v>
      </x:c>
      <x:c r="L6" s="347">
        <x:f t="shared" si="0"/>
        <x:v>344.60000000000002</x:v>
      </x:c>
      <x:c r="M6" s="348">
        <x:f t="shared" si="0"/>
        <x:v>13</x:v>
      </x:c>
      <x:c r="N6" s="348">
        <x:f t="shared" si="0"/>
        <x:v>5</x:v>
      </x:c>
      <x:c r="O6" s="348">
        <x:f t="shared" si="0"/>
        <x:v>28</x:v>
      </x:c>
      <x:c r="P6" s="348">
        <x:f t="shared" si="0"/>
        <x:v>41</x:v>
      </x:c>
      <x:c r="Q6" s="348">
        <x:f t="shared" si="0"/>
        <x:v>31</x:v>
      </x:c>
      <x:c r="R6" s="347">
        <x:f t="shared" si="0"/>
        <x:v>1240</x:v>
      </x:c>
      <x:c r="S6" s="348">
        <x:f t="shared" si="0"/>
        <x:v>56</x:v>
      </x:c>
      <x:c r="T6" s="347">
        <x:f t="shared" si="0"/>
        <x:v>1003.65</x:v>
      </x:c>
      <x:c r="U6" s="348">
        <x:f t="shared" si="0"/>
        <x:v>5</x:v>
      </x:c>
      <x:c r="V6" s="347">
        <x:f t="shared" si="0"/>
        <x:v>281.18000000000001</x:v>
      </x:c>
      <x:c r="W6" s="348">
        <x:f t="shared" si="0"/>
        <x:v>48</x:v>
      </x:c>
      <x:c r="X6" s="348">
        <x:f t="shared" si="0"/>
        <x:v>972</x:v>
      </x:c>
      <x:c r="Y6" s="348">
        <x:f t="shared" si="0"/>
        <x:v>22</x:v>
      </x:c>
      <x:c r="Z6" s="348">
        <x:f t="shared" si="0"/>
        <x:v>144</x:v>
      </x:c>
      <x:c r="AA6" s="348">
        <x:f t="shared" si="0"/>
        <x:v>31</x:v>
      </x:c>
      <x:c r="AB6" s="348">
        <x:f t="shared" si="0"/>
        <x:v>10</x:v>
      </x:c>
      <x:c r="AC6" s="348">
        <x:f t="shared" si="0"/>
        <x:v>7</x:v>
      </x:c>
      <x:c r="AD6" s="348">
        <x:f t="shared" si="0"/>
        <x:v>24</x:v>
      </x:c>
      <x:c r="AE6" s="348">
        <x:f t="shared" si="0"/>
        <x:v>0</x:v>
      </x:c>
      <x:c r="AF6" s="348">
        <x:f t="shared" si="0"/>
        <x:v>0</x:v>
      </x:c>
      <x:c r="AG6" s="348">
        <x:f t="shared" si="0"/>
        <x:v>65</x:v>
      </x:c>
      <x:c r="AH6" s="348">
        <x:f t="shared" si="0"/>
        <x:v>36</x:v>
      </x:c>
      <x:c r="AI6" s="348">
        <x:f t="shared" si="0"/>
        <x:v>38</x:v>
      </x:c>
      <x:c r="AJ6" s="348">
        <x:f t="shared" si="0"/>
        <x:v>45</x:v>
      </x:c>
      <x:c r="AK6" s="348">
        <x:f t="shared" si="0"/>
        <x:v>92</x:v>
      </x:c>
      <x:c r="AL6" s="134" t="s">
        <x:v>1471</x:v>
      </x:c>
      <x:c r="AM6" s="348">
        <x:f t="shared" ref="AM6:BU6" si="1">AM7+AM11+AM89</x:f>
        <x:v>2</x:v>
      </x:c>
      <x:c r="AN6" s="347">
        <x:f t="shared" si="1"/>
        <x:v>12267</x:v>
      </x:c>
      <x:c r="AO6" s="348">
        <x:f t="shared" si="1"/>
        <x:v>0</x:v>
      </x:c>
      <x:c r="AP6" s="348">
        <x:f t="shared" si="1"/>
        <x:v>0</x:v>
      </x:c>
      <x:c r="AQ6" s="348">
        <x:f t="shared" si="1"/>
        <x:v>1</x:v>
      </x:c>
      <x:c r="AR6" s="347">
        <x:f t="shared" si="1"/>
        <x:v>1606</x:v>
      </x:c>
      <x:c r="AS6" s="348">
        <x:f t="shared" si="1"/>
        <x:v>1</x:v>
      </x:c>
      <x:c r="AT6" s="347">
        <x:f t="shared" si="1"/>
        <x:v>492</x:v>
      </x:c>
      <x:c r="AU6" s="348">
        <x:f t="shared" si="1"/>
        <x:v>0</x:v>
      </x:c>
      <x:c r="AV6" s="348">
        <x:f t="shared" si="1"/>
        <x:v>0</x:v>
      </x:c>
      <x:c r="AW6" s="348">
        <x:f t="shared" si="1"/>
        <x:v>0</x:v>
      </x:c>
      <x:c r="AX6" s="348">
        <x:f t="shared" si="1"/>
        <x:v>1</x:v>
      </x:c>
      <x:c r="AY6" s="348">
        <x:f t="shared" si="1"/>
        <x:v>0</x:v>
      </x:c>
      <x:c r="AZ6" s="348">
        <x:f t="shared" si="1"/>
        <x:v>26</x:v>
      </x:c>
      <x:c r="BA6" s="347">
        <x:f t="shared" si="1"/>
        <x:v>94</x:v>
      </x:c>
      <x:c r="BB6" s="348">
        <x:f t="shared" si="1"/>
        <x:v>1</x:v>
      </x:c>
      <x:c r="BC6" s="348">
        <x:f t="shared" si="1"/>
        <x:v>58</x:v>
      </x:c>
      <x:c r="BD6" s="348">
        <x:f t="shared" si="1"/>
        <x:v>2</x:v>
      </x:c>
      <x:c r="BE6" s="348">
        <x:f t="shared" si="1"/>
        <x:v>48</x:v>
      </x:c>
      <x:c r="BF6" s="348">
        <x:f t="shared" si="1"/>
        <x:v>572</x:v>
      </x:c>
      <x:c r="BG6" s="348">
        <x:f t="shared" si="1"/>
        <x:v>279</x:v>
      </x:c>
      <x:c r="BH6" s="348">
        <x:f t="shared" si="1"/>
        <x:v>305</x:v>
      </x:c>
      <x:c r="BI6" s="348">
        <x:f t="shared" si="1"/>
        <x:v>3</x:v>
      </x:c>
      <x:c r="BJ6" s="347">
        <x:f t="shared" si="1"/>
        <x:v>280</x:v>
      </x:c>
      <x:c r="BK6" s="348">
        <x:f t="shared" si="1"/>
        <x:v>2</x:v>
      </x:c>
      <x:c r="BL6" s="347">
        <x:f t="shared" si="1"/>
        <x:v>98</x:v>
      </x:c>
      <x:c r="BM6" s="348">
        <x:f t="shared" si="1"/>
        <x:v>1</x:v>
      </x:c>
      <x:c r="BN6" s="347">
        <x:f t="shared" si="1"/>
        <x:v>1249</x:v>
      </x:c>
      <x:c r="BO6" s="348">
        <x:f t="shared" si="1"/>
        <x:v>1</x:v>
      </x:c>
      <x:c r="BP6" s="347">
        <x:f t="shared" si="1"/>
        <x:v>1344.5999999999999</x:v>
      </x:c>
      <x:c r="BQ6" s="348">
        <x:f t="shared" si="1"/>
        <x:v>0</x:v>
      </x:c>
      <x:c r="BR6" s="348">
        <x:f t="shared" si="1"/>
        <x:v>0</x:v>
      </x:c>
      <x:c r="BS6" s="348">
        <x:f t="shared" si="1"/>
        <x:v>1</x:v>
      </x:c>
      <x:c r="BT6" s="348">
        <x:f t="shared" si="1"/>
        <x:v>12</x:v>
      </x:c>
      <x:c r="BU6" s="348">
        <x:f t="shared" si="1"/>
        <x:v>13</x:v>
      </x:c>
      <x:c r="BV6" s="134" t="s">
        <x:v>1471</x:v>
      </x:c>
      <x:c r="BW6" s="348">
        <x:f t="shared" ref="BW6:CX6" si="2">BW7+BW11+BW89</x:f>
        <x:v>7</x:v>
      </x:c>
      <x:c r="BX6" s="348">
        <x:f t="shared" si="2"/>
        <x:v>449</x:v>
      </x:c>
      <x:c r="BY6" s="347">
        <x:f t="shared" si="2"/>
        <x:v>14241</x:v>
      </x:c>
      <x:c r="BZ6" s="348">
        <x:f t="shared" si="2"/>
        <x:v>2</x:v>
      </x:c>
      <x:c r="CA6" s="347">
        <x:f t="shared" si="2"/>
        <x:v>921.39999999999998</x:v>
      </x:c>
      <x:c r="CB6" s="348">
        <x:f t="shared" si="2"/>
        <x:v>22</x:v>
      </x:c>
      <x:c r="CC6" s="347">
        <x:f t="shared" si="2"/>
        <x:v>3349.2099999999996</x:v>
      </x:c>
      <x:c r="CD6" s="348">
        <x:f t="shared" si="2"/>
        <x:v>2</x:v>
      </x:c>
      <x:c r="CE6" s="348">
        <x:f t="shared" si="2"/>
        <x:v>28</x:v>
      </x:c>
      <x:c r="CF6" s="347">
        <x:f t="shared" si="2"/>
        <x:v>805.85000000000002</x:v>
      </x:c>
      <x:c r="CG6" s="348">
        <x:f t="shared" si="2"/>
        <x:v>8</x:v>
      </x:c>
      <x:c r="CH6" s="348">
        <x:f t="shared" si="2"/>
        <x:v>1</x:v>
      </x:c>
      <x:c r="CI6" s="348">
        <x:f t="shared" si="2"/>
        <x:v>0</x:v>
      </x:c>
      <x:c r="CJ6" s="348">
        <x:f t="shared" si="2"/>
        <x:v>36</x:v>
      </x:c>
      <x:c r="CK6" s="348">
        <x:f t="shared" si="2"/>
        <x:v>6</x:v>
      </x:c>
      <x:c r="CL6" s="348">
        <x:f t="shared" si="2"/>
        <x:v>4</x:v>
      </x:c>
      <x:c r="CM6" s="348">
        <x:f t="shared" si="2"/>
        <x:v>13</x:v>
      </x:c>
      <x:c r="CN6" s="348">
        <x:f t="shared" si="2"/>
        <x:v>62</x:v>
      </x:c>
      <x:c r="CO6" s="348">
        <x:f t="shared" si="2"/>
        <x:v>9</x:v>
      </x:c>
      <x:c r="CP6" s="347">
        <x:f t="shared" si="2"/>
        <x:v>415.67999999999995</x:v>
      </x:c>
      <x:c r="CQ6" s="348">
        <x:f t="shared" si="2"/>
        <x:v>55</x:v>
      </x:c>
      <x:c r="CR6" s="347">
        <x:f t="shared" si="2"/>
        <x:v>6600.5</x:v>
      </x:c>
      <x:c r="CS6" s="348">
        <x:f t="shared" si="2"/>
        <x:v>629</x:v>
      </x:c>
      <x:c r="CT6" s="348">
        <x:f t="shared" si="2"/>
        <x:v>7</x:v>
      </x:c>
      <x:c r="CU6" s="348">
        <x:f t="shared" si="2"/>
        <x:v>119</x:v>
      </x:c>
      <x:c r="CV6" s="348">
        <x:f t="shared" si="2"/>
        <x:v>77</x:v>
      </x:c>
      <x:c r="CW6" s="348">
        <x:f t="shared" si="2"/>
        <x:v>84</x:v>
      </x:c>
      <x:c r="CX6" s="348">
        <x:f t="shared" si="2"/>
        <x:v>193</x:v>
      </x:c>
      <x:c r="CY6" s="134" t="s">
        <x:v>1471</x:v>
      </x:c>
      <x:c r="CZ6" s="348">
        <x:f t="shared" ref="CZ6:DG6" si="3">CZ7+CZ11+CZ89</x:f>
        <x:v>99</x:v>
      </x:c>
      <x:c r="DA6" s="347">
        <x:f t="shared" si="3"/>
        <x:v>15226.879999999999</x:v>
      </x:c>
      <x:c r="DB6" s="348">
        <x:f t="shared" si="3"/>
        <x:v>80</x:v>
      </x:c>
      <x:c r="DC6" s="347">
        <x:f t="shared" si="3"/>
        <x:v>3900.1999999999998</x:v>
      </x:c>
      <x:c r="DD6" s="348">
        <x:f t="shared" si="3"/>
        <x:v>2</x:v>
      </x:c>
      <x:c r="DE6" s="347">
        <x:f t="shared" si="3"/>
        <x:v>50.200000000000003</x:v>
      </x:c>
      <x:c r="DF6" s="348">
        <x:f t="shared" si="3"/>
        <x:v>78</x:v>
      </x:c>
      <x:c r="DG6" s="349">
        <x:f t="shared" si="3"/>
        <x:v>3850</x:v>
      </x:c>
      <x:c r="DH6" s="197"/>
    </x:row>
    <x:row r="7" spans="1:112" s="198" customFormat="1" ht="30" customHeight="1">
      <x:c r="A7" s="134" t="s">
        <x:v>2442</x:v>
      </x:c>
      <x:c r="B7" s="346">
        <x:f t="shared" ref="B7:AK7" si="4">SUM(B8)</x:f>
        <x:v>0</x:v>
      </x:c>
      <x:c r="C7" s="347">
        <x:f t="shared" si="4"/>
        <x:v>0</x:v>
      </x:c>
      <x:c r="D7" s="348">
        <x:f t="shared" si="4"/>
        <x:v>0</x:v>
      </x:c>
      <x:c r="E7" s="347">
        <x:f t="shared" si="4"/>
        <x:v>0</x:v>
      </x:c>
      <x:c r="F7" s="348">
        <x:f t="shared" si="4"/>
        <x:v>0</x:v>
      </x:c>
      <x:c r="G7" s="347">
        <x:f t="shared" si="4"/>
        <x:v>0</x:v>
      </x:c>
      <x:c r="H7" s="348">
        <x:f t="shared" si="4"/>
        <x:v>0</x:v>
      </x:c>
      <x:c r="I7" s="347">
        <x:f t="shared" si="4"/>
        <x:v>0</x:v>
      </x:c>
      <x:c r="J7" s="348">
        <x:f t="shared" si="4"/>
        <x:v>0</x:v>
      </x:c>
      <x:c r="K7" s="348">
        <x:f t="shared" si="4"/>
        <x:v>0</x:v>
      </x:c>
      <x:c r="L7" s="347">
        <x:f t="shared" si="4"/>
        <x:v>0</x:v>
      </x:c>
      <x:c r="M7" s="348">
        <x:f t="shared" si="4"/>
        <x:v>0</x:v>
      </x:c>
      <x:c r="N7" s="348">
        <x:f t="shared" si="4"/>
        <x:v>0</x:v>
      </x:c>
      <x:c r="O7" s="348">
        <x:f t="shared" si="4"/>
        <x:v>0</x:v>
      </x:c>
      <x:c r="P7" s="348">
        <x:f t="shared" si="4"/>
        <x:v>0</x:v>
      </x:c>
      <x:c r="Q7" s="348">
        <x:f t="shared" si="4"/>
        <x:v>0</x:v>
      </x:c>
      <x:c r="R7" s="347">
        <x:f t="shared" si="4"/>
        <x:v>0</x:v>
      </x:c>
      <x:c r="S7" s="348">
        <x:f t="shared" si="4"/>
        <x:v>0</x:v>
      </x:c>
      <x:c r="T7" s="347">
        <x:f t="shared" si="4"/>
        <x:v>0</x:v>
      </x:c>
      <x:c r="U7" s="348">
        <x:f t="shared" si="4"/>
        <x:v>0</x:v>
      </x:c>
      <x:c r="V7" s="347">
        <x:f t="shared" si="4"/>
        <x:v>0</x:v>
      </x:c>
      <x:c r="W7" s="348">
        <x:f t="shared" si="4"/>
        <x:v>0</x:v>
      </x:c>
      <x:c r="X7" s="348">
        <x:f t="shared" si="4"/>
        <x:v>0</x:v>
      </x:c>
      <x:c r="Y7" s="348">
        <x:f t="shared" si="4"/>
        <x:v>0</x:v>
      </x:c>
      <x:c r="Z7" s="348">
        <x:f t="shared" si="4"/>
        <x:v>0</x:v>
      </x:c>
      <x:c r="AA7" s="348">
        <x:f t="shared" si="4"/>
        <x:v>0</x:v>
      </x:c>
      <x:c r="AB7" s="348">
        <x:f t="shared" si="4"/>
        <x:v>0</x:v>
      </x:c>
      <x:c r="AC7" s="348">
        <x:f t="shared" si="4"/>
        <x:v>0</x:v>
      </x:c>
      <x:c r="AD7" s="348">
        <x:f t="shared" si="4"/>
        <x:v>0</x:v>
      </x:c>
      <x:c r="AE7" s="348">
        <x:f t="shared" si="4"/>
        <x:v>0</x:v>
      </x:c>
      <x:c r="AF7" s="348">
        <x:f t="shared" si="4"/>
        <x:v>0</x:v>
      </x:c>
      <x:c r="AG7" s="348">
        <x:f t="shared" si="4"/>
        <x:v>0</x:v>
      </x:c>
      <x:c r="AH7" s="348">
        <x:f t="shared" si="4"/>
        <x:v>0</x:v>
      </x:c>
      <x:c r="AI7" s="348">
        <x:f t="shared" si="4"/>
        <x:v>0</x:v>
      </x:c>
      <x:c r="AJ7" s="348">
        <x:f t="shared" si="4"/>
        <x:v>0</x:v>
      </x:c>
      <x:c r="AK7" s="348">
        <x:f t="shared" si="4"/>
        <x:v>0</x:v>
      </x:c>
      <x:c r="AL7" s="134" t="s">
        <x:v>2442</x:v>
      </x:c>
      <x:c r="AM7" s="348">
        <x:f t="shared" ref="AM7:BP7" si="5">SUM(AM8)</x:f>
        <x:v>0</x:v>
      </x:c>
      <x:c r="AN7" s="347">
        <x:f t="shared" si="5"/>
        <x:v>0</x:v>
      </x:c>
      <x:c r="AO7" s="348">
        <x:f t="shared" si="5"/>
        <x:v>0</x:v>
      </x:c>
      <x:c r="AP7" s="348">
        <x:f t="shared" si="5"/>
        <x:v>0</x:v>
      </x:c>
      <x:c r="AQ7" s="348">
        <x:f t="shared" si="5"/>
        <x:v>0</x:v>
      </x:c>
      <x:c r="AR7" s="347">
        <x:f t="shared" si="5"/>
        <x:v>0</x:v>
      </x:c>
      <x:c r="AS7" s="348">
        <x:f t="shared" si="5"/>
        <x:v>0</x:v>
      </x:c>
      <x:c r="AT7" s="347">
        <x:f t="shared" si="5"/>
        <x:v>0</x:v>
      </x:c>
      <x:c r="AU7" s="348">
        <x:f t="shared" si="5"/>
        <x:v>0</x:v>
      </x:c>
      <x:c r="AV7" s="348">
        <x:f t="shared" si="5"/>
        <x:v>0</x:v>
      </x:c>
      <x:c r="AW7" s="348">
        <x:f t="shared" si="5"/>
        <x:v>0</x:v>
      </x:c>
      <x:c r="AX7" s="348">
        <x:f t="shared" si="5"/>
        <x:v>0</x:v>
      </x:c>
      <x:c r="AY7" s="348">
        <x:f t="shared" si="5"/>
        <x:v>0</x:v>
      </x:c>
      <x:c r="AZ7" s="348">
        <x:f t="shared" si="5"/>
        <x:v>0</x:v>
      </x:c>
      <x:c r="BA7" s="347">
        <x:f t="shared" si="5"/>
        <x:v>0</x:v>
      </x:c>
      <x:c r="BB7" s="348">
        <x:f t="shared" si="5"/>
        <x:v>0</x:v>
      </x:c>
      <x:c r="BC7" s="348">
        <x:f t="shared" si="5"/>
        <x:v>0</x:v>
      </x:c>
      <x:c r="BD7" s="348">
        <x:f t="shared" si="5"/>
        <x:v>0</x:v>
      </x:c>
      <x:c r="BE7" s="348">
        <x:f t="shared" si="5"/>
        <x:v>0</x:v>
      </x:c>
      <x:c r="BF7" s="348">
        <x:f t="shared" si="5"/>
        <x:v>0</x:v>
      </x:c>
      <x:c r="BG7" s="348">
        <x:f t="shared" si="5"/>
        <x:v>0</x:v>
      </x:c>
      <x:c r="BH7" s="348">
        <x:f t="shared" si="5"/>
        <x:v>0</x:v>
      </x:c>
      <x:c r="BI7" s="348">
        <x:f t="shared" si="5"/>
        <x:v>0</x:v>
      </x:c>
      <x:c r="BJ7" s="347">
        <x:f t="shared" si="5"/>
        <x:v>0</x:v>
      </x:c>
      <x:c r="BK7" s="348">
        <x:f t="shared" si="5"/>
        <x:v>0</x:v>
      </x:c>
      <x:c r="BL7" s="347">
        <x:f t="shared" si="5"/>
        <x:v>0</x:v>
      </x:c>
      <x:c r="BM7" s="348">
        <x:f t="shared" si="5"/>
        <x:v>0</x:v>
      </x:c>
      <x:c r="BN7" s="347">
        <x:f t="shared" si="5"/>
        <x:v>0</x:v>
      </x:c>
      <x:c r="BO7" s="348">
        <x:f t="shared" si="5"/>
        <x:v>0</x:v>
      </x:c>
      <x:c r="BP7" s="347">
        <x:f t="shared" si="5"/>
        <x:v>0</x:v>
      </x:c>
      <x:c r="BQ7" s="348">
        <x:v>0</x:v>
      </x:c>
      <x:c r="BR7" s="348">
        <x:f>SUM(BR8)</x:f>
        <x:v>0</x:v>
      </x:c>
      <x:c r="BS7" s="348">
        <x:f>SUM(BS8)</x:f>
        <x:v>0</x:v>
      </x:c>
      <x:c r="BT7" s="348">
        <x:f>SUM(BT8)</x:f>
        <x:v>0</x:v>
      </x:c>
      <x:c r="BU7" s="348">
        <x:f>SUM(BU8)</x:f>
        <x:v>0</x:v>
      </x:c>
      <x:c r="BV7" s="134" t="s">
        <x:v>2442</x:v>
      </x:c>
      <x:c r="BW7" s="348">
        <x:f t="shared" ref="BW7:CX7" si="6">SUM(BW8)</x:f>
        <x:v>0</x:v>
      </x:c>
      <x:c r="BX7" s="348">
        <x:f t="shared" si="6"/>
        <x:v>0</x:v>
      </x:c>
      <x:c r="BY7" s="347">
        <x:f t="shared" si="6"/>
        <x:v>0</x:v>
      </x:c>
      <x:c r="BZ7" s="348">
        <x:f t="shared" si="6"/>
        <x:v>0</x:v>
      </x:c>
      <x:c r="CA7" s="347">
        <x:f t="shared" si="6"/>
        <x:v>0</x:v>
      </x:c>
      <x:c r="CB7" s="348">
        <x:f t="shared" si="6"/>
        <x:v>0</x:v>
      </x:c>
      <x:c r="CC7" s="347">
        <x:f t="shared" si="6"/>
        <x:v>0</x:v>
      </x:c>
      <x:c r="CD7" s="348">
        <x:f t="shared" si="6"/>
        <x:v>0</x:v>
      </x:c>
      <x:c r="CE7" s="348">
        <x:f t="shared" si="6"/>
        <x:v>0</x:v>
      </x:c>
      <x:c r="CF7" s="347">
        <x:f t="shared" si="6"/>
        <x:v>0</x:v>
      </x:c>
      <x:c r="CG7" s="348">
        <x:f t="shared" si="6"/>
        <x:v>0</x:v>
      </x:c>
      <x:c r="CH7" s="348">
        <x:f t="shared" si="6"/>
        <x:v>0</x:v>
      </x:c>
      <x:c r="CI7" s="348">
        <x:f t="shared" si="6"/>
        <x:v>0</x:v>
      </x:c>
      <x:c r="CJ7" s="348">
        <x:f t="shared" si="6"/>
        <x:v>0</x:v>
      </x:c>
      <x:c r="CK7" s="348">
        <x:f t="shared" si="6"/>
        <x:v>0</x:v>
      </x:c>
      <x:c r="CL7" s="348">
        <x:f t="shared" si="6"/>
        <x:v>0</x:v>
      </x:c>
      <x:c r="CM7" s="348">
        <x:f t="shared" si="6"/>
        <x:v>0</x:v>
      </x:c>
      <x:c r="CN7" s="348">
        <x:f t="shared" si="6"/>
        <x:v>0</x:v>
      </x:c>
      <x:c r="CO7" s="348">
        <x:f t="shared" si="6"/>
        <x:v>0</x:v>
      </x:c>
      <x:c r="CP7" s="347">
        <x:f t="shared" si="6"/>
        <x:v>0</x:v>
      </x:c>
      <x:c r="CQ7" s="348">
        <x:f t="shared" si="6"/>
        <x:v>0</x:v>
      </x:c>
      <x:c r="CR7" s="347">
        <x:f t="shared" si="6"/>
        <x:v>0</x:v>
      </x:c>
      <x:c r="CS7" s="348">
        <x:f t="shared" si="6"/>
        <x:v>0</x:v>
      </x:c>
      <x:c r="CT7" s="348">
        <x:f t="shared" si="6"/>
        <x:v>0</x:v>
      </x:c>
      <x:c r="CU7" s="348">
        <x:f t="shared" si="6"/>
        <x:v>0</x:v>
      </x:c>
      <x:c r="CV7" s="348">
        <x:f t="shared" si="6"/>
        <x:v>0</x:v>
      </x:c>
      <x:c r="CW7" s="348">
        <x:f t="shared" si="6"/>
        <x:v>0</x:v>
      </x:c>
      <x:c r="CX7" s="348">
        <x:f t="shared" si="6"/>
        <x:v>0</x:v>
      </x:c>
      <x:c r="CY7" s="134" t="s">
        <x:v>2442</x:v>
      </x:c>
      <x:c r="CZ7" s="348">
        <x:f t="shared" ref="CZ7:DG7" si="7">CZ8</x:f>
        <x:v>0</x:v>
      </x:c>
      <x:c r="DA7" s="347">
        <x:f t="shared" si="7"/>
        <x:v>0</x:v>
      </x:c>
      <x:c r="DB7" s="348">
        <x:f t="shared" si="7"/>
        <x:v>0</x:v>
      </x:c>
      <x:c r="DC7" s="347">
        <x:f t="shared" si="7"/>
        <x:v>0</x:v>
      </x:c>
      <x:c r="DD7" s="348">
        <x:f t="shared" si="7"/>
        <x:v>0</x:v>
      </x:c>
      <x:c r="DE7" s="347">
        <x:f t="shared" si="7"/>
        <x:v>0</x:v>
      </x:c>
      <x:c r="DF7" s="348">
        <x:f t="shared" si="7"/>
        <x:v>0</x:v>
      </x:c>
      <x:c r="DG7" s="349">
        <x:f t="shared" si="7"/>
        <x:v>0</x:v>
      </x:c>
      <x:c r="DH7" s="197"/>
    </x:row>
    <x:row r="8" spans="1:112" s="40" customFormat="1" ht="30" customHeight="1">
      <x:c r="A8" s="287" t="s">
        <x:v>502</x:v>
      </x:c>
      <x:c r="B8" s="113">
        <x:f t="shared" ref="B8:G8" si="8">SUM(B9:B10)</x:f>
        <x:v>0</x:v>
      </x:c>
      <x:c r="C8" s="82">
        <x:f t="shared" si="8"/>
        <x:v>0</x:v>
      </x:c>
      <x:c r="D8" s="81">
        <x:f t="shared" si="8"/>
        <x:v>0</x:v>
      </x:c>
      <x:c r="E8" s="82">
        <x:f t="shared" si="8"/>
        <x:v>0</x:v>
      </x:c>
      <x:c r="F8" s="81">
        <x:f t="shared" si="8"/>
        <x:v>0</x:v>
      </x:c>
      <x:c r="G8" s="82">
        <x:f t="shared" si="8"/>
        <x:v>0</x:v>
      </x:c>
      <x:c r="H8" s="81"/>
      <x:c r="I8" s="82">
        <x:f t="shared" ref="I8:AK8" si="9">SUM(I9:I10)</x:f>
        <x:v>0</x:v>
      </x:c>
      <x:c r="J8" s="81">
        <x:f t="shared" si="9"/>
        <x:v>0</x:v>
      </x:c>
      <x:c r="K8" s="81">
        <x:f t="shared" si="9"/>
        <x:v>0</x:v>
      </x:c>
      <x:c r="L8" s="82">
        <x:f t="shared" si="9"/>
        <x:v>0</x:v>
      </x:c>
      <x:c r="M8" s="81">
        <x:f t="shared" si="9"/>
        <x:v>0</x:v>
      </x:c>
      <x:c r="N8" s="81">
        <x:f t="shared" si="9"/>
        <x:v>0</x:v>
      </x:c>
      <x:c r="O8" s="81">
        <x:f t="shared" si="9"/>
        <x:v>0</x:v>
      </x:c>
      <x:c r="P8" s="81">
        <x:f t="shared" si="9"/>
        <x:v>0</x:v>
      </x:c>
      <x:c r="Q8" s="81">
        <x:f t="shared" si="9"/>
        <x:v>0</x:v>
      </x:c>
      <x:c r="R8" s="82">
        <x:f t="shared" si="9"/>
        <x:v>0</x:v>
      </x:c>
      <x:c r="S8" s="81">
        <x:f t="shared" si="9"/>
        <x:v>0</x:v>
      </x:c>
      <x:c r="T8" s="82">
        <x:f t="shared" si="9"/>
        <x:v>0</x:v>
      </x:c>
      <x:c r="U8" s="81">
        <x:f t="shared" si="9"/>
        <x:v>0</x:v>
      </x:c>
      <x:c r="V8" s="82">
        <x:f t="shared" si="9"/>
        <x:v>0</x:v>
      </x:c>
      <x:c r="W8" s="81">
        <x:f t="shared" si="9"/>
        <x:v>0</x:v>
      </x:c>
      <x:c r="X8" s="81">
        <x:f t="shared" si="9"/>
        <x:v>0</x:v>
      </x:c>
      <x:c r="Y8" s="81">
        <x:f t="shared" si="9"/>
        <x:v>0</x:v>
      </x:c>
      <x:c r="Z8" s="81">
        <x:f t="shared" si="9"/>
        <x:v>0</x:v>
      </x:c>
      <x:c r="AA8" s="81">
        <x:f t="shared" si="9"/>
        <x:v>0</x:v>
      </x:c>
      <x:c r="AB8" s="81">
        <x:f t="shared" si="9"/>
        <x:v>0</x:v>
      </x:c>
      <x:c r="AC8" s="81">
        <x:f t="shared" si="9"/>
        <x:v>0</x:v>
      </x:c>
      <x:c r="AD8" s="81">
        <x:f t="shared" si="9"/>
        <x:v>0</x:v>
      </x:c>
      <x:c r="AE8" s="81">
        <x:f t="shared" si="9"/>
        <x:v>0</x:v>
      </x:c>
      <x:c r="AF8" s="81">
        <x:f t="shared" si="9"/>
        <x:v>0</x:v>
      </x:c>
      <x:c r="AG8" s="81">
        <x:f t="shared" si="9"/>
        <x:v>0</x:v>
      </x:c>
      <x:c r="AH8" s="81">
        <x:f t="shared" si="9"/>
        <x:v>0</x:v>
      </x:c>
      <x:c r="AI8" s="81">
        <x:f t="shared" si="9"/>
        <x:v>0</x:v>
      </x:c>
      <x:c r="AJ8" s="81">
        <x:f t="shared" si="9"/>
        <x:v>0</x:v>
      </x:c>
      <x:c r="AK8" s="81">
        <x:f t="shared" si="9"/>
        <x:v>0</x:v>
      </x:c>
      <x:c r="AL8" s="287" t="s">
        <x:v>502</x:v>
      </x:c>
      <x:c r="AM8" s="81">
        <x:f t="shared" ref="AM8:BP8" si="10">SUM(AM9:AM10)</x:f>
        <x:v>0</x:v>
      </x:c>
      <x:c r="AN8" s="82">
        <x:f t="shared" si="10"/>
        <x:v>0</x:v>
      </x:c>
      <x:c r="AO8" s="81">
        <x:f t="shared" si="10"/>
        <x:v>0</x:v>
      </x:c>
      <x:c r="AP8" s="81">
        <x:f t="shared" si="10"/>
        <x:v>0</x:v>
      </x:c>
      <x:c r="AQ8" s="81">
        <x:f t="shared" si="10"/>
        <x:v>0</x:v>
      </x:c>
      <x:c r="AR8" s="82">
        <x:f t="shared" si="10"/>
        <x:v>0</x:v>
      </x:c>
      <x:c r="AS8" s="81">
        <x:f t="shared" si="10"/>
        <x:v>0</x:v>
      </x:c>
      <x:c r="AT8" s="82">
        <x:f t="shared" si="10"/>
        <x:v>0</x:v>
      </x:c>
      <x:c r="AU8" s="81">
        <x:f t="shared" si="10"/>
        <x:v>0</x:v>
      </x:c>
      <x:c r="AV8" s="81">
        <x:f t="shared" si="10"/>
        <x:v>0</x:v>
      </x:c>
      <x:c r="AW8" s="81">
        <x:f t="shared" si="10"/>
        <x:v>0</x:v>
      </x:c>
      <x:c r="AX8" s="81">
        <x:f t="shared" si="10"/>
        <x:v>0</x:v>
      </x:c>
      <x:c r="AY8" s="81">
        <x:f t="shared" si="10"/>
        <x:v>0</x:v>
      </x:c>
      <x:c r="AZ8" s="81">
        <x:f t="shared" si="10"/>
        <x:v>0</x:v>
      </x:c>
      <x:c r="BA8" s="82">
        <x:f t="shared" si="10"/>
        <x:v>0</x:v>
      </x:c>
      <x:c r="BB8" s="81">
        <x:f t="shared" si="10"/>
        <x:v>0</x:v>
      </x:c>
      <x:c r="BC8" s="81">
        <x:f t="shared" si="10"/>
        <x:v>0</x:v>
      </x:c>
      <x:c r="BD8" s="81">
        <x:f t="shared" si="10"/>
        <x:v>0</x:v>
      </x:c>
      <x:c r="BE8" s="81">
        <x:f t="shared" si="10"/>
        <x:v>0</x:v>
      </x:c>
      <x:c r="BF8" s="81">
        <x:f t="shared" si="10"/>
        <x:v>0</x:v>
      </x:c>
      <x:c r="BG8" s="81">
        <x:f t="shared" si="10"/>
        <x:v>0</x:v>
      </x:c>
      <x:c r="BH8" s="81">
        <x:f t="shared" si="10"/>
        <x:v>0</x:v>
      </x:c>
      <x:c r="BI8" s="81">
        <x:f t="shared" si="10"/>
        <x:v>0</x:v>
      </x:c>
      <x:c r="BJ8" s="82">
        <x:f t="shared" si="10"/>
        <x:v>0</x:v>
      </x:c>
      <x:c r="BK8" s="81">
        <x:f t="shared" si="10"/>
        <x:v>0</x:v>
      </x:c>
      <x:c r="BL8" s="82">
        <x:f t="shared" si="10"/>
        <x:v>0</x:v>
      </x:c>
      <x:c r="BM8" s="81">
        <x:f t="shared" si="10"/>
        <x:v>0</x:v>
      </x:c>
      <x:c r="BN8" s="82">
        <x:f t="shared" si="10"/>
        <x:v>0</x:v>
      </x:c>
      <x:c r="BO8" s="81">
        <x:f t="shared" si="10"/>
        <x:v>0</x:v>
      </x:c>
      <x:c r="BP8" s="82">
        <x:f t="shared" si="10"/>
        <x:v>0</x:v>
      </x:c>
      <x:c r="BQ8" s="81">
        <x:v>0</x:v>
      </x:c>
      <x:c r="BR8" s="81">
        <x:f>SUM(BR9:BR10)</x:f>
        <x:v>0</x:v>
      </x:c>
      <x:c r="BS8" s="81">
        <x:f>SUM(BS9:BS10)</x:f>
        <x:v>0</x:v>
      </x:c>
      <x:c r="BT8" s="81">
        <x:f>SUM(BT9:BT10)</x:f>
        <x:v>0</x:v>
      </x:c>
      <x:c r="BU8" s="81">
        <x:f>SUM(BU9:BU10)</x:f>
        <x:v>0</x:v>
      </x:c>
      <x:c r="BV8" s="287" t="s">
        <x:v>502</x:v>
      </x:c>
      <x:c r="BW8" s="81">
        <x:f t="shared" ref="BW8:CX8" si="11">SUM(BW9:BW10)</x:f>
        <x:v>0</x:v>
      </x:c>
      <x:c r="BX8" s="81">
        <x:f t="shared" si="11"/>
        <x:v>0</x:v>
      </x:c>
      <x:c r="BY8" s="82">
        <x:f t="shared" si="11"/>
        <x:v>0</x:v>
      </x:c>
      <x:c r="BZ8" s="81">
        <x:f t="shared" si="11"/>
        <x:v>0</x:v>
      </x:c>
      <x:c r="CA8" s="82">
        <x:f t="shared" si="11"/>
        <x:v>0</x:v>
      </x:c>
      <x:c r="CB8" s="81">
        <x:f t="shared" si="11"/>
        <x:v>0</x:v>
      </x:c>
      <x:c r="CC8" s="82">
        <x:f t="shared" si="11"/>
        <x:v>0</x:v>
      </x:c>
      <x:c r="CD8" s="81">
        <x:f t="shared" si="11"/>
        <x:v>0</x:v>
      </x:c>
      <x:c r="CE8" s="81">
        <x:f t="shared" si="11"/>
        <x:v>0</x:v>
      </x:c>
      <x:c r="CF8" s="82">
        <x:f t="shared" si="11"/>
        <x:v>0</x:v>
      </x:c>
      <x:c r="CG8" s="81">
        <x:f t="shared" si="11"/>
        <x:v>0</x:v>
      </x:c>
      <x:c r="CH8" s="81">
        <x:f t="shared" si="11"/>
        <x:v>0</x:v>
      </x:c>
      <x:c r="CI8" s="81">
        <x:f t="shared" si="11"/>
        <x:v>0</x:v>
      </x:c>
      <x:c r="CJ8" s="81">
        <x:f t="shared" si="11"/>
        <x:v>0</x:v>
      </x:c>
      <x:c r="CK8" s="81">
        <x:f t="shared" si="11"/>
        <x:v>0</x:v>
      </x:c>
      <x:c r="CL8" s="81">
        <x:f t="shared" si="11"/>
        <x:v>0</x:v>
      </x:c>
      <x:c r="CM8" s="81">
        <x:f t="shared" si="11"/>
        <x:v>0</x:v>
      </x:c>
      <x:c r="CN8" s="81">
        <x:f t="shared" si="11"/>
        <x:v>0</x:v>
      </x:c>
      <x:c r="CO8" s="81">
        <x:f t="shared" si="11"/>
        <x:v>0</x:v>
      </x:c>
      <x:c r="CP8" s="82">
        <x:f t="shared" si="11"/>
        <x:v>0</x:v>
      </x:c>
      <x:c r="CQ8" s="81">
        <x:f t="shared" si="11"/>
        <x:v>0</x:v>
      </x:c>
      <x:c r="CR8" s="82">
        <x:f t="shared" si="11"/>
        <x:v>0</x:v>
      </x:c>
      <x:c r="CS8" s="81">
        <x:f t="shared" si="11"/>
        <x:v>0</x:v>
      </x:c>
      <x:c r="CT8" s="81">
        <x:f t="shared" si="11"/>
        <x:v>0</x:v>
      </x:c>
      <x:c r="CU8" s="81">
        <x:f t="shared" si="11"/>
        <x:v>0</x:v>
      </x:c>
      <x:c r="CV8" s="81">
        <x:f t="shared" si="11"/>
        <x:v>0</x:v>
      </x:c>
      <x:c r="CW8" s="81">
        <x:f t="shared" si="11"/>
        <x:v>0</x:v>
      </x:c>
      <x:c r="CX8" s="81">
        <x:f t="shared" si="11"/>
        <x:v>0</x:v>
      </x:c>
      <x:c r="CY8" s="287" t="s">
        <x:v>502</x:v>
      </x:c>
      <x:c r="CZ8" s="81">
        <x:f t="shared" ref="CZ8:DG8" si="12">SUM(CZ9:CZ10)</x:f>
        <x:v>0</x:v>
      </x:c>
      <x:c r="DA8" s="82">
        <x:f t="shared" si="12"/>
        <x:v>0</x:v>
      </x:c>
      <x:c r="DB8" s="81">
        <x:f t="shared" si="12"/>
        <x:v>0</x:v>
      </x:c>
      <x:c r="DC8" s="82">
        <x:f t="shared" si="12"/>
        <x:v>0</x:v>
      </x:c>
      <x:c r="DD8" s="81">
        <x:f t="shared" si="12"/>
        <x:v>0</x:v>
      </x:c>
      <x:c r="DE8" s="82">
        <x:f t="shared" si="12"/>
        <x:v>0</x:v>
      </x:c>
      <x:c r="DF8" s="81">
        <x:f t="shared" si="12"/>
        <x:v>0</x:v>
      </x:c>
      <x:c r="DG8" s="109">
        <x:f t="shared" si="12"/>
        <x:v>0</x:v>
      </x:c>
      <x:c r="DH8" s="39"/>
    </x:row>
    <x:row r="9" spans="1:112" s="40" customFormat="1" ht="30" customHeight="1">
      <x:c r="A9" s="522" t="s">
        <x:v>1915</x:v>
      </x:c>
      <x:c r="B9" s="114"/>
      <x:c r="C9" s="73"/>
      <x:c r="D9" s="70"/>
      <x:c r="E9" s="73"/>
      <x:c r="F9" s="70"/>
      <x:c r="G9" s="73"/>
      <x:c r="H9" s="70"/>
      <x:c r="I9" s="73"/>
      <x:c r="J9" s="70"/>
      <x:c r="K9" s="70"/>
      <x:c r="L9" s="73"/>
      <x:c r="M9" s="70"/>
      <x:c r="N9" s="70"/>
      <x:c r="O9" s="70"/>
      <x:c r="P9" s="70"/>
      <x:c r="Q9" s="70"/>
      <x:c r="R9" s="73"/>
      <x:c r="S9" s="70"/>
      <x:c r="T9" s="73"/>
      <x:c r="U9" s="70"/>
      <x:c r="V9" s="73"/>
      <x:c r="W9" s="70"/>
      <x:c r="X9" s="70"/>
      <x:c r="Y9" s="70"/>
      <x:c r="Z9" s="70"/>
      <x:c r="AA9" s="70"/>
      <x:c r="AB9" s="70"/>
      <x:c r="AC9" s="70"/>
      <x:c r="AD9" s="70"/>
      <x:c r="AE9" s="70"/>
      <x:c r="AF9" s="70"/>
      <x:c r="AG9" s="70"/>
      <x:c r="AH9" s="70"/>
      <x:c r="AI9" s="70"/>
      <x:c r="AJ9" s="70"/>
      <x:c r="AK9" s="70"/>
      <x:c r="AL9" s="522" t="s">
        <x:v>1915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/>
      <x:c r="BA9" s="73"/>
      <x:c r="BB9" s="70"/>
      <x:c r="BC9" s="70"/>
      <x:c r="BD9" s="70"/>
      <x:c r="BE9" s="70"/>
      <x:c r="BF9" s="70"/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522" t="s">
        <x:v>1915</x:v>
      </x:c>
      <x:c r="BW9" s="70"/>
      <x:c r="BX9" s="70"/>
      <x:c r="BY9" s="73"/>
      <x:c r="BZ9" s="70"/>
      <x:c r="CA9" s="73"/>
      <x:c r="CB9" s="70"/>
      <x:c r="CC9" s="73"/>
      <x:c r="CD9" s="70"/>
      <x:c r="CE9" s="70"/>
      <x:c r="CF9" s="73"/>
      <x:c r="CG9" s="70"/>
      <x:c r="CH9" s="70"/>
      <x:c r="CI9" s="70"/>
      <x:c r="CJ9" s="70"/>
      <x:c r="CK9" s="70"/>
      <x:c r="CL9" s="70"/>
      <x:c r="CM9" s="70"/>
      <x:c r="CN9" s="607"/>
      <x:c r="CO9" s="70"/>
      <x:c r="CP9" s="73"/>
      <x:c r="CQ9" s="70"/>
      <x:c r="CR9" s="73"/>
      <x:c r="CS9" s="70"/>
      <x:c r="CT9" s="70"/>
      <x:c r="CU9" s="70"/>
      <x:c r="CV9" s="70"/>
      <x:c r="CW9" s="70"/>
      <x:c r="CX9" s="70"/>
      <x:c r="CY9" s="522" t="s">
        <x:v>1915</x:v>
      </x:c>
      <x:c r="CZ9" s="70"/>
      <x:c r="DA9" s="73"/>
      <x:c r="DB9" s="70"/>
      <x:c r="DC9" s="73"/>
      <x:c r="DD9" s="70"/>
      <x:c r="DE9" s="73"/>
      <x:c r="DF9" s="70"/>
      <x:c r="DG9" s="104"/>
      <x:c r="DH9" s="39"/>
    </x:row>
    <x:row r="10" spans="1:112" s="40" customFormat="1" ht="30" customHeight="1">
      <x:c r="A10" s="524" t="s">
        <x:v>1682</x:v>
      </x:c>
      <x:c r="B10" s="477"/>
      <x:c r="C10" s="478"/>
      <x:c r="D10" s="479"/>
      <x:c r="E10" s="478"/>
      <x:c r="F10" s="479"/>
      <x:c r="G10" s="478"/>
      <x:c r="H10" s="479"/>
      <x:c r="I10" s="478"/>
      <x:c r="J10" s="479"/>
      <x:c r="K10" s="479"/>
      <x:c r="L10" s="478"/>
      <x:c r="M10" s="479"/>
      <x:c r="N10" s="479"/>
      <x:c r="O10" s="479"/>
      <x:c r="P10" s="479"/>
      <x:c r="Q10" s="479"/>
      <x:c r="R10" s="478"/>
      <x:c r="S10" s="479"/>
      <x:c r="T10" s="478"/>
      <x:c r="U10" s="479"/>
      <x:c r="V10" s="478"/>
      <x:c r="W10" s="479"/>
      <x:c r="X10" s="479"/>
      <x:c r="Y10" s="479"/>
      <x:c r="Z10" s="479"/>
      <x:c r="AA10" s="479"/>
      <x:c r="AB10" s="479"/>
      <x:c r="AC10" s="479"/>
      <x:c r="AD10" s="479"/>
      <x:c r="AE10" s="479"/>
      <x:c r="AF10" s="479"/>
      <x:c r="AG10" s="479"/>
      <x:c r="AH10" s="479"/>
      <x:c r="AI10" s="479"/>
      <x:c r="AJ10" s="479"/>
      <x:c r="AK10" s="479"/>
      <x:c r="AL10" s="524" t="s">
        <x:v>1682</x:v>
      </x:c>
      <x:c r="AM10" s="479"/>
      <x:c r="AN10" s="478"/>
      <x:c r="AO10" s="479"/>
      <x:c r="AP10" s="479"/>
      <x:c r="AQ10" s="479"/>
      <x:c r="AR10" s="478"/>
      <x:c r="AS10" s="479"/>
      <x:c r="AT10" s="478"/>
      <x:c r="AU10" s="479"/>
      <x:c r="AV10" s="479"/>
      <x:c r="AW10" s="479"/>
      <x:c r="AX10" s="479"/>
      <x:c r="AY10" s="479"/>
      <x:c r="AZ10" s="479"/>
      <x:c r="BA10" s="478"/>
      <x:c r="BB10" s="479"/>
      <x:c r="BC10" s="479"/>
      <x:c r="BD10" s="479"/>
      <x:c r="BE10" s="479"/>
      <x:c r="BF10" s="479"/>
      <x:c r="BG10" s="479"/>
      <x:c r="BH10" s="479"/>
      <x:c r="BI10" s="479"/>
      <x:c r="BJ10" s="478"/>
      <x:c r="BK10" s="479"/>
      <x:c r="BL10" s="478"/>
      <x:c r="BM10" s="479"/>
      <x:c r="BN10" s="478"/>
      <x:c r="BO10" s="479"/>
      <x:c r="BP10" s="478"/>
      <x:c r="BQ10" s="479"/>
      <x:c r="BR10" s="479"/>
      <x:c r="BS10" s="479"/>
      <x:c r="BT10" s="479"/>
      <x:c r="BU10" s="479"/>
      <x:c r="BV10" s="524" t="s">
        <x:v>1682</x:v>
      </x:c>
      <x:c r="BW10" s="479"/>
      <x:c r="BX10" s="479"/>
      <x:c r="BY10" s="478"/>
      <x:c r="BZ10" s="479"/>
      <x:c r="CA10" s="478"/>
      <x:c r="CB10" s="479"/>
      <x:c r="CC10" s="478"/>
      <x:c r="CD10" s="479"/>
      <x:c r="CE10" s="479"/>
      <x:c r="CF10" s="478"/>
      <x:c r="CG10" s="479"/>
      <x:c r="CH10" s="479"/>
      <x:c r="CI10" s="479"/>
      <x:c r="CJ10" s="479"/>
      <x:c r="CK10" s="479"/>
      <x:c r="CL10" s="479"/>
      <x:c r="CM10" s="479"/>
      <x:c r="CN10" s="609"/>
      <x:c r="CO10" s="479"/>
      <x:c r="CP10" s="478"/>
      <x:c r="CQ10" s="479"/>
      <x:c r="CR10" s="478"/>
      <x:c r="CS10" s="479"/>
      <x:c r="CT10" s="479"/>
      <x:c r="CU10" s="479"/>
      <x:c r="CV10" s="479"/>
      <x:c r="CW10" s="479"/>
      <x:c r="CX10" s="479"/>
      <x:c r="CY10" s="524" t="s">
        <x:v>1682</x:v>
      </x:c>
      <x:c r="CZ10" s="479"/>
      <x:c r="DA10" s="478"/>
      <x:c r="DB10" s="479"/>
      <x:c r="DC10" s="478"/>
      <x:c r="DD10" s="479"/>
      <x:c r="DE10" s="478"/>
      <x:c r="DF10" s="479"/>
      <x:c r="DG10" s="500"/>
      <x:c r="DH10" s="39"/>
    </x:row>
    <x:row r="11" spans="1:248" s="40" customFormat="1" ht="30" customHeight="1">
      <x:c r="A11" s="134" t="s">
        <x:v>2965</x:v>
      </x:c>
      <x:c r="B11" s="346">
        <x:f t="shared" ref="B11:AK11" si="13">B12+B81</x:f>
        <x:v>24</x:v>
      </x:c>
      <x:c r="C11" s="347">
        <x:f t="shared" si="13"/>
        <x:v>25900</x:v>
      </x:c>
      <x:c r="D11" s="348">
        <x:f t="shared" si="13"/>
        <x:v>3</x:v>
      </x:c>
      <x:c r="E11" s="347">
        <x:f t="shared" si="13"/>
        <x:v>64621</x:v>
      </x:c>
      <x:c r="F11" s="348">
        <x:f t="shared" si="13"/>
        <x:v>3</x:v>
      </x:c>
      <x:c r="G11" s="347">
        <x:f t="shared" si="13"/>
        <x:v>21.050000000000001</x:v>
      </x:c>
      <x:c r="H11" s="348">
        <x:f t="shared" si="13"/>
        <x:v>0</x:v>
      </x:c>
      <x:c r="I11" s="347">
        <x:f t="shared" si="13"/>
        <x:v>0</x:v>
      </x:c>
      <x:c r="J11" s="348">
        <x:f t="shared" si="13"/>
        <x:v>36</x:v>
      </x:c>
      <x:c r="K11" s="348">
        <x:f t="shared" si="13"/>
        <x:v>5</x:v>
      </x:c>
      <x:c r="L11" s="347">
        <x:f t="shared" si="13"/>
        <x:v>344.60000000000002</x:v>
      </x:c>
      <x:c r="M11" s="348">
        <x:f t="shared" si="13"/>
        <x:v>12</x:v>
      </x:c>
      <x:c r="N11" s="348">
        <x:f t="shared" si="13"/>
        <x:v>5</x:v>
      </x:c>
      <x:c r="O11" s="348">
        <x:f t="shared" si="13"/>
        <x:v>16</x:v>
      </x:c>
      <x:c r="P11" s="348">
        <x:f t="shared" si="13"/>
        <x:v>29</x:v>
      </x:c>
      <x:c r="Q11" s="348">
        <x:f t="shared" si="13"/>
        <x:v>31</x:v>
      </x:c>
      <x:c r="R11" s="347">
        <x:f t="shared" si="13"/>
        <x:v>1240</x:v>
      </x:c>
      <x:c r="S11" s="348">
        <x:f t="shared" si="13"/>
        <x:v>47</x:v>
      </x:c>
      <x:c r="T11" s="347">
        <x:f t="shared" si="13"/>
        <x:v>889.64999999999998</x:v>
      </x:c>
      <x:c r="U11" s="348">
        <x:f t="shared" si="13"/>
        <x:v>5</x:v>
      </x:c>
      <x:c r="V11" s="347">
        <x:f t="shared" si="13"/>
        <x:v>281.18000000000001</x:v>
      </x:c>
      <x:c r="W11" s="348">
        <x:f t="shared" si="13"/>
        <x:v>46</x:v>
      </x:c>
      <x:c r="X11" s="348">
        <x:f t="shared" si="13"/>
        <x:v>853</x:v>
      </x:c>
      <x:c r="Y11" s="348">
        <x:f t="shared" si="13"/>
        <x:v>19</x:v>
      </x:c>
      <x:c r="Z11" s="348">
        <x:f t="shared" si="13"/>
        <x:v>140</x:v>
      </x:c>
      <x:c r="AA11" s="348">
        <x:f t="shared" si="13"/>
        <x:v>30</x:v>
      </x:c>
      <x:c r="AB11" s="348">
        <x:f t="shared" si="13"/>
        <x:v>8</x:v>
      </x:c>
      <x:c r="AC11" s="348">
        <x:f t="shared" si="13"/>
        <x:v>7</x:v>
      </x:c>
      <x:c r="AD11" s="348">
        <x:f t="shared" si="13"/>
        <x:v>23</x:v>
      </x:c>
      <x:c r="AE11" s="348">
        <x:f t="shared" si="13"/>
        <x:v>0</x:v>
      </x:c>
      <x:c r="AF11" s="348">
        <x:f t="shared" si="13"/>
        <x:v>0</x:v>
      </x:c>
      <x:c r="AG11" s="348">
        <x:f t="shared" si="13"/>
        <x:v>54</x:v>
      </x:c>
      <x:c r="AH11" s="348">
        <x:f t="shared" si="13"/>
        <x:v>36</x:v>
      </x:c>
      <x:c r="AI11" s="348">
        <x:f t="shared" si="13"/>
        <x:v>38</x:v>
      </x:c>
      <x:c r="AJ11" s="348">
        <x:f t="shared" si="13"/>
        <x:v>37</x:v>
      </x:c>
      <x:c r="AK11" s="348">
        <x:f t="shared" si="13"/>
        <x:v>79</x:v>
      </x:c>
      <x:c r="AL11" s="134" t="s">
        <x:v>2965</x:v>
      </x:c>
      <x:c r="AM11" s="348">
        <x:f t="shared" ref="AM11:BU11" si="14">AM12+AM81</x:f>
        <x:v>2</x:v>
      </x:c>
      <x:c r="AN11" s="347">
        <x:f t="shared" si="14"/>
        <x:v>12267</x:v>
      </x:c>
      <x:c r="AO11" s="348">
        <x:f t="shared" si="14"/>
        <x:v>0</x:v>
      </x:c>
      <x:c r="AP11" s="348">
        <x:f t="shared" si="14"/>
        <x:v>0</x:v>
      </x:c>
      <x:c r="AQ11" s="348">
        <x:f t="shared" si="14"/>
        <x:v>1</x:v>
      </x:c>
      <x:c r="AR11" s="347">
        <x:f t="shared" si="14"/>
        <x:v>1606</x:v>
      </x:c>
      <x:c r="AS11" s="348">
        <x:f t="shared" si="14"/>
        <x:v>1</x:v>
      </x:c>
      <x:c r="AT11" s="347">
        <x:f t="shared" si="14"/>
        <x:v>492</x:v>
      </x:c>
      <x:c r="AU11" s="348">
        <x:f t="shared" si="14"/>
        <x:v>0</x:v>
      </x:c>
      <x:c r="AV11" s="348">
        <x:f t="shared" si="14"/>
        <x:v>0</x:v>
      </x:c>
      <x:c r="AW11" s="348">
        <x:f t="shared" si="14"/>
        <x:v>0</x:v>
      </x:c>
      <x:c r="AX11" s="348">
        <x:f t="shared" si="14"/>
        <x:v>1</x:v>
      </x:c>
      <x:c r="AY11" s="348">
        <x:f t="shared" si="14"/>
        <x:v>0</x:v>
      </x:c>
      <x:c r="AZ11" s="348">
        <x:f t="shared" si="14"/>
        <x:v>24</x:v>
      </x:c>
      <x:c r="BA11" s="347">
        <x:f t="shared" si="14"/>
        <x:v>91</x:v>
      </x:c>
      <x:c r="BB11" s="348">
        <x:f t="shared" si="14"/>
        <x:v>1</x:v>
      </x:c>
      <x:c r="BC11" s="348">
        <x:f t="shared" si="14"/>
        <x:v>58</x:v>
      </x:c>
      <x:c r="BD11" s="348">
        <x:f t="shared" si="14"/>
        <x:v>2</x:v>
      </x:c>
      <x:c r="BE11" s="348">
        <x:f t="shared" si="14"/>
        <x:v>42</x:v>
      </x:c>
      <x:c r="BF11" s="348">
        <x:f t="shared" si="14"/>
        <x:v>469</x:v>
      </x:c>
      <x:c r="BG11" s="348">
        <x:f t="shared" si="14"/>
        <x:v>177</x:v>
      </x:c>
      <x:c r="BH11" s="348">
        <x:f t="shared" si="14"/>
        <x:v>202</x:v>
      </x:c>
      <x:c r="BI11" s="348">
        <x:f t="shared" si="14"/>
        <x:v>3</x:v>
      </x:c>
      <x:c r="BJ11" s="347">
        <x:f t="shared" si="14"/>
        <x:v>280</x:v>
      </x:c>
      <x:c r="BK11" s="348">
        <x:f t="shared" si="14"/>
        <x:v>2</x:v>
      </x:c>
      <x:c r="BL11" s="347">
        <x:f t="shared" si="14"/>
        <x:v>98</x:v>
      </x:c>
      <x:c r="BM11" s="348">
        <x:f t="shared" si="14"/>
        <x:v>1</x:v>
      </x:c>
      <x:c r="BN11" s="347">
        <x:f t="shared" si="14"/>
        <x:v>1249</x:v>
      </x:c>
      <x:c r="BO11" s="348">
        <x:f t="shared" si="14"/>
        <x:v>1</x:v>
      </x:c>
      <x:c r="BP11" s="347">
        <x:f t="shared" si="14"/>
        <x:v>1344.5999999999999</x:v>
      </x:c>
      <x:c r="BQ11" s="348">
        <x:f t="shared" si="14"/>
        <x:v>0</x:v>
      </x:c>
      <x:c r="BR11" s="348">
        <x:f t="shared" si="14"/>
        <x:v>0</x:v>
      </x:c>
      <x:c r="BS11" s="348">
        <x:f t="shared" si="14"/>
        <x:v>0</x:v>
      </x:c>
      <x:c r="BT11" s="348">
        <x:f t="shared" si="14"/>
        <x:v>12</x:v>
      </x:c>
      <x:c r="BU11" s="348">
        <x:f t="shared" si="14"/>
        <x:v>13</x:v>
      </x:c>
      <x:c r="BV11" s="134" t="s">
        <x:v>2965</x:v>
      </x:c>
      <x:c r="BW11" s="348">
        <x:f t="shared" ref="BW11:CX11" si="15">BW12+BW81</x:f>
        <x:v>6</x:v>
      </x:c>
      <x:c r="BX11" s="348">
        <x:f t="shared" si="15"/>
        <x:v>351</x:v>
      </x:c>
      <x:c r="BY11" s="347">
        <x:f t="shared" si="15"/>
        <x:v>11462</x:v>
      </x:c>
      <x:c r="BZ11" s="348">
        <x:f t="shared" si="15"/>
        <x:v>2</x:v>
      </x:c>
      <x:c r="CA11" s="347">
        <x:f t="shared" si="15"/>
        <x:v>921.39999999999998</x:v>
      </x:c>
      <x:c r="CB11" s="348">
        <x:f t="shared" si="15"/>
        <x:v>22</x:v>
      </x:c>
      <x:c r="CC11" s="347">
        <x:f t="shared" si="15"/>
        <x:v>3349.2099999999996</x:v>
      </x:c>
      <x:c r="CD11" s="348">
        <x:f t="shared" si="15"/>
        <x:v>2</x:v>
      </x:c>
      <x:c r="CE11" s="348">
        <x:f t="shared" si="15"/>
        <x:v>27</x:v>
      </x:c>
      <x:c r="CF11" s="347">
        <x:f t="shared" si="15"/>
        <x:v>765.85000000000002</x:v>
      </x:c>
      <x:c r="CG11" s="348">
        <x:f t="shared" si="15"/>
        <x:v>7</x:v>
      </x:c>
      <x:c r="CH11" s="348">
        <x:f t="shared" si="15"/>
        <x:v>1</x:v>
      </x:c>
      <x:c r="CI11" s="348">
        <x:f t="shared" si="15"/>
        <x:v>0</x:v>
      </x:c>
      <x:c r="CJ11" s="348">
        <x:f t="shared" si="15"/>
        <x:v>29</x:v>
      </x:c>
      <x:c r="CK11" s="348">
        <x:f t="shared" si="15"/>
        <x:v>6</x:v>
      </x:c>
      <x:c r="CL11" s="348">
        <x:f t="shared" si="15"/>
        <x:v>4</x:v>
      </x:c>
      <x:c r="CM11" s="348">
        <x:f t="shared" si="15"/>
        <x:v>13</x:v>
      </x:c>
      <x:c r="CN11" s="348">
        <x:f t="shared" si="15"/>
        <x:v>62</x:v>
      </x:c>
      <x:c r="CO11" s="348">
        <x:f t="shared" si="15"/>
        <x:v>8</x:v>
      </x:c>
      <x:c r="CP11" s="347">
        <x:f t="shared" si="15"/>
        <x:v>396.14999999999998</x:v>
      </x:c>
      <x:c r="CQ11" s="348">
        <x:f t="shared" si="15"/>
        <x:v>51</x:v>
      </x:c>
      <x:c r="CR11" s="347">
        <x:f t="shared" si="15"/>
        <x:v>6411.5</x:v>
      </x:c>
      <x:c r="CS11" s="348">
        <x:f t="shared" si="15"/>
        <x:v>557</x:v>
      </x:c>
      <x:c r="CT11" s="348">
        <x:f t="shared" si="15"/>
        <x:v>5</x:v>
      </x:c>
      <x:c r="CU11" s="348">
        <x:f t="shared" si="15"/>
        <x:v>109</x:v>
      </x:c>
      <x:c r="CV11" s="348">
        <x:f t="shared" si="15"/>
        <x:v>51</x:v>
      </x:c>
      <x:c r="CW11" s="348">
        <x:f t="shared" si="15"/>
        <x:v>63</x:v>
      </x:c>
      <x:c r="CX11" s="348">
        <x:f t="shared" si="15"/>
        <x:v>165</x:v>
      </x:c>
      <x:c r="CY11" s="134" t="s">
        <x:v>2965</x:v>
      </x:c>
      <x:c r="CZ11" s="348">
        <x:f t="shared" ref="CZ11:DG11" si="16">CZ12+CZ81</x:f>
        <x:v>99</x:v>
      </x:c>
      <x:c r="DA11" s="347">
        <x:f t="shared" si="16"/>
        <x:v>15226.879999999999</x:v>
      </x:c>
      <x:c r="DB11" s="348">
        <x:f t="shared" si="16"/>
        <x:v>80</x:v>
      </x:c>
      <x:c r="DC11" s="347">
        <x:f t="shared" si="16"/>
        <x:v>3900.1999999999998</x:v>
      </x:c>
      <x:c r="DD11" s="348">
        <x:f t="shared" si="16"/>
        <x:v>2</x:v>
      </x:c>
      <x:c r="DE11" s="347">
        <x:f t="shared" si="16"/>
        <x:v>50.200000000000003</x:v>
      </x:c>
      <x:c r="DF11" s="348">
        <x:f t="shared" si="16"/>
        <x:v>78</x:v>
      </x:c>
      <x:c r="DG11" s="349">
        <x:f t="shared" si="16"/>
        <x:v>3850</x:v>
      </x:c>
      <x:c r="DH11" s="51"/>
      <x:c r="DI11" s="51"/>
      <x:c r="DJ11" s="51"/>
      <x:c r="DK11" s="51"/>
      <x:c r="DL11" s="51"/>
      <x:c r="DM11" s="51"/>
      <x:c r="DN11" s="51"/>
      <x:c r="DO11" s="51"/>
      <x:c r="DP11" s="51"/>
      <x:c r="DQ11" s="51"/>
      <x:c r="DR11" s="51"/>
      <x:c r="DS11" s="51"/>
      <x:c r="DT11" s="51"/>
      <x:c r="DU11" s="51"/>
      <x:c r="DV11" s="51"/>
      <x:c r="DW11" s="51"/>
      <x:c r="DX11" s="51"/>
      <x:c r="DY11" s="51"/>
      <x:c r="DZ11" s="51"/>
      <x:c r="EA11" s="51"/>
      <x:c r="EB11" s="51"/>
      <x:c r="EC11" s="51"/>
      <x:c r="ED11" s="51"/>
      <x:c r="EE11" s="51"/>
      <x:c r="EF11" s="51"/>
      <x:c r="EG11" s="51"/>
      <x:c r="EH11" s="51"/>
      <x:c r="EI11" s="51"/>
      <x:c r="EJ11" s="51"/>
      <x:c r="EK11" s="51"/>
      <x:c r="EL11" s="51"/>
      <x:c r="EM11" s="51"/>
      <x:c r="EN11" s="51"/>
      <x:c r="EO11" s="51"/>
      <x:c r="EP11" s="51"/>
      <x:c r="EQ11" s="51"/>
      <x:c r="ER11" s="51"/>
      <x:c r="ES11" s="51"/>
      <x:c r="ET11" s="51"/>
      <x:c r="EU11" s="51"/>
      <x:c r="EV11" s="51"/>
      <x:c r="EW11" s="51"/>
      <x:c r="EX11" s="51"/>
      <x:c r="EY11" s="51"/>
      <x:c r="EZ11" s="51"/>
      <x:c r="FA11" s="51"/>
      <x:c r="FB11" s="51"/>
      <x:c r="FC11" s="51"/>
      <x:c r="FD11" s="51"/>
      <x:c r="FE11" s="51"/>
      <x:c r="FF11" s="51"/>
      <x:c r="FG11" s="51"/>
      <x:c r="FH11" s="51"/>
      <x:c r="FI11" s="51"/>
      <x:c r="FJ11" s="51"/>
      <x:c r="FK11" s="51"/>
      <x:c r="FL11" s="51"/>
      <x:c r="FM11" s="51"/>
      <x:c r="FN11" s="51"/>
      <x:c r="FO11" s="51"/>
      <x:c r="FP11" s="51"/>
      <x:c r="FQ11" s="51"/>
      <x:c r="FR11" s="51"/>
      <x:c r="FS11" s="51"/>
      <x:c r="FT11" s="51"/>
      <x:c r="FU11" s="51"/>
      <x:c r="FV11" s="51"/>
      <x:c r="FW11" s="51"/>
      <x:c r="FX11" s="51"/>
      <x:c r="FY11" s="51"/>
      <x:c r="FZ11" s="51"/>
      <x:c r="GA11" s="51"/>
      <x:c r="GB11" s="51"/>
      <x:c r="GC11" s="51"/>
      <x:c r="GD11" s="51"/>
      <x:c r="GE11" s="51"/>
      <x:c r="GF11" s="51"/>
      <x:c r="GG11" s="51"/>
      <x:c r="GH11" s="51"/>
      <x:c r="GI11" s="51"/>
      <x:c r="GJ11" s="51"/>
      <x:c r="GK11" s="51"/>
      <x:c r="GL11" s="51"/>
      <x:c r="GM11" s="51"/>
      <x:c r="GN11" s="51"/>
      <x:c r="GO11" s="51"/>
      <x:c r="GP11" s="51"/>
      <x:c r="GQ11" s="51"/>
      <x:c r="GR11" s="51"/>
      <x:c r="GS11" s="51"/>
      <x:c r="GT11" s="51"/>
      <x:c r="GU11" s="51"/>
      <x:c r="GV11" s="51"/>
      <x:c r="GW11" s="51"/>
      <x:c r="GX11" s="51"/>
      <x:c r="GY11" s="51"/>
      <x:c r="GZ11" s="51"/>
      <x:c r="HA11" s="51"/>
      <x:c r="HB11" s="51"/>
      <x:c r="HC11" s="51"/>
      <x:c r="HD11" s="51"/>
      <x:c r="HE11" s="51"/>
      <x:c r="HF11" s="51"/>
      <x:c r="HG11" s="51"/>
      <x:c r="HH11" s="51"/>
      <x:c r="HI11" s="51"/>
      <x:c r="HJ11" s="51"/>
      <x:c r="HK11" s="51"/>
      <x:c r="HL11" s="51"/>
      <x:c r="HM11" s="51"/>
      <x:c r="HN11" s="51"/>
      <x:c r="HO11" s="51"/>
      <x:c r="HP11" s="51"/>
      <x:c r="HQ11" s="51"/>
      <x:c r="HR11" s="51"/>
      <x:c r="HS11" s="51"/>
      <x:c r="HT11" s="51"/>
      <x:c r="HU11" s="51"/>
      <x:c r="HV11" s="51"/>
      <x:c r="HW11" s="51"/>
      <x:c r="HX11" s="51"/>
      <x:c r="HY11" s="51"/>
      <x:c r="HZ11" s="51"/>
      <x:c r="IA11" s="51"/>
      <x:c r="IB11" s="51"/>
      <x:c r="IC11" s="51"/>
      <x:c r="ID11" s="51"/>
      <x:c r="IE11" s="51"/>
      <x:c r="IF11" s="51"/>
      <x:c r="IG11" s="51"/>
      <x:c r="IH11" s="51"/>
      <x:c r="II11" s="51"/>
      <x:c r="IJ11" s="51"/>
      <x:c r="IK11" s="51"/>
      <x:c r="IL11" s="51"/>
      <x:c r="IM11" s="51"/>
      <x:c r="IN11" s="51"/>
    </x:row>
    <x:row r="12" spans="1:112" s="40" customFormat="1" ht="30" customHeight="1">
      <x:c r="A12" s="287" t="s">
        <x:v>1611</x:v>
      </x:c>
      <x:c r="B12" s="113">
        <x:f t="shared" ref="B12:AK12" si="17">B13+B18+B63</x:f>
        <x:v>23</x:v>
      </x:c>
      <x:c r="C12" s="82">
        <x:f t="shared" si="17"/>
        <x:v>25400</x:v>
      </x:c>
      <x:c r="D12" s="81">
        <x:f t="shared" si="17"/>
        <x:v>2</x:v>
      </x:c>
      <x:c r="E12" s="82">
        <x:f t="shared" si="17"/>
        <x:v>63208</x:v>
      </x:c>
      <x:c r="F12" s="81">
        <x:f t="shared" si="17"/>
        <x:v>2</x:v>
      </x:c>
      <x:c r="G12" s="82">
        <x:f t="shared" si="17"/>
        <x:v>20.920000000000002</x:v>
      </x:c>
      <x:c r="H12" s="81">
        <x:f t="shared" si="17"/>
        <x:v>0</x:v>
      </x:c>
      <x:c r="I12" s="82">
        <x:f t="shared" si="17"/>
        <x:v>0</x:v>
      </x:c>
      <x:c r="J12" s="81">
        <x:f t="shared" si="17"/>
        <x:v>36</x:v>
      </x:c>
      <x:c r="K12" s="81">
        <x:f t="shared" si="17"/>
        <x:v>5</x:v>
      </x:c>
      <x:c r="L12" s="82">
        <x:f t="shared" si="17"/>
        <x:v>344.60000000000002</x:v>
      </x:c>
      <x:c r="M12" s="81">
        <x:f t="shared" si="17"/>
        <x:v>12</x:v>
      </x:c>
      <x:c r="N12" s="81">
        <x:f t="shared" si="17"/>
        <x:v>5</x:v>
      </x:c>
      <x:c r="O12" s="81">
        <x:f t="shared" si="17"/>
        <x:v>16</x:v>
      </x:c>
      <x:c r="P12" s="81">
        <x:f t="shared" si="17"/>
        <x:v>29</x:v>
      </x:c>
      <x:c r="Q12" s="81">
        <x:f t="shared" si="17"/>
        <x:v>0</x:v>
      </x:c>
      <x:c r="R12" s="82">
        <x:f t="shared" si="17"/>
        <x:v>0</x:v>
      </x:c>
      <x:c r="S12" s="81">
        <x:f t="shared" si="17"/>
        <x:v>46</x:v>
      </x:c>
      <x:c r="T12" s="82">
        <x:f t="shared" si="17"/>
        <x:v>829.64999999999998</x:v>
      </x:c>
      <x:c r="U12" s="81">
        <x:f t="shared" si="17"/>
        <x:v>5</x:v>
      </x:c>
      <x:c r="V12" s="82">
        <x:f t="shared" si="17"/>
        <x:v>281.18000000000001</x:v>
      </x:c>
      <x:c r="W12" s="81">
        <x:f t="shared" si="17"/>
        <x:v>15</x:v>
      </x:c>
      <x:c r="X12" s="81">
        <x:f t="shared" si="17"/>
        <x:v>847</x:v>
      </x:c>
      <x:c r="Y12" s="81">
        <x:f t="shared" si="17"/>
        <x:v>16</x:v>
      </x:c>
      <x:c r="Z12" s="81">
        <x:f t="shared" si="17"/>
        <x:v>119</x:v>
      </x:c>
      <x:c r="AA12" s="81">
        <x:f t="shared" si="17"/>
        <x:v>30</x:v>
      </x:c>
      <x:c r="AB12" s="81">
        <x:f t="shared" si="17"/>
        <x:v>8</x:v>
      </x:c>
      <x:c r="AC12" s="81">
        <x:f t="shared" si="17"/>
        <x:v>7</x:v>
      </x:c>
      <x:c r="AD12" s="81">
        <x:f t="shared" si="17"/>
        <x:v>23</x:v>
      </x:c>
      <x:c r="AE12" s="81">
        <x:f t="shared" si="17"/>
        <x:v>0</x:v>
      </x:c>
      <x:c r="AF12" s="81">
        <x:f t="shared" si="17"/>
        <x:v>0</x:v>
      </x:c>
      <x:c r="AG12" s="81">
        <x:f t="shared" si="17"/>
        <x:v>54</x:v>
      </x:c>
      <x:c r="AH12" s="81">
        <x:f t="shared" si="17"/>
        <x:v>36</x:v>
      </x:c>
      <x:c r="AI12" s="81">
        <x:f t="shared" si="17"/>
        <x:v>38</x:v>
      </x:c>
      <x:c r="AJ12" s="81">
        <x:f t="shared" si="17"/>
        <x:v>37</x:v>
      </x:c>
      <x:c r="AK12" s="81">
        <x:f t="shared" si="17"/>
        <x:v>79</x:v>
      </x:c>
      <x:c r="AL12" s="287" t="s">
        <x:v>1611</x:v>
      </x:c>
      <x:c r="AM12" s="81">
        <x:f t="shared" ref="AM12:BU12" si="18">AM13+AM18+AM63</x:f>
        <x:v>2</x:v>
      </x:c>
      <x:c r="AN12" s="82">
        <x:f t="shared" si="18"/>
        <x:v>12267</x:v>
      </x:c>
      <x:c r="AO12" s="81">
        <x:f t="shared" si="18"/>
        <x:v>0</x:v>
      </x:c>
      <x:c r="AP12" s="81">
        <x:f t="shared" si="18"/>
        <x:v>0</x:v>
      </x:c>
      <x:c r="AQ12" s="81">
        <x:f t="shared" si="18"/>
        <x:v>1</x:v>
      </x:c>
      <x:c r="AR12" s="82">
        <x:f t="shared" si="18"/>
        <x:v>1606</x:v>
      </x:c>
      <x:c r="AS12" s="81">
        <x:f t="shared" si="18"/>
        <x:v>1</x:v>
      </x:c>
      <x:c r="AT12" s="82">
        <x:f t="shared" si="18"/>
        <x:v>492</x:v>
      </x:c>
      <x:c r="AU12" s="81">
        <x:f t="shared" si="18"/>
        <x:v>0</x:v>
      </x:c>
      <x:c r="AV12" s="81">
        <x:f t="shared" si="18"/>
        <x:v>0</x:v>
      </x:c>
      <x:c r="AW12" s="81">
        <x:f t="shared" si="18"/>
        <x:v>0</x:v>
      </x:c>
      <x:c r="AX12" s="81">
        <x:f t="shared" si="18"/>
        <x:v>1</x:v>
      </x:c>
      <x:c r="AY12" s="81">
        <x:f t="shared" si="18"/>
        <x:v>0</x:v>
      </x:c>
      <x:c r="AZ12" s="81">
        <x:f t="shared" si="18"/>
        <x:v>24</x:v>
      </x:c>
      <x:c r="BA12" s="82">
        <x:f t="shared" si="18"/>
        <x:v>91</x:v>
      </x:c>
      <x:c r="BB12" s="81">
        <x:f t="shared" si="18"/>
        <x:v>1</x:v>
      </x:c>
      <x:c r="BC12" s="81">
        <x:f t="shared" si="18"/>
        <x:v>58</x:v>
      </x:c>
      <x:c r="BD12" s="81">
        <x:f t="shared" si="18"/>
        <x:v>2</x:v>
      </x:c>
      <x:c r="BE12" s="81">
        <x:f t="shared" si="18"/>
        <x:v>42</x:v>
      </x:c>
      <x:c r="BF12" s="81">
        <x:f t="shared" si="18"/>
        <x:v>469</x:v>
      </x:c>
      <x:c r="BG12" s="81">
        <x:f t="shared" si="18"/>
        <x:v>177</x:v>
      </x:c>
      <x:c r="BH12" s="81">
        <x:f t="shared" si="18"/>
        <x:v>202</x:v>
      </x:c>
      <x:c r="BI12" s="81">
        <x:f t="shared" si="18"/>
        <x:v>3</x:v>
      </x:c>
      <x:c r="BJ12" s="82">
        <x:f t="shared" si="18"/>
        <x:v>280</x:v>
      </x:c>
      <x:c r="BK12" s="81">
        <x:f t="shared" si="18"/>
        <x:v>2</x:v>
      </x:c>
      <x:c r="BL12" s="82">
        <x:f t="shared" si="18"/>
        <x:v>98</x:v>
      </x:c>
      <x:c r="BM12" s="81">
        <x:f t="shared" si="18"/>
        <x:v>1</x:v>
      </x:c>
      <x:c r="BN12" s="82">
        <x:f t="shared" si="18"/>
        <x:v>1249</x:v>
      </x:c>
      <x:c r="BO12" s="81">
        <x:f t="shared" si="18"/>
        <x:v>1</x:v>
      </x:c>
      <x:c r="BP12" s="82">
        <x:f t="shared" si="18"/>
        <x:v>1344.5999999999999</x:v>
      </x:c>
      <x:c r="BQ12" s="81">
        <x:f t="shared" si="18"/>
        <x:v>0</x:v>
      </x:c>
      <x:c r="BR12" s="81">
        <x:f t="shared" si="18"/>
        <x:v>0</x:v>
      </x:c>
      <x:c r="BS12" s="81">
        <x:f t="shared" si="18"/>
        <x:v>0</x:v>
      </x:c>
      <x:c r="BT12" s="81">
        <x:f t="shared" si="18"/>
        <x:v>12</x:v>
      </x:c>
      <x:c r="BU12" s="81">
        <x:f t="shared" si="18"/>
        <x:v>13</x:v>
      </x:c>
      <x:c r="BV12" s="287" t="s">
        <x:v>1611</x:v>
      </x:c>
      <x:c r="BW12" s="81">
        <x:f t="shared" ref="BW12:CX12" si="19">BW13+BW18+BW63</x:f>
        <x:v>5</x:v>
      </x:c>
      <x:c r="BX12" s="81">
        <x:f t="shared" si="19"/>
        <x:v>319</x:v>
      </x:c>
      <x:c r="BY12" s="82">
        <x:f t="shared" si="19"/>
        <x:v>10632</x:v>
      </x:c>
      <x:c r="BZ12" s="81">
        <x:f t="shared" si="19"/>
        <x:v>2</x:v>
      </x:c>
      <x:c r="CA12" s="82">
        <x:f t="shared" si="19"/>
        <x:v>921.39999999999998</x:v>
      </x:c>
      <x:c r="CB12" s="81">
        <x:f t="shared" si="19"/>
        <x:v>21</x:v>
      </x:c>
      <x:c r="CC12" s="82">
        <x:f t="shared" si="19"/>
        <x:v>3311.4899999999998</x:v>
      </x:c>
      <x:c r="CD12" s="81">
        <x:f t="shared" si="19"/>
        <x:v>2</x:v>
      </x:c>
      <x:c r="CE12" s="81">
        <x:f t="shared" si="19"/>
        <x:v>26</x:v>
      </x:c>
      <x:c r="CF12" s="82">
        <x:f t="shared" si="19"/>
        <x:v>693.64999999999998</x:v>
      </x:c>
      <x:c r="CG12" s="81">
        <x:f t="shared" si="19"/>
        <x:v>7</x:v>
      </x:c>
      <x:c r="CH12" s="81">
        <x:f t="shared" si="19"/>
        <x:v>1</x:v>
      </x:c>
      <x:c r="CI12" s="81">
        <x:f t="shared" si="19"/>
        <x:v>0</x:v>
      </x:c>
      <x:c r="CJ12" s="81">
        <x:f t="shared" si="19"/>
        <x:v>28</x:v>
      </x:c>
      <x:c r="CK12" s="81">
        <x:f t="shared" si="19"/>
        <x:v>6</x:v>
      </x:c>
      <x:c r="CL12" s="81">
        <x:f t="shared" si="19"/>
        <x:v>4</x:v>
      </x:c>
      <x:c r="CM12" s="81">
        <x:f t="shared" si="19"/>
        <x:v>12</x:v>
      </x:c>
      <x:c r="CN12" s="81">
        <x:f t="shared" si="19"/>
        <x:v>61</x:v>
      </x:c>
      <x:c r="CO12" s="81">
        <x:f t="shared" si="19"/>
        <x:v>7</x:v>
      </x:c>
      <x:c r="CP12" s="82">
        <x:f t="shared" si="19"/>
        <x:v>351.80999999999995</x:v>
      </x:c>
      <x:c r="CQ12" s="81">
        <x:f t="shared" si="19"/>
        <x:v>48</x:v>
      </x:c>
      <x:c r="CR12" s="82">
        <x:f t="shared" si="19"/>
        <x:v>5855.5</x:v>
      </x:c>
      <x:c r="CS12" s="81">
        <x:f t="shared" si="19"/>
        <x:v>544</x:v>
      </x:c>
      <x:c r="CT12" s="81">
        <x:f t="shared" si="19"/>
        <x:v>4</x:v>
      </x:c>
      <x:c r="CU12" s="81">
        <x:f t="shared" si="19"/>
        <x:v>106</x:v>
      </x:c>
      <x:c r="CV12" s="81">
        <x:f t="shared" si="19"/>
        <x:v>48</x:v>
      </x:c>
      <x:c r="CW12" s="81">
        <x:f t="shared" si="19"/>
        <x:v>63</x:v>
      </x:c>
      <x:c r="CX12" s="81">
        <x:f t="shared" si="19"/>
        <x:v>165</x:v>
      </x:c>
      <x:c r="CY12" s="287" t="s">
        <x:v>1611</x:v>
      </x:c>
      <x:c r="CZ12" s="81">
        <x:f t="shared" ref="CZ12:DG12" si="20">CZ13+CZ18+CZ63</x:f>
        <x:v>98</x:v>
      </x:c>
      <x:c r="DA12" s="82">
        <x:f t="shared" si="20"/>
        <x:v>14977.339999999998</x:v>
      </x:c>
      <x:c r="DB12" s="81">
        <x:f t="shared" si="20"/>
        <x:v>80</x:v>
      </x:c>
      <x:c r="DC12" s="82">
        <x:f t="shared" si="20"/>
        <x:v>3900.1999999999998</x:v>
      </x:c>
      <x:c r="DD12" s="81">
        <x:f t="shared" si="20"/>
        <x:v>2</x:v>
      </x:c>
      <x:c r="DE12" s="82">
        <x:f t="shared" si="20"/>
        <x:v>50.200000000000003</x:v>
      </x:c>
      <x:c r="DF12" s="81">
        <x:f t="shared" si="20"/>
        <x:v>78</x:v>
      </x:c>
      <x:c r="DG12" s="109">
        <x:f t="shared" si="20"/>
        <x:v>3850</x:v>
      </x:c>
      <x:c r="DH12" s="39"/>
    </x:row>
    <x:row r="13" spans="1:112" s="40" customFormat="1" ht="30" customHeight="1">
      <x:c r="A13" s="288" t="s">
        <x:v>906</x:v>
      </x:c>
      <x:c r="B13" s="114">
        <x:f>B14</x:f>
        <x:v>23</x:v>
      </x:c>
      <x:c r="C13" s="73">
        <x:f t="shared" ref="C13:BN13" si="21">C14</x:f>
        <x:v>25400</x:v>
      </x:c>
      <x:c r="D13" s="70">
        <x:f t="shared" si="21"/>
        <x:v>2</x:v>
      </x:c>
      <x:c r="E13" s="73">
        <x:f t="shared" si="21"/>
        <x:v>63208</x:v>
      </x:c>
      <x:c r="F13" s="70">
        <x:f t="shared" si="21"/>
        <x:v>2</x:v>
      </x:c>
      <x:c r="G13" s="73">
        <x:f t="shared" si="21"/>
        <x:v>20.920000000000002</x:v>
      </x:c>
      <x:c r="H13" s="70">
        <x:f t="shared" si="21"/>
        <x:v>0</x:v>
      </x:c>
      <x:c r="I13" s="73">
        <x:f t="shared" si="21"/>
        <x:v>0</x:v>
      </x:c>
      <x:c r="J13" s="70">
        <x:f t="shared" si="21"/>
        <x:v>16</x:v>
      </x:c>
      <x:c r="K13" s="70">
        <x:f t="shared" si="21"/>
        <x:v>5</x:v>
      </x:c>
      <x:c r="L13" s="73">
        <x:f t="shared" si="21"/>
        <x:v>344.60000000000002</x:v>
      </x:c>
      <x:c r="M13" s="70">
        <x:f t="shared" si="21"/>
        <x:v>7</x:v>
      </x:c>
      <x:c r="N13" s="70">
        <x:f t="shared" si="21"/>
        <x:v>0</x:v>
      </x:c>
      <x:c r="O13" s="70">
        <x:f t="shared" si="21"/>
        <x:v>6</x:v>
      </x:c>
      <x:c r="P13" s="70">
        <x:f t="shared" si="21"/>
        <x:v>11</x:v>
      </x:c>
      <x:c r="Q13" s="70">
        <x:f t="shared" si="21"/>
        <x:v>0</x:v>
      </x:c>
      <x:c r="R13" s="73">
        <x:f t="shared" si="21"/>
        <x:v>0</x:v>
      </x:c>
      <x:c r="S13" s="70">
        <x:f t="shared" si="21"/>
        <x:v>32</x:v>
      </x:c>
      <x:c r="T13" s="73">
        <x:f t="shared" si="21"/>
        <x:v>681.64999999999998</x:v>
      </x:c>
      <x:c r="U13" s="70">
        <x:f t="shared" si="21"/>
        <x:v>1</x:v>
      </x:c>
      <x:c r="V13" s="73">
        <x:f t="shared" si="21"/>
        <x:v>78.590000000000003</x:v>
      </x:c>
      <x:c r="W13" s="70">
        <x:f t="shared" si="21"/>
        <x:v>13</x:v>
      </x:c>
      <x:c r="X13" s="70">
        <x:f t="shared" si="21"/>
        <x:v>488</x:v>
      </x:c>
      <x:c r="Y13" s="70">
        <x:f t="shared" si="21"/>
        <x:v>7</x:v>
      </x:c>
      <x:c r="Z13" s="70">
        <x:f t="shared" si="21"/>
        <x:v>103</x:v>
      </x:c>
      <x:c r="AA13" s="70">
        <x:f t="shared" si="21"/>
        <x:v>6</x:v>
      </x:c>
      <x:c r="AB13" s="70">
        <x:f t="shared" si="21"/>
        <x:v>2</x:v>
      </x:c>
      <x:c r="AC13" s="70">
        <x:f t="shared" si="21"/>
        <x:v>2</x:v>
      </x:c>
      <x:c r="AD13" s="70">
        <x:f t="shared" si="21"/>
        <x:v>3</x:v>
      </x:c>
      <x:c r="AE13" s="70">
        <x:f t="shared" si="21"/>
        <x:v>0</x:v>
      </x:c>
      <x:c r="AF13" s="70">
        <x:f t="shared" si="21"/>
        <x:v>0</x:v>
      </x:c>
      <x:c r="AG13" s="70">
        <x:f t="shared" si="21"/>
        <x:v>10</x:v>
      </x:c>
      <x:c r="AH13" s="70">
        <x:f t="shared" si="21"/>
        <x:v>36</x:v>
      </x:c>
      <x:c r="AI13" s="70">
        <x:f t="shared" si="21"/>
        <x:v>38</x:v>
      </x:c>
      <x:c r="AJ13" s="70">
        <x:f t="shared" si="21"/>
        <x:v>3</x:v>
      </x:c>
      <x:c r="AK13" s="70">
        <x:f t="shared" si="21"/>
        <x:v>7</x:v>
      </x:c>
      <x:c r="AL13" s="288" t="s">
        <x:v>906</x:v>
      </x:c>
      <x:c r="AM13" s="70">
        <x:f t="shared" si="21"/>
        <x:v>2</x:v>
      </x:c>
      <x:c r="AN13" s="73">
        <x:f t="shared" si="21"/>
        <x:v>12267</x:v>
      </x:c>
      <x:c r="AO13" s="70">
        <x:f t="shared" si="21"/>
        <x:v>0</x:v>
      </x:c>
      <x:c r="AP13" s="70">
        <x:f t="shared" si="21"/>
        <x:v>0</x:v>
      </x:c>
      <x:c r="AQ13" s="70">
        <x:f t="shared" si="21"/>
        <x:v>1</x:v>
      </x:c>
      <x:c r="AR13" s="73">
        <x:f t="shared" si="21"/>
        <x:v>1606</x:v>
      </x:c>
      <x:c r="AS13" s="70">
        <x:f t="shared" si="21"/>
        <x:v>1</x:v>
      </x:c>
      <x:c r="AT13" s="73">
        <x:f t="shared" si="21"/>
        <x:v>492</x:v>
      </x:c>
      <x:c r="AU13" s="70">
        <x:f t="shared" si="21"/>
        <x:v>0</x:v>
      </x:c>
      <x:c r="AV13" s="70">
        <x:f t="shared" si="21"/>
        <x:v>0</x:v>
      </x:c>
      <x:c r="AW13" s="70">
        <x:f t="shared" si="21"/>
        <x:v>0</x:v>
      </x:c>
      <x:c r="AX13" s="70">
        <x:f t="shared" si="21"/>
        <x:v>0</x:v>
      </x:c>
      <x:c r="AY13" s="70">
        <x:f t="shared" si="21"/>
        <x:v>0</x:v>
      </x:c>
      <x:c r="AZ13" s="70">
        <x:f t="shared" si="21"/>
        <x:v>24</x:v>
      </x:c>
      <x:c r="BA13" s="73">
        <x:f t="shared" si="21"/>
        <x:v>91</x:v>
      </x:c>
      <x:c r="BB13" s="70">
        <x:f t="shared" si="21"/>
        <x:v>1</x:v>
      </x:c>
      <x:c r="BC13" s="70">
        <x:f t="shared" si="21"/>
        <x:v>58</x:v>
      </x:c>
      <x:c r="BD13" s="70">
        <x:f t="shared" si="21"/>
        <x:v>2</x:v>
      </x:c>
      <x:c r="BE13" s="70">
        <x:f t="shared" si="21"/>
        <x:v>42</x:v>
      </x:c>
      <x:c r="BF13" s="70">
        <x:f t="shared" si="21"/>
        <x:v>465</x:v>
      </x:c>
      <x:c r="BG13" s="70">
        <x:f t="shared" si="21"/>
        <x:v>30</x:v>
      </x:c>
      <x:c r="BH13" s="70">
        <x:f t="shared" si="21"/>
        <x:v>52</x:v>
      </x:c>
      <x:c r="BI13" s="70">
        <x:f t="shared" si="21"/>
        <x:v>3</x:v>
      </x:c>
      <x:c r="BJ13" s="73">
        <x:f t="shared" si="21"/>
        <x:v>280</x:v>
      </x:c>
      <x:c r="BK13" s="70">
        <x:f t="shared" si="21"/>
        <x:v>2</x:v>
      </x:c>
      <x:c r="BL13" s="73">
        <x:f t="shared" si="21"/>
        <x:v>98</x:v>
      </x:c>
      <x:c r="BM13" s="70">
        <x:f t="shared" si="21"/>
        <x:v>1</x:v>
      </x:c>
      <x:c r="BN13" s="73">
        <x:f t="shared" si="21"/>
        <x:v>1249</x:v>
      </x:c>
      <x:c r="BO13" s="70">
        <x:f t="shared" ref="BO13:DG13" si="22">BO14</x:f>
        <x:v>1</x:v>
      </x:c>
      <x:c r="BP13" s="73">
        <x:f t="shared" si="22"/>
        <x:v>1344.5999999999999</x:v>
      </x:c>
      <x:c r="BQ13" s="70">
        <x:f t="shared" si="22"/>
        <x:v>0</x:v>
      </x:c>
      <x:c r="BR13" s="70">
        <x:f t="shared" si="22"/>
        <x:v>0</x:v>
      </x:c>
      <x:c r="BS13" s="70">
        <x:f t="shared" si="22"/>
        <x:v>0</x:v>
      </x:c>
      <x:c r="BT13" s="70">
        <x:f t="shared" si="22"/>
        <x:v>12</x:v>
      </x:c>
      <x:c r="BU13" s="70">
        <x:f t="shared" si="22"/>
        <x:v>13</x:v>
      </x:c>
      <x:c r="BV13" s="288" t="s">
        <x:v>906</x:v>
      </x:c>
      <x:c r="BW13" s="70">
        <x:f t="shared" si="22"/>
        <x:v>3</x:v>
      </x:c>
      <x:c r="BX13" s="70">
        <x:f t="shared" si="22"/>
        <x:v>228</x:v>
      </x:c>
      <x:c r="BY13" s="73">
        <x:f t="shared" si="22"/>
        <x:v>8220</x:v>
      </x:c>
      <x:c r="BZ13" s="70">
        <x:f t="shared" si="22"/>
        <x:v>2</x:v>
      </x:c>
      <x:c r="CA13" s="73">
        <x:f t="shared" si="22"/>
        <x:v>921.39999999999998</x:v>
      </x:c>
      <x:c r="CB13" s="70">
        <x:f t="shared" si="22"/>
        <x:v>21</x:v>
      </x:c>
      <x:c r="CC13" s="73">
        <x:f t="shared" si="22"/>
        <x:v>3311.4899999999998</x:v>
      </x:c>
      <x:c r="CD13" s="70">
        <x:f t="shared" si="22"/>
        <x:v>2</x:v>
      </x:c>
      <x:c r="CE13" s="70">
        <x:f t="shared" si="22"/>
        <x:v>12</x:v>
      </x:c>
      <x:c r="CF13" s="73">
        <x:f t="shared" si="22"/>
        <x:v>491.38999999999999</x:v>
      </x:c>
      <x:c r="CG13" s="70">
        <x:f t="shared" si="22"/>
        <x:v>7</x:v>
      </x:c>
      <x:c r="CH13" s="70">
        <x:f t="shared" si="22"/>
        <x:v>1</x:v>
      </x:c>
      <x:c r="CI13" s="70">
        <x:f t="shared" si="22"/>
        <x:v>0</x:v>
      </x:c>
      <x:c r="CJ13" s="70">
        <x:f t="shared" si="22"/>
        <x:v>12</x:v>
      </x:c>
      <x:c r="CK13" s="70">
        <x:f t="shared" si="22"/>
        <x:v>6</x:v>
      </x:c>
      <x:c r="CL13" s="70">
        <x:f t="shared" si="22"/>
        <x:v>4</x:v>
      </x:c>
      <x:c r="CM13" s="70">
        <x:f t="shared" si="22"/>
        <x:v>9</x:v>
      </x:c>
      <x:c r="CN13" s="70">
        <x:f t="shared" si="22"/>
        <x:v>58</x:v>
      </x:c>
      <x:c r="CO13" s="70">
        <x:f t="shared" si="22"/>
        <x:v>5</x:v>
      </x:c>
      <x:c r="CP13" s="73">
        <x:f t="shared" si="22"/>
        <x:v>269.82999999999998</x:v>
      </x:c>
      <x:c r="CQ13" s="70">
        <x:f t="shared" si="22"/>
        <x:v>3</x:v>
      </x:c>
      <x:c r="CR13" s="73">
        <x:f t="shared" si="22"/>
        <x:v>2602.6999999999998</x:v>
      </x:c>
      <x:c r="CS13" s="70">
        <x:f t="shared" si="22"/>
        <x:v>321</x:v>
      </x:c>
      <x:c r="CT13" s="70">
        <x:f t="shared" si="22"/>
        <x:v>3</x:v>
      </x:c>
      <x:c r="CU13" s="70">
        <x:f t="shared" si="22"/>
        <x:v>42</x:v>
      </x:c>
      <x:c r="CV13" s="70">
        <x:f t="shared" si="22"/>
        <x:v>48</x:v>
      </x:c>
      <x:c r="CW13" s="70">
        <x:f t="shared" si="22"/>
        <x:v>12</x:v>
      </x:c>
      <x:c r="CX13" s="70">
        <x:f t="shared" si="22"/>
        <x:v>92</x:v>
      </x:c>
      <x:c r="CY13" s="288" t="s">
        <x:v>906</x:v>
      </x:c>
      <x:c r="CZ13" s="70">
        <x:f t="shared" si="22"/>
        <x:v>79</x:v>
      </x:c>
      <x:c r="DA13" s="73">
        <x:f t="shared" si="22"/>
        <x:v>14395.209999999999</x:v>
      </x:c>
      <x:c r="DB13" s="70">
        <x:f t="shared" si="22"/>
        <x:v>80</x:v>
      </x:c>
      <x:c r="DC13" s="73">
        <x:f t="shared" si="22"/>
        <x:v>3900.1999999999998</x:v>
      </x:c>
      <x:c r="DD13" s="70">
        <x:f t="shared" si="22"/>
        <x:v>2</x:v>
      </x:c>
      <x:c r="DE13" s="73">
        <x:f t="shared" si="22"/>
        <x:v>50.200000000000003</x:v>
      </x:c>
      <x:c r="DF13" s="70">
        <x:f t="shared" si="22"/>
        <x:v>78</x:v>
      </x:c>
      <x:c r="DG13" s="104">
        <x:f t="shared" si="22"/>
        <x:v>3850</x:v>
      </x:c>
      <x:c r="DH13" s="39"/>
    </x:row>
    <x:row r="14" spans="1:112" s="40" customFormat="1" ht="30" customHeight="1">
      <x:c r="A14" s="288" t="s">
        <x:v>675</x:v>
      </x:c>
      <x:c r="B14" s="114">
        <x:f>SUM(B15:B17)</x:f>
        <x:v>23</x:v>
      </x:c>
      <x:c r="C14" s="73">
        <x:f t="shared" ref="C14:BN14" si="23">SUM(C15:C17)</x:f>
        <x:v>25400</x:v>
      </x:c>
      <x:c r="D14" s="70">
        <x:f t="shared" si="23"/>
        <x:v>2</x:v>
      </x:c>
      <x:c r="E14" s="73">
        <x:f t="shared" si="23"/>
        <x:v>63208</x:v>
      </x:c>
      <x:c r="F14" s="70">
        <x:f t="shared" si="23"/>
        <x:v>2</x:v>
      </x:c>
      <x:c r="G14" s="73">
        <x:f t="shared" si="23"/>
        <x:v>20.920000000000002</x:v>
      </x:c>
      <x:c r="H14" s="70">
        <x:f t="shared" si="23"/>
        <x:v>0</x:v>
      </x:c>
      <x:c r="I14" s="73">
        <x:f t="shared" si="23"/>
        <x:v>0</x:v>
      </x:c>
      <x:c r="J14" s="70">
        <x:f t="shared" si="23"/>
        <x:v>16</x:v>
      </x:c>
      <x:c r="K14" s="70">
        <x:f t="shared" si="23"/>
        <x:v>5</x:v>
      </x:c>
      <x:c r="L14" s="73">
        <x:f t="shared" si="23"/>
        <x:v>344.60000000000002</x:v>
      </x:c>
      <x:c r="M14" s="70">
        <x:f t="shared" si="23"/>
        <x:v>7</x:v>
      </x:c>
      <x:c r="N14" s="70">
        <x:f t="shared" si="23"/>
        <x:v>0</x:v>
      </x:c>
      <x:c r="O14" s="70">
        <x:f t="shared" si="23"/>
        <x:v>6</x:v>
      </x:c>
      <x:c r="P14" s="70">
        <x:f t="shared" si="23"/>
        <x:v>11</x:v>
      </x:c>
      <x:c r="Q14" s="70">
        <x:f t="shared" si="23"/>
        <x:v>0</x:v>
      </x:c>
      <x:c r="R14" s="73">
        <x:f t="shared" si="23"/>
        <x:v>0</x:v>
      </x:c>
      <x:c r="S14" s="70">
        <x:f t="shared" si="23"/>
        <x:v>32</x:v>
      </x:c>
      <x:c r="T14" s="73">
        <x:f t="shared" si="23"/>
        <x:v>681.64999999999998</x:v>
      </x:c>
      <x:c r="U14" s="70">
        <x:f t="shared" si="23"/>
        <x:v>1</x:v>
      </x:c>
      <x:c r="V14" s="73">
        <x:f t="shared" si="23"/>
        <x:v>78.590000000000003</x:v>
      </x:c>
      <x:c r="W14" s="70">
        <x:f t="shared" si="23"/>
        <x:v>13</x:v>
      </x:c>
      <x:c r="X14" s="70">
        <x:f t="shared" si="23"/>
        <x:v>488</x:v>
      </x:c>
      <x:c r="Y14" s="70">
        <x:f t="shared" si="23"/>
        <x:v>7</x:v>
      </x:c>
      <x:c r="Z14" s="70">
        <x:f t="shared" si="23"/>
        <x:v>103</x:v>
      </x:c>
      <x:c r="AA14" s="70">
        <x:f t="shared" si="23"/>
        <x:v>6</x:v>
      </x:c>
      <x:c r="AB14" s="70">
        <x:f t="shared" si="23"/>
        <x:v>2</x:v>
      </x:c>
      <x:c r="AC14" s="70">
        <x:f t="shared" si="23"/>
        <x:v>2</x:v>
      </x:c>
      <x:c r="AD14" s="70">
        <x:f t="shared" si="23"/>
        <x:v>3</x:v>
      </x:c>
      <x:c r="AE14" s="70">
        <x:f t="shared" si="23"/>
        <x:v>0</x:v>
      </x:c>
      <x:c r="AF14" s="70">
        <x:f t="shared" si="23"/>
        <x:v>0</x:v>
      </x:c>
      <x:c r="AG14" s="70">
        <x:f t="shared" si="23"/>
        <x:v>10</x:v>
      </x:c>
      <x:c r="AH14" s="70">
        <x:f t="shared" si="23"/>
        <x:v>36</x:v>
      </x:c>
      <x:c r="AI14" s="70">
        <x:f t="shared" si="23"/>
        <x:v>38</x:v>
      </x:c>
      <x:c r="AJ14" s="70">
        <x:f t="shared" si="23"/>
        <x:v>3</x:v>
      </x:c>
      <x:c r="AK14" s="70">
        <x:f t="shared" si="23"/>
        <x:v>7</x:v>
      </x:c>
      <x:c r="AL14" s="288" t="s">
        <x:v>675</x:v>
      </x:c>
      <x:c r="AM14" s="70">
        <x:f t="shared" si="23"/>
        <x:v>2</x:v>
      </x:c>
      <x:c r="AN14" s="73">
        <x:f t="shared" si="23"/>
        <x:v>12267</x:v>
      </x:c>
      <x:c r="AO14" s="70">
        <x:f t="shared" si="23"/>
        <x:v>0</x:v>
      </x:c>
      <x:c r="AP14" s="70">
        <x:f t="shared" si="23"/>
        <x:v>0</x:v>
      </x:c>
      <x:c r="AQ14" s="70">
        <x:f t="shared" si="23"/>
        <x:v>1</x:v>
      </x:c>
      <x:c r="AR14" s="73">
        <x:f t="shared" si="23"/>
        <x:v>1606</x:v>
      </x:c>
      <x:c r="AS14" s="70">
        <x:f t="shared" si="23"/>
        <x:v>1</x:v>
      </x:c>
      <x:c r="AT14" s="73">
        <x:f t="shared" si="23"/>
        <x:v>492</x:v>
      </x:c>
      <x:c r="AU14" s="70">
        <x:f t="shared" si="23"/>
        <x:v>0</x:v>
      </x:c>
      <x:c r="AV14" s="70">
        <x:f t="shared" si="23"/>
        <x:v>0</x:v>
      </x:c>
      <x:c r="AW14" s="70">
        <x:f t="shared" si="23"/>
        <x:v>0</x:v>
      </x:c>
      <x:c r="AX14" s="70">
        <x:f t="shared" si="23"/>
        <x:v>0</x:v>
      </x:c>
      <x:c r="AY14" s="70">
        <x:f t="shared" si="23"/>
        <x:v>0</x:v>
      </x:c>
      <x:c r="AZ14" s="70">
        <x:f t="shared" si="23"/>
        <x:v>24</x:v>
      </x:c>
      <x:c r="BA14" s="73">
        <x:f t="shared" si="23"/>
        <x:v>91</x:v>
      </x:c>
      <x:c r="BB14" s="70">
        <x:f t="shared" si="23"/>
        <x:v>1</x:v>
      </x:c>
      <x:c r="BC14" s="70">
        <x:f t="shared" si="23"/>
        <x:v>58</x:v>
      </x:c>
      <x:c r="BD14" s="70">
        <x:f t="shared" si="23"/>
        <x:v>2</x:v>
      </x:c>
      <x:c r="BE14" s="70">
        <x:f t="shared" si="23"/>
        <x:v>42</x:v>
      </x:c>
      <x:c r="BF14" s="70">
        <x:f t="shared" si="23"/>
        <x:v>465</x:v>
      </x:c>
      <x:c r="BG14" s="70">
        <x:f t="shared" si="23"/>
        <x:v>30</x:v>
      </x:c>
      <x:c r="BH14" s="70">
        <x:f t="shared" si="23"/>
        <x:v>52</x:v>
      </x:c>
      <x:c r="BI14" s="70">
        <x:f t="shared" si="23"/>
        <x:v>3</x:v>
      </x:c>
      <x:c r="BJ14" s="73">
        <x:f t="shared" si="23"/>
        <x:v>280</x:v>
      </x:c>
      <x:c r="BK14" s="70">
        <x:f t="shared" si="23"/>
        <x:v>2</x:v>
      </x:c>
      <x:c r="BL14" s="73">
        <x:f t="shared" si="23"/>
        <x:v>98</x:v>
      </x:c>
      <x:c r="BM14" s="70">
        <x:f t="shared" si="23"/>
        <x:v>1</x:v>
      </x:c>
      <x:c r="BN14" s="73">
        <x:f t="shared" si="23"/>
        <x:v>1249</x:v>
      </x:c>
      <x:c r="BO14" s="70">
        <x:f t="shared" ref="BO14:DG14" si="24">SUM(BO15:BO17)</x:f>
        <x:v>1</x:v>
      </x:c>
      <x:c r="BP14" s="73">
        <x:f t="shared" si="24"/>
        <x:v>1344.5999999999999</x:v>
      </x:c>
      <x:c r="BQ14" s="70">
        <x:f t="shared" si="24"/>
        <x:v>0</x:v>
      </x:c>
      <x:c r="BR14" s="70">
        <x:f t="shared" si="24"/>
        <x:v>0</x:v>
      </x:c>
      <x:c r="BS14" s="70">
        <x:f t="shared" si="24"/>
        <x:v>0</x:v>
      </x:c>
      <x:c r="BT14" s="70">
        <x:f t="shared" si="24"/>
        <x:v>12</x:v>
      </x:c>
      <x:c r="BU14" s="70">
        <x:f t="shared" si="24"/>
        <x:v>13</x:v>
      </x:c>
      <x:c r="BV14" s="288" t="s">
        <x:v>675</x:v>
      </x:c>
      <x:c r="BW14" s="70">
        <x:f t="shared" si="24"/>
        <x:v>3</x:v>
      </x:c>
      <x:c r="BX14" s="70">
        <x:f t="shared" si="24"/>
        <x:v>228</x:v>
      </x:c>
      <x:c r="BY14" s="73">
        <x:f t="shared" si="24"/>
        <x:v>8220</x:v>
      </x:c>
      <x:c r="BZ14" s="70">
        <x:f t="shared" si="24"/>
        <x:v>2</x:v>
      </x:c>
      <x:c r="CA14" s="73">
        <x:f t="shared" si="24"/>
        <x:v>921.39999999999998</x:v>
      </x:c>
      <x:c r="CB14" s="70">
        <x:f t="shared" si="24"/>
        <x:v>21</x:v>
      </x:c>
      <x:c r="CC14" s="73">
        <x:f t="shared" si="24"/>
        <x:v>3311.4899999999998</x:v>
      </x:c>
      <x:c r="CD14" s="70">
        <x:f t="shared" si="24"/>
        <x:v>2</x:v>
      </x:c>
      <x:c r="CE14" s="70">
        <x:f t="shared" si="24"/>
        <x:v>12</x:v>
      </x:c>
      <x:c r="CF14" s="73">
        <x:f t="shared" si="24"/>
        <x:v>491.38999999999999</x:v>
      </x:c>
      <x:c r="CG14" s="70">
        <x:f t="shared" si="24"/>
        <x:v>7</x:v>
      </x:c>
      <x:c r="CH14" s="70">
        <x:f t="shared" si="24"/>
        <x:v>1</x:v>
      </x:c>
      <x:c r="CI14" s="70">
        <x:f t="shared" si="24"/>
        <x:v>0</x:v>
      </x:c>
      <x:c r="CJ14" s="70">
        <x:f t="shared" si="24"/>
        <x:v>12</x:v>
      </x:c>
      <x:c r="CK14" s="70">
        <x:f t="shared" si="24"/>
        <x:v>6</x:v>
      </x:c>
      <x:c r="CL14" s="70">
        <x:f t="shared" si="24"/>
        <x:v>4</x:v>
      </x:c>
      <x:c r="CM14" s="70">
        <x:f t="shared" si="24"/>
        <x:v>9</x:v>
      </x:c>
      <x:c r="CN14" s="70">
        <x:f t="shared" si="24"/>
        <x:v>58</x:v>
      </x:c>
      <x:c r="CO14" s="70">
        <x:f t="shared" si="24"/>
        <x:v>5</x:v>
      </x:c>
      <x:c r="CP14" s="73">
        <x:f t="shared" si="24"/>
        <x:v>269.82999999999998</x:v>
      </x:c>
      <x:c r="CQ14" s="70">
        <x:f t="shared" si="24"/>
        <x:v>3</x:v>
      </x:c>
      <x:c r="CR14" s="73">
        <x:f t="shared" si="24"/>
        <x:v>2602.6999999999998</x:v>
      </x:c>
      <x:c r="CS14" s="70">
        <x:f t="shared" si="24"/>
        <x:v>321</x:v>
      </x:c>
      <x:c r="CT14" s="70">
        <x:f t="shared" si="24"/>
        <x:v>3</x:v>
      </x:c>
      <x:c r="CU14" s="70">
        <x:f t="shared" si="24"/>
        <x:v>42</x:v>
      </x:c>
      <x:c r="CV14" s="70">
        <x:f t="shared" si="24"/>
        <x:v>48</x:v>
      </x:c>
      <x:c r="CW14" s="70">
        <x:f t="shared" si="24"/>
        <x:v>12</x:v>
      </x:c>
      <x:c r="CX14" s="70">
        <x:f t="shared" si="24"/>
        <x:v>92</x:v>
      </x:c>
      <x:c r="CY14" s="288" t="s">
        <x:v>675</x:v>
      </x:c>
      <x:c r="CZ14" s="70">
        <x:f t="shared" si="24"/>
        <x:v>79</x:v>
      </x:c>
      <x:c r="DA14" s="73">
        <x:f t="shared" si="24"/>
        <x:v>14395.209999999999</x:v>
      </x:c>
      <x:c r="DB14" s="70">
        <x:f t="shared" si="24"/>
        <x:v>80</x:v>
      </x:c>
      <x:c r="DC14" s="73">
        <x:f t="shared" si="24"/>
        <x:v>3900.1999999999998</x:v>
      </x:c>
      <x:c r="DD14" s="70">
        <x:f t="shared" si="24"/>
        <x:v>2</x:v>
      </x:c>
      <x:c r="DE14" s="73">
        <x:f t="shared" si="24"/>
        <x:v>50.200000000000003</x:v>
      </x:c>
      <x:c r="DF14" s="70">
        <x:f t="shared" si="24"/>
        <x:v>78</x:v>
      </x:c>
      <x:c r="DG14" s="104">
        <x:f t="shared" si="24"/>
        <x:v>3850</x:v>
      </x:c>
      <x:c r="DH14" s="39"/>
    </x:row>
    <x:row r="15" spans="1:112" s="40" customFormat="1" ht="30" customHeight="1">
      <x:c r="A15" s="522" t="s">
        <x:v>1915</x:v>
      </x:c>
      <x:c r="B15" s="114">
        <x:v>20</x:v>
      </x:c>
      <x:c r="C15" s="73">
        <x:v>19701</x:v>
      </x:c>
      <x:c r="D15" s="70">
        <x:v>1</x:v>
      </x:c>
      <x:c r="E15" s="73">
        <x:v>60585</x:v>
      </x:c>
      <x:c r="F15" s="70">
        <x:v>1</x:v>
      </x:c>
      <x:c r="G15" s="73">
        <x:v>18.620000000000001</x:v>
      </x:c>
      <x:c r="H15" s="70"/>
      <x:c r="I15" s="73"/>
      <x:c r="J15" s="70">
        <x:v>13</x:v>
      </x:c>
      <x:c r="K15" s="70"/>
      <x:c r="L15" s="73"/>
      <x:c r="M15" s="70">
        <x:v>4</x:v>
      </x:c>
      <x:c r="N15" s="70"/>
      <x:c r="O15" s="70">
        <x:v>5</x:v>
      </x:c>
      <x:c r="P15" s="70">
        <x:v>10</x:v>
      </x:c>
      <x:c r="Q15" s="70"/>
      <x:c r="R15" s="73"/>
      <x:c r="S15" s="70">
        <x:v>20</x:v>
      </x:c>
      <x:c r="T15" s="73">
        <x:v>325.64999999999998</x:v>
      </x:c>
      <x:c r="U15" s="70">
        <x:v>1</x:v>
      </x:c>
      <x:c r="V15" s="73">
        <x:v>78.590000000000003</x:v>
      </x:c>
      <x:c r="W15" s="70">
        <x:v>2</x:v>
      </x:c>
      <x:c r="X15" s="70">
        <x:v>283</x:v>
      </x:c>
      <x:c r="Y15" s="70">
        <x:v>3</x:v>
      </x:c>
      <x:c r="Z15" s="70">
        <x:v>81</x:v>
      </x:c>
      <x:c r="AA15" s="70">
        <x:v>4</x:v>
      </x:c>
      <x:c r="AB15" s="70">
        <x:v>1</x:v>
      </x:c>
      <x:c r="AC15" s="70">
        <x:v>1</x:v>
      </x:c>
      <x:c r="AD15" s="70">
        <x:v>3</x:v>
      </x:c>
      <x:c r="AE15" s="70"/>
      <x:c r="AF15" s="70"/>
      <x:c r="AG15" s="70">
        <x:v>7</x:v>
      </x:c>
      <x:c r="AH15" s="70">
        <x:v>36</x:v>
      </x:c>
      <x:c r="AI15" s="70">
        <x:v>38</x:v>
      </x:c>
      <x:c r="AJ15" s="70">
        <x:v>1</x:v>
      </x:c>
      <x:c r="AK15" s="70">
        <x:v>4</x:v>
      </x:c>
      <x:c r="AL15" s="522" t="s">
        <x:v>1915</x:v>
      </x:c>
      <x:c r="AM15" s="70">
        <x:v>1</x:v>
      </x:c>
      <x:c r="AN15" s="73">
        <x:v>12000</x:v>
      </x:c>
      <x:c r="AO15" s="70"/>
      <x:c r="AP15" s="70"/>
      <x:c r="AQ15" s="70">
        <x:v>1</x:v>
      </x:c>
      <x:c r="AR15" s="73">
        <x:v>1606</x:v>
      </x:c>
      <x:c r="AS15" s="70">
        <x:v>1</x:v>
      </x:c>
      <x:c r="AT15" s="73">
        <x:v>492</x:v>
      </x:c>
      <x:c r="AU15" s="70"/>
      <x:c r="AV15" s="70"/>
      <x:c r="AW15" s="70"/>
      <x:c r="AX15" s="70"/>
      <x:c r="AY15" s="70"/>
      <x:c r="AZ15" s="70">
        <x:v>22</x:v>
      </x:c>
      <x:c r="BA15" s="73">
        <x:v>79</x:v>
      </x:c>
      <x:c r="BB15" s="70">
        <x:v>1</x:v>
      </x:c>
      <x:c r="BC15" s="70">
        <x:v>58</x:v>
      </x:c>
      <x:c r="BD15" s="70">
        <x:v>1</x:v>
      </x:c>
      <x:c r="BE15" s="70">
        <x:v>30</x:v>
      </x:c>
      <x:c r="BF15" s="70">
        <x:v>384</x:v>
      </x:c>
      <x:c r="BG15" s="70">
        <x:v>10</x:v>
      </x:c>
      <x:c r="BH15" s="70">
        <x:v>13</x:v>
      </x:c>
      <x:c r="BI15" s="70">
        <x:v>3</x:v>
      </x:c>
      <x:c r="BJ15" s="73">
        <x:v>280</x:v>
      </x:c>
      <x:c r="BK15" s="70">
        <x:v>2</x:v>
      </x:c>
      <x:c r="BL15" s="73">
        <x:v>98</x:v>
      </x:c>
      <x:c r="BM15" s="70">
        <x:v>1</x:v>
      </x:c>
      <x:c r="BN15" s="73">
        <x:v>1249</x:v>
      </x:c>
      <x:c r="BO15" s="70">
        <x:v>1</x:v>
      </x:c>
      <x:c r="BP15" s="73">
        <x:v>1344.5999999999999</x:v>
      </x:c>
      <x:c r="BQ15" s="70"/>
      <x:c r="BR15" s="70"/>
      <x:c r="BS15" s="70"/>
      <x:c r="BT15" s="70">
        <x:v>7</x:v>
      </x:c>
      <x:c r="BU15" s="70">
        <x:v>8</x:v>
      </x:c>
      <x:c r="BV15" s="522" t="s">
        <x:v>1915</x:v>
      </x:c>
      <x:c r="BW15" s="70">
        <x:v>3</x:v>
      </x:c>
      <x:c r="BX15" s="70">
        <x:v>228</x:v>
      </x:c>
      <x:c r="BY15" s="73">
        <x:v>8220</x:v>
      </x:c>
      <x:c r="BZ15" s="70">
        <x:v>2</x:v>
      </x:c>
      <x:c r="CA15" s="73">
        <x:v>921.39999999999998</x:v>
      </x:c>
      <x:c r="CB15" s="70">
        <x:v>21</x:v>
      </x:c>
      <x:c r="CC15" s="73">
        <x:v>3311.4899999999998</x:v>
      </x:c>
      <x:c r="CD15" s="70">
        <x:v>1</x:v>
      </x:c>
      <x:c r="CE15" s="70">
        <x:v>10</x:v>
      </x:c>
      <x:c r="CF15" s="73">
        <x:v>415.88999999999999</x:v>
      </x:c>
      <x:c r="CG15" s="70">
        <x:v>5</x:v>
      </x:c>
      <x:c r="CH15" s="70">
        <x:v>1</x:v>
      </x:c>
      <x:c r="CI15" s="70"/>
      <x:c r="CJ15" s="70">
        <x:v>8</x:v>
      </x:c>
      <x:c r="CK15" s="70">
        <x:v>6</x:v>
      </x:c>
      <x:c r="CL15" s="70">
        <x:v>3</x:v>
      </x:c>
      <x:c r="CM15" s="70">
        <x:v>7</x:v>
      </x:c>
      <x:c r="CN15" s="70">
        <x:v>55</x:v>
      </x:c>
      <x:c r="CO15" s="70">
        <x:v>3</x:v>
      </x:c>
      <x:c r="CP15" s="73">
        <x:v>116.2</x:v>
      </x:c>
      <x:c r="CQ15" s="70">
        <x:v>1</x:v>
      </x:c>
      <x:c r="CR15" s="73">
        <x:v>2003.7</x:v>
      </x:c>
      <x:c r="CS15" s="70">
        <x:v>187</x:v>
      </x:c>
      <x:c r="CT15" s="70"/>
      <x:c r="CU15" s="70">
        <x:v>23</x:v>
      </x:c>
      <x:c r="CV15" s="70">
        <x:v>48</x:v>
      </x:c>
      <x:c r="CW15" s="70">
        <x:v>12</x:v>
      </x:c>
      <x:c r="CX15" s="70">
        <x:v>92</x:v>
      </x:c>
      <x:c r="CY15" s="522" t="s">
        <x:v>1915</x:v>
      </x:c>
      <x:c r="CZ15" s="70">
        <x:v>78</x:v>
      </x:c>
      <x:c r="DA15" s="73">
        <x:v>14274.58</x:v>
      </x:c>
      <x:c r="DB15" s="70">
        <x:v>80</x:v>
      </x:c>
      <x:c r="DC15" s="73">
        <x:v>3900.1999999999998</x:v>
      </x:c>
      <x:c r="DD15" s="70">
        <x:v>2</x:v>
      </x:c>
      <x:c r="DE15" s="73">
        <x:v>50.200000000000003</x:v>
      </x:c>
      <x:c r="DF15" s="70">
        <x:v>78</x:v>
      </x:c>
      <x:c r="DG15" s="104">
        <x:v>3850</x:v>
      </x:c>
      <x:c r="DH15" s="39"/>
    </x:row>
    <x:row r="16" spans="1:112" s="40" customFormat="1" ht="30" customHeight="1">
      <x:c r="A16" s="522" t="s">
        <x:v>1682</x:v>
      </x:c>
      <x:c r="B16" s="114"/>
      <x:c r="C16" s="73"/>
      <x:c r="D16" s="70"/>
      <x:c r="E16" s="73"/>
      <x:c r="F16" s="70">
        <x:v>1</x:v>
      </x:c>
      <x:c r="G16" s="73">
        <x:v>2.2999999999999998</x:v>
      </x:c>
      <x:c r="H16" s="70"/>
      <x:c r="I16" s="73"/>
      <x:c r="J16" s="70"/>
      <x:c r="K16" s="70">
        <x:v>2</x:v>
      </x:c>
      <x:c r="L16" s="73">
        <x:v>226.59999999999999</x:v>
      </x:c>
      <x:c r="M16" s="70"/>
      <x:c r="N16" s="70"/>
      <x:c r="O16" s="70">
        <x:v>1</x:v>
      </x:c>
      <x:c r="P16" s="70">
        <x:v>1</x:v>
      </x:c>
      <x:c r="Q16" s="70"/>
      <x:c r="R16" s="73"/>
      <x:c r="S16" s="70">
        <x:v>9</x:v>
      </x:c>
      <x:c r="T16" s="73">
        <x:v>230</x:v>
      </x:c>
      <x:c r="U16" s="70"/>
      <x:c r="V16" s="73"/>
      <x:c r="W16" s="70">
        <x:v>1</x:v>
      </x:c>
      <x:c r="X16" s="70">
        <x:v>40</x:v>
      </x:c>
      <x:c r="Y16" s="70">
        <x:v>1</x:v>
      </x:c>
      <x:c r="Z16" s="70">
        <x:v>1</x:v>
      </x:c>
      <x:c r="AA16" s="70">
        <x:v>1</x:v>
      </x:c>
      <x:c r="AB16" s="70">
        <x:v>1</x:v>
      </x:c>
      <x:c r="AC16" s="70"/>
      <x:c r="AD16" s="70"/>
      <x:c r="AE16" s="70"/>
      <x:c r="AF16" s="70"/>
      <x:c r="AG16" s="70">
        <x:v>1</x:v>
      </x:c>
      <x:c r="AH16" s="70"/>
      <x:c r="AI16" s="70"/>
      <x:c r="AJ16" s="70">
        <x:v>1</x:v>
      </x:c>
      <x:c r="AK16" s="70">
        <x:v>1</x:v>
      </x:c>
      <x:c r="AL16" s="522" t="s">
        <x:v>1682</x:v>
      </x:c>
      <x:c r="AM16" s="70">
        <x:v>1</x:v>
      </x:c>
      <x:c r="AN16" s="73">
        <x:v>267</x:v>
      </x:c>
      <x:c r="AO16" s="70"/>
      <x:c r="AP16" s="70"/>
      <x:c r="AQ16" s="70"/>
      <x:c r="AR16" s="73"/>
      <x:c r="AS16" s="70"/>
      <x:c r="AT16" s="73"/>
      <x:c r="AU16" s="70"/>
      <x:c r="AV16" s="70"/>
      <x:c r="AW16" s="70"/>
      <x:c r="AX16" s="70"/>
      <x:c r="AY16" s="70"/>
      <x:c r="AZ16" s="70">
        <x:v>1</x:v>
      </x:c>
      <x:c r="BA16" s="73">
        <x:v>6</x:v>
      </x:c>
      <x:c r="BB16" s="70"/>
      <x:c r="BC16" s="70"/>
      <x:c r="BD16" s="659">
        <x:v>1</x:v>
      </x:c>
      <x:c r="BE16" s="70">
        <x:v>9</x:v>
      </x:c>
      <x:c r="BF16" s="70">
        <x:v>54</x:v>
      </x:c>
      <x:c r="BG16" s="70">
        <x:v>19</x:v>
      </x:c>
      <x:c r="BH16" s="70">
        <x:v>38</x:v>
      </x:c>
      <x:c r="BI16" s="70"/>
      <x:c r="BJ16" s="73"/>
      <x:c r="BK16" s="70"/>
      <x:c r="BL16" s="73"/>
      <x:c r="BM16" s="70"/>
      <x:c r="BN16" s="73"/>
      <x:c r="BO16" s="70"/>
      <x:c r="BP16" s="73"/>
      <x:c r="BQ16" s="70"/>
      <x:c r="BR16" s="70"/>
      <x:c r="BS16" s="70"/>
      <x:c r="BT16" s="70"/>
      <x:c r="BU16" s="70"/>
      <x:c r="BV16" s="522" t="s">
        <x:v>1682</x:v>
      </x:c>
      <x:c r="BW16" s="70"/>
      <x:c r="BX16" s="70"/>
      <x:c r="BY16" s="73"/>
      <x:c r="BZ16" s="70"/>
      <x:c r="CA16" s="73"/>
      <x:c r="CB16" s="70"/>
      <x:c r="CC16" s="73"/>
      <x:c r="CD16" s="70"/>
      <x:c r="CE16" s="70">
        <x:v>1</x:v>
      </x:c>
      <x:c r="CF16" s="73">
        <x:v>15</x:v>
      </x:c>
      <x:c r="CG16" s="70">
        <x:v>2</x:v>
      </x:c>
      <x:c r="CH16" s="659"/>
      <x:c r="CI16" s="70"/>
      <x:c r="CJ16" s="70">
        <x:v>2</x:v>
      </x:c>
      <x:c r="CK16" s="70"/>
      <x:c r="CL16" s="70"/>
      <x:c r="CM16" s="70"/>
      <x:c r="CN16" s="70"/>
      <x:c r="CO16" s="70">
        <x:v>1</x:v>
      </x:c>
      <x:c r="CP16" s="73">
        <x:v>33</x:v>
      </x:c>
      <x:c r="CQ16" s="70">
        <x:v>1</x:v>
      </x:c>
      <x:c r="CR16" s="73">
        <x:v>259</x:v>
      </x:c>
      <x:c r="CS16" s="70">
        <x:v>64</x:v>
      </x:c>
      <x:c r="CT16" s="70">
        <x:v>2</x:v>
      </x:c>
      <x:c r="CU16" s="70">
        <x:v>8</x:v>
      </x:c>
      <x:c r="CV16" s="70"/>
      <x:c r="CW16" s="70"/>
      <x:c r="CX16" s="70"/>
      <x:c r="CY16" s="522" t="s">
        <x:v>1682</x:v>
      </x:c>
      <x:c r="CZ16" s="70">
        <x:v>0</x:v>
      </x:c>
      <x:c r="DA16" s="73">
        <x:v>0</x:v>
      </x:c>
      <x:c r="DB16" s="70">
        <x:v>0</x:v>
      </x:c>
      <x:c r="DC16" s="73">
        <x:v>0</x:v>
      </x:c>
      <x:c r="DD16" s="70">
        <x:v>0</x:v>
      </x:c>
      <x:c r="DE16" s="73">
        <x:v>0</x:v>
      </x:c>
      <x:c r="DF16" s="70">
        <x:v>0</x:v>
      </x:c>
      <x:c r="DG16" s="104">
        <x:v>0</x:v>
      </x:c>
      <x:c r="DH16" s="39"/>
    </x:row>
    <x:row r="17" spans="1:112" s="40" customFormat="1" ht="30" customHeight="1">
      <x:c r="A17" s="522" t="s">
        <x:v>1530</x:v>
      </x:c>
      <x:c r="B17" s="114">
        <x:v>3</x:v>
      </x:c>
      <x:c r="C17" s="73">
        <x:v>5699</x:v>
      </x:c>
      <x:c r="D17" s="70">
        <x:v>1</x:v>
      </x:c>
      <x:c r="E17" s="73">
        <x:v>2623</x:v>
      </x:c>
      <x:c r="F17" s="70"/>
      <x:c r="G17" s="73"/>
      <x:c r="H17" s="659"/>
      <x:c r="I17" s="73"/>
      <x:c r="J17" s="70">
        <x:v>3</x:v>
      </x:c>
      <x:c r="K17" s="70">
        <x:v>3</x:v>
      </x:c>
      <x:c r="L17" s="73">
        <x:v>118</x:v>
      </x:c>
      <x:c r="M17" s="70">
        <x:v>3</x:v>
      </x:c>
      <x:c r="N17" s="70"/>
      <x:c r="O17" s="70"/>
      <x:c r="P17" s="70"/>
      <x:c r="Q17" s="659"/>
      <x:c r="R17" s="73"/>
      <x:c r="S17" s="70">
        <x:v>3</x:v>
      </x:c>
      <x:c r="T17" s="73">
        <x:v>126</x:v>
      </x:c>
      <x:c r="U17" s="70"/>
      <x:c r="V17" s="73"/>
      <x:c r="W17" s="70">
        <x:v>10</x:v>
      </x:c>
      <x:c r="X17" s="70">
        <x:v>165</x:v>
      </x:c>
      <x:c r="Y17" s="70">
        <x:v>3</x:v>
      </x:c>
      <x:c r="Z17" s="70">
        <x:v>21</x:v>
      </x:c>
      <x:c r="AA17" s="70">
        <x:v>1</x:v>
      </x:c>
      <x:c r="AB17" s="70"/>
      <x:c r="AC17" s="70">
        <x:v>1</x:v>
      </x:c>
      <x:c r="AD17" s="70"/>
      <x:c r="AE17" s="70"/>
      <x:c r="AF17" s="70"/>
      <x:c r="AG17" s="70">
        <x:v>2</x:v>
      </x:c>
      <x:c r="AH17" s="70"/>
      <x:c r="AI17" s="70"/>
      <x:c r="AJ17" s="70">
        <x:v>1</x:v>
      </x:c>
      <x:c r="AK17" s="70">
        <x:v>2</x:v>
      </x:c>
      <x:c r="AL17" s="522" t="s">
        <x:v>548</x:v>
      </x:c>
      <x:c r="AM17" s="70"/>
      <x:c r="AN17" s="73"/>
      <x:c r="AO17" s="70"/>
      <x:c r="AP17" s="70"/>
      <x:c r="AQ17" s="70"/>
      <x:c r="AR17" s="73"/>
      <x:c r="AS17" s="70"/>
      <x:c r="AT17" s="73"/>
      <x:c r="AU17" s="70"/>
      <x:c r="AV17" s="70"/>
      <x:c r="AW17" s="70"/>
      <x:c r="AX17" s="70"/>
      <x:c r="AY17" s="70"/>
      <x:c r="AZ17" s="70">
        <x:v>1</x:v>
      </x:c>
      <x:c r="BA17" s="73">
        <x:v>6</x:v>
      </x:c>
      <x:c r="BB17" s="70"/>
      <x:c r="BC17" s="70"/>
      <x:c r="BD17" s="70">
        <x:v>0</x:v>
      </x:c>
      <x:c r="BE17" s="70">
        <x:v>3</x:v>
      </x:c>
      <x:c r="BF17" s="70">
        <x:v>27</x:v>
      </x:c>
      <x:c r="BG17" s="70">
        <x:v>1</x:v>
      </x:c>
      <x:c r="BH17" s="70">
        <x:v>1</x:v>
      </x:c>
      <x:c r="BI17" s="70"/>
      <x:c r="BJ17" s="73"/>
      <x:c r="BK17" s="70"/>
      <x:c r="BL17" s="73"/>
      <x:c r="BM17" s="70"/>
      <x:c r="BN17" s="73"/>
      <x:c r="BO17" s="70"/>
      <x:c r="BP17" s="73"/>
      <x:c r="BQ17" s="70"/>
      <x:c r="BR17" s="70"/>
      <x:c r="BS17" s="70"/>
      <x:c r="BT17" s="70">
        <x:v>5</x:v>
      </x:c>
      <x:c r="BU17" s="70">
        <x:v>5</x:v>
      </x:c>
      <x:c r="BV17" s="522" t="s">
        <x:v>548</x:v>
      </x:c>
      <x:c r="BW17" s="70"/>
      <x:c r="BX17" s="70"/>
      <x:c r="BY17" s="73"/>
      <x:c r="BZ17" s="70"/>
      <x:c r="CA17" s="73"/>
      <x:c r="CB17" s="70"/>
      <x:c r="CC17" s="73"/>
      <x:c r="CD17" s="70">
        <x:v>1</x:v>
      </x:c>
      <x:c r="CE17" s="70">
        <x:v>1</x:v>
      </x:c>
      <x:c r="CF17" s="73">
        <x:v>60.5</x:v>
      </x:c>
      <x:c r="CG17" s="70"/>
      <x:c r="CH17" s="659"/>
      <x:c r="CI17" s="70"/>
      <x:c r="CJ17" s="70">
        <x:v>2</x:v>
      </x:c>
      <x:c r="CK17" s="70"/>
      <x:c r="CL17" s="70">
        <x:v>1</x:v>
      </x:c>
      <x:c r="CM17" s="70">
        <x:v>2</x:v>
      </x:c>
      <x:c r="CN17" s="495">
        <x:v>3</x:v>
      </x:c>
      <x:c r="CO17" s="70">
        <x:v>1</x:v>
      </x:c>
      <x:c r="CP17" s="73">
        <x:v>120.63</x:v>
      </x:c>
      <x:c r="CQ17" s="70">
        <x:v>1</x:v>
      </x:c>
      <x:c r="CR17" s="73">
        <x:v>340</x:v>
      </x:c>
      <x:c r="CS17" s="70">
        <x:v>70</x:v>
      </x:c>
      <x:c r="CT17" s="70">
        <x:v>1</x:v>
      </x:c>
      <x:c r="CU17" s="70">
        <x:v>11</x:v>
      </x:c>
      <x:c r="CV17" s="70"/>
      <x:c r="CW17" s="70"/>
      <x:c r="CX17" s="70"/>
      <x:c r="CY17" s="522" t="s">
        <x:v>548</x:v>
      </x:c>
      <x:c r="CZ17" s="70">
        <x:v>1</x:v>
      </x:c>
      <x:c r="DA17" s="73">
        <x:v>120.63</x:v>
      </x:c>
      <x:c r="DB17" s="70"/>
      <x:c r="DC17" s="73"/>
      <x:c r="DD17" s="70"/>
      <x:c r="DE17" s="73"/>
      <x:c r="DF17" s="70"/>
      <x:c r="DG17" s="104"/>
      <x:c r="DH17" s="39"/>
    </x:row>
    <x:row r="18" spans="1:112" s="40" customFormat="1" ht="30" customHeight="1">
      <x:c r="A18" s="288" t="s">
        <x:v>1359</x:v>
      </x:c>
      <x:c r="B18" s="114">
        <x:f>B19+B57</x:f>
        <x:v>0</x:v>
      </x:c>
      <x:c r="C18" s="73">
        <x:f t="shared" ref="C18:AK18" si="25">SUM(C19,C57)</x:f>
        <x:v>0</x:v>
      </x:c>
      <x:c r="D18" s="70">
        <x:f t="shared" si="25"/>
        <x:v>0</x:v>
      </x:c>
      <x:c r="E18" s="73">
        <x:f t="shared" si="25"/>
        <x:v>0</x:v>
      </x:c>
      <x:c r="F18" s="70">
        <x:f t="shared" si="25"/>
        <x:v>0</x:v>
      </x:c>
      <x:c r="G18" s="73">
        <x:f t="shared" si="25"/>
        <x:v>0</x:v>
      </x:c>
      <x:c r="H18" s="70">
        <x:f t="shared" si="25"/>
        <x:v>0</x:v>
      </x:c>
      <x:c r="I18" s="73">
        <x:f t="shared" si="25"/>
        <x:v>0</x:v>
      </x:c>
      <x:c r="J18" s="70">
        <x:f t="shared" si="25"/>
        <x:v>15</x:v>
      </x:c>
      <x:c r="K18" s="70">
        <x:f t="shared" si="25"/>
        <x:v>0</x:v>
      </x:c>
      <x:c r="L18" s="73">
        <x:f t="shared" si="25"/>
        <x:v>0</x:v>
      </x:c>
      <x:c r="M18" s="70">
        <x:f t="shared" si="25"/>
        <x:v>5</x:v>
      </x:c>
      <x:c r="N18" s="70">
        <x:f t="shared" si="25"/>
        <x:v>4</x:v>
      </x:c>
      <x:c r="O18" s="70">
        <x:f t="shared" si="25"/>
        <x:v>9</x:v>
      </x:c>
      <x:c r="P18" s="70">
        <x:f t="shared" si="25"/>
        <x:v>16</x:v>
      </x:c>
      <x:c r="Q18" s="70">
        <x:f t="shared" si="25"/>
        <x:v>0</x:v>
      </x:c>
      <x:c r="R18" s="73">
        <x:f t="shared" si="25"/>
        <x:v>0</x:v>
      </x:c>
      <x:c r="S18" s="70">
        <x:f t="shared" si="25"/>
        <x:v>12</x:v>
      </x:c>
      <x:c r="T18" s="73">
        <x:f t="shared" si="25"/>
        <x:v>132</x:v>
      </x:c>
      <x:c r="U18" s="70">
        <x:f t="shared" si="25"/>
        <x:v>4</x:v>
      </x:c>
      <x:c r="V18" s="73">
        <x:f t="shared" si="25"/>
        <x:v>202.59</x:v>
      </x:c>
      <x:c r="W18" s="70">
        <x:f t="shared" si="25"/>
        <x:v>2</x:v>
      </x:c>
      <x:c r="X18" s="70">
        <x:f t="shared" si="25"/>
        <x:v>302</x:v>
      </x:c>
      <x:c r="Y18" s="70">
        <x:f t="shared" si="25"/>
        <x:v>9</x:v>
      </x:c>
      <x:c r="Z18" s="70">
        <x:f t="shared" si="25"/>
        <x:v>16</x:v>
      </x:c>
      <x:c r="AA18" s="70">
        <x:f t="shared" si="25"/>
        <x:v>24</x:v>
      </x:c>
      <x:c r="AB18" s="70">
        <x:f t="shared" si="25"/>
        <x:v>6</x:v>
      </x:c>
      <x:c r="AC18" s="70">
        <x:f t="shared" si="25"/>
        <x:v>5</x:v>
      </x:c>
      <x:c r="AD18" s="70">
        <x:f t="shared" si="25"/>
        <x:v>20</x:v>
      </x:c>
      <x:c r="AE18" s="70">
        <x:f t="shared" si="25"/>
        <x:v>0</x:v>
      </x:c>
      <x:c r="AF18" s="70">
        <x:f t="shared" si="25"/>
        <x:v>0</x:v>
      </x:c>
      <x:c r="AG18" s="70">
        <x:f t="shared" si="25"/>
        <x:v>40</x:v>
      </x:c>
      <x:c r="AH18" s="70">
        <x:f t="shared" si="25"/>
        <x:v>0</x:v>
      </x:c>
      <x:c r="AI18" s="70">
        <x:f t="shared" si="25"/>
        <x:v>0</x:v>
      </x:c>
      <x:c r="AJ18" s="70">
        <x:f t="shared" si="25"/>
        <x:v>33</x:v>
      </x:c>
      <x:c r="AK18" s="70">
        <x:f t="shared" si="25"/>
        <x:v>70</x:v>
      </x:c>
      <x:c r="AL18" s="288" t="s">
        <x:v>1359</x:v>
      </x:c>
      <x:c r="AM18" s="70">
        <x:f t="shared" ref="AM18:BU18" si="26">SUM(AM19,AM57)</x:f>
        <x:v>0</x:v>
      </x:c>
      <x:c r="AN18" s="73">
        <x:f t="shared" si="26"/>
        <x:v>0</x:v>
      </x:c>
      <x:c r="AO18" s="70">
        <x:f t="shared" si="26"/>
        <x:v>0</x:v>
      </x:c>
      <x:c r="AP18" s="70">
        <x:f t="shared" si="26"/>
        <x:v>0</x:v>
      </x:c>
      <x:c r="AQ18" s="70">
        <x:f t="shared" si="26"/>
        <x:v>0</x:v>
      </x:c>
      <x:c r="AR18" s="73">
        <x:f t="shared" si="26"/>
        <x:v>0</x:v>
      </x:c>
      <x:c r="AS18" s="70">
        <x:f t="shared" si="26"/>
        <x:v>0</x:v>
      </x:c>
      <x:c r="AT18" s="73">
        <x:f t="shared" si="26"/>
        <x:v>0</x:v>
      </x:c>
      <x:c r="AU18" s="70">
        <x:f t="shared" si="26"/>
        <x:v>0</x:v>
      </x:c>
      <x:c r="AV18" s="70">
        <x:f t="shared" si="26"/>
        <x:v>0</x:v>
      </x:c>
      <x:c r="AW18" s="70">
        <x:f t="shared" si="26"/>
        <x:v>0</x:v>
      </x:c>
      <x:c r="AX18" s="70">
        <x:f t="shared" si="26"/>
        <x:v>1</x:v>
      </x:c>
      <x:c r="AY18" s="70">
        <x:f t="shared" si="26"/>
        <x:v>0</x:v>
      </x:c>
      <x:c r="AZ18" s="70">
        <x:f t="shared" si="26"/>
        <x:v>0</x:v>
      </x:c>
      <x:c r="BA18" s="73">
        <x:f t="shared" si="26"/>
        <x:v>0</x:v>
      </x:c>
      <x:c r="BB18" s="70">
        <x:f t="shared" si="26"/>
        <x:v>0</x:v>
      </x:c>
      <x:c r="BC18" s="70">
        <x:f t="shared" si="26"/>
        <x:v>0</x:v>
      </x:c>
      <x:c r="BD18" s="70">
        <x:f t="shared" si="26"/>
        <x:v>0</x:v>
      </x:c>
      <x:c r="BE18" s="70">
        <x:f t="shared" si="26"/>
        <x:v>0</x:v>
      </x:c>
      <x:c r="BF18" s="70">
        <x:f t="shared" si="26"/>
        <x:v>4</x:v>
      </x:c>
      <x:c r="BG18" s="70">
        <x:f t="shared" si="26"/>
        <x:v>133</x:v>
      </x:c>
      <x:c r="BH18" s="70">
        <x:f t="shared" si="26"/>
        <x:v>144</x:v>
      </x:c>
      <x:c r="BI18" s="70">
        <x:f t="shared" si="26"/>
        <x:v>0</x:v>
      </x:c>
      <x:c r="BJ18" s="73">
        <x:f t="shared" si="26"/>
        <x:v>0</x:v>
      </x:c>
      <x:c r="BK18" s="70">
        <x:f t="shared" si="26"/>
        <x:v>0</x:v>
      </x:c>
      <x:c r="BL18" s="73">
        <x:f t="shared" si="26"/>
        <x:v>0</x:v>
      </x:c>
      <x:c r="BM18" s="70">
        <x:f t="shared" si="26"/>
        <x:v>0</x:v>
      </x:c>
      <x:c r="BN18" s="73">
        <x:f t="shared" si="26"/>
        <x:v>0</x:v>
      </x:c>
      <x:c r="BO18" s="70">
        <x:f t="shared" si="26"/>
        <x:v>0</x:v>
      </x:c>
      <x:c r="BP18" s="73">
        <x:f t="shared" si="26"/>
        <x:v>0</x:v>
      </x:c>
      <x:c r="BQ18" s="70">
        <x:f t="shared" si="26"/>
        <x:v>0</x:v>
      </x:c>
      <x:c r="BR18" s="70">
        <x:f t="shared" si="26"/>
        <x:v>0</x:v>
      </x:c>
      <x:c r="BS18" s="70">
        <x:f t="shared" si="26"/>
        <x:v>0</x:v>
      </x:c>
      <x:c r="BT18" s="70">
        <x:f t="shared" si="26"/>
        <x:v>0</x:v>
      </x:c>
      <x:c r="BU18" s="70">
        <x:f t="shared" si="26"/>
        <x:v>0</x:v>
      </x:c>
      <x:c r="BV18" s="288" t="s">
        <x:v>1359</x:v>
      </x:c>
      <x:c r="BW18" s="70">
        <x:f t="shared" ref="BW18:CX18" si="27">SUM(BW19,BW57)</x:f>
        <x:v>2</x:v>
      </x:c>
      <x:c r="BX18" s="70">
        <x:f t="shared" si="27"/>
        <x:v>91</x:v>
      </x:c>
      <x:c r="BY18" s="73">
        <x:f t="shared" si="27"/>
        <x:v>2412</x:v>
      </x:c>
      <x:c r="BZ18" s="70">
        <x:f t="shared" si="27"/>
        <x:v>0</x:v>
      </x:c>
      <x:c r="CA18" s="73">
        <x:f t="shared" si="27"/>
        <x:v>0</x:v>
      </x:c>
      <x:c r="CB18" s="70">
        <x:f t="shared" si="27"/>
        <x:v>0</x:v>
      </x:c>
      <x:c r="CC18" s="73">
        <x:f t="shared" si="27"/>
        <x:v>0</x:v>
      </x:c>
      <x:c r="CD18" s="70">
        <x:f t="shared" si="27"/>
        <x:v>0</x:v>
      </x:c>
      <x:c r="CE18" s="70">
        <x:f t="shared" si="27"/>
        <x:v>14</x:v>
      </x:c>
      <x:c r="CF18" s="73">
        <x:f t="shared" si="27"/>
        <x:v>202.26000000000002</x:v>
      </x:c>
      <x:c r="CG18" s="70">
        <x:f t="shared" si="27"/>
        <x:v>0</x:v>
      </x:c>
      <x:c r="CH18" s="70">
        <x:f t="shared" si="27"/>
        <x:v>0</x:v>
      </x:c>
      <x:c r="CI18" s="70">
        <x:f t="shared" si="27"/>
        <x:v>0</x:v>
      </x:c>
      <x:c r="CJ18" s="70">
        <x:f t="shared" si="27"/>
        <x:v>16</x:v>
      </x:c>
      <x:c r="CK18" s="70">
        <x:f t="shared" si="27"/>
        <x:v>0</x:v>
      </x:c>
      <x:c r="CL18" s="70">
        <x:f t="shared" si="27"/>
        <x:v>0</x:v>
      </x:c>
      <x:c r="CM18" s="70">
        <x:f t="shared" si="27"/>
        <x:v>3</x:v>
      </x:c>
      <x:c r="CN18" s="70">
        <x:f t="shared" si="27"/>
        <x:v>3</x:v>
      </x:c>
      <x:c r="CO18" s="70">
        <x:f t="shared" si="27"/>
        <x:v>2</x:v>
      </x:c>
      <x:c r="CP18" s="73">
        <x:f t="shared" si="27"/>
        <x:v>81.97999999999999</x:v>
      </x:c>
      <x:c r="CQ18" s="70">
        <x:f t="shared" si="27"/>
        <x:v>38</x:v>
      </x:c>
      <x:c r="CR18" s="73">
        <x:f t="shared" si="27"/>
        <x:v>3116.8000000000002</x:v>
      </x:c>
      <x:c r="CS18" s="70">
        <x:f t="shared" si="27"/>
        <x:v>189</x:v>
      </x:c>
      <x:c r="CT18" s="70">
        <x:f t="shared" si="27"/>
        <x:v>1</x:v>
      </x:c>
      <x:c r="CU18" s="70">
        <x:f t="shared" si="27"/>
        <x:v>61</x:v>
      </x:c>
      <x:c r="CV18" s="70">
        <x:f t="shared" si="27"/>
        <x:v>0</x:v>
      </x:c>
      <x:c r="CW18" s="70">
        <x:f t="shared" si="27"/>
        <x:v>50</x:v>
      </x:c>
      <x:c r="CX18" s="70">
        <x:f t="shared" si="27"/>
        <x:v>72</x:v>
      </x:c>
      <x:c r="CY18" s="288" t="s">
        <x:v>1359</x:v>
      </x:c>
      <x:c r="CZ18" s="70">
        <x:f t="shared" ref="CZ18:DG18" si="28">CZ19+CZ57</x:f>
        <x:v>19</x:v>
      </x:c>
      <x:c r="DA18" s="73">
        <x:f t="shared" si="28"/>
        <x:v>582.13</x:v>
      </x:c>
      <x:c r="DB18" s="70">
        <x:f t="shared" si="28"/>
        <x:v>0</x:v>
      </x:c>
      <x:c r="DC18" s="73">
        <x:f t="shared" si="28"/>
        <x:v>0</x:v>
      </x:c>
      <x:c r="DD18" s="70">
        <x:f t="shared" si="28"/>
        <x:v>0</x:v>
      </x:c>
      <x:c r="DE18" s="73">
        <x:f t="shared" si="28"/>
        <x:v>0</x:v>
      </x:c>
      <x:c r="DF18" s="70">
        <x:f t="shared" si="28"/>
        <x:v>0</x:v>
      </x:c>
      <x:c r="DG18" s="104">
        <x:f t="shared" si="28"/>
        <x:v>0</x:v>
      </x:c>
      <x:c r="DH18" s="39"/>
    </x:row>
    <x:row r="19" spans="1:112" s="40" customFormat="1" ht="30" customHeight="1">
      <x:c r="A19" s="288" t="s">
        <x:v>675</x:v>
      </x:c>
      <x:c r="B19" s="114">
        <x:f t="shared" ref="B19:AK19" si="29">SUM(B20:B56)</x:f>
        <x:v>0</x:v>
      </x:c>
      <x:c r="C19" s="73">
        <x:f t="shared" si="29"/>
        <x:v>0</x:v>
      </x:c>
      <x:c r="D19" s="70">
        <x:f t="shared" si="29"/>
        <x:v>0</x:v>
      </x:c>
      <x:c r="E19" s="73">
        <x:f t="shared" si="29"/>
        <x:v>0</x:v>
      </x:c>
      <x:c r="F19" s="70">
        <x:f t="shared" si="29"/>
        <x:v>0</x:v>
      </x:c>
      <x:c r="G19" s="73">
        <x:f t="shared" si="29"/>
        <x:v>0</x:v>
      </x:c>
      <x:c r="H19" s="70">
        <x:f t="shared" si="29"/>
        <x:v>0</x:v>
      </x:c>
      <x:c r="I19" s="73">
        <x:f t="shared" si="29"/>
        <x:v>0</x:v>
      </x:c>
      <x:c r="J19" s="70">
        <x:f t="shared" si="29"/>
        <x:v>15</x:v>
      </x:c>
      <x:c r="K19" s="70">
        <x:f t="shared" si="29"/>
        <x:v>0</x:v>
      </x:c>
      <x:c r="L19" s="73">
        <x:f t="shared" si="29"/>
        <x:v>0</x:v>
      </x:c>
      <x:c r="M19" s="70">
        <x:f t="shared" si="29"/>
        <x:v>5</x:v>
      </x:c>
      <x:c r="N19" s="70">
        <x:f t="shared" si="29"/>
        <x:v>4</x:v>
      </x:c>
      <x:c r="O19" s="70">
        <x:f t="shared" si="29"/>
        <x:v>9</x:v>
      </x:c>
      <x:c r="P19" s="70">
        <x:f t="shared" si="29"/>
        <x:v>16</x:v>
      </x:c>
      <x:c r="Q19" s="70">
        <x:f t="shared" si="29"/>
        <x:v>0</x:v>
      </x:c>
      <x:c r="R19" s="73">
        <x:f t="shared" si="29"/>
        <x:v>0</x:v>
      </x:c>
      <x:c r="S19" s="70">
        <x:f t="shared" si="29"/>
        <x:v>12</x:v>
      </x:c>
      <x:c r="T19" s="73">
        <x:f t="shared" si="29"/>
        <x:v>132</x:v>
      </x:c>
      <x:c r="U19" s="70">
        <x:f t="shared" si="29"/>
        <x:v>4</x:v>
      </x:c>
      <x:c r="V19" s="73">
        <x:f t="shared" si="29"/>
        <x:v>202.59</x:v>
      </x:c>
      <x:c r="W19" s="70">
        <x:f t="shared" si="29"/>
        <x:v>2</x:v>
      </x:c>
      <x:c r="X19" s="70">
        <x:f t="shared" si="29"/>
        <x:v>302</x:v>
      </x:c>
      <x:c r="Y19" s="70">
        <x:f t="shared" si="29"/>
        <x:v>9</x:v>
      </x:c>
      <x:c r="Z19" s="70">
        <x:f t="shared" si="29"/>
        <x:v>16</x:v>
      </x:c>
      <x:c r="AA19" s="70">
        <x:f t="shared" si="29"/>
        <x:v>24</x:v>
      </x:c>
      <x:c r="AB19" s="70">
        <x:f t="shared" si="29"/>
        <x:v>6</x:v>
      </x:c>
      <x:c r="AC19" s="70">
        <x:f t="shared" si="29"/>
        <x:v>5</x:v>
      </x:c>
      <x:c r="AD19" s="70">
        <x:f t="shared" si="29"/>
        <x:v>20</x:v>
      </x:c>
      <x:c r="AE19" s="70">
        <x:f t="shared" si="29"/>
        <x:v>0</x:v>
      </x:c>
      <x:c r="AF19" s="70">
        <x:f t="shared" si="29"/>
        <x:v>0</x:v>
      </x:c>
      <x:c r="AG19" s="70">
        <x:f t="shared" si="29"/>
        <x:v>40</x:v>
      </x:c>
      <x:c r="AH19" s="70">
        <x:f t="shared" si="29"/>
        <x:v>0</x:v>
      </x:c>
      <x:c r="AI19" s="70">
        <x:f t="shared" si="29"/>
        <x:v>0</x:v>
      </x:c>
      <x:c r="AJ19" s="70">
        <x:f t="shared" si="29"/>
        <x:v>33</x:v>
      </x:c>
      <x:c r="AK19" s="70">
        <x:f t="shared" si="29"/>
        <x:v>70</x:v>
      </x:c>
      <x:c r="AL19" s="288" t="s">
        <x:v>675</x:v>
      </x:c>
      <x:c r="AM19" s="70">
        <x:f t="shared" ref="AM19:BU19" si="30">SUM(AM20:AM56)</x:f>
        <x:v>0</x:v>
      </x:c>
      <x:c r="AN19" s="73">
        <x:f t="shared" si="30"/>
        <x:v>0</x:v>
      </x:c>
      <x:c r="AO19" s="70">
        <x:f t="shared" si="30"/>
        <x:v>0</x:v>
      </x:c>
      <x:c r="AP19" s="70">
        <x:f t="shared" si="30"/>
        <x:v>0</x:v>
      </x:c>
      <x:c r="AQ19" s="70">
        <x:f t="shared" si="30"/>
        <x:v>0</x:v>
      </x:c>
      <x:c r="AR19" s="73">
        <x:f t="shared" si="30"/>
        <x:v>0</x:v>
      </x:c>
      <x:c r="AS19" s="70">
        <x:f t="shared" si="30"/>
        <x:v>0</x:v>
      </x:c>
      <x:c r="AT19" s="73">
        <x:f t="shared" si="30"/>
        <x:v>0</x:v>
      </x:c>
      <x:c r="AU19" s="70">
        <x:f t="shared" si="30"/>
        <x:v>0</x:v>
      </x:c>
      <x:c r="AV19" s="70">
        <x:f t="shared" si="30"/>
        <x:v>0</x:v>
      </x:c>
      <x:c r="AW19" s="70">
        <x:f t="shared" si="30"/>
        <x:v>0</x:v>
      </x:c>
      <x:c r="AX19" s="70">
        <x:f t="shared" si="30"/>
        <x:v>1</x:v>
      </x:c>
      <x:c r="AY19" s="70">
        <x:f t="shared" si="30"/>
        <x:v>0</x:v>
      </x:c>
      <x:c r="AZ19" s="70">
        <x:f t="shared" si="30"/>
        <x:v>0</x:v>
      </x:c>
      <x:c r="BA19" s="73">
        <x:f t="shared" si="30"/>
        <x:v>0</x:v>
      </x:c>
      <x:c r="BB19" s="70">
        <x:f t="shared" si="30"/>
        <x:v>0</x:v>
      </x:c>
      <x:c r="BC19" s="70">
        <x:f t="shared" si="30"/>
        <x:v>0</x:v>
      </x:c>
      <x:c r="BD19" s="70">
        <x:f t="shared" si="30"/>
        <x:v>0</x:v>
      </x:c>
      <x:c r="BE19" s="70">
        <x:f t="shared" si="30"/>
        <x:v>0</x:v>
      </x:c>
      <x:c r="BF19" s="70">
        <x:f t="shared" si="30"/>
        <x:v>4</x:v>
      </x:c>
      <x:c r="BG19" s="70">
        <x:f t="shared" si="30"/>
        <x:v>133</x:v>
      </x:c>
      <x:c r="BH19" s="70">
        <x:f t="shared" si="30"/>
        <x:v>144</x:v>
      </x:c>
      <x:c r="BI19" s="70">
        <x:f t="shared" si="30"/>
        <x:v>0</x:v>
      </x:c>
      <x:c r="BJ19" s="73">
        <x:f t="shared" si="30"/>
        <x:v>0</x:v>
      </x:c>
      <x:c r="BK19" s="70">
        <x:f t="shared" si="30"/>
        <x:v>0</x:v>
      </x:c>
      <x:c r="BL19" s="73">
        <x:f t="shared" si="30"/>
        <x:v>0</x:v>
      </x:c>
      <x:c r="BM19" s="70">
        <x:f t="shared" si="30"/>
        <x:v>0</x:v>
      </x:c>
      <x:c r="BN19" s="73">
        <x:f t="shared" si="30"/>
        <x:v>0</x:v>
      </x:c>
      <x:c r="BO19" s="70">
        <x:f t="shared" si="30"/>
        <x:v>0</x:v>
      </x:c>
      <x:c r="BP19" s="73">
        <x:f t="shared" si="30"/>
        <x:v>0</x:v>
      </x:c>
      <x:c r="BQ19" s="70">
        <x:f t="shared" si="30"/>
        <x:v>0</x:v>
      </x:c>
      <x:c r="BR19" s="70">
        <x:f t="shared" si="30"/>
        <x:v>0</x:v>
      </x:c>
      <x:c r="BS19" s="70">
        <x:f t="shared" si="30"/>
        <x:v>0</x:v>
      </x:c>
      <x:c r="BT19" s="70">
        <x:f t="shared" si="30"/>
        <x:v>0</x:v>
      </x:c>
      <x:c r="BU19" s="70">
        <x:f t="shared" si="30"/>
        <x:v>0</x:v>
      </x:c>
      <x:c r="BV19" s="288" t="s">
        <x:v>675</x:v>
      </x:c>
      <x:c r="BW19" s="70">
        <x:f t="shared" ref="BW19:CX19" si="31">SUM(BW20:BW56)</x:f>
        <x:v>2</x:v>
      </x:c>
      <x:c r="BX19" s="70">
        <x:f t="shared" si="31"/>
        <x:v>91</x:v>
      </x:c>
      <x:c r="BY19" s="73">
        <x:f t="shared" si="31"/>
        <x:v>2412</x:v>
      </x:c>
      <x:c r="BZ19" s="70">
        <x:f t="shared" si="31"/>
        <x:v>0</x:v>
      </x:c>
      <x:c r="CA19" s="73">
        <x:f t="shared" si="31"/>
        <x:v>0</x:v>
      </x:c>
      <x:c r="CB19" s="70">
        <x:f t="shared" si="31"/>
        <x:v>0</x:v>
      </x:c>
      <x:c r="CC19" s="73">
        <x:f t="shared" si="31"/>
        <x:v>0</x:v>
      </x:c>
      <x:c r="CD19" s="70">
        <x:f t="shared" si="31"/>
        <x:v>0</x:v>
      </x:c>
      <x:c r="CE19" s="70">
        <x:f t="shared" si="31"/>
        <x:v>14</x:v>
      </x:c>
      <x:c r="CF19" s="73">
        <x:f t="shared" si="31"/>
        <x:v>202.26000000000002</x:v>
      </x:c>
      <x:c r="CG19" s="70">
        <x:f t="shared" si="31"/>
        <x:v>0</x:v>
      </x:c>
      <x:c r="CH19" s="70">
        <x:f t="shared" si="31"/>
        <x:v>0</x:v>
      </x:c>
      <x:c r="CI19" s="70">
        <x:f t="shared" si="31"/>
        <x:v>0</x:v>
      </x:c>
      <x:c r="CJ19" s="70">
        <x:f t="shared" si="31"/>
        <x:v>16</x:v>
      </x:c>
      <x:c r="CK19" s="70">
        <x:f t="shared" si="31"/>
        <x:v>0</x:v>
      </x:c>
      <x:c r="CL19" s="70">
        <x:f t="shared" si="31"/>
        <x:v>0</x:v>
      </x:c>
      <x:c r="CM19" s="70">
        <x:f t="shared" si="31"/>
        <x:v>3</x:v>
      </x:c>
      <x:c r="CN19" s="70">
        <x:f t="shared" si="31"/>
        <x:v>3</x:v>
      </x:c>
      <x:c r="CO19" s="70">
        <x:f t="shared" si="31"/>
        <x:v>2</x:v>
      </x:c>
      <x:c r="CP19" s="73">
        <x:f t="shared" si="31"/>
        <x:v>81.97999999999999</x:v>
      </x:c>
      <x:c r="CQ19" s="70">
        <x:f t="shared" si="31"/>
        <x:v>38</x:v>
      </x:c>
      <x:c r="CR19" s="73">
        <x:f t="shared" si="31"/>
        <x:v>3116.8000000000002</x:v>
      </x:c>
      <x:c r="CS19" s="70">
        <x:f t="shared" si="31"/>
        <x:v>189</x:v>
      </x:c>
      <x:c r="CT19" s="70">
        <x:f t="shared" si="31"/>
        <x:v>1</x:v>
      </x:c>
      <x:c r="CU19" s="70">
        <x:f t="shared" si="31"/>
        <x:v>61</x:v>
      </x:c>
      <x:c r="CV19" s="70">
        <x:f t="shared" si="31"/>
        <x:v>0</x:v>
      </x:c>
      <x:c r="CW19" s="70">
        <x:f t="shared" si="31"/>
        <x:v>50</x:v>
      </x:c>
      <x:c r="CX19" s="70">
        <x:f t="shared" si="31"/>
        <x:v>72</x:v>
      </x:c>
      <x:c r="CY19" s="288" t="s">
        <x:v>675</x:v>
      </x:c>
      <x:c r="CZ19" s="70">
        <x:f t="shared" ref="CZ19:DG19" si="32">SUM(CZ20:CZ56)</x:f>
        <x:v>19</x:v>
      </x:c>
      <x:c r="DA19" s="73">
        <x:f t="shared" si="32"/>
        <x:v>582.13</x:v>
      </x:c>
      <x:c r="DB19" s="70">
        <x:f t="shared" si="32"/>
        <x:v>0</x:v>
      </x:c>
      <x:c r="DC19" s="73">
        <x:f t="shared" si="32"/>
        <x:v>0</x:v>
      </x:c>
      <x:c r="DD19" s="70">
        <x:f t="shared" si="32"/>
        <x:v>0</x:v>
      </x:c>
      <x:c r="DE19" s="73">
        <x:f t="shared" si="32"/>
        <x:v>0</x:v>
      </x:c>
      <x:c r="DF19" s="70">
        <x:f t="shared" si="32"/>
        <x:v>0</x:v>
      </x:c>
      <x:c r="DG19" s="104">
        <x:f t="shared" si="32"/>
        <x:v>0</x:v>
      </x:c>
      <x:c r="DH19" s="39"/>
    </x:row>
    <x:row r="20" spans="1:112" s="40" customFormat="1" ht="30" customHeight="1">
      <x:c r="A20" s="522" t="s">
        <x:v>1267</x:v>
      </x:c>
      <x:c r="B20" s="114">
        <x:v>0</x:v>
      </x:c>
      <x:c r="C20" s="73"/>
      <x:c r="D20" s="70"/>
      <x:c r="E20" s="73"/>
      <x:c r="F20" s="70"/>
      <x:c r="G20" s="73"/>
      <x:c r="H20" s="70"/>
      <x:c r="I20" s="73"/>
      <x:c r="J20" s="70"/>
      <x:c r="K20" s="70"/>
      <x:c r="L20" s="73"/>
      <x:c r="M20" s="70"/>
      <x:c r="N20" s="70"/>
      <x:c r="O20" s="70"/>
      <x:c r="P20" s="70"/>
      <x:c r="Q20" s="70"/>
      <x:c r="R20" s="73"/>
      <x:c r="S20" s="70">
        <x:v>0</x:v>
      </x:c>
      <x:c r="T20" s="73">
        <x:v>0</x:v>
      </x:c>
      <x:c r="U20" s="70"/>
      <x:c r="V20" s="73">
        <x:v>0</x:v>
      </x:c>
      <x:c r="W20" s="70"/>
      <x:c r="X20" s="70">
        <x:v>6</x:v>
      </x:c>
      <x:c r="Y20" s="70">
        <x:v>1</x:v>
      </x:c>
      <x:c r="Z20" s="70">
        <x:v>1</x:v>
      </x:c>
      <x:c r="AA20" s="70">
        <x:v>1</x:v>
      </x:c>
      <x:c r="AB20" s="70">
        <x:v>2</x:v>
      </x:c>
      <x:c r="AC20" s="70">
        <x:v>1</x:v>
      </x:c>
      <x:c r="AD20" s="70"/>
      <x:c r="AE20" s="70"/>
      <x:c r="AF20" s="70"/>
      <x:c r="AG20" s="70">
        <x:v>1</x:v>
      </x:c>
      <x:c r="AH20" s="70"/>
      <x:c r="AI20" s="70"/>
      <x:c r="AJ20" s="70"/>
      <x:c r="AK20" s="70"/>
      <x:c r="AL20" s="522" t="s">
        <x:v>1267</x:v>
      </x:c>
      <x:c r="AM20" s="70"/>
      <x:c r="AN20" s="73"/>
      <x:c r="AO20" s="70"/>
      <x:c r="AP20" s="70"/>
      <x:c r="AQ20" s="70"/>
      <x:c r="AR20" s="73"/>
      <x:c r="AS20" s="70"/>
      <x:c r="AT20" s="73"/>
      <x:c r="AU20" s="70"/>
      <x:c r="AV20" s="70"/>
      <x:c r="AW20" s="70"/>
      <x:c r="AX20" s="70"/>
      <x:c r="AY20" s="70"/>
      <x:c r="AZ20" s="70"/>
      <x:c r="BA20" s="73"/>
      <x:c r="BB20" s="70"/>
      <x:c r="BC20" s="70"/>
      <x:c r="BD20" s="70"/>
      <x:c r="BE20" s="70"/>
      <x:c r="BF20" s="70"/>
      <x:c r="BG20" s="70">
        <x:v>5</x:v>
      </x:c>
      <x:c r="BH20" s="70">
        <x:v>6</x:v>
      </x:c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/>
      <x:c r="BT20" s="70"/>
      <x:c r="BU20" s="70"/>
      <x:c r="BV20" s="522" t="s">
        <x:v>1267</x:v>
      </x:c>
      <x:c r="BW20" s="70"/>
      <x:c r="BX20" s="70"/>
      <x:c r="BY20" s="73"/>
      <x:c r="BZ20" s="70"/>
      <x:c r="CA20" s="73"/>
      <x:c r="CB20" s="70"/>
      <x:c r="CC20" s="73"/>
      <x:c r="CD20" s="70"/>
      <x:c r="CE20" s="70">
        <x:v>1</x:v>
      </x:c>
      <x:c r="CF20" s="73">
        <x:v>13.5</x:v>
      </x:c>
      <x:c r="CG20" s="70"/>
      <x:c r="CH20" s="70" t="s">
        <x:v>509</x:v>
      </x:c>
      <x:c r="CI20" s="70"/>
      <x:c r="CJ20" s="70"/>
      <x:c r="CK20" s="70"/>
      <x:c r="CL20" s="70"/>
      <x:c r="CM20" s="70"/>
      <x:c r="CN20" s="70"/>
      <x:c r="CO20" s="70"/>
      <x:c r="CP20" s="73"/>
      <x:c r="CQ20" s="70">
        <x:v>2</x:v>
      </x:c>
      <x:c r="CR20" s="73">
        <x:v>204</x:v>
      </x:c>
      <x:c r="CS20" s="70">
        <x:v>4</x:v>
      </x:c>
      <x:c r="CT20" s="70"/>
      <x:c r="CU20" s="70">
        <x:v>1</x:v>
      </x:c>
      <x:c r="CV20" s="70"/>
      <x:c r="CW20" s="70">
        <x:v>1</x:v>
      </x:c>
      <x:c r="CX20" s="70">
        <x:v>1</x:v>
      </x:c>
      <x:c r="CY20" s="522" t="s">
        <x:v>1267</x:v>
      </x:c>
      <x:c r="CZ20" s="70">
        <x:v>1</x:v>
      </x:c>
      <x:c r="DA20" s="73">
        <x:v>13.5</x:v>
      </x:c>
      <x:c r="DB20" s="70"/>
      <x:c r="DC20" s="73"/>
      <x:c r="DD20" s="70"/>
      <x:c r="DE20" s="73"/>
      <x:c r="DF20" s="70"/>
      <x:c r="DG20" s="104"/>
      <x:c r="DH20" s="39"/>
    </x:row>
    <x:row r="21" spans="1:112" s="40" customFormat="1" ht="30" customHeight="1">
      <x:c r="A21" s="522" t="s">
        <x:v>1919</x:v>
      </x:c>
      <x:c r="B21" s="114">
        <x:v>0</x:v>
      </x:c>
      <x:c r="C21" s="73"/>
      <x:c r="D21" s="70"/>
      <x:c r="E21" s="73"/>
      <x:c r="F21" s="70"/>
      <x:c r="G21" s="73"/>
      <x:c r="H21" s="70"/>
      <x:c r="I21" s="73"/>
      <x:c r="J21" s="70">
        <x:v>1</x:v>
      </x:c>
      <x:c r="K21" s="70"/>
      <x:c r="L21" s="73"/>
      <x:c r="M21" s="70"/>
      <x:c r="N21" s="70">
        <x:v>2</x:v>
      </x:c>
      <x:c r="O21" s="70"/>
      <x:c r="P21" s="70"/>
      <x:c r="Q21" s="70"/>
      <x:c r="R21" s="73"/>
      <x:c r="S21" s="70"/>
      <x:c r="T21" s="73"/>
      <x:c r="U21" s="70"/>
      <x:c r="V21" s="73"/>
      <x:c r="W21" s="70"/>
      <x:c r="X21" s="70">
        <x:v>14</x:v>
      </x:c>
      <x:c r="Y21" s="70"/>
      <x:c r="Z21" s="70"/>
      <x:c r="AA21" s="70">
        <x:v>1</x:v>
      </x:c>
      <x:c r="AB21" s="70">
        <x:v>1</x:v>
      </x:c>
      <x:c r="AC21" s="70">
        <x:v>0</x:v>
      </x:c>
      <x:c r="AD21" s="70"/>
      <x:c r="AE21" s="70"/>
      <x:c r="AF21" s="70"/>
      <x:c r="AG21" s="70">
        <x:v>1</x:v>
      </x:c>
      <x:c r="AH21" s="70"/>
      <x:c r="AI21" s="70"/>
      <x:c r="AJ21" s="70">
        <x:v>2</x:v>
      </x:c>
      <x:c r="AK21" s="70">
        <x:v>5</x:v>
      </x:c>
      <x:c r="AL21" s="522" t="s">
        <x:v>1919</x:v>
      </x:c>
      <x:c r="AM21" s="70"/>
      <x:c r="AN21" s="73"/>
      <x:c r="AO21" s="70"/>
      <x:c r="AP21" s="70"/>
      <x:c r="AQ21" s="70"/>
      <x:c r="AR21" s="73"/>
      <x:c r="AS21" s="70"/>
      <x:c r="AT21" s="73"/>
      <x:c r="AU21" s="70"/>
      <x:c r="AV21" s="70"/>
      <x:c r="AW21" s="70"/>
      <x:c r="AX21" s="70"/>
      <x:c r="AY21" s="70"/>
      <x:c r="AZ21" s="70"/>
      <x:c r="BA21" s="73"/>
      <x:c r="BB21" s="70"/>
      <x:c r="BC21" s="70"/>
      <x:c r="BD21" s="70"/>
      <x:c r="BE21" s="70"/>
      <x:c r="BF21" s="70"/>
      <x:c r="BG21" s="70">
        <x:v>2</x:v>
      </x:c>
      <x:c r="BH21" s="70">
        <x:v>2</x:v>
      </x:c>
      <x:c r="BI21" s="70"/>
      <x:c r="BJ21" s="73"/>
      <x:c r="BK21" s="70"/>
      <x:c r="BL21" s="73"/>
      <x:c r="BM21" s="70"/>
      <x:c r="BN21" s="73"/>
      <x:c r="BO21" s="70"/>
      <x:c r="BP21" s="73"/>
      <x:c r="BQ21" s="70"/>
      <x:c r="BR21" s="70"/>
      <x:c r="BS21" s="70"/>
      <x:c r="BT21" s="70"/>
      <x:c r="BU21" s="70"/>
      <x:c r="BV21" s="522" t="s">
        <x:v>1919</x:v>
      </x:c>
      <x:c r="BW21" s="70"/>
      <x:c r="BX21" s="70"/>
      <x:c r="BY21" s="73"/>
      <x:c r="BZ21" s="70"/>
      <x:c r="CA21" s="73"/>
      <x:c r="CB21" s="70"/>
      <x:c r="CC21" s="73"/>
      <x:c r="CD21" s="70"/>
      <x:c r="CE21" s="70">
        <x:v>1</x:v>
      </x:c>
      <x:c r="CF21" s="73">
        <x:v>13.5</x:v>
      </x:c>
      <x:c r="CG21" s="70"/>
      <x:c r="CH21" s="70"/>
      <x:c r="CI21" s="70"/>
      <x:c r="CJ21" s="70">
        <x:v>1</x:v>
      </x:c>
      <x:c r="CK21" s="70"/>
      <x:c r="CL21" s="70"/>
      <x:c r="CM21" s="70"/>
      <x:c r="CN21" s="607"/>
      <x:c r="CO21" s="70"/>
      <x:c r="CP21" s="73"/>
      <x:c r="CQ21" s="70">
        <x:v>1</x:v>
      </x:c>
      <x:c r="CR21" s="73">
        <x:v>80</x:v>
      </x:c>
      <x:c r="CS21" s="70">
        <x:v>5</x:v>
      </x:c>
      <x:c r="CT21" s="70"/>
      <x:c r="CU21" s="70">
        <x:v>1</x:v>
      </x:c>
      <x:c r="CV21" s="70"/>
      <x:c r="CW21" s="70">
        <x:v>3</x:v>
      </x:c>
      <x:c r="CX21" s="70">
        <x:v>3</x:v>
      </x:c>
      <x:c r="CY21" s="522" t="s">
        <x:v>1919</x:v>
      </x:c>
      <x:c r="CZ21" s="70">
        <x:v>1</x:v>
      </x:c>
      <x:c r="DA21" s="73">
        <x:v>20.239999999999998</x:v>
      </x:c>
      <x:c r="DB21" s="70"/>
      <x:c r="DC21" s="73"/>
      <x:c r="DD21" s="70"/>
      <x:c r="DE21" s="73"/>
      <x:c r="DF21" s="70"/>
      <x:c r="DG21" s="104"/>
      <x:c r="DH21" s="39"/>
    </x:row>
    <x:row r="22" spans="1:112" s="40" customFormat="1" ht="30" customHeight="1">
      <x:c r="A22" s="522" t="s">
        <x:v>1910</x:v>
      </x:c>
      <x:c r="B22" s="114">
        <x:v>0</x:v>
      </x:c>
      <x:c r="C22" s="73"/>
      <x:c r="D22" s="70"/>
      <x:c r="E22" s="73"/>
      <x:c r="F22" s="70"/>
      <x:c r="G22" s="73"/>
      <x:c r="H22" s="70"/>
      <x:c r="I22" s="73"/>
      <x:c r="J22" s="70"/>
      <x:c r="K22" s="70"/>
      <x:c r="L22" s="73"/>
      <x:c r="M22" s="70"/>
      <x:c r="N22" s="70"/>
      <x:c r="O22" s="70"/>
      <x:c r="P22" s="70"/>
      <x:c r="Q22" s="70"/>
      <x:c r="R22" s="73"/>
      <x:c r="S22" s="70"/>
      <x:c r="T22" s="73"/>
      <x:c r="U22" s="70"/>
      <x:c r="V22" s="73"/>
      <x:c r="W22" s="70"/>
      <x:c r="X22" s="70">
        <x:v>11</x:v>
      </x:c>
      <x:c r="Y22" s="70">
        <x:v>1</x:v>
      </x:c>
      <x:c r="Z22" s="70">
        <x:v>2</x:v>
      </x:c>
      <x:c r="AA22" s="70">
        <x:v>1</x:v>
      </x:c>
      <x:c r="AB22" s="70">
        <x:v>1</x:v>
      </x:c>
      <x:c r="AC22" s="70"/>
      <x:c r="AD22" s="70">
        <x:v>1</x:v>
      </x:c>
      <x:c r="AE22" s="70"/>
      <x:c r="AF22" s="70"/>
      <x:c r="AG22" s="70">
        <x:v>1</x:v>
      </x:c>
      <x:c r="AH22" s="70"/>
      <x:c r="AI22" s="70"/>
      <x:c r="AJ22" s="70">
        <x:v>1</x:v>
      </x:c>
      <x:c r="AK22" s="70">
        <x:v>2</x:v>
      </x:c>
      <x:c r="AL22" s="522" t="s">
        <x:v>1910</x:v>
      </x:c>
      <x:c r="AM22" s="70"/>
      <x:c r="AN22" s="73"/>
      <x:c r="AO22" s="70"/>
      <x:c r="AP22" s="70"/>
      <x:c r="AQ22" s="70"/>
      <x:c r="AR22" s="73"/>
      <x:c r="AS22" s="70"/>
      <x:c r="AT22" s="73"/>
      <x:c r="AU22" s="70"/>
      <x:c r="AV22" s="70"/>
      <x:c r="AW22" s="70"/>
      <x:c r="AX22" s="70"/>
      <x:c r="AY22" s="70"/>
      <x:c r="AZ22" s="70"/>
      <x:c r="BA22" s="73"/>
      <x:c r="BB22" s="70"/>
      <x:c r="BC22" s="70"/>
      <x:c r="BD22" s="70"/>
      <x:c r="BE22" s="70"/>
      <x:c r="BF22" s="70"/>
      <x:c r="BG22" s="70">
        <x:v>4</x:v>
      </x:c>
      <x:c r="BH22" s="70">
        <x:v>4</x:v>
      </x:c>
      <x:c r="BI22" s="70"/>
      <x:c r="BJ22" s="73"/>
      <x:c r="BK22" s="70"/>
      <x:c r="BL22" s="73"/>
      <x:c r="BM22" s="70"/>
      <x:c r="BN22" s="73"/>
      <x:c r="BO22" s="70"/>
      <x:c r="BP22" s="73"/>
      <x:c r="BQ22" s="70"/>
      <x:c r="BR22" s="70"/>
      <x:c r="BS22" s="70"/>
      <x:c r="BT22" s="70"/>
      <x:c r="BU22" s="70"/>
      <x:c r="BV22" s="522" t="s">
        <x:v>1910</x:v>
      </x:c>
      <x:c r="BW22" s="70"/>
      <x:c r="BX22" s="70"/>
      <x:c r="BY22" s="73"/>
      <x:c r="BZ22" s="70"/>
      <x:c r="CA22" s="73"/>
      <x:c r="CB22" s="70"/>
      <x:c r="CC22" s="73"/>
      <x:c r="CD22" s="70"/>
      <x:c r="CE22" s="70">
        <x:v>0</x:v>
      </x:c>
      <x:c r="CF22" s="73">
        <x:v>0</x:v>
      </x:c>
      <x:c r="CG22" s="70"/>
      <x:c r="CH22" s="70"/>
      <x:c r="CI22" s="70"/>
      <x:c r="CJ22" s="70">
        <x:v>1</x:v>
      </x:c>
      <x:c r="CK22" s="70"/>
      <x:c r="CL22" s="70"/>
      <x:c r="CM22" s="70"/>
      <x:c r="CN22" s="70"/>
      <x:c r="CO22" s="70">
        <x:v>0</x:v>
      </x:c>
      <x:c r="CP22" s="73">
        <x:v>0</x:v>
      </x:c>
      <x:c r="CQ22" s="70">
        <x:v>1</x:v>
      </x:c>
      <x:c r="CR22" s="73">
        <x:v>53</x:v>
      </x:c>
      <x:c r="CS22" s="70">
        <x:v>3</x:v>
      </x:c>
      <x:c r="CT22" s="70"/>
      <x:c r="CU22" s="70">
        <x:v>2</x:v>
      </x:c>
      <x:c r="CV22" s="70"/>
      <x:c r="CW22" s="70">
        <x:v>2</x:v>
      </x:c>
      <x:c r="CX22" s="70">
        <x:v>2</x:v>
      </x:c>
      <x:c r="CY22" s="522" t="s">
        <x:v>1910</x:v>
      </x:c>
      <x:c r="CZ22" s="70">
        <x:v>1</x:v>
      </x:c>
      <x:c r="DA22" s="73">
        <x:v>20.239999999999998</x:v>
      </x:c>
      <x:c r="DB22" s="70"/>
      <x:c r="DC22" s="73"/>
      <x:c r="DD22" s="70"/>
      <x:c r="DE22" s="73"/>
      <x:c r="DF22" s="70"/>
      <x:c r="DG22" s="104"/>
      <x:c r="DH22" s="39"/>
    </x:row>
    <x:row r="23" spans="1:112" s="40" customFormat="1" ht="30" customHeight="1">
      <x:c r="A23" s="522" t="s">
        <x:v>1921</x:v>
      </x:c>
      <x:c r="B23" s="114">
        <x:v>0</x:v>
      </x:c>
      <x:c r="C23" s="73"/>
      <x:c r="D23" s="70"/>
      <x:c r="E23" s="73"/>
      <x:c r="F23" s="70"/>
      <x:c r="G23" s="73"/>
      <x:c r="H23" s="70"/>
      <x:c r="I23" s="73"/>
      <x:c r="J23" s="70"/>
      <x:c r="K23" s="70"/>
      <x:c r="L23" s="73"/>
      <x:c r="M23" s="70"/>
      <x:c r="N23" s="70"/>
      <x:c r="O23" s="70"/>
      <x:c r="P23" s="70"/>
      <x:c r="Q23" s="70"/>
      <x:c r="R23" s="73"/>
      <x:c r="S23" s="70"/>
      <x:c r="T23" s="73"/>
      <x:c r="U23" s="70"/>
      <x:c r="V23" s="73"/>
      <x:c r="W23" s="70"/>
      <x:c r="X23" s="70">
        <x:v>9</x:v>
      </x:c>
      <x:c r="Y23" s="70"/>
      <x:c r="Z23" s="70"/>
      <x:c r="AA23" s="70">
        <x:v>0</x:v>
      </x:c>
      <x:c r="AB23" s="70">
        <x:v>0</x:v>
      </x:c>
      <x:c r="AC23" s="70">
        <x:v>1</x:v>
      </x:c>
      <x:c r="AD23" s="70">
        <x:v>1</x:v>
      </x:c>
      <x:c r="AE23" s="70"/>
      <x:c r="AF23" s="70"/>
      <x:c r="AG23" s="70">
        <x:v>1</x:v>
      </x:c>
      <x:c r="AH23" s="70"/>
      <x:c r="AI23" s="70"/>
      <x:c r="AJ23" s="70">
        <x:v>1</x:v>
      </x:c>
      <x:c r="AK23" s="70">
        <x:v>1</x:v>
      </x:c>
      <x:c r="AL23" s="522" t="s">
        <x:v>1921</x:v>
      </x:c>
      <x:c r="AM23" s="70"/>
      <x:c r="AN23" s="73"/>
      <x:c r="AO23" s="70"/>
      <x:c r="AP23" s="70"/>
      <x:c r="AQ23" s="70"/>
      <x:c r="AR23" s="73"/>
      <x:c r="AS23" s="70"/>
      <x:c r="AT23" s="73"/>
      <x:c r="AU23" s="70"/>
      <x:c r="AV23" s="70"/>
      <x:c r="AW23" s="70"/>
      <x:c r="AX23" s="70"/>
      <x:c r="AY23" s="70"/>
      <x:c r="AZ23" s="70"/>
      <x:c r="BA23" s="73"/>
      <x:c r="BB23" s="70"/>
      <x:c r="BC23" s="70"/>
      <x:c r="BD23" s="70"/>
      <x:c r="BE23" s="70"/>
      <x:c r="BF23" s="70"/>
      <x:c r="BG23" s="70">
        <x:v>3</x:v>
      </x:c>
      <x:c r="BH23" s="70">
        <x:v>3</x:v>
      </x:c>
      <x:c r="BI23" s="70"/>
      <x:c r="BJ23" s="73"/>
      <x:c r="BK23" s="70"/>
      <x:c r="BL23" s="73"/>
      <x:c r="BM23" s="70"/>
      <x:c r="BN23" s="73"/>
      <x:c r="BO23" s="70"/>
      <x:c r="BP23" s="73"/>
      <x:c r="BQ23" s="70"/>
      <x:c r="BR23" s="70"/>
      <x:c r="BS23" s="70"/>
      <x:c r="BT23" s="70"/>
      <x:c r="BU23" s="70"/>
      <x:c r="BV23" s="522" t="s">
        <x:v>1921</x:v>
      </x:c>
      <x:c r="BW23" s="70"/>
      <x:c r="BX23" s="70"/>
      <x:c r="BY23" s="73"/>
      <x:c r="BZ23" s="70"/>
      <x:c r="CA23" s="73"/>
      <x:c r="CB23" s="70"/>
      <x:c r="CC23" s="73"/>
      <x:c r="CD23" s="70"/>
      <x:c r="CE23" s="70">
        <x:v>1</x:v>
      </x:c>
      <x:c r="CF23" s="73">
        <x:v>13.5</x:v>
      </x:c>
      <x:c r="CG23" s="70"/>
      <x:c r="CH23" s="70"/>
      <x:c r="CI23" s="70"/>
      <x:c r="CJ23" s="70">
        <x:v>1</x:v>
      </x:c>
      <x:c r="CK23" s="70"/>
      <x:c r="CL23" s="70"/>
      <x:c r="CM23" s="70"/>
      <x:c r="CN23" s="607"/>
      <x:c r="CO23" s="70">
        <x:v>1</x:v>
      </x:c>
      <x:c r="CP23" s="73">
        <x:v>4.46</x:v>
      </x:c>
      <x:c r="CQ23" s="70">
        <x:v>1</x:v>
      </x:c>
      <x:c r="CR23" s="73">
        <x:v>139</x:v>
      </x:c>
      <x:c r="CS23" s="70">
        <x:v>5</x:v>
      </x:c>
      <x:c r="CT23" s="70"/>
      <x:c r="CU23" s="70">
        <x:v>2</x:v>
      </x:c>
      <x:c r="CV23" s="70"/>
      <x:c r="CW23" s="70"/>
      <x:c r="CX23" s="70"/>
      <x:c r="CY23" s="522" t="s">
        <x:v>1921</x:v>
      </x:c>
      <x:c r="CZ23" s="70">
        <x:v>1</x:v>
      </x:c>
      <x:c r="DA23" s="73">
        <x:v>17.960000000000001</x:v>
      </x:c>
      <x:c r="DB23" s="70"/>
      <x:c r="DC23" s="73"/>
      <x:c r="DD23" s="70"/>
      <x:c r="DE23" s="73"/>
      <x:c r="DF23" s="70"/>
      <x:c r="DG23" s="104"/>
      <x:c r="DH23" s="39"/>
    </x:row>
    <x:row r="24" spans="1:112" s="40" customFormat="1" ht="30" customHeight="1">
      <x:c r="A24" s="522" t="s">
        <x:v>1944</x:v>
      </x:c>
      <x:c r="B24" s="114">
        <x:v>0</x:v>
      </x:c>
      <x:c r="C24" s="73"/>
      <x:c r="D24" s="70"/>
      <x:c r="E24" s="73"/>
      <x:c r="F24" s="70"/>
      <x:c r="G24" s="73"/>
      <x:c r="H24" s="70"/>
      <x:c r="I24" s="73"/>
      <x:c r="J24" s="70"/>
      <x:c r="K24" s="70"/>
      <x:c r="L24" s="73"/>
      <x:c r="M24" s="70"/>
      <x:c r="N24" s="70"/>
      <x:c r="O24" s="70"/>
      <x:c r="P24" s="70"/>
      <x:c r="Q24" s="70"/>
      <x:c r="R24" s="73"/>
      <x:c r="S24" s="70"/>
      <x:c r="T24" s="73"/>
      <x:c r="U24" s="70"/>
      <x:c r="V24" s="73"/>
      <x:c r="W24" s="70"/>
      <x:c r="X24" s="70">
        <x:v>5</x:v>
      </x:c>
      <x:c r="Y24" s="70"/>
      <x:c r="Z24" s="70"/>
      <x:c r="AA24" s="70">
        <x:v>1</x:v>
      </x:c>
      <x:c r="AB24" s="70"/>
      <x:c r="AC24" s="70"/>
      <x:c r="AD24" s="70">
        <x:v>2</x:v>
      </x:c>
      <x:c r="AE24" s="70"/>
      <x:c r="AF24" s="70"/>
      <x:c r="AG24" s="70">
        <x:v>1</x:v>
      </x:c>
      <x:c r="AH24" s="70"/>
      <x:c r="AI24" s="70"/>
      <x:c r="AJ24" s="70">
        <x:v>0</x:v>
      </x:c>
      <x:c r="AK24" s="70">
        <x:v>0</x:v>
      </x:c>
      <x:c r="AL24" s="522" t="s">
        <x:v>1944</x:v>
      </x:c>
      <x:c r="AM24" s="70"/>
      <x:c r="AN24" s="73"/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/>
      <x:c r="AY24" s="70"/>
      <x:c r="AZ24" s="70"/>
      <x:c r="BA24" s="73"/>
      <x:c r="BB24" s="70"/>
      <x:c r="BC24" s="70"/>
      <x:c r="BD24" s="70"/>
      <x:c r="BE24" s="70"/>
      <x:c r="BF24" s="70"/>
      <x:c r="BG24" s="70">
        <x:v>5</x:v>
      </x:c>
      <x:c r="BH24" s="70">
        <x:v>4</x:v>
      </x:c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/>
      <x:c r="BU24" s="70"/>
      <x:c r="BV24" s="522" t="s">
        <x:v>1944</x:v>
      </x:c>
      <x:c r="BW24" s="70"/>
      <x:c r="BX24" s="70"/>
      <x:c r="BY24" s="73"/>
      <x:c r="BZ24" s="70"/>
      <x:c r="CA24" s="73"/>
      <x:c r="CB24" s="70"/>
      <x:c r="CC24" s="73"/>
      <x:c r="CD24" s="70"/>
      <x:c r="CE24" s="70">
        <x:v>1</x:v>
      </x:c>
      <x:c r="CF24" s="73">
        <x:v>13.800000000000001</x:v>
      </x:c>
      <x:c r="CG24" s="70"/>
      <x:c r="CH24" s="70">
        <x:v>0</x:v>
      </x:c>
      <x:c r="CI24" s="70"/>
      <x:c r="CJ24" s="70"/>
      <x:c r="CK24" s="70"/>
      <x:c r="CL24" s="70"/>
      <x:c r="CM24" s="70"/>
      <x:c r="CN24" s="70"/>
      <x:c r="CO24" s="70"/>
      <x:c r="CP24" s="73"/>
      <x:c r="CQ24" s="70">
        <x:v>1</x:v>
      </x:c>
      <x:c r="CR24" s="73">
        <x:v>51</x:v>
      </x:c>
      <x:c r="CS24" s="70">
        <x:v>4</x:v>
      </x:c>
      <x:c r="CT24" s="70"/>
      <x:c r="CU24" s="70">
        <x:v>2</x:v>
      </x:c>
      <x:c r="CV24" s="70"/>
      <x:c r="CW24" s="70"/>
      <x:c r="CX24" s="70"/>
      <x:c r="CY24" s="522" t="s">
        <x:v>1944</x:v>
      </x:c>
      <x:c r="CZ24" s="70">
        <x:v>1</x:v>
      </x:c>
      <x:c r="DA24" s="73">
        <x:v>13.800000000000001</x:v>
      </x:c>
      <x:c r="DB24" s="70"/>
      <x:c r="DC24" s="73"/>
      <x:c r="DD24" s="70"/>
      <x:c r="DE24" s="73"/>
      <x:c r="DF24" s="70"/>
      <x:c r="DG24" s="104"/>
      <x:c r="DH24" s="39"/>
    </x:row>
    <x:row r="25" spans="1:112" s="40" customFormat="1" ht="30" customHeight="1">
      <x:c r="A25" s="522" t="s">
        <x:v>1485</x:v>
      </x:c>
      <x:c r="B25" s="114">
        <x:v>0</x:v>
      </x:c>
      <x:c r="C25" s="73"/>
      <x:c r="D25" s="70"/>
      <x:c r="E25" s="73"/>
      <x:c r="F25" s="70"/>
      <x:c r="G25" s="73"/>
      <x:c r="H25" s="70"/>
      <x:c r="I25" s="73"/>
      <x:c r="J25" s="70"/>
      <x:c r="K25" s="70"/>
      <x:c r="L25" s="73"/>
      <x:c r="M25" s="70"/>
      <x:c r="N25" s="70">
        <x:v>0</x:v>
      </x:c>
      <x:c r="O25" s="70"/>
      <x:c r="P25" s="70"/>
      <x:c r="Q25" s="70"/>
      <x:c r="R25" s="73"/>
      <x:c r="S25" s="70"/>
      <x:c r="T25" s="73"/>
      <x:c r="U25" s="70"/>
      <x:c r="V25" s="73"/>
      <x:c r="W25" s="70"/>
      <x:c r="X25" s="70">
        <x:v>5</x:v>
      </x:c>
      <x:c r="Y25" s="70">
        <x:v>1</x:v>
      </x:c>
      <x:c r="Z25" s="70">
        <x:v>1</x:v>
      </x:c>
      <x:c r="AA25" s="70"/>
      <x:c r="AB25" s="70"/>
      <x:c r="AC25" s="70"/>
      <x:c r="AD25" s="70"/>
      <x:c r="AE25" s="70"/>
      <x:c r="AF25" s="70"/>
      <x:c r="AG25" s="70">
        <x:v>1</x:v>
      </x:c>
      <x:c r="AH25" s="70"/>
      <x:c r="AI25" s="70"/>
      <x:c r="AJ25" s="70"/>
      <x:c r="AK25" s="70"/>
      <x:c r="AL25" s="522" t="s">
        <x:v>1485</x:v>
      </x:c>
      <x:c r="AM25" s="70"/>
      <x:c r="AN25" s="73"/>
      <x:c r="AO25" s="70"/>
      <x:c r="AP25" s="70"/>
      <x:c r="AQ25" s="70"/>
      <x:c r="AR25" s="73"/>
      <x:c r="AS25" s="70"/>
      <x:c r="AT25" s="73"/>
      <x:c r="AU25" s="70"/>
      <x:c r="AV25" s="70"/>
      <x:c r="AW25" s="70"/>
      <x:c r="AX25" s="70"/>
      <x:c r="AY25" s="70"/>
      <x:c r="AZ25" s="70"/>
      <x:c r="BA25" s="73"/>
      <x:c r="BB25" s="70"/>
      <x:c r="BC25" s="70"/>
      <x:c r="BD25" s="70"/>
      <x:c r="BE25" s="70"/>
      <x:c r="BF25" s="70"/>
      <x:c r="BG25" s="70">
        <x:v>3</x:v>
      </x:c>
      <x:c r="BH25" s="70">
        <x:v>3</x:v>
      </x:c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/>
      <x:c r="BU25" s="70"/>
      <x:c r="BV25" s="522" t="s">
        <x:v>1485</x:v>
      </x:c>
      <x:c r="BW25" s="70"/>
      <x:c r="BX25" s="70"/>
      <x:c r="BY25" s="73"/>
      <x:c r="BZ25" s="70"/>
      <x:c r="CA25" s="73"/>
      <x:c r="CB25" s="70"/>
      <x:c r="CC25" s="73"/>
      <x:c r="CD25" s="70"/>
      <x:c r="CE25" s="70"/>
      <x:c r="CF25" s="73"/>
      <x:c r="CG25" s="70"/>
      <x:c r="CH25" s="70"/>
      <x:c r="CI25" s="70"/>
      <x:c r="CJ25" s="70"/>
      <x:c r="CK25" s="70"/>
      <x:c r="CL25" s="70"/>
      <x:c r="CM25" s="70"/>
      <x:c r="CN25" s="607"/>
      <x:c r="CO25" s="70"/>
      <x:c r="CP25" s="73"/>
      <x:c r="CQ25" s="70">
        <x:v>1</x:v>
      </x:c>
      <x:c r="CR25" s="73">
        <x:v>111</x:v>
      </x:c>
      <x:c r="CS25" s="70">
        <x:v>4</x:v>
      </x:c>
      <x:c r="CT25" s="70"/>
      <x:c r="CU25" s="70">
        <x:v>2</x:v>
      </x:c>
      <x:c r="CV25" s="70"/>
      <x:c r="CW25" s="70"/>
      <x:c r="CX25" s="70"/>
      <x:c r="CY25" s="522" t="s">
        <x:v>1485</x:v>
      </x:c>
      <x:c r="CZ25" s="70"/>
      <x:c r="DA25" s="73"/>
      <x:c r="DB25" s="70"/>
      <x:c r="DC25" s="73"/>
      <x:c r="DD25" s="70"/>
      <x:c r="DE25" s="73"/>
      <x:c r="DF25" s="70"/>
      <x:c r="DG25" s="104"/>
      <x:c r="DH25" s="39"/>
    </x:row>
    <x:row r="26" spans="1:112" s="40" customFormat="1" ht="30" customHeight="1">
      <x:c r="A26" s="522" t="s">
        <x:v>1907</x:v>
      </x:c>
      <x:c r="B26" s="114">
        <x:v>0</x:v>
      </x:c>
      <x:c r="C26" s="73"/>
      <x:c r="D26" s="70"/>
      <x:c r="E26" s="73"/>
      <x:c r="F26" s="70"/>
      <x:c r="G26" s="73"/>
      <x:c r="H26" s="70"/>
      <x:c r="I26" s="73"/>
      <x:c r="J26" s="70"/>
      <x:c r="K26" s="70"/>
      <x:c r="L26" s="73"/>
      <x:c r="M26" s="70"/>
      <x:c r="N26" s="70"/>
      <x:c r="O26" s="70"/>
      <x:c r="P26" s="70"/>
      <x:c r="Q26" s="70"/>
      <x:c r="R26" s="73"/>
      <x:c r="S26" s="70">
        <x:v>0</x:v>
      </x:c>
      <x:c r="T26" s="73">
        <x:v>0</x:v>
      </x:c>
      <x:c r="U26" s="70"/>
      <x:c r="V26" s="73"/>
      <x:c r="W26" s="70"/>
      <x:c r="X26" s="70">
        <x:v>3</x:v>
      </x:c>
      <x:c r="Y26" s="70"/>
      <x:c r="Z26" s="70"/>
      <x:c r="AA26" s="70">
        <x:v>1</x:v>
      </x:c>
      <x:c r="AB26" s="70"/>
      <x:c r="AC26" s="70"/>
      <x:c r="AD26" s="70">
        <x:v>1</x:v>
      </x:c>
      <x:c r="AE26" s="70"/>
      <x:c r="AF26" s="70"/>
      <x:c r="AG26" s="70">
        <x:v>1</x:v>
      </x:c>
      <x:c r="AH26" s="70"/>
      <x:c r="AI26" s="70"/>
      <x:c r="AJ26" s="70">
        <x:v>1</x:v>
      </x:c>
      <x:c r="AK26" s="70">
        <x:v>3</x:v>
      </x:c>
      <x:c r="AL26" s="522" t="s">
        <x:v>1907</x:v>
      </x:c>
      <x:c r="AM26" s="70"/>
      <x:c r="AN26" s="73"/>
      <x:c r="AO26" s="70"/>
      <x:c r="AP26" s="70"/>
      <x:c r="AQ26" s="70"/>
      <x:c r="AR26" s="73"/>
      <x:c r="AS26" s="70"/>
      <x:c r="AT26" s="73"/>
      <x:c r="AU26" s="70"/>
      <x:c r="AV26" s="70"/>
      <x:c r="AW26" s="70"/>
      <x:c r="AX26" s="70"/>
      <x:c r="AY26" s="70"/>
      <x:c r="AZ26" s="70"/>
      <x:c r="BA26" s="73"/>
      <x:c r="BB26" s="70"/>
      <x:c r="BC26" s="70"/>
      <x:c r="BD26" s="70"/>
      <x:c r="BE26" s="70"/>
      <x:c r="BF26" s="70"/>
      <x:c r="BG26" s="70">
        <x:v>4</x:v>
      </x:c>
      <x:c r="BH26" s="70">
        <x:v>4</x:v>
      </x:c>
      <x:c r="BI26" s="70"/>
      <x:c r="BJ26" s="73"/>
      <x:c r="BK26" s="70"/>
      <x:c r="BL26" s="73"/>
      <x:c r="BM26" s="70"/>
      <x:c r="BN26" s="73"/>
      <x:c r="BO26" s="70"/>
      <x:c r="BP26" s="73"/>
      <x:c r="BQ26" s="70"/>
      <x:c r="BR26" s="70"/>
      <x:c r="BS26" s="70"/>
      <x:c r="BT26" s="70"/>
      <x:c r="BU26" s="70"/>
      <x:c r="BV26" s="522" t="s">
        <x:v>1907</x:v>
      </x:c>
      <x:c r="BW26" s="70"/>
      <x:c r="BX26" s="70"/>
      <x:c r="BY26" s="73"/>
      <x:c r="BZ26" s="70"/>
      <x:c r="CA26" s="73"/>
      <x:c r="CB26" s="70"/>
      <x:c r="CC26" s="73"/>
      <x:c r="CD26" s="70"/>
      <x:c r="CE26" s="70"/>
      <x:c r="CF26" s="73"/>
      <x:c r="CG26" s="70"/>
      <x:c r="CH26" s="70"/>
      <x:c r="CI26" s="70"/>
      <x:c r="CJ26" s="70"/>
      <x:c r="CK26" s="70"/>
      <x:c r="CL26" s="70"/>
      <x:c r="CM26" s="70"/>
      <x:c r="CN26" s="70"/>
      <x:c r="CO26" s="70"/>
      <x:c r="CP26" s="73"/>
      <x:c r="CQ26" s="70">
        <x:v>1</x:v>
      </x:c>
      <x:c r="CR26" s="73">
        <x:v>34</x:v>
      </x:c>
      <x:c r="CS26" s="70">
        <x:v>4</x:v>
      </x:c>
      <x:c r="CT26" s="70"/>
      <x:c r="CU26" s="70">
        <x:v>2</x:v>
      </x:c>
      <x:c r="CV26" s="70"/>
      <x:c r="CW26" s="70">
        <x:v>1</x:v>
      </x:c>
      <x:c r="CX26" s="70">
        <x:v>1</x:v>
      </x:c>
      <x:c r="CY26" s="522" t="s">
        <x:v>1907</x:v>
      </x:c>
      <x:c r="CZ26" s="70"/>
      <x:c r="DA26" s="73"/>
      <x:c r="DB26" s="70"/>
      <x:c r="DC26" s="73"/>
      <x:c r="DD26" s="70"/>
      <x:c r="DE26" s="73"/>
      <x:c r="DF26" s="70"/>
      <x:c r="DG26" s="104"/>
      <x:c r="DH26" s="39"/>
    </x:row>
    <x:row r="27" spans="1:112" s="40" customFormat="1" ht="30" customHeight="1">
      <x:c r="A27" s="522" t="s">
        <x:v>1911</x:v>
      </x:c>
      <x:c r="B27" s="114">
        <x:v>0</x:v>
      </x:c>
      <x:c r="C27" s="73"/>
      <x:c r="D27" s="70"/>
      <x:c r="E27" s="73"/>
      <x:c r="F27" s="70"/>
      <x:c r="G27" s="73"/>
      <x:c r="H27" s="70"/>
      <x:c r="I27" s="73"/>
      <x:c r="J27" s="70"/>
      <x:c r="K27" s="70"/>
      <x:c r="L27" s="73"/>
      <x:c r="M27" s="70"/>
      <x:c r="N27" s="70"/>
      <x:c r="O27" s="70"/>
      <x:c r="P27" s="70"/>
      <x:c r="Q27" s="70"/>
      <x:c r="R27" s="73"/>
      <x:c r="S27" s="70"/>
      <x:c r="T27" s="73"/>
      <x:c r="U27" s="70"/>
      <x:c r="V27" s="73"/>
      <x:c r="W27" s="70"/>
      <x:c r="X27" s="70">
        <x:v>4</x:v>
      </x:c>
      <x:c r="Y27" s="70">
        <x:v>1</x:v>
      </x:c>
      <x:c r="Z27" s="70">
        <x:v>1</x:v>
      </x:c>
      <x:c r="AA27" s="70">
        <x:v>1</x:v>
      </x:c>
      <x:c r="AB27" s="70"/>
      <x:c r="AC27" s="70"/>
      <x:c r="AD27" s="70">
        <x:v>1</x:v>
      </x:c>
      <x:c r="AE27" s="70"/>
      <x:c r="AF27" s="70"/>
      <x:c r="AG27" s="70">
        <x:v>1</x:v>
      </x:c>
      <x:c r="AH27" s="70"/>
      <x:c r="AI27" s="70"/>
      <x:c r="AJ27" s="70"/>
      <x:c r="AK27" s="70"/>
      <x:c r="AL27" s="522" t="s">
        <x:v>1911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/>
      <x:c r="BF27" s="70"/>
      <x:c r="BG27" s="70">
        <x:v>5</x:v>
      </x:c>
      <x:c r="BH27" s="70">
        <x:v>5</x:v>
      </x:c>
      <x:c r="BI27" s="70"/>
      <x:c r="BJ27" s="73"/>
      <x:c r="BK27" s="70"/>
      <x:c r="BL27" s="73"/>
      <x:c r="BM27" s="70"/>
      <x:c r="BN27" s="73"/>
      <x:c r="BO27" s="70"/>
      <x:c r="BP27" s="73"/>
      <x:c r="BQ27" s="70"/>
      <x:c r="BR27" s="70"/>
      <x:c r="BS27" s="70"/>
      <x:c r="BT27" s="70"/>
      <x:c r="BU27" s="70"/>
      <x:c r="BV27" s="522" t="s">
        <x:v>1911</x:v>
      </x:c>
      <x:c r="BW27" s="70"/>
      <x:c r="BX27" s="70"/>
      <x:c r="BY27" s="73"/>
      <x:c r="BZ27" s="70"/>
      <x:c r="CA27" s="73"/>
      <x:c r="CB27" s="70"/>
      <x:c r="CC27" s="73"/>
      <x:c r="CD27" s="70"/>
      <x:c r="CE27" s="70"/>
      <x:c r="CF27" s="73"/>
      <x:c r="CG27" s="70"/>
      <x:c r="CH27" s="70"/>
      <x:c r="CI27" s="70"/>
      <x:c r="CJ27" s="70">
        <x:v>1</x:v>
      </x:c>
      <x:c r="CK27" s="70"/>
      <x:c r="CL27" s="70"/>
      <x:c r="CM27" s="70"/>
      <x:c r="CN27" s="607"/>
      <x:c r="CO27" s="70"/>
      <x:c r="CP27" s="73"/>
      <x:c r="CQ27" s="70">
        <x:v>1</x:v>
      </x:c>
      <x:c r="CR27" s="73">
        <x:v>76</x:v>
      </x:c>
      <x:c r="CS27" s="70">
        <x:v>3</x:v>
      </x:c>
      <x:c r="CT27" s="70"/>
      <x:c r="CU27" s="70">
        <x:v>1</x:v>
      </x:c>
      <x:c r="CV27" s="70"/>
      <x:c r="CW27" s="70">
        <x:v>1</x:v>
      </x:c>
      <x:c r="CX27" s="70">
        <x:v>1</x:v>
      </x:c>
      <x:c r="CY27" s="522" t="s">
        <x:v>1911</x:v>
      </x:c>
      <x:c r="CZ27" s="70"/>
      <x:c r="DA27" s="73"/>
      <x:c r="DB27" s="70"/>
      <x:c r="DC27" s="73"/>
      <x:c r="DD27" s="70"/>
      <x:c r="DE27" s="73"/>
      <x:c r="DF27" s="70"/>
      <x:c r="DG27" s="104"/>
      <x:c r="DH27" s="39"/>
    </x:row>
    <x:row r="28" spans="1:112" s="40" customFormat="1" ht="30" customHeight="1">
      <x:c r="A28" s="522" t="s">
        <x:v>1943</x:v>
      </x:c>
      <x:c r="B28" s="114">
        <x:v>0</x:v>
      </x:c>
      <x:c r="C28" s="73"/>
      <x:c r="D28" s="70"/>
      <x:c r="E28" s="73"/>
      <x:c r="F28" s="70"/>
      <x:c r="G28" s="73"/>
      <x:c r="H28" s="70"/>
      <x:c r="I28" s="73"/>
      <x:c r="J28" s="70">
        <x:v>1</x:v>
      </x:c>
      <x:c r="K28" s="70"/>
      <x:c r="L28" s="73"/>
      <x:c r="M28" s="70"/>
      <x:c r="N28" s="70"/>
      <x:c r="O28" s="70"/>
      <x:c r="P28" s="70"/>
      <x:c r="Q28" s="70"/>
      <x:c r="R28" s="73"/>
      <x:c r="S28" s="70"/>
      <x:c r="T28" s="73"/>
      <x:c r="U28" s="70"/>
      <x:c r="V28" s="73"/>
      <x:c r="W28" s="70"/>
      <x:c r="X28" s="70">
        <x:v>4</x:v>
      </x:c>
      <x:c r="Y28" s="70"/>
      <x:c r="Z28" s="70"/>
      <x:c r="AA28" s="70">
        <x:v>0</x:v>
      </x:c>
      <x:c r="AB28" s="70"/>
      <x:c r="AC28" s="70">
        <x:v>0</x:v>
      </x:c>
      <x:c r="AD28" s="70">
        <x:v>1</x:v>
      </x:c>
      <x:c r="AE28" s="70"/>
      <x:c r="AF28" s="70"/>
      <x:c r="AG28" s="70">
        <x:v>1</x:v>
      </x:c>
      <x:c r="AH28" s="70"/>
      <x:c r="AI28" s="70"/>
      <x:c r="AJ28" s="70"/>
      <x:c r="AK28" s="70"/>
      <x:c r="AL28" s="522" t="s">
        <x:v>1943</x:v>
      </x:c>
      <x:c r="AM28" s="70"/>
      <x:c r="AN28" s="73"/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/>
      <x:c r="BF28" s="70"/>
      <x:c r="BG28" s="70">
        <x:v>2</x:v>
      </x:c>
      <x:c r="BH28" s="70">
        <x:v>2</x:v>
      </x:c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/>
      <x:c r="BT28" s="70"/>
      <x:c r="BU28" s="70"/>
      <x:c r="BV28" s="522" t="s">
        <x:v>1943</x:v>
      </x:c>
      <x:c r="BW28" s="70"/>
      <x:c r="BX28" s="70"/>
      <x:c r="BY28" s="73"/>
      <x:c r="BZ28" s="70"/>
      <x:c r="CA28" s="73"/>
      <x:c r="CB28" s="70"/>
      <x:c r="CC28" s="73"/>
      <x:c r="CD28" s="70"/>
      <x:c r="CE28" s="70"/>
      <x:c r="CF28" s="73"/>
      <x:c r="CG28" s="70"/>
      <x:c r="CH28" s="70"/>
      <x:c r="CI28" s="70"/>
      <x:c r="CJ28" s="70">
        <x:v>1</x:v>
      </x:c>
      <x:c r="CK28" s="70"/>
      <x:c r="CL28" s="70"/>
      <x:c r="CM28" s="70"/>
      <x:c r="CN28" s="70"/>
      <x:c r="CO28" s="70"/>
      <x:c r="CP28" s="73"/>
      <x:c r="CQ28" s="70">
        <x:v>1</x:v>
      </x:c>
      <x:c r="CR28" s="73">
        <x:v>124</x:v>
      </x:c>
      <x:c r="CS28" s="70">
        <x:v>3</x:v>
      </x:c>
      <x:c r="CT28" s="70"/>
      <x:c r="CU28" s="70">
        <x:v>2</x:v>
      </x:c>
      <x:c r="CV28" s="70"/>
      <x:c r="CW28" s="70"/>
      <x:c r="CX28" s="70"/>
      <x:c r="CY28" s="522" t="s">
        <x:v>1943</x:v>
      </x:c>
      <x:c r="CZ28" s="70"/>
      <x:c r="DA28" s="73"/>
      <x:c r="DB28" s="70"/>
      <x:c r="DC28" s="73"/>
      <x:c r="DD28" s="70"/>
      <x:c r="DE28" s="73"/>
      <x:c r="DF28" s="70"/>
      <x:c r="DG28" s="104"/>
      <x:c r="DH28" s="39"/>
    </x:row>
    <x:row r="29" spans="1:112" s="40" customFormat="1" ht="30" customHeight="1">
      <x:c r="A29" s="522" t="s">
        <x:v>1894</x:v>
      </x:c>
      <x:c r="B29" s="114">
        <x:v>0</x:v>
      </x:c>
      <x:c r="C29" s="73"/>
      <x:c r="D29" s="70"/>
      <x:c r="E29" s="73"/>
      <x:c r="F29" s="70"/>
      <x:c r="G29" s="73"/>
      <x:c r="H29" s="70"/>
      <x:c r="I29" s="73"/>
      <x:c r="J29" s="70">
        <x:v>0</x:v>
      </x:c>
      <x:c r="K29" s="70"/>
      <x:c r="L29" s="73"/>
      <x:c r="M29" s="70"/>
      <x:c r="N29" s="70"/>
      <x:c r="O29" s="70"/>
      <x:c r="P29" s="70"/>
      <x:c r="Q29" s="70"/>
      <x:c r="R29" s="73"/>
      <x:c r="S29" s="70">
        <x:v>1</x:v>
      </x:c>
      <x:c r="T29" s="73">
        <x:v>0</x:v>
      </x:c>
      <x:c r="U29" s="70"/>
      <x:c r="V29" s="73"/>
      <x:c r="W29" s="70"/>
      <x:c r="X29" s="70">
        <x:v>8</x:v>
      </x:c>
      <x:c r="Y29" s="70">
        <x:v>1</x:v>
      </x:c>
      <x:c r="Z29" s="70">
        <x:v>5</x:v>
      </x:c>
      <x:c r="AA29" s="70">
        <x:v>0</x:v>
      </x:c>
      <x:c r="AB29" s="70"/>
      <x:c r="AC29" s="70"/>
      <x:c r="AD29" s="70"/>
      <x:c r="AE29" s="70"/>
      <x:c r="AF29" s="70"/>
      <x:c r="AG29" s="70">
        <x:v>1</x:v>
      </x:c>
      <x:c r="AH29" s="70"/>
      <x:c r="AI29" s="70"/>
      <x:c r="AJ29" s="70"/>
      <x:c r="AK29" s="70"/>
      <x:c r="AL29" s="522" t="s">
        <x:v>1894</x:v>
      </x:c>
      <x:c r="AM29" s="70"/>
      <x:c r="AN29" s="73"/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/>
      <x:c r="BF29" s="70"/>
      <x:c r="BG29" s="70">
        <x:v>6</x:v>
      </x:c>
      <x:c r="BH29" s="70">
        <x:v>8</x:v>
      </x:c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522" t="s">
        <x:v>1894</x:v>
      </x:c>
      <x:c r="BW29" s="70"/>
      <x:c r="BX29" s="70"/>
      <x:c r="BY29" s="73"/>
      <x:c r="BZ29" s="70"/>
      <x:c r="CA29" s="73"/>
      <x:c r="CB29" s="70"/>
      <x:c r="CC29" s="73"/>
      <x:c r="CD29" s="70"/>
      <x:c r="CE29" s="70"/>
      <x:c r="CF29" s="73"/>
      <x:c r="CG29" s="70"/>
      <x:c r="CH29" s="70"/>
      <x:c r="CI29" s="70"/>
      <x:c r="CJ29" s="70"/>
      <x:c r="CK29" s="70"/>
      <x:c r="CL29" s="70"/>
      <x:c r="CM29" s="70"/>
      <x:c r="CN29" s="607"/>
      <x:c r="CO29" s="70"/>
      <x:c r="CP29" s="73"/>
      <x:c r="CQ29" s="70">
        <x:v>1</x:v>
      </x:c>
      <x:c r="CR29" s="73">
        <x:v>125</x:v>
      </x:c>
      <x:c r="CS29" s="70">
        <x:v>4</x:v>
      </x:c>
      <x:c r="CT29" s="70"/>
      <x:c r="CU29" s="70">
        <x:v>1</x:v>
      </x:c>
      <x:c r="CV29" s="70"/>
      <x:c r="CW29" s="70">
        <x:v>3</x:v>
      </x:c>
      <x:c r="CX29" s="70">
        <x:v>3</x:v>
      </x:c>
      <x:c r="CY29" s="522" t="s">
        <x:v>1894</x:v>
      </x:c>
      <x:c r="CZ29" s="70"/>
      <x:c r="DA29" s="73"/>
      <x:c r="DB29" s="70"/>
      <x:c r="DC29" s="73"/>
      <x:c r="DD29" s="70"/>
      <x:c r="DE29" s="73"/>
      <x:c r="DF29" s="70"/>
      <x:c r="DG29" s="104"/>
      <x:c r="DH29" s="39"/>
    </x:row>
    <x:row r="30" spans="1:112" s="40" customFormat="1" ht="30" customHeight="1">
      <x:c r="A30" s="522" t="s">
        <x:v>1511</x:v>
      </x:c>
      <x:c r="B30" s="114">
        <x:v>0</x:v>
      </x:c>
      <x:c r="C30" s="73"/>
      <x:c r="D30" s="70"/>
      <x:c r="E30" s="73"/>
      <x:c r="F30" s="70"/>
      <x:c r="G30" s="73"/>
      <x:c r="H30" s="70"/>
      <x:c r="I30" s="73"/>
      <x:c r="J30" s="70"/>
      <x:c r="K30" s="70"/>
      <x:c r="L30" s="73"/>
      <x:c r="M30" s="70">
        <x:v>1</x:v>
      </x:c>
      <x:c r="N30" s="70">
        <x:v>0</x:v>
      </x:c>
      <x:c r="O30" s="70">
        <x:v>1</x:v>
      </x:c>
      <x:c r="P30" s="70">
        <x:v>1</x:v>
      </x:c>
      <x:c r="Q30" s="70"/>
      <x:c r="R30" s="73"/>
      <x:c r="S30" s="70"/>
      <x:c r="T30" s="73"/>
      <x:c r="U30" s="70">
        <x:v>1</x:v>
      </x:c>
      <x:c r="V30" s="73">
        <x:v>50</x:v>
      </x:c>
      <x:c r="W30" s="70"/>
      <x:c r="X30" s="70">
        <x:v>7</x:v>
      </x:c>
      <x:c r="Y30" s="70"/>
      <x:c r="Z30" s="70"/>
      <x:c r="AA30" s="70">
        <x:v>1</x:v>
      </x:c>
      <x:c r="AB30" s="70"/>
      <x:c r="AC30" s="70">
        <x:v>0</x:v>
      </x:c>
      <x:c r="AD30" s="70"/>
      <x:c r="AE30" s="70"/>
      <x:c r="AF30" s="70"/>
      <x:c r="AG30" s="70">
        <x:v>1</x:v>
      </x:c>
      <x:c r="AH30" s="70"/>
      <x:c r="AI30" s="70"/>
      <x:c r="AJ30" s="70">
        <x:v>1</x:v>
      </x:c>
      <x:c r="AK30" s="70">
        <x:v>3</x:v>
      </x:c>
      <x:c r="AL30" s="522" t="s">
        <x:v>1511</x:v>
      </x:c>
      <x:c r="AM30" s="70"/>
      <x:c r="AN30" s="73"/>
      <x:c r="AO30" s="70"/>
      <x:c r="AP30" s="70"/>
      <x:c r="AQ30" s="70"/>
      <x:c r="AR30" s="73"/>
      <x:c r="AS30" s="70"/>
      <x:c r="AT30" s="73"/>
      <x:c r="AU30" s="70"/>
      <x:c r="AV30" s="70"/>
      <x:c r="AW30" s="70"/>
      <x:c r="AX30" s="70"/>
      <x:c r="AY30" s="70"/>
      <x:c r="AZ30" s="70"/>
      <x:c r="BA30" s="73"/>
      <x:c r="BB30" s="70"/>
      <x:c r="BC30" s="70"/>
      <x:c r="BD30" s="70"/>
      <x:c r="BE30" s="70"/>
      <x:c r="BF30" s="70"/>
      <x:c r="BG30" s="70">
        <x:v>4</x:v>
      </x:c>
      <x:c r="BH30" s="70">
        <x:v>6</x:v>
      </x:c>
      <x:c r="BI30" s="70"/>
      <x:c r="BJ30" s="73"/>
      <x:c r="BK30" s="70"/>
      <x:c r="BL30" s="73"/>
      <x:c r="BM30" s="70"/>
      <x:c r="BN30" s="73"/>
      <x:c r="BO30" s="70"/>
      <x:c r="BP30" s="73"/>
      <x:c r="BQ30" s="70"/>
      <x:c r="BR30" s="70"/>
      <x:c r="BS30" s="70"/>
      <x:c r="BT30" s="70"/>
      <x:c r="BU30" s="70"/>
      <x:c r="BV30" s="522" t="s">
        <x:v>1511</x:v>
      </x:c>
      <x:c r="BW30" s="70">
        <x:v>1</x:v>
      </x:c>
      <x:c r="BX30" s="70"/>
      <x:c r="BY30" s="73"/>
      <x:c r="BZ30" s="70"/>
      <x:c r="CA30" s="73"/>
      <x:c r="CB30" s="70"/>
      <x:c r="CC30" s="73"/>
      <x:c r="CD30" s="70"/>
      <x:c r="CE30" s="70">
        <x:v>1</x:v>
      </x:c>
      <x:c r="CF30" s="73">
        <x:v>6</x:v>
      </x:c>
      <x:c r="CG30" s="70"/>
      <x:c r="CH30" s="70"/>
      <x:c r="CI30" s="70"/>
      <x:c r="CJ30" s="70">
        <x:v>1</x:v>
      </x:c>
      <x:c r="CK30" s="70"/>
      <x:c r="CL30" s="70"/>
      <x:c r="CM30" s="70"/>
      <x:c r="CN30" s="70"/>
      <x:c r="CO30" s="70"/>
      <x:c r="CP30" s="73"/>
      <x:c r="CQ30" s="70">
        <x:v>1</x:v>
      </x:c>
      <x:c r="CR30" s="73">
        <x:v>97</x:v>
      </x:c>
      <x:c r="CS30" s="70">
        <x:v>7</x:v>
      </x:c>
      <x:c r="CT30" s="70"/>
      <x:c r="CU30" s="70">
        <x:v>2</x:v>
      </x:c>
      <x:c r="CV30" s="70"/>
      <x:c r="CW30" s="70">
        <x:v>5</x:v>
      </x:c>
      <x:c r="CX30" s="70">
        <x:v>5</x:v>
      </x:c>
      <x:c r="CY30" s="522" t="s">
        <x:v>1511</x:v>
      </x:c>
      <x:c r="CZ30" s="70">
        <x:v>2</x:v>
      </x:c>
      <x:c r="DA30" s="73">
        <x:v>201.56</x:v>
      </x:c>
      <x:c r="DB30" s="70"/>
      <x:c r="DC30" s="73"/>
      <x:c r="DD30" s="70"/>
      <x:c r="DE30" s="73"/>
      <x:c r="DF30" s="70"/>
      <x:c r="DG30" s="104"/>
      <x:c r="DH30" s="39"/>
    </x:row>
    <x:row r="31" spans="1:112" s="40" customFormat="1" ht="30" customHeight="1">
      <x:c r="A31" s="522" t="s">
        <x:v>102</x:v>
      </x:c>
      <x:c r="B31" s="114"/>
      <x:c r="C31" s="73"/>
      <x:c r="D31" s="70"/>
      <x:c r="E31" s="73"/>
      <x:c r="F31" s="70"/>
      <x:c r="G31" s="73"/>
      <x:c r="H31" s="70"/>
      <x:c r="I31" s="73"/>
      <x:c r="J31" s="70"/>
      <x:c r="K31" s="70"/>
      <x:c r="L31" s="73"/>
      <x:c r="M31" s="70">
        <x:v>1</x:v>
      </x:c>
      <x:c r="N31" s="70"/>
      <x:c r="O31" s="70"/>
      <x:c r="P31" s="70"/>
      <x:c r="Q31" s="70"/>
      <x:c r="R31" s="73"/>
      <x:c r="S31" s="70">
        <x:v>2</x:v>
      </x:c>
      <x:c r="T31" s="73">
        <x:v>24</x:v>
      </x:c>
      <x:c r="U31" s="70"/>
      <x:c r="V31" s="73"/>
      <x:c r="W31" s="70">
        <x:v>2</x:v>
      </x:c>
      <x:c r="X31" s="70">
        <x:v>24</x:v>
      </x:c>
      <x:c r="Y31" s="70">
        <x:v>1</x:v>
      </x:c>
      <x:c r="Z31" s="70">
        <x:v>1</x:v>
      </x:c>
      <x:c r="AA31" s="70">
        <x:v>0</x:v>
      </x:c>
      <x:c r="AB31" s="70">
        <x:v>1</x:v>
      </x:c>
      <x:c r="AC31" s="70"/>
      <x:c r="AD31" s="70">
        <x:v>0</x:v>
      </x:c>
      <x:c r="AE31" s="70"/>
      <x:c r="AF31" s="70"/>
      <x:c r="AG31" s="70">
        <x:v>1</x:v>
      </x:c>
      <x:c r="AH31" s="70"/>
      <x:c r="AI31" s="70"/>
      <x:c r="AJ31" s="70">
        <x:v>1</x:v>
      </x:c>
      <x:c r="AK31" s="70">
        <x:v>1</x:v>
      </x:c>
      <x:c r="AL31" s="522" t="s">
        <x:v>102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/>
      <x:c r="BA31" s="73"/>
      <x:c r="BB31" s="70"/>
      <x:c r="BC31" s="70"/>
      <x:c r="BD31" s="70"/>
      <x:c r="BE31" s="70"/>
      <x:c r="BF31" s="70"/>
      <x:c r="BG31" s="70">
        <x:v>8</x:v>
      </x:c>
      <x:c r="BH31" s="70">
        <x:v>9</x:v>
      </x:c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522" t="s">
        <x:v>102</x:v>
      </x:c>
      <x:c r="BW31" s="70">
        <x:v>1</x:v>
      </x:c>
      <x:c r="BX31" s="70">
        <x:v>91</x:v>
      </x:c>
      <x:c r="BY31" s="73">
        <x:v>2412</x:v>
      </x:c>
      <x:c r="BZ31" s="70"/>
      <x:c r="CA31" s="73"/>
      <x:c r="CB31" s="70"/>
      <x:c r="CC31" s="73"/>
      <x:c r="CD31" s="70"/>
      <x:c r="CE31" s="70">
        <x:v>1</x:v>
      </x:c>
      <x:c r="CF31" s="73">
        <x:v>23.100000000000001</x:v>
      </x:c>
      <x:c r="CG31" s="70"/>
      <x:c r="CH31" s="70"/>
      <x:c r="CI31" s="70"/>
      <x:c r="CJ31" s="70">
        <x:v>1</x:v>
      </x:c>
      <x:c r="CK31" s="70"/>
      <x:c r="CL31" s="70"/>
      <x:c r="CM31" s="70">
        <x:v>2</x:v>
      </x:c>
      <x:c r="CN31" s="537">
        <x:v>2</x:v>
      </x:c>
      <x:c r="CO31" s="70"/>
      <x:c r="CP31" s="73"/>
      <x:c r="CQ31" s="70"/>
      <x:c r="CR31" s="73"/>
      <x:c r="CS31" s="70">
        <x:v>8</x:v>
      </x:c>
      <x:c r="CT31" s="70">
        <x:v>1</x:v>
      </x:c>
      <x:c r="CU31" s="70">
        <x:v>1</x:v>
      </x:c>
      <x:c r="CV31" s="70"/>
      <x:c r="CW31" s="70">
        <x:v>2</x:v>
      </x:c>
      <x:c r="CX31" s="70">
        <x:v>2</x:v>
      </x:c>
      <x:c r="CY31" s="522" t="s">
        <x:v>102</x:v>
      </x:c>
      <x:c r="CZ31" s="70"/>
      <x:c r="DA31" s="73"/>
      <x:c r="DB31" s="70"/>
      <x:c r="DC31" s="73"/>
      <x:c r="DD31" s="70"/>
      <x:c r="DE31" s="73"/>
      <x:c r="DF31" s="70"/>
      <x:c r="DG31" s="104"/>
      <x:c r="DH31" s="39"/>
    </x:row>
    <x:row r="32" spans="1:112" s="40" customFormat="1" ht="30" customHeight="1">
      <x:c r="A32" s="522" t="s">
        <x:v>1591</x:v>
      </x:c>
      <x:c r="B32" s="114">
        <x:v>0</x:v>
      </x:c>
      <x:c r="C32" s="73"/>
      <x:c r="D32" s="70"/>
      <x:c r="E32" s="73"/>
      <x:c r="F32" s="70"/>
      <x:c r="G32" s="73"/>
      <x:c r="H32" s="70"/>
      <x:c r="I32" s="73"/>
      <x:c r="J32" s="70"/>
      <x:c r="K32" s="70"/>
      <x:c r="L32" s="73"/>
      <x:c r="M32" s="70"/>
      <x:c r="N32" s="70"/>
      <x:c r="O32" s="70"/>
      <x:c r="P32" s="70"/>
      <x:c r="Q32" s="70"/>
      <x:c r="R32" s="73"/>
      <x:c r="S32" s="70"/>
      <x:c r="T32" s="73"/>
      <x:c r="U32" s="70">
        <x:v>0</x:v>
      </x:c>
      <x:c r="V32" s="73">
        <x:v>0</x:v>
      </x:c>
      <x:c r="W32" s="70"/>
      <x:c r="X32" s="70">
        <x:v>7</x:v>
      </x:c>
      <x:c r="Y32" s="70"/>
      <x:c r="Z32" s="70"/>
      <x:c r="AA32" s="70">
        <x:v>1</x:v>
      </x:c>
      <x:c r="AB32" s="70"/>
      <x:c r="AC32" s="70"/>
      <x:c r="AD32" s="70">
        <x:v>1</x:v>
      </x:c>
      <x:c r="AE32" s="70"/>
      <x:c r="AF32" s="70"/>
      <x:c r="AG32" s="70">
        <x:v>1</x:v>
      </x:c>
      <x:c r="AH32" s="70"/>
      <x:c r="AI32" s="70"/>
      <x:c r="AJ32" s="70"/>
      <x:c r="AK32" s="70"/>
      <x:c r="AL32" s="522" t="s">
        <x:v>1591</x:v>
      </x:c>
      <x:c r="AM32" s="70"/>
      <x:c r="AN32" s="73"/>
      <x:c r="AO32" s="70"/>
      <x:c r="AP32" s="70"/>
      <x:c r="AQ32" s="70"/>
      <x:c r="AR32" s="73"/>
      <x:c r="AS32" s="70"/>
      <x:c r="AT32" s="73"/>
      <x:c r="AU32" s="70"/>
      <x:c r="AV32" s="70"/>
      <x:c r="AW32" s="70"/>
      <x:c r="AX32" s="70"/>
      <x:c r="AY32" s="70"/>
      <x:c r="AZ32" s="70"/>
      <x:c r="BA32" s="73"/>
      <x:c r="BB32" s="70"/>
      <x:c r="BC32" s="70"/>
      <x:c r="BD32" s="70"/>
      <x:c r="BE32" s="70"/>
      <x:c r="BF32" s="70"/>
      <x:c r="BG32" s="70">
        <x:v>2</x:v>
      </x:c>
      <x:c r="BH32" s="70">
        <x:v>2</x:v>
      </x:c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522" t="s">
        <x:v>1591</x:v>
      </x:c>
      <x:c r="BW32" s="70"/>
      <x:c r="BX32" s="70"/>
      <x:c r="BY32" s="73"/>
      <x:c r="BZ32" s="70"/>
      <x:c r="CA32" s="73"/>
      <x:c r="CB32" s="70"/>
      <x:c r="CC32" s="73"/>
      <x:c r="CD32" s="70"/>
      <x:c r="CE32" s="70">
        <x:v>1</x:v>
      </x:c>
      <x:c r="CF32" s="73">
        <x:v>27.93</x:v>
      </x:c>
      <x:c r="CG32" s="70"/>
      <x:c r="CH32" s="70"/>
      <x:c r="CI32" s="70"/>
      <x:c r="CJ32" s="70"/>
      <x:c r="CK32" s="70"/>
      <x:c r="CL32" s="70"/>
      <x:c r="CM32" s="70"/>
      <x:c r="CN32" s="70"/>
      <x:c r="CO32" s="70">
        <x:v>1</x:v>
      </x:c>
      <x:c r="CP32" s="73">
        <x:v>77.519999999999996</x:v>
      </x:c>
      <x:c r="CQ32" s="70">
        <x:v>1</x:v>
      </x:c>
      <x:c r="CR32" s="73">
        <x:v>116</x:v>
      </x:c>
      <x:c r="CS32" s="70">
        <x:v>5</x:v>
      </x:c>
      <x:c r="CT32" s="70"/>
      <x:c r="CU32" s="70">
        <x:v>2</x:v>
      </x:c>
      <x:c r="CV32" s="70"/>
      <x:c r="CW32" s="70">
        <x:v>1</x:v>
      </x:c>
      <x:c r="CX32" s="70">
        <x:v>1</x:v>
      </x:c>
      <x:c r="CY32" s="522" t="s">
        <x:v>1591</x:v>
      </x:c>
      <x:c r="CZ32" s="70">
        <x:v>2</x:v>
      </x:c>
      <x:c r="DA32" s="73">
        <x:v>77.519999999999996</x:v>
      </x:c>
      <x:c r="DB32" s="70"/>
      <x:c r="DC32" s="73"/>
      <x:c r="DD32" s="70"/>
      <x:c r="DE32" s="73"/>
      <x:c r="DF32" s="70"/>
      <x:c r="DG32" s="104"/>
      <x:c r="DH32" s="39"/>
    </x:row>
    <x:row r="33" spans="1:112" s="40" customFormat="1" ht="30" customHeight="1">
      <x:c r="A33" s="522" t="s">
        <x:v>1965</x:v>
      </x:c>
      <x:c r="B33" s="114">
        <x:v>0</x:v>
      </x:c>
      <x:c r="C33" s="73"/>
      <x:c r="D33" s="70"/>
      <x:c r="E33" s="73"/>
      <x:c r="F33" s="70"/>
      <x:c r="G33" s="73"/>
      <x:c r="H33" s="70"/>
      <x:c r="I33" s="73"/>
      <x:c r="J33" s="70"/>
      <x:c r="K33" s="70"/>
      <x:c r="L33" s="73"/>
      <x:c r="M33" s="70"/>
      <x:c r="N33" s="70"/>
      <x:c r="O33" s="70"/>
      <x:c r="P33" s="70"/>
      <x:c r="Q33" s="70"/>
      <x:c r="R33" s="73"/>
      <x:c r="S33" s="70"/>
      <x:c r="T33" s="73"/>
      <x:c r="U33" s="70">
        <x:v>1</x:v>
      </x:c>
      <x:c r="V33" s="73">
        <x:v>49.590000000000003</x:v>
      </x:c>
      <x:c r="W33" s="70"/>
      <x:c r="X33" s="70">
        <x:v>6</x:v>
      </x:c>
      <x:c r="Y33" s="70"/>
      <x:c r="Z33" s="70"/>
      <x:c r="AA33" s="70">
        <x:v>1</x:v>
      </x:c>
      <x:c r="AB33" s="70"/>
      <x:c r="AC33" s="70">
        <x:v>0</x:v>
      </x:c>
      <x:c r="AD33" s="70">
        <x:v>0</x:v>
      </x:c>
      <x:c r="AE33" s="70"/>
      <x:c r="AF33" s="70"/>
      <x:c r="AG33" s="70">
        <x:v>1</x:v>
      </x:c>
      <x:c r="AH33" s="70"/>
      <x:c r="AI33" s="70"/>
      <x:c r="AJ33" s="70">
        <x:v>1</x:v>
      </x:c>
      <x:c r="AK33" s="70">
        <x:v>2</x:v>
      </x:c>
      <x:c r="AL33" s="522" t="s">
        <x:v>1965</x:v>
      </x:c>
      <x:c r="AM33" s="70"/>
      <x:c r="AN33" s="73"/>
      <x:c r="AO33" s="70"/>
      <x:c r="AP33" s="70"/>
      <x:c r="AQ33" s="70"/>
      <x:c r="AR33" s="73"/>
      <x:c r="AS33" s="70"/>
      <x:c r="AT33" s="73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/>
      <x:c r="BE33" s="70"/>
      <x:c r="BF33" s="70"/>
      <x:c r="BG33" s="70">
        <x:v>6</x:v>
      </x:c>
      <x:c r="BH33" s="70">
        <x:v>6</x:v>
      </x:c>
      <x:c r="BI33" s="70"/>
      <x:c r="BJ33" s="73"/>
      <x:c r="BK33" s="70"/>
      <x:c r="BL33" s="73"/>
      <x:c r="BM33" s="70"/>
      <x:c r="BN33" s="73"/>
      <x:c r="BO33" s="70"/>
      <x:c r="BP33" s="73"/>
      <x:c r="BQ33" s="70"/>
      <x:c r="BR33" s="70"/>
      <x:c r="BS33" s="70"/>
      <x:c r="BT33" s="70"/>
      <x:c r="BU33" s="70"/>
      <x:c r="BV33" s="522" t="s">
        <x:v>1965</x:v>
      </x:c>
      <x:c r="BW33" s="70"/>
      <x:c r="BX33" s="70"/>
      <x:c r="BY33" s="73"/>
      <x:c r="BZ33" s="70"/>
      <x:c r="CA33" s="73"/>
      <x:c r="CB33" s="70"/>
      <x:c r="CC33" s="73"/>
      <x:c r="CD33" s="70"/>
      <x:c r="CE33" s="70"/>
      <x:c r="CF33" s="73"/>
      <x:c r="CG33" s="70"/>
      <x:c r="CH33" s="70"/>
      <x:c r="CI33" s="70"/>
      <x:c r="CJ33" s="70"/>
      <x:c r="CK33" s="70"/>
      <x:c r="CL33" s="70"/>
      <x:c r="CM33" s="70"/>
      <x:c r="CN33" s="607"/>
      <x:c r="CO33" s="70"/>
      <x:c r="CP33" s="73"/>
      <x:c r="CQ33" s="70">
        <x:v>1</x:v>
      </x:c>
      <x:c r="CR33" s="73">
        <x:v>55</x:v>
      </x:c>
      <x:c r="CS33" s="70">
        <x:v>5</x:v>
      </x:c>
      <x:c r="CT33" s="70"/>
      <x:c r="CU33" s="70">
        <x:v>2</x:v>
      </x:c>
      <x:c r="CV33" s="70"/>
      <x:c r="CW33" s="70"/>
      <x:c r="CX33" s="70"/>
      <x:c r="CY33" s="522" t="s">
        <x:v>1965</x:v>
      </x:c>
      <x:c r="CZ33" s="70">
        <x:v>0</x:v>
      </x:c>
      <x:c r="DA33" s="73"/>
      <x:c r="DB33" s="70"/>
      <x:c r="DC33" s="73"/>
      <x:c r="DD33" s="70"/>
      <x:c r="DE33" s="73"/>
      <x:c r="DF33" s="70"/>
      <x:c r="DG33" s="104"/>
      <x:c r="DH33" s="39"/>
    </x:row>
    <x:row r="34" spans="1:112" s="40" customFormat="1" ht="30" customHeight="1">
      <x:c r="A34" s="522" t="s">
        <x:v>1916</x:v>
      </x:c>
      <x:c r="B34" s="114">
        <x:v>0</x:v>
      </x:c>
      <x:c r="C34" s="73"/>
      <x:c r="D34" s="70"/>
      <x:c r="E34" s="73"/>
      <x:c r="F34" s="70"/>
      <x:c r="G34" s="73"/>
      <x:c r="H34" s="70"/>
      <x:c r="I34" s="73"/>
      <x:c r="J34" s="70">
        <x:v>0</x:v>
      </x:c>
      <x:c r="K34" s="70"/>
      <x:c r="L34" s="73"/>
      <x:c r="M34" s="70"/>
      <x:c r="N34" s="70"/>
      <x:c r="O34" s="70"/>
      <x:c r="P34" s="70"/>
      <x:c r="Q34" s="70"/>
      <x:c r="R34" s="73"/>
      <x:c r="S34" s="70">
        <x:v>1</x:v>
      </x:c>
      <x:c r="T34" s="73">
        <x:v>16</x:v>
      </x:c>
      <x:c r="U34" s="70"/>
      <x:c r="V34" s="73"/>
      <x:c r="W34" s="70"/>
      <x:c r="X34" s="70">
        <x:v>10</x:v>
      </x:c>
      <x:c r="Y34" s="70">
        <x:v>0</x:v>
      </x:c>
      <x:c r="Z34" s="70">
        <x:v>0</x:v>
      </x:c>
      <x:c r="AA34" s="70">
        <x:v>1</x:v>
      </x:c>
      <x:c r="AB34" s="70"/>
      <x:c r="AC34" s="70">
        <x:v>0</x:v>
      </x:c>
      <x:c r="AD34" s="70">
        <x:v>2</x:v>
      </x:c>
      <x:c r="AE34" s="70"/>
      <x:c r="AF34" s="70"/>
      <x:c r="AG34" s="70">
        <x:v>1</x:v>
      </x:c>
      <x:c r="AH34" s="70"/>
      <x:c r="AI34" s="70"/>
      <x:c r="AJ34" s="70">
        <x:v>1</x:v>
      </x:c>
      <x:c r="AK34" s="70">
        <x:v>1</x:v>
      </x:c>
      <x:c r="AL34" s="522" t="s">
        <x:v>1916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/>
      <x:c r="BF34" s="70"/>
      <x:c r="BG34" s="70">
        <x:v>7</x:v>
      </x:c>
      <x:c r="BH34" s="70">
        <x:v>7</x:v>
      </x:c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522" t="s">
        <x:v>1916</x:v>
      </x:c>
      <x:c r="BW34" s="70"/>
      <x:c r="BX34" s="70"/>
      <x:c r="BY34" s="73"/>
      <x:c r="BZ34" s="70"/>
      <x:c r="CA34" s="73"/>
      <x:c r="CB34" s="70"/>
      <x:c r="CC34" s="73"/>
      <x:c r="CD34" s="70"/>
      <x:c r="CE34" s="70">
        <x:v>1</x:v>
      </x:c>
      <x:c r="CF34" s="73">
        <x:v>13.5</x:v>
      </x:c>
      <x:c r="CG34" s="70"/>
      <x:c r="CH34" s="70"/>
      <x:c r="CI34" s="70"/>
      <x:c r="CJ34" s="70"/>
      <x:c r="CK34" s="70"/>
      <x:c r="CL34" s="70"/>
      <x:c r="CM34" s="70"/>
      <x:c r="CN34" s="70"/>
      <x:c r="CO34" s="70">
        <x:v>0</x:v>
      </x:c>
      <x:c r="CP34" s="73">
        <x:v>0</x:v>
      </x:c>
      <x:c r="CQ34" s="70">
        <x:v>1</x:v>
      </x:c>
      <x:c r="CR34" s="73">
        <x:v>55</x:v>
      </x:c>
      <x:c r="CS34" s="70">
        <x:v>5</x:v>
      </x:c>
      <x:c r="CT34" s="70"/>
      <x:c r="CU34" s="70">
        <x:v>2</x:v>
      </x:c>
      <x:c r="CV34" s="70"/>
      <x:c r="CW34" s="70"/>
      <x:c r="CX34" s="70"/>
      <x:c r="CY34" s="522" t="s">
        <x:v>1916</x:v>
      </x:c>
      <x:c r="CZ34" s="70">
        <x:v>2</x:v>
      </x:c>
      <x:c r="DA34" s="73">
        <x:v>20.77</x:v>
      </x:c>
      <x:c r="DB34" s="70"/>
      <x:c r="DC34" s="73"/>
      <x:c r="DD34" s="70"/>
      <x:c r="DE34" s="73"/>
      <x:c r="DF34" s="70"/>
      <x:c r="DG34" s="104"/>
      <x:c r="DH34" s="39"/>
    </x:row>
    <x:row r="35" spans="1:112" s="40" customFormat="1" ht="30" customHeight="1">
      <x:c r="A35" s="522" t="s">
        <x:v>1548</x:v>
      </x:c>
      <x:c r="B35" s="114">
        <x:v>0</x:v>
      </x:c>
      <x:c r="C35" s="73"/>
      <x:c r="D35" s="70"/>
      <x:c r="E35" s="73"/>
      <x:c r="F35" s="70"/>
      <x:c r="G35" s="73"/>
      <x:c r="H35" s="70"/>
      <x:c r="I35" s="73"/>
      <x:c r="J35" s="70"/>
      <x:c r="K35" s="70"/>
      <x:c r="L35" s="73"/>
      <x:c r="M35" s="70">
        <x:v>1</x:v>
      </x:c>
      <x:c r="N35" s="70"/>
      <x:c r="O35" s="70"/>
      <x:c r="P35" s="70"/>
      <x:c r="Q35" s="70"/>
      <x:c r="R35" s="73"/>
      <x:c r="S35" s="70">
        <x:v>0</x:v>
      </x:c>
      <x:c r="T35" s="73">
        <x:v>0</x:v>
      </x:c>
      <x:c r="U35" s="70"/>
      <x:c r="V35" s="73"/>
      <x:c r="W35" s="70"/>
      <x:c r="X35" s="70">
        <x:v>6</x:v>
      </x:c>
      <x:c r="Y35" s="70"/>
      <x:c r="Z35" s="70"/>
      <x:c r="AA35" s="70">
        <x:v>1</x:v>
      </x:c>
      <x:c r="AB35" s="70">
        <x:v>0</x:v>
      </x:c>
      <x:c r="AC35" s="70">
        <x:v>0</x:v>
      </x:c>
      <x:c r="AD35" s="70">
        <x:v>0</x:v>
      </x:c>
      <x:c r="AE35" s="70"/>
      <x:c r="AF35" s="70">
        <x:v>0</x:v>
      </x:c>
      <x:c r="AG35" s="70">
        <x:v>1</x:v>
      </x:c>
      <x:c r="AH35" s="70"/>
      <x:c r="AI35" s="70"/>
      <x:c r="AJ35" s="70">
        <x:v>2</x:v>
      </x:c>
      <x:c r="AK35" s="70">
        <x:v>3</x:v>
      </x:c>
      <x:c r="AL35" s="522" t="s">
        <x:v>1548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70"/>
      <x:c r="BE35" s="70"/>
      <x:c r="BF35" s="70"/>
      <x:c r="BG35" s="70">
        <x:v>4</x:v>
      </x:c>
      <x:c r="BH35" s="70">
        <x:v>4</x:v>
      </x:c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522" t="s">
        <x:v>1548</x:v>
      </x:c>
      <x:c r="BW35" s="70"/>
      <x:c r="BX35" s="70"/>
      <x:c r="BY35" s="73"/>
      <x:c r="BZ35" s="70"/>
      <x:c r="CA35" s="73"/>
      <x:c r="CB35" s="70"/>
      <x:c r="CC35" s="73"/>
      <x:c r="CD35" s="70"/>
      <x:c r="CE35" s="70"/>
      <x:c r="CF35" s="73"/>
      <x:c r="CG35" s="70"/>
      <x:c r="CH35" s="70"/>
      <x:c r="CI35" s="70"/>
      <x:c r="CJ35" s="70"/>
      <x:c r="CK35" s="70"/>
      <x:c r="CL35" s="70"/>
      <x:c r="CM35" s="70"/>
      <x:c r="CN35" s="607"/>
      <x:c r="CO35" s="70">
        <x:v>0</x:v>
      </x:c>
      <x:c r="CP35" s="73">
        <x:v>0</x:v>
      </x:c>
      <x:c r="CQ35" s="70">
        <x:v>0</x:v>
      </x:c>
      <x:c r="CR35" s="73">
        <x:v>0</x:v>
      </x:c>
      <x:c r="CS35" s="70">
        <x:v>3</x:v>
      </x:c>
      <x:c r="CT35" s="70"/>
      <x:c r="CU35" s="70">
        <x:v>2</x:v>
      </x:c>
      <x:c r="CV35" s="70"/>
      <x:c r="CW35" s="70"/>
      <x:c r="CX35" s="70"/>
      <x:c r="CY35" s="522" t="s">
        <x:v>1548</x:v>
      </x:c>
      <x:c r="CZ35" s="70">
        <x:v>1</x:v>
      </x:c>
      <x:c r="DA35" s="73">
        <x:v>13.199999999999999</x:v>
      </x:c>
      <x:c r="DB35" s="70"/>
      <x:c r="DC35" s="73"/>
      <x:c r="DD35" s="70"/>
      <x:c r="DE35" s="73"/>
      <x:c r="DF35" s="70"/>
      <x:c r="DG35" s="104"/>
      <x:c r="DH35" s="39"/>
    </x:row>
    <x:row r="36" spans="1:112" s="40" customFormat="1" ht="30" customHeight="1">
      <x:c r="A36" s="522" t="s">
        <x:v>1895</x:v>
      </x:c>
      <x:c r="B36" s="114"/>
      <x:c r="C36" s="73"/>
      <x:c r="D36" s="70"/>
      <x:c r="E36" s="73"/>
      <x:c r="F36" s="70"/>
      <x:c r="G36" s="73"/>
      <x:c r="H36" s="70"/>
      <x:c r="I36" s="73"/>
      <x:c r="J36" s="70">
        <x:v>1</x:v>
      </x:c>
      <x:c r="K36" s="70"/>
      <x:c r="L36" s="73"/>
      <x:c r="M36" s="70"/>
      <x:c r="N36" s="70">
        <x:v>0</x:v>
      </x:c>
      <x:c r="O36" s="70">
        <x:v>1</x:v>
      </x:c>
      <x:c r="P36" s="70">
        <x:v>1</x:v>
      </x:c>
      <x:c r="Q36" s="70"/>
      <x:c r="R36" s="73"/>
      <x:c r="S36" s="70">
        <x:v>0</x:v>
      </x:c>
      <x:c r="T36" s="73">
        <x:v>0</x:v>
      </x:c>
      <x:c r="U36" s="70">
        <x:v>1</x:v>
      </x:c>
      <x:c r="V36" s="73">
        <x:v>48</x:v>
      </x:c>
      <x:c r="W36" s="70"/>
      <x:c r="X36" s="70">
        <x:v>6</x:v>
      </x:c>
      <x:c r="Y36" s="70"/>
      <x:c r="Z36" s="70"/>
      <x:c r="AA36" s="70">
        <x:v>1</x:v>
      </x:c>
      <x:c r="AB36" s="70"/>
      <x:c r="AC36" s="70">
        <x:v>0</x:v>
      </x:c>
      <x:c r="AD36" s="70">
        <x:v>0</x:v>
      </x:c>
      <x:c r="AE36" s="70"/>
      <x:c r="AF36" s="70"/>
      <x:c r="AG36" s="70">
        <x:v>1</x:v>
      </x:c>
      <x:c r="AH36" s="70"/>
      <x:c r="AI36" s="70"/>
      <x:c r="AJ36" s="70">
        <x:v>1</x:v>
      </x:c>
      <x:c r="AK36" s="70">
        <x:v>2</x:v>
      </x:c>
      <x:c r="AL36" s="522" t="s">
        <x:v>1895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70"/>
      <x:c r="BE36" s="70"/>
      <x:c r="BF36" s="70"/>
      <x:c r="BG36" s="70">
        <x:v>4</x:v>
      </x:c>
      <x:c r="BH36" s="70">
        <x:v>4</x:v>
      </x:c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522" t="s">
        <x:v>1895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73"/>
      <x:c r="CG36" s="70"/>
      <x:c r="CH36" s="70"/>
      <x:c r="CI36" s="70"/>
      <x:c r="CJ36" s="70">
        <x:v>1</x:v>
      </x:c>
      <x:c r="CK36" s="70"/>
      <x:c r="CL36" s="70"/>
      <x:c r="CM36" s="70"/>
      <x:c r="CN36" s="70"/>
      <x:c r="CO36" s="70"/>
      <x:c r="CP36" s="73"/>
      <x:c r="CQ36" s="70">
        <x:v>1</x:v>
      </x:c>
      <x:c r="CR36" s="73">
        <x:v>74</x:v>
      </x:c>
      <x:c r="CS36" s="70">
        <x:v>6</x:v>
      </x:c>
      <x:c r="CT36" s="70"/>
      <x:c r="CU36" s="70">
        <x:v>2</x:v>
      </x:c>
      <x:c r="CV36" s="70"/>
      <x:c r="CW36" s="70">
        <x:v>1</x:v>
      </x:c>
      <x:c r="CX36" s="70">
        <x:v>1</x:v>
      </x:c>
      <x:c r="CY36" s="522" t="s">
        <x:v>1895</x:v>
      </x:c>
      <x:c r="CZ36" s="70">
        <x:v>1</x:v>
      </x:c>
      <x:c r="DA36" s="73">
        <x:v>49.579999999999998</x:v>
      </x:c>
      <x:c r="DB36" s="70"/>
      <x:c r="DC36" s="73"/>
      <x:c r="DD36" s="70"/>
      <x:c r="DE36" s="73"/>
      <x:c r="DF36" s="70"/>
      <x:c r="DG36" s="104"/>
      <x:c r="DH36" s="39"/>
    </x:row>
    <x:row r="37" spans="1:112" s="40" customFormat="1" ht="30" customHeight="1">
      <x:c r="A37" s="522" t="s">
        <x:v>1523</x:v>
      </x:c>
      <x:c r="B37" s="114">
        <x:v>0</x:v>
      </x:c>
      <x:c r="C37" s="73"/>
      <x:c r="D37" s="70"/>
      <x:c r="E37" s="73"/>
      <x:c r="F37" s="70"/>
      <x:c r="G37" s="73"/>
      <x:c r="H37" s="70"/>
      <x:c r="I37" s="73"/>
      <x:c r="J37" s="70"/>
      <x:c r="K37" s="70"/>
      <x:c r="L37" s="73"/>
      <x:c r="M37" s="70"/>
      <x:c r="N37" s="70"/>
      <x:c r="O37" s="70"/>
      <x:c r="P37" s="70"/>
      <x:c r="Q37" s="70"/>
      <x:c r="R37" s="73"/>
      <x:c r="S37" s="70">
        <x:v>1</x:v>
      </x:c>
      <x:c r="T37" s="73">
        <x:v>9</x:v>
      </x:c>
      <x:c r="U37" s="70"/>
      <x:c r="V37" s="73"/>
      <x:c r="W37" s="70"/>
      <x:c r="X37" s="70">
        <x:v>2</x:v>
      </x:c>
      <x:c r="Y37" s="70"/>
      <x:c r="Z37" s="70"/>
      <x:c r="AA37" s="70">
        <x:v>1</x:v>
      </x:c>
      <x:c r="AB37" s="70"/>
      <x:c r="AC37" s="70"/>
      <x:c r="AD37" s="70">
        <x:v>1</x:v>
      </x:c>
      <x:c r="AE37" s="70"/>
      <x:c r="AF37" s="70"/>
      <x:c r="AG37" s="70">
        <x:v>1</x:v>
      </x:c>
      <x:c r="AH37" s="70"/>
      <x:c r="AI37" s="70"/>
      <x:c r="AJ37" s="70">
        <x:v>1</x:v>
      </x:c>
      <x:c r="AK37" s="70">
        <x:v>2</x:v>
      </x:c>
      <x:c r="AL37" s="522" t="s">
        <x:v>1523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/>
      <x:c r="BF37" s="70"/>
      <x:c r="BG37" s="70">
        <x:v>3</x:v>
      </x:c>
      <x:c r="BH37" s="70">
        <x:v>3</x:v>
      </x:c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522" t="s">
        <x:v>1523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70"/>
      <x:c r="CI37" s="70"/>
      <x:c r="CJ37" s="70"/>
      <x:c r="CK37" s="70"/>
      <x:c r="CL37" s="70"/>
      <x:c r="CM37" s="70"/>
      <x:c r="CN37" s="607"/>
      <x:c r="CO37" s="70"/>
      <x:c r="CP37" s="73"/>
      <x:c r="CQ37" s="70">
        <x:v>1</x:v>
      </x:c>
      <x:c r="CR37" s="73">
        <x:v>124</x:v>
      </x:c>
      <x:c r="CS37" s="70">
        <x:v>4</x:v>
      </x:c>
      <x:c r="CT37" s="70"/>
      <x:c r="CU37" s="70">
        <x:v>3</x:v>
      </x:c>
      <x:c r="CV37" s="70"/>
      <x:c r="CW37" s="70">
        <x:v>1</x:v>
      </x:c>
      <x:c r="CX37" s="70">
        <x:v>2</x:v>
      </x:c>
      <x:c r="CY37" s="522" t="s">
        <x:v>1523</x:v>
      </x:c>
      <x:c r="CZ37" s="70"/>
      <x:c r="DA37" s="73"/>
      <x:c r="DB37" s="70"/>
      <x:c r="DC37" s="73"/>
      <x:c r="DD37" s="70"/>
      <x:c r="DE37" s="73"/>
      <x:c r="DF37" s="70"/>
      <x:c r="DG37" s="104"/>
      <x:c r="DH37" s="39"/>
    </x:row>
    <x:row r="38" spans="1:112" s="40" customFormat="1" ht="30" customHeight="1">
      <x:c r="A38" s="522" t="s">
        <x:v>90</x:v>
      </x:c>
      <x:c r="B38" s="114">
        <x:v>0</x:v>
      </x:c>
      <x:c r="C38" s="73"/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/>
      <x:c r="O38" s="70"/>
      <x:c r="P38" s="70"/>
      <x:c r="Q38" s="70"/>
      <x:c r="R38" s="73"/>
      <x:c r="S38" s="70">
        <x:v>1</x:v>
      </x:c>
      <x:c r="T38" s="73">
        <x:v>10</x:v>
      </x:c>
      <x:c r="U38" s="70"/>
      <x:c r="V38" s="73"/>
      <x:c r="W38" s="70"/>
      <x:c r="X38" s="70">
        <x:v>3</x:v>
      </x:c>
      <x:c r="Y38" s="70"/>
      <x:c r="Z38" s="70"/>
      <x:c r="AA38" s="70"/>
      <x:c r="AB38" s="70"/>
      <x:c r="AC38" s="70">
        <x:v>0</x:v>
      </x:c>
      <x:c r="AD38" s="70"/>
      <x:c r="AE38" s="70"/>
      <x:c r="AF38" s="70"/>
      <x:c r="AG38" s="70">
        <x:v>1</x:v>
      </x:c>
      <x:c r="AH38" s="70"/>
      <x:c r="AI38" s="70"/>
      <x:c r="AJ38" s="70">
        <x:v>1</x:v>
      </x:c>
      <x:c r="AK38" s="70">
        <x:v>2</x:v>
      </x:c>
      <x:c r="AL38" s="522" t="s">
        <x:v>90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/>
      <x:c r="BF38" s="70"/>
      <x:c r="BG38" s="70">
        <x:v>3</x:v>
      </x:c>
      <x:c r="BH38" s="70">
        <x:v>3</x:v>
      </x:c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522" t="s">
        <x:v>90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70"/>
      <x:c r="CI38" s="70"/>
      <x:c r="CJ38" s="70">
        <x:v>1</x:v>
      </x:c>
      <x:c r="CK38" s="70"/>
      <x:c r="CL38" s="70"/>
      <x:c r="CM38" s="70"/>
      <x:c r="CN38" s="70"/>
      <x:c r="CO38" s="70"/>
      <x:c r="CP38" s="73"/>
      <x:c r="CQ38" s="70">
        <x:v>1</x:v>
      </x:c>
      <x:c r="CR38" s="73">
        <x:v>37</x:v>
      </x:c>
      <x:c r="CS38" s="70">
        <x:v>2</x:v>
      </x:c>
      <x:c r="CT38" s="70"/>
      <x:c r="CU38" s="70">
        <x:v>2</x:v>
      </x:c>
      <x:c r="CV38" s="70"/>
      <x:c r="CW38" s="70"/>
      <x:c r="CX38" s="70"/>
      <x:c r="CY38" s="522" t="s">
        <x:v>90</x:v>
      </x:c>
      <x:c r="CZ38" s="70"/>
      <x:c r="DA38" s="73"/>
      <x:c r="DB38" s="70"/>
      <x:c r="DC38" s="73"/>
      <x:c r="DD38" s="70"/>
      <x:c r="DE38" s="73"/>
      <x:c r="DF38" s="70"/>
      <x:c r="DG38" s="104"/>
      <x:c r="DH38" s="39"/>
    </x:row>
    <x:row r="39" spans="1:112" s="40" customFormat="1" ht="30" customHeight="1">
      <x:c r="A39" s="522" t="s">
        <x:v>1938</x:v>
      </x:c>
      <x:c r="B39" s="114">
        <x:v>0</x:v>
      </x:c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/>
      <x:c r="T39" s="73"/>
      <x:c r="U39" s="70"/>
      <x:c r="V39" s="73"/>
      <x:c r="W39" s="70"/>
      <x:c r="X39" s="70">
        <x:v>2</x:v>
      </x:c>
      <x:c r="Y39" s="70"/>
      <x:c r="Z39" s="70"/>
      <x:c r="AA39" s="70">
        <x:v>1</x:v>
      </x:c>
      <x:c r="AB39" s="70"/>
      <x:c r="AC39" s="70">
        <x:v>0</x:v>
      </x:c>
      <x:c r="AD39" s="70">
        <x:v>0</x:v>
      </x:c>
      <x:c r="AE39" s="70"/>
      <x:c r="AF39" s="70"/>
      <x:c r="AG39" s="70">
        <x:v>1</x:v>
      </x:c>
      <x:c r="AH39" s="70"/>
      <x:c r="AI39" s="70"/>
      <x:c r="AJ39" s="70"/>
      <x:c r="AK39" s="70"/>
      <x:c r="AL39" s="522" t="s">
        <x:v>1938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/>
      <x:c r="BF39" s="70"/>
      <x:c r="BG39" s="70">
        <x:v>2</x:v>
      </x:c>
      <x:c r="BH39" s="70">
        <x:v>2</x:v>
      </x:c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522" t="s">
        <x:v>1938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70"/>
      <x:c r="CI39" s="70"/>
      <x:c r="CJ39" s="70"/>
      <x:c r="CK39" s="70"/>
      <x:c r="CL39" s="70"/>
      <x:c r="CM39" s="70"/>
      <x:c r="CN39" s="607"/>
      <x:c r="CO39" s="70"/>
      <x:c r="CP39" s="73"/>
      <x:c r="CQ39" s="70">
        <x:v>1</x:v>
      </x:c>
      <x:c r="CR39" s="73">
        <x:v>32</x:v>
      </x:c>
      <x:c r="CS39" s="70">
        <x:v>2</x:v>
      </x:c>
      <x:c r="CT39" s="70"/>
      <x:c r="CU39" s="70">
        <x:v>1</x:v>
      </x:c>
      <x:c r="CV39" s="70"/>
      <x:c r="CW39" s="70">
        <x:v>1</x:v>
      </x:c>
      <x:c r="CX39" s="70">
        <x:v>1</x:v>
      </x:c>
      <x:c r="CY39" s="522" t="s">
        <x:v>1938</x:v>
      </x:c>
      <x:c r="CZ39" s="70"/>
      <x:c r="DA39" s="73"/>
      <x:c r="DB39" s="70"/>
      <x:c r="DC39" s="73"/>
      <x:c r="DD39" s="70"/>
      <x:c r="DE39" s="73"/>
      <x:c r="DF39" s="70"/>
      <x:c r="DG39" s="104"/>
      <x:c r="DH39" s="39"/>
    </x:row>
    <x:row r="40" spans="1:112" s="40" customFormat="1" ht="30" customHeight="1">
      <x:c r="A40" s="522" t="s">
        <x:v>1918</x:v>
      </x:c>
      <x:c r="B40" s="114">
        <x:v>0</x:v>
      </x:c>
      <x:c r="C40" s="73"/>
      <x:c r="D40" s="70"/>
      <x:c r="E40" s="73"/>
      <x:c r="F40" s="70"/>
      <x:c r="G40" s="73"/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/>
      <x:c r="T40" s="73"/>
      <x:c r="U40" s="70"/>
      <x:c r="V40" s="73"/>
      <x:c r="W40" s="70"/>
      <x:c r="X40" s="70">
        <x:v>4</x:v>
      </x:c>
      <x:c r="Y40" s="70"/>
      <x:c r="Z40" s="70"/>
      <x:c r="AA40" s="70"/>
      <x:c r="AB40" s="70"/>
      <x:c r="AC40" s="70"/>
      <x:c r="AD40" s="70"/>
      <x:c r="AE40" s="70"/>
      <x:c r="AF40" s="70"/>
      <x:c r="AG40" s="70">
        <x:v>1</x:v>
      </x:c>
      <x:c r="AH40" s="70"/>
      <x:c r="AI40" s="70"/>
      <x:c r="AJ40" s="70"/>
      <x:c r="AK40" s="70"/>
      <x:c r="AL40" s="522" t="s">
        <x:v>1918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/>
      <x:c r="BF40" s="70"/>
      <x:c r="BG40" s="70">
        <x:v>1</x:v>
      </x:c>
      <x:c r="BH40" s="70">
        <x:v>2</x:v>
      </x:c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522" t="s">
        <x:v>1918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/>
      <x:c r="CK40" s="70"/>
      <x:c r="CL40" s="70"/>
      <x:c r="CM40" s="70"/>
      <x:c r="CN40" s="70"/>
      <x:c r="CO40" s="70"/>
      <x:c r="CP40" s="73"/>
      <x:c r="CQ40" s="70">
        <x:v>1</x:v>
      </x:c>
      <x:c r="CR40" s="73">
        <x:v>17</x:v>
      </x:c>
      <x:c r="CS40" s="70">
        <x:v>2</x:v>
      </x:c>
      <x:c r="CT40" s="70"/>
      <x:c r="CU40" s="70">
        <x:v>2</x:v>
      </x:c>
      <x:c r="CV40" s="70"/>
      <x:c r="CW40" s="70"/>
      <x:c r="CX40" s="70"/>
      <x:c r="CY40" s="522" t="s">
        <x:v>1918</x:v>
      </x:c>
      <x:c r="CZ40" s="70"/>
      <x:c r="DA40" s="73"/>
      <x:c r="DB40" s="70"/>
      <x:c r="DC40" s="73"/>
      <x:c r="DD40" s="70"/>
      <x:c r="DE40" s="73"/>
      <x:c r="DF40" s="70"/>
      <x:c r="DG40" s="104"/>
      <x:c r="DH40" s="39"/>
    </x:row>
    <x:row r="41" spans="1:112" s="40" customFormat="1" ht="30" customHeight="1">
      <x:c r="A41" s="522" t="s">
        <x:v>107</x:v>
      </x:c>
      <x:c r="B41" s="114">
        <x:v>0</x:v>
      </x:c>
      <x:c r="C41" s="73"/>
      <x:c r="D41" s="70"/>
      <x:c r="E41" s="73"/>
      <x:c r="F41" s="70"/>
      <x:c r="G41" s="73"/>
      <x:c r="H41" s="70"/>
      <x:c r="I41" s="73"/>
      <x:c r="J41" s="70">
        <x:v>0</x:v>
      </x:c>
      <x:c r="K41" s="70"/>
      <x:c r="L41" s="73"/>
      <x:c r="M41" s="70"/>
      <x:c r="N41" s="70"/>
      <x:c r="O41" s="70"/>
      <x:c r="P41" s="70"/>
      <x:c r="Q41" s="70"/>
      <x:c r="R41" s="73"/>
      <x:c r="S41" s="70">
        <x:v>1</x:v>
      </x:c>
      <x:c r="T41" s="73">
        <x:v>16</x:v>
      </x:c>
      <x:c r="U41" s="70"/>
      <x:c r="V41" s="73"/>
      <x:c r="W41" s="70"/>
      <x:c r="X41" s="70">
        <x:v>7</x:v>
      </x:c>
      <x:c r="Y41" s="70"/>
      <x:c r="Z41" s="70"/>
      <x:c r="AA41" s="70"/>
      <x:c r="AB41" s="70"/>
      <x:c r="AC41" s="70"/>
      <x:c r="AD41" s="70">
        <x:v>1</x:v>
      </x:c>
      <x:c r="AE41" s="70"/>
      <x:c r="AF41" s="70"/>
      <x:c r="AG41" s="70">
        <x:v>1</x:v>
      </x:c>
      <x:c r="AH41" s="70"/>
      <x:c r="AI41" s="70"/>
      <x:c r="AJ41" s="70">
        <x:v>1</x:v>
      </x:c>
      <x:c r="AK41" s="70">
        <x:v>5</x:v>
      </x:c>
      <x:c r="AL41" s="522" t="s">
        <x:v>107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/>
      <x:c r="BF41" s="70"/>
      <x:c r="BG41" s="70">
        <x:v>1</x:v>
      </x:c>
      <x:c r="BH41" s="70">
        <x:v>2</x:v>
      </x:c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522" t="s">
        <x:v>107</x:v>
      </x:c>
      <x:c r="BW41" s="70"/>
      <x:c r="BX41" s="70"/>
      <x:c r="BY41" s="73"/>
      <x:c r="BZ41" s="70"/>
      <x:c r="CA41" s="73"/>
      <x:c r="CB41" s="70"/>
      <x:c r="CC41" s="73"/>
      <x:c r="CD41" s="70"/>
      <x:c r="CE41" s="70">
        <x:v>1</x:v>
      </x:c>
      <x:c r="CF41" s="73">
        <x:v>13.5</x:v>
      </x:c>
      <x:c r="CG41" s="70"/>
      <x:c r="CH41" s="70"/>
      <x:c r="CI41" s="70"/>
      <x:c r="CJ41" s="70">
        <x:v>1</x:v>
      </x:c>
      <x:c r="CK41" s="70"/>
      <x:c r="CL41" s="70"/>
      <x:c r="CM41" s="70">
        <x:v>1</x:v>
      </x:c>
      <x:c r="CN41" s="537">
        <x:v>1</x:v>
      </x:c>
      <x:c r="CO41" s="70"/>
      <x:c r="CP41" s="73"/>
      <x:c r="CQ41" s="70">
        <x:v>1</x:v>
      </x:c>
      <x:c r="CR41" s="73">
        <x:v>54</x:v>
      </x:c>
      <x:c r="CS41" s="70">
        <x:v>3</x:v>
      </x:c>
      <x:c r="CT41" s="70"/>
      <x:c r="CU41" s="70">
        <x:v>2</x:v>
      </x:c>
      <x:c r="CV41" s="70"/>
      <x:c r="CW41" s="70">
        <x:v>7</x:v>
      </x:c>
      <x:c r="CX41" s="70">
        <x:v>12</x:v>
      </x:c>
      <x:c r="CY41" s="522" t="s">
        <x:v>107</x:v>
      </x:c>
      <x:c r="CZ41" s="70">
        <x:v>1</x:v>
      </x:c>
      <x:c r="DA41" s="73">
        <x:v>20.239999999999998</x:v>
      </x:c>
      <x:c r="DB41" s="70"/>
      <x:c r="DC41" s="73"/>
      <x:c r="DD41" s="70"/>
      <x:c r="DE41" s="73"/>
      <x:c r="DF41" s="70"/>
      <x:c r="DG41" s="104"/>
      <x:c r="DH41" s="39"/>
    </x:row>
    <x:row r="42" spans="1:112" s="40" customFormat="1" ht="30" customHeight="1">
      <x:c r="A42" s="522" t="s">
        <x:v>1888</x:v>
      </x:c>
      <x:c r="B42" s="114">
        <x:v>0</x:v>
      </x:c>
      <x:c r="C42" s="73"/>
      <x:c r="D42" s="70"/>
      <x:c r="E42" s="73"/>
      <x:c r="F42" s="70"/>
      <x:c r="G42" s="73"/>
      <x:c r="H42" s="70"/>
      <x:c r="I42" s="73"/>
      <x:c r="J42" s="70">
        <x:v>0</x:v>
      </x:c>
      <x:c r="K42" s="70"/>
      <x:c r="L42" s="73"/>
      <x:c r="M42" s="70"/>
      <x:c r="N42" s="70">
        <x:v>0</x:v>
      </x:c>
      <x:c r="O42" s="70">
        <x:v>2</x:v>
      </x:c>
      <x:c r="P42" s="70">
        <x:v>2</x:v>
      </x:c>
      <x:c r="Q42" s="70"/>
      <x:c r="R42" s="73"/>
      <x:c r="S42" s="70"/>
      <x:c r="T42" s="73"/>
      <x:c r="U42" s="70"/>
      <x:c r="V42" s="73"/>
      <x:c r="W42" s="70"/>
      <x:c r="X42" s="70">
        <x:v>11</x:v>
      </x:c>
      <x:c r="Y42" s="70"/>
      <x:c r="Z42" s="70"/>
      <x:c r="AA42" s="70"/>
      <x:c r="AB42" s="70">
        <x:v>0</x:v>
      </x:c>
      <x:c r="AC42" s="70">
        <x:v>1</x:v>
      </x:c>
      <x:c r="AD42" s="70"/>
      <x:c r="AE42" s="70"/>
      <x:c r="AF42" s="70"/>
      <x:c r="AG42" s="70">
        <x:v>1</x:v>
      </x:c>
      <x:c r="AH42" s="70"/>
      <x:c r="AI42" s="70"/>
      <x:c r="AJ42" s="70">
        <x:v>1</x:v>
      </x:c>
      <x:c r="AK42" s="70">
        <x:v>2</x:v>
      </x:c>
      <x:c r="AL42" s="522" t="s">
        <x:v>1888</x:v>
      </x:c>
      <x:c r="AM42" s="70"/>
      <x:c r="AN42" s="73"/>
      <x:c r="AO42" s="70"/>
      <x:c r="AP42" s="70"/>
      <x:c r="AQ42" s="70"/>
      <x:c r="AR42" s="73"/>
      <x:c r="AS42" s="70"/>
      <x:c r="AT42" s="73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70"/>
      <x:c r="BE42" s="70"/>
      <x:c r="BF42" s="70"/>
      <x:c r="BG42" s="70">
        <x:v>4</x:v>
      </x:c>
      <x:c r="BH42" s="70">
        <x:v>4</x:v>
      </x:c>
      <x:c r="BI42" s="70"/>
      <x:c r="BJ42" s="73"/>
      <x:c r="BK42" s="70"/>
      <x:c r="BL42" s="73"/>
      <x:c r="BM42" s="70"/>
      <x:c r="BN42" s="73"/>
      <x:c r="BO42" s="70"/>
      <x:c r="BP42" s="73"/>
      <x:c r="BQ42" s="70"/>
      <x:c r="BR42" s="70"/>
      <x:c r="BS42" s="70"/>
      <x:c r="BT42" s="70"/>
      <x:c r="BU42" s="70"/>
      <x:c r="BV42" s="522" t="s">
        <x:v>1888</x:v>
      </x:c>
      <x:c r="BW42" s="70"/>
      <x:c r="BX42" s="70"/>
      <x:c r="BY42" s="73"/>
      <x:c r="BZ42" s="70"/>
      <x:c r="CA42" s="73"/>
      <x:c r="CB42" s="70"/>
      <x:c r="CC42" s="73"/>
      <x:c r="CD42" s="70"/>
      <x:c r="CE42" s="70">
        <x:v>1</x:v>
      </x:c>
      <x:c r="CF42" s="73">
        <x:v>27.93</x:v>
      </x:c>
      <x:c r="CG42" s="70"/>
      <x:c r="CH42" s="70"/>
      <x:c r="CI42" s="70"/>
      <x:c r="CJ42" s="70">
        <x:v>0</x:v>
      </x:c>
      <x:c r="CK42" s="70"/>
      <x:c r="CL42" s="70"/>
      <x:c r="CM42" s="70"/>
      <x:c r="CN42" s="70"/>
      <x:c r="CO42" s="70"/>
      <x:c r="CP42" s="73"/>
      <x:c r="CQ42" s="70">
        <x:v>2</x:v>
      </x:c>
      <x:c r="CR42" s="73">
        <x:v>137.80000000000001</x:v>
      </x:c>
      <x:c r="CS42" s="70">
        <x:v>4</x:v>
      </x:c>
      <x:c r="CT42" s="70"/>
      <x:c r="CU42" s="70">
        <x:v>2</x:v>
      </x:c>
      <x:c r="CV42" s="70"/>
      <x:c r="CW42" s="70"/>
      <x:c r="CX42" s="70"/>
      <x:c r="CY42" s="522" t="s">
        <x:v>1888</x:v>
      </x:c>
      <x:c r="CZ42" s="70">
        <x:v>1</x:v>
      </x:c>
      <x:c r="DA42" s="73">
        <x:v>27.93</x:v>
      </x:c>
      <x:c r="DB42" s="70"/>
      <x:c r="DC42" s="73"/>
      <x:c r="DD42" s="70"/>
      <x:c r="DE42" s="73"/>
      <x:c r="DF42" s="70"/>
      <x:c r="DG42" s="104"/>
      <x:c r="DH42" s="39"/>
    </x:row>
    <x:row r="43" spans="1:112" s="40" customFormat="1" ht="30" customHeight="1">
      <x:c r="A43" s="522" t="s">
        <x:v>98</x:v>
      </x:c>
      <x:c r="B43" s="114">
        <x:v>0</x:v>
      </x:c>
      <x:c r="C43" s="73"/>
      <x:c r="D43" s="70"/>
      <x:c r="E43" s="73"/>
      <x:c r="F43" s="70"/>
      <x:c r="G43" s="73"/>
      <x:c r="H43" s="70"/>
      <x:c r="I43" s="73"/>
      <x:c r="J43" s="70">
        <x:v>1</x:v>
      </x:c>
      <x:c r="K43" s="70"/>
      <x:c r="L43" s="73"/>
      <x:c r="M43" s="70"/>
      <x:c r="N43" s="70"/>
      <x:c r="O43" s="70"/>
      <x:c r="P43" s="70"/>
      <x:c r="Q43" s="70"/>
      <x:c r="R43" s="73"/>
      <x:c r="S43" s="70">
        <x:v>0</x:v>
      </x:c>
      <x:c r="T43" s="73">
        <x:v>0</x:v>
      </x:c>
      <x:c r="U43" s="70">
        <x:v>1</x:v>
      </x:c>
      <x:c r="V43" s="73">
        <x:v>55</x:v>
      </x:c>
      <x:c r="W43" s="70"/>
      <x:c r="X43" s="70">
        <x:v>10</x:v>
      </x:c>
      <x:c r="Y43" s="70"/>
      <x:c r="Z43" s="70"/>
      <x:c r="AA43" s="70"/>
      <x:c r="AB43" s="70"/>
      <x:c r="AC43" s="70"/>
      <x:c r="AD43" s="70">
        <x:v>0</x:v>
      </x:c>
      <x:c r="AE43" s="70"/>
      <x:c r="AF43" s="70"/>
      <x:c r="AG43" s="70">
        <x:v>1</x:v>
      </x:c>
      <x:c r="AH43" s="70"/>
      <x:c r="AI43" s="70"/>
      <x:c r="AJ43" s="70">
        <x:v>4</x:v>
      </x:c>
      <x:c r="AK43" s="70">
        <x:v>5</x:v>
      </x:c>
      <x:c r="AL43" s="522" t="s">
        <x:v>98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/>
      <x:c r="BF43" s="70"/>
      <x:c r="BG43" s="70">
        <x:v>4</x:v>
      </x:c>
      <x:c r="BH43" s="70">
        <x:v>5</x:v>
      </x:c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522" t="s">
        <x:v>98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/>
      <x:c r="CK43" s="70"/>
      <x:c r="CL43" s="70"/>
      <x:c r="CM43" s="70"/>
      <x:c r="CN43" s="607"/>
      <x:c r="CO43" s="70"/>
      <x:c r="CP43" s="73"/>
      <x:c r="CQ43" s="70">
        <x:v>2</x:v>
      </x:c>
      <x:c r="CR43" s="73">
        <x:v>137</x:v>
      </x:c>
      <x:c r="CS43" s="70">
        <x:v>4</x:v>
      </x:c>
      <x:c r="CT43" s="70"/>
      <x:c r="CU43" s="70">
        <x:v>1</x:v>
      </x:c>
      <x:c r="CV43" s="70"/>
      <x:c r="CW43" s="70">
        <x:v>1</x:v>
      </x:c>
      <x:c r="CX43" s="70">
        <x:v>1</x:v>
      </x:c>
      <x:c r="CY43" s="522" t="s">
        <x:v>98</x:v>
      </x:c>
      <x:c r="CZ43" s="70">
        <x:v>1</x:v>
      </x:c>
      <x:c r="DA43" s="73">
        <x:v>49.590000000000003</x:v>
      </x:c>
      <x:c r="DB43" s="70"/>
      <x:c r="DC43" s="73"/>
      <x:c r="DD43" s="70"/>
      <x:c r="DE43" s="73"/>
      <x:c r="DF43" s="70"/>
      <x:c r="DG43" s="104"/>
      <x:c r="DH43" s="39"/>
    </x:row>
    <x:row r="44" spans="1:112" s="40" customFormat="1" ht="30" customHeight="1">
      <x:c r="A44" s="522" t="s">
        <x:v>1940</x:v>
      </x:c>
      <x:c r="B44" s="114"/>
      <x:c r="C44" s="73"/>
      <x:c r="D44" s="70"/>
      <x:c r="E44" s="73"/>
      <x:c r="F44" s="70"/>
      <x:c r="G44" s="73"/>
      <x:c r="H44" s="70"/>
      <x:c r="I44" s="73"/>
      <x:c r="J44" s="70">
        <x:v>0</x:v>
      </x:c>
      <x:c r="K44" s="70"/>
      <x:c r="L44" s="73"/>
      <x:c r="M44" s="70"/>
      <x:c r="N44" s="70"/>
      <x:c r="O44" s="70"/>
      <x:c r="P44" s="70"/>
      <x:c r="Q44" s="70"/>
      <x:c r="R44" s="73"/>
      <x:c r="S44" s="70">
        <x:v>2</x:v>
      </x:c>
      <x:c r="T44" s="73">
        <x:v>32</x:v>
      </x:c>
      <x:c r="U44" s="70"/>
      <x:c r="V44" s="73"/>
      <x:c r="W44" s="70"/>
      <x:c r="X44" s="70">
        <x:v>19</x:v>
      </x:c>
      <x:c r="Y44" s="70"/>
      <x:c r="Z44" s="70"/>
      <x:c r="AA44" s="70">
        <x:v>1</x:v>
      </x:c>
      <x:c r="AB44" s="70"/>
      <x:c r="AC44" s="70"/>
      <x:c r="AD44" s="70">
        <x:v>1</x:v>
      </x:c>
      <x:c r="AE44" s="70"/>
      <x:c r="AF44" s="70"/>
      <x:c r="AG44" s="70">
        <x:v>2</x:v>
      </x:c>
      <x:c r="AH44" s="70"/>
      <x:c r="AI44" s="70"/>
      <x:c r="AJ44" s="70">
        <x:v>1</x:v>
      </x:c>
      <x:c r="AK44" s="70">
        <x:v>3</x:v>
      </x:c>
      <x:c r="AL44" s="522" t="s">
        <x:v>1940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659"/>
      <x:c r="BE44" s="70"/>
      <x:c r="BF44" s="70"/>
      <x:c r="BG44" s="70">
        <x:v>5</x:v>
      </x:c>
      <x:c r="BH44" s="70">
        <x:v>5</x:v>
      </x:c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522" t="s">
        <x:v>1940</x:v>
      </x:c>
      <x:c r="BW44" s="70"/>
      <x:c r="BX44" s="70"/>
      <x:c r="BY44" s="73"/>
      <x:c r="BZ44" s="70"/>
      <x:c r="CA44" s="73"/>
      <x:c r="CB44" s="70"/>
      <x:c r="CC44" s="73"/>
      <x:c r="CD44" s="70"/>
      <x:c r="CE44" s="70">
        <x:v>1</x:v>
      </x:c>
      <x:c r="CF44" s="73">
        <x:v>12</x:v>
      </x:c>
      <x:c r="CG44" s="70"/>
      <x:c r="CH44" s="70"/>
      <x:c r="CI44" s="70"/>
      <x:c r="CJ44" s="70"/>
      <x:c r="CK44" s="70"/>
      <x:c r="CL44" s="70"/>
      <x:c r="CM44" s="70"/>
      <x:c r="CN44" s="70"/>
      <x:c r="CO44" s="70"/>
      <x:c r="CP44" s="73"/>
      <x:c r="CQ44" s="70">
        <x:v>1</x:v>
      </x:c>
      <x:c r="CR44" s="73">
        <x:v>250</x:v>
      </x:c>
      <x:c r="CS44" s="70">
        <x:v>9</x:v>
      </x:c>
      <x:c r="CT44" s="70">
        <x:v>0</x:v>
      </x:c>
      <x:c r="CU44" s="70">
        <x:v>3</x:v>
      </x:c>
      <x:c r="CV44" s="70"/>
      <x:c r="CW44" s="70">
        <x:v>2</x:v>
      </x:c>
      <x:c r="CX44" s="70">
        <x:v>5</x:v>
      </x:c>
      <x:c r="CY44" s="522" t="s">
        <x:v>1940</x:v>
      </x:c>
      <x:c r="CZ44" s="70">
        <x:v>1</x:v>
      </x:c>
      <x:c r="DA44" s="73">
        <x:v>12</x:v>
      </x:c>
      <x:c r="DB44" s="70"/>
      <x:c r="DC44" s="73"/>
      <x:c r="DD44" s="70"/>
      <x:c r="DE44" s="73"/>
      <x:c r="DF44" s="70"/>
      <x:c r="DG44" s="104"/>
      <x:c r="DH44" s="39"/>
    </x:row>
    <x:row r="45" spans="1:112" s="40" customFormat="1" ht="30" customHeight="1">
      <x:c r="A45" s="522" t="s">
        <x:v>363</x:v>
      </x:c>
      <x:c r="B45" s="114"/>
      <x:c r="C45" s="73"/>
      <x:c r="D45" s="70"/>
      <x:c r="E45" s="73"/>
      <x:c r="F45" s="70"/>
      <x:c r="G45" s="73"/>
      <x:c r="H45" s="70">
        <x:v>0</x:v>
      </x:c>
      <x:c r="I45" s="73">
        <x:v>0</x:v>
      </x:c>
      <x:c r="J45" s="70">
        <x:v>1</x:v>
      </x:c>
      <x:c r="K45" s="70">
        <x:v>0</x:v>
      </x:c>
      <x:c r="L45" s="73">
        <x:v>0</x:v>
      </x:c>
      <x:c r="M45" s="70">
        <x:v>1</x:v>
      </x:c>
      <x:c r="N45" s="70">
        <x:v>0</x:v>
      </x:c>
      <x:c r="O45" s="70">
        <x:v>1</x:v>
      </x:c>
      <x:c r="P45" s="70">
        <x:v>5</x:v>
      </x:c>
      <x:c r="Q45" s="70"/>
      <x:c r="R45" s="73"/>
      <x:c r="S45" s="70"/>
      <x:c r="T45" s="73"/>
      <x:c r="U45" s="70"/>
      <x:c r="V45" s="73"/>
      <x:c r="W45" s="70"/>
      <x:c r="X45" s="70">
        <x:v>26</x:v>
      </x:c>
      <x:c r="Y45" s="70">
        <x:v>1</x:v>
      </x:c>
      <x:c r="Z45" s="70">
        <x:v>3</x:v>
      </x:c>
      <x:c r="AA45" s="70">
        <x:v>2</x:v>
      </x:c>
      <x:c r="AB45" s="70">
        <x:v>0</x:v>
      </x:c>
      <x:c r="AC45" s="70">
        <x:v>1</x:v>
      </x:c>
      <x:c r="AD45" s="70" t="s">
        <x:v>506</x:v>
      </x:c>
      <x:c r="AE45" s="70">
        <x:v>0</x:v>
      </x:c>
      <x:c r="AF45" s="70"/>
      <x:c r="AG45" s="70">
        <x:v>1</x:v>
      </x:c>
      <x:c r="AH45" s="70"/>
      <x:c r="AI45" s="70"/>
      <x:c r="AJ45" s="70">
        <x:v>2</x:v>
      </x:c>
      <x:c r="AK45" s="70">
        <x:v>6</x:v>
      </x:c>
      <x:c r="AL45" s="522" t="s">
        <x:v>363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>
        <x:v>1</x:v>
      </x:c>
      <x:c r="AY45" s="70"/>
      <x:c r="AZ45" s="70"/>
      <x:c r="BA45" s="73"/>
      <x:c r="BB45" s="70"/>
      <x:c r="BC45" s="70"/>
      <x:c r="BD45" s="70"/>
      <x:c r="BE45" s="70"/>
      <x:c r="BF45" s="70"/>
      <x:c r="BG45" s="70">
        <x:v>3</x:v>
      </x:c>
      <x:c r="BH45" s="70">
        <x:v>3</x:v>
      </x:c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522" t="s">
        <x:v>363</x:v>
      </x:c>
      <x:c r="BW45" s="70"/>
      <x:c r="BX45" s="70"/>
      <x:c r="BY45" s="73"/>
      <x:c r="BZ45" s="70"/>
      <x:c r="CA45" s="73"/>
      <x:c r="CB45" s="70"/>
      <x:c r="CC45" s="73"/>
      <x:c r="CD45" s="70"/>
      <x:c r="CE45" s="70">
        <x:v>1</x:v>
      </x:c>
      <x:c r="CF45" s="73">
        <x:v>12</x:v>
      </x:c>
      <x:c r="CG45" s="70"/>
      <x:c r="CH45" s="70"/>
      <x:c r="CI45" s="70"/>
      <x:c r="CJ45" s="70">
        <x:v>1</x:v>
      </x:c>
      <x:c r="CK45" s="70"/>
      <x:c r="CL45" s="70"/>
      <x:c r="CM45" s="70"/>
      <x:c r="CN45" s="607"/>
      <x:c r="CO45" s="70"/>
      <x:c r="CP45" s="73"/>
      <x:c r="CQ45" s="70">
        <x:v>1</x:v>
      </x:c>
      <x:c r="CR45" s="73">
        <x:v>255</x:v>
      </x:c>
      <x:c r="CS45" s="70">
        <x:v>12</x:v>
      </x:c>
      <x:c r="CT45" s="70"/>
      <x:c r="CU45" s="70">
        <x:v>2</x:v>
      </x:c>
      <x:c r="CV45" s="70"/>
      <x:c r="CW45" s="70">
        <x:v>3</x:v>
      </x:c>
      <x:c r="CX45" s="70">
        <x:v>3</x:v>
      </x:c>
      <x:c r="CY45" s="522" t="s">
        <x:v>363</x:v>
      </x:c>
      <x:c r="CZ45" s="70">
        <x:v>1</x:v>
      </x:c>
      <x:c r="DA45" s="73">
        <x:v>12</x:v>
      </x:c>
      <x:c r="DB45" s="70"/>
      <x:c r="DC45" s="73"/>
      <x:c r="DD45" s="70"/>
      <x:c r="DE45" s="73"/>
      <x:c r="DF45" s="70"/>
      <x:c r="DG45" s="104"/>
      <x:c r="DH45" s="39"/>
    </x:row>
    <x:row r="46" spans="1:112" s="40" customFormat="1" ht="30" customHeight="1">
      <x:c r="A46" s="522" t="s">
        <x:v>1364</x:v>
      </x:c>
      <x:c r="B46" s="114">
        <x:v>0</x:v>
      </x:c>
      <x:c r="C46" s="73"/>
      <x:c r="D46" s="70"/>
      <x:c r="E46" s="73"/>
      <x:c r="F46" s="70"/>
      <x:c r="G46" s="73"/>
      <x:c r="H46" s="70"/>
      <x:c r="I46" s="73"/>
      <x:c r="J46" s="70">
        <x:v>1</x:v>
      </x:c>
      <x:c r="K46" s="70"/>
      <x:c r="L46" s="73"/>
      <x:c r="M46" s="70"/>
      <x:c r="N46" s="70"/>
      <x:c r="O46" s="70"/>
      <x:c r="P46" s="70"/>
      <x:c r="Q46" s="70"/>
      <x:c r="R46" s="73"/>
      <x:c r="S46" s="70">
        <x:v>0</x:v>
      </x:c>
      <x:c r="T46" s="73">
        <x:v>0</x:v>
      </x:c>
      <x:c r="U46" s="70"/>
      <x:c r="V46" s="73"/>
      <x:c r="W46" s="70">
        <x:v>0</x:v>
      </x:c>
      <x:c r="X46" s="70">
        <x:v>4</x:v>
      </x:c>
      <x:c r="Y46" s="70"/>
      <x:c r="Z46" s="70"/>
      <x:c r="AA46" s="70">
        <x:v>1</x:v>
      </x:c>
      <x:c r="AB46" s="70">
        <x:v>0</x:v>
      </x:c>
      <x:c r="AC46" s="70">
        <x:v>1</x:v>
      </x:c>
      <x:c r="AD46" s="70"/>
      <x:c r="AE46" s="70"/>
      <x:c r="AF46" s="70"/>
      <x:c r="AG46" s="70">
        <x:v>1</x:v>
      </x:c>
      <x:c r="AH46" s="70"/>
      <x:c r="AI46" s="70"/>
      <x:c r="AJ46" s="70">
        <x:v>1</x:v>
      </x:c>
      <x:c r="AK46" s="70">
        <x:v>3</x:v>
      </x:c>
      <x:c r="AL46" s="522" t="s">
        <x:v>1364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>
        <x:v>2</x:v>
      </x:c>
      <x:c r="BH46" s="70">
        <x:v>2</x:v>
      </x:c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522" t="s">
        <x:v>1364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70"/>
      <x:c r="CI46" s="70"/>
      <x:c r="CJ46" s="70">
        <x:v>2</x:v>
      </x:c>
      <x:c r="CK46" s="70"/>
      <x:c r="CL46" s="70"/>
      <x:c r="CM46" s="70"/>
      <x:c r="CN46" s="70"/>
      <x:c r="CO46" s="70"/>
      <x:c r="CP46" s="73"/>
      <x:c r="CQ46" s="70">
        <x:v>1</x:v>
      </x:c>
      <x:c r="CR46" s="73">
        <x:v>76</x:v>
      </x:c>
      <x:c r="CS46" s="70">
        <x:v>4</x:v>
      </x:c>
      <x:c r="CT46" s="70"/>
      <x:c r="CU46" s="70">
        <x:v>1</x:v>
      </x:c>
      <x:c r="CV46" s="70"/>
      <x:c r="CW46" s="70">
        <x:v>2</x:v>
      </x:c>
      <x:c r="CX46" s="70">
        <x:v>5</x:v>
      </x:c>
      <x:c r="CY46" s="522" t="s">
        <x:v>1364</x:v>
      </x:c>
      <x:c r="CZ46" s="70"/>
      <x:c r="DA46" s="73"/>
      <x:c r="DB46" s="70"/>
      <x:c r="DC46" s="73"/>
      <x:c r="DD46" s="70"/>
      <x:c r="DE46" s="73"/>
      <x:c r="DF46" s="70"/>
      <x:c r="DG46" s="104"/>
      <x:c r="DH46" s="39"/>
    </x:row>
    <x:row r="47" spans="1:112" s="40" customFormat="1" ht="30" customHeight="1">
      <x:c r="A47" s="522" t="s">
        <x:v>113</x:v>
      </x:c>
      <x:c r="B47" s="114">
        <x:v>0</x:v>
      </x:c>
      <x:c r="C47" s="73"/>
      <x:c r="D47" s="70"/>
      <x:c r="E47" s="73"/>
      <x:c r="F47" s="70"/>
      <x:c r="G47" s="73"/>
      <x:c r="H47" s="70"/>
      <x:c r="I47" s="73"/>
      <x:c r="J47" s="70">
        <x:v>2</x:v>
      </x:c>
      <x:c r="K47" s="70"/>
      <x:c r="L47" s="73"/>
      <x:c r="M47" s="70"/>
      <x:c r="N47" s="70">
        <x:v>2</x:v>
      </x:c>
      <x:c r="O47" s="70"/>
      <x:c r="P47" s="70"/>
      <x:c r="Q47" s="70"/>
      <x:c r="R47" s="73"/>
      <x:c r="S47" s="70"/>
      <x:c r="T47" s="73"/>
      <x:c r="U47" s="70"/>
      <x:c r="V47" s="73"/>
      <x:c r="W47" s="70"/>
      <x:c r="X47" s="70">
        <x:v>16</x:v>
      </x:c>
      <x:c r="Y47" s="70"/>
      <x:c r="Z47" s="70"/>
      <x:c r="AA47" s="70">
        <x:v>1</x:v>
      </x:c>
      <x:c r="AB47" s="70">
        <x:v>0</x:v>
      </x:c>
      <x:c r="AC47" s="70"/>
      <x:c r="AD47" s="70">
        <x:v>1</x:v>
      </x:c>
      <x:c r="AE47" s="70"/>
      <x:c r="AF47" s="70"/>
      <x:c r="AG47" s="70">
        <x:v>1</x:v>
      </x:c>
      <x:c r="AH47" s="70"/>
      <x:c r="AI47" s="70"/>
      <x:c r="AJ47" s="70">
        <x:v>2</x:v>
      </x:c>
      <x:c r="AK47" s="70">
        <x:v>5</x:v>
      </x:c>
      <x:c r="AL47" s="522" t="s">
        <x:v>113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/>
      <x:c r="BF47" s="70"/>
      <x:c r="BG47" s="70">
        <x:v>6</x:v>
      </x:c>
      <x:c r="BH47" s="70">
        <x:v>7</x:v>
      </x:c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522" t="s">
        <x:v>113</x:v>
      </x:c>
      <x:c r="BW47" s="70"/>
      <x:c r="BX47" s="70"/>
      <x:c r="BY47" s="73"/>
      <x:c r="BZ47" s="70"/>
      <x:c r="CA47" s="73"/>
      <x:c r="CB47" s="70"/>
      <x:c r="CC47" s="73"/>
      <x:c r="CD47" s="70"/>
      <x:c r="CE47" s="70">
        <x:v>1</x:v>
      </x:c>
      <x:c r="CF47" s="73">
        <x:v>12</x:v>
      </x:c>
      <x:c r="CG47" s="70"/>
      <x:c r="CH47" s="70"/>
      <x:c r="CI47" s="70"/>
      <x:c r="CJ47" s="70"/>
      <x:c r="CK47" s="70"/>
      <x:c r="CL47" s="70"/>
      <x:c r="CM47" s="70"/>
      <x:c r="CN47" s="607"/>
      <x:c r="CO47" s="70"/>
      <x:c r="CP47" s="73"/>
      <x:c r="CQ47" s="70">
        <x:v>1</x:v>
      </x:c>
      <x:c r="CR47" s="73">
        <x:v>140</x:v>
      </x:c>
      <x:c r="CS47" s="70">
        <x:v>8</x:v>
      </x:c>
      <x:c r="CT47" s="70"/>
      <x:c r="CU47" s="70">
        <x:v>2</x:v>
      </x:c>
      <x:c r="CV47" s="70"/>
      <x:c r="CW47" s="70">
        <x:v>3</x:v>
      </x:c>
      <x:c r="CX47" s="70">
        <x:v>4</x:v>
      </x:c>
      <x:c r="CY47" s="522" t="s">
        <x:v>113</x:v>
      </x:c>
      <x:c r="CZ47" s="70">
        <x:v>1</x:v>
      </x:c>
      <x:c r="DA47" s="73">
        <x:v>12</x:v>
      </x:c>
      <x:c r="DB47" s="70"/>
      <x:c r="DC47" s="73"/>
      <x:c r="DD47" s="70"/>
      <x:c r="DE47" s="73"/>
      <x:c r="DF47" s="70"/>
      <x:c r="DG47" s="104"/>
      <x:c r="DH47" s="39"/>
    </x:row>
    <x:row r="48" spans="1:112" s="40" customFormat="1" ht="30" customHeight="1">
      <x:c r="A48" s="522" t="s">
        <x:v>2360</x:v>
      </x:c>
      <x:c r="B48" s="114">
        <x:v>0</x:v>
      </x:c>
      <x:c r="C48" s="73"/>
      <x:c r="D48" s="70"/>
      <x:c r="E48" s="73"/>
      <x:c r="F48" s="70"/>
      <x:c r="G48" s="73"/>
      <x:c r="H48" s="70"/>
      <x:c r="I48" s="73"/>
      <x:c r="J48" s="70">
        <x:v>0</x:v>
      </x:c>
      <x:c r="K48" s="70"/>
      <x:c r="L48" s="73"/>
      <x:c r="M48" s="70"/>
      <x:c r="N48" s="70"/>
      <x:c r="O48" s="70"/>
      <x:c r="P48" s="70"/>
      <x:c r="Q48" s="70"/>
      <x:c r="R48" s="73"/>
      <x:c r="S48" s="70">
        <x:v>1</x:v>
      </x:c>
      <x:c r="T48" s="73">
        <x:v>7</x:v>
      </x:c>
      <x:c r="U48" s="70"/>
      <x:c r="V48" s="73"/>
      <x:c r="W48" s="70"/>
      <x:c r="X48" s="70">
        <x:v>3</x:v>
      </x:c>
      <x:c r="Y48" s="70"/>
      <x:c r="Z48" s="70"/>
      <x:c r="AA48" s="70" t="s">
        <x:v>506</x:v>
      </x:c>
      <x:c r="AB48" s="70">
        <x:v>1</x:v>
      </x:c>
      <x:c r="AC48" s="70">
        <x:v>0</x:v>
      </x:c>
      <x:c r="AD48" s="70">
        <x:v>1</x:v>
      </x:c>
      <x:c r="AE48" s="70"/>
      <x:c r="AF48" s="70"/>
      <x:c r="AG48" s="70">
        <x:v>1</x:v>
      </x:c>
      <x:c r="AH48" s="70"/>
      <x:c r="AI48" s="70"/>
      <x:c r="AJ48" s="70" t="s">
        <x:v>506</x:v>
      </x:c>
      <x:c r="AK48" s="70" t="s">
        <x:v>506</x:v>
      </x:c>
      <x:c r="AL48" s="522" t="s">
        <x:v>2251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/>
      <x:c r="BF48" s="70"/>
      <x:c r="BG48" s="70">
        <x:v>5</x:v>
      </x:c>
      <x:c r="BH48" s="70">
        <x:v>5</x:v>
      </x:c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522" t="s">
        <x:v>2251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70"/>
      <x:c r="CI48" s="70"/>
      <x:c r="CJ48" s="70"/>
      <x:c r="CK48" s="70"/>
      <x:c r="CL48" s="70"/>
      <x:c r="CM48" s="70"/>
      <x:c r="CN48" s="70"/>
      <x:c r="CO48" s="70"/>
      <x:c r="CP48" s="73"/>
      <x:c r="CQ48" s="70">
        <x:v>1</x:v>
      </x:c>
      <x:c r="CR48" s="73">
        <x:v>8</x:v>
      </x:c>
      <x:c r="CS48" s="70">
        <x:v>5</x:v>
      </x:c>
      <x:c r="CT48" s="70"/>
      <x:c r="CU48" s="70">
        <x:v>1</x:v>
      </x:c>
      <x:c r="CV48" s="70"/>
      <x:c r="CW48" s="70">
        <x:v>1</x:v>
      </x:c>
      <x:c r="CX48" s="70">
        <x:v>3</x:v>
      </x:c>
      <x:c r="CY48" s="522" t="s">
        <x:v>2251</x:v>
      </x:c>
      <x:c r="CZ48" s="70"/>
      <x:c r="DA48" s="73"/>
      <x:c r="DB48" s="70"/>
      <x:c r="DC48" s="73"/>
      <x:c r="DD48" s="70"/>
      <x:c r="DE48" s="73"/>
      <x:c r="DF48" s="70"/>
      <x:c r="DG48" s="104"/>
      <x:c r="DH48" s="39"/>
    </x:row>
    <x:row r="49" spans="1:112" s="40" customFormat="1" ht="30" customHeight="1">
      <x:c r="A49" s="522" t="s">
        <x:v>1925</x:v>
      </x:c>
      <x:c r="B49" s="114">
        <x:v>0</x:v>
      </x:c>
      <x:c r="C49" s="73"/>
      <x:c r="D49" s="70"/>
      <x:c r="E49" s="73"/>
      <x:c r="F49" s="70"/>
      <x:c r="G49" s="73"/>
      <x:c r="H49" s="70"/>
      <x:c r="I49" s="73"/>
      <x:c r="J49" s="70">
        <x:v>2</x:v>
      </x:c>
      <x:c r="K49" s="70"/>
      <x:c r="L49" s="73"/>
      <x:c r="M49" s="70"/>
      <x:c r="N49" s="70"/>
      <x:c r="O49" s="70"/>
      <x:c r="P49" s="70"/>
      <x:c r="Q49" s="70"/>
      <x:c r="R49" s="73"/>
      <x:c r="S49" s="70">
        <x:v>0</x:v>
      </x:c>
      <x:c r="T49" s="73"/>
      <x:c r="U49" s="70"/>
      <x:c r="V49" s="73"/>
      <x:c r="W49" s="70"/>
      <x:c r="X49" s="70">
        <x:v>18</x:v>
      </x:c>
      <x:c r="Y49" s="70"/>
      <x:c r="Z49" s="70"/>
      <x:c r="AA49" s="70">
        <x:v>1</x:v>
      </x:c>
      <x:c r="AB49" s="70"/>
      <x:c r="AC49" s="70">
        <x:v>0</x:v>
      </x:c>
      <x:c r="AD49" s="70">
        <x:v>1</x:v>
      </x:c>
      <x:c r="AE49" s="70"/>
      <x:c r="AF49" s="70"/>
      <x:c r="AG49" s="70">
        <x:v>2</x:v>
      </x:c>
      <x:c r="AH49" s="70"/>
      <x:c r="AI49" s="70"/>
      <x:c r="AJ49" s="70">
        <x:v>1</x:v>
      </x:c>
      <x:c r="AK49" s="70">
        <x:v>2</x:v>
      </x:c>
      <x:c r="AL49" s="522" t="s">
        <x:v>1925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/>
      <x:c r="BF49" s="70"/>
      <x:c r="BG49" s="70">
        <x:v>1</x:v>
      </x:c>
      <x:c r="BH49" s="70">
        <x:v>2</x:v>
      </x:c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522" t="s">
        <x:v>1925</x:v>
      </x:c>
      <x:c r="BW49" s="70"/>
      <x:c r="BX49" s="70"/>
      <x:c r="BY49" s="73"/>
      <x:c r="BZ49" s="70"/>
      <x:c r="CA49" s="73"/>
      <x:c r="CB49" s="70"/>
      <x:c r="CC49" s="73"/>
      <x:c r="CD49" s="70"/>
      <x:c r="CE49" s="70">
        <x:v>1</x:v>
      </x:c>
      <x:c r="CF49" s="73"/>
      <x:c r="CG49" s="70"/>
      <x:c r="CH49" s="70"/>
      <x:c r="CI49" s="70"/>
      <x:c r="CJ49" s="70">
        <x:v>1</x:v>
      </x:c>
      <x:c r="CK49" s="70"/>
      <x:c r="CL49" s="70"/>
      <x:c r="CM49" s="70"/>
      <x:c r="CN49" s="607"/>
      <x:c r="CO49" s="70"/>
      <x:c r="CP49" s="73"/>
      <x:c r="CQ49" s="70">
        <x:v>1</x:v>
      </x:c>
      <x:c r="CR49" s="73">
        <x:v>80</x:v>
      </x:c>
      <x:c r="CS49" s="70">
        <x:v>13</x:v>
      </x:c>
      <x:c r="CT49" s="70"/>
      <x:c r="CU49" s="70">
        <x:v>2</x:v>
      </x:c>
      <x:c r="CV49" s="70"/>
      <x:c r="CW49" s="70">
        <x:v>2</x:v>
      </x:c>
      <x:c r="CX49" s="70">
        <x:v>5</x:v>
      </x:c>
      <x:c r="CY49" s="522" t="s">
        <x:v>1925</x:v>
      </x:c>
      <x:c r="CZ49" s="70"/>
      <x:c r="DA49" s="73"/>
      <x:c r="DB49" s="70"/>
      <x:c r="DC49" s="73"/>
      <x:c r="DD49" s="70"/>
      <x:c r="DE49" s="73"/>
      <x:c r="DF49" s="70"/>
      <x:c r="DG49" s="104"/>
      <x:c r="DH49" s="39"/>
    </x:row>
    <x:row r="50" spans="1:112" s="40" customFormat="1" ht="30" customHeight="1">
      <x:c r="A50" s="522" t="s">
        <x:v>1922</x:v>
      </x:c>
      <x:c r="B50" s="114">
        <x:v>0</x:v>
      </x:c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>
        <x:v>0</x:v>
      </x:c>
      <x:c r="T50" s="73">
        <x:v>0</x:v>
      </x:c>
      <x:c r="U50" s="70"/>
      <x:c r="V50" s="73"/>
      <x:c r="W50" s="70"/>
      <x:c r="X50" s="70">
        <x:v>3</x:v>
      </x:c>
      <x:c r="Y50" s="70">
        <x:v>1</x:v>
      </x:c>
      <x:c r="Z50" s="70">
        <x:v>1</x:v>
      </x:c>
      <x:c r="AA50" s="70">
        <x:v>1</x:v>
      </x:c>
      <x:c r="AB50" s="70"/>
      <x:c r="AC50" s="70"/>
      <x:c r="AD50" s="70">
        <x:v>1</x:v>
      </x:c>
      <x:c r="AE50" s="70">
        <x:v>0</x:v>
      </x:c>
      <x:c r="AF50" s="70"/>
      <x:c r="AG50" s="70">
        <x:v>1</x:v>
      </x:c>
      <x:c r="AH50" s="70"/>
      <x:c r="AI50" s="70"/>
      <x:c r="AJ50" s="70"/>
      <x:c r="AK50" s="70"/>
      <x:c r="AL50" s="522" t="s">
        <x:v>1922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/>
      <x:c r="BF50" s="70"/>
      <x:c r="BG50" s="70">
        <x:v>5</x:v>
      </x:c>
      <x:c r="BH50" s="70">
        <x:v>5</x:v>
      </x:c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522" t="s">
        <x:v>1922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>
        <x:v>1</x:v>
      </x:c>
      <x:c r="CK50" s="70"/>
      <x:c r="CL50" s="70"/>
      <x:c r="CM50" s="70"/>
      <x:c r="CN50" s="70"/>
      <x:c r="CO50" s="70"/>
      <x:c r="CP50" s="73"/>
      <x:c r="CQ50" s="70">
        <x:v>1</x:v>
      </x:c>
      <x:c r="CR50" s="73">
        <x:v>38</x:v>
      </x:c>
      <x:c r="CS50" s="70">
        <x:v>4</x:v>
      </x:c>
      <x:c r="CT50" s="70"/>
      <x:c r="CU50" s="70">
        <x:v>1</x:v>
      </x:c>
      <x:c r="CV50" s="70"/>
      <x:c r="CW50" s="70">
        <x:v>3</x:v>
      </x:c>
      <x:c r="CX50" s="70">
        <x:v>6</x:v>
      </x:c>
      <x:c r="CY50" s="522" t="s">
        <x:v>1922</x:v>
      </x:c>
      <x:c r="CZ50" s="70"/>
      <x:c r="DA50" s="73"/>
      <x:c r="DB50" s="70"/>
      <x:c r="DC50" s="73"/>
      <x:c r="DD50" s="70"/>
      <x:c r="DE50" s="73"/>
      <x:c r="DF50" s="70"/>
      <x:c r="DG50" s="104"/>
      <x:c r="DH50" s="39"/>
    </x:row>
    <x:row r="51" spans="1:112" s="40" customFormat="1" ht="30" customHeight="1">
      <x:c r="A51" s="522" t="s">
        <x:v>100</x:v>
      </x:c>
      <x:c r="B51" s="114">
        <x:v>0</x:v>
      </x:c>
      <x:c r="C51" s="73"/>
      <x:c r="D51" s="70"/>
      <x:c r="E51" s="73"/>
      <x:c r="F51" s="70"/>
      <x:c r="G51" s="73"/>
      <x:c r="H51" s="70"/>
      <x:c r="I51" s="73"/>
      <x:c r="J51" s="70"/>
      <x:c r="K51" s="70"/>
      <x:c r="L51" s="73"/>
      <x:c r="M51" s="70"/>
      <x:c r="N51" s="70"/>
      <x:c r="O51" s="70"/>
      <x:c r="P51" s="70"/>
      <x:c r="Q51" s="70"/>
      <x:c r="R51" s="73"/>
      <x:c r="S51" s="70">
        <x:v>1</x:v>
      </x:c>
      <x:c r="T51" s="73">
        <x:v>18</x:v>
      </x:c>
      <x:c r="U51" s="70"/>
      <x:c r="V51" s="73"/>
      <x:c r="W51" s="70"/>
      <x:c r="X51" s="70">
        <x:v>5</x:v>
      </x:c>
      <x:c r="Y51" s="70"/>
      <x:c r="Z51" s="70"/>
      <x:c r="AA51" s="70">
        <x:v>1</x:v>
      </x:c>
      <x:c r="AB51" s="70"/>
      <x:c r="AC51" s="70"/>
      <x:c r="AD51" s="70">
        <x:v>1</x:v>
      </x:c>
      <x:c r="AE51" s="70"/>
      <x:c r="AF51" s="70"/>
      <x:c r="AG51" s="70">
        <x:v>1</x:v>
      </x:c>
      <x:c r="AH51" s="70"/>
      <x:c r="AI51" s="70"/>
      <x:c r="AJ51" s="70"/>
      <x:c r="AK51" s="70"/>
      <x:c r="AL51" s="522" t="s">
        <x:v>100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/>
      <x:c r="BF51" s="70"/>
      <x:c r="BG51" s="70">
        <x:v>4</x:v>
      </x:c>
      <x:c r="BH51" s="70">
        <x:v>4</x:v>
      </x:c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522" t="s">
        <x:v>100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/>
      <x:c r="CK51" s="70"/>
      <x:c r="CL51" s="70"/>
      <x:c r="CM51" s="70"/>
      <x:c r="CN51" s="607"/>
      <x:c r="CO51" s="70"/>
      <x:c r="CP51" s="73"/>
      <x:c r="CQ51" s="70">
        <x:v>1</x:v>
      </x:c>
      <x:c r="CR51" s="73">
        <x:v>108</x:v>
      </x:c>
      <x:c r="CS51" s="70">
        <x:v>5</x:v>
      </x:c>
      <x:c r="CT51" s="70"/>
      <x:c r="CU51" s="70">
        <x:v>3</x:v>
      </x:c>
      <x:c r="CV51" s="70"/>
      <x:c r="CW51" s="70"/>
      <x:c r="CX51" s="70"/>
      <x:c r="CY51" s="522" t="s">
        <x:v>100</x:v>
      </x:c>
      <x:c r="CZ51" s="70"/>
      <x:c r="DA51" s="73"/>
      <x:c r="DB51" s="70"/>
      <x:c r="DC51" s="73"/>
      <x:c r="DD51" s="70"/>
      <x:c r="DE51" s="73"/>
      <x:c r="DF51" s="70"/>
      <x:c r="DG51" s="104"/>
      <x:c r="DH51" s="39"/>
    </x:row>
    <x:row r="52" spans="1:112" s="40" customFormat="1" ht="30" customHeight="1">
      <x:c r="A52" s="522" t="s">
        <x:v>1912</x:v>
      </x:c>
      <x:c r="B52" s="114">
        <x:v>0</x:v>
      </x:c>
      <x:c r="C52" s="73"/>
      <x:c r="D52" s="70"/>
      <x:c r="E52" s="73"/>
      <x:c r="F52" s="70"/>
      <x:c r="G52" s="73"/>
      <x:c r="H52" s="70"/>
      <x:c r="I52" s="73"/>
      <x:c r="J52" s="70"/>
      <x:c r="K52" s="70"/>
      <x:c r="L52" s="73"/>
      <x:c r="M52" s="70"/>
      <x:c r="N52" s="70"/>
      <x:c r="O52" s="70"/>
      <x:c r="P52" s="70"/>
      <x:c r="Q52" s="70"/>
      <x:c r="R52" s="73"/>
      <x:c r="S52" s="70">
        <x:v>0</x:v>
      </x:c>
      <x:c r="T52" s="73">
        <x:v>0</x:v>
      </x:c>
      <x:c r="U52" s="70"/>
      <x:c r="V52" s="73"/>
      <x:c r="W52" s="70"/>
      <x:c r="X52" s="70">
        <x:v>4</x:v>
      </x:c>
      <x:c r="Y52" s="70"/>
      <x:c r="Z52" s="70"/>
      <x:c r="AA52" s="70">
        <x:v>1</x:v>
      </x:c>
      <x:c r="AB52" s="70"/>
      <x:c r="AC52" s="70">
        <x:v>0</x:v>
      </x:c>
      <x:c r="AD52" s="70">
        <x:v>1</x:v>
      </x:c>
      <x:c r="AE52" s="70"/>
      <x:c r="AF52" s="70"/>
      <x:c r="AG52" s="70">
        <x:v>1</x:v>
      </x:c>
      <x:c r="AH52" s="70"/>
      <x:c r="AI52" s="70"/>
      <x:c r="AJ52" s="70">
        <x:v>2</x:v>
      </x:c>
      <x:c r="AK52" s="70">
        <x:v>5</x:v>
      </x:c>
      <x:c r="AL52" s="522" t="s">
        <x:v>1912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/>
      <x:c r="BF52" s="70"/>
      <x:c r="BG52" s="70">
        <x:v>6</x:v>
      </x:c>
      <x:c r="BH52" s="70">
        <x:v>7</x:v>
      </x:c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522" t="s">
        <x:v>1912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70"/>
      <x:c r="CI52" s="70"/>
      <x:c r="CJ52" s="70">
        <x:v>1</x:v>
      </x:c>
      <x:c r="CK52" s="70"/>
      <x:c r="CL52" s="70"/>
      <x:c r="CM52" s="70"/>
      <x:c r="CN52" s="70"/>
      <x:c r="CO52" s="70"/>
      <x:c r="CP52" s="73"/>
      <x:c r="CQ52" s="70">
        <x:v>1</x:v>
      </x:c>
      <x:c r="CR52" s="73">
        <x:v>24</x:v>
      </x:c>
      <x:c r="CS52" s="70">
        <x:v>10</x:v>
      </x:c>
      <x:c r="CT52" s="70"/>
      <x:c r="CU52" s="70">
        <x:v>2</x:v>
      </x:c>
      <x:c r="CV52" s="70"/>
      <x:c r="CW52" s="70">
        <x:v>2</x:v>
      </x:c>
      <x:c r="CX52" s="70">
        <x:v>2</x:v>
      </x:c>
      <x:c r="CY52" s="522" t="s">
        <x:v>1912</x:v>
      </x:c>
      <x:c r="CZ52" s="70"/>
      <x:c r="DA52" s="73"/>
      <x:c r="DB52" s="70"/>
      <x:c r="DC52" s="73"/>
      <x:c r="DD52" s="70"/>
      <x:c r="DE52" s="73"/>
      <x:c r="DF52" s="70"/>
      <x:c r="DG52" s="104"/>
      <x:c r="DH52" s="39"/>
    </x:row>
    <x:row r="53" spans="1:112" s="40" customFormat="1" ht="30" customHeight="1">
      <x:c r="A53" s="522" t="s">
        <x:v>106</x:v>
      </x:c>
      <x:c r="B53" s="114">
        <x:v>0</x:v>
      </x:c>
      <x:c r="C53" s="73"/>
      <x:c r="D53" s="70"/>
      <x:c r="E53" s="73"/>
      <x:c r="F53" s="70"/>
      <x:c r="G53" s="73"/>
      <x:c r="H53" s="70"/>
      <x:c r="I53" s="73"/>
      <x:c r="J53" s="70">
        <x:v>2</x:v>
      </x:c>
      <x:c r="K53" s="70"/>
      <x:c r="L53" s="73"/>
      <x:c r="M53" s="70"/>
      <x:c r="N53" s="70"/>
      <x:c r="O53" s="70">
        <x:v>3</x:v>
      </x:c>
      <x:c r="P53" s="70">
        <x:v>6</x:v>
      </x:c>
      <x:c r="Q53" s="70"/>
      <x:c r="R53" s="73"/>
      <x:c r="S53" s="70"/>
      <x:c r="T53" s="73"/>
      <x:c r="U53" s="70"/>
      <x:c r="V53" s="73"/>
      <x:c r="W53" s="70">
        <x:v>0</x:v>
      </x:c>
      <x:c r="X53" s="70">
        <x:v>8</x:v>
      </x:c>
      <x:c r="Y53" s="70">
        <x:v>1</x:v>
      </x:c>
      <x:c r="Z53" s="70">
        <x:v>1</x:v>
      </x:c>
      <x:c r="AA53" s="70">
        <x:v>1</x:v>
      </x:c>
      <x:c r="AB53" s="70"/>
      <x:c r="AC53" s="70"/>
      <x:c r="AD53" s="70">
        <x:v>1</x:v>
      </x:c>
      <x:c r="AE53" s="70"/>
      <x:c r="AF53" s="70"/>
      <x:c r="AG53" s="70">
        <x:v>1</x:v>
      </x:c>
      <x:c r="AH53" s="70"/>
      <x:c r="AI53" s="70"/>
      <x:c r="AJ53" s="70">
        <x:v>1</x:v>
      </x:c>
      <x:c r="AK53" s="70">
        <x:v>1</x:v>
      </x:c>
      <x:c r="AL53" s="522" t="s">
        <x:v>106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/>
      <x:c r="BF53" s="70"/>
      <x:c r="BG53" s="70"/>
      <x:c r="BH53" s="70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522" t="s">
        <x:v>106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70"/>
      <x:c r="CI53" s="70"/>
      <x:c r="CJ53" s="70"/>
      <x:c r="CK53" s="70"/>
      <x:c r="CL53" s="70"/>
      <x:c r="CM53" s="70"/>
      <x:c r="CN53" s="607"/>
      <x:c r="CO53" s="70"/>
      <x:c r="CP53" s="73"/>
      <x:c r="CQ53" s="70">
        <x:v>1</x:v>
      </x:c>
      <x:c r="CR53" s="73">
        <x:v>134</x:v>
      </x:c>
      <x:c r="CS53" s="70">
        <x:v>7</x:v>
      </x:c>
      <x:c r="CT53" s="70"/>
      <x:c r="CU53" s="70">
        <x:v>1</x:v>
      </x:c>
      <x:c r="CV53" s="70"/>
      <x:c r="CW53" s="70">
        <x:v>1</x:v>
      </x:c>
      <x:c r="CX53" s="70">
        <x:v>2</x:v>
      </x:c>
      <x:c r="CY53" s="522" t="s">
        <x:v>106</x:v>
      </x:c>
      <x:c r="CZ53" s="70"/>
      <x:c r="DA53" s="73"/>
      <x:c r="DB53" s="70"/>
      <x:c r="DC53" s="73"/>
      <x:c r="DD53" s="70"/>
      <x:c r="DE53" s="73"/>
      <x:c r="DF53" s="70"/>
      <x:c r="DG53" s="104"/>
      <x:c r="DH53" s="39"/>
    </x:row>
    <x:row r="54" spans="1:112" s="40" customFormat="1" ht="30" customHeight="1">
      <x:c r="A54" s="522" t="s">
        <x:v>1917</x:v>
      </x:c>
      <x:c r="B54" s="114">
        <x:v>0</x:v>
      </x:c>
      <x:c r="C54" s="73"/>
      <x:c r="D54" s="70"/>
      <x:c r="E54" s="73"/>
      <x:c r="F54" s="70"/>
      <x:c r="G54" s="73"/>
      <x:c r="H54" s="70"/>
      <x:c r="I54" s="73"/>
      <x:c r="J54" s="70">
        <x:v>1</x:v>
      </x:c>
      <x:c r="K54" s="70"/>
      <x:c r="L54" s="73"/>
      <x:c r="M54" s="70"/>
      <x:c r="N54" s="70"/>
      <x:c r="O54" s="70">
        <x:v>1</x:v>
      </x:c>
      <x:c r="P54" s="70">
        <x:v>1</x:v>
      </x:c>
      <x:c r="Q54" s="70"/>
      <x:c r="R54" s="73"/>
      <x:c r="S54" s="70"/>
      <x:c r="T54" s="73"/>
      <x:c r="U54" s="70"/>
      <x:c r="V54" s="73"/>
      <x:c r="W54" s="70">
        <x:v>0</x:v>
      </x:c>
      <x:c r="X54" s="70">
        <x:v>9</x:v>
      </x:c>
      <x:c r="Y54" s="70"/>
      <x:c r="Z54" s="70"/>
      <x:c r="AA54" s="70"/>
      <x:c r="AB54" s="70"/>
      <x:c r="AC54" s="70"/>
      <x:c r="AD54" s="70">
        <x:v>0</x:v>
      </x:c>
      <x:c r="AE54" s="70"/>
      <x:c r="AF54" s="70"/>
      <x:c r="AG54" s="70">
        <x:v>3</x:v>
      </x:c>
      <x:c r="AH54" s="70"/>
      <x:c r="AI54" s="70"/>
      <x:c r="AJ54" s="70">
        <x:v>3</x:v>
      </x:c>
      <x:c r="AK54" s="70">
        <x:v>5</x:v>
      </x:c>
      <x:c r="AL54" s="522" t="s">
        <x:v>1917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/>
      <x:c r="BF54" s="70"/>
      <x:c r="BG54" s="70">
        <x:v>4</x:v>
      </x:c>
      <x:c r="BH54" s="70">
        <x:v>4</x:v>
      </x:c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522" t="s">
        <x:v>1917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/>
      <x:c r="CK54" s="70"/>
      <x:c r="CL54" s="70"/>
      <x:c r="CM54" s="70"/>
      <x:c r="CN54" s="70"/>
      <x:c r="CO54" s="70"/>
      <x:c r="CP54" s="73"/>
      <x:c r="CQ54" s="70">
        <x:v>1</x:v>
      </x:c>
      <x:c r="CR54" s="73">
        <x:v>68</x:v>
      </x:c>
      <x:c r="CS54" s="70">
        <x:v>6</x:v>
      </x:c>
      <x:c r="CT54" s="70"/>
      <x:c r="CU54" s="70">
        <x:v>1</x:v>
      </x:c>
      <x:c r="CV54" s="70"/>
      <x:c r="CW54" s="70">
        <x:v>1</x:v>
      </x:c>
      <x:c r="CX54" s="70">
        <x:v>1</x:v>
      </x:c>
      <x:c r="CY54" s="522" t="s">
        <x:v>1917</x:v>
      </x:c>
      <x:c r="CZ54" s="70"/>
      <x:c r="DA54" s="73"/>
      <x:c r="DB54" s="70"/>
      <x:c r="DC54" s="73"/>
      <x:c r="DD54" s="70"/>
      <x:c r="DE54" s="73"/>
      <x:c r="DF54" s="70"/>
      <x:c r="DG54" s="104"/>
      <x:c r="DH54" s="39"/>
    </x:row>
    <x:row r="55" spans="1:112" s="40" customFormat="1" ht="30" customHeight="1">
      <x:c r="A55" s="522" t="s">
        <x:v>1927</x:v>
      </x:c>
      <x:c r="B55" s="114">
        <x:v>0</x:v>
      </x:c>
      <x:c r="C55" s="73"/>
      <x:c r="D55" s="70"/>
      <x:c r="E55" s="73"/>
      <x:c r="F55" s="70"/>
      <x:c r="G55" s="73"/>
      <x:c r="H55" s="70"/>
      <x:c r="I55" s="73"/>
      <x:c r="J55" s="70">
        <x:v>1</x:v>
      </x:c>
      <x:c r="K55" s="70"/>
      <x:c r="L55" s="73"/>
      <x:c r="M55" s="70"/>
      <x:c r="N55" s="70"/>
      <x:c r="O55" s="70"/>
      <x:c r="P55" s="70"/>
      <x:c r="Q55" s="70"/>
      <x:c r="R55" s="73"/>
      <x:c r="S55" s="70"/>
      <x:c r="T55" s="73"/>
      <x:c r="U55" s="70"/>
      <x:c r="V55" s="73"/>
      <x:c r="W55" s="70"/>
      <x:c r="X55" s="70">
        <x:v>8</x:v>
      </x:c>
      <x:c r="Y55" s="70"/>
      <x:c r="Z55" s="70"/>
      <x:c r="AA55" s="70"/>
      <x:c r="AB55" s="70"/>
      <x:c r="AC55" s="70"/>
      <x:c r="AD55" s="70"/>
      <x:c r="AE55" s="70"/>
      <x:c r="AF55" s="70"/>
      <x:c r="AG55" s="70"/>
      <x:c r="AH55" s="70"/>
      <x:c r="AI55" s="70"/>
      <x:c r="AJ55" s="70"/>
      <x:c r="AK55" s="70"/>
      <x:c r="AL55" s="522" t="s">
        <x:v>1927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/>
      <x:c r="BF55" s="70"/>
      <x:c r="BG55" s="70"/>
      <x:c r="BH55" s="70"/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522" t="s">
        <x:v>1927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/>
      <x:c r="CK55" s="70"/>
      <x:c r="CL55" s="70"/>
      <x:c r="CM55" s="70"/>
      <x:c r="CN55" s="607"/>
      <x:c r="CO55" s="70"/>
      <x:c r="CP55" s="73"/>
      <x:c r="CQ55" s="70">
        <x:v>1</x:v>
      </x:c>
      <x:c r="CR55" s="73">
        <x:v>3</x:v>
      </x:c>
      <x:c r="CS55" s="70">
        <x:v>2</x:v>
      </x:c>
      <x:c r="CT55" s="70"/>
      <x:c r="CU55" s="70">
        <x:v>0</x:v>
      </x:c>
      <x:c r="CV55" s="70"/>
      <x:c r="CW55" s="70"/>
      <x:c r="CX55" s="70"/>
      <x:c r="CY55" s="522" t="s">
        <x:v>1927</x:v>
      </x:c>
      <x:c r="CZ55" s="70"/>
      <x:c r="DA55" s="73"/>
      <x:c r="DB55" s="70"/>
      <x:c r="DC55" s="73"/>
      <x:c r="DD55" s="70"/>
      <x:c r="DE55" s="73"/>
      <x:c r="DF55" s="70"/>
      <x:c r="DG55" s="104"/>
      <x:c r="DH55" s="39"/>
    </x:row>
    <x:row r="56" spans="1:112" s="40" customFormat="1" ht="30" customHeight="1">
      <x:c r="A56" s="522" t="s">
        <x:v>2203</x:v>
      </x:c>
      <x:c r="B56" s="114"/>
      <x:c r="C56" s="73"/>
      <x:c r="D56" s="70"/>
      <x:c r="E56" s="73"/>
      <x:c r="F56" s="70"/>
      <x:c r="G56" s="73"/>
      <x:c r="H56" s="70"/>
      <x:c r="I56" s="73"/>
      <x:c r="J56" s="70">
        <x:v>1</x:v>
      </x:c>
      <x:c r="K56" s="70"/>
      <x:c r="L56" s="73"/>
      <x:c r="M56" s="70">
        <x:v>1</x:v>
      </x:c>
      <x:c r="N56" s="70"/>
      <x:c r="O56" s="70"/>
      <x:c r="P56" s="70"/>
      <x:c r="Q56" s="70"/>
      <x:c r="R56" s="73"/>
      <x:c r="S56" s="70">
        <x:v>1</x:v>
      </x:c>
      <x:c r="T56" s="73"/>
      <x:c r="U56" s="70"/>
      <x:c r="V56" s="73"/>
      <x:c r="W56" s="70"/>
      <x:c r="X56" s="70">
        <x:v>5</x:v>
      </x:c>
      <x:c r="Y56" s="70"/>
      <x:c r="Z56" s="70"/>
      <x:c r="AA56" s="70"/>
      <x:c r="AB56" s="70"/>
      <x:c r="AC56" s="70"/>
      <x:c r="AD56" s="70"/>
      <x:c r="AE56" s="70"/>
      <x:c r="AF56" s="70"/>
      <x:c r="AG56" s="70">
        <x:v>1</x:v>
      </x:c>
      <x:c r="AH56" s="70"/>
      <x:c r="AI56" s="70"/>
      <x:c r="AJ56" s="70"/>
      <x:c r="AK56" s="70">
        <x:v>1</x:v>
      </x:c>
      <x:c r="AL56" s="522" t="s">
        <x:v>2203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/>
      <x:c r="BF56" s="70">
        <x:v>4</x:v>
      </x:c>
      <x:c r="BG56" s="70"/>
      <x:c r="BH56" s="70"/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522" t="s">
        <x:v>2203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70"/>
      <x:c r="CI56" s="70"/>
      <x:c r="CJ56" s="70"/>
      <x:c r="CK56" s="70"/>
      <x:c r="CL56" s="70"/>
      <x:c r="CM56" s="70"/>
      <x:c r="CN56" s="70"/>
      <x:c r="CO56" s="70"/>
      <x:c r="CP56" s="73"/>
      <x:c r="CQ56" s="70">
        <x:v>1</x:v>
      </x:c>
      <x:c r="CR56" s="73"/>
      <x:c r="CS56" s="70">
        <x:v>5</x:v>
      </x:c>
      <x:c r="CT56" s="70"/>
      <x:c r="CU56" s="70">
        <x:v>0</x:v>
      </x:c>
      <x:c r="CV56" s="70"/>
      <x:c r="CW56" s="70"/>
      <x:c r="CX56" s="70"/>
      <x:c r="CY56" s="522" t="s">
        <x:v>2203</x:v>
      </x:c>
      <x:c r="CZ56" s="70"/>
      <x:c r="DA56" s="73"/>
      <x:c r="DB56" s="70"/>
      <x:c r="DC56" s="73"/>
      <x:c r="DD56" s="70"/>
      <x:c r="DE56" s="73"/>
      <x:c r="DF56" s="70"/>
      <x:c r="DG56" s="104"/>
      <x:c r="DH56" s="39"/>
    </x:row>
    <x:row r="57" spans="1:112" s="40" customFormat="1" ht="30" customHeight="1">
      <x:c r="A57" s="288" t="s">
        <x:v>677</x:v>
      </x:c>
      <x:c r="B57" s="114">
        <x:f>SUM(B58:B62)</x:f>
        <x:v>0</x:v>
      </x:c>
      <x:c r="C57" s="73">
        <x:f t="shared" ref="C57:BN57" si="33">SUM(C58:C62)</x:f>
        <x:v>0</x:v>
      </x:c>
      <x:c r="D57" s="70">
        <x:f t="shared" si="33"/>
        <x:v>0</x:v>
      </x:c>
      <x:c r="E57" s="73">
        <x:f t="shared" si="33"/>
        <x:v>0</x:v>
      </x:c>
      <x:c r="F57" s="70">
        <x:f t="shared" si="33"/>
        <x:v>0</x:v>
      </x:c>
      <x:c r="G57" s="73">
        <x:f t="shared" si="33"/>
        <x:v>0</x:v>
      </x:c>
      <x:c r="H57" s="70">
        <x:f t="shared" si="33"/>
        <x:v>0</x:v>
      </x:c>
      <x:c r="I57" s="73">
        <x:f t="shared" si="33"/>
        <x:v>0</x:v>
      </x:c>
      <x:c r="J57" s="70">
        <x:f t="shared" si="33"/>
        <x:v>0</x:v>
      </x:c>
      <x:c r="K57" s="70">
        <x:f t="shared" si="33"/>
        <x:v>0</x:v>
      </x:c>
      <x:c r="L57" s="73">
        <x:f t="shared" si="33"/>
        <x:v>0</x:v>
      </x:c>
      <x:c r="M57" s="70">
        <x:f t="shared" si="33"/>
        <x:v>0</x:v>
      </x:c>
      <x:c r="N57" s="70">
        <x:f t="shared" si="33"/>
        <x:v>0</x:v>
      </x:c>
      <x:c r="O57" s="70">
        <x:f t="shared" si="33"/>
        <x:v>0</x:v>
      </x:c>
      <x:c r="P57" s="70">
        <x:f t="shared" si="33"/>
        <x:v>0</x:v>
      </x:c>
      <x:c r="Q57" s="70">
        <x:f t="shared" si="33"/>
        <x:v>0</x:v>
      </x:c>
      <x:c r="R57" s="73">
        <x:f t="shared" si="33"/>
        <x:v>0</x:v>
      </x:c>
      <x:c r="S57" s="70">
        <x:f t="shared" si="33"/>
        <x:v>0</x:v>
      </x:c>
      <x:c r="T57" s="73">
        <x:f t="shared" si="33"/>
        <x:v>0</x:v>
      </x:c>
      <x:c r="U57" s="70">
        <x:f t="shared" si="33"/>
        <x:v>0</x:v>
      </x:c>
      <x:c r="V57" s="73">
        <x:f t="shared" si="33"/>
        <x:v>0</x:v>
      </x:c>
      <x:c r="W57" s="70">
        <x:f t="shared" si="33"/>
        <x:v>0</x:v>
      </x:c>
      <x:c r="X57" s="70">
        <x:f t="shared" si="33"/>
        <x:v>0</x:v>
      </x:c>
      <x:c r="Y57" s="70">
        <x:f t="shared" si="33"/>
        <x:v>0</x:v>
      </x:c>
      <x:c r="Z57" s="70">
        <x:f t="shared" si="33"/>
        <x:v>0</x:v>
      </x:c>
      <x:c r="AA57" s="70">
        <x:f t="shared" si="33"/>
        <x:v>0</x:v>
      </x:c>
      <x:c r="AB57" s="70">
        <x:f t="shared" si="33"/>
        <x:v>0</x:v>
      </x:c>
      <x:c r="AC57" s="70">
        <x:f t="shared" si="33"/>
        <x:v>0</x:v>
      </x:c>
      <x:c r="AD57" s="70">
        <x:f t="shared" si="33"/>
        <x:v>0</x:v>
      </x:c>
      <x:c r="AE57" s="70">
        <x:f t="shared" si="33"/>
        <x:v>0</x:v>
      </x:c>
      <x:c r="AF57" s="70">
        <x:f t="shared" si="33"/>
        <x:v>0</x:v>
      </x:c>
      <x:c r="AG57" s="70">
        <x:f t="shared" si="33"/>
        <x:v>0</x:v>
      </x:c>
      <x:c r="AH57" s="70">
        <x:f t="shared" si="33"/>
        <x:v>0</x:v>
      </x:c>
      <x:c r="AI57" s="70">
        <x:f t="shared" si="33"/>
        <x:v>0</x:v>
      </x:c>
      <x:c r="AJ57" s="70">
        <x:f t="shared" si="33"/>
        <x:v>0</x:v>
      </x:c>
      <x:c r="AK57" s="70">
        <x:f t="shared" si="33"/>
        <x:v>0</x:v>
      </x:c>
      <x:c r="AL57" s="288" t="s">
        <x:v>677</x:v>
      </x:c>
      <x:c r="AM57" s="70">
        <x:f t="shared" si="33"/>
        <x:v>0</x:v>
      </x:c>
      <x:c r="AN57" s="73">
        <x:f t="shared" si="33"/>
        <x:v>0</x:v>
      </x:c>
      <x:c r="AO57" s="70">
        <x:f t="shared" si="33"/>
        <x:v>0</x:v>
      </x:c>
      <x:c r="AP57" s="70">
        <x:f t="shared" si="33"/>
        <x:v>0</x:v>
      </x:c>
      <x:c r="AQ57" s="70">
        <x:f t="shared" si="33"/>
        <x:v>0</x:v>
      </x:c>
      <x:c r="AR57" s="73">
        <x:f t="shared" si="33"/>
        <x:v>0</x:v>
      </x:c>
      <x:c r="AS57" s="70">
        <x:f t="shared" si="33"/>
        <x:v>0</x:v>
      </x:c>
      <x:c r="AT57" s="73">
        <x:f t="shared" si="33"/>
        <x:v>0</x:v>
      </x:c>
      <x:c r="AU57" s="70">
        <x:f t="shared" si="33"/>
        <x:v>0</x:v>
      </x:c>
      <x:c r="AV57" s="70">
        <x:f t="shared" si="33"/>
        <x:v>0</x:v>
      </x:c>
      <x:c r="AW57" s="70">
        <x:f t="shared" si="33"/>
        <x:v>0</x:v>
      </x:c>
      <x:c r="AX57" s="70">
        <x:f t="shared" si="33"/>
        <x:v>0</x:v>
      </x:c>
      <x:c r="AY57" s="70">
        <x:f t="shared" si="33"/>
        <x:v>0</x:v>
      </x:c>
      <x:c r="AZ57" s="70">
        <x:f t="shared" si="33"/>
        <x:v>0</x:v>
      </x:c>
      <x:c r="BA57" s="73">
        <x:f t="shared" si="33"/>
        <x:v>0</x:v>
      </x:c>
      <x:c r="BB57" s="70">
        <x:f t="shared" si="33"/>
        <x:v>0</x:v>
      </x:c>
      <x:c r="BC57" s="70">
        <x:f t="shared" si="33"/>
        <x:v>0</x:v>
      </x:c>
      <x:c r="BD57" s="70">
        <x:f t="shared" si="33"/>
        <x:v>0</x:v>
      </x:c>
      <x:c r="BE57" s="70">
        <x:f t="shared" si="33"/>
        <x:v>0</x:v>
      </x:c>
      <x:c r="BF57" s="70">
        <x:f t="shared" si="33"/>
        <x:v>0</x:v>
      </x:c>
      <x:c r="BG57" s="70">
        <x:f t="shared" si="33"/>
        <x:v>0</x:v>
      </x:c>
      <x:c r="BH57" s="70">
        <x:f t="shared" si="33"/>
        <x:v>0</x:v>
      </x:c>
      <x:c r="BI57" s="70">
        <x:f t="shared" si="33"/>
        <x:v>0</x:v>
      </x:c>
      <x:c r="BJ57" s="73">
        <x:f t="shared" si="33"/>
        <x:v>0</x:v>
      </x:c>
      <x:c r="BK57" s="70">
        <x:f t="shared" si="33"/>
        <x:v>0</x:v>
      </x:c>
      <x:c r="BL57" s="73">
        <x:f t="shared" si="33"/>
        <x:v>0</x:v>
      </x:c>
      <x:c r="BM57" s="70">
        <x:f t="shared" si="33"/>
        <x:v>0</x:v>
      </x:c>
      <x:c r="BN57" s="73">
        <x:f t="shared" si="33"/>
        <x:v>0</x:v>
      </x:c>
      <x:c r="BO57" s="70">
        <x:f t="shared" ref="BO57:DG57" si="34">SUM(BO58:BO62)</x:f>
        <x:v>0</x:v>
      </x:c>
      <x:c r="BP57" s="73">
        <x:f t="shared" si="34"/>
        <x:v>0</x:v>
      </x:c>
      <x:c r="BQ57" s="70">
        <x:f t="shared" si="34"/>
        <x:v>0</x:v>
      </x:c>
      <x:c r="BR57" s="70">
        <x:f t="shared" si="34"/>
        <x:v>0</x:v>
      </x:c>
      <x:c r="BS57" s="70">
        <x:f t="shared" si="34"/>
        <x:v>0</x:v>
      </x:c>
      <x:c r="BT57" s="70">
        <x:f t="shared" si="34"/>
        <x:v>0</x:v>
      </x:c>
      <x:c r="BU57" s="70">
        <x:f t="shared" si="34"/>
        <x:v>0</x:v>
      </x:c>
      <x:c r="BV57" s="288" t="s">
        <x:v>677</x:v>
      </x:c>
      <x:c r="BW57" s="70">
        <x:f t="shared" si="34"/>
        <x:v>0</x:v>
      </x:c>
      <x:c r="BX57" s="70">
        <x:f t="shared" si="34"/>
        <x:v>0</x:v>
      </x:c>
      <x:c r="BY57" s="73">
        <x:f t="shared" si="34"/>
        <x:v>0</x:v>
      </x:c>
      <x:c r="BZ57" s="70">
        <x:f t="shared" si="34"/>
        <x:v>0</x:v>
      </x:c>
      <x:c r="CA57" s="73">
        <x:f t="shared" si="34"/>
        <x:v>0</x:v>
      </x:c>
      <x:c r="CB57" s="70">
        <x:f t="shared" si="34"/>
        <x:v>0</x:v>
      </x:c>
      <x:c r="CC57" s="73">
        <x:f t="shared" si="34"/>
        <x:v>0</x:v>
      </x:c>
      <x:c r="CD57" s="70">
        <x:f t="shared" si="34"/>
        <x:v>0</x:v>
      </x:c>
      <x:c r="CE57" s="70">
        <x:f t="shared" si="34"/>
        <x:v>0</x:v>
      </x:c>
      <x:c r="CF57" s="73">
        <x:f t="shared" si="34"/>
        <x:v>0</x:v>
      </x:c>
      <x:c r="CG57" s="70">
        <x:f t="shared" si="34"/>
        <x:v>0</x:v>
      </x:c>
      <x:c r="CH57" s="70">
        <x:f t="shared" si="34"/>
        <x:v>0</x:v>
      </x:c>
      <x:c r="CI57" s="70">
        <x:f t="shared" si="34"/>
        <x:v>0</x:v>
      </x:c>
      <x:c r="CJ57" s="70">
        <x:f t="shared" si="34"/>
        <x:v>0</x:v>
      </x:c>
      <x:c r="CK57" s="70">
        <x:f t="shared" si="34"/>
        <x:v>0</x:v>
      </x:c>
      <x:c r="CL57" s="70">
        <x:f t="shared" si="34"/>
        <x:v>0</x:v>
      </x:c>
      <x:c r="CM57" s="70">
        <x:f t="shared" si="34"/>
        <x:v>0</x:v>
      </x:c>
      <x:c r="CN57" s="70">
        <x:f t="shared" si="34"/>
        <x:v>0</x:v>
      </x:c>
      <x:c r="CO57" s="70">
        <x:f t="shared" si="34"/>
        <x:v>0</x:v>
      </x:c>
      <x:c r="CP57" s="73">
        <x:f t="shared" si="34"/>
        <x:v>0</x:v>
      </x:c>
      <x:c r="CQ57" s="70">
        <x:f t="shared" si="34"/>
        <x:v>0</x:v>
      </x:c>
      <x:c r="CR57" s="73">
        <x:f t="shared" si="34"/>
        <x:v>0</x:v>
      </x:c>
      <x:c r="CS57" s="70">
        <x:f t="shared" si="34"/>
        <x:v>0</x:v>
      </x:c>
      <x:c r="CT57" s="70">
        <x:f t="shared" si="34"/>
        <x:v>0</x:v>
      </x:c>
      <x:c r="CU57" s="70">
        <x:f t="shared" si="34"/>
        <x:v>0</x:v>
      </x:c>
      <x:c r="CV57" s="70">
        <x:f t="shared" si="34"/>
        <x:v>0</x:v>
      </x:c>
      <x:c r="CW57" s="70">
        <x:f t="shared" si="34"/>
        <x:v>0</x:v>
      </x:c>
      <x:c r="CX57" s="70">
        <x:f t="shared" si="34"/>
        <x:v>0</x:v>
      </x:c>
      <x:c r="CY57" s="288" t="s">
        <x:v>677</x:v>
      </x:c>
      <x:c r="CZ57" s="70">
        <x:f t="shared" si="34"/>
        <x:v>0</x:v>
      </x:c>
      <x:c r="DA57" s="73">
        <x:f t="shared" si="34"/>
        <x:v>0</x:v>
      </x:c>
      <x:c r="DB57" s="70">
        <x:f t="shared" si="34"/>
        <x:v>0</x:v>
      </x:c>
      <x:c r="DC57" s="73">
        <x:f t="shared" si="34"/>
        <x:v>0</x:v>
      </x:c>
      <x:c r="DD57" s="70">
        <x:f t="shared" si="34"/>
        <x:v>0</x:v>
      </x:c>
      <x:c r="DE57" s="73">
        <x:f t="shared" si="34"/>
        <x:v>0</x:v>
      </x:c>
      <x:c r="DF57" s="70">
        <x:f t="shared" si="34"/>
        <x:v>0</x:v>
      </x:c>
      <x:c r="DG57" s="104">
        <x:f t="shared" si="34"/>
        <x:v>0</x:v>
      </x:c>
      <x:c r="DH57" s="39"/>
    </x:row>
    <x:row r="58" spans="1:112" s="40" customFormat="1" ht="30" customHeight="1">
      <x:c r="A58" s="660" t="s">
        <x:v>903</x:v>
      </x:c>
      <x:c r="B58" s="114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/>
      <x:c r="T58" s="73"/>
      <x:c r="U58" s="70"/>
      <x:c r="V58" s="73"/>
      <x:c r="W58" s="70"/>
      <x:c r="X58" s="70"/>
      <x:c r="Y58" s="70"/>
      <x:c r="Z58" s="70"/>
      <x:c r="AA58" s="70"/>
      <x:c r="AB58" s="70"/>
      <x:c r="AC58" s="70"/>
      <x:c r="AD58" s="70"/>
      <x:c r="AE58" s="70"/>
      <x:c r="AF58" s="70"/>
      <x:c r="AG58" s="70"/>
      <x:c r="AH58" s="70"/>
      <x:c r="AI58" s="70"/>
      <x:c r="AJ58" s="70"/>
      <x:c r="AK58" s="70"/>
      <x:c r="AL58" s="660" t="s">
        <x:v>668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/>
      <x:c r="BF58" s="70"/>
      <x:c r="BG58" s="70"/>
      <x:c r="BH58" s="70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660" t="s">
        <x:v>668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70"/>
      <x:c r="CK58" s="70"/>
      <x:c r="CL58" s="70"/>
      <x:c r="CM58" s="70"/>
      <x:c r="CN58" s="607"/>
      <x:c r="CO58" s="70"/>
      <x:c r="CP58" s="73"/>
      <x:c r="CQ58" s="70"/>
      <x:c r="CR58" s="73"/>
      <x:c r="CS58" s="70"/>
      <x:c r="CT58" s="70"/>
      <x:c r="CU58" s="70"/>
      <x:c r="CV58" s="70"/>
      <x:c r="CW58" s="70"/>
      <x:c r="CX58" s="70"/>
      <x:c r="CY58" s="660" t="s">
        <x:v>668</x:v>
      </x:c>
      <x:c r="CZ58" s="70"/>
      <x:c r="DA58" s="73"/>
      <x:c r="DB58" s="70"/>
      <x:c r="DC58" s="73"/>
      <x:c r="DD58" s="70"/>
      <x:c r="DE58" s="73"/>
      <x:c r="DF58" s="70"/>
      <x:c r="DG58" s="104"/>
      <x:c r="DH58" s="39"/>
    </x:row>
    <x:row r="59" spans="1:112" s="40" customFormat="1" ht="30" customHeight="1">
      <x:c r="A59" s="660" t="s">
        <x:v>2336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/>
      <x:c r="T59" s="73"/>
      <x:c r="U59" s="70"/>
      <x:c r="V59" s="73"/>
      <x:c r="W59" s="70"/>
      <x:c r="X59" s="70"/>
      <x:c r="Y59" s="70"/>
      <x:c r="Z59" s="70"/>
      <x:c r="AA59" s="70"/>
      <x:c r="AB59" s="70"/>
      <x:c r="AC59" s="70"/>
      <x:c r="AD59" s="70"/>
      <x:c r="AE59" s="70"/>
      <x:c r="AF59" s="70"/>
      <x:c r="AG59" s="70"/>
      <x:c r="AH59" s="70"/>
      <x:c r="AI59" s="70"/>
      <x:c r="AJ59" s="70"/>
      <x:c r="AK59" s="70"/>
      <x:c r="AL59" s="660" t="s">
        <x:v>2689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/>
      <x:c r="BF59" s="70"/>
      <x:c r="BG59" s="70"/>
      <x:c r="BH59" s="70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660" t="s">
        <x:v>2689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/>
      <x:c r="CK59" s="70"/>
      <x:c r="CL59" s="70"/>
      <x:c r="CM59" s="70"/>
      <x:c r="CN59" s="607"/>
      <x:c r="CO59" s="70"/>
      <x:c r="CP59" s="73"/>
      <x:c r="CQ59" s="70"/>
      <x:c r="CR59" s="73"/>
      <x:c r="CS59" s="70"/>
      <x:c r="CT59" s="70"/>
      <x:c r="CU59" s="70"/>
      <x:c r="CV59" s="70"/>
      <x:c r="CW59" s="70"/>
      <x:c r="CX59" s="70"/>
      <x:c r="CY59" s="660" t="s">
        <x:v>2689</x:v>
      </x:c>
      <x:c r="CZ59" s="70"/>
      <x:c r="DA59" s="73"/>
      <x:c r="DB59" s="70"/>
      <x:c r="DC59" s="73"/>
      <x:c r="DD59" s="70"/>
      <x:c r="DE59" s="73"/>
      <x:c r="DF59" s="70"/>
      <x:c r="DG59" s="104"/>
      <x:c r="DH59" s="39"/>
    </x:row>
    <x:row r="60" spans="1:112" s="40" customFormat="1" ht="30" customHeight="1">
      <x:c r="A60" s="660" t="s">
        <x:v>2324</x:v>
      </x:c>
      <x:c r="B60" s="114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/>
      <x:c r="Y60" s="70"/>
      <x:c r="Z60" s="70"/>
      <x:c r="AA60" s="70"/>
      <x:c r="AB60" s="70"/>
      <x:c r="AC60" s="70"/>
      <x:c r="AD60" s="70"/>
      <x:c r="AE60" s="70"/>
      <x:c r="AF60" s="70"/>
      <x:c r="AG60" s="70"/>
      <x:c r="AH60" s="70"/>
      <x:c r="AI60" s="70"/>
      <x:c r="AJ60" s="70"/>
      <x:c r="AK60" s="70"/>
      <x:c r="AL60" s="660" t="s">
        <x:v>2697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/>
      <x:c r="BF60" s="70"/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660" t="s">
        <x:v>2697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/>
      <x:c r="CK60" s="70"/>
      <x:c r="CL60" s="70"/>
      <x:c r="CM60" s="70"/>
      <x:c r="CN60" s="607"/>
      <x:c r="CO60" s="70"/>
      <x:c r="CP60" s="73"/>
      <x:c r="CQ60" s="70"/>
      <x:c r="CR60" s="73"/>
      <x:c r="CS60" s="70"/>
      <x:c r="CT60" s="70"/>
      <x:c r="CU60" s="70"/>
      <x:c r="CV60" s="70"/>
      <x:c r="CW60" s="70"/>
      <x:c r="CX60" s="70"/>
      <x:c r="CY60" s="660" t="s">
        <x:v>2697</x:v>
      </x:c>
      <x:c r="CZ60" s="70"/>
      <x:c r="DA60" s="73"/>
      <x:c r="DB60" s="70"/>
      <x:c r="DC60" s="73"/>
      <x:c r="DD60" s="70"/>
      <x:c r="DE60" s="73"/>
      <x:c r="DF60" s="70"/>
      <x:c r="DG60" s="104"/>
      <x:c r="DH60" s="39"/>
    </x:row>
    <x:row r="61" spans="1:112" s="40" customFormat="1" ht="30" customHeight="1">
      <x:c r="A61" s="660" t="s">
        <x:v>2352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/>
      <x:c r="T61" s="73"/>
      <x:c r="U61" s="70"/>
      <x:c r="V61" s="73"/>
      <x:c r="W61" s="70"/>
      <x:c r="X61" s="70"/>
      <x:c r="Y61" s="70"/>
      <x:c r="Z61" s="70"/>
      <x:c r="AA61" s="70"/>
      <x:c r="AB61" s="70"/>
      <x:c r="AC61" s="70"/>
      <x:c r="AD61" s="70"/>
      <x:c r="AE61" s="70"/>
      <x:c r="AF61" s="70"/>
      <x:c r="AG61" s="70"/>
      <x:c r="AH61" s="70"/>
      <x:c r="AI61" s="70"/>
      <x:c r="AJ61" s="70"/>
      <x:c r="AK61" s="70"/>
      <x:c r="AL61" s="660" t="s">
        <x:v>819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/>
      <x:c r="BF61" s="70"/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660" t="s">
        <x:v>819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607"/>
      <x:c r="CO61" s="70"/>
      <x:c r="CP61" s="73"/>
      <x:c r="CQ61" s="70"/>
      <x:c r="CR61" s="73"/>
      <x:c r="CS61" s="70"/>
      <x:c r="CT61" s="70"/>
      <x:c r="CU61" s="70"/>
      <x:c r="CV61" s="70"/>
      <x:c r="CW61" s="70"/>
      <x:c r="CX61" s="70"/>
      <x:c r="CY61" s="660" t="s">
        <x:v>819</x:v>
      </x:c>
      <x:c r="CZ61" s="70"/>
      <x:c r="DA61" s="73"/>
      <x:c r="DB61" s="70"/>
      <x:c r="DC61" s="73"/>
      <x:c r="DD61" s="70"/>
      <x:c r="DE61" s="73"/>
      <x:c r="DF61" s="70"/>
      <x:c r="DG61" s="104"/>
      <x:c r="DH61" s="39"/>
    </x:row>
    <x:row r="62" spans="1:112" s="40" customFormat="1" ht="30" customHeight="1">
      <x:c r="A62" s="660" t="s">
        <x:v>2356</x:v>
      </x:c>
      <x:c r="B62" s="114"/>
      <x:c r="C62" s="73"/>
      <x:c r="D62" s="70"/>
      <x:c r="E62" s="73"/>
      <x:c r="F62" s="70"/>
      <x:c r="G62" s="73"/>
      <x:c r="H62" s="70"/>
      <x:c r="I62" s="73"/>
      <x:c r="J62" s="70"/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/>
      <x:c r="Y62" s="70"/>
      <x:c r="Z62" s="70"/>
      <x:c r="AA62" s="70"/>
      <x:c r="AB62" s="70"/>
      <x:c r="AC62" s="70"/>
      <x:c r="AD62" s="70"/>
      <x:c r="AE62" s="70"/>
      <x:c r="AF62" s="70"/>
      <x:c r="AG62" s="70"/>
      <x:c r="AH62" s="70"/>
      <x:c r="AI62" s="70"/>
      <x:c r="AJ62" s="70"/>
      <x:c r="AK62" s="70"/>
      <x:c r="AL62" s="660" t="s">
        <x:v>646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/>
      <x:c r="BF62" s="70"/>
      <x:c r="BG62" s="70"/>
      <x:c r="BH62" s="70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660" t="s">
        <x:v>646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/>
      <x:c r="CK62" s="70"/>
      <x:c r="CL62" s="70"/>
      <x:c r="CM62" s="70"/>
      <x:c r="CN62" s="607"/>
      <x:c r="CO62" s="70"/>
      <x:c r="CP62" s="73"/>
      <x:c r="CQ62" s="70"/>
      <x:c r="CR62" s="73"/>
      <x:c r="CS62" s="70"/>
      <x:c r="CT62" s="70"/>
      <x:c r="CU62" s="70"/>
      <x:c r="CV62" s="70"/>
      <x:c r="CW62" s="70"/>
      <x:c r="CX62" s="70"/>
      <x:c r="CY62" s="660" t="s">
        <x:v>646</x:v>
      </x:c>
      <x:c r="CZ62" s="70"/>
      <x:c r="DA62" s="73"/>
      <x:c r="DB62" s="70"/>
      <x:c r="DC62" s="73"/>
      <x:c r="DD62" s="70"/>
      <x:c r="DE62" s="73"/>
      <x:c r="DF62" s="70"/>
      <x:c r="DG62" s="104"/>
      <x:c r="DH62" s="39"/>
    </x:row>
    <x:row r="63" spans="1:112" s="40" customFormat="1" ht="30" customHeight="1">
      <x:c r="A63" s="288" t="s">
        <x:v>2366</x:v>
      </x:c>
      <x:c r="B63" s="114">
        <x:f t="shared" ref="B63:AK63" si="35">B64+B76</x:f>
        <x:v>0</x:v>
      </x:c>
      <x:c r="C63" s="73">
        <x:f t="shared" si="35"/>
        <x:v>0</x:v>
      </x:c>
      <x:c r="D63" s="70">
        <x:f t="shared" si="35"/>
        <x:v>0</x:v>
      </x:c>
      <x:c r="E63" s="73">
        <x:f t="shared" si="35"/>
        <x:v>0</x:v>
      </x:c>
      <x:c r="F63" s="70">
        <x:f t="shared" si="35"/>
        <x:v>0</x:v>
      </x:c>
      <x:c r="G63" s="73">
        <x:f t="shared" si="35"/>
        <x:v>0</x:v>
      </x:c>
      <x:c r="H63" s="70">
        <x:f t="shared" si="35"/>
        <x:v>0</x:v>
      </x:c>
      <x:c r="I63" s="73">
        <x:f t="shared" si="35"/>
        <x:v>0</x:v>
      </x:c>
      <x:c r="J63" s="70">
        <x:f t="shared" si="35"/>
        <x:v>5</x:v>
      </x:c>
      <x:c r="K63" s="70">
        <x:f t="shared" si="35"/>
        <x:v>0</x:v>
      </x:c>
      <x:c r="L63" s="73">
        <x:f t="shared" si="35"/>
        <x:v>0</x:v>
      </x:c>
      <x:c r="M63" s="70">
        <x:f t="shared" si="35"/>
        <x:v>0</x:v>
      </x:c>
      <x:c r="N63" s="70">
        <x:f t="shared" si="35"/>
        <x:v>1</x:v>
      </x:c>
      <x:c r="O63" s="70">
        <x:f t="shared" si="35"/>
        <x:v>1</x:v>
      </x:c>
      <x:c r="P63" s="70">
        <x:f t="shared" si="35"/>
        <x:v>2</x:v>
      </x:c>
      <x:c r="Q63" s="70">
        <x:f t="shared" si="35"/>
        <x:v>0</x:v>
      </x:c>
      <x:c r="R63" s="73">
        <x:f t="shared" si="35"/>
        <x:v>0</x:v>
      </x:c>
      <x:c r="S63" s="70">
        <x:f t="shared" si="35"/>
        <x:v>2</x:v>
      </x:c>
      <x:c r="T63" s="73">
        <x:f t="shared" si="35"/>
        <x:v>16</x:v>
      </x:c>
      <x:c r="U63" s="70">
        <x:f t="shared" si="35"/>
        <x:v>0</x:v>
      </x:c>
      <x:c r="V63" s="73">
        <x:f t="shared" si="35"/>
        <x:v>0</x:v>
      </x:c>
      <x:c r="W63" s="70">
        <x:f t="shared" si="35"/>
        <x:v>0</x:v>
      </x:c>
      <x:c r="X63" s="70">
        <x:f t="shared" si="35"/>
        <x:v>57</x:v>
      </x:c>
      <x:c r="Y63" s="70">
        <x:f t="shared" si="35"/>
        <x:v>0</x:v>
      </x:c>
      <x:c r="Z63" s="70">
        <x:f t="shared" si="35"/>
        <x:v>0</x:v>
      </x:c>
      <x:c r="AA63" s="70">
        <x:f t="shared" si="35"/>
        <x:v>0</x:v>
      </x:c>
      <x:c r="AB63" s="70">
        <x:f t="shared" si="35"/>
        <x:v>0</x:v>
      </x:c>
      <x:c r="AC63" s="70">
        <x:f t="shared" si="35"/>
        <x:v>0</x:v>
      </x:c>
      <x:c r="AD63" s="70">
        <x:f t="shared" si="35"/>
        <x:v>0</x:v>
      </x:c>
      <x:c r="AE63" s="70">
        <x:f t="shared" si="35"/>
        <x:v>0</x:v>
      </x:c>
      <x:c r="AF63" s="70">
        <x:f t="shared" si="35"/>
        <x:v>0</x:v>
      </x:c>
      <x:c r="AG63" s="70">
        <x:f t="shared" si="35"/>
        <x:v>4</x:v>
      </x:c>
      <x:c r="AH63" s="70">
        <x:f t="shared" si="35"/>
        <x:v>0</x:v>
      </x:c>
      <x:c r="AI63" s="70">
        <x:f t="shared" si="35"/>
        <x:v>0</x:v>
      </x:c>
      <x:c r="AJ63" s="70">
        <x:f t="shared" si="35"/>
        <x:v>1</x:v>
      </x:c>
      <x:c r="AK63" s="70">
        <x:f t="shared" si="35"/>
        <x:v>2</x:v>
      </x:c>
      <x:c r="AL63" s="288" t="s">
        <x:v>2366</x:v>
      </x:c>
      <x:c r="AM63" s="70">
        <x:f t="shared" ref="AM63:BU63" si="36">AM64+AM76</x:f>
        <x:v>0</x:v>
      </x:c>
      <x:c r="AN63" s="73">
        <x:f t="shared" si="36"/>
        <x:v>0</x:v>
      </x:c>
      <x:c r="AO63" s="70">
        <x:f t="shared" si="36"/>
        <x:v>0</x:v>
      </x:c>
      <x:c r="AP63" s="70">
        <x:f t="shared" si="36"/>
        <x:v>0</x:v>
      </x:c>
      <x:c r="AQ63" s="70">
        <x:f t="shared" si="36"/>
        <x:v>0</x:v>
      </x:c>
      <x:c r="AR63" s="73">
        <x:f t="shared" si="36"/>
        <x:v>0</x:v>
      </x:c>
      <x:c r="AS63" s="70">
        <x:f t="shared" si="36"/>
        <x:v>0</x:v>
      </x:c>
      <x:c r="AT63" s="73">
        <x:f t="shared" si="36"/>
        <x:v>0</x:v>
      </x:c>
      <x:c r="AU63" s="70">
        <x:f t="shared" si="36"/>
        <x:v>0</x:v>
      </x:c>
      <x:c r="AV63" s="70">
        <x:f t="shared" si="36"/>
        <x:v>0</x:v>
      </x:c>
      <x:c r="AW63" s="70">
        <x:f t="shared" si="36"/>
        <x:v>0</x:v>
      </x:c>
      <x:c r="AX63" s="70">
        <x:f t="shared" si="36"/>
        <x:v>0</x:v>
      </x:c>
      <x:c r="AY63" s="70">
        <x:f t="shared" si="36"/>
        <x:v>0</x:v>
      </x:c>
      <x:c r="AZ63" s="70">
        <x:f t="shared" si="36"/>
        <x:v>0</x:v>
      </x:c>
      <x:c r="BA63" s="73">
        <x:f t="shared" si="36"/>
        <x:v>0</x:v>
      </x:c>
      <x:c r="BB63" s="70">
        <x:f t="shared" si="36"/>
        <x:v>0</x:v>
      </x:c>
      <x:c r="BC63" s="70">
        <x:f t="shared" si="36"/>
        <x:v>0</x:v>
      </x:c>
      <x:c r="BD63" s="70">
        <x:f t="shared" si="36"/>
        <x:v>0</x:v>
      </x:c>
      <x:c r="BE63" s="70">
        <x:f t="shared" si="36"/>
        <x:v>0</x:v>
      </x:c>
      <x:c r="BF63" s="70">
        <x:f t="shared" si="36"/>
        <x:v>0</x:v>
      </x:c>
      <x:c r="BG63" s="70">
        <x:f t="shared" si="36"/>
        <x:v>14</x:v>
      </x:c>
      <x:c r="BH63" s="70">
        <x:f t="shared" si="36"/>
        <x:v>6</x:v>
      </x:c>
      <x:c r="BI63" s="70">
        <x:f t="shared" si="36"/>
        <x:v>0</x:v>
      </x:c>
      <x:c r="BJ63" s="73">
        <x:f t="shared" si="36"/>
        <x:v>0</x:v>
      </x:c>
      <x:c r="BK63" s="70">
        <x:f t="shared" si="36"/>
        <x:v>0</x:v>
      </x:c>
      <x:c r="BL63" s="73">
        <x:f t="shared" si="36"/>
        <x:v>0</x:v>
      </x:c>
      <x:c r="BM63" s="70">
        <x:f t="shared" si="36"/>
        <x:v>0</x:v>
      </x:c>
      <x:c r="BN63" s="73">
        <x:f t="shared" si="36"/>
        <x:v>0</x:v>
      </x:c>
      <x:c r="BO63" s="70">
        <x:f t="shared" si="36"/>
        <x:v>0</x:v>
      </x:c>
      <x:c r="BP63" s="73">
        <x:f t="shared" si="36"/>
        <x:v>0</x:v>
      </x:c>
      <x:c r="BQ63" s="70">
        <x:f t="shared" si="36"/>
        <x:v>0</x:v>
      </x:c>
      <x:c r="BR63" s="70">
        <x:f t="shared" si="36"/>
        <x:v>0</x:v>
      </x:c>
      <x:c r="BS63" s="70">
        <x:f t="shared" si="36"/>
        <x:v>0</x:v>
      </x:c>
      <x:c r="BT63" s="70">
        <x:f t="shared" si="36"/>
        <x:v>0</x:v>
      </x:c>
      <x:c r="BU63" s="70">
        <x:f t="shared" si="36"/>
        <x:v>0</x:v>
      </x:c>
      <x:c r="BV63" s="288" t="s">
        <x:v>2366</x:v>
      </x:c>
      <x:c r="BW63" s="70">
        <x:f t="shared" ref="BW63:CX63" si="37">BW64+BW76</x:f>
        <x:v>0</x:v>
      </x:c>
      <x:c r="BX63" s="70">
        <x:f t="shared" si="37"/>
        <x:v>0</x:v>
      </x:c>
      <x:c r="BY63" s="73">
        <x:f t="shared" si="37"/>
        <x:v>0</x:v>
      </x:c>
      <x:c r="BZ63" s="70">
        <x:f t="shared" si="37"/>
        <x:v>0</x:v>
      </x:c>
      <x:c r="CA63" s="73">
        <x:f t="shared" si="37"/>
        <x:v>0</x:v>
      </x:c>
      <x:c r="CB63" s="70">
        <x:f t="shared" si="37"/>
        <x:v>0</x:v>
      </x:c>
      <x:c r="CC63" s="73">
        <x:f t="shared" si="37"/>
        <x:v>0</x:v>
      </x:c>
      <x:c r="CD63" s="70">
        <x:f t="shared" si="37"/>
        <x:v>0</x:v>
      </x:c>
      <x:c r="CE63" s="70">
        <x:f t="shared" si="37"/>
        <x:v>0</x:v>
      </x:c>
      <x:c r="CF63" s="73">
        <x:f t="shared" si="37"/>
        <x:v>0</x:v>
      </x:c>
      <x:c r="CG63" s="70">
        <x:f t="shared" si="37"/>
        <x:v>0</x:v>
      </x:c>
      <x:c r="CH63" s="70">
        <x:f t="shared" si="37"/>
        <x:v>0</x:v>
      </x:c>
      <x:c r="CI63" s="70">
        <x:f t="shared" si="37"/>
        <x:v>0</x:v>
      </x:c>
      <x:c r="CJ63" s="70">
        <x:f t="shared" si="37"/>
        <x:v>0</x:v>
      </x:c>
      <x:c r="CK63" s="70">
        <x:f t="shared" si="37"/>
        <x:v>0</x:v>
      </x:c>
      <x:c r="CL63" s="70">
        <x:f t="shared" si="37"/>
        <x:v>0</x:v>
      </x:c>
      <x:c r="CM63" s="70">
        <x:f t="shared" si="37"/>
        <x:v>0</x:v>
      </x:c>
      <x:c r="CN63" s="70">
        <x:f t="shared" si="37"/>
        <x:v>0</x:v>
      </x:c>
      <x:c r="CO63" s="70">
        <x:f t="shared" si="37"/>
        <x:v>0</x:v>
      </x:c>
      <x:c r="CP63" s="73">
        <x:f t="shared" si="37"/>
        <x:v>0</x:v>
      </x:c>
      <x:c r="CQ63" s="70">
        <x:f t="shared" si="37"/>
        <x:v>7</x:v>
      </x:c>
      <x:c r="CR63" s="73">
        <x:f t="shared" si="37"/>
        <x:v>136</x:v>
      </x:c>
      <x:c r="CS63" s="70">
        <x:f t="shared" si="37"/>
        <x:v>34</x:v>
      </x:c>
      <x:c r="CT63" s="70">
        <x:f t="shared" si="37"/>
        <x:v>0</x:v>
      </x:c>
      <x:c r="CU63" s="70">
        <x:f t="shared" si="37"/>
        <x:v>3</x:v>
      </x:c>
      <x:c r="CV63" s="70">
        <x:f t="shared" si="37"/>
        <x:v>0</x:v>
      </x:c>
      <x:c r="CW63" s="70">
        <x:f t="shared" si="37"/>
        <x:v>1</x:v>
      </x:c>
      <x:c r="CX63" s="70">
        <x:f t="shared" si="37"/>
        <x:v>1</x:v>
      </x:c>
      <x:c r="CY63" s="288" t="s">
        <x:v>2366</x:v>
      </x:c>
      <x:c r="CZ63" s="70">
        <x:f t="shared" ref="CZ63:DG63" si="38">CZ64+CZ76</x:f>
        <x:v>0</x:v>
      </x:c>
      <x:c r="DA63" s="73">
        <x:f t="shared" si="38"/>
        <x:v>0</x:v>
      </x:c>
      <x:c r="DB63" s="70">
        <x:f t="shared" si="38"/>
        <x:v>0</x:v>
      </x:c>
      <x:c r="DC63" s="73">
        <x:f t="shared" si="38"/>
        <x:v>0</x:v>
      </x:c>
      <x:c r="DD63" s="70">
        <x:f t="shared" si="38"/>
        <x:v>0</x:v>
      </x:c>
      <x:c r="DE63" s="73">
        <x:f t="shared" si="38"/>
        <x:v>0</x:v>
      </x:c>
      <x:c r="DF63" s="70">
        <x:f t="shared" si="38"/>
        <x:v>0</x:v>
      </x:c>
      <x:c r="DG63" s="104">
        <x:f t="shared" si="38"/>
        <x:v>0</x:v>
      </x:c>
      <x:c r="DH63" s="39"/>
    </x:row>
    <x:row r="64" spans="1:112" s="40" customFormat="1" ht="30" customHeight="1">
      <x:c r="A64" s="288" t="s">
        <x:v>675</x:v>
      </x:c>
      <x:c r="B64" s="114">
        <x:f t="shared" ref="B64:I64" si="39">SUM(B65:B75)</x:f>
        <x:v>0</x:v>
      </x:c>
      <x:c r="C64" s="73">
        <x:f t="shared" si="39"/>
        <x:v>0</x:v>
      </x:c>
      <x:c r="D64" s="70">
        <x:f t="shared" si="39"/>
        <x:v>0</x:v>
      </x:c>
      <x:c r="E64" s="73">
        <x:f t="shared" si="39"/>
        <x:v>0</x:v>
      </x:c>
      <x:c r="F64" s="70">
        <x:f t="shared" si="39"/>
        <x:v>0</x:v>
      </x:c>
      <x:c r="G64" s="73">
        <x:f t="shared" si="39"/>
        <x:v>0</x:v>
      </x:c>
      <x:c r="H64" s="70">
        <x:f t="shared" si="39"/>
        <x:v>0</x:v>
      </x:c>
      <x:c r="I64" s="73">
        <x:f t="shared" si="39"/>
        <x:v>0</x:v>
      </x:c>
      <x:c r="J64" s="70">
        <x:f>SUM(J65:J75)</x:f>
        <x:v>5</x:v>
      </x:c>
      <x:c r="K64" s="70">
        <x:f t="shared" ref="K64:AK64" si="40">SUM(K65:K75)</x:f>
        <x:v>0</x:v>
      </x:c>
      <x:c r="L64" s="73">
        <x:f t="shared" si="40"/>
        <x:v>0</x:v>
      </x:c>
      <x:c r="M64" s="70">
        <x:f t="shared" si="40"/>
        <x:v>0</x:v>
      </x:c>
      <x:c r="N64" s="70">
        <x:f t="shared" si="40"/>
        <x:v>1</x:v>
      </x:c>
      <x:c r="O64" s="70">
        <x:f t="shared" si="40"/>
        <x:v>1</x:v>
      </x:c>
      <x:c r="P64" s="70">
        <x:f t="shared" si="40"/>
        <x:v>2</x:v>
      </x:c>
      <x:c r="Q64" s="70">
        <x:f t="shared" si="40"/>
        <x:v>0</x:v>
      </x:c>
      <x:c r="R64" s="73">
        <x:f t="shared" si="40"/>
        <x:v>0</x:v>
      </x:c>
      <x:c r="S64" s="70">
        <x:f t="shared" si="40"/>
        <x:v>2</x:v>
      </x:c>
      <x:c r="T64" s="73">
        <x:f t="shared" si="40"/>
        <x:v>16</x:v>
      </x:c>
      <x:c r="U64" s="70">
        <x:f t="shared" si="40"/>
        <x:v>0</x:v>
      </x:c>
      <x:c r="V64" s="73">
        <x:f t="shared" si="40"/>
        <x:v>0</x:v>
      </x:c>
      <x:c r="W64" s="70">
        <x:f t="shared" si="40"/>
        <x:v>0</x:v>
      </x:c>
      <x:c r="X64" s="70">
        <x:f t="shared" si="40"/>
        <x:v>57</x:v>
      </x:c>
      <x:c r="Y64" s="70">
        <x:f t="shared" si="40"/>
        <x:v>0</x:v>
      </x:c>
      <x:c r="Z64" s="70">
        <x:f t="shared" si="40"/>
        <x:v>0</x:v>
      </x:c>
      <x:c r="AA64" s="70">
        <x:f t="shared" si="40"/>
        <x:v>0</x:v>
      </x:c>
      <x:c r="AB64" s="70">
        <x:f t="shared" si="40"/>
        <x:v>0</x:v>
      </x:c>
      <x:c r="AC64" s="70">
        <x:f t="shared" si="40"/>
        <x:v>0</x:v>
      </x:c>
      <x:c r="AD64" s="70">
        <x:f t="shared" si="40"/>
        <x:v>0</x:v>
      </x:c>
      <x:c r="AE64" s="70">
        <x:f t="shared" si="40"/>
        <x:v>0</x:v>
      </x:c>
      <x:c r="AF64" s="70">
        <x:f t="shared" si="40"/>
        <x:v>0</x:v>
      </x:c>
      <x:c r="AG64" s="70">
        <x:f t="shared" si="40"/>
        <x:v>4</x:v>
      </x:c>
      <x:c r="AH64" s="70">
        <x:f t="shared" si="40"/>
        <x:v>0</x:v>
      </x:c>
      <x:c r="AI64" s="70">
        <x:f t="shared" si="40"/>
        <x:v>0</x:v>
      </x:c>
      <x:c r="AJ64" s="70">
        <x:f t="shared" si="40"/>
        <x:v>1</x:v>
      </x:c>
      <x:c r="AK64" s="70">
        <x:f t="shared" si="40"/>
        <x:v>2</x:v>
      </x:c>
      <x:c r="AL64" s="288" t="s">
        <x:v>675</x:v>
      </x:c>
      <x:c r="AM64" s="70">
        <x:f t="shared" ref="AM64:BF64" si="41">SUM(AM65:AM75)</x:f>
        <x:v>0</x:v>
      </x:c>
      <x:c r="AN64" s="73">
        <x:f t="shared" si="41"/>
        <x:v>0</x:v>
      </x:c>
      <x:c r="AO64" s="70">
        <x:f t="shared" si="41"/>
        <x:v>0</x:v>
      </x:c>
      <x:c r="AP64" s="70">
        <x:f t="shared" si="41"/>
        <x:v>0</x:v>
      </x:c>
      <x:c r="AQ64" s="70">
        <x:f t="shared" si="41"/>
        <x:v>0</x:v>
      </x:c>
      <x:c r="AR64" s="73">
        <x:f t="shared" si="41"/>
        <x:v>0</x:v>
      </x:c>
      <x:c r="AS64" s="70">
        <x:f t="shared" si="41"/>
        <x:v>0</x:v>
      </x:c>
      <x:c r="AT64" s="73">
        <x:f t="shared" si="41"/>
        <x:v>0</x:v>
      </x:c>
      <x:c r="AU64" s="70">
        <x:f t="shared" si="41"/>
        <x:v>0</x:v>
      </x:c>
      <x:c r="AV64" s="70">
        <x:f t="shared" si="41"/>
        <x:v>0</x:v>
      </x:c>
      <x:c r="AW64" s="70">
        <x:f t="shared" si="41"/>
        <x:v>0</x:v>
      </x:c>
      <x:c r="AX64" s="70">
        <x:f t="shared" si="41"/>
        <x:v>0</x:v>
      </x:c>
      <x:c r="AY64" s="70">
        <x:f t="shared" si="41"/>
        <x:v>0</x:v>
      </x:c>
      <x:c r="AZ64" s="70">
        <x:f t="shared" si="41"/>
        <x:v>0</x:v>
      </x:c>
      <x:c r="BA64" s="73">
        <x:f t="shared" si="41"/>
        <x:v>0</x:v>
      </x:c>
      <x:c r="BB64" s="70">
        <x:f t="shared" si="41"/>
        <x:v>0</x:v>
      </x:c>
      <x:c r="BC64" s="70">
        <x:f t="shared" si="41"/>
        <x:v>0</x:v>
      </x:c>
      <x:c r="BD64" s="70">
        <x:f t="shared" si="41"/>
        <x:v>0</x:v>
      </x:c>
      <x:c r="BE64" s="70">
        <x:f t="shared" si="41"/>
        <x:v>0</x:v>
      </x:c>
      <x:c r="BF64" s="70">
        <x:f t="shared" si="41"/>
        <x:v>0</x:v>
      </x:c>
      <x:c r="BG64" s="70">
        <x:f>SUM(BG65:BG75)</x:f>
        <x:v>14</x:v>
      </x:c>
      <x:c r="BH64" s="70">
        <x:f t="shared" ref="BH64:BU64" si="42">SUM(BH65:BH75)</x:f>
        <x:v>6</x:v>
      </x:c>
      <x:c r="BI64" s="70">
        <x:f t="shared" si="42"/>
        <x:v>0</x:v>
      </x:c>
      <x:c r="BJ64" s="73">
        <x:f t="shared" si="42"/>
        <x:v>0</x:v>
      </x:c>
      <x:c r="BK64" s="70">
        <x:f t="shared" si="42"/>
        <x:v>0</x:v>
      </x:c>
      <x:c r="BL64" s="73">
        <x:f t="shared" si="42"/>
        <x:v>0</x:v>
      </x:c>
      <x:c r="BM64" s="70">
        <x:f t="shared" si="42"/>
        <x:v>0</x:v>
      </x:c>
      <x:c r="BN64" s="73">
        <x:f t="shared" si="42"/>
        <x:v>0</x:v>
      </x:c>
      <x:c r="BO64" s="70">
        <x:f t="shared" si="42"/>
        <x:v>0</x:v>
      </x:c>
      <x:c r="BP64" s="73">
        <x:f t="shared" si="42"/>
        <x:v>0</x:v>
      </x:c>
      <x:c r="BQ64" s="70">
        <x:f t="shared" si="42"/>
        <x:v>0</x:v>
      </x:c>
      <x:c r="BR64" s="70">
        <x:f t="shared" si="42"/>
        <x:v>0</x:v>
      </x:c>
      <x:c r="BS64" s="70">
        <x:f t="shared" si="42"/>
        <x:v>0</x:v>
      </x:c>
      <x:c r="BT64" s="70">
        <x:f t="shared" si="42"/>
        <x:v>0</x:v>
      </x:c>
      <x:c r="BU64" s="70">
        <x:f t="shared" si="42"/>
        <x:v>0</x:v>
      </x:c>
      <x:c r="BV64" s="288" t="s">
        <x:v>675</x:v>
      </x:c>
      <x:c r="BW64" s="70">
        <x:f t="shared" ref="BW64:CQ64" si="43">SUM(BW65:BW75)</x:f>
        <x:v>0</x:v>
      </x:c>
      <x:c r="BX64" s="70">
        <x:f t="shared" si="43"/>
        <x:v>0</x:v>
      </x:c>
      <x:c r="BY64" s="73">
        <x:f t="shared" si="43"/>
        <x:v>0</x:v>
      </x:c>
      <x:c r="BZ64" s="70">
        <x:f t="shared" si="43"/>
        <x:v>0</x:v>
      </x:c>
      <x:c r="CA64" s="73">
        <x:f t="shared" si="43"/>
        <x:v>0</x:v>
      </x:c>
      <x:c r="CB64" s="70">
        <x:f t="shared" si="43"/>
        <x:v>0</x:v>
      </x:c>
      <x:c r="CC64" s="73">
        <x:f t="shared" si="43"/>
        <x:v>0</x:v>
      </x:c>
      <x:c r="CD64" s="70">
        <x:f t="shared" si="43"/>
        <x:v>0</x:v>
      </x:c>
      <x:c r="CE64" s="70">
        <x:f t="shared" si="43"/>
        <x:v>0</x:v>
      </x:c>
      <x:c r="CF64" s="73">
        <x:f t="shared" si="43"/>
        <x:v>0</x:v>
      </x:c>
      <x:c r="CG64" s="70">
        <x:f t="shared" si="43"/>
        <x:v>0</x:v>
      </x:c>
      <x:c r="CH64" s="70">
        <x:f t="shared" si="43"/>
        <x:v>0</x:v>
      </x:c>
      <x:c r="CI64" s="70">
        <x:f t="shared" si="43"/>
        <x:v>0</x:v>
      </x:c>
      <x:c r="CJ64" s="70">
        <x:f t="shared" si="43"/>
        <x:v>0</x:v>
      </x:c>
      <x:c r="CK64" s="70">
        <x:f t="shared" si="43"/>
        <x:v>0</x:v>
      </x:c>
      <x:c r="CL64" s="70">
        <x:f t="shared" si="43"/>
        <x:v>0</x:v>
      </x:c>
      <x:c r="CM64" s="70">
        <x:f t="shared" si="43"/>
        <x:v>0</x:v>
      </x:c>
      <x:c r="CN64" s="70">
        <x:f t="shared" si="43"/>
        <x:v>0</x:v>
      </x:c>
      <x:c r="CO64" s="70">
        <x:f t="shared" si="43"/>
        <x:v>0</x:v>
      </x:c>
      <x:c r="CP64" s="73">
        <x:f t="shared" si="43"/>
        <x:v>0</x:v>
      </x:c>
      <x:c r="CQ64" s="70">
        <x:f t="shared" si="43"/>
        <x:v>7</x:v>
      </x:c>
      <x:c r="CR64" s="73">
        <x:f>SUM(CR65:CR75)</x:f>
        <x:v>136</x:v>
      </x:c>
      <x:c r="CS64" s="70">
        <x:f t="shared" ref="CS64:CX64" si="44">SUM(CS65:CS75)</x:f>
        <x:v>34</x:v>
      </x:c>
      <x:c r="CT64" s="70">
        <x:f t="shared" si="44"/>
        <x:v>0</x:v>
      </x:c>
      <x:c r="CU64" s="70">
        <x:f t="shared" si="44"/>
        <x:v>3</x:v>
      </x:c>
      <x:c r="CV64" s="70">
        <x:f t="shared" si="44"/>
        <x:v>0</x:v>
      </x:c>
      <x:c r="CW64" s="70">
        <x:f t="shared" si="44"/>
        <x:v>1</x:v>
      </x:c>
      <x:c r="CX64" s="70">
        <x:f t="shared" si="44"/>
        <x:v>1</x:v>
      </x:c>
      <x:c r="CY64" s="288" t="s">
        <x:v>675</x:v>
      </x:c>
      <x:c r="CZ64" s="73">
        <x:f>SUM(CZ65:CZ66)</x:f>
        <x:v>0</x:v>
      </x:c>
      <x:c r="DA64" s="73">
        <x:f>SUM(DA65:DA75)</x:f>
        <x:v>0</x:v>
      </x:c>
      <x:c r="DB64" s="73">
        <x:f t="shared" ref="DB64:DG64" si="45">SUM(DB65:DB75)</x:f>
        <x:v>0</x:v>
      </x:c>
      <x:c r="DC64" s="73">
        <x:f t="shared" si="45"/>
        <x:v>0</x:v>
      </x:c>
      <x:c r="DD64" s="73">
        <x:f t="shared" si="45"/>
        <x:v>0</x:v>
      </x:c>
      <x:c r="DE64" s="73">
        <x:f t="shared" si="45"/>
        <x:v>0</x:v>
      </x:c>
      <x:c r="DF64" s="73">
        <x:f t="shared" si="45"/>
        <x:v>0</x:v>
      </x:c>
      <x:c r="DG64" s="104">
        <x:f t="shared" si="45"/>
        <x:v>0</x:v>
      </x:c>
      <x:c r="DH64" s="39"/>
    </x:row>
    <x:row r="65" spans="1:112" s="40" customFormat="1" ht="30" customHeight="1">
      <x:c r="A65" s="522" t="s">
        <x:v>32</x:v>
      </x:c>
      <x:c r="B65" s="114"/>
      <x:c r="C65" s="73"/>
      <x:c r="D65" s="70"/>
      <x:c r="E65" s="73"/>
      <x:c r="F65" s="70"/>
      <x:c r="G65" s="73"/>
      <x:c r="H65" s="70"/>
      <x:c r="I65" s="73"/>
      <x:c r="J65" s="70">
        <x:v>2</x:v>
      </x:c>
      <x:c r="K65" s="70">
        <x:v>0</x:v>
      </x:c>
      <x:c r="L65" s="73">
        <x:v>0</x:v>
      </x:c>
      <x:c r="M65" s="70"/>
      <x:c r="N65" s="70"/>
      <x:c r="O65" s="70">
        <x:v>1</x:v>
      </x:c>
      <x:c r="P65" s="70">
        <x:v>2</x:v>
      </x:c>
      <x:c r="Q65" s="70"/>
      <x:c r="R65" s="73"/>
      <x:c r="S65" s="70">
        <x:v>0</x:v>
      </x:c>
      <x:c r="T65" s="73">
        <x:v>0</x:v>
      </x:c>
      <x:c r="U65" s="70"/>
      <x:c r="V65" s="73"/>
      <x:c r="W65" s="70"/>
      <x:c r="X65" s="70">
        <x:v>10</x:v>
      </x:c>
      <x:c r="Y65" s="70"/>
      <x:c r="Z65" s="70"/>
      <x:c r="AA65" s="70"/>
      <x:c r="AB65" s="70"/>
      <x:c r="AC65" s="70"/>
      <x:c r="AD65" s="70"/>
      <x:c r="AE65" s="70"/>
      <x:c r="AF65" s="70"/>
      <x:c r="AG65" s="70">
        <x:v>1</x:v>
      </x:c>
      <x:c r="AH65" s="70"/>
      <x:c r="AI65" s="70"/>
      <x:c r="AJ65" s="70"/>
      <x:c r="AK65" s="70"/>
      <x:c r="AL65" s="522" t="s">
        <x:v>32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/>
      <x:c r="BF65" s="70"/>
      <x:c r="BG65" s="70">
        <x:v>1</x:v>
      </x:c>
      <x:c r="BH65" s="70">
        <x:v>1</x:v>
      </x:c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522" t="s">
        <x:v>32</x:v>
      </x:c>
      <x:c r="BW65" s="70"/>
      <x:c r="BX65" s="70"/>
      <x:c r="BY65" s="73"/>
      <x:c r="BZ65" s="70"/>
      <x:c r="CA65" s="73"/>
      <x:c r="CB65" s="70"/>
      <x:c r="CC65" s="73"/>
      <x:c r="CD65" s="70"/>
      <x:c r="CE65" s="70"/>
      <x:c r="CF65" s="73"/>
      <x:c r="CG65" s="70"/>
      <x:c r="CH65" s="70"/>
      <x:c r="CI65" s="70"/>
      <x:c r="CJ65" s="70"/>
      <x:c r="CK65" s="70"/>
      <x:c r="CL65" s="70"/>
      <x:c r="CM65" s="70"/>
      <x:c r="CN65" s="607"/>
      <x:c r="CO65" s="70"/>
      <x:c r="CP65" s="73"/>
      <x:c r="CQ65" s="70">
        <x:v>3</x:v>
      </x:c>
      <x:c r="CR65" s="73">
        <x:v>84</x:v>
      </x:c>
      <x:c r="CS65" s="70">
        <x:v>4</x:v>
      </x:c>
      <x:c r="CT65" s="70"/>
      <x:c r="CU65" s="70">
        <x:v>1</x:v>
      </x:c>
      <x:c r="CV65" s="70"/>
      <x:c r="CW65" s="70"/>
      <x:c r="CX65" s="70"/>
      <x:c r="CY65" s="522" t="s">
        <x:v>32</x:v>
      </x:c>
      <x:c r="CZ65" s="70"/>
      <x:c r="DA65" s="73"/>
      <x:c r="DB65" s="70"/>
      <x:c r="DC65" s="73"/>
      <x:c r="DD65" s="70"/>
      <x:c r="DE65" s="73"/>
      <x:c r="DF65" s="70"/>
      <x:c r="DG65" s="104"/>
      <x:c r="DH65" s="39"/>
    </x:row>
    <x:row r="66" spans="1:112" s="40" customFormat="1" ht="30" customHeight="1">
      <x:c r="A66" s="522" t="s">
        <x:v>58</x:v>
      </x:c>
      <x:c r="B66" s="114"/>
      <x:c r="C66" s="73"/>
      <x:c r="D66" s="70"/>
      <x:c r="E66" s="73"/>
      <x:c r="F66" s="70"/>
      <x:c r="G66" s="73"/>
      <x:c r="H66" s="70"/>
      <x:c r="I66" s="73"/>
      <x:c r="J66" s="70">
        <x:v>1</x:v>
      </x:c>
      <x:c r="K66" s="661"/>
      <x:c r="L66" s="73"/>
      <x:c r="M66" s="70"/>
      <x:c r="N66" s="70"/>
      <x:c r="O66" s="70"/>
      <x:c r="P66" s="70"/>
      <x:c r="Q66" s="70"/>
      <x:c r="R66" s="73"/>
      <x:c r="S66" s="70">
        <x:v>0</x:v>
      </x:c>
      <x:c r="T66" s="73">
        <x:v>0</x:v>
      </x:c>
      <x:c r="U66" s="70"/>
      <x:c r="V66" s="73"/>
      <x:c r="W66" s="70"/>
      <x:c r="X66" s="70">
        <x:v>3</x:v>
      </x:c>
      <x:c r="Y66" s="70"/>
      <x:c r="Z66" s="70"/>
      <x:c r="AA66" s="70"/>
      <x:c r="AB66" s="70"/>
      <x:c r="AC66" s="70"/>
      <x:c r="AD66" s="70"/>
      <x:c r="AE66" s="70"/>
      <x:c r="AF66" s="70"/>
      <x:c r="AG66" s="70">
        <x:v>1</x:v>
      </x:c>
      <x:c r="AH66" s="70"/>
      <x:c r="AI66" s="70"/>
      <x:c r="AJ66" s="70"/>
      <x:c r="AK66" s="70"/>
      <x:c r="AL66" s="522" t="s">
        <x:v>58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/>
      <x:c r="BF66" s="70"/>
      <x:c r="BG66" s="70">
        <x:v>1</x:v>
      </x:c>
      <x:c r="BH66" s="70">
        <x:v>1</x:v>
      </x:c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522" t="s">
        <x:v>58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70"/>
      <x:c r="CI66" s="70"/>
      <x:c r="CJ66" s="70"/>
      <x:c r="CK66" s="70"/>
      <x:c r="CL66" s="70"/>
      <x:c r="CM66" s="70"/>
      <x:c r="CN66" s="70"/>
      <x:c r="CO66" s="70"/>
      <x:c r="CP66" s="73"/>
      <x:c r="CQ66" s="70">
        <x:v>1</x:v>
      </x:c>
      <x:c r="CR66" s="73">
        <x:v>38</x:v>
      </x:c>
      <x:c r="CS66" s="70"/>
      <x:c r="CT66" s="70"/>
      <x:c r="CU66" s="70">
        <x:v>1</x:v>
      </x:c>
      <x:c r="CV66" s="70"/>
      <x:c r="CW66" s="70"/>
      <x:c r="CX66" s="70"/>
      <x:c r="CY66" s="522" t="s">
        <x:v>58</x:v>
      </x:c>
      <x:c r="CZ66" s="70"/>
      <x:c r="DA66" s="73"/>
      <x:c r="DB66" s="70"/>
      <x:c r="DC66" s="73"/>
      <x:c r="DD66" s="70"/>
      <x:c r="DE66" s="73"/>
      <x:c r="DF66" s="70"/>
      <x:c r="DG66" s="104"/>
      <x:c r="DH66" s="39"/>
    </x:row>
    <x:row r="67" spans="1:112" s="40" customFormat="1" ht="30" customHeight="1">
      <x:c r="A67" s="522" t="s">
        <x:v>847</x:v>
      </x:c>
      <x:c r="B67" s="114"/>
      <x:c r="C67" s="73"/>
      <x:c r="D67" s="70"/>
      <x:c r="E67" s="73"/>
      <x:c r="F67" s="70"/>
      <x:c r="G67" s="73"/>
      <x:c r="H67" s="70"/>
      <x:c r="I67" s="73"/>
      <x:c r="J67" s="70">
        <x:v>1</x:v>
      </x:c>
      <x:c r="K67" s="70">
        <x:v>0</x:v>
      </x:c>
      <x:c r="L67" s="73">
        <x:v>0</x:v>
      </x:c>
      <x:c r="M67" s="70"/>
      <x:c r="N67" s="70"/>
      <x:c r="O67" s="70"/>
      <x:c r="P67" s="70"/>
      <x:c r="Q67" s="70"/>
      <x:c r="R67" s="73"/>
      <x:c r="S67" s="70">
        <x:v>1</x:v>
      </x:c>
      <x:c r="T67" s="73">
        <x:v>16</x:v>
      </x:c>
      <x:c r="U67" s="70"/>
      <x:c r="V67" s="73"/>
      <x:c r="W67" s="70">
        <x:v>0</x:v>
      </x:c>
      <x:c r="X67" s="70">
        <x:v>4</x:v>
      </x:c>
      <x:c r="Y67" s="70"/>
      <x:c r="Z67" s="70"/>
      <x:c r="AA67" s="70"/>
      <x:c r="AB67" s="70"/>
      <x:c r="AC67" s="70"/>
      <x:c r="AD67" s="70"/>
      <x:c r="AE67" s="70"/>
      <x:c r="AF67" s="70"/>
      <x:c r="AG67" s="70">
        <x:v>1</x:v>
      </x:c>
      <x:c r="AH67" s="70"/>
      <x:c r="AI67" s="70"/>
      <x:c r="AJ67" s="70">
        <x:v>1</x:v>
      </x:c>
      <x:c r="AK67" s="70">
        <x:v>1</x:v>
      </x:c>
      <x:c r="AL67" s="522" t="s">
        <x:v>847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70"/>
      <x:c r="BE67" s="70"/>
      <x:c r="BF67" s="70"/>
      <x:c r="BG67" s="70">
        <x:v>2</x:v>
      </x:c>
      <x:c r="BH67" s="70">
        <x:v>2</x:v>
      </x:c>
      <x:c r="BI67" s="70"/>
      <x:c r="BJ67" s="73"/>
      <x:c r="BK67" s="70"/>
      <x:c r="BL67" s="73"/>
      <x:c r="BM67" s="70"/>
      <x:c r="BN67" s="73"/>
      <x:c r="BO67" s="70"/>
      <x:c r="BP67" s="73"/>
      <x:c r="BQ67" s="70"/>
      <x:c r="BR67" s="70"/>
      <x:c r="BS67" s="70"/>
      <x:c r="BT67" s="70"/>
      <x:c r="BU67" s="70"/>
      <x:c r="BV67" s="522" t="s">
        <x:v>847</x:v>
      </x:c>
      <x:c r="BW67" s="70"/>
      <x:c r="BX67" s="70"/>
      <x:c r="BY67" s="73"/>
      <x:c r="BZ67" s="70"/>
      <x:c r="CA67" s="73"/>
      <x:c r="CB67" s="70"/>
      <x:c r="CC67" s="73"/>
      <x:c r="CD67" s="70"/>
      <x:c r="CE67" s="70"/>
      <x:c r="CF67" s="73"/>
      <x:c r="CG67" s="70"/>
      <x:c r="CH67" s="70"/>
      <x:c r="CI67" s="70"/>
      <x:c r="CJ67" s="70"/>
      <x:c r="CK67" s="70"/>
      <x:c r="CL67" s="70"/>
      <x:c r="CM67" s="70"/>
      <x:c r="CN67" s="607"/>
      <x:c r="CO67" s="70"/>
      <x:c r="CP67" s="73"/>
      <x:c r="CQ67" s="70"/>
      <x:c r="CR67" s="73"/>
      <x:c r="CS67" s="70">
        <x:v>2</x:v>
      </x:c>
      <x:c r="CT67" s="70"/>
      <x:c r="CU67" s="70">
        <x:v>1</x:v>
      </x:c>
      <x:c r="CV67" s="70"/>
      <x:c r="CW67" s="70">
        <x:v>0</x:v>
      </x:c>
      <x:c r="CX67" s="70">
        <x:v>0</x:v>
      </x:c>
      <x:c r="CY67" s="522" t="s">
        <x:v>847</x:v>
      </x:c>
      <x:c r="CZ67" s="70"/>
      <x:c r="DA67" s="73"/>
      <x:c r="DB67" s="70"/>
      <x:c r="DC67" s="73"/>
      <x:c r="DD67" s="70"/>
      <x:c r="DE67" s="73"/>
      <x:c r="DF67" s="70"/>
      <x:c r="DG67" s="104"/>
      <x:c r="DH67" s="39"/>
    </x:row>
    <x:row r="68" spans="1:112" s="40" customFormat="1" ht="30" customHeight="1">
      <x:c r="A68" s="522" t="s">
        <x:v>1591</x:v>
      </x:c>
      <x:c r="B68" s="114"/>
      <x:c r="C68" s="73"/>
      <x:c r="D68" s="70"/>
      <x:c r="E68" s="73"/>
      <x:c r="F68" s="70"/>
      <x:c r="G68" s="73"/>
      <x:c r="H68" s="70"/>
      <x:c r="I68" s="73"/>
      <x:c r="J68" s="70"/>
      <x:c r="K68" s="70"/>
      <x:c r="L68" s="73"/>
      <x:c r="M68" s="70"/>
      <x:c r="N68" s="70"/>
      <x:c r="O68" s="70"/>
      <x:c r="P68" s="70"/>
      <x:c r="Q68" s="70"/>
      <x:c r="R68" s="73"/>
      <x:c r="S68" s="70"/>
      <x:c r="T68" s="73"/>
      <x:c r="U68" s="70"/>
      <x:c r="V68" s="73"/>
      <x:c r="W68" s="70"/>
      <x:c r="X68" s="70">
        <x:v>3</x:v>
      </x:c>
      <x:c r="Y68" s="70"/>
      <x:c r="Z68" s="70"/>
      <x:c r="AA68" s="70"/>
      <x:c r="AB68" s="70"/>
      <x:c r="AC68" s="70"/>
      <x:c r="AD68" s="70"/>
      <x:c r="AE68" s="70"/>
      <x:c r="AF68" s="70"/>
      <x:c r="AG68" s="70"/>
      <x:c r="AH68" s="70"/>
      <x:c r="AI68" s="70"/>
      <x:c r="AJ68" s="70"/>
      <x:c r="AK68" s="70"/>
      <x:c r="AL68" s="522" t="s">
        <x:v>1591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/>
      <x:c r="BA68" s="73"/>
      <x:c r="BB68" s="70"/>
      <x:c r="BC68" s="70"/>
      <x:c r="BD68" s="70"/>
      <x:c r="BE68" s="70"/>
      <x:c r="BF68" s="70"/>
      <x:c r="BG68" s="70">
        <x:v>2</x:v>
      </x:c>
      <x:c r="BH68" s="70">
        <x:v>2</x:v>
      </x:c>
      <x:c r="BI68" s="70"/>
      <x:c r="BJ68" s="73"/>
      <x:c r="BK68" s="70"/>
      <x:c r="BL68" s="73"/>
      <x:c r="BM68" s="70"/>
      <x:c r="BN68" s="73"/>
      <x:c r="BO68" s="70"/>
      <x:c r="BP68" s="73"/>
      <x:c r="BQ68" s="70"/>
      <x:c r="BR68" s="70"/>
      <x:c r="BS68" s="70"/>
      <x:c r="BT68" s="70"/>
      <x:c r="BU68" s="70"/>
      <x:c r="BV68" s="522" t="s">
        <x:v>1591</x:v>
      </x:c>
      <x:c r="BW68" s="70"/>
      <x:c r="BX68" s="70"/>
      <x:c r="BY68" s="73"/>
      <x:c r="BZ68" s="70"/>
      <x:c r="CA68" s="73"/>
      <x:c r="CB68" s="70"/>
      <x:c r="CC68" s="73"/>
      <x:c r="CD68" s="70"/>
      <x:c r="CE68" s="70"/>
      <x:c r="CF68" s="73"/>
      <x:c r="CG68" s="70"/>
      <x:c r="CH68" s="70"/>
      <x:c r="CI68" s="70"/>
      <x:c r="CJ68" s="70"/>
      <x:c r="CK68" s="70"/>
      <x:c r="CL68" s="70"/>
      <x:c r="CM68" s="70"/>
      <x:c r="CN68" s="70"/>
      <x:c r="CO68" s="70"/>
      <x:c r="CP68" s="73"/>
      <x:c r="CQ68" s="70">
        <x:v>1</x:v>
      </x:c>
      <x:c r="CR68" s="73">
        <x:v>14</x:v>
      </x:c>
      <x:c r="CS68" s="70"/>
      <x:c r="CT68" s="70"/>
      <x:c r="CU68" s="70"/>
      <x:c r="CV68" s="70"/>
      <x:c r="CW68" s="70">
        <x:v>1</x:v>
      </x:c>
      <x:c r="CX68" s="70">
        <x:v>1</x:v>
      </x:c>
      <x:c r="CY68" s="522" t="s">
        <x:v>1591</x:v>
      </x:c>
      <x:c r="CZ68" s="70"/>
      <x:c r="DA68" s="73"/>
      <x:c r="DB68" s="70"/>
      <x:c r="DC68" s="73"/>
      <x:c r="DD68" s="70"/>
      <x:c r="DE68" s="73"/>
      <x:c r="DF68" s="70"/>
      <x:c r="DG68" s="104"/>
      <x:c r="DH68" s="39"/>
    </x:row>
    <x:row r="69" spans="1:112" s="40" customFormat="1" ht="30" customHeight="1">
      <x:c r="A69" s="522" t="s">
        <x:v>1287</x:v>
      </x:c>
      <x:c r="B69" s="114"/>
      <x:c r="C69" s="73"/>
      <x:c r="D69" s="70"/>
      <x:c r="E69" s="73"/>
      <x:c r="F69" s="70"/>
      <x:c r="G69" s="73"/>
      <x:c r="H69" s="659"/>
      <x:c r="I69" s="73"/>
      <x:c r="J69" s="70"/>
      <x:c r="K69" s="70"/>
      <x:c r="L69" s="73"/>
      <x:c r="M69" s="70"/>
      <x:c r="N69" s="70"/>
      <x:c r="O69" s="70"/>
      <x:c r="P69" s="70"/>
      <x:c r="Q69" s="659"/>
      <x:c r="R69" s="73"/>
      <x:c r="S69" s="70"/>
      <x:c r="T69" s="73"/>
      <x:c r="U69" s="70"/>
      <x:c r="V69" s="73"/>
      <x:c r="W69" s="70"/>
      <x:c r="X69" s="70">
        <x:v>3</x:v>
      </x:c>
      <x:c r="Y69" s="70"/>
      <x:c r="Z69" s="70"/>
      <x:c r="AA69" s="70"/>
      <x:c r="AB69" s="70"/>
      <x:c r="AC69" s="70"/>
      <x:c r="AD69" s="70"/>
      <x:c r="AE69" s="70"/>
      <x:c r="AF69" s="70"/>
      <x:c r="AG69" s="70"/>
      <x:c r="AH69" s="70"/>
      <x:c r="AI69" s="70"/>
      <x:c r="AJ69" s="70"/>
      <x:c r="AK69" s="70"/>
      <x:c r="AL69" s="522" t="s">
        <x:v>1287</x:v>
      </x:c>
      <x:c r="AM69" s="70"/>
      <x:c r="AN69" s="73"/>
      <x:c r="AO69" s="70"/>
      <x:c r="AP69" s="70"/>
      <x:c r="AQ69" s="70"/>
      <x:c r="AR69" s="73"/>
      <x:c r="AS69" s="70"/>
      <x:c r="AT69" s="73"/>
      <x:c r="AU69" s="70"/>
      <x:c r="AV69" s="70"/>
      <x:c r="AW69" s="70"/>
      <x:c r="AX69" s="70"/>
      <x:c r="AY69" s="70"/>
      <x:c r="AZ69" s="70"/>
      <x:c r="BA69" s="73"/>
      <x:c r="BB69" s="70"/>
      <x:c r="BC69" s="70"/>
      <x:c r="BD69" s="659"/>
      <x:c r="BE69" s="70"/>
      <x:c r="BF69" s="70"/>
      <x:c r="BG69" s="70">
        <x:v>5</x:v>
      </x:c>
      <x:c r="BH69" s="70">
        <x:v>0</x:v>
      </x:c>
      <x:c r="BI69" s="70"/>
      <x:c r="BJ69" s="73"/>
      <x:c r="BK69" s="70"/>
      <x:c r="BL69" s="73"/>
      <x:c r="BM69" s="70"/>
      <x:c r="BN69" s="73"/>
      <x:c r="BO69" s="70"/>
      <x:c r="BP69" s="73"/>
      <x:c r="BQ69" s="70"/>
      <x:c r="BR69" s="70"/>
      <x:c r="BS69" s="70"/>
      <x:c r="BT69" s="70"/>
      <x:c r="BU69" s="70"/>
      <x:c r="BV69" s="522" t="s">
        <x:v>1287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70"/>
      <x:c r="CI69" s="70"/>
      <x:c r="CJ69" s="70"/>
      <x:c r="CK69" s="70"/>
      <x:c r="CL69" s="70"/>
      <x:c r="CM69" s="70"/>
      <x:c r="CN69" s="607"/>
      <x:c r="CO69" s="70"/>
      <x:c r="CP69" s="73"/>
      <x:c r="CQ69" s="70"/>
      <x:c r="CR69" s="73"/>
      <x:c r="CS69" s="70">
        <x:v>5</x:v>
      </x:c>
      <x:c r="CT69" s="70"/>
      <x:c r="CU69" s="70"/>
      <x:c r="CV69" s="70"/>
      <x:c r="CW69" s="70"/>
      <x:c r="CX69" s="70"/>
      <x:c r="CY69" s="522" t="s">
        <x:v>1287</x:v>
      </x:c>
      <x:c r="CZ69" s="70"/>
      <x:c r="DA69" s="73"/>
      <x:c r="DB69" s="70"/>
      <x:c r="DC69" s="73"/>
      <x:c r="DD69" s="70"/>
      <x:c r="DE69" s="73"/>
      <x:c r="DF69" s="70"/>
      <x:c r="DG69" s="104"/>
      <x:c r="DH69" s="39"/>
    </x:row>
    <x:row r="70" spans="1:112" s="40" customFormat="1" ht="30" customHeight="1">
      <x:c r="A70" s="522" t="s">
        <x:v>71</x:v>
      </x:c>
      <x:c r="B70" s="114"/>
      <x:c r="C70" s="73"/>
      <x:c r="D70" s="70"/>
      <x:c r="E70" s="73"/>
      <x:c r="F70" s="70"/>
      <x:c r="G70" s="73"/>
      <x:c r="H70" s="70"/>
      <x:c r="I70" s="73"/>
      <x:c r="J70" s="70"/>
      <x:c r="K70" s="70"/>
      <x:c r="L70" s="73"/>
      <x:c r="M70" s="70"/>
      <x:c r="N70" s="70">
        <x:v>1</x:v>
      </x:c>
      <x:c r="O70" s="70"/>
      <x:c r="P70" s="70"/>
      <x:c r="Q70" s="70"/>
      <x:c r="R70" s="73"/>
      <x:c r="S70" s="70"/>
      <x:c r="T70" s="73"/>
      <x:c r="U70" s="70"/>
      <x:c r="V70" s="73"/>
      <x:c r="W70" s="70"/>
      <x:c r="X70" s="70">
        <x:v>4</x:v>
      </x:c>
      <x:c r="Y70" s="70"/>
      <x:c r="Z70" s="70"/>
      <x:c r="AA70" s="70"/>
      <x:c r="AB70" s="70"/>
      <x:c r="AC70" s="70"/>
      <x:c r="AD70" s="70"/>
      <x:c r="AE70" s="70"/>
      <x:c r="AF70" s="70"/>
      <x:c r="AG70" s="70"/>
      <x:c r="AH70" s="70"/>
      <x:c r="AI70" s="70"/>
      <x:c r="AJ70" s="70"/>
      <x:c r="AK70" s="70"/>
      <x:c r="AL70" s="522" t="s">
        <x:v>71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/>
      <x:c r="BF70" s="70"/>
      <x:c r="BG70" s="70">
        <x:v>3</x:v>
      </x:c>
      <x:c r="BH70" s="70">
        <x:v>0</x:v>
      </x:c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522" t="s">
        <x:v>71</x:v>
      </x:c>
      <x:c r="BW70" s="70"/>
      <x:c r="BX70" s="70"/>
      <x:c r="BY70" s="73"/>
      <x:c r="BZ70" s="70"/>
      <x:c r="CA70" s="73"/>
      <x:c r="CB70" s="70"/>
      <x:c r="CC70" s="73"/>
      <x:c r="CD70" s="70"/>
      <x:c r="CE70" s="70"/>
      <x:c r="CF70" s="73"/>
      <x:c r="CG70" s="70"/>
      <x:c r="CH70" s="70"/>
      <x:c r="CI70" s="70"/>
      <x:c r="CJ70" s="70"/>
      <x:c r="CK70" s="70"/>
      <x:c r="CL70" s="70"/>
      <x:c r="CM70" s="70"/>
      <x:c r="CN70" s="70"/>
      <x:c r="CO70" s="70"/>
      <x:c r="CP70" s="73"/>
      <x:c r="CQ70" s="70"/>
      <x:c r="CR70" s="73"/>
      <x:c r="CS70" s="70"/>
      <x:c r="CT70" s="70"/>
      <x:c r="CU70" s="70"/>
      <x:c r="CV70" s="70"/>
      <x:c r="CW70" s="70"/>
      <x:c r="CX70" s="70"/>
      <x:c r="CY70" s="522" t="s">
        <x:v>71</x:v>
      </x:c>
      <x:c r="CZ70" s="70"/>
      <x:c r="DA70" s="73"/>
      <x:c r="DB70" s="70"/>
      <x:c r="DC70" s="73"/>
      <x:c r="DD70" s="70"/>
      <x:c r="DE70" s="73"/>
      <x:c r="DF70" s="70"/>
      <x:c r="DG70" s="104"/>
      <x:c r="DH70" s="39"/>
    </x:row>
    <x:row r="71" spans="1:112" s="40" customFormat="1" ht="30" customHeight="1">
      <x:c r="A71" s="522" t="s">
        <x:v>1504</x:v>
      </x:c>
      <x:c r="B71" s="114"/>
      <x:c r="C71" s="73"/>
      <x:c r="D71" s="70"/>
      <x:c r="E71" s="73"/>
      <x:c r="F71" s="70"/>
      <x:c r="G71" s="73"/>
      <x:c r="H71" s="70"/>
      <x:c r="I71" s="73"/>
      <x:c r="J71" s="70">
        <x:v>1</x:v>
      </x:c>
      <x:c r="K71" s="70"/>
      <x:c r="L71" s="73"/>
      <x:c r="M71" s="70"/>
      <x:c r="N71" s="70"/>
      <x:c r="O71" s="70"/>
      <x:c r="P71" s="70"/>
      <x:c r="Q71" s="70"/>
      <x:c r="R71" s="73"/>
      <x:c r="S71" s="70">
        <x:v>1</x:v>
      </x:c>
      <x:c r="T71" s="73"/>
      <x:c r="U71" s="70"/>
      <x:c r="V71" s="73"/>
      <x:c r="W71" s="70"/>
      <x:c r="X71" s="70">
        <x:v>15</x:v>
      </x:c>
      <x:c r="Y71" s="70"/>
      <x:c r="Z71" s="70"/>
      <x:c r="AA71" s="70"/>
      <x:c r="AB71" s="70"/>
      <x:c r="AC71" s="70"/>
      <x:c r="AD71" s="70"/>
      <x:c r="AE71" s="70"/>
      <x:c r="AF71" s="70"/>
      <x:c r="AG71" s="70">
        <x:v>1</x:v>
      </x:c>
      <x:c r="AH71" s="70"/>
      <x:c r="AI71" s="70"/>
      <x:c r="AJ71" s="70"/>
      <x:c r="AK71" s="70">
        <x:v>1</x:v>
      </x:c>
      <x:c r="AL71" s="522" t="s">
        <x:v>1504</x:v>
      </x:c>
      <x:c r="AM71" s="70"/>
      <x:c r="AN71" s="73"/>
      <x:c r="AO71" s="70"/>
      <x:c r="AP71" s="70"/>
      <x:c r="AQ71" s="70"/>
      <x:c r="AR71" s="73"/>
      <x:c r="AS71" s="70"/>
      <x:c r="AT71" s="73"/>
      <x:c r="AU71" s="70"/>
      <x:c r="AV71" s="70"/>
      <x:c r="AW71" s="70"/>
      <x:c r="AX71" s="70"/>
      <x:c r="AY71" s="70"/>
      <x:c r="AZ71" s="70"/>
      <x:c r="BA71" s="73"/>
      <x:c r="BB71" s="70"/>
      <x:c r="BC71" s="70"/>
      <x:c r="BD71" s="70"/>
      <x:c r="BE71" s="70"/>
      <x:c r="BF71" s="70"/>
      <x:c r="BG71" s="70"/>
      <x:c r="BH71" s="70"/>
      <x:c r="BI71" s="70"/>
      <x:c r="BJ71" s="73"/>
      <x:c r="BK71" s="70"/>
      <x:c r="BL71" s="73"/>
      <x:c r="BM71" s="70"/>
      <x:c r="BN71" s="73"/>
      <x:c r="BO71" s="70"/>
      <x:c r="BP71" s="73"/>
      <x:c r="BQ71" s="70"/>
      <x:c r="BR71" s="70"/>
      <x:c r="BS71" s="70"/>
      <x:c r="BT71" s="70"/>
      <x:c r="BU71" s="70"/>
      <x:c r="BV71" s="522" t="s">
        <x:v>1504</x:v>
      </x:c>
      <x:c r="BW71" s="70"/>
      <x:c r="BX71" s="70"/>
      <x:c r="BY71" s="73"/>
      <x:c r="BZ71" s="70"/>
      <x:c r="CA71" s="73"/>
      <x:c r="CB71" s="70"/>
      <x:c r="CC71" s="73"/>
      <x:c r="CD71" s="70"/>
      <x:c r="CE71" s="70"/>
      <x:c r="CF71" s="73"/>
      <x:c r="CG71" s="70"/>
      <x:c r="CH71" s="70"/>
      <x:c r="CI71" s="70"/>
      <x:c r="CJ71" s="70"/>
      <x:c r="CK71" s="70"/>
      <x:c r="CL71" s="70"/>
      <x:c r="CM71" s="70"/>
      <x:c r="CN71" s="607"/>
      <x:c r="CO71" s="70"/>
      <x:c r="CP71" s="73"/>
      <x:c r="CQ71" s="70">
        <x:v>1</x:v>
      </x:c>
      <x:c r="CR71" s="73"/>
      <x:c r="CS71" s="70">
        <x:v>18</x:v>
      </x:c>
      <x:c r="CT71" s="70"/>
      <x:c r="CU71" s="70"/>
      <x:c r="CV71" s="70"/>
      <x:c r="CW71" s="70"/>
      <x:c r="CX71" s="70"/>
      <x:c r="CY71" s="522" t="s">
        <x:v>1504</x:v>
      </x:c>
      <x:c r="CZ71" s="70"/>
      <x:c r="DA71" s="73"/>
      <x:c r="DB71" s="70"/>
      <x:c r="DC71" s="73"/>
      <x:c r="DD71" s="70"/>
      <x:c r="DE71" s="73"/>
      <x:c r="DF71" s="70"/>
      <x:c r="DG71" s="104"/>
      <x:c r="DH71" s="39"/>
    </x:row>
    <x:row r="72" spans="1:112" s="40" customFormat="1" ht="30" customHeight="1">
      <x:c r="A72" s="522" t="s">
        <x:v>525</x:v>
      </x:c>
      <x:c r="B72" s="114"/>
      <x:c r="C72" s="73"/>
      <x:c r="D72" s="70"/>
      <x:c r="E72" s="73"/>
      <x:c r="F72" s="70"/>
      <x:c r="G72" s="73"/>
      <x:c r="H72" s="70"/>
      <x:c r="I72" s="73"/>
      <x:c r="J72" s="70"/>
      <x:c r="K72" s="70"/>
      <x:c r="L72" s="73"/>
      <x:c r="M72" s="70"/>
      <x:c r="N72" s="70"/>
      <x:c r="O72" s="70"/>
      <x:c r="P72" s="70"/>
      <x:c r="Q72" s="70"/>
      <x:c r="R72" s="73"/>
      <x:c r="S72" s="70"/>
      <x:c r="T72" s="73"/>
      <x:c r="U72" s="70"/>
      <x:c r="V72" s="73"/>
      <x:c r="W72" s="70"/>
      <x:c r="X72" s="70">
        <x:v>11</x:v>
      </x:c>
      <x:c r="Y72" s="70"/>
      <x:c r="Z72" s="70"/>
      <x:c r="AA72" s="70"/>
      <x:c r="AB72" s="70"/>
      <x:c r="AC72" s="70"/>
      <x:c r="AD72" s="70"/>
      <x:c r="AE72" s="70"/>
      <x:c r="AF72" s="70"/>
      <x:c r="AG72" s="70"/>
      <x:c r="AH72" s="70"/>
      <x:c r="AI72" s="70"/>
      <x:c r="AJ72" s="70"/>
      <x:c r="AK72" s="70"/>
      <x:c r="AL72" s="522" t="s">
        <x:v>525</x:v>
      </x:c>
      <x:c r="AM72" s="70"/>
      <x:c r="AN72" s="73"/>
      <x:c r="AO72" s="70"/>
      <x:c r="AP72" s="70"/>
      <x:c r="AQ72" s="70"/>
      <x:c r="AR72" s="73"/>
      <x:c r="AS72" s="70"/>
      <x:c r="AT72" s="73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70"/>
      <x:c r="BE72" s="70"/>
      <x:c r="BF72" s="70"/>
      <x:c r="BG72" s="70"/>
      <x:c r="BH72" s="70"/>
      <x:c r="BI72" s="70"/>
      <x:c r="BJ72" s="73"/>
      <x:c r="BK72" s="70"/>
      <x:c r="BL72" s="73"/>
      <x:c r="BM72" s="70"/>
      <x:c r="BN72" s="73"/>
      <x:c r="BO72" s="70"/>
      <x:c r="BP72" s="73"/>
      <x:c r="BQ72" s="70"/>
      <x:c r="BR72" s="70"/>
      <x:c r="BS72" s="70"/>
      <x:c r="BT72" s="70"/>
      <x:c r="BU72" s="70"/>
      <x:c r="BV72" s="522" t="s">
        <x:v>525</x:v>
      </x:c>
      <x:c r="BW72" s="70"/>
      <x:c r="BX72" s="70"/>
      <x:c r="BY72" s="73"/>
      <x:c r="BZ72" s="70"/>
      <x:c r="CA72" s="73"/>
      <x:c r="CB72" s="70"/>
      <x:c r="CC72" s="73"/>
      <x:c r="CD72" s="70"/>
      <x:c r="CE72" s="70"/>
      <x:c r="CF72" s="73"/>
      <x:c r="CG72" s="70"/>
      <x:c r="CH72" s="70"/>
      <x:c r="CI72" s="70"/>
      <x:c r="CJ72" s="70"/>
      <x:c r="CK72" s="70"/>
      <x:c r="CL72" s="70"/>
      <x:c r="CM72" s="70"/>
      <x:c r="CN72" s="70"/>
      <x:c r="CO72" s="70"/>
      <x:c r="CP72" s="73"/>
      <x:c r="CQ72" s="70">
        <x:v>1</x:v>
      </x:c>
      <x:c r="CR72" s="73"/>
      <x:c r="CS72" s="70">
        <x:v>5</x:v>
      </x:c>
      <x:c r="CT72" s="70"/>
      <x:c r="CU72" s="70"/>
      <x:c r="CV72" s="70"/>
      <x:c r="CW72" s="70"/>
      <x:c r="CX72" s="70"/>
      <x:c r="CY72" s="522" t="s">
        <x:v>525</x:v>
      </x:c>
      <x:c r="CZ72" s="70"/>
      <x:c r="DA72" s="73"/>
      <x:c r="DB72" s="70"/>
      <x:c r="DC72" s="73"/>
      <x:c r="DD72" s="70"/>
      <x:c r="DE72" s="73"/>
      <x:c r="DF72" s="70"/>
      <x:c r="DG72" s="104"/>
      <x:c r="DH72" s="39"/>
    </x:row>
    <x:row r="73" spans="1:112" s="40" customFormat="1" ht="30" customHeight="1">
      <x:c r="A73" s="522" t="s">
        <x:v>2322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/>
      <x:c r="T73" s="73"/>
      <x:c r="U73" s="70"/>
      <x:c r="V73" s="73"/>
      <x:c r="W73" s="70"/>
      <x:c r="X73" s="70"/>
      <x:c r="Y73" s="70"/>
      <x:c r="Z73" s="70"/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522" t="s">
        <x:v>2215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522" t="s">
        <x:v>2215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/>
      <x:c r="CK73" s="70"/>
      <x:c r="CL73" s="70"/>
      <x:c r="CM73" s="70"/>
      <x:c r="CN73" s="70"/>
      <x:c r="CO73" s="70"/>
      <x:c r="CP73" s="73"/>
      <x:c r="CQ73" s="70"/>
      <x:c r="CR73" s="73"/>
      <x:c r="CS73" s="70"/>
      <x:c r="CT73" s="70"/>
      <x:c r="CU73" s="70"/>
      <x:c r="CV73" s="70"/>
      <x:c r="CW73" s="70"/>
      <x:c r="CX73" s="70"/>
      <x:c r="CY73" s="522" t="s">
        <x:v>2215</x:v>
      </x:c>
      <x:c r="CZ73" s="70"/>
      <x:c r="DA73" s="73"/>
      <x:c r="DB73" s="70"/>
      <x:c r="DC73" s="73"/>
      <x:c r="DD73" s="70"/>
      <x:c r="DE73" s="73"/>
      <x:c r="DF73" s="70"/>
      <x:c r="DG73" s="104"/>
      <x:c r="DH73" s="39"/>
    </x:row>
    <x:row r="74" spans="1:112" s="40" customFormat="1" ht="30" customHeight="1">
      <x:c r="A74" s="522" t="s">
        <x:v>2347</x:v>
      </x:c>
      <x:c r="B74" s="114"/>
      <x:c r="C74" s="73"/>
      <x:c r="D74" s="70"/>
      <x:c r="E74" s="73"/>
      <x:c r="F74" s="70"/>
      <x:c r="G74" s="73"/>
      <x:c r="H74" s="70"/>
      <x:c r="I74" s="73"/>
      <x:c r="J74" s="70"/>
      <x:c r="K74" s="70"/>
      <x:c r="L74" s="73"/>
      <x:c r="M74" s="70"/>
      <x:c r="N74" s="70"/>
      <x:c r="O74" s="70"/>
      <x:c r="P74" s="70"/>
      <x:c r="Q74" s="70"/>
      <x:c r="R74" s="73"/>
      <x:c r="S74" s="70"/>
      <x:c r="T74" s="73"/>
      <x:c r="U74" s="70"/>
      <x:c r="V74" s="73"/>
      <x:c r="W74" s="70"/>
      <x:c r="X74" s="70"/>
      <x:c r="Y74" s="70"/>
      <x:c r="Z74" s="70"/>
      <x:c r="AA74" s="70"/>
      <x:c r="AB74" s="70"/>
      <x:c r="AC74" s="70"/>
      <x:c r="AD74" s="70"/>
      <x:c r="AE74" s="70"/>
      <x:c r="AF74" s="70"/>
      <x:c r="AG74" s="70"/>
      <x:c r="AH74" s="70"/>
      <x:c r="AI74" s="70"/>
      <x:c r="AJ74" s="70"/>
      <x:c r="AK74" s="70"/>
      <x:c r="AL74" s="522" t="s">
        <x:v>2232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/>
      <x:c r="BF74" s="70"/>
      <x:c r="BG74" s="70"/>
      <x:c r="BH74" s="70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522" t="s">
        <x:v>2232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70"/>
      <x:c r="CI74" s="70"/>
      <x:c r="CJ74" s="70"/>
      <x:c r="CK74" s="70"/>
      <x:c r="CL74" s="70"/>
      <x:c r="CM74" s="70"/>
      <x:c r="CN74" s="70"/>
      <x:c r="CO74" s="70"/>
      <x:c r="CP74" s="73"/>
      <x:c r="CQ74" s="70"/>
      <x:c r="CR74" s="73"/>
      <x:c r="CS74" s="70"/>
      <x:c r="CT74" s="70"/>
      <x:c r="CU74" s="70"/>
      <x:c r="CV74" s="70"/>
      <x:c r="CW74" s="70"/>
      <x:c r="CX74" s="70"/>
      <x:c r="CY74" s="522" t="s">
        <x:v>2232</x:v>
      </x:c>
      <x:c r="CZ74" s="70"/>
      <x:c r="DA74" s="73"/>
      <x:c r="DB74" s="70"/>
      <x:c r="DC74" s="73"/>
      <x:c r="DD74" s="70"/>
      <x:c r="DE74" s="73"/>
      <x:c r="DF74" s="70"/>
      <x:c r="DG74" s="104"/>
      <x:c r="DH74" s="39"/>
    </x:row>
    <x:row r="75" spans="1:112" s="40" customFormat="1" ht="30" customHeight="1">
      <x:c r="A75" s="522" t="s">
        <x:v>2416</x:v>
      </x:c>
      <x:c r="B75" s="114"/>
      <x:c r="C75" s="73"/>
      <x:c r="D75" s="70"/>
      <x:c r="E75" s="73"/>
      <x:c r="F75" s="70"/>
      <x:c r="G75" s="73"/>
      <x:c r="H75" s="70"/>
      <x:c r="I75" s="73"/>
      <x:c r="J75" s="70"/>
      <x:c r="K75" s="70"/>
      <x:c r="L75" s="73"/>
      <x:c r="M75" s="70"/>
      <x:c r="N75" s="70"/>
      <x:c r="O75" s="70"/>
      <x:c r="P75" s="70"/>
      <x:c r="Q75" s="70"/>
      <x:c r="R75" s="73"/>
      <x:c r="S75" s="70"/>
      <x:c r="T75" s="73"/>
      <x:c r="U75" s="70"/>
      <x:c r="V75" s="73"/>
      <x:c r="W75" s="70"/>
      <x:c r="X75" s="70">
        <x:v>4</x:v>
      </x:c>
      <x:c r="Y75" s="70"/>
      <x:c r="Z75" s="70"/>
      <x:c r="AA75" s="70"/>
      <x:c r="AB75" s="70"/>
      <x:c r="AC75" s="70"/>
      <x:c r="AD75" s="70"/>
      <x:c r="AE75" s="70"/>
      <x:c r="AF75" s="70"/>
      <x:c r="AG75" s="70"/>
      <x:c r="AH75" s="70"/>
      <x:c r="AI75" s="70"/>
      <x:c r="AJ75" s="70"/>
      <x:c r="AK75" s="70"/>
      <x:c r="AL75" s="522" t="s">
        <x:v>2416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/>
      <x:c r="BF75" s="70"/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522" t="s">
        <x:v>2416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/>
      <x:c r="CR75" s="73"/>
      <x:c r="CS75" s="70"/>
      <x:c r="CT75" s="70"/>
      <x:c r="CU75" s="70"/>
      <x:c r="CV75" s="70"/>
      <x:c r="CW75" s="70"/>
      <x:c r="CX75" s="70"/>
      <x:c r="CY75" s="522" t="s">
        <x:v>2416</x:v>
      </x:c>
      <x:c r="CZ75" s="70"/>
      <x:c r="DA75" s="73"/>
      <x:c r="DB75" s="70"/>
      <x:c r="DC75" s="73"/>
      <x:c r="DD75" s="70"/>
      <x:c r="DE75" s="73"/>
      <x:c r="DF75" s="70"/>
      <x:c r="DG75" s="104"/>
      <x:c r="DH75" s="39"/>
    </x:row>
    <x:row r="76" spans="1:112" s="40" customFormat="1" ht="30" customHeight="1">
      <x:c r="A76" s="288" t="s">
        <x:v>677</x:v>
      </x:c>
      <x:c r="B76" s="114">
        <x:f>SUM(B77:B80)</x:f>
        <x:v>0</x:v>
      </x:c>
      <x:c r="C76" s="367">
        <x:f t="shared" ref="C76:AK76" si="46">SUM(C77:C80)</x:f>
        <x:v>0</x:v>
      </x:c>
      <x:c r="D76" s="114">
        <x:f t="shared" si="46"/>
        <x:v>0</x:v>
      </x:c>
      <x:c r="E76" s="367">
        <x:f t="shared" si="46"/>
        <x:v>0</x:v>
      </x:c>
      <x:c r="F76" s="114">
        <x:f t="shared" si="46"/>
        <x:v>0</x:v>
      </x:c>
      <x:c r="G76" s="367">
        <x:f t="shared" si="46"/>
        <x:v>0</x:v>
      </x:c>
      <x:c r="H76" s="114">
        <x:f t="shared" si="46"/>
        <x:v>0</x:v>
      </x:c>
      <x:c r="I76" s="367">
        <x:f t="shared" si="46"/>
        <x:v>0</x:v>
      </x:c>
      <x:c r="J76" s="114">
        <x:f t="shared" si="46"/>
        <x:v>0</x:v>
      </x:c>
      <x:c r="K76" s="114">
        <x:f t="shared" si="46"/>
        <x:v>0</x:v>
      </x:c>
      <x:c r="L76" s="367">
        <x:f t="shared" si="46"/>
        <x:v>0</x:v>
      </x:c>
      <x:c r="M76" s="114">
        <x:f t="shared" si="46"/>
        <x:v>0</x:v>
      </x:c>
      <x:c r="N76" s="114">
        <x:f t="shared" si="46"/>
        <x:v>0</x:v>
      </x:c>
      <x:c r="O76" s="114">
        <x:f t="shared" si="46"/>
        <x:v>0</x:v>
      </x:c>
      <x:c r="P76" s="114">
        <x:f t="shared" si="46"/>
        <x:v>0</x:v>
      </x:c>
      <x:c r="Q76" s="114">
        <x:f t="shared" si="46"/>
        <x:v>0</x:v>
      </x:c>
      <x:c r="R76" s="367">
        <x:f t="shared" si="46"/>
        <x:v>0</x:v>
      </x:c>
      <x:c r="S76" s="114">
        <x:f t="shared" si="46"/>
        <x:v>0</x:v>
      </x:c>
      <x:c r="T76" s="367">
        <x:f t="shared" si="46"/>
        <x:v>0</x:v>
      </x:c>
      <x:c r="U76" s="114">
        <x:f t="shared" si="46"/>
        <x:v>0</x:v>
      </x:c>
      <x:c r="V76" s="367">
        <x:f t="shared" si="46"/>
        <x:v>0</x:v>
      </x:c>
      <x:c r="W76" s="114">
        <x:f t="shared" si="46"/>
        <x:v>0</x:v>
      </x:c>
      <x:c r="X76" s="114">
        <x:f t="shared" si="46"/>
        <x:v>0</x:v>
      </x:c>
      <x:c r="Y76" s="114">
        <x:f t="shared" si="46"/>
        <x:v>0</x:v>
      </x:c>
      <x:c r="Z76" s="114">
        <x:f t="shared" si="46"/>
        <x:v>0</x:v>
      </x:c>
      <x:c r="AA76" s="114">
        <x:f t="shared" si="46"/>
        <x:v>0</x:v>
      </x:c>
      <x:c r="AB76" s="114">
        <x:f t="shared" si="46"/>
        <x:v>0</x:v>
      </x:c>
      <x:c r="AC76" s="114">
        <x:f t="shared" si="46"/>
        <x:v>0</x:v>
      </x:c>
      <x:c r="AD76" s="114">
        <x:f t="shared" si="46"/>
        <x:v>0</x:v>
      </x:c>
      <x:c r="AE76" s="114">
        <x:f t="shared" si="46"/>
        <x:v>0</x:v>
      </x:c>
      <x:c r="AF76" s="114">
        <x:f t="shared" si="46"/>
        <x:v>0</x:v>
      </x:c>
      <x:c r="AG76" s="114">
        <x:f t="shared" si="46"/>
        <x:v>0</x:v>
      </x:c>
      <x:c r="AH76" s="114">
        <x:f t="shared" si="46"/>
        <x:v>0</x:v>
      </x:c>
      <x:c r="AI76" s="114">
        <x:f t="shared" si="46"/>
        <x:v>0</x:v>
      </x:c>
      <x:c r="AJ76" s="114">
        <x:f t="shared" si="46"/>
        <x:v>0</x:v>
      </x:c>
      <x:c r="AK76" s="114">
        <x:f t="shared" si="46"/>
        <x:v>0</x:v>
      </x:c>
      <x:c r="AL76" s="288" t="s">
        <x:v>677</x:v>
      </x:c>
      <x:c r="AM76" s="114">
        <x:f t="shared" ref="AM76:BU76" si="47">SUM(AM77:AM80)</x:f>
        <x:v>0</x:v>
      </x:c>
      <x:c r="AN76" s="367">
        <x:f t="shared" si="47"/>
        <x:v>0</x:v>
      </x:c>
      <x:c r="AO76" s="114">
        <x:f t="shared" si="47"/>
        <x:v>0</x:v>
      </x:c>
      <x:c r="AP76" s="114">
        <x:f t="shared" si="47"/>
        <x:v>0</x:v>
      </x:c>
      <x:c r="AQ76" s="114">
        <x:f t="shared" si="47"/>
        <x:v>0</x:v>
      </x:c>
      <x:c r="AR76" s="367">
        <x:f t="shared" si="47"/>
        <x:v>0</x:v>
      </x:c>
      <x:c r="AS76" s="114">
        <x:f t="shared" si="47"/>
        <x:v>0</x:v>
      </x:c>
      <x:c r="AT76" s="367">
        <x:f t="shared" si="47"/>
        <x:v>0</x:v>
      </x:c>
      <x:c r="AU76" s="114">
        <x:f t="shared" si="47"/>
        <x:v>0</x:v>
      </x:c>
      <x:c r="AV76" s="114">
        <x:f t="shared" si="47"/>
        <x:v>0</x:v>
      </x:c>
      <x:c r="AW76" s="114">
        <x:f t="shared" si="47"/>
        <x:v>0</x:v>
      </x:c>
      <x:c r="AX76" s="114">
        <x:f t="shared" si="47"/>
        <x:v>0</x:v>
      </x:c>
      <x:c r="AY76" s="114">
        <x:f t="shared" si="47"/>
        <x:v>0</x:v>
      </x:c>
      <x:c r="AZ76" s="114">
        <x:f t="shared" si="47"/>
        <x:v>0</x:v>
      </x:c>
      <x:c r="BA76" s="367">
        <x:f t="shared" si="47"/>
        <x:v>0</x:v>
      </x:c>
      <x:c r="BB76" s="114">
        <x:f t="shared" si="47"/>
        <x:v>0</x:v>
      </x:c>
      <x:c r="BC76" s="114">
        <x:f t="shared" si="47"/>
        <x:v>0</x:v>
      </x:c>
      <x:c r="BD76" s="114">
        <x:f t="shared" si="47"/>
        <x:v>0</x:v>
      </x:c>
      <x:c r="BE76" s="114">
        <x:f t="shared" si="47"/>
        <x:v>0</x:v>
      </x:c>
      <x:c r="BF76" s="114">
        <x:f t="shared" si="47"/>
        <x:v>0</x:v>
      </x:c>
      <x:c r="BG76" s="114">
        <x:f t="shared" si="47"/>
        <x:v>0</x:v>
      </x:c>
      <x:c r="BH76" s="114">
        <x:f t="shared" si="47"/>
        <x:v>0</x:v>
      </x:c>
      <x:c r="BI76" s="114">
        <x:f t="shared" si="47"/>
        <x:v>0</x:v>
      </x:c>
      <x:c r="BJ76" s="367">
        <x:f t="shared" si="47"/>
        <x:v>0</x:v>
      </x:c>
      <x:c r="BK76" s="114">
        <x:f t="shared" si="47"/>
        <x:v>0</x:v>
      </x:c>
      <x:c r="BL76" s="367">
        <x:f t="shared" si="47"/>
        <x:v>0</x:v>
      </x:c>
      <x:c r="BM76" s="114">
        <x:f t="shared" si="47"/>
        <x:v>0</x:v>
      </x:c>
      <x:c r="BN76" s="367">
        <x:f t="shared" si="47"/>
        <x:v>0</x:v>
      </x:c>
      <x:c r="BO76" s="114">
        <x:f t="shared" si="47"/>
        <x:v>0</x:v>
      </x:c>
      <x:c r="BP76" s="367">
        <x:f t="shared" si="47"/>
        <x:v>0</x:v>
      </x:c>
      <x:c r="BQ76" s="114">
        <x:f t="shared" si="47"/>
        <x:v>0</x:v>
      </x:c>
      <x:c r="BR76" s="114">
        <x:f t="shared" si="47"/>
        <x:v>0</x:v>
      </x:c>
      <x:c r="BS76" s="114">
        <x:f t="shared" si="47"/>
        <x:v>0</x:v>
      </x:c>
      <x:c r="BT76" s="114">
        <x:f t="shared" si="47"/>
        <x:v>0</x:v>
      </x:c>
      <x:c r="BU76" s="114">
        <x:f t="shared" si="47"/>
        <x:v>0</x:v>
      </x:c>
      <x:c r="BV76" s="288" t="s">
        <x:v>677</x:v>
      </x:c>
      <x:c r="BW76" s="114">
        <x:f t="shared" ref="BW76:CX76" si="48">SUM(BW77:BW80)</x:f>
        <x:v>0</x:v>
      </x:c>
      <x:c r="BX76" s="114">
        <x:f t="shared" si="48"/>
        <x:v>0</x:v>
      </x:c>
      <x:c r="BY76" s="367">
        <x:f t="shared" si="48"/>
        <x:v>0</x:v>
      </x:c>
      <x:c r="BZ76" s="114">
        <x:f t="shared" si="48"/>
        <x:v>0</x:v>
      </x:c>
      <x:c r="CA76" s="367">
        <x:f t="shared" si="48"/>
        <x:v>0</x:v>
      </x:c>
      <x:c r="CB76" s="114">
        <x:f t="shared" si="48"/>
        <x:v>0</x:v>
      </x:c>
      <x:c r="CC76" s="367">
        <x:f t="shared" si="48"/>
        <x:v>0</x:v>
      </x:c>
      <x:c r="CD76" s="114">
        <x:f t="shared" si="48"/>
        <x:v>0</x:v>
      </x:c>
      <x:c r="CE76" s="114">
        <x:f t="shared" si="48"/>
        <x:v>0</x:v>
      </x:c>
      <x:c r="CF76" s="367">
        <x:f t="shared" si="48"/>
        <x:v>0</x:v>
      </x:c>
      <x:c r="CG76" s="114">
        <x:f t="shared" si="48"/>
        <x:v>0</x:v>
      </x:c>
      <x:c r="CH76" s="114">
        <x:f t="shared" si="48"/>
        <x:v>0</x:v>
      </x:c>
      <x:c r="CI76" s="114">
        <x:f t="shared" si="48"/>
        <x:v>0</x:v>
      </x:c>
      <x:c r="CJ76" s="114">
        <x:f t="shared" si="48"/>
        <x:v>0</x:v>
      </x:c>
      <x:c r="CK76" s="114">
        <x:f t="shared" si="48"/>
        <x:v>0</x:v>
      </x:c>
      <x:c r="CL76" s="114">
        <x:f t="shared" si="48"/>
        <x:v>0</x:v>
      </x:c>
      <x:c r="CM76" s="114">
        <x:f t="shared" si="48"/>
        <x:v>0</x:v>
      </x:c>
      <x:c r="CN76" s="114">
        <x:f t="shared" si="48"/>
        <x:v>0</x:v>
      </x:c>
      <x:c r="CO76" s="114">
        <x:f t="shared" si="48"/>
        <x:v>0</x:v>
      </x:c>
      <x:c r="CP76" s="367">
        <x:f t="shared" si="48"/>
        <x:v>0</x:v>
      </x:c>
      <x:c r="CQ76" s="114">
        <x:f t="shared" si="48"/>
        <x:v>0</x:v>
      </x:c>
      <x:c r="CR76" s="367">
        <x:f t="shared" si="48"/>
        <x:v>0</x:v>
      </x:c>
      <x:c r="CS76" s="114">
        <x:f t="shared" si="48"/>
        <x:v>0</x:v>
      </x:c>
      <x:c r="CT76" s="114">
        <x:f t="shared" si="48"/>
        <x:v>0</x:v>
      </x:c>
      <x:c r="CU76" s="114">
        <x:f t="shared" si="48"/>
        <x:v>0</x:v>
      </x:c>
      <x:c r="CV76" s="114">
        <x:f t="shared" si="48"/>
        <x:v>0</x:v>
      </x:c>
      <x:c r="CW76" s="114">
        <x:f t="shared" si="48"/>
        <x:v>0</x:v>
      </x:c>
      <x:c r="CX76" s="114">
        <x:f t="shared" si="48"/>
        <x:v>0</x:v>
      </x:c>
      <x:c r="CY76" s="288" t="s">
        <x:v>677</x:v>
      </x:c>
      <x:c r="CZ76" s="114">
        <x:f t="shared" ref="CZ76:DG76" si="49">SUM(CZ77:CZ80)</x:f>
        <x:v>0</x:v>
      </x:c>
      <x:c r="DA76" s="367">
        <x:f t="shared" si="49"/>
        <x:v>0</x:v>
      </x:c>
      <x:c r="DB76" s="114">
        <x:f t="shared" si="49"/>
        <x:v>0</x:v>
      </x:c>
      <x:c r="DC76" s="367">
        <x:f t="shared" si="49"/>
        <x:v>0</x:v>
      </x:c>
      <x:c r="DD76" s="114">
        <x:f t="shared" si="49"/>
        <x:v>0</x:v>
      </x:c>
      <x:c r="DE76" s="367">
        <x:f t="shared" si="49"/>
        <x:v>0</x:v>
      </x:c>
      <x:c r="DF76" s="114">
        <x:f t="shared" si="49"/>
        <x:v>0</x:v>
      </x:c>
      <x:c r="DG76" s="367">
        <x:f t="shared" si="49"/>
        <x:v>0</x:v>
      </x:c>
      <x:c r="DH76" s="39"/>
    </x:row>
    <x:row r="77" spans="1:111" s="52" customFormat="1" ht="30" customHeight="1">
      <x:c r="A77" s="522" t="s">
        <x:v>2697</x:v>
      </x:c>
      <x:c r="B77" s="114"/>
      <x:c r="C77" s="73"/>
      <x:c r="D77" s="70"/>
      <x:c r="E77" s="73"/>
      <x:c r="F77" s="70"/>
      <x:c r="G77" s="73"/>
      <x:c r="H77" s="70"/>
      <x:c r="I77" s="73"/>
      <x:c r="J77" s="70"/>
      <x:c r="K77" s="70"/>
      <x:c r="L77" s="73"/>
      <x:c r="M77" s="70"/>
      <x:c r="N77" s="70"/>
      <x:c r="O77" s="70"/>
      <x:c r="P77" s="70"/>
      <x:c r="Q77" s="70"/>
      <x:c r="R77" s="73"/>
      <x:c r="S77" s="70"/>
      <x:c r="T77" s="73"/>
      <x:c r="U77" s="70"/>
      <x:c r="V77" s="73"/>
      <x:c r="W77" s="70"/>
      <x:c r="X77" s="70"/>
      <x:c r="Y77" s="70"/>
      <x:c r="Z77" s="70"/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522" t="s">
        <x:v>2697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/>
      <x:c r="BF77" s="70"/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522" t="s">
        <x:v>2697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70"/>
      <x:c r="CI77" s="70"/>
      <x:c r="CJ77" s="70"/>
      <x:c r="CK77" s="70"/>
      <x:c r="CL77" s="70"/>
      <x:c r="CM77" s="70"/>
      <x:c r="CN77" s="607"/>
      <x:c r="CO77" s="70"/>
      <x:c r="CP77" s="73"/>
      <x:c r="CQ77" s="70"/>
      <x:c r="CR77" s="73"/>
      <x:c r="CS77" s="70"/>
      <x:c r="CT77" s="70"/>
      <x:c r="CU77" s="70"/>
      <x:c r="CV77" s="70"/>
      <x:c r="CW77" s="70"/>
      <x:c r="CX77" s="70"/>
      <x:c r="CY77" s="522" t="s">
        <x:v>2697</x:v>
      </x:c>
      <x:c r="CZ77" s="70"/>
      <x:c r="DA77" s="73"/>
      <x:c r="DB77" s="70"/>
      <x:c r="DC77" s="73"/>
      <x:c r="DD77" s="70"/>
      <x:c r="DE77" s="73"/>
      <x:c r="DF77" s="70"/>
      <x:c r="DG77" s="104"/>
    </x:row>
    <x:row r="78" spans="1:111" s="52" customFormat="1" ht="30" customHeight="1">
      <x:c r="A78" s="522" t="s">
        <x:v>1974</x:v>
      </x:c>
      <x:c r="B78" s="114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/>
      <x:c r="Y78" s="70"/>
      <x:c r="Z78" s="70"/>
      <x:c r="AA78" s="70"/>
      <x:c r="AB78" s="70"/>
      <x:c r="AC78" s="70"/>
      <x:c r="AD78" s="70"/>
      <x:c r="AE78" s="70"/>
      <x:c r="AF78" s="70"/>
      <x:c r="AG78" s="70"/>
      <x:c r="AH78" s="70"/>
      <x:c r="AI78" s="70"/>
      <x:c r="AJ78" s="70"/>
      <x:c r="AK78" s="70"/>
      <x:c r="AL78" s="522" t="s">
        <x:v>1974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/>
      <x:c r="BF78" s="70"/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522" t="s">
        <x:v>1974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70"/>
      <x:c r="CO78" s="70"/>
      <x:c r="CP78" s="73"/>
      <x:c r="CQ78" s="70"/>
      <x:c r="CR78" s="73"/>
      <x:c r="CS78" s="70"/>
      <x:c r="CT78" s="70"/>
      <x:c r="CU78" s="70"/>
      <x:c r="CV78" s="70"/>
      <x:c r="CW78" s="70"/>
      <x:c r="CX78" s="70"/>
      <x:c r="CY78" s="522" t="s">
        <x:v>1974</x:v>
      </x:c>
      <x:c r="CZ78" s="70"/>
      <x:c r="DA78" s="73"/>
      <x:c r="DB78" s="70"/>
      <x:c r="DC78" s="73"/>
      <x:c r="DD78" s="70"/>
      <x:c r="DE78" s="73"/>
      <x:c r="DF78" s="70"/>
      <x:c r="DG78" s="104"/>
    </x:row>
    <x:row r="79" spans="1:111" s="52" customFormat="1" ht="30" customHeight="1">
      <x:c r="A79" s="522" t="s">
        <x:v>646</x:v>
      </x:c>
      <x:c r="B79" s="114"/>
      <x:c r="C79" s="73"/>
      <x:c r="D79" s="70"/>
      <x:c r="E79" s="73"/>
      <x:c r="F79" s="70"/>
      <x:c r="G79" s="73"/>
      <x:c r="H79" s="70"/>
      <x:c r="I79" s="73"/>
      <x:c r="J79" s="70"/>
      <x:c r="K79" s="70"/>
      <x:c r="L79" s="73"/>
      <x:c r="M79" s="70"/>
      <x:c r="N79" s="70"/>
      <x:c r="O79" s="70"/>
      <x:c r="P79" s="70"/>
      <x:c r="Q79" s="70"/>
      <x:c r="R79" s="73"/>
      <x:c r="S79" s="70"/>
      <x:c r="T79" s="73"/>
      <x:c r="U79" s="70"/>
      <x:c r="V79" s="73"/>
      <x:c r="W79" s="70"/>
      <x:c r="X79" s="70"/>
      <x:c r="Y79" s="70"/>
      <x:c r="Z79" s="70"/>
      <x:c r="AA79" s="70"/>
      <x:c r="AB79" s="70"/>
      <x:c r="AC79" s="70"/>
      <x:c r="AD79" s="70"/>
      <x:c r="AE79" s="70"/>
      <x:c r="AF79" s="70"/>
      <x:c r="AG79" s="70"/>
      <x:c r="AH79" s="70"/>
      <x:c r="AI79" s="70"/>
      <x:c r="AJ79" s="70"/>
      <x:c r="AK79" s="70"/>
      <x:c r="AL79" s="522" t="s">
        <x:v>646</x:v>
      </x:c>
      <x:c r="AM79" s="70"/>
      <x:c r="AN79" s="73"/>
      <x:c r="AO79" s="70"/>
      <x:c r="AP79" s="70"/>
      <x:c r="AQ79" s="70"/>
      <x:c r="AR79" s="73"/>
      <x:c r="AS79" s="70"/>
      <x:c r="AT79" s="73"/>
      <x:c r="AU79" s="70"/>
      <x:c r="AV79" s="70"/>
      <x:c r="AW79" s="70"/>
      <x:c r="AX79" s="70"/>
      <x:c r="AY79" s="70"/>
      <x:c r="AZ79" s="70"/>
      <x:c r="BA79" s="73"/>
      <x:c r="BB79" s="70"/>
      <x:c r="BC79" s="70"/>
      <x:c r="BD79" s="70"/>
      <x:c r="BE79" s="70"/>
      <x:c r="BF79" s="70"/>
      <x:c r="BG79" s="70"/>
      <x:c r="BH79" s="70"/>
      <x:c r="BI79" s="70"/>
      <x:c r="BJ79" s="73"/>
      <x:c r="BK79" s="70"/>
      <x:c r="BL79" s="73"/>
      <x:c r="BM79" s="70"/>
      <x:c r="BN79" s="73"/>
      <x:c r="BO79" s="70"/>
      <x:c r="BP79" s="73"/>
      <x:c r="BQ79" s="70"/>
      <x:c r="BR79" s="70"/>
      <x:c r="BS79" s="70"/>
      <x:c r="BT79" s="70"/>
      <x:c r="BU79" s="70"/>
      <x:c r="BV79" s="522" t="s">
        <x:v>646</x:v>
      </x:c>
      <x:c r="BW79" s="70"/>
      <x:c r="BX79" s="70"/>
      <x:c r="BY79" s="73"/>
      <x:c r="BZ79" s="70"/>
      <x:c r="CA79" s="73"/>
      <x:c r="CB79" s="70"/>
      <x:c r="CC79" s="73"/>
      <x:c r="CD79" s="70"/>
      <x:c r="CE79" s="70"/>
      <x:c r="CF79" s="73"/>
      <x:c r="CG79" s="70"/>
      <x:c r="CH79" s="70"/>
      <x:c r="CI79" s="70"/>
      <x:c r="CJ79" s="70"/>
      <x:c r="CK79" s="70"/>
      <x:c r="CL79" s="70"/>
      <x:c r="CM79" s="70"/>
      <x:c r="CN79" s="70"/>
      <x:c r="CO79" s="70"/>
      <x:c r="CP79" s="73"/>
      <x:c r="CQ79" s="70"/>
      <x:c r="CR79" s="73"/>
      <x:c r="CS79" s="70"/>
      <x:c r="CT79" s="70"/>
      <x:c r="CU79" s="70"/>
      <x:c r="CV79" s="70"/>
      <x:c r="CW79" s="70"/>
      <x:c r="CX79" s="70"/>
      <x:c r="CY79" s="522" t="s">
        <x:v>646</x:v>
      </x:c>
      <x:c r="CZ79" s="70"/>
      <x:c r="DA79" s="73"/>
      <x:c r="DB79" s="70"/>
      <x:c r="DC79" s="73"/>
      <x:c r="DD79" s="70"/>
      <x:c r="DE79" s="73"/>
      <x:c r="DF79" s="70"/>
      <x:c r="DG79" s="104"/>
    </x:row>
    <x:row r="80" spans="1:111" s="52" customFormat="1" ht="30" customHeight="1">
      <x:c r="A80" s="522" t="s">
        <x:v>2113</x:v>
      </x:c>
      <x:c r="B80" s="114"/>
      <x:c r="C80" s="73"/>
      <x:c r="D80" s="70"/>
      <x:c r="E80" s="73"/>
      <x:c r="F80" s="70"/>
      <x:c r="G80" s="73"/>
      <x:c r="H80" s="70"/>
      <x:c r="I80" s="73"/>
      <x:c r="J80" s="70"/>
      <x:c r="K80" s="70"/>
      <x:c r="L80" s="73"/>
      <x:c r="M80" s="70"/>
      <x:c r="N80" s="70"/>
      <x:c r="O80" s="70"/>
      <x:c r="P80" s="70"/>
      <x:c r="Q80" s="70"/>
      <x:c r="R80" s="73"/>
      <x:c r="S80" s="70"/>
      <x:c r="T80" s="73"/>
      <x:c r="U80" s="70"/>
      <x:c r="V80" s="73"/>
      <x:c r="W80" s="70"/>
      <x:c r="X80" s="70"/>
      <x:c r="Y80" s="70"/>
      <x:c r="Z80" s="70"/>
      <x:c r="AA80" s="70"/>
      <x:c r="AB80" s="70"/>
      <x:c r="AC80" s="70"/>
      <x:c r="AD80" s="70"/>
      <x:c r="AE80" s="70"/>
      <x:c r="AF80" s="70"/>
      <x:c r="AG80" s="70"/>
      <x:c r="AH80" s="70"/>
      <x:c r="AI80" s="70"/>
      <x:c r="AJ80" s="70"/>
      <x:c r="AK80" s="70"/>
      <x:c r="AL80" s="522" t="s">
        <x:v>2113</x:v>
      </x:c>
      <x:c r="AM80" s="70"/>
      <x:c r="AN80" s="73"/>
      <x:c r="AO80" s="70"/>
      <x:c r="AP80" s="70"/>
      <x:c r="AQ80" s="70"/>
      <x:c r="AR80" s="73"/>
      <x:c r="AS80" s="70"/>
      <x:c r="AT80" s="73"/>
      <x:c r="AU80" s="70"/>
      <x:c r="AV80" s="70"/>
      <x:c r="AW80" s="70"/>
      <x:c r="AX80" s="70"/>
      <x:c r="AY80" s="70"/>
      <x:c r="AZ80" s="70"/>
      <x:c r="BA80" s="73"/>
      <x:c r="BB80" s="70"/>
      <x:c r="BC80" s="70"/>
      <x:c r="BD80" s="70"/>
      <x:c r="BE80" s="70"/>
      <x:c r="BF80" s="70"/>
      <x:c r="BG80" s="70"/>
      <x:c r="BH80" s="70"/>
      <x:c r="BI80" s="70"/>
      <x:c r="BJ80" s="73"/>
      <x:c r="BK80" s="70"/>
      <x:c r="BL80" s="73"/>
      <x:c r="BM80" s="70"/>
      <x:c r="BN80" s="73"/>
      <x:c r="BO80" s="70"/>
      <x:c r="BP80" s="73"/>
      <x:c r="BQ80" s="70"/>
      <x:c r="BR80" s="70"/>
      <x:c r="BS80" s="70"/>
      <x:c r="BT80" s="70"/>
      <x:c r="BU80" s="70"/>
      <x:c r="BV80" s="522" t="s">
        <x:v>2113</x:v>
      </x:c>
      <x:c r="BW80" s="70"/>
      <x:c r="BX80" s="70"/>
      <x:c r="BY80" s="73"/>
      <x:c r="BZ80" s="70"/>
      <x:c r="CA80" s="73"/>
      <x:c r="CB80" s="70"/>
      <x:c r="CC80" s="73"/>
      <x:c r="CD80" s="70"/>
      <x:c r="CE80" s="70"/>
      <x:c r="CF80" s="73"/>
      <x:c r="CG80" s="70"/>
      <x:c r="CH80" s="70"/>
      <x:c r="CI80" s="70"/>
      <x:c r="CJ80" s="70"/>
      <x:c r="CK80" s="70"/>
      <x:c r="CL80" s="70"/>
      <x:c r="CM80" s="70"/>
      <x:c r="CN80" s="70"/>
      <x:c r="CO80" s="70"/>
      <x:c r="CP80" s="73"/>
      <x:c r="CQ80" s="70"/>
      <x:c r="CR80" s="73"/>
      <x:c r="CS80" s="70"/>
      <x:c r="CT80" s="70"/>
      <x:c r="CU80" s="70"/>
      <x:c r="CV80" s="70"/>
      <x:c r="CW80" s="70"/>
      <x:c r="CX80" s="70"/>
      <x:c r="CY80" s="522" t="s">
        <x:v>2113</x:v>
      </x:c>
      <x:c r="CZ80" s="70"/>
      <x:c r="DA80" s="73"/>
      <x:c r="DB80" s="70"/>
      <x:c r="DC80" s="73"/>
      <x:c r="DD80" s="70"/>
      <x:c r="DE80" s="73"/>
      <x:c r="DF80" s="70"/>
      <x:c r="DG80" s="104"/>
    </x:row>
    <x:row r="81" spans="1:111" s="52" customFormat="1" ht="30" customHeight="1">
      <x:c r="A81" s="288" t="s">
        <x:v>893</x:v>
      </x:c>
      <x:c r="B81" s="114">
        <x:f>B82</x:f>
        <x:v>1</x:v>
      </x:c>
      <x:c r="C81" s="73">
        <x:f t="shared" ref="C81:BN81" si="50">C82</x:f>
        <x:v>500</x:v>
      </x:c>
      <x:c r="D81" s="70">
        <x:f t="shared" si="50"/>
        <x:v>1</x:v>
      </x:c>
      <x:c r="E81" s="73">
        <x:f t="shared" si="50"/>
        <x:v>1413</x:v>
      </x:c>
      <x:c r="F81" s="70">
        <x:f t="shared" si="50"/>
        <x:v>1</x:v>
      </x:c>
      <x:c r="G81" s="73">
        <x:f t="shared" si="50"/>
        <x:v>0.13</x:v>
      </x:c>
      <x:c r="H81" s="70">
        <x:f t="shared" si="50"/>
        <x:v>0</x:v>
      </x:c>
      <x:c r="I81" s="73">
        <x:f t="shared" si="50"/>
        <x:v>0</x:v>
      </x:c>
      <x:c r="J81" s="70">
        <x:f t="shared" si="50"/>
        <x:v>0</x:v>
      </x:c>
      <x:c r="K81" s="70">
        <x:f t="shared" si="50"/>
        <x:v>0</x:v>
      </x:c>
      <x:c r="L81" s="73">
        <x:f t="shared" si="50"/>
        <x:v>0</x:v>
      </x:c>
      <x:c r="M81" s="70">
        <x:f t="shared" si="50"/>
        <x:v>0</x:v>
      </x:c>
      <x:c r="N81" s="70">
        <x:f t="shared" si="50"/>
        <x:v>0</x:v>
      </x:c>
      <x:c r="O81" s="70">
        <x:f t="shared" si="50"/>
        <x:v>0</x:v>
      </x:c>
      <x:c r="P81" s="70">
        <x:f t="shared" si="50"/>
        <x:v>0</x:v>
      </x:c>
      <x:c r="Q81" s="70">
        <x:f t="shared" si="50"/>
        <x:v>31</x:v>
      </x:c>
      <x:c r="R81" s="73">
        <x:f t="shared" si="50"/>
        <x:v>1240</x:v>
      </x:c>
      <x:c r="S81" s="70">
        <x:f t="shared" si="50"/>
        <x:v>1</x:v>
      </x:c>
      <x:c r="T81" s="73">
        <x:f t="shared" si="50"/>
        <x:v>60</x:v>
      </x:c>
      <x:c r="U81" s="70">
        <x:f t="shared" si="50"/>
        <x:v>0</x:v>
      </x:c>
      <x:c r="V81" s="73">
        <x:f t="shared" si="50"/>
        <x:v>0</x:v>
      </x:c>
      <x:c r="W81" s="70">
        <x:f t="shared" si="50"/>
        <x:v>31</x:v>
      </x:c>
      <x:c r="X81" s="70">
        <x:f t="shared" si="50"/>
        <x:v>6</x:v>
      </x:c>
      <x:c r="Y81" s="70">
        <x:f t="shared" si="50"/>
        <x:v>3</x:v>
      </x:c>
      <x:c r="Z81" s="70">
        <x:f t="shared" si="50"/>
        <x:v>21</x:v>
      </x:c>
      <x:c r="AA81" s="70">
        <x:f t="shared" si="50"/>
        <x:v>0</x:v>
      </x:c>
      <x:c r="AB81" s="70">
        <x:f t="shared" si="50"/>
        <x:v>0</x:v>
      </x:c>
      <x:c r="AC81" s="70">
        <x:f t="shared" si="50"/>
        <x:v>0</x:v>
      </x:c>
      <x:c r="AD81" s="70">
        <x:f t="shared" si="50"/>
        <x:v>0</x:v>
      </x:c>
      <x:c r="AE81" s="70">
        <x:f t="shared" si="50"/>
        <x:v>0</x:v>
      </x:c>
      <x:c r="AF81" s="70">
        <x:f t="shared" si="50"/>
        <x:v>0</x:v>
      </x:c>
      <x:c r="AG81" s="70">
        <x:f t="shared" si="50"/>
        <x:v>0</x:v>
      </x:c>
      <x:c r="AH81" s="70">
        <x:f t="shared" si="50"/>
        <x:v>0</x:v>
      </x:c>
      <x:c r="AI81" s="70">
        <x:f t="shared" si="50"/>
        <x:v>0</x:v>
      </x:c>
      <x:c r="AJ81" s="70">
        <x:f t="shared" si="50"/>
        <x:v>0</x:v>
      </x:c>
      <x:c r="AK81" s="70">
        <x:f t="shared" si="50"/>
        <x:v>0</x:v>
      </x:c>
      <x:c r="AL81" s="288" t="s">
        <x:v>893</x:v>
      </x:c>
      <x:c r="AM81" s="70">
        <x:f t="shared" si="50"/>
        <x:v>0</x:v>
      </x:c>
      <x:c r="AN81" s="73">
        <x:f t="shared" si="50"/>
        <x:v>0</x:v>
      </x:c>
      <x:c r="AO81" s="70">
        <x:f t="shared" si="50"/>
        <x:v>0</x:v>
      </x:c>
      <x:c r="AP81" s="70">
        <x:f t="shared" si="50"/>
        <x:v>0</x:v>
      </x:c>
      <x:c r="AQ81" s="70">
        <x:f t="shared" si="50"/>
        <x:v>0</x:v>
      </x:c>
      <x:c r="AR81" s="73">
        <x:f t="shared" si="50"/>
        <x:v>0</x:v>
      </x:c>
      <x:c r="AS81" s="70">
        <x:f t="shared" si="50"/>
        <x:v>0</x:v>
      </x:c>
      <x:c r="AT81" s="73">
        <x:f t="shared" si="50"/>
        <x:v>0</x:v>
      </x:c>
      <x:c r="AU81" s="70">
        <x:f t="shared" si="50"/>
        <x:v>0</x:v>
      </x:c>
      <x:c r="AV81" s="70">
        <x:f t="shared" si="50"/>
        <x:v>0</x:v>
      </x:c>
      <x:c r="AW81" s="70">
        <x:f t="shared" si="50"/>
        <x:v>0</x:v>
      </x:c>
      <x:c r="AX81" s="70">
        <x:f t="shared" si="50"/>
        <x:v>0</x:v>
      </x:c>
      <x:c r="AY81" s="70">
        <x:f t="shared" si="50"/>
        <x:v>0</x:v>
      </x:c>
      <x:c r="AZ81" s="70">
        <x:f t="shared" si="50"/>
        <x:v>0</x:v>
      </x:c>
      <x:c r="BA81" s="73">
        <x:f t="shared" si="50"/>
        <x:v>0</x:v>
      </x:c>
      <x:c r="BB81" s="70">
        <x:f t="shared" si="50"/>
        <x:v>0</x:v>
      </x:c>
      <x:c r="BC81" s="70">
        <x:f t="shared" si="50"/>
        <x:v>0</x:v>
      </x:c>
      <x:c r="BD81" s="70">
        <x:f t="shared" si="50"/>
        <x:v>0</x:v>
      </x:c>
      <x:c r="BE81" s="70">
        <x:f t="shared" si="50"/>
        <x:v>0</x:v>
      </x:c>
      <x:c r="BF81" s="70">
        <x:f t="shared" si="50"/>
        <x:v>0</x:v>
      </x:c>
      <x:c r="BG81" s="70">
        <x:f t="shared" si="50"/>
        <x:v>0</x:v>
      </x:c>
      <x:c r="BH81" s="70">
        <x:f t="shared" si="50"/>
        <x:v>0</x:v>
      </x:c>
      <x:c r="BI81" s="70">
        <x:f t="shared" si="50"/>
        <x:v>0</x:v>
      </x:c>
      <x:c r="BJ81" s="73">
        <x:f t="shared" si="50"/>
        <x:v>0</x:v>
      </x:c>
      <x:c r="BK81" s="70">
        <x:f t="shared" si="50"/>
        <x:v>0</x:v>
      </x:c>
      <x:c r="BL81" s="73">
        <x:f t="shared" si="50"/>
        <x:v>0</x:v>
      </x:c>
      <x:c r="BM81" s="70">
        <x:f t="shared" si="50"/>
        <x:v>0</x:v>
      </x:c>
      <x:c r="BN81" s="73">
        <x:f t="shared" si="50"/>
        <x:v>0</x:v>
      </x:c>
      <x:c r="BO81" s="70">
        <x:f t="shared" ref="BO81:DG81" si="51">BO82</x:f>
        <x:v>0</x:v>
      </x:c>
      <x:c r="BP81" s="73">
        <x:f t="shared" si="51"/>
        <x:v>0</x:v>
      </x:c>
      <x:c r="BQ81" s="70">
        <x:f t="shared" si="51"/>
        <x:v>0</x:v>
      </x:c>
      <x:c r="BR81" s="70">
        <x:f t="shared" si="51"/>
        <x:v>0</x:v>
      </x:c>
      <x:c r="BS81" s="70">
        <x:f t="shared" si="51"/>
        <x:v>0</x:v>
      </x:c>
      <x:c r="BT81" s="70">
        <x:f t="shared" si="51"/>
        <x:v>0</x:v>
      </x:c>
      <x:c r="BU81" s="70">
        <x:f t="shared" si="51"/>
        <x:v>0</x:v>
      </x:c>
      <x:c r="BV81" s="288" t="s">
        <x:v>893</x:v>
      </x:c>
      <x:c r="BW81" s="70">
        <x:f t="shared" si="51"/>
        <x:v>1</x:v>
      </x:c>
      <x:c r="BX81" s="70">
        <x:f t="shared" si="51"/>
        <x:v>32</x:v>
      </x:c>
      <x:c r="BY81" s="73">
        <x:f t="shared" si="51"/>
        <x:v>830</x:v>
      </x:c>
      <x:c r="BZ81" s="70">
        <x:f t="shared" si="51"/>
        <x:v>0</x:v>
      </x:c>
      <x:c r="CA81" s="73">
        <x:f t="shared" si="51"/>
        <x:v>0</x:v>
      </x:c>
      <x:c r="CB81" s="70">
        <x:f t="shared" si="51"/>
        <x:v>1</x:v>
      </x:c>
      <x:c r="CC81" s="73">
        <x:f t="shared" si="51"/>
        <x:v>37.719999999999999</x:v>
      </x:c>
      <x:c r="CD81" s="70">
        <x:f t="shared" si="51"/>
        <x:v>0</x:v>
      </x:c>
      <x:c r="CE81" s="70">
        <x:f t="shared" si="51"/>
        <x:v>1</x:v>
      </x:c>
      <x:c r="CF81" s="73">
        <x:f t="shared" si="51"/>
        <x:v>72.200000000000003</x:v>
      </x:c>
      <x:c r="CG81" s="70">
        <x:f t="shared" si="51"/>
        <x:v>0</x:v>
      </x:c>
      <x:c r="CH81" s="70">
        <x:f t="shared" si="51"/>
        <x:v>0</x:v>
      </x:c>
      <x:c r="CI81" s="70">
        <x:f t="shared" si="51"/>
        <x:v>0</x:v>
      </x:c>
      <x:c r="CJ81" s="70">
        <x:f t="shared" si="51"/>
        <x:v>1</x:v>
      </x:c>
      <x:c r="CK81" s="70">
        <x:f t="shared" si="51"/>
        <x:v>0</x:v>
      </x:c>
      <x:c r="CL81" s="70">
        <x:f t="shared" si="51"/>
        <x:v>0</x:v>
      </x:c>
      <x:c r="CM81" s="70">
        <x:f t="shared" si="51"/>
        <x:v>1</x:v>
      </x:c>
      <x:c r="CN81" s="70">
        <x:f t="shared" si="51"/>
        <x:v>1</x:v>
      </x:c>
      <x:c r="CO81" s="70">
        <x:f t="shared" si="51"/>
        <x:v>1</x:v>
      </x:c>
      <x:c r="CP81" s="73">
        <x:f t="shared" si="51"/>
        <x:v>44.340000000000003</x:v>
      </x:c>
      <x:c r="CQ81" s="70">
        <x:f t="shared" si="51"/>
        <x:v>3</x:v>
      </x:c>
      <x:c r="CR81" s="73">
        <x:f t="shared" si="51"/>
        <x:v>556</x:v>
      </x:c>
      <x:c r="CS81" s="70">
        <x:f t="shared" si="51"/>
        <x:v>13</x:v>
      </x:c>
      <x:c r="CT81" s="70">
        <x:f t="shared" si="51"/>
        <x:v>1</x:v>
      </x:c>
      <x:c r="CU81" s="70">
        <x:f t="shared" si="51"/>
        <x:v>3</x:v>
      </x:c>
      <x:c r="CV81" s="70">
        <x:f t="shared" si="51"/>
        <x:v>3</x:v>
      </x:c>
      <x:c r="CW81" s="70">
        <x:f t="shared" si="51"/>
        <x:v>0</x:v>
      </x:c>
      <x:c r="CX81" s="70">
        <x:f t="shared" si="51"/>
        <x:v>0</x:v>
      </x:c>
      <x:c r="CY81" s="288" t="s">
        <x:v>893</x:v>
      </x:c>
      <x:c r="CZ81" s="70">
        <x:f t="shared" si="51"/>
        <x:v>1</x:v>
      </x:c>
      <x:c r="DA81" s="73">
        <x:f t="shared" si="51"/>
        <x:v>249.53999999999999</x:v>
      </x:c>
      <x:c r="DB81" s="70">
        <x:f t="shared" si="51"/>
        <x:v>0</x:v>
      </x:c>
      <x:c r="DC81" s="73">
        <x:f t="shared" si="51"/>
        <x:v>0</x:v>
      </x:c>
      <x:c r="DD81" s="70">
        <x:f t="shared" si="51"/>
        <x:v>0</x:v>
      </x:c>
      <x:c r="DE81" s="73">
        <x:f t="shared" si="51"/>
        <x:v>0</x:v>
      </x:c>
      <x:c r="DF81" s="70">
        <x:f t="shared" si="51"/>
        <x:v>0</x:v>
      </x:c>
      <x:c r="DG81" s="104">
        <x:f t="shared" si="51"/>
        <x:v>0</x:v>
      </x:c>
    </x:row>
    <x:row r="82" spans="1:111" s="52" customFormat="1" ht="30" customHeight="1">
      <x:c r="A82" s="288" t="s">
        <x:v>70</x:v>
      </x:c>
      <x:c r="B82" s="114">
        <x:f>B83+B85</x:f>
        <x:v>1</x:v>
      </x:c>
      <x:c r="C82" s="73">
        <x:f t="shared" ref="C82:BN82" si="52">C83+C85</x:f>
        <x:v>500</x:v>
      </x:c>
      <x:c r="D82" s="70">
        <x:f t="shared" si="52"/>
        <x:v>1</x:v>
      </x:c>
      <x:c r="E82" s="73">
        <x:f t="shared" si="52"/>
        <x:v>1413</x:v>
      </x:c>
      <x:c r="F82" s="70">
        <x:f t="shared" si="52"/>
        <x:v>1</x:v>
      </x:c>
      <x:c r="G82" s="73">
        <x:f t="shared" si="52"/>
        <x:v>0.13</x:v>
      </x:c>
      <x:c r="H82" s="70">
        <x:f t="shared" si="52"/>
        <x:v>0</x:v>
      </x:c>
      <x:c r="I82" s="73">
        <x:f t="shared" si="52"/>
        <x:v>0</x:v>
      </x:c>
      <x:c r="J82" s="70">
        <x:f t="shared" si="52"/>
        <x:v>0</x:v>
      </x:c>
      <x:c r="K82" s="70">
        <x:f t="shared" si="52"/>
        <x:v>0</x:v>
      </x:c>
      <x:c r="L82" s="73">
        <x:f t="shared" si="52"/>
        <x:v>0</x:v>
      </x:c>
      <x:c r="M82" s="70">
        <x:f t="shared" si="52"/>
        <x:v>0</x:v>
      </x:c>
      <x:c r="N82" s="70">
        <x:f t="shared" si="52"/>
        <x:v>0</x:v>
      </x:c>
      <x:c r="O82" s="70">
        <x:f t="shared" si="52"/>
        <x:v>0</x:v>
      </x:c>
      <x:c r="P82" s="70">
        <x:f t="shared" si="52"/>
        <x:v>0</x:v>
      </x:c>
      <x:c r="Q82" s="70">
        <x:f t="shared" si="52"/>
        <x:v>31</x:v>
      </x:c>
      <x:c r="R82" s="73">
        <x:f t="shared" si="52"/>
        <x:v>1240</x:v>
      </x:c>
      <x:c r="S82" s="70">
        <x:f t="shared" si="52"/>
        <x:v>1</x:v>
      </x:c>
      <x:c r="T82" s="73">
        <x:f t="shared" si="52"/>
        <x:v>60</x:v>
      </x:c>
      <x:c r="U82" s="70">
        <x:f t="shared" si="52"/>
        <x:v>0</x:v>
      </x:c>
      <x:c r="V82" s="73">
        <x:f t="shared" si="52"/>
        <x:v>0</x:v>
      </x:c>
      <x:c r="W82" s="70">
        <x:f t="shared" si="52"/>
        <x:v>31</x:v>
      </x:c>
      <x:c r="X82" s="70">
        <x:f t="shared" si="52"/>
        <x:v>6</x:v>
      </x:c>
      <x:c r="Y82" s="70">
        <x:f t="shared" si="52"/>
        <x:v>3</x:v>
      </x:c>
      <x:c r="Z82" s="70">
        <x:f t="shared" si="52"/>
        <x:v>21</x:v>
      </x:c>
      <x:c r="AA82" s="70">
        <x:f t="shared" si="52"/>
        <x:v>0</x:v>
      </x:c>
      <x:c r="AB82" s="70">
        <x:f t="shared" si="52"/>
        <x:v>0</x:v>
      </x:c>
      <x:c r="AC82" s="70">
        <x:f t="shared" si="52"/>
        <x:v>0</x:v>
      </x:c>
      <x:c r="AD82" s="70">
        <x:f t="shared" si="52"/>
        <x:v>0</x:v>
      </x:c>
      <x:c r="AE82" s="70">
        <x:f t="shared" si="52"/>
        <x:v>0</x:v>
      </x:c>
      <x:c r="AF82" s="70">
        <x:f t="shared" si="52"/>
        <x:v>0</x:v>
      </x:c>
      <x:c r="AG82" s="70">
        <x:f t="shared" si="52"/>
        <x:v>0</x:v>
      </x:c>
      <x:c r="AH82" s="70">
        <x:f t="shared" si="52"/>
        <x:v>0</x:v>
      </x:c>
      <x:c r="AI82" s="70">
        <x:f t="shared" si="52"/>
        <x:v>0</x:v>
      </x:c>
      <x:c r="AJ82" s="70">
        <x:f t="shared" si="52"/>
        <x:v>0</x:v>
      </x:c>
      <x:c r="AK82" s="70">
        <x:f t="shared" si="52"/>
        <x:v>0</x:v>
      </x:c>
      <x:c r="AL82" s="288" t="s">
        <x:v>70</x:v>
      </x:c>
      <x:c r="AM82" s="70">
        <x:f t="shared" si="52"/>
        <x:v>0</x:v>
      </x:c>
      <x:c r="AN82" s="73">
        <x:f t="shared" si="52"/>
        <x:v>0</x:v>
      </x:c>
      <x:c r="AO82" s="70">
        <x:f t="shared" si="52"/>
        <x:v>0</x:v>
      </x:c>
      <x:c r="AP82" s="70">
        <x:f t="shared" si="52"/>
        <x:v>0</x:v>
      </x:c>
      <x:c r="AQ82" s="70">
        <x:f t="shared" si="52"/>
        <x:v>0</x:v>
      </x:c>
      <x:c r="AR82" s="73">
        <x:f t="shared" si="52"/>
        <x:v>0</x:v>
      </x:c>
      <x:c r="AS82" s="70">
        <x:f t="shared" si="52"/>
        <x:v>0</x:v>
      </x:c>
      <x:c r="AT82" s="73">
        <x:f t="shared" si="52"/>
        <x:v>0</x:v>
      </x:c>
      <x:c r="AU82" s="70">
        <x:f t="shared" si="52"/>
        <x:v>0</x:v>
      </x:c>
      <x:c r="AV82" s="70">
        <x:f t="shared" si="52"/>
        <x:v>0</x:v>
      </x:c>
      <x:c r="AW82" s="70">
        <x:f t="shared" si="52"/>
        <x:v>0</x:v>
      </x:c>
      <x:c r="AX82" s="70">
        <x:f t="shared" si="52"/>
        <x:v>0</x:v>
      </x:c>
      <x:c r="AY82" s="70">
        <x:f t="shared" si="52"/>
        <x:v>0</x:v>
      </x:c>
      <x:c r="AZ82" s="70">
        <x:f t="shared" si="52"/>
        <x:v>0</x:v>
      </x:c>
      <x:c r="BA82" s="73">
        <x:f t="shared" si="52"/>
        <x:v>0</x:v>
      </x:c>
      <x:c r="BB82" s="70">
        <x:f t="shared" si="52"/>
        <x:v>0</x:v>
      </x:c>
      <x:c r="BC82" s="70">
        <x:f t="shared" si="52"/>
        <x:v>0</x:v>
      </x:c>
      <x:c r="BD82" s="70">
        <x:f t="shared" si="52"/>
        <x:v>0</x:v>
      </x:c>
      <x:c r="BE82" s="70">
        <x:f t="shared" si="52"/>
        <x:v>0</x:v>
      </x:c>
      <x:c r="BF82" s="70">
        <x:f t="shared" si="52"/>
        <x:v>0</x:v>
      </x:c>
      <x:c r="BG82" s="70">
        <x:f t="shared" si="52"/>
        <x:v>0</x:v>
      </x:c>
      <x:c r="BH82" s="70">
        <x:f t="shared" si="52"/>
        <x:v>0</x:v>
      </x:c>
      <x:c r="BI82" s="70">
        <x:f t="shared" si="52"/>
        <x:v>0</x:v>
      </x:c>
      <x:c r="BJ82" s="73">
        <x:f t="shared" si="52"/>
        <x:v>0</x:v>
      </x:c>
      <x:c r="BK82" s="70">
        <x:f t="shared" si="52"/>
        <x:v>0</x:v>
      </x:c>
      <x:c r="BL82" s="73">
        <x:f t="shared" si="52"/>
        <x:v>0</x:v>
      </x:c>
      <x:c r="BM82" s="70">
        <x:f t="shared" si="52"/>
        <x:v>0</x:v>
      </x:c>
      <x:c r="BN82" s="73">
        <x:f t="shared" si="52"/>
        <x:v>0</x:v>
      </x:c>
      <x:c r="BO82" s="70">
        <x:f t="shared" ref="BO82:DG82" si="53">BO83+BO85</x:f>
        <x:v>0</x:v>
      </x:c>
      <x:c r="BP82" s="73">
        <x:f t="shared" si="53"/>
        <x:v>0</x:v>
      </x:c>
      <x:c r="BQ82" s="70">
        <x:f t="shared" si="53"/>
        <x:v>0</x:v>
      </x:c>
      <x:c r="BR82" s="70">
        <x:f t="shared" si="53"/>
        <x:v>0</x:v>
      </x:c>
      <x:c r="BS82" s="70">
        <x:f t="shared" si="53"/>
        <x:v>0</x:v>
      </x:c>
      <x:c r="BT82" s="70">
        <x:f t="shared" si="53"/>
        <x:v>0</x:v>
      </x:c>
      <x:c r="BU82" s="70">
        <x:f t="shared" si="53"/>
        <x:v>0</x:v>
      </x:c>
      <x:c r="BV82" s="288" t="s">
        <x:v>70</x:v>
      </x:c>
      <x:c r="BW82" s="70">
        <x:f t="shared" si="53"/>
        <x:v>1</x:v>
      </x:c>
      <x:c r="BX82" s="70">
        <x:f t="shared" si="53"/>
        <x:v>32</x:v>
      </x:c>
      <x:c r="BY82" s="73">
        <x:f t="shared" si="53"/>
        <x:v>830</x:v>
      </x:c>
      <x:c r="BZ82" s="70">
        <x:f t="shared" si="53"/>
        <x:v>0</x:v>
      </x:c>
      <x:c r="CA82" s="73">
        <x:f t="shared" si="53"/>
        <x:v>0</x:v>
      </x:c>
      <x:c r="CB82" s="70">
        <x:f t="shared" si="53"/>
        <x:v>1</x:v>
      </x:c>
      <x:c r="CC82" s="73">
        <x:f t="shared" si="53"/>
        <x:v>37.719999999999999</x:v>
      </x:c>
      <x:c r="CD82" s="70">
        <x:f t="shared" si="53"/>
        <x:v>0</x:v>
      </x:c>
      <x:c r="CE82" s="70">
        <x:f t="shared" si="53"/>
        <x:v>1</x:v>
      </x:c>
      <x:c r="CF82" s="73">
        <x:f t="shared" si="53"/>
        <x:v>72.200000000000003</x:v>
      </x:c>
      <x:c r="CG82" s="70">
        <x:f t="shared" si="53"/>
        <x:v>0</x:v>
      </x:c>
      <x:c r="CH82" s="70">
        <x:f t="shared" si="53"/>
        <x:v>0</x:v>
      </x:c>
      <x:c r="CI82" s="70">
        <x:f t="shared" si="53"/>
        <x:v>0</x:v>
      </x:c>
      <x:c r="CJ82" s="70">
        <x:f t="shared" si="53"/>
        <x:v>1</x:v>
      </x:c>
      <x:c r="CK82" s="70">
        <x:f t="shared" si="53"/>
        <x:v>0</x:v>
      </x:c>
      <x:c r="CL82" s="70">
        <x:f t="shared" si="53"/>
        <x:v>0</x:v>
      </x:c>
      <x:c r="CM82" s="70">
        <x:f t="shared" si="53"/>
        <x:v>1</x:v>
      </x:c>
      <x:c r="CN82" s="70">
        <x:f t="shared" si="53"/>
        <x:v>1</x:v>
      </x:c>
      <x:c r="CO82" s="70">
        <x:f t="shared" si="53"/>
        <x:v>1</x:v>
      </x:c>
      <x:c r="CP82" s="73">
        <x:f t="shared" si="53"/>
        <x:v>44.340000000000003</x:v>
      </x:c>
      <x:c r="CQ82" s="70">
        <x:f t="shared" si="53"/>
        <x:v>3</x:v>
      </x:c>
      <x:c r="CR82" s="73">
        <x:f t="shared" si="53"/>
        <x:v>556</x:v>
      </x:c>
      <x:c r="CS82" s="70">
        <x:f t="shared" si="53"/>
        <x:v>13</x:v>
      </x:c>
      <x:c r="CT82" s="70">
        <x:f t="shared" si="53"/>
        <x:v>1</x:v>
      </x:c>
      <x:c r="CU82" s="70">
        <x:f t="shared" si="53"/>
        <x:v>3</x:v>
      </x:c>
      <x:c r="CV82" s="70">
        <x:f t="shared" si="53"/>
        <x:v>3</x:v>
      </x:c>
      <x:c r="CW82" s="70">
        <x:f t="shared" si="53"/>
        <x:v>0</x:v>
      </x:c>
      <x:c r="CX82" s="70">
        <x:f t="shared" si="53"/>
        <x:v>0</x:v>
      </x:c>
      <x:c r="CY82" s="288" t="s">
        <x:v>70</x:v>
      </x:c>
      <x:c r="CZ82" s="70">
        <x:f t="shared" si="53"/>
        <x:v>1</x:v>
      </x:c>
      <x:c r="DA82" s="73">
        <x:f t="shared" si="53"/>
        <x:v>249.53999999999999</x:v>
      </x:c>
      <x:c r="DB82" s="70">
        <x:f t="shared" si="53"/>
        <x:v>0</x:v>
      </x:c>
      <x:c r="DC82" s="73">
        <x:f t="shared" si="53"/>
        <x:v>0</x:v>
      </x:c>
      <x:c r="DD82" s="70">
        <x:f t="shared" si="53"/>
        <x:v>0</x:v>
      </x:c>
      <x:c r="DE82" s="73">
        <x:f t="shared" si="53"/>
        <x:v>0</x:v>
      </x:c>
      <x:c r="DF82" s="70">
        <x:f t="shared" si="53"/>
        <x:v>0</x:v>
      </x:c>
      <x:c r="DG82" s="104">
        <x:f t="shared" si="53"/>
        <x:v>0</x:v>
      </x:c>
    </x:row>
    <x:row r="83" spans="1:111" s="52" customFormat="1" ht="30" customHeight="1">
      <x:c r="A83" s="288" t="s">
        <x:v>675</x:v>
      </x:c>
      <x:c r="B83" s="114">
        <x:f>B84</x:f>
        <x:v>1</x:v>
      </x:c>
      <x:c r="C83" s="73">
        <x:f t="shared" ref="C83:BN83" si="54">C84</x:f>
        <x:v>500</x:v>
      </x:c>
      <x:c r="D83" s="70">
        <x:f t="shared" si="54"/>
        <x:v>1</x:v>
      </x:c>
      <x:c r="E83" s="73">
        <x:f t="shared" si="54"/>
        <x:v>1413</x:v>
      </x:c>
      <x:c r="F83" s="70">
        <x:f t="shared" si="54"/>
        <x:v>1</x:v>
      </x:c>
      <x:c r="G83" s="73">
        <x:f t="shared" si="54"/>
        <x:v>0.13</x:v>
      </x:c>
      <x:c r="H83" s="70">
        <x:f t="shared" si="54"/>
        <x:v>0</x:v>
      </x:c>
      <x:c r="I83" s="73">
        <x:f t="shared" si="54"/>
        <x:v>0</x:v>
      </x:c>
      <x:c r="J83" s="70">
        <x:f t="shared" si="54"/>
        <x:v>0</x:v>
      </x:c>
      <x:c r="K83" s="70">
        <x:f t="shared" si="54"/>
        <x:v>0</x:v>
      </x:c>
      <x:c r="L83" s="73">
        <x:f t="shared" si="54"/>
        <x:v>0</x:v>
      </x:c>
      <x:c r="M83" s="70">
        <x:f t="shared" si="54"/>
        <x:v>0</x:v>
      </x:c>
      <x:c r="N83" s="70">
        <x:f t="shared" si="54"/>
        <x:v>0</x:v>
      </x:c>
      <x:c r="O83" s="70">
        <x:f t="shared" si="54"/>
        <x:v>0</x:v>
      </x:c>
      <x:c r="P83" s="70">
        <x:f t="shared" si="54"/>
        <x:v>0</x:v>
      </x:c>
      <x:c r="Q83" s="70">
        <x:f t="shared" si="54"/>
        <x:v>31</x:v>
      </x:c>
      <x:c r="R83" s="73">
        <x:f t="shared" si="54"/>
        <x:v>1240</x:v>
      </x:c>
      <x:c r="S83" s="70">
        <x:f t="shared" si="54"/>
        <x:v>1</x:v>
      </x:c>
      <x:c r="T83" s="73">
        <x:f t="shared" si="54"/>
        <x:v>60</x:v>
      </x:c>
      <x:c r="U83" s="70">
        <x:f t="shared" si="54"/>
        <x:v>0</x:v>
      </x:c>
      <x:c r="V83" s="73">
        <x:f t="shared" si="54"/>
        <x:v>0</x:v>
      </x:c>
      <x:c r="W83" s="70">
        <x:f t="shared" si="54"/>
        <x:v>31</x:v>
      </x:c>
      <x:c r="X83" s="70">
        <x:f t="shared" si="54"/>
        <x:v>6</x:v>
      </x:c>
      <x:c r="Y83" s="70">
        <x:f t="shared" si="54"/>
        <x:v>3</x:v>
      </x:c>
      <x:c r="Z83" s="70">
        <x:f t="shared" si="54"/>
        <x:v>21</x:v>
      </x:c>
      <x:c r="AA83" s="70">
        <x:f t="shared" si="54"/>
        <x:v>0</x:v>
      </x:c>
      <x:c r="AB83" s="70">
        <x:f t="shared" si="54"/>
        <x:v>0</x:v>
      </x:c>
      <x:c r="AC83" s="70">
        <x:f t="shared" si="54"/>
        <x:v>0</x:v>
      </x:c>
      <x:c r="AD83" s="70">
        <x:f t="shared" si="54"/>
        <x:v>0</x:v>
      </x:c>
      <x:c r="AE83" s="70">
        <x:f t="shared" si="54"/>
        <x:v>0</x:v>
      </x:c>
      <x:c r="AF83" s="70">
        <x:f t="shared" si="54"/>
        <x:v>0</x:v>
      </x:c>
      <x:c r="AG83" s="70">
        <x:f t="shared" si="54"/>
        <x:v>0</x:v>
      </x:c>
      <x:c r="AH83" s="70">
        <x:f t="shared" si="54"/>
        <x:v>0</x:v>
      </x:c>
      <x:c r="AI83" s="70">
        <x:f t="shared" si="54"/>
        <x:v>0</x:v>
      </x:c>
      <x:c r="AJ83" s="70">
        <x:f t="shared" si="54"/>
        <x:v>0</x:v>
      </x:c>
      <x:c r="AK83" s="70">
        <x:f t="shared" si="54"/>
        <x:v>0</x:v>
      </x:c>
      <x:c r="AL83" s="288" t="s">
        <x:v>675</x:v>
      </x:c>
      <x:c r="AM83" s="70">
        <x:f t="shared" si="54"/>
        <x:v>0</x:v>
      </x:c>
      <x:c r="AN83" s="73">
        <x:f t="shared" si="54"/>
        <x:v>0</x:v>
      </x:c>
      <x:c r="AO83" s="70">
        <x:f t="shared" si="54"/>
        <x:v>0</x:v>
      </x:c>
      <x:c r="AP83" s="70">
        <x:f t="shared" si="54"/>
        <x:v>0</x:v>
      </x:c>
      <x:c r="AQ83" s="70">
        <x:f t="shared" si="54"/>
        <x:v>0</x:v>
      </x:c>
      <x:c r="AR83" s="73">
        <x:f t="shared" si="54"/>
        <x:v>0</x:v>
      </x:c>
      <x:c r="AS83" s="70">
        <x:f t="shared" si="54"/>
        <x:v>0</x:v>
      </x:c>
      <x:c r="AT83" s="73">
        <x:f t="shared" si="54"/>
        <x:v>0</x:v>
      </x:c>
      <x:c r="AU83" s="70">
        <x:f t="shared" si="54"/>
        <x:v>0</x:v>
      </x:c>
      <x:c r="AV83" s="70">
        <x:f t="shared" si="54"/>
        <x:v>0</x:v>
      </x:c>
      <x:c r="AW83" s="70">
        <x:f t="shared" si="54"/>
        <x:v>0</x:v>
      </x:c>
      <x:c r="AX83" s="70">
        <x:f t="shared" si="54"/>
        <x:v>0</x:v>
      </x:c>
      <x:c r="AY83" s="70">
        <x:f t="shared" si="54"/>
        <x:v>0</x:v>
      </x:c>
      <x:c r="AZ83" s="70">
        <x:f t="shared" si="54"/>
        <x:v>0</x:v>
      </x:c>
      <x:c r="BA83" s="73">
        <x:f t="shared" si="54"/>
        <x:v>0</x:v>
      </x:c>
      <x:c r="BB83" s="70">
        <x:f t="shared" si="54"/>
        <x:v>0</x:v>
      </x:c>
      <x:c r="BC83" s="70">
        <x:f t="shared" si="54"/>
        <x:v>0</x:v>
      </x:c>
      <x:c r="BD83" s="70">
        <x:f t="shared" si="54"/>
        <x:v>0</x:v>
      </x:c>
      <x:c r="BE83" s="70">
        <x:f t="shared" si="54"/>
        <x:v>0</x:v>
      </x:c>
      <x:c r="BF83" s="70">
        <x:f t="shared" si="54"/>
        <x:v>0</x:v>
      </x:c>
      <x:c r="BG83" s="70">
        <x:f t="shared" si="54"/>
        <x:v>0</x:v>
      </x:c>
      <x:c r="BH83" s="70">
        <x:f t="shared" si="54"/>
        <x:v>0</x:v>
      </x:c>
      <x:c r="BI83" s="70">
        <x:f t="shared" si="54"/>
        <x:v>0</x:v>
      </x:c>
      <x:c r="BJ83" s="73">
        <x:f t="shared" si="54"/>
        <x:v>0</x:v>
      </x:c>
      <x:c r="BK83" s="70">
        <x:f t="shared" si="54"/>
        <x:v>0</x:v>
      </x:c>
      <x:c r="BL83" s="73">
        <x:f t="shared" si="54"/>
        <x:v>0</x:v>
      </x:c>
      <x:c r="BM83" s="70">
        <x:f t="shared" si="54"/>
        <x:v>0</x:v>
      </x:c>
      <x:c r="BN83" s="73">
        <x:f t="shared" si="54"/>
        <x:v>0</x:v>
      </x:c>
      <x:c r="BO83" s="70">
        <x:f t="shared" ref="BO83:DG83" si="55">BO84</x:f>
        <x:v>0</x:v>
      </x:c>
      <x:c r="BP83" s="73">
        <x:f t="shared" si="55"/>
        <x:v>0</x:v>
      </x:c>
      <x:c r="BQ83" s="70">
        <x:f t="shared" si="55"/>
        <x:v>0</x:v>
      </x:c>
      <x:c r="BR83" s="70">
        <x:f t="shared" si="55"/>
        <x:v>0</x:v>
      </x:c>
      <x:c r="BS83" s="70">
        <x:f t="shared" si="55"/>
        <x:v>0</x:v>
      </x:c>
      <x:c r="BT83" s="70">
        <x:f t="shared" si="55"/>
        <x:v>0</x:v>
      </x:c>
      <x:c r="BU83" s="70">
        <x:f t="shared" si="55"/>
        <x:v>0</x:v>
      </x:c>
      <x:c r="BV83" s="288" t="s">
        <x:v>675</x:v>
      </x:c>
      <x:c r="BW83" s="70">
        <x:f t="shared" si="55"/>
        <x:v>1</x:v>
      </x:c>
      <x:c r="BX83" s="70">
        <x:f t="shared" si="55"/>
        <x:v>32</x:v>
      </x:c>
      <x:c r="BY83" s="73">
        <x:f t="shared" si="55"/>
        <x:v>830</x:v>
      </x:c>
      <x:c r="BZ83" s="70">
        <x:f t="shared" si="55"/>
        <x:v>0</x:v>
      </x:c>
      <x:c r="CA83" s="73">
        <x:f t="shared" si="55"/>
        <x:v>0</x:v>
      </x:c>
      <x:c r="CB83" s="70">
        <x:f t="shared" si="55"/>
        <x:v>1</x:v>
      </x:c>
      <x:c r="CC83" s="73">
        <x:f t="shared" si="55"/>
        <x:v>37.719999999999999</x:v>
      </x:c>
      <x:c r="CD83" s="70">
        <x:f t="shared" si="55"/>
        <x:v>0</x:v>
      </x:c>
      <x:c r="CE83" s="70">
        <x:f t="shared" si="55"/>
        <x:v>1</x:v>
      </x:c>
      <x:c r="CF83" s="73">
        <x:f t="shared" si="55"/>
        <x:v>72.200000000000003</x:v>
      </x:c>
      <x:c r="CG83" s="70">
        <x:f t="shared" si="55"/>
        <x:v>0</x:v>
      </x:c>
      <x:c r="CH83" s="70">
        <x:f t="shared" si="55"/>
        <x:v>0</x:v>
      </x:c>
      <x:c r="CI83" s="70">
        <x:f t="shared" si="55"/>
        <x:v>0</x:v>
      </x:c>
      <x:c r="CJ83" s="70">
        <x:f t="shared" si="55"/>
        <x:v>1</x:v>
      </x:c>
      <x:c r="CK83" s="70">
        <x:f t="shared" si="55"/>
        <x:v>0</x:v>
      </x:c>
      <x:c r="CL83" s="70">
        <x:f t="shared" si="55"/>
        <x:v>0</x:v>
      </x:c>
      <x:c r="CM83" s="70">
        <x:f t="shared" si="55"/>
        <x:v>1</x:v>
      </x:c>
      <x:c r="CN83" s="70">
        <x:f t="shared" si="55"/>
        <x:v>1</x:v>
      </x:c>
      <x:c r="CO83" s="70">
        <x:f t="shared" si="55"/>
        <x:v>1</x:v>
      </x:c>
      <x:c r="CP83" s="73">
        <x:f t="shared" si="55"/>
        <x:v>44.340000000000003</x:v>
      </x:c>
      <x:c r="CQ83" s="70">
        <x:f t="shared" si="55"/>
        <x:v>3</x:v>
      </x:c>
      <x:c r="CR83" s="73">
        <x:f t="shared" si="55"/>
        <x:v>556</x:v>
      </x:c>
      <x:c r="CS83" s="70">
        <x:f t="shared" si="55"/>
        <x:v>13</x:v>
      </x:c>
      <x:c r="CT83" s="70">
        <x:f t="shared" si="55"/>
        <x:v>1</x:v>
      </x:c>
      <x:c r="CU83" s="70">
        <x:f t="shared" si="55"/>
        <x:v>3</x:v>
      </x:c>
      <x:c r="CV83" s="70">
        <x:f t="shared" si="55"/>
        <x:v>3</x:v>
      </x:c>
      <x:c r="CW83" s="70">
        <x:f t="shared" si="55"/>
        <x:v>0</x:v>
      </x:c>
      <x:c r="CX83" s="70">
        <x:f t="shared" si="55"/>
        <x:v>0</x:v>
      </x:c>
      <x:c r="CY83" s="288" t="s">
        <x:v>675</x:v>
      </x:c>
      <x:c r="CZ83" s="70">
        <x:f t="shared" si="55"/>
        <x:v>1</x:v>
      </x:c>
      <x:c r="DA83" s="73">
        <x:f t="shared" si="55"/>
        <x:v>249.53999999999999</x:v>
      </x:c>
      <x:c r="DB83" s="70">
        <x:f t="shared" si="55"/>
        <x:v>0</x:v>
      </x:c>
      <x:c r="DC83" s="73">
        <x:f t="shared" si="55"/>
        <x:v>0</x:v>
      </x:c>
      <x:c r="DD83" s="70">
        <x:f t="shared" si="55"/>
        <x:v>0</x:v>
      </x:c>
      <x:c r="DE83" s="73">
        <x:f t="shared" si="55"/>
        <x:v>0</x:v>
      </x:c>
      <x:c r="DF83" s="70">
        <x:f t="shared" si="55"/>
        <x:v>0</x:v>
      </x:c>
      <x:c r="DG83" s="104">
        <x:f t="shared" si="55"/>
        <x:v>0</x:v>
      </x:c>
    </x:row>
    <x:row r="84" spans="1:111" s="52" customFormat="1" ht="30" customHeight="1">
      <x:c r="A84" s="522" t="s">
        <x:v>2233</x:v>
      </x:c>
      <x:c r="B84" s="114">
        <x:v>1</x:v>
      </x:c>
      <x:c r="C84" s="73">
        <x:v>500</x:v>
      </x:c>
      <x:c r="D84" s="70">
        <x:v>1</x:v>
      </x:c>
      <x:c r="E84" s="73">
        <x:v>1413</x:v>
      </x:c>
      <x:c r="F84" s="70">
        <x:v>1</x:v>
      </x:c>
      <x:c r="G84" s="73">
        <x:v>0.13</x:v>
      </x:c>
      <x:c r="H84" s="70"/>
      <x:c r="I84" s="73"/>
      <x:c r="J84" s="70"/>
      <x:c r="K84" s="70"/>
      <x:c r="L84" s="73"/>
      <x:c r="M84" s="70"/>
      <x:c r="N84" s="70"/>
      <x:c r="O84" s="70"/>
      <x:c r="P84" s="70"/>
      <x:c r="Q84" s="70">
        <x:v>31</x:v>
      </x:c>
      <x:c r="R84" s="73">
        <x:v>1240</x:v>
      </x:c>
      <x:c r="S84" s="70">
        <x:v>1</x:v>
      </x:c>
      <x:c r="T84" s="73">
        <x:v>60</x:v>
      </x:c>
      <x:c r="U84" s="70"/>
      <x:c r="V84" s="73"/>
      <x:c r="W84" s="70">
        <x:v>31</x:v>
      </x:c>
      <x:c r="X84" s="70">
        <x:v>6</x:v>
      </x:c>
      <x:c r="Y84" s="70">
        <x:v>3</x:v>
      </x:c>
      <x:c r="Z84" s="70">
        <x:v>21</x:v>
      </x:c>
      <x:c r="AA84" s="70"/>
      <x:c r="AB84" s="70"/>
      <x:c r="AC84" s="70"/>
      <x:c r="AD84" s="70"/>
      <x:c r="AE84" s="70"/>
      <x:c r="AF84" s="70"/>
      <x:c r="AG84" s="70"/>
      <x:c r="AH84" s="70"/>
      <x:c r="AI84" s="70"/>
      <x:c r="AJ84" s="70"/>
      <x:c r="AK84" s="70"/>
      <x:c r="AL84" s="522" t="s">
        <x:v>2233</x:v>
      </x:c>
      <x:c r="AM84" s="70"/>
      <x:c r="AN84" s="73"/>
      <x:c r="AO84" s="70"/>
      <x:c r="AP84" s="70"/>
      <x:c r="AQ84" s="70"/>
      <x:c r="AR84" s="73"/>
      <x:c r="AS84" s="70"/>
      <x:c r="AT84" s="73"/>
      <x:c r="AU84" s="70"/>
      <x:c r="AV84" s="70"/>
      <x:c r="AW84" s="70"/>
      <x:c r="AX84" s="70"/>
      <x:c r="AY84" s="70"/>
      <x:c r="AZ84" s="70"/>
      <x:c r="BA84" s="73"/>
      <x:c r="BB84" s="70"/>
      <x:c r="BC84" s="70"/>
      <x:c r="BD84" s="70"/>
      <x:c r="BE84" s="70"/>
      <x:c r="BF84" s="70"/>
      <x:c r="BG84" s="70"/>
      <x:c r="BH84" s="70"/>
      <x:c r="BI84" s="70"/>
      <x:c r="BJ84" s="73"/>
      <x:c r="BK84" s="70"/>
      <x:c r="BL84" s="73"/>
      <x:c r="BM84" s="70"/>
      <x:c r="BN84" s="73"/>
      <x:c r="BO84" s="70"/>
      <x:c r="BP84" s="73"/>
      <x:c r="BQ84" s="70"/>
      <x:c r="BR84" s="70"/>
      <x:c r="BS84" s="70"/>
      <x:c r="BT84" s="70"/>
      <x:c r="BU84" s="70"/>
      <x:c r="BV84" s="522" t="s">
        <x:v>2233</x:v>
      </x:c>
      <x:c r="BW84" s="70">
        <x:v>1</x:v>
      </x:c>
      <x:c r="BX84" s="70">
        <x:v>32</x:v>
      </x:c>
      <x:c r="BY84" s="73">
        <x:v>830</x:v>
      </x:c>
      <x:c r="BZ84" s="70"/>
      <x:c r="CA84" s="73"/>
      <x:c r="CB84" s="70">
        <x:v>1</x:v>
      </x:c>
      <x:c r="CC84" s="73">
        <x:v>37.719999999999999</x:v>
      </x:c>
      <x:c r="CD84" s="70"/>
      <x:c r="CE84" s="70">
        <x:v>1</x:v>
      </x:c>
      <x:c r="CF84" s="73">
        <x:v>72.200000000000003</x:v>
      </x:c>
      <x:c r="CG84" s="70"/>
      <x:c r="CH84" s="70"/>
      <x:c r="CI84" s="70"/>
      <x:c r="CJ84" s="70">
        <x:v>1</x:v>
      </x:c>
      <x:c r="CK84" s="70"/>
      <x:c r="CL84" s="70"/>
      <x:c r="CM84" s="70">
        <x:v>1</x:v>
      </x:c>
      <x:c r="CN84" s="70">
        <x:v>1</x:v>
      </x:c>
      <x:c r="CO84" s="70">
        <x:v>1</x:v>
      </x:c>
      <x:c r="CP84" s="73">
        <x:v>44.340000000000003</x:v>
      </x:c>
      <x:c r="CQ84" s="70">
        <x:v>3</x:v>
      </x:c>
      <x:c r="CR84" s="73">
        <x:v>556</x:v>
      </x:c>
      <x:c r="CS84" s="70">
        <x:v>13</x:v>
      </x:c>
      <x:c r="CT84" s="70">
        <x:v>1</x:v>
      </x:c>
      <x:c r="CU84" s="70">
        <x:v>3</x:v>
      </x:c>
      <x:c r="CV84" s="70">
        <x:v>3</x:v>
      </x:c>
      <x:c r="CW84" s="70"/>
      <x:c r="CX84" s="70"/>
      <x:c r="CY84" s="522" t="s">
        <x:v>2233</x:v>
      </x:c>
      <x:c r="CZ84" s="70">
        <x:v>1</x:v>
      </x:c>
      <x:c r="DA84" s="73">
        <x:v>249.53999999999999</x:v>
      </x:c>
      <x:c r="DB84" s="70"/>
      <x:c r="DC84" s="73"/>
      <x:c r="DD84" s="70"/>
      <x:c r="DE84" s="73"/>
      <x:c r="DF84" s="70"/>
      <x:c r="DG84" s="104"/>
    </x:row>
    <x:row r="85" spans="1:111" s="52" customFormat="1" ht="30" customHeight="1">
      <x:c r="A85" s="288" t="s">
        <x:v>677</x:v>
      </x:c>
      <x:c r="B85" s="114">
        <x:f>SUM(B86:B88)</x:f>
        <x:v>0</x:v>
      </x:c>
      <x:c r="C85" s="367">
        <x:f t="shared" ref="C85:AK85" si="56">SUM(C86:C88)</x:f>
        <x:v>0</x:v>
      </x:c>
      <x:c r="D85" s="114">
        <x:f t="shared" si="56"/>
        <x:v>0</x:v>
      </x:c>
      <x:c r="E85" s="367">
        <x:f t="shared" si="56"/>
        <x:v>0</x:v>
      </x:c>
      <x:c r="F85" s="114">
        <x:f t="shared" si="56"/>
        <x:v>0</x:v>
      </x:c>
      <x:c r="G85" s="367">
        <x:f t="shared" si="56"/>
        <x:v>0</x:v>
      </x:c>
      <x:c r="H85" s="114">
        <x:f t="shared" si="56"/>
        <x:v>0</x:v>
      </x:c>
      <x:c r="I85" s="367">
        <x:f t="shared" si="56"/>
        <x:v>0</x:v>
      </x:c>
      <x:c r="J85" s="114">
        <x:f t="shared" si="56"/>
        <x:v>0</x:v>
      </x:c>
      <x:c r="K85" s="114">
        <x:f t="shared" si="56"/>
        <x:v>0</x:v>
      </x:c>
      <x:c r="L85" s="367">
        <x:f t="shared" si="56"/>
        <x:v>0</x:v>
      </x:c>
      <x:c r="M85" s="114">
        <x:f t="shared" si="56"/>
        <x:v>0</x:v>
      </x:c>
      <x:c r="N85" s="114">
        <x:f t="shared" si="56"/>
        <x:v>0</x:v>
      </x:c>
      <x:c r="O85" s="114">
        <x:f t="shared" si="56"/>
        <x:v>0</x:v>
      </x:c>
      <x:c r="P85" s="114">
        <x:f t="shared" si="56"/>
        <x:v>0</x:v>
      </x:c>
      <x:c r="Q85" s="114">
        <x:f t="shared" si="56"/>
        <x:v>0</x:v>
      </x:c>
      <x:c r="R85" s="367">
        <x:f t="shared" si="56"/>
        <x:v>0</x:v>
      </x:c>
      <x:c r="S85" s="114">
        <x:f t="shared" si="56"/>
        <x:v>0</x:v>
      </x:c>
      <x:c r="T85" s="367">
        <x:f t="shared" si="56"/>
        <x:v>0</x:v>
      </x:c>
      <x:c r="U85" s="114">
        <x:f t="shared" si="56"/>
        <x:v>0</x:v>
      </x:c>
      <x:c r="V85" s="367">
        <x:f t="shared" si="56"/>
        <x:v>0</x:v>
      </x:c>
      <x:c r="W85" s="114">
        <x:f t="shared" si="56"/>
        <x:v>0</x:v>
      </x:c>
      <x:c r="X85" s="114">
        <x:f t="shared" si="56"/>
        <x:v>0</x:v>
      </x:c>
      <x:c r="Y85" s="114">
        <x:f t="shared" si="56"/>
        <x:v>0</x:v>
      </x:c>
      <x:c r="Z85" s="114">
        <x:f t="shared" si="56"/>
        <x:v>0</x:v>
      </x:c>
      <x:c r="AA85" s="114">
        <x:f t="shared" si="56"/>
        <x:v>0</x:v>
      </x:c>
      <x:c r="AB85" s="114">
        <x:f t="shared" si="56"/>
        <x:v>0</x:v>
      </x:c>
      <x:c r="AC85" s="114">
        <x:f t="shared" si="56"/>
        <x:v>0</x:v>
      </x:c>
      <x:c r="AD85" s="114">
        <x:f t="shared" si="56"/>
        <x:v>0</x:v>
      </x:c>
      <x:c r="AE85" s="114">
        <x:f t="shared" si="56"/>
        <x:v>0</x:v>
      </x:c>
      <x:c r="AF85" s="114">
        <x:f t="shared" si="56"/>
        <x:v>0</x:v>
      </x:c>
      <x:c r="AG85" s="114">
        <x:f t="shared" si="56"/>
        <x:v>0</x:v>
      </x:c>
      <x:c r="AH85" s="114">
        <x:f t="shared" si="56"/>
        <x:v>0</x:v>
      </x:c>
      <x:c r="AI85" s="114">
        <x:f t="shared" si="56"/>
        <x:v>0</x:v>
      </x:c>
      <x:c r="AJ85" s="114">
        <x:f t="shared" si="56"/>
        <x:v>0</x:v>
      </x:c>
      <x:c r="AK85" s="114">
        <x:f t="shared" si="56"/>
        <x:v>0</x:v>
      </x:c>
      <x:c r="AL85" s="288" t="s">
        <x:v>677</x:v>
      </x:c>
      <x:c r="AM85" s="114">
        <x:f t="shared" ref="AM85:BU85" si="57">SUM(AM86:AM88)</x:f>
        <x:v>0</x:v>
      </x:c>
      <x:c r="AN85" s="367">
        <x:f t="shared" si="57"/>
        <x:v>0</x:v>
      </x:c>
      <x:c r="AO85" s="114">
        <x:f t="shared" si="57"/>
        <x:v>0</x:v>
      </x:c>
      <x:c r="AP85" s="114">
        <x:f t="shared" si="57"/>
        <x:v>0</x:v>
      </x:c>
      <x:c r="AQ85" s="114">
        <x:f t="shared" si="57"/>
        <x:v>0</x:v>
      </x:c>
      <x:c r="AR85" s="367">
        <x:f t="shared" si="57"/>
        <x:v>0</x:v>
      </x:c>
      <x:c r="AS85" s="114">
        <x:f t="shared" si="57"/>
        <x:v>0</x:v>
      </x:c>
      <x:c r="AT85" s="367">
        <x:f t="shared" si="57"/>
        <x:v>0</x:v>
      </x:c>
      <x:c r="AU85" s="114">
        <x:f t="shared" si="57"/>
        <x:v>0</x:v>
      </x:c>
      <x:c r="AV85" s="114">
        <x:f t="shared" si="57"/>
        <x:v>0</x:v>
      </x:c>
      <x:c r="AW85" s="114">
        <x:f t="shared" si="57"/>
        <x:v>0</x:v>
      </x:c>
      <x:c r="AX85" s="114">
        <x:f t="shared" si="57"/>
        <x:v>0</x:v>
      </x:c>
      <x:c r="AY85" s="114">
        <x:f t="shared" si="57"/>
        <x:v>0</x:v>
      </x:c>
      <x:c r="AZ85" s="114">
        <x:f t="shared" si="57"/>
        <x:v>0</x:v>
      </x:c>
      <x:c r="BA85" s="367">
        <x:f t="shared" si="57"/>
        <x:v>0</x:v>
      </x:c>
      <x:c r="BB85" s="114">
        <x:f t="shared" si="57"/>
        <x:v>0</x:v>
      </x:c>
      <x:c r="BC85" s="114">
        <x:f t="shared" si="57"/>
        <x:v>0</x:v>
      </x:c>
      <x:c r="BD85" s="114">
        <x:f t="shared" si="57"/>
        <x:v>0</x:v>
      </x:c>
      <x:c r="BE85" s="114">
        <x:f t="shared" si="57"/>
        <x:v>0</x:v>
      </x:c>
      <x:c r="BF85" s="114">
        <x:f t="shared" si="57"/>
        <x:v>0</x:v>
      </x:c>
      <x:c r="BG85" s="114">
        <x:f t="shared" si="57"/>
        <x:v>0</x:v>
      </x:c>
      <x:c r="BH85" s="114">
        <x:f t="shared" si="57"/>
        <x:v>0</x:v>
      </x:c>
      <x:c r="BI85" s="114">
        <x:f t="shared" si="57"/>
        <x:v>0</x:v>
      </x:c>
      <x:c r="BJ85" s="367">
        <x:f t="shared" si="57"/>
        <x:v>0</x:v>
      </x:c>
      <x:c r="BK85" s="114">
        <x:f t="shared" si="57"/>
        <x:v>0</x:v>
      </x:c>
      <x:c r="BL85" s="367">
        <x:f t="shared" si="57"/>
        <x:v>0</x:v>
      </x:c>
      <x:c r="BM85" s="114">
        <x:f t="shared" si="57"/>
        <x:v>0</x:v>
      </x:c>
      <x:c r="BN85" s="367">
        <x:f t="shared" si="57"/>
        <x:v>0</x:v>
      </x:c>
      <x:c r="BO85" s="114">
        <x:f t="shared" si="57"/>
        <x:v>0</x:v>
      </x:c>
      <x:c r="BP85" s="367">
        <x:f t="shared" si="57"/>
        <x:v>0</x:v>
      </x:c>
      <x:c r="BQ85" s="114">
        <x:f t="shared" si="57"/>
        <x:v>0</x:v>
      </x:c>
      <x:c r="BR85" s="114">
        <x:f t="shared" si="57"/>
        <x:v>0</x:v>
      </x:c>
      <x:c r="BS85" s="114">
        <x:f t="shared" si="57"/>
        <x:v>0</x:v>
      </x:c>
      <x:c r="BT85" s="114">
        <x:f t="shared" si="57"/>
        <x:v>0</x:v>
      </x:c>
      <x:c r="BU85" s="114">
        <x:f t="shared" si="57"/>
        <x:v>0</x:v>
      </x:c>
      <x:c r="BV85" s="288" t="s">
        <x:v>677</x:v>
      </x:c>
      <x:c r="BW85" s="114">
        <x:f t="shared" ref="BW85:CX85" si="58">SUM(BW86:BW88)</x:f>
        <x:v>0</x:v>
      </x:c>
      <x:c r="BX85" s="114">
        <x:f t="shared" si="58"/>
        <x:v>0</x:v>
      </x:c>
      <x:c r="BY85" s="367">
        <x:f t="shared" si="58"/>
        <x:v>0</x:v>
      </x:c>
      <x:c r="BZ85" s="114">
        <x:f t="shared" si="58"/>
        <x:v>0</x:v>
      </x:c>
      <x:c r="CA85" s="367">
        <x:f t="shared" si="58"/>
        <x:v>0</x:v>
      </x:c>
      <x:c r="CB85" s="114">
        <x:f t="shared" si="58"/>
        <x:v>0</x:v>
      </x:c>
      <x:c r="CC85" s="367">
        <x:f t="shared" si="58"/>
        <x:v>0</x:v>
      </x:c>
      <x:c r="CD85" s="114">
        <x:f t="shared" si="58"/>
        <x:v>0</x:v>
      </x:c>
      <x:c r="CE85" s="114">
        <x:f t="shared" si="58"/>
        <x:v>0</x:v>
      </x:c>
      <x:c r="CF85" s="367">
        <x:f t="shared" si="58"/>
        <x:v>0</x:v>
      </x:c>
      <x:c r="CG85" s="114">
        <x:f t="shared" si="58"/>
        <x:v>0</x:v>
      </x:c>
      <x:c r="CH85" s="114">
        <x:f t="shared" si="58"/>
        <x:v>0</x:v>
      </x:c>
      <x:c r="CI85" s="114">
        <x:f t="shared" si="58"/>
        <x:v>0</x:v>
      </x:c>
      <x:c r="CJ85" s="114">
        <x:f t="shared" si="58"/>
        <x:v>0</x:v>
      </x:c>
      <x:c r="CK85" s="114">
        <x:f t="shared" si="58"/>
        <x:v>0</x:v>
      </x:c>
      <x:c r="CL85" s="114">
        <x:f t="shared" si="58"/>
        <x:v>0</x:v>
      </x:c>
      <x:c r="CM85" s="114">
        <x:f t="shared" si="58"/>
        <x:v>0</x:v>
      </x:c>
      <x:c r="CN85" s="114">
        <x:f t="shared" si="58"/>
        <x:v>0</x:v>
      </x:c>
      <x:c r="CO85" s="114">
        <x:f t="shared" si="58"/>
        <x:v>0</x:v>
      </x:c>
      <x:c r="CP85" s="367">
        <x:f t="shared" si="58"/>
        <x:v>0</x:v>
      </x:c>
      <x:c r="CQ85" s="114">
        <x:f t="shared" si="58"/>
        <x:v>0</x:v>
      </x:c>
      <x:c r="CR85" s="367">
        <x:f t="shared" si="58"/>
        <x:v>0</x:v>
      </x:c>
      <x:c r="CS85" s="114">
        <x:f t="shared" si="58"/>
        <x:v>0</x:v>
      </x:c>
      <x:c r="CT85" s="114">
        <x:f t="shared" si="58"/>
        <x:v>0</x:v>
      </x:c>
      <x:c r="CU85" s="114">
        <x:f t="shared" si="58"/>
        <x:v>0</x:v>
      </x:c>
      <x:c r="CV85" s="114">
        <x:f t="shared" si="58"/>
        <x:v>0</x:v>
      </x:c>
      <x:c r="CW85" s="114">
        <x:f t="shared" si="58"/>
        <x:v>0</x:v>
      </x:c>
      <x:c r="CX85" s="114">
        <x:f t="shared" si="58"/>
        <x:v>0</x:v>
      </x:c>
      <x:c r="CY85" s="288" t="s">
        <x:v>677</x:v>
      </x:c>
      <x:c r="CZ85" s="114">
        <x:f t="shared" ref="CZ85:DG85" si="59">SUM(CZ86:CZ88)</x:f>
        <x:v>0</x:v>
      </x:c>
      <x:c r="DA85" s="367">
        <x:f t="shared" si="59"/>
        <x:v>0</x:v>
      </x:c>
      <x:c r="DB85" s="114">
        <x:f t="shared" si="59"/>
        <x:v>0</x:v>
      </x:c>
      <x:c r="DC85" s="367">
        <x:f t="shared" si="59"/>
        <x:v>0</x:v>
      </x:c>
      <x:c r="DD85" s="114">
        <x:f t="shared" si="59"/>
        <x:v>0</x:v>
      </x:c>
      <x:c r="DE85" s="367">
        <x:f t="shared" si="59"/>
        <x:v>0</x:v>
      </x:c>
      <x:c r="DF85" s="114">
        <x:f t="shared" si="59"/>
        <x:v>0</x:v>
      </x:c>
      <x:c r="DG85" s="367">
        <x:f t="shared" si="59"/>
        <x:v>0</x:v>
      </x:c>
    </x:row>
    <x:row r="86" spans="1:111" s="52" customFormat="1" ht="30" customHeight="1">
      <x:c r="A86" s="522" t="s">
        <x:v>99</x:v>
      </x:c>
      <x:c r="B86" s="114"/>
      <x:c r="C86" s="73"/>
      <x:c r="D86" s="70"/>
      <x:c r="E86" s="73"/>
      <x:c r="F86" s="70"/>
      <x:c r="G86" s="73"/>
      <x:c r="H86" s="70"/>
      <x:c r="I86" s="73"/>
      <x:c r="J86" s="70"/>
      <x:c r="K86" s="70"/>
      <x:c r="L86" s="73"/>
      <x:c r="M86" s="70"/>
      <x:c r="N86" s="70"/>
      <x:c r="O86" s="70"/>
      <x:c r="P86" s="70"/>
      <x:c r="Q86" s="70"/>
      <x:c r="R86" s="73"/>
      <x:c r="S86" s="70"/>
      <x:c r="T86" s="73"/>
      <x:c r="U86" s="70"/>
      <x:c r="V86" s="73"/>
      <x:c r="W86" s="70"/>
      <x:c r="X86" s="70"/>
      <x:c r="Y86" s="70"/>
      <x:c r="Z86" s="70"/>
      <x:c r="AA86" s="70"/>
      <x:c r="AB86" s="70"/>
      <x:c r="AC86" s="70"/>
      <x:c r="AD86" s="70"/>
      <x:c r="AE86" s="70"/>
      <x:c r="AF86" s="70"/>
      <x:c r="AG86" s="70"/>
      <x:c r="AH86" s="70"/>
      <x:c r="AI86" s="70"/>
      <x:c r="AJ86" s="70"/>
      <x:c r="AK86" s="70"/>
      <x:c r="AL86" s="522" t="s">
        <x:v>99</x:v>
      </x:c>
      <x:c r="AM86" s="70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70"/>
      <x:c r="BE86" s="70"/>
      <x:c r="BF86" s="70"/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522" t="s">
        <x:v>99</x:v>
      </x:c>
      <x:c r="BW86" s="70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70"/>
      <x:c r="CI86" s="70"/>
      <x:c r="CJ86" s="70"/>
      <x:c r="CK86" s="70"/>
      <x:c r="CL86" s="70"/>
      <x:c r="CM86" s="70"/>
      <x:c r="CN86" s="70"/>
      <x:c r="CO86" s="70"/>
      <x:c r="CP86" s="73"/>
      <x:c r="CQ86" s="70"/>
      <x:c r="CR86" s="73"/>
      <x:c r="CS86" s="70"/>
      <x:c r="CT86" s="70"/>
      <x:c r="CU86" s="70"/>
      <x:c r="CV86" s="70"/>
      <x:c r="CW86" s="70"/>
      <x:c r="CX86" s="70"/>
      <x:c r="CY86" s="522" t="s">
        <x:v>99</x:v>
      </x:c>
      <x:c r="CZ86" s="70"/>
      <x:c r="DA86" s="73"/>
      <x:c r="DB86" s="70"/>
      <x:c r="DC86" s="73"/>
      <x:c r="DD86" s="70"/>
      <x:c r="DE86" s="73"/>
      <x:c r="DF86" s="70"/>
      <x:c r="DG86" s="104"/>
    </x:row>
    <x:row r="87" spans="1:112" s="40" customFormat="1" ht="30" customHeight="1">
      <x:c r="A87" s="522" t="s">
        <x:v>1924</x:v>
      </x:c>
      <x:c r="B87" s="114"/>
      <x:c r="C87" s="73"/>
      <x:c r="D87" s="70"/>
      <x:c r="E87" s="73"/>
      <x:c r="F87" s="70"/>
      <x:c r="G87" s="73"/>
      <x:c r="H87" s="70"/>
      <x:c r="I87" s="73"/>
      <x:c r="J87" s="70"/>
      <x:c r="K87" s="70"/>
      <x:c r="L87" s="73"/>
      <x:c r="M87" s="70"/>
      <x:c r="N87" s="70"/>
      <x:c r="O87" s="70"/>
      <x:c r="P87" s="70"/>
      <x:c r="Q87" s="70"/>
      <x:c r="R87" s="73"/>
      <x:c r="S87" s="70"/>
      <x:c r="T87" s="73"/>
      <x:c r="U87" s="70"/>
      <x:c r="V87" s="73"/>
      <x:c r="W87" s="70"/>
      <x:c r="X87" s="70"/>
      <x:c r="Y87" s="70"/>
      <x:c r="Z87" s="70"/>
      <x:c r="AA87" s="70"/>
      <x:c r="AB87" s="70"/>
      <x:c r="AC87" s="70"/>
      <x:c r="AD87" s="70"/>
      <x:c r="AE87" s="70"/>
      <x:c r="AF87" s="70"/>
      <x:c r="AG87" s="70"/>
      <x:c r="AH87" s="70"/>
      <x:c r="AI87" s="70"/>
      <x:c r="AJ87" s="70"/>
      <x:c r="AK87" s="70"/>
      <x:c r="AL87" s="522" t="s">
        <x:v>1924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/>
      <x:c r="BF87" s="70"/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522" t="s">
        <x:v>1924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/>
      <x:c r="CK87" s="70"/>
      <x:c r="CL87" s="70"/>
      <x:c r="CM87" s="70"/>
      <x:c r="CN87" s="70"/>
      <x:c r="CO87" s="70"/>
      <x:c r="CP87" s="73"/>
      <x:c r="CQ87" s="70"/>
      <x:c r="CR87" s="73"/>
      <x:c r="CS87" s="70"/>
      <x:c r="CT87" s="70"/>
      <x:c r="CU87" s="70"/>
      <x:c r="CV87" s="70"/>
      <x:c r="CW87" s="70"/>
      <x:c r="CX87" s="70"/>
      <x:c r="CY87" s="522" t="s">
        <x:v>1924</x:v>
      </x:c>
      <x:c r="CZ87" s="70"/>
      <x:c r="DA87" s="73"/>
      <x:c r="DB87" s="70"/>
      <x:c r="DC87" s="73"/>
      <x:c r="DD87" s="70"/>
      <x:c r="DE87" s="73"/>
      <x:c r="DF87" s="70"/>
      <x:c r="DG87" s="104"/>
      <x:c r="DH87" s="39"/>
    </x:row>
    <x:row r="88" spans="1:112" s="40" customFormat="1" ht="30" customHeight="1">
      <x:c r="A88" s="662" t="s">
        <x:v>1738</x:v>
      </x:c>
      <x:c r="B88" s="559"/>
      <x:c r="C88" s="560"/>
      <x:c r="D88" s="561"/>
      <x:c r="E88" s="560"/>
      <x:c r="F88" s="561"/>
      <x:c r="G88" s="560"/>
      <x:c r="H88" s="561"/>
      <x:c r="I88" s="560"/>
      <x:c r="J88" s="561"/>
      <x:c r="K88" s="561"/>
      <x:c r="L88" s="560"/>
      <x:c r="M88" s="561"/>
      <x:c r="N88" s="561"/>
      <x:c r="O88" s="561"/>
      <x:c r="P88" s="561"/>
      <x:c r="Q88" s="561"/>
      <x:c r="R88" s="560"/>
      <x:c r="S88" s="561"/>
      <x:c r="T88" s="560"/>
      <x:c r="U88" s="561"/>
      <x:c r="V88" s="560"/>
      <x:c r="W88" s="561"/>
      <x:c r="X88" s="561"/>
      <x:c r="Y88" s="561"/>
      <x:c r="Z88" s="561"/>
      <x:c r="AA88" s="561"/>
      <x:c r="AB88" s="561"/>
      <x:c r="AC88" s="561"/>
      <x:c r="AD88" s="561"/>
      <x:c r="AE88" s="561"/>
      <x:c r="AF88" s="561"/>
      <x:c r="AG88" s="561"/>
      <x:c r="AH88" s="561"/>
      <x:c r="AI88" s="561"/>
      <x:c r="AJ88" s="561"/>
      <x:c r="AK88" s="561"/>
      <x:c r="AL88" s="662" t="s">
        <x:v>1738</x:v>
      </x:c>
      <x:c r="AM88" s="561"/>
      <x:c r="AN88" s="560"/>
      <x:c r="AO88" s="561"/>
      <x:c r="AP88" s="561"/>
      <x:c r="AQ88" s="561"/>
      <x:c r="AR88" s="560"/>
      <x:c r="AS88" s="561"/>
      <x:c r="AT88" s="560"/>
      <x:c r="AU88" s="561"/>
      <x:c r="AV88" s="561"/>
      <x:c r="AW88" s="561"/>
      <x:c r="AX88" s="561"/>
      <x:c r="AY88" s="561"/>
      <x:c r="AZ88" s="561"/>
      <x:c r="BA88" s="560"/>
      <x:c r="BB88" s="561"/>
      <x:c r="BC88" s="561"/>
      <x:c r="BD88" s="561"/>
      <x:c r="BE88" s="561"/>
      <x:c r="BF88" s="561"/>
      <x:c r="BG88" s="561"/>
      <x:c r="BH88" s="561"/>
      <x:c r="BI88" s="561"/>
      <x:c r="BJ88" s="560"/>
      <x:c r="BK88" s="561"/>
      <x:c r="BL88" s="560"/>
      <x:c r="BM88" s="561"/>
      <x:c r="BN88" s="560"/>
      <x:c r="BO88" s="561"/>
      <x:c r="BP88" s="560"/>
      <x:c r="BQ88" s="561"/>
      <x:c r="BR88" s="561"/>
      <x:c r="BS88" s="561"/>
      <x:c r="BT88" s="561"/>
      <x:c r="BU88" s="561"/>
      <x:c r="BV88" s="662"/>
      <x:c r="BW88" s="561"/>
      <x:c r="BX88" s="561"/>
      <x:c r="BY88" s="560"/>
      <x:c r="BZ88" s="561"/>
      <x:c r="CA88" s="560"/>
      <x:c r="CB88" s="561"/>
      <x:c r="CC88" s="560"/>
      <x:c r="CD88" s="561"/>
      <x:c r="CE88" s="561"/>
      <x:c r="CF88" s="560"/>
      <x:c r="CG88" s="561"/>
      <x:c r="CH88" s="561"/>
      <x:c r="CI88" s="561"/>
      <x:c r="CJ88" s="561"/>
      <x:c r="CK88" s="561"/>
      <x:c r="CL88" s="561"/>
      <x:c r="CM88" s="561"/>
      <x:c r="CN88" s="561"/>
      <x:c r="CO88" s="561"/>
      <x:c r="CP88" s="560"/>
      <x:c r="CQ88" s="561"/>
      <x:c r="CR88" s="560"/>
      <x:c r="CS88" s="561"/>
      <x:c r="CT88" s="561"/>
      <x:c r="CU88" s="561"/>
      <x:c r="CV88" s="561"/>
      <x:c r="CW88" s="561"/>
      <x:c r="CX88" s="561"/>
      <x:c r="CY88" s="662"/>
      <x:c r="CZ88" s="561"/>
      <x:c r="DA88" s="560"/>
      <x:c r="DB88" s="561"/>
      <x:c r="DC88" s="560"/>
      <x:c r="DD88" s="561"/>
      <x:c r="DE88" s="560"/>
      <x:c r="DF88" s="561"/>
      <x:c r="DG88" s="562"/>
      <x:c r="DH88" s="39"/>
    </x:row>
    <x:row r="89" spans="1:111" ht="30" customHeight="1">
      <x:c r="A89" s="134" t="s">
        <x:v>2403</x:v>
      </x:c>
      <x:c r="B89" s="346">
        <x:f>B90+B107+B109</x:f>
        <x:v>1</x:v>
      </x:c>
      <x:c r="C89" s="347">
        <x:f t="shared" ref="C89:BN89" si="60">C90+C107+C109</x:f>
        <x:v>2734</x:v>
      </x:c>
      <x:c r="D89" s="348">
        <x:f t="shared" si="60"/>
        <x:v>0</x:v>
      </x:c>
      <x:c r="E89" s="347">
        <x:f t="shared" si="60"/>
        <x:v>0</x:v>
      </x:c>
      <x:c r="F89" s="348">
        <x:f t="shared" si="60"/>
        <x:v>0</x:v>
      </x:c>
      <x:c r="G89" s="347">
        <x:f t="shared" si="60"/>
        <x:v>0</x:v>
      </x:c>
      <x:c r="H89" s="348">
        <x:f t="shared" si="60"/>
        <x:v>0</x:v>
      </x:c>
      <x:c r="I89" s="347">
        <x:f t="shared" si="60"/>
        <x:v>0</x:v>
      </x:c>
      <x:c r="J89" s="348">
        <x:f t="shared" si="60"/>
        <x:v>1</x:v>
      </x:c>
      <x:c r="K89" s="348">
        <x:f t="shared" si="60"/>
        <x:v>0</x:v>
      </x:c>
      <x:c r="L89" s="347">
        <x:f t="shared" si="60"/>
        <x:v>0</x:v>
      </x:c>
      <x:c r="M89" s="348">
        <x:f t="shared" si="60"/>
        <x:v>1</x:v>
      </x:c>
      <x:c r="N89" s="348">
        <x:f t="shared" si="60"/>
        <x:v>0</x:v>
      </x:c>
      <x:c r="O89" s="348">
        <x:f t="shared" si="60"/>
        <x:v>12</x:v>
      </x:c>
      <x:c r="P89" s="348">
        <x:f t="shared" si="60"/>
        <x:v>12</x:v>
      </x:c>
      <x:c r="Q89" s="348">
        <x:f t="shared" si="60"/>
        <x:v>0</x:v>
      </x:c>
      <x:c r="R89" s="347">
        <x:f t="shared" si="60"/>
        <x:v>0</x:v>
      </x:c>
      <x:c r="S89" s="348">
        <x:f t="shared" si="60"/>
        <x:v>9</x:v>
      </x:c>
      <x:c r="T89" s="347">
        <x:f t="shared" si="60"/>
        <x:v>114</x:v>
      </x:c>
      <x:c r="U89" s="348">
        <x:f t="shared" si="60"/>
        <x:v>0</x:v>
      </x:c>
      <x:c r="V89" s="347">
        <x:f t="shared" si="60"/>
        <x:v>0</x:v>
      </x:c>
      <x:c r="W89" s="348">
        <x:f t="shared" si="60"/>
        <x:v>2</x:v>
      </x:c>
      <x:c r="X89" s="348">
        <x:f t="shared" si="60"/>
        <x:v>119</x:v>
      </x:c>
      <x:c r="Y89" s="348">
        <x:f t="shared" si="60"/>
        <x:v>3</x:v>
      </x:c>
      <x:c r="Z89" s="348">
        <x:f t="shared" si="60"/>
        <x:v>4</x:v>
      </x:c>
      <x:c r="AA89" s="348">
        <x:f t="shared" si="60"/>
        <x:v>1</x:v>
      </x:c>
      <x:c r="AB89" s="348">
        <x:f t="shared" si="60"/>
        <x:v>2</x:v>
      </x:c>
      <x:c r="AC89" s="348">
        <x:f t="shared" si="60"/>
        <x:v>0</x:v>
      </x:c>
      <x:c r="AD89" s="348">
        <x:f t="shared" si="60"/>
        <x:v>1</x:v>
      </x:c>
      <x:c r="AE89" s="348">
        <x:f t="shared" si="60"/>
        <x:v>0</x:v>
      </x:c>
      <x:c r="AF89" s="348">
        <x:f t="shared" si="60"/>
        <x:v>0</x:v>
      </x:c>
      <x:c r="AG89" s="348">
        <x:f t="shared" si="60"/>
        <x:v>11</x:v>
      </x:c>
      <x:c r="AH89" s="348">
        <x:f t="shared" si="60"/>
        <x:v>0</x:v>
      </x:c>
      <x:c r="AI89" s="348">
        <x:f t="shared" si="60"/>
        <x:v>0</x:v>
      </x:c>
      <x:c r="AJ89" s="348">
        <x:f t="shared" si="60"/>
        <x:v>8</x:v>
      </x:c>
      <x:c r="AK89" s="348">
        <x:f t="shared" si="60"/>
        <x:v>13</x:v>
      </x:c>
      <x:c r="AL89" s="134" t="s">
        <x:v>2403</x:v>
      </x:c>
      <x:c r="AM89" s="348">
        <x:f t="shared" si="60"/>
        <x:v>0</x:v>
      </x:c>
      <x:c r="AN89" s="347">
        <x:f t="shared" si="60"/>
        <x:v>0</x:v>
      </x:c>
      <x:c r="AO89" s="348">
        <x:f t="shared" si="60"/>
        <x:v>0</x:v>
      </x:c>
      <x:c r="AP89" s="348">
        <x:f t="shared" si="60"/>
        <x:v>0</x:v>
      </x:c>
      <x:c r="AQ89" s="348">
        <x:f t="shared" si="60"/>
        <x:v>0</x:v>
      </x:c>
      <x:c r="AR89" s="347">
        <x:f t="shared" si="60"/>
        <x:v>0</x:v>
      </x:c>
      <x:c r="AS89" s="348">
        <x:f t="shared" si="60"/>
        <x:v>0</x:v>
      </x:c>
      <x:c r="AT89" s="347">
        <x:f t="shared" si="60"/>
        <x:v>0</x:v>
      </x:c>
      <x:c r="AU89" s="348">
        <x:f t="shared" si="60"/>
        <x:v>0</x:v>
      </x:c>
      <x:c r="AV89" s="348">
        <x:f t="shared" si="60"/>
        <x:v>0</x:v>
      </x:c>
      <x:c r="AW89" s="348">
        <x:f t="shared" si="60"/>
        <x:v>0</x:v>
      </x:c>
      <x:c r="AX89" s="348">
        <x:f t="shared" si="60"/>
        <x:v>0</x:v>
      </x:c>
      <x:c r="AY89" s="348">
        <x:f t="shared" si="60"/>
        <x:v>0</x:v>
      </x:c>
      <x:c r="AZ89" s="348">
        <x:f t="shared" si="60"/>
        <x:v>2</x:v>
      </x:c>
      <x:c r="BA89" s="347">
        <x:f t="shared" si="60"/>
        <x:v>3</x:v>
      </x:c>
      <x:c r="BB89" s="348">
        <x:f t="shared" si="60"/>
        <x:v>0</x:v>
      </x:c>
      <x:c r="BC89" s="348">
        <x:f t="shared" si="60"/>
        <x:v>0</x:v>
      </x:c>
      <x:c r="BD89" s="348">
        <x:f t="shared" si="60"/>
        <x:v>0</x:v>
      </x:c>
      <x:c r="BE89" s="348">
        <x:f t="shared" si="60"/>
        <x:v>6</x:v>
      </x:c>
      <x:c r="BF89" s="348">
        <x:f t="shared" si="60"/>
        <x:v>103</x:v>
      </x:c>
      <x:c r="BG89" s="348">
        <x:f t="shared" si="60"/>
        <x:v>102</x:v>
      </x:c>
      <x:c r="BH89" s="348">
        <x:f t="shared" si="60"/>
        <x:v>103</x:v>
      </x:c>
      <x:c r="BI89" s="348">
        <x:f t="shared" si="60"/>
        <x:v>0</x:v>
      </x:c>
      <x:c r="BJ89" s="347">
        <x:f t="shared" si="60"/>
        <x:v>0</x:v>
      </x:c>
      <x:c r="BK89" s="348">
        <x:f t="shared" si="60"/>
        <x:v>0</x:v>
      </x:c>
      <x:c r="BL89" s="347">
        <x:f t="shared" si="60"/>
        <x:v>0</x:v>
      </x:c>
      <x:c r="BM89" s="348">
        <x:f t="shared" si="60"/>
        <x:v>0</x:v>
      </x:c>
      <x:c r="BN89" s="347">
        <x:f t="shared" si="60"/>
        <x:v>0</x:v>
      </x:c>
      <x:c r="BO89" s="348">
        <x:f t="shared" ref="BO89:DG89" si="61">BO90+BO107+BO109</x:f>
        <x:v>0</x:v>
      </x:c>
      <x:c r="BP89" s="347">
        <x:f t="shared" si="61"/>
        <x:v>0</x:v>
      </x:c>
      <x:c r="BQ89" s="348">
        <x:f t="shared" si="61"/>
        <x:v>0</x:v>
      </x:c>
      <x:c r="BR89" s="348">
        <x:f t="shared" si="61"/>
        <x:v>0</x:v>
      </x:c>
      <x:c r="BS89" s="348">
        <x:f t="shared" si="61"/>
        <x:v>1</x:v>
      </x:c>
      <x:c r="BT89" s="348">
        <x:f t="shared" si="61"/>
        <x:v>0</x:v>
      </x:c>
      <x:c r="BU89" s="348">
        <x:f t="shared" si="61"/>
        <x:v>0</x:v>
      </x:c>
      <x:c r="BV89" s="134" t="s">
        <x:v>2403</x:v>
      </x:c>
      <x:c r="BW89" s="348">
        <x:f t="shared" si="61"/>
        <x:v>1</x:v>
      </x:c>
      <x:c r="BX89" s="348">
        <x:f t="shared" si="61"/>
        <x:v>98</x:v>
      </x:c>
      <x:c r="BY89" s="347">
        <x:f t="shared" si="61"/>
        <x:v>2779</x:v>
      </x:c>
      <x:c r="BZ89" s="348">
        <x:f t="shared" si="61"/>
        <x:v>0</x:v>
      </x:c>
      <x:c r="CA89" s="347">
        <x:f t="shared" si="61"/>
        <x:v>0</x:v>
      </x:c>
      <x:c r="CB89" s="348">
        <x:f t="shared" si="61"/>
        <x:v>0</x:v>
      </x:c>
      <x:c r="CC89" s="347">
        <x:f t="shared" si="61"/>
        <x:v>0</x:v>
      </x:c>
      <x:c r="CD89" s="348">
        <x:f t="shared" si="61"/>
        <x:v>0</x:v>
      </x:c>
      <x:c r="CE89" s="348">
        <x:f t="shared" si="61"/>
        <x:v>1</x:v>
      </x:c>
      <x:c r="CF89" s="347">
        <x:f t="shared" si="61"/>
        <x:v>40</x:v>
      </x:c>
      <x:c r="CG89" s="348">
        <x:f t="shared" si="61"/>
        <x:v>1</x:v>
      </x:c>
      <x:c r="CH89" s="348">
        <x:f t="shared" si="61"/>
        <x:v>0</x:v>
      </x:c>
      <x:c r="CI89" s="348">
        <x:f t="shared" si="61"/>
        <x:v>0</x:v>
      </x:c>
      <x:c r="CJ89" s="348">
        <x:f t="shared" si="61"/>
        <x:v>7</x:v>
      </x:c>
      <x:c r="CK89" s="348">
        <x:f t="shared" si="61"/>
        <x:v>0</x:v>
      </x:c>
      <x:c r="CL89" s="348">
        <x:f t="shared" si="61"/>
        <x:v>0</x:v>
      </x:c>
      <x:c r="CM89" s="348">
        <x:f t="shared" si="61"/>
        <x:v>0</x:v>
      </x:c>
      <x:c r="CN89" s="348">
        <x:f t="shared" si="61"/>
        <x:v>0</x:v>
      </x:c>
      <x:c r="CO89" s="348">
        <x:f t="shared" si="61"/>
        <x:v>1</x:v>
      </x:c>
      <x:c r="CP89" s="347">
        <x:f t="shared" si="61"/>
        <x:v>19.530000000000001</x:v>
      </x:c>
      <x:c r="CQ89" s="348">
        <x:f t="shared" si="61"/>
        <x:v>4</x:v>
      </x:c>
      <x:c r="CR89" s="347">
        <x:f t="shared" si="61"/>
        <x:v>189</x:v>
      </x:c>
      <x:c r="CS89" s="348">
        <x:f t="shared" si="61"/>
        <x:v>72</x:v>
      </x:c>
      <x:c r="CT89" s="348">
        <x:f t="shared" si="61"/>
        <x:v>2</x:v>
      </x:c>
      <x:c r="CU89" s="348">
        <x:f t="shared" si="61"/>
        <x:v>10</x:v>
      </x:c>
      <x:c r="CV89" s="348">
        <x:f t="shared" si="61"/>
        <x:v>26</x:v>
      </x:c>
      <x:c r="CW89" s="348">
        <x:f t="shared" si="61"/>
        <x:v>21</x:v>
      </x:c>
      <x:c r="CX89" s="348">
        <x:f t="shared" si="61"/>
        <x:v>28</x:v>
      </x:c>
      <x:c r="CY89" s="134" t="s">
        <x:v>2403</x:v>
      </x:c>
      <x:c r="CZ89" s="348">
        <x:f t="shared" si="61"/>
        <x:v>0</x:v>
      </x:c>
      <x:c r="DA89" s="347">
        <x:f t="shared" si="61"/>
        <x:v>0</x:v>
      </x:c>
      <x:c r="DB89" s="348">
        <x:f t="shared" si="61"/>
        <x:v>0</x:v>
      </x:c>
      <x:c r="DC89" s="347">
        <x:f t="shared" si="61"/>
        <x:v>0</x:v>
      </x:c>
      <x:c r="DD89" s="348">
        <x:f t="shared" si="61"/>
        <x:v>0</x:v>
      </x:c>
      <x:c r="DE89" s="347">
        <x:f t="shared" si="61"/>
        <x:v>0</x:v>
      </x:c>
      <x:c r="DF89" s="348">
        <x:f t="shared" si="61"/>
        <x:v>0</x:v>
      </x:c>
      <x:c r="DG89" s="349">
        <x:f t="shared" si="61"/>
        <x:v>0</x:v>
      </x:c>
    </x:row>
    <x:row r="90" spans="1:111" ht="30" customHeight="1">
      <x:c r="A90" s="287" t="s">
        <x:v>1065</x:v>
      </x:c>
      <x:c r="B90" s="113">
        <x:f>SUM(B91:B106)</x:f>
        <x:v>1</x:v>
      </x:c>
      <x:c r="C90" s="82">
        <x:f t="shared" ref="C90:AK90" si="62">SUM(C91:C106)</x:f>
        <x:v>2734</x:v>
      </x:c>
      <x:c r="D90" s="81">
        <x:f t="shared" si="62"/>
        <x:v>0</x:v>
      </x:c>
      <x:c r="E90" s="82">
        <x:f t="shared" si="62"/>
        <x:v>0</x:v>
      </x:c>
      <x:c r="F90" s="81">
        <x:f t="shared" si="62"/>
        <x:v>0</x:v>
      </x:c>
      <x:c r="G90" s="82">
        <x:f t="shared" si="62"/>
        <x:v>0</x:v>
      </x:c>
      <x:c r="H90" s="81">
        <x:f t="shared" si="62"/>
        <x:v>0</x:v>
      </x:c>
      <x:c r="I90" s="82">
        <x:f t="shared" si="62"/>
        <x:v>0</x:v>
      </x:c>
      <x:c r="J90" s="81">
        <x:f t="shared" si="62"/>
        <x:v>1</x:v>
      </x:c>
      <x:c r="K90" s="81">
        <x:f t="shared" si="62"/>
        <x:v>0</x:v>
      </x:c>
      <x:c r="L90" s="82">
        <x:f t="shared" si="62"/>
        <x:v>0</x:v>
      </x:c>
      <x:c r="M90" s="81">
        <x:f t="shared" si="62"/>
        <x:v>1</x:v>
      </x:c>
      <x:c r="N90" s="81">
        <x:f t="shared" si="62"/>
        <x:v>0</x:v>
      </x:c>
      <x:c r="O90" s="81">
        <x:f t="shared" si="62"/>
        <x:v>0</x:v>
      </x:c>
      <x:c r="P90" s="81">
        <x:f t="shared" si="62"/>
        <x:v>0</x:v>
      </x:c>
      <x:c r="Q90" s="81">
        <x:f t="shared" si="62"/>
        <x:v>0</x:v>
      </x:c>
      <x:c r="R90" s="82">
        <x:f t="shared" si="62"/>
        <x:v>0</x:v>
      </x:c>
      <x:c r="S90" s="81">
        <x:f t="shared" si="62"/>
        <x:v>6</x:v>
      </x:c>
      <x:c r="T90" s="82">
        <x:f t="shared" si="62"/>
        <x:v>87</x:v>
      </x:c>
      <x:c r="U90" s="81">
        <x:f t="shared" si="62"/>
        <x:v>0</x:v>
      </x:c>
      <x:c r="V90" s="82">
        <x:f t="shared" si="62"/>
        <x:v>0</x:v>
      </x:c>
      <x:c r="W90" s="81">
        <x:f t="shared" si="62"/>
        <x:v>0</x:v>
      </x:c>
      <x:c r="X90" s="81">
        <x:f t="shared" si="62"/>
        <x:v>88</x:v>
      </x:c>
      <x:c r="Y90" s="81">
        <x:f t="shared" si="62"/>
        <x:v>3</x:v>
      </x:c>
      <x:c r="Z90" s="81">
        <x:f t="shared" si="62"/>
        <x:v>4</x:v>
      </x:c>
      <x:c r="AA90" s="81">
        <x:f t="shared" si="62"/>
        <x:v>1</x:v>
      </x:c>
      <x:c r="AB90" s="81">
        <x:f t="shared" si="62"/>
        <x:v>0</x:v>
      </x:c>
      <x:c r="AC90" s="81">
        <x:f t="shared" si="62"/>
        <x:v>0</x:v>
      </x:c>
      <x:c r="AD90" s="81">
        <x:f t="shared" si="62"/>
        <x:v>1</x:v>
      </x:c>
      <x:c r="AE90" s="81">
        <x:f t="shared" si="62"/>
        <x:v>0</x:v>
      </x:c>
      <x:c r="AF90" s="81">
        <x:f t="shared" si="62"/>
        <x:v>0</x:v>
      </x:c>
      <x:c r="AG90" s="81">
        <x:f t="shared" si="62"/>
        <x:v>9</x:v>
      </x:c>
      <x:c r="AH90" s="81">
        <x:f t="shared" si="62"/>
        <x:v>0</x:v>
      </x:c>
      <x:c r="AI90" s="81">
        <x:f t="shared" si="62"/>
        <x:v>0</x:v>
      </x:c>
      <x:c r="AJ90" s="81">
        <x:f t="shared" si="62"/>
        <x:v>7</x:v>
      </x:c>
      <x:c r="AK90" s="81">
        <x:f t="shared" si="62"/>
        <x:v>11</x:v>
      </x:c>
      <x:c r="AL90" s="287" t="s">
        <x:v>1065</x:v>
      </x:c>
      <x:c r="AM90" s="81">
        <x:f t="shared" ref="AM90:BF90" si="63">SUM(AM91:AM106)</x:f>
        <x:v>0</x:v>
      </x:c>
      <x:c r="AN90" s="82">
        <x:f t="shared" si="63"/>
        <x:v>0</x:v>
      </x:c>
      <x:c r="AO90" s="81">
        <x:f t="shared" si="63"/>
        <x:v>0</x:v>
      </x:c>
      <x:c r="AP90" s="81">
        <x:f t="shared" si="63"/>
        <x:v>0</x:v>
      </x:c>
      <x:c r="AQ90" s="81">
        <x:f t="shared" si="63"/>
        <x:v>0</x:v>
      </x:c>
      <x:c r="AR90" s="82">
        <x:f t="shared" si="63"/>
        <x:v>0</x:v>
      </x:c>
      <x:c r="AS90" s="81">
        <x:f t="shared" si="63"/>
        <x:v>0</x:v>
      </x:c>
      <x:c r="AT90" s="82">
        <x:f t="shared" si="63"/>
        <x:v>0</x:v>
      </x:c>
      <x:c r="AU90" s="81">
        <x:f t="shared" si="63"/>
        <x:v>0</x:v>
      </x:c>
      <x:c r="AV90" s="81">
        <x:f t="shared" si="63"/>
        <x:v>0</x:v>
      </x:c>
      <x:c r="AW90" s="81">
        <x:f t="shared" si="63"/>
        <x:v>0</x:v>
      </x:c>
      <x:c r="AX90" s="81">
        <x:f t="shared" si="63"/>
        <x:v>0</x:v>
      </x:c>
      <x:c r="AY90" s="81">
        <x:f t="shared" si="63"/>
        <x:v>0</x:v>
      </x:c>
      <x:c r="AZ90" s="81">
        <x:f t="shared" si="63"/>
        <x:v>0</x:v>
      </x:c>
      <x:c r="BA90" s="82">
        <x:f t="shared" si="63"/>
        <x:v>0</x:v>
      </x:c>
      <x:c r="BB90" s="81">
        <x:f t="shared" si="63"/>
        <x:v>0</x:v>
      </x:c>
      <x:c r="BC90" s="81">
        <x:f t="shared" si="63"/>
        <x:v>0</x:v>
      </x:c>
      <x:c r="BD90" s="81">
        <x:f t="shared" si="63"/>
        <x:v>0</x:v>
      </x:c>
      <x:c r="BE90" s="81">
        <x:f t="shared" si="63"/>
        <x:v>2</x:v>
      </x:c>
      <x:c r="BF90" s="81">
        <x:f t="shared" si="63"/>
        <x:v>2</x:v>
      </x:c>
      <x:c r="BG90" s="81">
        <x:f>SUM(BG91:BG106)</x:f>
        <x:v>102</x:v>
      </x:c>
      <x:c r="BH90" s="81">
        <x:f t="shared" ref="BH90:BU90" si="64">SUM(BH91:BH106)</x:f>
        <x:v>103</x:v>
      </x:c>
      <x:c r="BI90" s="81">
        <x:f t="shared" si="64"/>
        <x:v>0</x:v>
      </x:c>
      <x:c r="BJ90" s="82">
        <x:f t="shared" si="64"/>
        <x:v>0</x:v>
      </x:c>
      <x:c r="BK90" s="81">
        <x:f t="shared" si="64"/>
        <x:v>0</x:v>
      </x:c>
      <x:c r="BL90" s="82">
        <x:f t="shared" si="64"/>
        <x:v>0</x:v>
      </x:c>
      <x:c r="BM90" s="81">
        <x:f t="shared" si="64"/>
        <x:v>0</x:v>
      </x:c>
      <x:c r="BN90" s="82">
        <x:f t="shared" si="64"/>
        <x:v>0</x:v>
      </x:c>
      <x:c r="BO90" s="81">
        <x:f t="shared" si="64"/>
        <x:v>0</x:v>
      </x:c>
      <x:c r="BP90" s="82">
        <x:f t="shared" si="64"/>
        <x:v>0</x:v>
      </x:c>
      <x:c r="BQ90" s="81">
        <x:f t="shared" si="64"/>
        <x:v>0</x:v>
      </x:c>
      <x:c r="BR90" s="81">
        <x:f t="shared" si="64"/>
        <x:v>0</x:v>
      </x:c>
      <x:c r="BS90" s="81">
        <x:f t="shared" si="64"/>
        <x:v>0</x:v>
      </x:c>
      <x:c r="BT90" s="81">
        <x:f t="shared" si="64"/>
        <x:v>0</x:v>
      </x:c>
      <x:c r="BU90" s="81">
        <x:f t="shared" si="64"/>
        <x:v>0</x:v>
      </x:c>
      <x:c r="BV90" s="287" t="s">
        <x:v>1065</x:v>
      </x:c>
      <x:c r="BW90" s="81">
        <x:f>SUM(BW91:BW106)</x:f>
        <x:v>1</x:v>
      </x:c>
      <x:c r="BX90" s="81">
        <x:f t="shared" ref="BX90:CX90" si="65">SUM(BX91:BX106)</x:f>
        <x:v>98</x:v>
      </x:c>
      <x:c r="BY90" s="82">
        <x:f t="shared" si="65"/>
        <x:v>2779</x:v>
      </x:c>
      <x:c r="BZ90" s="81">
        <x:f t="shared" si="65"/>
        <x:v>0</x:v>
      </x:c>
      <x:c r="CA90" s="82">
        <x:f t="shared" si="65"/>
        <x:v>0</x:v>
      </x:c>
      <x:c r="CB90" s="81">
        <x:f t="shared" si="65"/>
        <x:v>0</x:v>
      </x:c>
      <x:c r="CC90" s="82">
        <x:f t="shared" si="65"/>
        <x:v>0</x:v>
      </x:c>
      <x:c r="CD90" s="81">
        <x:f t="shared" si="65"/>
        <x:v>0</x:v>
      </x:c>
      <x:c r="CE90" s="81">
        <x:f t="shared" si="65"/>
        <x:v>0</x:v>
      </x:c>
      <x:c r="CF90" s="82">
        <x:f t="shared" si="65"/>
        <x:v>0</x:v>
      </x:c>
      <x:c r="CG90" s="81">
        <x:f t="shared" si="65"/>
        <x:v>0</x:v>
      </x:c>
      <x:c r="CH90" s="81">
        <x:f t="shared" si="65"/>
        <x:v>0</x:v>
      </x:c>
      <x:c r="CI90" s="81">
        <x:f t="shared" si="65"/>
        <x:v>0</x:v>
      </x:c>
      <x:c r="CJ90" s="81">
        <x:f t="shared" si="65"/>
        <x:v>5</x:v>
      </x:c>
      <x:c r="CK90" s="81">
        <x:f t="shared" si="65"/>
        <x:v>0</x:v>
      </x:c>
      <x:c r="CL90" s="81">
        <x:f t="shared" si="65"/>
        <x:v>0</x:v>
      </x:c>
      <x:c r="CM90" s="81">
        <x:f t="shared" si="65"/>
        <x:v>0</x:v>
      </x:c>
      <x:c r="CN90" s="81">
        <x:f t="shared" si="65"/>
        <x:v>0</x:v>
      </x:c>
      <x:c r="CO90" s="81">
        <x:f t="shared" si="65"/>
        <x:v>0</x:v>
      </x:c>
      <x:c r="CP90" s="82">
        <x:f t="shared" si="65"/>
        <x:v>0</x:v>
      </x:c>
      <x:c r="CQ90" s="81">
        <x:f t="shared" si="65"/>
        <x:v>4</x:v>
      </x:c>
      <x:c r="CR90" s="82">
        <x:f t="shared" si="65"/>
        <x:v>189</x:v>
      </x:c>
      <x:c r="CS90" s="81">
        <x:f t="shared" si="65"/>
        <x:v>72</x:v>
      </x:c>
      <x:c r="CT90" s="81">
        <x:f t="shared" si="65"/>
        <x:v>1</x:v>
      </x:c>
      <x:c r="CU90" s="81">
        <x:f t="shared" si="65"/>
        <x:v>9</x:v>
      </x:c>
      <x:c r="CV90" s="81">
        <x:f t="shared" si="65"/>
        <x:v>26</x:v>
      </x:c>
      <x:c r="CW90" s="81">
        <x:f t="shared" si="65"/>
        <x:v>21</x:v>
      </x:c>
      <x:c r="CX90" s="81">
        <x:f t="shared" si="65"/>
        <x:v>28</x:v>
      </x:c>
      <x:c r="CY90" s="287" t="s">
        <x:v>1065</x:v>
      </x:c>
      <x:c r="CZ90" s="81">
        <x:f>SUM(CZ91:CZ106)</x:f>
        <x:v>0</x:v>
      </x:c>
      <x:c r="DA90" s="82">
        <x:f t="shared" ref="DA90:DG90" si="66">SUM(DA91:DA106)</x:f>
        <x:v>0</x:v>
      </x:c>
      <x:c r="DB90" s="81">
        <x:f t="shared" si="66"/>
        <x:v>0</x:v>
      </x:c>
      <x:c r="DC90" s="82">
        <x:f t="shared" si="66"/>
        <x:v>0</x:v>
      </x:c>
      <x:c r="DD90" s="81">
        <x:f t="shared" si="66"/>
        <x:v>0</x:v>
      </x:c>
      <x:c r="DE90" s="82">
        <x:f t="shared" si="66"/>
        <x:v>0</x:v>
      </x:c>
      <x:c r="DF90" s="81">
        <x:f t="shared" si="66"/>
        <x:v>0</x:v>
      </x:c>
      <x:c r="DG90" s="109">
        <x:f t="shared" si="66"/>
        <x:v>0</x:v>
      </x:c>
    </x:row>
    <x:row r="91" spans="1:111" ht="30" customHeight="1">
      <x:c r="A91" s="660" t="s">
        <x:v>1554</x:v>
      </x:c>
      <x:c r="B91" s="114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>
        <x:v>1</x:v>
      </x:c>
      <x:c r="T91" s="73">
        <x:v>7</x:v>
      </x:c>
      <x:c r="U91" s="70"/>
      <x:c r="V91" s="73"/>
      <x:c r="W91" s="70"/>
      <x:c r="X91" s="70">
        <x:v>5</x:v>
      </x:c>
      <x:c r="Y91" s="70"/>
      <x:c r="Z91" s="70"/>
      <x:c r="AA91" s="70"/>
      <x:c r="AB91" s="70"/>
      <x:c r="AC91" s="70"/>
      <x:c r="AD91" s="70"/>
      <x:c r="AE91" s="70"/>
      <x:c r="AF91" s="70"/>
      <x:c r="AG91" s="70"/>
      <x:c r="AH91" s="70"/>
      <x:c r="AI91" s="70"/>
      <x:c r="AJ91" s="70">
        <x:v>2</x:v>
      </x:c>
      <x:c r="AK91" s="70">
        <x:v>2</x:v>
      </x:c>
      <x:c r="AL91" s="660" t="s">
        <x:v>1554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/>
      <x:c r="BF91" s="70"/>
      <x:c r="BG91" s="70">
        <x:v>10</x:v>
      </x:c>
      <x:c r="BH91" s="70">
        <x:v>10</x:v>
      </x:c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660" t="s">
        <x:v>1554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/>
      <x:c r="CK91" s="70"/>
      <x:c r="CL91" s="70"/>
      <x:c r="CM91" s="70"/>
      <x:c r="CN91" s="70"/>
      <x:c r="CO91" s="70"/>
      <x:c r="CP91" s="73"/>
      <x:c r="CQ91" s="70"/>
      <x:c r="CR91" s="73"/>
      <x:c r="CS91" s="70">
        <x:v>4</x:v>
      </x:c>
      <x:c r="CT91" s="70"/>
      <x:c r="CU91" s="70">
        <x:v>0</x:v>
      </x:c>
      <x:c r="CV91" s="70">
        <x:v>2</x:v>
      </x:c>
      <x:c r="CW91" s="70"/>
      <x:c r="CX91" s="70"/>
      <x:c r="CY91" s="660" t="s">
        <x:v>1554</x:v>
      </x:c>
      <x:c r="CZ91" s="70"/>
      <x:c r="DA91" s="73"/>
      <x:c r="DB91" s="70"/>
      <x:c r="DC91" s="73"/>
      <x:c r="DD91" s="70"/>
      <x:c r="DE91" s="73"/>
      <x:c r="DF91" s="70"/>
      <x:c r="DG91" s="104"/>
    </x:row>
    <x:row r="92" spans="1:111" ht="30" customHeight="1">
      <x:c r="A92" s="660" t="s">
        <x:v>402</x:v>
      </x:c>
      <x:c r="B92" s="114"/>
      <x:c r="C92" s="73"/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>
        <x:v>0</x:v>
      </x:c>
      <x:c r="T92" s="73">
        <x:v>0</x:v>
      </x:c>
      <x:c r="U92" s="70"/>
      <x:c r="V92" s="73"/>
      <x:c r="W92" s="70"/>
      <x:c r="X92" s="70">
        <x:v>4</x:v>
      </x:c>
      <x:c r="Y92" s="70"/>
      <x:c r="Z92" s="70"/>
      <x:c r="AA92" s="70"/>
      <x:c r="AB92" s="70"/>
      <x:c r="AC92" s="70"/>
      <x:c r="AD92" s="70"/>
      <x:c r="AE92" s="70"/>
      <x:c r="AF92" s="70"/>
      <x:c r="AG92" s="70"/>
      <x:c r="AH92" s="70"/>
      <x:c r="AI92" s="70"/>
      <x:c r="AJ92" s="70"/>
      <x:c r="AK92" s="70"/>
      <x:c r="AL92" s="660" t="s">
        <x:v>402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/>
      <x:c r="BF92" s="70"/>
      <x:c r="BG92" s="70">
        <x:v>8</x:v>
      </x:c>
      <x:c r="BH92" s="70">
        <x:v>8</x:v>
      </x:c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660" t="s">
        <x:v>402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>
        <x:v>1</x:v>
      </x:c>
      <x:c r="CK92" s="70"/>
      <x:c r="CL92" s="70"/>
      <x:c r="CM92" s="70"/>
      <x:c r="CN92" s="490"/>
      <x:c r="CO92" s="70"/>
      <x:c r="CP92" s="73"/>
      <x:c r="CQ92" s="70">
        <x:v>1</x:v>
      </x:c>
      <x:c r="CR92" s="73">
        <x:v>19</x:v>
      </x:c>
      <x:c r="CS92" s="70">
        <x:v>3</x:v>
      </x:c>
      <x:c r="CT92" s="70"/>
      <x:c r="CU92" s="70"/>
      <x:c r="CV92" s="70">
        <x:v>2</x:v>
      </x:c>
      <x:c r="CW92" s="70">
        <x:v>1</x:v>
      </x:c>
      <x:c r="CX92" s="70">
        <x:v>1</x:v>
      </x:c>
      <x:c r="CY92" s="660" t="s">
        <x:v>402</x:v>
      </x:c>
      <x:c r="CZ92" s="70"/>
      <x:c r="DA92" s="73"/>
      <x:c r="DB92" s="70"/>
      <x:c r="DC92" s="73"/>
      <x:c r="DD92" s="70"/>
      <x:c r="DE92" s="73"/>
      <x:c r="DF92" s="70"/>
      <x:c r="DG92" s="104"/>
    </x:row>
    <x:row r="93" spans="1:111" ht="30" customHeight="1">
      <x:c r="A93" s="660" t="s">
        <x:v>1556</x:v>
      </x:c>
      <x:c r="B93" s="114"/>
      <x:c r="C93" s="73"/>
      <x:c r="D93" s="70"/>
      <x:c r="E93" s="73"/>
      <x:c r="F93" s="70"/>
      <x:c r="G93" s="73"/>
      <x:c r="H93" s="70"/>
      <x:c r="I93" s="73"/>
      <x:c r="J93" s="70">
        <x:v>1</x:v>
      </x:c>
      <x:c r="K93" s="70"/>
      <x:c r="L93" s="73"/>
      <x:c r="M93" s="70"/>
      <x:c r="N93" s="70"/>
      <x:c r="O93" s="70"/>
      <x:c r="P93" s="70"/>
      <x:c r="Q93" s="70"/>
      <x:c r="R93" s="73"/>
      <x:c r="S93" s="70">
        <x:v>1</x:v>
      </x:c>
      <x:c r="T93" s="73">
        <x:v>16</x:v>
      </x:c>
      <x:c r="U93" s="70"/>
      <x:c r="V93" s="73"/>
      <x:c r="W93" s="70"/>
      <x:c r="X93" s="70">
        <x:v>8</x:v>
      </x:c>
      <x:c r="Y93" s="70"/>
      <x:c r="Z93" s="70"/>
      <x:c r="AA93" s="70"/>
      <x:c r="AB93" s="70"/>
      <x:c r="AC93" s="70"/>
      <x:c r="AD93" s="70"/>
      <x:c r="AE93" s="70"/>
      <x:c r="AF93" s="70"/>
      <x:c r="AG93" s="70"/>
      <x:c r="AH93" s="70"/>
      <x:c r="AI93" s="70"/>
      <x:c r="AJ93" s="70"/>
      <x:c r="AK93" s="70"/>
      <x:c r="AL93" s="660" t="s">
        <x:v>1556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/>
      <x:c r="BF93" s="70"/>
      <x:c r="BG93" s="70">
        <x:v>5</x:v>
      </x:c>
      <x:c r="BH93" s="70">
        <x:v>5</x:v>
      </x:c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660" t="s">
        <x:v>1556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/>
      <x:c r="CR93" s="73"/>
      <x:c r="CS93" s="70">
        <x:v>9</x:v>
      </x:c>
      <x:c r="CT93" s="70"/>
      <x:c r="CU93" s="70"/>
      <x:c r="CV93" s="70">
        <x:v>2</x:v>
      </x:c>
      <x:c r="CW93" s="70"/>
      <x:c r="CX93" s="70"/>
      <x:c r="CY93" s="660" t="s">
        <x:v>1556</x:v>
      </x:c>
      <x:c r="CZ93" s="70"/>
      <x:c r="DA93" s="73"/>
      <x:c r="DB93" s="70"/>
      <x:c r="DC93" s="73"/>
      <x:c r="DD93" s="70"/>
      <x:c r="DE93" s="73"/>
      <x:c r="DF93" s="70"/>
      <x:c r="DG93" s="104"/>
    </x:row>
    <x:row r="94" spans="1:111" ht="30" customHeight="1">
      <x:c r="A94" s="660" t="s">
        <x:v>1591</x:v>
      </x:c>
      <x:c r="B94" s="114"/>
      <x:c r="C94" s="73"/>
      <x:c r="D94" s="70"/>
      <x:c r="E94" s="73"/>
      <x:c r="F94" s="70"/>
      <x:c r="G94" s="73"/>
      <x:c r="H94" s="70"/>
      <x:c r="I94" s="73"/>
      <x:c r="J94" s="70"/>
      <x:c r="K94" s="70"/>
      <x:c r="L94" s="73"/>
      <x:c r="M94" s="70"/>
      <x:c r="N94" s="70"/>
      <x:c r="O94" s="70"/>
      <x:c r="P94" s="70"/>
      <x:c r="Q94" s="70"/>
      <x:c r="R94" s="73"/>
      <x:c r="S94" s="70"/>
      <x:c r="T94" s="73"/>
      <x:c r="U94" s="70"/>
      <x:c r="V94" s="73"/>
      <x:c r="W94" s="70"/>
      <x:c r="X94" s="70">
        <x:v>2</x:v>
      </x:c>
      <x:c r="Y94" s="70"/>
      <x:c r="Z94" s="70"/>
      <x:c r="AA94" s="70"/>
      <x:c r="AB94" s="70"/>
      <x:c r="AC94" s="70"/>
      <x:c r="AD94" s="70"/>
      <x:c r="AE94" s="70"/>
      <x:c r="AF94" s="70"/>
      <x:c r="AG94" s="70"/>
      <x:c r="AH94" s="70"/>
      <x:c r="AI94" s="70"/>
      <x:c r="AJ94" s="70"/>
      <x:c r="AK94" s="70"/>
      <x:c r="AL94" s="660" t="s">
        <x:v>1591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/>
      <x:c r="BF94" s="70"/>
      <x:c r="BG94" s="70">
        <x:v>4</x:v>
      </x:c>
      <x:c r="BH94" s="70">
        <x:v>4</x:v>
      </x:c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660" t="s">
        <x:v>1591</x:v>
      </x:c>
      <x:c r="BW94" s="70"/>
      <x:c r="BX94" s="70"/>
      <x:c r="BY94" s="73"/>
      <x:c r="BZ94" s="70"/>
      <x:c r="CA94" s="73"/>
      <x:c r="CB94" s="70"/>
      <x:c r="CC94" s="73"/>
      <x:c r="CD94" s="70"/>
      <x:c r="CE94" s="70"/>
      <x:c r="CF94" s="73"/>
      <x:c r="CG94" s="70"/>
      <x:c r="CH94" s="70"/>
      <x:c r="CI94" s="70"/>
      <x:c r="CJ94" s="70"/>
      <x:c r="CK94" s="70"/>
      <x:c r="CL94" s="70"/>
      <x:c r="CM94" s="70"/>
      <x:c r="CN94" s="490"/>
      <x:c r="CO94" s="70"/>
      <x:c r="CP94" s="73"/>
      <x:c r="CQ94" s="70"/>
      <x:c r="CR94" s="73"/>
      <x:c r="CS94" s="70">
        <x:v>3</x:v>
      </x:c>
      <x:c r="CT94" s="70"/>
      <x:c r="CU94" s="70"/>
      <x:c r="CV94" s="70">
        <x:v>1</x:v>
      </x:c>
      <x:c r="CW94" s="70">
        <x:v>2</x:v>
      </x:c>
      <x:c r="CX94" s="70">
        <x:v>2</x:v>
      </x:c>
      <x:c r="CY94" s="660" t="s">
        <x:v>1591</x:v>
      </x:c>
      <x:c r="CZ94" s="70"/>
      <x:c r="DA94" s="73"/>
      <x:c r="DB94" s="70"/>
      <x:c r="DC94" s="73"/>
      <x:c r="DD94" s="70"/>
      <x:c r="DE94" s="73"/>
      <x:c r="DF94" s="70"/>
      <x:c r="DG94" s="104"/>
    </x:row>
    <x:row r="95" spans="1:111" ht="30" customHeight="1">
      <x:c r="A95" s="660" t="s">
        <x:v>1587</x:v>
      </x:c>
      <x:c r="B95" s="114"/>
      <x:c r="C95" s="73"/>
      <x:c r="D95" s="70"/>
      <x:c r="E95" s="73"/>
      <x:c r="F95" s="70"/>
      <x:c r="G95" s="73"/>
      <x:c r="H95" s="70"/>
      <x:c r="I95" s="73"/>
      <x:c r="J95" s="70"/>
      <x:c r="K95" s="70"/>
      <x:c r="L95" s="73"/>
      <x:c r="M95" s="70"/>
      <x:c r="N95" s="70"/>
      <x:c r="O95" s="70"/>
      <x:c r="P95" s="70"/>
      <x:c r="Q95" s="70"/>
      <x:c r="R95" s="73"/>
      <x:c r="S95" s="70"/>
      <x:c r="T95" s="73"/>
      <x:c r="U95" s="70"/>
      <x:c r="V95" s="73"/>
      <x:c r="W95" s="70"/>
      <x:c r="X95" s="70">
        <x:v>5</x:v>
      </x:c>
      <x:c r="Y95" s="70">
        <x:v>1</x:v>
      </x:c>
      <x:c r="Z95" s="70">
        <x:v>2</x:v>
      </x:c>
      <x:c r="AA95" s="70"/>
      <x:c r="AB95" s="70"/>
      <x:c r="AC95" s="70"/>
      <x:c r="AD95" s="70"/>
      <x:c r="AE95" s="70"/>
      <x:c r="AF95" s="70"/>
      <x:c r="AG95" s="70">
        <x:v>1</x:v>
      </x:c>
      <x:c r="AH95" s="70"/>
      <x:c r="AI95" s="70"/>
      <x:c r="AJ95" s="70"/>
      <x:c r="AK95" s="70"/>
      <x:c r="AL95" s="660" t="s">
        <x:v>1587</x:v>
      </x:c>
      <x:c r="AM95" s="70"/>
      <x:c r="AN95" s="73"/>
      <x:c r="AO95" s="70"/>
      <x:c r="AP95" s="70"/>
      <x:c r="AQ95" s="70"/>
      <x:c r="AR95" s="73"/>
      <x:c r="AS95" s="70"/>
      <x:c r="AT95" s="73"/>
      <x:c r="AU95" s="70"/>
      <x:c r="AV95" s="70"/>
      <x:c r="AW95" s="70"/>
      <x:c r="AX95" s="70"/>
      <x:c r="AY95" s="70"/>
      <x:c r="AZ95" s="70"/>
      <x:c r="BA95" s="73"/>
      <x:c r="BB95" s="70"/>
      <x:c r="BC95" s="70"/>
      <x:c r="BD95" s="70"/>
      <x:c r="BE95" s="70"/>
      <x:c r="BF95" s="70"/>
      <x:c r="BG95" s="70">
        <x:v>5</x:v>
      </x:c>
      <x:c r="BH95" s="70">
        <x:v>5</x:v>
      </x:c>
      <x:c r="BI95" s="70"/>
      <x:c r="BJ95" s="73"/>
      <x:c r="BK95" s="70"/>
      <x:c r="BL95" s="73"/>
      <x:c r="BM95" s="70"/>
      <x:c r="BN95" s="73"/>
      <x:c r="BO95" s="70"/>
      <x:c r="BP95" s="73"/>
      <x:c r="BQ95" s="70"/>
      <x:c r="BR95" s="70"/>
      <x:c r="BS95" s="70"/>
      <x:c r="BT95" s="70"/>
      <x:c r="BU95" s="70"/>
      <x:c r="BV95" s="660" t="s">
        <x:v>1587</x:v>
      </x:c>
      <x:c r="BW95" s="70"/>
      <x:c r="BX95" s="70"/>
      <x:c r="BY95" s="73"/>
      <x:c r="BZ95" s="70"/>
      <x:c r="CA95" s="73"/>
      <x:c r="CB95" s="70"/>
      <x:c r="CC95" s="73"/>
      <x:c r="CD95" s="70"/>
      <x:c r="CE95" s="70"/>
      <x:c r="CF95" s="73"/>
      <x:c r="CG95" s="70"/>
      <x:c r="CH95" s="70"/>
      <x:c r="CI95" s="70"/>
      <x:c r="CJ95" s="70"/>
      <x:c r="CK95" s="70"/>
      <x:c r="CL95" s="70"/>
      <x:c r="CM95" s="70"/>
      <x:c r="CN95" s="70"/>
      <x:c r="CO95" s="70"/>
      <x:c r="CP95" s="73"/>
      <x:c r="CQ95" s="70"/>
      <x:c r="CR95" s="73"/>
      <x:c r="CS95" s="70">
        <x:v>3</x:v>
      </x:c>
      <x:c r="CT95" s="70"/>
      <x:c r="CU95" s="70">
        <x:v>1</x:v>
      </x:c>
      <x:c r="CV95" s="70">
        <x:v>1</x:v>
      </x:c>
      <x:c r="CW95" s="70">
        <x:v>2</x:v>
      </x:c>
      <x:c r="CX95" s="70">
        <x:v>6</x:v>
      </x:c>
      <x:c r="CY95" s="660" t="s">
        <x:v>1587</x:v>
      </x:c>
      <x:c r="CZ95" s="70"/>
      <x:c r="DA95" s="73"/>
      <x:c r="DB95" s="70"/>
      <x:c r="DC95" s="73"/>
      <x:c r="DD95" s="70"/>
      <x:c r="DE95" s="73"/>
      <x:c r="DF95" s="70"/>
      <x:c r="DG95" s="104"/>
    </x:row>
    <x:row r="96" spans="1:111" ht="30" customHeight="1">
      <x:c r="A96" s="660" t="s">
        <x:v>1561</x:v>
      </x:c>
      <x:c r="B96" s="114"/>
      <x:c r="C96" s="73"/>
      <x:c r="D96" s="70"/>
      <x:c r="E96" s="73"/>
      <x:c r="F96" s="70"/>
      <x:c r="G96" s="73"/>
      <x:c r="H96" s="70"/>
      <x:c r="I96" s="73"/>
      <x:c r="J96" s="70"/>
      <x:c r="K96" s="70"/>
      <x:c r="L96" s="73"/>
      <x:c r="M96" s="70"/>
      <x:c r="N96" s="70"/>
      <x:c r="O96" s="70"/>
      <x:c r="P96" s="70"/>
      <x:c r="Q96" s="70"/>
      <x:c r="R96" s="73"/>
      <x:c r="S96" s="70"/>
      <x:c r="T96" s="73"/>
      <x:c r="U96" s="70"/>
      <x:c r="V96" s="73"/>
      <x:c r="W96" s="70"/>
      <x:c r="X96" s="70">
        <x:v>15</x:v>
      </x:c>
      <x:c r="Y96" s="70"/>
      <x:c r="Z96" s="70"/>
      <x:c r="AA96" s="70">
        <x:v>1</x:v>
      </x:c>
      <x:c r="AB96" s="70"/>
      <x:c r="AC96" s="70"/>
      <x:c r="AD96" s="70"/>
      <x:c r="AE96" s="70"/>
      <x:c r="AF96" s="70"/>
      <x:c r="AG96" s="70">
        <x:v>1</x:v>
      </x:c>
      <x:c r="AH96" s="70"/>
      <x:c r="AI96" s="70"/>
      <x:c r="AJ96" s="70"/>
      <x:c r="AK96" s="70"/>
      <x:c r="AL96" s="660" t="s">
        <x:v>1561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/>
      <x:c r="BF96" s="70"/>
      <x:c r="BG96" s="70">
        <x:v>7</x:v>
      </x:c>
      <x:c r="BH96" s="70">
        <x:v>7</x:v>
      </x:c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660" t="s">
        <x:v>1561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>
        <x:v>1</x:v>
      </x:c>
      <x:c r="CK96" s="70"/>
      <x:c r="CL96" s="70"/>
      <x:c r="CM96" s="70"/>
      <x:c r="CN96" s="490"/>
      <x:c r="CO96" s="70"/>
      <x:c r="CP96" s="73"/>
      <x:c r="CQ96" s="70"/>
      <x:c r="CR96" s="73"/>
      <x:c r="CS96" s="70">
        <x:v>4</x:v>
      </x:c>
      <x:c r="CT96" s="70"/>
      <x:c r="CU96" s="70">
        <x:v>1</x:v>
      </x:c>
      <x:c r="CV96" s="70">
        <x:v>1</x:v>
      </x:c>
      <x:c r="CW96" s="70">
        <x:v>2</x:v>
      </x:c>
      <x:c r="CX96" s="70">
        <x:v>3</x:v>
      </x:c>
      <x:c r="CY96" s="660" t="s">
        <x:v>1561</x:v>
      </x:c>
      <x:c r="CZ96" s="70"/>
      <x:c r="DA96" s="73"/>
      <x:c r="DB96" s="70"/>
      <x:c r="DC96" s="73"/>
      <x:c r="DD96" s="70"/>
      <x:c r="DE96" s="73"/>
      <x:c r="DF96" s="70"/>
      <x:c r="DG96" s="104"/>
    </x:row>
    <x:row r="97" spans="1:111" ht="30" customHeight="1">
      <x:c r="A97" s="660" t="s">
        <x:v>1584</x:v>
      </x:c>
      <x:c r="B97" s="114"/>
      <x:c r="C97" s="73"/>
      <x:c r="D97" s="70"/>
      <x:c r="E97" s="73"/>
      <x:c r="F97" s="70"/>
      <x:c r="G97" s="73"/>
      <x:c r="H97" s="70"/>
      <x:c r="I97" s="73"/>
      <x:c r="J97" s="70"/>
      <x:c r="K97" s="70"/>
      <x:c r="L97" s="73"/>
      <x:c r="M97" s="70"/>
      <x:c r="N97" s="70"/>
      <x:c r="O97" s="70"/>
      <x:c r="P97" s="70"/>
      <x:c r="Q97" s="70"/>
      <x:c r="R97" s="73"/>
      <x:c r="S97" s="70"/>
      <x:c r="T97" s="73"/>
      <x:c r="U97" s="70"/>
      <x:c r="V97" s="73"/>
      <x:c r="W97" s="70"/>
      <x:c r="X97" s="70">
        <x:v>3</x:v>
      </x:c>
      <x:c r="Y97" s="70"/>
      <x:c r="Z97" s="70"/>
      <x:c r="AA97" s="70"/>
      <x:c r="AB97" s="70"/>
      <x:c r="AC97" s="70"/>
      <x:c r="AD97" s="70"/>
      <x:c r="AE97" s="70"/>
      <x:c r="AF97" s="70"/>
      <x:c r="AG97" s="70">
        <x:v>1</x:v>
      </x:c>
      <x:c r="AH97" s="70"/>
      <x:c r="AI97" s="70"/>
      <x:c r="AJ97" s="70"/>
      <x:c r="AK97" s="70"/>
      <x:c r="AL97" s="660" t="s">
        <x:v>1584</x:v>
      </x:c>
      <x:c r="AM97" s="70"/>
      <x:c r="AN97" s="73"/>
      <x:c r="AO97" s="70"/>
      <x:c r="AP97" s="70"/>
      <x:c r="AQ97" s="70"/>
      <x:c r="AR97" s="73"/>
      <x:c r="AS97" s="70"/>
      <x:c r="AT97" s="73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70"/>
      <x:c r="BE97" s="70"/>
      <x:c r="BF97" s="70"/>
      <x:c r="BG97" s="70">
        <x:v>6</x:v>
      </x:c>
      <x:c r="BH97" s="70">
        <x:v>6</x:v>
      </x:c>
      <x:c r="BI97" s="70"/>
      <x:c r="BJ97" s="73"/>
      <x:c r="BK97" s="70"/>
      <x:c r="BL97" s="73"/>
      <x:c r="BM97" s="70"/>
      <x:c r="BN97" s="73"/>
      <x:c r="BO97" s="70"/>
      <x:c r="BP97" s="73"/>
      <x:c r="BQ97" s="70"/>
      <x:c r="BR97" s="70"/>
      <x:c r="BS97" s="70"/>
      <x:c r="BT97" s="70"/>
      <x:c r="BU97" s="70"/>
      <x:c r="BV97" s="660" t="s">
        <x:v>1584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70"/>
      <x:c r="CI97" s="70"/>
      <x:c r="CJ97" s="70">
        <x:v>1</x:v>
      </x:c>
      <x:c r="CK97" s="70"/>
      <x:c r="CL97" s="70"/>
      <x:c r="CM97" s="70"/>
      <x:c r="CN97" s="70"/>
      <x:c r="CO97" s="70"/>
      <x:c r="CP97" s="73"/>
      <x:c r="CQ97" s="70"/>
      <x:c r="CR97" s="73"/>
      <x:c r="CS97" s="70">
        <x:v>4</x:v>
      </x:c>
      <x:c r="CT97" s="70"/>
      <x:c r="CU97" s="70">
        <x:v>1</x:v>
      </x:c>
      <x:c r="CV97" s="70">
        <x:v>1</x:v>
      </x:c>
      <x:c r="CW97" s="70">
        <x:v>1</x:v>
      </x:c>
      <x:c r="CX97" s="70">
        <x:v>1</x:v>
      </x:c>
      <x:c r="CY97" s="660" t="s">
        <x:v>1584</x:v>
      </x:c>
      <x:c r="CZ97" s="70"/>
      <x:c r="DA97" s="73"/>
      <x:c r="DB97" s="70"/>
      <x:c r="DC97" s="73"/>
      <x:c r="DD97" s="70"/>
      <x:c r="DE97" s="73"/>
      <x:c r="DF97" s="70"/>
      <x:c r="DG97" s="104"/>
    </x:row>
    <x:row r="98" spans="1:111" ht="30" customHeight="1">
      <x:c r="A98" s="660" t="s">
        <x:v>1592</x:v>
      </x:c>
      <x:c r="B98" s="114"/>
      <x:c r="C98" s="73"/>
      <x:c r="D98" s="70"/>
      <x:c r="E98" s="73"/>
      <x:c r="F98" s="70"/>
      <x:c r="G98" s="73"/>
      <x:c r="H98" s="70"/>
      <x:c r="I98" s="73"/>
      <x:c r="J98" s="70"/>
      <x:c r="K98" s="70"/>
      <x:c r="L98" s="73"/>
      <x:c r="M98" s="70"/>
      <x:c r="N98" s="70"/>
      <x:c r="O98" s="70"/>
      <x:c r="P98" s="70"/>
      <x:c r="Q98" s="70"/>
      <x:c r="R98" s="73"/>
      <x:c r="S98" s="70"/>
      <x:c r="T98" s="73"/>
      <x:c r="U98" s="70"/>
      <x:c r="V98" s="73"/>
      <x:c r="W98" s="70"/>
      <x:c r="X98" s="70">
        <x:v>5</x:v>
      </x:c>
      <x:c r="Y98" s="70">
        <x:v>1</x:v>
      </x:c>
      <x:c r="Z98" s="70">
        <x:v>1</x:v>
      </x:c>
      <x:c r="AA98" s="70"/>
      <x:c r="AB98" s="663"/>
      <x:c r="AC98" s="70"/>
      <x:c r="AD98" s="70"/>
      <x:c r="AE98" s="70"/>
      <x:c r="AF98" s="70"/>
      <x:c r="AG98" s="70">
        <x:v>1</x:v>
      </x:c>
      <x:c r="AH98" s="70"/>
      <x:c r="AI98" s="70"/>
      <x:c r="AJ98" s="70"/>
      <x:c r="AK98" s="70"/>
      <x:c r="AL98" s="660" t="s">
        <x:v>1592</x:v>
      </x:c>
      <x:c r="AM98" s="70"/>
      <x:c r="AN98" s="73"/>
      <x:c r="AO98" s="70"/>
      <x:c r="AP98" s="70"/>
      <x:c r="AQ98" s="70"/>
      <x:c r="AR98" s="73"/>
      <x:c r="AS98" s="70"/>
      <x:c r="AT98" s="73"/>
      <x:c r="AU98" s="70"/>
      <x:c r="AV98" s="70"/>
      <x:c r="AW98" s="70"/>
      <x:c r="AX98" s="70"/>
      <x:c r="AY98" s="70"/>
      <x:c r="AZ98" s="70"/>
      <x:c r="BA98" s="73"/>
      <x:c r="BB98" s="70"/>
      <x:c r="BC98" s="70"/>
      <x:c r="BD98" s="70"/>
      <x:c r="BE98" s="70"/>
      <x:c r="BF98" s="70"/>
      <x:c r="BG98" s="70">
        <x:v>4</x:v>
      </x:c>
      <x:c r="BH98" s="70">
        <x:v>4</x:v>
      </x:c>
      <x:c r="BI98" s="70"/>
      <x:c r="BJ98" s="73"/>
      <x:c r="BK98" s="70"/>
      <x:c r="BL98" s="73"/>
      <x:c r="BM98" s="70"/>
      <x:c r="BN98" s="73"/>
      <x:c r="BO98" s="70"/>
      <x:c r="BP98" s="73"/>
      <x:c r="BQ98" s="70"/>
      <x:c r="BR98" s="70"/>
      <x:c r="BS98" s="70"/>
      <x:c r="BT98" s="70"/>
      <x:c r="BU98" s="70"/>
      <x:c r="BV98" s="660" t="s">
        <x:v>1592</x:v>
      </x:c>
      <x:c r="BW98" s="70"/>
      <x:c r="BX98" s="70"/>
      <x:c r="BY98" s="73"/>
      <x:c r="BZ98" s="70"/>
      <x:c r="CA98" s="73"/>
      <x:c r="CB98" s="70"/>
      <x:c r="CC98" s="73"/>
      <x:c r="CD98" s="70"/>
      <x:c r="CE98" s="70"/>
      <x:c r="CF98" s="73"/>
      <x:c r="CG98" s="70"/>
      <x:c r="CH98" s="70"/>
      <x:c r="CI98" s="70"/>
      <x:c r="CJ98" s="70"/>
      <x:c r="CK98" s="70"/>
      <x:c r="CL98" s="70"/>
      <x:c r="CM98" s="70"/>
      <x:c r="CN98" s="490"/>
      <x:c r="CO98" s="70"/>
      <x:c r="CP98" s="73"/>
      <x:c r="CQ98" s="70"/>
      <x:c r="CR98" s="73"/>
      <x:c r="CS98" s="70">
        <x:v>1</x:v>
      </x:c>
      <x:c r="CT98" s="70"/>
      <x:c r="CU98" s="70">
        <x:v>1</x:v>
      </x:c>
      <x:c r="CV98" s="70">
        <x:v>1</x:v>
      </x:c>
      <x:c r="CW98" s="70">
        <x:v>3</x:v>
      </x:c>
      <x:c r="CX98" s="70">
        <x:v>3</x:v>
      </x:c>
      <x:c r="CY98" s="660" t="s">
        <x:v>1592</x:v>
      </x:c>
      <x:c r="CZ98" s="70"/>
      <x:c r="DA98" s="73"/>
      <x:c r="DB98" s="70"/>
      <x:c r="DC98" s="73"/>
      <x:c r="DD98" s="70"/>
      <x:c r="DE98" s="73"/>
      <x:c r="DF98" s="70"/>
      <x:c r="DG98" s="104"/>
    </x:row>
    <x:row r="99" spans="1:111" ht="30" customHeight="1">
      <x:c r="A99" s="660" t="s">
        <x:v>1834</x:v>
      </x:c>
      <x:c r="B99" s="114"/>
      <x:c r="C99" s="73"/>
      <x:c r="D99" s="70"/>
      <x:c r="E99" s="73"/>
      <x:c r="F99" s="70"/>
      <x:c r="G99" s="73"/>
      <x:c r="H99" s="70"/>
      <x:c r="I99" s="73"/>
      <x:c r="J99" s="70"/>
      <x:c r="K99" s="70"/>
      <x:c r="L99" s="73"/>
      <x:c r="M99" s="70"/>
      <x:c r="N99" s="70"/>
      <x:c r="O99" s="70"/>
      <x:c r="P99" s="70"/>
      <x:c r="Q99" s="70"/>
      <x:c r="R99" s="73"/>
      <x:c r="S99" s="70"/>
      <x:c r="T99" s="73"/>
      <x:c r="U99" s="70"/>
      <x:c r="V99" s="73"/>
      <x:c r="W99" s="70"/>
      <x:c r="X99" s="70">
        <x:v>4</x:v>
      </x:c>
      <x:c r="Y99" s="70">
        <x:v>1</x:v>
      </x:c>
      <x:c r="Z99" s="70">
        <x:v>1</x:v>
      </x:c>
      <x:c r="AA99" s="70"/>
      <x:c r="AB99" s="70"/>
      <x:c r="AC99" s="70"/>
      <x:c r="AD99" s="70"/>
      <x:c r="AE99" s="70"/>
      <x:c r="AF99" s="70"/>
      <x:c r="AG99" s="663"/>
      <x:c r="AH99" s="70"/>
      <x:c r="AI99" s="70"/>
      <x:c r="AJ99" s="70"/>
      <x:c r="AK99" s="70"/>
      <x:c r="AL99" s="660" t="s">
        <x:v>1834</x:v>
      </x:c>
      <x:c r="AM99" s="70"/>
      <x:c r="AN99" s="73"/>
      <x:c r="AO99" s="70"/>
      <x:c r="AP99" s="70"/>
      <x:c r="AQ99" s="70"/>
      <x:c r="AR99" s="73"/>
      <x:c r="AS99" s="70"/>
      <x:c r="AT99" s="73"/>
      <x:c r="AU99" s="70"/>
      <x:c r="AV99" s="70"/>
      <x:c r="AW99" s="70"/>
      <x:c r="AX99" s="70"/>
      <x:c r="AY99" s="70"/>
      <x:c r="AZ99" s="70"/>
      <x:c r="BA99" s="73"/>
      <x:c r="BB99" s="70"/>
      <x:c r="BC99" s="70"/>
      <x:c r="BD99" s="70"/>
      <x:c r="BE99" s="70"/>
      <x:c r="BF99" s="70"/>
      <x:c r="BG99" s="70">
        <x:v>8</x:v>
      </x:c>
      <x:c r="BH99" s="70">
        <x:v>8</x:v>
      </x:c>
      <x:c r="BI99" s="70"/>
      <x:c r="BJ99" s="73"/>
      <x:c r="BK99" s="70"/>
      <x:c r="BL99" s="73"/>
      <x:c r="BM99" s="70"/>
      <x:c r="BN99" s="73"/>
      <x:c r="BO99" s="70"/>
      <x:c r="BP99" s="73"/>
      <x:c r="BQ99" s="70"/>
      <x:c r="BR99" s="70"/>
      <x:c r="BS99" s="70"/>
      <x:c r="BT99" s="70"/>
      <x:c r="BU99" s="70"/>
      <x:c r="BV99" s="660" t="s">
        <x:v>1834</x:v>
      </x:c>
      <x:c r="BW99" s="70"/>
      <x:c r="BX99" s="70"/>
      <x:c r="BY99" s="73"/>
      <x:c r="BZ99" s="70"/>
      <x:c r="CA99" s="73"/>
      <x:c r="CB99" s="70"/>
      <x:c r="CC99" s="73"/>
      <x:c r="CD99" s="70"/>
      <x:c r="CE99" s="70"/>
      <x:c r="CF99" s="73"/>
      <x:c r="CG99" s="70"/>
      <x:c r="CH99" s="70"/>
      <x:c r="CI99" s="70"/>
      <x:c r="CJ99" s="70"/>
      <x:c r="CK99" s="70"/>
      <x:c r="CL99" s="70"/>
      <x:c r="CM99" s="70"/>
      <x:c r="CN99" s="70"/>
      <x:c r="CO99" s="70"/>
      <x:c r="CP99" s="73"/>
      <x:c r="CQ99" s="70"/>
      <x:c r="CR99" s="73"/>
      <x:c r="CS99" s="70">
        <x:v>6</x:v>
      </x:c>
      <x:c r="CT99" s="70"/>
      <x:c r="CU99" s="70"/>
      <x:c r="CV99" s="70">
        <x:v>2</x:v>
      </x:c>
      <x:c r="CW99" s="70">
        <x:v>2</x:v>
      </x:c>
      <x:c r="CX99" s="70">
        <x:v>3</x:v>
      </x:c>
      <x:c r="CY99" s="660" t="s">
        <x:v>1834</x:v>
      </x:c>
      <x:c r="CZ99" s="70"/>
      <x:c r="DA99" s="73"/>
      <x:c r="DB99" s="70"/>
      <x:c r="DC99" s="73"/>
      <x:c r="DD99" s="70"/>
      <x:c r="DE99" s="73"/>
      <x:c r="DF99" s="70"/>
      <x:c r="DG99" s="104"/>
    </x:row>
    <x:row r="100" spans="1:111" ht="30" customHeight="1">
      <x:c r="A100" s="660" t="s">
        <x:v>1408</x:v>
      </x:c>
      <x:c r="B100" s="114"/>
      <x:c r="C100" s="73"/>
      <x:c r="D100" s="70"/>
      <x:c r="E100" s="73"/>
      <x:c r="F100" s="70"/>
      <x:c r="G100" s="73"/>
      <x:c r="H100" s="70"/>
      <x:c r="I100" s="73"/>
      <x:c r="J100" s="70"/>
      <x:c r="K100" s="70"/>
      <x:c r="L100" s="73"/>
      <x:c r="M100" s="70"/>
      <x:c r="N100" s="70"/>
      <x:c r="O100" s="70"/>
      <x:c r="P100" s="70"/>
      <x:c r="Q100" s="70"/>
      <x:c r="R100" s="73"/>
      <x:c r="S100" s="70"/>
      <x:c r="T100" s="73"/>
      <x:c r="U100" s="70"/>
      <x:c r="V100" s="73"/>
      <x:c r="W100" s="70"/>
      <x:c r="X100" s="70">
        <x:v>4</x:v>
      </x:c>
      <x:c r="Y100" s="70"/>
      <x:c r="Z100" s="70"/>
      <x:c r="AA100" s="70"/>
      <x:c r="AB100" s="70"/>
      <x:c r="AC100" s="70"/>
      <x:c r="AD100" s="70"/>
      <x:c r="AE100" s="70"/>
      <x:c r="AF100" s="70"/>
      <x:c r="AG100" s="70">
        <x:v>1</x:v>
      </x:c>
      <x:c r="AH100" s="70"/>
      <x:c r="AI100" s="70"/>
      <x:c r="AJ100" s="70">
        <x:v>1</x:v>
      </x:c>
      <x:c r="AK100" s="70">
        <x:v>2</x:v>
      </x:c>
      <x:c r="AL100" s="660" t="s">
        <x:v>1408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70"/>
      <x:c r="BE100" s="70"/>
      <x:c r="BF100" s="70"/>
      <x:c r="BG100" s="70">
        <x:v>5</x:v>
      </x:c>
      <x:c r="BH100" s="70">
        <x:v>5</x:v>
      </x:c>
      <x:c r="BI100" s="70"/>
      <x:c r="BJ100" s="73"/>
      <x:c r="BK100" s="70"/>
      <x:c r="BL100" s="73"/>
      <x:c r="BM100" s="70"/>
      <x:c r="BN100" s="73"/>
      <x:c r="BO100" s="70"/>
      <x:c r="BP100" s="73"/>
      <x:c r="BQ100" s="70"/>
      <x:c r="BR100" s="70"/>
      <x:c r="BS100" s="70"/>
      <x:c r="BT100" s="70"/>
      <x:c r="BU100" s="70"/>
      <x:c r="BV100" s="660" t="s">
        <x:v>1408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70"/>
      <x:c r="CI100" s="70"/>
      <x:c r="CJ100" s="70">
        <x:v>1</x:v>
      </x:c>
      <x:c r="CK100" s="70"/>
      <x:c r="CL100" s="70"/>
      <x:c r="CM100" s="70"/>
      <x:c r="CN100" s="490"/>
      <x:c r="CO100" s="70"/>
      <x:c r="CP100" s="73"/>
      <x:c r="CQ100" s="70"/>
      <x:c r="CR100" s="73"/>
      <x:c r="CS100" s="70">
        <x:v>4</x:v>
      </x:c>
      <x:c r="CT100" s="70"/>
      <x:c r="CU100" s="70">
        <x:v>1</x:v>
      </x:c>
      <x:c r="CV100" s="70">
        <x:v>2</x:v>
      </x:c>
      <x:c r="CW100" s="70">
        <x:v>2</x:v>
      </x:c>
      <x:c r="CX100" s="70">
        <x:v>2</x:v>
      </x:c>
      <x:c r="CY100" s="660" t="s">
        <x:v>1408</x:v>
      </x:c>
      <x:c r="CZ100" s="70"/>
      <x:c r="DA100" s="73"/>
      <x:c r="DB100" s="70"/>
      <x:c r="DC100" s="73"/>
      <x:c r="DD100" s="70"/>
      <x:c r="DE100" s="73"/>
      <x:c r="DF100" s="70"/>
      <x:c r="DG100" s="104"/>
    </x:row>
    <x:row r="101" spans="1:111" ht="30" customHeight="1">
      <x:c r="A101" s="660" t="s">
        <x:v>390</x:v>
      </x:c>
      <x:c r="B101" s="114"/>
      <x:c r="C101" s="73"/>
      <x:c r="D101" s="70"/>
      <x:c r="E101" s="73"/>
      <x:c r="F101" s="70"/>
      <x:c r="G101" s="73"/>
      <x:c r="H101" s="70"/>
      <x:c r="I101" s="73"/>
      <x:c r="J101" s="70"/>
      <x:c r="K101" s="70"/>
      <x:c r="L101" s="73"/>
      <x:c r="M101" s="70"/>
      <x:c r="N101" s="70"/>
      <x:c r="O101" s="70"/>
      <x:c r="P101" s="70"/>
      <x:c r="Q101" s="70"/>
      <x:c r="R101" s="73"/>
      <x:c r="S101" s="70"/>
      <x:c r="T101" s="73"/>
      <x:c r="U101" s="70"/>
      <x:c r="V101" s="73"/>
      <x:c r="W101" s="70"/>
      <x:c r="X101" s="70"/>
      <x:c r="Y101" s="70"/>
      <x:c r="Z101" s="70"/>
      <x:c r="AA101" s="70"/>
      <x:c r="AB101" s="70"/>
      <x:c r="AC101" s="70"/>
      <x:c r="AD101" s="70"/>
      <x:c r="AE101" s="70"/>
      <x:c r="AF101" s="70"/>
      <x:c r="AG101" s="70">
        <x:v>1</x:v>
      </x:c>
      <x:c r="AH101" s="70"/>
      <x:c r="AI101" s="70"/>
      <x:c r="AJ101" s="70"/>
      <x:c r="AK101" s="70"/>
      <x:c r="AL101" s="660" t="s">
        <x:v>390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70"/>
      <x:c r="BE101" s="70"/>
      <x:c r="BF101" s="70"/>
      <x:c r="BG101" s="70">
        <x:v>7</x:v>
      </x:c>
      <x:c r="BH101" s="70">
        <x:v>7</x:v>
      </x:c>
      <x:c r="BI101" s="70"/>
      <x:c r="BJ101" s="73"/>
      <x:c r="BK101" s="70"/>
      <x:c r="BL101" s="73"/>
      <x:c r="BM101" s="70"/>
      <x:c r="BN101" s="73"/>
      <x:c r="BO101" s="70"/>
      <x:c r="BP101" s="73"/>
      <x:c r="BQ101" s="70"/>
      <x:c r="BR101" s="70"/>
      <x:c r="BS101" s="70"/>
      <x:c r="BT101" s="70"/>
      <x:c r="BU101" s="70"/>
      <x:c r="BV101" s="660" t="s">
        <x:v>390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70"/>
      <x:c r="CI101" s="70"/>
      <x:c r="CJ101" s="70"/>
      <x:c r="CK101" s="70"/>
      <x:c r="CL101" s="70"/>
      <x:c r="CM101" s="70"/>
      <x:c r="CN101" s="70"/>
      <x:c r="CO101" s="70"/>
      <x:c r="CP101" s="73"/>
      <x:c r="CQ101" s="70">
        <x:v>1</x:v>
      </x:c>
      <x:c r="CR101" s="73">
        <x:v>80</x:v>
      </x:c>
      <x:c r="CS101" s="70">
        <x:v>3</x:v>
      </x:c>
      <x:c r="CT101" s="70"/>
      <x:c r="CU101" s="70">
        <x:v>1</x:v>
      </x:c>
      <x:c r="CV101" s="70">
        <x:v>1</x:v>
      </x:c>
      <x:c r="CW101" s="70">
        <x:v>2</x:v>
      </x:c>
      <x:c r="CX101" s="70">
        <x:v>2</x:v>
      </x:c>
      <x:c r="CY101" s="660" t="s">
        <x:v>390</x:v>
      </x:c>
      <x:c r="CZ101" s="70"/>
      <x:c r="DA101" s="73"/>
      <x:c r="DB101" s="70"/>
      <x:c r="DC101" s="73"/>
      <x:c r="DD101" s="70"/>
      <x:c r="DE101" s="73"/>
      <x:c r="DF101" s="70"/>
      <x:c r="DG101" s="104"/>
    </x:row>
    <x:row r="102" spans="1:111" ht="30" customHeight="1">
      <x:c r="A102" s="660" t="s">
        <x:v>74</x:v>
      </x:c>
      <x:c r="B102" s="114"/>
      <x:c r="C102" s="73"/>
      <x:c r="D102" s="70"/>
      <x:c r="E102" s="73"/>
      <x:c r="F102" s="70"/>
      <x:c r="G102" s="73"/>
      <x:c r="H102" s="70"/>
      <x:c r="I102" s="73"/>
      <x:c r="J102" s="70"/>
      <x:c r="K102" s="70"/>
      <x:c r="L102" s="73"/>
      <x:c r="M102" s="70"/>
      <x:c r="N102" s="70"/>
      <x:c r="O102" s="70"/>
      <x:c r="P102" s="70"/>
      <x:c r="Q102" s="70"/>
      <x:c r="R102" s="73"/>
      <x:c r="S102" s="70">
        <x:v>1</x:v>
      </x:c>
      <x:c r="T102" s="73">
        <x:v>16</x:v>
      </x:c>
      <x:c r="U102" s="70"/>
      <x:c r="V102" s="73"/>
      <x:c r="W102" s="70"/>
      <x:c r="X102" s="70">
        <x:v>2</x:v>
      </x:c>
      <x:c r="Y102" s="70"/>
      <x:c r="Z102" s="70"/>
      <x:c r="AA102" s="70"/>
      <x:c r="AB102" s="70" t="s">
        <x:v>509</x:v>
      </x:c>
      <x:c r="AC102" s="70"/>
      <x:c r="AD102" s="70"/>
      <x:c r="AE102" s="70"/>
      <x:c r="AF102" s="70"/>
      <x:c r="AG102" s="70">
        <x:v>1</x:v>
      </x:c>
      <x:c r="AH102" s="70"/>
      <x:c r="AI102" s="70"/>
      <x:c r="AJ102" s="70">
        <x:v>3</x:v>
      </x:c>
      <x:c r="AK102" s="70">
        <x:v>5</x:v>
      </x:c>
      <x:c r="AL102" s="660" t="s">
        <x:v>74</x:v>
      </x:c>
      <x:c r="AM102" s="70"/>
      <x:c r="AN102" s="73"/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70"/>
      <x:c r="BE102" s="70">
        <x:v>2</x:v>
      </x:c>
      <x:c r="BF102" s="70">
        <x:v>2</x:v>
      </x:c>
      <x:c r="BG102" s="70">
        <x:v>2</x:v>
      </x:c>
      <x:c r="BH102" s="70">
        <x:v>3</x:v>
      </x:c>
      <x:c r="BI102" s="70"/>
      <x:c r="BJ102" s="73"/>
      <x:c r="BK102" s="70"/>
      <x:c r="BL102" s="73"/>
      <x:c r="BM102" s="70"/>
      <x:c r="BN102" s="73"/>
      <x:c r="BO102" s="70"/>
      <x:c r="BP102" s="73"/>
      <x:c r="BQ102" s="70"/>
      <x:c r="BR102" s="70"/>
      <x:c r="BS102" s="70"/>
      <x:c r="BT102" s="70"/>
      <x:c r="BU102" s="70"/>
      <x:c r="BV102" s="660" t="s">
        <x:v>74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70"/>
      <x:c r="CI102" s="70"/>
      <x:c r="CJ102" s="70"/>
      <x:c r="CK102" s="70"/>
      <x:c r="CL102" s="70"/>
      <x:c r="CM102" s="70"/>
      <x:c r="CN102" s="490"/>
      <x:c r="CO102" s="70"/>
      <x:c r="CP102" s="73"/>
      <x:c r="CQ102" s="70">
        <x:v>1</x:v>
      </x:c>
      <x:c r="CR102" s="73">
        <x:v>40</x:v>
      </x:c>
      <x:c r="CS102" s="70">
        <x:v>4</x:v>
      </x:c>
      <x:c r="CT102" s="70"/>
      <x:c r="CU102" s="70">
        <x:v>1</x:v>
      </x:c>
      <x:c r="CV102" s="70">
        <x:v>2</x:v>
      </x:c>
      <x:c r="CW102" s="70"/>
      <x:c r="CX102" s="70"/>
      <x:c r="CY102" s="660" t="s">
        <x:v>74</x:v>
      </x:c>
      <x:c r="CZ102" s="70"/>
      <x:c r="DA102" s="73"/>
      <x:c r="DB102" s="70"/>
      <x:c r="DC102" s="73"/>
      <x:c r="DD102" s="70"/>
      <x:c r="DE102" s="73"/>
      <x:c r="DF102" s="70"/>
      <x:c r="DG102" s="104"/>
    </x:row>
    <x:row r="103" spans="1:111" ht="30" customHeight="1">
      <x:c r="A103" s="660" t="s">
        <x:v>1520</x:v>
      </x:c>
      <x:c r="B103" s="114"/>
      <x:c r="C103" s="73"/>
      <x:c r="D103" s="70"/>
      <x:c r="E103" s="73"/>
      <x:c r="F103" s="70"/>
      <x:c r="G103" s="73"/>
      <x:c r="H103" s="70"/>
      <x:c r="I103" s="73"/>
      <x:c r="J103" s="70"/>
      <x:c r="K103" s="70"/>
      <x:c r="L103" s="73"/>
      <x:c r="M103" s="70"/>
      <x:c r="N103" s="70"/>
      <x:c r="O103" s="70"/>
      <x:c r="P103" s="70"/>
      <x:c r="Q103" s="70"/>
      <x:c r="R103" s="73"/>
      <x:c r="S103" s="70">
        <x:v>1</x:v>
      </x:c>
      <x:c r="T103" s="73">
        <x:v>16</x:v>
      </x:c>
      <x:c r="U103" s="70"/>
      <x:c r="V103" s="73"/>
      <x:c r="W103" s="70"/>
      <x:c r="X103" s="70">
        <x:v>9</x:v>
      </x:c>
      <x:c r="Y103" s="70"/>
      <x:c r="Z103" s="70"/>
      <x:c r="AA103" s="70"/>
      <x:c r="AB103" s="70"/>
      <x:c r="AC103" s="70"/>
      <x:c r="AD103" s="70"/>
      <x:c r="AE103" s="70"/>
      <x:c r="AF103" s="70"/>
      <x:c r="AG103" s="70">
        <x:v>1</x:v>
      </x:c>
      <x:c r="AH103" s="70"/>
      <x:c r="AI103" s="70"/>
      <x:c r="AJ103" s="70"/>
      <x:c r="AK103" s="70"/>
      <x:c r="AL103" s="660" t="s">
        <x:v>1520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70"/>
      <x:c r="BE103" s="70">
        <x:v>0</x:v>
      </x:c>
      <x:c r="BF103" s="70">
        <x:v>0</x:v>
      </x:c>
      <x:c r="BG103" s="70">
        <x:v>3</x:v>
      </x:c>
      <x:c r="BH103" s="70">
        <x:v>3</x:v>
      </x:c>
      <x:c r="BI103" s="70"/>
      <x:c r="BJ103" s="73"/>
      <x:c r="BK103" s="70"/>
      <x:c r="BL103" s="73"/>
      <x:c r="BM103" s="70"/>
      <x:c r="BN103" s="73"/>
      <x:c r="BO103" s="70"/>
      <x:c r="BP103" s="73"/>
      <x:c r="BQ103" s="70"/>
      <x:c r="BR103" s="70"/>
      <x:c r="BS103" s="70"/>
      <x:c r="BT103" s="70"/>
      <x:c r="BU103" s="70"/>
      <x:c r="BV103" s="660" t="s">
        <x:v>1520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70"/>
      <x:c r="CI103" s="70"/>
      <x:c r="CJ103" s="70"/>
      <x:c r="CK103" s="70"/>
      <x:c r="CL103" s="70"/>
      <x:c r="CM103" s="70"/>
      <x:c r="CN103" s="70"/>
      <x:c r="CO103" s="70"/>
      <x:c r="CP103" s="73"/>
      <x:c r="CQ103" s="70"/>
      <x:c r="CR103" s="73"/>
      <x:c r="CS103" s="70">
        <x:v>3</x:v>
      </x:c>
      <x:c r="CT103" s="70"/>
      <x:c r="CU103" s="70">
        <x:v>1</x:v>
      </x:c>
      <x:c r="CV103" s="70">
        <x:v>2</x:v>
      </x:c>
      <x:c r="CW103" s="70">
        <x:v>1</x:v>
      </x:c>
      <x:c r="CX103" s="70">
        <x:v>1</x:v>
      </x:c>
      <x:c r="CY103" s="660" t="s">
        <x:v>1520</x:v>
      </x:c>
      <x:c r="CZ103" s="70"/>
      <x:c r="DA103" s="73"/>
      <x:c r="DB103" s="70"/>
      <x:c r="DC103" s="73"/>
      <x:c r="DD103" s="70"/>
      <x:c r="DE103" s="73"/>
      <x:c r="DF103" s="70"/>
      <x:c r="DG103" s="104"/>
    </x:row>
    <x:row r="104" spans="1:111" ht="30" customHeight="1">
      <x:c r="A104" s="660" t="s">
        <x:v>1448</x:v>
      </x:c>
      <x:c r="B104" s="114">
        <x:v>1</x:v>
      </x:c>
      <x:c r="C104" s="73">
        <x:v>2734</x:v>
      </x:c>
      <x:c r="D104" s="70"/>
      <x:c r="E104" s="73"/>
      <x:c r="F104" s="70"/>
      <x:c r="G104" s="73"/>
      <x:c r="H104" s="70"/>
      <x:c r="I104" s="73"/>
      <x:c r="J104" s="70"/>
      <x:c r="K104" s="70"/>
      <x:c r="L104" s="73"/>
      <x:c r="M104" s="70">
        <x:v>1</x:v>
      </x:c>
      <x:c r="N104" s="70"/>
      <x:c r="O104" s="70"/>
      <x:c r="P104" s="70"/>
      <x:c r="Q104" s="70"/>
      <x:c r="R104" s="73"/>
      <x:c r="S104" s="70">
        <x:v>1</x:v>
      </x:c>
      <x:c r="T104" s="73">
        <x:v>16</x:v>
      </x:c>
      <x:c r="U104" s="70"/>
      <x:c r="V104" s="73"/>
      <x:c r="W104" s="70"/>
      <x:c r="X104" s="70">
        <x:v>16</x:v>
      </x:c>
      <x:c r="Y104" s="70"/>
      <x:c r="Z104" s="70"/>
      <x:c r="AA104" s="70"/>
      <x:c r="AB104" s="70"/>
      <x:c r="AC104" s="70"/>
      <x:c r="AD104" s="70">
        <x:v>1</x:v>
      </x:c>
      <x:c r="AE104" s="70"/>
      <x:c r="AF104" s="70"/>
      <x:c r="AG104" s="70">
        <x:v>1</x:v>
      </x:c>
      <x:c r="AH104" s="70"/>
      <x:c r="AI104" s="70"/>
      <x:c r="AJ104" s="70">
        <x:v>1</x:v>
      </x:c>
      <x:c r="AK104" s="70">
        <x:v>2</x:v>
      </x:c>
      <x:c r="AL104" s="660" t="s">
        <x:v>1448</x:v>
      </x:c>
      <x:c r="AM104" s="70"/>
      <x:c r="AN104" s="73"/>
      <x:c r="AO104" s="70"/>
      <x:c r="AP104" s="70"/>
      <x:c r="AQ104" s="70"/>
      <x:c r="AR104" s="73"/>
      <x:c r="AS104" s="70"/>
      <x:c r="AT104" s="73"/>
      <x:c r="AU104" s="70"/>
      <x:c r="AV104" s="70"/>
      <x:c r="AW104" s="70"/>
      <x:c r="AX104" s="70"/>
      <x:c r="AY104" s="70"/>
      <x:c r="AZ104" s="70"/>
      <x:c r="BA104" s="73"/>
      <x:c r="BB104" s="70"/>
      <x:c r="BC104" s="70"/>
      <x:c r="BD104" s="70"/>
      <x:c r="BE104" s="70"/>
      <x:c r="BF104" s="70"/>
      <x:c r="BG104" s="70">
        <x:v>15</x:v>
      </x:c>
      <x:c r="BH104" s="70">
        <x:v>15</x:v>
      </x:c>
      <x:c r="BI104" s="70"/>
      <x:c r="BJ104" s="73"/>
      <x:c r="BK104" s="70"/>
      <x:c r="BL104" s="73"/>
      <x:c r="BM104" s="70"/>
      <x:c r="BN104" s="73"/>
      <x:c r="BO104" s="70"/>
      <x:c r="BP104" s="73"/>
      <x:c r="BQ104" s="70"/>
      <x:c r="BR104" s="70"/>
      <x:c r="BS104" s="70"/>
      <x:c r="BT104" s="70"/>
      <x:c r="BU104" s="70"/>
      <x:c r="BV104" s="660" t="s">
        <x:v>1448</x:v>
      </x:c>
      <x:c r="BW104" s="70">
        <x:v>1</x:v>
      </x:c>
      <x:c r="BX104" s="70">
        <x:v>98</x:v>
      </x:c>
      <x:c r="BY104" s="73">
        <x:v>2779</x:v>
      </x:c>
      <x:c r="BZ104" s="70"/>
      <x:c r="CA104" s="73"/>
      <x:c r="CB104" s="70"/>
      <x:c r="CC104" s="73"/>
      <x:c r="CD104" s="70"/>
      <x:c r="CE104" s="70"/>
      <x:c r="CF104" s="73"/>
      <x:c r="CG104" s="70"/>
      <x:c r="CH104" s="70"/>
      <x:c r="CI104" s="70"/>
      <x:c r="CJ104" s="70">
        <x:v>1</x:v>
      </x:c>
      <x:c r="CK104" s="70"/>
      <x:c r="CL104" s="70"/>
      <x:c r="CM104" s="70"/>
      <x:c r="CN104" s="490"/>
      <x:c r="CO104" s="70"/>
      <x:c r="CP104" s="73"/>
      <x:c r="CQ104" s="70"/>
      <x:c r="CR104" s="73"/>
      <x:c r="CS104" s="70">
        <x:v>19</x:v>
      </x:c>
      <x:c r="CT104" s="70">
        <x:v>1</x:v>
      </x:c>
      <x:c r="CU104" s="70">
        <x:v>1</x:v>
      </x:c>
      <x:c r="CV104" s="70">
        <x:v>2</x:v>
      </x:c>
      <x:c r="CW104" s="70">
        <x:v>1</x:v>
      </x:c>
      <x:c r="CX104" s="70">
        <x:v>2</x:v>
      </x:c>
      <x:c r="CY104" s="660" t="s">
        <x:v>1448</x:v>
      </x:c>
      <x:c r="CZ104" s="70"/>
      <x:c r="DA104" s="73"/>
      <x:c r="DB104" s="70"/>
      <x:c r="DC104" s="73"/>
      <x:c r="DD104" s="70"/>
      <x:c r="DE104" s="73"/>
      <x:c r="DF104" s="70"/>
      <x:c r="DG104" s="104"/>
    </x:row>
    <x:row r="105" spans="1:111" ht="30" customHeight="1">
      <x:c r="A105" s="660" t="s">
        <x:v>1464</x:v>
      </x:c>
      <x:c r="B105" s="114"/>
      <x:c r="C105" s="73"/>
      <x:c r="D105" s="70"/>
      <x:c r="E105" s="73"/>
      <x:c r="F105" s="70"/>
      <x:c r="G105" s="73"/>
      <x:c r="H105" s="70"/>
      <x:c r="I105" s="73"/>
      <x:c r="J105" s="70"/>
      <x:c r="K105" s="70"/>
      <x:c r="L105" s="73"/>
      <x:c r="M105" s="70"/>
      <x:c r="N105" s="70"/>
      <x:c r="O105" s="70"/>
      <x:c r="P105" s="70"/>
      <x:c r="Q105" s="70"/>
      <x:c r="R105" s="73"/>
      <x:c r="S105" s="663">
        <x:v>1</x:v>
      </x:c>
      <x:c r="T105" s="73">
        <x:v>16</x:v>
      </x:c>
      <x:c r="U105" s="70"/>
      <x:c r="V105" s="73"/>
      <x:c r="W105" s="70"/>
      <x:c r="X105" s="70">
        <x:v>4</x:v>
      </x:c>
      <x:c r="Y105" s="70"/>
      <x:c r="Z105" s="70"/>
      <x:c r="AA105" s="70"/>
      <x:c r="AB105" s="70"/>
      <x:c r="AC105" s="70"/>
      <x:c r="AD105" s="70"/>
      <x:c r="AE105" s="70"/>
      <x:c r="AF105" s="70"/>
      <x:c r="AG105" s="70"/>
      <x:c r="AH105" s="70"/>
      <x:c r="AI105" s="70"/>
      <x:c r="AJ105" s="70"/>
      <x:c r="AK105" s="70"/>
      <x:c r="AL105" s="660" t="s">
        <x:v>1464</x:v>
      </x:c>
      <x:c r="AM105" s="70"/>
      <x:c r="AN105" s="73"/>
      <x:c r="AO105" s="70"/>
      <x:c r="AP105" s="70"/>
      <x:c r="AQ105" s="70"/>
      <x:c r="AR105" s="73"/>
      <x:c r="AS105" s="70"/>
      <x:c r="AT105" s="73"/>
      <x:c r="AU105" s="70"/>
      <x:c r="AV105" s="70"/>
      <x:c r="AW105" s="70"/>
      <x:c r="AX105" s="70"/>
      <x:c r="AY105" s="70"/>
      <x:c r="AZ105" s="70"/>
      <x:c r="BA105" s="73"/>
      <x:c r="BB105" s="70"/>
      <x:c r="BC105" s="70"/>
      <x:c r="BD105" s="70"/>
      <x:c r="BE105" s="70"/>
      <x:c r="BF105" s="70"/>
      <x:c r="BG105" s="70">
        <x:v>8</x:v>
      </x:c>
      <x:c r="BH105" s="70">
        <x:v>8</x:v>
      </x:c>
      <x:c r="BI105" s="70"/>
      <x:c r="BJ105" s="73"/>
      <x:c r="BK105" s="70"/>
      <x:c r="BL105" s="73"/>
      <x:c r="BM105" s="70"/>
      <x:c r="BN105" s="73"/>
      <x:c r="BO105" s="70"/>
      <x:c r="BP105" s="73"/>
      <x:c r="BQ105" s="70"/>
      <x:c r="BR105" s="70"/>
      <x:c r="BS105" s="70"/>
      <x:c r="BT105" s="70"/>
      <x:c r="BU105" s="70"/>
      <x:c r="BV105" s="660" t="s">
        <x:v>1464</x:v>
      </x:c>
      <x:c r="BW105" s="70"/>
      <x:c r="BX105" s="70"/>
      <x:c r="BY105" s="73"/>
      <x:c r="BZ105" s="70"/>
      <x:c r="CA105" s="73"/>
      <x:c r="CB105" s="70"/>
      <x:c r="CC105" s="73"/>
      <x:c r="CD105" s="70"/>
      <x:c r="CE105" s="70"/>
      <x:c r="CF105" s="73"/>
      <x:c r="CG105" s="70"/>
      <x:c r="CH105" s="70"/>
      <x:c r="CI105" s="70"/>
      <x:c r="CJ105" s="70"/>
      <x:c r="CK105" s="70"/>
      <x:c r="CL105" s="70"/>
      <x:c r="CM105" s="70"/>
      <x:c r="CN105" s="70"/>
      <x:c r="CO105" s="70"/>
      <x:c r="CP105" s="73"/>
      <x:c r="CQ105" s="70"/>
      <x:c r="CR105" s="73"/>
      <x:c r="CS105" s="70">
        <x:v>2</x:v>
      </x:c>
      <x:c r="CT105" s="70"/>
      <x:c r="CU105" s="70"/>
      <x:c r="CV105" s="70">
        <x:v>2</x:v>
      </x:c>
      <x:c r="CW105" s="70">
        <x:v>1</x:v>
      </x:c>
      <x:c r="CX105" s="70">
        <x:v>1</x:v>
      </x:c>
      <x:c r="CY105" s="660" t="s">
        <x:v>1464</x:v>
      </x:c>
      <x:c r="CZ105" s="70"/>
      <x:c r="DA105" s="73"/>
      <x:c r="DB105" s="70"/>
      <x:c r="DC105" s="73"/>
      <x:c r="DD105" s="70"/>
      <x:c r="DE105" s="73"/>
      <x:c r="DF105" s="70"/>
      <x:c r="DG105" s="104"/>
    </x:row>
    <x:row r="106" spans="1:111" ht="30" customHeight="1">
      <x:c r="A106" s="660" t="s">
        <x:v>398</x:v>
      </x:c>
      <x:c r="B106" s="114"/>
      <x:c r="C106" s="73"/>
      <x:c r="D106" s="70"/>
      <x:c r="E106" s="73"/>
      <x:c r="F106" s="70"/>
      <x:c r="G106" s="73"/>
      <x:c r="H106" s="70"/>
      <x:c r="I106" s="73"/>
      <x:c r="J106" s="70"/>
      <x:c r="K106" s="70"/>
      <x:c r="L106" s="73"/>
      <x:c r="M106" s="70"/>
      <x:c r="N106" s="70"/>
      <x:c r="O106" s="70"/>
      <x:c r="P106" s="70"/>
      <x:c r="Q106" s="70"/>
      <x:c r="R106" s="73"/>
      <x:c r="S106" s="70"/>
      <x:c r="T106" s="73"/>
      <x:c r="U106" s="70"/>
      <x:c r="V106" s="73"/>
      <x:c r="W106" s="70"/>
      <x:c r="X106" s="70">
        <x:v>2</x:v>
      </x:c>
      <x:c r="Y106" s="70"/>
      <x:c r="Z106" s="70"/>
      <x:c r="AA106" s="70"/>
      <x:c r="AB106" s="70"/>
      <x:c r="AC106" s="70"/>
      <x:c r="AD106" s="70"/>
      <x:c r="AE106" s="70"/>
      <x:c r="AF106" s="70"/>
      <x:c r="AG106" s="70"/>
      <x:c r="AH106" s="70"/>
      <x:c r="AI106" s="70"/>
      <x:c r="AJ106" s="70"/>
      <x:c r="AK106" s="70"/>
      <x:c r="AL106" s="660" t="s">
        <x:v>398</x:v>
      </x:c>
      <x:c r="AM106" s="70"/>
      <x:c r="AN106" s="73"/>
      <x:c r="AO106" s="70"/>
      <x:c r="AP106" s="70"/>
      <x:c r="AQ106" s="70"/>
      <x:c r="AR106" s="73"/>
      <x:c r="AS106" s="70"/>
      <x:c r="AT106" s="73"/>
      <x:c r="AU106" s="70"/>
      <x:c r="AV106" s="70"/>
      <x:c r="AW106" s="70"/>
      <x:c r="AX106" s="70"/>
      <x:c r="AY106" s="70"/>
      <x:c r="AZ106" s="70"/>
      <x:c r="BA106" s="73"/>
      <x:c r="BB106" s="70"/>
      <x:c r="BC106" s="70"/>
      <x:c r="BD106" s="70"/>
      <x:c r="BE106" s="70"/>
      <x:c r="BF106" s="70"/>
      <x:c r="BG106" s="70">
        <x:v>5</x:v>
      </x:c>
      <x:c r="BH106" s="70">
        <x:v>5</x:v>
      </x:c>
      <x:c r="BI106" s="70"/>
      <x:c r="BJ106" s="73"/>
      <x:c r="BK106" s="70"/>
      <x:c r="BL106" s="73"/>
      <x:c r="BM106" s="70"/>
      <x:c r="BN106" s="73"/>
      <x:c r="BO106" s="70"/>
      <x:c r="BP106" s="73"/>
      <x:c r="BQ106" s="70"/>
      <x:c r="BR106" s="70"/>
      <x:c r="BS106" s="70"/>
      <x:c r="BT106" s="70"/>
      <x:c r="BU106" s="70"/>
      <x:c r="BV106" s="660" t="s">
        <x:v>398</x:v>
      </x:c>
      <x:c r="BW106" s="70"/>
      <x:c r="BX106" s="70"/>
      <x:c r="BY106" s="73"/>
      <x:c r="BZ106" s="70"/>
      <x:c r="CA106" s="73"/>
      <x:c r="CB106" s="70"/>
      <x:c r="CC106" s="73"/>
      <x:c r="CD106" s="70"/>
      <x:c r="CE106" s="70"/>
      <x:c r="CF106" s="73"/>
      <x:c r="CG106" s="70"/>
      <x:c r="CH106" s="70"/>
      <x:c r="CI106" s="70"/>
      <x:c r="CJ106" s="70"/>
      <x:c r="CK106" s="70"/>
      <x:c r="CL106" s="70"/>
      <x:c r="CM106" s="70"/>
      <x:c r="CN106" s="490"/>
      <x:c r="CO106" s="70"/>
      <x:c r="CP106" s="73"/>
      <x:c r="CQ106" s="70">
        <x:v>1</x:v>
      </x:c>
      <x:c r="CR106" s="73">
        <x:v>50</x:v>
      </x:c>
      <x:c r="CS106" s="70"/>
      <x:c r="CT106" s="70"/>
      <x:c r="CU106" s="70"/>
      <x:c r="CV106" s="70">
        <x:v>2</x:v>
      </x:c>
      <x:c r="CW106" s="70">
        <x:v>1</x:v>
      </x:c>
      <x:c r="CX106" s="70">
        <x:v>1</x:v>
      </x:c>
      <x:c r="CY106" s="660" t="s">
        <x:v>398</x:v>
      </x:c>
      <x:c r="CZ106" s="70"/>
      <x:c r="DA106" s="73"/>
      <x:c r="DB106" s="70"/>
      <x:c r="DC106" s="73"/>
      <x:c r="DD106" s="70"/>
      <x:c r="DE106" s="73"/>
      <x:c r="DF106" s="70"/>
      <x:c r="DG106" s="104"/>
    </x:row>
    <x:row r="107" spans="1:111" ht="30" customHeight="1">
      <x:c r="A107" s="288" t="s">
        <x:v>1142</x:v>
      </x:c>
      <x:c r="B107" s="114">
        <x:f>SUM(B108)</x:f>
        <x:v>0</x:v>
      </x:c>
      <x:c r="C107" s="73">
        <x:f t="shared" ref="C107:BN107" si="67">SUM(C108)</x:f>
        <x:v>0</x:v>
      </x:c>
      <x:c r="D107" s="70">
        <x:f t="shared" si="67"/>
        <x:v>0</x:v>
      </x:c>
      <x:c r="E107" s="73">
        <x:f t="shared" si="67"/>
        <x:v>0</x:v>
      </x:c>
      <x:c r="F107" s="70">
        <x:f t="shared" si="67"/>
        <x:v>0</x:v>
      </x:c>
      <x:c r="G107" s="73">
        <x:f t="shared" si="67"/>
        <x:v>0</x:v>
      </x:c>
      <x:c r="H107" s="70">
        <x:f t="shared" si="67"/>
        <x:v>0</x:v>
      </x:c>
      <x:c r="I107" s="73">
        <x:f t="shared" si="67"/>
        <x:v>0</x:v>
      </x:c>
      <x:c r="J107" s="70">
        <x:f t="shared" si="67"/>
        <x:v>0</x:v>
      </x:c>
      <x:c r="K107" s="70">
        <x:f t="shared" si="67"/>
        <x:v>0</x:v>
      </x:c>
      <x:c r="L107" s="73">
        <x:f t="shared" si="67"/>
        <x:v>0</x:v>
      </x:c>
      <x:c r="M107" s="70">
        <x:f t="shared" si="67"/>
        <x:v>0</x:v>
      </x:c>
      <x:c r="N107" s="70">
        <x:f t="shared" si="67"/>
        <x:v>0</x:v>
      </x:c>
      <x:c r="O107" s="70">
        <x:f t="shared" si="67"/>
        <x:v>0</x:v>
      </x:c>
      <x:c r="P107" s="70">
        <x:f t="shared" si="67"/>
        <x:v>0</x:v>
      </x:c>
      <x:c r="Q107" s="70">
        <x:f t="shared" si="67"/>
        <x:v>0</x:v>
      </x:c>
      <x:c r="R107" s="73">
        <x:f t="shared" si="67"/>
        <x:v>0</x:v>
      </x:c>
      <x:c r="S107" s="70">
        <x:f t="shared" si="67"/>
        <x:v>1</x:v>
      </x:c>
      <x:c r="T107" s="73">
        <x:f t="shared" si="67"/>
        <x:v>7</x:v>
      </x:c>
      <x:c r="U107" s="70">
        <x:f t="shared" si="67"/>
        <x:v>0</x:v>
      </x:c>
      <x:c r="V107" s="73">
        <x:f t="shared" si="67"/>
        <x:v>0</x:v>
      </x:c>
      <x:c r="W107" s="70">
        <x:f t="shared" si="67"/>
        <x:v>0</x:v>
      </x:c>
      <x:c r="X107" s="70">
        <x:f t="shared" si="67"/>
        <x:v>27</x:v>
      </x:c>
      <x:c r="Y107" s="70">
        <x:f t="shared" si="67"/>
        <x:v>0</x:v>
      </x:c>
      <x:c r="Z107" s="70">
        <x:f t="shared" si="67"/>
        <x:v>0</x:v>
      </x:c>
      <x:c r="AA107" s="70">
        <x:f t="shared" si="67"/>
        <x:v>0</x:v>
      </x:c>
      <x:c r="AB107" s="70">
        <x:f t="shared" si="67"/>
        <x:v>0</x:v>
      </x:c>
      <x:c r="AC107" s="70">
        <x:f t="shared" si="67"/>
        <x:v>0</x:v>
      </x:c>
      <x:c r="AD107" s="70">
        <x:f t="shared" si="67"/>
        <x:v>0</x:v>
      </x:c>
      <x:c r="AE107" s="70">
        <x:f t="shared" si="67"/>
        <x:v>0</x:v>
      </x:c>
      <x:c r="AF107" s="70">
        <x:f t="shared" si="67"/>
        <x:v>0</x:v>
      </x:c>
      <x:c r="AG107" s="70">
        <x:f t="shared" si="67"/>
        <x:v>1</x:v>
      </x:c>
      <x:c r="AH107" s="70">
        <x:f t="shared" si="67"/>
        <x:v>0</x:v>
      </x:c>
      <x:c r="AI107" s="70">
        <x:f t="shared" si="67"/>
        <x:v>0</x:v>
      </x:c>
      <x:c r="AJ107" s="70">
        <x:f t="shared" si="67"/>
        <x:v>0</x:v>
      </x:c>
      <x:c r="AK107" s="70">
        <x:f t="shared" si="67"/>
        <x:v>0</x:v>
      </x:c>
      <x:c r="AL107" s="288" t="s">
        <x:v>1142</x:v>
      </x:c>
      <x:c r="AM107" s="70">
        <x:f t="shared" si="67"/>
        <x:v>0</x:v>
      </x:c>
      <x:c r="AN107" s="73">
        <x:f t="shared" si="67"/>
        <x:v>0</x:v>
      </x:c>
      <x:c r="AO107" s="70">
        <x:f t="shared" si="67"/>
        <x:v>0</x:v>
      </x:c>
      <x:c r="AP107" s="70">
        <x:f t="shared" si="67"/>
        <x:v>0</x:v>
      </x:c>
      <x:c r="AQ107" s="70">
        <x:f t="shared" si="67"/>
        <x:v>0</x:v>
      </x:c>
      <x:c r="AR107" s="73">
        <x:f t="shared" si="67"/>
        <x:v>0</x:v>
      </x:c>
      <x:c r="AS107" s="70">
        <x:f t="shared" si="67"/>
        <x:v>0</x:v>
      </x:c>
      <x:c r="AT107" s="73">
        <x:f t="shared" si="67"/>
        <x:v>0</x:v>
      </x:c>
      <x:c r="AU107" s="70">
        <x:f t="shared" si="67"/>
        <x:v>0</x:v>
      </x:c>
      <x:c r="AV107" s="70">
        <x:f t="shared" si="67"/>
        <x:v>0</x:v>
      </x:c>
      <x:c r="AW107" s="70">
        <x:f t="shared" si="67"/>
        <x:v>0</x:v>
      </x:c>
      <x:c r="AX107" s="70">
        <x:f t="shared" si="67"/>
        <x:v>0</x:v>
      </x:c>
      <x:c r="AY107" s="70">
        <x:f t="shared" si="67"/>
        <x:v>0</x:v>
      </x:c>
      <x:c r="AZ107" s="70">
        <x:f t="shared" si="67"/>
        <x:v>2</x:v>
      </x:c>
      <x:c r="BA107" s="73">
        <x:f t="shared" si="67"/>
        <x:v>3</x:v>
      </x:c>
      <x:c r="BB107" s="70">
        <x:f t="shared" si="67"/>
        <x:v>0</x:v>
      </x:c>
      <x:c r="BC107" s="70">
        <x:f t="shared" si="67"/>
        <x:v>0</x:v>
      </x:c>
      <x:c r="BD107" s="70">
        <x:f t="shared" si="67"/>
        <x:v>0</x:v>
      </x:c>
      <x:c r="BE107" s="70">
        <x:f t="shared" si="67"/>
        <x:v>4</x:v>
      </x:c>
      <x:c r="BF107" s="70">
        <x:f t="shared" si="67"/>
        <x:v>101</x:v>
      </x:c>
      <x:c r="BG107" s="70">
        <x:f t="shared" si="67"/>
        <x:v>0</x:v>
      </x:c>
      <x:c r="BH107" s="70">
        <x:f t="shared" si="67"/>
        <x:v>0</x:v>
      </x:c>
      <x:c r="BI107" s="70">
        <x:f t="shared" si="67"/>
        <x:v>0</x:v>
      </x:c>
      <x:c r="BJ107" s="73">
        <x:f t="shared" si="67"/>
        <x:v>0</x:v>
      </x:c>
      <x:c r="BK107" s="70">
        <x:f t="shared" si="67"/>
        <x:v>0</x:v>
      </x:c>
      <x:c r="BL107" s="73">
        <x:f t="shared" si="67"/>
        <x:v>0</x:v>
      </x:c>
      <x:c r="BM107" s="70">
        <x:f t="shared" si="67"/>
        <x:v>0</x:v>
      </x:c>
      <x:c r="BN107" s="73">
        <x:f t="shared" si="67"/>
        <x:v>0</x:v>
      </x:c>
      <x:c r="BO107" s="70">
        <x:f t="shared" ref="BO107:DG107" si="68">SUM(BO108)</x:f>
        <x:v>0</x:v>
      </x:c>
      <x:c r="BP107" s="73">
        <x:f t="shared" si="68"/>
        <x:v>0</x:v>
      </x:c>
      <x:c r="BQ107" s="70">
        <x:f t="shared" si="68"/>
        <x:v>0</x:v>
      </x:c>
      <x:c r="BR107" s="70">
        <x:f t="shared" si="68"/>
        <x:v>0</x:v>
      </x:c>
      <x:c r="BS107" s="70">
        <x:f t="shared" si="68"/>
        <x:v>0</x:v>
      </x:c>
      <x:c r="BT107" s="70">
        <x:f t="shared" si="68"/>
        <x:v>0</x:v>
      </x:c>
      <x:c r="BU107" s="70">
        <x:f t="shared" si="68"/>
        <x:v>0</x:v>
      </x:c>
      <x:c r="BV107" s="288" t="s">
        <x:v>1142</x:v>
      </x:c>
      <x:c r="BW107" s="70">
        <x:f t="shared" si="68"/>
        <x:v>0</x:v>
      </x:c>
      <x:c r="BX107" s="70">
        <x:f t="shared" si="68"/>
        <x:v>0</x:v>
      </x:c>
      <x:c r="BY107" s="73">
        <x:f t="shared" si="68"/>
        <x:v>0</x:v>
      </x:c>
      <x:c r="BZ107" s="70">
        <x:f t="shared" si="68"/>
        <x:v>0</x:v>
      </x:c>
      <x:c r="CA107" s="73">
        <x:f t="shared" si="68"/>
        <x:v>0</x:v>
      </x:c>
      <x:c r="CB107" s="70">
        <x:f t="shared" si="68"/>
        <x:v>0</x:v>
      </x:c>
      <x:c r="CC107" s="73">
        <x:f t="shared" si="68"/>
        <x:v>0</x:v>
      </x:c>
      <x:c r="CD107" s="70">
        <x:f t="shared" si="68"/>
        <x:v>0</x:v>
      </x:c>
      <x:c r="CE107" s="70">
        <x:f t="shared" si="68"/>
        <x:v>0</x:v>
      </x:c>
      <x:c r="CF107" s="73">
        <x:f t="shared" si="68"/>
        <x:v>0</x:v>
      </x:c>
      <x:c r="CG107" s="70">
        <x:f t="shared" si="68"/>
        <x:v>1</x:v>
      </x:c>
      <x:c r="CH107" s="70">
        <x:f t="shared" si="68"/>
        <x:v>0</x:v>
      </x:c>
      <x:c r="CI107" s="70">
        <x:f t="shared" si="68"/>
        <x:v>0</x:v>
      </x:c>
      <x:c r="CJ107" s="70">
        <x:f t="shared" si="68"/>
        <x:v>1</x:v>
      </x:c>
      <x:c r="CK107" s="70">
        <x:f t="shared" si="68"/>
        <x:v>0</x:v>
      </x:c>
      <x:c r="CL107" s="70">
        <x:f t="shared" si="68"/>
        <x:v>0</x:v>
      </x:c>
      <x:c r="CM107" s="70">
        <x:f t="shared" si="68"/>
        <x:v>0</x:v>
      </x:c>
      <x:c r="CN107" s="70">
        <x:f t="shared" si="68"/>
        <x:v>0</x:v>
      </x:c>
      <x:c r="CO107" s="70">
        <x:f t="shared" si="68"/>
        <x:v>0</x:v>
      </x:c>
      <x:c r="CP107" s="73">
        <x:f t="shared" si="68"/>
        <x:v>0</x:v>
      </x:c>
      <x:c r="CQ107" s="70">
        <x:f t="shared" si="68"/>
        <x:v>0</x:v>
      </x:c>
      <x:c r="CR107" s="73">
        <x:f t="shared" si="68"/>
        <x:v>0</x:v>
      </x:c>
      <x:c r="CS107" s="70">
        <x:f t="shared" si="68"/>
        <x:v>0</x:v>
      </x:c>
      <x:c r="CT107" s="70">
        <x:f t="shared" si="68"/>
        <x:v>1</x:v>
      </x:c>
      <x:c r="CU107" s="70">
        <x:f t="shared" si="68"/>
        <x:v>1</x:v>
      </x:c>
      <x:c r="CV107" s="70">
        <x:f t="shared" si="68"/>
        <x:v>0</x:v>
      </x:c>
      <x:c r="CW107" s="70">
        <x:f t="shared" si="68"/>
        <x:v>0</x:v>
      </x:c>
      <x:c r="CX107" s="70">
        <x:f t="shared" si="68"/>
        <x:v>0</x:v>
      </x:c>
      <x:c r="CY107" s="288" t="s">
        <x:v>1142</x:v>
      </x:c>
      <x:c r="CZ107" s="70">
        <x:f t="shared" si="68"/>
        <x:v>0</x:v>
      </x:c>
      <x:c r="DA107" s="73">
        <x:f t="shared" si="68"/>
        <x:v>0</x:v>
      </x:c>
      <x:c r="DB107" s="70">
        <x:f t="shared" si="68"/>
        <x:v>0</x:v>
      </x:c>
      <x:c r="DC107" s="73">
        <x:f t="shared" si="68"/>
        <x:v>0</x:v>
      </x:c>
      <x:c r="DD107" s="70">
        <x:f t="shared" si="68"/>
        <x:v>0</x:v>
      </x:c>
      <x:c r="DE107" s="73">
        <x:f t="shared" si="68"/>
        <x:v>0</x:v>
      </x:c>
      <x:c r="DF107" s="70">
        <x:f t="shared" si="68"/>
        <x:v>0</x:v>
      </x:c>
      <x:c r="DG107" s="104">
        <x:f t="shared" si="68"/>
        <x:v>0</x:v>
      </x:c>
    </x:row>
    <x:row r="108" spans="1:111" ht="30" customHeight="1">
      <x:c r="A108" s="660" t="s">
        <x:v>27</x:v>
      </x:c>
      <x:c r="B108" s="114"/>
      <x:c r="C108" s="73"/>
      <x:c r="D108" s="70"/>
      <x:c r="E108" s="73"/>
      <x:c r="F108" s="70"/>
      <x:c r="G108" s="73"/>
      <x:c r="H108" s="70"/>
      <x:c r="I108" s="73"/>
      <x:c r="J108" s="70"/>
      <x:c r="K108" s="70"/>
      <x:c r="L108" s="73"/>
      <x:c r="M108" s="70"/>
      <x:c r="N108" s="70"/>
      <x:c r="O108" s="70"/>
      <x:c r="P108" s="70"/>
      <x:c r="Q108" s="70"/>
      <x:c r="R108" s="73"/>
      <x:c r="S108" s="70">
        <x:v>1</x:v>
      </x:c>
      <x:c r="T108" s="73">
        <x:v>7</x:v>
      </x:c>
      <x:c r="U108" s="70"/>
      <x:c r="V108" s="73"/>
      <x:c r="W108" s="70"/>
      <x:c r="X108" s="70">
        <x:v>27</x:v>
      </x:c>
      <x:c r="Y108" s="70"/>
      <x:c r="Z108" s="70"/>
      <x:c r="AA108" s="70"/>
      <x:c r="AB108" s="70"/>
      <x:c r="AC108" s="70"/>
      <x:c r="AD108" s="70"/>
      <x:c r="AE108" s="70"/>
      <x:c r="AF108" s="70"/>
      <x:c r="AG108" s="70">
        <x:v>1</x:v>
      </x:c>
      <x:c r="AH108" s="70"/>
      <x:c r="AI108" s="70"/>
      <x:c r="AJ108" s="70"/>
      <x:c r="AK108" s="70"/>
      <x:c r="AL108" s="660" t="s">
        <x:v>27</x:v>
      </x:c>
      <x:c r="AM108" s="70"/>
      <x:c r="AN108" s="73"/>
      <x:c r="AO108" s="70"/>
      <x:c r="AP108" s="70"/>
      <x:c r="AQ108" s="70"/>
      <x:c r="AR108" s="73"/>
      <x:c r="AS108" s="70"/>
      <x:c r="AT108" s="73"/>
      <x:c r="AU108" s="70"/>
      <x:c r="AV108" s="70"/>
      <x:c r="AW108" s="70"/>
      <x:c r="AX108" s="70"/>
      <x:c r="AY108" s="70"/>
      <x:c r="AZ108" s="70">
        <x:v>2</x:v>
      </x:c>
      <x:c r="BA108" s="73">
        <x:v>3</x:v>
      </x:c>
      <x:c r="BB108" s="70"/>
      <x:c r="BC108" s="70"/>
      <x:c r="BD108" s="70"/>
      <x:c r="BE108" s="70">
        <x:v>4</x:v>
      </x:c>
      <x:c r="BF108" s="70">
        <x:v>101</x:v>
      </x:c>
      <x:c r="BG108" s="70"/>
      <x:c r="BH108" s="70"/>
      <x:c r="BI108" s="70"/>
      <x:c r="BJ108" s="73"/>
      <x:c r="BK108" s="70"/>
      <x:c r="BL108" s="73"/>
      <x:c r="BM108" s="70"/>
      <x:c r="BN108" s="73"/>
      <x:c r="BO108" s="70"/>
      <x:c r="BP108" s="73"/>
      <x:c r="BQ108" s="70"/>
      <x:c r="BR108" s="70"/>
      <x:c r="BS108" s="70"/>
      <x:c r="BT108" s="70"/>
      <x:c r="BU108" s="70"/>
      <x:c r="BV108" s="660" t="s">
        <x:v>27</x:v>
      </x:c>
      <x:c r="BW108" s="70"/>
      <x:c r="BX108" s="70"/>
      <x:c r="BY108" s="73"/>
      <x:c r="BZ108" s="70"/>
      <x:c r="CA108" s="73"/>
      <x:c r="CB108" s="70"/>
      <x:c r="CC108" s="73"/>
      <x:c r="CD108" s="70"/>
      <x:c r="CE108" s="70"/>
      <x:c r="CF108" s="73"/>
      <x:c r="CG108" s="70">
        <x:v>1</x:v>
      </x:c>
      <x:c r="CH108" s="70"/>
      <x:c r="CI108" s="70"/>
      <x:c r="CJ108" s="70">
        <x:v>1</x:v>
      </x:c>
      <x:c r="CK108" s="70"/>
      <x:c r="CL108" s="70"/>
      <x:c r="CM108" s="70"/>
      <x:c r="CN108" s="490"/>
      <x:c r="CO108" s="70"/>
      <x:c r="CP108" s="73"/>
      <x:c r="CQ108" s="70"/>
      <x:c r="CR108" s="73"/>
      <x:c r="CS108" s="70"/>
      <x:c r="CT108" s="70">
        <x:v>1</x:v>
      </x:c>
      <x:c r="CU108" s="70">
        <x:v>1</x:v>
      </x:c>
      <x:c r="CV108" s="70"/>
      <x:c r="CW108" s="70"/>
      <x:c r="CX108" s="70"/>
      <x:c r="CY108" s="660" t="s">
        <x:v>27</x:v>
      </x:c>
      <x:c r="CZ108" s="70"/>
      <x:c r="DA108" s="73"/>
      <x:c r="DB108" s="70"/>
      <x:c r="DC108" s="73"/>
      <x:c r="DD108" s="70"/>
      <x:c r="DE108" s="73"/>
      <x:c r="DF108" s="70"/>
      <x:c r="DG108" s="104"/>
    </x:row>
    <x:row r="109" spans="1:111" ht="30" customHeight="1">
      <x:c r="A109" s="288" t="s">
        <x:v>1541</x:v>
      </x:c>
      <x:c r="B109" s="114">
        <x:f>SUM(B110:B111)</x:f>
        <x:v>0</x:v>
      </x:c>
      <x:c r="C109" s="367">
        <x:f t="shared" ref="C109:AK109" si="69">SUM(C110:C111)</x:f>
        <x:v>0</x:v>
      </x:c>
      <x:c r="D109" s="114">
        <x:f t="shared" si="69"/>
        <x:v>0</x:v>
      </x:c>
      <x:c r="E109" s="367">
        <x:f t="shared" si="69"/>
        <x:v>0</x:v>
      </x:c>
      <x:c r="F109" s="114">
        <x:f t="shared" si="69"/>
        <x:v>0</x:v>
      </x:c>
      <x:c r="G109" s="367">
        <x:f t="shared" si="69"/>
        <x:v>0</x:v>
      </x:c>
      <x:c r="H109" s="114">
        <x:f t="shared" si="69"/>
        <x:v>0</x:v>
      </x:c>
      <x:c r="I109" s="367">
        <x:f t="shared" si="69"/>
        <x:v>0</x:v>
      </x:c>
      <x:c r="J109" s="114">
        <x:f t="shared" si="69"/>
        <x:v>0</x:v>
      </x:c>
      <x:c r="K109" s="114">
        <x:f t="shared" si="69"/>
        <x:v>0</x:v>
      </x:c>
      <x:c r="L109" s="367">
        <x:f t="shared" si="69"/>
        <x:v>0</x:v>
      </x:c>
      <x:c r="M109" s="114">
        <x:f t="shared" si="69"/>
        <x:v>0</x:v>
      </x:c>
      <x:c r="N109" s="114">
        <x:f t="shared" si="69"/>
        <x:v>0</x:v>
      </x:c>
      <x:c r="O109" s="114">
        <x:f t="shared" si="69"/>
        <x:v>12</x:v>
      </x:c>
      <x:c r="P109" s="114">
        <x:f t="shared" si="69"/>
        <x:v>12</x:v>
      </x:c>
      <x:c r="Q109" s="114">
        <x:f t="shared" si="69"/>
        <x:v>0</x:v>
      </x:c>
      <x:c r="R109" s="367">
        <x:f t="shared" si="69"/>
        <x:v>0</x:v>
      </x:c>
      <x:c r="S109" s="114">
        <x:f t="shared" si="69"/>
        <x:v>2</x:v>
      </x:c>
      <x:c r="T109" s="367">
        <x:f t="shared" si="69"/>
        <x:v>20</x:v>
      </x:c>
      <x:c r="U109" s="114">
        <x:f t="shared" si="69"/>
        <x:v>0</x:v>
      </x:c>
      <x:c r="V109" s="367">
        <x:f t="shared" si="69"/>
        <x:v>0</x:v>
      </x:c>
      <x:c r="W109" s="114">
        <x:f t="shared" si="69"/>
        <x:v>2</x:v>
      </x:c>
      <x:c r="X109" s="114">
        <x:f t="shared" si="69"/>
        <x:v>4</x:v>
      </x:c>
      <x:c r="Y109" s="114">
        <x:f t="shared" si="69"/>
        <x:v>0</x:v>
      </x:c>
      <x:c r="Z109" s="114">
        <x:f t="shared" si="69"/>
        <x:v>0</x:v>
      </x:c>
      <x:c r="AA109" s="114">
        <x:f t="shared" si="69"/>
        <x:v>0</x:v>
      </x:c>
      <x:c r="AB109" s="114">
        <x:f t="shared" si="69"/>
        <x:v>2</x:v>
      </x:c>
      <x:c r="AC109" s="114">
        <x:f t="shared" si="69"/>
        <x:v>0</x:v>
      </x:c>
      <x:c r="AD109" s="114">
        <x:f t="shared" si="69"/>
        <x:v>0</x:v>
      </x:c>
      <x:c r="AE109" s="114">
        <x:f t="shared" si="69"/>
        <x:v>0</x:v>
      </x:c>
      <x:c r="AF109" s="114">
        <x:f t="shared" si="69"/>
        <x:v>0</x:v>
      </x:c>
      <x:c r="AG109" s="114">
        <x:f t="shared" si="69"/>
        <x:v>1</x:v>
      </x:c>
      <x:c r="AH109" s="114">
        <x:f t="shared" si="69"/>
        <x:v>0</x:v>
      </x:c>
      <x:c r="AI109" s="114">
        <x:f t="shared" si="69"/>
        <x:v>0</x:v>
      </x:c>
      <x:c r="AJ109" s="114">
        <x:f t="shared" si="69"/>
        <x:v>1</x:v>
      </x:c>
      <x:c r="AK109" s="114">
        <x:f t="shared" si="69"/>
        <x:v>2</x:v>
      </x:c>
      <x:c r="AL109" s="288" t="s">
        <x:v>1541</x:v>
      </x:c>
      <x:c r="AM109" s="70">
        <x:f t="shared" ref="AM109:BT109" si="70">SUM(AM110:AM111)</x:f>
        <x:v>0</x:v>
      </x:c>
      <x:c r="AN109" s="73">
        <x:f t="shared" si="70"/>
        <x:v>0</x:v>
      </x:c>
      <x:c r="AO109" s="70">
        <x:f t="shared" si="70"/>
        <x:v>0</x:v>
      </x:c>
      <x:c r="AP109" s="70">
        <x:f t="shared" si="70"/>
        <x:v>0</x:v>
      </x:c>
      <x:c r="AQ109" s="70">
        <x:f t="shared" si="70"/>
        <x:v>0</x:v>
      </x:c>
      <x:c r="AR109" s="73">
        <x:f t="shared" si="70"/>
        <x:v>0</x:v>
      </x:c>
      <x:c r="AS109" s="70">
        <x:f t="shared" si="70"/>
        <x:v>0</x:v>
      </x:c>
      <x:c r="AT109" s="73">
        <x:f t="shared" si="70"/>
        <x:v>0</x:v>
      </x:c>
      <x:c r="AU109" s="70">
        <x:f t="shared" si="70"/>
        <x:v>0</x:v>
      </x:c>
      <x:c r="AV109" s="70">
        <x:f t="shared" si="70"/>
        <x:v>0</x:v>
      </x:c>
      <x:c r="AW109" s="70">
        <x:f t="shared" si="70"/>
        <x:v>0</x:v>
      </x:c>
      <x:c r="AX109" s="70">
        <x:f t="shared" si="70"/>
        <x:v>0</x:v>
      </x:c>
      <x:c r="AY109" s="70">
        <x:f t="shared" si="70"/>
        <x:v>0</x:v>
      </x:c>
      <x:c r="AZ109" s="70">
        <x:f t="shared" si="70"/>
        <x:v>0</x:v>
      </x:c>
      <x:c r="BA109" s="73">
        <x:f t="shared" si="70"/>
        <x:v>0</x:v>
      </x:c>
      <x:c r="BB109" s="70">
        <x:f t="shared" si="70"/>
        <x:v>0</x:v>
      </x:c>
      <x:c r="BC109" s="70">
        <x:f t="shared" si="70"/>
        <x:v>0</x:v>
      </x:c>
      <x:c r="BD109" s="70">
        <x:f t="shared" si="70"/>
        <x:v>0</x:v>
      </x:c>
      <x:c r="BE109" s="70">
        <x:f t="shared" si="70"/>
        <x:v>0</x:v>
      </x:c>
      <x:c r="BF109" s="70">
        <x:f t="shared" si="70"/>
        <x:v>0</x:v>
      </x:c>
      <x:c r="BG109" s="70">
        <x:f t="shared" si="70"/>
        <x:v>0</x:v>
      </x:c>
      <x:c r="BH109" s="70">
        <x:f t="shared" si="70"/>
        <x:v>0</x:v>
      </x:c>
      <x:c r="BI109" s="70">
        <x:f t="shared" si="70"/>
        <x:v>0</x:v>
      </x:c>
      <x:c r="BJ109" s="73">
        <x:f t="shared" si="70"/>
        <x:v>0</x:v>
      </x:c>
      <x:c r="BK109" s="70">
        <x:f t="shared" si="70"/>
        <x:v>0</x:v>
      </x:c>
      <x:c r="BL109" s="73">
        <x:f t="shared" si="70"/>
        <x:v>0</x:v>
      </x:c>
      <x:c r="BM109" s="70">
        <x:f t="shared" si="70"/>
        <x:v>0</x:v>
      </x:c>
      <x:c r="BN109" s="73">
        <x:f t="shared" si="70"/>
        <x:v>0</x:v>
      </x:c>
      <x:c r="BO109" s="70">
        <x:f t="shared" si="70"/>
        <x:v>0</x:v>
      </x:c>
      <x:c r="BP109" s="73">
        <x:f t="shared" si="70"/>
        <x:v>0</x:v>
      </x:c>
      <x:c r="BQ109" s="70">
        <x:f t="shared" si="70"/>
        <x:v>0</x:v>
      </x:c>
      <x:c r="BR109" s="70">
        <x:f t="shared" si="70"/>
        <x:v>0</x:v>
      </x:c>
      <x:c r="BS109" s="70">
        <x:f t="shared" si="70"/>
        <x:v>1</x:v>
      </x:c>
      <x:c r="BT109" s="70">
        <x:f t="shared" si="70"/>
        <x:v>0</x:v>
      </x:c>
      <x:c r="BU109" s="70">
        <x:f>SUM(BU110:BU111)</x:f>
        <x:v>0</x:v>
      </x:c>
      <x:c r="BV109" s="288" t="s">
        <x:v>1541</x:v>
      </x:c>
      <x:c r="BW109" s="70">
        <x:f>SUM(BW110:BW111)</x:f>
        <x:v>0</x:v>
      </x:c>
      <x:c r="BX109" s="70">
        <x:f t="shared" ref="BX109:CX109" si="71">SUM(BX110:BX111)</x:f>
        <x:v>0</x:v>
      </x:c>
      <x:c r="BY109" s="73">
        <x:f t="shared" si="71"/>
        <x:v>0</x:v>
      </x:c>
      <x:c r="BZ109" s="70">
        <x:f t="shared" si="71"/>
        <x:v>0</x:v>
      </x:c>
      <x:c r="CA109" s="73">
        <x:f t="shared" si="71"/>
        <x:v>0</x:v>
      </x:c>
      <x:c r="CB109" s="70">
        <x:f t="shared" si="71"/>
        <x:v>0</x:v>
      </x:c>
      <x:c r="CC109" s="73">
        <x:f t="shared" si="71"/>
        <x:v>0</x:v>
      </x:c>
      <x:c r="CD109" s="70">
        <x:f t="shared" si="71"/>
        <x:v>0</x:v>
      </x:c>
      <x:c r="CE109" s="70">
        <x:f t="shared" si="71"/>
        <x:v>1</x:v>
      </x:c>
      <x:c r="CF109" s="73">
        <x:f t="shared" si="71"/>
        <x:v>40</x:v>
      </x:c>
      <x:c r="CG109" s="70">
        <x:f t="shared" si="71"/>
        <x:v>0</x:v>
      </x:c>
      <x:c r="CH109" s="70">
        <x:f t="shared" si="71"/>
        <x:v>0</x:v>
      </x:c>
      <x:c r="CI109" s="70">
        <x:f t="shared" si="71"/>
        <x:v>0</x:v>
      </x:c>
      <x:c r="CJ109" s="70">
        <x:f t="shared" si="71"/>
        <x:v>1</x:v>
      </x:c>
      <x:c r="CK109" s="70">
        <x:f t="shared" si="71"/>
        <x:v>0</x:v>
      </x:c>
      <x:c r="CL109" s="70">
        <x:f t="shared" si="71"/>
        <x:v>0</x:v>
      </x:c>
      <x:c r="CM109" s="70">
        <x:f t="shared" si="71"/>
        <x:v>0</x:v>
      </x:c>
      <x:c r="CN109" s="70">
        <x:f t="shared" si="71"/>
        <x:v>0</x:v>
      </x:c>
      <x:c r="CO109" s="70">
        <x:f t="shared" si="71"/>
        <x:v>1</x:v>
      </x:c>
      <x:c r="CP109" s="73">
        <x:f t="shared" si="71"/>
        <x:v>19.530000000000001</x:v>
      </x:c>
      <x:c r="CQ109" s="70">
        <x:f t="shared" si="71"/>
        <x:v>0</x:v>
      </x:c>
      <x:c r="CR109" s="73">
        <x:f t="shared" si="71"/>
        <x:v>0</x:v>
      </x:c>
      <x:c r="CS109" s="70">
        <x:f t="shared" si="71"/>
        <x:v>0</x:v>
      </x:c>
      <x:c r="CT109" s="70">
        <x:f t="shared" si="71"/>
        <x:v>0</x:v>
      </x:c>
      <x:c r="CU109" s="70">
        <x:f t="shared" si="71"/>
        <x:v>0</x:v>
      </x:c>
      <x:c r="CV109" s="70">
        <x:f t="shared" si="71"/>
        <x:v>0</x:v>
      </x:c>
      <x:c r="CW109" s="70">
        <x:f t="shared" si="71"/>
        <x:v>0</x:v>
      </x:c>
      <x:c r="CX109" s="70">
        <x:f t="shared" si="71"/>
        <x:v>0</x:v>
      </x:c>
      <x:c r="CY109" s="288" t="s">
        <x:v>1541</x:v>
      </x:c>
      <x:c r="CZ109" s="70">
        <x:f>SUM(CZ110:CZ111)</x:f>
        <x:v>0</x:v>
      </x:c>
      <x:c r="DA109" s="73">
        <x:f t="shared" ref="DA109:DG109" si="72">SUM(DA110:DA111)</x:f>
        <x:v>0</x:v>
      </x:c>
      <x:c r="DB109" s="70">
        <x:f t="shared" si="72"/>
        <x:v>0</x:v>
      </x:c>
      <x:c r="DC109" s="73">
        <x:f t="shared" si="72"/>
        <x:v>0</x:v>
      </x:c>
      <x:c r="DD109" s="70">
        <x:f t="shared" si="72"/>
        <x:v>0</x:v>
      </x:c>
      <x:c r="DE109" s="73">
        <x:f t="shared" si="72"/>
        <x:v>0</x:v>
      </x:c>
      <x:c r="DF109" s="70">
        <x:f t="shared" si="72"/>
        <x:v>0</x:v>
      </x:c>
      <x:c r="DG109" s="73">
        <x:f t="shared" si="72"/>
        <x:v>0</x:v>
      </x:c>
    </x:row>
    <x:row r="110" spans="1:111" ht="30" customHeight="1">
      <x:c r="A110" s="524" t="s">
        <x:v>1725</x:v>
      </x:c>
      <x:c r="B110" s="477"/>
      <x:c r="C110" s="478"/>
      <x:c r="D110" s="479"/>
      <x:c r="E110" s="478"/>
      <x:c r="F110" s="479"/>
      <x:c r="G110" s="478"/>
      <x:c r="H110" s="479"/>
      <x:c r="I110" s="478"/>
      <x:c r="J110" s="479"/>
      <x:c r="K110" s="479"/>
      <x:c r="L110" s="478"/>
      <x:c r="M110" s="479"/>
      <x:c r="N110" s="479"/>
      <x:c r="O110" s="479">
        <x:v>12</x:v>
      </x:c>
      <x:c r="P110" s="479">
        <x:v>12</x:v>
      </x:c>
      <x:c r="Q110" s="479"/>
      <x:c r="R110" s="478"/>
      <x:c r="S110" s="479">
        <x:v>2</x:v>
      </x:c>
      <x:c r="T110" s="478">
        <x:v>20</x:v>
      </x:c>
      <x:c r="U110" s="479"/>
      <x:c r="V110" s="478"/>
      <x:c r="W110" s="479">
        <x:v>2</x:v>
      </x:c>
      <x:c r="X110" s="479">
        <x:v>4</x:v>
      </x:c>
      <x:c r="Y110" s="479"/>
      <x:c r="Z110" s="479"/>
      <x:c r="AA110" s="479"/>
      <x:c r="AB110" s="479">
        <x:v>2</x:v>
      </x:c>
      <x:c r="AC110" s="479"/>
      <x:c r="AD110" s="479"/>
      <x:c r="AE110" s="479"/>
      <x:c r="AF110" s="479"/>
      <x:c r="AG110" s="479">
        <x:v>1</x:v>
      </x:c>
      <x:c r="AH110" s="479"/>
      <x:c r="AI110" s="479"/>
      <x:c r="AJ110" s="479">
        <x:v>1</x:v>
      </x:c>
      <x:c r="AK110" s="479">
        <x:v>2</x:v>
      </x:c>
      <x:c r="AL110" s="584"/>
      <x:c r="AM110" s="479"/>
      <x:c r="AN110" s="478"/>
      <x:c r="AO110" s="479"/>
      <x:c r="AP110" s="479"/>
      <x:c r="AQ110" s="479"/>
      <x:c r="AR110" s="478"/>
      <x:c r="AS110" s="479"/>
      <x:c r="AT110" s="478"/>
      <x:c r="AU110" s="479"/>
      <x:c r="AV110" s="479"/>
      <x:c r="AW110" s="479"/>
      <x:c r="AX110" s="479"/>
      <x:c r="AY110" s="479"/>
      <x:c r="AZ110" s="479"/>
      <x:c r="BA110" s="478"/>
      <x:c r="BB110" s="479"/>
      <x:c r="BC110" s="479"/>
      <x:c r="BD110" s="479"/>
      <x:c r="BE110" s="479"/>
      <x:c r="BF110" s="479"/>
      <x:c r="BG110" s="479"/>
      <x:c r="BH110" s="479"/>
      <x:c r="BI110" s="479"/>
      <x:c r="BJ110" s="478"/>
      <x:c r="BK110" s="479"/>
      <x:c r="BL110" s="478"/>
      <x:c r="BM110" s="479"/>
      <x:c r="BN110" s="478"/>
      <x:c r="BO110" s="479"/>
      <x:c r="BP110" s="478"/>
      <x:c r="BQ110" s="479"/>
      <x:c r="BR110" s="479"/>
      <x:c r="BS110" s="479">
        <x:v>1</x:v>
      </x:c>
      <x:c r="BT110" s="479"/>
      <x:c r="BU110" s="479"/>
      <x:c r="BV110" s="524" t="s">
        <x:v>1725</x:v>
      </x:c>
      <x:c r="BW110" s="479"/>
      <x:c r="BX110" s="479"/>
      <x:c r="BY110" s="478"/>
      <x:c r="BZ110" s="479"/>
      <x:c r="CA110" s="478"/>
      <x:c r="CB110" s="479"/>
      <x:c r="CC110" s="478"/>
      <x:c r="CD110" s="479"/>
      <x:c r="CE110" s="479">
        <x:v>1</x:v>
      </x:c>
      <x:c r="CF110" s="478">
        <x:v>40</x:v>
      </x:c>
      <x:c r="CG110" s="478"/>
      <x:c r="CH110" s="479"/>
      <x:c r="CI110" s="479"/>
      <x:c r="CJ110" s="479">
        <x:v>1</x:v>
      </x:c>
      <x:c r="CK110" s="479"/>
      <x:c r="CL110" s="479"/>
      <x:c r="CM110" s="479"/>
      <x:c r="CN110" s="479"/>
      <x:c r="CO110" s="479">
        <x:v>1</x:v>
      </x:c>
      <x:c r="CP110" s="478">
        <x:v>19.530000000000001</x:v>
      </x:c>
      <x:c r="CQ110" s="479"/>
      <x:c r="CR110" s="478"/>
      <x:c r="CS110" s="479"/>
      <x:c r="CT110" s="479"/>
      <x:c r="CU110" s="479"/>
      <x:c r="CV110" s="479"/>
      <x:c r="CW110" s="479"/>
      <x:c r="CX110" s="479"/>
      <x:c r="CY110" s="524" t="s">
        <x:v>1725</x:v>
      </x:c>
      <x:c r="CZ110" s="479"/>
      <x:c r="DA110" s="478"/>
      <x:c r="DB110" s="479"/>
      <x:c r="DC110" s="478"/>
      <x:c r="DD110" s="479"/>
      <x:c r="DE110" s="478"/>
      <x:c r="DF110" s="479"/>
      <x:c r="DG110" s="500"/>
    </x:row>
    <x:row r="111" spans="1:111" ht="30" customHeight="1">
      <x:c r="A111" s="664" t="s">
        <x:v>2932</x:v>
      </x:c>
      <x:c r="B111" s="507"/>
      <x:c r="C111" s="508"/>
      <x:c r="D111" s="509"/>
      <x:c r="E111" s="508"/>
      <x:c r="F111" s="509"/>
      <x:c r="G111" s="508"/>
      <x:c r="H111" s="509"/>
      <x:c r="I111" s="508"/>
      <x:c r="J111" s="509"/>
      <x:c r="K111" s="509"/>
      <x:c r="L111" s="508"/>
      <x:c r="M111" s="509"/>
      <x:c r="N111" s="509"/>
      <x:c r="O111" s="509"/>
      <x:c r="P111" s="509"/>
      <x:c r="Q111" s="509"/>
      <x:c r="R111" s="508"/>
      <x:c r="S111" s="509"/>
      <x:c r="T111" s="508"/>
      <x:c r="U111" s="509"/>
      <x:c r="V111" s="508"/>
      <x:c r="W111" s="509"/>
      <x:c r="X111" s="509"/>
      <x:c r="Y111" s="509"/>
      <x:c r="Z111" s="509"/>
      <x:c r="AA111" s="509"/>
      <x:c r="AB111" s="509"/>
      <x:c r="AC111" s="509"/>
      <x:c r="AD111" s="509"/>
      <x:c r="AE111" s="509"/>
      <x:c r="AF111" s="509"/>
      <x:c r="AG111" s="509"/>
      <x:c r="AH111" s="509"/>
      <x:c r="AI111" s="509"/>
      <x:c r="AJ111" s="509"/>
      <x:c r="AK111" s="509"/>
      <x:c r="AL111" s="664" t="s">
        <x:v>2932</x:v>
      </x:c>
      <x:c r="AM111" s="509"/>
      <x:c r="AN111" s="508"/>
      <x:c r="AO111" s="509"/>
      <x:c r="AP111" s="509"/>
      <x:c r="AQ111" s="509"/>
      <x:c r="AR111" s="508"/>
      <x:c r="AS111" s="509"/>
      <x:c r="AT111" s="508"/>
      <x:c r="AU111" s="509"/>
      <x:c r="AV111" s="509"/>
      <x:c r="AW111" s="509"/>
      <x:c r="AX111" s="509"/>
      <x:c r="AY111" s="509"/>
      <x:c r="AZ111" s="509"/>
      <x:c r="BA111" s="508"/>
      <x:c r="BB111" s="509"/>
      <x:c r="BC111" s="509"/>
      <x:c r="BD111" s="509"/>
      <x:c r="BE111" s="509"/>
      <x:c r="BF111" s="509"/>
      <x:c r="BG111" s="509"/>
      <x:c r="BH111" s="509"/>
      <x:c r="BI111" s="509"/>
      <x:c r="BJ111" s="508"/>
      <x:c r="BK111" s="509"/>
      <x:c r="BL111" s="508"/>
      <x:c r="BM111" s="509"/>
      <x:c r="BN111" s="508"/>
      <x:c r="BO111" s="509"/>
      <x:c r="BP111" s="508"/>
      <x:c r="BQ111" s="509"/>
      <x:c r="BR111" s="509"/>
      <x:c r="BS111" s="509"/>
      <x:c r="BT111" s="509"/>
      <x:c r="BU111" s="509"/>
      <x:c r="BV111" s="664" t="s">
        <x:v>2932</x:v>
      </x:c>
      <x:c r="BW111" s="509"/>
      <x:c r="BX111" s="509"/>
      <x:c r="BY111" s="508"/>
      <x:c r="BZ111" s="509"/>
      <x:c r="CA111" s="508"/>
      <x:c r="CB111" s="509"/>
      <x:c r="CC111" s="508"/>
      <x:c r="CD111" s="509"/>
      <x:c r="CE111" s="509"/>
      <x:c r="CF111" s="508"/>
      <x:c r="CG111" s="509"/>
      <x:c r="CH111" s="509"/>
      <x:c r="CI111" s="509"/>
      <x:c r="CJ111" s="509"/>
      <x:c r="CK111" s="509"/>
      <x:c r="CL111" s="509"/>
      <x:c r="CM111" s="509"/>
      <x:c r="CN111" s="665"/>
      <x:c r="CO111" s="509"/>
      <x:c r="CP111" s="508"/>
      <x:c r="CQ111" s="509"/>
      <x:c r="CR111" s="508"/>
      <x:c r="CS111" s="509"/>
      <x:c r="CT111" s="509"/>
      <x:c r="CU111" s="509"/>
      <x:c r="CV111" s="509"/>
      <x:c r="CW111" s="509"/>
      <x:c r="CX111" s="509"/>
      <x:c r="CY111" s="664" t="s">
        <x:v>2932</x:v>
      </x:c>
      <x:c r="CZ111" s="509"/>
      <x:c r="DA111" s="508"/>
      <x:c r="DB111" s="509"/>
      <x:c r="DC111" s="508"/>
      <x:c r="DD111" s="509"/>
      <x:c r="DE111" s="508"/>
      <x:c r="DF111" s="509"/>
      <x:c r="DG111" s="511"/>
    </x:row>
    <x:row r="112" spans="1:84" ht="18" customHeight="1">
      <x:c r="A112" s="666"/>
      <x:c r="G112" s="658"/>
      <x:c r="AN112" s="915"/>
      <x:c r="BX112" s="667"/>
      <x:c r="CF112" s="658"/>
    </x:row>
    <x:row r="113" spans="1:84" ht="18" customHeight="1">
      <x:c r="A113" s="666"/>
      <x:c r="G113" s="658"/>
      <x:c r="AN113" s="915"/>
      <x:c r="BX113" s="667"/>
      <x:c r="CF113" s="658"/>
    </x:row>
    <x:row r="114" spans="1:84" ht="18" customHeight="1">
      <x:c r="A114" s="666"/>
      <x:c r="G114" s="658"/>
      <x:c r="AN114" s="915"/>
      <x:c r="BX114" s="667"/>
      <x:c r="CF114" s="658"/>
    </x:row>
    <x:row r="115" spans="1:84" ht="18" customHeight="1">
      <x:c r="A115" s="666"/>
      <x:c r="G115" s="658"/>
      <x:c r="AN115" s="915"/>
      <x:c r="BX115" s="667"/>
      <x:c r="CF115" s="658"/>
    </x:row>
    <x:row r="116" spans="1:84" ht="18" customHeight="1">
      <x:c r="A116" s="666"/>
      <x:c r="G116" s="658"/>
      <x:c r="AN116" s="915"/>
      <x:c r="BX116" s="667"/>
      <x:c r="CF116" s="658"/>
    </x:row>
    <x:row r="117" spans="1:84" ht="18" customHeight="1">
      <x:c r="A117" s="666"/>
      <x:c r="G117" s="658"/>
      <x:c r="AN117" s="915"/>
      <x:c r="BX117" s="667"/>
      <x:c r="CF117" s="658"/>
    </x:row>
    <x:row r="118" spans="1:84" ht="18" customHeight="1">
      <x:c r="A118" s="666"/>
      <x:c r="G118" s="658"/>
      <x:c r="AN118" s="915"/>
      <x:c r="BX118" s="667"/>
      <x:c r="CF118" s="658"/>
    </x:row>
    <x:row r="119" spans="1:84" ht="18" customHeight="1">
      <x:c r="A119" s="666"/>
      <x:c r="G119" s="658"/>
      <x:c r="AN119" s="915"/>
      <x:c r="BX119" s="667"/>
      <x:c r="CF119" s="658"/>
    </x:row>
    <x:row r="120" spans="1:84" ht="18" customHeight="1">
      <x:c r="A120" s="666"/>
      <x:c r="G120" s="658"/>
      <x:c r="AN120" s="915"/>
      <x:c r="BX120" s="667"/>
      <x:c r="CF120" s="658"/>
    </x:row>
    <x:row r="121" spans="1:84" ht="18" customHeight="1">
      <x:c r="A121" s="666"/>
      <x:c r="G121" s="658"/>
      <x:c r="AN121" s="915"/>
      <x:c r="BX121" s="667"/>
      <x:c r="CF121" s="658"/>
    </x:row>
    <x:row r="122" spans="1:84" ht="18" customHeight="1">
      <x:c r="A122" s="666"/>
      <x:c r="G122" s="658"/>
      <x:c r="AN122" s="915"/>
      <x:c r="BX122" s="667"/>
      <x:c r="CF122" s="658"/>
    </x:row>
    <x:row r="123" spans="1:84" ht="18" customHeight="1">
      <x:c r="A123" s="666"/>
      <x:c r="G123" s="658"/>
      <x:c r="AN123" s="915"/>
      <x:c r="BX123" s="667"/>
      <x:c r="CF123" s="658"/>
    </x:row>
    <x:row r="124" spans="1:84" ht="18" customHeight="1">
      <x:c r="A124" s="666"/>
      <x:c r="G124" s="658"/>
      <x:c r="AN124" s="915"/>
      <x:c r="BX124" s="667"/>
      <x:c r="CF124" s="658"/>
    </x:row>
    <x:row r="125" spans="1:84" ht="18" customHeight="1">
      <x:c r="A125" s="666"/>
      <x:c r="G125" s="658"/>
      <x:c r="AN125" s="915"/>
      <x:c r="BX125" s="667"/>
      <x:c r="CF125" s="658"/>
    </x:row>
    <x:row r="126" spans="1:84" ht="18" customHeight="1">
      <x:c r="A126" s="666"/>
      <x:c r="G126" s="658"/>
      <x:c r="AN126" s="915"/>
      <x:c r="BX126" s="667"/>
      <x:c r="CF126" s="658"/>
    </x:row>
    <x:row r="127" spans="1:84" ht="18" customHeight="1">
      <x:c r="A127" s="666"/>
      <x:c r="G127" s="658"/>
      <x:c r="AN127" s="915"/>
      <x:c r="BX127" s="667"/>
      <x:c r="CF127" s="658"/>
    </x:row>
    <x:row r="128" spans="1:84" ht="18" customHeight="1">
      <x:c r="A128" s="666"/>
      <x:c r="G128" s="658"/>
      <x:c r="AN128" s="915"/>
      <x:c r="BX128" s="667"/>
      <x:c r="CF128" s="658"/>
    </x:row>
    <x:row r="129" spans="1:84" ht="18" customHeight="1">
      <x:c r="A129" s="666"/>
      <x:c r="G129" s="658"/>
      <x:c r="AN129" s="915"/>
      <x:c r="BX129" s="667"/>
      <x:c r="CF129" s="658"/>
    </x:row>
    <x:row r="130" spans="1:84" ht="18" customHeight="1">
      <x:c r="A130" s="666"/>
      <x:c r="G130" s="658"/>
      <x:c r="AN130" s="915"/>
      <x:c r="BX130" s="667"/>
      <x:c r="CF130" s="658"/>
    </x:row>
    <x:row r="131" spans="1:84" ht="18" customHeight="1">
      <x:c r="A131" s="666"/>
      <x:c r="G131" s="658"/>
      <x:c r="AN131" s="915"/>
      <x:c r="BX131" s="667"/>
      <x:c r="CF131" s="658"/>
    </x:row>
    <x:row r="132" spans="1:84" ht="18" customHeight="1">
      <x:c r="A132" s="666"/>
      <x:c r="G132" s="658"/>
      <x:c r="AN132" s="915"/>
      <x:c r="BX132" s="667"/>
      <x:c r="CF132" s="658"/>
    </x:row>
    <x:row r="133" spans="1:84" ht="18" customHeight="1">
      <x:c r="A133" s="666"/>
      <x:c r="G133" s="658"/>
      <x:c r="AN133" s="915"/>
      <x:c r="BX133" s="667"/>
      <x:c r="CF133" s="658"/>
    </x:row>
    <x:row r="134" spans="1:84" ht="18" customHeight="1">
      <x:c r="A134" s="666"/>
      <x:c r="G134" s="658"/>
      <x:c r="AN134" s="915"/>
      <x:c r="BX134" s="667"/>
      <x:c r="CF134" s="658"/>
    </x:row>
    <x:row r="135" spans="1:84" ht="18" customHeight="1">
      <x:c r="A135" s="666"/>
      <x:c r="G135" s="658"/>
      <x:c r="AN135" s="915"/>
      <x:c r="BX135" s="667"/>
      <x:c r="CF135" s="658"/>
    </x:row>
    <x:row r="136" spans="1:84" ht="18" customHeight="1">
      <x:c r="A136" s="666"/>
      <x:c r="G136" s="658"/>
      <x:c r="AN136" s="915"/>
      <x:c r="BX136" s="667"/>
      <x:c r="CF136" s="658"/>
    </x:row>
    <x:row r="137" spans="1:84" ht="18" customHeight="1">
      <x:c r="A137" s="666"/>
      <x:c r="G137" s="658"/>
      <x:c r="AN137" s="915"/>
      <x:c r="BX137" s="667"/>
      <x:c r="CF137" s="658"/>
    </x:row>
    <x:row r="138" spans="1:84" ht="18" customHeight="1">
      <x:c r="A138" s="666"/>
      <x:c r="G138" s="658"/>
      <x:c r="AN138" s="915"/>
      <x:c r="BX138" s="667"/>
      <x:c r="CF138" s="658"/>
    </x:row>
    <x:row r="139" spans="1:84" ht="18" customHeight="1">
      <x:c r="A139" s="666"/>
      <x:c r="G139" s="658"/>
      <x:c r="AN139" s="915"/>
      <x:c r="BX139" s="667"/>
      <x:c r="CF139" s="658"/>
    </x:row>
    <x:row r="140" spans="1:84" ht="18" customHeight="1">
      <x:c r="A140" s="666"/>
      <x:c r="G140" s="658"/>
      <x:c r="AN140" s="915"/>
      <x:c r="BX140" s="667"/>
      <x:c r="CF140" s="658"/>
    </x:row>
    <x:row r="141" spans="1:84" ht="18" customHeight="1">
      <x:c r="A141" s="666"/>
      <x:c r="G141" s="658"/>
      <x:c r="AN141" s="915"/>
      <x:c r="BX141" s="667"/>
      <x:c r="CF141" s="658"/>
    </x:row>
    <x:row r="142" spans="1:84" ht="18" customHeight="1">
      <x:c r="A142" s="666"/>
      <x:c r="G142" s="658"/>
      <x:c r="AN142" s="915"/>
      <x:c r="BX142" s="667"/>
      <x:c r="CF142" s="658"/>
    </x:row>
    <x:row r="143" spans="1:84" ht="18" customHeight="1">
      <x:c r="A143" s="666"/>
      <x:c r="G143" s="658"/>
      <x:c r="AN143" s="915"/>
      <x:c r="BX143" s="667"/>
      <x:c r="CF143" s="658"/>
    </x:row>
    <x:row r="144" spans="1:84" ht="18" customHeight="1">
      <x:c r="A144" s="666"/>
      <x:c r="G144" s="658"/>
      <x:c r="AN144" s="915"/>
      <x:c r="BX144" s="667"/>
      <x:c r="CF144" s="658"/>
    </x:row>
    <x:row r="145" spans="1:84" ht="18" customHeight="1">
      <x:c r="A145" s="666"/>
      <x:c r="G145" s="658"/>
      <x:c r="AN145" s="915"/>
      <x:c r="BX145" s="667"/>
      <x:c r="CF145" s="658"/>
    </x:row>
    <x:row r="146" spans="1:84" ht="18" customHeight="1">
      <x:c r="A146" s="666"/>
      <x:c r="G146" s="658"/>
      <x:c r="AN146" s="915"/>
      <x:c r="BX146" s="667"/>
      <x:c r="CF146" s="658"/>
    </x:row>
    <x:row r="147" spans="1:84" ht="18" customHeight="1">
      <x:c r="A147" s="666"/>
      <x:c r="G147" s="658"/>
      <x:c r="AN147" s="915"/>
      <x:c r="BX147" s="667"/>
      <x:c r="CF147" s="658"/>
    </x:row>
    <x:row r="148" spans="1:84" ht="18" customHeight="1">
      <x:c r="A148" s="666"/>
      <x:c r="G148" s="658"/>
      <x:c r="AN148" s="915"/>
      <x:c r="BX148" s="667"/>
      <x:c r="CF148" s="658"/>
    </x:row>
    <x:row r="149" ht="18" customHeight="1"/>
    <x:row r="150" ht="18" customHeight="1"/>
    <x:row r="151" ht="18" customHeight="1"/>
    <x:row r="152" ht="18" customHeight="1"/>
    <x:row r="153" ht="18" customHeight="1"/>
    <x:row r="154" ht="18" customHeight="1"/>
    <x:row r="155" ht="18" customHeight="1"/>
    <x:row r="156" ht="18" customHeight="1"/>
    <x:row r="157" ht="18" customHeight="1"/>
    <x:row r="158" ht="18" customHeight="1"/>
    <x:row r="159" ht="18" customHeight="1"/>
    <x:row r="160" ht="18" customHeight="1"/>
    <x:row r="161" ht="18" customHeight="1"/>
    <x:row r="162" ht="18" customHeight="1"/>
    <x:row r="163" ht="18" customHeight="1"/>
    <x:row r="164" ht="18" customHeight="1"/>
    <x:row r="165" ht="18" customHeight="1"/>
    <x:row r="166" ht="18" customHeight="1"/>
    <x:row r="167" ht="18" customHeight="1"/>
    <x:row r="168" ht="18" customHeight="1"/>
    <x:row r="169" ht="18" customHeight="1"/>
    <x:row r="170" ht="18" customHeight="1"/>
  </x:sheetData>
  <x:mergeCells count="84">
    <x:mergeCell ref="A1:P1"/>
    <x:mergeCell ref="A2:P2"/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0" firstPageNumber="1" fitToWidth="1" fitToHeight="1" orientation="portrait" usePrinterDefaults="1" blackAndWhite="0" draft="0" useFirstPageNumber="0" horizontalDpi="4294967293" verticalDpi="300" copies="1"/>
  <x:rowBreaks count="2" manualBreakCount="2">
    <x:brk id="42" min="0" max="1048575" man="1" pt="0"/>
    <x:brk id="78" min="0" max="1048575" man="1" pt="0"/>
  </x:rowBreaks>
  <x:colBreaks count="4" manualBreakCount="4">
    <x:brk id="16" min="0" max="16383" man="1" pt="0"/>
    <x:brk id="36" min="0" max="16383" man="1" pt="0"/>
    <x:brk id="55" min="0" max="16383" man="1" pt="0"/>
    <x:brk id="85" min="0" max="16383" man="1" pt="0"/>
  </x:colBreaks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DI149"/>
  <x:sheetViews>
    <x:sheetView view="pageBreakPreview" topLeftCell="A1" zoomScale="85" zoomScaleNormal="100" zoomScaleSheetLayoutView="85" workbookViewId="0">
      <x:pane xSplit="0" ySplit="6" topLeftCell="A31" activePane="bottomLeft" state="frozen"/>
      <x:selection pane="bottomLeft" activeCell="C1" activeCellId="7" sqref="V1:V1048576 T1:T1048576 R1:R1048576 L1:L1048576 I1:I1048576 G1:G1048576 E1:E1048576 C1:C1048576"/>
    </x:sheetView>
  </x:sheetViews>
  <x:sheetFormatPr defaultColWidth="8.88671875" defaultRowHeight="10.5"/>
  <x:cols>
    <x:col min="1" max="1" width="26.109375" style="169" customWidth="1"/>
    <x:col min="2" max="2" width="3.88671875" style="3" customWidth="1"/>
    <x:col min="3" max="3" width="7.88671875" style="200" bestFit="1" customWidth="1"/>
    <x:col min="4" max="4" width="3" style="3" customWidth="1"/>
    <x:col min="5" max="5" width="7.6640625" style="200" bestFit="1" customWidth="1"/>
    <x:col min="6" max="6" width="3" style="3" customWidth="1"/>
    <x:col min="7" max="7" width="5" style="200" customWidth="1"/>
    <x:col min="8" max="8" width="3.109375" style="3" customWidth="1"/>
    <x:col min="9" max="9" width="7.6640625" style="200" bestFit="1" customWidth="1"/>
    <x:col min="10" max="10" width="3.6640625" style="3" customWidth="1"/>
    <x:col min="11" max="11" width="5" style="3" bestFit="1" customWidth="1"/>
    <x:col min="12" max="12" width="6.88671875" style="200" customWidth="1"/>
    <x:col min="13" max="13" width="3.88671875" style="3" customWidth="1"/>
    <x:col min="14" max="14" width="3.77734375" style="3" customWidth="1"/>
    <x:col min="15" max="15" width="3.6640625" style="3" customWidth="1"/>
    <x:col min="16" max="16" width="3.77734375" style="3" customWidth="1"/>
    <x:col min="17" max="17" width="3" style="3" customWidth="1"/>
    <x:col min="18" max="18" width="3.21875" style="200" customWidth="1"/>
    <x:col min="19" max="19" width="4.5546875" style="3" bestFit="1" customWidth="1"/>
    <x:col min="20" max="20" width="6.88671875" style="200" bestFit="1" customWidth="1"/>
    <x:col min="21" max="21" width="3.44140625" style="3" customWidth="1"/>
    <x:col min="22" max="22" width="6" style="200" customWidth="1"/>
    <x:col min="23" max="23" width="3.5546875" style="3" customWidth="1"/>
    <x:col min="24" max="24" width="4.6640625" style="3" customWidth="1"/>
    <x:col min="25" max="25" width="3" style="3" customWidth="1"/>
    <x:col min="26" max="26" width="4.5546875" style="3" bestFit="1" customWidth="1"/>
    <x:col min="27" max="28" width="3.77734375" style="3" customWidth="1"/>
    <x:col min="29" max="33" width="3.33203125" style="3" customWidth="1"/>
    <x:col min="34" max="34" width="2.88671875" style="3" customWidth="1"/>
    <x:col min="35" max="35" width="3" style="3" customWidth="1"/>
    <x:col min="36" max="37" width="3.33203125" style="3" bestFit="1" customWidth="1"/>
    <x:col min="38" max="38" width="26.33203125" style="3" bestFit="1" customWidth="1"/>
    <x:col min="39" max="39" width="3" style="3" customWidth="1"/>
    <x:col min="40" max="40" width="7.5546875" style="200" bestFit="1" customWidth="1"/>
    <x:col min="41" max="41" width="2.77734375" style="3" customWidth="1"/>
    <x:col min="42" max="42" width="3.33203125" style="3" customWidth="1"/>
    <x:col min="43" max="43" width="2.77734375" style="3" customWidth="1"/>
    <x:col min="44" max="44" width="4.6640625" style="200" customWidth="1"/>
    <x:col min="45" max="45" width="3.44140625" style="3" customWidth="1"/>
    <x:col min="46" max="46" width="4.88671875" style="3" customWidth="1"/>
    <x:col min="47" max="47" width="3.77734375" style="3" customWidth="1"/>
    <x:col min="48" max="48" width="4" style="3" customWidth="1"/>
    <x:col min="49" max="49" width="3.6640625" style="3" customWidth="1"/>
    <x:col min="50" max="50" width="3.5546875" style="3" customWidth="1"/>
    <x:col min="51" max="51" width="3.77734375" style="3" customWidth="1"/>
    <x:col min="52" max="52" width="4" style="3" customWidth="1"/>
    <x:col min="53" max="53" width="5.44140625" style="200" bestFit="1" customWidth="1"/>
    <x:col min="54" max="54" width="3.88671875" style="3" customWidth="1"/>
    <x:col min="55" max="55" width="3.33203125" style="3" customWidth="1"/>
    <x:col min="56" max="56" width="3.44140625" style="3" customWidth="1"/>
    <x:col min="57" max="57" width="4" style="3" bestFit="1" customWidth="1"/>
    <x:col min="58" max="58" width="4.6640625" style="3" customWidth="1"/>
    <x:col min="59" max="60" width="3.5546875" style="3" customWidth="1"/>
    <x:col min="61" max="61" width="2.6640625" style="3" customWidth="1"/>
    <x:col min="62" max="62" width="6.44140625" style="200" customWidth="1"/>
    <x:col min="63" max="63" width="2.6640625" style="3" customWidth="1"/>
    <x:col min="64" max="64" width="6.44140625" style="200" customWidth="1"/>
    <x:col min="65" max="65" width="2.6640625" style="3" customWidth="1"/>
    <x:col min="66" max="66" width="6.44140625" style="200" customWidth="1"/>
    <x:col min="67" max="67" width="2.6640625" style="3" customWidth="1"/>
    <x:col min="68" max="68" width="6.44140625" style="200" customWidth="1"/>
    <x:col min="69" max="69" width="4.21875" style="3" customWidth="1"/>
    <x:col min="70" max="70" width="3.33203125" style="3" customWidth="1"/>
    <x:col min="71" max="71" width="2.77734375" style="3" customWidth="1"/>
    <x:col min="72" max="72" width="3.33203125" style="3" customWidth="1"/>
    <x:col min="73" max="73" width="3.21875" style="3" customWidth="1"/>
    <x:col min="74" max="74" width="26.33203125" style="3" bestFit="1" customWidth="1"/>
    <x:col min="75" max="75" width="4.44140625" style="3" customWidth="1"/>
    <x:col min="76" max="76" width="5.5546875" style="3" customWidth="1"/>
    <x:col min="77" max="77" width="7.21875" style="200" customWidth="1"/>
    <x:col min="78" max="78" width="4.21875" style="3" customWidth="1"/>
    <x:col min="79" max="79" width="7.109375" style="200" customWidth="1"/>
    <x:col min="80" max="80" width="4.5546875" style="3" customWidth="1"/>
    <x:col min="81" max="81" width="6.88671875" style="200" customWidth="1"/>
    <x:col min="82" max="82" width="4.21875" style="3" customWidth="1"/>
    <x:col min="83" max="83" width="4.6640625" style="3" customWidth="1"/>
    <x:col min="84" max="84" width="7.5546875" style="200" customWidth="1"/>
    <x:col min="85" max="85" width="5.33203125" style="3" customWidth="1"/>
    <x:col min="86" max="87" width="4.44140625" style="3" customWidth="1"/>
    <x:col min="88" max="90" width="4.33203125" style="3" customWidth="1"/>
    <x:col min="91" max="93" width="3.33203125" style="3" customWidth="1"/>
    <x:col min="94" max="94" width="6.21875" style="200" customWidth="1"/>
    <x:col min="95" max="95" width="3.77734375" style="3" customWidth="1"/>
    <x:col min="96" max="96" width="6.6640625" style="200" customWidth="1"/>
    <x:col min="97" max="97" width="4.88671875" style="3" customWidth="1"/>
    <x:col min="98" max="98" width="4.109375" style="3" customWidth="1"/>
    <x:col min="99" max="99" width="4.44140625" style="3" customWidth="1"/>
    <x:col min="100" max="100" width="3.33203125" style="3" customWidth="1"/>
    <x:col min="101" max="101" width="3.88671875" style="3" customWidth="1"/>
    <x:col min="102" max="102" width="4.21875" style="3" customWidth="1"/>
    <x:col min="103" max="103" width="19.44140625" style="3" bestFit="1" customWidth="1"/>
    <x:col min="104" max="104" width="5.109375" style="668" customWidth="1"/>
    <x:col min="105" max="105" width="9.88671875" style="200" customWidth="1"/>
    <x:col min="106" max="106" width="4.77734375" style="3" customWidth="1"/>
    <x:col min="107" max="107" width="9.6640625" style="200" customWidth="1"/>
    <x:col min="108" max="108" width="5.21875" style="3" customWidth="1"/>
    <x:col min="109" max="109" width="10.88671875" style="200" customWidth="1"/>
    <x:col min="110" max="110" width="5.5546875" style="3" customWidth="1"/>
    <x:col min="111" max="111" width="10.33203125" style="200" customWidth="1"/>
    <x:col min="112" max="16384" width="8.88671875" style="169"/>
  </x:cols>
  <x:sheetData>
    <x:row r="1" spans="1:111" s="669" customFormat="1" ht="30" customHeight="1">
      <x:c r="A1" s="274" t="s">
        <x:v>835</x:v>
      </x:c>
      <x:c r="B1" s="274"/>
      <x:c r="C1" s="92"/>
      <x:c r="D1" s="274"/>
      <x:c r="E1" s="92"/>
      <x:c r="F1" s="274"/>
      <x:c r="G1" s="84"/>
      <x:c r="H1" s="274"/>
      <x:c r="I1" s="92"/>
      <x:c r="J1" s="274"/>
      <x:c r="K1" s="274"/>
      <x:c r="L1" s="92"/>
      <x:c r="M1" s="274"/>
      <x:c r="N1" s="274"/>
      <x:c r="O1" s="274"/>
      <x:c r="P1" s="274"/>
      <x:c r="Q1" s="274"/>
      <x:c r="R1" s="92"/>
      <x:c r="S1" s="274"/>
      <x:c r="T1" s="92"/>
      <x:c r="U1" s="274"/>
      <x:c r="V1" s="92"/>
      <x:c r="W1" s="274"/>
      <x:c r="X1" s="274"/>
      <x:c r="Y1" s="274"/>
      <x:c r="Z1" s="274"/>
      <x:c r="AA1" s="274"/>
      <x:c r="AB1" s="274"/>
      <x:c r="AC1" s="274"/>
      <x:c r="AD1" s="274"/>
      <x:c r="AE1" s="274"/>
      <x:c r="AF1" s="274"/>
      <x:c r="AG1" s="274"/>
      <x:c r="AH1" s="274"/>
      <x:c r="AI1" s="274"/>
      <x:c r="AJ1" s="274"/>
      <x:c r="AK1" s="274"/>
      <x:c r="AL1" s="274"/>
      <x:c r="AM1" s="274"/>
      <x:c r="AN1" s="92"/>
      <x:c r="AO1" s="274"/>
      <x:c r="AP1" s="274"/>
      <x:c r="AQ1" s="274"/>
      <x:c r="AR1" s="92"/>
      <x:c r="AS1" s="274"/>
      <x:c r="AT1" s="274"/>
      <x:c r="AU1" s="274"/>
      <x:c r="AV1" s="274"/>
      <x:c r="AW1" s="274"/>
      <x:c r="AX1" s="274"/>
      <x:c r="AY1" s="274"/>
      <x:c r="AZ1" s="274"/>
      <x:c r="BA1" s="92"/>
      <x:c r="BB1" s="274"/>
      <x:c r="BC1" s="274"/>
      <x:c r="BD1" s="274"/>
      <x:c r="BE1" s="274"/>
      <x:c r="BF1" s="274"/>
      <x:c r="BG1" s="274"/>
      <x:c r="BH1" s="274"/>
      <x:c r="BI1" s="274"/>
      <x:c r="BJ1" s="92"/>
      <x:c r="BK1" s="274"/>
      <x:c r="BL1" s="92"/>
      <x:c r="BM1" s="274"/>
      <x:c r="BN1" s="92"/>
      <x:c r="BO1" s="274"/>
      <x:c r="BP1" s="92"/>
      <x:c r="BQ1" s="274"/>
      <x:c r="BR1" s="274"/>
      <x:c r="BS1" s="274"/>
      <x:c r="BT1" s="274"/>
      <x:c r="BU1" s="274"/>
      <x:c r="BV1" s="274"/>
      <x:c r="BW1" s="274"/>
      <x:c r="BX1" s="274"/>
      <x:c r="BY1" s="92"/>
      <x:c r="BZ1" s="274"/>
      <x:c r="CA1" s="92"/>
      <x:c r="CB1" s="274"/>
      <x:c r="CC1" s="92"/>
      <x:c r="CD1" s="274"/>
      <x:c r="CE1" s="274"/>
      <x:c r="CF1" s="84"/>
      <x:c r="CG1" s="274"/>
      <x:c r="CH1" s="274"/>
      <x:c r="CI1" s="274"/>
      <x:c r="CJ1" s="274"/>
      <x:c r="CK1" s="274"/>
      <x:c r="CL1" s="274"/>
      <x:c r="CM1" s="274"/>
      <x:c r="CN1" s="274"/>
      <x:c r="CO1" s="274"/>
      <x:c r="CP1" s="92"/>
      <x:c r="CQ1" s="274"/>
      <x:c r="CR1" s="92"/>
      <x:c r="CS1" s="274"/>
      <x:c r="CT1" s="274"/>
      <x:c r="CU1" s="274"/>
      <x:c r="CV1" s="274"/>
      <x:c r="CW1" s="274"/>
      <x:c r="CX1" s="274"/>
      <x:c r="CY1" s="274"/>
      <x:c r="CZ1" s="85"/>
      <x:c r="DA1" s="86"/>
      <x:c r="DB1" s="85"/>
      <x:c r="DC1" s="86"/>
      <x:c r="DD1" s="85"/>
      <x:c r="DE1" s="86"/>
      <x:c r="DF1" s="85"/>
      <x:c r="DG1" s="86"/>
    </x:row>
    <x:row r="2" spans="1:111" s="669" customFormat="1" ht="30" customHeight="1">
      <x:c r="A2" s="274" t="s">
        <x:v>2795</x:v>
      </x:c>
      <x:c r="B2" s="274"/>
      <x:c r="C2" s="92"/>
      <x:c r="D2" s="274"/>
      <x:c r="E2" s="92"/>
      <x:c r="F2" s="274"/>
      <x:c r="G2" s="84"/>
      <x:c r="H2" s="274"/>
      <x:c r="I2" s="92"/>
      <x:c r="J2" s="85"/>
      <x:c r="K2" s="274"/>
      <x:c r="L2" s="92"/>
      <x:c r="M2" s="274"/>
      <x:c r="N2" s="274"/>
      <x:c r="O2" s="274"/>
      <x:c r="P2" s="274"/>
      <x:c r="Q2" s="274"/>
      <x:c r="R2" s="92"/>
      <x:c r="S2" s="274"/>
      <x:c r="T2" s="92"/>
      <x:c r="U2" s="274"/>
      <x:c r="V2" s="92"/>
      <x:c r="W2" s="274"/>
      <x:c r="X2" s="274"/>
      <x:c r="Y2" s="274"/>
      <x:c r="Z2" s="274"/>
      <x:c r="AA2" s="274"/>
      <x:c r="AB2" s="274"/>
      <x:c r="AC2" s="274"/>
      <x:c r="AD2" s="274"/>
      <x:c r="AE2" s="274"/>
      <x:c r="AF2" s="274"/>
      <x:c r="AG2" s="274"/>
      <x:c r="AH2" s="274"/>
      <x:c r="AI2" s="274"/>
      <x:c r="AJ2" s="274"/>
      <x:c r="AK2" s="83" t="s">
        <x:v>509</x:v>
      </x:c>
      <x:c r="AL2" s="83" t="s">
        <x:v>474</x:v>
      </x:c>
      <x:c r="AM2" s="274"/>
      <x:c r="AN2" s="92"/>
      <x:c r="AO2" s="274"/>
      <x:c r="AP2" s="274"/>
      <x:c r="AQ2" s="274"/>
      <x:c r="AR2" s="92"/>
      <x:c r="AS2" s="274"/>
      <x:c r="AT2" s="274"/>
      <x:c r="AU2" s="274"/>
      <x:c r="AV2" s="274"/>
      <x:c r="AW2" s="274"/>
      <x:c r="AX2" s="274"/>
      <x:c r="AY2" s="274"/>
      <x:c r="AZ2" s="274"/>
      <x:c r="BA2" s="92"/>
      <x:c r="BB2" s="274"/>
      <x:c r="BC2" s="274"/>
      <x:c r="BD2" s="274"/>
      <x:c r="BE2" s="274"/>
      <x:c r="BF2" s="274"/>
      <x:c r="BG2" s="274"/>
      <x:c r="BH2" s="274"/>
      <x:c r="BI2" s="274"/>
      <x:c r="BJ2" s="92"/>
      <x:c r="BK2" s="274"/>
      <x:c r="BL2" s="92"/>
      <x:c r="BM2" s="274"/>
      <x:c r="BN2" s="92"/>
      <x:c r="BO2" s="274"/>
      <x:c r="BP2" s="92"/>
      <x:c r="BQ2" s="274"/>
      <x:c r="BR2" s="274"/>
      <x:c r="BS2" s="274"/>
      <x:c r="BT2" s="274"/>
      <x:c r="BU2" s="274"/>
      <x:c r="BV2" s="83" t="s">
        <x:v>415</x:v>
      </x:c>
      <x:c r="BW2" s="274"/>
      <x:c r="BX2" s="274"/>
      <x:c r="BY2" s="92"/>
      <x:c r="BZ2" s="274"/>
      <x:c r="CA2" s="92"/>
      <x:c r="CB2" s="274"/>
      <x:c r="CC2" s="92"/>
      <x:c r="CD2" s="274"/>
      <x:c r="CE2" s="274"/>
      <x:c r="CF2" s="84"/>
      <x:c r="CG2" s="274"/>
      <x:c r="CH2" s="274"/>
      <x:c r="CI2" s="274"/>
      <x:c r="CJ2" s="274"/>
      <x:c r="CK2" s="274"/>
      <x:c r="CL2" s="274"/>
      <x:c r="CM2" s="274"/>
      <x:c r="CN2" s="274"/>
      <x:c r="CO2" s="274"/>
      <x:c r="CP2" s="92"/>
      <x:c r="CQ2" s="274"/>
      <x:c r="CR2" s="92"/>
      <x:c r="CS2" s="274"/>
      <x:c r="CT2" s="274"/>
      <x:c r="CU2" s="274"/>
      <x:c r="CV2" s="274"/>
      <x:c r="CW2" s="274"/>
      <x:c r="CX2" s="274"/>
      <x:c r="CY2" s="83" t="s">
        <x:v>2632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0" customFormat="1" ht="30" customHeight="1">
      <x:c r="A3" s="986" t="s">
        <x:v>2745</x:v>
      </x:c>
      <x:c r="B3" s="937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8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81"/>
      <x:c r="BV3" s="98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8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0" customFormat="1" ht="30" customHeight="1">
      <x:c r="A4" s="987"/>
      <x:c r="B4" s="938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8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94"/>
      <x:c r="BV4" s="98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8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0" customFormat="1" ht="30" customHeight="1">
      <x:c r="A5" s="988"/>
      <x:c r="B5" s="276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88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276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130" t="s">
        <x:v>501</x:v>
      </x:c>
      <x:c r="BV5" s="988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88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3" s="670" customFormat="1" ht="30" customHeight="1">
      <x:c r="A6" s="155" t="s">
        <x:v>1023</x:v>
      </x:c>
      <x:c r="B6" s="348">
        <x:f>B7+B10+B67</x:f>
        <x:v>56</x:v>
      </x:c>
      <x:c r="C6" s="347">
        <x:f t="shared" ref="C6:BN6" si="0">C7+C10+C67</x:f>
        <x:v>11524.9</x:v>
      </x:c>
      <x:c r="D6" s="348">
        <x:f t="shared" si="0"/>
        <x:v>28</x:v>
      </x:c>
      <x:c r="E6" s="347">
        <x:f t="shared" si="0"/>
        <x:v>43201.900000000001</x:v>
      </x:c>
      <x:c r="F6" s="348">
        <x:f t="shared" si="0"/>
        <x:v>21</x:v>
      </x:c>
      <x:c r="G6" s="347">
        <x:f t="shared" si="0"/>
        <x:v>23.437000000000001</x:v>
      </x:c>
      <x:c r="H6" s="348">
        <x:f t="shared" si="0"/>
        <x:v>54</x:v>
      </x:c>
      <x:c r="I6" s="347">
        <x:f t="shared" si="0"/>
        <x:v>22108</x:v>
      </x:c>
      <x:c r="J6" s="348">
        <x:f t="shared" si="0"/>
        <x:v>12</x:v>
      </x:c>
      <x:c r="K6" s="348">
        <x:f t="shared" si="0"/>
        <x:v>15</x:v>
      </x:c>
      <x:c r="L6" s="347">
        <x:f t="shared" si="0"/>
        <x:v>4186.8999999999996</x:v>
      </x:c>
      <x:c r="M6" s="348">
        <x:f t="shared" si="0"/>
        <x:v>22</x:v>
      </x:c>
      <x:c r="N6" s="348">
        <x:f t="shared" si="0"/>
        <x:v>0</x:v>
      </x:c>
      <x:c r="O6" s="348">
        <x:f t="shared" si="0"/>
        <x:v>19</x:v>
      </x:c>
      <x:c r="P6" s="348">
        <x:f t="shared" si="0"/>
        <x:v>26</x:v>
      </x:c>
      <x:c r="Q6" s="348">
        <x:f t="shared" si="0"/>
        <x:v>0</x:v>
      </x:c>
      <x:c r="R6" s="347">
        <x:f t="shared" si="0"/>
        <x:v>0</x:v>
      </x:c>
      <x:c r="S6" s="348">
        <x:f t="shared" si="0"/>
        <x:v>106</x:v>
      </x:c>
      <x:c r="T6" s="347">
        <x:f t="shared" si="0"/>
        <x:v>1294</x:v>
      </x:c>
      <x:c r="U6" s="348">
        <x:f t="shared" si="0"/>
        <x:v>3</x:v>
      </x:c>
      <x:c r="V6" s="347">
        <x:f t="shared" si="0"/>
        <x:v>281</x:v>
      </x:c>
      <x:c r="W6" s="348">
        <x:f t="shared" si="0"/>
        <x:v>17</x:v>
      </x:c>
      <x:c r="X6" s="348">
        <x:f t="shared" si="0"/>
        <x:v>488</x:v>
      </x:c>
      <x:c r="Y6" s="348">
        <x:f t="shared" si="0"/>
        <x:v>72</x:v>
      </x:c>
      <x:c r="Z6" s="348">
        <x:f t="shared" si="0"/>
        <x:v>517</x:v>
      </x:c>
      <x:c r="AA6" s="348">
        <x:f t="shared" si="0"/>
        <x:v>20</x:v>
      </x:c>
      <x:c r="AB6" s="348">
        <x:f t="shared" si="0"/>
        <x:v>9</x:v>
      </x:c>
      <x:c r="AC6" s="348">
        <x:f t="shared" si="0"/>
        <x:v>36</x:v>
      </x:c>
      <x:c r="AD6" s="348">
        <x:f t="shared" si="0"/>
        <x:v>11</x:v>
      </x:c>
      <x:c r="AE6" s="348">
        <x:f t="shared" si="0"/>
        <x:v>1</x:v>
      </x:c>
      <x:c r="AF6" s="348">
        <x:f t="shared" si="0"/>
        <x:v>0</x:v>
      </x:c>
      <x:c r="AG6" s="348">
        <x:f t="shared" si="0"/>
        <x:v>53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45</x:v>
      </x:c>
      <x:c r="AK6" s="348">
        <x:f t="shared" si="0"/>
        <x:v>99</x:v>
      </x:c>
      <x:c r="AL6" s="155" t="s">
        <x:v>1023</x:v>
      </x:c>
      <x:c r="AM6" s="348">
        <x:f t="shared" si="0"/>
        <x:v>2</x:v>
      </x:c>
      <x:c r="AN6" s="347">
        <x:f t="shared" si="0"/>
        <x:v>11003</x:v>
      </x:c>
      <x:c r="AO6" s="348">
        <x:f t="shared" si="0"/>
        <x:v>4</x:v>
      </x:c>
      <x:c r="AP6" s="348">
        <x:f t="shared" si="0"/>
        <x:v>14</x:v>
      </x:c>
      <x:c r="AQ6" s="348">
        <x:f t="shared" si="0"/>
        <x:v>0</x:v>
      </x:c>
      <x:c r="AR6" s="347">
        <x:f t="shared" si="0"/>
        <x:v>0</x:v>
      </x:c>
      <x:c r="AS6" s="348">
        <x:f t="shared" si="0"/>
        <x:v>0</x:v>
      </x:c>
      <x:c r="AT6" s="348">
        <x:f t="shared" si="0"/>
        <x:v>0</x:v>
      </x:c>
      <x:c r="AU6" s="348">
        <x:f t="shared" si="0"/>
        <x:v>0</x:v>
      </x:c>
      <x:c r="AV6" s="348">
        <x:f t="shared" si="0"/>
        <x:v>0</x:v>
      </x:c>
      <x:c r="AW6" s="348">
        <x:f t="shared" si="0"/>
        <x:v>2</x:v>
      </x:c>
      <x:c r="AX6" s="348">
        <x:f t="shared" si="0"/>
        <x:v>9</x:v>
      </x:c>
      <x:c r="AY6" s="348">
        <x:f t="shared" si="0"/>
        <x:v>1</x:v>
      </x:c>
      <x:c r="AZ6" s="348">
        <x:f t="shared" si="0"/>
        <x:v>12</x:v>
      </x:c>
      <x:c r="BA6" s="347">
        <x:f t="shared" si="0"/>
        <x:v>6257</x:v>
      </x:c>
      <x:c r="BB6" s="348">
        <x:f t="shared" si="0"/>
        <x:v>1</x:v>
      </x:c>
      <x:c r="BC6" s="348">
        <x:f t="shared" si="0"/>
        <x:v>50</x:v>
      </x:c>
      <x:c r="BD6" s="348">
        <x:f t="shared" si="0"/>
        <x:v>1</x:v>
      </x:c>
      <x:c r="BE6" s="348">
        <x:f t="shared" si="0"/>
        <x:v>144</x:v>
      </x:c>
      <x:c r="BF6" s="348">
        <x:f t="shared" si="0"/>
        <x:v>572</x:v>
      </x:c>
      <x:c r="BG6" s="348">
        <x:f t="shared" si="0"/>
        <x:v>2</x:v>
      </x:c>
      <x:c r="BH6" s="348">
        <x:f t="shared" si="0"/>
        <x:v>5</x:v>
      </x:c>
      <x:c r="BI6" s="348">
        <x:f t="shared" si="0"/>
        <x:v>0</x:v>
      </x:c>
      <x:c r="BJ6" s="347">
        <x:f t="shared" si="0"/>
        <x:v>0</x:v>
      </x:c>
      <x:c r="BK6" s="348">
        <x:f t="shared" si="0"/>
        <x:v>0</x:v>
      </x:c>
      <x:c r="BL6" s="347">
        <x:f t="shared" si="0"/>
        <x:v>0</x:v>
      </x:c>
      <x:c r="BM6" s="348">
        <x:f t="shared" si="0"/>
        <x:v>2</x:v>
      </x:c>
      <x:c r="BN6" s="347">
        <x:f t="shared" si="0"/>
        <x:v>3359</x:v>
      </x:c>
      <x:c r="BO6" s="348">
        <x:f t="shared" ref="BO6:DG6" si="1">BO7+BO10+BO67</x:f>
        <x:v>2</x:v>
      </x:c>
      <x:c r="BP6" s="347">
        <x:f t="shared" si="1"/>
        <x:v>597</x:v>
      </x:c>
      <x:c r="BQ6" s="348">
        <x:f t="shared" si="1"/>
        <x:v>0</x:v>
      </x:c>
      <x:c r="BR6" s="348">
        <x:f t="shared" si="1"/>
        <x:v>0</x:v>
      </x:c>
      <x:c r="BS6" s="348">
        <x:f t="shared" si="1"/>
        <x:v>1</x:v>
      </x:c>
      <x:c r="BT6" s="348">
        <x:f t="shared" si="1"/>
        <x:v>1</x:v>
      </x:c>
      <x:c r="BU6" s="372">
        <x:f t="shared" si="1"/>
        <x:v>1</x:v>
      </x:c>
      <x:c r="BV6" s="155" t="s">
        <x:v>1023</x:v>
      </x:c>
      <x:c r="BW6" s="348">
        <x:f t="shared" si="1"/>
        <x:v>6</x:v>
      </x:c>
      <x:c r="BX6" s="348">
        <x:f t="shared" si="1"/>
        <x:v>313</x:v>
      </x:c>
      <x:c r="BY6" s="347">
        <x:f t="shared" si="1"/>
        <x:v>12176.299999999999</x:v>
      </x:c>
      <x:c r="BZ6" s="348">
        <x:f t="shared" si="1"/>
        <x:v>0</x:v>
      </x:c>
      <x:c r="CA6" s="347">
        <x:f t="shared" si="1"/>
        <x:v>0</x:v>
      </x:c>
      <x:c r="CB6" s="348">
        <x:f t="shared" si="1"/>
        <x:v>1</x:v>
      </x:c>
      <x:c r="CC6" s="347">
        <x:f t="shared" si="1"/>
        <x:v>18</x:v>
      </x:c>
      <x:c r="CD6" s="348">
        <x:f t="shared" si="1"/>
        <x:v>0</x:v>
      </x:c>
      <x:c r="CE6" s="348">
        <x:f t="shared" si="1"/>
        <x:v>11</x:v>
      </x:c>
      <x:c r="CF6" s="347">
        <x:f t="shared" si="1"/>
        <x:v>398</x:v>
      </x:c>
      <x:c r="CG6" s="348">
        <x:f t="shared" si="1"/>
        <x:v>4</x:v>
      </x:c>
      <x:c r="CH6" s="348">
        <x:f t="shared" si="1"/>
        <x:v>1</x:v>
      </x:c>
      <x:c r="CI6" s="348">
        <x:f t="shared" si="1"/>
        <x:v>0</x:v>
      </x:c>
      <x:c r="CJ6" s="348">
        <x:f t="shared" si="1"/>
        <x:v>41</x:v>
      </x:c>
      <x:c r="CK6" s="348">
        <x:f t="shared" si="1"/>
        <x:v>2</x:v>
      </x:c>
      <x:c r="CL6" s="348">
        <x:f t="shared" si="1"/>
        <x:v>1</x:v>
      </x:c>
      <x:c r="CM6" s="348">
        <x:f t="shared" si="1"/>
        <x:v>1</x:v>
      </x:c>
      <x:c r="CN6" s="348">
        <x:f t="shared" si="1"/>
        <x:v>1</x:v>
      </x:c>
      <x:c r="CO6" s="348">
        <x:f t="shared" si="1"/>
        <x:v>3</x:v>
      </x:c>
      <x:c r="CP6" s="347">
        <x:f t="shared" si="1"/>
        <x:v>343.46000000000004</x:v>
      </x:c>
      <x:c r="CQ6" s="348">
        <x:f t="shared" si="1"/>
        <x:v>43</x:v>
      </x:c>
      <x:c r="CR6" s="347">
        <x:f t="shared" si="1"/>
        <x:v>3615</x:v>
      </x:c>
      <x:c r="CS6" s="348">
        <x:f t="shared" si="1"/>
        <x:v>678</x:v>
      </x:c>
      <x:c r="CT6" s="348">
        <x:f t="shared" si="1"/>
        <x:v>36</x:v>
      </x:c>
      <x:c r="CU6" s="348">
        <x:f t="shared" si="1"/>
        <x:v>120</x:v>
      </x:c>
      <x:c r="CV6" s="348">
        <x:f t="shared" si="1"/>
        <x:v>18</x:v>
      </x:c>
      <x:c r="CW6" s="348">
        <x:f t="shared" si="1"/>
        <x:v>6</x:v>
      </x:c>
      <x:c r="CX6" s="348">
        <x:f t="shared" si="1"/>
        <x:v>17</x:v>
      </x:c>
      <x:c r="CY6" s="155" t="s">
        <x:v>1023</x:v>
      </x:c>
      <x:c r="CZ6" s="348">
        <x:f t="shared" si="1"/>
        <x:v>6</x:v>
      </x:c>
      <x:c r="DA6" s="347">
        <x:f t="shared" si="1"/>
        <x:v>10463.040000000001</x:v>
      </x:c>
      <x:c r="DB6" s="348">
        <x:f t="shared" si="1"/>
        <x:v>0</x:v>
      </x:c>
      <x:c r="DC6" s="347">
        <x:f t="shared" si="1"/>
        <x:v>0</x:v>
      </x:c>
      <x:c r="DD6" s="348">
        <x:f t="shared" si="1"/>
        <x:v>0</x:v>
      </x:c>
      <x:c r="DE6" s="347">
        <x:f t="shared" si="1"/>
        <x:v>0</x:v>
      </x:c>
      <x:c r="DF6" s="348">
        <x:f t="shared" si="1"/>
        <x:v>0</x:v>
      </x:c>
      <x:c r="DG6" s="349">
        <x:f t="shared" si="1"/>
        <x:v>0</x:v>
      </x:c>
      <x:c r="DH6" s="440"/>
      <x:c r="DI6" s="671"/>
    </x:row>
    <x:row r="7" spans="1:113" s="670" customFormat="1" ht="30" customHeight="1">
      <x:c r="A7" s="155" t="s">
        <x:v>2063</x:v>
      </x:c>
      <x:c r="B7" s="348">
        <x:f>B8+B9</x:f>
        <x:v>0</x:v>
      </x:c>
      <x:c r="C7" s="347">
        <x:f t="shared" ref="C7:AK7" si="2">C8+C9</x:f>
        <x:v>0</x:v>
      </x:c>
      <x:c r="D7" s="348">
        <x:f t="shared" si="2"/>
        <x:v>0</x:v>
      </x:c>
      <x:c r="E7" s="347">
        <x:f t="shared" si="2"/>
        <x:v>0</x:v>
      </x:c>
      <x:c r="F7" s="348">
        <x:f t="shared" si="2"/>
        <x:v>8</x:v>
      </x:c>
      <x:c r="G7" s="347">
        <x:f t="shared" si="2"/>
        <x:v>2.8100000000000001</x:v>
      </x:c>
      <x:c r="H7" s="348">
        <x:f t="shared" si="2"/>
        <x:v>0</x:v>
      </x:c>
      <x:c r="I7" s="347">
        <x:f t="shared" si="2"/>
        <x:v>0</x:v>
      </x:c>
      <x:c r="J7" s="348">
        <x:f t="shared" si="2"/>
        <x:v>0</x:v>
      </x:c>
      <x:c r="K7" s="348">
        <x:f t="shared" si="2"/>
        <x:v>0</x:v>
      </x:c>
      <x:c r="L7" s="347">
        <x:f t="shared" si="2"/>
        <x:v>0</x:v>
      </x:c>
      <x:c r="M7" s="348">
        <x:f t="shared" si="2"/>
        <x:v>0</x:v>
      </x:c>
      <x:c r="N7" s="348">
        <x:f t="shared" si="2"/>
        <x:v>0</x:v>
      </x:c>
      <x:c r="O7" s="348">
        <x:f t="shared" si="2"/>
        <x:v>0</x:v>
      </x:c>
      <x:c r="P7" s="348">
        <x:f t="shared" si="2"/>
        <x:v>0</x:v>
      </x:c>
      <x:c r="Q7" s="348">
        <x:f t="shared" si="2"/>
        <x:v>0</x:v>
      </x:c>
      <x:c r="R7" s="347">
        <x:f t="shared" si="2"/>
        <x:v>0</x:v>
      </x:c>
      <x:c r="S7" s="348">
        <x:f t="shared" si="2"/>
        <x:v>0</x:v>
      </x:c>
      <x:c r="T7" s="347">
        <x:f t="shared" si="2"/>
        <x:v>0</x:v>
      </x:c>
      <x:c r="U7" s="348">
        <x:f t="shared" si="2"/>
        <x:v>0</x:v>
      </x:c>
      <x:c r="V7" s="347">
        <x:f t="shared" si="2"/>
        <x:v>0</x:v>
      </x:c>
      <x:c r="W7" s="348">
        <x:f t="shared" si="2"/>
        <x:v>0</x:v>
      </x:c>
      <x:c r="X7" s="348">
        <x:f t="shared" si="2"/>
        <x:v>0</x:v>
      </x:c>
      <x:c r="Y7" s="348">
        <x:f t="shared" si="2"/>
        <x:v>0</x:v>
      </x:c>
      <x:c r="Z7" s="348">
        <x:f t="shared" si="2"/>
        <x:v>0</x:v>
      </x:c>
      <x:c r="AA7" s="348">
        <x:f t="shared" si="2"/>
        <x:v>0</x:v>
      </x:c>
      <x:c r="AB7" s="348">
        <x:f t="shared" si="2"/>
        <x:v>0</x:v>
      </x:c>
      <x:c r="AC7" s="348">
        <x:f t="shared" si="2"/>
        <x:v>0</x:v>
      </x:c>
      <x:c r="AD7" s="348">
        <x:f t="shared" si="2"/>
        <x:v>0</x:v>
      </x:c>
      <x:c r="AE7" s="348">
        <x:f t="shared" si="2"/>
        <x:v>0</x:v>
      </x:c>
      <x:c r="AF7" s="348">
        <x:f t="shared" si="2"/>
        <x:v>0</x:v>
      </x:c>
      <x:c r="AG7" s="348">
        <x:f t="shared" si="2"/>
        <x:v>0</x:v>
      </x:c>
      <x:c r="AH7" s="348">
        <x:f t="shared" si="2"/>
        <x:v>0</x:v>
      </x:c>
      <x:c r="AI7" s="348">
        <x:f t="shared" si="2"/>
        <x:v>0</x:v>
      </x:c>
      <x:c r="AJ7" s="348">
        <x:f t="shared" si="2"/>
        <x:v>0</x:v>
      </x:c>
      <x:c r="AK7" s="348">
        <x:f t="shared" si="2"/>
        <x:v>0</x:v>
      </x:c>
      <x:c r="AL7" s="155" t="s">
        <x:v>2063</x:v>
      </x:c>
      <x:c r="AM7" s="348">
        <x:f>AM8+AM9</x:f>
        <x:v>0</x:v>
      </x:c>
      <x:c r="AN7" s="347">
        <x:f t="shared" ref="AN7:BU7" si="3">AN8+AN9</x:f>
        <x:v>0</x:v>
      </x:c>
      <x:c r="AO7" s="348">
        <x:f t="shared" si="3"/>
        <x:v>0</x:v>
      </x:c>
      <x:c r="AP7" s="348">
        <x:f t="shared" si="3"/>
        <x:v>0</x:v>
      </x:c>
      <x:c r="AQ7" s="348">
        <x:f t="shared" si="3"/>
        <x:v>0</x:v>
      </x:c>
      <x:c r="AR7" s="347">
        <x:f t="shared" si="3"/>
        <x:v>0</x:v>
      </x:c>
      <x:c r="AS7" s="348">
        <x:f t="shared" si="3"/>
        <x:v>0</x:v>
      </x:c>
      <x:c r="AT7" s="348">
        <x:f t="shared" si="3"/>
        <x:v>0</x:v>
      </x:c>
      <x:c r="AU7" s="348">
        <x:f t="shared" si="3"/>
        <x:v>0</x:v>
      </x:c>
      <x:c r="AV7" s="348">
        <x:f t="shared" si="3"/>
        <x:v>0</x:v>
      </x:c>
      <x:c r="AW7" s="348">
        <x:f t="shared" si="3"/>
        <x:v>0</x:v>
      </x:c>
      <x:c r="AX7" s="348">
        <x:f t="shared" si="3"/>
        <x:v>0</x:v>
      </x:c>
      <x:c r="AY7" s="348">
        <x:f t="shared" si="3"/>
        <x:v>0</x:v>
      </x:c>
      <x:c r="AZ7" s="348">
        <x:f t="shared" si="3"/>
        <x:v>1</x:v>
      </x:c>
      <x:c r="BA7" s="347">
        <x:f t="shared" si="3"/>
        <x:v>510</x:v>
      </x:c>
      <x:c r="BB7" s="348">
        <x:f t="shared" si="3"/>
        <x:v>0</x:v>
      </x:c>
      <x:c r="BC7" s="348">
        <x:f t="shared" si="3"/>
        <x:v>0</x:v>
      </x:c>
      <x:c r="BD7" s="348">
        <x:f t="shared" si="3"/>
        <x:v>0</x:v>
      </x:c>
      <x:c r="BE7" s="348">
        <x:f t="shared" si="3"/>
        <x:v>0</x:v>
      </x:c>
      <x:c r="BF7" s="348">
        <x:f t="shared" si="3"/>
        <x:v>0</x:v>
      </x:c>
      <x:c r="BG7" s="348">
        <x:f t="shared" si="3"/>
        <x:v>0</x:v>
      </x:c>
      <x:c r="BH7" s="348">
        <x:f t="shared" si="3"/>
        <x:v>0</x:v>
      </x:c>
      <x:c r="BI7" s="348">
        <x:f t="shared" si="3"/>
        <x:v>0</x:v>
      </x:c>
      <x:c r="BJ7" s="347">
        <x:f t="shared" si="3"/>
        <x:v>0</x:v>
      </x:c>
      <x:c r="BK7" s="348">
        <x:f t="shared" si="3"/>
        <x:v>0</x:v>
      </x:c>
      <x:c r="BL7" s="347">
        <x:f t="shared" si="3"/>
        <x:v>0</x:v>
      </x:c>
      <x:c r="BM7" s="348">
        <x:f t="shared" si="3"/>
        <x:v>0</x:v>
      </x:c>
      <x:c r="BN7" s="347">
        <x:f t="shared" si="3"/>
        <x:v>0</x:v>
      </x:c>
      <x:c r="BO7" s="348">
        <x:f t="shared" si="3"/>
        <x:v>0</x:v>
      </x:c>
      <x:c r="BP7" s="347">
        <x:f t="shared" si="3"/>
        <x:v>0</x:v>
      </x:c>
      <x:c r="BQ7" s="348">
        <x:f t="shared" si="3"/>
        <x:v>0</x:v>
      </x:c>
      <x:c r="BR7" s="348">
        <x:f t="shared" si="3"/>
        <x:v>0</x:v>
      </x:c>
      <x:c r="BS7" s="348">
        <x:f t="shared" si="3"/>
        <x:v>0</x:v>
      </x:c>
      <x:c r="BT7" s="348">
        <x:f t="shared" si="3"/>
        <x:v>0</x:v>
      </x:c>
      <x:c r="BU7" s="372">
        <x:f t="shared" si="3"/>
        <x:v>0</x:v>
      </x:c>
      <x:c r="BV7" s="155" t="s">
        <x:v>2063</x:v>
      </x:c>
      <x:c r="BW7" s="348">
        <x:f>BW8+BW9</x:f>
        <x:v>0</x:v>
      </x:c>
      <x:c r="BX7" s="348">
        <x:f t="shared" ref="BX7:CX7" si="4">BX8+BX9</x:f>
        <x:v>0</x:v>
      </x:c>
      <x:c r="BY7" s="347">
        <x:f t="shared" si="4"/>
        <x:v>0</x:v>
      </x:c>
      <x:c r="BZ7" s="348">
        <x:f t="shared" si="4"/>
        <x:v>0</x:v>
      </x:c>
      <x:c r="CA7" s="347">
        <x:f t="shared" si="4"/>
        <x:v>0</x:v>
      </x:c>
      <x:c r="CB7" s="348">
        <x:f t="shared" si="4"/>
        <x:v>0</x:v>
      </x:c>
      <x:c r="CC7" s="347">
        <x:f t="shared" si="4"/>
        <x:v>0</x:v>
      </x:c>
      <x:c r="CD7" s="348">
        <x:f t="shared" si="4"/>
        <x:v>0</x:v>
      </x:c>
      <x:c r="CE7" s="348">
        <x:f t="shared" si="4"/>
        <x:v>0</x:v>
      </x:c>
      <x:c r="CF7" s="347">
        <x:f t="shared" si="4"/>
        <x:v>0</x:v>
      </x:c>
      <x:c r="CG7" s="348">
        <x:f t="shared" si="4"/>
        <x:v>0</x:v>
      </x:c>
      <x:c r="CH7" s="348">
        <x:f t="shared" si="4"/>
        <x:v>0</x:v>
      </x:c>
      <x:c r="CI7" s="348">
        <x:f t="shared" si="4"/>
        <x:v>0</x:v>
      </x:c>
      <x:c r="CJ7" s="348">
        <x:f t="shared" si="4"/>
        <x:v>0</x:v>
      </x:c>
      <x:c r="CK7" s="348">
        <x:f t="shared" si="4"/>
        <x:v>0</x:v>
      </x:c>
      <x:c r="CL7" s="348">
        <x:f t="shared" si="4"/>
        <x:v>0</x:v>
      </x:c>
      <x:c r="CM7" s="348">
        <x:f t="shared" si="4"/>
        <x:v>0</x:v>
      </x:c>
      <x:c r="CN7" s="348">
        <x:f t="shared" si="4"/>
        <x:v>0</x:v>
      </x:c>
      <x:c r="CO7" s="348">
        <x:f t="shared" si="4"/>
        <x:v>0</x:v>
      </x:c>
      <x:c r="CP7" s="347">
        <x:f t="shared" si="4"/>
        <x:v>0</x:v>
      </x:c>
      <x:c r="CQ7" s="348">
        <x:f t="shared" si="4"/>
        <x:v>0</x:v>
      </x:c>
      <x:c r="CR7" s="347">
        <x:f t="shared" si="4"/>
        <x:v>0</x:v>
      </x:c>
      <x:c r="CS7" s="348">
        <x:f t="shared" si="4"/>
        <x:v>0</x:v>
      </x:c>
      <x:c r="CT7" s="348">
        <x:f t="shared" si="4"/>
        <x:v>0</x:v>
      </x:c>
      <x:c r="CU7" s="348">
        <x:f t="shared" si="4"/>
        <x:v>0</x:v>
      </x:c>
      <x:c r="CV7" s="348">
        <x:f t="shared" si="4"/>
        <x:v>0</x:v>
      </x:c>
      <x:c r="CW7" s="348">
        <x:f t="shared" si="4"/>
        <x:v>0</x:v>
      </x:c>
      <x:c r="CX7" s="348">
        <x:f t="shared" si="4"/>
        <x:v>0</x:v>
      </x:c>
      <x:c r="CY7" s="155" t="s">
        <x:v>2063</x:v>
      </x:c>
      <x:c r="CZ7" s="348">
        <x:f>CZ8+CZ9</x:f>
        <x:v>0</x:v>
      </x:c>
      <x:c r="DA7" s="347">
        <x:f t="shared" ref="DA7:DG7" si="5">DA8+DA9</x:f>
        <x:v>0</x:v>
      </x:c>
      <x:c r="DB7" s="348">
        <x:f t="shared" si="5"/>
        <x:v>0</x:v>
      </x:c>
      <x:c r="DC7" s="347">
        <x:f t="shared" si="5"/>
        <x:v>0</x:v>
      </x:c>
      <x:c r="DD7" s="348">
        <x:f t="shared" si="5"/>
        <x:v>0</x:v>
      </x:c>
      <x:c r="DE7" s="347">
        <x:f t="shared" si="5"/>
        <x:v>0</x:v>
      </x:c>
      <x:c r="DF7" s="348">
        <x:f t="shared" si="5"/>
        <x:v>0</x:v>
      </x:c>
      <x:c r="DG7" s="349">
        <x:f t="shared" si="5"/>
        <x:v>0</x:v>
      </x:c>
      <x:c r="DH7" s="440"/>
      <x:c r="DI7" s="671"/>
    </x:row>
    <x:row r="8" spans="1:113" s="275" customFormat="1" ht="30" customHeight="1">
      <x:c r="A8" s="672" t="s">
        <x:v>2440</x:v>
      </x:c>
      <x:c r="B8" s="81"/>
      <x:c r="C8" s="82"/>
      <x:c r="D8" s="81"/>
      <x:c r="E8" s="82"/>
      <x:c r="F8" s="81">
        <x:v>4</x:v>
      </x:c>
      <x:c r="G8" s="82">
        <x:v>1.3</x:v>
      </x:c>
      <x:c r="H8" s="81"/>
      <x:c r="I8" s="82"/>
      <x:c r="J8" s="81"/>
      <x:c r="K8" s="81"/>
      <x:c r="L8" s="82"/>
      <x:c r="M8" s="81"/>
      <x:c r="N8" s="81"/>
      <x:c r="O8" s="81"/>
      <x:c r="P8" s="81"/>
      <x:c r="Q8" s="81"/>
      <x:c r="R8" s="82"/>
      <x:c r="S8" s="81"/>
      <x:c r="T8" s="82"/>
      <x:c r="U8" s="81"/>
      <x:c r="V8" s="82"/>
      <x:c r="W8" s="81"/>
      <x:c r="X8" s="81"/>
      <x:c r="Y8" s="81"/>
      <x:c r="Z8" s="81"/>
      <x:c r="AA8" s="81"/>
      <x:c r="AB8" s="81"/>
      <x:c r="AC8" s="81"/>
      <x:c r="AD8" s="81"/>
      <x:c r="AE8" s="81"/>
      <x:c r="AF8" s="81"/>
      <x:c r="AG8" s="81"/>
      <x:c r="AH8" s="81"/>
      <x:c r="AI8" s="81"/>
      <x:c r="AJ8" s="81"/>
      <x:c r="AK8" s="81"/>
      <x:c r="AL8" s="672" t="s">
        <x:v>2440</x:v>
      </x:c>
      <x:c r="AM8" s="81"/>
      <x:c r="AN8" s="82"/>
      <x:c r="AO8" s="81"/>
      <x:c r="AP8" s="81"/>
      <x:c r="AQ8" s="81"/>
      <x:c r="AR8" s="82"/>
      <x:c r="AS8" s="81"/>
      <x:c r="AT8" s="81"/>
      <x:c r="AU8" s="81"/>
      <x:c r="AV8" s="81"/>
      <x:c r="AW8" s="81"/>
      <x:c r="AX8" s="81"/>
      <x:c r="AY8" s="81"/>
      <x:c r="AZ8" s="81"/>
      <x:c r="BA8" s="82"/>
      <x:c r="BB8" s="81"/>
      <x:c r="BC8" s="81"/>
      <x:c r="BD8" s="81"/>
      <x:c r="BE8" s="81"/>
      <x:c r="BF8" s="81"/>
      <x:c r="BG8" s="81"/>
      <x:c r="BH8" s="81"/>
      <x:c r="BI8" s="81"/>
      <x:c r="BJ8" s="82"/>
      <x:c r="BK8" s="81"/>
      <x:c r="BL8" s="82"/>
      <x:c r="BM8" s="81"/>
      <x:c r="BN8" s="82"/>
      <x:c r="BO8" s="81"/>
      <x:c r="BP8" s="82"/>
      <x:c r="BQ8" s="81"/>
      <x:c r="BR8" s="81"/>
      <x:c r="BS8" s="81"/>
      <x:c r="BT8" s="81"/>
      <x:c r="BU8" s="81"/>
      <x:c r="BV8" s="672" t="s">
        <x:v>2440</x:v>
      </x:c>
      <x:c r="BW8" s="81"/>
      <x:c r="BX8" s="81"/>
      <x:c r="BY8" s="82"/>
      <x:c r="BZ8" s="81"/>
      <x:c r="CA8" s="82"/>
      <x:c r="CB8" s="81"/>
      <x:c r="CC8" s="82"/>
      <x:c r="CD8" s="81"/>
      <x:c r="CE8" s="81"/>
      <x:c r="CF8" s="82"/>
      <x:c r="CG8" s="81"/>
      <x:c r="CH8" s="81"/>
      <x:c r="CI8" s="81"/>
      <x:c r="CJ8" s="81"/>
      <x:c r="CK8" s="81"/>
      <x:c r="CL8" s="81"/>
      <x:c r="CM8" s="81"/>
      <x:c r="CN8" s="81"/>
      <x:c r="CO8" s="81"/>
      <x:c r="CP8" s="82"/>
      <x:c r="CQ8" s="81"/>
      <x:c r="CR8" s="82"/>
      <x:c r="CS8" s="81"/>
      <x:c r="CT8" s="81"/>
      <x:c r="CU8" s="81"/>
      <x:c r="CV8" s="81"/>
      <x:c r="CW8" s="81"/>
      <x:c r="CX8" s="81"/>
      <x:c r="CY8" s="672" t="s">
        <x:v>2440</x:v>
      </x:c>
      <x:c r="CZ8" s="81"/>
      <x:c r="DA8" s="82"/>
      <x:c r="DB8" s="81"/>
      <x:c r="DC8" s="82"/>
      <x:c r="DD8" s="81"/>
      <x:c r="DE8" s="82"/>
      <x:c r="DF8" s="81"/>
      <x:c r="DG8" s="109"/>
      <x:c r="DH8" s="673"/>
      <x:c r="DI8" s="674"/>
    </x:row>
    <x:row r="9" spans="1:113" s="275" customFormat="1" ht="30" customHeight="1">
      <x:c r="A9" s="608" t="s">
        <x:v>882</x:v>
      </x:c>
      <x:c r="B9" s="479"/>
      <x:c r="C9" s="478"/>
      <x:c r="D9" s="479"/>
      <x:c r="E9" s="478"/>
      <x:c r="F9" s="479">
        <x:v>4</x:v>
      </x:c>
      <x:c r="G9" s="478">
        <x:v>1.51</x:v>
      </x:c>
      <x:c r="H9" s="479"/>
      <x:c r="I9" s="478"/>
      <x:c r="J9" s="479"/>
      <x:c r="K9" s="479"/>
      <x:c r="L9" s="478"/>
      <x:c r="M9" s="479"/>
      <x:c r="N9" s="479"/>
      <x:c r="O9" s="479"/>
      <x:c r="P9" s="479"/>
      <x:c r="Q9" s="479"/>
      <x:c r="R9" s="478"/>
      <x:c r="S9" s="479"/>
      <x:c r="T9" s="478"/>
      <x:c r="U9" s="479"/>
      <x:c r="V9" s="478"/>
      <x:c r="W9" s="479"/>
      <x:c r="X9" s="479"/>
      <x:c r="Y9" s="479"/>
      <x:c r="Z9" s="479"/>
      <x:c r="AA9" s="609"/>
      <x:c r="AB9" s="479"/>
      <x:c r="AC9" s="479"/>
      <x:c r="AD9" s="479"/>
      <x:c r="AE9" s="479"/>
      <x:c r="AF9" s="479"/>
      <x:c r="AG9" s="479"/>
      <x:c r="AH9" s="479"/>
      <x:c r="AI9" s="479"/>
      <x:c r="AJ9" s="479"/>
      <x:c r="AK9" s="479"/>
      <x:c r="AL9" s="608" t="s">
        <x:v>2041</x:v>
      </x:c>
      <x:c r="AM9" s="609"/>
      <x:c r="AN9" s="478"/>
      <x:c r="AO9" s="479"/>
      <x:c r="AP9" s="479"/>
      <x:c r="AQ9" s="479"/>
      <x:c r="AR9" s="478"/>
      <x:c r="AS9" s="479"/>
      <x:c r="AT9" s="479"/>
      <x:c r="AU9" s="479"/>
      <x:c r="AV9" s="479"/>
      <x:c r="AW9" s="479"/>
      <x:c r="AX9" s="479"/>
      <x:c r="AY9" s="479"/>
      <x:c r="AZ9" s="479">
        <x:v>1</x:v>
      </x:c>
      <x:c r="BA9" s="478">
        <x:v>510</x:v>
      </x:c>
      <x:c r="BB9" s="479"/>
      <x:c r="BC9" s="479"/>
      <x:c r="BD9" s="479"/>
      <x:c r="BE9" s="479"/>
      <x:c r="BF9" s="479"/>
      <x:c r="BG9" s="479"/>
      <x:c r="BH9" s="479"/>
      <x:c r="BI9" s="609"/>
      <x:c r="BJ9" s="478"/>
      <x:c r="BK9" s="479"/>
      <x:c r="BL9" s="478"/>
      <x:c r="BM9" s="479"/>
      <x:c r="BN9" s="478"/>
      <x:c r="BO9" s="479"/>
      <x:c r="BP9" s="478"/>
      <x:c r="BQ9" s="479"/>
      <x:c r="BR9" s="479"/>
      <x:c r="BS9" s="479"/>
      <x:c r="BT9" s="479"/>
      <x:c r="BU9" s="479"/>
      <x:c r="BV9" s="608" t="s">
        <x:v>2041</x:v>
      </x:c>
      <x:c r="BW9" s="609"/>
      <x:c r="BX9" s="479"/>
      <x:c r="BY9" s="478"/>
      <x:c r="BZ9" s="479"/>
      <x:c r="CA9" s="478"/>
      <x:c r="CB9" s="479"/>
      <x:c r="CC9" s="478"/>
      <x:c r="CD9" s="479"/>
      <x:c r="CE9" s="479"/>
      <x:c r="CF9" s="478"/>
      <x:c r="CG9" s="479"/>
      <x:c r="CH9" s="479"/>
      <x:c r="CI9" s="479"/>
      <x:c r="CJ9" s="479"/>
      <x:c r="CK9" s="479"/>
      <x:c r="CL9" s="479"/>
      <x:c r="CM9" s="479"/>
      <x:c r="CN9" s="479"/>
      <x:c r="CO9" s="609"/>
      <x:c r="CP9" s="478"/>
      <x:c r="CQ9" s="479"/>
      <x:c r="CR9" s="478"/>
      <x:c r="CS9" s="479"/>
      <x:c r="CT9" s="479"/>
      <x:c r="CU9" s="479"/>
      <x:c r="CV9" s="479"/>
      <x:c r="CW9" s="479"/>
      <x:c r="CX9" s="479"/>
      <x:c r="CY9" s="608" t="s">
        <x:v>2041</x:v>
      </x:c>
      <x:c r="CZ9" s="479"/>
      <x:c r="DA9" s="478"/>
      <x:c r="DB9" s="479"/>
      <x:c r="DC9" s="478"/>
      <x:c r="DD9" s="479"/>
      <x:c r="DE9" s="478"/>
      <x:c r="DF9" s="479"/>
      <x:c r="DG9" s="500"/>
      <x:c r="DH9" s="673"/>
      <x:c r="DI9" s="674"/>
    </x:row>
    <x:row r="10" spans="1:113" s="670" customFormat="1" ht="30" customHeight="1">
      <x:c r="A10" s="199" t="s">
        <x:v>2069</x:v>
      </x:c>
      <x:c r="B10" s="348">
        <x:f>B11+B65</x:f>
        <x:v>56</x:v>
      </x:c>
      <x:c r="C10" s="347">
        <x:f t="shared" ref="C10:BN10" si="6">C11+C65</x:f>
        <x:v>11524.9</x:v>
      </x:c>
      <x:c r="D10" s="348">
        <x:f t="shared" si="6"/>
        <x:v>28</x:v>
      </x:c>
      <x:c r="E10" s="347">
        <x:f t="shared" si="6"/>
        <x:v>43201.900000000001</x:v>
      </x:c>
      <x:c r="F10" s="348">
        <x:f t="shared" si="6"/>
        <x:v>12</x:v>
      </x:c>
      <x:c r="G10" s="347">
        <x:f t="shared" si="6"/>
        <x:v>18.527000000000001</x:v>
      </x:c>
      <x:c r="H10" s="348">
        <x:f t="shared" si="6"/>
        <x:v>12</x:v>
      </x:c>
      <x:c r="I10" s="347">
        <x:f t="shared" si="6"/>
        <x:v>2568</x:v>
      </x:c>
      <x:c r="J10" s="348">
        <x:f t="shared" si="6"/>
        <x:v>8</x:v>
      </x:c>
      <x:c r="K10" s="348">
        <x:f t="shared" si="6"/>
        <x:v>13</x:v>
      </x:c>
      <x:c r="L10" s="347">
        <x:f t="shared" si="6"/>
        <x:v>3056.9000000000001</x:v>
      </x:c>
      <x:c r="M10" s="348">
        <x:f t="shared" si="6"/>
        <x:v>18</x:v>
      </x:c>
      <x:c r="N10" s="348">
        <x:f t="shared" si="6"/>
        <x:v>0</x:v>
      </x:c>
      <x:c r="O10" s="348">
        <x:f t="shared" si="6"/>
        <x:v>18</x:v>
      </x:c>
      <x:c r="P10" s="348">
        <x:f t="shared" si="6"/>
        <x:v>23</x:v>
      </x:c>
      <x:c r="Q10" s="348">
        <x:f t="shared" si="6"/>
        <x:v>0</x:v>
      </x:c>
      <x:c r="R10" s="347">
        <x:f t="shared" si="6"/>
        <x:v>0</x:v>
      </x:c>
      <x:c r="S10" s="348">
        <x:f t="shared" si="6"/>
        <x:v>76</x:v>
      </x:c>
      <x:c r="T10" s="347">
        <x:f t="shared" si="6"/>
        <x:v>872</x:v>
      </x:c>
      <x:c r="U10" s="348">
        <x:f t="shared" si="6"/>
        <x:v>3</x:v>
      </x:c>
      <x:c r="V10" s="347">
        <x:f t="shared" si="6"/>
        <x:v>281</x:v>
      </x:c>
      <x:c r="W10" s="348">
        <x:f t="shared" si="6"/>
        <x:v>17</x:v>
      </x:c>
      <x:c r="X10" s="348">
        <x:f t="shared" si="6"/>
        <x:v>244</x:v>
      </x:c>
      <x:c r="Y10" s="348">
        <x:f t="shared" si="6"/>
        <x:v>59</x:v>
      </x:c>
      <x:c r="Z10" s="348">
        <x:f t="shared" si="6"/>
        <x:v>465</x:v>
      </x:c>
      <x:c r="AA10" s="348">
        <x:f t="shared" si="6"/>
        <x:v>19</x:v>
      </x:c>
      <x:c r="AB10" s="348">
        <x:f t="shared" si="6"/>
        <x:v>9</x:v>
      </x:c>
      <x:c r="AC10" s="348">
        <x:f t="shared" si="6"/>
        <x:v>34</x:v>
      </x:c>
      <x:c r="AD10" s="348">
        <x:f t="shared" si="6"/>
        <x:v>10</x:v>
      </x:c>
      <x:c r="AE10" s="348">
        <x:f t="shared" si="6"/>
        <x:v>1</x:v>
      </x:c>
      <x:c r="AF10" s="348">
        <x:f t="shared" si="6"/>
        <x:v>0</x:v>
      </x:c>
      <x:c r="AG10" s="348">
        <x:f t="shared" si="6"/>
        <x:v>50</x:v>
      </x:c>
      <x:c r="AH10" s="348">
        <x:f t="shared" si="6"/>
        <x:v>0</x:v>
      </x:c>
      <x:c r="AI10" s="348">
        <x:f t="shared" si="6"/>
        <x:v>0</x:v>
      </x:c>
      <x:c r="AJ10" s="348">
        <x:f t="shared" si="6"/>
        <x:v>43</x:v>
      </x:c>
      <x:c r="AK10" s="348">
        <x:f t="shared" si="6"/>
        <x:v>97</x:v>
      </x:c>
      <x:c r="AL10" s="199" t="s">
        <x:v>2069</x:v>
      </x:c>
      <x:c r="AM10" s="348">
        <x:f t="shared" si="6"/>
        <x:v>2</x:v>
      </x:c>
      <x:c r="AN10" s="347">
        <x:f t="shared" si="6"/>
        <x:v>11003</x:v>
      </x:c>
      <x:c r="AO10" s="348">
        <x:f t="shared" si="6"/>
        <x:v>4</x:v>
      </x:c>
      <x:c r="AP10" s="348">
        <x:f t="shared" si="6"/>
        <x:v>14</x:v>
      </x:c>
      <x:c r="AQ10" s="348">
        <x:f t="shared" si="6"/>
        <x:v>0</x:v>
      </x:c>
      <x:c r="AR10" s="347">
        <x:f t="shared" si="6"/>
        <x:v>0</x:v>
      </x:c>
      <x:c r="AS10" s="348">
        <x:f t="shared" si="6"/>
        <x:v>0</x:v>
      </x:c>
      <x:c r="AT10" s="348">
        <x:f t="shared" si="6"/>
        <x:v>0</x:v>
      </x:c>
      <x:c r="AU10" s="348">
        <x:f t="shared" si="6"/>
        <x:v>0</x:v>
      </x:c>
      <x:c r="AV10" s="348">
        <x:f t="shared" si="6"/>
        <x:v>0</x:v>
      </x:c>
      <x:c r="AW10" s="348">
        <x:f t="shared" si="6"/>
        <x:v>2</x:v>
      </x:c>
      <x:c r="AX10" s="348">
        <x:f t="shared" si="6"/>
        <x:v>7</x:v>
      </x:c>
      <x:c r="AY10" s="348">
        <x:f t="shared" si="6"/>
        <x:v>1</x:v>
      </x:c>
      <x:c r="AZ10" s="348">
        <x:f t="shared" si="6"/>
        <x:v>9</x:v>
      </x:c>
      <x:c r="BA10" s="347">
        <x:f t="shared" si="6"/>
        <x:v>5743</x:v>
      </x:c>
      <x:c r="BB10" s="348">
        <x:f t="shared" si="6"/>
        <x:v>1</x:v>
      </x:c>
      <x:c r="BC10" s="348">
        <x:f t="shared" si="6"/>
        <x:v>50</x:v>
      </x:c>
      <x:c r="BD10" s="348">
        <x:f t="shared" si="6"/>
        <x:v>1</x:v>
      </x:c>
      <x:c r="BE10" s="348">
        <x:f t="shared" si="6"/>
        <x:v>93</x:v>
      </x:c>
      <x:c r="BF10" s="348">
        <x:f t="shared" si="6"/>
        <x:v>441</x:v>
      </x:c>
      <x:c r="BG10" s="348">
        <x:f t="shared" si="6"/>
        <x:v>2</x:v>
      </x:c>
      <x:c r="BH10" s="348">
        <x:f t="shared" si="6"/>
        <x:v>5</x:v>
      </x:c>
      <x:c r="BI10" s="348">
        <x:f t="shared" si="6"/>
        <x:v>0</x:v>
      </x:c>
      <x:c r="BJ10" s="347">
        <x:f t="shared" si="6"/>
        <x:v>0</x:v>
      </x:c>
      <x:c r="BK10" s="348">
        <x:f t="shared" si="6"/>
        <x:v>0</x:v>
      </x:c>
      <x:c r="BL10" s="347">
        <x:f t="shared" si="6"/>
        <x:v>0</x:v>
      </x:c>
      <x:c r="BM10" s="348">
        <x:f t="shared" si="6"/>
        <x:v>2</x:v>
      </x:c>
      <x:c r="BN10" s="347">
        <x:f t="shared" si="6"/>
        <x:v>3359</x:v>
      </x:c>
      <x:c r="BO10" s="348">
        <x:f t="shared" ref="BO10:DG10" si="7">BO11+BO65</x:f>
        <x:v>1</x:v>
      </x:c>
      <x:c r="BP10" s="347">
        <x:f t="shared" si="7"/>
        <x:v>455</x:v>
      </x:c>
      <x:c r="BQ10" s="348">
        <x:f t="shared" si="7"/>
        <x:v>0</x:v>
      </x:c>
      <x:c r="BR10" s="348">
        <x:f t="shared" si="7"/>
        <x:v>0</x:v>
      </x:c>
      <x:c r="BS10" s="348">
        <x:f t="shared" si="7"/>
        <x:v>0</x:v>
      </x:c>
      <x:c r="BT10" s="348">
        <x:f t="shared" si="7"/>
        <x:v>1</x:v>
      </x:c>
      <x:c r="BU10" s="372">
        <x:f t="shared" si="7"/>
        <x:v>1</x:v>
      </x:c>
      <x:c r="BV10" s="199" t="s">
        <x:v>2069</x:v>
      </x:c>
      <x:c r="BW10" s="348">
        <x:f t="shared" si="7"/>
        <x:v>6</x:v>
      </x:c>
      <x:c r="BX10" s="348">
        <x:f t="shared" si="7"/>
        <x:v>313</x:v>
      </x:c>
      <x:c r="BY10" s="347">
        <x:f t="shared" si="7"/>
        <x:v>12176.299999999999</x:v>
      </x:c>
      <x:c r="BZ10" s="348">
        <x:f t="shared" si="7"/>
        <x:v>0</x:v>
      </x:c>
      <x:c r="CA10" s="347">
        <x:f t="shared" si="7"/>
        <x:v>0</x:v>
      </x:c>
      <x:c r="CB10" s="348">
        <x:f t="shared" si="7"/>
        <x:v>1</x:v>
      </x:c>
      <x:c r="CC10" s="347">
        <x:f t="shared" si="7"/>
        <x:v>18</x:v>
      </x:c>
      <x:c r="CD10" s="348">
        <x:f t="shared" si="7"/>
        <x:v>0</x:v>
      </x:c>
      <x:c r="CE10" s="348">
        <x:f t="shared" si="7"/>
        <x:v>9</x:v>
      </x:c>
      <x:c r="CF10" s="347">
        <x:f t="shared" si="7"/>
        <x:v>266</x:v>
      </x:c>
      <x:c r="CG10" s="348">
        <x:f t="shared" si="7"/>
        <x:v>2</x:v>
      </x:c>
      <x:c r="CH10" s="348">
        <x:f t="shared" si="7"/>
        <x:v>0</x:v>
      </x:c>
      <x:c r="CI10" s="348">
        <x:f t="shared" si="7"/>
        <x:v>0</x:v>
      </x:c>
      <x:c r="CJ10" s="348">
        <x:f t="shared" si="7"/>
        <x:v>35</x:v>
      </x:c>
      <x:c r="CK10" s="348">
        <x:f t="shared" si="7"/>
        <x:v>2</x:v>
      </x:c>
      <x:c r="CL10" s="348">
        <x:f t="shared" si="7"/>
        <x:v>1</x:v>
      </x:c>
      <x:c r="CM10" s="348">
        <x:f t="shared" si="7"/>
        <x:v>1</x:v>
      </x:c>
      <x:c r="CN10" s="348">
        <x:f t="shared" si="7"/>
        <x:v>1</x:v>
      </x:c>
      <x:c r="CO10" s="348">
        <x:f t="shared" si="7"/>
        <x:v>3</x:v>
      </x:c>
      <x:c r="CP10" s="347">
        <x:f t="shared" si="7"/>
        <x:v>343.46000000000004</x:v>
      </x:c>
      <x:c r="CQ10" s="348">
        <x:f t="shared" si="7"/>
        <x:v>34</x:v>
      </x:c>
      <x:c r="CR10" s="347">
        <x:f t="shared" si="7"/>
        <x:v>3356</x:v>
      </x:c>
      <x:c r="CS10" s="348">
        <x:f t="shared" si="7"/>
        <x:v>614</x:v>
      </x:c>
      <x:c r="CT10" s="348">
        <x:f t="shared" si="7"/>
        <x:v>31</x:v>
      </x:c>
      <x:c r="CU10" s="348">
        <x:f t="shared" si="7"/>
        <x:v>120</x:v>
      </x:c>
      <x:c r="CV10" s="348">
        <x:f t="shared" si="7"/>
        <x:v>6</x:v>
      </x:c>
      <x:c r="CW10" s="348">
        <x:f t="shared" si="7"/>
        <x:v>5</x:v>
      </x:c>
      <x:c r="CX10" s="348">
        <x:f t="shared" si="7"/>
        <x:v>16</x:v>
      </x:c>
      <x:c r="CY10" s="199" t="s">
        <x:v>2069</x:v>
      </x:c>
      <x:c r="CZ10" s="348">
        <x:f t="shared" si="7"/>
        <x:v>6</x:v>
      </x:c>
      <x:c r="DA10" s="347">
        <x:f t="shared" si="7"/>
        <x:v>10463.040000000001</x:v>
      </x:c>
      <x:c r="DB10" s="348">
        <x:f t="shared" si="7"/>
        <x:v>0</x:v>
      </x:c>
      <x:c r="DC10" s="347">
        <x:f t="shared" si="7"/>
        <x:v>0</x:v>
      </x:c>
      <x:c r="DD10" s="348">
        <x:f t="shared" si="7"/>
        <x:v>0</x:v>
      </x:c>
      <x:c r="DE10" s="347">
        <x:f t="shared" si="7"/>
        <x:v>0</x:v>
      </x:c>
      <x:c r="DF10" s="348">
        <x:f t="shared" si="7"/>
        <x:v>0</x:v>
      </x:c>
      <x:c r="DG10" s="349">
        <x:f t="shared" si="7"/>
        <x:v>0</x:v>
      </x:c>
      <x:c r="DH10" s="440"/>
      <x:c r="DI10" s="671"/>
    </x:row>
    <x:row r="11" spans="1:113" s="275" customFormat="1" ht="30" customHeight="1">
      <x:c r="A11" s="373" t="s">
        <x:v>1611</x:v>
      </x:c>
      <x:c r="B11" s="81">
        <x:f t="shared" ref="B11:AK11" si="8">B12+B17+B56</x:f>
        <x:v>56</x:v>
      </x:c>
      <x:c r="C11" s="82">
        <x:f t="shared" si="8"/>
        <x:v>11524.9</x:v>
      </x:c>
      <x:c r="D11" s="81">
        <x:f t="shared" si="8"/>
        <x:v>27</x:v>
      </x:c>
      <x:c r="E11" s="82">
        <x:f t="shared" si="8"/>
        <x:v>40507.900000000001</x:v>
      </x:c>
      <x:c r="F11" s="81">
        <x:f t="shared" si="8"/>
        <x:v>12</x:v>
      </x:c>
      <x:c r="G11" s="82">
        <x:f t="shared" si="8"/>
        <x:v>18.527000000000001</x:v>
      </x:c>
      <x:c r="H11" s="81">
        <x:f t="shared" si="8"/>
        <x:v>12</x:v>
      </x:c>
      <x:c r="I11" s="82">
        <x:f t="shared" si="8"/>
        <x:v>2568</x:v>
      </x:c>
      <x:c r="J11" s="81">
        <x:f t="shared" si="8"/>
        <x:v>5</x:v>
      </x:c>
      <x:c r="K11" s="81">
        <x:f t="shared" si="8"/>
        <x:v>13</x:v>
      </x:c>
      <x:c r="L11" s="82">
        <x:f t="shared" si="8"/>
        <x:v>3056.9000000000001</x:v>
      </x:c>
      <x:c r="M11" s="81">
        <x:f t="shared" si="8"/>
        <x:v>17</x:v>
      </x:c>
      <x:c r="N11" s="81">
        <x:f t="shared" si="8"/>
        <x:v>0</x:v>
      </x:c>
      <x:c r="O11" s="81">
        <x:f t="shared" si="8"/>
        <x:v>18</x:v>
      </x:c>
      <x:c r="P11" s="81">
        <x:f t="shared" si="8"/>
        <x:v>23</x:v>
      </x:c>
      <x:c r="Q11" s="81">
        <x:f t="shared" si="8"/>
        <x:v>0</x:v>
      </x:c>
      <x:c r="R11" s="82">
        <x:f t="shared" si="8"/>
        <x:v>0</x:v>
      </x:c>
      <x:c r="S11" s="81">
        <x:f t="shared" si="8"/>
        <x:v>76</x:v>
      </x:c>
      <x:c r="T11" s="82">
        <x:f t="shared" si="8"/>
        <x:v>872</x:v>
      </x:c>
      <x:c r="U11" s="81">
        <x:f t="shared" si="8"/>
        <x:v>3</x:v>
      </x:c>
      <x:c r="V11" s="82">
        <x:f t="shared" si="8"/>
        <x:v>281</x:v>
      </x:c>
      <x:c r="W11" s="81">
        <x:f t="shared" si="8"/>
        <x:v>17</x:v>
      </x:c>
      <x:c r="X11" s="81">
        <x:f t="shared" si="8"/>
        <x:v>206</x:v>
      </x:c>
      <x:c r="Y11" s="81">
        <x:f t="shared" si="8"/>
        <x:v>59</x:v>
      </x:c>
      <x:c r="Z11" s="81">
        <x:f t="shared" si="8"/>
        <x:v>465</x:v>
      </x:c>
      <x:c r="AA11" s="81">
        <x:f t="shared" si="8"/>
        <x:v>19</x:v>
      </x:c>
      <x:c r="AB11" s="81">
        <x:f t="shared" si="8"/>
        <x:v>9</x:v>
      </x:c>
      <x:c r="AC11" s="81">
        <x:f t="shared" si="8"/>
        <x:v>34</x:v>
      </x:c>
      <x:c r="AD11" s="81">
        <x:f t="shared" si="8"/>
        <x:v>10</x:v>
      </x:c>
      <x:c r="AE11" s="81">
        <x:f t="shared" si="8"/>
        <x:v>1</x:v>
      </x:c>
      <x:c r="AF11" s="81">
        <x:f t="shared" si="8"/>
        <x:v>0</x:v>
      </x:c>
      <x:c r="AG11" s="81">
        <x:f t="shared" si="8"/>
        <x:v>50</x:v>
      </x:c>
      <x:c r="AH11" s="81">
        <x:f t="shared" si="8"/>
        <x:v>0</x:v>
      </x:c>
      <x:c r="AI11" s="81">
        <x:f t="shared" si="8"/>
        <x:v>0</x:v>
      </x:c>
      <x:c r="AJ11" s="81">
        <x:f t="shared" si="8"/>
        <x:v>43</x:v>
      </x:c>
      <x:c r="AK11" s="81">
        <x:f t="shared" si="8"/>
        <x:v>97</x:v>
      </x:c>
      <x:c r="AL11" s="373" t="s">
        <x:v>1611</x:v>
      </x:c>
      <x:c r="AM11" s="81">
        <x:f t="shared" ref="AM11:BU11" si="9">AM12+AM17+AM56</x:f>
        <x:v>2</x:v>
      </x:c>
      <x:c r="AN11" s="82">
        <x:f t="shared" si="9"/>
        <x:v>11003</x:v>
      </x:c>
      <x:c r="AO11" s="81">
        <x:f t="shared" si="9"/>
        <x:v>2</x:v>
      </x:c>
      <x:c r="AP11" s="81">
        <x:f t="shared" si="9"/>
        <x:v>6</x:v>
      </x:c>
      <x:c r="AQ11" s="81">
        <x:f t="shared" si="9"/>
        <x:v>0</x:v>
      </x:c>
      <x:c r="AR11" s="82">
        <x:f t="shared" si="9"/>
        <x:v>0</x:v>
      </x:c>
      <x:c r="AS11" s="81">
        <x:f t="shared" si="9"/>
        <x:v>0</x:v>
      </x:c>
      <x:c r="AT11" s="81">
        <x:f t="shared" si="9"/>
        <x:v>0</x:v>
      </x:c>
      <x:c r="AU11" s="81">
        <x:f t="shared" si="9"/>
        <x:v>0</x:v>
      </x:c>
      <x:c r="AV11" s="81">
        <x:f t="shared" si="9"/>
        <x:v>0</x:v>
      </x:c>
      <x:c r="AW11" s="81">
        <x:f t="shared" si="9"/>
        <x:v>1</x:v>
      </x:c>
      <x:c r="AX11" s="81">
        <x:f t="shared" si="9"/>
        <x:v>7</x:v>
      </x:c>
      <x:c r="AY11" s="81">
        <x:f t="shared" si="9"/>
        <x:v>1</x:v>
      </x:c>
      <x:c r="AZ11" s="81">
        <x:f t="shared" si="9"/>
        <x:v>8</x:v>
      </x:c>
      <x:c r="BA11" s="82">
        <x:f t="shared" si="9"/>
        <x:v>3838</x:v>
      </x:c>
      <x:c r="BB11" s="81">
        <x:f t="shared" si="9"/>
        <x:v>1</x:v>
      </x:c>
      <x:c r="BC11" s="81">
        <x:f t="shared" si="9"/>
        <x:v>50</x:v>
      </x:c>
      <x:c r="BD11" s="81">
        <x:f t="shared" si="9"/>
        <x:v>0</x:v>
      </x:c>
      <x:c r="BE11" s="81">
        <x:f t="shared" si="9"/>
        <x:v>92</x:v>
      </x:c>
      <x:c r="BF11" s="81">
        <x:f t="shared" si="9"/>
        <x:v>436</x:v>
      </x:c>
      <x:c r="BG11" s="81">
        <x:f t="shared" si="9"/>
        <x:v>2</x:v>
      </x:c>
      <x:c r="BH11" s="81">
        <x:f t="shared" si="9"/>
        <x:v>5</x:v>
      </x:c>
      <x:c r="BI11" s="81">
        <x:f t="shared" si="9"/>
        <x:v>0</x:v>
      </x:c>
      <x:c r="BJ11" s="82">
        <x:f t="shared" si="9"/>
        <x:v>0</x:v>
      </x:c>
      <x:c r="BK11" s="81">
        <x:f t="shared" si="9"/>
        <x:v>0</x:v>
      </x:c>
      <x:c r="BL11" s="82">
        <x:f t="shared" si="9"/>
        <x:v>0</x:v>
      </x:c>
      <x:c r="BM11" s="81">
        <x:f t="shared" si="9"/>
        <x:v>2</x:v>
      </x:c>
      <x:c r="BN11" s="82">
        <x:f t="shared" si="9"/>
        <x:v>3359</x:v>
      </x:c>
      <x:c r="BO11" s="81">
        <x:f t="shared" si="9"/>
        <x:v>1</x:v>
      </x:c>
      <x:c r="BP11" s="82">
        <x:f t="shared" si="9"/>
        <x:v>455</x:v>
      </x:c>
      <x:c r="BQ11" s="81">
        <x:f t="shared" si="9"/>
        <x:v>0</x:v>
      </x:c>
      <x:c r="BR11" s="81">
        <x:f t="shared" si="9"/>
        <x:v>0</x:v>
      </x:c>
      <x:c r="BS11" s="81">
        <x:f t="shared" si="9"/>
        <x:v>0</x:v>
      </x:c>
      <x:c r="BT11" s="81">
        <x:f t="shared" si="9"/>
        <x:v>1</x:v>
      </x:c>
      <x:c r="BU11" s="81">
        <x:f t="shared" si="9"/>
        <x:v>1</x:v>
      </x:c>
      <x:c r="BV11" s="373" t="s">
        <x:v>1611</x:v>
      </x:c>
      <x:c r="BW11" s="81">
        <x:f t="shared" ref="BW11:CX11" si="10">BW12+BW17+BW56</x:f>
        <x:v>5</x:v>
      </x:c>
      <x:c r="BX11" s="81">
        <x:f t="shared" si="10"/>
        <x:v>250</x:v>
      </x:c>
      <x:c r="BY11" s="82">
        <x:f t="shared" si="10"/>
        <x:v>10539</x:v>
      </x:c>
      <x:c r="BZ11" s="81">
        <x:f t="shared" si="10"/>
        <x:v>0</x:v>
      </x:c>
      <x:c r="CA11" s="82">
        <x:f t="shared" si="10"/>
        <x:v>0</x:v>
      </x:c>
      <x:c r="CB11" s="81">
        <x:f t="shared" si="10"/>
        <x:v>1</x:v>
      </x:c>
      <x:c r="CC11" s="82">
        <x:f t="shared" si="10"/>
        <x:v>18</x:v>
      </x:c>
      <x:c r="CD11" s="81">
        <x:f t="shared" si="10"/>
        <x:v>0</x:v>
      </x:c>
      <x:c r="CE11" s="81">
        <x:f t="shared" si="10"/>
        <x:v>9</x:v>
      </x:c>
      <x:c r="CF11" s="82">
        <x:f t="shared" si="10"/>
        <x:v>266</x:v>
      </x:c>
      <x:c r="CG11" s="81">
        <x:f t="shared" si="10"/>
        <x:v>2</x:v>
      </x:c>
      <x:c r="CH11" s="81">
        <x:f t="shared" si="10"/>
        <x:v>0</x:v>
      </x:c>
      <x:c r="CI11" s="81">
        <x:f t="shared" si="10"/>
        <x:v>0</x:v>
      </x:c>
      <x:c r="CJ11" s="81">
        <x:f t="shared" si="10"/>
        <x:v>35</x:v>
      </x:c>
      <x:c r="CK11" s="81">
        <x:f t="shared" si="10"/>
        <x:v>2</x:v>
      </x:c>
      <x:c r="CL11" s="81">
        <x:f t="shared" si="10"/>
        <x:v>1</x:v>
      </x:c>
      <x:c r="CM11" s="81">
        <x:f t="shared" si="10"/>
        <x:v>1</x:v>
      </x:c>
      <x:c r="CN11" s="81">
        <x:f t="shared" si="10"/>
        <x:v>1</x:v>
      </x:c>
      <x:c r="CO11" s="81">
        <x:f t="shared" si="10"/>
        <x:v>2</x:v>
      </x:c>
      <x:c r="CP11" s="82">
        <x:f t="shared" si="10"/>
        <x:v>206.84</x:v>
      </x:c>
      <x:c r="CQ11" s="81">
        <x:f t="shared" si="10"/>
        <x:v>34</x:v>
      </x:c>
      <x:c r="CR11" s="82">
        <x:f t="shared" si="10"/>
        <x:v>3356</x:v>
      </x:c>
      <x:c r="CS11" s="81">
        <x:f t="shared" si="10"/>
        <x:v>586</x:v>
      </x:c>
      <x:c r="CT11" s="81">
        <x:f t="shared" si="10"/>
        <x:v>29</x:v>
      </x:c>
      <x:c r="CU11" s="81">
        <x:f t="shared" si="10"/>
        <x:v>120</x:v>
      </x:c>
      <x:c r="CV11" s="81">
        <x:f t="shared" si="10"/>
        <x:v>6</x:v>
      </x:c>
      <x:c r="CW11" s="81">
        <x:f t="shared" si="10"/>
        <x:v>5</x:v>
      </x:c>
      <x:c r="CX11" s="81">
        <x:f t="shared" si="10"/>
        <x:v>16</x:v>
      </x:c>
      <x:c r="CY11" s="373" t="s">
        <x:v>1611</x:v>
      </x:c>
      <x:c r="CZ11" s="81">
        <x:f t="shared" ref="CZ11:DG11" si="11">CZ12+CZ17+CZ56</x:f>
        <x:v>4</x:v>
      </x:c>
      <x:c r="DA11" s="82">
        <x:f t="shared" si="11"/>
        <x:v>5929</x:v>
      </x:c>
      <x:c r="DB11" s="81">
        <x:f t="shared" si="11"/>
        <x:v>0</x:v>
      </x:c>
      <x:c r="DC11" s="82">
        <x:f t="shared" si="11"/>
        <x:v>0</x:v>
      </x:c>
      <x:c r="DD11" s="81">
        <x:f t="shared" si="11"/>
        <x:v>0</x:v>
      </x:c>
      <x:c r="DE11" s="82">
        <x:f t="shared" si="11"/>
        <x:v>0</x:v>
      </x:c>
      <x:c r="DF11" s="81">
        <x:f t="shared" si="11"/>
        <x:v>0</x:v>
      </x:c>
      <x:c r="DG11" s="109">
        <x:f t="shared" si="11"/>
        <x:v>0</x:v>
      </x:c>
      <x:c r="DH11" s="673"/>
      <x:c r="DI11" s="674"/>
    </x:row>
    <x:row r="12" spans="1:113" s="275" customFormat="1" ht="30" customHeight="1">
      <x:c r="A12" s="374" t="s">
        <x:v>906</x:v>
      </x:c>
      <x:c r="B12" s="70">
        <x:f>SUM(B13)</x:f>
        <x:v>35</x:v>
      </x:c>
      <x:c r="C12" s="73">
        <x:f t="shared" ref="C12:BN12" si="12">SUM(C13)</x:f>
        <x:v>9749</x:v>
      </x:c>
      <x:c r="D12" s="70">
        <x:f t="shared" si="12"/>
        <x:v>3</x:v>
      </x:c>
      <x:c r="E12" s="73">
        <x:f t="shared" si="12"/>
        <x:v>38032</x:v>
      </x:c>
      <x:c r="F12" s="70">
        <x:f t="shared" si="12"/>
        <x:v>12</x:v>
      </x:c>
      <x:c r="G12" s="73">
        <x:f t="shared" si="12"/>
        <x:v>18.527000000000001</x:v>
      </x:c>
      <x:c r="H12" s="70">
        <x:f t="shared" si="12"/>
        <x:v>0</x:v>
      </x:c>
      <x:c r="I12" s="73">
        <x:f t="shared" si="12"/>
        <x:v>0</x:v>
      </x:c>
      <x:c r="J12" s="70">
        <x:f t="shared" si="12"/>
        <x:v>0</x:v>
      </x:c>
      <x:c r="K12" s="70">
        <x:f t="shared" si="12"/>
        <x:v>11</x:v>
      </x:c>
      <x:c r="L12" s="73">
        <x:f t="shared" si="12"/>
        <x:v>2988</x:v>
      </x:c>
      <x:c r="M12" s="70">
        <x:f t="shared" si="12"/>
        <x:v>3</x:v>
      </x:c>
      <x:c r="N12" s="70">
        <x:f t="shared" si="12"/>
        <x:v>0</x:v>
      </x:c>
      <x:c r="O12" s="70">
        <x:f t="shared" si="12"/>
        <x:v>2</x:v>
      </x:c>
      <x:c r="P12" s="70">
        <x:f t="shared" si="12"/>
        <x:v>4</x:v>
      </x:c>
      <x:c r="Q12" s="70">
        <x:f t="shared" si="12"/>
        <x:v>0</x:v>
      </x:c>
      <x:c r="R12" s="73">
        <x:f t="shared" si="12"/>
        <x:v>0</x:v>
      </x:c>
      <x:c r="S12" s="70">
        <x:f t="shared" si="12"/>
        <x:v>48</x:v>
      </x:c>
      <x:c r="T12" s="73">
        <x:f t="shared" si="12"/>
        <x:v>580</x:v>
      </x:c>
      <x:c r="U12" s="70">
        <x:f t="shared" si="12"/>
        <x:v>2</x:v>
      </x:c>
      <x:c r="V12" s="73">
        <x:f t="shared" si="12"/>
        <x:v>236</x:v>
      </x:c>
      <x:c r="W12" s="70">
        <x:f t="shared" si="12"/>
        <x:v>17</x:v>
      </x:c>
      <x:c r="X12" s="70">
        <x:f t="shared" si="12"/>
        <x:v>49</x:v>
      </x:c>
      <x:c r="Y12" s="70">
        <x:f t="shared" si="12"/>
        <x:v>10</x:v>
      </x:c>
      <x:c r="Z12" s="70">
        <x:f t="shared" si="12"/>
        <x:v>308</x:v>
      </x:c>
      <x:c r="AA12" s="70">
        <x:f t="shared" si="12"/>
        <x:v>2</x:v>
      </x:c>
      <x:c r="AB12" s="70">
        <x:f t="shared" si="12"/>
        <x:v>1</x:v>
      </x:c>
      <x:c r="AC12" s="70">
        <x:f t="shared" si="12"/>
        <x:v>2</x:v>
      </x:c>
      <x:c r="AD12" s="70">
        <x:f t="shared" si="12"/>
        <x:v>2</x:v>
      </x:c>
      <x:c r="AE12" s="70">
        <x:f t="shared" si="12"/>
        <x:v>0</x:v>
      </x:c>
      <x:c r="AF12" s="70">
        <x:f t="shared" si="12"/>
        <x:v>0</x:v>
      </x:c>
      <x:c r="AG12" s="70">
        <x:f t="shared" si="12"/>
        <x:v>3</x:v>
      </x:c>
      <x:c r="AH12" s="70">
        <x:f t="shared" si="12"/>
        <x:v>0</x:v>
      </x:c>
      <x:c r="AI12" s="70">
        <x:f t="shared" si="12"/>
        <x:v>0</x:v>
      </x:c>
      <x:c r="AJ12" s="70">
        <x:f t="shared" si="12"/>
        <x:v>3</x:v>
      </x:c>
      <x:c r="AK12" s="70">
        <x:f t="shared" si="12"/>
        <x:v>8</x:v>
      </x:c>
      <x:c r="AL12" s="374" t="s">
        <x:v>906</x:v>
      </x:c>
      <x:c r="AM12" s="70">
        <x:f t="shared" si="12"/>
        <x:v>1</x:v>
      </x:c>
      <x:c r="AN12" s="73">
        <x:f t="shared" si="12"/>
        <x:v>10503</x:v>
      </x:c>
      <x:c r="AO12" s="70">
        <x:f t="shared" si="12"/>
        <x:v>2</x:v>
      </x:c>
      <x:c r="AP12" s="70">
        <x:f t="shared" si="12"/>
        <x:v>6</x:v>
      </x:c>
      <x:c r="AQ12" s="70">
        <x:f t="shared" si="12"/>
        <x:v>0</x:v>
      </x:c>
      <x:c r="AR12" s="73">
        <x:f t="shared" si="12"/>
        <x:v>0</x:v>
      </x:c>
      <x:c r="AS12" s="70">
        <x:f t="shared" si="12"/>
        <x:v>0</x:v>
      </x:c>
      <x:c r="AT12" s="70">
        <x:f t="shared" si="12"/>
        <x:v>0</x:v>
      </x:c>
      <x:c r="AU12" s="70">
        <x:f t="shared" si="12"/>
        <x:v>0</x:v>
      </x:c>
      <x:c r="AV12" s="70">
        <x:f t="shared" si="12"/>
        <x:v>0</x:v>
      </x:c>
      <x:c r="AW12" s="70">
        <x:f t="shared" si="12"/>
        <x:v>1</x:v>
      </x:c>
      <x:c r="AX12" s="70">
        <x:f t="shared" si="12"/>
        <x:v>5</x:v>
      </x:c>
      <x:c r="AY12" s="70">
        <x:f t="shared" si="12"/>
        <x:v>1</x:v>
      </x:c>
      <x:c r="AZ12" s="70">
        <x:f t="shared" si="12"/>
        <x:v>8</x:v>
      </x:c>
      <x:c r="BA12" s="73">
        <x:f t="shared" si="12"/>
        <x:v>3838</x:v>
      </x:c>
      <x:c r="BB12" s="70">
        <x:f t="shared" si="12"/>
        <x:v>1</x:v>
      </x:c>
      <x:c r="BC12" s="70">
        <x:f t="shared" si="12"/>
        <x:v>50</x:v>
      </x:c>
      <x:c r="BD12" s="70">
        <x:f t="shared" si="12"/>
        <x:v>0</x:v>
      </x:c>
      <x:c r="BE12" s="70">
        <x:f t="shared" si="12"/>
        <x:v>56</x:v>
      </x:c>
      <x:c r="BF12" s="70">
        <x:f t="shared" si="12"/>
        <x:v>297</x:v>
      </x:c>
      <x:c r="BG12" s="70">
        <x:f t="shared" si="12"/>
        <x:v>0</x:v>
      </x:c>
      <x:c r="BH12" s="70">
        <x:f t="shared" si="12"/>
        <x:v>0</x:v>
      </x:c>
      <x:c r="BI12" s="70">
        <x:f t="shared" si="12"/>
        <x:v>0</x:v>
      </x:c>
      <x:c r="BJ12" s="73">
        <x:f t="shared" si="12"/>
        <x:v>0</x:v>
      </x:c>
      <x:c r="BK12" s="70">
        <x:f t="shared" si="12"/>
        <x:v>0</x:v>
      </x:c>
      <x:c r="BL12" s="73">
        <x:f t="shared" si="12"/>
        <x:v>0</x:v>
      </x:c>
      <x:c r="BM12" s="70">
        <x:f t="shared" si="12"/>
        <x:v>2</x:v>
      </x:c>
      <x:c r="BN12" s="73">
        <x:f t="shared" si="12"/>
        <x:v>3359</x:v>
      </x:c>
      <x:c r="BO12" s="70">
        <x:f t="shared" ref="BO12:DG12" si="13">SUM(BO13)</x:f>
        <x:v>1</x:v>
      </x:c>
      <x:c r="BP12" s="73">
        <x:f t="shared" si="13"/>
        <x:v>455</x:v>
      </x:c>
      <x:c r="BQ12" s="70">
        <x:f t="shared" si="13"/>
        <x:v>0</x:v>
      </x:c>
      <x:c r="BR12" s="70">
        <x:f t="shared" si="13"/>
        <x:v>0</x:v>
      </x:c>
      <x:c r="BS12" s="70">
        <x:f t="shared" si="13"/>
        <x:v>0</x:v>
      </x:c>
      <x:c r="BT12" s="70">
        <x:f t="shared" si="13"/>
        <x:v>0</x:v>
      </x:c>
      <x:c r="BU12" s="70">
        <x:f t="shared" si="13"/>
        <x:v>0</x:v>
      </x:c>
      <x:c r="BV12" s="374" t="s">
        <x:v>906</x:v>
      </x:c>
      <x:c r="BW12" s="70">
        <x:f t="shared" si="13"/>
        <x:v>3</x:v>
      </x:c>
      <x:c r="BX12" s="70">
        <x:f t="shared" si="13"/>
        <x:v>90</x:v>
      </x:c>
      <x:c r="BY12" s="73">
        <x:f t="shared" si="13"/>
        <x:v>5184</x:v>
      </x:c>
      <x:c r="BZ12" s="70">
        <x:f t="shared" si="13"/>
        <x:v>0</x:v>
      </x:c>
      <x:c r="CA12" s="73">
        <x:f t="shared" si="13"/>
        <x:v>0</x:v>
      </x:c>
      <x:c r="CB12" s="70">
        <x:f t="shared" si="13"/>
        <x:v>1</x:v>
      </x:c>
      <x:c r="CC12" s="73">
        <x:f t="shared" si="13"/>
        <x:v>18</x:v>
      </x:c>
      <x:c r="CD12" s="70">
        <x:f t="shared" si="13"/>
        <x:v>0</x:v>
      </x:c>
      <x:c r="CE12" s="70">
        <x:f t="shared" si="13"/>
        <x:v>6</x:v>
      </x:c>
      <x:c r="CF12" s="73">
        <x:f t="shared" si="13"/>
        <x:v>230</x:v>
      </x:c>
      <x:c r="CG12" s="70">
        <x:f t="shared" si="13"/>
        <x:v>2</x:v>
      </x:c>
      <x:c r="CH12" s="70">
        <x:f t="shared" si="13"/>
        <x:v>0</x:v>
      </x:c>
      <x:c r="CI12" s="70">
        <x:f t="shared" si="13"/>
        <x:v>0</x:v>
      </x:c>
      <x:c r="CJ12" s="70">
        <x:f t="shared" si="13"/>
        <x:v>8</x:v>
      </x:c>
      <x:c r="CK12" s="70">
        <x:f t="shared" si="13"/>
        <x:v>2</x:v>
      </x:c>
      <x:c r="CL12" s="70">
        <x:f t="shared" si="13"/>
        <x:v>1</x:v>
      </x:c>
      <x:c r="CM12" s="70">
        <x:f t="shared" si="13"/>
        <x:v>0</x:v>
      </x:c>
      <x:c r="CN12" s="70">
        <x:f t="shared" si="13"/>
        <x:v>0</x:v>
      </x:c>
      <x:c r="CO12" s="70">
        <x:f t="shared" si="13"/>
        <x:v>2</x:v>
      </x:c>
      <x:c r="CP12" s="73">
        <x:f t="shared" si="13"/>
        <x:v>206.84</x:v>
      </x:c>
      <x:c r="CQ12" s="70">
        <x:f t="shared" si="13"/>
        <x:v>2</x:v>
      </x:c>
      <x:c r="CR12" s="73">
        <x:f t="shared" si="13"/>
        <x:v>364</x:v>
      </x:c>
      <x:c r="CS12" s="70">
        <x:f t="shared" si="13"/>
        <x:v>397</x:v>
      </x:c>
      <x:c r="CT12" s="70">
        <x:f t="shared" si="13"/>
        <x:v>27</x:v>
      </x:c>
      <x:c r="CU12" s="70">
        <x:f t="shared" si="13"/>
        <x:v>33</x:v>
      </x:c>
      <x:c r="CV12" s="70">
        <x:f t="shared" si="13"/>
        <x:v>6</x:v>
      </x:c>
      <x:c r="CW12" s="70">
        <x:f t="shared" si="13"/>
        <x:v>0</x:v>
      </x:c>
      <x:c r="CX12" s="70">
        <x:f t="shared" si="13"/>
        <x:v>0</x:v>
      </x:c>
      <x:c r="CY12" s="374" t="s">
        <x:v>906</x:v>
      </x:c>
      <x:c r="CZ12" s="70">
        <x:f t="shared" si="13"/>
        <x:v>4</x:v>
      </x:c>
      <x:c r="DA12" s="73">
        <x:f t="shared" si="13"/>
        <x:v>5929</x:v>
      </x:c>
      <x:c r="DB12" s="70">
        <x:f t="shared" si="13"/>
        <x:v>0</x:v>
      </x:c>
      <x:c r="DC12" s="73">
        <x:f t="shared" si="13"/>
        <x:v>0</x:v>
      </x:c>
      <x:c r="DD12" s="70">
        <x:f t="shared" si="13"/>
        <x:v>0</x:v>
      </x:c>
      <x:c r="DE12" s="73">
        <x:f t="shared" si="13"/>
        <x:v>0</x:v>
      </x:c>
      <x:c r="DF12" s="70">
        <x:f t="shared" si="13"/>
        <x:v>0</x:v>
      </x:c>
      <x:c r="DG12" s="104">
        <x:f t="shared" si="13"/>
        <x:v>0</x:v>
      </x:c>
      <x:c r="DH12" s="673"/>
      <x:c r="DI12" s="674"/>
    </x:row>
    <x:row r="13" spans="1:113" s="275" customFormat="1" ht="30" customHeight="1">
      <x:c r="A13" s="374" t="s">
        <x:v>675</x:v>
      </x:c>
      <x:c r="B13" s="70">
        <x:f>SUM(B14:B16)</x:f>
        <x:v>35</x:v>
      </x:c>
      <x:c r="C13" s="73">
        <x:f t="shared" ref="C13:BN13" si="14">SUM(C14:C16)</x:f>
        <x:v>9749</x:v>
      </x:c>
      <x:c r="D13" s="70">
        <x:f t="shared" si="14"/>
        <x:v>3</x:v>
      </x:c>
      <x:c r="E13" s="73">
        <x:f t="shared" si="14"/>
        <x:v>38032</x:v>
      </x:c>
      <x:c r="F13" s="70">
        <x:f t="shared" si="14"/>
        <x:v>12</x:v>
      </x:c>
      <x:c r="G13" s="73">
        <x:f t="shared" si="14"/>
        <x:v>18.527000000000001</x:v>
      </x:c>
      <x:c r="H13" s="70">
        <x:f t="shared" si="14"/>
        <x:v>0</x:v>
      </x:c>
      <x:c r="I13" s="73">
        <x:f t="shared" si="14"/>
        <x:v>0</x:v>
      </x:c>
      <x:c r="J13" s="70">
        <x:f t="shared" si="14"/>
        <x:v>0</x:v>
      </x:c>
      <x:c r="K13" s="70">
        <x:f t="shared" si="14"/>
        <x:v>11</x:v>
      </x:c>
      <x:c r="L13" s="73">
        <x:f t="shared" si="14"/>
        <x:v>2988</x:v>
      </x:c>
      <x:c r="M13" s="70">
        <x:f t="shared" si="14"/>
        <x:v>3</x:v>
      </x:c>
      <x:c r="N13" s="70">
        <x:f t="shared" si="14"/>
        <x:v>0</x:v>
      </x:c>
      <x:c r="O13" s="70">
        <x:f t="shared" si="14"/>
        <x:v>2</x:v>
      </x:c>
      <x:c r="P13" s="70">
        <x:f t="shared" si="14"/>
        <x:v>4</x:v>
      </x:c>
      <x:c r="Q13" s="70">
        <x:f t="shared" si="14"/>
        <x:v>0</x:v>
      </x:c>
      <x:c r="R13" s="73">
        <x:f t="shared" si="14"/>
        <x:v>0</x:v>
      </x:c>
      <x:c r="S13" s="70">
        <x:f t="shared" si="14"/>
        <x:v>48</x:v>
      </x:c>
      <x:c r="T13" s="73">
        <x:f t="shared" si="14"/>
        <x:v>580</x:v>
      </x:c>
      <x:c r="U13" s="70">
        <x:f t="shared" si="14"/>
        <x:v>2</x:v>
      </x:c>
      <x:c r="V13" s="73">
        <x:f t="shared" si="14"/>
        <x:v>236</x:v>
      </x:c>
      <x:c r="W13" s="70">
        <x:f t="shared" si="14"/>
        <x:v>17</x:v>
      </x:c>
      <x:c r="X13" s="70">
        <x:f t="shared" si="14"/>
        <x:v>49</x:v>
      </x:c>
      <x:c r="Y13" s="70">
        <x:f t="shared" si="14"/>
        <x:v>10</x:v>
      </x:c>
      <x:c r="Z13" s="70">
        <x:f t="shared" si="14"/>
        <x:v>308</x:v>
      </x:c>
      <x:c r="AA13" s="70">
        <x:f t="shared" si="14"/>
        <x:v>2</x:v>
      </x:c>
      <x:c r="AB13" s="70">
        <x:f t="shared" si="14"/>
        <x:v>1</x:v>
      </x:c>
      <x:c r="AC13" s="70">
        <x:f t="shared" si="14"/>
        <x:v>2</x:v>
      </x:c>
      <x:c r="AD13" s="70">
        <x:f t="shared" si="14"/>
        <x:v>2</x:v>
      </x:c>
      <x:c r="AE13" s="70">
        <x:f t="shared" si="14"/>
        <x:v>0</x:v>
      </x:c>
      <x:c r="AF13" s="70">
        <x:f t="shared" si="14"/>
        <x:v>0</x:v>
      </x:c>
      <x:c r="AG13" s="70">
        <x:f t="shared" si="14"/>
        <x:v>3</x:v>
      </x:c>
      <x:c r="AH13" s="70">
        <x:f t="shared" si="14"/>
        <x:v>0</x:v>
      </x:c>
      <x:c r="AI13" s="70">
        <x:f t="shared" si="14"/>
        <x:v>0</x:v>
      </x:c>
      <x:c r="AJ13" s="70">
        <x:f t="shared" si="14"/>
        <x:v>3</x:v>
      </x:c>
      <x:c r="AK13" s="70">
        <x:f t="shared" si="14"/>
        <x:v>8</x:v>
      </x:c>
      <x:c r="AL13" s="374" t="s">
        <x:v>675</x:v>
      </x:c>
      <x:c r="AM13" s="70">
        <x:f t="shared" si="14"/>
        <x:v>1</x:v>
      </x:c>
      <x:c r="AN13" s="73">
        <x:f t="shared" si="14"/>
        <x:v>10503</x:v>
      </x:c>
      <x:c r="AO13" s="70">
        <x:f t="shared" si="14"/>
        <x:v>2</x:v>
      </x:c>
      <x:c r="AP13" s="70">
        <x:f t="shared" si="14"/>
        <x:v>6</x:v>
      </x:c>
      <x:c r="AQ13" s="70">
        <x:f t="shared" si="14"/>
        <x:v>0</x:v>
      </x:c>
      <x:c r="AR13" s="73">
        <x:f t="shared" si="14"/>
        <x:v>0</x:v>
      </x:c>
      <x:c r="AS13" s="70">
        <x:f t="shared" si="14"/>
        <x:v>0</x:v>
      </x:c>
      <x:c r="AT13" s="70">
        <x:f t="shared" si="14"/>
        <x:v>0</x:v>
      </x:c>
      <x:c r="AU13" s="70">
        <x:f t="shared" si="14"/>
        <x:v>0</x:v>
      </x:c>
      <x:c r="AV13" s="70">
        <x:f t="shared" si="14"/>
        <x:v>0</x:v>
      </x:c>
      <x:c r="AW13" s="70">
        <x:f t="shared" si="14"/>
        <x:v>1</x:v>
      </x:c>
      <x:c r="AX13" s="70">
        <x:f t="shared" si="14"/>
        <x:v>5</x:v>
      </x:c>
      <x:c r="AY13" s="70">
        <x:f t="shared" si="14"/>
        <x:v>1</x:v>
      </x:c>
      <x:c r="AZ13" s="70">
        <x:f t="shared" si="14"/>
        <x:v>8</x:v>
      </x:c>
      <x:c r="BA13" s="73">
        <x:f t="shared" si="14"/>
        <x:v>3838</x:v>
      </x:c>
      <x:c r="BB13" s="70">
        <x:f t="shared" si="14"/>
        <x:v>1</x:v>
      </x:c>
      <x:c r="BC13" s="70">
        <x:f t="shared" si="14"/>
        <x:v>50</x:v>
      </x:c>
      <x:c r="BD13" s="70">
        <x:f t="shared" si="14"/>
        <x:v>0</x:v>
      </x:c>
      <x:c r="BE13" s="70">
        <x:f t="shared" si="14"/>
        <x:v>56</x:v>
      </x:c>
      <x:c r="BF13" s="70">
        <x:f t="shared" si="14"/>
        <x:v>297</x:v>
      </x:c>
      <x:c r="BG13" s="70">
        <x:f t="shared" si="14"/>
        <x:v>0</x:v>
      </x:c>
      <x:c r="BH13" s="70">
        <x:f t="shared" si="14"/>
        <x:v>0</x:v>
      </x:c>
      <x:c r="BI13" s="70">
        <x:f t="shared" si="14"/>
        <x:v>0</x:v>
      </x:c>
      <x:c r="BJ13" s="73">
        <x:f t="shared" si="14"/>
        <x:v>0</x:v>
      </x:c>
      <x:c r="BK13" s="70">
        <x:f t="shared" si="14"/>
        <x:v>0</x:v>
      </x:c>
      <x:c r="BL13" s="73">
        <x:f t="shared" si="14"/>
        <x:v>0</x:v>
      </x:c>
      <x:c r="BM13" s="70">
        <x:f t="shared" si="14"/>
        <x:v>2</x:v>
      </x:c>
      <x:c r="BN13" s="73">
        <x:f t="shared" si="14"/>
        <x:v>3359</x:v>
      </x:c>
      <x:c r="BO13" s="70">
        <x:f t="shared" ref="BO13:DG13" si="15">SUM(BO14:BO16)</x:f>
        <x:v>1</x:v>
      </x:c>
      <x:c r="BP13" s="73">
        <x:f t="shared" si="15"/>
        <x:v>455</x:v>
      </x:c>
      <x:c r="BQ13" s="70">
        <x:f t="shared" si="15"/>
        <x:v>0</x:v>
      </x:c>
      <x:c r="BR13" s="70">
        <x:f t="shared" si="15"/>
        <x:v>0</x:v>
      </x:c>
      <x:c r="BS13" s="70">
        <x:f t="shared" si="15"/>
        <x:v>0</x:v>
      </x:c>
      <x:c r="BT13" s="70">
        <x:f t="shared" si="15"/>
        <x:v>0</x:v>
      </x:c>
      <x:c r="BU13" s="70">
        <x:f t="shared" si="15"/>
        <x:v>0</x:v>
      </x:c>
      <x:c r="BV13" s="374" t="s">
        <x:v>675</x:v>
      </x:c>
      <x:c r="BW13" s="70">
        <x:f t="shared" si="15"/>
        <x:v>3</x:v>
      </x:c>
      <x:c r="BX13" s="70">
        <x:f t="shared" si="15"/>
        <x:v>90</x:v>
      </x:c>
      <x:c r="BY13" s="73">
        <x:f t="shared" si="15"/>
        <x:v>5184</x:v>
      </x:c>
      <x:c r="BZ13" s="70">
        <x:f t="shared" si="15"/>
        <x:v>0</x:v>
      </x:c>
      <x:c r="CA13" s="73">
        <x:f t="shared" si="15"/>
        <x:v>0</x:v>
      </x:c>
      <x:c r="CB13" s="70">
        <x:f t="shared" si="15"/>
        <x:v>1</x:v>
      </x:c>
      <x:c r="CC13" s="73">
        <x:f t="shared" si="15"/>
        <x:v>18</x:v>
      </x:c>
      <x:c r="CD13" s="70">
        <x:f t="shared" si="15"/>
        <x:v>0</x:v>
      </x:c>
      <x:c r="CE13" s="70">
        <x:f t="shared" si="15"/>
        <x:v>6</x:v>
      </x:c>
      <x:c r="CF13" s="73">
        <x:f t="shared" si="15"/>
        <x:v>230</x:v>
      </x:c>
      <x:c r="CG13" s="70">
        <x:f t="shared" si="15"/>
        <x:v>2</x:v>
      </x:c>
      <x:c r="CH13" s="70">
        <x:f t="shared" si="15"/>
        <x:v>0</x:v>
      </x:c>
      <x:c r="CI13" s="70">
        <x:f t="shared" si="15"/>
        <x:v>0</x:v>
      </x:c>
      <x:c r="CJ13" s="70">
        <x:f t="shared" si="15"/>
        <x:v>8</x:v>
      </x:c>
      <x:c r="CK13" s="70">
        <x:f t="shared" si="15"/>
        <x:v>2</x:v>
      </x:c>
      <x:c r="CL13" s="70">
        <x:f t="shared" si="15"/>
        <x:v>1</x:v>
      </x:c>
      <x:c r="CM13" s="70">
        <x:f t="shared" si="15"/>
        <x:v>0</x:v>
      </x:c>
      <x:c r="CN13" s="70">
        <x:f t="shared" si="15"/>
        <x:v>0</x:v>
      </x:c>
      <x:c r="CO13" s="70">
        <x:f t="shared" si="15"/>
        <x:v>2</x:v>
      </x:c>
      <x:c r="CP13" s="73">
        <x:f t="shared" si="15"/>
        <x:v>206.84</x:v>
      </x:c>
      <x:c r="CQ13" s="70">
        <x:f t="shared" si="15"/>
        <x:v>2</x:v>
      </x:c>
      <x:c r="CR13" s="73">
        <x:f t="shared" si="15"/>
        <x:v>364</x:v>
      </x:c>
      <x:c r="CS13" s="70">
        <x:f t="shared" si="15"/>
        <x:v>397</x:v>
      </x:c>
      <x:c r="CT13" s="70">
        <x:f t="shared" si="15"/>
        <x:v>27</x:v>
      </x:c>
      <x:c r="CU13" s="70">
        <x:f t="shared" si="15"/>
        <x:v>33</x:v>
      </x:c>
      <x:c r="CV13" s="70">
        <x:f t="shared" si="15"/>
        <x:v>6</x:v>
      </x:c>
      <x:c r="CW13" s="70">
        <x:f t="shared" si="15"/>
        <x:v>0</x:v>
      </x:c>
      <x:c r="CX13" s="70">
        <x:f t="shared" si="15"/>
        <x:v>0</x:v>
      </x:c>
      <x:c r="CY13" s="374" t="s">
        <x:v>675</x:v>
      </x:c>
      <x:c r="CZ13" s="70">
        <x:f t="shared" si="15"/>
        <x:v>4</x:v>
      </x:c>
      <x:c r="DA13" s="73">
        <x:f t="shared" si="15"/>
        <x:v>5929</x:v>
      </x:c>
      <x:c r="DB13" s="70">
        <x:f t="shared" si="15"/>
        <x:v>0</x:v>
      </x:c>
      <x:c r="DC13" s="73">
        <x:f t="shared" si="15"/>
        <x:v>0</x:v>
      </x:c>
      <x:c r="DD13" s="70">
        <x:f t="shared" si="15"/>
        <x:v>0</x:v>
      </x:c>
      <x:c r="DE13" s="73">
        <x:f t="shared" si="15"/>
        <x:v>0</x:v>
      </x:c>
      <x:c r="DF13" s="70">
        <x:f t="shared" si="15"/>
        <x:v>0</x:v>
      </x:c>
      <x:c r="DG13" s="104">
        <x:f t="shared" si="15"/>
        <x:v>0</x:v>
      </x:c>
      <x:c r="DH13" s="675"/>
      <x:c r="DI13" s="676"/>
    </x:row>
    <x:row r="14" spans="1:113" s="275" customFormat="1" ht="30" customHeight="1">
      <x:c r="A14" s="606" t="s">
        <x:v>1053</x:v>
      </x:c>
      <x:c r="B14" s="70"/>
      <x:c r="C14" s="73"/>
      <x:c r="D14" s="70"/>
      <x:c r="E14" s="73"/>
      <x:c r="F14" s="70">
        <x:v>1</x:v>
      </x:c>
      <x:c r="G14" s="73">
        <x:v>0.5</x:v>
      </x:c>
      <x:c r="H14" s="70">
        <x:v>0</x:v>
      </x:c>
      <x:c r="I14" s="73">
        <x:v>0</x:v>
      </x:c>
      <x:c r="J14" s="70">
        <x:v>0</x:v>
      </x:c>
      <x:c r="K14" s="70">
        <x:v>1</x:v>
      </x:c>
      <x:c r="L14" s="73">
        <x:v>133</x:v>
      </x:c>
      <x:c r="M14" s="70"/>
      <x:c r="N14" s="70"/>
      <x:c r="O14" s="70"/>
      <x:c r="P14" s="70"/>
      <x:c r="Q14" s="70"/>
      <x:c r="R14" s="73"/>
      <x:c r="S14" s="70">
        <x:v>7</x:v>
      </x:c>
      <x:c r="T14" s="73">
        <x:v>80</x:v>
      </x:c>
      <x:c r="U14" s="70"/>
      <x:c r="V14" s="73"/>
      <x:c r="W14" s="70"/>
      <x:c r="X14" s="70">
        <x:v>0</x:v>
      </x:c>
      <x:c r="Y14" s="70">
        <x:v>2</x:v>
      </x:c>
      <x:c r="Z14" s="70">
        <x:v>20</x:v>
      </x:c>
      <x:c r="AA14" s="70">
        <x:v>0</x:v>
      </x:c>
      <x:c r="AB14" s="70">
        <x:v>0</x:v>
      </x:c>
      <x:c r="AC14" s="70">
        <x:v>1</x:v>
      </x:c>
      <x:c r="AD14" s="70">
        <x:v>2</x:v>
      </x:c>
      <x:c r="AE14" s="70"/>
      <x:c r="AF14" s="70"/>
      <x:c r="AG14" s="70">
        <x:v>1</x:v>
      </x:c>
      <x:c r="AH14" s="70"/>
      <x:c r="AI14" s="70"/>
      <x:c r="AJ14" s="70">
        <x:v>2</x:v>
      </x:c>
      <x:c r="AK14" s="70">
        <x:v>3</x:v>
      </x:c>
      <x:c r="AL14" s="606" t="s">
        <x:v>1053</x:v>
      </x:c>
      <x:c r="AM14" s="70"/>
      <x:c r="AN14" s="73"/>
      <x:c r="AO14" s="70"/>
      <x:c r="AP14" s="70"/>
      <x:c r="AQ14" s="70"/>
      <x:c r="AR14" s="73"/>
      <x:c r="AS14" s="70"/>
      <x:c r="AT14" s="70"/>
      <x:c r="AU14" s="70"/>
      <x:c r="AV14" s="70"/>
      <x:c r="AW14" s="70"/>
      <x:c r="AX14" s="70"/>
      <x:c r="AY14" s="70"/>
      <x:c r="AZ14" s="70">
        <x:v>1</x:v>
      </x:c>
      <x:c r="BA14" s="73">
        <x:v>2</x:v>
      </x:c>
      <x:c r="BB14" s="70">
        <x:v>0</x:v>
      </x:c>
      <x:c r="BC14" s="70">
        <x:v>0</x:v>
      </x:c>
      <x:c r="BD14" s="70"/>
      <x:c r="BE14" s="70">
        <x:v>3</x:v>
      </x:c>
      <x:c r="BF14" s="70">
        <x:v>21</x:v>
      </x:c>
      <x:c r="BG14" s="70"/>
      <x:c r="BH14" s="70"/>
      <x:c r="BI14" s="70"/>
      <x:c r="BJ14" s="73"/>
      <x:c r="BK14" s="70"/>
      <x:c r="BL14" s="73"/>
      <x:c r="BM14" s="70"/>
      <x:c r="BN14" s="73"/>
      <x:c r="BO14" s="70"/>
      <x:c r="BP14" s="73"/>
      <x:c r="BQ14" s="70"/>
      <x:c r="BR14" s="70"/>
      <x:c r="BS14" s="70"/>
      <x:c r="BT14" s="70"/>
      <x:c r="BU14" s="70"/>
      <x:c r="BV14" s="606" t="s">
        <x:v>1053</x:v>
      </x:c>
      <x:c r="BW14" s="70"/>
      <x:c r="BX14" s="70"/>
      <x:c r="BY14" s="73"/>
      <x:c r="BZ14" s="70"/>
      <x:c r="CA14" s="73"/>
      <x:c r="CB14" s="70"/>
      <x:c r="CC14" s="73"/>
      <x:c r="CD14" s="70"/>
      <x:c r="CE14" s="70">
        <x:v>1</x:v>
      </x:c>
      <x:c r="CF14" s="73">
        <x:v>12</x:v>
      </x:c>
      <x:c r="CG14" s="70"/>
      <x:c r="CH14" s="70"/>
      <x:c r="CI14" s="70"/>
      <x:c r="CJ14" s="70">
        <x:v>2</x:v>
      </x:c>
      <x:c r="CK14" s="70"/>
      <x:c r="CL14" s="70"/>
      <x:c r="CM14" s="70"/>
      <x:c r="CN14" s="70"/>
      <x:c r="CO14" s="70"/>
      <x:c r="CP14" s="73"/>
      <x:c r="CQ14" s="70"/>
      <x:c r="CR14" s="73"/>
      <x:c r="CS14" s="70">
        <x:v>20</x:v>
      </x:c>
      <x:c r="CT14" s="70">
        <x:v>0</x:v>
      </x:c>
      <x:c r="CU14" s="70">
        <x:v>0</x:v>
      </x:c>
      <x:c r="CV14" s="70">
        <x:v>6</x:v>
      </x:c>
      <x:c r="CW14" s="70">
        <x:v>0</x:v>
      </x:c>
      <x:c r="CX14" s="70">
        <x:v>0</x:v>
      </x:c>
      <x:c r="CY14" s="606" t="s">
        <x:v>1053</x:v>
      </x:c>
      <x:c r="CZ14" s="70"/>
      <x:c r="DA14" s="73"/>
      <x:c r="DB14" s="70"/>
      <x:c r="DC14" s="73"/>
      <x:c r="DD14" s="70"/>
      <x:c r="DE14" s="73"/>
      <x:c r="DF14" s="70"/>
      <x:c r="DG14" s="104"/>
      <x:c r="DH14" s="675"/>
      <x:c r="DI14" s="676"/>
    </x:row>
    <x:row r="15" spans="1:113" s="275" customFormat="1" ht="30" customHeight="1">
      <x:c r="A15" s="606" t="s">
        <x:v>2874</x:v>
      </x:c>
      <x:c r="B15" s="70">
        <x:v>11</x:v>
      </x:c>
      <x:c r="C15" s="73">
        <x:v>2672</x:v>
      </x:c>
      <x:c r="D15" s="70">
        <x:v>1</x:v>
      </x:c>
      <x:c r="E15" s="73">
        <x:v>8501</x:v>
      </x:c>
      <x:c r="F15" s="70">
        <x:v>2</x:v>
      </x:c>
      <x:c r="G15" s="73">
        <x:v>5.8170000000000002</x:v>
      </x:c>
      <x:c r="H15" s="70">
        <x:v>0</x:v>
      </x:c>
      <x:c r="I15" s="73">
        <x:v>0</x:v>
      </x:c>
      <x:c r="J15" s="70">
        <x:v>0</x:v>
      </x:c>
      <x:c r="K15" s="70">
        <x:v>2</x:v>
      </x:c>
      <x:c r="L15" s="73">
        <x:v>277</x:v>
      </x:c>
      <x:c r="M15" s="70">
        <x:v>2</x:v>
      </x:c>
      <x:c r="N15" s="70">
        <x:v>0</x:v>
      </x:c>
      <x:c r="O15" s="70">
        <x:v>1</x:v>
      </x:c>
      <x:c r="P15" s="70">
        <x:v>2</x:v>
      </x:c>
      <x:c r="Q15" s="70"/>
      <x:c r="R15" s="73"/>
      <x:c r="S15" s="70">
        <x:v>11</x:v>
      </x:c>
      <x:c r="T15" s="73">
        <x:v>220</x:v>
      </x:c>
      <x:c r="U15" s="70">
        <x:v>2</x:v>
      </x:c>
      <x:c r="V15" s="73">
        <x:v>236</x:v>
      </x:c>
      <x:c r="W15" s="70">
        <x:v>5</x:v>
      </x:c>
      <x:c r="X15" s="70">
        <x:v>12</x:v>
      </x:c>
      <x:c r="Y15" s="70">
        <x:v>2</x:v>
      </x:c>
      <x:c r="Z15" s="70">
        <x:v>139</x:v>
      </x:c>
      <x:c r="AA15" s="70">
        <x:v>2</x:v>
      </x:c>
      <x:c r="AB15" s="70"/>
      <x:c r="AC15" s="70"/>
      <x:c r="AD15" s="70"/>
      <x:c r="AE15" s="70"/>
      <x:c r="AF15" s="70"/>
      <x:c r="AG15" s="70">
        <x:v>2</x:v>
      </x:c>
      <x:c r="AH15" s="70"/>
      <x:c r="AI15" s="70"/>
      <x:c r="AJ15" s="70">
        <x:v>1</x:v>
      </x:c>
      <x:c r="AK15" s="70">
        <x:v>5</x:v>
      </x:c>
      <x:c r="AL15" s="606" t="s">
        <x:v>2874</x:v>
      </x:c>
      <x:c r="AM15" s="70"/>
      <x:c r="AN15" s="73"/>
      <x:c r="AO15" s="70">
        <x:v>1</x:v>
      </x:c>
      <x:c r="AP15" s="70">
        <x:v>2</x:v>
      </x:c>
      <x:c r="AQ15" s="70">
        <x:v>0</x:v>
      </x:c>
      <x:c r="AR15" s="73">
        <x:v>0</x:v>
      </x:c>
      <x:c r="AS15" s="70">
        <x:v>0</x:v>
      </x:c>
      <x:c r="AT15" s="70">
        <x:v>0</x:v>
      </x:c>
      <x:c r="AU15" s="70">
        <x:v>0</x:v>
      </x:c>
      <x:c r="AV15" s="70">
        <x:v>0</x:v>
      </x:c>
      <x:c r="AW15" s="70">
        <x:v>0</x:v>
      </x:c>
      <x:c r="AX15" s="70">
        <x:v>3</x:v>
      </x:c>
      <x:c r="AY15" s="70">
        <x:v>1</x:v>
      </x:c>
      <x:c r="AZ15" s="70">
        <x:v>4</x:v>
      </x:c>
      <x:c r="BA15" s="73">
        <x:v>1366</x:v>
      </x:c>
      <x:c r="BB15" s="70">
        <x:v>0</x:v>
      </x:c>
      <x:c r="BC15" s="70">
        <x:v>0</x:v>
      </x:c>
      <x:c r="BD15" s="70">
        <x:v>0</x:v>
      </x:c>
      <x:c r="BE15" s="70">
        <x:v>35</x:v>
      </x:c>
      <x:c r="BF15" s="70">
        <x:v>117</x:v>
      </x:c>
      <x:c r="BG15" s="70">
        <x:v>0</x:v>
      </x:c>
      <x:c r="BH15" s="70">
        <x:v>0</x:v>
      </x:c>
      <x:c r="BI15" s="70" t="s">
        <x:v>509</x:v>
      </x:c>
      <x:c r="BJ15" s="73"/>
      <x:c r="BK15" s="70"/>
      <x:c r="BL15" s="73"/>
      <x:c r="BM15" s="70">
        <x:v>1</x:v>
      </x:c>
      <x:c r="BN15" s="73">
        <x:v>29</x:v>
      </x:c>
      <x:c r="BO15" s="70">
        <x:v>1</x:v>
      </x:c>
      <x:c r="BP15" s="73">
        <x:v>455</x:v>
      </x:c>
      <x:c r="BQ15" s="70"/>
      <x:c r="BR15" s="70"/>
      <x:c r="BS15" s="70"/>
      <x:c r="BT15" s="70"/>
      <x:c r="BU15" s="70"/>
      <x:c r="BV15" s="606" t="s">
        <x:v>2874</x:v>
      </x:c>
      <x:c r="BW15" s="70">
        <x:v>2</x:v>
      </x:c>
      <x:c r="BX15" s="70">
        <x:f>5+17</x:f>
        <x:v>22</x:v>
      </x:c>
      <x:c r="BY15" s="73">
        <x:v>1386</x:v>
      </x:c>
      <x:c r="BZ15" s="70">
        <x:v>0</x:v>
      </x:c>
      <x:c r="CA15" s="73">
        <x:v>0</x:v>
      </x:c>
      <x:c r="CB15" s="70">
        <x:v>0</x:v>
      </x:c>
      <x:c r="CC15" s="73">
        <x:v>0</x:v>
      </x:c>
      <x:c r="CD15" s="70">
        <x:v>0</x:v>
      </x:c>
      <x:c r="CE15" s="70">
        <x:v>3</x:v>
      </x:c>
      <x:c r="CF15" s="73">
        <x:v>114</x:v>
      </x:c>
      <x:c r="CG15" s="70">
        <x:v>1</x:v>
      </x:c>
      <x:c r="CH15" s="70"/>
      <x:c r="CI15" s="70"/>
      <x:c r="CJ15" s="70">
        <x:v>1</x:v>
      </x:c>
      <x:c r="CK15" s="70">
        <x:v>1</x:v>
      </x:c>
      <x:c r="CL15" s="70"/>
      <x:c r="CM15" s="70"/>
      <x:c r="CN15" s="70"/>
      <x:c r="CO15" s="70">
        <x:v>1</x:v>
      </x:c>
      <x:c r="CP15" s="73">
        <x:v>16.100000000000001</x:v>
      </x:c>
      <x:c r="CQ15" s="70">
        <x:v>1</x:v>
      </x:c>
      <x:c r="CR15" s="73">
        <x:v>149</x:v>
      </x:c>
      <x:c r="CS15" s="70">
        <x:v>190</x:v>
      </x:c>
      <x:c r="CT15" s="70">
        <x:v>9</x:v>
      </x:c>
      <x:c r="CU15" s="70">
        <x:v>21</x:v>
      </x:c>
      <x:c r="CV15" s="70"/>
      <x:c r="CW15" s="70"/>
      <x:c r="CX15" s="70"/>
      <x:c r="CY15" s="606" t="s">
        <x:v>2874</x:v>
      </x:c>
      <x:c r="CZ15" s="70">
        <x:v>1</x:v>
      </x:c>
      <x:c r="DA15" s="73">
        <x:v>455</x:v>
      </x:c>
      <x:c r="DB15" s="70"/>
      <x:c r="DC15" s="73"/>
      <x:c r="DD15" s="70"/>
      <x:c r="DE15" s="73"/>
      <x:c r="DF15" s="70"/>
      <x:c r="DG15" s="104"/>
      <x:c r="DH15" s="675"/>
      <x:c r="DI15" s="676"/>
    </x:row>
    <x:row r="16" spans="1:113" s="275" customFormat="1" ht="30" customHeight="1">
      <x:c r="A16" s="606" t="s">
        <x:v>2840</x:v>
      </x:c>
      <x:c r="B16" s="70">
        <x:v>24</x:v>
      </x:c>
      <x:c r="C16" s="73">
        <x:f>586+308+98+601+407+187+206+49+31+30+754+122+158+110+979+199+24+137+93+345+93+812+306+442</x:f>
        <x:v>7077</x:v>
      </x:c>
      <x:c r="D16" s="70">
        <x:v>2</x:v>
      </x:c>
      <x:c r="E16" s="73">
        <x:v>29531</x:v>
      </x:c>
      <x:c r="F16" s="70">
        <x:v>9</x:v>
      </x:c>
      <x:c r="G16" s="73">
        <x:v>12.210000000000001</x:v>
      </x:c>
      <x:c r="H16" s="70"/>
      <x:c r="I16" s="73"/>
      <x:c r="J16" s="70">
        <x:v>0</x:v>
      </x:c>
      <x:c r="K16" s="70">
        <x:v>8</x:v>
      </x:c>
      <x:c r="L16" s="73">
        <x:f>748+337+206+60+53+587+509+78</x:f>
        <x:v>2578</x:v>
      </x:c>
      <x:c r="M16" s="70">
        <x:v>1</x:v>
      </x:c>
      <x:c r="N16" s="70"/>
      <x:c r="O16" s="70">
        <x:v>1</x:v>
      </x:c>
      <x:c r="P16" s="70">
        <x:v>2</x:v>
      </x:c>
      <x:c r="Q16" s="70"/>
      <x:c r="R16" s="73"/>
      <x:c r="S16" s="70">
        <x:v>30</x:v>
      </x:c>
      <x:c r="T16" s="73">
        <x:v>280</x:v>
      </x:c>
      <x:c r="U16" s="70"/>
      <x:c r="V16" s="73"/>
      <x:c r="W16" s="70">
        <x:v>12</x:v>
      </x:c>
      <x:c r="X16" s="70">
        <x:v>37</x:v>
      </x:c>
      <x:c r="Y16" s="70">
        <x:v>6</x:v>
      </x:c>
      <x:c r="Z16" s="70">
        <x:v>149</x:v>
      </x:c>
      <x:c r="AA16" s="70"/>
      <x:c r="AB16" s="70">
        <x:v>1</x:v>
      </x:c>
      <x:c r="AC16" s="70">
        <x:v>1</x:v>
      </x:c>
      <x:c r="AD16" s="70"/>
      <x:c r="AE16" s="70"/>
      <x:c r="AF16" s="70"/>
      <x:c r="AG16" s="70"/>
      <x:c r="AH16" s="70"/>
      <x:c r="AI16" s="70"/>
      <x:c r="AJ16" s="70"/>
      <x:c r="AK16" s="70"/>
      <x:c r="AL16" s="606" t="s">
        <x:v>2840</x:v>
      </x:c>
      <x:c r="AM16" s="70">
        <x:v>1</x:v>
      </x:c>
      <x:c r="AN16" s="73">
        <x:v>10503</x:v>
      </x:c>
      <x:c r="AO16" s="70">
        <x:v>1</x:v>
      </x:c>
      <x:c r="AP16" s="70">
        <x:v>4</x:v>
      </x:c>
      <x:c r="AQ16" s="70"/>
      <x:c r="AR16" s="73"/>
      <x:c r="AS16" s="70"/>
      <x:c r="AT16" s="70"/>
      <x:c r="AU16" s="70"/>
      <x:c r="AV16" s="70"/>
      <x:c r="AW16" s="70">
        <x:v>1</x:v>
      </x:c>
      <x:c r="AX16" s="70">
        <x:v>2</x:v>
      </x:c>
      <x:c r="AY16" s="70"/>
      <x:c r="AZ16" s="70">
        <x:v>3</x:v>
      </x:c>
      <x:c r="BA16" s="73">
        <x:f>530+985+955</x:f>
        <x:v>2470</x:v>
      </x:c>
      <x:c r="BB16" s="70">
        <x:v>1</x:v>
      </x:c>
      <x:c r="BC16" s="70">
        <x:v>50</x:v>
      </x:c>
      <x:c r="BD16" s="70"/>
      <x:c r="BE16" s="70">
        <x:v>18</x:v>
      </x:c>
      <x:c r="BF16" s="70">
        <x:v>159</x:v>
      </x:c>
      <x:c r="BG16" s="70">
        <x:v>0</x:v>
      </x:c>
      <x:c r="BH16" s="70">
        <x:v>0</x:v>
      </x:c>
      <x:c r="BI16" s="70"/>
      <x:c r="BJ16" s="73"/>
      <x:c r="BK16" s="70"/>
      <x:c r="BL16" s="73"/>
      <x:c r="BM16" s="70">
        <x:v>1</x:v>
      </x:c>
      <x:c r="BN16" s="73">
        <x:v>3330</x:v>
      </x:c>
      <x:c r="BO16" s="70"/>
      <x:c r="BP16" s="73"/>
      <x:c r="BQ16" s="70"/>
      <x:c r="BR16" s="70"/>
      <x:c r="BS16" s="70"/>
      <x:c r="BT16" s="70"/>
      <x:c r="BU16" s="70"/>
      <x:c r="BV16" s="606" t="s">
        <x:v>2840</x:v>
      </x:c>
      <x:c r="BW16" s="70">
        <x:v>1</x:v>
      </x:c>
      <x:c r="BX16" s="70">
        <x:v>68</x:v>
      </x:c>
      <x:c r="BY16" s="73">
        <x:f>1119+2460+219</x:f>
        <x:v>3798</x:v>
      </x:c>
      <x:c r="BZ16" s="70"/>
      <x:c r="CA16" s="73"/>
      <x:c r="CB16" s="70">
        <x:v>1</x:v>
      </x:c>
      <x:c r="CC16" s="73">
        <x:v>18</x:v>
      </x:c>
      <x:c r="CD16" s="70"/>
      <x:c r="CE16" s="70">
        <x:v>2</x:v>
      </x:c>
      <x:c r="CF16" s="73">
        <x:v>104</x:v>
      </x:c>
      <x:c r="CG16" s="70">
        <x:v>1</x:v>
      </x:c>
      <x:c r="CH16" s="70"/>
      <x:c r="CI16" s="70"/>
      <x:c r="CJ16" s="70">
        <x:v>5</x:v>
      </x:c>
      <x:c r="CK16" s="70">
        <x:v>1</x:v>
      </x:c>
      <x:c r="CL16" s="70">
        <x:v>1</x:v>
      </x:c>
      <x:c r="CM16" s="70"/>
      <x:c r="CN16" s="70"/>
      <x:c r="CO16" s="70">
        <x:v>1</x:v>
      </x:c>
      <x:c r="CP16" s="73">
        <x:v>190.74000000000001</x:v>
      </x:c>
      <x:c r="CQ16" s="70">
        <x:v>1</x:v>
      </x:c>
      <x:c r="CR16" s="73">
        <x:v>215</x:v>
      </x:c>
      <x:c r="CS16" s="70">
        <x:v>187</x:v>
      </x:c>
      <x:c r="CT16" s="70">
        <x:v>18</x:v>
      </x:c>
      <x:c r="CU16" s="70">
        <x:v>12</x:v>
      </x:c>
      <x:c r="CV16" s="70"/>
      <x:c r="CW16" s="70"/>
      <x:c r="CX16" s="70"/>
      <x:c r="CY16" s="606" t="s">
        <x:v>2840</x:v>
      </x:c>
      <x:c r="CZ16" s="70">
        <x:v>3</x:v>
      </x:c>
      <x:c r="DA16" s="73">
        <x:v>5474</x:v>
      </x:c>
      <x:c r="DB16" s="70"/>
      <x:c r="DC16" s="73"/>
      <x:c r="DD16" s="70"/>
      <x:c r="DE16" s="73"/>
      <x:c r="DF16" s="70"/>
      <x:c r="DG16" s="104"/>
      <x:c r="DH16" s="673"/>
      <x:c r="DI16" s="674"/>
    </x:row>
    <x:row r="17" spans="1:113" s="275" customFormat="1" ht="30" customHeight="1">
      <x:c r="A17" s="374" t="s">
        <x:v>1359</x:v>
      </x:c>
      <x:c r="B17" s="70">
        <x:f t="shared" ref="B17:BM17" si="16">SUM(B18)</x:f>
        <x:v>20</x:v>
      </x:c>
      <x:c r="C17" s="73">
        <x:f t="shared" si="16"/>
        <x:v>1696.5000000000002</x:v>
      </x:c>
      <x:c r="D17" s="70">
        <x:f t="shared" si="16"/>
        <x:v>23</x:v>
      </x:c>
      <x:c r="E17" s="73">
        <x:f t="shared" si="16"/>
        <x:v>2472.2999999999997</x:v>
      </x:c>
      <x:c r="F17" s="70">
        <x:f t="shared" si="16"/>
        <x:v>0</x:v>
      </x:c>
      <x:c r="G17" s="73">
        <x:f t="shared" si="16"/>
        <x:v>0</x:v>
      </x:c>
      <x:c r="H17" s="70">
        <x:f t="shared" si="16"/>
        <x:v>0</x:v>
      </x:c>
      <x:c r="I17" s="73">
        <x:f t="shared" si="16"/>
        <x:v>0</x:v>
      </x:c>
      <x:c r="J17" s="70">
        <x:f t="shared" si="16"/>
        <x:v>1</x:v>
      </x:c>
      <x:c r="K17" s="70">
        <x:f t="shared" si="16"/>
        <x:v>2</x:v>
      </x:c>
      <x:c r="L17" s="73">
        <x:f t="shared" si="16"/>
        <x:v>68.900000000000006</x:v>
      </x:c>
      <x:c r="M17" s="70">
        <x:f t="shared" si="16"/>
        <x:v>12</x:v>
      </x:c>
      <x:c r="N17" s="70">
        <x:f t="shared" si="16"/>
        <x:v>0</x:v>
      </x:c>
      <x:c r="O17" s="70">
        <x:f t="shared" si="16"/>
        <x:v>16</x:v>
      </x:c>
      <x:c r="P17" s="70">
        <x:f t="shared" si="16"/>
        <x:v>19</x:v>
      </x:c>
      <x:c r="Q17" s="70">
        <x:f t="shared" si="16"/>
        <x:v>0</x:v>
      </x:c>
      <x:c r="R17" s="73">
        <x:f t="shared" si="16"/>
        <x:v>0</x:v>
      </x:c>
      <x:c r="S17" s="70">
        <x:f t="shared" si="16"/>
        <x:v>23</x:v>
      </x:c>
      <x:c r="T17" s="73">
        <x:f t="shared" si="16"/>
        <x:v>239</x:v>
      </x:c>
      <x:c r="U17" s="70">
        <x:f t="shared" si="16"/>
        <x:v>1</x:v>
      </x:c>
      <x:c r="V17" s="73">
        <x:f t="shared" si="16"/>
        <x:v>45</x:v>
      </x:c>
      <x:c r="W17" s="70">
        <x:f t="shared" si="16"/>
        <x:v>0</x:v>
      </x:c>
      <x:c r="X17" s="70">
        <x:f t="shared" si="16"/>
        <x:v>119</x:v>
      </x:c>
      <x:c r="Y17" s="70">
        <x:f t="shared" si="16"/>
        <x:v>47</x:v>
      </x:c>
      <x:c r="Z17" s="70">
        <x:f t="shared" si="16"/>
        <x:v>153</x:v>
      </x:c>
      <x:c r="AA17" s="70">
        <x:f t="shared" si="16"/>
        <x:v>16</x:v>
      </x:c>
      <x:c r="AB17" s="70">
        <x:f t="shared" si="16"/>
        <x:v>8</x:v>
      </x:c>
      <x:c r="AC17" s="70">
        <x:f t="shared" si="16"/>
        <x:v>31</x:v>
      </x:c>
      <x:c r="AD17" s="70">
        <x:f t="shared" si="16"/>
        <x:v>8</x:v>
      </x:c>
      <x:c r="AE17" s="70">
        <x:f t="shared" si="16"/>
        <x:v>1</x:v>
      </x:c>
      <x:c r="AF17" s="70">
        <x:f t="shared" si="16"/>
        <x:v>0</x:v>
      </x:c>
      <x:c r="AG17" s="70">
        <x:f t="shared" si="16"/>
        <x:v>44</x:v>
      </x:c>
      <x:c r="AH17" s="70">
        <x:f t="shared" si="16"/>
        <x:v>0</x:v>
      </x:c>
      <x:c r="AI17" s="70">
        <x:f t="shared" si="16"/>
        <x:v>0</x:v>
      </x:c>
      <x:c r="AJ17" s="70">
        <x:f t="shared" si="16"/>
        <x:v>38</x:v>
      </x:c>
      <x:c r="AK17" s="70">
        <x:f t="shared" si="16"/>
        <x:v>84</x:v>
      </x:c>
      <x:c r="AL17" s="374" t="s">
        <x:v>1359</x:v>
      </x:c>
      <x:c r="AM17" s="70">
        <x:f t="shared" si="16"/>
        <x:v>1</x:v>
      </x:c>
      <x:c r="AN17" s="73">
        <x:f t="shared" si="16"/>
        <x:v>500</x:v>
      </x:c>
      <x:c r="AO17" s="70">
        <x:f t="shared" si="16"/>
        <x:v>0</x:v>
      </x:c>
      <x:c r="AP17" s="70">
        <x:f t="shared" si="16"/>
        <x:v>0</x:v>
      </x:c>
      <x:c r="AQ17" s="70">
        <x:f t="shared" si="16"/>
        <x:v>0</x:v>
      </x:c>
      <x:c r="AR17" s="73">
        <x:f t="shared" si="16"/>
        <x:v>0</x:v>
      </x:c>
      <x:c r="AS17" s="70">
        <x:f t="shared" si="16"/>
        <x:v>0</x:v>
      </x:c>
      <x:c r="AT17" s="70">
        <x:f t="shared" si="16"/>
        <x:v>0</x:v>
      </x:c>
      <x:c r="AU17" s="70">
        <x:f t="shared" si="16"/>
        <x:v>0</x:v>
      </x:c>
      <x:c r="AV17" s="70">
        <x:f t="shared" si="16"/>
        <x:v>0</x:v>
      </x:c>
      <x:c r="AW17" s="70">
        <x:f t="shared" si="16"/>
        <x:v>0</x:v>
      </x:c>
      <x:c r="AX17" s="70">
        <x:f t="shared" si="16"/>
        <x:v>2</x:v>
      </x:c>
      <x:c r="AY17" s="70">
        <x:f t="shared" si="16"/>
        <x:v>0</x:v>
      </x:c>
      <x:c r="AZ17" s="70">
        <x:f t="shared" si="16"/>
        <x:v>0</x:v>
      </x:c>
      <x:c r="BA17" s="73">
        <x:f t="shared" si="16"/>
        <x:v>0</x:v>
      </x:c>
      <x:c r="BB17" s="70">
        <x:f t="shared" si="16"/>
        <x:v>0</x:v>
      </x:c>
      <x:c r="BC17" s="70">
        <x:f t="shared" si="16"/>
        <x:v>0</x:v>
      </x:c>
      <x:c r="BD17" s="70">
        <x:f t="shared" si="16"/>
        <x:v>0</x:v>
      </x:c>
      <x:c r="BE17" s="70">
        <x:f t="shared" si="16"/>
        <x:v>30</x:v>
      </x:c>
      <x:c r="BF17" s="70">
        <x:f t="shared" si="16"/>
        <x:v>112</x:v>
      </x:c>
      <x:c r="BG17" s="70">
        <x:f t="shared" si="16"/>
        <x:v>2</x:v>
      </x:c>
      <x:c r="BH17" s="70">
        <x:f t="shared" si="16"/>
        <x:v>5</x:v>
      </x:c>
      <x:c r="BI17" s="70">
        <x:f t="shared" si="16"/>
        <x:v>0</x:v>
      </x:c>
      <x:c r="BJ17" s="73">
        <x:f t="shared" si="16"/>
        <x:v>0</x:v>
      </x:c>
      <x:c r="BK17" s="70">
        <x:f t="shared" si="16"/>
        <x:v>0</x:v>
      </x:c>
      <x:c r="BL17" s="73">
        <x:f t="shared" si="16"/>
        <x:v>0</x:v>
      </x:c>
      <x:c r="BM17" s="70">
        <x:f t="shared" si="16"/>
        <x:v>0</x:v>
      </x:c>
      <x:c r="BN17" s="73">
        <x:f t="shared" ref="BN17:DG17" si="17">SUM(BN18)</x:f>
        <x:v>0</x:v>
      </x:c>
      <x:c r="BO17" s="70">
        <x:f t="shared" si="17"/>
        <x:v>0</x:v>
      </x:c>
      <x:c r="BP17" s="73">
        <x:f t="shared" si="17"/>
        <x:v>0</x:v>
      </x:c>
      <x:c r="BQ17" s="70">
        <x:f t="shared" si="17"/>
        <x:v>0</x:v>
      </x:c>
      <x:c r="BR17" s="70">
        <x:f t="shared" si="17"/>
        <x:v>0</x:v>
      </x:c>
      <x:c r="BS17" s="70">
        <x:f t="shared" si="17"/>
        <x:v>0</x:v>
      </x:c>
      <x:c r="BT17" s="70">
        <x:f t="shared" si="17"/>
        <x:v>1</x:v>
      </x:c>
      <x:c r="BU17" s="70">
        <x:f t="shared" si="17"/>
        <x:v>1</x:v>
      </x:c>
      <x:c r="BV17" s="374" t="s">
        <x:v>1359</x:v>
      </x:c>
      <x:c r="BW17" s="70">
        <x:f t="shared" si="17"/>
        <x:v>0</x:v>
      </x:c>
      <x:c r="BX17" s="70">
        <x:f t="shared" si="17"/>
        <x:v>0</x:v>
      </x:c>
      <x:c r="BY17" s="73">
        <x:f t="shared" si="17"/>
        <x:v>0</x:v>
      </x:c>
      <x:c r="BZ17" s="70">
        <x:f t="shared" si="17"/>
        <x:v>0</x:v>
      </x:c>
      <x:c r="CA17" s="73">
        <x:f t="shared" si="17"/>
        <x:v>0</x:v>
      </x:c>
      <x:c r="CB17" s="70">
        <x:f t="shared" si="17"/>
        <x:v>0</x:v>
      </x:c>
      <x:c r="CC17" s="73">
        <x:f t="shared" si="17"/>
        <x:v>0</x:v>
      </x:c>
      <x:c r="CD17" s="70">
        <x:f t="shared" si="17"/>
        <x:v>0</x:v>
      </x:c>
      <x:c r="CE17" s="70">
        <x:f t="shared" si="17"/>
        <x:v>3</x:v>
      </x:c>
      <x:c r="CF17" s="73">
        <x:f t="shared" si="17"/>
        <x:v>36</x:v>
      </x:c>
      <x:c r="CG17" s="70">
        <x:f t="shared" si="17"/>
        <x:v>0</x:v>
      </x:c>
      <x:c r="CH17" s="70">
        <x:f t="shared" si="17"/>
        <x:v>0</x:v>
      </x:c>
      <x:c r="CI17" s="70">
        <x:f t="shared" si="17"/>
        <x:v>0</x:v>
      </x:c>
      <x:c r="CJ17" s="70">
        <x:f t="shared" si="17"/>
        <x:v>26</x:v>
      </x:c>
      <x:c r="CK17" s="70">
        <x:f t="shared" si="17"/>
        <x:v>0</x:v>
      </x:c>
      <x:c r="CL17" s="70">
        <x:f t="shared" si="17"/>
        <x:v>0</x:v>
      </x:c>
      <x:c r="CM17" s="70">
        <x:f t="shared" si="17"/>
        <x:v>0</x:v>
      </x:c>
      <x:c r="CN17" s="70">
        <x:f t="shared" si="17"/>
        <x:v>0</x:v>
      </x:c>
      <x:c r="CO17" s="70">
        <x:f t="shared" si="17"/>
        <x:v>0</x:v>
      </x:c>
      <x:c r="CP17" s="73">
        <x:f t="shared" si="17"/>
        <x:v>0</x:v>
      </x:c>
      <x:c r="CQ17" s="70">
        <x:f t="shared" si="17"/>
        <x:v>30</x:v>
      </x:c>
      <x:c r="CR17" s="73">
        <x:f t="shared" si="17"/>
        <x:v>2833</x:v>
      </x:c>
      <x:c r="CS17" s="70">
        <x:f t="shared" si="17"/>
        <x:v>150</x:v>
      </x:c>
      <x:c r="CT17" s="70">
        <x:f t="shared" si="17"/>
        <x:v>1</x:v>
      </x:c>
      <x:c r="CU17" s="70">
        <x:f t="shared" si="17"/>
        <x:v>81</x:v>
      </x:c>
      <x:c r="CV17" s="70">
        <x:f t="shared" si="17"/>
        <x:v>0</x:v>
      </x:c>
      <x:c r="CW17" s="70">
        <x:f t="shared" si="17"/>
        <x:v>5</x:v>
      </x:c>
      <x:c r="CX17" s="70">
        <x:f t="shared" si="17"/>
        <x:v>16</x:v>
      </x:c>
      <x:c r="CY17" s="374" t="s">
        <x:v>1359</x:v>
      </x:c>
      <x:c r="CZ17" s="70">
        <x:f t="shared" si="17"/>
        <x:v>0</x:v>
      </x:c>
      <x:c r="DA17" s="73">
        <x:f t="shared" si="17"/>
        <x:v>0</x:v>
      </x:c>
      <x:c r="DB17" s="70">
        <x:f t="shared" si="17"/>
        <x:v>0</x:v>
      </x:c>
      <x:c r="DC17" s="73">
        <x:f t="shared" si="17"/>
        <x:v>0</x:v>
      </x:c>
      <x:c r="DD17" s="70">
        <x:f t="shared" si="17"/>
        <x:v>0</x:v>
      </x:c>
      <x:c r="DE17" s="73">
        <x:f t="shared" si="17"/>
        <x:v>0</x:v>
      </x:c>
      <x:c r="DF17" s="70">
        <x:f t="shared" si="17"/>
        <x:v>0</x:v>
      </x:c>
      <x:c r="DG17" s="104">
        <x:f t="shared" si="17"/>
        <x:v>0</x:v>
      </x:c>
      <x:c r="DH17" s="673"/>
      <x:c r="DI17" s="674"/>
    </x:row>
    <x:row r="18" spans="1:113" s="275" customFormat="1" ht="30" customHeight="1">
      <x:c r="A18" s="374" t="s">
        <x:v>675</x:v>
      </x:c>
      <x:c r="B18" s="70">
        <x:f>SUM(B19:B55)</x:f>
        <x:v>20</x:v>
      </x:c>
      <x:c r="C18" s="73">
        <x:f t="shared" ref="C18:BN18" si="18">SUM(C19:C55)</x:f>
        <x:v>1696.5000000000002</x:v>
      </x:c>
      <x:c r="D18" s="70">
        <x:f t="shared" si="18"/>
        <x:v>23</x:v>
      </x:c>
      <x:c r="E18" s="73">
        <x:f t="shared" si="18"/>
        <x:v>2472.2999999999997</x:v>
      </x:c>
      <x:c r="F18" s="70">
        <x:f t="shared" si="18"/>
        <x:v>0</x:v>
      </x:c>
      <x:c r="G18" s="73">
        <x:f t="shared" si="18"/>
        <x:v>0</x:v>
      </x:c>
      <x:c r="H18" s="70">
        <x:f t="shared" si="18"/>
        <x:v>0</x:v>
      </x:c>
      <x:c r="I18" s="73">
        <x:f t="shared" si="18"/>
        <x:v>0</x:v>
      </x:c>
      <x:c r="J18" s="70">
        <x:f t="shared" si="18"/>
        <x:v>1</x:v>
      </x:c>
      <x:c r="K18" s="70">
        <x:f t="shared" si="18"/>
        <x:v>2</x:v>
      </x:c>
      <x:c r="L18" s="73">
        <x:f t="shared" si="18"/>
        <x:v>68.900000000000006</x:v>
      </x:c>
      <x:c r="M18" s="70">
        <x:f t="shared" si="18"/>
        <x:v>12</x:v>
      </x:c>
      <x:c r="N18" s="70">
        <x:f t="shared" si="18"/>
        <x:v>0</x:v>
      </x:c>
      <x:c r="O18" s="70">
        <x:f t="shared" si="18"/>
        <x:v>16</x:v>
      </x:c>
      <x:c r="P18" s="70">
        <x:f t="shared" si="18"/>
        <x:v>19</x:v>
      </x:c>
      <x:c r="Q18" s="70">
        <x:f t="shared" si="18"/>
        <x:v>0</x:v>
      </x:c>
      <x:c r="R18" s="73">
        <x:f t="shared" si="18"/>
        <x:v>0</x:v>
      </x:c>
      <x:c r="S18" s="70">
        <x:f t="shared" si="18"/>
        <x:v>23</x:v>
      </x:c>
      <x:c r="T18" s="73">
        <x:f t="shared" si="18"/>
        <x:v>239</x:v>
      </x:c>
      <x:c r="U18" s="70">
        <x:f t="shared" si="18"/>
        <x:v>1</x:v>
      </x:c>
      <x:c r="V18" s="73">
        <x:f t="shared" si="18"/>
        <x:v>45</x:v>
      </x:c>
      <x:c r="W18" s="70">
        <x:f t="shared" si="18"/>
        <x:v>0</x:v>
      </x:c>
      <x:c r="X18" s="70">
        <x:f t="shared" si="18"/>
        <x:v>119</x:v>
      </x:c>
      <x:c r="Y18" s="70">
        <x:f t="shared" si="18"/>
        <x:v>47</x:v>
      </x:c>
      <x:c r="Z18" s="70">
        <x:f t="shared" si="18"/>
        <x:v>153</x:v>
      </x:c>
      <x:c r="AA18" s="70">
        <x:f t="shared" si="18"/>
        <x:v>16</x:v>
      </x:c>
      <x:c r="AB18" s="70">
        <x:f t="shared" si="18"/>
        <x:v>8</x:v>
      </x:c>
      <x:c r="AC18" s="70">
        <x:f t="shared" si="18"/>
        <x:v>31</x:v>
      </x:c>
      <x:c r="AD18" s="70">
        <x:f t="shared" si="18"/>
        <x:v>8</x:v>
      </x:c>
      <x:c r="AE18" s="70">
        <x:f t="shared" si="18"/>
        <x:v>1</x:v>
      </x:c>
      <x:c r="AF18" s="70">
        <x:f t="shared" si="18"/>
        <x:v>0</x:v>
      </x:c>
      <x:c r="AG18" s="70">
        <x:f t="shared" si="18"/>
        <x:v>44</x:v>
      </x:c>
      <x:c r="AH18" s="70">
        <x:f t="shared" si="18"/>
        <x:v>0</x:v>
      </x:c>
      <x:c r="AI18" s="70">
        <x:f t="shared" si="18"/>
        <x:v>0</x:v>
      </x:c>
      <x:c r="AJ18" s="70">
        <x:f t="shared" si="18"/>
        <x:v>38</x:v>
      </x:c>
      <x:c r="AK18" s="70">
        <x:f t="shared" si="18"/>
        <x:v>84</x:v>
      </x:c>
      <x:c r="AL18" s="374" t="s">
        <x:v>675</x:v>
      </x:c>
      <x:c r="AM18" s="70">
        <x:f t="shared" si="18"/>
        <x:v>1</x:v>
      </x:c>
      <x:c r="AN18" s="73">
        <x:f t="shared" si="18"/>
        <x:v>500</x:v>
      </x:c>
      <x:c r="AO18" s="70">
        <x:f t="shared" si="18"/>
        <x:v>0</x:v>
      </x:c>
      <x:c r="AP18" s="70">
        <x:f t="shared" si="18"/>
        <x:v>0</x:v>
      </x:c>
      <x:c r="AQ18" s="70">
        <x:f t="shared" si="18"/>
        <x:v>0</x:v>
      </x:c>
      <x:c r="AR18" s="73">
        <x:f t="shared" si="18"/>
        <x:v>0</x:v>
      </x:c>
      <x:c r="AS18" s="70">
        <x:f t="shared" si="18"/>
        <x:v>0</x:v>
      </x:c>
      <x:c r="AT18" s="70">
        <x:f t="shared" si="18"/>
        <x:v>0</x:v>
      </x:c>
      <x:c r="AU18" s="70">
        <x:f t="shared" si="18"/>
        <x:v>0</x:v>
      </x:c>
      <x:c r="AV18" s="70">
        <x:f t="shared" si="18"/>
        <x:v>0</x:v>
      </x:c>
      <x:c r="AW18" s="70">
        <x:f t="shared" si="18"/>
        <x:v>0</x:v>
      </x:c>
      <x:c r="AX18" s="70">
        <x:f t="shared" si="18"/>
        <x:v>2</x:v>
      </x:c>
      <x:c r="AY18" s="70">
        <x:f t="shared" si="18"/>
        <x:v>0</x:v>
      </x:c>
      <x:c r="AZ18" s="70">
        <x:f t="shared" si="18"/>
        <x:v>0</x:v>
      </x:c>
      <x:c r="BA18" s="73">
        <x:f t="shared" si="18"/>
        <x:v>0</x:v>
      </x:c>
      <x:c r="BB18" s="70">
        <x:f t="shared" si="18"/>
        <x:v>0</x:v>
      </x:c>
      <x:c r="BC18" s="70">
        <x:f t="shared" si="18"/>
        <x:v>0</x:v>
      </x:c>
      <x:c r="BD18" s="70">
        <x:f t="shared" si="18"/>
        <x:v>0</x:v>
      </x:c>
      <x:c r="BE18" s="70">
        <x:f t="shared" si="18"/>
        <x:v>30</x:v>
      </x:c>
      <x:c r="BF18" s="70">
        <x:f t="shared" si="18"/>
        <x:v>112</x:v>
      </x:c>
      <x:c r="BG18" s="70">
        <x:f t="shared" si="18"/>
        <x:v>2</x:v>
      </x:c>
      <x:c r="BH18" s="70">
        <x:f t="shared" si="18"/>
        <x:v>5</x:v>
      </x:c>
      <x:c r="BI18" s="70">
        <x:f t="shared" si="18"/>
        <x:v>0</x:v>
      </x:c>
      <x:c r="BJ18" s="73">
        <x:f t="shared" si="18"/>
        <x:v>0</x:v>
      </x:c>
      <x:c r="BK18" s="70">
        <x:f t="shared" si="18"/>
        <x:v>0</x:v>
      </x:c>
      <x:c r="BL18" s="73">
        <x:f t="shared" si="18"/>
        <x:v>0</x:v>
      </x:c>
      <x:c r="BM18" s="70">
        <x:f t="shared" si="18"/>
        <x:v>0</x:v>
      </x:c>
      <x:c r="BN18" s="73">
        <x:f t="shared" si="18"/>
        <x:v>0</x:v>
      </x:c>
      <x:c r="BO18" s="70">
        <x:f t="shared" ref="BO18:DG18" si="19">SUM(BO19:BO55)</x:f>
        <x:v>0</x:v>
      </x:c>
      <x:c r="BP18" s="73">
        <x:f t="shared" si="19"/>
        <x:v>0</x:v>
      </x:c>
      <x:c r="BQ18" s="70">
        <x:f t="shared" si="19"/>
        <x:v>0</x:v>
      </x:c>
      <x:c r="BR18" s="70">
        <x:f t="shared" si="19"/>
        <x:v>0</x:v>
      </x:c>
      <x:c r="BS18" s="70">
        <x:f t="shared" si="19"/>
        <x:v>0</x:v>
      </x:c>
      <x:c r="BT18" s="70">
        <x:f t="shared" si="19"/>
        <x:v>1</x:v>
      </x:c>
      <x:c r="BU18" s="70">
        <x:f t="shared" si="19"/>
        <x:v>1</x:v>
      </x:c>
      <x:c r="BV18" s="374" t="s">
        <x:v>675</x:v>
      </x:c>
      <x:c r="BW18" s="70">
        <x:f t="shared" si="19"/>
        <x:v>0</x:v>
      </x:c>
      <x:c r="BX18" s="70">
        <x:f t="shared" si="19"/>
        <x:v>0</x:v>
      </x:c>
      <x:c r="BY18" s="73">
        <x:f t="shared" si="19"/>
        <x:v>0</x:v>
      </x:c>
      <x:c r="BZ18" s="70">
        <x:f t="shared" si="19"/>
        <x:v>0</x:v>
      </x:c>
      <x:c r="CA18" s="73">
        <x:f t="shared" si="19"/>
        <x:v>0</x:v>
      </x:c>
      <x:c r="CB18" s="70">
        <x:f t="shared" si="19"/>
        <x:v>0</x:v>
      </x:c>
      <x:c r="CC18" s="73">
        <x:f t="shared" si="19"/>
        <x:v>0</x:v>
      </x:c>
      <x:c r="CD18" s="70">
        <x:f t="shared" si="19"/>
        <x:v>0</x:v>
      </x:c>
      <x:c r="CE18" s="70">
        <x:f t="shared" si="19"/>
        <x:v>3</x:v>
      </x:c>
      <x:c r="CF18" s="73">
        <x:f t="shared" si="19"/>
        <x:v>36</x:v>
      </x:c>
      <x:c r="CG18" s="70">
        <x:f t="shared" si="19"/>
        <x:v>0</x:v>
      </x:c>
      <x:c r="CH18" s="70">
        <x:f t="shared" si="19"/>
        <x:v>0</x:v>
      </x:c>
      <x:c r="CI18" s="70">
        <x:f t="shared" si="19"/>
        <x:v>0</x:v>
      </x:c>
      <x:c r="CJ18" s="70">
        <x:f t="shared" si="19"/>
        <x:v>26</x:v>
      </x:c>
      <x:c r="CK18" s="70">
        <x:f t="shared" si="19"/>
        <x:v>0</x:v>
      </x:c>
      <x:c r="CL18" s="70">
        <x:f t="shared" si="19"/>
        <x:v>0</x:v>
      </x:c>
      <x:c r="CM18" s="70">
        <x:f t="shared" si="19"/>
        <x:v>0</x:v>
      </x:c>
      <x:c r="CN18" s="70">
        <x:f t="shared" si="19"/>
        <x:v>0</x:v>
      </x:c>
      <x:c r="CO18" s="70">
        <x:f t="shared" si="19"/>
        <x:v>0</x:v>
      </x:c>
      <x:c r="CP18" s="73">
        <x:f t="shared" si="19"/>
        <x:v>0</x:v>
      </x:c>
      <x:c r="CQ18" s="70">
        <x:f t="shared" si="19"/>
        <x:v>30</x:v>
      </x:c>
      <x:c r="CR18" s="73">
        <x:f t="shared" si="19"/>
        <x:v>2833</x:v>
      </x:c>
      <x:c r="CS18" s="70">
        <x:f t="shared" si="19"/>
        <x:v>150</x:v>
      </x:c>
      <x:c r="CT18" s="70">
        <x:f t="shared" si="19"/>
        <x:v>1</x:v>
      </x:c>
      <x:c r="CU18" s="70">
        <x:f t="shared" si="19"/>
        <x:v>81</x:v>
      </x:c>
      <x:c r="CV18" s="70">
        <x:f t="shared" si="19"/>
        <x:v>0</x:v>
      </x:c>
      <x:c r="CW18" s="70">
        <x:f t="shared" si="19"/>
        <x:v>5</x:v>
      </x:c>
      <x:c r="CX18" s="70">
        <x:f t="shared" si="19"/>
        <x:v>16</x:v>
      </x:c>
      <x:c r="CY18" s="374" t="s">
        <x:v>675</x:v>
      </x:c>
      <x:c r="CZ18" s="70">
        <x:f t="shared" si="19"/>
        <x:v>0</x:v>
      </x:c>
      <x:c r="DA18" s="73">
        <x:f t="shared" si="19"/>
        <x:v>0</x:v>
      </x:c>
      <x:c r="DB18" s="70">
        <x:f t="shared" si="19"/>
        <x:v>0</x:v>
      </x:c>
      <x:c r="DC18" s="73">
        <x:f t="shared" si="19"/>
        <x:v>0</x:v>
      </x:c>
      <x:c r="DD18" s="70">
        <x:f t="shared" si="19"/>
        <x:v>0</x:v>
      </x:c>
      <x:c r="DE18" s="73">
        <x:f t="shared" si="19"/>
        <x:v>0</x:v>
      </x:c>
      <x:c r="DF18" s="70">
        <x:f t="shared" si="19"/>
        <x:v>0</x:v>
      </x:c>
      <x:c r="DG18" s="104">
        <x:f t="shared" si="19"/>
        <x:v>0</x:v>
      </x:c>
      <x:c r="DH18" s="675"/>
      <x:c r="DI18" s="676"/>
    </x:row>
    <x:row r="19" spans="1:113" s="275" customFormat="1" ht="30" customHeight="1">
      <x:c r="A19" s="606" t="s">
        <x:v>30</x:v>
      </x:c>
      <x:c r="B19" s="70">
        <x:v>1</x:v>
      </x:c>
      <x:c r="C19" s="73">
        <x:v>31.5</x:v>
      </x:c>
      <x:c r="D19" s="70">
        <x:v>1</x:v>
      </x:c>
      <x:c r="E19" s="73">
        <x:v>136.09999999999999</x:v>
      </x:c>
      <x:c r="F19" s="70"/>
      <x:c r="G19" s="73"/>
      <x:c r="H19" s="70"/>
      <x:c r="I19" s="73"/>
      <x:c r="J19" s="70"/>
      <x:c r="K19" s="70"/>
      <x:c r="L19" s="73"/>
      <x:c r="M19" s="70">
        <x:v>1</x:v>
      </x:c>
      <x:c r="N19" s="70"/>
      <x:c r="O19" s="70"/>
      <x:c r="P19" s="70"/>
      <x:c r="Q19" s="70"/>
      <x:c r="R19" s="73"/>
      <x:c r="S19" s="70">
        <x:v>2</x:v>
      </x:c>
      <x:c r="T19" s="73">
        <x:v>22</x:v>
      </x:c>
      <x:c r="U19" s="70"/>
      <x:c r="V19" s="73"/>
      <x:c r="W19" s="70"/>
      <x:c r="X19" s="70">
        <x:v>4</x:v>
      </x:c>
      <x:c r="Y19" s="70"/>
      <x:c r="Z19" s="70"/>
      <x:c r="AA19" s="70">
        <x:v>1</x:v>
      </x:c>
      <x:c r="AB19" s="70"/>
      <x:c r="AC19" s="70">
        <x:v>1</x:v>
      </x:c>
      <x:c r="AD19" s="70"/>
      <x:c r="AE19" s="70"/>
      <x:c r="AF19" s="70"/>
      <x:c r="AG19" s="70">
        <x:v>1</x:v>
      </x:c>
      <x:c r="AH19" s="70"/>
      <x:c r="AI19" s="70"/>
      <x:c r="AJ19" s="70">
        <x:v>1</x:v>
      </x:c>
      <x:c r="AK19" s="70">
        <x:v>2</x:v>
      </x:c>
      <x:c r="AL19" s="606" t="s">
        <x:v>30</x:v>
      </x:c>
      <x:c r="AM19" s="70"/>
      <x:c r="AN19" s="73"/>
      <x:c r="AO19" s="70"/>
      <x:c r="AP19" s="70"/>
      <x:c r="AQ19" s="70"/>
      <x:c r="AR19" s="73"/>
      <x:c r="AS19" s="70"/>
      <x:c r="AT19" s="70"/>
      <x:c r="AU19" s="70"/>
      <x:c r="AV19" s="70"/>
      <x:c r="AW19" s="70"/>
      <x:c r="AX19" s="70"/>
      <x:c r="AY19" s="70"/>
      <x:c r="AZ19" s="70"/>
      <x:c r="BA19" s="73"/>
      <x:c r="BB19" s="70"/>
      <x:c r="BC19" s="70"/>
      <x:c r="BD19" s="70"/>
      <x:c r="BE19" s="70">
        <x:v>1</x:v>
      </x:c>
      <x:c r="BF19" s="70">
        <x:v>9</x:v>
      </x:c>
      <x:c r="BG19" s="70"/>
      <x:c r="BH19" s="70"/>
      <x:c r="BI19" s="70"/>
      <x:c r="BJ19" s="73"/>
      <x:c r="BK19" s="70"/>
      <x:c r="BL19" s="73"/>
      <x:c r="BM19" s="70"/>
      <x:c r="BN19" s="73"/>
      <x:c r="BO19" s="70"/>
      <x:c r="BP19" s="73"/>
      <x:c r="BQ19" s="70"/>
      <x:c r="BR19" s="70"/>
      <x:c r="BS19" s="70"/>
      <x:c r="BT19" s="70"/>
      <x:c r="BU19" s="70"/>
      <x:c r="BV19" s="606" t="s">
        <x:v>30</x:v>
      </x:c>
      <x:c r="BW19" s="70"/>
      <x:c r="BX19" s="70"/>
      <x:c r="BY19" s="73"/>
      <x:c r="BZ19" s="70"/>
      <x:c r="CA19" s="73"/>
      <x:c r="CB19" s="70"/>
      <x:c r="CC19" s="73"/>
      <x:c r="CD19" s="70"/>
      <x:c r="CE19" s="70"/>
      <x:c r="CF19" s="73"/>
      <x:c r="CG19" s="70"/>
      <x:c r="CH19" s="70"/>
      <x:c r="CI19" s="70"/>
      <x:c r="CJ19" s="70">
        <x:v>1</x:v>
      </x:c>
      <x:c r="CK19" s="70"/>
      <x:c r="CL19" s="70"/>
      <x:c r="CM19" s="70"/>
      <x:c r="CN19" s="70"/>
      <x:c r="CO19" s="70"/>
      <x:c r="CP19" s="73"/>
      <x:c r="CQ19" s="70">
        <x:v>1</x:v>
      </x:c>
      <x:c r="CR19" s="73">
        <x:v>97</x:v>
      </x:c>
      <x:c r="CS19" s="70">
        <x:v>3</x:v>
      </x:c>
      <x:c r="CT19" s="70"/>
      <x:c r="CU19" s="70">
        <x:v>3</x:v>
      </x:c>
      <x:c r="CV19" s="70"/>
      <x:c r="CW19" s="70">
        <x:v>0</x:v>
      </x:c>
      <x:c r="CX19" s="70">
        <x:v>0</x:v>
      </x:c>
      <x:c r="CY19" s="606" t="s">
        <x:v>30</x:v>
      </x:c>
      <x:c r="CZ19" s="70"/>
      <x:c r="DA19" s="73"/>
      <x:c r="DB19" s="70"/>
      <x:c r="DC19" s="73"/>
      <x:c r="DD19" s="70"/>
      <x:c r="DE19" s="73"/>
      <x:c r="DF19" s="70"/>
      <x:c r="DG19" s="104"/>
      <x:c r="DH19" s="675"/>
      <x:c r="DI19" s="676"/>
    </x:row>
    <x:row r="20" spans="1:113" s="275" customFormat="1" ht="30" customHeight="1">
      <x:c r="A20" s="606" t="s">
        <x:v>1168</x:v>
      </x:c>
      <x:c r="B20" s="70">
        <x:v>1</x:v>
      </x:c>
      <x:c r="C20" s="73">
        <x:v>82.099999999999994</x:v>
      </x:c>
      <x:c r="D20" s="70"/>
      <x:c r="E20" s="73"/>
      <x:c r="F20" s="70"/>
      <x:c r="G20" s="73"/>
      <x:c r="H20" s="70"/>
      <x:c r="I20" s="73"/>
      <x:c r="J20" s="70"/>
      <x:c r="K20" s="70"/>
      <x:c r="L20" s="73"/>
      <x:c r="M20" s="70"/>
      <x:c r="N20" s="70"/>
      <x:c r="O20" s="70"/>
      <x:c r="P20" s="70"/>
      <x:c r="Q20" s="70"/>
      <x:c r="R20" s="73"/>
      <x:c r="S20" s="70">
        <x:v>1</x:v>
      </x:c>
      <x:c r="T20" s="73">
        <x:v>11</x:v>
      </x:c>
      <x:c r="U20" s="70"/>
      <x:c r="V20" s="73"/>
      <x:c r="W20" s="70"/>
      <x:c r="X20" s="70">
        <x:v>2</x:v>
      </x:c>
      <x:c r="Y20" s="70">
        <x:v>1</x:v>
      </x:c>
      <x:c r="Z20" s="70">
        <x:v>2</x:v>
      </x:c>
      <x:c r="AA20" s="70"/>
      <x:c r="AB20" s="70"/>
      <x:c r="AC20" s="70">
        <x:v>0</x:v>
      </x:c>
      <x:c r="AD20" s="70"/>
      <x:c r="AE20" s="70"/>
      <x:c r="AF20" s="70"/>
      <x:c r="AG20" s="70">
        <x:v>1</x:v>
      </x:c>
      <x:c r="AH20" s="70"/>
      <x:c r="AI20" s="70"/>
      <x:c r="AJ20" s="70">
        <x:v>1</x:v>
      </x:c>
      <x:c r="AK20" s="70">
        <x:v>1</x:v>
      </x:c>
      <x:c r="AL20" s="606" t="s">
        <x:v>1168</x:v>
      </x:c>
      <x:c r="AM20" s="70"/>
      <x:c r="AN20" s="73"/>
      <x:c r="AO20" s="70"/>
      <x:c r="AP20" s="70"/>
      <x:c r="AQ20" s="70"/>
      <x:c r="AR20" s="73"/>
      <x:c r="AS20" s="70"/>
      <x:c r="AT20" s="70"/>
      <x:c r="AU20" s="70"/>
      <x:c r="AV20" s="70"/>
      <x:c r="AW20" s="70"/>
      <x:c r="AX20" s="70"/>
      <x:c r="AY20" s="70"/>
      <x:c r="AZ20" s="70"/>
      <x:c r="BA20" s="73"/>
      <x:c r="BB20" s="70"/>
      <x:c r="BC20" s="70"/>
      <x:c r="BD20" s="70"/>
      <x:c r="BE20" s="70">
        <x:v>0</x:v>
      </x:c>
      <x:c r="BF20" s="70">
        <x:v>0</x:v>
      </x:c>
      <x:c r="BG20" s="70"/>
      <x:c r="BH20" s="70"/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/>
      <x:c r="BT20" s="70"/>
      <x:c r="BU20" s="70"/>
      <x:c r="BV20" s="606" t="s">
        <x:v>1168</x:v>
      </x:c>
      <x:c r="BW20" s="70"/>
      <x:c r="BX20" s="70"/>
      <x:c r="BY20" s="73"/>
      <x:c r="BZ20" s="70"/>
      <x:c r="CA20" s="73"/>
      <x:c r="CB20" s="70"/>
      <x:c r="CC20" s="73"/>
      <x:c r="CD20" s="70"/>
      <x:c r="CE20" s="70"/>
      <x:c r="CF20" s="73"/>
      <x:c r="CG20" s="70"/>
      <x:c r="CH20" s="70"/>
      <x:c r="CI20" s="70"/>
      <x:c r="CJ20" s="70">
        <x:v>1</x:v>
      </x:c>
      <x:c r="CK20" s="70"/>
      <x:c r="CL20" s="70"/>
      <x:c r="CM20" s="70"/>
      <x:c r="CN20" s="70"/>
      <x:c r="CO20" s="70"/>
      <x:c r="CP20" s="73"/>
      <x:c r="CQ20" s="70">
        <x:v>1</x:v>
      </x:c>
      <x:c r="CR20" s="73">
        <x:v>55</x:v>
      </x:c>
      <x:c r="CS20" s="70">
        <x:v>3</x:v>
      </x:c>
      <x:c r="CT20" s="70"/>
      <x:c r="CU20" s="70">
        <x:v>2</x:v>
      </x:c>
      <x:c r="CV20" s="70"/>
      <x:c r="CW20" s="70"/>
      <x:c r="CX20" s="70"/>
      <x:c r="CY20" s="606" t="s">
        <x:v>1168</x:v>
      </x:c>
      <x:c r="CZ20" s="70"/>
      <x:c r="DA20" s="73"/>
      <x:c r="DB20" s="70"/>
      <x:c r="DC20" s="73"/>
      <x:c r="DD20" s="70"/>
      <x:c r="DE20" s="73"/>
      <x:c r="DF20" s="70"/>
      <x:c r="DG20" s="104"/>
      <x:c r="DH20" s="675"/>
      <x:c r="DI20" s="676"/>
    </x:row>
    <x:row r="21" spans="1:113" s="275" customFormat="1" ht="30" customHeight="1">
      <x:c r="A21" s="606" t="s">
        <x:v>1007</x:v>
      </x:c>
      <x:c r="B21" s="70"/>
      <x:c r="C21" s="73"/>
      <x:c r="D21" s="70">
        <x:v>1</x:v>
      </x:c>
      <x:c r="E21" s="73">
        <x:v>10.199999999999999</x:v>
      </x:c>
      <x:c r="F21" s="70"/>
      <x:c r="G21" s="73"/>
      <x:c r="H21" s="70"/>
      <x:c r="I21" s="73"/>
      <x:c r="J21" s="70"/>
      <x:c r="K21" s="70"/>
      <x:c r="L21" s="73"/>
      <x:c r="M21" s="70"/>
      <x:c r="N21" s="70"/>
      <x:c r="O21" s="70"/>
      <x:c r="P21" s="70"/>
      <x:c r="Q21" s="70"/>
      <x:c r="R21" s="73"/>
      <x:c r="S21" s="70"/>
      <x:c r="T21" s="73"/>
      <x:c r="U21" s="70"/>
      <x:c r="V21" s="73"/>
      <x:c r="W21" s="70"/>
      <x:c r="X21" s="70">
        <x:v>2</x:v>
      </x:c>
      <x:c r="Y21" s="70">
        <x:v>0</x:v>
      </x:c>
      <x:c r="Z21" s="70">
        <x:v>0</x:v>
      </x:c>
      <x:c r="AA21" s="70">
        <x:v>1</x:v>
      </x:c>
      <x:c r="AB21" s="70"/>
      <x:c r="AC21" s="70">
        <x:v>0</x:v>
      </x:c>
      <x:c r="AD21" s="70"/>
      <x:c r="AE21" s="70"/>
      <x:c r="AF21" s="70"/>
      <x:c r="AG21" s="70">
        <x:v>1</x:v>
      </x:c>
      <x:c r="AH21" s="70"/>
      <x:c r="AI21" s="70"/>
      <x:c r="AJ21" s="70"/>
      <x:c r="AK21" s="70"/>
      <x:c r="AL21" s="606" t="s">
        <x:v>1007</x:v>
      </x:c>
      <x:c r="AM21" s="70"/>
      <x:c r="AN21" s="73"/>
      <x:c r="AO21" s="70"/>
      <x:c r="AP21" s="70"/>
      <x:c r="AQ21" s="70"/>
      <x:c r="AR21" s="73"/>
      <x:c r="AS21" s="70"/>
      <x:c r="AT21" s="70"/>
      <x:c r="AU21" s="70"/>
      <x:c r="AV21" s="70"/>
      <x:c r="AW21" s="70"/>
      <x:c r="AX21" s="70"/>
      <x:c r="AY21" s="70"/>
      <x:c r="AZ21" s="70"/>
      <x:c r="BA21" s="73"/>
      <x:c r="BB21" s="70"/>
      <x:c r="BC21" s="70"/>
      <x:c r="BD21" s="70"/>
      <x:c r="BE21" s="70"/>
      <x:c r="BF21" s="70"/>
      <x:c r="BG21" s="70"/>
      <x:c r="BH21" s="70"/>
      <x:c r="BI21" s="70"/>
      <x:c r="BJ21" s="73"/>
      <x:c r="BK21" s="70"/>
      <x:c r="BL21" s="73"/>
      <x:c r="BM21" s="70"/>
      <x:c r="BN21" s="73"/>
      <x:c r="BO21" s="70"/>
      <x:c r="BP21" s="73"/>
      <x:c r="BQ21" s="70"/>
      <x:c r="BR21" s="70"/>
      <x:c r="BS21" s="70"/>
      <x:c r="BT21" s="70"/>
      <x:c r="BU21" s="70"/>
      <x:c r="BV21" s="606" t="s">
        <x:v>1007</x:v>
      </x:c>
      <x:c r="BW21" s="70"/>
      <x:c r="BX21" s="70"/>
      <x:c r="BY21" s="73"/>
      <x:c r="BZ21" s="70"/>
      <x:c r="CA21" s="73"/>
      <x:c r="CB21" s="70"/>
      <x:c r="CC21" s="73"/>
      <x:c r="CD21" s="70"/>
      <x:c r="CE21" s="70"/>
      <x:c r="CF21" s="73"/>
      <x:c r="CG21" s="70"/>
      <x:c r="CH21" s="70"/>
      <x:c r="CI21" s="70"/>
      <x:c r="CJ21" s="70"/>
      <x:c r="CK21" s="70"/>
      <x:c r="CL21" s="70"/>
      <x:c r="CM21" s="70"/>
      <x:c r="CN21" s="70"/>
      <x:c r="CO21" s="70"/>
      <x:c r="CP21" s="73"/>
      <x:c r="CQ21" s="70">
        <x:v>1</x:v>
      </x:c>
      <x:c r="CR21" s="73">
        <x:v>64</x:v>
      </x:c>
      <x:c r="CS21" s="70"/>
      <x:c r="CT21" s="70"/>
      <x:c r="CU21" s="70">
        <x:v>2</x:v>
      </x:c>
      <x:c r="CV21" s="70"/>
      <x:c r="CW21" s="70"/>
      <x:c r="CX21" s="70"/>
      <x:c r="CY21" s="606" t="s">
        <x:v>1007</x:v>
      </x:c>
      <x:c r="CZ21" s="70"/>
      <x:c r="DA21" s="73"/>
      <x:c r="DB21" s="70"/>
      <x:c r="DC21" s="73"/>
      <x:c r="DD21" s="70"/>
      <x:c r="DE21" s="73"/>
      <x:c r="DF21" s="70"/>
      <x:c r="DG21" s="104"/>
      <x:c r="DH21" s="675"/>
      <x:c r="DI21" s="676"/>
    </x:row>
    <x:row r="22" spans="1:113" s="275" customFormat="1" ht="30" customHeight="1">
      <x:c r="A22" s="606" t="s">
        <x:v>1029</x:v>
      </x:c>
      <x:c r="B22" s="70">
        <x:v>1</x:v>
      </x:c>
      <x:c r="C22" s="73">
        <x:v>197</x:v>
      </x:c>
      <x:c r="D22" s="70">
        <x:v>1</x:v>
      </x:c>
      <x:c r="E22" s="73">
        <x:v>188.90000000000001</x:v>
      </x:c>
      <x:c r="F22" s="70"/>
      <x:c r="G22" s="73"/>
      <x:c r="H22" s="70"/>
      <x:c r="I22" s="73"/>
      <x:c r="J22" s="70"/>
      <x:c r="K22" s="70"/>
      <x:c r="L22" s="73"/>
      <x:c r="M22" s="70"/>
      <x:c r="N22" s="70"/>
      <x:c r="O22" s="70"/>
      <x:c r="P22" s="70"/>
      <x:c r="Q22" s="70"/>
      <x:c r="R22" s="73"/>
      <x:c r="S22" s="70">
        <x:v>1</x:v>
      </x:c>
      <x:c r="T22" s="73">
        <x:v>4</x:v>
      </x:c>
      <x:c r="U22" s="70"/>
      <x:c r="V22" s="73"/>
      <x:c r="W22" s="70"/>
      <x:c r="X22" s="70">
        <x:v>2</x:v>
      </x:c>
      <x:c r="Y22" s="70"/>
      <x:c r="Z22" s="70"/>
      <x:c r="AA22" s="70"/>
      <x:c r="AB22" s="70">
        <x:v>1</x:v>
      </x:c>
      <x:c r="AC22" s="70">
        <x:v>1</x:v>
      </x:c>
      <x:c r="AD22" s="70"/>
      <x:c r="AE22" s="70"/>
      <x:c r="AF22" s="70"/>
      <x:c r="AG22" s="70">
        <x:v>1</x:v>
      </x:c>
      <x:c r="AH22" s="70"/>
      <x:c r="AI22" s="70"/>
      <x:c r="AJ22" s="70">
        <x:v>1</x:v>
      </x:c>
      <x:c r="AK22" s="70">
        <x:v>1</x:v>
      </x:c>
      <x:c r="AL22" s="606" t="s">
        <x:v>1029</x:v>
      </x:c>
      <x:c r="AM22" s="70"/>
      <x:c r="AN22" s="73"/>
      <x:c r="AO22" s="70"/>
      <x:c r="AP22" s="70"/>
      <x:c r="AQ22" s="70"/>
      <x:c r="AR22" s="73"/>
      <x:c r="AS22" s="70"/>
      <x:c r="AT22" s="70"/>
      <x:c r="AU22" s="70"/>
      <x:c r="AV22" s="70"/>
      <x:c r="AW22" s="70"/>
      <x:c r="AX22" s="70"/>
      <x:c r="AY22" s="70"/>
      <x:c r="AZ22" s="70"/>
      <x:c r="BA22" s="73"/>
      <x:c r="BB22" s="70"/>
      <x:c r="BC22" s="70"/>
      <x:c r="BD22" s="70"/>
      <x:c r="BE22" s="70">
        <x:v>1</x:v>
      </x:c>
      <x:c r="BF22" s="70">
        <x:v>5</x:v>
      </x:c>
      <x:c r="BG22" s="70"/>
      <x:c r="BH22" s="70"/>
      <x:c r="BI22" s="70"/>
      <x:c r="BJ22" s="73"/>
      <x:c r="BK22" s="70"/>
      <x:c r="BL22" s="73"/>
      <x:c r="BM22" s="70"/>
      <x:c r="BN22" s="73"/>
      <x:c r="BO22" s="70"/>
      <x:c r="BP22" s="73"/>
      <x:c r="BQ22" s="70"/>
      <x:c r="BR22" s="70"/>
      <x:c r="BS22" s="70"/>
      <x:c r="BT22" s="70"/>
      <x:c r="BU22" s="70"/>
      <x:c r="BV22" s="606" t="s">
        <x:v>1029</x:v>
      </x:c>
      <x:c r="BW22" s="70"/>
      <x:c r="BX22" s="70"/>
      <x:c r="BY22" s="73"/>
      <x:c r="BZ22" s="70"/>
      <x:c r="CA22" s="73"/>
      <x:c r="CB22" s="70"/>
      <x:c r="CC22" s="73"/>
      <x:c r="CD22" s="70"/>
      <x:c r="CE22" s="70"/>
      <x:c r="CF22" s="73"/>
      <x:c r="CG22" s="70"/>
      <x:c r="CH22" s="70"/>
      <x:c r="CI22" s="70"/>
      <x:c r="CJ22" s="70">
        <x:v>1</x:v>
      </x:c>
      <x:c r="CK22" s="70"/>
      <x:c r="CL22" s="70"/>
      <x:c r="CM22" s="70"/>
      <x:c r="CN22" s="70"/>
      <x:c r="CO22" s="70"/>
      <x:c r="CP22" s="73"/>
      <x:c r="CQ22" s="70">
        <x:v>1</x:v>
      </x:c>
      <x:c r="CR22" s="73">
        <x:v>68</x:v>
      </x:c>
      <x:c r="CS22" s="70">
        <x:v>5</x:v>
      </x:c>
      <x:c r="CT22" s="70"/>
      <x:c r="CU22" s="70">
        <x:v>2</x:v>
      </x:c>
      <x:c r="CV22" s="70"/>
      <x:c r="CW22" s="70"/>
      <x:c r="CX22" s="70"/>
      <x:c r="CY22" s="606" t="s">
        <x:v>1029</x:v>
      </x:c>
      <x:c r="CZ22" s="70"/>
      <x:c r="DA22" s="73"/>
      <x:c r="DB22" s="70"/>
      <x:c r="DC22" s="73"/>
      <x:c r="DD22" s="70"/>
      <x:c r="DE22" s="73"/>
      <x:c r="DF22" s="70"/>
      <x:c r="DG22" s="104"/>
      <x:c r="DH22" s="675"/>
      <x:c r="DI22" s="676"/>
    </x:row>
    <x:row r="23" spans="1:113" s="275" customFormat="1" ht="30" customHeight="1">
      <x:c r="A23" s="606" t="s">
        <x:v>1021</x:v>
      </x:c>
      <x:c r="B23" s="70"/>
      <x:c r="C23" s="73"/>
      <x:c r="D23" s="70">
        <x:v>1</x:v>
      </x:c>
      <x:c r="E23" s="73">
        <x:v>135.5</x:v>
      </x:c>
      <x:c r="F23" s="70"/>
      <x:c r="G23" s="73"/>
      <x:c r="H23" s="70"/>
      <x:c r="I23" s="73"/>
      <x:c r="J23" s="70"/>
      <x:c r="K23" s="70"/>
      <x:c r="L23" s="73"/>
      <x:c r="M23" s="70">
        <x:v>0</x:v>
      </x:c>
      <x:c r="N23" s="70"/>
      <x:c r="O23" s="70"/>
      <x:c r="P23" s="70"/>
      <x:c r="Q23" s="70"/>
      <x:c r="R23" s="73"/>
      <x:c r="S23" s="70">
        <x:v>1</x:v>
      </x:c>
      <x:c r="T23" s="73">
        <x:v>12</x:v>
      </x:c>
      <x:c r="U23" s="70"/>
      <x:c r="V23" s="73"/>
      <x:c r="W23" s="70"/>
      <x:c r="X23" s="70">
        <x:v>11</x:v>
      </x:c>
      <x:c r="Y23" s="70">
        <x:v>2</x:v>
      </x:c>
      <x:c r="Z23" s="70">
        <x:v>5</x:v>
      </x:c>
      <x:c r="AA23" s="70"/>
      <x:c r="AB23" s="70"/>
      <x:c r="AC23" s="70">
        <x:v>0</x:v>
      </x:c>
      <x:c r="AD23" s="70"/>
      <x:c r="AE23" s="70"/>
      <x:c r="AF23" s="70"/>
      <x:c r="AG23" s="70">
        <x:v>1</x:v>
      </x:c>
      <x:c r="AH23" s="70"/>
      <x:c r="AI23" s="70"/>
      <x:c r="AJ23" s="70">
        <x:v>1</x:v>
      </x:c>
      <x:c r="AK23" s="70">
        <x:v>4</x:v>
      </x:c>
      <x:c r="AL23" s="606" t="s">
        <x:v>1021</x:v>
      </x:c>
      <x:c r="AM23" s="70"/>
      <x:c r="AN23" s="73"/>
      <x:c r="AO23" s="70"/>
      <x:c r="AP23" s="70"/>
      <x:c r="AQ23" s="70"/>
      <x:c r="AR23" s="73"/>
      <x:c r="AS23" s="70"/>
      <x:c r="AT23" s="70"/>
      <x:c r="AU23" s="70"/>
      <x:c r="AV23" s="70"/>
      <x:c r="AW23" s="70"/>
      <x:c r="AX23" s="70"/>
      <x:c r="AY23" s="70"/>
      <x:c r="AZ23" s="70"/>
      <x:c r="BA23" s="73"/>
      <x:c r="BB23" s="70"/>
      <x:c r="BC23" s="70"/>
      <x:c r="BD23" s="70"/>
      <x:c r="BE23" s="70">
        <x:v>1</x:v>
      </x:c>
      <x:c r="BF23" s="70">
        <x:v>3</x:v>
      </x:c>
      <x:c r="BG23" s="70"/>
      <x:c r="BH23" s="70"/>
      <x:c r="BI23" s="70"/>
      <x:c r="BJ23" s="73"/>
      <x:c r="BK23" s="70"/>
      <x:c r="BL23" s="73"/>
      <x:c r="BM23" s="70"/>
      <x:c r="BN23" s="73"/>
      <x:c r="BO23" s="70"/>
      <x:c r="BP23" s="73"/>
      <x:c r="BQ23" s="70"/>
      <x:c r="BR23" s="70"/>
      <x:c r="BS23" s="70"/>
      <x:c r="BT23" s="70"/>
      <x:c r="BU23" s="70"/>
      <x:c r="BV23" s="606" t="s">
        <x:v>1021</x:v>
      </x:c>
      <x:c r="BW23" s="70"/>
      <x:c r="BX23" s="70"/>
      <x:c r="BY23" s="73"/>
      <x:c r="BZ23" s="70"/>
      <x:c r="CA23" s="73"/>
      <x:c r="CB23" s="70"/>
      <x:c r="CC23" s="73"/>
      <x:c r="CD23" s="70"/>
      <x:c r="CE23" s="70"/>
      <x:c r="CF23" s="73"/>
      <x:c r="CG23" s="70"/>
      <x:c r="CH23" s="70"/>
      <x:c r="CI23" s="70"/>
      <x:c r="CJ23" s="70">
        <x:v>0</x:v>
      </x:c>
      <x:c r="CK23" s="70"/>
      <x:c r="CL23" s="70"/>
      <x:c r="CM23" s="70"/>
      <x:c r="CN23" s="70"/>
      <x:c r="CO23" s="70"/>
      <x:c r="CP23" s="73"/>
      <x:c r="CQ23" s="70">
        <x:v>1</x:v>
      </x:c>
      <x:c r="CR23" s="73">
        <x:v>90</x:v>
      </x:c>
      <x:c r="CS23" s="70">
        <x:v>5</x:v>
      </x:c>
      <x:c r="CT23" s="70">
        <x:v>1</x:v>
      </x:c>
      <x:c r="CU23" s="70">
        <x:v>1</x:v>
      </x:c>
      <x:c r="CV23" s="70"/>
      <x:c r="CW23" s="70">
        <x:v>1</x:v>
      </x:c>
      <x:c r="CX23" s="70">
        <x:v>3</x:v>
      </x:c>
      <x:c r="CY23" s="606" t="s">
        <x:v>1021</x:v>
      </x:c>
      <x:c r="CZ23" s="70"/>
      <x:c r="DA23" s="73"/>
      <x:c r="DB23" s="70"/>
      <x:c r="DC23" s="73"/>
      <x:c r="DD23" s="70"/>
      <x:c r="DE23" s="73"/>
      <x:c r="DF23" s="70"/>
      <x:c r="DG23" s="104"/>
      <x:c r="DH23" s="675"/>
      <x:c r="DI23" s="676"/>
    </x:row>
    <x:row r="24" spans="1:113" s="275" customFormat="1" ht="30" customHeight="1">
      <x:c r="A24" s="606" t="s">
        <x:v>1512</x:v>
      </x:c>
      <x:c r="B24" s="70">
        <x:v>1</x:v>
      </x:c>
      <x:c r="C24" s="73">
        <x:v>34.600000000000001</x:v>
      </x:c>
      <x:c r="D24" s="70">
        <x:v>1</x:v>
      </x:c>
      <x:c r="E24" s="73">
        <x:v>32.299999999999997</x:v>
      </x:c>
      <x:c r="F24" s="70"/>
      <x:c r="G24" s="73"/>
      <x:c r="H24" s="70"/>
      <x:c r="I24" s="73"/>
      <x:c r="J24" s="70"/>
      <x:c r="K24" s="70"/>
      <x:c r="L24" s="73"/>
      <x:c r="M24" s="70"/>
      <x:c r="N24" s="70"/>
      <x:c r="O24" s="70">
        <x:v>1</x:v>
      </x:c>
      <x:c r="P24" s="70">
        <x:v>1</x:v>
      </x:c>
      <x:c r="Q24" s="70"/>
      <x:c r="R24" s="73"/>
      <x:c r="S24" s="70"/>
      <x:c r="T24" s="73"/>
      <x:c r="U24" s="70"/>
      <x:c r="V24" s="73"/>
      <x:c r="W24" s="70"/>
      <x:c r="X24" s="70">
        <x:v>0</x:v>
      </x:c>
      <x:c r="Y24" s="70">
        <x:v>1</x:v>
      </x:c>
      <x:c r="Z24" s="70">
        <x:v>2</x:v>
      </x:c>
      <x:c r="AA24" s="70">
        <x:v>0</x:v>
      </x:c>
      <x:c r="AB24" s="70"/>
      <x:c r="AC24" s="70">
        <x:v>1</x:v>
      </x:c>
      <x:c r="AD24" s="70">
        <x:v>0</x:v>
      </x:c>
      <x:c r="AE24" s="70">
        <x:v>1</x:v>
      </x:c>
      <x:c r="AF24" s="70"/>
      <x:c r="AG24" s="70">
        <x:v>1</x:v>
      </x:c>
      <x:c r="AH24" s="70"/>
      <x:c r="AI24" s="70"/>
      <x:c r="AJ24" s="70">
        <x:v>1</x:v>
      </x:c>
      <x:c r="AK24" s="70">
        <x:v>1</x:v>
      </x:c>
      <x:c r="AL24" s="606" t="s">
        <x:v>1512</x:v>
      </x:c>
      <x:c r="AM24" s="70"/>
      <x:c r="AN24" s="73"/>
      <x:c r="AO24" s="70"/>
      <x:c r="AP24" s="70"/>
      <x:c r="AQ24" s="70"/>
      <x:c r="AR24" s="73"/>
      <x:c r="AS24" s="70"/>
      <x:c r="AT24" s="70"/>
      <x:c r="AU24" s="70"/>
      <x:c r="AV24" s="70"/>
      <x:c r="AW24" s="70"/>
      <x:c r="AX24" s="70"/>
      <x:c r="AY24" s="70"/>
      <x:c r="AZ24" s="70"/>
      <x:c r="BA24" s="73"/>
      <x:c r="BB24" s="70"/>
      <x:c r="BC24" s="70"/>
      <x:c r="BD24" s="70"/>
      <x:c r="BE24" s="70">
        <x:v>1</x:v>
      </x:c>
      <x:c r="BF24" s="70">
        <x:v>3</x:v>
      </x:c>
      <x:c r="BG24" s="70"/>
      <x:c r="BH24" s="70"/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/>
      <x:c r="BU24" s="70"/>
      <x:c r="BV24" s="606" t="s">
        <x:v>1512</x:v>
      </x:c>
      <x:c r="BW24" s="70"/>
      <x:c r="BX24" s="70"/>
      <x:c r="BY24" s="73"/>
      <x:c r="BZ24" s="70"/>
      <x:c r="CA24" s="73"/>
      <x:c r="CB24" s="70"/>
      <x:c r="CC24" s="73"/>
      <x:c r="CD24" s="70"/>
      <x:c r="CE24" s="70"/>
      <x:c r="CF24" s="73"/>
      <x:c r="CG24" s="70"/>
      <x:c r="CH24" s="70"/>
      <x:c r="CI24" s="70"/>
      <x:c r="CJ24" s="70">
        <x:v>1</x:v>
      </x:c>
      <x:c r="CK24" s="70"/>
      <x:c r="CL24" s="70"/>
      <x:c r="CM24" s="70"/>
      <x:c r="CN24" s="70"/>
      <x:c r="CO24" s="70"/>
      <x:c r="CP24" s="73"/>
      <x:c r="CQ24" s="70">
        <x:v>1</x:v>
      </x:c>
      <x:c r="CR24" s="73">
        <x:v>126</x:v>
      </x:c>
      <x:c r="CS24" s="70">
        <x:v>4</x:v>
      </x:c>
      <x:c r="CT24" s="70"/>
      <x:c r="CU24" s="70">
        <x:v>2</x:v>
      </x:c>
      <x:c r="CV24" s="70"/>
      <x:c r="CW24" s="70">
        <x:v>0</x:v>
      </x:c>
      <x:c r="CX24" s="70">
        <x:v>0</x:v>
      </x:c>
      <x:c r="CY24" s="606" t="s">
        <x:v>1512</x:v>
      </x:c>
      <x:c r="CZ24" s="70"/>
      <x:c r="DA24" s="73"/>
      <x:c r="DB24" s="70"/>
      <x:c r="DC24" s="73"/>
      <x:c r="DD24" s="70"/>
      <x:c r="DE24" s="73"/>
      <x:c r="DF24" s="70"/>
      <x:c r="DG24" s="104"/>
      <x:c r="DH24" s="675"/>
      <x:c r="DI24" s="676"/>
    </x:row>
    <x:row r="25" spans="1:113" s="275" customFormat="1" ht="30" customHeight="1">
      <x:c r="A25" s="606" t="s">
        <x:v>1820</x:v>
      </x:c>
      <x:c r="B25" s="70"/>
      <x:c r="C25" s="73"/>
      <x:c r="D25" s="70">
        <x:v>1</x:v>
      </x:c>
      <x:c r="E25" s="73">
        <x:v>85.700000000000003</x:v>
      </x:c>
      <x:c r="F25" s="70"/>
      <x:c r="G25" s="73"/>
      <x:c r="H25" s="70"/>
      <x:c r="I25" s="73"/>
      <x:c r="J25" s="70"/>
      <x:c r="K25" s="70"/>
      <x:c r="L25" s="73"/>
      <x:c r="M25" s="70"/>
      <x:c r="N25" s="70"/>
      <x:c r="O25" s="70"/>
      <x:c r="P25" s="70"/>
      <x:c r="Q25" s="70"/>
      <x:c r="R25" s="73"/>
      <x:c r="S25" s="70">
        <x:v>1</x:v>
      </x:c>
      <x:c r="T25" s="73">
        <x:v>12</x:v>
      </x:c>
      <x:c r="U25" s="70"/>
      <x:c r="V25" s="73"/>
      <x:c r="W25" s="70"/>
      <x:c r="X25" s="70">
        <x:v>4</x:v>
      </x:c>
      <x:c r="Y25" s="70"/>
      <x:c r="Z25" s="70"/>
      <x:c r="AA25" s="70">
        <x:v>0</x:v>
      </x:c>
      <x:c r="AB25" s="70"/>
      <x:c r="AC25" s="70">
        <x:v>1</x:v>
      </x:c>
      <x:c r="AD25" s="70">
        <x:v>1</x:v>
      </x:c>
      <x:c r="AE25" s="70"/>
      <x:c r="AF25" s="70"/>
      <x:c r="AG25" s="70">
        <x:v>1</x:v>
      </x:c>
      <x:c r="AH25" s="70"/>
      <x:c r="AI25" s="70"/>
      <x:c r="AJ25" s="70">
        <x:v>1</x:v>
      </x:c>
      <x:c r="AK25" s="70">
        <x:v>1</x:v>
      </x:c>
      <x:c r="AL25" s="606" t="s">
        <x:v>1820</x:v>
      </x:c>
      <x:c r="AM25" s="70"/>
      <x:c r="AN25" s="73"/>
      <x:c r="AO25" s="70"/>
      <x:c r="AP25" s="70"/>
      <x:c r="AQ25" s="70"/>
      <x:c r="AR25" s="73"/>
      <x:c r="AS25" s="70"/>
      <x:c r="AT25" s="70"/>
      <x:c r="AU25" s="70"/>
      <x:c r="AV25" s="70"/>
      <x:c r="AW25" s="70"/>
      <x:c r="AX25" s="70"/>
      <x:c r="AY25" s="70"/>
      <x:c r="AZ25" s="70"/>
      <x:c r="BA25" s="73"/>
      <x:c r="BB25" s="70"/>
      <x:c r="BC25" s="70"/>
      <x:c r="BD25" s="70"/>
      <x:c r="BE25" s="70">
        <x:v>1</x:v>
      </x:c>
      <x:c r="BF25" s="70">
        <x:v>13</x:v>
      </x:c>
      <x:c r="BG25" s="70"/>
      <x:c r="BH25" s="70"/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/>
      <x:c r="BU25" s="70"/>
      <x:c r="BV25" s="606" t="s">
        <x:v>1820</x:v>
      </x:c>
      <x:c r="BW25" s="70"/>
      <x:c r="BX25" s="70"/>
      <x:c r="BY25" s="73"/>
      <x:c r="BZ25" s="70"/>
      <x:c r="CA25" s="73"/>
      <x:c r="CB25" s="70"/>
      <x:c r="CC25" s="73"/>
      <x:c r="CD25" s="70"/>
      <x:c r="CE25" s="70"/>
      <x:c r="CF25" s="73"/>
      <x:c r="CG25" s="70"/>
      <x:c r="CH25" s="70"/>
      <x:c r="CI25" s="70"/>
      <x:c r="CJ25" s="70">
        <x:v>1</x:v>
      </x:c>
      <x:c r="CK25" s="70"/>
      <x:c r="CL25" s="70"/>
      <x:c r="CM25" s="70"/>
      <x:c r="CN25" s="70"/>
      <x:c r="CO25" s="70"/>
      <x:c r="CP25" s="73"/>
      <x:c r="CQ25" s="70">
        <x:v>1</x:v>
      </x:c>
      <x:c r="CR25" s="73">
        <x:v>85</x:v>
      </x:c>
      <x:c r="CS25" s="70">
        <x:v>3</x:v>
      </x:c>
      <x:c r="CT25" s="70"/>
      <x:c r="CU25" s="70">
        <x:v>2</x:v>
      </x:c>
      <x:c r="CV25" s="70"/>
      <x:c r="CW25" s="70">
        <x:v>1</x:v>
      </x:c>
      <x:c r="CX25" s="70">
        <x:v>1</x:v>
      </x:c>
      <x:c r="CY25" s="606" t="s">
        <x:v>1820</x:v>
      </x:c>
      <x:c r="CZ25" s="70"/>
      <x:c r="DA25" s="73"/>
      <x:c r="DB25" s="70"/>
      <x:c r="DC25" s="73"/>
      <x:c r="DD25" s="70"/>
      <x:c r="DE25" s="73"/>
      <x:c r="DF25" s="70"/>
      <x:c r="DG25" s="104"/>
      <x:c r="DH25" s="675"/>
      <x:c r="DI25" s="676"/>
    </x:row>
    <x:row r="26" spans="1:113" s="275" customFormat="1" ht="30" customHeight="1">
      <x:c r="A26" s="606" t="s">
        <x:v>395</x:v>
      </x:c>
      <x:c r="B26" s="70">
        <x:v>1</x:v>
      </x:c>
      <x:c r="C26" s="73">
        <x:v>187.30000000000001</x:v>
      </x:c>
      <x:c r="D26" s="70">
        <x:v>1</x:v>
      </x:c>
      <x:c r="E26" s="73">
        <x:v>177.69999999999999</x:v>
      </x:c>
      <x:c r="F26" s="70"/>
      <x:c r="G26" s="73"/>
      <x:c r="H26" s="70"/>
      <x:c r="I26" s="73"/>
      <x:c r="J26" s="70"/>
      <x:c r="K26" s="70"/>
      <x:c r="L26" s="73"/>
      <x:c r="M26" s="70">
        <x:v>1</x:v>
      </x:c>
      <x:c r="N26" s="70"/>
      <x:c r="O26" s="70"/>
      <x:c r="P26" s="70"/>
      <x:c r="Q26" s="70"/>
      <x:c r="R26" s="73"/>
      <x:c r="S26" s="70"/>
      <x:c r="T26" s="73"/>
      <x:c r="U26" s="70"/>
      <x:c r="V26" s="73"/>
      <x:c r="W26" s="70"/>
      <x:c r="X26" s="70">
        <x:v>6</x:v>
      </x:c>
      <x:c r="Y26" s="70"/>
      <x:c r="Z26" s="70"/>
      <x:c r="AA26" s="70">
        <x:v>1</x:v>
      </x:c>
      <x:c r="AB26" s="70"/>
      <x:c r="AC26" s="70">
        <x:v>1</x:v>
      </x:c>
      <x:c r="AD26" s="70"/>
      <x:c r="AE26" s="70"/>
      <x:c r="AF26" s="70"/>
      <x:c r="AG26" s="70">
        <x:v>1</x:v>
      </x:c>
      <x:c r="AH26" s="70"/>
      <x:c r="AI26" s="70"/>
      <x:c r="AJ26" s="70">
        <x:v>1</x:v>
      </x:c>
      <x:c r="AK26" s="70">
        <x:v>1</x:v>
      </x:c>
      <x:c r="AL26" s="606" t="s">
        <x:v>395</x:v>
      </x:c>
      <x:c r="AM26" s="70"/>
      <x:c r="AN26" s="73"/>
      <x:c r="AO26" s="70"/>
      <x:c r="AP26" s="70"/>
      <x:c r="AQ26" s="70"/>
      <x:c r="AR26" s="73"/>
      <x:c r="AS26" s="70"/>
      <x:c r="AT26" s="70"/>
      <x:c r="AU26" s="70"/>
      <x:c r="AV26" s="70"/>
      <x:c r="AW26" s="70"/>
      <x:c r="AX26" s="70"/>
      <x:c r="AY26" s="70"/>
      <x:c r="AZ26" s="70"/>
      <x:c r="BA26" s="73"/>
      <x:c r="BB26" s="70"/>
      <x:c r="BC26" s="70"/>
      <x:c r="BD26" s="70"/>
      <x:c r="BE26" s="70">
        <x:v>1</x:v>
      </x:c>
      <x:c r="BF26" s="70">
        <x:v>2</x:v>
      </x:c>
      <x:c r="BG26" s="70"/>
      <x:c r="BH26" s="70"/>
      <x:c r="BI26" s="70"/>
      <x:c r="BJ26" s="73"/>
      <x:c r="BK26" s="70"/>
      <x:c r="BL26" s="73"/>
      <x:c r="BM26" s="70"/>
      <x:c r="BN26" s="73"/>
      <x:c r="BO26" s="70"/>
      <x:c r="BP26" s="73"/>
      <x:c r="BQ26" s="70"/>
      <x:c r="BR26" s="70"/>
      <x:c r="BS26" s="70"/>
      <x:c r="BT26" s="70"/>
      <x:c r="BU26" s="70"/>
      <x:c r="BV26" s="606" t="s">
        <x:v>395</x:v>
      </x:c>
      <x:c r="BW26" s="70"/>
      <x:c r="BX26" s="70"/>
      <x:c r="BY26" s="73"/>
      <x:c r="BZ26" s="70"/>
      <x:c r="CA26" s="73"/>
      <x:c r="CB26" s="70"/>
      <x:c r="CC26" s="73"/>
      <x:c r="CD26" s="70"/>
      <x:c r="CE26" s="70"/>
      <x:c r="CF26" s="73"/>
      <x:c r="CG26" s="70"/>
      <x:c r="CH26" s="70"/>
      <x:c r="CI26" s="70"/>
      <x:c r="CJ26" s="70">
        <x:v>1</x:v>
      </x:c>
      <x:c r="CK26" s="70"/>
      <x:c r="CL26" s="70"/>
      <x:c r="CM26" s="70"/>
      <x:c r="CN26" s="70"/>
      <x:c r="CO26" s="70"/>
      <x:c r="CP26" s="73"/>
      <x:c r="CQ26" s="70">
        <x:v>1</x:v>
      </x:c>
      <x:c r="CR26" s="73">
        <x:v>66</x:v>
      </x:c>
      <x:c r="CS26" s="70">
        <x:v>5</x:v>
      </x:c>
      <x:c r="CT26" s="70"/>
      <x:c r="CU26" s="70">
        <x:v>3</x:v>
      </x:c>
      <x:c r="CV26" s="70"/>
      <x:c r="CW26" s="70">
        <x:v>0</x:v>
      </x:c>
      <x:c r="CX26" s="70">
        <x:v>0</x:v>
      </x:c>
      <x:c r="CY26" s="606" t="s">
        <x:v>395</x:v>
      </x:c>
      <x:c r="CZ26" s="70"/>
      <x:c r="DA26" s="73"/>
      <x:c r="DB26" s="70"/>
      <x:c r="DC26" s="73"/>
      <x:c r="DD26" s="70"/>
      <x:c r="DE26" s="73"/>
      <x:c r="DF26" s="70"/>
      <x:c r="DG26" s="104"/>
      <x:c r="DH26" s="675"/>
      <x:c r="DI26" s="676"/>
    </x:row>
    <x:row r="27" spans="1:113" s="275" customFormat="1" ht="30" customHeight="1">
      <x:c r="A27" s="606" t="s">
        <x:v>379</x:v>
      </x:c>
      <x:c r="B27" s="70">
        <x:v>1</x:v>
      </x:c>
      <x:c r="C27" s="73">
        <x:v>67</x:v>
      </x:c>
      <x:c r="D27" s="70">
        <x:v>1</x:v>
      </x:c>
      <x:c r="E27" s="73">
        <x:v>93.900000000000006</x:v>
      </x:c>
      <x:c r="F27" s="70"/>
      <x:c r="G27" s="73"/>
      <x:c r="H27" s="70"/>
      <x:c r="I27" s="73"/>
      <x:c r="J27" s="70"/>
      <x:c r="K27" s="70"/>
      <x:c r="L27" s="73"/>
      <x:c r="M27" s="70">
        <x:v>1</x:v>
      </x:c>
      <x:c r="N27" s="70"/>
      <x:c r="O27" s="70"/>
      <x:c r="P27" s="70"/>
      <x:c r="Q27" s="70"/>
      <x:c r="R27" s="73"/>
      <x:c r="S27" s="70"/>
      <x:c r="T27" s="73"/>
      <x:c r="U27" s="70"/>
      <x:c r="V27" s="73"/>
      <x:c r="W27" s="70"/>
      <x:c r="X27" s="70">
        <x:v>2</x:v>
      </x:c>
      <x:c r="Y27" s="70">
        <x:v>1</x:v>
      </x:c>
      <x:c r="Z27" s="70">
        <x:v>1</x:v>
      </x:c>
      <x:c r="AA27" s="70">
        <x:v>1</x:v>
      </x:c>
      <x:c r="AB27" s="70"/>
      <x:c r="AC27" s="70">
        <x:v>1</x:v>
      </x:c>
      <x:c r="AD27" s="70">
        <x:v>0</x:v>
      </x:c>
      <x:c r="AE27" s="70"/>
      <x:c r="AF27" s="70"/>
      <x:c r="AG27" s="70">
        <x:v>1</x:v>
      </x:c>
      <x:c r="AH27" s="70"/>
      <x:c r="AI27" s="70"/>
      <x:c r="AJ27" s="70">
        <x:v>1</x:v>
      </x:c>
      <x:c r="AK27" s="70">
        <x:v>4</x:v>
      </x:c>
      <x:c r="AL27" s="606" t="s">
        <x:v>379</x:v>
      </x:c>
      <x:c r="AM27" s="70"/>
      <x:c r="AN27" s="73"/>
      <x:c r="AO27" s="70"/>
      <x:c r="AP27" s="70"/>
      <x:c r="AQ27" s="70"/>
      <x:c r="AR27" s="73"/>
      <x:c r="AS27" s="70"/>
      <x:c r="AT27" s="70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/>
      <x:c r="BF27" s="70"/>
      <x:c r="BG27" s="70"/>
      <x:c r="BH27" s="70"/>
      <x:c r="BI27" s="70"/>
      <x:c r="BJ27" s="73"/>
      <x:c r="BK27" s="70"/>
      <x:c r="BL27" s="73"/>
      <x:c r="BM27" s="70"/>
      <x:c r="BN27" s="73"/>
      <x:c r="BO27" s="70"/>
      <x:c r="BP27" s="73"/>
      <x:c r="BQ27" s="70"/>
      <x:c r="BR27" s="70"/>
      <x:c r="BS27" s="70"/>
      <x:c r="BT27" s="70"/>
      <x:c r="BU27" s="70"/>
      <x:c r="BV27" s="606" t="s">
        <x:v>379</x:v>
      </x:c>
      <x:c r="BW27" s="70"/>
      <x:c r="BX27" s="70"/>
      <x:c r="BY27" s="73"/>
      <x:c r="BZ27" s="70"/>
      <x:c r="CA27" s="73"/>
      <x:c r="CB27" s="70"/>
      <x:c r="CC27" s="73"/>
      <x:c r="CD27" s="70"/>
      <x:c r="CE27" s="70"/>
      <x:c r="CF27" s="73"/>
      <x:c r="CG27" s="70"/>
      <x:c r="CH27" s="70"/>
      <x:c r="CI27" s="70"/>
      <x:c r="CJ27" s="70">
        <x:v>1</x:v>
      </x:c>
      <x:c r="CK27" s="70"/>
      <x:c r="CL27" s="70"/>
      <x:c r="CM27" s="70"/>
      <x:c r="CN27" s="70"/>
      <x:c r="CO27" s="70"/>
      <x:c r="CP27" s="73"/>
      <x:c r="CQ27" s="70">
        <x:v>1</x:v>
      </x:c>
      <x:c r="CR27" s="73">
        <x:v>63</x:v>
      </x:c>
      <x:c r="CS27" s="70">
        <x:v>4</x:v>
      </x:c>
      <x:c r="CT27" s="70"/>
      <x:c r="CU27" s="70">
        <x:v>2</x:v>
      </x:c>
      <x:c r="CV27" s="70"/>
      <x:c r="CW27" s="70">
        <x:v>0</x:v>
      </x:c>
      <x:c r="CX27" s="70">
        <x:v>0</x:v>
      </x:c>
      <x:c r="CY27" s="606" t="s">
        <x:v>379</x:v>
      </x:c>
      <x:c r="CZ27" s="70"/>
      <x:c r="DA27" s="73"/>
      <x:c r="DB27" s="70"/>
      <x:c r="DC27" s="73"/>
      <x:c r="DD27" s="70"/>
      <x:c r="DE27" s="73"/>
      <x:c r="DF27" s="70"/>
      <x:c r="DG27" s="104"/>
      <x:c r="DH27" s="675"/>
      <x:c r="DI27" s="676"/>
    </x:row>
    <x:row r="28" spans="1:113" s="275" customFormat="1" ht="30" customHeight="1">
      <x:c r="A28" s="606" t="s">
        <x:v>1066</x:v>
      </x:c>
      <x:c r="B28" s="70"/>
      <x:c r="C28" s="73"/>
      <x:c r="D28" s="70">
        <x:v>1</x:v>
      </x:c>
      <x:c r="E28" s="73">
        <x:v>172.69999999999999</x:v>
      </x:c>
      <x:c r="F28" s="70"/>
      <x:c r="G28" s="73"/>
      <x:c r="H28" s="70"/>
      <x:c r="I28" s="73"/>
      <x:c r="J28" s="70"/>
      <x:c r="K28" s="70"/>
      <x:c r="L28" s="73"/>
      <x:c r="M28" s="70"/>
      <x:c r="N28" s="70"/>
      <x:c r="O28" s="70"/>
      <x:c r="P28" s="70"/>
      <x:c r="Q28" s="70"/>
      <x:c r="R28" s="73"/>
      <x:c r="S28" s="70">
        <x:v>1</x:v>
      </x:c>
      <x:c r="T28" s="73">
        <x:v>12</x:v>
      </x:c>
      <x:c r="U28" s="70"/>
      <x:c r="V28" s="73"/>
      <x:c r="W28" s="70"/>
      <x:c r="X28" s="70">
        <x:v>4</x:v>
      </x:c>
      <x:c r="Y28" s="70"/>
      <x:c r="Z28" s="70"/>
      <x:c r="AA28" s="70"/>
      <x:c r="AB28" s="70">
        <x:v>0</x:v>
      </x:c>
      <x:c r="AC28" s="70">
        <x:v>1</x:v>
      </x:c>
      <x:c r="AD28" s="70"/>
      <x:c r="AE28" s="70"/>
      <x:c r="AF28" s="70"/>
      <x:c r="AG28" s="70">
        <x:v>2</x:v>
      </x:c>
      <x:c r="AH28" s="70"/>
      <x:c r="AI28" s="70"/>
      <x:c r="AJ28" s="70">
        <x:v>1</x:v>
      </x:c>
      <x:c r="AK28" s="70">
        <x:v>1</x:v>
      </x:c>
      <x:c r="AL28" s="606" t="s">
        <x:v>1066</x:v>
      </x:c>
      <x:c r="AM28" s="70"/>
      <x:c r="AN28" s="73"/>
      <x:c r="AO28" s="70"/>
      <x:c r="AP28" s="70"/>
      <x:c r="AQ28" s="70"/>
      <x:c r="AR28" s="73"/>
      <x:c r="AS28" s="70"/>
      <x:c r="AT28" s="70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>
        <x:v>1</x:v>
      </x:c>
      <x:c r="BF28" s="70">
        <x:v>3</x:v>
      </x:c>
      <x:c r="BG28" s="70"/>
      <x:c r="BH28" s="70"/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/>
      <x:c r="BT28" s="70">
        <x:v>1</x:v>
      </x:c>
      <x:c r="BU28" s="70">
        <x:v>1</x:v>
      </x:c>
      <x:c r="BV28" s="606" t="s">
        <x:v>1066</x:v>
      </x:c>
      <x:c r="BW28" s="70"/>
      <x:c r="BX28" s="70"/>
      <x:c r="BY28" s="73"/>
      <x:c r="BZ28" s="70"/>
      <x:c r="CA28" s="73"/>
      <x:c r="CB28" s="70"/>
      <x:c r="CC28" s="73"/>
      <x:c r="CD28" s="70"/>
      <x:c r="CE28" s="70"/>
      <x:c r="CF28" s="73"/>
      <x:c r="CG28" s="70"/>
      <x:c r="CH28" s="70"/>
      <x:c r="CI28" s="70"/>
      <x:c r="CJ28" s="70">
        <x:v>1</x:v>
      </x:c>
      <x:c r="CK28" s="70"/>
      <x:c r="CL28" s="70"/>
      <x:c r="CM28" s="70"/>
      <x:c r="CN28" s="70"/>
      <x:c r="CO28" s="70"/>
      <x:c r="CP28" s="73"/>
      <x:c r="CQ28" s="70">
        <x:v>1</x:v>
      </x:c>
      <x:c r="CR28" s="73">
        <x:v>98</x:v>
      </x:c>
      <x:c r="CS28" s="70">
        <x:v>3</x:v>
      </x:c>
      <x:c r="CT28" s="70"/>
      <x:c r="CU28" s="70">
        <x:v>2</x:v>
      </x:c>
      <x:c r="CV28" s="70"/>
      <x:c r="CW28" s="70">
        <x:v>0</x:v>
      </x:c>
      <x:c r="CX28" s="70">
        <x:v>0</x:v>
      </x:c>
      <x:c r="CY28" s="606" t="s">
        <x:v>1066</x:v>
      </x:c>
      <x:c r="CZ28" s="70"/>
      <x:c r="DA28" s="73"/>
      <x:c r="DB28" s="70"/>
      <x:c r="DC28" s="73"/>
      <x:c r="DD28" s="70"/>
      <x:c r="DE28" s="73"/>
      <x:c r="DF28" s="70"/>
      <x:c r="DG28" s="104"/>
      <x:c r="DH28" s="675"/>
      <x:c r="DI28" s="676"/>
    </x:row>
    <x:row r="29" spans="1:113" s="275" customFormat="1" ht="30" customHeight="1">
      <x:c r="A29" s="606" t="s">
        <x:v>1367</x:v>
      </x:c>
      <x:c r="B29" s="70">
        <x:v>1</x:v>
      </x:c>
      <x:c r="C29" s="73">
        <x:v>25.300000000000001</x:v>
      </x:c>
      <x:c r="D29" s="70">
        <x:v>1</x:v>
      </x:c>
      <x:c r="E29" s="73">
        <x:v>97.900000000000006</x:v>
      </x:c>
      <x:c r="F29" s="70"/>
      <x:c r="G29" s="73"/>
      <x:c r="H29" s="70"/>
      <x:c r="I29" s="73"/>
      <x:c r="J29" s="70"/>
      <x:c r="K29" s="70"/>
      <x:c r="L29" s="73"/>
      <x:c r="M29" s="70">
        <x:v>1</x:v>
      </x:c>
      <x:c r="N29" s="70"/>
      <x:c r="O29" s="70"/>
      <x:c r="P29" s="70"/>
      <x:c r="Q29" s="70"/>
      <x:c r="R29" s="73"/>
      <x:c r="S29" s="70"/>
      <x:c r="T29" s="73"/>
      <x:c r="U29" s="70"/>
      <x:c r="V29" s="73"/>
      <x:c r="W29" s="70"/>
      <x:c r="X29" s="70">
        <x:v>4</x:v>
      </x:c>
      <x:c r="Y29" s="70">
        <x:v>1</x:v>
      </x:c>
      <x:c r="Z29" s="70">
        <x:v>6</x:v>
      </x:c>
      <x:c r="AA29" s="70">
        <x:v>1</x:v>
      </x:c>
      <x:c r="AB29" s="70"/>
      <x:c r="AC29" s="70">
        <x:v>2</x:v>
      </x:c>
      <x:c r="AD29" s="70"/>
      <x:c r="AE29" s="70"/>
      <x:c r="AF29" s="70"/>
      <x:c r="AG29" s="70">
        <x:v>1</x:v>
      </x:c>
      <x:c r="AH29" s="70"/>
      <x:c r="AI29" s="70"/>
      <x:c r="AJ29" s="70">
        <x:v>1</x:v>
      </x:c>
      <x:c r="AK29" s="70">
        <x:v>2</x:v>
      </x:c>
      <x:c r="AL29" s="606" t="s">
        <x:v>1367</x:v>
      </x:c>
      <x:c r="AM29" s="70"/>
      <x:c r="AN29" s="73"/>
      <x:c r="AO29" s="70"/>
      <x:c r="AP29" s="70"/>
      <x:c r="AQ29" s="70"/>
      <x:c r="AR29" s="73"/>
      <x:c r="AS29" s="70"/>
      <x:c r="AT29" s="70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>
        <x:v>1</x:v>
      </x:c>
      <x:c r="BF29" s="70">
        <x:v>2</x:v>
      </x:c>
      <x:c r="BG29" s="70"/>
      <x:c r="BH29" s="70"/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606" t="s">
        <x:v>1367</x:v>
      </x:c>
      <x:c r="BW29" s="70"/>
      <x:c r="BX29" s="70"/>
      <x:c r="BY29" s="73"/>
      <x:c r="BZ29" s="70"/>
      <x:c r="CA29" s="73"/>
      <x:c r="CB29" s="70"/>
      <x:c r="CC29" s="73"/>
      <x:c r="CD29" s="70"/>
      <x:c r="CE29" s="70"/>
      <x:c r="CF29" s="73"/>
      <x:c r="CG29" s="70"/>
      <x:c r="CH29" s="70"/>
      <x:c r="CI29" s="70"/>
      <x:c r="CJ29" s="70">
        <x:v>1</x:v>
      </x:c>
      <x:c r="CK29" s="70"/>
      <x:c r="CL29" s="70"/>
      <x:c r="CM29" s="70"/>
      <x:c r="CN29" s="70"/>
      <x:c r="CO29" s="70"/>
      <x:c r="CP29" s="73"/>
      <x:c r="CQ29" s="70">
        <x:v>1</x:v>
      </x:c>
      <x:c r="CR29" s="73">
        <x:v>87</x:v>
      </x:c>
      <x:c r="CS29" s="70">
        <x:v>5</x:v>
      </x:c>
      <x:c r="CT29" s="70"/>
      <x:c r="CU29" s="70">
        <x:v>2</x:v>
      </x:c>
      <x:c r="CV29" s="70"/>
      <x:c r="CW29" s="70">
        <x:v>0</x:v>
      </x:c>
      <x:c r="CX29" s="70">
        <x:v>0</x:v>
      </x:c>
      <x:c r="CY29" s="606" t="s">
        <x:v>1367</x:v>
      </x:c>
      <x:c r="CZ29" s="70"/>
      <x:c r="DA29" s="73"/>
      <x:c r="DB29" s="70"/>
      <x:c r="DC29" s="73"/>
      <x:c r="DD29" s="70"/>
      <x:c r="DE29" s="73"/>
      <x:c r="DF29" s="70"/>
      <x:c r="DG29" s="104"/>
      <x:c r="DH29" s="675"/>
      <x:c r="DI29" s="676"/>
    </x:row>
    <x:row r="30" spans="1:113" s="275" customFormat="1" ht="30" customHeight="1">
      <x:c r="A30" s="606" t="s">
        <x:v>1068</x:v>
      </x:c>
      <x:c r="B30" s="70">
        <x:v>2</x:v>
      </x:c>
      <x:c r="C30" s="73">
        <x:v>137.5</x:v>
      </x:c>
      <x:c r="D30" s="70">
        <x:v>1</x:v>
      </x:c>
      <x:c r="E30" s="73">
        <x:v>175</x:v>
      </x:c>
      <x:c r="F30" s="70"/>
      <x:c r="G30" s="73"/>
      <x:c r="H30" s="70"/>
      <x:c r="I30" s="73"/>
      <x:c r="J30" s="70"/>
      <x:c r="K30" s="70"/>
      <x:c r="L30" s="73"/>
      <x:c r="M30" s="70">
        <x:v>1</x:v>
      </x:c>
      <x:c r="N30" s="70"/>
      <x:c r="O30" s="70"/>
      <x:c r="P30" s="70"/>
      <x:c r="Q30" s="70"/>
      <x:c r="R30" s="73"/>
      <x:c r="S30" s="70"/>
      <x:c r="T30" s="73"/>
      <x:c r="U30" s="70"/>
      <x:c r="V30" s="73"/>
      <x:c r="W30" s="70"/>
      <x:c r="X30" s="70">
        <x:v>8</x:v>
      </x:c>
      <x:c r="Y30" s="70">
        <x:v>0</x:v>
      </x:c>
      <x:c r="Z30" s="70">
        <x:v>0</x:v>
      </x:c>
      <x:c r="AA30" s="70"/>
      <x:c r="AB30" s="70"/>
      <x:c r="AC30" s="70">
        <x:v>1</x:v>
      </x:c>
      <x:c r="AD30" s="70"/>
      <x:c r="AE30" s="70"/>
      <x:c r="AF30" s="70"/>
      <x:c r="AG30" s="70">
        <x:v>1</x:v>
      </x:c>
      <x:c r="AH30" s="70"/>
      <x:c r="AI30" s="70"/>
      <x:c r="AJ30" s="70">
        <x:v>1</x:v>
      </x:c>
      <x:c r="AK30" s="70">
        <x:v>1</x:v>
      </x:c>
      <x:c r="AL30" s="606" t="s">
        <x:v>1068</x:v>
      </x:c>
      <x:c r="AM30" s="70"/>
      <x:c r="AN30" s="73"/>
      <x:c r="AO30" s="70"/>
      <x:c r="AP30" s="70"/>
      <x:c r="AQ30" s="70"/>
      <x:c r="AR30" s="73"/>
      <x:c r="AS30" s="70"/>
      <x:c r="AT30" s="70"/>
      <x:c r="AU30" s="70"/>
      <x:c r="AV30" s="70"/>
      <x:c r="AW30" s="70"/>
      <x:c r="AX30" s="70"/>
      <x:c r="AY30" s="70"/>
      <x:c r="AZ30" s="70"/>
      <x:c r="BA30" s="73"/>
      <x:c r="BB30" s="70"/>
      <x:c r="BC30" s="70"/>
      <x:c r="BD30" s="70"/>
      <x:c r="BE30" s="70"/>
      <x:c r="BF30" s="70"/>
      <x:c r="BG30" s="70"/>
      <x:c r="BH30" s="70"/>
      <x:c r="BI30" s="70"/>
      <x:c r="BJ30" s="73"/>
      <x:c r="BK30" s="70"/>
      <x:c r="BL30" s="73"/>
      <x:c r="BM30" s="70"/>
      <x:c r="BN30" s="73"/>
      <x:c r="BO30" s="70"/>
      <x:c r="BP30" s="73"/>
      <x:c r="BQ30" s="70"/>
      <x:c r="BR30" s="70"/>
      <x:c r="BS30" s="70"/>
      <x:c r="BT30" s="70"/>
      <x:c r="BU30" s="70"/>
      <x:c r="BV30" s="606" t="s">
        <x:v>1068</x:v>
      </x:c>
      <x:c r="BW30" s="70"/>
      <x:c r="BX30" s="70"/>
      <x:c r="BY30" s="73"/>
      <x:c r="BZ30" s="70"/>
      <x:c r="CA30" s="73"/>
      <x:c r="CB30" s="70"/>
      <x:c r="CC30" s="73"/>
      <x:c r="CD30" s="70"/>
      <x:c r="CE30" s="70"/>
      <x:c r="CF30" s="73"/>
      <x:c r="CG30" s="70"/>
      <x:c r="CH30" s="70"/>
      <x:c r="CI30" s="70"/>
      <x:c r="CJ30" s="70">
        <x:v>1</x:v>
      </x:c>
      <x:c r="CK30" s="70"/>
      <x:c r="CL30" s="70"/>
      <x:c r="CM30" s="70"/>
      <x:c r="CN30" s="70"/>
      <x:c r="CO30" s="70"/>
      <x:c r="CP30" s="73"/>
      <x:c r="CQ30" s="70">
        <x:v>1</x:v>
      </x:c>
      <x:c r="CR30" s="73">
        <x:v>118</x:v>
      </x:c>
      <x:c r="CS30" s="70">
        <x:v>4</x:v>
      </x:c>
      <x:c r="CT30" s="70"/>
      <x:c r="CU30" s="70">
        <x:v>3</x:v>
      </x:c>
      <x:c r="CV30" s="70"/>
      <x:c r="CW30" s="70">
        <x:v>0</x:v>
      </x:c>
      <x:c r="CX30" s="70">
        <x:v>0</x:v>
      </x:c>
      <x:c r="CY30" s="606" t="s">
        <x:v>1068</x:v>
      </x:c>
      <x:c r="CZ30" s="70"/>
      <x:c r="DA30" s="73"/>
      <x:c r="DB30" s="70"/>
      <x:c r="DC30" s="73"/>
      <x:c r="DD30" s="70"/>
      <x:c r="DE30" s="73"/>
      <x:c r="DF30" s="70"/>
      <x:c r="DG30" s="104"/>
      <x:c r="DH30" s="675"/>
      <x:c r="DI30" s="676"/>
    </x:row>
    <x:row r="31" spans="1:113" s="275" customFormat="1" ht="30" customHeight="1">
      <x:c r="A31" s="606" t="s">
        <x:v>1077</x:v>
      </x:c>
      <x:c r="B31" s="70"/>
      <x:c r="C31" s="73"/>
      <x:c r="D31" s="70">
        <x:v>1</x:v>
      </x:c>
      <x:c r="E31" s="73">
        <x:v>236.5</x:v>
      </x:c>
      <x:c r="F31" s="70"/>
      <x:c r="G31" s="73"/>
      <x:c r="H31" s="70"/>
      <x:c r="I31" s="73"/>
      <x:c r="J31" s="70"/>
      <x:c r="K31" s="70"/>
      <x:c r="L31" s="73"/>
      <x:c r="M31" s="70"/>
      <x:c r="N31" s="70"/>
      <x:c r="O31" s="70"/>
      <x:c r="P31" s="70"/>
      <x:c r="Q31" s="70"/>
      <x:c r="R31" s="73"/>
      <x:c r="S31" s="70"/>
      <x:c r="T31" s="73"/>
      <x:c r="U31" s="70"/>
      <x:c r="V31" s="73"/>
      <x:c r="W31" s="70"/>
      <x:c r="X31" s="70">
        <x:v>6</x:v>
      </x:c>
      <x:c r="Y31" s="70">
        <x:v>3</x:v>
      </x:c>
      <x:c r="Z31" s="70">
        <x:v>8</x:v>
      </x:c>
      <x:c r="AA31" s="70"/>
      <x:c r="AB31" s="70"/>
      <x:c r="AC31" s="70">
        <x:v>0</x:v>
      </x:c>
      <x:c r="AD31" s="70"/>
      <x:c r="AE31" s="70"/>
      <x:c r="AF31" s="70"/>
      <x:c r="AG31" s="70">
        <x:v>1</x:v>
      </x:c>
      <x:c r="AH31" s="70"/>
      <x:c r="AI31" s="70"/>
      <x:c r="AJ31" s="70">
        <x:v>0</x:v>
      </x:c>
      <x:c r="AK31" s="70">
        <x:v>0</x:v>
      </x:c>
      <x:c r="AL31" s="606" t="s">
        <x:v>1077</x:v>
      </x:c>
      <x:c r="AM31" s="70"/>
      <x:c r="AN31" s="73"/>
      <x:c r="AO31" s="70"/>
      <x:c r="AP31" s="70"/>
      <x:c r="AQ31" s="70"/>
      <x:c r="AR31" s="73"/>
      <x:c r="AS31" s="70"/>
      <x:c r="AT31" s="70"/>
      <x:c r="AU31" s="70"/>
      <x:c r="AV31" s="70"/>
      <x:c r="AW31" s="70"/>
      <x:c r="AX31" s="70"/>
      <x:c r="AY31" s="70"/>
      <x:c r="AZ31" s="70"/>
      <x:c r="BA31" s="73"/>
      <x:c r="BB31" s="70"/>
      <x:c r="BC31" s="70"/>
      <x:c r="BD31" s="70"/>
      <x:c r="BE31" s="70">
        <x:v>1</x:v>
      </x:c>
      <x:c r="BF31" s="70">
        <x:v>4</x:v>
      </x:c>
      <x:c r="BG31" s="70"/>
      <x:c r="BH31" s="70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606" t="s">
        <x:v>1077</x:v>
      </x:c>
      <x:c r="BW31" s="70"/>
      <x:c r="BX31" s="70"/>
      <x:c r="BY31" s="73"/>
      <x:c r="BZ31" s="70"/>
      <x:c r="CA31" s="73"/>
      <x:c r="CB31" s="70"/>
      <x:c r="CC31" s="73"/>
      <x:c r="CD31" s="70"/>
      <x:c r="CE31" s="70"/>
      <x:c r="CF31" s="73"/>
      <x:c r="CG31" s="70"/>
      <x:c r="CH31" s="70"/>
      <x:c r="CI31" s="70"/>
      <x:c r="CJ31" s="70"/>
      <x:c r="CK31" s="70"/>
      <x:c r="CL31" s="70"/>
      <x:c r="CM31" s="70"/>
      <x:c r="CN31" s="70"/>
      <x:c r="CO31" s="70"/>
      <x:c r="CP31" s="73"/>
      <x:c r="CQ31" s="70">
        <x:v>1</x:v>
      </x:c>
      <x:c r="CR31" s="73">
        <x:v>50</x:v>
      </x:c>
      <x:c r="CS31" s="70">
        <x:v>3</x:v>
      </x:c>
      <x:c r="CT31" s="70"/>
      <x:c r="CU31" s="70">
        <x:v>2</x:v>
      </x:c>
      <x:c r="CV31" s="70"/>
      <x:c r="CW31" s="70">
        <x:v>1</x:v>
      </x:c>
      <x:c r="CX31" s="70">
        <x:v>6</x:v>
      </x:c>
      <x:c r="CY31" s="606" t="s">
        <x:v>1077</x:v>
      </x:c>
      <x:c r="CZ31" s="70"/>
      <x:c r="DA31" s="73"/>
      <x:c r="DB31" s="70"/>
      <x:c r="DC31" s="73"/>
      <x:c r="DD31" s="70"/>
      <x:c r="DE31" s="73"/>
      <x:c r="DF31" s="70"/>
      <x:c r="DG31" s="104"/>
      <x:c r="DH31" s="675"/>
      <x:c r="DI31" s="676"/>
    </x:row>
    <x:row r="32" spans="1:113" s="275" customFormat="1" ht="30" customHeight="1">
      <x:c r="A32" s="606" t="s">
        <x:v>1864</x:v>
      </x:c>
      <x:c r="B32" s="70">
        <x:v>2</x:v>
      </x:c>
      <x:c r="C32" s="73">
        <x:v>134.59999999999999</x:v>
      </x:c>
      <x:c r="D32" s="70">
        <x:v>1</x:v>
      </x:c>
      <x:c r="E32" s="73">
        <x:v>53.700000000000003</x:v>
      </x:c>
      <x:c r="F32" s="70"/>
      <x:c r="G32" s="73"/>
      <x:c r="H32" s="70"/>
      <x:c r="I32" s="73"/>
      <x:c r="J32" s="70"/>
      <x:c r="K32" s="70"/>
      <x:c r="L32" s="73"/>
      <x:c r="M32" s="70">
        <x:v>1</x:v>
      </x:c>
      <x:c r="N32" s="70"/>
      <x:c r="O32" s="70"/>
      <x:c r="P32" s="70"/>
      <x:c r="Q32" s="70"/>
      <x:c r="R32" s="73"/>
      <x:c r="S32" s="70"/>
      <x:c r="T32" s="73"/>
      <x:c r="U32" s="70"/>
      <x:c r="V32" s="73"/>
      <x:c r="W32" s="70"/>
      <x:c r="X32" s="70">
        <x:v>4</x:v>
      </x:c>
      <x:c r="Y32" s="70">
        <x:v>1</x:v>
      </x:c>
      <x:c r="Z32" s="70">
        <x:v>3</x:v>
      </x:c>
      <x:c r="AA32" s="70">
        <x:v>1</x:v>
      </x:c>
      <x:c r="AB32" s="70">
        <x:v>1</x:v>
      </x:c>
      <x:c r="AC32" s="70">
        <x:v>1</x:v>
      </x:c>
      <x:c r="AD32" s="70">
        <x:v>0</x:v>
      </x:c>
      <x:c r="AE32" s="70"/>
      <x:c r="AF32" s="70"/>
      <x:c r="AG32" s="70">
        <x:v>1</x:v>
      </x:c>
      <x:c r="AH32" s="70"/>
      <x:c r="AI32" s="70"/>
      <x:c r="AJ32" s="70">
        <x:v>1</x:v>
      </x:c>
      <x:c r="AK32" s="70">
        <x:v>2</x:v>
      </x:c>
      <x:c r="AL32" s="606" t="s">
        <x:v>1864</x:v>
      </x:c>
      <x:c r="AM32" s="70"/>
      <x:c r="AN32" s="73"/>
      <x:c r="AO32" s="70"/>
      <x:c r="AP32" s="70"/>
      <x:c r="AQ32" s="70"/>
      <x:c r="AR32" s="73"/>
      <x:c r="AS32" s="70"/>
      <x:c r="AT32" s="70"/>
      <x:c r="AU32" s="70"/>
      <x:c r="AV32" s="70"/>
      <x:c r="AW32" s="70"/>
      <x:c r="AX32" s="70"/>
      <x:c r="AY32" s="70"/>
      <x:c r="AZ32" s="70"/>
      <x:c r="BA32" s="73"/>
      <x:c r="BB32" s="70"/>
      <x:c r="BC32" s="70"/>
      <x:c r="BD32" s="70"/>
      <x:c r="BE32" s="70"/>
      <x:c r="BF32" s="70"/>
      <x:c r="BG32" s="70"/>
      <x:c r="BH32" s="70"/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606" t="s">
        <x:v>1864</x:v>
      </x:c>
      <x:c r="BW32" s="70"/>
      <x:c r="BX32" s="70"/>
      <x:c r="BY32" s="73"/>
      <x:c r="BZ32" s="70"/>
      <x:c r="CA32" s="73"/>
      <x:c r="CB32" s="70"/>
      <x:c r="CC32" s="73"/>
      <x:c r="CD32" s="70"/>
      <x:c r="CE32" s="70"/>
      <x:c r="CF32" s="73"/>
      <x:c r="CG32" s="70"/>
      <x:c r="CH32" s="70"/>
      <x:c r="CI32" s="70"/>
      <x:c r="CJ32" s="70">
        <x:v>1</x:v>
      </x:c>
      <x:c r="CK32" s="70"/>
      <x:c r="CL32" s="70"/>
      <x:c r="CM32" s="70"/>
      <x:c r="CN32" s="70"/>
      <x:c r="CO32" s="70"/>
      <x:c r="CP32" s="73"/>
      <x:c r="CQ32" s="70">
        <x:v>1</x:v>
      </x:c>
      <x:c r="CR32" s="73">
        <x:v>80</x:v>
      </x:c>
      <x:c r="CS32" s="70">
        <x:v>4</x:v>
      </x:c>
      <x:c r="CT32" s="70"/>
      <x:c r="CU32" s="70">
        <x:v>2</x:v>
      </x:c>
      <x:c r="CV32" s="70"/>
      <x:c r="CW32" s="70">
        <x:v>0</x:v>
      </x:c>
      <x:c r="CX32" s="70">
        <x:v>0</x:v>
      </x:c>
      <x:c r="CY32" s="606" t="s">
        <x:v>1864</x:v>
      </x:c>
      <x:c r="CZ32" s="70"/>
      <x:c r="DA32" s="73"/>
      <x:c r="DB32" s="70"/>
      <x:c r="DC32" s="73"/>
      <x:c r="DD32" s="70"/>
      <x:c r="DE32" s="73"/>
      <x:c r="DF32" s="70"/>
      <x:c r="DG32" s="104"/>
      <x:c r="DH32" s="675"/>
      <x:c r="DI32" s="676"/>
    </x:row>
    <x:row r="33" spans="1:113" s="275" customFormat="1" ht="30" customHeight="1">
      <x:c r="A33" s="606" t="s">
        <x:v>1861</x:v>
      </x:c>
      <x:c r="B33" s="70"/>
      <x:c r="C33" s="73"/>
      <x:c r="D33" s="70">
        <x:v>1</x:v>
      </x:c>
      <x:c r="E33" s="73">
        <x:v>109</x:v>
      </x:c>
      <x:c r="F33" s="70"/>
      <x:c r="G33" s="73"/>
      <x:c r="H33" s="70"/>
      <x:c r="I33" s="73"/>
      <x:c r="J33" s="70"/>
      <x:c r="K33" s="70"/>
      <x:c r="L33" s="73"/>
      <x:c r="M33" s="70"/>
      <x:c r="N33" s="70"/>
      <x:c r="O33" s="70">
        <x:v>2</x:v>
      </x:c>
      <x:c r="P33" s="70">
        <x:v>3</x:v>
      </x:c>
      <x:c r="Q33" s="70"/>
      <x:c r="R33" s="73"/>
      <x:c r="S33" s="70"/>
      <x:c r="T33" s="73"/>
      <x:c r="U33" s="70"/>
      <x:c r="V33" s="73"/>
      <x:c r="W33" s="70"/>
      <x:c r="X33" s="70">
        <x:v>6</x:v>
      </x:c>
      <x:c r="Y33" s="70">
        <x:v>3</x:v>
      </x:c>
      <x:c r="Z33" s="70">
        <x:v>9</x:v>
      </x:c>
      <x:c r="AA33" s="70">
        <x:v>1</x:v>
      </x:c>
      <x:c r="AB33" s="70"/>
      <x:c r="AC33" s="70">
        <x:v>1</x:v>
      </x:c>
      <x:c r="AD33" s="70">
        <x:v>0</x:v>
      </x:c>
      <x:c r="AE33" s="70"/>
      <x:c r="AF33" s="70"/>
      <x:c r="AG33" s="70">
        <x:v>1</x:v>
      </x:c>
      <x:c r="AH33" s="70"/>
      <x:c r="AI33" s="70"/>
      <x:c r="AJ33" s="70">
        <x:v>1</x:v>
      </x:c>
      <x:c r="AK33" s="70">
        <x:v>2</x:v>
      </x:c>
      <x:c r="AL33" s="606" t="s">
        <x:v>1861</x:v>
      </x:c>
      <x:c r="AM33" s="70"/>
      <x:c r="AN33" s="73"/>
      <x:c r="AO33" s="70"/>
      <x:c r="AP33" s="70"/>
      <x:c r="AQ33" s="70"/>
      <x:c r="AR33" s="73"/>
      <x:c r="AS33" s="70"/>
      <x:c r="AT33" s="70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/>
      <x:c r="BE33" s="70">
        <x:v>1</x:v>
      </x:c>
      <x:c r="BF33" s="70">
        <x:v>2</x:v>
      </x:c>
      <x:c r="BG33" s="70"/>
      <x:c r="BH33" s="70"/>
      <x:c r="BI33" s="70"/>
      <x:c r="BJ33" s="73"/>
      <x:c r="BK33" s="70"/>
      <x:c r="BL33" s="73"/>
      <x:c r="BM33" s="70"/>
      <x:c r="BN33" s="73"/>
      <x:c r="BO33" s="70"/>
      <x:c r="BP33" s="73"/>
      <x:c r="BQ33" s="70"/>
      <x:c r="BR33" s="70"/>
      <x:c r="BS33" s="70"/>
      <x:c r="BT33" s="70"/>
      <x:c r="BU33" s="70"/>
      <x:c r="BV33" s="606" t="s">
        <x:v>1861</x:v>
      </x:c>
      <x:c r="BW33" s="70"/>
      <x:c r="BX33" s="70"/>
      <x:c r="BY33" s="73"/>
      <x:c r="BZ33" s="70"/>
      <x:c r="CA33" s="73"/>
      <x:c r="CB33" s="70"/>
      <x:c r="CC33" s="73"/>
      <x:c r="CD33" s="70"/>
      <x:c r="CE33" s="70"/>
      <x:c r="CF33" s="73"/>
      <x:c r="CG33" s="70"/>
      <x:c r="CH33" s="70"/>
      <x:c r="CI33" s="70"/>
      <x:c r="CJ33" s="70">
        <x:v>1</x:v>
      </x:c>
      <x:c r="CK33" s="70"/>
      <x:c r="CL33" s="70"/>
      <x:c r="CM33" s="70"/>
      <x:c r="CN33" s="70"/>
      <x:c r="CO33" s="70"/>
      <x:c r="CP33" s="73"/>
      <x:c r="CQ33" s="70">
        <x:v>1</x:v>
      </x:c>
      <x:c r="CR33" s="73">
        <x:v>38</x:v>
      </x:c>
      <x:c r="CS33" s="70">
        <x:v>4</x:v>
      </x:c>
      <x:c r="CT33" s="70"/>
      <x:c r="CU33" s="70">
        <x:v>2</x:v>
      </x:c>
      <x:c r="CV33" s="70"/>
      <x:c r="CW33" s="70">
        <x:v>0</x:v>
      </x:c>
      <x:c r="CX33" s="70">
        <x:v>0</x:v>
      </x:c>
      <x:c r="CY33" s="606" t="s">
        <x:v>1861</x:v>
      </x:c>
      <x:c r="CZ33" s="70"/>
      <x:c r="DA33" s="73"/>
      <x:c r="DB33" s="70"/>
      <x:c r="DC33" s="73"/>
      <x:c r="DD33" s="70"/>
      <x:c r="DE33" s="73"/>
      <x:c r="DF33" s="70"/>
      <x:c r="DG33" s="104"/>
      <x:c r="DH33" s="675"/>
      <x:c r="DI33" s="676"/>
    </x:row>
    <x:row r="34" spans="1:113" s="275" customFormat="1" ht="30" customHeight="1">
      <x:c r="A34" s="606" t="s">
        <x:v>1031</x:v>
      </x:c>
      <x:c r="B34" s="70">
        <x:v>1</x:v>
      </x:c>
      <x:c r="C34" s="73">
        <x:v>165.30000000000001</x:v>
      </x:c>
      <x:c r="D34" s="70">
        <x:v>1</x:v>
      </x:c>
      <x:c r="E34" s="73">
        <x:v>65.599999999999994</x:v>
      </x:c>
      <x:c r="F34" s="70"/>
      <x:c r="G34" s="73"/>
      <x:c r="H34" s="70"/>
      <x:c r="I34" s="73"/>
      <x:c r="J34" s="70"/>
      <x:c r="K34" s="70"/>
      <x:c r="L34" s="73"/>
      <x:c r="M34" s="70">
        <x:v>1</x:v>
      </x:c>
      <x:c r="N34" s="70"/>
      <x:c r="O34" s="70">
        <x:v>1</x:v>
      </x:c>
      <x:c r="P34" s="70">
        <x:v>1</x:v>
      </x:c>
      <x:c r="Q34" s="70"/>
      <x:c r="R34" s="73"/>
      <x:c r="S34" s="70"/>
      <x:c r="T34" s="73"/>
      <x:c r="U34" s="70"/>
      <x:c r="V34" s="73"/>
      <x:c r="W34" s="70"/>
      <x:c r="X34" s="70"/>
      <x:c r="Y34" s="70">
        <x:v>2</x:v>
      </x:c>
      <x:c r="Z34" s="70">
        <x:v>5</x:v>
      </x:c>
      <x:c r="AA34" s="70"/>
      <x:c r="AB34" s="70">
        <x:v>1</x:v>
      </x:c>
      <x:c r="AC34" s="70">
        <x:v>1</x:v>
      </x:c>
      <x:c r="AD34" s="70">
        <x:v>0</x:v>
      </x:c>
      <x:c r="AE34" s="70"/>
      <x:c r="AF34" s="70"/>
      <x:c r="AG34" s="70">
        <x:v>1</x:v>
      </x:c>
      <x:c r="AH34" s="70"/>
      <x:c r="AI34" s="70"/>
      <x:c r="AJ34" s="70">
        <x:v>1</x:v>
      </x:c>
      <x:c r="AK34" s="70">
        <x:v>6</x:v>
      </x:c>
      <x:c r="AL34" s="606" t="s">
        <x:v>1031</x:v>
      </x:c>
      <x:c r="AM34" s="70"/>
      <x:c r="AN34" s="73"/>
      <x:c r="AO34" s="70"/>
      <x:c r="AP34" s="70"/>
      <x:c r="AQ34" s="70"/>
      <x:c r="AR34" s="73"/>
      <x:c r="AS34" s="70"/>
      <x:c r="AT34" s="70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/>
      <x:c r="BF34" s="70"/>
      <x:c r="BG34" s="70"/>
      <x:c r="BH34" s="70"/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606" t="s">
        <x:v>1031</x:v>
      </x:c>
      <x:c r="BW34" s="70"/>
      <x:c r="BX34" s="70"/>
      <x:c r="BY34" s="73"/>
      <x:c r="BZ34" s="70"/>
      <x:c r="CA34" s="73"/>
      <x:c r="CB34" s="70"/>
      <x:c r="CC34" s="73"/>
      <x:c r="CD34" s="70"/>
      <x:c r="CE34" s="70"/>
      <x:c r="CF34" s="73"/>
      <x:c r="CG34" s="70"/>
      <x:c r="CH34" s="70"/>
      <x:c r="CI34" s="70"/>
      <x:c r="CJ34" s="70">
        <x:v>1</x:v>
      </x:c>
      <x:c r="CK34" s="70"/>
      <x:c r="CL34" s="70"/>
      <x:c r="CM34" s="70"/>
      <x:c r="CN34" s="70"/>
      <x:c r="CO34" s="70"/>
      <x:c r="CP34" s="73"/>
      <x:c r="CQ34" s="70">
        <x:v>1</x:v>
      </x:c>
      <x:c r="CR34" s="73">
        <x:v>54</x:v>
      </x:c>
      <x:c r="CS34" s="70">
        <x:v>3</x:v>
      </x:c>
      <x:c r="CT34" s="70"/>
      <x:c r="CU34" s="70">
        <x:v>2</x:v>
      </x:c>
      <x:c r="CV34" s="70"/>
      <x:c r="CW34" s="70">
        <x:v>0</x:v>
      </x:c>
      <x:c r="CX34" s="70">
        <x:v>0</x:v>
      </x:c>
      <x:c r="CY34" s="606" t="s">
        <x:v>1031</x:v>
      </x:c>
      <x:c r="CZ34" s="70"/>
      <x:c r="DA34" s="73"/>
      <x:c r="DB34" s="70"/>
      <x:c r="DC34" s="73"/>
      <x:c r="DD34" s="70"/>
      <x:c r="DE34" s="73"/>
      <x:c r="DF34" s="70"/>
      <x:c r="DG34" s="104"/>
      <x:c r="DH34" s="675"/>
      <x:c r="DI34" s="676"/>
    </x:row>
    <x:row r="35" spans="1:113" s="275" customFormat="1" ht="30" customHeight="1">
      <x:c r="A35" s="606" t="s">
        <x:v>995</x:v>
      </x:c>
      <x:c r="B35" s="70">
        <x:v>1</x:v>
      </x:c>
      <x:c r="C35" s="73">
        <x:v>19.399999999999999</x:v>
      </x:c>
      <x:c r="D35" s="70">
        <x:v>1</x:v>
      </x:c>
      <x:c r="E35" s="73">
        <x:v>200.59999999999999</x:v>
      </x:c>
      <x:c r="F35" s="70"/>
      <x:c r="G35" s="73"/>
      <x:c r="H35" s="70"/>
      <x:c r="I35" s="73"/>
      <x:c r="J35" s="70"/>
      <x:c r="K35" s="70"/>
      <x:c r="L35" s="73"/>
      <x:c r="M35" s="70"/>
      <x:c r="N35" s="70"/>
      <x:c r="O35" s="70">
        <x:v>2</x:v>
      </x:c>
      <x:c r="P35" s="70">
        <x:v>2</x:v>
      </x:c>
      <x:c r="Q35" s="70"/>
      <x:c r="R35" s="73"/>
      <x:c r="S35" s="70">
        <x:v>0</x:v>
      </x:c>
      <x:c r="T35" s="73"/>
      <x:c r="U35" s="70"/>
      <x:c r="V35" s="73"/>
      <x:c r="W35" s="70"/>
      <x:c r="X35" s="70">
        <x:v>0</x:v>
      </x:c>
      <x:c r="Y35" s="70">
        <x:v>1</x:v>
      </x:c>
      <x:c r="Z35" s="70">
        <x:v>2</x:v>
      </x:c>
      <x:c r="AA35" s="70">
        <x:v>1</x:v>
      </x:c>
      <x:c r="AB35" s="70"/>
      <x:c r="AC35" s="70">
        <x:v>2</x:v>
      </x:c>
      <x:c r="AD35" s="70">
        <x:v>1</x:v>
      </x:c>
      <x:c r="AE35" s="70"/>
      <x:c r="AF35" s="70"/>
      <x:c r="AG35" s="70">
        <x:v>1</x:v>
      </x:c>
      <x:c r="AH35" s="70"/>
      <x:c r="AI35" s="70"/>
      <x:c r="AJ35" s="70">
        <x:v>2</x:v>
      </x:c>
      <x:c r="AK35" s="70">
        <x:v>3</x:v>
      </x:c>
      <x:c r="AL35" s="606" t="s">
        <x:v>995</x:v>
      </x:c>
      <x:c r="AM35" s="70"/>
      <x:c r="AN35" s="73"/>
      <x:c r="AO35" s="70"/>
      <x:c r="AP35" s="70"/>
      <x:c r="AQ35" s="70"/>
      <x:c r="AR35" s="73"/>
      <x:c r="AS35" s="70"/>
      <x:c r="AT35" s="70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70"/>
      <x:c r="BE35" s="70">
        <x:v>1</x:v>
      </x:c>
      <x:c r="BF35" s="70">
        <x:v>3</x:v>
      </x:c>
      <x:c r="BG35" s="70"/>
      <x:c r="BH35" s="70"/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606" t="s">
        <x:v>995</x:v>
      </x:c>
      <x:c r="BW35" s="70"/>
      <x:c r="BX35" s="70"/>
      <x:c r="BY35" s="73"/>
      <x:c r="BZ35" s="70"/>
      <x:c r="CA35" s="73"/>
      <x:c r="CB35" s="70"/>
      <x:c r="CC35" s="73"/>
      <x:c r="CD35" s="70"/>
      <x:c r="CE35" s="70"/>
      <x:c r="CF35" s="73"/>
      <x:c r="CG35" s="70"/>
      <x:c r="CH35" s="70"/>
      <x:c r="CI35" s="70"/>
      <x:c r="CJ35" s="70">
        <x:v>1</x:v>
      </x:c>
      <x:c r="CK35" s="70"/>
      <x:c r="CL35" s="70"/>
      <x:c r="CM35" s="70"/>
      <x:c r="CN35" s="70"/>
      <x:c r="CO35" s="70"/>
      <x:c r="CP35" s="73"/>
      <x:c r="CQ35" s="70">
        <x:v>1</x:v>
      </x:c>
      <x:c r="CR35" s="73">
        <x:v>134</x:v>
      </x:c>
      <x:c r="CS35" s="70">
        <x:v>4</x:v>
      </x:c>
      <x:c r="CT35" s="70"/>
      <x:c r="CU35" s="70">
        <x:v>3</x:v>
      </x:c>
      <x:c r="CV35" s="70"/>
      <x:c r="CW35" s="70">
        <x:v>0</x:v>
      </x:c>
      <x:c r="CX35" s="70">
        <x:v>0</x:v>
      </x:c>
      <x:c r="CY35" s="606" t="s">
        <x:v>995</x:v>
      </x:c>
      <x:c r="CZ35" s="70"/>
      <x:c r="DA35" s="73"/>
      <x:c r="DB35" s="70"/>
      <x:c r="DC35" s="73"/>
      <x:c r="DD35" s="70"/>
      <x:c r="DE35" s="73"/>
      <x:c r="DF35" s="70"/>
      <x:c r="DG35" s="104"/>
      <x:c r="DH35" s="677"/>
      <x:c r="DI35" s="678"/>
    </x:row>
    <x:row r="36" spans="1:113" s="275" customFormat="1" ht="30" customHeight="1">
      <x:c r="A36" s="606" t="s">
        <x:v>960</x:v>
      </x:c>
      <x:c r="B36" s="70"/>
      <x:c r="C36" s="73"/>
      <x:c r="D36" s="70">
        <x:v>1</x:v>
      </x:c>
      <x:c r="E36" s="73">
        <x:v>76.299999999999997</x:v>
      </x:c>
      <x:c r="F36" s="70"/>
      <x:c r="G36" s="73"/>
      <x:c r="H36" s="70"/>
      <x:c r="I36" s="73"/>
      <x:c r="J36" s="70"/>
      <x:c r="K36" s="70"/>
      <x:c r="L36" s="73"/>
      <x:c r="M36" s="70"/>
      <x:c r="N36" s="70"/>
      <x:c r="O36" s="70">
        <x:v>1</x:v>
      </x:c>
      <x:c r="P36" s="70">
        <x:v>1</x:v>
      </x:c>
      <x:c r="Q36" s="70"/>
      <x:c r="R36" s="73"/>
      <x:c r="S36" s="70"/>
      <x:c r="T36" s="73"/>
      <x:c r="U36" s="70"/>
      <x:c r="V36" s="73"/>
      <x:c r="W36" s="70"/>
      <x:c r="X36" s="70"/>
      <x:c r="Y36" s="70">
        <x:v>2</x:v>
      </x:c>
      <x:c r="Z36" s="70">
        <x:v>3</x:v>
      </x:c>
      <x:c r="AA36" s="70">
        <x:v>1</x:v>
      </x:c>
      <x:c r="AB36" s="70"/>
      <x:c r="AC36" s="70">
        <x:v>2</x:v>
      </x:c>
      <x:c r="AD36" s="70"/>
      <x:c r="AE36" s="70"/>
      <x:c r="AF36" s="70"/>
      <x:c r="AG36" s="70">
        <x:v>1</x:v>
      </x:c>
      <x:c r="AH36" s="70"/>
      <x:c r="AI36" s="70"/>
      <x:c r="AJ36" s="70">
        <x:v>1</x:v>
      </x:c>
      <x:c r="AK36" s="70">
        <x:v>2</x:v>
      </x:c>
      <x:c r="AL36" s="606" t="s">
        <x:v>960</x:v>
      </x:c>
      <x:c r="AM36" s="70"/>
      <x:c r="AN36" s="73"/>
      <x:c r="AO36" s="70"/>
      <x:c r="AP36" s="70"/>
      <x:c r="AQ36" s="70"/>
      <x:c r="AR36" s="73"/>
      <x:c r="AS36" s="70"/>
      <x:c r="AT36" s="70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70"/>
      <x:c r="BE36" s="70">
        <x:v>1</x:v>
      </x:c>
      <x:c r="BF36" s="70">
        <x:v>3</x:v>
      </x:c>
      <x:c r="BG36" s="70"/>
      <x:c r="BH36" s="70"/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606" t="s">
        <x:v>960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73"/>
      <x:c r="CG36" s="70"/>
      <x:c r="CH36" s="70"/>
      <x:c r="CI36" s="70"/>
      <x:c r="CJ36" s="70"/>
      <x:c r="CK36" s="70"/>
      <x:c r="CL36" s="70"/>
      <x:c r="CM36" s="70"/>
      <x:c r="CN36" s="70"/>
      <x:c r="CO36" s="70"/>
      <x:c r="CP36" s="73"/>
      <x:c r="CQ36" s="70">
        <x:v>1</x:v>
      </x:c>
      <x:c r="CR36" s="73">
        <x:v>104</x:v>
      </x:c>
      <x:c r="CS36" s="70">
        <x:v>3</x:v>
      </x:c>
      <x:c r="CT36" s="70"/>
      <x:c r="CU36" s="70">
        <x:v>1</x:v>
      </x:c>
      <x:c r="CV36" s="70"/>
      <x:c r="CW36" s="70"/>
      <x:c r="CX36" s="70"/>
      <x:c r="CY36" s="606" t="s">
        <x:v>960</x:v>
      </x:c>
      <x:c r="CZ36" s="564"/>
      <x:c r="DA36" s="570"/>
      <x:c r="DB36" s="564"/>
      <x:c r="DC36" s="570"/>
      <x:c r="DD36" s="564"/>
      <x:c r="DE36" s="570"/>
      <x:c r="DF36" s="564"/>
      <x:c r="DG36" s="571"/>
      <x:c r="DH36" s="677"/>
      <x:c r="DI36" s="678"/>
    </x:row>
    <x:row r="37" spans="1:113" s="275" customFormat="1" ht="30" customHeight="1">
      <x:c r="A37" s="606" t="s">
        <x:v>402</x:v>
      </x:c>
      <x:c r="B37" s="70">
        <x:v>1</x:v>
      </x:c>
      <x:c r="C37" s="73">
        <x:v>110.7</x:v>
      </x:c>
      <x:c r="D37" s="70">
        <x:v>1</x:v>
      </x:c>
      <x:c r="E37" s="73">
        <x:v>16</x:v>
      </x:c>
      <x:c r="F37" s="70"/>
      <x:c r="G37" s="73"/>
      <x:c r="H37" s="70"/>
      <x:c r="I37" s="73"/>
      <x:c r="J37" s="70"/>
      <x:c r="K37" s="70"/>
      <x:c r="L37" s="73"/>
      <x:c r="M37" s="70">
        <x:v>1</x:v>
      </x:c>
      <x:c r="N37" s="70"/>
      <x:c r="O37" s="70">
        <x:v>2</x:v>
      </x:c>
      <x:c r="P37" s="70">
        <x:v>2</x:v>
      </x:c>
      <x:c r="Q37" s="70"/>
      <x:c r="R37" s="73"/>
      <x:c r="S37" s="70"/>
      <x:c r="T37" s="73"/>
      <x:c r="U37" s="70"/>
      <x:c r="V37" s="73"/>
      <x:c r="W37" s="70"/>
      <x:c r="X37" s="70">
        <x:v>2</x:v>
      </x:c>
      <x:c r="Y37" s="70">
        <x:v>2</x:v>
      </x:c>
      <x:c r="Z37" s="70">
        <x:v>4</x:v>
      </x:c>
      <x:c r="AA37" s="70">
        <x:v>0</x:v>
      </x:c>
      <x:c r="AB37" s="70"/>
      <x:c r="AC37" s="70">
        <x:v>1</x:v>
      </x:c>
      <x:c r="AD37" s="70">
        <x:v>0</x:v>
      </x:c>
      <x:c r="AE37" s="70"/>
      <x:c r="AF37" s="70"/>
      <x:c r="AG37" s="70">
        <x:v>2</x:v>
      </x:c>
      <x:c r="AH37" s="70"/>
      <x:c r="AI37" s="70"/>
      <x:c r="AJ37" s="70">
        <x:v>0</x:v>
      </x:c>
      <x:c r="AK37" s="70">
        <x:v>0</x:v>
      </x:c>
      <x:c r="AL37" s="606" t="s">
        <x:v>402</x:v>
      </x:c>
      <x:c r="AM37" s="70"/>
      <x:c r="AN37" s="73"/>
      <x:c r="AO37" s="70"/>
      <x:c r="AP37" s="70"/>
      <x:c r="AQ37" s="70"/>
      <x:c r="AR37" s="73"/>
      <x:c r="AS37" s="70"/>
      <x:c r="AT37" s="70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>
        <x:v>0</x:v>
      </x:c>
      <x:c r="BF37" s="70"/>
      <x:c r="BG37" s="70"/>
      <x:c r="BH37" s="70"/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606" t="s">
        <x:v>402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70"/>
      <x:c r="CI37" s="70"/>
      <x:c r="CJ37" s="70">
        <x:v>1</x:v>
      </x:c>
      <x:c r="CK37" s="70"/>
      <x:c r="CL37" s="70"/>
      <x:c r="CM37" s="70"/>
      <x:c r="CN37" s="70"/>
      <x:c r="CO37" s="70"/>
      <x:c r="CP37" s="73"/>
      <x:c r="CQ37" s="70">
        <x:v>1</x:v>
      </x:c>
      <x:c r="CR37" s="73">
        <x:v>105</x:v>
      </x:c>
      <x:c r="CS37" s="70">
        <x:v>5</x:v>
      </x:c>
      <x:c r="CT37" s="70"/>
      <x:c r="CU37" s="70">
        <x:v>3</x:v>
      </x:c>
      <x:c r="CV37" s="70"/>
      <x:c r="CW37" s="70"/>
      <x:c r="CX37" s="70"/>
      <x:c r="CY37" s="606" t="s">
        <x:v>402</x:v>
      </x:c>
      <x:c r="CZ37" s="564"/>
      <x:c r="DA37" s="570"/>
      <x:c r="DB37" s="564"/>
      <x:c r="DC37" s="570"/>
      <x:c r="DD37" s="564"/>
      <x:c r="DE37" s="570"/>
      <x:c r="DF37" s="564"/>
      <x:c r="DG37" s="571"/>
      <x:c r="DH37" s="677"/>
      <x:c r="DI37" s="678"/>
    </x:row>
    <x:row r="38" spans="1:113" s="275" customFormat="1" ht="30" customHeight="1">
      <x:c r="A38" s="606" t="s">
        <x:v>991</x:v>
      </x:c>
      <x:c r="B38" s="70"/>
      <x:c r="C38" s="73"/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/>
      <x:c r="O38" s="70">
        <x:v>2</x:v>
      </x:c>
      <x:c r="P38" s="70">
        <x:v>2</x:v>
      </x:c>
      <x:c r="Q38" s="70"/>
      <x:c r="R38" s="73"/>
      <x:c r="S38" s="70">
        <x:v>1</x:v>
      </x:c>
      <x:c r="T38" s="73">
        <x:v>12</x:v>
      </x:c>
      <x:c r="U38" s="70"/>
      <x:c r="V38" s="73"/>
      <x:c r="W38" s="70"/>
      <x:c r="X38" s="70">
        <x:v>4</x:v>
      </x:c>
      <x:c r="Y38" s="70">
        <x:v>1</x:v>
      </x:c>
      <x:c r="Z38" s="70">
        <x:v>1</x:v>
      </x:c>
      <x:c r="AA38" s="70">
        <x:v>1</x:v>
      </x:c>
      <x:c r="AB38" s="70"/>
      <x:c r="AC38" s="70">
        <x:v>1</x:v>
      </x:c>
      <x:c r="AD38" s="70">
        <x:v>0</x:v>
      </x:c>
      <x:c r="AE38" s="70"/>
      <x:c r="AF38" s="70"/>
      <x:c r="AG38" s="70">
        <x:v>1</x:v>
      </x:c>
      <x:c r="AH38" s="70"/>
      <x:c r="AI38" s="70"/>
      <x:c r="AJ38" s="70">
        <x:v>2</x:v>
      </x:c>
      <x:c r="AK38" s="70">
        <x:v>3</x:v>
      </x:c>
      <x:c r="AL38" s="606" t="s">
        <x:v>991</x:v>
      </x:c>
      <x:c r="AM38" s="70"/>
      <x:c r="AN38" s="73"/>
      <x:c r="AO38" s="70"/>
      <x:c r="AP38" s="70"/>
      <x:c r="AQ38" s="70"/>
      <x:c r="AR38" s="73"/>
      <x:c r="AS38" s="70"/>
      <x:c r="AT38" s="70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/>
      <x:c r="BF38" s="70"/>
      <x:c r="BG38" s="70"/>
      <x:c r="BH38" s="70"/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606" t="s">
        <x:v>991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70"/>
      <x:c r="CI38" s="70"/>
      <x:c r="CJ38" s="70">
        <x:v>1</x:v>
      </x:c>
      <x:c r="CK38" s="70"/>
      <x:c r="CL38" s="70"/>
      <x:c r="CM38" s="70"/>
      <x:c r="CN38" s="70"/>
      <x:c r="CO38" s="70"/>
      <x:c r="CP38" s="73"/>
      <x:c r="CQ38" s="70">
        <x:v>1</x:v>
      </x:c>
      <x:c r="CR38" s="73">
        <x:v>50</x:v>
      </x:c>
      <x:c r="CS38" s="70">
        <x:v>5</x:v>
      </x:c>
      <x:c r="CT38" s="70"/>
      <x:c r="CU38" s="70">
        <x:v>2</x:v>
      </x:c>
      <x:c r="CV38" s="70"/>
      <x:c r="CW38" s="70">
        <x:v>0</x:v>
      </x:c>
      <x:c r="CX38" s="70">
        <x:v>0</x:v>
      </x:c>
      <x:c r="CY38" s="606" t="s">
        <x:v>991</x:v>
      </x:c>
      <x:c r="CZ38" s="564"/>
      <x:c r="DA38" s="570"/>
      <x:c r="DB38" s="564"/>
      <x:c r="DC38" s="570"/>
      <x:c r="DD38" s="564"/>
      <x:c r="DE38" s="570"/>
      <x:c r="DF38" s="564"/>
      <x:c r="DG38" s="571"/>
      <x:c r="DH38" s="677"/>
      <x:c r="DI38" s="678"/>
    </x:row>
    <x:row r="39" spans="1:113" s="275" customFormat="1" ht="30" customHeight="1">
      <x:c r="A39" s="606" t="s">
        <x:v>1000</x:v>
      </x:c>
      <x:c r="B39" s="70">
        <x:v>1</x:v>
      </x:c>
      <x:c r="C39" s="73">
        <x:v>78.700000000000003</x:v>
      </x:c>
      <x:c r="D39" s="70">
        <x:v>1</x:v>
      </x:c>
      <x:c r="E39" s="73">
        <x:v>60</x:v>
      </x:c>
      <x:c r="F39" s="70"/>
      <x:c r="G39" s="73"/>
      <x:c r="H39" s="70"/>
      <x:c r="I39" s="73"/>
      <x:c r="J39" s="70"/>
      <x:c r="K39" s="70"/>
      <x:c r="L39" s="73"/>
      <x:c r="M39" s="70"/>
      <x:c r="N39" s="70"/>
      <x:c r="O39" s="70">
        <x:v>1</x:v>
      </x:c>
      <x:c r="P39" s="70">
        <x:v>1</x:v>
      </x:c>
      <x:c r="Q39" s="70"/>
      <x:c r="R39" s="73"/>
      <x:c r="S39" s="70">
        <x:v>1</x:v>
      </x:c>
      <x:c r="T39" s="73">
        <x:v>12</x:v>
      </x:c>
      <x:c r="U39" s="70"/>
      <x:c r="V39" s="73"/>
      <x:c r="W39" s="70"/>
      <x:c r="X39" s="70">
        <x:v>4</x:v>
      </x:c>
      <x:c r="Y39" s="70">
        <x:v>4</x:v>
      </x:c>
      <x:c r="Z39" s="70">
        <x:v>10</x:v>
      </x:c>
      <x:c r="AA39" s="70">
        <x:v>0</x:v>
      </x:c>
      <x:c r="AB39" s="70"/>
      <x:c r="AC39" s="70"/>
      <x:c r="AD39" s="70">
        <x:v>0</x:v>
      </x:c>
      <x:c r="AE39" s="70"/>
      <x:c r="AF39" s="70"/>
      <x:c r="AG39" s="70">
        <x:v>1</x:v>
      </x:c>
      <x:c r="AH39" s="70"/>
      <x:c r="AI39" s="70"/>
      <x:c r="AJ39" s="70"/>
      <x:c r="AK39" s="70"/>
      <x:c r="AL39" s="606" t="s">
        <x:v>1000</x:v>
      </x:c>
      <x:c r="AM39" s="70"/>
      <x:c r="AN39" s="73"/>
      <x:c r="AO39" s="70"/>
      <x:c r="AP39" s="70"/>
      <x:c r="AQ39" s="70"/>
      <x:c r="AR39" s="73"/>
      <x:c r="AS39" s="70"/>
      <x:c r="AT39" s="70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>
        <x:v>1</x:v>
      </x:c>
      <x:c r="BF39" s="70">
        <x:v>5</x:v>
      </x:c>
      <x:c r="BG39" s="70"/>
      <x:c r="BH39" s="70"/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606" t="s">
        <x:v>1000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70"/>
      <x:c r="CI39" s="70"/>
      <x:c r="CJ39" s="70"/>
      <x:c r="CK39" s="70"/>
      <x:c r="CL39" s="70"/>
      <x:c r="CM39" s="70"/>
      <x:c r="CN39" s="70"/>
      <x:c r="CO39" s="70"/>
      <x:c r="CP39" s="73"/>
      <x:c r="CQ39" s="70">
        <x:v>1</x:v>
      </x:c>
      <x:c r="CR39" s="73">
        <x:v>37</x:v>
      </x:c>
      <x:c r="CS39" s="70">
        <x:v>4</x:v>
      </x:c>
      <x:c r="CT39" s="70"/>
      <x:c r="CU39" s="70">
        <x:v>2</x:v>
      </x:c>
      <x:c r="CV39" s="70"/>
      <x:c r="CW39" s="70"/>
      <x:c r="CX39" s="70"/>
      <x:c r="CY39" s="606" t="s">
        <x:v>1000</x:v>
      </x:c>
      <x:c r="CZ39" s="564"/>
      <x:c r="DA39" s="570"/>
      <x:c r="DB39" s="564"/>
      <x:c r="DC39" s="570"/>
      <x:c r="DD39" s="564"/>
      <x:c r="DE39" s="570"/>
      <x:c r="DF39" s="564"/>
      <x:c r="DG39" s="571"/>
      <x:c r="DH39" s="677"/>
      <x:c r="DI39" s="678"/>
    </x:row>
    <x:row r="40" spans="1:113" s="275" customFormat="1" ht="30" customHeight="1">
      <x:c r="A40" s="606" t="s">
        <x:v>1010</x:v>
      </x:c>
      <x:c r="B40" s="70">
        <x:v>1</x:v>
      </x:c>
      <x:c r="C40" s="73">
        <x:v>69.200000000000003</x:v>
      </x:c>
      <x:c r="D40" s="70">
        <x:v>1</x:v>
      </x:c>
      <x:c r="E40" s="73">
        <x:v>6.4000000000000004</x:v>
      </x:c>
      <x:c r="F40" s="70"/>
      <x:c r="G40" s="73"/>
      <x:c r="H40" s="70"/>
      <x:c r="I40" s="73"/>
      <x:c r="J40" s="70"/>
      <x:c r="K40" s="70"/>
      <x:c r="L40" s="73"/>
      <x:c r="M40" s="70">
        <x:v>1</x:v>
      </x:c>
      <x:c r="N40" s="70"/>
      <x:c r="O40" s="70">
        <x:v>1</x:v>
      </x:c>
      <x:c r="P40" s="70">
        <x:v>1</x:v>
      </x:c>
      <x:c r="Q40" s="70"/>
      <x:c r="R40" s="73"/>
      <x:c r="S40" s="70">
        <x:v>1</x:v>
      </x:c>
      <x:c r="T40" s="73">
        <x:v>12</x:v>
      </x:c>
      <x:c r="U40" s="70"/>
      <x:c r="V40" s="73"/>
      <x:c r="W40" s="70"/>
      <x:c r="X40" s="70"/>
      <x:c r="Y40" s="70">
        <x:v>3</x:v>
      </x:c>
      <x:c r="Z40" s="70">
        <x:v>6</x:v>
      </x:c>
      <x:c r="AA40" s="70">
        <x:v>1</x:v>
      </x:c>
      <x:c r="AB40" s="70"/>
      <x:c r="AC40" s="70">
        <x:v>1</x:v>
      </x:c>
      <x:c r="AD40" s="70">
        <x:v>0</x:v>
      </x:c>
      <x:c r="AE40" s="70">
        <x:v>0</x:v>
      </x:c>
      <x:c r="AF40" s="70"/>
      <x:c r="AG40" s="70">
        <x:v>1</x:v>
      </x:c>
      <x:c r="AH40" s="70"/>
      <x:c r="AI40" s="70"/>
      <x:c r="AJ40" s="70">
        <x:v>1</x:v>
      </x:c>
      <x:c r="AK40" s="70">
        <x:v>2</x:v>
      </x:c>
      <x:c r="AL40" s="606" t="s">
        <x:v>1010</x:v>
      </x:c>
      <x:c r="AM40" s="70"/>
      <x:c r="AN40" s="73"/>
      <x:c r="AO40" s="70"/>
      <x:c r="AP40" s="70"/>
      <x:c r="AQ40" s="70"/>
      <x:c r="AR40" s="73"/>
      <x:c r="AS40" s="70"/>
      <x:c r="AT40" s="70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>
        <x:v>1</x:v>
      </x:c>
      <x:c r="BF40" s="70">
        <x:v>4</x:v>
      </x:c>
      <x:c r="BG40" s="70"/>
      <x:c r="BH40" s="70"/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606" t="s">
        <x:v>1010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>
        <x:v>1</x:v>
      </x:c>
      <x:c r="CK40" s="70"/>
      <x:c r="CL40" s="70"/>
      <x:c r="CM40" s="70"/>
      <x:c r="CN40" s="70"/>
      <x:c r="CO40" s="70"/>
      <x:c r="CP40" s="73"/>
      <x:c r="CQ40" s="70">
        <x:v>1</x:v>
      </x:c>
      <x:c r="CR40" s="73">
        <x:v>150</x:v>
      </x:c>
      <x:c r="CS40" s="70">
        <x:v>3</x:v>
      </x:c>
      <x:c r="CT40" s="70"/>
      <x:c r="CU40" s="70">
        <x:v>2</x:v>
      </x:c>
      <x:c r="CV40" s="70"/>
      <x:c r="CW40" s="70">
        <x:v>1</x:v>
      </x:c>
      <x:c r="CX40" s="70">
        <x:v>5</x:v>
      </x:c>
      <x:c r="CY40" s="606" t="s">
        <x:v>1010</x:v>
      </x:c>
      <x:c r="CZ40" s="564"/>
      <x:c r="DA40" s="570"/>
      <x:c r="DB40" s="564"/>
      <x:c r="DC40" s="570"/>
      <x:c r="DD40" s="564"/>
      <x:c r="DE40" s="570"/>
      <x:c r="DF40" s="564"/>
      <x:c r="DG40" s="571"/>
      <x:c r="DH40" s="677"/>
      <x:c r="DI40" s="678"/>
    </x:row>
    <x:row r="41" spans="1:113" s="275" customFormat="1" ht="30" customHeight="1">
      <x:c r="A41" s="606" t="s">
        <x:v>1425</x:v>
      </x:c>
      <x:c r="B41" s="70"/>
      <x:c r="C41" s="73"/>
      <x:c r="D41" s="70"/>
      <x:c r="E41" s="73"/>
      <x:c r="F41" s="70"/>
      <x:c r="G41" s="73"/>
      <x:c r="H41" s="70"/>
      <x:c r="I41" s="73"/>
      <x:c r="J41" s="70"/>
      <x:c r="K41" s="70"/>
      <x:c r="L41" s="73"/>
      <x:c r="M41" s="70">
        <x:v>1</x:v>
      </x:c>
      <x:c r="N41" s="70"/>
      <x:c r="O41" s="70"/>
      <x:c r="P41" s="70"/>
      <x:c r="Q41" s="70"/>
      <x:c r="R41" s="73"/>
      <x:c r="S41" s="70">
        <x:v>1</x:v>
      </x:c>
      <x:c r="T41" s="73">
        <x:v>16</x:v>
      </x:c>
      <x:c r="U41" s="70"/>
      <x:c r="V41" s="73"/>
      <x:c r="W41" s="70"/>
      <x:c r="X41" s="70">
        <x:v>1</x:v>
      </x:c>
      <x:c r="Y41" s="70">
        <x:v>3</x:v>
      </x:c>
      <x:c r="Z41" s="70">
        <x:v>11</x:v>
      </x:c>
      <x:c r="AA41" s="70">
        <x:v>0</x:v>
      </x:c>
      <x:c r="AB41" s="70"/>
      <x:c r="AC41" s="70">
        <x:v>1</x:v>
      </x:c>
      <x:c r="AD41" s="70">
        <x:v>0</x:v>
      </x:c>
      <x:c r="AE41" s="70"/>
      <x:c r="AF41" s="70"/>
      <x:c r="AG41" s="70">
        <x:v>1</x:v>
      </x:c>
      <x:c r="AH41" s="70"/>
      <x:c r="AI41" s="70"/>
      <x:c r="AJ41" s="70">
        <x:v>2</x:v>
      </x:c>
      <x:c r="AK41" s="70">
        <x:v>3</x:v>
      </x:c>
      <x:c r="AL41" s="606" t="s">
        <x:v>1425</x:v>
      </x:c>
      <x:c r="AM41" s="70"/>
      <x:c r="AN41" s="73"/>
      <x:c r="AO41" s="70"/>
      <x:c r="AP41" s="70"/>
      <x:c r="AQ41" s="70"/>
      <x:c r="AR41" s="73"/>
      <x:c r="AS41" s="70"/>
      <x:c r="AT41" s="70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>
        <x:v>1</x:v>
      </x:c>
      <x:c r="BF41" s="70">
        <x:v>4</x:v>
      </x:c>
      <x:c r="BG41" s="70"/>
      <x:c r="BH41" s="70"/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606" t="s">
        <x:v>1425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70"/>
      <x:c r="CI41" s="70"/>
      <x:c r="CJ41" s="70">
        <x:v>1</x:v>
      </x:c>
      <x:c r="CK41" s="70"/>
      <x:c r="CL41" s="70"/>
      <x:c r="CM41" s="70"/>
      <x:c r="CN41" s="70"/>
      <x:c r="CO41" s="70"/>
      <x:c r="CP41" s="73"/>
      <x:c r="CQ41" s="70"/>
      <x:c r="CR41" s="73"/>
      <x:c r="CS41" s="70">
        <x:v>7</x:v>
      </x:c>
      <x:c r="CT41" s="70"/>
      <x:c r="CU41" s="70">
        <x:v>2</x:v>
      </x:c>
      <x:c r="CV41" s="70"/>
      <x:c r="CW41" s="70"/>
      <x:c r="CX41" s="70"/>
      <x:c r="CY41" s="606" t="s">
        <x:v>1425</x:v>
      </x:c>
      <x:c r="CZ41" s="564"/>
      <x:c r="DA41" s="570"/>
      <x:c r="DB41" s="564"/>
      <x:c r="DC41" s="570"/>
      <x:c r="DD41" s="564"/>
      <x:c r="DE41" s="570"/>
      <x:c r="DF41" s="564"/>
      <x:c r="DG41" s="571"/>
      <x:c r="DH41" s="677"/>
      <x:c r="DI41" s="678"/>
    </x:row>
    <x:row r="42" spans="1:113" s="275" customFormat="1" ht="30" customHeight="1">
      <x:c r="A42" s="606" t="s">
        <x:v>1403</x:v>
      </x:c>
      <x:c r="B42" s="70"/>
      <x:c r="C42" s="73"/>
      <x:c r="D42" s="70"/>
      <x:c r="E42" s="73"/>
      <x:c r="F42" s="70"/>
      <x:c r="G42" s="73"/>
      <x:c r="H42" s="70"/>
      <x:c r="I42" s="73"/>
      <x:c r="J42" s="70"/>
      <x:c r="K42" s="70"/>
      <x:c r="L42" s="73"/>
      <x:c r="M42" s="70"/>
      <x:c r="N42" s="70"/>
      <x:c r="O42" s="70"/>
      <x:c r="P42" s="70"/>
      <x:c r="Q42" s="70"/>
      <x:c r="R42" s="73"/>
      <x:c r="S42" s="70">
        <x:v>1</x:v>
      </x:c>
      <x:c r="T42" s="73">
        <x:v>8</x:v>
      </x:c>
      <x:c r="U42" s="70"/>
      <x:c r="V42" s="73"/>
      <x:c r="W42" s="70"/>
      <x:c r="X42" s="70">
        <x:v>4</x:v>
      </x:c>
      <x:c r="Y42" s="70"/>
      <x:c r="Z42" s="70"/>
      <x:c r="AA42" s="70"/>
      <x:c r="AB42" s="70"/>
      <x:c r="AC42" s="70">
        <x:v>1</x:v>
      </x:c>
      <x:c r="AD42" s="70"/>
      <x:c r="AE42" s="70"/>
      <x:c r="AF42" s="70"/>
      <x:c r="AG42" s="70">
        <x:v>1</x:v>
      </x:c>
      <x:c r="AH42" s="70"/>
      <x:c r="AI42" s="70"/>
      <x:c r="AJ42" s="70">
        <x:v>1</x:v>
      </x:c>
      <x:c r="AK42" s="70">
        <x:v>7</x:v>
      </x:c>
      <x:c r="AL42" s="606" t="s">
        <x:v>1403</x:v>
      </x:c>
      <x:c r="AM42" s="70"/>
      <x:c r="AN42" s="73"/>
      <x:c r="AO42" s="70"/>
      <x:c r="AP42" s="70"/>
      <x:c r="AQ42" s="70"/>
      <x:c r="AR42" s="73"/>
      <x:c r="AS42" s="70"/>
      <x:c r="AT42" s="70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70"/>
      <x:c r="BE42" s="70">
        <x:v>1</x:v>
      </x:c>
      <x:c r="BF42" s="70">
        <x:v>8</x:v>
      </x:c>
      <x:c r="BG42" s="70">
        <x:v>0</x:v>
      </x:c>
      <x:c r="BH42" s="70">
        <x:v>0</x:v>
      </x:c>
      <x:c r="BI42" s="70"/>
      <x:c r="BJ42" s="73"/>
      <x:c r="BK42" s="70"/>
      <x:c r="BL42" s="73"/>
      <x:c r="BM42" s="70"/>
      <x:c r="BN42" s="73"/>
      <x:c r="BO42" s="70"/>
      <x:c r="BP42" s="73"/>
      <x:c r="BQ42" s="70"/>
      <x:c r="BR42" s="70"/>
      <x:c r="BS42" s="70"/>
      <x:c r="BT42" s="70"/>
      <x:c r="BU42" s="70"/>
      <x:c r="BV42" s="606" t="s">
        <x:v>1403</x:v>
      </x:c>
      <x:c r="BW42" s="70"/>
      <x:c r="BX42" s="70"/>
      <x:c r="BY42" s="73"/>
      <x:c r="BZ42" s="70"/>
      <x:c r="CA42" s="73"/>
      <x:c r="CB42" s="70"/>
      <x:c r="CC42" s="73"/>
      <x:c r="CD42" s="70"/>
      <x:c r="CE42" s="70"/>
      <x:c r="CF42" s="73"/>
      <x:c r="CG42" s="70"/>
      <x:c r="CH42" s="70"/>
      <x:c r="CI42" s="70"/>
      <x:c r="CJ42" s="70">
        <x:v>1</x:v>
      </x:c>
      <x:c r="CK42" s="70"/>
      <x:c r="CL42" s="70"/>
      <x:c r="CM42" s="70"/>
      <x:c r="CN42" s="70"/>
      <x:c r="CO42" s="70"/>
      <x:c r="CP42" s="73"/>
      <x:c r="CQ42" s="70"/>
      <x:c r="CR42" s="73"/>
      <x:c r="CS42" s="70">
        <x:v>4</x:v>
      </x:c>
      <x:c r="CT42" s="70"/>
      <x:c r="CU42" s="70">
        <x:v>2</x:v>
      </x:c>
      <x:c r="CV42" s="70"/>
      <x:c r="CW42" s="70">
        <x:v>0</x:v>
      </x:c>
      <x:c r="CX42" s="70">
        <x:v>0</x:v>
      </x:c>
      <x:c r="CY42" s="606" t="s">
        <x:v>1403</x:v>
      </x:c>
      <x:c r="CZ42" s="564"/>
      <x:c r="DA42" s="570"/>
      <x:c r="DB42" s="607"/>
      <x:c r="DC42" s="570"/>
      <x:c r="DD42" s="607"/>
      <x:c r="DE42" s="570"/>
      <x:c r="DF42" s="607"/>
      <x:c r="DG42" s="571"/>
      <x:c r="DH42" s="677"/>
      <x:c r="DI42" s="678"/>
    </x:row>
    <x:row r="43" spans="1:113" s="275" customFormat="1" ht="30" customHeight="1">
      <x:c r="A43" s="606" t="s">
        <x:v>1017</x:v>
      </x:c>
      <x:c r="B43" s="70"/>
      <x:c r="C43" s="73"/>
      <x:c r="D43" s="70"/>
      <x:c r="E43" s="73"/>
      <x:c r="F43" s="70"/>
      <x:c r="G43" s="73"/>
      <x:c r="H43" s="70"/>
      <x:c r="I43" s="73"/>
      <x:c r="J43" s="70"/>
      <x:c r="K43" s="70"/>
      <x:c r="L43" s="73"/>
      <x:c r="M43" s="70"/>
      <x:c r="N43" s="70"/>
      <x:c r="O43" s="70"/>
      <x:c r="P43" s="70"/>
      <x:c r="Q43" s="70"/>
      <x:c r="R43" s="73"/>
      <x:c r="S43" s="70">
        <x:v>1</x:v>
      </x:c>
      <x:c r="T43" s="73">
        <x:v>4</x:v>
      </x:c>
      <x:c r="U43" s="70"/>
      <x:c r="V43" s="73"/>
      <x:c r="W43" s="70"/>
      <x:c r="X43" s="70">
        <x:v>4</x:v>
      </x:c>
      <x:c r="Y43" s="70"/>
      <x:c r="Z43" s="70"/>
      <x:c r="AA43" s="70"/>
      <x:c r="AB43" s="70"/>
      <x:c r="AC43" s="70">
        <x:v>1</x:v>
      </x:c>
      <x:c r="AD43" s="70"/>
      <x:c r="AE43" s="70"/>
      <x:c r="AF43" s="70"/>
      <x:c r="AG43" s="70">
        <x:v>1</x:v>
      </x:c>
      <x:c r="AH43" s="70"/>
      <x:c r="AI43" s="70"/>
      <x:c r="AJ43" s="70">
        <x:v>1</x:v>
      </x:c>
      <x:c r="AK43" s="70">
        <x:v>2</x:v>
      </x:c>
      <x:c r="AL43" s="606" t="s">
        <x:v>1017</x:v>
      </x:c>
      <x:c r="AM43" s="70"/>
      <x:c r="AN43" s="73"/>
      <x:c r="AO43" s="70"/>
      <x:c r="AP43" s="70"/>
      <x:c r="AQ43" s="70"/>
      <x:c r="AR43" s="73"/>
      <x:c r="AS43" s="70"/>
      <x:c r="AT43" s="70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>
        <x:v>1</x:v>
      </x:c>
      <x:c r="BF43" s="70">
        <x:v>1</x:v>
      </x:c>
      <x:c r="BG43" s="70"/>
      <x:c r="BH43" s="70"/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606" t="s">
        <x:v>1017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>
        <x:v>1</x:v>
      </x:c>
      <x:c r="CK43" s="70"/>
      <x:c r="CL43" s="70"/>
      <x:c r="CM43" s="70"/>
      <x:c r="CN43" s="70"/>
      <x:c r="CO43" s="70"/>
      <x:c r="CP43" s="73"/>
      <x:c r="CQ43" s="70"/>
      <x:c r="CR43" s="73"/>
      <x:c r="CS43" s="70">
        <x:v>5</x:v>
      </x:c>
      <x:c r="CT43" s="70"/>
      <x:c r="CU43" s="70">
        <x:v>2</x:v>
      </x:c>
      <x:c r="CV43" s="70"/>
      <x:c r="CW43" s="70">
        <x:v>0</x:v>
      </x:c>
      <x:c r="CX43" s="70">
        <x:v>0</x:v>
      </x:c>
      <x:c r="CY43" s="606" t="s">
        <x:v>1017</x:v>
      </x:c>
      <x:c r="CZ43" s="564"/>
      <x:c r="DA43" s="570"/>
      <x:c r="DB43" s="564"/>
      <x:c r="DC43" s="570"/>
      <x:c r="DD43" s="564"/>
      <x:c r="DE43" s="570"/>
      <x:c r="DF43" s="564"/>
      <x:c r="DG43" s="571"/>
      <x:c r="DH43" s="677"/>
      <x:c r="DI43" s="678"/>
    </x:row>
    <x:row r="44" spans="1:113" s="275" customFormat="1" ht="30" customHeight="1">
      <x:c r="A44" s="606" t="s">
        <x:v>1365</x:v>
      </x:c>
      <x:c r="B44" s="70"/>
      <x:c r="C44" s="73"/>
      <x:c r="D44" s="70"/>
      <x:c r="E44" s="73"/>
      <x:c r="F44" s="70"/>
      <x:c r="G44" s="73"/>
      <x:c r="H44" s="70"/>
      <x:c r="I44" s="73"/>
      <x:c r="J44" s="70"/>
      <x:c r="K44" s="70"/>
      <x:c r="L44" s="73"/>
      <x:c r="M44" s="70"/>
      <x:c r="N44" s="70"/>
      <x:c r="O44" s="70"/>
      <x:c r="P44" s="70"/>
      <x:c r="Q44" s="70"/>
      <x:c r="R44" s="73"/>
      <x:c r="S44" s="70">
        <x:v>3</x:v>
      </x:c>
      <x:c r="T44" s="73">
        <x:v>35</x:v>
      </x:c>
      <x:c r="U44" s="70"/>
      <x:c r="V44" s="73"/>
      <x:c r="W44" s="70">
        <x:v>0</x:v>
      </x:c>
      <x:c r="X44" s="70">
        <x:v>3</x:v>
      </x:c>
      <x:c r="Y44" s="70">
        <x:v>1</x:v>
      </x:c>
      <x:c r="Z44" s="70">
        <x:v>4</x:v>
      </x:c>
      <x:c r="AA44" s="70">
        <x:v>1</x:v>
      </x:c>
      <x:c r="AB44" s="70"/>
      <x:c r="AC44" s="70">
        <x:v>1</x:v>
      </x:c>
      <x:c r="AD44" s="70">
        <x:v>0</x:v>
      </x:c>
      <x:c r="AE44" s="70"/>
      <x:c r="AF44" s="70"/>
      <x:c r="AG44" s="70">
        <x:v>2</x:v>
      </x:c>
      <x:c r="AH44" s="70"/>
      <x:c r="AI44" s="70"/>
      <x:c r="AJ44" s="70">
        <x:v>1</x:v>
      </x:c>
      <x:c r="AK44" s="70">
        <x:v>8</x:v>
      </x:c>
      <x:c r="AL44" s="606" t="s">
        <x:v>1365</x:v>
      </x:c>
      <x:c r="AM44" s="70"/>
      <x:c r="AN44" s="73"/>
      <x:c r="AO44" s="70"/>
      <x:c r="AP44" s="70"/>
      <x:c r="AQ44" s="70"/>
      <x:c r="AR44" s="73"/>
      <x:c r="AS44" s="70"/>
      <x:c r="AT44" s="70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>
        <x:v>0</x:v>
      </x:c>
      <x:c r="BF44" s="70">
        <x:v>0</x:v>
      </x:c>
      <x:c r="BG44" s="70">
        <x:v>0</x:v>
      </x:c>
      <x:c r="BH44" s="70">
        <x:v>0</x:v>
      </x:c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606" t="s">
        <x:v>1365</x:v>
      </x:c>
      <x:c r="BW44" s="70"/>
      <x:c r="BX44" s="70"/>
      <x:c r="BY44" s="73"/>
      <x:c r="BZ44" s="70"/>
      <x:c r="CA44" s="73"/>
      <x:c r="CB44" s="70"/>
      <x:c r="CC44" s="73"/>
      <x:c r="CD44" s="70"/>
      <x:c r="CE44" s="70">
        <x:v>1</x:v>
      </x:c>
      <x:c r="CF44" s="73">
        <x:v>12</x:v>
      </x:c>
      <x:c r="CG44" s="70"/>
      <x:c r="CH44" s="70"/>
      <x:c r="CI44" s="70"/>
      <x:c r="CJ44" s="70">
        <x:v>1</x:v>
      </x:c>
      <x:c r="CK44" s="70"/>
      <x:c r="CL44" s="70"/>
      <x:c r="CM44" s="70"/>
      <x:c r="CN44" s="70"/>
      <x:c r="CO44" s="70"/>
      <x:c r="CP44" s="73"/>
      <x:c r="CQ44" s="70"/>
      <x:c r="CR44" s="73"/>
      <x:c r="CS44" s="70">
        <x:v>4</x:v>
      </x:c>
      <x:c r="CT44" s="70"/>
      <x:c r="CU44" s="70">
        <x:v>2</x:v>
      </x:c>
      <x:c r="CV44" s="70"/>
      <x:c r="CW44" s="70">
        <x:v>1</x:v>
      </x:c>
      <x:c r="CX44" s="70">
        <x:v>1</x:v>
      </x:c>
      <x:c r="CY44" s="606" t="s">
        <x:v>1365</x:v>
      </x:c>
      <x:c r="CZ44" s="564"/>
      <x:c r="DA44" s="570"/>
      <x:c r="DB44" s="564"/>
      <x:c r="DC44" s="570"/>
      <x:c r="DD44" s="564"/>
      <x:c r="DE44" s="570"/>
      <x:c r="DF44" s="564"/>
      <x:c r="DG44" s="571"/>
      <x:c r="DH44" s="677"/>
      <x:c r="DI44" s="678"/>
    </x:row>
    <x:row r="45" spans="1:113" s="275" customFormat="1" ht="30" customHeight="1">
      <x:c r="A45" s="606" t="s">
        <x:v>1013</x:v>
      </x:c>
      <x:c r="B45" s="70"/>
      <x:c r="C45" s="73"/>
      <x:c r="D45" s="70"/>
      <x:c r="E45" s="73"/>
      <x:c r="F45" s="70"/>
      <x:c r="G45" s="73"/>
      <x:c r="H45" s="70"/>
      <x:c r="I45" s="73"/>
      <x:c r="J45" s="70"/>
      <x:c r="K45" s="70"/>
      <x:c r="L45" s="73"/>
      <x:c r="M45" s="70"/>
      <x:c r="N45" s="70"/>
      <x:c r="O45" s="70"/>
      <x:c r="P45" s="70"/>
      <x:c r="Q45" s="70"/>
      <x:c r="R45" s="73"/>
      <x:c r="S45" s="70">
        <x:v>1</x:v>
      </x:c>
      <x:c r="T45" s="73">
        <x:v>12</x:v>
      </x:c>
      <x:c r="U45" s="70"/>
      <x:c r="V45" s="73"/>
      <x:c r="W45" s="70"/>
      <x:c r="X45" s="70">
        <x:v>6</x:v>
      </x:c>
      <x:c r="Y45" s="70">
        <x:v>1</x:v>
      </x:c>
      <x:c r="Z45" s="70">
        <x:v>4</x:v>
      </x:c>
      <x:c r="AA45" s="70">
        <x:v>1</x:v>
      </x:c>
      <x:c r="AB45" s="70">
        <x:v>2</x:v>
      </x:c>
      <x:c r="AC45" s="70">
        <x:v>0</x:v>
      </x:c>
      <x:c r="AD45" s="70">
        <x:v>1</x:v>
      </x:c>
      <x:c r="AE45" s="70"/>
      <x:c r="AF45" s="70"/>
      <x:c r="AG45" s="70">
        <x:v>1</x:v>
      </x:c>
      <x:c r="AH45" s="70"/>
      <x:c r="AI45" s="70"/>
      <x:c r="AJ45" s="70">
        <x:v>3</x:v>
      </x:c>
      <x:c r="AK45" s="70">
        <x:v>4</x:v>
      </x:c>
      <x:c r="AL45" s="606" t="s">
        <x:v>1013</x:v>
      </x:c>
      <x:c r="AM45" s="70"/>
      <x:c r="AN45" s="73"/>
      <x:c r="AO45" s="70"/>
      <x:c r="AP45" s="70"/>
      <x:c r="AQ45" s="70"/>
      <x:c r="AR45" s="73"/>
      <x:c r="AS45" s="70"/>
      <x:c r="AT45" s="70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70"/>
      <x:c r="BE45" s="70">
        <x:v>1</x:v>
      </x:c>
      <x:c r="BF45" s="70">
        <x:v>4</x:v>
      </x:c>
      <x:c r="BG45" s="70">
        <x:v>0</x:v>
      </x:c>
      <x:c r="BH45" s="70">
        <x:v>0</x:v>
      </x:c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606" t="s">
        <x:v>1013</x:v>
      </x:c>
      <x:c r="BW45" s="70"/>
      <x:c r="BX45" s="70"/>
      <x:c r="BY45" s="73"/>
      <x:c r="BZ45" s="70"/>
      <x:c r="CA45" s="73"/>
      <x:c r="CB45" s="70"/>
      <x:c r="CC45" s="73"/>
      <x:c r="CD45" s="70"/>
      <x:c r="CE45" s="70"/>
      <x:c r="CF45" s="73"/>
      <x:c r="CG45" s="70"/>
      <x:c r="CH45" s="70"/>
      <x:c r="CI45" s="70"/>
      <x:c r="CJ45" s="70">
        <x:v>0</x:v>
      </x:c>
      <x:c r="CK45" s="70"/>
      <x:c r="CL45" s="70"/>
      <x:c r="CM45" s="70"/>
      <x:c r="CN45" s="70"/>
      <x:c r="CO45" s="70"/>
      <x:c r="CP45" s="73"/>
      <x:c r="CQ45" s="70">
        <x:v>0</x:v>
      </x:c>
      <x:c r="CR45" s="73">
        <x:v>0</x:v>
      </x:c>
      <x:c r="CS45" s="70">
        <x:v>5</x:v>
      </x:c>
      <x:c r="CT45" s="70"/>
      <x:c r="CU45" s="70">
        <x:v>2</x:v>
      </x:c>
      <x:c r="CV45" s="70"/>
      <x:c r="CW45" s="70">
        <x:v>0</x:v>
      </x:c>
      <x:c r="CX45" s="70">
        <x:v>0</x:v>
      </x:c>
      <x:c r="CY45" s="606" t="s">
        <x:v>1013</x:v>
      </x:c>
      <x:c r="CZ45" s="564"/>
      <x:c r="DA45" s="570"/>
      <x:c r="DB45" s="564"/>
      <x:c r="DC45" s="570"/>
      <x:c r="DD45" s="564"/>
      <x:c r="DE45" s="570"/>
      <x:c r="DF45" s="564"/>
      <x:c r="DG45" s="571"/>
      <x:c r="DH45" s="677"/>
      <x:c r="DI45" s="678"/>
    </x:row>
    <x:row r="46" spans="1:113" s="275" customFormat="1" ht="30" customHeight="1">
      <x:c r="A46" s="606" t="s">
        <x:v>1263</x:v>
      </x:c>
      <x:c r="B46" s="70"/>
      <x:c r="C46" s="73"/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>
        <x:v>2</x:v>
      </x:c>
      <x:c r="Y46" s="70">
        <x:v>2</x:v>
      </x:c>
      <x:c r="Z46" s="70">
        <x:v>8</x:v>
      </x:c>
      <x:c r="AA46" s="70"/>
      <x:c r="AB46" s="70"/>
      <x:c r="AC46" s="70"/>
      <x:c r="AD46" s="70"/>
      <x:c r="AE46" s="70"/>
      <x:c r="AF46" s="70"/>
      <x:c r="AG46" s="70">
        <x:v>3</x:v>
      </x:c>
      <x:c r="AH46" s="70"/>
      <x:c r="AI46" s="70"/>
      <x:c r="AJ46" s="70">
        <x:v>1</x:v>
      </x:c>
      <x:c r="AK46" s="70">
        <x:v>3</x:v>
      </x:c>
      <x:c r="AL46" s="606" t="s">
        <x:v>1263</x:v>
      </x:c>
      <x:c r="AM46" s="70"/>
      <x:c r="AN46" s="73"/>
      <x:c r="AO46" s="70"/>
      <x:c r="AP46" s="70"/>
      <x:c r="AQ46" s="70"/>
      <x:c r="AR46" s="73"/>
      <x:c r="AS46" s="70"/>
      <x:c r="AT46" s="70"/>
      <x:c r="AU46" s="70"/>
      <x:c r="AV46" s="70"/>
      <x:c r="AW46" s="70"/>
      <x:c r="AX46" s="70">
        <x:v>1</x:v>
      </x:c>
      <x:c r="AY46" s="70"/>
      <x:c r="AZ46" s="70"/>
      <x:c r="BA46" s="73"/>
      <x:c r="BB46" s="70"/>
      <x:c r="BC46" s="70"/>
      <x:c r="BD46" s="70"/>
      <x:c r="BE46" s="70">
        <x:v>1</x:v>
      </x:c>
      <x:c r="BF46" s="70">
        <x:v>3</x:v>
      </x:c>
      <x:c r="BG46" s="70">
        <x:v>0</x:v>
      </x:c>
      <x:c r="BH46" s="70">
        <x:v>0</x:v>
      </x:c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606" t="s">
        <x:v>1263</x:v>
      </x:c>
      <x:c r="BW46" s="70"/>
      <x:c r="BX46" s="70"/>
      <x:c r="BY46" s="73"/>
      <x:c r="BZ46" s="70"/>
      <x:c r="CA46" s="73"/>
      <x:c r="CB46" s="70"/>
      <x:c r="CC46" s="73"/>
      <x:c r="CD46" s="70"/>
      <x:c r="CE46" s="70">
        <x:v>0</x:v>
      </x:c>
      <x:c r="CF46" s="73">
        <x:v>0</x:v>
      </x:c>
      <x:c r="CG46" s="70"/>
      <x:c r="CH46" s="70"/>
      <x:c r="CI46" s="70"/>
      <x:c r="CJ46" s="70"/>
      <x:c r="CK46" s="70"/>
      <x:c r="CL46" s="70"/>
      <x:c r="CM46" s="70"/>
      <x:c r="CN46" s="70"/>
      <x:c r="CO46" s="70"/>
      <x:c r="CP46" s="73"/>
      <x:c r="CQ46" s="70">
        <x:v>1</x:v>
      </x:c>
      <x:c r="CR46" s="73">
        <x:v>150</x:v>
      </x:c>
      <x:c r="CS46" s="70">
        <x:v>4</x:v>
      </x:c>
      <x:c r="CT46" s="70"/>
      <x:c r="CU46" s="70">
        <x:v>2</x:v>
      </x:c>
      <x:c r="CV46" s="70"/>
      <x:c r="CW46" s="70"/>
      <x:c r="CX46" s="70"/>
      <x:c r="CY46" s="606" t="s">
        <x:v>1263</x:v>
      </x:c>
      <x:c r="CZ46" s="564"/>
      <x:c r="DA46" s="570"/>
      <x:c r="DB46" s="564"/>
      <x:c r="DC46" s="570"/>
      <x:c r="DD46" s="564"/>
      <x:c r="DE46" s="570"/>
      <x:c r="DF46" s="564"/>
      <x:c r="DG46" s="571"/>
      <x:c r="DH46" s="677"/>
      <x:c r="DI46" s="678"/>
    </x:row>
    <x:row r="47" spans="1:113" s="275" customFormat="1" ht="30" customHeight="1">
      <x:c r="A47" s="606" t="s">
        <x:v>1005</x:v>
      </x:c>
      <x:c r="B47" s="70"/>
      <x:c r="C47" s="73"/>
      <x:c r="D47" s="70"/>
      <x:c r="E47" s="73"/>
      <x:c r="F47" s="70"/>
      <x:c r="G47" s="73"/>
      <x:c r="H47" s="70"/>
      <x:c r="I47" s="73"/>
      <x:c r="J47" s="70"/>
      <x:c r="K47" s="70">
        <x:v>2</x:v>
      </x:c>
      <x:c r="L47" s="73">
        <x:v>68.900000000000006</x:v>
      </x:c>
      <x:c r="M47" s="70"/>
      <x:c r="N47" s="70"/>
      <x:c r="O47" s="70">
        <x:v>1</x:v>
      </x:c>
      <x:c r="P47" s="70">
        <x:v>1</x:v>
      </x:c>
      <x:c r="Q47" s="70"/>
      <x:c r="R47" s="73"/>
      <x:c r="S47" s="70">
        <x:v>1</x:v>
      </x:c>
      <x:c r="T47" s="73">
        <x:v>13</x:v>
      </x:c>
      <x:c r="U47" s="70"/>
      <x:c r="V47" s="73"/>
      <x:c r="W47" s="70"/>
      <x:c r="X47" s="70"/>
      <x:c r="Y47" s="70">
        <x:v>1</x:v>
      </x:c>
      <x:c r="Z47" s="70">
        <x:v>10</x:v>
      </x:c>
      <x:c r="AA47" s="70">
        <x:v>1</x:v>
      </x:c>
      <x:c r="AB47" s="70"/>
      <x:c r="AC47" s="70">
        <x:v>3</x:v>
      </x:c>
      <x:c r="AD47" s="70">
        <x:v>1</x:v>
      </x:c>
      <x:c r="AE47" s="70"/>
      <x:c r="AF47" s="70"/>
      <x:c r="AG47" s="70">
        <x:v>1</x:v>
      </x:c>
      <x:c r="AH47" s="70"/>
      <x:c r="AI47" s="70"/>
      <x:c r="AJ47" s="70">
        <x:v>2</x:v>
      </x:c>
      <x:c r="AK47" s="70">
        <x:v>4</x:v>
      </x:c>
      <x:c r="AL47" s="606" t="s">
        <x:v>1005</x:v>
      </x:c>
      <x:c r="AM47" s="70"/>
      <x:c r="AN47" s="73"/>
      <x:c r="AO47" s="70"/>
      <x:c r="AP47" s="70"/>
      <x:c r="AQ47" s="70"/>
      <x:c r="AR47" s="73"/>
      <x:c r="AS47" s="70"/>
      <x:c r="AT47" s="70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>
        <x:v>1</x:v>
      </x:c>
      <x:c r="BF47" s="70">
        <x:v>3</x:v>
      </x:c>
      <x:c r="BG47" s="70">
        <x:v>0</x:v>
      </x:c>
      <x:c r="BH47" s="70">
        <x:v>0</x:v>
      </x:c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606" t="s">
        <x:v>1005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>
        <x:v>1</x:v>
      </x:c>
      <x:c r="CK47" s="70"/>
      <x:c r="CL47" s="70"/>
      <x:c r="CM47" s="70"/>
      <x:c r="CN47" s="70"/>
      <x:c r="CO47" s="70"/>
      <x:c r="CP47" s="73"/>
      <x:c r="CQ47" s="70">
        <x:v>1</x:v>
      </x:c>
      <x:c r="CR47" s="73">
        <x:v>250</x:v>
      </x:c>
      <x:c r="CS47" s="70">
        <x:v>5</x:v>
      </x:c>
      <x:c r="CT47" s="70"/>
      <x:c r="CU47" s="70">
        <x:v>4</x:v>
      </x:c>
      <x:c r="CV47" s="70"/>
      <x:c r="CW47" s="70"/>
      <x:c r="CX47" s="70"/>
      <x:c r="CY47" s="606" t="s">
        <x:v>1005</x:v>
      </x:c>
      <x:c r="CZ47" s="564"/>
      <x:c r="DA47" s="570"/>
      <x:c r="DB47" s="564"/>
      <x:c r="DC47" s="570"/>
      <x:c r="DD47" s="564"/>
      <x:c r="DE47" s="570"/>
      <x:c r="DF47" s="564"/>
      <x:c r="DG47" s="571"/>
      <x:c r="DH47" s="677"/>
      <x:c r="DI47" s="678"/>
    </x:row>
    <x:row r="48" spans="1:113" s="275" customFormat="1" ht="30" customHeight="1">
      <x:c r="A48" s="606" t="s">
        <x:v>1237</x:v>
      </x:c>
      <x:c r="B48" s="70"/>
      <x:c r="C48" s="73"/>
      <x:c r="D48" s="70"/>
      <x:c r="E48" s="73"/>
      <x:c r="F48" s="70"/>
      <x:c r="G48" s="73"/>
      <x:c r="H48" s="70"/>
      <x:c r="I48" s="73"/>
      <x:c r="J48" s="70">
        <x:v>0</x:v>
      </x:c>
      <x:c r="K48" s="70"/>
      <x:c r="L48" s="73"/>
      <x:c r="M48" s="70"/>
      <x:c r="N48" s="70"/>
      <x:c r="O48" s="70"/>
      <x:c r="P48" s="70"/>
      <x:c r="Q48" s="70"/>
      <x:c r="R48" s="73"/>
      <x:c r="S48" s="70">
        <x:v>0</x:v>
      </x:c>
      <x:c r="T48" s="73"/>
      <x:c r="U48" s="70"/>
      <x:c r="V48" s="73"/>
      <x:c r="W48" s="70"/>
      <x:c r="X48" s="70">
        <x:v>2</x:v>
      </x:c>
      <x:c r="Y48" s="70">
        <x:v>1</x:v>
      </x:c>
      <x:c r="Z48" s="70">
        <x:v>2</x:v>
      </x:c>
      <x:c r="AA48" s="70">
        <x:v>1</x:v>
      </x:c>
      <x:c r="AB48" s="70"/>
      <x:c r="AC48" s="70">
        <x:v>0</x:v>
      </x:c>
      <x:c r="AD48" s="70">
        <x:v>2</x:v>
      </x:c>
      <x:c r="AE48" s="70"/>
      <x:c r="AF48" s="70"/>
      <x:c r="AG48" s="70">
        <x:v>2</x:v>
      </x:c>
      <x:c r="AH48" s="70"/>
      <x:c r="AI48" s="70"/>
      <x:c r="AJ48" s="70">
        <x:v>2</x:v>
      </x:c>
      <x:c r="AK48" s="70">
        <x:v>5</x:v>
      </x:c>
      <x:c r="AL48" s="606" t="s">
        <x:v>1237</x:v>
      </x:c>
      <x:c r="AM48" s="70"/>
      <x:c r="AN48" s="73"/>
      <x:c r="AO48" s="70"/>
      <x:c r="AP48" s="70"/>
      <x:c r="AQ48" s="70"/>
      <x:c r="AR48" s="73"/>
      <x:c r="AS48" s="70"/>
      <x:c r="AT48" s="70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>
        <x:v>1</x:v>
      </x:c>
      <x:c r="BF48" s="70">
        <x:v>5</x:v>
      </x:c>
      <x:c r="BG48" s="70">
        <x:v>0</x:v>
      </x:c>
      <x:c r="BH48" s="70">
        <x:v>0</x:v>
      </x:c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606" t="s">
        <x:v>1237</x:v>
      </x:c>
      <x:c r="BW48" s="70"/>
      <x:c r="BX48" s="70"/>
      <x:c r="BY48" s="73"/>
      <x:c r="BZ48" s="70"/>
      <x:c r="CA48" s="73"/>
      <x:c r="CB48" s="70"/>
      <x:c r="CC48" s="73"/>
      <x:c r="CD48" s="70"/>
      <x:c r="CE48" s="70">
        <x:v>1</x:v>
      </x:c>
      <x:c r="CF48" s="73">
        <x:v>12</x:v>
      </x:c>
      <x:c r="CG48" s="70"/>
      <x:c r="CH48" s="70"/>
      <x:c r="CI48" s="70"/>
      <x:c r="CJ48" s="70">
        <x:v>1</x:v>
      </x:c>
      <x:c r="CK48" s="70"/>
      <x:c r="CL48" s="70"/>
      <x:c r="CM48" s="70"/>
      <x:c r="CN48" s="70"/>
      <x:c r="CO48" s="70"/>
      <x:c r="CP48" s="73"/>
      <x:c r="CQ48" s="70">
        <x:v>0</x:v>
      </x:c>
      <x:c r="CR48" s="73">
        <x:v>0</x:v>
      </x:c>
      <x:c r="CS48" s="70">
        <x:v>3</x:v>
      </x:c>
      <x:c r="CT48" s="70"/>
      <x:c r="CU48" s="70">
        <x:v>2</x:v>
      </x:c>
      <x:c r="CV48" s="70"/>
      <x:c r="CW48" s="70"/>
      <x:c r="CX48" s="70"/>
      <x:c r="CY48" s="606" t="s">
        <x:v>1237</x:v>
      </x:c>
      <x:c r="CZ48" s="564"/>
      <x:c r="DA48" s="570"/>
      <x:c r="DB48" s="564"/>
      <x:c r="DC48" s="570"/>
      <x:c r="DD48" s="564"/>
      <x:c r="DE48" s="570"/>
      <x:c r="DF48" s="564"/>
      <x:c r="DG48" s="571"/>
      <x:c r="DH48" s="677"/>
      <x:c r="DI48" s="678"/>
    </x:row>
    <x:row r="49" spans="1:113" s="275" customFormat="1" ht="30" customHeight="1">
      <x:c r="A49" s="606" t="s">
        <x:v>1398</x:v>
      </x:c>
      <x:c r="B49" s="70"/>
      <x:c r="C49" s="73"/>
      <x:c r="D49" s="70"/>
      <x:c r="E49" s="73"/>
      <x:c r="F49" s="70"/>
      <x:c r="G49" s="73"/>
      <x:c r="H49" s="70"/>
      <x:c r="I49" s="73"/>
      <x:c r="J49" s="70">
        <x:v>1</x:v>
      </x:c>
      <x:c r="K49" s="70"/>
      <x:c r="L49" s="73"/>
      <x:c r="M49" s="70"/>
      <x:c r="N49" s="70"/>
      <x:c r="O49" s="70"/>
      <x:c r="P49" s="70"/>
      <x:c r="Q49" s="70"/>
      <x:c r="R49" s="73"/>
      <x:c r="S49" s="70">
        <x:v>1</x:v>
      </x:c>
      <x:c r="T49" s="73">
        <x:v>4</x:v>
      </x:c>
      <x:c r="U49" s="70"/>
      <x:c r="V49" s="73"/>
      <x:c r="W49" s="70"/>
      <x:c r="X49" s="70">
        <x:v>6</x:v>
      </x:c>
      <x:c r="Y49" s="70">
        <x:v>1</x:v>
      </x:c>
      <x:c r="Z49" s="70">
        <x:v>5</x:v>
      </x:c>
      <x:c r="AA49" s="70">
        <x:v>0</x:v>
      </x:c>
      <x:c r="AB49" s="70">
        <x:v>1</x:v>
      </x:c>
      <x:c r="AC49" s="70">
        <x:v>2</x:v>
      </x:c>
      <x:c r="AD49" s="70">
        <x:v>1</x:v>
      </x:c>
      <x:c r="AE49" s="70"/>
      <x:c r="AF49" s="70"/>
      <x:c r="AG49" s="70">
        <x:v>1</x:v>
      </x:c>
      <x:c r="AH49" s="70"/>
      <x:c r="AI49" s="70"/>
      <x:c r="AJ49" s="70">
        <x:v>1</x:v>
      </x:c>
      <x:c r="AK49" s="70">
        <x:v>2</x:v>
      </x:c>
      <x:c r="AL49" s="606" t="s">
        <x:v>1398</x:v>
      </x:c>
      <x:c r="AM49" s="70"/>
      <x:c r="AN49" s="73"/>
      <x:c r="AO49" s="70"/>
      <x:c r="AP49" s="70"/>
      <x:c r="AQ49" s="70"/>
      <x:c r="AR49" s="73"/>
      <x:c r="AS49" s="70"/>
      <x:c r="AT49" s="70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>
        <x:v>0</x:v>
      </x:c>
      <x:c r="BF49" s="70">
        <x:v>0</x:v>
      </x:c>
      <x:c r="BG49" s="70">
        <x:v>1</x:v>
      </x:c>
      <x:c r="BH49" s="70">
        <x:v>3</x:v>
      </x:c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606" t="s">
        <x:v>1398</x:v>
      </x:c>
      <x:c r="BW49" s="70"/>
      <x:c r="BX49" s="70"/>
      <x:c r="BY49" s="73"/>
      <x:c r="BZ49" s="70"/>
      <x:c r="CA49" s="73"/>
      <x:c r="CB49" s="70"/>
      <x:c r="CC49" s="73"/>
      <x:c r="CD49" s="70"/>
      <x:c r="CE49" s="70">
        <x:v>1</x:v>
      </x:c>
      <x:c r="CF49" s="73">
        <x:v>12</x:v>
      </x:c>
      <x:c r="CG49" s="70"/>
      <x:c r="CH49" s="70"/>
      <x:c r="CI49" s="70"/>
      <x:c r="CJ49" s="70"/>
      <x:c r="CK49" s="70"/>
      <x:c r="CL49" s="70"/>
      <x:c r="CM49" s="70"/>
      <x:c r="CN49" s="70"/>
      <x:c r="CO49" s="70"/>
      <x:c r="CP49" s="73"/>
      <x:c r="CQ49" s="70">
        <x:v>1</x:v>
      </x:c>
      <x:c r="CR49" s="73">
        <x:v>70</x:v>
      </x:c>
      <x:c r="CS49" s="70">
        <x:v>3</x:v>
      </x:c>
      <x:c r="CT49" s="70"/>
      <x:c r="CU49" s="70">
        <x:v>2</x:v>
      </x:c>
      <x:c r="CV49" s="70"/>
      <x:c r="CW49" s="70"/>
      <x:c r="CX49" s="70"/>
      <x:c r="CY49" s="606" t="s">
        <x:v>1398</x:v>
      </x:c>
      <x:c r="CZ49" s="564"/>
      <x:c r="DA49" s="570"/>
      <x:c r="DB49" s="564"/>
      <x:c r="DC49" s="570"/>
      <x:c r="DD49" s="564"/>
      <x:c r="DE49" s="570"/>
      <x:c r="DF49" s="564"/>
      <x:c r="DG49" s="571"/>
      <x:c r="DH49" s="677"/>
      <x:c r="DI49" s="678"/>
    </x:row>
    <x:row r="50" spans="1:113" s="275" customFormat="1" ht="30" customHeight="1">
      <x:c r="A50" s="606" t="s">
        <x:v>1521</x:v>
      </x:c>
      <x:c r="B50" s="70"/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>
        <x:v>1</x:v>
      </x:c>
      <x:c r="T50" s="73">
        <x:v>4</x:v>
      </x:c>
      <x:c r="U50" s="70"/>
      <x:c r="V50" s="73"/>
      <x:c r="W50" s="70"/>
      <x:c r="X50" s="70">
        <x:v>6</x:v>
      </x:c>
      <x:c r="Y50" s="70"/>
      <x:c r="Z50" s="70"/>
      <x:c r="AA50" s="70"/>
      <x:c r="AB50" s="70"/>
      <x:c r="AC50" s="70"/>
      <x:c r="AD50" s="70"/>
      <x:c r="AE50" s="70"/>
      <x:c r="AF50" s="70"/>
      <x:c r="AG50" s="70">
        <x:v>1</x:v>
      </x:c>
      <x:c r="AH50" s="70"/>
      <x:c r="AI50" s="70"/>
      <x:c r="AJ50" s="70"/>
      <x:c r="AK50" s="70"/>
      <x:c r="AL50" s="606" t="s">
        <x:v>1521</x:v>
      </x:c>
      <x:c r="AM50" s="70"/>
      <x:c r="AN50" s="73"/>
      <x:c r="AO50" s="70"/>
      <x:c r="AP50" s="70"/>
      <x:c r="AQ50" s="70"/>
      <x:c r="AR50" s="73"/>
      <x:c r="AS50" s="70"/>
      <x:c r="AT50" s="70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>
        <x:v>4</x:v>
      </x:c>
      <x:c r="BF50" s="70">
        <x:v>4</x:v>
      </x:c>
      <x:c r="BG50" s="70"/>
      <x:c r="BH50" s="70"/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606" t="s">
        <x:v>1521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/>
      <x:c r="CK50" s="70">
        <x:v>0</x:v>
      </x:c>
      <x:c r="CL50" s="70"/>
      <x:c r="CM50" s="70"/>
      <x:c r="CN50" s="70"/>
      <x:c r="CO50" s="70"/>
      <x:c r="CP50" s="73"/>
      <x:c r="CQ50" s="70">
        <x:v>1</x:v>
      </x:c>
      <x:c r="CR50" s="73">
        <x:v>300</x:v>
      </x:c>
      <x:c r="CS50" s="70">
        <x:v>4</x:v>
      </x:c>
      <x:c r="CT50" s="70"/>
      <x:c r="CU50" s="70">
        <x:v>2</x:v>
      </x:c>
      <x:c r="CV50" s="70"/>
      <x:c r="CW50" s="70"/>
      <x:c r="CX50" s="70"/>
      <x:c r="CY50" s="606" t="s">
        <x:v>1521</x:v>
      </x:c>
      <x:c r="CZ50" s="564"/>
      <x:c r="DA50" s="570"/>
      <x:c r="DB50" s="564"/>
      <x:c r="DC50" s="570"/>
      <x:c r="DD50" s="564"/>
      <x:c r="DE50" s="570"/>
      <x:c r="DF50" s="564"/>
      <x:c r="DG50" s="571"/>
      <x:c r="DH50" s="677"/>
      <x:c r="DI50" s="678"/>
    </x:row>
    <x:row r="51" spans="1:113" s="275" customFormat="1" ht="30" customHeight="1">
      <x:c r="A51" s="606" t="s">
        <x:v>1829</x:v>
      </x:c>
      <x:c r="B51" s="70">
        <x:v>1</x:v>
      </x:c>
      <x:c r="C51" s="73">
        <x:v>188.09999999999999</x:v>
      </x:c>
      <x:c r="D51" s="70">
        <x:v>1</x:v>
      </x:c>
      <x:c r="E51" s="73">
        <x:v>97</x:v>
      </x:c>
      <x:c r="F51" s="70"/>
      <x:c r="G51" s="73"/>
      <x:c r="H51" s="70"/>
      <x:c r="I51" s="73"/>
      <x:c r="J51" s="70"/>
      <x:c r="K51" s="70"/>
      <x:c r="L51" s="73"/>
      <x:c r="M51" s="70">
        <x:v>1</x:v>
      </x:c>
      <x:c r="N51" s="70"/>
      <x:c r="O51" s="70"/>
      <x:c r="P51" s="70"/>
      <x:c r="Q51" s="70"/>
      <x:c r="R51" s="73"/>
      <x:c r="S51" s="70"/>
      <x:c r="T51" s="73"/>
      <x:c r="U51" s="70"/>
      <x:c r="V51" s="73"/>
      <x:c r="W51" s="70"/>
      <x:c r="X51" s="70">
        <x:v>6</x:v>
      </x:c>
      <x:c r="Y51" s="70">
        <x:v>3</x:v>
      </x:c>
      <x:c r="Z51" s="70">
        <x:v>15</x:v>
      </x:c>
      <x:c r="AA51" s="70"/>
      <x:c r="AB51" s="70"/>
      <x:c r="AC51" s="70">
        <x:v>1</x:v>
      </x:c>
      <x:c r="AD51" s="70"/>
      <x:c r="AE51" s="70"/>
      <x:c r="AF51" s="70"/>
      <x:c r="AG51" s="70">
        <x:v>2</x:v>
      </x:c>
      <x:c r="AH51" s="70"/>
      <x:c r="AI51" s="70"/>
      <x:c r="AJ51" s="70">
        <x:v>1</x:v>
      </x:c>
      <x:c r="AK51" s="70">
        <x:v>2</x:v>
      </x:c>
      <x:c r="AL51" s="606" t="s">
        <x:v>1829</x:v>
      </x:c>
      <x:c r="AM51" s="70"/>
      <x:c r="AN51" s="73"/>
      <x:c r="AO51" s="70"/>
      <x:c r="AP51" s="70"/>
      <x:c r="AQ51" s="70"/>
      <x:c r="AR51" s="73"/>
      <x:c r="AS51" s="70"/>
      <x:c r="AT51" s="70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>
        <x:v>1</x:v>
      </x:c>
      <x:c r="BF51" s="70">
        <x:v>4</x:v>
      </x:c>
      <x:c r="BG51" s="70"/>
      <x:c r="BH51" s="70"/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606" t="s">
        <x:v>1829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>
        <x:v>1</x:v>
      </x:c>
      <x:c r="CK51" s="70"/>
      <x:c r="CL51" s="70"/>
      <x:c r="CM51" s="70"/>
      <x:c r="CN51" s="70"/>
      <x:c r="CO51" s="70"/>
      <x:c r="CP51" s="73"/>
      <x:c r="CQ51" s="70">
        <x:v>1</x:v>
      </x:c>
      <x:c r="CR51" s="73">
        <x:v>78</x:v>
      </x:c>
      <x:c r="CS51" s="70">
        <x:v>5</x:v>
      </x:c>
      <x:c r="CT51" s="70"/>
      <x:c r="CU51" s="70">
        <x:v>3</x:v>
      </x:c>
      <x:c r="CV51" s="70"/>
      <x:c r="CW51" s="70">
        <x:v>0</x:v>
      </x:c>
      <x:c r="CX51" s="70">
        <x:v>0</x:v>
      </x:c>
      <x:c r="CY51" s="606" t="s">
        <x:v>1829</x:v>
      </x:c>
      <x:c r="CZ51" s="564"/>
      <x:c r="DA51" s="570"/>
      <x:c r="DB51" s="564"/>
      <x:c r="DC51" s="570"/>
      <x:c r="DD51" s="564"/>
      <x:c r="DE51" s="570"/>
      <x:c r="DF51" s="564"/>
      <x:c r="DG51" s="571"/>
      <x:c r="DH51" s="677"/>
      <x:c r="DI51" s="678"/>
    </x:row>
    <x:row r="52" spans="1:113" s="275" customFormat="1" ht="30" customHeight="1">
      <x:c r="A52" s="606" t="s">
        <x:v>1579</x:v>
      </x:c>
      <x:c r="B52" s="70">
        <x:v>2</x:v>
      </x:c>
      <x:c r="C52" s="73">
        <x:v>130.40000000000001</x:v>
      </x:c>
      <x:c r="D52" s="70">
        <x:v>1</x:v>
      </x:c>
      <x:c r="E52" s="73">
        <x:v>131.09999999999999</x:v>
      </x:c>
      <x:c r="F52" s="70"/>
      <x:c r="G52" s="73"/>
      <x:c r="H52" s="70"/>
      <x:c r="I52" s="73"/>
      <x:c r="J52" s="70"/>
      <x:c r="K52" s="70"/>
      <x:c r="L52" s="73"/>
      <x:c r="M52" s="70"/>
      <x:c r="N52" s="70"/>
      <x:c r="O52" s="70"/>
      <x:c r="P52" s="70"/>
      <x:c r="Q52" s="70"/>
      <x:c r="R52" s="73"/>
      <x:c r="S52" s="70">
        <x:v>1</x:v>
      </x:c>
      <x:c r="T52" s="73">
        <x:v>10</x:v>
      </x:c>
      <x:c r="U52" s="70"/>
      <x:c r="V52" s="73"/>
      <x:c r="W52" s="70"/>
      <x:c r="X52" s="70">
        <x:v>2</x:v>
      </x:c>
      <x:c r="Y52" s="70">
        <x:v>1</x:v>
      </x:c>
      <x:c r="Z52" s="70">
        <x:v>5</x:v>
      </x:c>
      <x:c r="AA52" s="70">
        <x:v>0</x:v>
      </x:c>
      <x:c r="AB52" s="70"/>
      <x:c r="AC52" s="70"/>
      <x:c r="AD52" s="70"/>
      <x:c r="AE52" s="70"/>
      <x:c r="AF52" s="70"/>
      <x:c r="AG52" s="70">
        <x:v>1</x:v>
      </x:c>
      <x:c r="AH52" s="70"/>
      <x:c r="AI52" s="70"/>
      <x:c r="AJ52" s="70">
        <x:v>1</x:v>
      </x:c>
      <x:c r="AK52" s="70">
        <x:v>2</x:v>
      </x:c>
      <x:c r="AL52" s="606" t="s">
        <x:v>1579</x:v>
      </x:c>
      <x:c r="AM52" s="70"/>
      <x:c r="AN52" s="73"/>
      <x:c r="AO52" s="70"/>
      <x:c r="AP52" s="70"/>
      <x:c r="AQ52" s="70"/>
      <x:c r="AR52" s="73"/>
      <x:c r="AS52" s="70"/>
      <x:c r="AT52" s="70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>
        <x:v>1</x:v>
      </x:c>
      <x:c r="BF52" s="70">
        <x:v>3</x:v>
      </x:c>
      <x:c r="BG52" s="70"/>
      <x:c r="BH52" s="70"/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606" t="s">
        <x:v>1579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70"/>
      <x:c r="CI52" s="70"/>
      <x:c r="CJ52" s="70"/>
      <x:c r="CK52" s="70"/>
      <x:c r="CL52" s="70"/>
      <x:c r="CM52" s="70"/>
      <x:c r="CN52" s="70"/>
      <x:c r="CO52" s="70"/>
      <x:c r="CP52" s="73"/>
      <x:c r="CQ52" s="70">
        <x:v>1</x:v>
      </x:c>
      <x:c r="CR52" s="73">
        <x:v>53</x:v>
      </x:c>
      <x:c r="CS52" s="70">
        <x:v>3</x:v>
      </x:c>
      <x:c r="CT52" s="70"/>
      <x:c r="CU52" s="70">
        <x:v>2</x:v>
      </x:c>
      <x:c r="CV52" s="70"/>
      <x:c r="CW52" s="70"/>
      <x:c r="CX52" s="70"/>
      <x:c r="CY52" s="606" t="s">
        <x:v>1579</x:v>
      </x:c>
      <x:c r="CZ52" s="564"/>
      <x:c r="DA52" s="570"/>
      <x:c r="DB52" s="564"/>
      <x:c r="DC52" s="570"/>
      <x:c r="DD52" s="564"/>
      <x:c r="DE52" s="570"/>
      <x:c r="DF52" s="564"/>
      <x:c r="DG52" s="571"/>
      <x:c r="DH52" s="677"/>
      <x:c r="DI52" s="678"/>
    </x:row>
    <x:row r="53" spans="1:113" s="275" customFormat="1" ht="30" customHeight="1">
      <x:c r="A53" s="606" t="s">
        <x:v>1014</x:v>
      </x:c>
      <x:c r="B53" s="70"/>
      <x:c r="C53" s="73"/>
      <x:c r="D53" s="70"/>
      <x:c r="E53" s="73"/>
      <x:c r="F53" s="70"/>
      <x:c r="G53" s="73"/>
      <x:c r="H53" s="70"/>
      <x:c r="I53" s="73"/>
      <x:c r="J53" s="70"/>
      <x:c r="K53" s="70"/>
      <x:c r="L53" s="73"/>
      <x:c r="M53" s="70"/>
      <x:c r="N53" s="70"/>
      <x:c r="O53" s="70"/>
      <x:c r="P53" s="70"/>
      <x:c r="Q53" s="70"/>
      <x:c r="R53" s="73"/>
      <x:c r="S53" s="70">
        <x:v>1</x:v>
      </x:c>
      <x:c r="T53" s="73">
        <x:v>8</x:v>
      </x:c>
      <x:c r="U53" s="70"/>
      <x:c r="V53" s="73"/>
      <x:c r="W53" s="70"/>
      <x:c r="X53" s="70">
        <x:v>0</x:v>
      </x:c>
      <x:c r="Y53" s="70">
        <x:v>1</x:v>
      </x:c>
      <x:c r="Z53" s="70">
        <x:v>4</x:v>
      </x:c>
      <x:c r="AA53" s="70">
        <x:v>0</x:v>
      </x:c>
      <x:c r="AB53" s="70">
        <x:v>1</x:v>
      </x:c>
      <x:c r="AC53" s="70">
        <x:v>0</x:v>
      </x:c>
      <x:c r="AD53" s="70">
        <x:v>0</x:v>
      </x:c>
      <x:c r="AE53" s="70"/>
      <x:c r="AF53" s="70"/>
      <x:c r="AG53" s="70">
        <x:v>1</x:v>
      </x:c>
      <x:c r="AH53" s="70"/>
      <x:c r="AI53" s="70"/>
      <x:c r="AJ53" s="70">
        <x:v>2</x:v>
      </x:c>
      <x:c r="AK53" s="70">
        <x:v>3</x:v>
      </x:c>
      <x:c r="AL53" s="606" t="s">
        <x:v>1014</x:v>
      </x:c>
      <x:c r="AM53" s="70"/>
      <x:c r="AN53" s="73"/>
      <x:c r="AO53" s="70"/>
      <x:c r="AP53" s="70"/>
      <x:c r="AQ53" s="70"/>
      <x:c r="AR53" s="73"/>
      <x:c r="AS53" s="70"/>
      <x:c r="AT53" s="70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/>
      <x:c r="BF53" s="70"/>
      <x:c r="BG53" s="70"/>
      <x:c r="BH53" s="70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606" t="s">
        <x:v>1014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70"/>
      <x:c r="CI53" s="70"/>
      <x:c r="CJ53" s="70">
        <x:v>1</x:v>
      </x:c>
      <x:c r="CK53" s="70"/>
      <x:c r="CL53" s="70"/>
      <x:c r="CM53" s="70"/>
      <x:c r="CN53" s="70"/>
      <x:c r="CO53" s="70"/>
      <x:c r="CP53" s="73"/>
      <x:c r="CQ53" s="70"/>
      <x:c r="CR53" s="73"/>
      <x:c r="CS53" s="70">
        <x:v>5</x:v>
      </x:c>
      <x:c r="CT53" s="70"/>
      <x:c r="CU53" s="70">
        <x:v>2</x:v>
      </x:c>
      <x:c r="CV53" s="70"/>
      <x:c r="CW53" s="70">
        <x:v>0</x:v>
      </x:c>
      <x:c r="CX53" s="70">
        <x:v>0</x:v>
      </x:c>
      <x:c r="CY53" s="606" t="s">
        <x:v>1014</x:v>
      </x:c>
      <x:c r="CZ53" s="564"/>
      <x:c r="DA53" s="570"/>
      <x:c r="DB53" s="564"/>
      <x:c r="DC53" s="570"/>
      <x:c r="DD53" s="564"/>
      <x:c r="DE53" s="570"/>
      <x:c r="DF53" s="564"/>
      <x:c r="DG53" s="571"/>
      <x:c r="DH53" s="677"/>
      <x:c r="DI53" s="678"/>
    </x:row>
    <x:row r="54" spans="1:113" s="275" customFormat="1" ht="30" customHeight="1">
      <x:c r="A54" s="606" t="s">
        <x:v>1039</x:v>
      </x:c>
      <x:c r="B54" s="70">
        <x:v>1</x:v>
      </x:c>
      <x:c r="C54" s="73">
        <x:v>37.799999999999997</x:v>
      </x:c>
      <x:c r="D54" s="70">
        <x:v>1</x:v>
      </x:c>
      <x:c r="E54" s="73">
        <x:v>114.2</x:v>
      </x:c>
      <x:c r="F54" s="70"/>
      <x:c r="G54" s="73"/>
      <x:c r="H54" s="70"/>
      <x:c r="I54" s="73"/>
      <x:c r="J54" s="70"/>
      <x:c r="K54" s="70"/>
      <x:c r="L54" s="73"/>
      <x:c r="M54" s="70">
        <x:v>1</x:v>
      </x:c>
      <x:c r="N54" s="70"/>
      <x:c r="O54" s="70">
        <x:v>2</x:v>
      </x:c>
      <x:c r="P54" s="70">
        <x:v>4</x:v>
      </x:c>
      <x:c r="Q54" s="70"/>
      <x:c r="R54" s="73"/>
      <x:c r="S54" s="70"/>
      <x:c r="T54" s="73"/>
      <x:c r="U54" s="70"/>
      <x:c r="V54" s="73"/>
      <x:c r="W54" s="70"/>
      <x:c r="X54" s="70"/>
      <x:c r="Y54" s="70">
        <x:v>3</x:v>
      </x:c>
      <x:c r="Z54" s="70">
        <x:v>7</x:v>
      </x:c>
      <x:c r="AA54" s="70">
        <x:v>1</x:v>
      </x:c>
      <x:c r="AB54" s="70"/>
      <x:c r="AC54" s="70"/>
      <x:c r="AD54" s="70"/>
      <x:c r="AE54" s="70"/>
      <x:c r="AF54" s="70"/>
      <x:c r="AG54" s="70">
        <x:v>1</x:v>
      </x:c>
      <x:c r="AH54" s="70"/>
      <x:c r="AI54" s="70"/>
      <x:c r="AJ54" s="70">
        <x:v>0</x:v>
      </x:c>
      <x:c r="AK54" s="70">
        <x:v>0</x:v>
      </x:c>
      <x:c r="AL54" s="606" t="s">
        <x:v>1039</x:v>
      </x:c>
      <x:c r="AM54" s="70"/>
      <x:c r="AN54" s="73"/>
      <x:c r="AO54" s="70"/>
      <x:c r="AP54" s="70"/>
      <x:c r="AQ54" s="70"/>
      <x:c r="AR54" s="73"/>
      <x:c r="AS54" s="70"/>
      <x:c r="AT54" s="70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>
        <x:v>1</x:v>
      </x:c>
      <x:c r="BF54" s="70">
        <x:v>3</x:v>
      </x:c>
      <x:c r="BG54" s="70">
        <x:v>1</x:v>
      </x:c>
      <x:c r="BH54" s="70">
        <x:v>2</x:v>
      </x:c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606" t="s">
        <x:v>1039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/>
      <x:c r="CK54" s="70"/>
      <x:c r="CL54" s="70"/>
      <x:c r="CM54" s="70"/>
      <x:c r="CN54" s="70"/>
      <x:c r="CO54" s="70"/>
      <x:c r="CP54" s="73"/>
      <x:c r="CQ54" s="70">
        <x:v>1</x:v>
      </x:c>
      <x:c r="CR54" s="73">
        <x:v>57</x:v>
      </x:c>
      <x:c r="CS54" s="70">
        <x:v>7</x:v>
      </x:c>
      <x:c r="CT54" s="70"/>
      <x:c r="CU54" s="70">
        <x:v>2</x:v>
      </x:c>
      <x:c r="CV54" s="70"/>
      <x:c r="CW54" s="70"/>
      <x:c r="CX54" s="70"/>
      <x:c r="CY54" s="606" t="s">
        <x:v>1039</x:v>
      </x:c>
      <x:c r="CZ54" s="564"/>
      <x:c r="DA54" s="570"/>
      <x:c r="DB54" s="564"/>
      <x:c r="DC54" s="570"/>
      <x:c r="DD54" s="564"/>
      <x:c r="DE54" s="570"/>
      <x:c r="DF54" s="564"/>
      <x:c r="DG54" s="571"/>
      <x:c r="DH54" s="673"/>
      <x:c r="DI54" s="674"/>
    </x:row>
    <x:row r="55" spans="1:113" s="275" customFormat="1" ht="30" customHeight="1">
      <x:c r="A55" s="606" t="s">
        <x:v>2047</x:v>
      </x:c>
      <x:c r="B55" s="70"/>
      <x:c r="C55" s="73"/>
      <x:c r="D55" s="70"/>
      <x:c r="E55" s="73"/>
      <x:c r="F55" s="70"/>
      <x:c r="G55" s="73"/>
      <x:c r="H55" s="70"/>
      <x:c r="I55" s="73"/>
      <x:c r="J55" s="70"/>
      <x:c r="K55" s="70"/>
      <x:c r="L55" s="73"/>
      <x:c r="M55" s="70"/>
      <x:c r="N55" s="70"/>
      <x:c r="O55" s="70"/>
      <x:c r="P55" s="70"/>
      <x:c r="Q55" s="70"/>
      <x:c r="R55" s="73"/>
      <x:c r="S55" s="70">
        <x:v>1</x:v>
      </x:c>
      <x:c r="T55" s="73">
        <x:v>16</x:v>
      </x:c>
      <x:c r="U55" s="70">
        <x:v>1</x:v>
      </x:c>
      <x:c r="V55" s="73">
        <x:v>45</x:v>
      </x:c>
      <x:c r="W55" s="70"/>
      <x:c r="X55" s="70">
        <x:v>2</x:v>
      </x:c>
      <x:c r="Y55" s="70">
        <x:v>1</x:v>
      </x:c>
      <x:c r="Z55" s="70">
        <x:v>11</x:v>
      </x:c>
      <x:c r="AA55" s="70"/>
      <x:c r="AB55" s="70">
        <x:v>1</x:v>
      </x:c>
      <x:c r="AC55" s="70">
        <x:v>1</x:v>
      </x:c>
      <x:c r="AD55" s="70">
        <x:v>1</x:v>
      </x:c>
      <x:c r="AE55" s="70"/>
      <x:c r="AF55" s="70"/>
      <x:c r="AG55" s="70">
        <x:v>1</x:v>
      </x:c>
      <x:c r="AH55" s="70"/>
      <x:c r="AI55" s="70"/>
      <x:c r="AJ55" s="70"/>
      <x:c r="AK55" s="70"/>
      <x:c r="AL55" s="606" t="s">
        <x:v>2047</x:v>
      </x:c>
      <x:c r="AM55" s="70">
        <x:v>1</x:v>
      </x:c>
      <x:c r="AN55" s="73">
        <x:v>500</x:v>
      </x:c>
      <x:c r="AO55" s="70"/>
      <x:c r="AP55" s="70"/>
      <x:c r="AQ55" s="70"/>
      <x:c r="AR55" s="73"/>
      <x:c r="AS55" s="70"/>
      <x:c r="AT55" s="70"/>
      <x:c r="AU55" s="70"/>
      <x:c r="AV55" s="70"/>
      <x:c r="AW55" s="70"/>
      <x:c r="AX55" s="70">
        <x:v>1</x:v>
      </x:c>
      <x:c r="AY55" s="70"/>
      <x:c r="AZ55" s="70"/>
      <x:c r="BA55" s="73"/>
      <x:c r="BB55" s="70"/>
      <x:c r="BC55" s="70"/>
      <x:c r="BD55" s="70">
        <x:v>0</x:v>
      </x:c>
      <x:c r="BE55" s="70">
        <x:v>2</x:v>
      </x:c>
      <x:c r="BF55" s="70">
        <x:v>9</x:v>
      </x:c>
      <x:c r="BG55" s="70"/>
      <x:c r="BH55" s="70"/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606" t="s">
        <x:v>2047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>
        <x:v>1</x:v>
      </x:c>
      <x:c r="CK55" s="70"/>
      <x:c r="CL55" s="70"/>
      <x:c r="CM55" s="70"/>
      <x:c r="CN55" s="70"/>
      <x:c r="CO55" s="70"/>
      <x:c r="CP55" s="73"/>
      <x:c r="CQ55" s="70">
        <x:v>1</x:v>
      </x:c>
      <x:c r="CR55" s="73">
        <x:v>56</x:v>
      </x:c>
      <x:c r="CS55" s="70">
        <x:v>4</x:v>
      </x:c>
      <x:c r="CT55" s="70"/>
      <x:c r="CU55" s="70">
        <x:v>3</x:v>
      </x:c>
      <x:c r="CV55" s="70"/>
      <x:c r="CW55" s="70"/>
      <x:c r="CX55" s="70"/>
      <x:c r="CY55" s="606" t="s">
        <x:v>2047</x:v>
      </x:c>
      <x:c r="CZ55" s="564"/>
      <x:c r="DA55" s="570"/>
      <x:c r="DB55" s="564"/>
      <x:c r="DC55" s="570"/>
      <x:c r="DD55" s="564"/>
      <x:c r="DE55" s="570"/>
      <x:c r="DF55" s="564"/>
      <x:c r="DG55" s="571"/>
      <x:c r="DH55" s="677"/>
      <x:c r="DI55" s="678"/>
    </x:row>
    <x:row r="56" spans="1:113" s="275" customFormat="1" ht="30" customHeight="1">
      <x:c r="A56" s="374" t="s">
        <x:v>1532</x:v>
      </x:c>
      <x:c r="B56" s="70">
        <x:f t="shared" ref="B56:BM56" si="20">B57</x:f>
        <x:v>1</x:v>
      </x:c>
      <x:c r="C56" s="73">
        <x:f t="shared" si="20"/>
        <x:v>79.400000000000006</x:v>
      </x:c>
      <x:c r="D56" s="70">
        <x:f t="shared" si="20"/>
        <x:v>1</x:v>
      </x:c>
      <x:c r="E56" s="73">
        <x:f t="shared" si="20"/>
        <x:v>3.6000000000000001</x:v>
      </x:c>
      <x:c r="F56" s="70">
        <x:f t="shared" si="20"/>
        <x:v>0</x:v>
      </x:c>
      <x:c r="G56" s="73">
        <x:f t="shared" si="20"/>
        <x:v>0</x:v>
      </x:c>
      <x:c r="H56" s="70">
        <x:f t="shared" si="20"/>
        <x:v>12</x:v>
      </x:c>
      <x:c r="I56" s="73">
        <x:f t="shared" si="20"/>
        <x:v>2568</x:v>
      </x:c>
      <x:c r="J56" s="70">
        <x:f t="shared" si="20"/>
        <x:v>4</x:v>
      </x:c>
      <x:c r="K56" s="70">
        <x:f t="shared" si="20"/>
        <x:v>0</x:v>
      </x:c>
      <x:c r="L56" s="73">
        <x:f t="shared" si="20"/>
        <x:v>0</x:v>
      </x:c>
      <x:c r="M56" s="70">
        <x:f t="shared" si="20"/>
        <x:v>2</x:v>
      </x:c>
      <x:c r="N56" s="70">
        <x:f t="shared" si="20"/>
        <x:v>0</x:v>
      </x:c>
      <x:c r="O56" s="70">
        <x:f t="shared" si="20"/>
        <x:v>0</x:v>
      </x:c>
      <x:c r="P56" s="70">
        <x:f t="shared" si="20"/>
        <x:v>0</x:v>
      </x:c>
      <x:c r="Q56" s="70">
        <x:f t="shared" si="20"/>
        <x:v>0</x:v>
      </x:c>
      <x:c r="R56" s="73">
        <x:f t="shared" si="20"/>
        <x:v>0</x:v>
      </x:c>
      <x:c r="S56" s="70">
        <x:f t="shared" si="20"/>
        <x:v>5</x:v>
      </x:c>
      <x:c r="T56" s="73">
        <x:f t="shared" si="20"/>
        <x:v>53</x:v>
      </x:c>
      <x:c r="U56" s="70">
        <x:f t="shared" si="20"/>
        <x:v>0</x:v>
      </x:c>
      <x:c r="V56" s="73">
        <x:f t="shared" si="20"/>
        <x:v>0</x:v>
      </x:c>
      <x:c r="W56" s="70">
        <x:f t="shared" si="20"/>
        <x:v>0</x:v>
      </x:c>
      <x:c r="X56" s="70">
        <x:f t="shared" si="20"/>
        <x:v>38</x:v>
      </x:c>
      <x:c r="Y56" s="70">
        <x:f t="shared" si="20"/>
        <x:v>2</x:v>
      </x:c>
      <x:c r="Z56" s="70">
        <x:f t="shared" si="20"/>
        <x:v>4</x:v>
      </x:c>
      <x:c r="AA56" s="70">
        <x:f t="shared" si="20"/>
        <x:v>1</x:v>
      </x:c>
      <x:c r="AB56" s="70">
        <x:f t="shared" si="20"/>
        <x:v>0</x:v>
      </x:c>
      <x:c r="AC56" s="70">
        <x:f t="shared" si="20"/>
        <x:v>1</x:v>
      </x:c>
      <x:c r="AD56" s="70">
        <x:f t="shared" si="20"/>
        <x:v>0</x:v>
      </x:c>
      <x:c r="AE56" s="70">
        <x:f t="shared" si="20"/>
        <x:v>0</x:v>
      </x:c>
      <x:c r="AF56" s="70">
        <x:f t="shared" si="20"/>
        <x:v>0</x:v>
      </x:c>
      <x:c r="AG56" s="70">
        <x:f t="shared" si="20"/>
        <x:v>3</x:v>
      </x:c>
      <x:c r="AH56" s="70">
        <x:f t="shared" si="20"/>
        <x:v>0</x:v>
      </x:c>
      <x:c r="AI56" s="70">
        <x:f t="shared" si="20"/>
        <x:v>0</x:v>
      </x:c>
      <x:c r="AJ56" s="70">
        <x:f t="shared" si="20"/>
        <x:v>2</x:v>
      </x:c>
      <x:c r="AK56" s="70">
        <x:f t="shared" si="20"/>
        <x:v>5</x:v>
      </x:c>
      <x:c r="AL56" s="374" t="s">
        <x:v>1532</x:v>
      </x:c>
      <x:c r="AM56" s="70">
        <x:f t="shared" si="20"/>
        <x:v>0</x:v>
      </x:c>
      <x:c r="AN56" s="73">
        <x:f t="shared" si="20"/>
        <x:v>0</x:v>
      </x:c>
      <x:c r="AO56" s="70">
        <x:f t="shared" si="20"/>
        <x:v>0</x:v>
      </x:c>
      <x:c r="AP56" s="70">
        <x:f t="shared" si="20"/>
        <x:v>0</x:v>
      </x:c>
      <x:c r="AQ56" s="70">
        <x:f t="shared" si="20"/>
        <x:v>0</x:v>
      </x:c>
      <x:c r="AR56" s="73">
        <x:f t="shared" si="20"/>
        <x:v>0</x:v>
      </x:c>
      <x:c r="AS56" s="70">
        <x:f t="shared" si="20"/>
        <x:v>0</x:v>
      </x:c>
      <x:c r="AT56" s="70">
        <x:f t="shared" si="20"/>
        <x:v>0</x:v>
      </x:c>
      <x:c r="AU56" s="70">
        <x:f t="shared" si="20"/>
        <x:v>0</x:v>
      </x:c>
      <x:c r="AV56" s="70">
        <x:f t="shared" si="20"/>
        <x:v>0</x:v>
      </x:c>
      <x:c r="AW56" s="70">
        <x:f t="shared" si="20"/>
        <x:v>0</x:v>
      </x:c>
      <x:c r="AX56" s="70">
        <x:f t="shared" si="20"/>
        <x:v>0</x:v>
      </x:c>
      <x:c r="AY56" s="70">
        <x:f t="shared" si="20"/>
        <x:v>0</x:v>
      </x:c>
      <x:c r="AZ56" s="70">
        <x:f t="shared" si="20"/>
        <x:v>0</x:v>
      </x:c>
      <x:c r="BA56" s="73">
        <x:f t="shared" si="20"/>
        <x:v>0</x:v>
      </x:c>
      <x:c r="BB56" s="70">
        <x:f t="shared" si="20"/>
        <x:v>0</x:v>
      </x:c>
      <x:c r="BC56" s="70">
        <x:f t="shared" si="20"/>
        <x:v>0</x:v>
      </x:c>
      <x:c r="BD56" s="70">
        <x:f t="shared" si="20"/>
        <x:v>0</x:v>
      </x:c>
      <x:c r="BE56" s="70">
        <x:f t="shared" si="20"/>
        <x:v>6</x:v>
      </x:c>
      <x:c r="BF56" s="70">
        <x:f t="shared" si="20"/>
        <x:v>27</x:v>
      </x:c>
      <x:c r="BG56" s="70">
        <x:f t="shared" si="20"/>
        <x:v>0</x:v>
      </x:c>
      <x:c r="BH56" s="70">
        <x:f t="shared" si="20"/>
        <x:v>0</x:v>
      </x:c>
      <x:c r="BI56" s="70">
        <x:f t="shared" si="20"/>
        <x:v>0</x:v>
      </x:c>
      <x:c r="BJ56" s="73">
        <x:f t="shared" si="20"/>
        <x:v>0</x:v>
      </x:c>
      <x:c r="BK56" s="70">
        <x:f t="shared" si="20"/>
        <x:v>0</x:v>
      </x:c>
      <x:c r="BL56" s="73">
        <x:f t="shared" si="20"/>
        <x:v>0</x:v>
      </x:c>
      <x:c r="BM56" s="70">
        <x:f t="shared" si="20"/>
        <x:v>0</x:v>
      </x:c>
      <x:c r="BN56" s="73">
        <x:f t="shared" ref="BN56:DG56" si="21">BN57</x:f>
        <x:v>0</x:v>
      </x:c>
      <x:c r="BO56" s="70">
        <x:f t="shared" si="21"/>
        <x:v>0</x:v>
      </x:c>
      <x:c r="BP56" s="73">
        <x:f t="shared" si="21"/>
        <x:v>0</x:v>
      </x:c>
      <x:c r="BQ56" s="70">
        <x:f t="shared" si="21"/>
        <x:v>0</x:v>
      </x:c>
      <x:c r="BR56" s="70">
        <x:f t="shared" si="21"/>
        <x:v>0</x:v>
      </x:c>
      <x:c r="BS56" s="70">
        <x:f t="shared" si="21"/>
        <x:v>0</x:v>
      </x:c>
      <x:c r="BT56" s="70">
        <x:f t="shared" si="21"/>
        <x:v>0</x:v>
      </x:c>
      <x:c r="BU56" s="70">
        <x:f t="shared" si="21"/>
        <x:v>0</x:v>
      </x:c>
      <x:c r="BV56" s="374" t="s">
        <x:v>1532</x:v>
      </x:c>
      <x:c r="BW56" s="70">
        <x:f t="shared" si="21"/>
        <x:v>2</x:v>
      </x:c>
      <x:c r="BX56" s="70">
        <x:f t="shared" si="21"/>
        <x:v>160</x:v>
      </x:c>
      <x:c r="BY56" s="73">
        <x:f t="shared" si="21"/>
        <x:v>5355</x:v>
      </x:c>
      <x:c r="BZ56" s="70">
        <x:f t="shared" si="21"/>
        <x:v>0</x:v>
      </x:c>
      <x:c r="CA56" s="73">
        <x:f t="shared" si="21"/>
        <x:v>0</x:v>
      </x:c>
      <x:c r="CB56" s="70">
        <x:f t="shared" si="21"/>
        <x:v>0</x:v>
      </x:c>
      <x:c r="CC56" s="73">
        <x:f t="shared" si="21"/>
        <x:v>0</x:v>
      </x:c>
      <x:c r="CD56" s="70">
        <x:f t="shared" si="21"/>
        <x:v>0</x:v>
      </x:c>
      <x:c r="CE56" s="70">
        <x:f t="shared" si="21"/>
        <x:v>0</x:v>
      </x:c>
      <x:c r="CF56" s="73">
        <x:f t="shared" si="21"/>
        <x:v>0</x:v>
      </x:c>
      <x:c r="CG56" s="70">
        <x:f t="shared" si="21"/>
        <x:v>0</x:v>
      </x:c>
      <x:c r="CH56" s="70">
        <x:f t="shared" si="21"/>
        <x:v>0</x:v>
      </x:c>
      <x:c r="CI56" s="70">
        <x:f t="shared" si="21"/>
        <x:v>0</x:v>
      </x:c>
      <x:c r="CJ56" s="70">
        <x:f t="shared" si="21"/>
        <x:v>1</x:v>
      </x:c>
      <x:c r="CK56" s="70">
        <x:f t="shared" si="21"/>
        <x:v>0</x:v>
      </x:c>
      <x:c r="CL56" s="70">
        <x:f t="shared" si="21"/>
        <x:v>0</x:v>
      </x:c>
      <x:c r="CM56" s="70">
        <x:f t="shared" si="21"/>
        <x:v>1</x:v>
      </x:c>
      <x:c r="CN56" s="70">
        <x:f t="shared" si="21"/>
        <x:v>1</x:v>
      </x:c>
      <x:c r="CO56" s="70">
        <x:f t="shared" si="21"/>
        <x:v>0</x:v>
      </x:c>
      <x:c r="CP56" s="73">
        <x:f t="shared" si="21"/>
        <x:v>0</x:v>
      </x:c>
      <x:c r="CQ56" s="70">
        <x:f t="shared" si="21"/>
        <x:v>2</x:v>
      </x:c>
      <x:c r="CR56" s="73">
        <x:f t="shared" si="21"/>
        <x:v>159</x:v>
      </x:c>
      <x:c r="CS56" s="70">
        <x:f t="shared" si="21"/>
        <x:v>39</x:v>
      </x:c>
      <x:c r="CT56" s="70">
        <x:f t="shared" si="21"/>
        <x:v>1</x:v>
      </x:c>
      <x:c r="CU56" s="70">
        <x:f t="shared" si="21"/>
        <x:v>6</x:v>
      </x:c>
      <x:c r="CV56" s="70">
        <x:f t="shared" si="21"/>
        <x:v>0</x:v>
      </x:c>
      <x:c r="CW56" s="70">
        <x:f t="shared" si="21"/>
        <x:v>0</x:v>
      </x:c>
      <x:c r="CX56" s="70">
        <x:f t="shared" si="21"/>
        <x:v>0</x:v>
      </x:c>
      <x:c r="CY56" s="374" t="s">
        <x:v>1532</x:v>
      </x:c>
      <x:c r="CZ56" s="70">
        <x:f t="shared" si="21"/>
        <x:v>0</x:v>
      </x:c>
      <x:c r="DA56" s="73">
        <x:f t="shared" si="21"/>
        <x:v>0</x:v>
      </x:c>
      <x:c r="DB56" s="70">
        <x:f t="shared" si="21"/>
        <x:v>0</x:v>
      </x:c>
      <x:c r="DC56" s="73">
        <x:f t="shared" si="21"/>
        <x:v>0</x:v>
      </x:c>
      <x:c r="DD56" s="70">
        <x:f t="shared" si="21"/>
        <x:v>0</x:v>
      </x:c>
      <x:c r="DE56" s="73">
        <x:f t="shared" si="21"/>
        <x:v>0</x:v>
      </x:c>
      <x:c r="DF56" s="70">
        <x:f t="shared" si="21"/>
        <x:v>0</x:v>
      </x:c>
      <x:c r="DG56" s="104">
        <x:f t="shared" si="21"/>
        <x:v>0</x:v>
      </x:c>
      <x:c r="DH56" s="673"/>
      <x:c r="DI56" s="674"/>
    </x:row>
    <x:row r="57" spans="1:113" s="275" customFormat="1" ht="30" customHeight="1">
      <x:c r="A57" s="374" t="s">
        <x:v>675</x:v>
      </x:c>
      <x:c r="B57" s="70">
        <x:f t="shared" ref="B57:AK57" si="22">SUM(B58:B64)</x:f>
        <x:v>1</x:v>
      </x:c>
      <x:c r="C57" s="73">
        <x:f t="shared" si="22"/>
        <x:v>79.400000000000006</x:v>
      </x:c>
      <x:c r="D57" s="70">
        <x:f t="shared" si="22"/>
        <x:v>1</x:v>
      </x:c>
      <x:c r="E57" s="73">
        <x:f t="shared" si="22"/>
        <x:v>3.6000000000000001</x:v>
      </x:c>
      <x:c r="F57" s="70">
        <x:f t="shared" si="22"/>
        <x:v>0</x:v>
      </x:c>
      <x:c r="G57" s="73">
        <x:f t="shared" si="22"/>
        <x:v>0</x:v>
      </x:c>
      <x:c r="H57" s="70">
        <x:f t="shared" si="22"/>
        <x:v>12</x:v>
      </x:c>
      <x:c r="I57" s="73">
        <x:f t="shared" si="22"/>
        <x:v>2568</x:v>
      </x:c>
      <x:c r="J57" s="70">
        <x:f t="shared" si="22"/>
        <x:v>4</x:v>
      </x:c>
      <x:c r="K57" s="70">
        <x:f t="shared" si="22"/>
        <x:v>0</x:v>
      </x:c>
      <x:c r="L57" s="73">
        <x:f t="shared" si="22"/>
        <x:v>0</x:v>
      </x:c>
      <x:c r="M57" s="70">
        <x:f t="shared" si="22"/>
        <x:v>2</x:v>
      </x:c>
      <x:c r="N57" s="70">
        <x:f t="shared" si="22"/>
        <x:v>0</x:v>
      </x:c>
      <x:c r="O57" s="70">
        <x:f t="shared" si="22"/>
        <x:v>0</x:v>
      </x:c>
      <x:c r="P57" s="70">
        <x:f t="shared" si="22"/>
        <x:v>0</x:v>
      </x:c>
      <x:c r="Q57" s="70">
        <x:f t="shared" si="22"/>
        <x:v>0</x:v>
      </x:c>
      <x:c r="R57" s="73">
        <x:f t="shared" si="22"/>
        <x:v>0</x:v>
      </x:c>
      <x:c r="S57" s="70">
        <x:f t="shared" si="22"/>
        <x:v>5</x:v>
      </x:c>
      <x:c r="T57" s="73">
        <x:f t="shared" si="22"/>
        <x:v>53</x:v>
      </x:c>
      <x:c r="U57" s="70">
        <x:f t="shared" si="22"/>
        <x:v>0</x:v>
      </x:c>
      <x:c r="V57" s="73">
        <x:f t="shared" si="22"/>
        <x:v>0</x:v>
      </x:c>
      <x:c r="W57" s="70">
        <x:f t="shared" si="22"/>
        <x:v>0</x:v>
      </x:c>
      <x:c r="X57" s="70">
        <x:f t="shared" si="22"/>
        <x:v>38</x:v>
      </x:c>
      <x:c r="Y57" s="70">
        <x:f t="shared" si="22"/>
        <x:v>2</x:v>
      </x:c>
      <x:c r="Z57" s="70">
        <x:f t="shared" si="22"/>
        <x:v>4</x:v>
      </x:c>
      <x:c r="AA57" s="70">
        <x:f t="shared" si="22"/>
        <x:v>1</x:v>
      </x:c>
      <x:c r="AB57" s="70">
        <x:f t="shared" si="22"/>
        <x:v>0</x:v>
      </x:c>
      <x:c r="AC57" s="70">
        <x:f t="shared" si="22"/>
        <x:v>1</x:v>
      </x:c>
      <x:c r="AD57" s="70">
        <x:f t="shared" si="22"/>
        <x:v>0</x:v>
      </x:c>
      <x:c r="AE57" s="70">
        <x:f t="shared" si="22"/>
        <x:v>0</x:v>
      </x:c>
      <x:c r="AF57" s="70">
        <x:f t="shared" si="22"/>
        <x:v>0</x:v>
      </x:c>
      <x:c r="AG57" s="70">
        <x:f t="shared" si="22"/>
        <x:v>3</x:v>
      </x:c>
      <x:c r="AH57" s="70">
        <x:f t="shared" si="22"/>
        <x:v>0</x:v>
      </x:c>
      <x:c r="AI57" s="70">
        <x:f t="shared" si="22"/>
        <x:v>0</x:v>
      </x:c>
      <x:c r="AJ57" s="70">
        <x:f t="shared" si="22"/>
        <x:v>2</x:v>
      </x:c>
      <x:c r="AK57" s="70">
        <x:f t="shared" si="22"/>
        <x:v>5</x:v>
      </x:c>
      <x:c r="AL57" s="374" t="s">
        <x:v>675</x:v>
      </x:c>
      <x:c r="AM57" s="70">
        <x:f t="shared" ref="AM57:BU57" si="23">SUM(AM58:AM64)</x:f>
        <x:v>0</x:v>
      </x:c>
      <x:c r="AN57" s="73">
        <x:f t="shared" si="23"/>
        <x:v>0</x:v>
      </x:c>
      <x:c r="AO57" s="70">
        <x:f t="shared" si="23"/>
        <x:v>0</x:v>
      </x:c>
      <x:c r="AP57" s="70">
        <x:f t="shared" si="23"/>
        <x:v>0</x:v>
      </x:c>
      <x:c r="AQ57" s="70">
        <x:f t="shared" si="23"/>
        <x:v>0</x:v>
      </x:c>
      <x:c r="AR57" s="73">
        <x:f t="shared" si="23"/>
        <x:v>0</x:v>
      </x:c>
      <x:c r="AS57" s="70">
        <x:f t="shared" si="23"/>
        <x:v>0</x:v>
      </x:c>
      <x:c r="AT57" s="70">
        <x:f t="shared" si="23"/>
        <x:v>0</x:v>
      </x:c>
      <x:c r="AU57" s="70">
        <x:f t="shared" si="23"/>
        <x:v>0</x:v>
      </x:c>
      <x:c r="AV57" s="70">
        <x:f t="shared" si="23"/>
        <x:v>0</x:v>
      </x:c>
      <x:c r="AW57" s="70">
        <x:f t="shared" si="23"/>
        <x:v>0</x:v>
      </x:c>
      <x:c r="AX57" s="70">
        <x:f t="shared" si="23"/>
        <x:v>0</x:v>
      </x:c>
      <x:c r="AY57" s="70">
        <x:f t="shared" si="23"/>
        <x:v>0</x:v>
      </x:c>
      <x:c r="AZ57" s="70">
        <x:f t="shared" si="23"/>
        <x:v>0</x:v>
      </x:c>
      <x:c r="BA57" s="73">
        <x:f t="shared" si="23"/>
        <x:v>0</x:v>
      </x:c>
      <x:c r="BB57" s="70">
        <x:f t="shared" si="23"/>
        <x:v>0</x:v>
      </x:c>
      <x:c r="BC57" s="70">
        <x:f t="shared" si="23"/>
        <x:v>0</x:v>
      </x:c>
      <x:c r="BD57" s="70">
        <x:f t="shared" si="23"/>
        <x:v>0</x:v>
      </x:c>
      <x:c r="BE57" s="70">
        <x:f t="shared" si="23"/>
        <x:v>6</x:v>
      </x:c>
      <x:c r="BF57" s="70">
        <x:f t="shared" si="23"/>
        <x:v>27</x:v>
      </x:c>
      <x:c r="BG57" s="70">
        <x:f t="shared" si="23"/>
        <x:v>0</x:v>
      </x:c>
      <x:c r="BH57" s="70">
        <x:f t="shared" si="23"/>
        <x:v>0</x:v>
      </x:c>
      <x:c r="BI57" s="70">
        <x:f t="shared" si="23"/>
        <x:v>0</x:v>
      </x:c>
      <x:c r="BJ57" s="73">
        <x:f t="shared" si="23"/>
        <x:v>0</x:v>
      </x:c>
      <x:c r="BK57" s="70">
        <x:f t="shared" si="23"/>
        <x:v>0</x:v>
      </x:c>
      <x:c r="BL57" s="73">
        <x:f t="shared" si="23"/>
        <x:v>0</x:v>
      </x:c>
      <x:c r="BM57" s="70">
        <x:f t="shared" si="23"/>
        <x:v>0</x:v>
      </x:c>
      <x:c r="BN57" s="73">
        <x:f t="shared" si="23"/>
        <x:v>0</x:v>
      </x:c>
      <x:c r="BO57" s="70">
        <x:f t="shared" si="23"/>
        <x:v>0</x:v>
      </x:c>
      <x:c r="BP57" s="73">
        <x:f t="shared" si="23"/>
        <x:v>0</x:v>
      </x:c>
      <x:c r="BQ57" s="70">
        <x:f t="shared" si="23"/>
        <x:v>0</x:v>
      </x:c>
      <x:c r="BR57" s="70">
        <x:f t="shared" si="23"/>
        <x:v>0</x:v>
      </x:c>
      <x:c r="BS57" s="70">
        <x:f t="shared" si="23"/>
        <x:v>0</x:v>
      </x:c>
      <x:c r="BT57" s="70">
        <x:f t="shared" si="23"/>
        <x:v>0</x:v>
      </x:c>
      <x:c r="BU57" s="70">
        <x:f t="shared" si="23"/>
        <x:v>0</x:v>
      </x:c>
      <x:c r="BV57" s="374" t="s">
        <x:v>675</x:v>
      </x:c>
      <x:c r="BW57" s="70">
        <x:f t="shared" ref="BW57:CX57" si="24">SUM(BW58:BW64)</x:f>
        <x:v>2</x:v>
      </x:c>
      <x:c r="BX57" s="70">
        <x:f t="shared" si="24"/>
        <x:v>160</x:v>
      </x:c>
      <x:c r="BY57" s="73">
        <x:f t="shared" si="24"/>
        <x:v>5355</x:v>
      </x:c>
      <x:c r="BZ57" s="70">
        <x:f t="shared" si="24"/>
        <x:v>0</x:v>
      </x:c>
      <x:c r="CA57" s="73">
        <x:f t="shared" si="24"/>
        <x:v>0</x:v>
      </x:c>
      <x:c r="CB57" s="70">
        <x:f t="shared" si="24"/>
        <x:v>0</x:v>
      </x:c>
      <x:c r="CC57" s="73">
        <x:f t="shared" si="24"/>
        <x:v>0</x:v>
      </x:c>
      <x:c r="CD57" s="70">
        <x:f t="shared" si="24"/>
        <x:v>0</x:v>
      </x:c>
      <x:c r="CE57" s="70">
        <x:f t="shared" si="24"/>
        <x:v>0</x:v>
      </x:c>
      <x:c r="CF57" s="73">
        <x:f t="shared" si="24"/>
        <x:v>0</x:v>
      </x:c>
      <x:c r="CG57" s="70">
        <x:f t="shared" si="24"/>
        <x:v>0</x:v>
      </x:c>
      <x:c r="CH57" s="70">
        <x:f t="shared" si="24"/>
        <x:v>0</x:v>
      </x:c>
      <x:c r="CI57" s="70">
        <x:f t="shared" si="24"/>
        <x:v>0</x:v>
      </x:c>
      <x:c r="CJ57" s="70">
        <x:f t="shared" si="24"/>
        <x:v>1</x:v>
      </x:c>
      <x:c r="CK57" s="70">
        <x:f t="shared" si="24"/>
        <x:v>0</x:v>
      </x:c>
      <x:c r="CL57" s="70">
        <x:f t="shared" si="24"/>
        <x:v>0</x:v>
      </x:c>
      <x:c r="CM57" s="70">
        <x:f t="shared" si="24"/>
        <x:v>1</x:v>
      </x:c>
      <x:c r="CN57" s="70">
        <x:f t="shared" si="24"/>
        <x:v>1</x:v>
      </x:c>
      <x:c r="CO57" s="70">
        <x:f t="shared" si="24"/>
        <x:v>0</x:v>
      </x:c>
      <x:c r="CP57" s="73">
        <x:f t="shared" si="24"/>
        <x:v>0</x:v>
      </x:c>
      <x:c r="CQ57" s="70">
        <x:f t="shared" si="24"/>
        <x:v>2</x:v>
      </x:c>
      <x:c r="CR57" s="73">
        <x:f t="shared" si="24"/>
        <x:v>159</x:v>
      </x:c>
      <x:c r="CS57" s="70">
        <x:f t="shared" si="24"/>
        <x:v>39</x:v>
      </x:c>
      <x:c r="CT57" s="70">
        <x:f t="shared" si="24"/>
        <x:v>1</x:v>
      </x:c>
      <x:c r="CU57" s="70">
        <x:f t="shared" si="24"/>
        <x:v>6</x:v>
      </x:c>
      <x:c r="CV57" s="70">
        <x:f t="shared" si="24"/>
        <x:v>0</x:v>
      </x:c>
      <x:c r="CW57" s="70">
        <x:f t="shared" si="24"/>
        <x:v>0</x:v>
      </x:c>
      <x:c r="CX57" s="70">
        <x:f t="shared" si="24"/>
        <x:v>0</x:v>
      </x:c>
      <x:c r="CY57" s="374" t="s">
        <x:v>675</x:v>
      </x:c>
      <x:c r="CZ57" s="70">
        <x:f t="shared" ref="CZ57:DG57" si="25">SUM(CZ58:CZ64)</x:f>
        <x:v>0</x:v>
      </x:c>
      <x:c r="DA57" s="73">
        <x:f t="shared" si="25"/>
        <x:v>0</x:v>
      </x:c>
      <x:c r="DB57" s="70">
        <x:f t="shared" si="25"/>
        <x:v>0</x:v>
      </x:c>
      <x:c r="DC57" s="73">
        <x:f t="shared" si="25"/>
        <x:v>0</x:v>
      </x:c>
      <x:c r="DD57" s="70">
        <x:f t="shared" si="25"/>
        <x:v>0</x:v>
      </x:c>
      <x:c r="DE57" s="73">
        <x:f t="shared" si="25"/>
        <x:v>0</x:v>
      </x:c>
      <x:c r="DF57" s="70">
        <x:f t="shared" si="25"/>
        <x:v>0</x:v>
      </x:c>
      <x:c r="DG57" s="104">
        <x:f t="shared" si="25"/>
        <x:v>0</x:v>
      </x:c>
      <x:c r="DH57" s="677"/>
      <x:c r="DI57" s="678"/>
    </x:row>
    <x:row r="58" spans="1:113" s="275" customFormat="1" ht="30" customHeight="1">
      <x:c r="A58" s="606" t="s">
        <x:v>2614</x:v>
      </x:c>
      <x:c r="B58" s="70"/>
      <x:c r="C58" s="73"/>
      <x:c r="D58" s="70"/>
      <x:c r="E58" s="73"/>
      <x:c r="F58" s="70"/>
      <x:c r="G58" s="73"/>
      <x:c r="H58" s="70">
        <x:v>12</x:v>
      </x:c>
      <x:c r="I58" s="73">
        <x:v>2568</x:v>
      </x:c>
      <x:c r="J58" s="70">
        <x:v>1</x:v>
      </x:c>
      <x:c r="K58" s="70"/>
      <x:c r="L58" s="73"/>
      <x:c r="M58" s="70">
        <x:v>1</x:v>
      </x:c>
      <x:c r="N58" s="70"/>
      <x:c r="O58" s="70"/>
      <x:c r="P58" s="70"/>
      <x:c r="Q58" s="70"/>
      <x:c r="R58" s="73"/>
      <x:c r="S58" s="70">
        <x:v>2</x:v>
      </x:c>
      <x:c r="T58" s="73">
        <x:v>32</x:v>
      </x:c>
      <x:c r="U58" s="70"/>
      <x:c r="V58" s="73"/>
      <x:c r="W58" s="70">
        <x:v>0</x:v>
      </x:c>
      <x:c r="X58" s="70">
        <x:v>11</x:v>
      </x:c>
      <x:c r="Y58" s="70">
        <x:v>1</x:v>
      </x:c>
      <x:c r="Z58" s="70">
        <x:v>3</x:v>
      </x:c>
      <x:c r="AA58" s="70">
        <x:v>1</x:v>
      </x:c>
      <x:c r="AB58" s="70">
        <x:v>0</x:v>
      </x:c>
      <x:c r="AC58" s="70"/>
      <x:c r="AD58" s="70"/>
      <x:c r="AE58" s="70"/>
      <x:c r="AF58" s="70"/>
      <x:c r="AG58" s="70">
        <x:v>1</x:v>
      </x:c>
      <x:c r="AH58" s="70"/>
      <x:c r="AI58" s="70"/>
      <x:c r="AJ58" s="70"/>
      <x:c r="AK58" s="70"/>
      <x:c r="AL58" s="606" t="s">
        <x:v>2614</x:v>
      </x:c>
      <x:c r="AM58" s="70"/>
      <x:c r="AN58" s="73"/>
      <x:c r="AO58" s="70"/>
      <x:c r="AP58" s="70"/>
      <x:c r="AQ58" s="70"/>
      <x:c r="AR58" s="73"/>
      <x:c r="AS58" s="70"/>
      <x:c r="AT58" s="70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>
        <x:v>1</x:v>
      </x:c>
      <x:c r="BF58" s="70">
        <x:v>5</x:v>
      </x:c>
      <x:c r="BG58" s="70"/>
      <x:c r="BH58" s="70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606" t="s">
        <x:v>2614</x:v>
      </x:c>
      <x:c r="BW58" s="70">
        <x:v>1</x:v>
      </x:c>
      <x:c r="BX58" s="70">
        <x:v>78</x:v>
      </x:c>
      <x:c r="BY58" s="73">
        <x:v>2638</x:v>
      </x:c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70">
        <x:v>0</x:v>
      </x:c>
      <x:c r="CK58" s="70"/>
      <x:c r="CL58" s="70"/>
      <x:c r="CM58" s="70"/>
      <x:c r="CN58" s="70"/>
      <x:c r="CO58" s="70"/>
      <x:c r="CP58" s="73"/>
      <x:c r="CQ58" s="70">
        <x:v>0</x:v>
      </x:c>
      <x:c r="CR58" s="73">
        <x:v>50</x:v>
      </x:c>
      <x:c r="CS58" s="70">
        <x:v>16</x:v>
      </x:c>
      <x:c r="CT58" s="70"/>
      <x:c r="CU58" s="70">
        <x:v>3</x:v>
      </x:c>
      <x:c r="CV58" s="70"/>
      <x:c r="CW58" s="70"/>
      <x:c r="CX58" s="564"/>
      <x:c r="CY58" s="606" t="s">
        <x:v>2614</x:v>
      </x:c>
      <x:c r="CZ58" s="564"/>
      <x:c r="DA58" s="570"/>
      <x:c r="DB58" s="564"/>
      <x:c r="DC58" s="570"/>
      <x:c r="DD58" s="564"/>
      <x:c r="DE58" s="570"/>
      <x:c r="DF58" s="564"/>
      <x:c r="DG58" s="571"/>
      <x:c r="DH58" s="677"/>
      <x:c r="DI58" s="678"/>
    </x:row>
    <x:row r="59" spans="1:113" s="275" customFormat="1" ht="30" customHeight="1">
      <x:c r="A59" s="606" t="s">
        <x:v>2631</x:v>
      </x:c>
      <x:c r="B59" s="70"/>
      <x:c r="C59" s="73"/>
      <x:c r="D59" s="70"/>
      <x:c r="E59" s="73"/>
      <x:c r="F59" s="70"/>
      <x:c r="G59" s="73"/>
      <x:c r="H59" s="70">
        <x:v>0</x:v>
      </x:c>
      <x:c r="I59" s="73">
        <x:v>0</x:v>
      </x:c>
      <x:c r="J59" s="70">
        <x:v>3</x:v>
      </x:c>
      <x:c r="K59" s="70"/>
      <x:c r="L59" s="73"/>
      <x:c r="M59" s="70">
        <x:v>1</x:v>
      </x:c>
      <x:c r="N59" s="70"/>
      <x:c r="O59" s="70"/>
      <x:c r="P59" s="70"/>
      <x:c r="Q59" s="70"/>
      <x:c r="R59" s="73"/>
      <x:c r="S59" s="70">
        <x:v>2</x:v>
      </x:c>
      <x:c r="T59" s="73">
        <x:v>16</x:v>
      </x:c>
      <x:c r="U59" s="70"/>
      <x:c r="V59" s="73"/>
      <x:c r="W59" s="70"/>
      <x:c r="X59" s="70">
        <x:v>8</x:v>
      </x:c>
      <x:c r="Y59" s="70"/>
      <x:c r="Z59" s="70"/>
      <x:c r="AA59" s="70">
        <x:v>0</x:v>
      </x:c>
      <x:c r="AB59" s="70"/>
      <x:c r="AC59" s="70">
        <x:v>1</x:v>
      </x:c>
      <x:c r="AD59" s="70"/>
      <x:c r="AE59" s="70"/>
      <x:c r="AF59" s="70"/>
      <x:c r="AG59" s="70">
        <x:v>2</x:v>
      </x:c>
      <x:c r="AH59" s="70"/>
      <x:c r="AI59" s="70"/>
      <x:c r="AJ59" s="70">
        <x:v>1</x:v>
      </x:c>
      <x:c r="AK59" s="70">
        <x:v>2</x:v>
      </x:c>
      <x:c r="AL59" s="606" t="s">
        <x:v>2631</x:v>
      </x:c>
      <x:c r="AM59" s="70"/>
      <x:c r="AN59" s="73"/>
      <x:c r="AO59" s="70"/>
      <x:c r="AP59" s="70"/>
      <x:c r="AQ59" s="70"/>
      <x:c r="AR59" s="73"/>
      <x:c r="AS59" s="70"/>
      <x:c r="AT59" s="70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>
        <x:v>1</x:v>
      </x:c>
      <x:c r="BF59" s="70">
        <x:v>8</x:v>
      </x:c>
      <x:c r="BG59" s="70"/>
      <x:c r="BH59" s="70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606" t="s">
        <x:v>2631</x:v>
      </x:c>
      <x:c r="BW59" s="70">
        <x:v>1</x:v>
      </x:c>
      <x:c r="BX59" s="70">
        <x:v>82</x:v>
      </x:c>
      <x:c r="BY59" s="73">
        <x:v>2717</x:v>
      </x:c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>
        <x:v>1</x:v>
      </x:c>
      <x:c r="CK59" s="70"/>
      <x:c r="CL59" s="70"/>
      <x:c r="CM59" s="70">
        <x:v>1</x:v>
      </x:c>
      <x:c r="CN59" s="70">
        <x:v>1</x:v>
      </x:c>
      <x:c r="CO59" s="70"/>
      <x:c r="CP59" s="73"/>
      <x:c r="CQ59" s="70">
        <x:v>1</x:v>
      </x:c>
      <x:c r="CR59" s="73">
        <x:v>90</x:v>
      </x:c>
      <x:c r="CS59" s="70">
        <x:v>12</x:v>
      </x:c>
      <x:c r="CT59" s="70">
        <x:v>1</x:v>
      </x:c>
      <x:c r="CU59" s="70">
        <x:v>1</x:v>
      </x:c>
      <x:c r="CV59" s="70"/>
      <x:c r="CW59" s="70"/>
      <x:c r="CX59" s="70"/>
      <x:c r="CY59" s="606" t="s">
        <x:v>2631</x:v>
      </x:c>
      <x:c r="CZ59" s="564"/>
      <x:c r="DA59" s="570"/>
      <x:c r="DB59" s="564"/>
      <x:c r="DC59" s="570"/>
      <x:c r="DD59" s="564"/>
      <x:c r="DE59" s="570"/>
      <x:c r="DF59" s="564"/>
      <x:c r="DG59" s="571"/>
      <x:c r="DH59" s="677"/>
      <x:c r="DI59" s="678"/>
    </x:row>
    <x:row r="60" spans="1:113" s="275" customFormat="1" ht="30" customHeight="1">
      <x:c r="A60" s="606" t="s">
        <x:v>2627</x:v>
      </x:c>
      <x:c r="B60" s="70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>
        <x:v>0</x:v>
      </x:c>
      <x:c r="X60" s="70">
        <x:v>8</x:v>
      </x:c>
      <x:c r="Y60" s="70"/>
      <x:c r="Z60" s="70"/>
      <x:c r="AA60" s="70"/>
      <x:c r="AB60" s="70">
        <x:v>0</x:v>
      </x:c>
      <x:c r="AC60" s="70"/>
      <x:c r="AD60" s="70"/>
      <x:c r="AE60" s="70"/>
      <x:c r="AF60" s="70"/>
      <x:c r="AG60" s="70"/>
      <x:c r="AH60" s="70"/>
      <x:c r="AI60" s="70"/>
      <x:c r="AJ60" s="70"/>
      <x:c r="AK60" s="70"/>
      <x:c r="AL60" s="606" t="s">
        <x:v>2627</x:v>
      </x:c>
      <x:c r="AM60" s="70"/>
      <x:c r="AN60" s="73"/>
      <x:c r="AO60" s="70"/>
      <x:c r="AP60" s="70"/>
      <x:c r="AQ60" s="70"/>
      <x:c r="AR60" s="73"/>
      <x:c r="AS60" s="70"/>
      <x:c r="AT60" s="70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/>
      <x:c r="BF60" s="70"/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606" t="s">
        <x:v>2627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>
        <x:v>0</x:v>
      </x:c>
      <x:c r="CK60" s="70"/>
      <x:c r="CL60" s="70"/>
      <x:c r="CM60" s="70"/>
      <x:c r="CN60" s="70"/>
      <x:c r="CO60" s="70"/>
      <x:c r="CP60" s="73"/>
      <x:c r="CQ60" s="70"/>
      <x:c r="CR60" s="73"/>
      <x:c r="CS60" s="70"/>
      <x:c r="CT60" s="70"/>
      <x:c r="CU60" s="70"/>
      <x:c r="CV60" s="70"/>
      <x:c r="CW60" s="70"/>
      <x:c r="CX60" s="564"/>
      <x:c r="CY60" s="606" t="s">
        <x:v>2627</x:v>
      </x:c>
      <x:c r="CZ60" s="564"/>
      <x:c r="DA60" s="570"/>
      <x:c r="DB60" s="564"/>
      <x:c r="DC60" s="570"/>
      <x:c r="DD60" s="564"/>
      <x:c r="DE60" s="570"/>
      <x:c r="DF60" s="564"/>
      <x:c r="DG60" s="571"/>
      <x:c r="DH60" s="677"/>
      <x:c r="DI60" s="678"/>
    </x:row>
    <x:row r="61" spans="1:113" s="275" customFormat="1" ht="30" customHeight="1">
      <x:c r="A61" s="606" t="s">
        <x:v>2622</x:v>
      </x:c>
      <x:c r="B61" s="70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/>
      <x:c r="T61" s="73"/>
      <x:c r="U61" s="70"/>
      <x:c r="V61" s="73"/>
      <x:c r="W61" s="70">
        <x:v>0</x:v>
      </x:c>
      <x:c r="X61" s="70">
        <x:v>3</x:v>
      </x:c>
      <x:c r="Y61" s="70"/>
      <x:c r="Z61" s="70"/>
      <x:c r="AA61" s="70"/>
      <x:c r="AB61" s="70">
        <x:v>0</x:v>
      </x:c>
      <x:c r="AC61" s="70"/>
      <x:c r="AD61" s="70"/>
      <x:c r="AE61" s="70"/>
      <x:c r="AF61" s="70"/>
      <x:c r="AG61" s="70"/>
      <x:c r="AH61" s="70"/>
      <x:c r="AI61" s="70"/>
      <x:c r="AJ61" s="70">
        <x:v>1</x:v>
      </x:c>
      <x:c r="AK61" s="70">
        <x:v>3</x:v>
      </x:c>
      <x:c r="AL61" s="606" t="s">
        <x:v>2622</x:v>
      </x:c>
      <x:c r="AM61" s="70"/>
      <x:c r="AN61" s="73"/>
      <x:c r="AO61" s="70"/>
      <x:c r="AP61" s="70"/>
      <x:c r="AQ61" s="70"/>
      <x:c r="AR61" s="73"/>
      <x:c r="AS61" s="70"/>
      <x:c r="AT61" s="70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>
        <x:v>1</x:v>
      </x:c>
      <x:c r="BF61" s="299">
        <x:v>6</x:v>
      </x:c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606" t="s">
        <x:v>2622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>
        <x:v>0</x:v>
      </x:c>
      <x:c r="CK61" s="70"/>
      <x:c r="CL61" s="70"/>
      <x:c r="CM61" s="70"/>
      <x:c r="CN61" s="70"/>
      <x:c r="CO61" s="70"/>
      <x:c r="CP61" s="73"/>
      <x:c r="CQ61" s="70"/>
      <x:c r="CR61" s="73"/>
      <x:c r="CS61" s="70">
        <x:v>9</x:v>
      </x:c>
      <x:c r="CT61" s="70"/>
      <x:c r="CU61" s="70"/>
      <x:c r="CV61" s="70"/>
      <x:c r="CW61" s="70"/>
      <x:c r="CX61" s="564"/>
      <x:c r="CY61" s="606" t="s">
        <x:v>2622</x:v>
      </x:c>
      <x:c r="CZ61" s="564"/>
      <x:c r="DA61" s="570"/>
      <x:c r="DB61" s="564"/>
      <x:c r="DC61" s="570"/>
      <x:c r="DD61" s="564"/>
      <x:c r="DE61" s="570"/>
      <x:c r="DF61" s="564"/>
      <x:c r="DG61" s="571"/>
      <x:c r="DH61" s="677"/>
      <x:c r="DI61" s="678"/>
    </x:row>
    <x:row r="62" spans="1:113" s="275" customFormat="1" ht="30" customHeight="1">
      <x:c r="A62" s="606" t="s">
        <x:v>2022</x:v>
      </x:c>
      <x:c r="B62" s="70"/>
      <x:c r="C62" s="73"/>
      <x:c r="D62" s="70"/>
      <x:c r="E62" s="73"/>
      <x:c r="F62" s="70"/>
      <x:c r="G62" s="73"/>
      <x:c r="H62" s="70"/>
      <x:c r="I62" s="73"/>
      <x:c r="J62" s="70"/>
      <x:c r="K62" s="70"/>
      <x:c r="L62" s="73"/>
      <x:c r="M62" s="70"/>
      <x:c r="N62" s="70"/>
      <x:c r="O62" s="70"/>
      <x:c r="P62" s="70"/>
      <x:c r="Q62" s="70"/>
      <x:c r="R62" s="73"/>
      <x:c r="S62" s="70">
        <x:v>1</x:v>
      </x:c>
      <x:c r="T62" s="73">
        <x:v>5</x:v>
      </x:c>
      <x:c r="U62" s="70"/>
      <x:c r="V62" s="73"/>
      <x:c r="W62" s="70">
        <x:v>0</x:v>
      </x:c>
      <x:c r="X62" s="70">
        <x:v>4</x:v>
      </x:c>
      <x:c r="Y62" s="70"/>
      <x:c r="Z62" s="70"/>
      <x:c r="AA62" s="70"/>
      <x:c r="AB62" s="70">
        <x:v>0</x:v>
      </x:c>
      <x:c r="AC62" s="70"/>
      <x:c r="AD62" s="70"/>
      <x:c r="AE62" s="70"/>
      <x:c r="AF62" s="70"/>
      <x:c r="AG62" s="70"/>
      <x:c r="AH62" s="70"/>
      <x:c r="AI62" s="70"/>
      <x:c r="AJ62" s="70"/>
      <x:c r="AK62" s="70"/>
      <x:c r="AL62" s="606" t="s">
        <x:v>2022</x:v>
      </x:c>
      <x:c r="AM62" s="70"/>
      <x:c r="AN62" s="73"/>
      <x:c r="AO62" s="70"/>
      <x:c r="AP62" s="70"/>
      <x:c r="AQ62" s="70"/>
      <x:c r="AR62" s="73"/>
      <x:c r="AS62" s="70"/>
      <x:c r="AT62" s="70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>
        <x:v>1</x:v>
      </x:c>
      <x:c r="BF62" s="70">
        <x:v>3</x:v>
      </x:c>
      <x:c r="BG62" s="70"/>
      <x:c r="BH62" s="70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606" t="s">
        <x:v>2022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>
        <x:v>0</x:v>
      </x:c>
      <x:c r="CK62" s="70"/>
      <x:c r="CL62" s="70"/>
      <x:c r="CM62" s="70"/>
      <x:c r="CN62" s="70"/>
      <x:c r="CO62" s="70"/>
      <x:c r="CP62" s="73"/>
      <x:c r="CQ62" s="70"/>
      <x:c r="CR62" s="73"/>
      <x:c r="CS62" s="70"/>
      <x:c r="CT62" s="70"/>
      <x:c r="CU62" s="70"/>
      <x:c r="CV62" s="70"/>
      <x:c r="CW62" s="70"/>
      <x:c r="CX62" s="564"/>
      <x:c r="CY62" s="606" t="s">
        <x:v>2022</x:v>
      </x:c>
      <x:c r="CZ62" s="564"/>
      <x:c r="DA62" s="570"/>
      <x:c r="DB62" s="564"/>
      <x:c r="DC62" s="570"/>
      <x:c r="DD62" s="564"/>
      <x:c r="DE62" s="570"/>
      <x:c r="DF62" s="564"/>
      <x:c r="DG62" s="571"/>
      <x:c r="DH62" s="677"/>
      <x:c r="DI62" s="678"/>
    </x:row>
    <x:row r="63" spans="1:113" s="670" customFormat="1" ht="30" customHeight="1">
      <x:c r="A63" s="606" t="s">
        <x:v>1048</x:v>
      </x:c>
      <x:c r="B63" s="299"/>
      <x:c r="C63" s="298"/>
      <x:c r="D63" s="299">
        <x:v>1</x:v>
      </x:c>
      <x:c r="E63" s="298">
        <x:v>3.6000000000000001</x:v>
      </x:c>
      <x:c r="F63" s="299"/>
      <x:c r="G63" s="298"/>
      <x:c r="H63" s="299"/>
      <x:c r="I63" s="298"/>
      <x:c r="J63" s="299"/>
      <x:c r="K63" s="299"/>
      <x:c r="L63" s="298"/>
      <x:c r="M63" s="299"/>
      <x:c r="N63" s="299"/>
      <x:c r="O63" s="299"/>
      <x:c r="P63" s="299"/>
      <x:c r="Q63" s="299"/>
      <x:c r="R63" s="298"/>
      <x:c r="S63" s="299"/>
      <x:c r="T63" s="298"/>
      <x:c r="U63" s="299"/>
      <x:c r="V63" s="298"/>
      <x:c r="W63" s="299"/>
      <x:c r="X63" s="299">
        <x:v>2</x:v>
      </x:c>
      <x:c r="Y63" s="299">
        <x:v>1</x:v>
      </x:c>
      <x:c r="Z63" s="299">
        <x:v>1</x:v>
      </x:c>
      <x:c r="AA63" s="299"/>
      <x:c r="AB63" s="299"/>
      <x:c r="AC63" s="299"/>
      <x:c r="AD63" s="299"/>
      <x:c r="AE63" s="299"/>
      <x:c r="AF63" s="299"/>
      <x:c r="AG63" s="299"/>
      <x:c r="AH63" s="299"/>
      <x:c r="AI63" s="299"/>
      <x:c r="AJ63" s="299"/>
      <x:c r="AK63" s="299"/>
      <x:c r="AL63" s="606" t="s">
        <x:v>1048</x:v>
      </x:c>
      <x:c r="AM63" s="299"/>
      <x:c r="AN63" s="298"/>
      <x:c r="AO63" s="299"/>
      <x:c r="AP63" s="299"/>
      <x:c r="AQ63" s="299"/>
      <x:c r="AR63" s="298"/>
      <x:c r="AS63" s="299"/>
      <x:c r="AT63" s="299"/>
      <x:c r="AU63" s="299"/>
      <x:c r="AV63" s="299"/>
      <x:c r="AW63" s="299"/>
      <x:c r="AX63" s="299"/>
      <x:c r="AY63" s="299"/>
      <x:c r="AZ63" s="299"/>
      <x:c r="BA63" s="298"/>
      <x:c r="BB63" s="299"/>
      <x:c r="BC63" s="299"/>
      <x:c r="BD63" s="299"/>
      <x:c r="BE63" s="299">
        <x:v>1</x:v>
      </x:c>
      <x:c r="BF63" s="299">
        <x:v>3</x:v>
      </x:c>
      <x:c r="BG63" s="299"/>
      <x:c r="BH63" s="299"/>
      <x:c r="BI63" s="299"/>
      <x:c r="BJ63" s="298"/>
      <x:c r="BK63" s="299"/>
      <x:c r="BL63" s="298"/>
      <x:c r="BM63" s="299"/>
      <x:c r="BN63" s="298"/>
      <x:c r="BO63" s="299"/>
      <x:c r="BP63" s="298"/>
      <x:c r="BQ63" s="299"/>
      <x:c r="BR63" s="299"/>
      <x:c r="BS63" s="299"/>
      <x:c r="BT63" s="299"/>
      <x:c r="BU63" s="299"/>
      <x:c r="BV63" s="606" t="s">
        <x:v>1048</x:v>
      </x:c>
      <x:c r="BW63" s="299"/>
      <x:c r="BX63" s="299"/>
      <x:c r="BY63" s="298"/>
      <x:c r="BZ63" s="299"/>
      <x:c r="CA63" s="298"/>
      <x:c r="CB63" s="299"/>
      <x:c r="CC63" s="298"/>
      <x:c r="CD63" s="299"/>
      <x:c r="CE63" s="299"/>
      <x:c r="CF63" s="298"/>
      <x:c r="CG63" s="299"/>
      <x:c r="CH63" s="299"/>
      <x:c r="CI63" s="299"/>
      <x:c r="CJ63" s="299"/>
      <x:c r="CK63" s="299"/>
      <x:c r="CL63" s="299"/>
      <x:c r="CM63" s="299"/>
      <x:c r="CN63" s="299"/>
      <x:c r="CO63" s="299"/>
      <x:c r="CP63" s="298"/>
      <x:c r="CQ63" s="299">
        <x:v>1</x:v>
      </x:c>
      <x:c r="CR63" s="298">
        <x:v>19</x:v>
      </x:c>
      <x:c r="CS63" s="299">
        <x:v>2</x:v>
      </x:c>
      <x:c r="CT63" s="299"/>
      <x:c r="CU63" s="299">
        <x:v>1</x:v>
      </x:c>
      <x:c r="CV63" s="299"/>
      <x:c r="CW63" s="299"/>
      <x:c r="CX63" s="299"/>
      <x:c r="CY63" s="606" t="s">
        <x:v>1048</x:v>
      </x:c>
      <x:c r="CZ63" s="299"/>
      <x:c r="DA63" s="298"/>
      <x:c r="DB63" s="299"/>
      <x:c r="DC63" s="298"/>
      <x:c r="DD63" s="299"/>
      <x:c r="DE63" s="298"/>
      <x:c r="DF63" s="299"/>
      <x:c r="DG63" s="300"/>
      <x:c r="DH63" s="681"/>
      <x:c r="DI63" s="682"/>
    </x:row>
    <x:row r="64" spans="1:113" s="670" customFormat="1" ht="30" customHeight="1">
      <x:c r="A64" s="606" t="s">
        <x:v>1004</x:v>
      </x:c>
      <x:c r="B64" s="299">
        <x:v>1</x:v>
      </x:c>
      <x:c r="C64" s="298">
        <x:v>79.400000000000006</x:v>
      </x:c>
      <x:c r="D64" s="299"/>
      <x:c r="E64" s="298"/>
      <x:c r="F64" s="299"/>
      <x:c r="G64" s="298"/>
      <x:c r="H64" s="299"/>
      <x:c r="I64" s="298"/>
      <x:c r="J64" s="299"/>
      <x:c r="K64" s="299"/>
      <x:c r="L64" s="298"/>
      <x:c r="M64" s="299"/>
      <x:c r="N64" s="299"/>
      <x:c r="O64" s="299"/>
      <x:c r="P64" s="299"/>
      <x:c r="Q64" s="299"/>
      <x:c r="R64" s="298"/>
      <x:c r="S64" s="299"/>
      <x:c r="T64" s="298"/>
      <x:c r="U64" s="299"/>
      <x:c r="V64" s="298"/>
      <x:c r="W64" s="299"/>
      <x:c r="X64" s="299">
        <x:v>2</x:v>
      </x:c>
      <x:c r="Y64" s="299"/>
      <x:c r="Z64" s="299"/>
      <x:c r="AA64" s="299"/>
      <x:c r="AB64" s="299"/>
      <x:c r="AC64" s="299"/>
      <x:c r="AD64" s="299"/>
      <x:c r="AE64" s="299"/>
      <x:c r="AF64" s="299"/>
      <x:c r="AG64" s="299"/>
      <x:c r="AH64" s="299"/>
      <x:c r="AI64" s="299"/>
      <x:c r="AJ64" s="299"/>
      <x:c r="AK64" s="299"/>
      <x:c r="AL64" s="606" t="s">
        <x:v>1004</x:v>
      </x:c>
      <x:c r="AM64" s="299"/>
      <x:c r="AN64" s="298"/>
      <x:c r="AO64" s="299"/>
      <x:c r="AP64" s="299"/>
      <x:c r="AQ64" s="299"/>
      <x:c r="AR64" s="298"/>
      <x:c r="AS64" s="299"/>
      <x:c r="AT64" s="299"/>
      <x:c r="AU64" s="299"/>
      <x:c r="AV64" s="299"/>
      <x:c r="AW64" s="299"/>
      <x:c r="AX64" s="299"/>
      <x:c r="AY64" s="299"/>
      <x:c r="AZ64" s="299"/>
      <x:c r="BA64" s="298"/>
      <x:c r="BB64" s="299"/>
      <x:c r="BC64" s="299"/>
      <x:c r="BD64" s="299"/>
      <x:c r="BE64" s="299">
        <x:v>1</x:v>
      </x:c>
      <x:c r="BF64" s="299">
        <x:v>2</x:v>
      </x:c>
      <x:c r="BG64" s="299"/>
      <x:c r="BH64" s="299"/>
      <x:c r="BI64" s="299"/>
      <x:c r="BJ64" s="298"/>
      <x:c r="BK64" s="299"/>
      <x:c r="BL64" s="298"/>
      <x:c r="BM64" s="299"/>
      <x:c r="BN64" s="298"/>
      <x:c r="BO64" s="299"/>
      <x:c r="BP64" s="298"/>
      <x:c r="BQ64" s="299"/>
      <x:c r="BR64" s="299"/>
      <x:c r="BS64" s="299"/>
      <x:c r="BT64" s="299"/>
      <x:c r="BU64" s="299"/>
      <x:c r="BV64" s="606" t="s">
        <x:v>1004</x:v>
      </x:c>
      <x:c r="BW64" s="299"/>
      <x:c r="BX64" s="299"/>
      <x:c r="BY64" s="298"/>
      <x:c r="BZ64" s="299"/>
      <x:c r="CA64" s="298"/>
      <x:c r="CB64" s="299"/>
      <x:c r="CC64" s="298"/>
      <x:c r="CD64" s="299"/>
      <x:c r="CE64" s="299"/>
      <x:c r="CF64" s="298"/>
      <x:c r="CG64" s="299"/>
      <x:c r="CH64" s="299"/>
      <x:c r="CI64" s="299"/>
      <x:c r="CJ64" s="299"/>
      <x:c r="CK64" s="299"/>
      <x:c r="CL64" s="299"/>
      <x:c r="CM64" s="299"/>
      <x:c r="CN64" s="299"/>
      <x:c r="CO64" s="299"/>
      <x:c r="CP64" s="298"/>
      <x:c r="CQ64" s="299"/>
      <x:c r="CR64" s="298"/>
      <x:c r="CS64" s="299"/>
      <x:c r="CT64" s="299"/>
      <x:c r="CU64" s="299">
        <x:v>1</x:v>
      </x:c>
      <x:c r="CV64" s="299"/>
      <x:c r="CW64" s="299"/>
      <x:c r="CX64" s="299"/>
      <x:c r="CY64" s="606" t="s">
        <x:v>1004</x:v>
      </x:c>
      <x:c r="CZ64" s="299"/>
      <x:c r="DA64" s="298"/>
      <x:c r="DB64" s="299"/>
      <x:c r="DC64" s="298"/>
      <x:c r="DD64" s="299"/>
      <x:c r="DE64" s="298"/>
      <x:c r="DF64" s="299"/>
      <x:c r="DG64" s="300"/>
      <x:c r="DH64" s="681"/>
      <x:c r="DI64" s="682"/>
    </x:row>
    <x:row r="65" spans="1:113" s="275" customFormat="1" ht="30" customHeight="1">
      <x:c r="A65" s="374" t="s">
        <x:v>893</x:v>
      </x:c>
      <x:c r="B65" s="70">
        <x:f>B66</x:f>
        <x:v>0</x:v>
      </x:c>
      <x:c r="C65" s="73">
        <x:f t="shared" ref="C65:BN65" si="26">C66</x:f>
        <x:v>0</x:v>
      </x:c>
      <x:c r="D65" s="70">
        <x:f t="shared" si="26"/>
        <x:v>1</x:v>
      </x:c>
      <x:c r="E65" s="73">
        <x:f t="shared" si="26"/>
        <x:v>2694</x:v>
      </x:c>
      <x:c r="F65" s="70">
        <x:f t="shared" si="26"/>
        <x:v>0</x:v>
      </x:c>
      <x:c r="G65" s="73">
        <x:f t="shared" si="26"/>
        <x:v>0</x:v>
      </x:c>
      <x:c r="H65" s="70">
        <x:f t="shared" si="26"/>
        <x:v>0</x:v>
      </x:c>
      <x:c r="I65" s="73">
        <x:f t="shared" si="26"/>
        <x:v>0</x:v>
      </x:c>
      <x:c r="J65" s="70">
        <x:f t="shared" si="26"/>
        <x:v>3</x:v>
      </x:c>
      <x:c r="K65" s="70">
        <x:f t="shared" si="26"/>
        <x:v>0</x:v>
      </x:c>
      <x:c r="L65" s="73">
        <x:f t="shared" si="26"/>
        <x:v>0</x:v>
      </x:c>
      <x:c r="M65" s="70">
        <x:f t="shared" si="26"/>
        <x:v>1</x:v>
      </x:c>
      <x:c r="N65" s="70">
        <x:f t="shared" si="26"/>
        <x:v>0</x:v>
      </x:c>
      <x:c r="O65" s="70">
        <x:f t="shared" si="26"/>
        <x:v>0</x:v>
      </x:c>
      <x:c r="P65" s="70">
        <x:f t="shared" si="26"/>
        <x:v>0</x:v>
      </x:c>
      <x:c r="Q65" s="70">
        <x:f t="shared" si="26"/>
        <x:v>0</x:v>
      </x:c>
      <x:c r="R65" s="73">
        <x:f t="shared" si="26"/>
        <x:v>0</x:v>
      </x:c>
      <x:c r="S65" s="70">
        <x:f t="shared" si="26"/>
        <x:v>0</x:v>
      </x:c>
      <x:c r="T65" s="73">
        <x:f t="shared" si="26"/>
        <x:v>0</x:v>
      </x:c>
      <x:c r="U65" s="70">
        <x:f t="shared" si="26"/>
        <x:v>0</x:v>
      </x:c>
      <x:c r="V65" s="73">
        <x:f t="shared" si="26"/>
        <x:v>0</x:v>
      </x:c>
      <x:c r="W65" s="70">
        <x:f t="shared" si="26"/>
        <x:v>0</x:v>
      </x:c>
      <x:c r="X65" s="70">
        <x:f t="shared" si="26"/>
        <x:v>38</x:v>
      </x:c>
      <x:c r="Y65" s="70">
        <x:f t="shared" si="26"/>
        <x:v>0</x:v>
      </x:c>
      <x:c r="Z65" s="70">
        <x:f t="shared" si="26"/>
        <x:v>0</x:v>
      </x:c>
      <x:c r="AA65" s="70">
        <x:f t="shared" si="26"/>
        <x:v>0</x:v>
      </x:c>
      <x:c r="AB65" s="70">
        <x:f t="shared" si="26"/>
        <x:v>0</x:v>
      </x:c>
      <x:c r="AC65" s="70">
        <x:f t="shared" si="26"/>
        <x:v>0</x:v>
      </x:c>
      <x:c r="AD65" s="70">
        <x:f t="shared" si="26"/>
        <x:v>0</x:v>
      </x:c>
      <x:c r="AE65" s="70">
        <x:f t="shared" si="26"/>
        <x:v>0</x:v>
      </x:c>
      <x:c r="AF65" s="70">
        <x:f t="shared" si="26"/>
        <x:v>0</x:v>
      </x:c>
      <x:c r="AG65" s="70">
        <x:f t="shared" si="26"/>
        <x:v>0</x:v>
      </x:c>
      <x:c r="AH65" s="70">
        <x:f t="shared" si="26"/>
        <x:v>0</x:v>
      </x:c>
      <x:c r="AI65" s="70">
        <x:f t="shared" si="26"/>
        <x:v>0</x:v>
      </x:c>
      <x:c r="AJ65" s="70">
        <x:f t="shared" si="26"/>
        <x:v>0</x:v>
      </x:c>
      <x:c r="AK65" s="70">
        <x:f t="shared" si="26"/>
        <x:v>0</x:v>
      </x:c>
      <x:c r="AL65" s="374" t="s">
        <x:v>893</x:v>
      </x:c>
      <x:c r="AM65" s="70">
        <x:f t="shared" si="26"/>
        <x:v>0</x:v>
      </x:c>
      <x:c r="AN65" s="73">
        <x:f t="shared" si="26"/>
        <x:v>0</x:v>
      </x:c>
      <x:c r="AO65" s="70">
        <x:f t="shared" si="26"/>
        <x:v>2</x:v>
      </x:c>
      <x:c r="AP65" s="70">
        <x:f t="shared" si="26"/>
        <x:v>8</x:v>
      </x:c>
      <x:c r="AQ65" s="70">
        <x:f t="shared" si="26"/>
        <x:v>0</x:v>
      </x:c>
      <x:c r="AR65" s="73">
        <x:f t="shared" si="26"/>
        <x:v>0</x:v>
      </x:c>
      <x:c r="AS65" s="70">
        <x:f t="shared" si="26"/>
        <x:v>0</x:v>
      </x:c>
      <x:c r="AT65" s="70">
        <x:f t="shared" si="26"/>
        <x:v>0</x:v>
      </x:c>
      <x:c r="AU65" s="70">
        <x:f t="shared" si="26"/>
        <x:v>0</x:v>
      </x:c>
      <x:c r="AV65" s="70">
        <x:f t="shared" si="26"/>
        <x:v>0</x:v>
      </x:c>
      <x:c r="AW65" s="70">
        <x:f t="shared" si="26"/>
        <x:v>1</x:v>
      </x:c>
      <x:c r="AX65" s="70">
        <x:f t="shared" si="26"/>
        <x:v>0</x:v>
      </x:c>
      <x:c r="AY65" s="70">
        <x:f t="shared" si="26"/>
        <x:v>0</x:v>
      </x:c>
      <x:c r="AZ65" s="70">
        <x:f t="shared" si="26"/>
        <x:v>1</x:v>
      </x:c>
      <x:c r="BA65" s="73">
        <x:f t="shared" si="26"/>
        <x:v>1905</x:v>
      </x:c>
      <x:c r="BB65" s="70">
        <x:f t="shared" si="26"/>
        <x:v>0</x:v>
      </x:c>
      <x:c r="BC65" s="70">
        <x:f t="shared" si="26"/>
        <x:v>0</x:v>
      </x:c>
      <x:c r="BD65" s="70">
        <x:f t="shared" si="26"/>
        <x:v>1</x:v>
      </x:c>
      <x:c r="BE65" s="70">
        <x:f t="shared" si="26"/>
        <x:v>1</x:v>
      </x:c>
      <x:c r="BF65" s="70">
        <x:f t="shared" si="26"/>
        <x:v>5</x:v>
      </x:c>
      <x:c r="BG65" s="70">
        <x:f t="shared" si="26"/>
        <x:v>0</x:v>
      </x:c>
      <x:c r="BH65" s="70">
        <x:f t="shared" si="26"/>
        <x:v>0</x:v>
      </x:c>
      <x:c r="BI65" s="70">
        <x:f t="shared" si="26"/>
        <x:v>0</x:v>
      </x:c>
      <x:c r="BJ65" s="73">
        <x:f t="shared" si="26"/>
        <x:v>0</x:v>
      </x:c>
      <x:c r="BK65" s="70">
        <x:f t="shared" si="26"/>
        <x:v>0</x:v>
      </x:c>
      <x:c r="BL65" s="73">
        <x:f t="shared" si="26"/>
        <x:v>0</x:v>
      </x:c>
      <x:c r="BM65" s="70">
        <x:f t="shared" si="26"/>
        <x:v>0</x:v>
      </x:c>
      <x:c r="BN65" s="73">
        <x:f t="shared" si="26"/>
        <x:v>0</x:v>
      </x:c>
      <x:c r="BO65" s="70">
        <x:f t="shared" ref="BO65:DG65" si="27">BO66</x:f>
        <x:v>0</x:v>
      </x:c>
      <x:c r="BP65" s="73">
        <x:f t="shared" si="27"/>
        <x:v>0</x:v>
      </x:c>
      <x:c r="BQ65" s="70">
        <x:f t="shared" si="27"/>
        <x:v>0</x:v>
      </x:c>
      <x:c r="BR65" s="70">
        <x:f t="shared" si="27"/>
        <x:v>0</x:v>
      </x:c>
      <x:c r="BS65" s="70">
        <x:f t="shared" si="27"/>
        <x:v>0</x:v>
      </x:c>
      <x:c r="BT65" s="70">
        <x:f t="shared" si="27"/>
        <x:v>0</x:v>
      </x:c>
      <x:c r="BU65" s="70">
        <x:f t="shared" si="27"/>
        <x:v>0</x:v>
      </x:c>
      <x:c r="BV65" s="374" t="s">
        <x:v>893</x:v>
      </x:c>
      <x:c r="BW65" s="70">
        <x:f t="shared" si="27"/>
        <x:v>1</x:v>
      </x:c>
      <x:c r="BX65" s="70">
        <x:f t="shared" si="27"/>
        <x:v>63</x:v>
      </x:c>
      <x:c r="BY65" s="73">
        <x:f t="shared" si="27"/>
        <x:v>1637.3</x:v>
      </x:c>
      <x:c r="BZ65" s="70">
        <x:f t="shared" si="27"/>
        <x:v>0</x:v>
      </x:c>
      <x:c r="CA65" s="73">
        <x:f t="shared" si="27"/>
        <x:v>0</x:v>
      </x:c>
      <x:c r="CB65" s="70">
        <x:f t="shared" si="27"/>
        <x:v>0</x:v>
      </x:c>
      <x:c r="CC65" s="73">
        <x:f t="shared" si="27"/>
        <x:v>0</x:v>
      </x:c>
      <x:c r="CD65" s="70">
        <x:f t="shared" si="27"/>
        <x:v>0</x:v>
      </x:c>
      <x:c r="CE65" s="70">
        <x:f t="shared" si="27"/>
        <x:v>0</x:v>
      </x:c>
      <x:c r="CF65" s="73">
        <x:f t="shared" si="27"/>
        <x:v>0</x:v>
      </x:c>
      <x:c r="CG65" s="70">
        <x:f t="shared" si="27"/>
        <x:v>0</x:v>
      </x:c>
      <x:c r="CH65" s="70">
        <x:f t="shared" si="27"/>
        <x:v>0</x:v>
      </x:c>
      <x:c r="CI65" s="70">
        <x:f t="shared" si="27"/>
        <x:v>0</x:v>
      </x:c>
      <x:c r="CJ65" s="70">
        <x:f t="shared" si="27"/>
        <x:v>0</x:v>
      </x:c>
      <x:c r="CK65" s="70">
        <x:f t="shared" si="27"/>
        <x:v>0</x:v>
      </x:c>
      <x:c r="CL65" s="70">
        <x:f t="shared" si="27"/>
        <x:v>0</x:v>
      </x:c>
      <x:c r="CM65" s="70">
        <x:f t="shared" si="27"/>
        <x:v>0</x:v>
      </x:c>
      <x:c r="CN65" s="70">
        <x:f t="shared" si="27"/>
        <x:v>0</x:v>
      </x:c>
      <x:c r="CO65" s="70">
        <x:f t="shared" si="27"/>
        <x:v>1</x:v>
      </x:c>
      <x:c r="CP65" s="73">
        <x:f t="shared" si="27"/>
        <x:v>136.62</x:v>
      </x:c>
      <x:c r="CQ65" s="70">
        <x:f t="shared" si="27"/>
        <x:v>0</x:v>
      </x:c>
      <x:c r="CR65" s="73">
        <x:f t="shared" si="27"/>
        <x:v>0</x:v>
      </x:c>
      <x:c r="CS65" s="70">
        <x:f t="shared" si="27"/>
        <x:v>28</x:v>
      </x:c>
      <x:c r="CT65" s="70">
        <x:f t="shared" si="27"/>
        <x:v>2</x:v>
      </x:c>
      <x:c r="CU65" s="70">
        <x:f t="shared" si="27"/>
        <x:v>0</x:v>
      </x:c>
      <x:c r="CV65" s="70">
        <x:f t="shared" si="27"/>
        <x:v>0</x:v>
      </x:c>
      <x:c r="CW65" s="70">
        <x:f t="shared" si="27"/>
        <x:v>0</x:v>
      </x:c>
      <x:c r="CX65" s="70">
        <x:f t="shared" si="27"/>
        <x:v>0</x:v>
      </x:c>
      <x:c r="CY65" s="374" t="s">
        <x:v>893</x:v>
      </x:c>
      <x:c r="CZ65" s="70">
        <x:f t="shared" si="27"/>
        <x:v>2</x:v>
      </x:c>
      <x:c r="DA65" s="73">
        <x:f t="shared" si="27"/>
        <x:v>4534.04</x:v>
      </x:c>
      <x:c r="DB65" s="70">
        <x:f t="shared" si="27"/>
        <x:v>0</x:v>
      </x:c>
      <x:c r="DC65" s="73">
        <x:f t="shared" si="27"/>
        <x:v>0</x:v>
      </x:c>
      <x:c r="DD65" s="70">
        <x:f t="shared" si="27"/>
        <x:v>0</x:v>
      </x:c>
      <x:c r="DE65" s="73">
        <x:f t="shared" si="27"/>
        <x:v>0</x:v>
      </x:c>
      <x:c r="DF65" s="70">
        <x:f t="shared" si="27"/>
        <x:v>0</x:v>
      </x:c>
      <x:c r="DG65" s="104">
        <x:f t="shared" si="27"/>
        <x:v>0</x:v>
      </x:c>
      <x:c r="DH65" s="673"/>
      <x:c r="DI65" s="674"/>
    </x:row>
    <x:row r="66" spans="1:113" s="275" customFormat="1" ht="30" customHeight="1">
      <x:c r="A66" s="608" t="s">
        <x:v>2619</x:v>
      </x:c>
      <x:c r="B66" s="479"/>
      <x:c r="C66" s="478"/>
      <x:c r="D66" s="479">
        <x:v>1</x:v>
      </x:c>
      <x:c r="E66" s="478">
        <x:v>2694</x:v>
      </x:c>
      <x:c r="F66" s="479"/>
      <x:c r="G66" s="478"/>
      <x:c r="H66" s="479"/>
      <x:c r="I66" s="478"/>
      <x:c r="J66" s="479">
        <x:v>3</x:v>
      </x:c>
      <x:c r="K66" s="479"/>
      <x:c r="L66" s="478"/>
      <x:c r="M66" s="479">
        <x:v>1</x:v>
      </x:c>
      <x:c r="N66" s="479"/>
      <x:c r="O66" s="479"/>
      <x:c r="P66" s="479"/>
      <x:c r="Q66" s="479"/>
      <x:c r="R66" s="478"/>
      <x:c r="S66" s="479"/>
      <x:c r="T66" s="478"/>
      <x:c r="U66" s="479"/>
      <x:c r="V66" s="478"/>
      <x:c r="W66" s="479"/>
      <x:c r="X66" s="479">
        <x:v>38</x:v>
      </x:c>
      <x:c r="Y66" s="479"/>
      <x:c r="Z66" s="479"/>
      <x:c r="AA66" s="479"/>
      <x:c r="AB66" s="479"/>
      <x:c r="AC66" s="479"/>
      <x:c r="AD66" s="479"/>
      <x:c r="AE66" s="479"/>
      <x:c r="AF66" s="479"/>
      <x:c r="AG66" s="479"/>
      <x:c r="AH66" s="479"/>
      <x:c r="AI66" s="479"/>
      <x:c r="AJ66" s="479"/>
      <x:c r="AK66" s="479"/>
      <x:c r="AL66" s="608" t="s">
        <x:v>2619</x:v>
      </x:c>
      <x:c r="AM66" s="479"/>
      <x:c r="AN66" s="478"/>
      <x:c r="AO66" s="479">
        <x:v>2</x:v>
      </x:c>
      <x:c r="AP66" s="479">
        <x:v>8</x:v>
      </x:c>
      <x:c r="AQ66" s="479"/>
      <x:c r="AR66" s="478"/>
      <x:c r="AS66" s="479"/>
      <x:c r="AT66" s="479"/>
      <x:c r="AU66" s="479"/>
      <x:c r="AV66" s="479"/>
      <x:c r="AW66" s="479">
        <x:v>1</x:v>
      </x:c>
      <x:c r="AX66" s="479"/>
      <x:c r="AY66" s="479"/>
      <x:c r="AZ66" s="479">
        <x:v>1</x:v>
      </x:c>
      <x:c r="BA66" s="478">
        <x:v>1905</x:v>
      </x:c>
      <x:c r="BB66" s="479"/>
      <x:c r="BC66" s="479"/>
      <x:c r="BD66" s="479">
        <x:v>1</x:v>
      </x:c>
      <x:c r="BE66" s="479">
        <x:v>1</x:v>
      </x:c>
      <x:c r="BF66" s="479">
        <x:v>5</x:v>
      </x:c>
      <x:c r="BG66" s="479"/>
      <x:c r="BH66" s="479"/>
      <x:c r="BI66" s="479"/>
      <x:c r="BJ66" s="478"/>
      <x:c r="BK66" s="479"/>
      <x:c r="BL66" s="478"/>
      <x:c r="BM66" s="479"/>
      <x:c r="BN66" s="478"/>
      <x:c r="BO66" s="479"/>
      <x:c r="BP66" s="478"/>
      <x:c r="BQ66" s="479"/>
      <x:c r="BR66" s="479"/>
      <x:c r="BS66" s="479"/>
      <x:c r="BT66" s="479"/>
      <x:c r="BU66" s="479"/>
      <x:c r="BV66" s="608" t="s">
        <x:v>2619</x:v>
      </x:c>
      <x:c r="BW66" s="479">
        <x:v>1</x:v>
      </x:c>
      <x:c r="BX66" s="479">
        <x:v>63</x:v>
      </x:c>
      <x:c r="BY66" s="478">
        <x:v>1637.3</x:v>
      </x:c>
      <x:c r="BZ66" s="479"/>
      <x:c r="CA66" s="478"/>
      <x:c r="CB66" s="479"/>
      <x:c r="CC66" s="478"/>
      <x:c r="CD66" s="479"/>
      <x:c r="CE66" s="479"/>
      <x:c r="CF66" s="478"/>
      <x:c r="CG66" s="479"/>
      <x:c r="CH66" s="479"/>
      <x:c r="CI66" s="479"/>
      <x:c r="CJ66" s="479"/>
      <x:c r="CK66" s="479"/>
      <x:c r="CL66" s="479"/>
      <x:c r="CM66" s="479"/>
      <x:c r="CN66" s="479"/>
      <x:c r="CO66" s="479">
        <x:v>1</x:v>
      </x:c>
      <x:c r="CP66" s="478">
        <x:v>136.62</x:v>
      </x:c>
      <x:c r="CQ66" s="479"/>
      <x:c r="CR66" s="478"/>
      <x:c r="CS66" s="479">
        <x:v>28</x:v>
      </x:c>
      <x:c r="CT66" s="479">
        <x:v>2</x:v>
      </x:c>
      <x:c r="CU66" s="479"/>
      <x:c r="CV66" s="479"/>
      <x:c r="CW66" s="479"/>
      <x:c r="CX66" s="479"/>
      <x:c r="CY66" s="608" t="s">
        <x:v>2619</x:v>
      </x:c>
      <x:c r="CZ66" s="479">
        <x:v>2</x:v>
      </x:c>
      <x:c r="DA66" s="478">
        <x:v>4534.04</x:v>
      </x:c>
      <x:c r="DB66" s="479"/>
      <x:c r="DC66" s="478"/>
      <x:c r="DD66" s="479"/>
      <x:c r="DE66" s="478"/>
      <x:c r="DF66" s="479"/>
      <x:c r="DG66" s="500"/>
      <x:c r="DH66" s="673"/>
      <x:c r="DI66" s="674"/>
    </x:row>
    <x:row r="67" spans="1:113" s="275" customFormat="1" ht="30" customHeight="1">
      <x:c r="A67" s="155" t="s">
        <x:v>2403</x:v>
      </x:c>
      <x:c r="B67" s="348">
        <x:f>SUM(B68,B80,B84)</x:f>
        <x:v>0</x:v>
      </x:c>
      <x:c r="C67" s="347">
        <x:f t="shared" ref="C67:BN67" si="28">SUM(C68,C80,C84)</x:f>
        <x:v>0</x:v>
      </x:c>
      <x:c r="D67" s="348">
        <x:f t="shared" si="28"/>
        <x:v>0</x:v>
      </x:c>
      <x:c r="E67" s="347">
        <x:f t="shared" si="28"/>
        <x:v>0</x:v>
      </x:c>
      <x:c r="F67" s="348">
        <x:f t="shared" si="28"/>
        <x:v>1</x:v>
      </x:c>
      <x:c r="G67" s="347">
        <x:f t="shared" si="28"/>
        <x:v>2.1000000000000001</x:v>
      </x:c>
      <x:c r="H67" s="348">
        <x:f t="shared" si="28"/>
        <x:v>42</x:v>
      </x:c>
      <x:c r="I67" s="347">
        <x:f t="shared" si="28"/>
        <x:v>19540</x:v>
      </x:c>
      <x:c r="J67" s="348">
        <x:f t="shared" si="28"/>
        <x:v>4</x:v>
      </x:c>
      <x:c r="K67" s="348">
        <x:f t="shared" si="28"/>
        <x:v>2</x:v>
      </x:c>
      <x:c r="L67" s="347">
        <x:f t="shared" si="28"/>
        <x:v>1130</x:v>
      </x:c>
      <x:c r="M67" s="348">
        <x:f t="shared" si="28"/>
        <x:v>4</x:v>
      </x:c>
      <x:c r="N67" s="348">
        <x:f t="shared" si="28"/>
        <x:v>0</x:v>
      </x:c>
      <x:c r="O67" s="348">
        <x:f t="shared" si="28"/>
        <x:v>1</x:v>
      </x:c>
      <x:c r="P67" s="348">
        <x:f t="shared" si="28"/>
        <x:v>3</x:v>
      </x:c>
      <x:c r="Q67" s="348">
        <x:f t="shared" si="28"/>
        <x:v>0</x:v>
      </x:c>
      <x:c r="R67" s="347">
        <x:f t="shared" si="28"/>
        <x:v>0</x:v>
      </x:c>
      <x:c r="S67" s="348">
        <x:f t="shared" si="28"/>
        <x:v>30</x:v>
      </x:c>
      <x:c r="T67" s="347">
        <x:f t="shared" si="28"/>
        <x:v>422</x:v>
      </x:c>
      <x:c r="U67" s="348">
        <x:f t="shared" si="28"/>
        <x:v>0</x:v>
      </x:c>
      <x:c r="V67" s="347">
        <x:f t="shared" si="28"/>
        <x:v>0</x:v>
      </x:c>
      <x:c r="W67" s="348">
        <x:f t="shared" si="28"/>
        <x:v>0</x:v>
      </x:c>
      <x:c r="X67" s="348">
        <x:f t="shared" si="28"/>
        <x:v>244</x:v>
      </x:c>
      <x:c r="Y67" s="348">
        <x:f t="shared" si="28"/>
        <x:v>13</x:v>
      </x:c>
      <x:c r="Z67" s="348">
        <x:f t="shared" si="28"/>
        <x:v>52</x:v>
      </x:c>
      <x:c r="AA67" s="348">
        <x:f t="shared" si="28"/>
        <x:v>1</x:v>
      </x:c>
      <x:c r="AB67" s="348">
        <x:f t="shared" si="28"/>
        <x:v>0</x:v>
      </x:c>
      <x:c r="AC67" s="348">
        <x:f t="shared" si="28"/>
        <x:v>2</x:v>
      </x:c>
      <x:c r="AD67" s="348">
        <x:f t="shared" si="28"/>
        <x:v>1</x:v>
      </x:c>
      <x:c r="AE67" s="348">
        <x:f t="shared" si="28"/>
        <x:v>0</x:v>
      </x:c>
      <x:c r="AF67" s="348">
        <x:f t="shared" si="28"/>
        <x:v>0</x:v>
      </x:c>
      <x:c r="AG67" s="348">
        <x:f t="shared" si="28"/>
        <x:v>3</x:v>
      </x:c>
      <x:c r="AH67" s="348">
        <x:f t="shared" si="28"/>
        <x:v>0</x:v>
      </x:c>
      <x:c r="AI67" s="348">
        <x:f t="shared" si="28"/>
        <x:v>0</x:v>
      </x:c>
      <x:c r="AJ67" s="348">
        <x:f t="shared" si="28"/>
        <x:v>2</x:v>
      </x:c>
      <x:c r="AK67" s="348">
        <x:f t="shared" si="28"/>
        <x:v>2</x:v>
      </x:c>
      <x:c r="AL67" s="155" t="s">
        <x:v>2403</x:v>
      </x:c>
      <x:c r="AM67" s="348">
        <x:f t="shared" si="28"/>
        <x:v>0</x:v>
      </x:c>
      <x:c r="AN67" s="347">
        <x:f t="shared" si="28"/>
        <x:v>0</x:v>
      </x:c>
      <x:c r="AO67" s="348">
        <x:f t="shared" si="28"/>
        <x:v>0</x:v>
      </x:c>
      <x:c r="AP67" s="348">
        <x:f t="shared" si="28"/>
        <x:v>0</x:v>
      </x:c>
      <x:c r="AQ67" s="348">
        <x:f t="shared" si="28"/>
        <x:v>0</x:v>
      </x:c>
      <x:c r="AR67" s="347">
        <x:f t="shared" si="28"/>
        <x:v>0</x:v>
      </x:c>
      <x:c r="AS67" s="348">
        <x:f t="shared" si="28"/>
        <x:v>0</x:v>
      </x:c>
      <x:c r="AT67" s="348">
        <x:f t="shared" si="28"/>
        <x:v>0</x:v>
      </x:c>
      <x:c r="AU67" s="348">
        <x:f t="shared" si="28"/>
        <x:v>0</x:v>
      </x:c>
      <x:c r="AV67" s="348">
        <x:f t="shared" si="28"/>
        <x:v>0</x:v>
      </x:c>
      <x:c r="AW67" s="348">
        <x:f t="shared" si="28"/>
        <x:v>0</x:v>
      </x:c>
      <x:c r="AX67" s="348">
        <x:f t="shared" si="28"/>
        <x:v>2</x:v>
      </x:c>
      <x:c r="AY67" s="348">
        <x:f t="shared" si="28"/>
        <x:v>0</x:v>
      </x:c>
      <x:c r="AZ67" s="348">
        <x:f t="shared" si="28"/>
        <x:v>2</x:v>
      </x:c>
      <x:c r="BA67" s="347">
        <x:f t="shared" si="28"/>
        <x:v>4</x:v>
      </x:c>
      <x:c r="BB67" s="348">
        <x:f t="shared" si="28"/>
        <x:v>0</x:v>
      </x:c>
      <x:c r="BC67" s="348">
        <x:f t="shared" si="28"/>
        <x:v>0</x:v>
      </x:c>
      <x:c r="BD67" s="348">
        <x:f t="shared" si="28"/>
        <x:v>0</x:v>
      </x:c>
      <x:c r="BE67" s="348">
        <x:f t="shared" si="28"/>
        <x:v>51</x:v>
      </x:c>
      <x:c r="BF67" s="348">
        <x:f t="shared" si="28"/>
        <x:v>131</x:v>
      </x:c>
      <x:c r="BG67" s="348">
        <x:f t="shared" si="28"/>
        <x:v>0</x:v>
      </x:c>
      <x:c r="BH67" s="348">
        <x:f t="shared" si="28"/>
        <x:v>0</x:v>
      </x:c>
      <x:c r="BI67" s="348">
        <x:f t="shared" si="28"/>
        <x:v>0</x:v>
      </x:c>
      <x:c r="BJ67" s="347">
        <x:f t="shared" si="28"/>
        <x:v>0</x:v>
      </x:c>
      <x:c r="BK67" s="348">
        <x:f t="shared" si="28"/>
        <x:v>0</x:v>
      </x:c>
      <x:c r="BL67" s="347">
        <x:f t="shared" si="28"/>
        <x:v>0</x:v>
      </x:c>
      <x:c r="BM67" s="348">
        <x:f t="shared" si="28"/>
        <x:v>0</x:v>
      </x:c>
      <x:c r="BN67" s="347">
        <x:f t="shared" si="28"/>
        <x:v>0</x:v>
      </x:c>
      <x:c r="BO67" s="348">
        <x:f t="shared" ref="BO67:DG67" si="29">SUM(BO68,BO80,BO84)</x:f>
        <x:v>1</x:v>
      </x:c>
      <x:c r="BP67" s="347">
        <x:f t="shared" si="29"/>
        <x:v>142</x:v>
      </x:c>
      <x:c r="BQ67" s="348">
        <x:f t="shared" si="29"/>
        <x:v>0</x:v>
      </x:c>
      <x:c r="BR67" s="348">
        <x:f t="shared" si="29"/>
        <x:v>0</x:v>
      </x:c>
      <x:c r="BS67" s="348">
        <x:f t="shared" si="29"/>
        <x:v>1</x:v>
      </x:c>
      <x:c r="BT67" s="348">
        <x:f t="shared" si="29"/>
        <x:v>0</x:v>
      </x:c>
      <x:c r="BU67" s="372">
        <x:f t="shared" si="29"/>
        <x:v>0</x:v>
      </x:c>
      <x:c r="BV67" s="155" t="s">
        <x:v>2403</x:v>
      </x:c>
      <x:c r="BW67" s="348">
        <x:f t="shared" si="29"/>
        <x:v>0</x:v>
      </x:c>
      <x:c r="BX67" s="348">
        <x:f t="shared" si="29"/>
        <x:v>0</x:v>
      </x:c>
      <x:c r="BY67" s="347">
        <x:f t="shared" si="29"/>
        <x:v>0</x:v>
      </x:c>
      <x:c r="BZ67" s="348">
        <x:f t="shared" si="29"/>
        <x:v>0</x:v>
      </x:c>
      <x:c r="CA67" s="347">
        <x:f t="shared" si="29"/>
        <x:v>0</x:v>
      </x:c>
      <x:c r="CB67" s="348">
        <x:f t="shared" si="29"/>
        <x:v>0</x:v>
      </x:c>
      <x:c r="CC67" s="347">
        <x:f t="shared" si="29"/>
        <x:v>0</x:v>
      </x:c>
      <x:c r="CD67" s="348">
        <x:f t="shared" si="29"/>
        <x:v>0</x:v>
      </x:c>
      <x:c r="CE67" s="348">
        <x:f t="shared" si="29"/>
        <x:v>2</x:v>
      </x:c>
      <x:c r="CF67" s="347">
        <x:f t="shared" si="29"/>
        <x:v>132</x:v>
      </x:c>
      <x:c r="CG67" s="348">
        <x:f t="shared" si="29"/>
        <x:v>2</x:v>
      </x:c>
      <x:c r="CH67" s="348">
        <x:f t="shared" si="29"/>
        <x:v>1</x:v>
      </x:c>
      <x:c r="CI67" s="348">
        <x:f t="shared" si="29"/>
        <x:v>0</x:v>
      </x:c>
      <x:c r="CJ67" s="348">
        <x:f t="shared" si="29"/>
        <x:v>6</x:v>
      </x:c>
      <x:c r="CK67" s="348">
        <x:f t="shared" si="29"/>
        <x:v>0</x:v>
      </x:c>
      <x:c r="CL67" s="348">
        <x:f t="shared" si="29"/>
        <x:v>0</x:v>
      </x:c>
      <x:c r="CM67" s="348">
        <x:f t="shared" si="29"/>
        <x:v>0</x:v>
      </x:c>
      <x:c r="CN67" s="348">
        <x:f t="shared" si="29"/>
        <x:v>0</x:v>
      </x:c>
      <x:c r="CO67" s="348">
        <x:f t="shared" si="29"/>
        <x:v>0</x:v>
      </x:c>
      <x:c r="CP67" s="347">
        <x:f t="shared" si="29"/>
        <x:v>0</x:v>
      </x:c>
      <x:c r="CQ67" s="348">
        <x:f t="shared" si="29"/>
        <x:v>9</x:v>
      </x:c>
      <x:c r="CR67" s="347">
        <x:f t="shared" si="29"/>
        <x:v>259</x:v>
      </x:c>
      <x:c r="CS67" s="348">
        <x:f t="shared" si="29"/>
        <x:v>64</x:v>
      </x:c>
      <x:c r="CT67" s="348">
        <x:f t="shared" si="29"/>
        <x:v>5</x:v>
      </x:c>
      <x:c r="CU67" s="348">
        <x:f t="shared" si="29"/>
        <x:v>0</x:v>
      </x:c>
      <x:c r="CV67" s="348">
        <x:f t="shared" si="29"/>
        <x:v>12</x:v>
      </x:c>
      <x:c r="CW67" s="348">
        <x:f t="shared" si="29"/>
        <x:v>1</x:v>
      </x:c>
      <x:c r="CX67" s="348">
        <x:f t="shared" si="29"/>
        <x:v>1</x:v>
      </x:c>
      <x:c r="CY67" s="155" t="s">
        <x:v>2403</x:v>
      </x:c>
      <x:c r="CZ67" s="348">
        <x:f t="shared" si="29"/>
        <x:v>0</x:v>
      </x:c>
      <x:c r="DA67" s="347">
        <x:f t="shared" si="29"/>
        <x:v>0</x:v>
      </x:c>
      <x:c r="DB67" s="348">
        <x:f t="shared" si="29"/>
        <x:v>0</x:v>
      </x:c>
      <x:c r="DC67" s="347">
        <x:f t="shared" si="29"/>
        <x:v>0</x:v>
      </x:c>
      <x:c r="DD67" s="348">
        <x:f t="shared" si="29"/>
        <x:v>0</x:v>
      </x:c>
      <x:c r="DE67" s="347">
        <x:f t="shared" si="29"/>
        <x:v>0</x:v>
      </x:c>
      <x:c r="DF67" s="348">
        <x:f t="shared" si="29"/>
        <x:v>0</x:v>
      </x:c>
      <x:c r="DG67" s="349">
        <x:f t="shared" si="29"/>
        <x:v>0</x:v>
      </x:c>
      <x:c r="DH67" s="673"/>
      <x:c r="DI67" s="674"/>
    </x:row>
    <x:row r="68" spans="1:113" s="275" customFormat="1" ht="30" customHeight="1">
      <x:c r="A68" s="373" t="s">
        <x:v>1065</x:v>
      </x:c>
      <x:c r="B68" s="81">
        <x:f t="shared" ref="B68:AK68" si="30">SUM(B69:B79)</x:f>
        <x:v>0</x:v>
      </x:c>
      <x:c r="C68" s="82">
        <x:f t="shared" si="30"/>
        <x:v>0</x:v>
      </x:c>
      <x:c r="D68" s="81">
        <x:f t="shared" si="30"/>
        <x:v>0</x:v>
      </x:c>
      <x:c r="E68" s="82">
        <x:f t="shared" si="30"/>
        <x:v>0</x:v>
      </x:c>
      <x:c r="F68" s="81">
        <x:f t="shared" si="30"/>
        <x:v>0</x:v>
      </x:c>
      <x:c r="G68" s="82">
        <x:f t="shared" si="30"/>
        <x:v>0</x:v>
      </x:c>
      <x:c r="H68" s="81">
        <x:f t="shared" si="30"/>
        <x:v>16</x:v>
      </x:c>
      <x:c r="I68" s="82">
        <x:f t="shared" si="30"/>
        <x:v>2520</x:v>
      </x:c>
      <x:c r="J68" s="81">
        <x:f t="shared" si="30"/>
        <x:v>1</x:v>
      </x:c>
      <x:c r="K68" s="81">
        <x:f t="shared" si="30"/>
        <x:v>0</x:v>
      </x:c>
      <x:c r="L68" s="82">
        <x:f t="shared" si="30"/>
        <x:v>0</x:v>
      </x:c>
      <x:c r="M68" s="81">
        <x:f t="shared" si="30"/>
        <x:v>1</x:v>
      </x:c>
      <x:c r="N68" s="81">
        <x:f t="shared" si="30"/>
        <x:v>0</x:v>
      </x:c>
      <x:c r="O68" s="81">
        <x:f t="shared" si="30"/>
        <x:v>0</x:v>
      </x:c>
      <x:c r="P68" s="81">
        <x:f t="shared" si="30"/>
        <x:v>0</x:v>
      </x:c>
      <x:c r="Q68" s="81">
        <x:f t="shared" si="30"/>
        <x:v>0</x:v>
      </x:c>
      <x:c r="R68" s="82">
        <x:f t="shared" si="30"/>
        <x:v>0</x:v>
      </x:c>
      <x:c r="S68" s="81">
        <x:f t="shared" si="30"/>
        <x:v>10</x:v>
      </x:c>
      <x:c r="T68" s="82">
        <x:f t="shared" si="30"/>
        <x:v>166</x:v>
      </x:c>
      <x:c r="U68" s="81">
        <x:f t="shared" si="30"/>
        <x:v>0</x:v>
      </x:c>
      <x:c r="V68" s="82">
        <x:f t="shared" si="30"/>
        <x:v>0</x:v>
      </x:c>
      <x:c r="W68" s="81">
        <x:f t="shared" si="30"/>
        <x:v>0</x:v>
      </x:c>
      <x:c r="X68" s="81">
        <x:f t="shared" si="30"/>
        <x:v>53</x:v>
      </x:c>
      <x:c r="Y68" s="81">
        <x:f t="shared" si="30"/>
        <x:v>9</x:v>
      </x:c>
      <x:c r="Z68" s="81">
        <x:f t="shared" si="30"/>
        <x:v>37</x:v>
      </x:c>
      <x:c r="AA68" s="81">
        <x:f t="shared" si="30"/>
        <x:v>1</x:v>
      </x:c>
      <x:c r="AB68" s="81">
        <x:f t="shared" si="30"/>
        <x:v>0</x:v>
      </x:c>
      <x:c r="AC68" s="81">
        <x:f t="shared" si="30"/>
        <x:v>1</x:v>
      </x:c>
      <x:c r="AD68" s="81">
        <x:f t="shared" si="30"/>
        <x:v>1</x:v>
      </x:c>
      <x:c r="AE68" s="81">
        <x:f t="shared" si="30"/>
        <x:v>0</x:v>
      </x:c>
      <x:c r="AF68" s="81">
        <x:f t="shared" si="30"/>
        <x:v>0</x:v>
      </x:c>
      <x:c r="AG68" s="81">
        <x:f t="shared" si="30"/>
        <x:v>1</x:v>
      </x:c>
      <x:c r="AH68" s="81">
        <x:f t="shared" si="30"/>
        <x:v>0</x:v>
      </x:c>
      <x:c r="AI68" s="81">
        <x:f t="shared" si="30"/>
        <x:v>0</x:v>
      </x:c>
      <x:c r="AJ68" s="81">
        <x:f t="shared" si="30"/>
        <x:v>2</x:v>
      </x:c>
      <x:c r="AK68" s="81">
        <x:f t="shared" si="30"/>
        <x:v>2</x:v>
      </x:c>
      <x:c r="AL68" s="373" t="s">
        <x:v>1065</x:v>
      </x:c>
      <x:c r="AM68" s="81">
        <x:f t="shared" ref="AM68:BU68" si="31">SUM(AM69:AM79)</x:f>
        <x:v>0</x:v>
      </x:c>
      <x:c r="AN68" s="82">
        <x:f t="shared" si="31"/>
        <x:v>0</x:v>
      </x:c>
      <x:c r="AO68" s="81">
        <x:f t="shared" si="31"/>
        <x:v>0</x:v>
      </x:c>
      <x:c r="AP68" s="81">
        <x:f t="shared" si="31"/>
        <x:v>0</x:v>
      </x:c>
      <x:c r="AQ68" s="81">
        <x:f t="shared" si="31"/>
        <x:v>0</x:v>
      </x:c>
      <x:c r="AR68" s="82">
        <x:f t="shared" si="31"/>
        <x:v>0</x:v>
      </x:c>
      <x:c r="AS68" s="81">
        <x:f t="shared" si="31"/>
        <x:v>0</x:v>
      </x:c>
      <x:c r="AT68" s="81">
        <x:f t="shared" si="31"/>
        <x:v>0</x:v>
      </x:c>
      <x:c r="AU68" s="81">
        <x:f t="shared" si="31"/>
        <x:v>0</x:v>
      </x:c>
      <x:c r="AV68" s="81">
        <x:f t="shared" si="31"/>
        <x:v>0</x:v>
      </x:c>
      <x:c r="AW68" s="81">
        <x:f t="shared" si="31"/>
        <x:v>0</x:v>
      </x:c>
      <x:c r="AX68" s="81">
        <x:f t="shared" si="31"/>
        <x:v>0</x:v>
      </x:c>
      <x:c r="AY68" s="81">
        <x:f t="shared" si="31"/>
        <x:v>0</x:v>
      </x:c>
      <x:c r="AZ68" s="81">
        <x:f t="shared" si="31"/>
        <x:v>0</x:v>
      </x:c>
      <x:c r="BA68" s="82">
        <x:f t="shared" si="31"/>
        <x:v>0</x:v>
      </x:c>
      <x:c r="BB68" s="81">
        <x:f t="shared" si="31"/>
        <x:v>0</x:v>
      </x:c>
      <x:c r="BC68" s="81">
        <x:f t="shared" si="31"/>
        <x:v>0</x:v>
      </x:c>
      <x:c r="BD68" s="81">
        <x:f t="shared" si="31"/>
        <x:v>0</x:v>
      </x:c>
      <x:c r="BE68" s="81">
        <x:f t="shared" si="31"/>
        <x:v>8</x:v>
      </x:c>
      <x:c r="BF68" s="81">
        <x:f t="shared" si="31"/>
        <x:v>24</x:v>
      </x:c>
      <x:c r="BG68" s="81">
        <x:f t="shared" si="31"/>
        <x:v>0</x:v>
      </x:c>
      <x:c r="BH68" s="81">
        <x:f t="shared" si="31"/>
        <x:v>0</x:v>
      </x:c>
      <x:c r="BI68" s="81">
        <x:f t="shared" si="31"/>
        <x:v>0</x:v>
      </x:c>
      <x:c r="BJ68" s="82">
        <x:f t="shared" si="31"/>
        <x:v>0</x:v>
      </x:c>
      <x:c r="BK68" s="81">
        <x:f t="shared" si="31"/>
        <x:v>0</x:v>
      </x:c>
      <x:c r="BL68" s="82">
        <x:f t="shared" si="31"/>
        <x:v>0</x:v>
      </x:c>
      <x:c r="BM68" s="81">
        <x:f t="shared" si="31"/>
        <x:v>0</x:v>
      </x:c>
      <x:c r="BN68" s="82">
        <x:f t="shared" si="31"/>
        <x:v>0</x:v>
      </x:c>
      <x:c r="BO68" s="81">
        <x:f t="shared" si="31"/>
        <x:v>0</x:v>
      </x:c>
      <x:c r="BP68" s="82">
        <x:f t="shared" si="31"/>
        <x:v>0</x:v>
      </x:c>
      <x:c r="BQ68" s="81">
        <x:f t="shared" si="31"/>
        <x:v>0</x:v>
      </x:c>
      <x:c r="BR68" s="81">
        <x:f t="shared" si="31"/>
        <x:v>0</x:v>
      </x:c>
      <x:c r="BS68" s="81">
        <x:f t="shared" si="31"/>
        <x:v>0</x:v>
      </x:c>
      <x:c r="BT68" s="81">
        <x:f t="shared" si="31"/>
        <x:v>0</x:v>
      </x:c>
      <x:c r="BU68" s="81">
        <x:f t="shared" si="31"/>
        <x:v>0</x:v>
      </x:c>
      <x:c r="BV68" s="373" t="s">
        <x:v>1065</x:v>
      </x:c>
      <x:c r="BW68" s="81">
        <x:f t="shared" ref="BW68:CX68" si="32">SUM(BW69:BW79)</x:f>
        <x:v>0</x:v>
      </x:c>
      <x:c r="BX68" s="81">
        <x:f t="shared" si="32"/>
        <x:v>0</x:v>
      </x:c>
      <x:c r="BY68" s="82">
        <x:f t="shared" si="32"/>
        <x:v>0</x:v>
      </x:c>
      <x:c r="BZ68" s="81">
        <x:f t="shared" si="32"/>
        <x:v>0</x:v>
      </x:c>
      <x:c r="CA68" s="82">
        <x:f t="shared" si="32"/>
        <x:v>0</x:v>
      </x:c>
      <x:c r="CB68" s="81">
        <x:f t="shared" si="32"/>
        <x:v>0</x:v>
      </x:c>
      <x:c r="CC68" s="82">
        <x:f t="shared" si="32"/>
        <x:v>0</x:v>
      </x:c>
      <x:c r="CD68" s="81">
        <x:f t="shared" si="32"/>
        <x:v>0</x:v>
      </x:c>
      <x:c r="CE68" s="81">
        <x:f t="shared" si="32"/>
        <x:v>0</x:v>
      </x:c>
      <x:c r="CF68" s="82">
        <x:f t="shared" si="32"/>
        <x:v>0</x:v>
      </x:c>
      <x:c r="CG68" s="81">
        <x:f t="shared" si="32"/>
        <x:v>0</x:v>
      </x:c>
      <x:c r="CH68" s="81">
        <x:f t="shared" si="32"/>
        <x:v>0</x:v>
      </x:c>
      <x:c r="CI68" s="81">
        <x:f t="shared" si="32"/>
        <x:v>0</x:v>
      </x:c>
      <x:c r="CJ68" s="81">
        <x:f t="shared" si="32"/>
        <x:v>0</x:v>
      </x:c>
      <x:c r="CK68" s="81">
        <x:f t="shared" si="32"/>
        <x:v>0</x:v>
      </x:c>
      <x:c r="CL68" s="81">
        <x:f t="shared" si="32"/>
        <x:v>0</x:v>
      </x:c>
      <x:c r="CM68" s="81">
        <x:f t="shared" si="32"/>
        <x:v>0</x:v>
      </x:c>
      <x:c r="CN68" s="81">
        <x:f t="shared" si="32"/>
        <x:v>0</x:v>
      </x:c>
      <x:c r="CO68" s="81">
        <x:f t="shared" si="32"/>
        <x:v>0</x:v>
      </x:c>
      <x:c r="CP68" s="82">
        <x:f t="shared" si="32"/>
        <x:v>0</x:v>
      </x:c>
      <x:c r="CQ68" s="81">
        <x:f t="shared" si="32"/>
        <x:v>6</x:v>
      </x:c>
      <x:c r="CR68" s="82">
        <x:f t="shared" si="32"/>
        <x:v>132</x:v>
      </x:c>
      <x:c r="CS68" s="81">
        <x:f t="shared" si="32"/>
        <x:v>23</x:v>
      </x:c>
      <x:c r="CT68" s="81">
        <x:f t="shared" si="32"/>
        <x:v>0</x:v>
      </x:c>
      <x:c r="CU68" s="81">
        <x:f t="shared" si="32"/>
        <x:v>0</x:v>
      </x:c>
      <x:c r="CV68" s="81">
        <x:f t="shared" si="32"/>
        <x:v>0</x:v>
      </x:c>
      <x:c r="CW68" s="81">
        <x:f t="shared" si="32"/>
        <x:v>1</x:v>
      </x:c>
      <x:c r="CX68" s="81">
        <x:f t="shared" si="32"/>
        <x:v>1</x:v>
      </x:c>
      <x:c r="CY68" s="373" t="s">
        <x:v>1065</x:v>
      </x:c>
      <x:c r="CZ68" s="81">
        <x:f t="shared" ref="CZ68:DG68" si="33">SUM(CZ69:CZ79)</x:f>
        <x:v>0</x:v>
      </x:c>
      <x:c r="DA68" s="82">
        <x:f t="shared" si="33"/>
        <x:v>0</x:v>
      </x:c>
      <x:c r="DB68" s="81">
        <x:f t="shared" si="33"/>
        <x:v>0</x:v>
      </x:c>
      <x:c r="DC68" s="82">
        <x:f t="shared" si="33"/>
        <x:v>0</x:v>
      </x:c>
      <x:c r="DD68" s="81">
        <x:f t="shared" si="33"/>
        <x:v>0</x:v>
      </x:c>
      <x:c r="DE68" s="82">
        <x:f t="shared" si="33"/>
        <x:v>0</x:v>
      </x:c>
      <x:c r="DF68" s="81">
        <x:f t="shared" si="33"/>
        <x:v>0</x:v>
      </x:c>
      <x:c r="DG68" s="109">
        <x:f t="shared" si="33"/>
        <x:v>0</x:v>
      </x:c>
      <x:c r="DH68" s="677"/>
      <x:c r="DI68" s="678"/>
    </x:row>
    <x:row r="69" spans="1:113" s="275" customFormat="1" ht="30" customHeight="1">
      <x:c r="A69" s="606" t="s">
        <x:v>1026</x:v>
      </x:c>
      <x:c r="B69" s="70"/>
      <x:c r="C69" s="73"/>
      <x:c r="D69" s="70"/>
      <x:c r="E69" s="73"/>
      <x:c r="F69" s="70"/>
      <x:c r="G69" s="73"/>
      <x:c r="H69" s="70">
        <x:v>1</x:v>
      </x:c>
      <x:c r="I69" s="73">
        <x:v>300</x:v>
      </x:c>
      <x:c r="J69" s="70">
        <x:v>1</x:v>
      </x:c>
      <x:c r="K69" s="70"/>
      <x:c r="L69" s="73"/>
      <x:c r="M69" s="70"/>
      <x:c r="N69" s="70"/>
      <x:c r="O69" s="70"/>
      <x:c r="P69" s="70"/>
      <x:c r="Q69" s="70"/>
      <x:c r="R69" s="73"/>
      <x:c r="S69" s="70">
        <x:v>1</x:v>
      </x:c>
      <x:c r="T69" s="73">
        <x:v>16</x:v>
      </x:c>
      <x:c r="U69" s="70"/>
      <x:c r="V69" s="73"/>
      <x:c r="W69" s="70"/>
      <x:c r="X69" s="70">
        <x:v>10</x:v>
      </x:c>
      <x:c r="Y69" s="70">
        <x:v>1</x:v>
      </x:c>
      <x:c r="Z69" s="70">
        <x:v>1</x:v>
      </x:c>
      <x:c r="AA69" s="70"/>
      <x:c r="AB69" s="70"/>
      <x:c r="AC69" s="70"/>
      <x:c r="AD69" s="70"/>
      <x:c r="AE69" s="70"/>
      <x:c r="AF69" s="70"/>
      <x:c r="AG69" s="70"/>
      <x:c r="AH69" s="70"/>
      <x:c r="AI69" s="70"/>
      <x:c r="AJ69" s="70"/>
      <x:c r="AK69" s="70"/>
      <x:c r="AL69" s="606" t="s">
        <x:v>1026</x:v>
      </x:c>
      <x:c r="AM69" s="70"/>
      <x:c r="AN69" s="73"/>
      <x:c r="AO69" s="70"/>
      <x:c r="AP69" s="70"/>
      <x:c r="AQ69" s="70"/>
      <x:c r="AR69" s="73"/>
      <x:c r="AS69" s="70"/>
      <x:c r="AT69" s="70"/>
      <x:c r="AU69" s="70"/>
      <x:c r="AV69" s="70"/>
      <x:c r="AW69" s="70"/>
      <x:c r="AX69" s="70"/>
      <x:c r="AY69" s="70"/>
      <x:c r="AZ69" s="70"/>
      <x:c r="BA69" s="73"/>
      <x:c r="BB69" s="70"/>
      <x:c r="BC69" s="70"/>
      <x:c r="BD69" s="70"/>
      <x:c r="BE69" s="70">
        <x:v>2</x:v>
      </x:c>
      <x:c r="BF69" s="70">
        <x:v>4</x:v>
      </x:c>
      <x:c r="BG69" s="70"/>
      <x:c r="BH69" s="70"/>
      <x:c r="BI69" s="70"/>
      <x:c r="BJ69" s="73"/>
      <x:c r="BK69" s="70"/>
      <x:c r="BL69" s="73"/>
      <x:c r="BM69" s="70"/>
      <x:c r="BN69" s="73"/>
      <x:c r="BO69" s="70"/>
      <x:c r="BP69" s="73"/>
      <x:c r="BQ69" s="70"/>
      <x:c r="BR69" s="70"/>
      <x:c r="BS69" s="70"/>
      <x:c r="BT69" s="70"/>
      <x:c r="BU69" s="70"/>
      <x:c r="BV69" s="606" t="s">
        <x:v>1026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70"/>
      <x:c r="CI69" s="70"/>
      <x:c r="CJ69" s="70"/>
      <x:c r="CK69" s="70"/>
      <x:c r="CL69" s="70"/>
      <x:c r="CM69" s="70"/>
      <x:c r="CN69" s="70"/>
      <x:c r="CO69" s="70"/>
      <x:c r="CP69" s="73"/>
      <x:c r="CQ69" s="70">
        <x:v>3</x:v>
      </x:c>
      <x:c r="CR69" s="73">
        <x:v>53</x:v>
      </x:c>
      <x:c r="CS69" s="70">
        <x:v>3</x:v>
      </x:c>
      <x:c r="CT69" s="70"/>
      <x:c r="CU69" s="70"/>
      <x:c r="CV69" s="70"/>
      <x:c r="CW69" s="70"/>
      <x:c r="CX69" s="70"/>
      <x:c r="CY69" s="606" t="s">
        <x:v>1026</x:v>
      </x:c>
      <x:c r="CZ69" s="564"/>
      <x:c r="DA69" s="570"/>
      <x:c r="DB69" s="564"/>
      <x:c r="DC69" s="570"/>
      <x:c r="DD69" s="564"/>
      <x:c r="DE69" s="570"/>
      <x:c r="DF69" s="564"/>
      <x:c r="DG69" s="571"/>
      <x:c r="DH69" s="677"/>
      <x:c r="DI69" s="678"/>
    </x:row>
    <x:row r="70" spans="1:113" s="275" customFormat="1" ht="30" customHeight="1">
      <x:c r="A70" s="606" t="s">
        <x:v>2773</x:v>
      </x:c>
      <x:c r="B70" s="70"/>
      <x:c r="C70" s="73"/>
      <x:c r="D70" s="70"/>
      <x:c r="E70" s="73"/>
      <x:c r="F70" s="70"/>
      <x:c r="G70" s="73"/>
      <x:c r="H70" s="70">
        <x:v>1</x:v>
      </x:c>
      <x:c r="I70" s="73">
        <x:v>200</x:v>
      </x:c>
      <x:c r="J70" s="70"/>
      <x:c r="K70" s="70"/>
      <x:c r="L70" s="73"/>
      <x:c r="M70" s="70"/>
      <x:c r="N70" s="70"/>
      <x:c r="O70" s="70"/>
      <x:c r="P70" s="70"/>
      <x:c r="Q70" s="70"/>
      <x:c r="R70" s="73"/>
      <x:c r="S70" s="70">
        <x:v>3</x:v>
      </x:c>
      <x:c r="T70" s="73">
        <x:v>54</x:v>
      </x:c>
      <x:c r="U70" s="70"/>
      <x:c r="V70" s="73"/>
      <x:c r="W70" s="70"/>
      <x:c r="X70" s="70">
        <x:v>14</x:v>
      </x:c>
      <x:c r="Y70" s="70">
        <x:v>1</x:v>
      </x:c>
      <x:c r="Z70" s="70">
        <x:v>20</x:v>
      </x:c>
      <x:c r="AA70" s="70"/>
      <x:c r="AB70" s="70"/>
      <x:c r="AC70" s="70"/>
      <x:c r="AD70" s="70"/>
      <x:c r="AE70" s="70"/>
      <x:c r="AF70" s="70"/>
      <x:c r="AG70" s="70"/>
      <x:c r="AH70" s="70"/>
      <x:c r="AI70" s="70"/>
      <x:c r="AJ70" s="70"/>
      <x:c r="AK70" s="70"/>
      <x:c r="AL70" s="606" t="s">
        <x:v>2773</x:v>
      </x:c>
      <x:c r="AM70" s="70"/>
      <x:c r="AN70" s="73"/>
      <x:c r="AO70" s="70"/>
      <x:c r="AP70" s="70"/>
      <x:c r="AQ70" s="70"/>
      <x:c r="AR70" s="73"/>
      <x:c r="AS70" s="70"/>
      <x:c r="AT70" s="70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/>
      <x:c r="BF70" s="70"/>
      <x:c r="BG70" s="70"/>
      <x:c r="BH70" s="70"/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606" t="s">
        <x:v>2773</x:v>
      </x:c>
      <x:c r="BW70" s="70"/>
      <x:c r="BX70" s="70"/>
      <x:c r="BY70" s="73"/>
      <x:c r="BZ70" s="70"/>
      <x:c r="CA70" s="73"/>
      <x:c r="CB70" s="70"/>
      <x:c r="CC70" s="73"/>
      <x:c r="CD70" s="70"/>
      <x:c r="CE70" s="70"/>
      <x:c r="CF70" s="73"/>
      <x:c r="CG70" s="70"/>
      <x:c r="CH70" s="70"/>
      <x:c r="CI70" s="70"/>
      <x:c r="CJ70" s="70"/>
      <x:c r="CK70" s="70"/>
      <x:c r="CL70" s="70"/>
      <x:c r="CM70" s="70"/>
      <x:c r="CN70" s="70"/>
      <x:c r="CO70" s="70"/>
      <x:c r="CP70" s="73"/>
      <x:c r="CQ70" s="70"/>
      <x:c r="CR70" s="73"/>
      <x:c r="CS70" s="70"/>
      <x:c r="CT70" s="70"/>
      <x:c r="CU70" s="70"/>
      <x:c r="CV70" s="70"/>
      <x:c r="CW70" s="70"/>
      <x:c r="CX70" s="70"/>
      <x:c r="CY70" s="606" t="s">
        <x:v>2773</x:v>
      </x:c>
      <x:c r="CZ70" s="564"/>
      <x:c r="DA70" s="570"/>
      <x:c r="DB70" s="564"/>
      <x:c r="DC70" s="570"/>
      <x:c r="DD70" s="564"/>
      <x:c r="DE70" s="570"/>
      <x:c r="DF70" s="564"/>
      <x:c r="DG70" s="571"/>
      <x:c r="DH70" s="677"/>
      <x:c r="DI70" s="678"/>
    </x:row>
    <x:row r="71" spans="1:113" s="275" customFormat="1" ht="30" customHeight="1">
      <x:c r="A71" s="606" t="s">
        <x:v>1037</x:v>
      </x:c>
      <x:c r="B71" s="70"/>
      <x:c r="C71" s="73"/>
      <x:c r="D71" s="70"/>
      <x:c r="E71" s="73"/>
      <x:c r="F71" s="70"/>
      <x:c r="G71" s="73"/>
      <x:c r="H71" s="70">
        <x:v>1</x:v>
      </x:c>
      <x:c r="I71" s="73">
        <x:v>60</x:v>
      </x:c>
      <x:c r="J71" s="70"/>
      <x:c r="K71" s="70"/>
      <x:c r="L71" s="73"/>
      <x:c r="M71" s="70"/>
      <x:c r="N71" s="70"/>
      <x:c r="O71" s="70"/>
      <x:c r="P71" s="70"/>
      <x:c r="Q71" s="70"/>
      <x:c r="R71" s="73"/>
      <x:c r="S71" s="70">
        <x:v>0</x:v>
      </x:c>
      <x:c r="T71" s="73">
        <x:v>0</x:v>
      </x:c>
      <x:c r="U71" s="70"/>
      <x:c r="V71" s="73"/>
      <x:c r="W71" s="70"/>
      <x:c r="X71" s="70"/>
      <x:c r="Y71" s="70"/>
      <x:c r="Z71" s="70"/>
      <x:c r="AA71" s="70"/>
      <x:c r="AB71" s="70"/>
      <x:c r="AC71" s="70"/>
      <x:c r="AD71" s="70"/>
      <x:c r="AE71" s="70"/>
      <x:c r="AF71" s="70"/>
      <x:c r="AG71" s="70"/>
      <x:c r="AH71" s="70"/>
      <x:c r="AI71" s="70"/>
      <x:c r="AJ71" s="70"/>
      <x:c r="AK71" s="70"/>
      <x:c r="AL71" s="606" t="s">
        <x:v>1037</x:v>
      </x:c>
      <x:c r="AM71" s="70"/>
      <x:c r="AN71" s="73"/>
      <x:c r="AO71" s="70"/>
      <x:c r="AP71" s="70"/>
      <x:c r="AQ71" s="70"/>
      <x:c r="AR71" s="73"/>
      <x:c r="AS71" s="70"/>
      <x:c r="AT71" s="70"/>
      <x:c r="AU71" s="70"/>
      <x:c r="AV71" s="70"/>
      <x:c r="AW71" s="70"/>
      <x:c r="AX71" s="70"/>
      <x:c r="AY71" s="70"/>
      <x:c r="AZ71" s="70"/>
      <x:c r="BA71" s="73"/>
      <x:c r="BB71" s="70"/>
      <x:c r="BC71" s="70"/>
      <x:c r="BD71" s="70"/>
      <x:c r="BE71" s="70"/>
      <x:c r="BF71" s="70"/>
      <x:c r="BG71" s="70"/>
      <x:c r="BH71" s="70"/>
      <x:c r="BI71" s="70"/>
      <x:c r="BJ71" s="73"/>
      <x:c r="BK71" s="70"/>
      <x:c r="BL71" s="73"/>
      <x:c r="BM71" s="70"/>
      <x:c r="BN71" s="73"/>
      <x:c r="BO71" s="70"/>
      <x:c r="BP71" s="73"/>
      <x:c r="BQ71" s="70"/>
      <x:c r="BR71" s="70"/>
      <x:c r="BS71" s="70"/>
      <x:c r="BT71" s="70"/>
      <x:c r="BU71" s="70"/>
      <x:c r="BV71" s="606" t="s">
        <x:v>1037</x:v>
      </x:c>
      <x:c r="BW71" s="70"/>
      <x:c r="BX71" s="70"/>
      <x:c r="BY71" s="73"/>
      <x:c r="BZ71" s="70"/>
      <x:c r="CA71" s="73"/>
      <x:c r="CB71" s="70"/>
      <x:c r="CC71" s="73"/>
      <x:c r="CD71" s="70"/>
      <x:c r="CE71" s="70"/>
      <x:c r="CF71" s="73"/>
      <x:c r="CG71" s="70"/>
      <x:c r="CH71" s="70"/>
      <x:c r="CI71" s="70"/>
      <x:c r="CJ71" s="70"/>
      <x:c r="CK71" s="70"/>
      <x:c r="CL71" s="70"/>
      <x:c r="CM71" s="70"/>
      <x:c r="CN71" s="70"/>
      <x:c r="CO71" s="70"/>
      <x:c r="CP71" s="73"/>
      <x:c r="CQ71" s="70"/>
      <x:c r="CR71" s="73"/>
      <x:c r="CS71" s="70"/>
      <x:c r="CT71" s="70"/>
      <x:c r="CU71" s="70"/>
      <x:c r="CV71" s="70"/>
      <x:c r="CW71" s="70"/>
      <x:c r="CX71" s="70"/>
      <x:c r="CY71" s="606" t="s">
        <x:v>1037</x:v>
      </x:c>
      <x:c r="CZ71" s="564"/>
      <x:c r="DA71" s="570"/>
      <x:c r="DB71" s="564"/>
      <x:c r="DC71" s="570"/>
      <x:c r="DD71" s="564"/>
      <x:c r="DE71" s="570"/>
      <x:c r="DF71" s="564"/>
      <x:c r="DG71" s="571"/>
      <x:c r="DH71" s="677"/>
      <x:c r="DI71" s="678"/>
    </x:row>
    <x:row r="72" spans="1:113" s="275" customFormat="1" ht="30" customHeight="1">
      <x:c r="A72" s="606" t="s">
        <x:v>997</x:v>
      </x:c>
      <x:c r="B72" s="70"/>
      <x:c r="C72" s="73"/>
      <x:c r="D72" s="70"/>
      <x:c r="E72" s="73"/>
      <x:c r="F72" s="70"/>
      <x:c r="G72" s="73"/>
      <x:c r="H72" s="70">
        <x:v>1</x:v>
      </x:c>
      <x:c r="I72" s="73">
        <x:v>150</x:v>
      </x:c>
      <x:c r="J72" s="70"/>
      <x:c r="K72" s="70"/>
      <x:c r="L72" s="73"/>
      <x:c r="M72" s="70"/>
      <x:c r="N72" s="70"/>
      <x:c r="O72" s="70"/>
      <x:c r="P72" s="70"/>
      <x:c r="Q72" s="70"/>
      <x:c r="R72" s="73"/>
      <x:c r="S72" s="70">
        <x:v>1</x:v>
      </x:c>
      <x:c r="T72" s="73">
        <x:v>16</x:v>
      </x:c>
      <x:c r="U72" s="70"/>
      <x:c r="V72" s="73"/>
      <x:c r="W72" s="70"/>
      <x:c r="X72" s="70">
        <x:v>10</x:v>
      </x:c>
      <x:c r="Y72" s="70"/>
      <x:c r="Z72" s="70"/>
      <x:c r="AA72" s="70"/>
      <x:c r="AB72" s="70"/>
      <x:c r="AC72" s="70"/>
      <x:c r="AD72" s="70"/>
      <x:c r="AE72" s="70"/>
      <x:c r="AF72" s="70"/>
      <x:c r="AG72" s="70"/>
      <x:c r="AH72" s="70"/>
      <x:c r="AI72" s="70"/>
      <x:c r="AJ72" s="70"/>
      <x:c r="AK72" s="70"/>
      <x:c r="AL72" s="606" t="s">
        <x:v>997</x:v>
      </x:c>
      <x:c r="AM72" s="70"/>
      <x:c r="AN72" s="73"/>
      <x:c r="AO72" s="70"/>
      <x:c r="AP72" s="70"/>
      <x:c r="AQ72" s="70"/>
      <x:c r="AR72" s="73"/>
      <x:c r="AS72" s="70"/>
      <x:c r="AT72" s="70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70"/>
      <x:c r="BE72" s="70">
        <x:v>2</x:v>
      </x:c>
      <x:c r="BF72" s="70">
        <x:v>2</x:v>
      </x:c>
      <x:c r="BG72" s="70"/>
      <x:c r="BH72" s="70"/>
      <x:c r="BI72" s="70"/>
      <x:c r="BJ72" s="73"/>
      <x:c r="BK72" s="70"/>
      <x:c r="BL72" s="73"/>
      <x:c r="BM72" s="70"/>
      <x:c r="BN72" s="73"/>
      <x:c r="BO72" s="70"/>
      <x:c r="BP72" s="73"/>
      <x:c r="BQ72" s="70"/>
      <x:c r="BR72" s="70"/>
      <x:c r="BS72" s="70"/>
      <x:c r="BT72" s="70"/>
      <x:c r="BU72" s="70"/>
      <x:c r="BV72" s="606" t="s">
        <x:v>997</x:v>
      </x:c>
      <x:c r="BW72" s="70"/>
      <x:c r="BX72" s="70"/>
      <x:c r="BY72" s="73"/>
      <x:c r="BZ72" s="70"/>
      <x:c r="CA72" s="73"/>
      <x:c r="CB72" s="70"/>
      <x:c r="CC72" s="73"/>
      <x:c r="CD72" s="70"/>
      <x:c r="CE72" s="70"/>
      <x:c r="CF72" s="73"/>
      <x:c r="CG72" s="70"/>
      <x:c r="CH72" s="70"/>
      <x:c r="CI72" s="70"/>
      <x:c r="CJ72" s="70"/>
      <x:c r="CK72" s="70"/>
      <x:c r="CL72" s="70"/>
      <x:c r="CM72" s="70"/>
      <x:c r="CN72" s="70"/>
      <x:c r="CO72" s="70"/>
      <x:c r="CP72" s="73"/>
      <x:c r="CQ72" s="70"/>
      <x:c r="CR72" s="73"/>
      <x:c r="CS72" s="70">
        <x:v>2</x:v>
      </x:c>
      <x:c r="CT72" s="70"/>
      <x:c r="CU72" s="70"/>
      <x:c r="CV72" s="70"/>
      <x:c r="CW72" s="70"/>
      <x:c r="CX72" s="70"/>
      <x:c r="CY72" s="606" t="s">
        <x:v>997</x:v>
      </x:c>
      <x:c r="CZ72" s="564"/>
      <x:c r="DA72" s="570"/>
      <x:c r="DB72" s="564"/>
      <x:c r="DC72" s="570"/>
      <x:c r="DD72" s="564"/>
      <x:c r="DE72" s="570"/>
      <x:c r="DF72" s="564"/>
      <x:c r="DG72" s="571"/>
      <x:c r="DH72" s="677"/>
      <x:c r="DI72" s="678"/>
    </x:row>
    <x:row r="73" spans="1:113" s="275" customFormat="1" ht="30" customHeight="1">
      <x:c r="A73" s="606" t="s">
        <x:v>1011</x:v>
      </x:c>
      <x:c r="B73" s="70"/>
      <x:c r="C73" s="73"/>
      <x:c r="D73" s="70"/>
      <x:c r="E73" s="73"/>
      <x:c r="F73" s="70"/>
      <x:c r="G73" s="73"/>
      <x:c r="H73" s="70">
        <x:v>2</x:v>
      </x:c>
      <x:c r="I73" s="73">
        <x:v>130</x:v>
      </x:c>
      <x:c r="J73" s="70"/>
      <x:c r="K73" s="70"/>
      <x:c r="L73" s="73"/>
      <x:c r="M73" s="70"/>
      <x:c r="N73" s="70"/>
      <x:c r="O73" s="70"/>
      <x:c r="P73" s="70"/>
      <x:c r="Q73" s="70"/>
      <x:c r="R73" s="73"/>
      <x:c r="S73" s="70">
        <x:v>1</x:v>
      </x:c>
      <x:c r="T73" s="73">
        <x:v>16</x:v>
      </x:c>
      <x:c r="U73" s="70"/>
      <x:c r="V73" s="73"/>
      <x:c r="W73" s="70"/>
      <x:c r="X73" s="70"/>
      <x:c r="Y73" s="70">
        <x:v>1</x:v>
      </x:c>
      <x:c r="Z73" s="70">
        <x:v>5</x:v>
      </x:c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606" t="s">
        <x:v>1011</x:v>
      </x:c>
      <x:c r="AM73" s="70"/>
      <x:c r="AN73" s="73"/>
      <x:c r="AO73" s="70"/>
      <x:c r="AP73" s="70"/>
      <x:c r="AQ73" s="70"/>
      <x:c r="AR73" s="73"/>
      <x:c r="AS73" s="70"/>
      <x:c r="AT73" s="70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606" t="s">
        <x:v>1011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/>
      <x:c r="CK73" s="70"/>
      <x:c r="CL73" s="70"/>
      <x:c r="CM73" s="70"/>
      <x:c r="CN73" s="70"/>
      <x:c r="CO73" s="70"/>
      <x:c r="CP73" s="73"/>
      <x:c r="CQ73" s="70">
        <x:v>1</x:v>
      </x:c>
      <x:c r="CR73" s="73">
        <x:v>16</x:v>
      </x:c>
      <x:c r="CS73" s="70">
        <x:v>3</x:v>
      </x:c>
      <x:c r="CT73" s="70"/>
      <x:c r="CU73" s="70"/>
      <x:c r="CV73" s="70"/>
      <x:c r="CW73" s="70"/>
      <x:c r="CX73" s="70"/>
      <x:c r="CY73" s="606" t="s">
        <x:v>1011</x:v>
      </x:c>
      <x:c r="CZ73" s="564"/>
      <x:c r="DA73" s="570"/>
      <x:c r="DB73" s="564"/>
      <x:c r="DC73" s="570"/>
      <x:c r="DD73" s="564"/>
      <x:c r="DE73" s="570"/>
      <x:c r="DF73" s="564"/>
      <x:c r="DG73" s="571"/>
      <x:c r="DH73" s="677"/>
      <x:c r="DI73" s="678"/>
    </x:row>
    <x:row r="74" spans="1:113" s="275" customFormat="1" ht="30" customHeight="1">
      <x:c r="A74" s="606" t="s">
        <x:v>976</x:v>
      </x:c>
      <x:c r="B74" s="70"/>
      <x:c r="C74" s="73"/>
      <x:c r="D74" s="70"/>
      <x:c r="E74" s="73"/>
      <x:c r="F74" s="70"/>
      <x:c r="G74" s="73"/>
      <x:c r="H74" s="70">
        <x:v>2</x:v>
      </x:c>
      <x:c r="I74" s="73">
        <x:v>150</x:v>
      </x:c>
      <x:c r="J74" s="70"/>
      <x:c r="K74" s="70"/>
      <x:c r="L74" s="73"/>
      <x:c r="M74" s="70"/>
      <x:c r="N74" s="70"/>
      <x:c r="O74" s="70"/>
      <x:c r="P74" s="70"/>
      <x:c r="Q74" s="70"/>
      <x:c r="R74" s="73"/>
      <x:c r="S74" s="70">
        <x:v>0</x:v>
      </x:c>
      <x:c r="T74" s="73">
        <x:v>0</x:v>
      </x:c>
      <x:c r="U74" s="70"/>
      <x:c r="V74" s="73"/>
      <x:c r="W74" s="70"/>
      <x:c r="X74" s="70"/>
      <x:c r="Y74" s="70"/>
      <x:c r="Z74" s="70"/>
      <x:c r="AA74" s="70"/>
      <x:c r="AB74" s="70"/>
      <x:c r="AC74" s="70"/>
      <x:c r="AD74" s="70"/>
      <x:c r="AE74" s="70"/>
      <x:c r="AF74" s="70"/>
      <x:c r="AG74" s="70"/>
      <x:c r="AH74" s="70"/>
      <x:c r="AI74" s="70"/>
      <x:c r="AJ74" s="70"/>
      <x:c r="AK74" s="70"/>
      <x:c r="AL74" s="606" t="s">
        <x:v>976</x:v>
      </x:c>
      <x:c r="AM74" s="70"/>
      <x:c r="AN74" s="73"/>
      <x:c r="AO74" s="70"/>
      <x:c r="AP74" s="70"/>
      <x:c r="AQ74" s="70"/>
      <x:c r="AR74" s="73"/>
      <x:c r="AS74" s="70"/>
      <x:c r="AT74" s="70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/>
      <x:c r="BF74" s="70"/>
      <x:c r="BG74" s="70"/>
      <x:c r="BH74" s="70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606" t="s">
        <x:v>976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70"/>
      <x:c r="CI74" s="70"/>
      <x:c r="CJ74" s="70"/>
      <x:c r="CK74" s="70"/>
      <x:c r="CL74" s="70"/>
      <x:c r="CM74" s="70"/>
      <x:c r="CN74" s="70"/>
      <x:c r="CO74" s="70"/>
      <x:c r="CP74" s="73"/>
      <x:c r="CQ74" s="70"/>
      <x:c r="CR74" s="73"/>
      <x:c r="CS74" s="70">
        <x:v>4</x:v>
      </x:c>
      <x:c r="CT74" s="70"/>
      <x:c r="CU74" s="70"/>
      <x:c r="CV74" s="70"/>
      <x:c r="CW74" s="70"/>
      <x:c r="CX74" s="70"/>
      <x:c r="CY74" s="606" t="s">
        <x:v>976</x:v>
      </x:c>
      <x:c r="CZ74" s="564"/>
      <x:c r="DA74" s="570"/>
      <x:c r="DB74" s="564"/>
      <x:c r="DC74" s="570"/>
      <x:c r="DD74" s="564"/>
      <x:c r="DE74" s="570"/>
      <x:c r="DF74" s="564"/>
      <x:c r="DG74" s="571"/>
      <x:c r="DH74" s="677"/>
      <x:c r="DI74" s="678"/>
    </x:row>
    <x:row r="75" spans="1:113" s="275" customFormat="1" ht="30" customHeight="1">
      <x:c r="A75" s="606" t="s">
        <x:v>2712</x:v>
      </x:c>
      <x:c r="B75" s="70"/>
      <x:c r="C75" s="73"/>
      <x:c r="D75" s="70"/>
      <x:c r="E75" s="73"/>
      <x:c r="F75" s="70"/>
      <x:c r="G75" s="73"/>
      <x:c r="H75" s="70">
        <x:v>2</x:v>
      </x:c>
      <x:c r="I75" s="73">
        <x:v>700</x:v>
      </x:c>
      <x:c r="J75" s="70"/>
      <x:c r="K75" s="70"/>
      <x:c r="L75" s="73"/>
      <x:c r="M75" s="70"/>
      <x:c r="N75" s="70"/>
      <x:c r="O75" s="70"/>
      <x:c r="P75" s="70"/>
      <x:c r="Q75" s="70"/>
      <x:c r="R75" s="73"/>
      <x:c r="S75" s="70">
        <x:v>1</x:v>
      </x:c>
      <x:c r="T75" s="73">
        <x:v>16</x:v>
      </x:c>
      <x:c r="U75" s="70"/>
      <x:c r="V75" s="73"/>
      <x:c r="W75" s="70"/>
      <x:c r="X75" s="70">
        <x:v>4</x:v>
      </x:c>
      <x:c r="Y75" s="70">
        <x:v>2</x:v>
      </x:c>
      <x:c r="Z75" s="70">
        <x:v>3</x:v>
      </x:c>
      <x:c r="AA75" s="70">
        <x:v>1</x:v>
      </x:c>
      <x:c r="AB75" s="70"/>
      <x:c r="AC75" s="70"/>
      <x:c r="AD75" s="70">
        <x:v>1</x:v>
      </x:c>
      <x:c r="AE75" s="70"/>
      <x:c r="AF75" s="70"/>
      <x:c r="AG75" s="70">
        <x:v>1</x:v>
      </x:c>
      <x:c r="AH75" s="70"/>
      <x:c r="AI75" s="70"/>
      <x:c r="AJ75" s="70">
        <x:v>1</x:v>
      </x:c>
      <x:c r="AK75" s="70">
        <x:v>1</x:v>
      </x:c>
      <x:c r="AL75" s="606" t="s">
        <x:v>2712</x:v>
      </x:c>
      <x:c r="AM75" s="70"/>
      <x:c r="AN75" s="73"/>
      <x:c r="AO75" s="70"/>
      <x:c r="AP75" s="70"/>
      <x:c r="AQ75" s="70"/>
      <x:c r="AR75" s="73"/>
      <x:c r="AS75" s="70"/>
      <x:c r="AT75" s="70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>
        <x:v>2</x:v>
      </x:c>
      <x:c r="BF75" s="70">
        <x:v>10</x:v>
      </x:c>
      <x:c r="BG75" s="70">
        <x:v>0</x:v>
      </x:c>
      <x:c r="BH75" s="70">
        <x:v>0</x:v>
      </x:c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606" t="s">
        <x:v>2712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/>
      <x:c r="CR75" s="73"/>
      <x:c r="CS75" s="70">
        <x:v>8</x:v>
      </x:c>
      <x:c r="CT75" s="70">
        <x:v>0</x:v>
      </x:c>
      <x:c r="CU75" s="70">
        <x:v>0</x:v>
      </x:c>
      <x:c r="CV75" s="70">
        <x:v>0</x:v>
      </x:c>
      <x:c r="CW75" s="70">
        <x:v>1</x:v>
      </x:c>
      <x:c r="CX75" s="70">
        <x:v>1</x:v>
      </x:c>
      <x:c r="CY75" s="606" t="s">
        <x:v>2712</x:v>
      </x:c>
      <x:c r="CZ75" s="564"/>
      <x:c r="DA75" s="570"/>
      <x:c r="DB75" s="564"/>
      <x:c r="DC75" s="570"/>
      <x:c r="DD75" s="564"/>
      <x:c r="DE75" s="570"/>
      <x:c r="DF75" s="564"/>
      <x:c r="DG75" s="571"/>
      <x:c r="DH75" s="677"/>
      <x:c r="DI75" s="678"/>
    </x:row>
    <x:row r="76" spans="1:113" s="275" customFormat="1" ht="30" customHeight="1">
      <x:c r="A76" s="606" t="s">
        <x:v>2396</x:v>
      </x:c>
      <x:c r="B76" s="70"/>
      <x:c r="C76" s="73"/>
      <x:c r="D76" s="70"/>
      <x:c r="E76" s="73"/>
      <x:c r="F76" s="70"/>
      <x:c r="G76" s="73"/>
      <x:c r="H76" s="70">
        <x:v>2</x:v>
      </x:c>
      <x:c r="I76" s="73">
        <x:v>80</x:v>
      </x:c>
      <x:c r="J76" s="70"/>
      <x:c r="K76" s="70"/>
      <x:c r="L76" s="73"/>
      <x:c r="M76" s="70"/>
      <x:c r="N76" s="70"/>
      <x:c r="O76" s="70"/>
      <x:c r="P76" s="70"/>
      <x:c r="Q76" s="70"/>
      <x:c r="R76" s="73"/>
      <x:c r="S76" s="70"/>
      <x:c r="T76" s="73"/>
      <x:c r="U76" s="70"/>
      <x:c r="V76" s="73"/>
      <x:c r="W76" s="70"/>
      <x:c r="X76" s="70"/>
      <x:c r="Y76" s="70">
        <x:v>1</x:v>
      </x:c>
      <x:c r="Z76" s="70">
        <x:v>3</x:v>
      </x:c>
      <x:c r="AA76" s="70"/>
      <x:c r="AB76" s="70"/>
      <x:c r="AC76" s="70"/>
      <x:c r="AD76" s="70"/>
      <x:c r="AE76" s="70"/>
      <x:c r="AF76" s="70"/>
      <x:c r="AG76" s="70"/>
      <x:c r="AH76" s="70"/>
      <x:c r="AI76" s="70"/>
      <x:c r="AJ76" s="70"/>
      <x:c r="AK76" s="70"/>
      <x:c r="AL76" s="606" t="s">
        <x:v>2396</x:v>
      </x:c>
      <x:c r="AM76" s="70"/>
      <x:c r="AN76" s="73"/>
      <x:c r="AO76" s="70"/>
      <x:c r="AP76" s="70"/>
      <x:c r="AQ76" s="70"/>
      <x:c r="AR76" s="73"/>
      <x:c r="AS76" s="70"/>
      <x:c r="AT76" s="70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/>
      <x:c r="BF76" s="70"/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606" t="s">
        <x:v>2396</x:v>
      </x:c>
      <x:c r="BW76" s="70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70"/>
      <x:c r="CI76" s="70"/>
      <x:c r="CJ76" s="70"/>
      <x:c r="CK76" s="70"/>
      <x:c r="CL76" s="70"/>
      <x:c r="CM76" s="70"/>
      <x:c r="CN76" s="70"/>
      <x:c r="CO76" s="70"/>
      <x:c r="CP76" s="73"/>
      <x:c r="CQ76" s="70">
        <x:v>1</x:v>
      </x:c>
      <x:c r="CR76" s="73">
        <x:v>18</x:v>
      </x:c>
      <x:c r="CS76" s="70"/>
      <x:c r="CT76" s="70"/>
      <x:c r="CU76" s="70"/>
      <x:c r="CV76" s="70"/>
      <x:c r="CW76" s="70"/>
      <x:c r="CX76" s="70"/>
      <x:c r="CY76" s="606" t="s">
        <x:v>2396</x:v>
      </x:c>
      <x:c r="CZ76" s="564"/>
      <x:c r="DA76" s="570"/>
      <x:c r="DB76" s="564"/>
      <x:c r="DC76" s="570"/>
      <x:c r="DD76" s="564"/>
      <x:c r="DE76" s="570"/>
      <x:c r="DF76" s="564"/>
      <x:c r="DG76" s="571"/>
      <x:c r="DH76" s="677"/>
      <x:c r="DI76" s="678"/>
    </x:row>
    <x:row r="77" spans="1:113" s="275" customFormat="1" ht="30" customHeight="1">
      <x:c r="A77" s="606" t="s">
        <x:v>2703</x:v>
      </x:c>
      <x:c r="B77" s="70"/>
      <x:c r="C77" s="73"/>
      <x:c r="D77" s="70"/>
      <x:c r="E77" s="73"/>
      <x:c r="F77" s="70"/>
      <x:c r="G77" s="73"/>
      <x:c r="H77" s="70">
        <x:v>3</x:v>
      </x:c>
      <x:c r="I77" s="73">
        <x:v>500</x:v>
      </x:c>
      <x:c r="J77" s="70"/>
      <x:c r="K77" s="70"/>
      <x:c r="L77" s="73"/>
      <x:c r="M77" s="70"/>
      <x:c r="N77" s="70"/>
      <x:c r="O77" s="70"/>
      <x:c r="P77" s="70"/>
      <x:c r="Q77" s="70"/>
      <x:c r="R77" s="73"/>
      <x:c r="S77" s="70">
        <x:v>1</x:v>
      </x:c>
      <x:c r="T77" s="73">
        <x:v>16</x:v>
      </x:c>
      <x:c r="U77" s="70"/>
      <x:c r="V77" s="73"/>
      <x:c r="W77" s="70"/>
      <x:c r="X77" s="70">
        <x:v>4</x:v>
      </x:c>
      <x:c r="Y77" s="70">
        <x:v>2</x:v>
      </x:c>
      <x:c r="Z77" s="70">
        <x:v>4</x:v>
      </x:c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606" t="s">
        <x:v>2703</x:v>
      </x:c>
      <x:c r="AM77" s="70"/>
      <x:c r="AN77" s="73"/>
      <x:c r="AO77" s="70"/>
      <x:c r="AP77" s="70"/>
      <x:c r="AQ77" s="70"/>
      <x:c r="AR77" s="73"/>
      <x:c r="AS77" s="70"/>
      <x:c r="AT77" s="70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>
        <x:v>1</x:v>
      </x:c>
      <x:c r="BF77" s="70">
        <x:v>5</x:v>
      </x:c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606" t="s">
        <x:v>2703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70"/>
      <x:c r="CI77" s="70"/>
      <x:c r="CJ77" s="70"/>
      <x:c r="CK77" s="70"/>
      <x:c r="CL77" s="70"/>
      <x:c r="CM77" s="70"/>
      <x:c r="CN77" s="70"/>
      <x:c r="CO77" s="70"/>
      <x:c r="CP77" s="73"/>
      <x:c r="CQ77" s="70">
        <x:v>1</x:v>
      </x:c>
      <x:c r="CR77" s="73">
        <x:v>45</x:v>
      </x:c>
      <x:c r="CS77" s="70">
        <x:v>3</x:v>
      </x:c>
      <x:c r="CT77" s="70"/>
      <x:c r="CU77" s="70"/>
      <x:c r="CV77" s="70"/>
      <x:c r="CW77" s="70"/>
      <x:c r="CX77" s="70"/>
      <x:c r="CY77" s="606" t="s">
        <x:v>2703</x:v>
      </x:c>
      <x:c r="CZ77" s="564"/>
      <x:c r="DA77" s="570"/>
      <x:c r="DB77" s="564"/>
      <x:c r="DC77" s="570"/>
      <x:c r="DD77" s="564"/>
      <x:c r="DE77" s="570"/>
      <x:c r="DF77" s="564"/>
      <x:c r="DG77" s="571"/>
      <x:c r="DH77" s="677"/>
      <x:c r="DI77" s="678"/>
    </x:row>
    <x:row r="78" spans="1:113" s="275" customFormat="1" ht="30" customHeight="1">
      <x:c r="A78" s="606" t="s">
        <x:v>943</x:v>
      </x:c>
      <x:c r="B78" s="70"/>
      <x:c r="C78" s="73"/>
      <x:c r="D78" s="70"/>
      <x:c r="E78" s="73"/>
      <x:c r="F78" s="70"/>
      <x:c r="G78" s="73"/>
      <x:c r="H78" s="70">
        <x:v>1</x:v>
      </x:c>
      <x:c r="I78" s="73">
        <x:v>250</x:v>
      </x:c>
      <x:c r="J78" s="70"/>
      <x:c r="K78" s="70"/>
      <x:c r="L78" s="73"/>
      <x:c r="M78" s="70"/>
      <x:c r="N78" s="70"/>
      <x:c r="O78" s="70"/>
      <x:c r="P78" s="70"/>
      <x:c r="Q78" s="70"/>
      <x:c r="R78" s="73"/>
      <x:c r="S78" s="70">
        <x:v>1</x:v>
      </x:c>
      <x:c r="T78" s="73">
        <x:v>16</x:v>
      </x:c>
      <x:c r="U78" s="70"/>
      <x:c r="V78" s="73"/>
      <x:c r="W78" s="70"/>
      <x:c r="X78" s="70">
        <x:v>7</x:v>
      </x:c>
      <x:c r="Y78" s="70">
        <x:v>1</x:v>
      </x:c>
      <x:c r="Z78" s="70">
        <x:v>1</x:v>
      </x:c>
      <x:c r="AA78" s="70"/>
      <x:c r="AB78" s="70"/>
      <x:c r="AC78" s="70"/>
      <x:c r="AD78" s="70"/>
      <x:c r="AE78" s="70"/>
      <x:c r="AF78" s="70"/>
      <x:c r="AG78" s="70"/>
      <x:c r="AH78" s="70"/>
      <x:c r="AI78" s="70"/>
      <x:c r="AJ78" s="70"/>
      <x:c r="AK78" s="70"/>
      <x:c r="AL78" s="606" t="s">
        <x:v>943</x:v>
      </x:c>
      <x:c r="AM78" s="70"/>
      <x:c r="AN78" s="73"/>
      <x:c r="AO78" s="70"/>
      <x:c r="AP78" s="70"/>
      <x:c r="AQ78" s="70"/>
      <x:c r="AR78" s="73"/>
      <x:c r="AS78" s="70"/>
      <x:c r="AT78" s="70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/>
      <x:c r="BF78" s="70"/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606" t="s">
        <x:v>943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70"/>
      <x:c r="CO78" s="70"/>
      <x:c r="CP78" s="73"/>
      <x:c r="CQ78" s="70"/>
      <x:c r="CR78" s="73"/>
      <x:c r="CS78" s="70"/>
      <x:c r="CT78" s="70"/>
      <x:c r="CU78" s="70"/>
      <x:c r="CV78" s="70"/>
      <x:c r="CW78" s="70"/>
      <x:c r="CX78" s="70"/>
      <x:c r="CY78" s="606" t="s">
        <x:v>943</x:v>
      </x:c>
      <x:c r="CZ78" s="564"/>
      <x:c r="DA78" s="570"/>
      <x:c r="DB78" s="564"/>
      <x:c r="DC78" s="570"/>
      <x:c r="DD78" s="564"/>
      <x:c r="DE78" s="570"/>
      <x:c r="DF78" s="564"/>
      <x:c r="DG78" s="571"/>
      <x:c r="DH78" s="673"/>
      <x:c r="DI78" s="674"/>
    </x:row>
    <x:row r="79" spans="1:113" s="275" customFormat="1" ht="30" customHeight="1">
      <x:c r="A79" s="606" t="s">
        <x:v>2433</x:v>
      </x:c>
      <x:c r="B79" s="70"/>
      <x:c r="C79" s="73"/>
      <x:c r="D79" s="70"/>
      <x:c r="E79" s="73"/>
      <x:c r="F79" s="70"/>
      <x:c r="G79" s="73"/>
      <x:c r="H79" s="70"/>
      <x:c r="I79" s="73"/>
      <x:c r="J79" s="70"/>
      <x:c r="K79" s="70"/>
      <x:c r="L79" s="73"/>
      <x:c r="M79" s="70">
        <x:v>1</x:v>
      </x:c>
      <x:c r="N79" s="70"/>
      <x:c r="O79" s="70"/>
      <x:c r="P79" s="70"/>
      <x:c r="Q79" s="70"/>
      <x:c r="R79" s="73"/>
      <x:c r="S79" s="70">
        <x:v>1</x:v>
      </x:c>
      <x:c r="T79" s="73">
        <x:v>16</x:v>
      </x:c>
      <x:c r="U79" s="70"/>
      <x:c r="V79" s="73"/>
      <x:c r="W79" s="70"/>
      <x:c r="X79" s="70">
        <x:v>4</x:v>
      </x:c>
      <x:c r="Y79" s="70"/>
      <x:c r="Z79" s="70"/>
      <x:c r="AA79" s="70"/>
      <x:c r="AB79" s="70"/>
      <x:c r="AC79" s="70">
        <x:v>1</x:v>
      </x:c>
      <x:c r="AD79" s="70"/>
      <x:c r="AE79" s="70"/>
      <x:c r="AF79" s="70"/>
      <x:c r="AG79" s="70"/>
      <x:c r="AH79" s="70"/>
      <x:c r="AI79" s="70"/>
      <x:c r="AJ79" s="70">
        <x:v>1</x:v>
      </x:c>
      <x:c r="AK79" s="70">
        <x:v>1</x:v>
      </x:c>
      <x:c r="AL79" s="606" t="s">
        <x:v>2433</x:v>
      </x:c>
      <x:c r="AM79" s="70"/>
      <x:c r="AN79" s="73"/>
      <x:c r="AO79" s="70"/>
      <x:c r="AP79" s="70"/>
      <x:c r="AQ79" s="70"/>
      <x:c r="AR79" s="73"/>
      <x:c r="AS79" s="70"/>
      <x:c r="AT79" s="70"/>
      <x:c r="AU79" s="70"/>
      <x:c r="AV79" s="70"/>
      <x:c r="AW79" s="70"/>
      <x:c r="AX79" s="70"/>
      <x:c r="AY79" s="70"/>
      <x:c r="AZ79" s="70"/>
      <x:c r="BA79" s="73"/>
      <x:c r="BB79" s="70"/>
      <x:c r="BC79" s="70"/>
      <x:c r="BD79" s="70"/>
      <x:c r="BE79" s="70">
        <x:v>1</x:v>
      </x:c>
      <x:c r="BF79" s="70">
        <x:v>3</x:v>
      </x:c>
      <x:c r="BG79" s="70"/>
      <x:c r="BH79" s="70"/>
      <x:c r="BI79" s="70"/>
      <x:c r="BJ79" s="73"/>
      <x:c r="BK79" s="70"/>
      <x:c r="BL79" s="73"/>
      <x:c r="BM79" s="70"/>
      <x:c r="BN79" s="73"/>
      <x:c r="BO79" s="70"/>
      <x:c r="BP79" s="73"/>
      <x:c r="BQ79" s="70"/>
      <x:c r="BR79" s="70"/>
      <x:c r="BS79" s="70"/>
      <x:c r="BT79" s="70"/>
      <x:c r="BU79" s="70"/>
      <x:c r="BV79" s="606" t="s">
        <x:v>2433</x:v>
      </x:c>
      <x:c r="BW79" s="70"/>
      <x:c r="BX79" s="70"/>
      <x:c r="BY79" s="73"/>
      <x:c r="BZ79" s="70"/>
      <x:c r="CA79" s="73"/>
      <x:c r="CB79" s="70"/>
      <x:c r="CC79" s="73"/>
      <x:c r="CD79" s="70"/>
      <x:c r="CE79" s="70"/>
      <x:c r="CF79" s="73"/>
      <x:c r="CG79" s="70"/>
      <x:c r="CH79" s="70"/>
      <x:c r="CI79" s="70"/>
      <x:c r="CJ79" s="70"/>
      <x:c r="CK79" s="70"/>
      <x:c r="CL79" s="70"/>
      <x:c r="CM79" s="70"/>
      <x:c r="CN79" s="70"/>
      <x:c r="CO79" s="70"/>
      <x:c r="CP79" s="73"/>
      <x:c r="CQ79" s="70"/>
      <x:c r="CR79" s="73"/>
      <x:c r="CS79" s="70"/>
      <x:c r="CT79" s="70"/>
      <x:c r="CU79" s="70"/>
      <x:c r="CV79" s="70"/>
      <x:c r="CW79" s="70"/>
      <x:c r="CX79" s="70"/>
      <x:c r="CY79" s="606" t="s">
        <x:v>2433</x:v>
      </x:c>
      <x:c r="CZ79" s="564"/>
      <x:c r="DA79" s="570"/>
      <x:c r="DB79" s="564"/>
      <x:c r="DC79" s="570"/>
      <x:c r="DD79" s="564"/>
      <x:c r="DE79" s="570"/>
      <x:c r="DF79" s="564"/>
      <x:c r="DG79" s="571"/>
      <x:c r="DH79" s="677"/>
      <x:c r="DI79" s="678"/>
    </x:row>
    <x:row r="80" spans="1:113" s="275" customFormat="1" ht="30" customHeight="1">
      <x:c r="A80" s="374" t="s">
        <x:v>1142</x:v>
      </x:c>
      <x:c r="B80" s="70">
        <x:f>SUM(B81:B83)</x:f>
        <x:v>0</x:v>
      </x:c>
      <x:c r="C80" s="73">
        <x:f t="shared" ref="C80:BN80" si="34">SUM(C81:C83)</x:f>
        <x:v>0</x:v>
      </x:c>
      <x:c r="D80" s="70">
        <x:f t="shared" si="34"/>
        <x:v>0</x:v>
      </x:c>
      <x:c r="E80" s="73">
        <x:f t="shared" si="34"/>
        <x:v>0</x:v>
      </x:c>
      <x:c r="F80" s="70">
        <x:f t="shared" si="34"/>
        <x:v>0</x:v>
      </x:c>
      <x:c r="G80" s="73">
        <x:f t="shared" si="34"/>
        <x:v>0</x:v>
      </x:c>
      <x:c r="H80" s="70">
        <x:f t="shared" si="34"/>
        <x:v>0</x:v>
      </x:c>
      <x:c r="I80" s="73">
        <x:f t="shared" si="34"/>
        <x:v>0</x:v>
      </x:c>
      <x:c r="J80" s="70">
        <x:f t="shared" si="34"/>
        <x:v>0</x:v>
      </x:c>
      <x:c r="K80" s="70">
        <x:f t="shared" si="34"/>
        <x:v>0</x:v>
      </x:c>
      <x:c r="L80" s="73">
        <x:f t="shared" si="34"/>
        <x:v>0</x:v>
      </x:c>
      <x:c r="M80" s="70">
        <x:f t="shared" si="34"/>
        <x:v>0</x:v>
      </x:c>
      <x:c r="N80" s="70">
        <x:f t="shared" si="34"/>
        <x:v>0</x:v>
      </x:c>
      <x:c r="O80" s="70">
        <x:f t="shared" si="34"/>
        <x:v>0</x:v>
      </x:c>
      <x:c r="P80" s="70">
        <x:f t="shared" si="34"/>
        <x:v>0</x:v>
      </x:c>
      <x:c r="Q80" s="70">
        <x:f t="shared" si="34"/>
        <x:v>0</x:v>
      </x:c>
      <x:c r="R80" s="73">
        <x:f t="shared" si="34"/>
        <x:v>0</x:v>
      </x:c>
      <x:c r="S80" s="70">
        <x:f t="shared" si="34"/>
        <x:v>8</x:v>
      </x:c>
      <x:c r="T80" s="73">
        <x:f t="shared" si="34"/>
        <x:v>76</x:v>
      </x:c>
      <x:c r="U80" s="70">
        <x:f t="shared" si="34"/>
        <x:v>0</x:v>
      </x:c>
      <x:c r="V80" s="73">
        <x:f t="shared" si="34"/>
        <x:v>0</x:v>
      </x:c>
      <x:c r="W80" s="70">
        <x:f t="shared" si="34"/>
        <x:v>0</x:v>
      </x:c>
      <x:c r="X80" s="70">
        <x:f t="shared" si="34"/>
        <x:v>71</x:v>
      </x:c>
      <x:c r="Y80" s="70">
        <x:f t="shared" si="34"/>
        <x:v>0</x:v>
      </x:c>
      <x:c r="Z80" s="70">
        <x:f t="shared" si="34"/>
        <x:v>0</x:v>
      </x:c>
      <x:c r="AA80" s="70">
        <x:f t="shared" si="34"/>
        <x:v>0</x:v>
      </x:c>
      <x:c r="AB80" s="70">
        <x:f t="shared" si="34"/>
        <x:v>0</x:v>
      </x:c>
      <x:c r="AC80" s="70">
        <x:f t="shared" si="34"/>
        <x:v>0</x:v>
      </x:c>
      <x:c r="AD80" s="70">
        <x:f t="shared" si="34"/>
        <x:v>0</x:v>
      </x:c>
      <x:c r="AE80" s="70">
        <x:f t="shared" si="34"/>
        <x:v>0</x:v>
      </x:c>
      <x:c r="AF80" s="70">
        <x:f t="shared" si="34"/>
        <x:v>0</x:v>
      </x:c>
      <x:c r="AG80" s="70">
        <x:f t="shared" si="34"/>
        <x:v>0</x:v>
      </x:c>
      <x:c r="AH80" s="70">
        <x:f t="shared" si="34"/>
        <x:v>0</x:v>
      </x:c>
      <x:c r="AI80" s="70">
        <x:f t="shared" si="34"/>
        <x:v>0</x:v>
      </x:c>
      <x:c r="AJ80" s="70">
        <x:f t="shared" si="34"/>
        <x:v>0</x:v>
      </x:c>
      <x:c r="AK80" s="70">
        <x:f t="shared" si="34"/>
        <x:v>0</x:v>
      </x:c>
      <x:c r="AL80" s="374" t="s">
        <x:v>1142</x:v>
      </x:c>
      <x:c r="AM80" s="70">
        <x:f t="shared" si="34"/>
        <x:v>0</x:v>
      </x:c>
      <x:c r="AN80" s="73">
        <x:f t="shared" si="34"/>
        <x:v>0</x:v>
      </x:c>
      <x:c r="AO80" s="70">
        <x:f t="shared" si="34"/>
        <x:v>0</x:v>
      </x:c>
      <x:c r="AP80" s="70">
        <x:f t="shared" si="34"/>
        <x:v>0</x:v>
      </x:c>
      <x:c r="AQ80" s="70">
        <x:f t="shared" si="34"/>
        <x:v>0</x:v>
      </x:c>
      <x:c r="AR80" s="73">
        <x:f t="shared" si="34"/>
        <x:v>0</x:v>
      </x:c>
      <x:c r="AS80" s="70">
        <x:f t="shared" si="34"/>
        <x:v>0</x:v>
      </x:c>
      <x:c r="AT80" s="70">
        <x:f t="shared" si="34"/>
        <x:v>0</x:v>
      </x:c>
      <x:c r="AU80" s="70">
        <x:f t="shared" si="34"/>
        <x:v>0</x:v>
      </x:c>
      <x:c r="AV80" s="70">
        <x:f t="shared" si="34"/>
        <x:v>0</x:v>
      </x:c>
      <x:c r="AW80" s="70">
        <x:f t="shared" si="34"/>
        <x:v>0</x:v>
      </x:c>
      <x:c r="AX80" s="70">
        <x:f t="shared" si="34"/>
        <x:v>2</x:v>
      </x:c>
      <x:c r="AY80" s="70">
        <x:f t="shared" si="34"/>
        <x:v>0</x:v>
      </x:c>
      <x:c r="AZ80" s="70">
        <x:f t="shared" si="34"/>
        <x:v>0</x:v>
      </x:c>
      <x:c r="BA80" s="73">
        <x:f t="shared" si="34"/>
        <x:v>0</x:v>
      </x:c>
      <x:c r="BB80" s="70">
        <x:f t="shared" si="34"/>
        <x:v>0</x:v>
      </x:c>
      <x:c r="BC80" s="70">
        <x:f t="shared" si="34"/>
        <x:v>0</x:v>
      </x:c>
      <x:c r="BD80" s="70">
        <x:f t="shared" si="34"/>
        <x:v>0</x:v>
      </x:c>
      <x:c r="BE80" s="70">
        <x:f t="shared" si="34"/>
        <x:v>11</x:v>
      </x:c>
      <x:c r="BF80" s="70">
        <x:f t="shared" si="34"/>
        <x:v>54</x:v>
      </x:c>
      <x:c r="BG80" s="70">
        <x:f t="shared" si="34"/>
        <x:v>0</x:v>
      </x:c>
      <x:c r="BH80" s="70">
        <x:f t="shared" si="34"/>
        <x:v>0</x:v>
      </x:c>
      <x:c r="BI80" s="70">
        <x:f t="shared" si="34"/>
        <x:v>0</x:v>
      </x:c>
      <x:c r="BJ80" s="73">
        <x:f t="shared" si="34"/>
        <x:v>0</x:v>
      </x:c>
      <x:c r="BK80" s="70">
        <x:f t="shared" si="34"/>
        <x:v>0</x:v>
      </x:c>
      <x:c r="BL80" s="73">
        <x:f t="shared" si="34"/>
        <x:v>0</x:v>
      </x:c>
      <x:c r="BM80" s="70">
        <x:f t="shared" si="34"/>
        <x:v>0</x:v>
      </x:c>
      <x:c r="BN80" s="73">
        <x:f t="shared" si="34"/>
        <x:v>0</x:v>
      </x:c>
      <x:c r="BO80" s="70">
        <x:f t="shared" ref="BO80:DG80" si="35">SUM(BO81:BO83)</x:f>
        <x:v>0</x:v>
      </x:c>
      <x:c r="BP80" s="73">
        <x:f t="shared" si="35"/>
        <x:v>0</x:v>
      </x:c>
      <x:c r="BQ80" s="70">
        <x:f t="shared" si="35"/>
        <x:v>0</x:v>
      </x:c>
      <x:c r="BR80" s="70">
        <x:f t="shared" si="35"/>
        <x:v>0</x:v>
      </x:c>
      <x:c r="BS80" s="70">
        <x:f t="shared" si="35"/>
        <x:v>0</x:v>
      </x:c>
      <x:c r="BT80" s="70">
        <x:f t="shared" si="35"/>
        <x:v>0</x:v>
      </x:c>
      <x:c r="BU80" s="70">
        <x:f t="shared" si="35"/>
        <x:v>0</x:v>
      </x:c>
      <x:c r="BV80" s="374" t="s">
        <x:v>1142</x:v>
      </x:c>
      <x:c r="BW80" s="70">
        <x:f t="shared" si="35"/>
        <x:v>0</x:v>
      </x:c>
      <x:c r="BX80" s="70">
        <x:f t="shared" si="35"/>
        <x:v>0</x:v>
      </x:c>
      <x:c r="BY80" s="73">
        <x:f t="shared" si="35"/>
        <x:v>0</x:v>
      </x:c>
      <x:c r="BZ80" s="70">
        <x:f t="shared" si="35"/>
        <x:v>0</x:v>
      </x:c>
      <x:c r="CA80" s="73">
        <x:f t="shared" si="35"/>
        <x:v>0</x:v>
      </x:c>
      <x:c r="CB80" s="70">
        <x:f t="shared" si="35"/>
        <x:v>0</x:v>
      </x:c>
      <x:c r="CC80" s="73">
        <x:f t="shared" si="35"/>
        <x:v>0</x:v>
      </x:c>
      <x:c r="CD80" s="70">
        <x:f t="shared" si="35"/>
        <x:v>0</x:v>
      </x:c>
      <x:c r="CE80" s="70">
        <x:f t="shared" si="35"/>
        <x:v>0</x:v>
      </x:c>
      <x:c r="CF80" s="73">
        <x:f t="shared" si="35"/>
        <x:v>0</x:v>
      </x:c>
      <x:c r="CG80" s="70">
        <x:f t="shared" si="35"/>
        <x:v>2</x:v>
      </x:c>
      <x:c r="CH80" s="70">
        <x:f t="shared" si="35"/>
        <x:v>1</x:v>
      </x:c>
      <x:c r="CI80" s="70">
        <x:f t="shared" si="35"/>
        <x:v>0</x:v>
      </x:c>
      <x:c r="CJ80" s="70">
        <x:f t="shared" si="35"/>
        <x:v>3</x:v>
      </x:c>
      <x:c r="CK80" s="70">
        <x:f t="shared" si="35"/>
        <x:v>0</x:v>
      </x:c>
      <x:c r="CL80" s="70">
        <x:f t="shared" si="35"/>
        <x:v>0</x:v>
      </x:c>
      <x:c r="CM80" s="70">
        <x:f t="shared" si="35"/>
        <x:v>0</x:v>
      </x:c>
      <x:c r="CN80" s="70">
        <x:f t="shared" si="35"/>
        <x:v>0</x:v>
      </x:c>
      <x:c r="CO80" s="70">
        <x:f t="shared" si="35"/>
        <x:v>0</x:v>
      </x:c>
      <x:c r="CP80" s="73">
        <x:f t="shared" si="35"/>
        <x:v>0</x:v>
      </x:c>
      <x:c r="CQ80" s="70">
        <x:f t="shared" si="35"/>
        <x:v>0</x:v>
      </x:c>
      <x:c r="CR80" s="73">
        <x:f t="shared" si="35"/>
        <x:v>0</x:v>
      </x:c>
      <x:c r="CS80" s="70">
        <x:f t="shared" si="35"/>
        <x:v>0</x:v>
      </x:c>
      <x:c r="CT80" s="70">
        <x:f t="shared" si="35"/>
        <x:v>0</x:v>
      </x:c>
      <x:c r="CU80" s="70">
        <x:f t="shared" si="35"/>
        <x:v>0</x:v>
      </x:c>
      <x:c r="CV80" s="70">
        <x:f t="shared" si="35"/>
        <x:v>0</x:v>
      </x:c>
      <x:c r="CW80" s="70">
        <x:f t="shared" si="35"/>
        <x:v>0</x:v>
      </x:c>
      <x:c r="CX80" s="70">
        <x:f t="shared" si="35"/>
        <x:v>0</x:v>
      </x:c>
      <x:c r="CY80" s="374" t="s">
        <x:v>1142</x:v>
      </x:c>
      <x:c r="CZ80" s="70">
        <x:f t="shared" si="35"/>
        <x:v>0</x:v>
      </x:c>
      <x:c r="DA80" s="73">
        <x:f t="shared" si="35"/>
        <x:v>0</x:v>
      </x:c>
      <x:c r="DB80" s="70">
        <x:f t="shared" si="35"/>
        <x:v>0</x:v>
      </x:c>
      <x:c r="DC80" s="73">
        <x:f t="shared" si="35"/>
        <x:v>0</x:v>
      </x:c>
      <x:c r="DD80" s="70">
        <x:f t="shared" si="35"/>
        <x:v>0</x:v>
      </x:c>
      <x:c r="DE80" s="73">
        <x:f t="shared" si="35"/>
        <x:v>0</x:v>
      </x:c>
      <x:c r="DF80" s="70">
        <x:f t="shared" si="35"/>
        <x:v>0</x:v>
      </x:c>
      <x:c r="DG80" s="104">
        <x:f t="shared" si="35"/>
        <x:v>0</x:v>
      </x:c>
      <x:c r="DH80" s="677"/>
      <x:c r="DI80" s="678"/>
    </x:row>
    <x:row r="81" spans="1:113" s="275" customFormat="1" ht="30" customHeight="1">
      <x:c r="A81" s="606" t="s">
        <x:v>1614</x:v>
      </x:c>
      <x:c r="B81" s="70"/>
      <x:c r="C81" s="73"/>
      <x:c r="D81" s="70"/>
      <x:c r="E81" s="73"/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>
        <x:v>2</x:v>
      </x:c>
      <x:c r="T81" s="73">
        <x:v>32</x:v>
      </x:c>
      <x:c r="U81" s="70"/>
      <x:c r="V81" s="73"/>
      <x:c r="W81" s="70"/>
      <x:c r="X81" s="70">
        <x:v>49</x:v>
      </x:c>
      <x:c r="Y81" s="70"/>
      <x:c r="Z81" s="70"/>
      <x:c r="AA81" s="70"/>
      <x:c r="AB81" s="70"/>
      <x:c r="AC81" s="70"/>
      <x:c r="AD81" s="70"/>
      <x:c r="AE81" s="70"/>
      <x:c r="AF81" s="70"/>
      <x:c r="AG81" s="70"/>
      <x:c r="AH81" s="70"/>
      <x:c r="AI81" s="70"/>
      <x:c r="AJ81" s="70"/>
      <x:c r="AK81" s="70"/>
      <x:c r="AL81" s="606" t="s">
        <x:v>1614</x:v>
      </x:c>
      <x:c r="AM81" s="70"/>
      <x:c r="AN81" s="73"/>
      <x:c r="AO81" s="70"/>
      <x:c r="AP81" s="70"/>
      <x:c r="AQ81" s="70"/>
      <x:c r="AR81" s="73"/>
      <x:c r="AS81" s="70"/>
      <x:c r="AT81" s="70"/>
      <x:c r="AU81" s="70"/>
      <x:c r="AV81" s="70"/>
      <x:c r="AW81" s="70"/>
      <x:c r="AX81" s="70"/>
      <x:c r="AY81" s="70"/>
      <x:c r="AZ81" s="70"/>
      <x:c r="BA81" s="73"/>
      <x:c r="BB81" s="70"/>
      <x:c r="BC81" s="70"/>
      <x:c r="BD81" s="70"/>
      <x:c r="BE81" s="70">
        <x:v>6</x:v>
      </x:c>
      <x:c r="BF81" s="70">
        <x:v>36</x:v>
      </x:c>
      <x:c r="BG81" s="70"/>
      <x:c r="BH81" s="70"/>
      <x:c r="BI81" s="70"/>
      <x:c r="BJ81" s="73"/>
      <x:c r="BK81" s="70"/>
      <x:c r="BL81" s="73"/>
      <x:c r="BM81" s="70"/>
      <x:c r="BN81" s="73"/>
      <x:c r="BO81" s="70"/>
      <x:c r="BP81" s="73"/>
      <x:c r="BQ81" s="70"/>
      <x:c r="BR81" s="70"/>
      <x:c r="BS81" s="70"/>
      <x:c r="BT81" s="70"/>
      <x:c r="BU81" s="70"/>
      <x:c r="BV81" s="606" t="s">
        <x:v>1614</x:v>
      </x:c>
      <x:c r="BW81" s="70"/>
      <x:c r="BX81" s="70"/>
      <x:c r="BY81" s="73"/>
      <x:c r="BZ81" s="70"/>
      <x:c r="CA81" s="73"/>
      <x:c r="CB81" s="70"/>
      <x:c r="CC81" s="73"/>
      <x:c r="CD81" s="70"/>
      <x:c r="CE81" s="70"/>
      <x:c r="CF81" s="73"/>
      <x:c r="CG81" s="70"/>
      <x:c r="CH81" s="70">
        <x:v>1</x:v>
      </x:c>
      <x:c r="CI81" s="70"/>
      <x:c r="CJ81" s="70">
        <x:v>1</x:v>
      </x:c>
      <x:c r="CK81" s="70"/>
      <x:c r="CL81" s="70"/>
      <x:c r="CM81" s="70"/>
      <x:c r="CN81" s="70"/>
      <x:c r="CO81" s="70"/>
      <x:c r="CP81" s="73"/>
      <x:c r="CQ81" s="70"/>
      <x:c r="CR81" s="73"/>
      <x:c r="CS81" s="70"/>
      <x:c r="CT81" s="70"/>
      <x:c r="CU81" s="70"/>
      <x:c r="CV81" s="70"/>
      <x:c r="CW81" s="70"/>
      <x:c r="CX81" s="70"/>
      <x:c r="CY81" s="606" t="s">
        <x:v>1614</x:v>
      </x:c>
      <x:c r="CZ81" s="564"/>
      <x:c r="DA81" s="570"/>
      <x:c r="DB81" s="564"/>
      <x:c r="DC81" s="570"/>
      <x:c r="DD81" s="564"/>
      <x:c r="DE81" s="570"/>
      <x:c r="DF81" s="564"/>
      <x:c r="DG81" s="571"/>
      <x:c r="DH81" s="677"/>
      <x:c r="DI81" s="678"/>
    </x:row>
    <x:row r="82" spans="1:113" s="275" customFormat="1" ht="30" customHeight="1">
      <x:c r="A82" s="606" t="s">
        <x:v>938</x:v>
      </x:c>
      <x:c r="B82" s="70"/>
      <x:c r="C82" s="73"/>
      <x:c r="D82" s="70"/>
      <x:c r="E82" s="73"/>
      <x:c r="F82" s="70"/>
      <x:c r="G82" s="73"/>
      <x:c r="H82" s="70"/>
      <x:c r="I82" s="73"/>
      <x:c r="J82" s="70"/>
      <x:c r="K82" s="70"/>
      <x:c r="L82" s="73"/>
      <x:c r="M82" s="70"/>
      <x:c r="N82" s="70"/>
      <x:c r="O82" s="70"/>
      <x:c r="P82" s="70"/>
      <x:c r="Q82" s="70"/>
      <x:c r="R82" s="73"/>
      <x:c r="S82" s="70"/>
      <x:c r="T82" s="73"/>
      <x:c r="U82" s="70"/>
      <x:c r="V82" s="73"/>
      <x:c r="W82" s="70"/>
      <x:c r="X82" s="70">
        <x:v>8</x:v>
      </x:c>
      <x:c r="Y82" s="70"/>
      <x:c r="Z82" s="70"/>
      <x:c r="AA82" s="70"/>
      <x:c r="AB82" s="70"/>
      <x:c r="AC82" s="70"/>
      <x:c r="AD82" s="70"/>
      <x:c r="AE82" s="70"/>
      <x:c r="AF82" s="70"/>
      <x:c r="AG82" s="70"/>
      <x:c r="AH82" s="70"/>
      <x:c r="AI82" s="70"/>
      <x:c r="AJ82" s="70"/>
      <x:c r="AK82" s="70"/>
      <x:c r="AL82" s="606" t="s">
        <x:v>938</x:v>
      </x:c>
      <x:c r="AM82" s="70"/>
      <x:c r="AN82" s="73"/>
      <x:c r="AO82" s="70"/>
      <x:c r="AP82" s="70"/>
      <x:c r="AQ82" s="70"/>
      <x:c r="AR82" s="73"/>
      <x:c r="AS82" s="70"/>
      <x:c r="AT82" s="70"/>
      <x:c r="AU82" s="70"/>
      <x:c r="AV82" s="70"/>
      <x:c r="AW82" s="70"/>
      <x:c r="AX82" s="70">
        <x:v>1</x:v>
      </x:c>
      <x:c r="AY82" s="70"/>
      <x:c r="AZ82" s="70"/>
      <x:c r="BA82" s="73"/>
      <x:c r="BB82" s="70"/>
      <x:c r="BC82" s="70"/>
      <x:c r="BD82" s="70"/>
      <x:c r="BE82" s="70">
        <x:v>1</x:v>
      </x:c>
      <x:c r="BF82" s="70">
        <x:v>5</x:v>
      </x:c>
      <x:c r="BG82" s="70">
        <x:v>0</x:v>
      </x:c>
      <x:c r="BH82" s="70">
        <x:v>0</x:v>
      </x:c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/>
      <x:c r="BS82" s="70"/>
      <x:c r="BT82" s="70"/>
      <x:c r="BU82" s="70"/>
      <x:c r="BV82" s="606" t="s">
        <x:v>938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70"/>
      <x:c r="CI82" s="70"/>
      <x:c r="CJ82" s="70">
        <x:v>1</x:v>
      </x:c>
      <x:c r="CK82" s="70"/>
      <x:c r="CL82" s="70"/>
      <x:c r="CM82" s="70"/>
      <x:c r="CN82" s="70"/>
      <x:c r="CO82" s="70"/>
      <x:c r="CP82" s="73"/>
      <x:c r="CQ82" s="70"/>
      <x:c r="CR82" s="73"/>
      <x:c r="CS82" s="70"/>
      <x:c r="CT82" s="70"/>
      <x:c r="CU82" s="70"/>
      <x:c r="CV82" s="70"/>
      <x:c r="CW82" s="70"/>
      <x:c r="CX82" s="70"/>
      <x:c r="CY82" s="606" t="s">
        <x:v>938</x:v>
      </x:c>
      <x:c r="CZ82" s="564"/>
      <x:c r="DA82" s="570"/>
      <x:c r="DB82" s="564"/>
      <x:c r="DC82" s="570"/>
      <x:c r="DD82" s="564"/>
      <x:c r="DE82" s="570"/>
      <x:c r="DF82" s="564"/>
      <x:c r="DG82" s="571"/>
      <x:c r="DH82" s="673"/>
      <x:c r="DI82" s="674"/>
    </x:row>
    <x:row r="83" spans="1:113" s="275" customFormat="1" ht="30" customHeight="1">
      <x:c r="A83" s="606" t="s">
        <x:v>27</x:v>
      </x:c>
      <x:c r="B83" s="70"/>
      <x:c r="C83" s="73"/>
      <x:c r="D83" s="70"/>
      <x:c r="E83" s="73"/>
      <x:c r="F83" s="70"/>
      <x:c r="G83" s="73"/>
      <x:c r="H83" s="70"/>
      <x:c r="I83" s="73"/>
      <x:c r="J83" s="70"/>
      <x:c r="K83" s="70"/>
      <x:c r="L83" s="73"/>
      <x:c r="M83" s="70"/>
      <x:c r="N83" s="70"/>
      <x:c r="O83" s="70"/>
      <x:c r="P83" s="70"/>
      <x:c r="Q83" s="70"/>
      <x:c r="R83" s="73"/>
      <x:c r="S83" s="70">
        <x:v>6</x:v>
      </x:c>
      <x:c r="T83" s="73">
        <x:v>44</x:v>
      </x:c>
      <x:c r="U83" s="70"/>
      <x:c r="V83" s="73"/>
      <x:c r="W83" s="70"/>
      <x:c r="X83" s="70">
        <x:v>14</x:v>
      </x:c>
      <x:c r="Y83" s="70"/>
      <x:c r="Z83" s="70"/>
      <x:c r="AA83" s="70"/>
      <x:c r="AB83" s="70"/>
      <x:c r="AC83" s="70"/>
      <x:c r="AD83" s="70"/>
      <x:c r="AE83" s="70"/>
      <x:c r="AF83" s="70"/>
      <x:c r="AG83" s="70"/>
      <x:c r="AH83" s="70"/>
      <x:c r="AI83" s="70"/>
      <x:c r="AJ83" s="70"/>
      <x:c r="AK83" s="70"/>
      <x:c r="AL83" s="606" t="s">
        <x:v>27</x:v>
      </x:c>
      <x:c r="AM83" s="70"/>
      <x:c r="AN83" s="73"/>
      <x:c r="AO83" s="70"/>
      <x:c r="AP83" s="70"/>
      <x:c r="AQ83" s="70"/>
      <x:c r="AR83" s="73"/>
      <x:c r="AS83" s="70"/>
      <x:c r="AT83" s="70"/>
      <x:c r="AU83" s="70"/>
      <x:c r="AV83" s="70"/>
      <x:c r="AW83" s="70"/>
      <x:c r="AX83" s="70">
        <x:v>1</x:v>
      </x:c>
      <x:c r="AY83" s="70"/>
      <x:c r="AZ83" s="70"/>
      <x:c r="BA83" s="73"/>
      <x:c r="BB83" s="70"/>
      <x:c r="BC83" s="70"/>
      <x:c r="BD83" s="70"/>
      <x:c r="BE83" s="70">
        <x:v>4</x:v>
      </x:c>
      <x:c r="BF83" s="70">
        <x:v>13</x:v>
      </x:c>
      <x:c r="BG83" s="70">
        <x:v>0</x:v>
      </x:c>
      <x:c r="BH83" s="70">
        <x:v>0</x:v>
      </x:c>
      <x:c r="BI83" s="70"/>
      <x:c r="BJ83" s="73"/>
      <x:c r="BK83" s="70"/>
      <x:c r="BL83" s="73"/>
      <x:c r="BM83" s="70"/>
      <x:c r="BN83" s="73"/>
      <x:c r="BO83" s="70"/>
      <x:c r="BP83" s="73"/>
      <x:c r="BQ83" s="70"/>
      <x:c r="BR83" s="70"/>
      <x:c r="BS83" s="70"/>
      <x:c r="BT83" s="70"/>
      <x:c r="BU83" s="70"/>
      <x:c r="BV83" s="606" t="s">
        <x:v>27</x:v>
      </x:c>
      <x:c r="BW83" s="70"/>
      <x:c r="BX83" s="70"/>
      <x:c r="BY83" s="73"/>
      <x:c r="BZ83" s="70"/>
      <x:c r="CA83" s="73"/>
      <x:c r="CB83" s="70"/>
      <x:c r="CC83" s="73"/>
      <x:c r="CD83" s="70"/>
      <x:c r="CE83" s="70"/>
      <x:c r="CF83" s="73"/>
      <x:c r="CG83" s="70">
        <x:v>2</x:v>
      </x:c>
      <x:c r="CH83" s="70"/>
      <x:c r="CI83" s="70"/>
      <x:c r="CJ83" s="70">
        <x:v>1</x:v>
      </x:c>
      <x:c r="CK83" s="70"/>
      <x:c r="CL83" s="70"/>
      <x:c r="CM83" s="70"/>
      <x:c r="CN83" s="70"/>
      <x:c r="CO83" s="70"/>
      <x:c r="CP83" s="73"/>
      <x:c r="CQ83" s="70"/>
      <x:c r="CR83" s="73"/>
      <x:c r="CS83" s="70"/>
      <x:c r="CT83" s="70"/>
      <x:c r="CU83" s="70"/>
      <x:c r="CV83" s="70"/>
      <x:c r="CW83" s="70"/>
      <x:c r="CX83" s="70"/>
      <x:c r="CY83" s="606" t="s">
        <x:v>27</x:v>
      </x:c>
      <x:c r="CZ83" s="564"/>
      <x:c r="DA83" s="570"/>
      <x:c r="DB83" s="564"/>
      <x:c r="DC83" s="570"/>
      <x:c r="DD83" s="564"/>
      <x:c r="DE83" s="570"/>
      <x:c r="DF83" s="564"/>
      <x:c r="DG83" s="571"/>
      <x:c r="DH83" s="677"/>
      <x:c r="DI83" s="678"/>
    </x:row>
    <x:row r="84" spans="1:113" s="275" customFormat="1" ht="30" customHeight="1">
      <x:c r="A84" s="374" t="s">
        <x:v>1541</x:v>
      </x:c>
      <x:c r="B84" s="70">
        <x:f t="shared" ref="B84:AK84" si="36">SUM(B85:B98)</x:f>
        <x:v>0</x:v>
      </x:c>
      <x:c r="C84" s="73">
        <x:f t="shared" si="36"/>
        <x:v>0</x:v>
      </x:c>
      <x:c r="D84" s="70">
        <x:f t="shared" si="36"/>
        <x:v>0</x:v>
      </x:c>
      <x:c r="E84" s="73">
        <x:f t="shared" si="36"/>
        <x:v>0</x:v>
      </x:c>
      <x:c r="F84" s="70">
        <x:f t="shared" si="36"/>
        <x:v>1</x:v>
      </x:c>
      <x:c r="G84" s="73">
        <x:f t="shared" si="36"/>
        <x:v>2.1000000000000001</x:v>
      </x:c>
      <x:c r="H84" s="70">
        <x:f t="shared" si="36"/>
        <x:v>26</x:v>
      </x:c>
      <x:c r="I84" s="73">
        <x:f t="shared" si="36"/>
        <x:v>17020</x:v>
      </x:c>
      <x:c r="J84" s="70">
        <x:f t="shared" si="36"/>
        <x:v>3</x:v>
      </x:c>
      <x:c r="K84" s="70">
        <x:f t="shared" si="36"/>
        <x:v>2</x:v>
      </x:c>
      <x:c r="L84" s="73">
        <x:f t="shared" si="36"/>
        <x:v>1130</x:v>
      </x:c>
      <x:c r="M84" s="70">
        <x:f t="shared" si="36"/>
        <x:v>3</x:v>
      </x:c>
      <x:c r="N84" s="70">
        <x:f t="shared" si="36"/>
        <x:v>0</x:v>
      </x:c>
      <x:c r="O84" s="70">
        <x:f t="shared" si="36"/>
        <x:v>1</x:v>
      </x:c>
      <x:c r="P84" s="70">
        <x:f t="shared" si="36"/>
        <x:v>3</x:v>
      </x:c>
      <x:c r="Q84" s="70">
        <x:f t="shared" si="36"/>
        <x:v>0</x:v>
      </x:c>
      <x:c r="R84" s="73">
        <x:f t="shared" si="36"/>
        <x:v>0</x:v>
      </x:c>
      <x:c r="S84" s="70">
        <x:f t="shared" si="36"/>
        <x:v>12</x:v>
      </x:c>
      <x:c r="T84" s="73">
        <x:f t="shared" si="36"/>
        <x:v>180</x:v>
      </x:c>
      <x:c r="U84" s="70">
        <x:f t="shared" si="36"/>
        <x:v>0</x:v>
      </x:c>
      <x:c r="V84" s="73">
        <x:f t="shared" si="36"/>
        <x:v>0</x:v>
      </x:c>
      <x:c r="W84" s="70">
        <x:f t="shared" si="36"/>
        <x:v>0</x:v>
      </x:c>
      <x:c r="X84" s="70">
        <x:f t="shared" si="36"/>
        <x:v>120</x:v>
      </x:c>
      <x:c r="Y84" s="70">
        <x:f t="shared" si="36"/>
        <x:v>4</x:v>
      </x:c>
      <x:c r="Z84" s="70">
        <x:f t="shared" si="36"/>
        <x:v>15</x:v>
      </x:c>
      <x:c r="AA84" s="70">
        <x:f t="shared" si="36"/>
        <x:v>0</x:v>
      </x:c>
      <x:c r="AB84" s="70">
        <x:f t="shared" si="36"/>
        <x:v>0</x:v>
      </x:c>
      <x:c r="AC84" s="70">
        <x:f t="shared" si="36"/>
        <x:v>1</x:v>
      </x:c>
      <x:c r="AD84" s="70">
        <x:f t="shared" si="36"/>
        <x:v>0</x:v>
      </x:c>
      <x:c r="AE84" s="70">
        <x:f t="shared" si="36"/>
        <x:v>0</x:v>
      </x:c>
      <x:c r="AF84" s="70">
        <x:f t="shared" si="36"/>
        <x:v>0</x:v>
      </x:c>
      <x:c r="AG84" s="70">
        <x:f t="shared" si="36"/>
        <x:v>2</x:v>
      </x:c>
      <x:c r="AH84" s="70">
        <x:f t="shared" si="36"/>
        <x:v>0</x:v>
      </x:c>
      <x:c r="AI84" s="70">
        <x:f t="shared" si="36"/>
        <x:v>0</x:v>
      </x:c>
      <x:c r="AJ84" s="70">
        <x:f t="shared" si="36"/>
        <x:v>0</x:v>
      </x:c>
      <x:c r="AK84" s="70">
        <x:f t="shared" si="36"/>
        <x:v>0</x:v>
      </x:c>
      <x:c r="AL84" s="374" t="s">
        <x:v>1541</x:v>
      </x:c>
      <x:c r="AM84" s="70">
        <x:f t="shared" ref="AM84:CX84" si="37">SUM(AM85:AM98)</x:f>
        <x:v>0</x:v>
      </x:c>
      <x:c r="AN84" s="73">
        <x:f t="shared" si="37"/>
        <x:v>0</x:v>
      </x:c>
      <x:c r="AO84" s="70">
        <x:f t="shared" si="37"/>
        <x:v>0</x:v>
      </x:c>
      <x:c r="AP84" s="70">
        <x:f t="shared" si="37"/>
        <x:v>0</x:v>
      </x:c>
      <x:c r="AQ84" s="70">
        <x:f t="shared" si="37"/>
        <x:v>0</x:v>
      </x:c>
      <x:c r="AR84" s="73">
        <x:f t="shared" si="37"/>
        <x:v>0</x:v>
      </x:c>
      <x:c r="AS84" s="70">
        <x:f t="shared" si="37"/>
        <x:v>0</x:v>
      </x:c>
      <x:c r="AT84" s="70">
        <x:f t="shared" si="37"/>
        <x:v>0</x:v>
      </x:c>
      <x:c r="AU84" s="70">
        <x:f t="shared" si="37"/>
        <x:v>0</x:v>
      </x:c>
      <x:c r="AV84" s="70">
        <x:f t="shared" si="37"/>
        <x:v>0</x:v>
      </x:c>
      <x:c r="AW84" s="70">
        <x:f t="shared" si="37"/>
        <x:v>0</x:v>
      </x:c>
      <x:c r="AX84" s="70">
        <x:f t="shared" si="37"/>
        <x:v>0</x:v>
      </x:c>
      <x:c r="AY84" s="70">
        <x:f t="shared" si="37"/>
        <x:v>0</x:v>
      </x:c>
      <x:c r="AZ84" s="70">
        <x:f t="shared" si="37"/>
        <x:v>2</x:v>
      </x:c>
      <x:c r="BA84" s="73">
        <x:f t="shared" si="37"/>
        <x:v>4</x:v>
      </x:c>
      <x:c r="BB84" s="70">
        <x:f t="shared" si="37"/>
        <x:v>0</x:v>
      </x:c>
      <x:c r="BC84" s="70">
        <x:f t="shared" si="37"/>
        <x:v>0</x:v>
      </x:c>
      <x:c r="BD84" s="70">
        <x:f t="shared" si="37"/>
        <x:v>0</x:v>
      </x:c>
      <x:c r="BE84" s="70">
        <x:f t="shared" si="37"/>
        <x:v>32</x:v>
      </x:c>
      <x:c r="BF84" s="70">
        <x:f t="shared" si="37"/>
        <x:v>53</x:v>
      </x:c>
      <x:c r="BG84" s="70">
        <x:f t="shared" si="37"/>
        <x:v>0</x:v>
      </x:c>
      <x:c r="BH84" s="70">
        <x:f t="shared" si="37"/>
        <x:v>0</x:v>
      </x:c>
      <x:c r="BI84" s="70">
        <x:f t="shared" si="37"/>
        <x:v>0</x:v>
      </x:c>
      <x:c r="BJ84" s="73">
        <x:f t="shared" si="37"/>
        <x:v>0</x:v>
      </x:c>
      <x:c r="BK84" s="70">
        <x:f t="shared" si="37"/>
        <x:v>0</x:v>
      </x:c>
      <x:c r="BL84" s="73">
        <x:f t="shared" si="37"/>
        <x:v>0</x:v>
      </x:c>
      <x:c r="BM84" s="70">
        <x:f t="shared" si="37"/>
        <x:v>0</x:v>
      </x:c>
      <x:c r="BN84" s="73">
        <x:f t="shared" si="37"/>
        <x:v>0</x:v>
      </x:c>
      <x:c r="BO84" s="70">
        <x:f t="shared" si="37"/>
        <x:v>1</x:v>
      </x:c>
      <x:c r="BP84" s="73">
        <x:f t="shared" si="37"/>
        <x:v>142</x:v>
      </x:c>
      <x:c r="BQ84" s="70">
        <x:f t="shared" si="37"/>
        <x:v>0</x:v>
      </x:c>
      <x:c r="BR84" s="70">
        <x:f t="shared" si="37"/>
        <x:v>0</x:v>
      </x:c>
      <x:c r="BS84" s="70">
        <x:f t="shared" si="37"/>
        <x:v>1</x:v>
      </x:c>
      <x:c r="BT84" s="70">
        <x:f t="shared" si="37"/>
        <x:v>0</x:v>
      </x:c>
      <x:c r="BU84" s="70">
        <x:f t="shared" si="37"/>
        <x:v>0</x:v>
      </x:c>
      <x:c r="BV84" s="374" t="s">
        <x:v>1541</x:v>
      </x:c>
      <x:c r="BW84" s="70">
        <x:f t="shared" si="37"/>
        <x:v>0</x:v>
      </x:c>
      <x:c r="BX84" s="70">
        <x:f t="shared" si="37"/>
        <x:v>0</x:v>
      </x:c>
      <x:c r="BY84" s="73">
        <x:f t="shared" si="37"/>
        <x:v>0</x:v>
      </x:c>
      <x:c r="BZ84" s="70">
        <x:f t="shared" si="37"/>
        <x:v>0</x:v>
      </x:c>
      <x:c r="CA84" s="73">
        <x:f t="shared" si="37"/>
        <x:v>0</x:v>
      </x:c>
      <x:c r="CB84" s="70">
        <x:f t="shared" si="37"/>
        <x:v>0</x:v>
      </x:c>
      <x:c r="CC84" s="73">
        <x:f t="shared" si="37"/>
        <x:v>0</x:v>
      </x:c>
      <x:c r="CD84" s="70">
        <x:f t="shared" si="37"/>
        <x:v>0</x:v>
      </x:c>
      <x:c r="CE84" s="70">
        <x:f t="shared" si="37"/>
        <x:v>2</x:v>
      </x:c>
      <x:c r="CF84" s="73">
        <x:f t="shared" si="37"/>
        <x:v>132</x:v>
      </x:c>
      <x:c r="CG84" s="70">
        <x:f t="shared" si="37"/>
        <x:v>0</x:v>
      </x:c>
      <x:c r="CH84" s="70">
        <x:f t="shared" si="37"/>
        <x:v>0</x:v>
      </x:c>
      <x:c r="CI84" s="70">
        <x:f t="shared" si="37"/>
        <x:v>0</x:v>
      </x:c>
      <x:c r="CJ84" s="70">
        <x:f t="shared" si="37"/>
        <x:v>3</x:v>
      </x:c>
      <x:c r="CK84" s="70">
        <x:f t="shared" si="37"/>
        <x:v>0</x:v>
      </x:c>
      <x:c r="CL84" s="70">
        <x:f t="shared" si="37"/>
        <x:v>0</x:v>
      </x:c>
      <x:c r="CM84" s="70">
        <x:f t="shared" si="37"/>
        <x:v>0</x:v>
      </x:c>
      <x:c r="CN84" s="70">
        <x:f t="shared" si="37"/>
        <x:v>0</x:v>
      </x:c>
      <x:c r="CO84" s="70">
        <x:f t="shared" si="37"/>
        <x:v>0</x:v>
      </x:c>
      <x:c r="CP84" s="73">
        <x:f t="shared" si="37"/>
        <x:v>0</x:v>
      </x:c>
      <x:c r="CQ84" s="70">
        <x:f t="shared" si="37"/>
        <x:v>3</x:v>
      </x:c>
      <x:c r="CR84" s="73">
        <x:f t="shared" si="37"/>
        <x:v>127</x:v>
      </x:c>
      <x:c r="CS84" s="70">
        <x:f t="shared" si="37"/>
        <x:v>41</x:v>
      </x:c>
      <x:c r="CT84" s="70">
        <x:f t="shared" si="37"/>
        <x:v>5</x:v>
      </x:c>
      <x:c r="CU84" s="70">
        <x:f t="shared" si="37"/>
        <x:v>0</x:v>
      </x:c>
      <x:c r="CV84" s="70">
        <x:f t="shared" si="37"/>
        <x:v>12</x:v>
      </x:c>
      <x:c r="CW84" s="70">
        <x:f t="shared" si="37"/>
        <x:v>0</x:v>
      </x:c>
      <x:c r="CX84" s="70">
        <x:f t="shared" si="37"/>
        <x:v>0</x:v>
      </x:c>
      <x:c r="CY84" s="374" t="s">
        <x:v>1541</x:v>
      </x:c>
      <x:c r="CZ84" s="70">
        <x:f t="shared" ref="CZ84:DG84" si="38">SUM(CZ85:CZ98)</x:f>
        <x:v>0</x:v>
      </x:c>
      <x:c r="DA84" s="73">
        <x:f t="shared" si="38"/>
        <x:v>0</x:v>
      </x:c>
      <x:c r="DB84" s="70">
        <x:f t="shared" si="38"/>
        <x:v>0</x:v>
      </x:c>
      <x:c r="DC84" s="73">
        <x:f t="shared" si="38"/>
        <x:v>0</x:v>
      </x:c>
      <x:c r="DD84" s="70">
        <x:f t="shared" si="38"/>
        <x:v>0</x:v>
      </x:c>
      <x:c r="DE84" s="73">
        <x:f t="shared" si="38"/>
        <x:v>0</x:v>
      </x:c>
      <x:c r="DF84" s="70">
        <x:f t="shared" si="38"/>
        <x:v>0</x:v>
      </x:c>
      <x:c r="DG84" s="104">
        <x:f t="shared" si="38"/>
        <x:v>0</x:v>
      </x:c>
      <x:c r="DH84" s="677"/>
      <x:c r="DI84" s="678"/>
    </x:row>
    <x:row r="85" spans="1:113" s="275" customFormat="1" ht="30" customHeight="1">
      <x:c r="A85" s="606" t="s">
        <x:v>1551</x:v>
      </x:c>
      <x:c r="B85" s="70"/>
      <x:c r="C85" s="73"/>
      <x:c r="D85" s="70"/>
      <x:c r="E85" s="73"/>
      <x:c r="F85" s="70">
        <x:v>1</x:v>
      </x:c>
      <x:c r="G85" s="73">
        <x:v>2.1000000000000001</x:v>
      </x:c>
      <x:c r="H85" s="70">
        <x:v>5</x:v>
      </x:c>
      <x:c r="I85" s="73">
        <x:v>4000</x:v>
      </x:c>
      <x:c r="J85" s="70"/>
      <x:c r="K85" s="70">
        <x:v>1</x:v>
      </x:c>
      <x:c r="L85" s="73">
        <x:v>710</x:v>
      </x:c>
      <x:c r="M85" s="70"/>
      <x:c r="N85" s="70"/>
      <x:c r="O85" s="70"/>
      <x:c r="P85" s="70"/>
      <x:c r="Q85" s="70"/>
      <x:c r="R85" s="73"/>
      <x:c r="S85" s="70">
        <x:v>3</x:v>
      </x:c>
      <x:c r="T85" s="73">
        <x:v>48</x:v>
      </x:c>
      <x:c r="U85" s="70"/>
      <x:c r="V85" s="73"/>
      <x:c r="W85" s="70"/>
      <x:c r="X85" s="70">
        <x:v>50</x:v>
      </x:c>
      <x:c r="Y85" s="70">
        <x:v>1</x:v>
      </x:c>
      <x:c r="Z85" s="70">
        <x:v>12</x:v>
      </x:c>
      <x:c r="AA85" s="70"/>
      <x:c r="AB85" s="70"/>
      <x:c r="AC85" s="70"/>
      <x:c r="AD85" s="70"/>
      <x:c r="AE85" s="70"/>
      <x:c r="AF85" s="70"/>
      <x:c r="AG85" s="70"/>
      <x:c r="AH85" s="70"/>
      <x:c r="AI85" s="70"/>
      <x:c r="AJ85" s="70"/>
      <x:c r="AK85" s="70"/>
      <x:c r="AL85" s="606" t="s">
        <x:v>1551</x:v>
      </x:c>
      <x:c r="AM85" s="70"/>
      <x:c r="AN85" s="73"/>
      <x:c r="AO85" s="70"/>
      <x:c r="AP85" s="70"/>
      <x:c r="AQ85" s="70"/>
      <x:c r="AR85" s="73"/>
      <x:c r="AS85" s="70"/>
      <x:c r="AT85" s="70"/>
      <x:c r="AU85" s="70"/>
      <x:c r="AV85" s="70"/>
      <x:c r="AW85" s="70"/>
      <x:c r="AX85" s="70"/>
      <x:c r="AY85" s="70"/>
      <x:c r="AZ85" s="70"/>
      <x:c r="BA85" s="73"/>
      <x:c r="BB85" s="70"/>
      <x:c r="BC85" s="70"/>
      <x:c r="BD85" s="70"/>
      <x:c r="BE85" s="70">
        <x:v>4</x:v>
      </x:c>
      <x:c r="BF85" s="70">
        <x:v>8</x:v>
      </x:c>
      <x:c r="BG85" s="70"/>
      <x:c r="BH85" s="70"/>
      <x:c r="BI85" s="70"/>
      <x:c r="BJ85" s="73"/>
      <x:c r="BK85" s="70"/>
      <x:c r="BL85" s="73"/>
      <x:c r="BM85" s="70"/>
      <x:c r="BN85" s="73"/>
      <x:c r="BO85" s="70">
        <x:v>1</x:v>
      </x:c>
      <x:c r="BP85" s="73">
        <x:v>142</x:v>
      </x:c>
      <x:c r="BQ85" s="70"/>
      <x:c r="BR85" s="70"/>
      <x:c r="BS85" s="70">
        <x:v>1</x:v>
      </x:c>
      <x:c r="BT85" s="70"/>
      <x:c r="BU85" s="70"/>
      <x:c r="BV85" s="606" t="s">
        <x:v>1551</x:v>
      </x:c>
      <x:c r="BW85" s="70"/>
      <x:c r="BX85" s="70"/>
      <x:c r="BY85" s="73"/>
      <x:c r="BZ85" s="70"/>
      <x:c r="CA85" s="73"/>
      <x:c r="CB85" s="70"/>
      <x:c r="CC85" s="73"/>
      <x:c r="CD85" s="70"/>
      <x:c r="CE85" s="70">
        <x:v>1</x:v>
      </x:c>
      <x:c r="CF85" s="73">
        <x:v>66</x:v>
      </x:c>
      <x:c r="CG85" s="70"/>
      <x:c r="CH85" s="70"/>
      <x:c r="CI85" s="70"/>
      <x:c r="CJ85" s="70">
        <x:v>1</x:v>
      </x:c>
      <x:c r="CK85" s="70"/>
      <x:c r="CL85" s="70"/>
      <x:c r="CM85" s="70"/>
      <x:c r="CN85" s="70"/>
      <x:c r="CO85" s="70"/>
      <x:c r="CP85" s="73"/>
      <x:c r="CQ85" s="70"/>
      <x:c r="CR85" s="73"/>
      <x:c r="CS85" s="70">
        <x:v>20</x:v>
      </x:c>
      <x:c r="CT85" s="70">
        <x:v>4</x:v>
      </x:c>
      <x:c r="CU85" s="70"/>
      <x:c r="CV85" s="70">
        <x:v>10</x:v>
      </x:c>
      <x:c r="CW85" s="70"/>
      <x:c r="CX85" s="70"/>
      <x:c r="CY85" s="606" t="s">
        <x:v>1551</x:v>
      </x:c>
      <x:c r="CZ85" s="564"/>
      <x:c r="DA85" s="570"/>
      <x:c r="DB85" s="607"/>
      <x:c r="DC85" s="570"/>
      <x:c r="DD85" s="607"/>
      <x:c r="DE85" s="570"/>
      <x:c r="DF85" s="607"/>
      <x:c r="DG85" s="571"/>
      <x:c r="DH85" s="677"/>
      <x:c r="DI85" s="678"/>
    </x:row>
    <x:row r="86" spans="1:113" s="275" customFormat="1" ht="30" customHeight="1">
      <x:c r="A86" s="606" t="s">
        <x:v>2408</x:v>
      </x:c>
      <x:c r="B86" s="70"/>
      <x:c r="C86" s="73"/>
      <x:c r="D86" s="70"/>
      <x:c r="E86" s="73"/>
      <x:c r="F86" s="70"/>
      <x:c r="G86" s="73"/>
      <x:c r="H86" s="70">
        <x:v>4</x:v>
      </x:c>
      <x:c r="I86" s="73">
        <x:v>9000</x:v>
      </x:c>
      <x:c r="J86" s="70"/>
      <x:c r="K86" s="70">
        <x:v>1</x:v>
      </x:c>
      <x:c r="L86" s="73">
        <x:v>420</x:v>
      </x:c>
      <x:c r="M86" s="70">
        <x:v>1</x:v>
      </x:c>
      <x:c r="N86" s="70">
        <x:v>0</x:v>
      </x:c>
      <x:c r="O86" s="70"/>
      <x:c r="P86" s="70"/>
      <x:c r="Q86" s="70"/>
      <x:c r="R86" s="73"/>
      <x:c r="S86" s="70">
        <x:v>1</x:v>
      </x:c>
      <x:c r="T86" s="73">
        <x:v>22.5</x:v>
      </x:c>
      <x:c r="U86" s="70"/>
      <x:c r="V86" s="73"/>
      <x:c r="W86" s="70"/>
      <x:c r="X86" s="70">
        <x:v>24</x:v>
      </x:c>
      <x:c r="Y86" s="70">
        <x:v>2</x:v>
      </x:c>
      <x:c r="Z86" s="70">
        <x:v>2</x:v>
      </x:c>
      <x:c r="AA86" s="70"/>
      <x:c r="AB86" s="70"/>
      <x:c r="AC86" s="70"/>
      <x:c r="AD86" s="70"/>
      <x:c r="AE86" s="70"/>
      <x:c r="AF86" s="70"/>
      <x:c r="AG86" s="70"/>
      <x:c r="AH86" s="70"/>
      <x:c r="AI86" s="70"/>
      <x:c r="AJ86" s="70"/>
      <x:c r="AK86" s="70"/>
      <x:c r="AL86" s="606" t="s">
        <x:v>2408</x:v>
      </x:c>
      <x:c r="AM86" s="70"/>
      <x:c r="AN86" s="73"/>
      <x:c r="AO86" s="70"/>
      <x:c r="AP86" s="70"/>
      <x:c r="AQ86" s="70"/>
      <x:c r="AR86" s="73"/>
      <x:c r="AS86" s="70"/>
      <x:c r="AT86" s="70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70"/>
      <x:c r="BE86" s="70">
        <x:v>6</x:v>
      </x:c>
      <x:c r="BF86" s="70">
        <x:v>8</x:v>
      </x:c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606" t="s">
        <x:v>2408</x:v>
      </x:c>
      <x:c r="BW86" s="70"/>
      <x:c r="BX86" s="70"/>
      <x:c r="BY86" s="73"/>
      <x:c r="BZ86" s="70"/>
      <x:c r="CA86" s="73"/>
      <x:c r="CB86" s="70"/>
      <x:c r="CC86" s="73"/>
      <x:c r="CD86" s="70"/>
      <x:c r="CE86" s="70">
        <x:v>1</x:v>
      </x:c>
      <x:c r="CF86" s="73">
        <x:v>66</x:v>
      </x:c>
      <x:c r="CG86" s="70"/>
      <x:c r="CH86" s="70"/>
      <x:c r="CI86" s="70"/>
      <x:c r="CJ86" s="70"/>
      <x:c r="CK86" s="70"/>
      <x:c r="CL86" s="70"/>
      <x:c r="CM86" s="70"/>
      <x:c r="CN86" s="70"/>
      <x:c r="CO86" s="70"/>
      <x:c r="CP86" s="73"/>
      <x:c r="CQ86" s="70"/>
      <x:c r="CR86" s="73"/>
      <x:c r="CS86" s="70"/>
      <x:c r="CT86" s="70"/>
      <x:c r="CU86" s="70"/>
      <x:c r="CV86" s="70"/>
      <x:c r="CW86" s="70"/>
      <x:c r="CX86" s="70"/>
      <x:c r="CY86" s="606" t="s">
        <x:v>2408</x:v>
      </x:c>
      <x:c r="CZ86" s="564"/>
      <x:c r="DA86" s="570"/>
      <x:c r="DB86" s="564"/>
      <x:c r="DC86" s="570"/>
      <x:c r="DD86" s="564"/>
      <x:c r="DE86" s="570"/>
      <x:c r="DF86" s="564"/>
      <x:c r="DG86" s="571"/>
      <x:c r="DH86" s="677"/>
      <x:c r="DI86" s="678"/>
    </x:row>
    <x:row r="87" spans="1:113" ht="30" customHeight="1">
      <x:c r="A87" s="606" t="s">
        <x:v>2401</x:v>
      </x:c>
      <x:c r="B87" s="70"/>
      <x:c r="C87" s="73"/>
      <x:c r="D87" s="70"/>
      <x:c r="E87" s="73"/>
      <x:c r="F87" s="70"/>
      <x:c r="G87" s="73"/>
      <x:c r="H87" s="70">
        <x:v>14</x:v>
      </x:c>
      <x:c r="I87" s="73">
        <x:v>3167</x:v>
      </x:c>
      <x:c r="J87" s="70"/>
      <x:c r="K87" s="70"/>
      <x:c r="L87" s="73"/>
      <x:c r="M87" s="70">
        <x:v>1</x:v>
      </x:c>
      <x:c r="N87" s="70"/>
      <x:c r="O87" s="70"/>
      <x:c r="P87" s="70"/>
      <x:c r="Q87" s="70"/>
      <x:c r="R87" s="73"/>
      <x:c r="S87" s="70">
        <x:v>3</x:v>
      </x:c>
      <x:c r="T87" s="73">
        <x:v>56.5</x:v>
      </x:c>
      <x:c r="U87" s="70"/>
      <x:c r="V87" s="73"/>
      <x:c r="W87" s="70"/>
      <x:c r="X87" s="70">
        <x:v>3</x:v>
      </x:c>
      <x:c r="Y87" s="70"/>
      <x:c r="Z87" s="70"/>
      <x:c r="AA87" s="70"/>
      <x:c r="AB87" s="70"/>
      <x:c r="AC87" s="70"/>
      <x:c r="AD87" s="70"/>
      <x:c r="AE87" s="70"/>
      <x:c r="AF87" s="70"/>
      <x:c r="AG87" s="70"/>
      <x:c r="AH87" s="70"/>
      <x:c r="AI87" s="70"/>
      <x:c r="AJ87" s="70"/>
      <x:c r="AK87" s="70"/>
      <x:c r="AL87" s="606" t="s">
        <x:v>2401</x:v>
      </x:c>
      <x:c r="AM87" s="70"/>
      <x:c r="AN87" s="73"/>
      <x:c r="AO87" s="70"/>
      <x:c r="AP87" s="70"/>
      <x:c r="AQ87" s="70"/>
      <x:c r="AR87" s="73"/>
      <x:c r="AS87" s="70"/>
      <x:c r="AT87" s="70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>
        <x:v>2</x:v>
      </x:c>
      <x:c r="BF87" s="70">
        <x:v>5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606" t="s">
        <x:v>2401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>
        <x:v>1</x:v>
      </x:c>
      <x:c r="CK87" s="70"/>
      <x:c r="CL87" s="70"/>
      <x:c r="CM87" s="70"/>
      <x:c r="CN87" s="70"/>
      <x:c r="CO87" s="70"/>
      <x:c r="CP87" s="73"/>
      <x:c r="CQ87" s="70"/>
      <x:c r="CR87" s="73"/>
      <x:c r="CS87" s="70">
        <x:v>13</x:v>
      </x:c>
      <x:c r="CT87" s="70">
        <x:v>1</x:v>
      </x:c>
      <x:c r="CU87" s="70"/>
      <x:c r="CV87" s="70">
        <x:v>2</x:v>
      </x:c>
      <x:c r="CW87" s="70"/>
      <x:c r="CX87" s="70"/>
      <x:c r="CY87" s="606" t="s">
        <x:v>2401</x:v>
      </x:c>
      <x:c r="CZ87" s="564"/>
      <x:c r="DA87" s="570"/>
      <x:c r="DB87" s="564"/>
      <x:c r="DC87" s="570"/>
      <x:c r="DD87" s="564"/>
      <x:c r="DE87" s="570"/>
      <x:c r="DF87" s="564"/>
      <x:c r="DG87" s="571"/>
      <x:c r="DH87" s="677"/>
      <x:c r="DI87" s="678"/>
    </x:row>
    <x:row r="88" spans="1:113" s="275" customFormat="1" ht="30" customHeight="1">
      <x:c r="A88" s="606" t="s">
        <x:v>1526</x:v>
      </x:c>
      <x:c r="B88" s="70"/>
      <x:c r="C88" s="73"/>
      <x:c r="D88" s="70"/>
      <x:c r="E88" s="73"/>
      <x:c r="F88" s="70"/>
      <x:c r="G88" s="73"/>
      <x:c r="H88" s="70"/>
      <x:c r="I88" s="73"/>
      <x:c r="J88" s="70"/>
      <x:c r="K88" s="70"/>
      <x:c r="L88" s="73"/>
      <x:c r="M88" s="70"/>
      <x:c r="N88" s="70"/>
      <x:c r="O88" s="70"/>
      <x:c r="P88" s="70"/>
      <x:c r="Q88" s="70"/>
      <x:c r="R88" s="73"/>
      <x:c r="S88" s="70">
        <x:v>1</x:v>
      </x:c>
      <x:c r="T88" s="73">
        <x:v>4</x:v>
      </x:c>
      <x:c r="U88" s="70"/>
      <x:c r="V88" s="73"/>
      <x:c r="W88" s="70"/>
      <x:c r="X88" s="70">
        <x:v>4</x:v>
      </x:c>
      <x:c r="Y88" s="70"/>
      <x:c r="Z88" s="70"/>
      <x:c r="AA88" s="70"/>
      <x:c r="AB88" s="70"/>
      <x:c r="AC88" s="70"/>
      <x:c r="AD88" s="70"/>
      <x:c r="AE88" s="70"/>
      <x:c r="AF88" s="70"/>
      <x:c r="AG88" s="70"/>
      <x:c r="AH88" s="70"/>
      <x:c r="AI88" s="70"/>
      <x:c r="AJ88" s="70"/>
      <x:c r="AK88" s="70"/>
      <x:c r="AL88" s="606" t="s">
        <x:v>1526</x:v>
      </x:c>
      <x:c r="AM88" s="70"/>
      <x:c r="AN88" s="73"/>
      <x:c r="AO88" s="70"/>
      <x:c r="AP88" s="70"/>
      <x:c r="AQ88" s="70"/>
      <x:c r="AR88" s="73"/>
      <x:c r="AS88" s="70"/>
      <x:c r="AT88" s="70"/>
      <x:c r="AU88" s="70"/>
      <x:c r="AV88" s="70"/>
      <x:c r="AW88" s="70"/>
      <x:c r="AX88" s="70"/>
      <x:c r="AY88" s="70"/>
      <x:c r="AZ88" s="70">
        <x:v>1</x:v>
      </x:c>
      <x:c r="BA88" s="73">
        <x:v>2</x:v>
      </x:c>
      <x:c r="BB88" s="70"/>
      <x:c r="BC88" s="70"/>
      <x:c r="BD88" s="70"/>
      <x:c r="BE88" s="70">
        <x:v>4</x:v>
      </x:c>
      <x:c r="BF88" s="70">
        <x:v>5</x:v>
      </x:c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606" t="s">
        <x:v>1526</x:v>
      </x:c>
      <x:c r="BW88" s="70"/>
      <x:c r="BX88" s="70"/>
      <x:c r="BY88" s="73"/>
      <x:c r="BZ88" s="70"/>
      <x:c r="CA88" s="73"/>
      <x:c r="CB88" s="70"/>
      <x:c r="CC88" s="73"/>
      <x:c r="CD88" s="70"/>
      <x:c r="CE88" s="70"/>
      <x:c r="CF88" s="73"/>
      <x:c r="CG88" s="70"/>
      <x:c r="CH88" s="70"/>
      <x:c r="CI88" s="70"/>
      <x:c r="CJ88" s="70"/>
      <x:c r="CK88" s="70"/>
      <x:c r="CL88" s="70"/>
      <x:c r="CM88" s="70"/>
      <x:c r="CN88" s="70"/>
      <x:c r="CO88" s="70"/>
      <x:c r="CP88" s="73"/>
      <x:c r="CQ88" s="70"/>
      <x:c r="CR88" s="73"/>
      <x:c r="CS88" s="70"/>
      <x:c r="CT88" s="70"/>
      <x:c r="CU88" s="70"/>
      <x:c r="CV88" s="70"/>
      <x:c r="CW88" s="70"/>
      <x:c r="CX88" s="70"/>
      <x:c r="CY88" s="606" t="s">
        <x:v>1526</x:v>
      </x:c>
      <x:c r="CZ88" s="564"/>
      <x:c r="DA88" s="570"/>
      <x:c r="DB88" s="564"/>
      <x:c r="DC88" s="570"/>
      <x:c r="DD88" s="564"/>
      <x:c r="DE88" s="570"/>
      <x:c r="DF88" s="564"/>
      <x:c r="DG88" s="571"/>
      <x:c r="DH88" s="677"/>
      <x:c r="DI88" s="678"/>
    </x:row>
    <x:row r="89" spans="1:113" ht="30" customHeight="1">
      <x:c r="A89" s="606" t="s">
        <x:v>2539</x:v>
      </x:c>
      <x:c r="B89" s="70"/>
      <x:c r="C89" s="73"/>
      <x:c r="D89" s="70"/>
      <x:c r="E89" s="73"/>
      <x:c r="F89" s="70"/>
      <x:c r="G89" s="73"/>
      <x:c r="H89" s="70"/>
      <x:c r="I89" s="73"/>
      <x:c r="J89" s="70"/>
      <x:c r="K89" s="70"/>
      <x:c r="L89" s="73"/>
      <x:c r="M89" s="70"/>
      <x:c r="N89" s="70"/>
      <x:c r="O89" s="70"/>
      <x:c r="P89" s="70"/>
      <x:c r="Q89" s="70"/>
      <x:c r="R89" s="73"/>
      <x:c r="S89" s="70"/>
      <x:c r="T89" s="73"/>
      <x:c r="U89" s="70"/>
      <x:c r="V89" s="73"/>
      <x:c r="W89" s="70"/>
      <x:c r="X89" s="70">
        <x:v>5</x:v>
      </x:c>
      <x:c r="Y89" s="70"/>
      <x:c r="Z89" s="70"/>
      <x:c r="AA89" s="70"/>
      <x:c r="AB89" s="70"/>
      <x:c r="AC89" s="70"/>
      <x:c r="AD89" s="70"/>
      <x:c r="AE89" s="70"/>
      <x:c r="AF89" s="70"/>
      <x:c r="AG89" s="70"/>
      <x:c r="AH89" s="70"/>
      <x:c r="AI89" s="70"/>
      <x:c r="AJ89" s="70"/>
      <x:c r="AK89" s="70"/>
      <x:c r="AL89" s="606" t="s">
        <x:v>2539</x:v>
      </x:c>
      <x:c r="AM89" s="70"/>
      <x:c r="AN89" s="73"/>
      <x:c r="AO89" s="70"/>
      <x:c r="AP89" s="70"/>
      <x:c r="AQ89" s="70"/>
      <x:c r="AR89" s="73"/>
      <x:c r="AS89" s="70"/>
      <x:c r="AT89" s="70"/>
      <x:c r="AU89" s="70"/>
      <x:c r="AV89" s="70"/>
      <x:c r="AW89" s="70"/>
      <x:c r="AX89" s="70"/>
      <x:c r="AY89" s="70"/>
      <x:c r="AZ89" s="70"/>
      <x:c r="BA89" s="73"/>
      <x:c r="BB89" s="70"/>
      <x:c r="BC89" s="70"/>
      <x:c r="BD89" s="70"/>
      <x:c r="BE89" s="70">
        <x:v>7</x:v>
      </x:c>
      <x:c r="BF89" s="70">
        <x:v>9</x:v>
      </x:c>
      <x:c r="BG89" s="70"/>
      <x:c r="BH89" s="70"/>
      <x:c r="BI89" s="70"/>
      <x:c r="BJ89" s="73"/>
      <x:c r="BK89" s="70"/>
      <x:c r="BL89" s="73"/>
      <x:c r="BM89" s="70"/>
      <x:c r="BN89" s="73"/>
      <x:c r="BO89" s="70"/>
      <x:c r="BP89" s="73"/>
      <x:c r="BQ89" s="70"/>
      <x:c r="BR89" s="70"/>
      <x:c r="BS89" s="70"/>
      <x:c r="BT89" s="70"/>
      <x:c r="BU89" s="70"/>
      <x:c r="BV89" s="606" t="s">
        <x:v>2539</x:v>
      </x:c>
      <x:c r="BW89" s="70"/>
      <x:c r="BX89" s="70"/>
      <x:c r="BY89" s="73"/>
      <x:c r="BZ89" s="70"/>
      <x:c r="CA89" s="73"/>
      <x:c r="CB89" s="70"/>
      <x:c r="CC89" s="73"/>
      <x:c r="CD89" s="70"/>
      <x:c r="CE89" s="70"/>
      <x:c r="CF89" s="73"/>
      <x:c r="CG89" s="70"/>
      <x:c r="CH89" s="70"/>
      <x:c r="CI89" s="70"/>
      <x:c r="CJ89" s="70"/>
      <x:c r="CK89" s="70"/>
      <x:c r="CL89" s="70"/>
      <x:c r="CM89" s="70"/>
      <x:c r="CN89" s="70"/>
      <x:c r="CO89" s="70"/>
      <x:c r="CP89" s="73"/>
      <x:c r="CQ89" s="70"/>
      <x:c r="CR89" s="73"/>
      <x:c r="CS89" s="70"/>
      <x:c r="CT89" s="70"/>
      <x:c r="CU89" s="70"/>
      <x:c r="CV89" s="70"/>
      <x:c r="CW89" s="70"/>
      <x:c r="CX89" s="70"/>
      <x:c r="CY89" s="606" t="s">
        <x:v>2539</x:v>
      </x:c>
      <x:c r="CZ89" s="564"/>
      <x:c r="DA89" s="570"/>
      <x:c r="DB89" s="564"/>
      <x:c r="DC89" s="570"/>
      <x:c r="DD89" s="564"/>
      <x:c r="DE89" s="570"/>
      <x:c r="DF89" s="564"/>
      <x:c r="DG89" s="571"/>
      <x:c r="DH89" s="677"/>
      <x:c r="DI89" s="678"/>
    </x:row>
    <x:row r="90" spans="1:111" ht="30" customHeight="1">
      <x:c r="A90" s="606" t="s">
        <x:v>2537</x:v>
      </x:c>
      <x:c r="B90" s="70"/>
      <x:c r="C90" s="73"/>
      <x:c r="D90" s="70"/>
      <x:c r="E90" s="73"/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/>
      <x:c r="T90" s="73"/>
      <x:c r="U90" s="70"/>
      <x:c r="V90" s="73"/>
      <x:c r="W90" s="70"/>
      <x:c r="X90" s="70">
        <x:v>2</x:v>
      </x:c>
      <x:c r="Y90" s="70"/>
      <x:c r="Z90" s="70"/>
      <x:c r="AA90" s="70"/>
      <x:c r="AB90" s="70"/>
      <x:c r="AC90" s="70">
        <x:v>1</x:v>
      </x:c>
      <x:c r="AD90" s="70"/>
      <x:c r="AE90" s="70"/>
      <x:c r="AF90" s="70"/>
      <x:c r="AG90" s="70">
        <x:v>1</x:v>
      </x:c>
      <x:c r="AH90" s="70"/>
      <x:c r="AI90" s="70"/>
      <x:c r="AJ90" s="70"/>
      <x:c r="AK90" s="70"/>
      <x:c r="AL90" s="606" t="s">
        <x:v>2537</x:v>
      </x:c>
      <x:c r="AM90" s="70"/>
      <x:c r="AN90" s="73"/>
      <x:c r="AO90" s="70"/>
      <x:c r="AP90" s="70"/>
      <x:c r="AQ90" s="70"/>
      <x:c r="AR90" s="73"/>
      <x:c r="AS90" s="70"/>
      <x:c r="AT90" s="70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70"/>
      <x:c r="BE90" s="70"/>
      <x:c r="BF90" s="70"/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606" t="s">
        <x:v>2537</x:v>
      </x:c>
      <x:c r="BW90" s="70"/>
      <x:c r="BX90" s="70"/>
      <x:c r="BY90" s="73"/>
      <x:c r="BZ90" s="70"/>
      <x:c r="CA90" s="73"/>
      <x:c r="CB90" s="70"/>
      <x:c r="CC90" s="73"/>
      <x:c r="CD90" s="70"/>
      <x:c r="CE90" s="70"/>
      <x:c r="CF90" s="73"/>
      <x:c r="CG90" s="70"/>
      <x:c r="CH90" s="70"/>
      <x:c r="CI90" s="70"/>
      <x:c r="CJ90" s="70"/>
      <x:c r="CK90" s="70"/>
      <x:c r="CL90" s="70"/>
      <x:c r="CM90" s="70"/>
      <x:c r="CN90" s="70"/>
      <x:c r="CO90" s="70"/>
      <x:c r="CP90" s="73"/>
      <x:c r="CQ90" s="70"/>
      <x:c r="CR90" s="73"/>
      <x:c r="CS90" s="70"/>
      <x:c r="CT90" s="70"/>
      <x:c r="CU90" s="70"/>
      <x:c r="CV90" s="70"/>
      <x:c r="CW90" s="70"/>
      <x:c r="CX90" s="70"/>
      <x:c r="CY90" s="606" t="s">
        <x:v>2537</x:v>
      </x:c>
      <x:c r="CZ90" s="564"/>
      <x:c r="DA90" s="570"/>
      <x:c r="DB90" s="564"/>
      <x:c r="DC90" s="570"/>
      <x:c r="DD90" s="564"/>
      <x:c r="DE90" s="570"/>
      <x:c r="DF90" s="564"/>
      <x:c r="DG90" s="571"/>
    </x:row>
    <x:row r="91" spans="1:113" ht="30" customHeight="1">
      <x:c r="A91" s="606" t="s">
        <x:v>2523</x:v>
      </x:c>
      <x:c r="B91" s="70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>
        <x:v>1</x:v>
      </x:c>
      <x:c r="T91" s="73">
        <x:v>20</x:v>
      </x:c>
      <x:c r="U91" s="70"/>
      <x:c r="V91" s="73"/>
      <x:c r="W91" s="70"/>
      <x:c r="X91" s="70"/>
      <x:c r="Y91" s="70"/>
      <x:c r="Z91" s="70"/>
      <x:c r="AA91" s="70"/>
      <x:c r="AB91" s="70"/>
      <x:c r="AC91" s="70"/>
      <x:c r="AD91" s="70"/>
      <x:c r="AE91" s="70"/>
      <x:c r="AF91" s="70"/>
      <x:c r="AG91" s="70"/>
      <x:c r="AH91" s="70"/>
      <x:c r="AI91" s="70"/>
      <x:c r="AJ91" s="70"/>
      <x:c r="AK91" s="70"/>
      <x:c r="AL91" s="606" t="s">
        <x:v>2523</x:v>
      </x:c>
      <x:c r="AM91" s="70"/>
      <x:c r="AN91" s="73"/>
      <x:c r="AO91" s="70"/>
      <x:c r="AP91" s="70"/>
      <x:c r="AQ91" s="70"/>
      <x:c r="AR91" s="73"/>
      <x:c r="AS91" s="70"/>
      <x:c r="AT91" s="70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>
        <x:v>1</x:v>
      </x:c>
      <x:c r="BF91" s="70">
        <x:v>2</x:v>
      </x:c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606" t="s">
        <x:v>2523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/>
      <x:c r="CK91" s="70"/>
      <x:c r="CL91" s="70"/>
      <x:c r="CM91" s="70"/>
      <x:c r="CN91" s="70"/>
      <x:c r="CO91" s="70"/>
      <x:c r="CP91" s="73"/>
      <x:c r="CQ91" s="70"/>
      <x:c r="CR91" s="73"/>
      <x:c r="CS91" s="70"/>
      <x:c r="CT91" s="70"/>
      <x:c r="CU91" s="70"/>
      <x:c r="CV91" s="70"/>
      <x:c r="CW91" s="70"/>
      <x:c r="CX91" s="70"/>
      <x:c r="CY91" s="606" t="s">
        <x:v>2523</x:v>
      </x:c>
      <x:c r="CZ91" s="564"/>
      <x:c r="DA91" s="570"/>
      <x:c r="DB91" s="564"/>
      <x:c r="DC91" s="570"/>
      <x:c r="DD91" s="564"/>
      <x:c r="DE91" s="570"/>
      <x:c r="DF91" s="564"/>
      <x:c r="DG91" s="571"/>
      <x:c r="DH91" s="677"/>
      <x:c r="DI91" s="678"/>
    </x:row>
    <x:row r="92" spans="1:113" ht="30" customHeight="1">
      <x:c r="A92" s="606" t="s">
        <x:v>2616</x:v>
      </x:c>
      <x:c r="B92" s="70"/>
      <x:c r="C92" s="73"/>
      <x:c r="D92" s="70"/>
      <x:c r="E92" s="73"/>
      <x:c r="F92" s="70"/>
      <x:c r="G92" s="73"/>
      <x:c r="H92" s="70">
        <x:v>2</x:v>
      </x:c>
      <x:c r="I92" s="73">
        <x:v>247</x:v>
      </x:c>
      <x:c r="J92" s="70">
        <x:v>3</x:v>
      </x:c>
      <x:c r="K92" s="70"/>
      <x:c r="L92" s="73"/>
      <x:c r="M92" s="70">
        <x:v>1</x:v>
      </x:c>
      <x:c r="N92" s="70"/>
      <x:c r="O92" s="70">
        <x:v>1</x:v>
      </x:c>
      <x:c r="P92" s="70">
        <x:v>3</x:v>
      </x:c>
      <x:c r="Q92" s="70"/>
      <x:c r="R92" s="73"/>
      <x:c r="S92" s="70">
        <x:v>1</x:v>
      </x:c>
      <x:c r="T92" s="73">
        <x:v>16</x:v>
      </x:c>
      <x:c r="U92" s="70"/>
      <x:c r="V92" s="73"/>
      <x:c r="W92" s="70"/>
      <x:c r="X92" s="70">
        <x:v>4</x:v>
      </x:c>
      <x:c r="Y92" s="70"/>
      <x:c r="Z92" s="70"/>
      <x:c r="AA92" s="70"/>
      <x:c r="AB92" s="70"/>
      <x:c r="AC92" s="70"/>
      <x:c r="AD92" s="70"/>
      <x:c r="AE92" s="70"/>
      <x:c r="AF92" s="70"/>
      <x:c r="AG92" s="70">
        <x:v>1</x:v>
      </x:c>
      <x:c r="AH92" s="70"/>
      <x:c r="AI92" s="70"/>
      <x:c r="AJ92" s="70"/>
      <x:c r="AK92" s="70"/>
      <x:c r="AL92" s="606" t="s">
        <x:v>2616</x:v>
      </x:c>
      <x:c r="AM92" s="70"/>
      <x:c r="AN92" s="73"/>
      <x:c r="AO92" s="70"/>
      <x:c r="AP92" s="70"/>
      <x:c r="AQ92" s="70"/>
      <x:c r="AR92" s="73"/>
      <x:c r="AS92" s="70"/>
      <x:c r="AT92" s="70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>
        <x:v>2</x:v>
      </x:c>
      <x:c r="BF92" s="70">
        <x:v>5</x:v>
      </x:c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606" t="s">
        <x:v>2616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>
        <x:v>1</x:v>
      </x:c>
      <x:c r="CK92" s="70"/>
      <x:c r="CL92" s="70"/>
      <x:c r="CM92" s="70"/>
      <x:c r="CN92" s="70"/>
      <x:c r="CO92" s="70"/>
      <x:c r="CP92" s="73"/>
      <x:c r="CQ92" s="70">
        <x:v>2</x:v>
      </x:c>
      <x:c r="CR92" s="73">
        <x:v>75</x:v>
      </x:c>
      <x:c r="CS92" s="70">
        <x:v>4</x:v>
      </x:c>
      <x:c r="CT92" s="70"/>
      <x:c r="CU92" s="70"/>
      <x:c r="CV92" s="70"/>
      <x:c r="CW92" s="70"/>
      <x:c r="CX92" s="70"/>
      <x:c r="CY92" s="606" t="s">
        <x:v>2616</x:v>
      </x:c>
      <x:c r="CZ92" s="564"/>
      <x:c r="DA92" s="570"/>
      <x:c r="DB92" s="564"/>
      <x:c r="DC92" s="570"/>
      <x:c r="DD92" s="564"/>
      <x:c r="DE92" s="570"/>
      <x:c r="DF92" s="564"/>
      <x:c r="DG92" s="571"/>
      <x:c r="DH92" s="677"/>
      <x:c r="DI92" s="678"/>
    </x:row>
    <x:row r="93" spans="1:113" ht="30" customHeight="1">
      <x:c r="A93" s="606" t="s">
        <x:v>1534</x:v>
      </x:c>
      <x:c r="B93" s="70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/>
      <x:c r="N93" s="70"/>
      <x:c r="O93" s="70"/>
      <x:c r="P93" s="70"/>
      <x:c r="Q93" s="70"/>
      <x:c r="R93" s="73"/>
      <x:c r="S93" s="70">
        <x:v>1</x:v>
      </x:c>
      <x:c r="T93" s="73">
        <x:v>4</x:v>
      </x:c>
      <x:c r="U93" s="70"/>
      <x:c r="V93" s="73"/>
      <x:c r="W93" s="70"/>
      <x:c r="X93" s="70">
        <x:v>4</x:v>
      </x:c>
      <x:c r="Y93" s="70">
        <x:v>1</x:v>
      </x:c>
      <x:c r="Z93" s="70">
        <x:v>1</x:v>
      </x:c>
      <x:c r="AA93" s="70"/>
      <x:c r="AB93" s="70"/>
      <x:c r="AC93" s="70"/>
      <x:c r="AD93" s="70"/>
      <x:c r="AE93" s="70"/>
      <x:c r="AF93" s="70"/>
      <x:c r="AG93" s="70"/>
      <x:c r="AH93" s="70"/>
      <x:c r="AI93" s="70"/>
      <x:c r="AJ93" s="70"/>
      <x:c r="AK93" s="70"/>
      <x:c r="AL93" s="606" t="s">
        <x:v>1534</x:v>
      </x:c>
      <x:c r="AM93" s="70"/>
      <x:c r="AN93" s="73"/>
      <x:c r="AO93" s="70"/>
      <x:c r="AP93" s="70"/>
      <x:c r="AQ93" s="70"/>
      <x:c r="AR93" s="73"/>
      <x:c r="AS93" s="70"/>
      <x:c r="AT93" s="70"/>
      <x:c r="AU93" s="70"/>
      <x:c r="AV93" s="70"/>
      <x:c r="AW93" s="70"/>
      <x:c r="AX93" s="70"/>
      <x:c r="AY93" s="70"/>
      <x:c r="AZ93" s="70">
        <x:v>1</x:v>
      </x:c>
      <x:c r="BA93" s="73">
        <x:v>2</x:v>
      </x:c>
      <x:c r="BB93" s="70"/>
      <x:c r="BC93" s="70"/>
      <x:c r="BD93" s="70"/>
      <x:c r="BE93" s="70">
        <x:v>4</x:v>
      </x:c>
      <x:c r="BF93" s="70">
        <x:v>5</x:v>
      </x:c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606" t="s">
        <x:v>1534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>
        <x:v>1</x:v>
      </x:c>
      <x:c r="CR93" s="73">
        <x:v>52</x:v>
      </x:c>
      <x:c r="CS93" s="70"/>
      <x:c r="CT93" s="70"/>
      <x:c r="CU93" s="70"/>
      <x:c r="CV93" s="70"/>
      <x:c r="CW93" s="70"/>
      <x:c r="CX93" s="70"/>
      <x:c r="CY93" s="606" t="s">
        <x:v>1534</x:v>
      </x:c>
      <x:c r="CZ93" s="564"/>
      <x:c r="DA93" s="570"/>
      <x:c r="DB93" s="564"/>
      <x:c r="DC93" s="570"/>
      <x:c r="DD93" s="564"/>
      <x:c r="DE93" s="570"/>
      <x:c r="DF93" s="564"/>
      <x:c r="DG93" s="571"/>
      <x:c r="DH93" s="677"/>
      <x:c r="DI93" s="678"/>
    </x:row>
    <x:row r="94" spans="1:111" ht="30" customHeight="1">
      <x:c r="A94" s="606" t="s">
        <x:v>2833</x:v>
      </x:c>
      <x:c r="B94" s="70"/>
      <x:c r="C94" s="73"/>
      <x:c r="D94" s="70"/>
      <x:c r="E94" s="73"/>
      <x:c r="F94" s="70"/>
      <x:c r="G94" s="73"/>
      <x:c r="H94" s="70">
        <x:v>1</x:v>
      </x:c>
      <x:c r="I94" s="73">
        <x:v>606</x:v>
      </x:c>
      <x:c r="J94" s="70"/>
      <x:c r="K94" s="70"/>
      <x:c r="L94" s="73"/>
      <x:c r="M94" s="70"/>
      <x:c r="N94" s="70"/>
      <x:c r="O94" s="70"/>
      <x:c r="P94" s="70"/>
      <x:c r="Q94" s="70"/>
      <x:c r="R94" s="73"/>
      <x:c r="S94" s="70"/>
      <x:c r="T94" s="73"/>
      <x:c r="U94" s="70"/>
      <x:c r="V94" s="73"/>
      <x:c r="W94" s="70"/>
      <x:c r="X94" s="70"/>
      <x:c r="Y94" s="70"/>
      <x:c r="Z94" s="70"/>
      <x:c r="AA94" s="70"/>
      <x:c r="AB94" s="70"/>
      <x:c r="AC94" s="70"/>
      <x:c r="AD94" s="70"/>
      <x:c r="AE94" s="70"/>
      <x:c r="AF94" s="70"/>
      <x:c r="AG94" s="70"/>
      <x:c r="AH94" s="70"/>
      <x:c r="AI94" s="70"/>
      <x:c r="AJ94" s="70"/>
      <x:c r="AK94" s="70"/>
      <x:c r="AL94" s="606" t="s">
        <x:v>2833</x:v>
      </x:c>
      <x:c r="AM94" s="70"/>
      <x:c r="AN94" s="73"/>
      <x:c r="AO94" s="70"/>
      <x:c r="AP94" s="70"/>
      <x:c r="AQ94" s="70"/>
      <x:c r="AR94" s="73"/>
      <x:c r="AS94" s="70"/>
      <x:c r="AT94" s="70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/>
      <x:c r="BF94" s="70"/>
      <x:c r="BG94" s="70"/>
      <x:c r="BH94" s="70"/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606" t="s">
        <x:v>2833</x:v>
      </x:c>
      <x:c r="BW94" s="70"/>
      <x:c r="BX94" s="70"/>
      <x:c r="BY94" s="73"/>
      <x:c r="BZ94" s="70"/>
      <x:c r="CA94" s="73"/>
      <x:c r="CB94" s="70"/>
      <x:c r="CC94" s="73"/>
      <x:c r="CD94" s="70"/>
      <x:c r="CE94" s="70"/>
      <x:c r="CF94" s="73"/>
      <x:c r="CG94" s="70"/>
      <x:c r="CH94" s="70"/>
      <x:c r="CI94" s="70"/>
      <x:c r="CJ94" s="70"/>
      <x:c r="CK94" s="70"/>
      <x:c r="CL94" s="70"/>
      <x:c r="CM94" s="70"/>
      <x:c r="CN94" s="70"/>
      <x:c r="CO94" s="70"/>
      <x:c r="CP94" s="73"/>
      <x:c r="CQ94" s="70"/>
      <x:c r="CR94" s="73"/>
      <x:c r="CS94" s="70"/>
      <x:c r="CT94" s="70"/>
      <x:c r="CU94" s="70"/>
      <x:c r="CV94" s="70"/>
      <x:c r="CW94" s="70"/>
      <x:c r="CX94" s="70"/>
      <x:c r="CY94" s="606" t="s">
        <x:v>2833</x:v>
      </x:c>
      <x:c r="CZ94" s="564"/>
      <x:c r="DA94" s="570"/>
      <x:c r="DB94" s="564"/>
      <x:c r="DC94" s="570"/>
      <x:c r="DD94" s="564"/>
      <x:c r="DE94" s="570"/>
      <x:c r="DF94" s="564"/>
      <x:c r="DG94" s="571"/>
    </x:row>
    <x:row r="95" spans="1:111" ht="30" customHeight="1">
      <x:c r="A95" s="606" t="s">
        <x:v>2024</x:v>
      </x:c>
      <x:c r="B95" s="70"/>
      <x:c r="C95" s="73"/>
      <x:c r="D95" s="70"/>
      <x:c r="E95" s="73"/>
      <x:c r="F95" s="70"/>
      <x:c r="G95" s="73"/>
      <x:c r="H95" s="70"/>
      <x:c r="I95" s="73"/>
      <x:c r="J95" s="70"/>
      <x:c r="K95" s="70"/>
      <x:c r="L95" s="73"/>
      <x:c r="M95" s="70"/>
      <x:c r="N95" s="70"/>
      <x:c r="O95" s="70"/>
      <x:c r="P95" s="70"/>
      <x:c r="Q95" s="70"/>
      <x:c r="R95" s="73"/>
      <x:c r="S95" s="70">
        <x:v>1</x:v>
      </x:c>
      <x:c r="T95" s="73">
        <x:v>9</x:v>
      </x:c>
      <x:c r="U95" s="70"/>
      <x:c r="V95" s="73"/>
      <x:c r="W95" s="70"/>
      <x:c r="X95" s="70">
        <x:v>10</x:v>
      </x:c>
      <x:c r="Y95" s="70"/>
      <x:c r="Z95" s="70"/>
      <x:c r="AA95" s="70"/>
      <x:c r="AB95" s="70"/>
      <x:c r="AC95" s="70"/>
      <x:c r="AD95" s="70"/>
      <x:c r="AE95" s="70"/>
      <x:c r="AF95" s="70"/>
      <x:c r="AG95" s="70"/>
      <x:c r="AH95" s="70"/>
      <x:c r="AI95" s="70"/>
      <x:c r="AJ95" s="70"/>
      <x:c r="AK95" s="70"/>
      <x:c r="AL95" s="606" t="s">
        <x:v>2024</x:v>
      </x:c>
      <x:c r="AM95" s="70"/>
      <x:c r="AN95" s="73"/>
      <x:c r="AO95" s="70"/>
      <x:c r="AP95" s="70"/>
      <x:c r="AQ95" s="70"/>
      <x:c r="AR95" s="73"/>
      <x:c r="AS95" s="70"/>
      <x:c r="AT95" s="70"/>
      <x:c r="AU95" s="70"/>
      <x:c r="AV95" s="70"/>
      <x:c r="AW95" s="70"/>
      <x:c r="AX95" s="70"/>
      <x:c r="AY95" s="70"/>
      <x:c r="AZ95" s="70"/>
      <x:c r="BA95" s="73"/>
      <x:c r="BB95" s="70"/>
      <x:c r="BC95" s="70"/>
      <x:c r="BD95" s="70"/>
      <x:c r="BE95" s="70"/>
      <x:c r="BF95" s="70"/>
      <x:c r="BG95" s="70"/>
      <x:c r="BH95" s="70"/>
      <x:c r="BI95" s="70"/>
      <x:c r="BJ95" s="73"/>
      <x:c r="BK95" s="70"/>
      <x:c r="BL95" s="73"/>
      <x:c r="BM95" s="70"/>
      <x:c r="BN95" s="73"/>
      <x:c r="BO95" s="70"/>
      <x:c r="BP95" s="73"/>
      <x:c r="BQ95" s="70"/>
      <x:c r="BR95" s="70"/>
      <x:c r="BS95" s="70"/>
      <x:c r="BT95" s="70"/>
      <x:c r="BU95" s="70"/>
      <x:c r="BV95" s="606" t="s">
        <x:v>2024</x:v>
      </x:c>
      <x:c r="BW95" s="70"/>
      <x:c r="BX95" s="70"/>
      <x:c r="BY95" s="73"/>
      <x:c r="BZ95" s="70"/>
      <x:c r="CA95" s="73"/>
      <x:c r="CB95" s="70"/>
      <x:c r="CC95" s="73"/>
      <x:c r="CD95" s="70"/>
      <x:c r="CE95" s="70"/>
      <x:c r="CF95" s="73"/>
      <x:c r="CG95" s="70"/>
      <x:c r="CH95" s="70"/>
      <x:c r="CI95" s="70"/>
      <x:c r="CJ95" s="70"/>
      <x:c r="CK95" s="70"/>
      <x:c r="CL95" s="70"/>
      <x:c r="CM95" s="70"/>
      <x:c r="CN95" s="70"/>
      <x:c r="CO95" s="70"/>
      <x:c r="CP95" s="73"/>
      <x:c r="CQ95" s="70"/>
      <x:c r="CR95" s="73"/>
      <x:c r="CS95" s="70"/>
      <x:c r="CT95" s="70"/>
      <x:c r="CU95" s="70"/>
      <x:c r="CV95" s="70"/>
      <x:c r="CW95" s="70"/>
      <x:c r="CX95" s="564"/>
      <x:c r="CY95" s="606" t="s">
        <x:v>2024</x:v>
      </x:c>
      <x:c r="CZ95" s="564"/>
      <x:c r="DA95" s="570"/>
      <x:c r="DB95" s="564"/>
      <x:c r="DC95" s="570"/>
      <x:c r="DD95" s="564"/>
      <x:c r="DE95" s="570"/>
      <x:c r="DF95" s="564"/>
      <x:c r="DG95" s="571"/>
    </x:row>
    <x:row r="96" spans="1:111" ht="30" customHeight="1">
      <x:c r="A96" s="606" t="s">
        <x:v>2832</x:v>
      </x:c>
      <x:c r="B96" s="70"/>
      <x:c r="C96" s="73"/>
      <x:c r="D96" s="70"/>
      <x:c r="E96" s="73"/>
      <x:c r="F96" s="70"/>
      <x:c r="G96" s="73"/>
      <x:c r="H96" s="70"/>
      <x:c r="I96" s="73"/>
      <x:c r="J96" s="70"/>
      <x:c r="K96" s="70"/>
      <x:c r="L96" s="73"/>
      <x:c r="M96" s="70"/>
      <x:c r="N96" s="70"/>
      <x:c r="O96" s="70"/>
      <x:c r="P96" s="70"/>
      <x:c r="Q96" s="70"/>
      <x:c r="R96" s="73"/>
      <x:c r="S96" s="70"/>
      <x:c r="T96" s="73"/>
      <x:c r="U96" s="70"/>
      <x:c r="V96" s="73"/>
      <x:c r="W96" s="70"/>
      <x:c r="X96" s="70">
        <x:v>3</x:v>
      </x:c>
      <x:c r="Y96" s="70"/>
      <x:c r="Z96" s="70"/>
      <x:c r="AA96" s="70"/>
      <x:c r="AB96" s="70"/>
      <x:c r="AC96" s="70"/>
      <x:c r="AD96" s="70"/>
      <x:c r="AE96" s="70"/>
      <x:c r="AF96" s="70"/>
      <x:c r="AG96" s="70"/>
      <x:c r="AH96" s="70"/>
      <x:c r="AI96" s="70"/>
      <x:c r="AJ96" s="70"/>
      <x:c r="AK96" s="70"/>
      <x:c r="AL96" s="606" t="s">
        <x:v>2832</x:v>
      </x:c>
      <x:c r="AM96" s="70"/>
      <x:c r="AN96" s="73"/>
      <x:c r="AO96" s="70"/>
      <x:c r="AP96" s="70"/>
      <x:c r="AQ96" s="70"/>
      <x:c r="AR96" s="73"/>
      <x:c r="AS96" s="70"/>
      <x:c r="AT96" s="70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>
        <x:v>1</x:v>
      </x:c>
      <x:c r="BF96" s="70">
        <x:v>3</x:v>
      </x:c>
      <x:c r="BG96" s="70"/>
      <x:c r="BH96" s="70"/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606" t="s">
        <x:v>2832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/>
      <x:c r="CK96" s="70"/>
      <x:c r="CL96" s="70"/>
      <x:c r="CM96" s="70"/>
      <x:c r="CN96" s="70"/>
      <x:c r="CO96" s="70"/>
      <x:c r="CP96" s="73"/>
      <x:c r="CQ96" s="70"/>
      <x:c r="CR96" s="73"/>
      <x:c r="CS96" s="70"/>
      <x:c r="CT96" s="70"/>
      <x:c r="CU96" s="70"/>
      <x:c r="CV96" s="70"/>
      <x:c r="CW96" s="70"/>
      <x:c r="CX96" s="564"/>
      <x:c r="CY96" s="606" t="s">
        <x:v>2832</x:v>
      </x:c>
      <x:c r="CZ96" s="564"/>
      <x:c r="DA96" s="570"/>
      <x:c r="DB96" s="564"/>
      <x:c r="DC96" s="570"/>
      <x:c r="DD96" s="564"/>
      <x:c r="DE96" s="570"/>
      <x:c r="DF96" s="564"/>
      <x:c r="DG96" s="571"/>
    </x:row>
    <x:row r="97" spans="1:111" ht="30" customHeight="1">
      <x:c r="A97" s="606" t="s">
        <x:v>478</x:v>
      </x:c>
      <x:c r="B97" s="70"/>
      <x:c r="C97" s="73"/>
      <x:c r="D97" s="70"/>
      <x:c r="E97" s="73"/>
      <x:c r="F97" s="70"/>
      <x:c r="G97" s="73"/>
      <x:c r="H97" s="70"/>
      <x:c r="I97" s="73"/>
      <x:c r="J97" s="70"/>
      <x:c r="K97" s="70"/>
      <x:c r="L97" s="73"/>
      <x:c r="M97" s="70"/>
      <x:c r="N97" s="70"/>
      <x:c r="O97" s="70"/>
      <x:c r="P97" s="70"/>
      <x:c r="Q97" s="70"/>
      <x:c r="R97" s="73"/>
      <x:c r="S97" s="70"/>
      <x:c r="T97" s="73"/>
      <x:c r="U97" s="70"/>
      <x:c r="V97" s="73"/>
      <x:c r="W97" s="70"/>
      <x:c r="X97" s="70">
        <x:v>3</x:v>
      </x:c>
      <x:c r="Y97" s="70"/>
      <x:c r="Z97" s="70"/>
      <x:c r="AA97" s="70"/>
      <x:c r="AB97" s="70"/>
      <x:c r="AC97" s="70"/>
      <x:c r="AD97" s="70"/>
      <x:c r="AE97" s="70"/>
      <x:c r="AF97" s="70"/>
      <x:c r="AG97" s="70"/>
      <x:c r="AH97" s="70"/>
      <x:c r="AI97" s="70"/>
      <x:c r="AJ97" s="70"/>
      <x:c r="AK97" s="70"/>
      <x:c r="AL97" s="606" t="s">
        <x:v>478</x:v>
      </x:c>
      <x:c r="AM97" s="70"/>
      <x:c r="AN97" s="73"/>
      <x:c r="AO97" s="70"/>
      <x:c r="AP97" s="70"/>
      <x:c r="AQ97" s="70"/>
      <x:c r="AR97" s="73"/>
      <x:c r="AS97" s="70"/>
      <x:c r="AT97" s="70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70"/>
      <x:c r="BE97" s="70">
        <x:v>1</x:v>
      </x:c>
      <x:c r="BF97" s="70">
        <x:v>3</x:v>
      </x:c>
      <x:c r="BG97" s="70"/>
      <x:c r="BH97" s="70"/>
      <x:c r="BI97" s="70"/>
      <x:c r="BJ97" s="73"/>
      <x:c r="BK97" s="70"/>
      <x:c r="BL97" s="73"/>
      <x:c r="BM97" s="70"/>
      <x:c r="BN97" s="73"/>
      <x:c r="BO97" s="70"/>
      <x:c r="BP97" s="73"/>
      <x:c r="BQ97" s="70"/>
      <x:c r="BR97" s="70"/>
      <x:c r="BS97" s="70"/>
      <x:c r="BT97" s="70"/>
      <x:c r="BU97" s="70"/>
      <x:c r="BV97" s="606" t="s">
        <x:v>478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70"/>
      <x:c r="CI97" s="70"/>
      <x:c r="CJ97" s="70"/>
      <x:c r="CK97" s="70"/>
      <x:c r="CL97" s="70"/>
      <x:c r="CM97" s="70"/>
      <x:c r="CN97" s="70"/>
      <x:c r="CO97" s="70"/>
      <x:c r="CP97" s="73"/>
      <x:c r="CQ97" s="70"/>
      <x:c r="CR97" s="73"/>
      <x:c r="CS97" s="70"/>
      <x:c r="CT97" s="70"/>
      <x:c r="CU97" s="70"/>
      <x:c r="CV97" s="70"/>
      <x:c r="CW97" s="70"/>
      <x:c r="CX97" s="564"/>
      <x:c r="CY97" s="606" t="s">
        <x:v>478</x:v>
      </x:c>
      <x:c r="CZ97" s="564"/>
      <x:c r="DA97" s="570"/>
      <x:c r="DB97" s="564"/>
      <x:c r="DC97" s="570"/>
      <x:c r="DD97" s="564"/>
      <x:c r="DE97" s="570"/>
      <x:c r="DF97" s="564"/>
      <x:c r="DG97" s="571"/>
    </x:row>
    <x:row r="98" spans="1:111" ht="30" customHeight="1">
      <x:c r="A98" s="679" t="s">
        <x:v>2542</x:v>
      </x:c>
      <x:c r="B98" s="509"/>
      <x:c r="C98" s="508"/>
      <x:c r="D98" s="509"/>
      <x:c r="E98" s="508"/>
      <x:c r="F98" s="509"/>
      <x:c r="G98" s="508"/>
      <x:c r="H98" s="509"/>
      <x:c r="I98" s="508"/>
      <x:c r="J98" s="509"/>
      <x:c r="K98" s="509"/>
      <x:c r="L98" s="508"/>
      <x:c r="M98" s="509"/>
      <x:c r="N98" s="509"/>
      <x:c r="O98" s="509"/>
      <x:c r="P98" s="509"/>
      <x:c r="Q98" s="509"/>
      <x:c r="R98" s="508"/>
      <x:c r="S98" s="509"/>
      <x:c r="T98" s="508"/>
      <x:c r="U98" s="509"/>
      <x:c r="V98" s="508"/>
      <x:c r="W98" s="509"/>
      <x:c r="X98" s="509">
        <x:v>8</x:v>
      </x:c>
      <x:c r="Y98" s="509"/>
      <x:c r="Z98" s="509"/>
      <x:c r="AA98" s="509"/>
      <x:c r="AB98" s="509"/>
      <x:c r="AC98" s="509"/>
      <x:c r="AD98" s="509"/>
      <x:c r="AE98" s="509"/>
      <x:c r="AF98" s="509"/>
      <x:c r="AG98" s="509"/>
      <x:c r="AH98" s="509"/>
      <x:c r="AI98" s="509"/>
      <x:c r="AJ98" s="509"/>
      <x:c r="AK98" s="509"/>
      <x:c r="AL98" s="679" t="s">
        <x:v>2542</x:v>
      </x:c>
      <x:c r="AM98" s="509"/>
      <x:c r="AN98" s="508"/>
      <x:c r="AO98" s="509"/>
      <x:c r="AP98" s="509"/>
      <x:c r="AQ98" s="509"/>
      <x:c r="AR98" s="508"/>
      <x:c r="AS98" s="509"/>
      <x:c r="AT98" s="509"/>
      <x:c r="AU98" s="509"/>
      <x:c r="AV98" s="509"/>
      <x:c r="AW98" s="509"/>
      <x:c r="AX98" s="509"/>
      <x:c r="AY98" s="509"/>
      <x:c r="AZ98" s="509"/>
      <x:c r="BA98" s="508"/>
      <x:c r="BB98" s="509"/>
      <x:c r="BC98" s="509"/>
      <x:c r="BD98" s="509"/>
      <x:c r="BE98" s="509"/>
      <x:c r="BF98" s="509"/>
      <x:c r="BG98" s="509"/>
      <x:c r="BH98" s="509"/>
      <x:c r="BI98" s="509"/>
      <x:c r="BJ98" s="508"/>
      <x:c r="BK98" s="509"/>
      <x:c r="BL98" s="508"/>
      <x:c r="BM98" s="509"/>
      <x:c r="BN98" s="508"/>
      <x:c r="BO98" s="509"/>
      <x:c r="BP98" s="508"/>
      <x:c r="BQ98" s="509"/>
      <x:c r="BR98" s="509"/>
      <x:c r="BS98" s="509"/>
      <x:c r="BT98" s="509"/>
      <x:c r="BU98" s="509"/>
      <x:c r="BV98" s="679" t="s">
        <x:v>2542</x:v>
      </x:c>
      <x:c r="BW98" s="509"/>
      <x:c r="BX98" s="509"/>
      <x:c r="BY98" s="508"/>
      <x:c r="BZ98" s="509"/>
      <x:c r="CA98" s="508"/>
      <x:c r="CB98" s="509"/>
      <x:c r="CC98" s="508"/>
      <x:c r="CD98" s="509"/>
      <x:c r="CE98" s="509"/>
      <x:c r="CF98" s="508"/>
      <x:c r="CG98" s="509"/>
      <x:c r="CH98" s="509"/>
      <x:c r="CI98" s="509"/>
      <x:c r="CJ98" s="509"/>
      <x:c r="CK98" s="509"/>
      <x:c r="CL98" s="509"/>
      <x:c r="CM98" s="509"/>
      <x:c r="CN98" s="509"/>
      <x:c r="CO98" s="509"/>
      <x:c r="CP98" s="508"/>
      <x:c r="CQ98" s="509"/>
      <x:c r="CR98" s="508"/>
      <x:c r="CS98" s="509">
        <x:v>4</x:v>
      </x:c>
      <x:c r="CT98" s="509"/>
      <x:c r="CU98" s="509"/>
      <x:c r="CV98" s="509"/>
      <x:c r="CW98" s="509"/>
      <x:c r="CX98" s="573"/>
      <x:c r="CY98" s="679" t="s">
        <x:v>2542</x:v>
      </x:c>
      <x:c r="CZ98" s="573"/>
      <x:c r="DA98" s="574"/>
      <x:c r="DB98" s="573"/>
      <x:c r="DC98" s="574"/>
      <x:c r="DD98" s="573"/>
      <x:c r="DE98" s="574"/>
      <x:c r="DF98" s="573"/>
      <x:c r="DG98" s="575"/>
    </x:row>
    <x:row r="99" spans="1:103" ht="18" customHeight="1">
      <x:c r="A99" s="680"/>
      <x:c r="B99" s="2"/>
      <x:c r="C99" s="463"/>
      <x:c r="D99" s="2"/>
      <x:c r="E99" s="463"/>
      <x:c r="F99" s="2"/>
      <x:c r="G99" s="463"/>
      <x:c r="H99" s="2"/>
      <x:c r="I99" s="463"/>
      <x:c r="J99" s="2"/>
      <x:c r="K99" s="2"/>
      <x:c r="L99" s="463"/>
      <x:c r="M99" s="2"/>
      <x:c r="N99" s="2"/>
      <x:c r="O99" s="2"/>
      <x:c r="P99" s="2"/>
      <x:c r="Q99" s="2"/>
      <x:c r="R99" s="463"/>
      <x:c r="S99" s="2"/>
      <x:c r="T99" s="463"/>
      <x:c r="U99" s="2"/>
      <x:c r="V99" s="463"/>
      <x:c r="W99" s="2"/>
      <x:c r="X99" s="2"/>
      <x:c r="Y99" s="2"/>
      <x:c r="Z99" s="2"/>
      <x:c r="AA99" s="2"/>
      <x:c r="AB99" s="2"/>
      <x:c r="AC99" s="2"/>
      <x:c r="AD99" s="2"/>
      <x:c r="AE99" s="2"/>
      <x:c r="AF99" s="2"/>
      <x:c r="AG99" s="2"/>
      <x:c r="AH99" s="2"/>
      <x:c r="AI99" s="2"/>
      <x:c r="AJ99" s="2"/>
      <x:c r="AK99" s="464"/>
      <x:c r="AL99" s="2"/>
      <x:c r="AM99" s="2"/>
      <x:c r="AN99" s="463"/>
      <x:c r="AO99" s="2"/>
      <x:c r="AP99" s="2"/>
      <x:c r="AQ99" s="2"/>
      <x:c r="AR99" s="463"/>
      <x:c r="AS99" s="2"/>
      <x:c r="AT99" s="2"/>
      <x:c r="AU99" s="2"/>
      <x:c r="AV99" s="2"/>
      <x:c r="AW99" s="2"/>
      <x:c r="AX99" s="2"/>
      <x:c r="AY99" s="2"/>
      <x:c r="AZ99" s="2"/>
      <x:c r="BA99" s="463"/>
      <x:c r="BB99" s="2"/>
      <x:c r="BC99" s="2"/>
      <x:c r="BD99" s="2"/>
      <x:c r="BE99" s="2"/>
      <x:c r="BF99" s="2"/>
      <x:c r="BG99" s="2"/>
      <x:c r="BH99" s="2"/>
      <x:c r="BI99" s="2"/>
      <x:c r="BJ99" s="463"/>
      <x:c r="BK99" s="2"/>
      <x:c r="BL99" s="463"/>
      <x:c r="BM99" s="2"/>
      <x:c r="BN99" s="463"/>
      <x:c r="BO99" s="2"/>
      <x:c r="BP99" s="463"/>
      <x:c r="BQ99" s="2"/>
      <x:c r="BR99" s="2"/>
      <x:c r="BS99" s="2"/>
      <x:c r="BT99" s="2"/>
      <x:c r="BU99" s="464"/>
      <x:c r="BV99" s="2"/>
      <x:c r="BW99" s="2"/>
      <x:c r="BX99" s="2"/>
      <x:c r="BY99" s="463"/>
      <x:c r="BZ99" s="2"/>
      <x:c r="CA99" s="463"/>
      <x:c r="CB99" s="2"/>
      <x:c r="CC99" s="463"/>
      <x:c r="CD99" s="2"/>
      <x:c r="CE99" s="2"/>
      <x:c r="CF99" s="463"/>
      <x:c r="CG99" s="2"/>
      <x:c r="CH99" s="2"/>
      <x:c r="CI99" s="2"/>
      <x:c r="CJ99" s="2"/>
      <x:c r="CK99" s="2"/>
      <x:c r="CL99" s="2"/>
      <x:c r="CM99" s="2"/>
      <x:c r="CN99" s="2"/>
      <x:c r="CO99" s="2"/>
      <x:c r="CP99" s="463"/>
      <x:c r="CQ99" s="2"/>
      <x:c r="CR99" s="463"/>
      <x:c r="CS99" s="2"/>
      <x:c r="CT99" s="2"/>
      <x:c r="CU99" s="2"/>
      <x:c r="CV99" s="2"/>
      <x:c r="CW99" s="2"/>
      <x:c r="CY99" s="2"/>
    </x:row>
    <x:row r="100" spans="1:103" ht="18" customHeight="1">
      <x:c r="A100" s="680"/>
      <x:c r="B100" s="2"/>
      <x:c r="C100" s="463"/>
      <x:c r="D100" s="2"/>
      <x:c r="E100" s="463"/>
      <x:c r="F100" s="2"/>
      <x:c r="G100" s="463"/>
      <x:c r="H100" s="2"/>
      <x:c r="I100" s="463"/>
      <x:c r="J100" s="2"/>
      <x:c r="K100" s="2"/>
      <x:c r="L100" s="463"/>
      <x:c r="M100" s="2"/>
      <x:c r="N100" s="2"/>
      <x:c r="O100" s="2"/>
      <x:c r="P100" s="2"/>
      <x:c r="Q100" s="2"/>
      <x:c r="R100" s="463"/>
      <x:c r="S100" s="2"/>
      <x:c r="T100" s="463"/>
      <x:c r="U100" s="2"/>
      <x:c r="V100" s="463"/>
      <x:c r="W100" s="2"/>
      <x:c r="X100" s="2"/>
      <x:c r="Y100" s="2"/>
      <x:c r="Z100" s="2"/>
      <x:c r="AA100" s="2"/>
      <x:c r="AB100" s="2"/>
      <x:c r="AC100" s="2"/>
      <x:c r="AD100" s="2"/>
      <x:c r="AE100" s="2"/>
      <x:c r="AF100" s="2"/>
      <x:c r="AG100" s="2"/>
      <x:c r="AH100" s="2"/>
      <x:c r="AI100" s="2"/>
      <x:c r="AJ100" s="2"/>
      <x:c r="AK100" s="464"/>
      <x:c r="AL100" s="2"/>
      <x:c r="AM100" s="2"/>
      <x:c r="AN100" s="463"/>
      <x:c r="AO100" s="2"/>
      <x:c r="AP100" s="2"/>
      <x:c r="AQ100" s="2"/>
      <x:c r="AR100" s="463"/>
      <x:c r="AS100" s="2"/>
      <x:c r="AT100" s="2"/>
      <x:c r="AU100" s="2"/>
      <x:c r="AV100" s="2"/>
      <x:c r="AW100" s="2"/>
      <x:c r="AX100" s="2"/>
      <x:c r="AY100" s="2"/>
      <x:c r="AZ100" s="2"/>
      <x:c r="BA100" s="463"/>
      <x:c r="BB100" s="2"/>
      <x:c r="BC100" s="2"/>
      <x:c r="BD100" s="2"/>
      <x:c r="BE100" s="2"/>
      <x:c r="BF100" s="2"/>
      <x:c r="BG100" s="2"/>
      <x:c r="BH100" s="2"/>
      <x:c r="BI100" s="2"/>
      <x:c r="BJ100" s="463"/>
      <x:c r="BK100" s="2"/>
      <x:c r="BL100" s="463"/>
      <x:c r="BM100" s="2"/>
      <x:c r="BN100" s="463"/>
      <x:c r="BO100" s="2"/>
      <x:c r="BP100" s="463"/>
      <x:c r="BQ100" s="2"/>
      <x:c r="BR100" s="2"/>
      <x:c r="BS100" s="2"/>
      <x:c r="BT100" s="2"/>
      <x:c r="BU100" s="464"/>
      <x:c r="BV100" s="2"/>
      <x:c r="BW100" s="2"/>
      <x:c r="BX100" s="2"/>
      <x:c r="BY100" s="463"/>
      <x:c r="BZ100" s="2"/>
      <x:c r="CA100" s="463"/>
      <x:c r="CB100" s="2"/>
      <x:c r="CC100" s="463"/>
      <x:c r="CD100" s="2"/>
      <x:c r="CE100" s="2"/>
      <x:c r="CF100" s="463"/>
      <x:c r="CG100" s="2"/>
      <x:c r="CH100" s="2"/>
      <x:c r="CI100" s="2"/>
      <x:c r="CJ100" s="2"/>
      <x:c r="CK100" s="2"/>
      <x:c r="CL100" s="2"/>
      <x:c r="CM100" s="2"/>
      <x:c r="CN100" s="2"/>
      <x:c r="CO100" s="2"/>
      <x:c r="CP100" s="463"/>
      <x:c r="CQ100" s="2"/>
      <x:c r="CR100" s="463"/>
      <x:c r="CS100" s="2"/>
      <x:c r="CT100" s="2"/>
      <x:c r="CU100" s="2"/>
      <x:c r="CV100" s="2"/>
      <x:c r="CW100" s="2"/>
      <x:c r="CY100" s="2"/>
    </x:row>
    <x:row r="101" spans="1:103" ht="18" customHeight="1">
      <x:c r="A101" s="680"/>
      <x:c r="B101" s="2"/>
      <x:c r="C101" s="463"/>
      <x:c r="D101" s="2"/>
      <x:c r="E101" s="463"/>
      <x:c r="F101" s="2"/>
      <x:c r="G101" s="463"/>
      <x:c r="H101" s="2"/>
      <x:c r="I101" s="463"/>
      <x:c r="J101" s="2"/>
      <x:c r="K101" s="2"/>
      <x:c r="L101" s="463"/>
      <x:c r="M101" s="2"/>
      <x:c r="N101" s="2"/>
      <x:c r="O101" s="2"/>
      <x:c r="P101" s="2"/>
      <x:c r="Q101" s="2"/>
      <x:c r="R101" s="463"/>
      <x:c r="S101" s="2"/>
      <x:c r="T101" s="463"/>
      <x:c r="U101" s="2"/>
      <x:c r="V101" s="463"/>
      <x:c r="W101" s="2"/>
      <x:c r="X101" s="2"/>
      <x:c r="Y101" s="2"/>
      <x:c r="Z101" s="2"/>
      <x:c r="AA101" s="2"/>
      <x:c r="AB101" s="2"/>
      <x:c r="AC101" s="2"/>
      <x:c r="AD101" s="2"/>
      <x:c r="AE101" s="2"/>
      <x:c r="AF101" s="2"/>
      <x:c r="AG101" s="2"/>
      <x:c r="AH101" s="2"/>
      <x:c r="AI101" s="2"/>
      <x:c r="AJ101" s="2"/>
      <x:c r="AK101" s="464"/>
      <x:c r="AL101" s="2"/>
      <x:c r="AM101" s="2"/>
      <x:c r="AN101" s="463"/>
      <x:c r="AO101" s="2"/>
      <x:c r="AP101" s="2"/>
      <x:c r="AQ101" s="2"/>
      <x:c r="AR101" s="463"/>
      <x:c r="AS101" s="2"/>
      <x:c r="AT101" s="2"/>
      <x:c r="AU101" s="2"/>
      <x:c r="AV101" s="2"/>
      <x:c r="AW101" s="2"/>
      <x:c r="AX101" s="2"/>
      <x:c r="AY101" s="2"/>
      <x:c r="AZ101" s="2"/>
      <x:c r="BA101" s="463"/>
      <x:c r="BB101" s="2"/>
      <x:c r="BC101" s="2"/>
      <x:c r="BD101" s="2"/>
      <x:c r="BE101" s="2"/>
      <x:c r="BF101" s="2"/>
      <x:c r="BG101" s="2"/>
      <x:c r="BH101" s="2"/>
      <x:c r="BI101" s="2"/>
      <x:c r="BJ101" s="463"/>
      <x:c r="BK101" s="2"/>
      <x:c r="BL101" s="463"/>
      <x:c r="BM101" s="2"/>
      <x:c r="BN101" s="463"/>
      <x:c r="BO101" s="2"/>
      <x:c r="BP101" s="463"/>
      <x:c r="BQ101" s="2"/>
      <x:c r="BR101" s="2"/>
      <x:c r="BS101" s="2"/>
      <x:c r="BT101" s="2"/>
      <x:c r="BU101" s="464"/>
      <x:c r="BV101" s="2"/>
      <x:c r="BW101" s="2"/>
      <x:c r="BX101" s="2"/>
      <x:c r="BY101" s="463"/>
      <x:c r="BZ101" s="2"/>
      <x:c r="CA101" s="463"/>
      <x:c r="CB101" s="2"/>
      <x:c r="CC101" s="463"/>
      <x:c r="CD101" s="2"/>
      <x:c r="CE101" s="2"/>
      <x:c r="CF101" s="463"/>
      <x:c r="CG101" s="2"/>
      <x:c r="CH101" s="2"/>
      <x:c r="CI101" s="2"/>
      <x:c r="CJ101" s="2"/>
      <x:c r="CK101" s="2"/>
      <x:c r="CL101" s="2"/>
      <x:c r="CM101" s="2"/>
      <x:c r="CN101" s="2"/>
      <x:c r="CO101" s="2"/>
      <x:c r="CP101" s="463"/>
      <x:c r="CQ101" s="2"/>
      <x:c r="CR101" s="463"/>
      <x:c r="CS101" s="2"/>
      <x:c r="CT101" s="2"/>
      <x:c r="CU101" s="2"/>
      <x:c r="CV101" s="2"/>
      <x:c r="CW101" s="2"/>
      <x:c r="CY101" s="2"/>
    </x:row>
    <x:row r="102" spans="1:103" ht="18" customHeight="1">
      <x:c r="A102" s="680"/>
      <x:c r="B102" s="2"/>
      <x:c r="C102" s="463"/>
      <x:c r="D102" s="2"/>
      <x:c r="E102" s="463"/>
      <x:c r="F102" s="2"/>
      <x:c r="G102" s="463"/>
      <x:c r="H102" s="2"/>
      <x:c r="I102" s="463"/>
      <x:c r="J102" s="2"/>
      <x:c r="K102" s="2"/>
      <x:c r="L102" s="463"/>
      <x:c r="M102" s="2"/>
      <x:c r="N102" s="2"/>
      <x:c r="O102" s="2"/>
      <x:c r="P102" s="2"/>
      <x:c r="Q102" s="2"/>
      <x:c r="R102" s="463"/>
      <x:c r="S102" s="2"/>
      <x:c r="T102" s="463"/>
      <x:c r="U102" s="2"/>
      <x:c r="V102" s="463"/>
      <x:c r="W102" s="2"/>
      <x:c r="X102" s="2"/>
      <x:c r="Y102" s="2"/>
      <x:c r="Z102" s="2"/>
      <x:c r="AA102" s="2"/>
      <x:c r="AB102" s="2"/>
      <x:c r="AC102" s="2"/>
      <x:c r="AD102" s="2"/>
      <x:c r="AE102" s="2"/>
      <x:c r="AF102" s="2"/>
      <x:c r="AG102" s="2"/>
      <x:c r="AH102" s="2"/>
      <x:c r="AI102" s="2"/>
      <x:c r="AJ102" s="2"/>
      <x:c r="AK102" s="464"/>
      <x:c r="AL102" s="2"/>
      <x:c r="AM102" s="2"/>
      <x:c r="AN102" s="463"/>
      <x:c r="AO102" s="2"/>
      <x:c r="AP102" s="2"/>
      <x:c r="AQ102" s="2"/>
      <x:c r="AR102" s="463"/>
      <x:c r="AS102" s="2"/>
      <x:c r="AT102" s="2"/>
      <x:c r="AU102" s="2"/>
      <x:c r="AV102" s="2"/>
      <x:c r="AW102" s="2"/>
      <x:c r="AX102" s="2"/>
      <x:c r="AY102" s="2"/>
      <x:c r="AZ102" s="2"/>
      <x:c r="BA102" s="463"/>
      <x:c r="BB102" s="2"/>
      <x:c r="BC102" s="2"/>
      <x:c r="BD102" s="2"/>
      <x:c r="BE102" s="2"/>
      <x:c r="BF102" s="2"/>
      <x:c r="BG102" s="2"/>
      <x:c r="BH102" s="2"/>
      <x:c r="BI102" s="2"/>
      <x:c r="BJ102" s="463"/>
      <x:c r="BK102" s="2"/>
      <x:c r="BL102" s="463"/>
      <x:c r="BM102" s="2"/>
      <x:c r="BN102" s="463"/>
      <x:c r="BO102" s="2"/>
      <x:c r="BP102" s="463"/>
      <x:c r="BQ102" s="2"/>
      <x:c r="BR102" s="2"/>
      <x:c r="BS102" s="2"/>
      <x:c r="BT102" s="2"/>
      <x:c r="BU102" s="464"/>
      <x:c r="BV102" s="2"/>
      <x:c r="BW102" s="2"/>
      <x:c r="BX102" s="2"/>
      <x:c r="BY102" s="463"/>
      <x:c r="BZ102" s="2"/>
      <x:c r="CA102" s="463"/>
      <x:c r="CB102" s="2"/>
      <x:c r="CC102" s="463"/>
      <x:c r="CD102" s="2"/>
      <x:c r="CE102" s="2"/>
      <x:c r="CF102" s="463"/>
      <x:c r="CG102" s="2"/>
      <x:c r="CH102" s="2"/>
      <x:c r="CI102" s="2"/>
      <x:c r="CJ102" s="2"/>
      <x:c r="CK102" s="2"/>
      <x:c r="CL102" s="2"/>
      <x:c r="CM102" s="2"/>
      <x:c r="CN102" s="2"/>
      <x:c r="CO102" s="2"/>
      <x:c r="CP102" s="463"/>
      <x:c r="CQ102" s="2"/>
      <x:c r="CR102" s="463"/>
      <x:c r="CS102" s="2"/>
      <x:c r="CT102" s="2"/>
      <x:c r="CU102" s="2"/>
      <x:c r="CV102" s="2"/>
      <x:c r="CW102" s="2"/>
      <x:c r="CY102" s="2"/>
    </x:row>
    <x:row r="103" spans="1:103" ht="18" customHeight="1">
      <x:c r="A103" s="680"/>
      <x:c r="B103" s="2"/>
      <x:c r="C103" s="463"/>
      <x:c r="D103" s="2"/>
      <x:c r="E103" s="463"/>
      <x:c r="F103" s="2"/>
      <x:c r="G103" s="463"/>
      <x:c r="H103" s="2"/>
      <x:c r="I103" s="463"/>
      <x:c r="J103" s="2"/>
      <x:c r="K103" s="2"/>
      <x:c r="L103" s="463"/>
      <x:c r="M103" s="2"/>
      <x:c r="N103" s="2"/>
      <x:c r="O103" s="2"/>
      <x:c r="P103" s="2"/>
      <x:c r="Q103" s="2"/>
      <x:c r="R103" s="463"/>
      <x:c r="S103" s="2"/>
      <x:c r="T103" s="463"/>
      <x:c r="U103" s="2"/>
      <x:c r="V103" s="463"/>
      <x:c r="W103" s="2"/>
      <x:c r="X103" s="2"/>
      <x:c r="Y103" s="2"/>
      <x:c r="Z103" s="2"/>
      <x:c r="AA103" s="2"/>
      <x:c r="AB103" s="2"/>
      <x:c r="AC103" s="2"/>
      <x:c r="AD103" s="2"/>
      <x:c r="AE103" s="2"/>
      <x:c r="AF103" s="2"/>
      <x:c r="AG103" s="2"/>
      <x:c r="AH103" s="2"/>
      <x:c r="AI103" s="2"/>
      <x:c r="AJ103" s="2"/>
      <x:c r="AK103" s="464"/>
      <x:c r="AL103" s="2"/>
      <x:c r="AM103" s="2"/>
      <x:c r="AN103" s="463"/>
      <x:c r="AO103" s="2"/>
      <x:c r="AP103" s="2"/>
      <x:c r="AQ103" s="2"/>
      <x:c r="AR103" s="463"/>
      <x:c r="AS103" s="2"/>
      <x:c r="AT103" s="2"/>
      <x:c r="AU103" s="2"/>
      <x:c r="AV103" s="2"/>
      <x:c r="AW103" s="2"/>
      <x:c r="AX103" s="2"/>
      <x:c r="AY103" s="2"/>
      <x:c r="AZ103" s="2"/>
      <x:c r="BA103" s="463"/>
      <x:c r="BB103" s="2"/>
      <x:c r="BC103" s="2"/>
      <x:c r="BD103" s="2"/>
      <x:c r="BE103" s="2"/>
      <x:c r="BF103" s="2"/>
      <x:c r="BG103" s="2"/>
      <x:c r="BH103" s="2"/>
      <x:c r="BI103" s="2"/>
      <x:c r="BJ103" s="463"/>
      <x:c r="BK103" s="2"/>
      <x:c r="BL103" s="463"/>
      <x:c r="BM103" s="2"/>
      <x:c r="BN103" s="463"/>
      <x:c r="BO103" s="2"/>
      <x:c r="BP103" s="463"/>
      <x:c r="BQ103" s="2"/>
      <x:c r="BR103" s="2"/>
      <x:c r="BS103" s="2"/>
      <x:c r="BT103" s="2"/>
      <x:c r="BU103" s="464"/>
      <x:c r="BV103" s="2"/>
      <x:c r="BW103" s="2"/>
      <x:c r="BX103" s="2"/>
      <x:c r="BY103" s="463"/>
      <x:c r="BZ103" s="2"/>
      <x:c r="CA103" s="463"/>
      <x:c r="CB103" s="2"/>
      <x:c r="CC103" s="463"/>
      <x:c r="CD103" s="2"/>
      <x:c r="CE103" s="2"/>
      <x:c r="CF103" s="463"/>
      <x:c r="CG103" s="2"/>
      <x:c r="CH103" s="2"/>
      <x:c r="CI103" s="2"/>
      <x:c r="CJ103" s="2"/>
      <x:c r="CK103" s="2"/>
      <x:c r="CL103" s="2"/>
      <x:c r="CM103" s="2"/>
      <x:c r="CN103" s="2"/>
      <x:c r="CO103" s="2"/>
      <x:c r="CP103" s="463"/>
      <x:c r="CQ103" s="2"/>
      <x:c r="CR103" s="463"/>
      <x:c r="CS103" s="2"/>
      <x:c r="CT103" s="2"/>
      <x:c r="CU103" s="2"/>
      <x:c r="CV103" s="2"/>
      <x:c r="CW103" s="2"/>
      <x:c r="CY103" s="2"/>
    </x:row>
    <x:row r="104" spans="1:103" ht="18" customHeight="1">
      <x:c r="A104" s="680"/>
      <x:c r="B104" s="2"/>
      <x:c r="C104" s="463"/>
      <x:c r="D104" s="2"/>
      <x:c r="E104" s="463"/>
      <x:c r="F104" s="2"/>
      <x:c r="G104" s="463"/>
      <x:c r="H104" s="2"/>
      <x:c r="I104" s="463"/>
      <x:c r="J104" s="2"/>
      <x:c r="K104" s="2"/>
      <x:c r="L104" s="463"/>
      <x:c r="M104" s="2"/>
      <x:c r="N104" s="2"/>
      <x:c r="O104" s="2"/>
      <x:c r="P104" s="2"/>
      <x:c r="Q104" s="2"/>
      <x:c r="R104" s="463"/>
      <x:c r="S104" s="2"/>
      <x:c r="T104" s="463"/>
      <x:c r="U104" s="2"/>
      <x:c r="V104" s="463"/>
      <x:c r="W104" s="2"/>
      <x:c r="X104" s="2"/>
      <x:c r="Y104" s="2"/>
      <x:c r="Z104" s="2"/>
      <x:c r="AA104" s="2"/>
      <x:c r="AB104" s="2"/>
      <x:c r="AC104" s="2"/>
      <x:c r="AD104" s="2"/>
      <x:c r="AE104" s="2"/>
      <x:c r="AF104" s="2"/>
      <x:c r="AG104" s="2"/>
      <x:c r="AH104" s="2"/>
      <x:c r="AI104" s="2"/>
      <x:c r="AJ104" s="2"/>
      <x:c r="AK104" s="464"/>
      <x:c r="AL104" s="2"/>
      <x:c r="AM104" s="2"/>
      <x:c r="AN104" s="463"/>
      <x:c r="AO104" s="2"/>
      <x:c r="AP104" s="2"/>
      <x:c r="AQ104" s="2"/>
      <x:c r="AR104" s="463"/>
      <x:c r="AS104" s="2"/>
      <x:c r="AT104" s="2"/>
      <x:c r="AU104" s="2"/>
      <x:c r="AV104" s="2"/>
      <x:c r="AW104" s="2"/>
      <x:c r="AX104" s="2"/>
      <x:c r="AY104" s="2"/>
      <x:c r="AZ104" s="2"/>
      <x:c r="BA104" s="463"/>
      <x:c r="BB104" s="2"/>
      <x:c r="BC104" s="2"/>
      <x:c r="BD104" s="2"/>
      <x:c r="BE104" s="2"/>
      <x:c r="BF104" s="2"/>
      <x:c r="BG104" s="2"/>
      <x:c r="BH104" s="2"/>
      <x:c r="BI104" s="2"/>
      <x:c r="BJ104" s="463"/>
      <x:c r="BK104" s="2"/>
      <x:c r="BL104" s="463"/>
      <x:c r="BM104" s="2"/>
      <x:c r="BN104" s="463"/>
      <x:c r="BO104" s="2"/>
      <x:c r="BP104" s="463"/>
      <x:c r="BQ104" s="2"/>
      <x:c r="BR104" s="2"/>
      <x:c r="BS104" s="2"/>
      <x:c r="BT104" s="2"/>
      <x:c r="BU104" s="464"/>
      <x:c r="BV104" s="2"/>
      <x:c r="BW104" s="2"/>
      <x:c r="BX104" s="2"/>
      <x:c r="BY104" s="463"/>
      <x:c r="BZ104" s="2"/>
      <x:c r="CA104" s="463"/>
      <x:c r="CB104" s="2"/>
      <x:c r="CC104" s="463"/>
      <x:c r="CD104" s="2"/>
      <x:c r="CE104" s="2"/>
      <x:c r="CF104" s="463"/>
      <x:c r="CG104" s="2"/>
      <x:c r="CH104" s="2"/>
      <x:c r="CI104" s="2"/>
      <x:c r="CJ104" s="2"/>
      <x:c r="CK104" s="2"/>
      <x:c r="CL104" s="2"/>
      <x:c r="CM104" s="2"/>
      <x:c r="CN104" s="2"/>
      <x:c r="CO104" s="2"/>
      <x:c r="CP104" s="463"/>
      <x:c r="CQ104" s="2"/>
      <x:c r="CR104" s="463"/>
      <x:c r="CS104" s="2"/>
      <x:c r="CT104" s="2"/>
      <x:c r="CU104" s="2"/>
      <x:c r="CV104" s="2"/>
      <x:c r="CW104" s="2"/>
      <x:c r="CY104" s="2"/>
    </x:row>
    <x:row r="105" spans="1:103" ht="18" customHeight="1">
      <x:c r="A105" s="680"/>
      <x:c r="B105" s="2"/>
      <x:c r="C105" s="463"/>
      <x:c r="D105" s="2"/>
      <x:c r="E105" s="463"/>
      <x:c r="F105" s="2"/>
      <x:c r="G105" s="463"/>
      <x:c r="H105" s="2"/>
      <x:c r="I105" s="463"/>
      <x:c r="J105" s="2"/>
      <x:c r="K105" s="2"/>
      <x:c r="L105" s="463"/>
      <x:c r="M105" s="2"/>
      <x:c r="N105" s="2"/>
      <x:c r="O105" s="2"/>
      <x:c r="P105" s="2"/>
      <x:c r="Q105" s="2"/>
      <x:c r="R105" s="463"/>
      <x:c r="S105" s="2"/>
      <x:c r="T105" s="463"/>
      <x:c r="U105" s="2"/>
      <x:c r="V105" s="463"/>
      <x:c r="W105" s="2"/>
      <x:c r="X105" s="2"/>
      <x:c r="Y105" s="2"/>
      <x:c r="Z105" s="2"/>
      <x:c r="AA105" s="2"/>
      <x:c r="AB105" s="2"/>
      <x:c r="AC105" s="2"/>
      <x:c r="AD105" s="2"/>
      <x:c r="AE105" s="2"/>
      <x:c r="AF105" s="2"/>
      <x:c r="AG105" s="2"/>
      <x:c r="AH105" s="2"/>
      <x:c r="AI105" s="2"/>
      <x:c r="AJ105" s="2"/>
      <x:c r="AK105" s="464"/>
      <x:c r="AL105" s="2"/>
      <x:c r="AM105" s="2"/>
      <x:c r="AN105" s="463"/>
      <x:c r="AO105" s="2"/>
      <x:c r="AP105" s="2"/>
      <x:c r="AQ105" s="2"/>
      <x:c r="AR105" s="463"/>
      <x:c r="AS105" s="2"/>
      <x:c r="AT105" s="2"/>
      <x:c r="AU105" s="2"/>
      <x:c r="AV105" s="2"/>
      <x:c r="AW105" s="2"/>
      <x:c r="AX105" s="2"/>
      <x:c r="AY105" s="2"/>
      <x:c r="AZ105" s="2"/>
      <x:c r="BA105" s="463"/>
      <x:c r="BB105" s="2"/>
      <x:c r="BC105" s="2"/>
      <x:c r="BD105" s="2"/>
      <x:c r="BE105" s="2"/>
      <x:c r="BF105" s="2"/>
      <x:c r="BG105" s="2"/>
      <x:c r="BH105" s="2"/>
      <x:c r="BI105" s="2"/>
      <x:c r="BJ105" s="463"/>
      <x:c r="BK105" s="2"/>
      <x:c r="BL105" s="463"/>
      <x:c r="BM105" s="2"/>
      <x:c r="BN105" s="463"/>
      <x:c r="BO105" s="2"/>
      <x:c r="BP105" s="463"/>
      <x:c r="BQ105" s="2"/>
      <x:c r="BR105" s="2"/>
      <x:c r="BS105" s="2"/>
      <x:c r="BT105" s="2"/>
      <x:c r="BU105" s="464"/>
      <x:c r="BV105" s="2"/>
      <x:c r="BW105" s="2"/>
      <x:c r="BX105" s="2"/>
      <x:c r="BY105" s="463"/>
      <x:c r="BZ105" s="2"/>
      <x:c r="CA105" s="463"/>
      <x:c r="CB105" s="2"/>
      <x:c r="CC105" s="463"/>
      <x:c r="CD105" s="2"/>
      <x:c r="CE105" s="2"/>
      <x:c r="CF105" s="463"/>
      <x:c r="CG105" s="2"/>
      <x:c r="CH105" s="2"/>
      <x:c r="CI105" s="2"/>
      <x:c r="CJ105" s="2"/>
      <x:c r="CK105" s="2"/>
      <x:c r="CL105" s="2"/>
      <x:c r="CM105" s="2"/>
      <x:c r="CN105" s="2"/>
      <x:c r="CO105" s="2"/>
      <x:c r="CP105" s="463"/>
      <x:c r="CQ105" s="2"/>
      <x:c r="CR105" s="463"/>
      <x:c r="CS105" s="2"/>
      <x:c r="CT105" s="2"/>
      <x:c r="CU105" s="2"/>
      <x:c r="CV105" s="2"/>
      <x:c r="CW105" s="2"/>
      <x:c r="CY105" s="2"/>
    </x:row>
    <x:row r="106" spans="1:103" ht="18" customHeight="1">
      <x:c r="A106" s="680"/>
      <x:c r="B106" s="2"/>
      <x:c r="C106" s="463"/>
      <x:c r="D106" s="2"/>
      <x:c r="E106" s="463"/>
      <x:c r="F106" s="2"/>
      <x:c r="G106" s="463"/>
      <x:c r="H106" s="2"/>
      <x:c r="I106" s="463"/>
      <x:c r="J106" s="2"/>
      <x:c r="K106" s="2"/>
      <x:c r="L106" s="463"/>
      <x:c r="M106" s="2"/>
      <x:c r="N106" s="2"/>
      <x:c r="O106" s="2"/>
      <x:c r="P106" s="2"/>
      <x:c r="Q106" s="2"/>
      <x:c r="R106" s="463"/>
      <x:c r="S106" s="2"/>
      <x:c r="T106" s="463"/>
      <x:c r="U106" s="2"/>
      <x:c r="V106" s="463"/>
      <x:c r="W106" s="2"/>
      <x:c r="X106" s="2"/>
      <x:c r="Y106" s="2"/>
      <x:c r="Z106" s="2"/>
      <x:c r="AA106" s="2"/>
      <x:c r="AB106" s="2"/>
      <x:c r="AC106" s="2"/>
      <x:c r="AD106" s="2"/>
      <x:c r="AE106" s="2"/>
      <x:c r="AF106" s="2"/>
      <x:c r="AG106" s="2"/>
      <x:c r="AH106" s="2"/>
      <x:c r="AI106" s="2"/>
      <x:c r="AJ106" s="2"/>
      <x:c r="AK106" s="464"/>
      <x:c r="AL106" s="2"/>
      <x:c r="AM106" s="2"/>
      <x:c r="AN106" s="463"/>
      <x:c r="AO106" s="2"/>
      <x:c r="AP106" s="2"/>
      <x:c r="AQ106" s="2"/>
      <x:c r="AR106" s="463"/>
      <x:c r="AS106" s="2"/>
      <x:c r="AT106" s="2"/>
      <x:c r="AU106" s="2"/>
      <x:c r="AV106" s="2"/>
      <x:c r="AW106" s="2"/>
      <x:c r="AX106" s="2"/>
      <x:c r="AY106" s="2"/>
      <x:c r="AZ106" s="2"/>
      <x:c r="BA106" s="463"/>
      <x:c r="BB106" s="2"/>
      <x:c r="BC106" s="2"/>
      <x:c r="BD106" s="2"/>
      <x:c r="BE106" s="2"/>
      <x:c r="BF106" s="2"/>
      <x:c r="BG106" s="2"/>
      <x:c r="BH106" s="2"/>
      <x:c r="BI106" s="2"/>
      <x:c r="BJ106" s="463"/>
      <x:c r="BK106" s="2"/>
      <x:c r="BL106" s="463"/>
      <x:c r="BM106" s="2"/>
      <x:c r="BN106" s="463"/>
      <x:c r="BO106" s="2"/>
      <x:c r="BP106" s="463"/>
      <x:c r="BQ106" s="2"/>
      <x:c r="BR106" s="2"/>
      <x:c r="BS106" s="2"/>
      <x:c r="BT106" s="2"/>
      <x:c r="BU106" s="464"/>
      <x:c r="BV106" s="2"/>
      <x:c r="BW106" s="2"/>
      <x:c r="BX106" s="2"/>
      <x:c r="BY106" s="463"/>
      <x:c r="BZ106" s="2"/>
      <x:c r="CA106" s="463"/>
      <x:c r="CB106" s="2"/>
      <x:c r="CC106" s="463"/>
      <x:c r="CD106" s="2"/>
      <x:c r="CE106" s="2"/>
      <x:c r="CF106" s="463"/>
      <x:c r="CG106" s="2"/>
      <x:c r="CH106" s="2"/>
      <x:c r="CI106" s="2"/>
      <x:c r="CJ106" s="2"/>
      <x:c r="CK106" s="2"/>
      <x:c r="CL106" s="2"/>
      <x:c r="CM106" s="2"/>
      <x:c r="CN106" s="2"/>
      <x:c r="CO106" s="2"/>
      <x:c r="CP106" s="463"/>
      <x:c r="CQ106" s="2"/>
      <x:c r="CR106" s="463"/>
      <x:c r="CS106" s="2"/>
      <x:c r="CT106" s="2"/>
      <x:c r="CU106" s="2"/>
      <x:c r="CV106" s="2"/>
      <x:c r="CW106" s="2"/>
      <x:c r="CY106" s="2"/>
    </x:row>
    <x:row r="107" spans="1:103" ht="18" customHeight="1">
      <x:c r="A107" s="680"/>
      <x:c r="B107" s="2"/>
      <x:c r="C107" s="463"/>
      <x:c r="D107" s="2"/>
      <x:c r="E107" s="463"/>
      <x:c r="F107" s="2"/>
      <x:c r="G107" s="463"/>
      <x:c r="H107" s="2"/>
      <x:c r="I107" s="463"/>
      <x:c r="J107" s="2"/>
      <x:c r="K107" s="2"/>
      <x:c r="L107" s="463"/>
      <x:c r="M107" s="2"/>
      <x:c r="N107" s="2"/>
      <x:c r="O107" s="2"/>
      <x:c r="P107" s="2"/>
      <x:c r="Q107" s="2"/>
      <x:c r="R107" s="463"/>
      <x:c r="S107" s="2"/>
      <x:c r="T107" s="463"/>
      <x:c r="U107" s="2"/>
      <x:c r="V107" s="463"/>
      <x:c r="W107" s="2"/>
      <x:c r="X107" s="2"/>
      <x:c r="Y107" s="2"/>
      <x:c r="Z107" s="2"/>
      <x:c r="AA107" s="2"/>
      <x:c r="AB107" s="2"/>
      <x:c r="AC107" s="2"/>
      <x:c r="AD107" s="2"/>
      <x:c r="AE107" s="2"/>
      <x:c r="AF107" s="2"/>
      <x:c r="AG107" s="2"/>
      <x:c r="AH107" s="2"/>
      <x:c r="AI107" s="2"/>
      <x:c r="AJ107" s="2"/>
      <x:c r="AK107" s="464"/>
      <x:c r="AL107" s="2"/>
      <x:c r="AM107" s="2"/>
      <x:c r="AN107" s="463"/>
      <x:c r="AO107" s="2"/>
      <x:c r="AP107" s="2"/>
      <x:c r="AQ107" s="2"/>
      <x:c r="AR107" s="463"/>
      <x:c r="AS107" s="2"/>
      <x:c r="AT107" s="2"/>
      <x:c r="AU107" s="2"/>
      <x:c r="AV107" s="2"/>
      <x:c r="AW107" s="2"/>
      <x:c r="AX107" s="2"/>
      <x:c r="AY107" s="2"/>
      <x:c r="AZ107" s="2"/>
      <x:c r="BA107" s="463"/>
      <x:c r="BB107" s="2"/>
      <x:c r="BC107" s="2"/>
      <x:c r="BD107" s="2"/>
      <x:c r="BE107" s="2"/>
      <x:c r="BF107" s="2"/>
      <x:c r="BG107" s="2"/>
      <x:c r="BH107" s="2"/>
      <x:c r="BI107" s="2"/>
      <x:c r="BJ107" s="463"/>
      <x:c r="BK107" s="2"/>
      <x:c r="BL107" s="463"/>
      <x:c r="BM107" s="2"/>
      <x:c r="BN107" s="463"/>
      <x:c r="BO107" s="2"/>
      <x:c r="BP107" s="463"/>
      <x:c r="BQ107" s="2"/>
      <x:c r="BR107" s="2"/>
      <x:c r="BS107" s="2"/>
      <x:c r="BT107" s="2"/>
      <x:c r="BU107" s="464"/>
      <x:c r="BV107" s="2"/>
      <x:c r="BW107" s="2"/>
      <x:c r="BX107" s="2"/>
      <x:c r="BY107" s="463"/>
      <x:c r="BZ107" s="2"/>
      <x:c r="CA107" s="463"/>
      <x:c r="CB107" s="2"/>
      <x:c r="CC107" s="463"/>
      <x:c r="CD107" s="2"/>
      <x:c r="CE107" s="2"/>
      <x:c r="CF107" s="463"/>
      <x:c r="CG107" s="2"/>
      <x:c r="CH107" s="2"/>
      <x:c r="CI107" s="2"/>
      <x:c r="CJ107" s="2"/>
      <x:c r="CK107" s="2"/>
      <x:c r="CL107" s="2"/>
      <x:c r="CM107" s="2"/>
      <x:c r="CN107" s="2"/>
      <x:c r="CO107" s="2"/>
      <x:c r="CP107" s="463"/>
      <x:c r="CQ107" s="2"/>
      <x:c r="CR107" s="463"/>
      <x:c r="CS107" s="2"/>
      <x:c r="CT107" s="2"/>
      <x:c r="CU107" s="2"/>
      <x:c r="CV107" s="2"/>
      <x:c r="CW107" s="2"/>
      <x:c r="CY107" s="2"/>
    </x:row>
    <x:row r="108" spans="1:103" ht="18" customHeight="1">
      <x:c r="A108" s="680"/>
      <x:c r="B108" s="2"/>
      <x:c r="C108" s="463"/>
      <x:c r="D108" s="2"/>
      <x:c r="E108" s="463"/>
      <x:c r="F108" s="2"/>
      <x:c r="G108" s="463"/>
      <x:c r="H108" s="2"/>
      <x:c r="I108" s="463"/>
      <x:c r="J108" s="2"/>
      <x:c r="K108" s="2"/>
      <x:c r="L108" s="463"/>
      <x:c r="M108" s="2"/>
      <x:c r="N108" s="2"/>
      <x:c r="O108" s="2"/>
      <x:c r="P108" s="2"/>
      <x:c r="Q108" s="2"/>
      <x:c r="R108" s="463"/>
      <x:c r="S108" s="2"/>
      <x:c r="T108" s="463"/>
      <x:c r="U108" s="2"/>
      <x:c r="V108" s="463"/>
      <x:c r="W108" s="2"/>
      <x:c r="X108" s="2"/>
      <x:c r="Y108" s="2"/>
      <x:c r="Z108" s="2"/>
      <x:c r="AA108" s="2"/>
      <x:c r="AB108" s="2"/>
      <x:c r="AC108" s="2"/>
      <x:c r="AD108" s="2"/>
      <x:c r="AE108" s="2"/>
      <x:c r="AF108" s="2"/>
      <x:c r="AG108" s="2"/>
      <x:c r="AH108" s="2"/>
      <x:c r="AI108" s="2"/>
      <x:c r="AJ108" s="2"/>
      <x:c r="AK108" s="464"/>
      <x:c r="AL108" s="2"/>
      <x:c r="AM108" s="2"/>
      <x:c r="AN108" s="463"/>
      <x:c r="AO108" s="2"/>
      <x:c r="AP108" s="2"/>
      <x:c r="AQ108" s="2"/>
      <x:c r="AR108" s="463"/>
      <x:c r="AS108" s="2"/>
      <x:c r="AT108" s="2"/>
      <x:c r="AU108" s="2"/>
      <x:c r="AV108" s="2"/>
      <x:c r="AW108" s="2"/>
      <x:c r="AX108" s="2"/>
      <x:c r="AY108" s="2"/>
      <x:c r="AZ108" s="2"/>
      <x:c r="BA108" s="463"/>
      <x:c r="BB108" s="2"/>
      <x:c r="BC108" s="2"/>
      <x:c r="BD108" s="2"/>
      <x:c r="BE108" s="2"/>
      <x:c r="BF108" s="2"/>
      <x:c r="BG108" s="2"/>
      <x:c r="BH108" s="2"/>
      <x:c r="BI108" s="2"/>
      <x:c r="BJ108" s="463"/>
      <x:c r="BK108" s="2"/>
      <x:c r="BL108" s="463"/>
      <x:c r="BM108" s="2"/>
      <x:c r="BN108" s="463"/>
      <x:c r="BO108" s="2"/>
      <x:c r="BP108" s="463"/>
      <x:c r="BQ108" s="2"/>
      <x:c r="BR108" s="2"/>
      <x:c r="BS108" s="2"/>
      <x:c r="BT108" s="2"/>
      <x:c r="BU108" s="464"/>
      <x:c r="BV108" s="2"/>
      <x:c r="BW108" s="2"/>
      <x:c r="BX108" s="2"/>
      <x:c r="BY108" s="463"/>
      <x:c r="BZ108" s="2"/>
      <x:c r="CA108" s="463"/>
      <x:c r="CB108" s="2"/>
      <x:c r="CC108" s="463"/>
      <x:c r="CD108" s="2"/>
      <x:c r="CE108" s="2"/>
      <x:c r="CF108" s="463"/>
      <x:c r="CG108" s="2"/>
      <x:c r="CH108" s="2"/>
      <x:c r="CI108" s="2"/>
      <x:c r="CJ108" s="2"/>
      <x:c r="CK108" s="2"/>
      <x:c r="CL108" s="2"/>
      <x:c r="CM108" s="2"/>
      <x:c r="CN108" s="2"/>
      <x:c r="CO108" s="2"/>
      <x:c r="CP108" s="463"/>
      <x:c r="CQ108" s="2"/>
      <x:c r="CR108" s="463"/>
      <x:c r="CS108" s="2"/>
      <x:c r="CT108" s="2"/>
      <x:c r="CU108" s="2"/>
      <x:c r="CV108" s="2"/>
      <x:c r="CW108" s="2"/>
      <x:c r="CY108" s="2"/>
    </x:row>
    <x:row r="109" spans="1:103" ht="18" customHeight="1">
      <x:c r="A109" s="680"/>
      <x:c r="B109" s="2"/>
      <x:c r="C109" s="463"/>
      <x:c r="D109" s="2"/>
      <x:c r="E109" s="463"/>
      <x:c r="F109" s="2"/>
      <x:c r="G109" s="463"/>
      <x:c r="H109" s="2"/>
      <x:c r="I109" s="463"/>
      <x:c r="J109" s="2"/>
      <x:c r="K109" s="2"/>
      <x:c r="L109" s="463"/>
      <x:c r="M109" s="2"/>
      <x:c r="N109" s="2"/>
      <x:c r="O109" s="2"/>
      <x:c r="P109" s="2"/>
      <x:c r="Q109" s="2"/>
      <x:c r="R109" s="463"/>
      <x:c r="S109" s="2"/>
      <x:c r="T109" s="463"/>
      <x:c r="U109" s="2"/>
      <x:c r="V109" s="463"/>
      <x:c r="W109" s="2"/>
      <x:c r="X109" s="2"/>
      <x:c r="Y109" s="2"/>
      <x:c r="Z109" s="2"/>
      <x:c r="AA109" s="2"/>
      <x:c r="AB109" s="2"/>
      <x:c r="AC109" s="2"/>
      <x:c r="AD109" s="2"/>
      <x:c r="AE109" s="2"/>
      <x:c r="AF109" s="2"/>
      <x:c r="AG109" s="2"/>
      <x:c r="AH109" s="2"/>
      <x:c r="AI109" s="2"/>
      <x:c r="AJ109" s="2"/>
      <x:c r="AK109" s="464"/>
      <x:c r="AL109" s="2"/>
      <x:c r="AM109" s="2"/>
      <x:c r="AN109" s="463"/>
      <x:c r="AO109" s="2"/>
      <x:c r="AP109" s="2"/>
      <x:c r="AQ109" s="2"/>
      <x:c r="AR109" s="463"/>
      <x:c r="AS109" s="2"/>
      <x:c r="AT109" s="2"/>
      <x:c r="AU109" s="2"/>
      <x:c r="AV109" s="2"/>
      <x:c r="AW109" s="2"/>
      <x:c r="AX109" s="2"/>
      <x:c r="AY109" s="2"/>
      <x:c r="AZ109" s="2"/>
      <x:c r="BA109" s="463"/>
      <x:c r="BB109" s="2"/>
      <x:c r="BC109" s="2"/>
      <x:c r="BD109" s="2"/>
      <x:c r="BE109" s="2"/>
      <x:c r="BF109" s="2"/>
      <x:c r="BG109" s="2"/>
      <x:c r="BH109" s="2"/>
      <x:c r="BI109" s="2"/>
      <x:c r="BJ109" s="463"/>
      <x:c r="BK109" s="2"/>
      <x:c r="BL109" s="463"/>
      <x:c r="BM109" s="2"/>
      <x:c r="BN109" s="463"/>
      <x:c r="BO109" s="2"/>
      <x:c r="BP109" s="463"/>
      <x:c r="BQ109" s="2"/>
      <x:c r="BR109" s="2"/>
      <x:c r="BS109" s="2"/>
      <x:c r="BT109" s="2"/>
      <x:c r="BU109" s="464"/>
      <x:c r="BV109" s="2"/>
      <x:c r="BW109" s="2"/>
      <x:c r="BX109" s="2"/>
      <x:c r="BY109" s="463"/>
      <x:c r="BZ109" s="2"/>
      <x:c r="CA109" s="463"/>
      <x:c r="CB109" s="2"/>
      <x:c r="CC109" s="463"/>
      <x:c r="CD109" s="2"/>
      <x:c r="CE109" s="2"/>
      <x:c r="CF109" s="463"/>
      <x:c r="CG109" s="2"/>
      <x:c r="CH109" s="2"/>
      <x:c r="CI109" s="2"/>
      <x:c r="CJ109" s="2"/>
      <x:c r="CK109" s="2"/>
      <x:c r="CL109" s="2"/>
      <x:c r="CM109" s="2"/>
      <x:c r="CN109" s="2"/>
      <x:c r="CO109" s="2"/>
      <x:c r="CP109" s="463"/>
      <x:c r="CQ109" s="2"/>
      <x:c r="CR109" s="463"/>
      <x:c r="CS109" s="2"/>
      <x:c r="CT109" s="2"/>
      <x:c r="CU109" s="2"/>
      <x:c r="CV109" s="2"/>
      <x:c r="CW109" s="2"/>
      <x:c r="CY109" s="2"/>
    </x:row>
    <x:row r="110" spans="1:103" ht="18" customHeight="1">
      <x:c r="A110" s="680"/>
      <x:c r="B110" s="2"/>
      <x:c r="C110" s="463"/>
      <x:c r="D110" s="2"/>
      <x:c r="E110" s="463"/>
      <x:c r="F110" s="2"/>
      <x:c r="G110" s="463"/>
      <x:c r="H110" s="2"/>
      <x:c r="I110" s="463"/>
      <x:c r="J110" s="2"/>
      <x:c r="K110" s="2"/>
      <x:c r="L110" s="463"/>
      <x:c r="M110" s="2"/>
      <x:c r="N110" s="2"/>
      <x:c r="O110" s="2"/>
      <x:c r="P110" s="2"/>
      <x:c r="Q110" s="2"/>
      <x:c r="R110" s="463"/>
      <x:c r="S110" s="2"/>
      <x:c r="T110" s="463"/>
      <x:c r="U110" s="2"/>
      <x:c r="V110" s="463"/>
      <x:c r="W110" s="2"/>
      <x:c r="X110" s="2"/>
      <x:c r="Y110" s="2"/>
      <x:c r="Z110" s="2"/>
      <x:c r="AA110" s="2"/>
      <x:c r="AB110" s="2"/>
      <x:c r="AC110" s="2"/>
      <x:c r="AD110" s="2"/>
      <x:c r="AE110" s="2"/>
      <x:c r="AF110" s="2"/>
      <x:c r="AG110" s="2"/>
      <x:c r="AH110" s="2"/>
      <x:c r="AI110" s="2"/>
      <x:c r="AJ110" s="2"/>
      <x:c r="AK110" s="464"/>
      <x:c r="AL110" s="2"/>
      <x:c r="AM110" s="2"/>
      <x:c r="AN110" s="463"/>
      <x:c r="AO110" s="2"/>
      <x:c r="AP110" s="2"/>
      <x:c r="AQ110" s="2"/>
      <x:c r="AR110" s="463"/>
      <x:c r="AS110" s="2"/>
      <x:c r="AT110" s="2"/>
      <x:c r="AU110" s="2"/>
      <x:c r="AV110" s="2"/>
      <x:c r="AW110" s="2"/>
      <x:c r="AX110" s="2"/>
      <x:c r="AY110" s="2"/>
      <x:c r="AZ110" s="2"/>
      <x:c r="BA110" s="463"/>
      <x:c r="BB110" s="2"/>
      <x:c r="BC110" s="2"/>
      <x:c r="BD110" s="2"/>
      <x:c r="BE110" s="2"/>
      <x:c r="BF110" s="2"/>
      <x:c r="BG110" s="2"/>
      <x:c r="BH110" s="2"/>
      <x:c r="BI110" s="2"/>
      <x:c r="BJ110" s="463"/>
      <x:c r="BK110" s="2"/>
      <x:c r="BL110" s="463"/>
      <x:c r="BM110" s="2"/>
      <x:c r="BN110" s="463"/>
      <x:c r="BO110" s="2"/>
      <x:c r="BP110" s="463"/>
      <x:c r="BQ110" s="2"/>
      <x:c r="BR110" s="2"/>
      <x:c r="BS110" s="2"/>
      <x:c r="BT110" s="2"/>
      <x:c r="BU110" s="464"/>
      <x:c r="BV110" s="2"/>
      <x:c r="BW110" s="2"/>
      <x:c r="BX110" s="2"/>
      <x:c r="BY110" s="463"/>
      <x:c r="BZ110" s="2"/>
      <x:c r="CA110" s="463"/>
      <x:c r="CB110" s="2"/>
      <x:c r="CC110" s="463"/>
      <x:c r="CD110" s="2"/>
      <x:c r="CE110" s="2"/>
      <x:c r="CF110" s="463"/>
      <x:c r="CG110" s="2"/>
      <x:c r="CH110" s="2"/>
      <x:c r="CI110" s="2"/>
      <x:c r="CJ110" s="2"/>
      <x:c r="CK110" s="2"/>
      <x:c r="CL110" s="2"/>
      <x:c r="CM110" s="2"/>
      <x:c r="CN110" s="2"/>
      <x:c r="CO110" s="2"/>
      <x:c r="CP110" s="463"/>
      <x:c r="CQ110" s="2"/>
      <x:c r="CR110" s="463"/>
      <x:c r="CS110" s="2"/>
      <x:c r="CT110" s="2"/>
      <x:c r="CU110" s="2"/>
      <x:c r="CV110" s="2"/>
      <x:c r="CW110" s="2"/>
      <x:c r="CY110" s="2"/>
    </x:row>
    <x:row r="111" spans="1:103" ht="18" customHeight="1">
      <x:c r="A111" s="680"/>
      <x:c r="B111" s="2"/>
      <x:c r="C111" s="463"/>
      <x:c r="D111" s="2"/>
      <x:c r="E111" s="463"/>
      <x:c r="F111" s="2"/>
      <x:c r="G111" s="463"/>
      <x:c r="H111" s="2"/>
      <x:c r="I111" s="463"/>
      <x:c r="J111" s="2"/>
      <x:c r="K111" s="2"/>
      <x:c r="L111" s="463"/>
      <x:c r="M111" s="2"/>
      <x:c r="N111" s="2"/>
      <x:c r="O111" s="2"/>
      <x:c r="P111" s="2"/>
      <x:c r="Q111" s="2"/>
      <x:c r="R111" s="463"/>
      <x:c r="S111" s="2"/>
      <x:c r="T111" s="463"/>
      <x:c r="U111" s="2"/>
      <x:c r="V111" s="463"/>
      <x:c r="W111" s="2"/>
      <x:c r="X111" s="2"/>
      <x:c r="Y111" s="2"/>
      <x:c r="Z111" s="2"/>
      <x:c r="AA111" s="2"/>
      <x:c r="AB111" s="2"/>
      <x:c r="AC111" s="2"/>
      <x:c r="AD111" s="2"/>
      <x:c r="AE111" s="2"/>
      <x:c r="AF111" s="2"/>
      <x:c r="AG111" s="2"/>
      <x:c r="AH111" s="2"/>
      <x:c r="AI111" s="2"/>
      <x:c r="AJ111" s="2"/>
      <x:c r="AK111" s="464"/>
      <x:c r="AL111" s="2"/>
      <x:c r="AM111" s="2"/>
      <x:c r="AN111" s="463"/>
      <x:c r="AO111" s="2"/>
      <x:c r="AP111" s="2"/>
      <x:c r="AQ111" s="2"/>
      <x:c r="AR111" s="463"/>
      <x:c r="AS111" s="2"/>
      <x:c r="AT111" s="2"/>
      <x:c r="AU111" s="2"/>
      <x:c r="AV111" s="2"/>
      <x:c r="AW111" s="2"/>
      <x:c r="AX111" s="2"/>
      <x:c r="AY111" s="2"/>
      <x:c r="AZ111" s="2"/>
      <x:c r="BA111" s="463"/>
      <x:c r="BB111" s="2"/>
      <x:c r="BC111" s="2"/>
      <x:c r="BD111" s="2"/>
      <x:c r="BE111" s="2"/>
      <x:c r="BF111" s="2"/>
      <x:c r="BG111" s="2"/>
      <x:c r="BH111" s="2"/>
      <x:c r="BI111" s="2"/>
      <x:c r="BJ111" s="463"/>
      <x:c r="BK111" s="2"/>
      <x:c r="BL111" s="463"/>
      <x:c r="BM111" s="2"/>
      <x:c r="BN111" s="463"/>
      <x:c r="BO111" s="2"/>
      <x:c r="BP111" s="463"/>
      <x:c r="BQ111" s="2"/>
      <x:c r="BR111" s="2"/>
      <x:c r="BS111" s="2"/>
      <x:c r="BT111" s="2"/>
      <x:c r="BU111" s="464"/>
      <x:c r="BV111" s="2"/>
      <x:c r="BW111" s="2"/>
      <x:c r="BX111" s="2"/>
      <x:c r="BY111" s="463"/>
      <x:c r="BZ111" s="2"/>
      <x:c r="CA111" s="463"/>
      <x:c r="CB111" s="2"/>
      <x:c r="CC111" s="463"/>
      <x:c r="CD111" s="2"/>
      <x:c r="CE111" s="2"/>
      <x:c r="CF111" s="463"/>
      <x:c r="CG111" s="2"/>
      <x:c r="CH111" s="2"/>
      <x:c r="CI111" s="2"/>
      <x:c r="CJ111" s="2"/>
      <x:c r="CK111" s="2"/>
      <x:c r="CL111" s="2"/>
      <x:c r="CM111" s="2"/>
      <x:c r="CN111" s="2"/>
      <x:c r="CO111" s="2"/>
      <x:c r="CP111" s="463"/>
      <x:c r="CQ111" s="2"/>
      <x:c r="CR111" s="463"/>
      <x:c r="CS111" s="2"/>
      <x:c r="CT111" s="2"/>
      <x:c r="CU111" s="2"/>
      <x:c r="CV111" s="2"/>
      <x:c r="CW111" s="2"/>
      <x:c r="CY111" s="2"/>
    </x:row>
    <x:row r="112" spans="1:103" ht="18" customHeight="1">
      <x:c r="A112" s="680"/>
      <x:c r="B112" s="2"/>
      <x:c r="C112" s="463"/>
      <x:c r="D112" s="2"/>
      <x:c r="E112" s="463"/>
      <x:c r="F112" s="2"/>
      <x:c r="G112" s="463"/>
      <x:c r="H112" s="2"/>
      <x:c r="I112" s="463"/>
      <x:c r="J112" s="2"/>
      <x:c r="K112" s="2"/>
      <x:c r="L112" s="463"/>
      <x:c r="M112" s="2"/>
      <x:c r="N112" s="2"/>
      <x:c r="O112" s="2"/>
      <x:c r="P112" s="2"/>
      <x:c r="Q112" s="2"/>
      <x:c r="R112" s="463"/>
      <x:c r="S112" s="2"/>
      <x:c r="T112" s="463"/>
      <x:c r="U112" s="2"/>
      <x:c r="V112" s="463"/>
      <x:c r="W112" s="2"/>
      <x:c r="X112" s="2"/>
      <x:c r="Y112" s="2"/>
      <x:c r="Z112" s="2"/>
      <x:c r="AA112" s="2"/>
      <x:c r="AB112" s="2"/>
      <x:c r="AC112" s="2"/>
      <x:c r="AD112" s="2"/>
      <x:c r="AE112" s="2"/>
      <x:c r="AF112" s="2"/>
      <x:c r="AG112" s="2"/>
      <x:c r="AH112" s="2"/>
      <x:c r="AI112" s="2"/>
      <x:c r="AJ112" s="2"/>
      <x:c r="AK112" s="464"/>
      <x:c r="AL112" s="2"/>
      <x:c r="AM112" s="2"/>
      <x:c r="AN112" s="463"/>
      <x:c r="AO112" s="2"/>
      <x:c r="AP112" s="2"/>
      <x:c r="AQ112" s="2"/>
      <x:c r="AR112" s="463"/>
      <x:c r="AS112" s="2"/>
      <x:c r="AT112" s="2"/>
      <x:c r="AU112" s="2"/>
      <x:c r="AV112" s="2"/>
      <x:c r="AW112" s="2"/>
      <x:c r="AX112" s="2"/>
      <x:c r="AY112" s="2"/>
      <x:c r="AZ112" s="2"/>
      <x:c r="BA112" s="463"/>
      <x:c r="BB112" s="2"/>
      <x:c r="BC112" s="2"/>
      <x:c r="BD112" s="2"/>
      <x:c r="BE112" s="2"/>
      <x:c r="BF112" s="2"/>
      <x:c r="BG112" s="2"/>
      <x:c r="BH112" s="2"/>
      <x:c r="BI112" s="2"/>
      <x:c r="BJ112" s="463"/>
      <x:c r="BK112" s="2"/>
      <x:c r="BL112" s="463"/>
      <x:c r="BM112" s="2"/>
      <x:c r="BN112" s="463"/>
      <x:c r="BO112" s="2"/>
      <x:c r="BP112" s="463"/>
      <x:c r="BQ112" s="2"/>
      <x:c r="BR112" s="2"/>
      <x:c r="BS112" s="2"/>
      <x:c r="BT112" s="2"/>
      <x:c r="BU112" s="464"/>
      <x:c r="BV112" s="2"/>
      <x:c r="BW112" s="2"/>
      <x:c r="BX112" s="2"/>
      <x:c r="BY112" s="463"/>
      <x:c r="BZ112" s="2"/>
      <x:c r="CA112" s="463"/>
      <x:c r="CB112" s="2"/>
      <x:c r="CC112" s="463"/>
      <x:c r="CD112" s="2"/>
      <x:c r="CE112" s="2"/>
      <x:c r="CF112" s="463"/>
      <x:c r="CG112" s="2"/>
      <x:c r="CH112" s="2"/>
      <x:c r="CI112" s="2"/>
      <x:c r="CJ112" s="2"/>
      <x:c r="CK112" s="2"/>
      <x:c r="CL112" s="2"/>
      <x:c r="CM112" s="2"/>
      <x:c r="CN112" s="2"/>
      <x:c r="CO112" s="2"/>
      <x:c r="CP112" s="463"/>
      <x:c r="CQ112" s="2"/>
      <x:c r="CR112" s="463"/>
      <x:c r="CS112" s="2"/>
      <x:c r="CT112" s="2"/>
      <x:c r="CU112" s="2"/>
      <x:c r="CV112" s="2"/>
      <x:c r="CW112" s="2"/>
      <x:c r="CY112" s="2"/>
    </x:row>
    <x:row r="113" spans="1:103" ht="18" customHeight="1">
      <x:c r="A113" s="680"/>
      <x:c r="B113" s="2"/>
      <x:c r="C113" s="463"/>
      <x:c r="D113" s="2"/>
      <x:c r="E113" s="463"/>
      <x:c r="F113" s="2"/>
      <x:c r="G113" s="463"/>
      <x:c r="H113" s="2"/>
      <x:c r="I113" s="463"/>
      <x:c r="J113" s="2"/>
      <x:c r="K113" s="2"/>
      <x:c r="L113" s="463"/>
      <x:c r="M113" s="2"/>
      <x:c r="N113" s="2"/>
      <x:c r="O113" s="2"/>
      <x:c r="P113" s="2"/>
      <x:c r="Q113" s="2"/>
      <x:c r="R113" s="463"/>
      <x:c r="S113" s="2"/>
      <x:c r="T113" s="463"/>
      <x:c r="U113" s="2"/>
      <x:c r="V113" s="463"/>
      <x:c r="W113" s="2"/>
      <x:c r="X113" s="2"/>
      <x:c r="Y113" s="2"/>
      <x:c r="Z113" s="2"/>
      <x:c r="AA113" s="2"/>
      <x:c r="AB113" s="2"/>
      <x:c r="AC113" s="2"/>
      <x:c r="AD113" s="2"/>
      <x:c r="AE113" s="2"/>
      <x:c r="AF113" s="2"/>
      <x:c r="AG113" s="2"/>
      <x:c r="AH113" s="2"/>
      <x:c r="AI113" s="2"/>
      <x:c r="AJ113" s="2"/>
      <x:c r="AK113" s="464"/>
      <x:c r="AL113" s="2"/>
      <x:c r="AM113" s="2"/>
      <x:c r="AN113" s="463"/>
      <x:c r="AO113" s="2"/>
      <x:c r="AP113" s="2"/>
      <x:c r="AQ113" s="2"/>
      <x:c r="AR113" s="463"/>
      <x:c r="AS113" s="2"/>
      <x:c r="AT113" s="2"/>
      <x:c r="AU113" s="2"/>
      <x:c r="AV113" s="2"/>
      <x:c r="AW113" s="2"/>
      <x:c r="AX113" s="2"/>
      <x:c r="AY113" s="2"/>
      <x:c r="AZ113" s="2"/>
      <x:c r="BA113" s="463"/>
      <x:c r="BB113" s="2"/>
      <x:c r="BC113" s="2"/>
      <x:c r="BD113" s="2"/>
      <x:c r="BE113" s="2"/>
      <x:c r="BF113" s="2"/>
      <x:c r="BG113" s="2"/>
      <x:c r="BH113" s="2"/>
      <x:c r="BI113" s="2"/>
      <x:c r="BJ113" s="463"/>
      <x:c r="BK113" s="2"/>
      <x:c r="BL113" s="463"/>
      <x:c r="BM113" s="2"/>
      <x:c r="BN113" s="463"/>
      <x:c r="BO113" s="2"/>
      <x:c r="BP113" s="463"/>
      <x:c r="BQ113" s="2"/>
      <x:c r="BR113" s="2"/>
      <x:c r="BS113" s="2"/>
      <x:c r="BT113" s="2"/>
      <x:c r="BU113" s="464"/>
      <x:c r="BV113" s="2"/>
      <x:c r="BW113" s="2"/>
      <x:c r="BX113" s="2"/>
      <x:c r="BY113" s="463"/>
      <x:c r="BZ113" s="2"/>
      <x:c r="CA113" s="463"/>
      <x:c r="CB113" s="2"/>
      <x:c r="CC113" s="463"/>
      <x:c r="CD113" s="2"/>
      <x:c r="CE113" s="2"/>
      <x:c r="CF113" s="463"/>
      <x:c r="CG113" s="2"/>
      <x:c r="CH113" s="2"/>
      <x:c r="CI113" s="2"/>
      <x:c r="CJ113" s="2"/>
      <x:c r="CK113" s="2"/>
      <x:c r="CL113" s="2"/>
      <x:c r="CM113" s="2"/>
      <x:c r="CN113" s="2"/>
      <x:c r="CO113" s="2"/>
      <x:c r="CP113" s="463"/>
      <x:c r="CQ113" s="2"/>
      <x:c r="CR113" s="463"/>
      <x:c r="CS113" s="2"/>
      <x:c r="CT113" s="2"/>
      <x:c r="CU113" s="2"/>
      <x:c r="CV113" s="2"/>
      <x:c r="CW113" s="2"/>
      <x:c r="CY113" s="2"/>
    </x:row>
    <x:row r="114" spans="1:103" ht="18" customHeight="1">
      <x:c r="A114" s="680"/>
      <x:c r="B114" s="2"/>
      <x:c r="C114" s="463"/>
      <x:c r="D114" s="2"/>
      <x:c r="E114" s="463"/>
      <x:c r="F114" s="2"/>
      <x:c r="G114" s="463"/>
      <x:c r="H114" s="2"/>
      <x:c r="I114" s="463"/>
      <x:c r="J114" s="2"/>
      <x:c r="K114" s="2"/>
      <x:c r="L114" s="463"/>
      <x:c r="M114" s="2"/>
      <x:c r="N114" s="2"/>
      <x:c r="O114" s="2"/>
      <x:c r="P114" s="2"/>
      <x:c r="Q114" s="2"/>
      <x:c r="R114" s="463"/>
      <x:c r="S114" s="2"/>
      <x:c r="T114" s="463"/>
      <x:c r="U114" s="2"/>
      <x:c r="V114" s="463"/>
      <x:c r="W114" s="2"/>
      <x:c r="X114" s="2"/>
      <x:c r="Y114" s="2"/>
      <x:c r="Z114" s="2"/>
      <x:c r="AA114" s="2"/>
      <x:c r="AB114" s="2"/>
      <x:c r="AC114" s="2"/>
      <x:c r="AD114" s="2"/>
      <x:c r="AE114" s="2"/>
      <x:c r="AF114" s="2"/>
      <x:c r="AG114" s="2"/>
      <x:c r="AH114" s="2"/>
      <x:c r="AI114" s="2"/>
      <x:c r="AJ114" s="2"/>
      <x:c r="AK114" s="464"/>
      <x:c r="AL114" s="2"/>
      <x:c r="AM114" s="2"/>
      <x:c r="AN114" s="463"/>
      <x:c r="AO114" s="2"/>
      <x:c r="AP114" s="2"/>
      <x:c r="AQ114" s="2"/>
      <x:c r="AR114" s="463"/>
      <x:c r="AS114" s="2"/>
      <x:c r="AT114" s="2"/>
      <x:c r="AU114" s="2"/>
      <x:c r="AV114" s="2"/>
      <x:c r="AW114" s="2"/>
      <x:c r="AX114" s="2"/>
      <x:c r="AY114" s="2"/>
      <x:c r="AZ114" s="2"/>
      <x:c r="BA114" s="463"/>
      <x:c r="BB114" s="2"/>
      <x:c r="BC114" s="2"/>
      <x:c r="BD114" s="2"/>
      <x:c r="BE114" s="2"/>
      <x:c r="BF114" s="2"/>
      <x:c r="BG114" s="2"/>
      <x:c r="BH114" s="2"/>
      <x:c r="BI114" s="2"/>
      <x:c r="BJ114" s="463"/>
      <x:c r="BK114" s="2"/>
      <x:c r="BL114" s="463"/>
      <x:c r="BM114" s="2"/>
      <x:c r="BN114" s="463"/>
      <x:c r="BO114" s="2"/>
      <x:c r="BP114" s="463"/>
      <x:c r="BQ114" s="2"/>
      <x:c r="BR114" s="2"/>
      <x:c r="BS114" s="2"/>
      <x:c r="BT114" s="2"/>
      <x:c r="BU114" s="464"/>
      <x:c r="BV114" s="2"/>
      <x:c r="BW114" s="2"/>
      <x:c r="BX114" s="2"/>
      <x:c r="BY114" s="463"/>
      <x:c r="BZ114" s="2"/>
      <x:c r="CA114" s="463"/>
      <x:c r="CB114" s="2"/>
      <x:c r="CC114" s="463"/>
      <x:c r="CD114" s="2"/>
      <x:c r="CE114" s="2"/>
      <x:c r="CF114" s="463"/>
      <x:c r="CG114" s="2"/>
      <x:c r="CH114" s="2"/>
      <x:c r="CI114" s="2"/>
      <x:c r="CJ114" s="2"/>
      <x:c r="CK114" s="2"/>
      <x:c r="CL114" s="2"/>
      <x:c r="CM114" s="2"/>
      <x:c r="CN114" s="2"/>
      <x:c r="CO114" s="2"/>
      <x:c r="CP114" s="463"/>
      <x:c r="CQ114" s="2"/>
      <x:c r="CR114" s="463"/>
      <x:c r="CS114" s="2"/>
      <x:c r="CT114" s="2"/>
      <x:c r="CU114" s="2"/>
      <x:c r="CV114" s="2"/>
      <x:c r="CW114" s="2"/>
      <x:c r="CY114" s="2"/>
    </x:row>
    <x:row r="115" spans="1:103" ht="18" customHeight="1">
      <x:c r="A115" s="680"/>
      <x:c r="B115" s="2"/>
      <x:c r="C115" s="463"/>
      <x:c r="D115" s="2"/>
      <x:c r="E115" s="463"/>
      <x:c r="F115" s="2"/>
      <x:c r="G115" s="463"/>
      <x:c r="H115" s="2"/>
      <x:c r="I115" s="463"/>
      <x:c r="J115" s="2"/>
      <x:c r="K115" s="2"/>
      <x:c r="L115" s="463"/>
      <x:c r="M115" s="2"/>
      <x:c r="N115" s="2"/>
      <x:c r="O115" s="2"/>
      <x:c r="P115" s="2"/>
      <x:c r="Q115" s="2"/>
      <x:c r="R115" s="463"/>
      <x:c r="S115" s="2"/>
      <x:c r="T115" s="463"/>
      <x:c r="U115" s="2"/>
      <x:c r="V115" s="463"/>
      <x:c r="W115" s="2"/>
      <x:c r="X115" s="2"/>
      <x:c r="Y115" s="2"/>
      <x:c r="Z115" s="2"/>
      <x:c r="AA115" s="2"/>
      <x:c r="AB115" s="2"/>
      <x:c r="AC115" s="2"/>
      <x:c r="AD115" s="2"/>
      <x:c r="AE115" s="2"/>
      <x:c r="AF115" s="2"/>
      <x:c r="AG115" s="2"/>
      <x:c r="AH115" s="2"/>
      <x:c r="AI115" s="2"/>
      <x:c r="AJ115" s="2"/>
      <x:c r="AK115" s="464"/>
      <x:c r="AL115" s="2"/>
      <x:c r="AM115" s="2"/>
      <x:c r="AN115" s="463"/>
      <x:c r="AO115" s="2"/>
      <x:c r="AP115" s="2"/>
      <x:c r="AQ115" s="2"/>
      <x:c r="AR115" s="463"/>
      <x:c r="AS115" s="2"/>
      <x:c r="AT115" s="2"/>
      <x:c r="AU115" s="2"/>
      <x:c r="AV115" s="2"/>
      <x:c r="AW115" s="2"/>
      <x:c r="AX115" s="2"/>
      <x:c r="AY115" s="2"/>
      <x:c r="AZ115" s="2"/>
      <x:c r="BA115" s="463"/>
      <x:c r="BB115" s="2"/>
      <x:c r="BC115" s="2"/>
      <x:c r="BD115" s="2"/>
      <x:c r="BE115" s="2"/>
      <x:c r="BF115" s="2"/>
      <x:c r="BG115" s="2"/>
      <x:c r="BH115" s="2"/>
      <x:c r="BI115" s="2"/>
      <x:c r="BJ115" s="463"/>
      <x:c r="BK115" s="2"/>
      <x:c r="BL115" s="463"/>
      <x:c r="BM115" s="2"/>
      <x:c r="BN115" s="463"/>
      <x:c r="BO115" s="2"/>
      <x:c r="BP115" s="463"/>
      <x:c r="BQ115" s="2"/>
      <x:c r="BR115" s="2"/>
      <x:c r="BS115" s="2"/>
      <x:c r="BT115" s="2"/>
      <x:c r="BU115" s="464"/>
      <x:c r="BV115" s="2"/>
      <x:c r="BW115" s="2"/>
      <x:c r="BX115" s="2"/>
      <x:c r="BY115" s="463"/>
      <x:c r="BZ115" s="2"/>
      <x:c r="CA115" s="463"/>
      <x:c r="CB115" s="2"/>
      <x:c r="CC115" s="463"/>
      <x:c r="CD115" s="2"/>
      <x:c r="CE115" s="2"/>
      <x:c r="CF115" s="463"/>
      <x:c r="CG115" s="2"/>
      <x:c r="CH115" s="2"/>
      <x:c r="CI115" s="2"/>
      <x:c r="CJ115" s="2"/>
      <x:c r="CK115" s="2"/>
      <x:c r="CL115" s="2"/>
      <x:c r="CM115" s="2"/>
      <x:c r="CN115" s="2"/>
      <x:c r="CO115" s="2"/>
      <x:c r="CP115" s="463"/>
      <x:c r="CQ115" s="2"/>
      <x:c r="CR115" s="463"/>
      <x:c r="CS115" s="2"/>
      <x:c r="CT115" s="2"/>
      <x:c r="CU115" s="2"/>
      <x:c r="CV115" s="2"/>
      <x:c r="CW115" s="2"/>
      <x:c r="CY115" s="2"/>
    </x:row>
    <x:row r="116" spans="1:103" ht="18" customHeight="1">
      <x:c r="A116" s="680"/>
      <x:c r="B116" s="2"/>
      <x:c r="C116" s="463"/>
      <x:c r="D116" s="2"/>
      <x:c r="E116" s="463"/>
      <x:c r="F116" s="2"/>
      <x:c r="G116" s="463"/>
      <x:c r="H116" s="2"/>
      <x:c r="I116" s="463"/>
      <x:c r="J116" s="2"/>
      <x:c r="K116" s="2"/>
      <x:c r="L116" s="463"/>
      <x:c r="M116" s="2"/>
      <x:c r="N116" s="2"/>
      <x:c r="O116" s="2"/>
      <x:c r="P116" s="2"/>
      <x:c r="Q116" s="2"/>
      <x:c r="R116" s="463"/>
      <x:c r="S116" s="2"/>
      <x:c r="T116" s="463"/>
      <x:c r="U116" s="2"/>
      <x:c r="V116" s="463"/>
      <x:c r="W116" s="2"/>
      <x:c r="X116" s="2"/>
      <x:c r="Y116" s="2"/>
      <x:c r="Z116" s="2"/>
      <x:c r="AA116" s="2"/>
      <x:c r="AB116" s="2"/>
      <x:c r="AC116" s="2"/>
      <x:c r="AD116" s="2"/>
      <x:c r="AE116" s="2"/>
      <x:c r="AF116" s="2"/>
      <x:c r="AG116" s="2"/>
      <x:c r="AH116" s="2"/>
      <x:c r="AI116" s="2"/>
      <x:c r="AJ116" s="2"/>
      <x:c r="AK116" s="464"/>
      <x:c r="AL116" s="2"/>
      <x:c r="AM116" s="2"/>
      <x:c r="AN116" s="463"/>
      <x:c r="AO116" s="2"/>
      <x:c r="AP116" s="2"/>
      <x:c r="AQ116" s="2"/>
      <x:c r="AR116" s="463"/>
      <x:c r="AS116" s="2"/>
      <x:c r="AT116" s="2"/>
      <x:c r="AU116" s="2"/>
      <x:c r="AV116" s="2"/>
      <x:c r="AW116" s="2"/>
      <x:c r="AX116" s="2"/>
      <x:c r="AY116" s="2"/>
      <x:c r="AZ116" s="2"/>
      <x:c r="BA116" s="463"/>
      <x:c r="BB116" s="2"/>
      <x:c r="BC116" s="2"/>
      <x:c r="BD116" s="2"/>
      <x:c r="BE116" s="2"/>
      <x:c r="BF116" s="2"/>
      <x:c r="BG116" s="2"/>
      <x:c r="BH116" s="2"/>
      <x:c r="BI116" s="2"/>
      <x:c r="BJ116" s="463"/>
      <x:c r="BK116" s="2"/>
      <x:c r="BL116" s="463"/>
      <x:c r="BM116" s="2"/>
      <x:c r="BN116" s="463"/>
      <x:c r="BO116" s="2"/>
      <x:c r="BP116" s="463"/>
      <x:c r="BQ116" s="2"/>
      <x:c r="BR116" s="2"/>
      <x:c r="BS116" s="2"/>
      <x:c r="BT116" s="2"/>
      <x:c r="BU116" s="464"/>
      <x:c r="BV116" s="2"/>
      <x:c r="BW116" s="2"/>
      <x:c r="BX116" s="2"/>
      <x:c r="BY116" s="463"/>
      <x:c r="BZ116" s="2"/>
      <x:c r="CA116" s="463"/>
      <x:c r="CB116" s="2"/>
      <x:c r="CC116" s="463"/>
      <x:c r="CD116" s="2"/>
      <x:c r="CE116" s="2"/>
      <x:c r="CF116" s="463"/>
      <x:c r="CG116" s="2"/>
      <x:c r="CH116" s="2"/>
      <x:c r="CI116" s="2"/>
      <x:c r="CJ116" s="2"/>
      <x:c r="CK116" s="2"/>
      <x:c r="CL116" s="2"/>
      <x:c r="CM116" s="2"/>
      <x:c r="CN116" s="2"/>
      <x:c r="CO116" s="2"/>
      <x:c r="CP116" s="463"/>
      <x:c r="CQ116" s="2"/>
      <x:c r="CR116" s="463"/>
      <x:c r="CS116" s="2"/>
      <x:c r="CT116" s="2"/>
      <x:c r="CU116" s="2"/>
      <x:c r="CV116" s="2"/>
      <x:c r="CW116" s="2"/>
      <x:c r="CY116" s="2"/>
    </x:row>
    <x:row r="117" spans="1:103" ht="18" customHeight="1">
      <x:c r="A117" s="680"/>
      <x:c r="B117" s="2"/>
      <x:c r="C117" s="463"/>
      <x:c r="D117" s="2"/>
      <x:c r="E117" s="463"/>
      <x:c r="F117" s="2"/>
      <x:c r="G117" s="463"/>
      <x:c r="H117" s="2"/>
      <x:c r="I117" s="463"/>
      <x:c r="J117" s="2"/>
      <x:c r="K117" s="2"/>
      <x:c r="L117" s="463"/>
      <x:c r="M117" s="2"/>
      <x:c r="N117" s="2"/>
      <x:c r="O117" s="2"/>
      <x:c r="P117" s="2"/>
      <x:c r="Q117" s="2"/>
      <x:c r="R117" s="463"/>
      <x:c r="S117" s="2"/>
      <x:c r="T117" s="463"/>
      <x:c r="U117" s="2"/>
      <x:c r="V117" s="463"/>
      <x:c r="W117" s="2"/>
      <x:c r="X117" s="2"/>
      <x:c r="Y117" s="2"/>
      <x:c r="Z117" s="2"/>
      <x:c r="AA117" s="2"/>
      <x:c r="AB117" s="2"/>
      <x:c r="AC117" s="2"/>
      <x:c r="AD117" s="2"/>
      <x:c r="AE117" s="2"/>
      <x:c r="AF117" s="2"/>
      <x:c r="AG117" s="2"/>
      <x:c r="AH117" s="2"/>
      <x:c r="AI117" s="2"/>
      <x:c r="AJ117" s="2"/>
      <x:c r="AK117" s="464"/>
      <x:c r="AL117" s="2"/>
      <x:c r="AM117" s="2"/>
      <x:c r="AN117" s="463"/>
      <x:c r="AO117" s="2"/>
      <x:c r="AP117" s="2"/>
      <x:c r="AQ117" s="2"/>
      <x:c r="AR117" s="463"/>
      <x:c r="AS117" s="2"/>
      <x:c r="AT117" s="2"/>
      <x:c r="AU117" s="2"/>
      <x:c r="AV117" s="2"/>
      <x:c r="AW117" s="2"/>
      <x:c r="AX117" s="2"/>
      <x:c r="AY117" s="2"/>
      <x:c r="AZ117" s="2"/>
      <x:c r="BA117" s="463"/>
      <x:c r="BB117" s="2"/>
      <x:c r="BC117" s="2"/>
      <x:c r="BD117" s="2"/>
      <x:c r="BE117" s="2"/>
      <x:c r="BF117" s="2"/>
      <x:c r="BG117" s="2"/>
      <x:c r="BH117" s="2"/>
      <x:c r="BI117" s="2"/>
      <x:c r="BJ117" s="463"/>
      <x:c r="BK117" s="2"/>
      <x:c r="BL117" s="463"/>
      <x:c r="BM117" s="2"/>
      <x:c r="BN117" s="463"/>
      <x:c r="BO117" s="2"/>
      <x:c r="BP117" s="463"/>
      <x:c r="BQ117" s="2"/>
      <x:c r="BR117" s="2"/>
      <x:c r="BS117" s="2"/>
      <x:c r="BT117" s="2"/>
      <x:c r="BU117" s="464"/>
      <x:c r="BV117" s="2"/>
      <x:c r="BW117" s="2"/>
      <x:c r="BX117" s="2"/>
      <x:c r="BY117" s="463"/>
      <x:c r="BZ117" s="2"/>
      <x:c r="CA117" s="463"/>
      <x:c r="CB117" s="2"/>
      <x:c r="CC117" s="463"/>
      <x:c r="CD117" s="2"/>
      <x:c r="CE117" s="2"/>
      <x:c r="CF117" s="463"/>
      <x:c r="CG117" s="2"/>
      <x:c r="CH117" s="2"/>
      <x:c r="CI117" s="2"/>
      <x:c r="CJ117" s="2"/>
      <x:c r="CK117" s="2"/>
      <x:c r="CL117" s="2"/>
      <x:c r="CM117" s="2"/>
      <x:c r="CN117" s="2"/>
      <x:c r="CO117" s="2"/>
      <x:c r="CP117" s="463"/>
      <x:c r="CQ117" s="2"/>
      <x:c r="CR117" s="463"/>
      <x:c r="CS117" s="2"/>
      <x:c r="CT117" s="2"/>
      <x:c r="CU117" s="2"/>
      <x:c r="CV117" s="2"/>
      <x:c r="CW117" s="2"/>
      <x:c r="CY117" s="2"/>
    </x:row>
    <x:row r="118" spans="1:103" ht="18" customHeight="1">
      <x:c r="A118" s="680"/>
      <x:c r="B118" s="2"/>
      <x:c r="C118" s="463"/>
      <x:c r="D118" s="2"/>
      <x:c r="E118" s="463"/>
      <x:c r="F118" s="2"/>
      <x:c r="G118" s="463"/>
      <x:c r="H118" s="2"/>
      <x:c r="I118" s="463"/>
      <x:c r="J118" s="2"/>
      <x:c r="K118" s="2"/>
      <x:c r="L118" s="463"/>
      <x:c r="M118" s="2"/>
      <x:c r="N118" s="2"/>
      <x:c r="O118" s="2"/>
      <x:c r="P118" s="2"/>
      <x:c r="Q118" s="2"/>
      <x:c r="R118" s="463"/>
      <x:c r="S118" s="2"/>
      <x:c r="T118" s="463"/>
      <x:c r="U118" s="2"/>
      <x:c r="V118" s="463"/>
      <x:c r="W118" s="2"/>
      <x:c r="X118" s="2"/>
      <x:c r="Y118" s="2"/>
      <x:c r="Z118" s="2"/>
      <x:c r="AA118" s="2"/>
      <x:c r="AB118" s="2"/>
      <x:c r="AC118" s="2"/>
      <x:c r="AD118" s="2"/>
      <x:c r="AE118" s="2"/>
      <x:c r="AF118" s="2"/>
      <x:c r="AG118" s="2"/>
      <x:c r="AH118" s="2"/>
      <x:c r="AI118" s="2"/>
      <x:c r="AJ118" s="2"/>
      <x:c r="AK118" s="464"/>
      <x:c r="AL118" s="2"/>
      <x:c r="AM118" s="2"/>
      <x:c r="AN118" s="463"/>
      <x:c r="AO118" s="2"/>
      <x:c r="AP118" s="2"/>
      <x:c r="AQ118" s="2"/>
      <x:c r="AR118" s="463"/>
      <x:c r="AS118" s="2"/>
      <x:c r="AT118" s="2"/>
      <x:c r="AU118" s="2"/>
      <x:c r="AV118" s="2"/>
      <x:c r="AW118" s="2"/>
      <x:c r="AX118" s="2"/>
      <x:c r="AY118" s="2"/>
      <x:c r="AZ118" s="2"/>
      <x:c r="BA118" s="463"/>
      <x:c r="BB118" s="2"/>
      <x:c r="BC118" s="2"/>
      <x:c r="BD118" s="2"/>
      <x:c r="BE118" s="2"/>
      <x:c r="BF118" s="2"/>
      <x:c r="BG118" s="2"/>
      <x:c r="BH118" s="2"/>
      <x:c r="BI118" s="2"/>
      <x:c r="BJ118" s="463"/>
      <x:c r="BK118" s="2"/>
      <x:c r="BL118" s="463"/>
      <x:c r="BM118" s="2"/>
      <x:c r="BN118" s="463"/>
      <x:c r="BO118" s="2"/>
      <x:c r="BP118" s="463"/>
      <x:c r="BQ118" s="2"/>
      <x:c r="BR118" s="2"/>
      <x:c r="BS118" s="2"/>
      <x:c r="BT118" s="2"/>
      <x:c r="BU118" s="464"/>
      <x:c r="BV118" s="2"/>
      <x:c r="BW118" s="2"/>
      <x:c r="BX118" s="2"/>
      <x:c r="BY118" s="463"/>
      <x:c r="BZ118" s="2"/>
      <x:c r="CA118" s="463"/>
      <x:c r="CB118" s="2"/>
      <x:c r="CC118" s="463"/>
      <x:c r="CD118" s="2"/>
      <x:c r="CE118" s="2"/>
      <x:c r="CF118" s="463"/>
      <x:c r="CG118" s="2"/>
      <x:c r="CH118" s="2"/>
      <x:c r="CI118" s="2"/>
      <x:c r="CJ118" s="2"/>
      <x:c r="CK118" s="2"/>
      <x:c r="CL118" s="2"/>
      <x:c r="CM118" s="2"/>
      <x:c r="CN118" s="2"/>
      <x:c r="CO118" s="2"/>
      <x:c r="CP118" s="463"/>
      <x:c r="CQ118" s="2"/>
      <x:c r="CR118" s="463"/>
      <x:c r="CS118" s="2"/>
      <x:c r="CT118" s="2"/>
      <x:c r="CU118" s="2"/>
      <x:c r="CV118" s="2"/>
      <x:c r="CW118" s="2"/>
      <x:c r="CY118" s="2"/>
    </x:row>
    <x:row r="119" spans="1:103" ht="18" customHeight="1">
      <x:c r="A119" s="680"/>
      <x:c r="B119" s="2"/>
      <x:c r="C119" s="463"/>
      <x:c r="D119" s="2"/>
      <x:c r="E119" s="463"/>
      <x:c r="F119" s="2"/>
      <x:c r="G119" s="463"/>
      <x:c r="H119" s="2"/>
      <x:c r="I119" s="463"/>
      <x:c r="J119" s="2"/>
      <x:c r="K119" s="2"/>
      <x:c r="L119" s="463"/>
      <x:c r="M119" s="2"/>
      <x:c r="N119" s="2"/>
      <x:c r="O119" s="2"/>
      <x:c r="P119" s="2"/>
      <x:c r="Q119" s="2"/>
      <x:c r="R119" s="463"/>
      <x:c r="S119" s="2"/>
      <x:c r="T119" s="463"/>
      <x:c r="U119" s="2"/>
      <x:c r="V119" s="463"/>
      <x:c r="W119" s="2"/>
      <x:c r="X119" s="2"/>
      <x:c r="Y119" s="2"/>
      <x:c r="Z119" s="2"/>
      <x:c r="AA119" s="2"/>
      <x:c r="AB119" s="2"/>
      <x:c r="AC119" s="2"/>
      <x:c r="AD119" s="2"/>
      <x:c r="AE119" s="2"/>
      <x:c r="AF119" s="2"/>
      <x:c r="AG119" s="2"/>
      <x:c r="AH119" s="2"/>
      <x:c r="AI119" s="2"/>
      <x:c r="AJ119" s="2"/>
      <x:c r="AK119" s="464"/>
      <x:c r="AL119" s="2"/>
      <x:c r="AM119" s="2"/>
      <x:c r="AN119" s="463"/>
      <x:c r="AO119" s="2"/>
      <x:c r="AP119" s="2"/>
      <x:c r="AQ119" s="2"/>
      <x:c r="AR119" s="463"/>
      <x:c r="AS119" s="2"/>
      <x:c r="AT119" s="2"/>
      <x:c r="AU119" s="2"/>
      <x:c r="AV119" s="2"/>
      <x:c r="AW119" s="2"/>
      <x:c r="AX119" s="2"/>
      <x:c r="AY119" s="2"/>
      <x:c r="AZ119" s="2"/>
      <x:c r="BA119" s="463"/>
      <x:c r="BB119" s="2"/>
      <x:c r="BC119" s="2"/>
      <x:c r="BD119" s="2"/>
      <x:c r="BE119" s="2"/>
      <x:c r="BF119" s="2"/>
      <x:c r="BG119" s="2"/>
      <x:c r="BH119" s="2"/>
      <x:c r="BI119" s="2"/>
      <x:c r="BJ119" s="463"/>
      <x:c r="BK119" s="2"/>
      <x:c r="BL119" s="463"/>
      <x:c r="BM119" s="2"/>
      <x:c r="BN119" s="463"/>
      <x:c r="BO119" s="2"/>
      <x:c r="BP119" s="463"/>
      <x:c r="BQ119" s="2"/>
      <x:c r="BR119" s="2"/>
      <x:c r="BS119" s="2"/>
      <x:c r="BT119" s="2"/>
      <x:c r="BU119" s="464"/>
      <x:c r="BV119" s="2"/>
      <x:c r="BW119" s="2"/>
      <x:c r="BX119" s="2"/>
      <x:c r="BY119" s="463"/>
      <x:c r="BZ119" s="2"/>
      <x:c r="CA119" s="463"/>
      <x:c r="CB119" s="2"/>
      <x:c r="CC119" s="463"/>
      <x:c r="CD119" s="2"/>
      <x:c r="CE119" s="2"/>
      <x:c r="CF119" s="463"/>
      <x:c r="CG119" s="2"/>
      <x:c r="CH119" s="2"/>
      <x:c r="CI119" s="2"/>
      <x:c r="CJ119" s="2"/>
      <x:c r="CK119" s="2"/>
      <x:c r="CL119" s="2"/>
      <x:c r="CM119" s="2"/>
      <x:c r="CN119" s="2"/>
      <x:c r="CO119" s="2"/>
      <x:c r="CP119" s="463"/>
      <x:c r="CQ119" s="2"/>
      <x:c r="CR119" s="463"/>
      <x:c r="CS119" s="2"/>
      <x:c r="CT119" s="2"/>
      <x:c r="CU119" s="2"/>
      <x:c r="CV119" s="2"/>
      <x:c r="CW119" s="2"/>
      <x:c r="CY119" s="2"/>
    </x:row>
    <x:row r="120" spans="1:103" ht="18" customHeight="1">
      <x:c r="A120" s="680"/>
      <x:c r="B120" s="2"/>
      <x:c r="C120" s="463"/>
      <x:c r="D120" s="2"/>
      <x:c r="E120" s="463"/>
      <x:c r="F120" s="2"/>
      <x:c r="G120" s="463"/>
      <x:c r="H120" s="2"/>
      <x:c r="I120" s="463"/>
      <x:c r="J120" s="2"/>
      <x:c r="K120" s="2"/>
      <x:c r="L120" s="463"/>
      <x:c r="M120" s="2"/>
      <x:c r="N120" s="2"/>
      <x:c r="O120" s="2"/>
      <x:c r="P120" s="2"/>
      <x:c r="Q120" s="2"/>
      <x:c r="R120" s="463"/>
      <x:c r="S120" s="2"/>
      <x:c r="T120" s="463"/>
      <x:c r="U120" s="2"/>
      <x:c r="V120" s="463"/>
      <x:c r="W120" s="2"/>
      <x:c r="X120" s="2"/>
      <x:c r="Y120" s="2"/>
      <x:c r="Z120" s="2"/>
      <x:c r="AA120" s="2"/>
      <x:c r="AB120" s="2"/>
      <x:c r="AC120" s="2"/>
      <x:c r="AD120" s="2"/>
      <x:c r="AE120" s="2"/>
      <x:c r="AF120" s="2"/>
      <x:c r="AG120" s="2"/>
      <x:c r="AH120" s="2"/>
      <x:c r="AI120" s="2"/>
      <x:c r="AJ120" s="2"/>
      <x:c r="AK120" s="464"/>
      <x:c r="AL120" s="2"/>
      <x:c r="AM120" s="2"/>
      <x:c r="AN120" s="463"/>
      <x:c r="AO120" s="2"/>
      <x:c r="AP120" s="2"/>
      <x:c r="AQ120" s="2"/>
      <x:c r="AR120" s="463"/>
      <x:c r="AS120" s="2"/>
      <x:c r="AT120" s="2"/>
      <x:c r="AU120" s="2"/>
      <x:c r="AV120" s="2"/>
      <x:c r="AW120" s="2"/>
      <x:c r="AX120" s="2"/>
      <x:c r="AY120" s="2"/>
      <x:c r="AZ120" s="2"/>
      <x:c r="BA120" s="463"/>
      <x:c r="BB120" s="2"/>
      <x:c r="BC120" s="2"/>
      <x:c r="BD120" s="2"/>
      <x:c r="BE120" s="2"/>
      <x:c r="BF120" s="2"/>
      <x:c r="BG120" s="2"/>
      <x:c r="BH120" s="2"/>
      <x:c r="BI120" s="2"/>
      <x:c r="BJ120" s="463"/>
      <x:c r="BK120" s="2"/>
      <x:c r="BL120" s="463"/>
      <x:c r="BM120" s="2"/>
      <x:c r="BN120" s="463"/>
      <x:c r="BO120" s="2"/>
      <x:c r="BP120" s="463"/>
      <x:c r="BQ120" s="2"/>
      <x:c r="BR120" s="2"/>
      <x:c r="BS120" s="2"/>
      <x:c r="BT120" s="2"/>
      <x:c r="BU120" s="464"/>
      <x:c r="BV120" s="2"/>
      <x:c r="BW120" s="2"/>
      <x:c r="BX120" s="2"/>
      <x:c r="BY120" s="463"/>
      <x:c r="BZ120" s="2"/>
      <x:c r="CA120" s="463"/>
      <x:c r="CB120" s="2"/>
      <x:c r="CC120" s="463"/>
      <x:c r="CD120" s="2"/>
      <x:c r="CE120" s="2"/>
      <x:c r="CF120" s="463"/>
      <x:c r="CG120" s="2"/>
      <x:c r="CH120" s="2"/>
      <x:c r="CI120" s="2"/>
      <x:c r="CJ120" s="2"/>
      <x:c r="CK120" s="2"/>
      <x:c r="CL120" s="2"/>
      <x:c r="CM120" s="2"/>
      <x:c r="CN120" s="2"/>
      <x:c r="CO120" s="2"/>
      <x:c r="CP120" s="463"/>
      <x:c r="CQ120" s="2"/>
      <x:c r="CR120" s="463"/>
      <x:c r="CS120" s="2"/>
      <x:c r="CT120" s="2"/>
      <x:c r="CU120" s="2"/>
      <x:c r="CV120" s="2"/>
      <x:c r="CW120" s="2"/>
      <x:c r="CY120" s="2"/>
    </x:row>
    <x:row r="121" spans="1:103" ht="18" customHeight="1">
      <x:c r="A121" s="680"/>
      <x:c r="B121" s="2"/>
      <x:c r="C121" s="463"/>
      <x:c r="D121" s="2"/>
      <x:c r="E121" s="463"/>
      <x:c r="F121" s="2"/>
      <x:c r="G121" s="463"/>
      <x:c r="H121" s="2"/>
      <x:c r="I121" s="463"/>
      <x:c r="J121" s="2"/>
      <x:c r="K121" s="2"/>
      <x:c r="L121" s="463"/>
      <x:c r="M121" s="2"/>
      <x:c r="N121" s="2"/>
      <x:c r="O121" s="2"/>
      <x:c r="P121" s="2"/>
      <x:c r="Q121" s="2"/>
      <x:c r="R121" s="463"/>
      <x:c r="S121" s="2"/>
      <x:c r="T121" s="463"/>
      <x:c r="U121" s="2"/>
      <x:c r="V121" s="463"/>
      <x:c r="W121" s="2"/>
      <x:c r="X121" s="2"/>
      <x:c r="Y121" s="2"/>
      <x:c r="Z121" s="2"/>
      <x:c r="AA121" s="2"/>
      <x:c r="AB121" s="2"/>
      <x:c r="AC121" s="2"/>
      <x:c r="AD121" s="2"/>
      <x:c r="AE121" s="2"/>
      <x:c r="AF121" s="2"/>
      <x:c r="AG121" s="2"/>
      <x:c r="AH121" s="2"/>
      <x:c r="AI121" s="2"/>
      <x:c r="AJ121" s="2"/>
      <x:c r="AK121" s="464"/>
      <x:c r="AL121" s="2"/>
      <x:c r="AM121" s="2"/>
      <x:c r="AN121" s="463"/>
      <x:c r="AO121" s="2"/>
      <x:c r="AP121" s="2"/>
      <x:c r="AQ121" s="2"/>
      <x:c r="AR121" s="463"/>
      <x:c r="AS121" s="2"/>
      <x:c r="AT121" s="2"/>
      <x:c r="AU121" s="2"/>
      <x:c r="AV121" s="2"/>
      <x:c r="AW121" s="2"/>
      <x:c r="AX121" s="2"/>
      <x:c r="AY121" s="2"/>
      <x:c r="AZ121" s="2"/>
      <x:c r="BA121" s="463"/>
      <x:c r="BB121" s="2"/>
      <x:c r="BC121" s="2"/>
      <x:c r="BD121" s="2"/>
      <x:c r="BE121" s="2"/>
      <x:c r="BF121" s="2"/>
      <x:c r="BG121" s="2"/>
      <x:c r="BH121" s="2"/>
      <x:c r="BI121" s="2"/>
      <x:c r="BJ121" s="463"/>
      <x:c r="BK121" s="2"/>
      <x:c r="BL121" s="463"/>
      <x:c r="BM121" s="2"/>
      <x:c r="BN121" s="463"/>
      <x:c r="BO121" s="2"/>
      <x:c r="BP121" s="463"/>
      <x:c r="BQ121" s="2"/>
      <x:c r="BR121" s="2"/>
      <x:c r="BS121" s="2"/>
      <x:c r="BT121" s="2"/>
      <x:c r="BU121" s="464"/>
      <x:c r="BV121" s="2"/>
      <x:c r="BW121" s="2"/>
      <x:c r="BX121" s="2"/>
      <x:c r="BY121" s="463"/>
      <x:c r="BZ121" s="2"/>
      <x:c r="CA121" s="463"/>
      <x:c r="CB121" s="2"/>
      <x:c r="CC121" s="463"/>
      <x:c r="CD121" s="2"/>
      <x:c r="CE121" s="2"/>
      <x:c r="CF121" s="463"/>
      <x:c r="CG121" s="2"/>
      <x:c r="CH121" s="2"/>
      <x:c r="CI121" s="2"/>
      <x:c r="CJ121" s="2"/>
      <x:c r="CK121" s="2"/>
      <x:c r="CL121" s="2"/>
      <x:c r="CM121" s="2"/>
      <x:c r="CN121" s="2"/>
      <x:c r="CO121" s="2"/>
      <x:c r="CP121" s="463"/>
      <x:c r="CQ121" s="2"/>
      <x:c r="CR121" s="463"/>
      <x:c r="CS121" s="2"/>
      <x:c r="CT121" s="2"/>
      <x:c r="CU121" s="2"/>
      <x:c r="CV121" s="2"/>
      <x:c r="CW121" s="2"/>
      <x:c r="CY121" s="2"/>
    </x:row>
    <x:row r="122" spans="1:103" ht="18" customHeight="1">
      <x:c r="A122" s="680"/>
      <x:c r="B122" s="2"/>
      <x:c r="C122" s="463"/>
      <x:c r="D122" s="2"/>
      <x:c r="E122" s="463"/>
      <x:c r="F122" s="2"/>
      <x:c r="G122" s="463"/>
      <x:c r="H122" s="2"/>
      <x:c r="I122" s="463"/>
      <x:c r="J122" s="2"/>
      <x:c r="K122" s="2"/>
      <x:c r="L122" s="463"/>
      <x:c r="M122" s="2"/>
      <x:c r="N122" s="2"/>
      <x:c r="O122" s="2"/>
      <x:c r="P122" s="2"/>
      <x:c r="Q122" s="2"/>
      <x:c r="R122" s="463"/>
      <x:c r="S122" s="2"/>
      <x:c r="T122" s="463"/>
      <x:c r="U122" s="2"/>
      <x:c r="V122" s="463"/>
      <x:c r="W122" s="2"/>
      <x:c r="X122" s="2"/>
      <x:c r="Y122" s="2"/>
      <x:c r="Z122" s="2"/>
      <x:c r="AA122" s="2"/>
      <x:c r="AB122" s="2"/>
      <x:c r="AC122" s="2"/>
      <x:c r="AD122" s="2"/>
      <x:c r="AE122" s="2"/>
      <x:c r="AF122" s="2"/>
      <x:c r="AG122" s="2"/>
      <x:c r="AH122" s="2"/>
      <x:c r="AI122" s="2"/>
      <x:c r="AJ122" s="2"/>
      <x:c r="AK122" s="464"/>
      <x:c r="AL122" s="2"/>
      <x:c r="AM122" s="2"/>
      <x:c r="AN122" s="463"/>
      <x:c r="AO122" s="2"/>
      <x:c r="AP122" s="2"/>
      <x:c r="AQ122" s="2"/>
      <x:c r="AR122" s="463"/>
      <x:c r="AS122" s="2"/>
      <x:c r="AT122" s="2"/>
      <x:c r="AU122" s="2"/>
      <x:c r="AV122" s="2"/>
      <x:c r="AW122" s="2"/>
      <x:c r="AX122" s="2"/>
      <x:c r="AY122" s="2"/>
      <x:c r="AZ122" s="2"/>
      <x:c r="BA122" s="463"/>
      <x:c r="BB122" s="2"/>
      <x:c r="BC122" s="2"/>
      <x:c r="BD122" s="2"/>
      <x:c r="BE122" s="2"/>
      <x:c r="BF122" s="2"/>
      <x:c r="BG122" s="2"/>
      <x:c r="BH122" s="2"/>
      <x:c r="BI122" s="2"/>
      <x:c r="BJ122" s="463"/>
      <x:c r="BK122" s="2"/>
      <x:c r="BL122" s="463"/>
      <x:c r="BM122" s="2"/>
      <x:c r="BN122" s="463"/>
      <x:c r="BO122" s="2"/>
      <x:c r="BP122" s="463"/>
      <x:c r="BQ122" s="2"/>
      <x:c r="BR122" s="2"/>
      <x:c r="BS122" s="2"/>
      <x:c r="BT122" s="2"/>
      <x:c r="BU122" s="464"/>
      <x:c r="BV122" s="2"/>
      <x:c r="BW122" s="2"/>
      <x:c r="BX122" s="2"/>
      <x:c r="BY122" s="463"/>
      <x:c r="BZ122" s="2"/>
      <x:c r="CA122" s="463"/>
      <x:c r="CB122" s="2"/>
      <x:c r="CC122" s="463"/>
      <x:c r="CD122" s="2"/>
      <x:c r="CE122" s="2"/>
      <x:c r="CF122" s="463"/>
      <x:c r="CG122" s="2"/>
      <x:c r="CH122" s="2"/>
      <x:c r="CI122" s="2"/>
      <x:c r="CJ122" s="2"/>
      <x:c r="CK122" s="2"/>
      <x:c r="CL122" s="2"/>
      <x:c r="CM122" s="2"/>
      <x:c r="CN122" s="2"/>
      <x:c r="CO122" s="2"/>
      <x:c r="CP122" s="463"/>
      <x:c r="CQ122" s="2"/>
      <x:c r="CR122" s="463"/>
      <x:c r="CS122" s="2"/>
      <x:c r="CT122" s="2"/>
      <x:c r="CU122" s="2"/>
      <x:c r="CV122" s="2"/>
      <x:c r="CW122" s="2"/>
      <x:c r="CY122" s="2"/>
    </x:row>
    <x:row r="123" spans="1:103" ht="18" customHeight="1">
      <x:c r="A123" s="680"/>
      <x:c r="B123" s="2"/>
      <x:c r="C123" s="463"/>
      <x:c r="D123" s="2"/>
      <x:c r="E123" s="463"/>
      <x:c r="F123" s="2"/>
      <x:c r="G123" s="463"/>
      <x:c r="H123" s="2"/>
      <x:c r="I123" s="463"/>
      <x:c r="J123" s="2"/>
      <x:c r="K123" s="2"/>
      <x:c r="L123" s="463"/>
      <x:c r="M123" s="2"/>
      <x:c r="N123" s="2"/>
      <x:c r="O123" s="2"/>
      <x:c r="P123" s="2"/>
      <x:c r="Q123" s="2"/>
      <x:c r="R123" s="463"/>
      <x:c r="S123" s="2"/>
      <x:c r="T123" s="463"/>
      <x:c r="U123" s="2"/>
      <x:c r="V123" s="463"/>
      <x:c r="W123" s="2"/>
      <x:c r="X123" s="2"/>
      <x:c r="Y123" s="2"/>
      <x:c r="Z123" s="2"/>
      <x:c r="AA123" s="2"/>
      <x:c r="AB123" s="2"/>
      <x:c r="AC123" s="2"/>
      <x:c r="AD123" s="2"/>
      <x:c r="AE123" s="2"/>
      <x:c r="AF123" s="2"/>
      <x:c r="AG123" s="2"/>
      <x:c r="AH123" s="2"/>
      <x:c r="AI123" s="2"/>
      <x:c r="AJ123" s="2"/>
      <x:c r="AK123" s="464"/>
      <x:c r="AL123" s="2"/>
      <x:c r="AM123" s="2"/>
      <x:c r="AN123" s="463"/>
      <x:c r="AO123" s="2"/>
      <x:c r="AP123" s="2"/>
      <x:c r="AQ123" s="2"/>
      <x:c r="AR123" s="463"/>
      <x:c r="AS123" s="2"/>
      <x:c r="AT123" s="2"/>
      <x:c r="AU123" s="2"/>
      <x:c r="AV123" s="2"/>
      <x:c r="AW123" s="2"/>
      <x:c r="AX123" s="2"/>
      <x:c r="AY123" s="2"/>
      <x:c r="AZ123" s="2"/>
      <x:c r="BA123" s="463"/>
      <x:c r="BB123" s="2"/>
      <x:c r="BC123" s="2"/>
      <x:c r="BD123" s="2"/>
      <x:c r="BE123" s="2"/>
      <x:c r="BF123" s="2"/>
      <x:c r="BG123" s="2"/>
      <x:c r="BH123" s="2"/>
      <x:c r="BI123" s="2"/>
      <x:c r="BJ123" s="463"/>
      <x:c r="BK123" s="2"/>
      <x:c r="BL123" s="463"/>
      <x:c r="BM123" s="2"/>
      <x:c r="BN123" s="463"/>
      <x:c r="BO123" s="2"/>
      <x:c r="BP123" s="463"/>
      <x:c r="BQ123" s="2"/>
      <x:c r="BR123" s="2"/>
      <x:c r="BS123" s="2"/>
      <x:c r="BT123" s="2"/>
      <x:c r="BU123" s="464"/>
      <x:c r="BV123" s="2"/>
      <x:c r="BW123" s="2"/>
      <x:c r="BX123" s="2"/>
      <x:c r="BY123" s="463"/>
      <x:c r="BZ123" s="2"/>
      <x:c r="CA123" s="463"/>
      <x:c r="CB123" s="2"/>
      <x:c r="CC123" s="463"/>
      <x:c r="CD123" s="2"/>
      <x:c r="CE123" s="2"/>
      <x:c r="CF123" s="463"/>
      <x:c r="CG123" s="2"/>
      <x:c r="CH123" s="2"/>
      <x:c r="CI123" s="2"/>
      <x:c r="CJ123" s="2"/>
      <x:c r="CK123" s="2"/>
      <x:c r="CL123" s="2"/>
      <x:c r="CM123" s="2"/>
      <x:c r="CN123" s="2"/>
      <x:c r="CO123" s="2"/>
      <x:c r="CP123" s="463"/>
      <x:c r="CQ123" s="2"/>
      <x:c r="CR123" s="463"/>
      <x:c r="CS123" s="2"/>
      <x:c r="CT123" s="2"/>
      <x:c r="CU123" s="2"/>
      <x:c r="CV123" s="2"/>
      <x:c r="CW123" s="2"/>
      <x:c r="CY123" s="2"/>
    </x:row>
    <x:row r="124" spans="1:103" ht="18" customHeight="1">
      <x:c r="A124" s="680"/>
      <x:c r="B124" s="2"/>
      <x:c r="C124" s="463"/>
      <x:c r="D124" s="2"/>
      <x:c r="E124" s="463"/>
      <x:c r="F124" s="2"/>
      <x:c r="G124" s="463"/>
      <x:c r="H124" s="2"/>
      <x:c r="I124" s="463"/>
      <x:c r="J124" s="2"/>
      <x:c r="K124" s="2"/>
      <x:c r="L124" s="463"/>
      <x:c r="M124" s="2"/>
      <x:c r="N124" s="2"/>
      <x:c r="O124" s="2"/>
      <x:c r="P124" s="2"/>
      <x:c r="Q124" s="2"/>
      <x:c r="R124" s="463"/>
      <x:c r="S124" s="2"/>
      <x:c r="T124" s="463"/>
      <x:c r="U124" s="2"/>
      <x:c r="V124" s="463"/>
      <x:c r="W124" s="2"/>
      <x:c r="X124" s="2"/>
      <x:c r="Y124" s="2"/>
      <x:c r="Z124" s="2"/>
      <x:c r="AA124" s="2"/>
      <x:c r="AB124" s="2"/>
      <x:c r="AC124" s="2"/>
      <x:c r="AD124" s="2"/>
      <x:c r="AE124" s="2"/>
      <x:c r="AF124" s="2"/>
      <x:c r="AG124" s="2"/>
      <x:c r="AH124" s="2"/>
      <x:c r="AI124" s="2"/>
      <x:c r="AJ124" s="2"/>
      <x:c r="AK124" s="464"/>
      <x:c r="AL124" s="2"/>
      <x:c r="AM124" s="2"/>
      <x:c r="AN124" s="463"/>
      <x:c r="AO124" s="2"/>
      <x:c r="AP124" s="2"/>
      <x:c r="AQ124" s="2"/>
      <x:c r="AR124" s="463"/>
      <x:c r="AS124" s="2"/>
      <x:c r="AT124" s="2"/>
      <x:c r="AU124" s="2"/>
      <x:c r="AV124" s="2"/>
      <x:c r="AW124" s="2"/>
      <x:c r="AX124" s="2"/>
      <x:c r="AY124" s="2"/>
      <x:c r="AZ124" s="2"/>
      <x:c r="BA124" s="463"/>
      <x:c r="BB124" s="2"/>
      <x:c r="BC124" s="2"/>
      <x:c r="BD124" s="2"/>
      <x:c r="BE124" s="2"/>
      <x:c r="BF124" s="2"/>
      <x:c r="BG124" s="2"/>
      <x:c r="BH124" s="2"/>
      <x:c r="BI124" s="2"/>
      <x:c r="BJ124" s="463"/>
      <x:c r="BK124" s="2"/>
      <x:c r="BL124" s="463"/>
      <x:c r="BM124" s="2"/>
      <x:c r="BN124" s="463"/>
      <x:c r="BO124" s="2"/>
      <x:c r="BP124" s="463"/>
      <x:c r="BQ124" s="2"/>
      <x:c r="BR124" s="2"/>
      <x:c r="BS124" s="2"/>
      <x:c r="BT124" s="2"/>
      <x:c r="BU124" s="464"/>
      <x:c r="BV124" s="2"/>
      <x:c r="BW124" s="2"/>
      <x:c r="BX124" s="2"/>
      <x:c r="BY124" s="463"/>
      <x:c r="BZ124" s="2"/>
      <x:c r="CA124" s="463"/>
      <x:c r="CB124" s="2"/>
      <x:c r="CC124" s="463"/>
      <x:c r="CD124" s="2"/>
      <x:c r="CE124" s="2"/>
      <x:c r="CF124" s="463"/>
      <x:c r="CG124" s="2"/>
      <x:c r="CH124" s="2"/>
      <x:c r="CI124" s="2"/>
      <x:c r="CJ124" s="2"/>
      <x:c r="CK124" s="2"/>
      <x:c r="CL124" s="2"/>
      <x:c r="CM124" s="2"/>
      <x:c r="CN124" s="2"/>
      <x:c r="CO124" s="2"/>
      <x:c r="CP124" s="463"/>
      <x:c r="CQ124" s="2"/>
      <x:c r="CR124" s="463"/>
      <x:c r="CS124" s="2"/>
      <x:c r="CT124" s="2"/>
      <x:c r="CU124" s="2"/>
      <x:c r="CV124" s="2"/>
      <x:c r="CW124" s="2"/>
      <x:c r="CY124" s="2"/>
    </x:row>
    <x:row r="125" spans="1:103" ht="18" customHeight="1">
      <x:c r="A125" s="680"/>
      <x:c r="B125" s="2"/>
      <x:c r="C125" s="463"/>
      <x:c r="D125" s="2"/>
      <x:c r="E125" s="463"/>
      <x:c r="F125" s="2"/>
      <x:c r="G125" s="463"/>
      <x:c r="H125" s="2"/>
      <x:c r="I125" s="463"/>
      <x:c r="J125" s="2"/>
      <x:c r="K125" s="2"/>
      <x:c r="L125" s="463"/>
      <x:c r="M125" s="2"/>
      <x:c r="N125" s="2"/>
      <x:c r="O125" s="2"/>
      <x:c r="P125" s="2"/>
      <x:c r="Q125" s="2"/>
      <x:c r="R125" s="463"/>
      <x:c r="S125" s="2"/>
      <x:c r="T125" s="463"/>
      <x:c r="U125" s="2"/>
      <x:c r="V125" s="463"/>
      <x:c r="W125" s="2"/>
      <x:c r="X125" s="2"/>
      <x:c r="Y125" s="2"/>
      <x:c r="Z125" s="2"/>
      <x:c r="AA125" s="2"/>
      <x:c r="AB125" s="2"/>
      <x:c r="AC125" s="2"/>
      <x:c r="AD125" s="2"/>
      <x:c r="AE125" s="2"/>
      <x:c r="AF125" s="2"/>
      <x:c r="AG125" s="2"/>
      <x:c r="AH125" s="2"/>
      <x:c r="AI125" s="2"/>
      <x:c r="AJ125" s="2"/>
      <x:c r="AK125" s="464"/>
      <x:c r="AL125" s="2"/>
      <x:c r="AM125" s="2"/>
      <x:c r="AN125" s="463"/>
      <x:c r="AO125" s="2"/>
      <x:c r="AP125" s="2"/>
      <x:c r="AQ125" s="2"/>
      <x:c r="AR125" s="463"/>
      <x:c r="AS125" s="2"/>
      <x:c r="AT125" s="2"/>
      <x:c r="AU125" s="2"/>
      <x:c r="AV125" s="2"/>
      <x:c r="AW125" s="2"/>
      <x:c r="AX125" s="2"/>
      <x:c r="AY125" s="2"/>
      <x:c r="AZ125" s="2"/>
      <x:c r="BA125" s="463"/>
      <x:c r="BB125" s="2"/>
      <x:c r="BC125" s="2"/>
      <x:c r="BD125" s="2"/>
      <x:c r="BE125" s="2"/>
      <x:c r="BF125" s="2"/>
      <x:c r="BG125" s="2"/>
      <x:c r="BH125" s="2"/>
      <x:c r="BI125" s="2"/>
      <x:c r="BJ125" s="463"/>
      <x:c r="BK125" s="2"/>
      <x:c r="BL125" s="463"/>
      <x:c r="BM125" s="2"/>
      <x:c r="BN125" s="463"/>
      <x:c r="BO125" s="2"/>
      <x:c r="BP125" s="463"/>
      <x:c r="BQ125" s="2"/>
      <x:c r="BR125" s="2"/>
      <x:c r="BS125" s="2"/>
      <x:c r="BT125" s="2"/>
      <x:c r="BU125" s="464"/>
      <x:c r="BV125" s="2"/>
      <x:c r="BW125" s="2"/>
      <x:c r="BX125" s="2"/>
      <x:c r="BY125" s="463"/>
      <x:c r="BZ125" s="2"/>
      <x:c r="CA125" s="463"/>
      <x:c r="CB125" s="2"/>
      <x:c r="CC125" s="463"/>
      <x:c r="CD125" s="2"/>
      <x:c r="CE125" s="2"/>
      <x:c r="CF125" s="463"/>
      <x:c r="CG125" s="2"/>
      <x:c r="CH125" s="2"/>
      <x:c r="CI125" s="2"/>
      <x:c r="CJ125" s="2"/>
      <x:c r="CK125" s="2"/>
      <x:c r="CL125" s="2"/>
      <x:c r="CM125" s="2"/>
      <x:c r="CN125" s="2"/>
      <x:c r="CO125" s="2"/>
      <x:c r="CP125" s="463"/>
      <x:c r="CQ125" s="2"/>
      <x:c r="CR125" s="463"/>
      <x:c r="CS125" s="2"/>
      <x:c r="CT125" s="2"/>
      <x:c r="CU125" s="2"/>
      <x:c r="CV125" s="2"/>
      <x:c r="CW125" s="2"/>
      <x:c r="CY125" s="2"/>
    </x:row>
    <x:row r="126" spans="1:103" ht="18" customHeight="1">
      <x:c r="A126" s="680"/>
      <x:c r="B126" s="2"/>
      <x:c r="C126" s="463"/>
      <x:c r="D126" s="2"/>
      <x:c r="E126" s="463"/>
      <x:c r="F126" s="2"/>
      <x:c r="G126" s="463"/>
      <x:c r="H126" s="2"/>
      <x:c r="I126" s="463"/>
      <x:c r="J126" s="2"/>
      <x:c r="K126" s="2"/>
      <x:c r="L126" s="463"/>
      <x:c r="M126" s="2"/>
      <x:c r="N126" s="2"/>
      <x:c r="O126" s="2"/>
      <x:c r="P126" s="2"/>
      <x:c r="Q126" s="2"/>
      <x:c r="R126" s="463"/>
      <x:c r="S126" s="2"/>
      <x:c r="T126" s="463"/>
      <x:c r="U126" s="2"/>
      <x:c r="V126" s="463"/>
      <x:c r="W126" s="2"/>
      <x:c r="X126" s="2"/>
      <x:c r="Y126" s="2"/>
      <x:c r="Z126" s="2"/>
      <x:c r="AA126" s="2"/>
      <x:c r="AB126" s="2"/>
      <x:c r="AC126" s="2"/>
      <x:c r="AD126" s="2"/>
      <x:c r="AE126" s="2"/>
      <x:c r="AF126" s="2"/>
      <x:c r="AG126" s="2"/>
      <x:c r="AH126" s="2"/>
      <x:c r="AI126" s="2"/>
      <x:c r="AJ126" s="2"/>
      <x:c r="AK126" s="464"/>
      <x:c r="AL126" s="2"/>
      <x:c r="AM126" s="2"/>
      <x:c r="AN126" s="463"/>
      <x:c r="AO126" s="2"/>
      <x:c r="AP126" s="2"/>
      <x:c r="AQ126" s="2"/>
      <x:c r="AR126" s="463"/>
      <x:c r="AS126" s="2"/>
      <x:c r="AT126" s="2"/>
      <x:c r="AU126" s="2"/>
      <x:c r="AV126" s="2"/>
      <x:c r="AW126" s="2"/>
      <x:c r="AX126" s="2"/>
      <x:c r="AY126" s="2"/>
      <x:c r="AZ126" s="2"/>
      <x:c r="BA126" s="463"/>
      <x:c r="BB126" s="2"/>
      <x:c r="BC126" s="2"/>
      <x:c r="BD126" s="2"/>
      <x:c r="BE126" s="2"/>
      <x:c r="BF126" s="2"/>
      <x:c r="BG126" s="2"/>
      <x:c r="BH126" s="2"/>
      <x:c r="BI126" s="2"/>
      <x:c r="BJ126" s="463"/>
      <x:c r="BK126" s="2"/>
      <x:c r="BL126" s="463"/>
      <x:c r="BM126" s="2"/>
      <x:c r="BN126" s="463"/>
      <x:c r="BO126" s="2"/>
      <x:c r="BP126" s="463"/>
      <x:c r="BQ126" s="2"/>
      <x:c r="BR126" s="2"/>
      <x:c r="BS126" s="2"/>
      <x:c r="BT126" s="2"/>
      <x:c r="BU126" s="464"/>
      <x:c r="BV126" s="2"/>
      <x:c r="BW126" s="2"/>
      <x:c r="BX126" s="2"/>
      <x:c r="BY126" s="463"/>
      <x:c r="BZ126" s="2"/>
      <x:c r="CA126" s="463"/>
      <x:c r="CB126" s="2"/>
      <x:c r="CC126" s="463"/>
      <x:c r="CD126" s="2"/>
      <x:c r="CE126" s="2"/>
      <x:c r="CF126" s="463"/>
      <x:c r="CG126" s="2"/>
      <x:c r="CH126" s="2"/>
      <x:c r="CI126" s="2"/>
      <x:c r="CJ126" s="2"/>
      <x:c r="CK126" s="2"/>
      <x:c r="CL126" s="2"/>
      <x:c r="CM126" s="2"/>
      <x:c r="CN126" s="2"/>
      <x:c r="CO126" s="2"/>
      <x:c r="CP126" s="463"/>
      <x:c r="CQ126" s="2"/>
      <x:c r="CR126" s="463"/>
      <x:c r="CS126" s="2"/>
      <x:c r="CT126" s="2"/>
      <x:c r="CU126" s="2"/>
      <x:c r="CV126" s="2"/>
      <x:c r="CW126" s="2"/>
      <x:c r="CY126" s="2"/>
    </x:row>
    <x:row r="127" spans="1:103" ht="18" customHeight="1">
      <x:c r="A127" s="680"/>
      <x:c r="B127" s="2"/>
      <x:c r="C127" s="463"/>
      <x:c r="D127" s="2"/>
      <x:c r="E127" s="463"/>
      <x:c r="F127" s="2"/>
      <x:c r="G127" s="463"/>
      <x:c r="H127" s="2"/>
      <x:c r="I127" s="463"/>
      <x:c r="J127" s="2"/>
      <x:c r="K127" s="2"/>
      <x:c r="L127" s="463"/>
      <x:c r="M127" s="2"/>
      <x:c r="N127" s="2"/>
      <x:c r="O127" s="2"/>
      <x:c r="P127" s="2"/>
      <x:c r="Q127" s="2"/>
      <x:c r="R127" s="463"/>
      <x:c r="S127" s="2"/>
      <x:c r="T127" s="463"/>
      <x:c r="U127" s="2"/>
      <x:c r="V127" s="463"/>
      <x:c r="W127" s="2"/>
      <x:c r="X127" s="2"/>
      <x:c r="Y127" s="2"/>
      <x:c r="Z127" s="2"/>
      <x:c r="AA127" s="2"/>
      <x:c r="AB127" s="2"/>
      <x:c r="AC127" s="2"/>
      <x:c r="AD127" s="2"/>
      <x:c r="AE127" s="2"/>
      <x:c r="AF127" s="2"/>
      <x:c r="AG127" s="2"/>
      <x:c r="AH127" s="2"/>
      <x:c r="AI127" s="2"/>
      <x:c r="AJ127" s="2"/>
      <x:c r="AK127" s="464"/>
      <x:c r="AL127" s="2"/>
      <x:c r="AM127" s="2"/>
      <x:c r="AN127" s="463"/>
      <x:c r="AO127" s="2"/>
      <x:c r="AP127" s="2"/>
      <x:c r="AQ127" s="2"/>
      <x:c r="AR127" s="463"/>
      <x:c r="AS127" s="2"/>
      <x:c r="AT127" s="2"/>
      <x:c r="AU127" s="2"/>
      <x:c r="AV127" s="2"/>
      <x:c r="AW127" s="2"/>
      <x:c r="AX127" s="2"/>
      <x:c r="AY127" s="2"/>
      <x:c r="AZ127" s="2"/>
      <x:c r="BA127" s="463"/>
      <x:c r="BB127" s="2"/>
      <x:c r="BC127" s="2"/>
      <x:c r="BD127" s="2"/>
      <x:c r="BE127" s="2"/>
      <x:c r="BF127" s="2"/>
      <x:c r="BG127" s="2"/>
      <x:c r="BH127" s="2"/>
      <x:c r="BI127" s="2"/>
      <x:c r="BJ127" s="463"/>
      <x:c r="BK127" s="2"/>
      <x:c r="BL127" s="463"/>
      <x:c r="BM127" s="2"/>
      <x:c r="BN127" s="463"/>
      <x:c r="BO127" s="2"/>
      <x:c r="BP127" s="463"/>
      <x:c r="BQ127" s="2"/>
      <x:c r="BR127" s="2"/>
      <x:c r="BS127" s="2"/>
      <x:c r="BT127" s="2"/>
      <x:c r="BU127" s="464"/>
      <x:c r="BV127" s="2"/>
      <x:c r="BW127" s="2"/>
      <x:c r="BX127" s="2"/>
      <x:c r="BY127" s="463"/>
      <x:c r="BZ127" s="2"/>
      <x:c r="CA127" s="463"/>
      <x:c r="CB127" s="2"/>
      <x:c r="CC127" s="463"/>
      <x:c r="CD127" s="2"/>
      <x:c r="CE127" s="2"/>
      <x:c r="CF127" s="463"/>
      <x:c r="CG127" s="2"/>
      <x:c r="CH127" s="2"/>
      <x:c r="CI127" s="2"/>
      <x:c r="CJ127" s="2"/>
      <x:c r="CK127" s="2"/>
      <x:c r="CL127" s="2"/>
      <x:c r="CM127" s="2"/>
      <x:c r="CN127" s="2"/>
      <x:c r="CO127" s="2"/>
      <x:c r="CP127" s="463"/>
      <x:c r="CQ127" s="2"/>
      <x:c r="CR127" s="463"/>
      <x:c r="CS127" s="2"/>
      <x:c r="CT127" s="2"/>
      <x:c r="CU127" s="2"/>
      <x:c r="CV127" s="2"/>
      <x:c r="CW127" s="2"/>
      <x:c r="CY127" s="2"/>
    </x:row>
    <x:row r="128" spans="1:103" ht="18" customHeight="1">
      <x:c r="A128" s="680"/>
      <x:c r="B128" s="2"/>
      <x:c r="C128" s="463"/>
      <x:c r="D128" s="2"/>
      <x:c r="E128" s="463"/>
      <x:c r="F128" s="2"/>
      <x:c r="G128" s="463"/>
      <x:c r="H128" s="2"/>
      <x:c r="I128" s="463"/>
      <x:c r="J128" s="2"/>
      <x:c r="K128" s="2"/>
      <x:c r="L128" s="463"/>
      <x:c r="M128" s="2"/>
      <x:c r="N128" s="2"/>
      <x:c r="O128" s="2"/>
      <x:c r="P128" s="2"/>
      <x:c r="Q128" s="2"/>
      <x:c r="R128" s="463"/>
      <x:c r="S128" s="2"/>
      <x:c r="T128" s="463"/>
      <x:c r="U128" s="2"/>
      <x:c r="V128" s="463"/>
      <x:c r="W128" s="2"/>
      <x:c r="X128" s="2"/>
      <x:c r="Y128" s="2"/>
      <x:c r="Z128" s="2"/>
      <x:c r="AA128" s="2"/>
      <x:c r="AB128" s="2"/>
      <x:c r="AC128" s="2"/>
      <x:c r="AD128" s="2"/>
      <x:c r="AE128" s="2"/>
      <x:c r="AF128" s="2"/>
      <x:c r="AG128" s="2"/>
      <x:c r="AH128" s="2"/>
      <x:c r="AI128" s="2"/>
      <x:c r="AJ128" s="2"/>
      <x:c r="AK128" s="464"/>
      <x:c r="AL128" s="2"/>
      <x:c r="AM128" s="2"/>
      <x:c r="AN128" s="463"/>
      <x:c r="AO128" s="2"/>
      <x:c r="AP128" s="2"/>
      <x:c r="AQ128" s="2"/>
      <x:c r="AR128" s="463"/>
      <x:c r="AS128" s="2"/>
      <x:c r="AT128" s="2"/>
      <x:c r="AU128" s="2"/>
      <x:c r="AV128" s="2"/>
      <x:c r="AW128" s="2"/>
      <x:c r="AX128" s="2"/>
      <x:c r="AY128" s="2"/>
      <x:c r="AZ128" s="2"/>
      <x:c r="BA128" s="463"/>
      <x:c r="BB128" s="2"/>
      <x:c r="BC128" s="2"/>
      <x:c r="BD128" s="2"/>
      <x:c r="BE128" s="2"/>
      <x:c r="BF128" s="2"/>
      <x:c r="BG128" s="2"/>
      <x:c r="BH128" s="2"/>
      <x:c r="BI128" s="2"/>
      <x:c r="BJ128" s="463"/>
      <x:c r="BK128" s="2"/>
      <x:c r="BL128" s="463"/>
      <x:c r="BM128" s="2"/>
      <x:c r="BN128" s="463"/>
      <x:c r="BO128" s="2"/>
      <x:c r="BP128" s="463"/>
      <x:c r="BQ128" s="2"/>
      <x:c r="BR128" s="2"/>
      <x:c r="BS128" s="2"/>
      <x:c r="BT128" s="2"/>
      <x:c r="BU128" s="464"/>
      <x:c r="BV128" s="2"/>
      <x:c r="BW128" s="2"/>
      <x:c r="BX128" s="2"/>
      <x:c r="BY128" s="463"/>
      <x:c r="BZ128" s="2"/>
      <x:c r="CA128" s="463"/>
      <x:c r="CB128" s="2"/>
      <x:c r="CC128" s="463"/>
      <x:c r="CD128" s="2"/>
      <x:c r="CE128" s="2"/>
      <x:c r="CF128" s="463"/>
      <x:c r="CG128" s="2"/>
      <x:c r="CH128" s="2"/>
      <x:c r="CI128" s="2"/>
      <x:c r="CJ128" s="2"/>
      <x:c r="CK128" s="2"/>
      <x:c r="CL128" s="2"/>
      <x:c r="CM128" s="2"/>
      <x:c r="CN128" s="2"/>
      <x:c r="CO128" s="2"/>
      <x:c r="CP128" s="463"/>
      <x:c r="CQ128" s="2"/>
      <x:c r="CR128" s="463"/>
      <x:c r="CS128" s="2"/>
      <x:c r="CT128" s="2"/>
      <x:c r="CU128" s="2"/>
      <x:c r="CV128" s="2"/>
      <x:c r="CW128" s="2"/>
      <x:c r="CY128" s="2"/>
    </x:row>
    <x:row r="129" spans="1:103" ht="18" customHeight="1">
      <x:c r="A129" s="680"/>
      <x:c r="B129" s="2"/>
      <x:c r="C129" s="463"/>
      <x:c r="D129" s="2"/>
      <x:c r="E129" s="463"/>
      <x:c r="F129" s="2"/>
      <x:c r="G129" s="463"/>
      <x:c r="H129" s="2"/>
      <x:c r="I129" s="463"/>
      <x:c r="J129" s="2"/>
      <x:c r="K129" s="2"/>
      <x:c r="L129" s="463"/>
      <x:c r="M129" s="2"/>
      <x:c r="N129" s="2"/>
      <x:c r="O129" s="2"/>
      <x:c r="P129" s="2"/>
      <x:c r="Q129" s="2"/>
      <x:c r="R129" s="463"/>
      <x:c r="S129" s="2"/>
      <x:c r="T129" s="463"/>
      <x:c r="U129" s="2"/>
      <x:c r="V129" s="463"/>
      <x:c r="W129" s="2"/>
      <x:c r="X129" s="2"/>
      <x:c r="Y129" s="2"/>
      <x:c r="Z129" s="2"/>
      <x:c r="AA129" s="2"/>
      <x:c r="AB129" s="2"/>
      <x:c r="AC129" s="2"/>
      <x:c r="AD129" s="2"/>
      <x:c r="AE129" s="2"/>
      <x:c r="AF129" s="2"/>
      <x:c r="AG129" s="2"/>
      <x:c r="AH129" s="2"/>
      <x:c r="AI129" s="2"/>
      <x:c r="AJ129" s="2"/>
      <x:c r="AK129" s="464"/>
      <x:c r="AL129" s="2"/>
      <x:c r="AM129" s="2"/>
      <x:c r="AN129" s="463"/>
      <x:c r="AO129" s="2"/>
      <x:c r="AP129" s="2"/>
      <x:c r="AQ129" s="2"/>
      <x:c r="AR129" s="463"/>
      <x:c r="AS129" s="2"/>
      <x:c r="AT129" s="2"/>
      <x:c r="AU129" s="2"/>
      <x:c r="AV129" s="2"/>
      <x:c r="AW129" s="2"/>
      <x:c r="AX129" s="2"/>
      <x:c r="AY129" s="2"/>
      <x:c r="AZ129" s="2"/>
      <x:c r="BA129" s="463"/>
      <x:c r="BB129" s="2"/>
      <x:c r="BC129" s="2"/>
      <x:c r="BD129" s="2"/>
      <x:c r="BE129" s="2"/>
      <x:c r="BF129" s="2"/>
      <x:c r="BG129" s="2"/>
      <x:c r="BH129" s="2"/>
      <x:c r="BI129" s="2"/>
      <x:c r="BJ129" s="463"/>
      <x:c r="BK129" s="2"/>
      <x:c r="BL129" s="463"/>
      <x:c r="BM129" s="2"/>
      <x:c r="BN129" s="463"/>
      <x:c r="BO129" s="2"/>
      <x:c r="BP129" s="463"/>
      <x:c r="BQ129" s="2"/>
      <x:c r="BR129" s="2"/>
      <x:c r="BS129" s="2"/>
      <x:c r="BT129" s="2"/>
      <x:c r="BU129" s="464"/>
      <x:c r="BV129" s="2"/>
      <x:c r="BW129" s="2"/>
      <x:c r="BX129" s="2"/>
      <x:c r="BY129" s="463"/>
      <x:c r="BZ129" s="2"/>
      <x:c r="CA129" s="463"/>
      <x:c r="CB129" s="2"/>
      <x:c r="CC129" s="463"/>
      <x:c r="CD129" s="2"/>
      <x:c r="CE129" s="2"/>
      <x:c r="CF129" s="463"/>
      <x:c r="CG129" s="2"/>
      <x:c r="CH129" s="2"/>
      <x:c r="CI129" s="2"/>
      <x:c r="CJ129" s="2"/>
      <x:c r="CK129" s="2"/>
      <x:c r="CL129" s="2"/>
      <x:c r="CM129" s="2"/>
      <x:c r="CN129" s="2"/>
      <x:c r="CO129" s="2"/>
      <x:c r="CP129" s="463"/>
      <x:c r="CQ129" s="2"/>
      <x:c r="CR129" s="463"/>
      <x:c r="CS129" s="2"/>
      <x:c r="CT129" s="2"/>
      <x:c r="CU129" s="2"/>
      <x:c r="CV129" s="2"/>
      <x:c r="CW129" s="2"/>
      <x:c r="CY129" s="2"/>
    </x:row>
    <x:row r="130" spans="1:103" ht="18" customHeight="1">
      <x:c r="A130" s="680"/>
      <x:c r="B130" s="2"/>
      <x:c r="C130" s="463"/>
      <x:c r="D130" s="2"/>
      <x:c r="E130" s="463"/>
      <x:c r="F130" s="2"/>
      <x:c r="G130" s="463"/>
      <x:c r="H130" s="2"/>
      <x:c r="I130" s="463"/>
      <x:c r="J130" s="2"/>
      <x:c r="K130" s="2"/>
      <x:c r="L130" s="463"/>
      <x:c r="M130" s="2"/>
      <x:c r="N130" s="2"/>
      <x:c r="O130" s="2"/>
      <x:c r="P130" s="2"/>
      <x:c r="Q130" s="2"/>
      <x:c r="R130" s="463"/>
      <x:c r="S130" s="2"/>
      <x:c r="T130" s="463"/>
      <x:c r="U130" s="2"/>
      <x:c r="V130" s="463"/>
      <x:c r="W130" s="2"/>
      <x:c r="X130" s="2"/>
      <x:c r="Y130" s="2"/>
      <x:c r="Z130" s="2"/>
      <x:c r="AA130" s="2"/>
      <x:c r="AB130" s="2"/>
      <x:c r="AC130" s="2"/>
      <x:c r="AD130" s="2"/>
      <x:c r="AE130" s="2"/>
      <x:c r="AF130" s="2"/>
      <x:c r="AG130" s="2"/>
      <x:c r="AH130" s="2"/>
      <x:c r="AI130" s="2"/>
      <x:c r="AJ130" s="2"/>
      <x:c r="AK130" s="464"/>
      <x:c r="AL130" s="2"/>
      <x:c r="AM130" s="2"/>
      <x:c r="AN130" s="463"/>
      <x:c r="AO130" s="2"/>
      <x:c r="AP130" s="2"/>
      <x:c r="AQ130" s="2"/>
      <x:c r="AR130" s="463"/>
      <x:c r="AS130" s="2"/>
      <x:c r="AT130" s="2"/>
      <x:c r="AU130" s="2"/>
      <x:c r="AV130" s="2"/>
      <x:c r="AW130" s="2"/>
      <x:c r="AX130" s="2"/>
      <x:c r="AY130" s="2"/>
      <x:c r="AZ130" s="2"/>
      <x:c r="BA130" s="463"/>
      <x:c r="BB130" s="2"/>
      <x:c r="BC130" s="2"/>
      <x:c r="BD130" s="2"/>
      <x:c r="BE130" s="2"/>
      <x:c r="BF130" s="2"/>
      <x:c r="BG130" s="2"/>
      <x:c r="BH130" s="2"/>
      <x:c r="BI130" s="2"/>
      <x:c r="BJ130" s="463"/>
      <x:c r="BK130" s="2"/>
      <x:c r="BL130" s="463"/>
      <x:c r="BM130" s="2"/>
      <x:c r="BN130" s="463"/>
      <x:c r="BO130" s="2"/>
      <x:c r="BP130" s="463"/>
      <x:c r="BQ130" s="2"/>
      <x:c r="BR130" s="2"/>
      <x:c r="BS130" s="2"/>
      <x:c r="BT130" s="2"/>
      <x:c r="BU130" s="464"/>
      <x:c r="BV130" s="2"/>
      <x:c r="BW130" s="2"/>
      <x:c r="BX130" s="2"/>
      <x:c r="BY130" s="463"/>
      <x:c r="BZ130" s="2"/>
      <x:c r="CA130" s="463"/>
      <x:c r="CB130" s="2"/>
      <x:c r="CC130" s="463"/>
      <x:c r="CD130" s="2"/>
      <x:c r="CE130" s="2"/>
      <x:c r="CF130" s="463"/>
      <x:c r="CG130" s="2"/>
      <x:c r="CH130" s="2"/>
      <x:c r="CI130" s="2"/>
      <x:c r="CJ130" s="2"/>
      <x:c r="CK130" s="2"/>
      <x:c r="CL130" s="2"/>
      <x:c r="CM130" s="2"/>
      <x:c r="CN130" s="2"/>
      <x:c r="CO130" s="2"/>
      <x:c r="CP130" s="463"/>
      <x:c r="CQ130" s="2"/>
      <x:c r="CR130" s="463"/>
      <x:c r="CS130" s="2"/>
      <x:c r="CT130" s="2"/>
      <x:c r="CU130" s="2"/>
      <x:c r="CV130" s="2"/>
      <x:c r="CW130" s="2"/>
      <x:c r="CY130" s="2"/>
    </x:row>
    <x:row r="131" spans="1:103" ht="18" customHeight="1">
      <x:c r="A131" s="680"/>
      <x:c r="B131" s="2"/>
      <x:c r="C131" s="463"/>
      <x:c r="D131" s="2"/>
      <x:c r="E131" s="463"/>
      <x:c r="F131" s="2"/>
      <x:c r="G131" s="463"/>
      <x:c r="H131" s="2"/>
      <x:c r="I131" s="463"/>
      <x:c r="J131" s="2"/>
      <x:c r="K131" s="2"/>
      <x:c r="L131" s="463"/>
      <x:c r="M131" s="2"/>
      <x:c r="N131" s="2"/>
      <x:c r="O131" s="2"/>
      <x:c r="P131" s="2"/>
      <x:c r="Q131" s="2"/>
      <x:c r="R131" s="463"/>
      <x:c r="S131" s="2"/>
      <x:c r="T131" s="463"/>
      <x:c r="U131" s="2"/>
      <x:c r="V131" s="463"/>
      <x:c r="W131" s="2"/>
      <x:c r="X131" s="2"/>
      <x:c r="Y131" s="2"/>
      <x:c r="Z131" s="2"/>
      <x:c r="AA131" s="2"/>
      <x:c r="AB131" s="2"/>
      <x:c r="AC131" s="2"/>
      <x:c r="AD131" s="2"/>
      <x:c r="AE131" s="2"/>
      <x:c r="AF131" s="2"/>
      <x:c r="AG131" s="2"/>
      <x:c r="AH131" s="2"/>
      <x:c r="AI131" s="2"/>
      <x:c r="AJ131" s="2"/>
      <x:c r="AK131" s="464"/>
      <x:c r="AL131" s="2"/>
      <x:c r="AM131" s="2"/>
      <x:c r="AN131" s="463"/>
      <x:c r="AO131" s="2"/>
      <x:c r="AP131" s="2"/>
      <x:c r="AQ131" s="2"/>
      <x:c r="AR131" s="463"/>
      <x:c r="AS131" s="2"/>
      <x:c r="AT131" s="2"/>
      <x:c r="AU131" s="2"/>
      <x:c r="AV131" s="2"/>
      <x:c r="AW131" s="2"/>
      <x:c r="AX131" s="2"/>
      <x:c r="AY131" s="2"/>
      <x:c r="AZ131" s="2"/>
      <x:c r="BA131" s="463"/>
      <x:c r="BB131" s="2"/>
      <x:c r="BC131" s="2"/>
      <x:c r="BD131" s="2"/>
      <x:c r="BE131" s="2"/>
      <x:c r="BF131" s="2"/>
      <x:c r="BG131" s="2"/>
      <x:c r="BH131" s="2"/>
      <x:c r="BI131" s="2"/>
      <x:c r="BJ131" s="463"/>
      <x:c r="BK131" s="2"/>
      <x:c r="BL131" s="463"/>
      <x:c r="BM131" s="2"/>
      <x:c r="BN131" s="463"/>
      <x:c r="BO131" s="2"/>
      <x:c r="BP131" s="463"/>
      <x:c r="BQ131" s="2"/>
      <x:c r="BR131" s="2"/>
      <x:c r="BS131" s="2"/>
      <x:c r="BT131" s="2"/>
      <x:c r="BU131" s="464"/>
      <x:c r="BV131" s="2"/>
      <x:c r="BW131" s="2"/>
      <x:c r="BX131" s="2"/>
      <x:c r="BY131" s="463"/>
      <x:c r="BZ131" s="2"/>
      <x:c r="CA131" s="463"/>
      <x:c r="CB131" s="2"/>
      <x:c r="CC131" s="463"/>
      <x:c r="CD131" s="2"/>
      <x:c r="CE131" s="2"/>
      <x:c r="CF131" s="463"/>
      <x:c r="CG131" s="2"/>
      <x:c r="CH131" s="2"/>
      <x:c r="CI131" s="2"/>
      <x:c r="CJ131" s="2"/>
      <x:c r="CK131" s="2"/>
      <x:c r="CL131" s="2"/>
      <x:c r="CM131" s="2"/>
      <x:c r="CN131" s="2"/>
      <x:c r="CO131" s="2"/>
      <x:c r="CP131" s="463"/>
      <x:c r="CQ131" s="2"/>
      <x:c r="CR131" s="463"/>
      <x:c r="CS131" s="2"/>
      <x:c r="CT131" s="2"/>
      <x:c r="CU131" s="2"/>
      <x:c r="CV131" s="2"/>
      <x:c r="CW131" s="2"/>
      <x:c r="CY131" s="2"/>
    </x:row>
    <x:row r="132" spans="1:103" ht="18" customHeight="1">
      <x:c r="A132" s="680"/>
      <x:c r="B132" s="2"/>
      <x:c r="C132" s="463"/>
      <x:c r="D132" s="2"/>
      <x:c r="E132" s="463"/>
      <x:c r="F132" s="2"/>
      <x:c r="G132" s="463"/>
      <x:c r="H132" s="2"/>
      <x:c r="I132" s="463"/>
      <x:c r="J132" s="2"/>
      <x:c r="K132" s="2"/>
      <x:c r="L132" s="463"/>
      <x:c r="M132" s="2"/>
      <x:c r="N132" s="2"/>
      <x:c r="O132" s="2"/>
      <x:c r="P132" s="2"/>
      <x:c r="Q132" s="2"/>
      <x:c r="R132" s="463"/>
      <x:c r="S132" s="2"/>
      <x:c r="T132" s="463"/>
      <x:c r="U132" s="2"/>
      <x:c r="V132" s="463"/>
      <x:c r="W132" s="2"/>
      <x:c r="X132" s="2"/>
      <x:c r="Y132" s="2"/>
      <x:c r="Z132" s="2"/>
      <x:c r="AA132" s="2"/>
      <x:c r="AB132" s="2"/>
      <x:c r="AC132" s="2"/>
      <x:c r="AD132" s="2"/>
      <x:c r="AE132" s="2"/>
      <x:c r="AF132" s="2"/>
      <x:c r="AG132" s="2"/>
      <x:c r="AH132" s="2"/>
      <x:c r="AI132" s="2"/>
      <x:c r="AJ132" s="2"/>
      <x:c r="AK132" s="464"/>
      <x:c r="AL132" s="2"/>
      <x:c r="AM132" s="2"/>
      <x:c r="AN132" s="463"/>
      <x:c r="AO132" s="2"/>
      <x:c r="AP132" s="2"/>
      <x:c r="AQ132" s="2"/>
      <x:c r="AR132" s="463"/>
      <x:c r="AS132" s="2"/>
      <x:c r="AT132" s="2"/>
      <x:c r="AU132" s="2"/>
      <x:c r="AV132" s="2"/>
      <x:c r="AW132" s="2"/>
      <x:c r="AX132" s="2"/>
      <x:c r="AY132" s="2"/>
      <x:c r="AZ132" s="2"/>
      <x:c r="BA132" s="463"/>
      <x:c r="BB132" s="2"/>
      <x:c r="BC132" s="2"/>
      <x:c r="BD132" s="2"/>
      <x:c r="BE132" s="2"/>
      <x:c r="BF132" s="2"/>
      <x:c r="BG132" s="2"/>
      <x:c r="BH132" s="2"/>
      <x:c r="BI132" s="2"/>
      <x:c r="BJ132" s="463"/>
      <x:c r="BK132" s="2"/>
      <x:c r="BL132" s="463"/>
      <x:c r="BM132" s="2"/>
      <x:c r="BN132" s="463"/>
      <x:c r="BO132" s="2"/>
      <x:c r="BP132" s="463"/>
      <x:c r="BQ132" s="2"/>
      <x:c r="BR132" s="2"/>
      <x:c r="BS132" s="2"/>
      <x:c r="BT132" s="2"/>
      <x:c r="BU132" s="464"/>
      <x:c r="BV132" s="2"/>
      <x:c r="BW132" s="2"/>
      <x:c r="BX132" s="2"/>
      <x:c r="BY132" s="463"/>
      <x:c r="BZ132" s="2"/>
      <x:c r="CA132" s="463"/>
      <x:c r="CB132" s="2"/>
      <x:c r="CC132" s="463"/>
      <x:c r="CD132" s="2"/>
      <x:c r="CE132" s="2"/>
      <x:c r="CF132" s="463"/>
      <x:c r="CG132" s="2"/>
      <x:c r="CH132" s="2"/>
      <x:c r="CI132" s="2"/>
      <x:c r="CJ132" s="2"/>
      <x:c r="CK132" s="2"/>
      <x:c r="CL132" s="2"/>
      <x:c r="CM132" s="2"/>
      <x:c r="CN132" s="2"/>
      <x:c r="CO132" s="2"/>
      <x:c r="CP132" s="463"/>
      <x:c r="CQ132" s="2"/>
      <x:c r="CR132" s="463"/>
      <x:c r="CS132" s="2"/>
      <x:c r="CT132" s="2"/>
      <x:c r="CU132" s="2"/>
      <x:c r="CV132" s="2"/>
      <x:c r="CW132" s="2"/>
      <x:c r="CY132" s="2"/>
    </x:row>
    <x:row r="133" spans="1:103" ht="18" customHeight="1">
      <x:c r="A133" s="680"/>
      <x:c r="B133" s="2"/>
      <x:c r="C133" s="463"/>
      <x:c r="D133" s="2"/>
      <x:c r="E133" s="463"/>
      <x:c r="F133" s="2"/>
      <x:c r="G133" s="463"/>
      <x:c r="H133" s="2"/>
      <x:c r="I133" s="463"/>
      <x:c r="J133" s="2"/>
      <x:c r="K133" s="2"/>
      <x:c r="L133" s="463"/>
      <x:c r="M133" s="2"/>
      <x:c r="N133" s="2"/>
      <x:c r="O133" s="2"/>
      <x:c r="P133" s="2"/>
      <x:c r="Q133" s="2"/>
      <x:c r="R133" s="463"/>
      <x:c r="S133" s="2"/>
      <x:c r="T133" s="463"/>
      <x:c r="U133" s="2"/>
      <x:c r="V133" s="463"/>
      <x:c r="W133" s="2"/>
      <x:c r="X133" s="2"/>
      <x:c r="Y133" s="2"/>
      <x:c r="Z133" s="2"/>
      <x:c r="AA133" s="2"/>
      <x:c r="AB133" s="2"/>
      <x:c r="AC133" s="2"/>
      <x:c r="AD133" s="2"/>
      <x:c r="AE133" s="2"/>
      <x:c r="AF133" s="2"/>
      <x:c r="AG133" s="2"/>
      <x:c r="AH133" s="2"/>
      <x:c r="AI133" s="2"/>
      <x:c r="AJ133" s="2"/>
      <x:c r="AK133" s="464"/>
      <x:c r="AL133" s="2"/>
      <x:c r="AM133" s="2"/>
      <x:c r="AN133" s="463"/>
      <x:c r="AO133" s="2"/>
      <x:c r="AP133" s="2"/>
      <x:c r="AQ133" s="2"/>
      <x:c r="AR133" s="463"/>
      <x:c r="AS133" s="2"/>
      <x:c r="AT133" s="2"/>
      <x:c r="AU133" s="2"/>
      <x:c r="AV133" s="2"/>
      <x:c r="AW133" s="2"/>
      <x:c r="AX133" s="2"/>
      <x:c r="AY133" s="2"/>
      <x:c r="AZ133" s="2"/>
      <x:c r="BA133" s="463"/>
      <x:c r="BB133" s="2"/>
      <x:c r="BC133" s="2"/>
      <x:c r="BD133" s="2"/>
      <x:c r="BE133" s="2"/>
      <x:c r="BF133" s="2"/>
      <x:c r="BG133" s="2"/>
      <x:c r="BH133" s="2"/>
      <x:c r="BI133" s="2"/>
      <x:c r="BJ133" s="463"/>
      <x:c r="BK133" s="2"/>
      <x:c r="BL133" s="463"/>
      <x:c r="BM133" s="2"/>
      <x:c r="BN133" s="463"/>
      <x:c r="BO133" s="2"/>
      <x:c r="BP133" s="463"/>
      <x:c r="BQ133" s="2"/>
      <x:c r="BR133" s="2"/>
      <x:c r="BS133" s="2"/>
      <x:c r="BT133" s="2"/>
      <x:c r="BU133" s="464"/>
      <x:c r="BV133" s="2"/>
      <x:c r="BW133" s="2"/>
      <x:c r="BX133" s="2"/>
      <x:c r="BY133" s="463"/>
      <x:c r="BZ133" s="2"/>
      <x:c r="CA133" s="463"/>
      <x:c r="CB133" s="2"/>
      <x:c r="CC133" s="463"/>
      <x:c r="CD133" s="2"/>
      <x:c r="CE133" s="2"/>
      <x:c r="CF133" s="463"/>
      <x:c r="CG133" s="2"/>
      <x:c r="CH133" s="2"/>
      <x:c r="CI133" s="2"/>
      <x:c r="CJ133" s="2"/>
      <x:c r="CK133" s="2"/>
      <x:c r="CL133" s="2"/>
      <x:c r="CM133" s="2"/>
      <x:c r="CN133" s="2"/>
      <x:c r="CO133" s="2"/>
      <x:c r="CP133" s="463"/>
      <x:c r="CQ133" s="2"/>
      <x:c r="CR133" s="463"/>
      <x:c r="CS133" s="2"/>
      <x:c r="CT133" s="2"/>
      <x:c r="CU133" s="2"/>
      <x:c r="CV133" s="2"/>
      <x:c r="CW133" s="2"/>
      <x:c r="CY133" s="2"/>
    </x:row>
    <x:row r="134" spans="1:103" ht="18" customHeight="1">
      <x:c r="A134" s="680"/>
      <x:c r="B134" s="2"/>
      <x:c r="C134" s="463"/>
      <x:c r="D134" s="2"/>
      <x:c r="E134" s="463"/>
      <x:c r="F134" s="2"/>
      <x:c r="G134" s="463"/>
      <x:c r="H134" s="2"/>
      <x:c r="I134" s="463"/>
      <x:c r="J134" s="2"/>
      <x:c r="K134" s="2"/>
      <x:c r="L134" s="463"/>
      <x:c r="M134" s="2"/>
      <x:c r="N134" s="2"/>
      <x:c r="O134" s="2"/>
      <x:c r="P134" s="2"/>
      <x:c r="Q134" s="2"/>
      <x:c r="R134" s="463"/>
      <x:c r="S134" s="2"/>
      <x:c r="T134" s="463"/>
      <x:c r="U134" s="2"/>
      <x:c r="V134" s="463"/>
      <x:c r="W134" s="2"/>
      <x:c r="X134" s="2"/>
      <x:c r="Y134" s="2"/>
      <x:c r="Z134" s="2"/>
      <x:c r="AA134" s="2"/>
      <x:c r="AB134" s="2"/>
      <x:c r="AC134" s="2"/>
      <x:c r="AD134" s="2"/>
      <x:c r="AE134" s="2"/>
      <x:c r="AF134" s="2"/>
      <x:c r="AG134" s="2"/>
      <x:c r="AH134" s="2"/>
      <x:c r="AI134" s="2"/>
      <x:c r="AJ134" s="2"/>
      <x:c r="AK134" s="464"/>
      <x:c r="AL134" s="2"/>
      <x:c r="AM134" s="2"/>
      <x:c r="AN134" s="463"/>
      <x:c r="AO134" s="2"/>
      <x:c r="AP134" s="2"/>
      <x:c r="AQ134" s="2"/>
      <x:c r="AR134" s="463"/>
      <x:c r="AS134" s="2"/>
      <x:c r="AT134" s="2"/>
      <x:c r="AU134" s="2"/>
      <x:c r="AV134" s="2"/>
      <x:c r="AW134" s="2"/>
      <x:c r="AX134" s="2"/>
      <x:c r="AY134" s="2"/>
      <x:c r="AZ134" s="2"/>
      <x:c r="BA134" s="463"/>
      <x:c r="BB134" s="2"/>
      <x:c r="BC134" s="2"/>
      <x:c r="BD134" s="2"/>
      <x:c r="BE134" s="2"/>
      <x:c r="BF134" s="2"/>
      <x:c r="BG134" s="2"/>
      <x:c r="BH134" s="2"/>
      <x:c r="BI134" s="2"/>
      <x:c r="BJ134" s="463"/>
      <x:c r="BK134" s="2"/>
      <x:c r="BL134" s="463"/>
      <x:c r="BM134" s="2"/>
      <x:c r="BN134" s="463"/>
      <x:c r="BO134" s="2"/>
      <x:c r="BP134" s="463"/>
      <x:c r="BQ134" s="2"/>
      <x:c r="BR134" s="2"/>
      <x:c r="BS134" s="2"/>
      <x:c r="BT134" s="2"/>
      <x:c r="BU134" s="464"/>
      <x:c r="BV134" s="2"/>
      <x:c r="BW134" s="2"/>
      <x:c r="BX134" s="2"/>
      <x:c r="BY134" s="463"/>
      <x:c r="BZ134" s="2"/>
      <x:c r="CA134" s="463"/>
      <x:c r="CB134" s="2"/>
      <x:c r="CC134" s="463"/>
      <x:c r="CD134" s="2"/>
      <x:c r="CE134" s="2"/>
      <x:c r="CF134" s="463"/>
      <x:c r="CG134" s="2"/>
      <x:c r="CH134" s="2"/>
      <x:c r="CI134" s="2"/>
      <x:c r="CJ134" s="2"/>
      <x:c r="CK134" s="2"/>
      <x:c r="CL134" s="2"/>
      <x:c r="CM134" s="2"/>
      <x:c r="CN134" s="2"/>
      <x:c r="CO134" s="2"/>
      <x:c r="CP134" s="463"/>
      <x:c r="CQ134" s="2"/>
      <x:c r="CR134" s="463"/>
      <x:c r="CS134" s="2"/>
      <x:c r="CT134" s="2"/>
      <x:c r="CU134" s="2"/>
      <x:c r="CV134" s="2"/>
      <x:c r="CW134" s="2"/>
      <x:c r="CY134" s="2"/>
    </x:row>
    <x:row r="135" spans="1:103" ht="18" customHeight="1">
      <x:c r="A135" s="680"/>
      <x:c r="B135" s="2"/>
      <x:c r="C135" s="463"/>
      <x:c r="D135" s="2"/>
      <x:c r="E135" s="463"/>
      <x:c r="F135" s="2"/>
      <x:c r="G135" s="463"/>
      <x:c r="H135" s="2"/>
      <x:c r="I135" s="463"/>
      <x:c r="J135" s="2"/>
      <x:c r="K135" s="2"/>
      <x:c r="L135" s="463"/>
      <x:c r="M135" s="2"/>
      <x:c r="N135" s="2"/>
      <x:c r="O135" s="2"/>
      <x:c r="P135" s="2"/>
      <x:c r="Q135" s="2"/>
      <x:c r="R135" s="463"/>
      <x:c r="S135" s="2"/>
      <x:c r="T135" s="463"/>
      <x:c r="U135" s="2"/>
      <x:c r="V135" s="463"/>
      <x:c r="W135" s="2"/>
      <x:c r="X135" s="2"/>
      <x:c r="Y135" s="2"/>
      <x:c r="Z135" s="2"/>
      <x:c r="AA135" s="2"/>
      <x:c r="AB135" s="2"/>
      <x:c r="AC135" s="2"/>
      <x:c r="AD135" s="2"/>
      <x:c r="AE135" s="2"/>
      <x:c r="AF135" s="2"/>
      <x:c r="AG135" s="2"/>
      <x:c r="AH135" s="2"/>
      <x:c r="AI135" s="2"/>
      <x:c r="AJ135" s="2"/>
      <x:c r="AK135" s="464"/>
      <x:c r="AL135" s="2"/>
      <x:c r="AM135" s="2"/>
      <x:c r="AN135" s="463"/>
      <x:c r="AO135" s="2"/>
      <x:c r="AP135" s="2"/>
      <x:c r="AQ135" s="2"/>
      <x:c r="AR135" s="463"/>
      <x:c r="AS135" s="2"/>
      <x:c r="AT135" s="2"/>
      <x:c r="AU135" s="2"/>
      <x:c r="AV135" s="2"/>
      <x:c r="AW135" s="2"/>
      <x:c r="AX135" s="2"/>
      <x:c r="AY135" s="2"/>
      <x:c r="AZ135" s="2"/>
      <x:c r="BA135" s="463"/>
      <x:c r="BB135" s="2"/>
      <x:c r="BC135" s="2"/>
      <x:c r="BD135" s="2"/>
      <x:c r="BE135" s="2"/>
      <x:c r="BF135" s="2"/>
      <x:c r="BG135" s="2"/>
      <x:c r="BH135" s="2"/>
      <x:c r="BI135" s="2"/>
      <x:c r="BJ135" s="463"/>
      <x:c r="BK135" s="2"/>
      <x:c r="BL135" s="463"/>
      <x:c r="BM135" s="2"/>
      <x:c r="BN135" s="463"/>
      <x:c r="BO135" s="2"/>
      <x:c r="BP135" s="463"/>
      <x:c r="BQ135" s="2"/>
      <x:c r="BR135" s="2"/>
      <x:c r="BS135" s="2"/>
      <x:c r="BT135" s="2"/>
      <x:c r="BU135" s="464"/>
      <x:c r="BV135" s="2"/>
      <x:c r="BW135" s="2"/>
      <x:c r="BX135" s="2"/>
      <x:c r="BY135" s="463"/>
      <x:c r="BZ135" s="2"/>
      <x:c r="CA135" s="463"/>
      <x:c r="CB135" s="2"/>
      <x:c r="CC135" s="463"/>
      <x:c r="CD135" s="2"/>
      <x:c r="CE135" s="2"/>
      <x:c r="CF135" s="463"/>
      <x:c r="CG135" s="2"/>
      <x:c r="CH135" s="2"/>
      <x:c r="CI135" s="2"/>
      <x:c r="CJ135" s="2"/>
      <x:c r="CK135" s="2"/>
      <x:c r="CL135" s="2"/>
      <x:c r="CM135" s="2"/>
      <x:c r="CN135" s="2"/>
      <x:c r="CO135" s="2"/>
      <x:c r="CP135" s="463"/>
      <x:c r="CQ135" s="2"/>
      <x:c r="CR135" s="463"/>
      <x:c r="CS135" s="2"/>
      <x:c r="CT135" s="2"/>
      <x:c r="CU135" s="2"/>
      <x:c r="CV135" s="2"/>
      <x:c r="CW135" s="2"/>
      <x:c r="CY135" s="2"/>
    </x:row>
    <x:row r="136" spans="1:103" ht="18" customHeight="1">
      <x:c r="A136" s="680"/>
      <x:c r="B136" s="2"/>
      <x:c r="C136" s="463"/>
      <x:c r="D136" s="2"/>
      <x:c r="E136" s="463"/>
      <x:c r="F136" s="2"/>
      <x:c r="G136" s="463"/>
      <x:c r="H136" s="2"/>
      <x:c r="I136" s="463"/>
      <x:c r="J136" s="2"/>
      <x:c r="K136" s="2"/>
      <x:c r="L136" s="463"/>
      <x:c r="M136" s="2"/>
      <x:c r="N136" s="2"/>
      <x:c r="O136" s="2"/>
      <x:c r="P136" s="2"/>
      <x:c r="Q136" s="2"/>
      <x:c r="R136" s="463"/>
      <x:c r="S136" s="2"/>
      <x:c r="T136" s="463"/>
      <x:c r="U136" s="2"/>
      <x:c r="V136" s="463"/>
      <x:c r="W136" s="2"/>
      <x:c r="X136" s="2"/>
      <x:c r="Y136" s="2"/>
      <x:c r="Z136" s="2"/>
      <x:c r="AA136" s="2"/>
      <x:c r="AB136" s="2"/>
      <x:c r="AC136" s="2"/>
      <x:c r="AD136" s="2"/>
      <x:c r="AE136" s="2"/>
      <x:c r="AF136" s="2"/>
      <x:c r="AG136" s="2"/>
      <x:c r="AH136" s="2"/>
      <x:c r="AI136" s="2"/>
      <x:c r="AJ136" s="2"/>
      <x:c r="AK136" s="464"/>
      <x:c r="AL136" s="2"/>
      <x:c r="AM136" s="2"/>
      <x:c r="AN136" s="463"/>
      <x:c r="AO136" s="2"/>
      <x:c r="AP136" s="2"/>
      <x:c r="AQ136" s="2"/>
      <x:c r="AR136" s="463"/>
      <x:c r="AS136" s="2"/>
      <x:c r="AT136" s="2"/>
      <x:c r="AU136" s="2"/>
      <x:c r="AV136" s="2"/>
      <x:c r="AW136" s="2"/>
      <x:c r="AX136" s="2"/>
      <x:c r="AY136" s="2"/>
      <x:c r="AZ136" s="2"/>
      <x:c r="BA136" s="463"/>
      <x:c r="BB136" s="2"/>
      <x:c r="BC136" s="2"/>
      <x:c r="BD136" s="2"/>
      <x:c r="BE136" s="2"/>
      <x:c r="BF136" s="2"/>
      <x:c r="BG136" s="2"/>
      <x:c r="BH136" s="2"/>
      <x:c r="BI136" s="2"/>
      <x:c r="BJ136" s="463"/>
      <x:c r="BK136" s="2"/>
      <x:c r="BL136" s="463"/>
      <x:c r="BM136" s="2"/>
      <x:c r="BN136" s="463"/>
      <x:c r="BO136" s="2"/>
      <x:c r="BP136" s="463"/>
      <x:c r="BQ136" s="2"/>
      <x:c r="BR136" s="2"/>
      <x:c r="BS136" s="2"/>
      <x:c r="BT136" s="2"/>
      <x:c r="BU136" s="464"/>
      <x:c r="BV136" s="2"/>
      <x:c r="BW136" s="2"/>
      <x:c r="BX136" s="2"/>
      <x:c r="BY136" s="463"/>
      <x:c r="BZ136" s="2"/>
      <x:c r="CA136" s="463"/>
      <x:c r="CB136" s="2"/>
      <x:c r="CC136" s="463"/>
      <x:c r="CD136" s="2"/>
      <x:c r="CE136" s="2"/>
      <x:c r="CF136" s="463"/>
      <x:c r="CG136" s="2"/>
      <x:c r="CH136" s="2"/>
      <x:c r="CI136" s="2"/>
      <x:c r="CJ136" s="2"/>
      <x:c r="CK136" s="2"/>
      <x:c r="CL136" s="2"/>
      <x:c r="CM136" s="2"/>
      <x:c r="CN136" s="2"/>
      <x:c r="CO136" s="2"/>
      <x:c r="CP136" s="463"/>
      <x:c r="CQ136" s="2"/>
      <x:c r="CR136" s="463"/>
      <x:c r="CS136" s="2"/>
      <x:c r="CT136" s="2"/>
      <x:c r="CU136" s="2"/>
      <x:c r="CV136" s="2"/>
      <x:c r="CW136" s="2"/>
      <x:c r="CY136" s="2"/>
    </x:row>
    <x:row r="137" spans="1:103" ht="18" customHeight="1">
      <x:c r="A137" s="680"/>
      <x:c r="B137" s="2"/>
      <x:c r="C137" s="463"/>
      <x:c r="D137" s="2"/>
      <x:c r="E137" s="463"/>
      <x:c r="F137" s="2"/>
      <x:c r="G137" s="463"/>
      <x:c r="H137" s="2"/>
      <x:c r="I137" s="463"/>
      <x:c r="J137" s="2"/>
      <x:c r="K137" s="2"/>
      <x:c r="L137" s="463"/>
      <x:c r="M137" s="2"/>
      <x:c r="N137" s="2"/>
      <x:c r="O137" s="2"/>
      <x:c r="P137" s="2"/>
      <x:c r="Q137" s="2"/>
      <x:c r="R137" s="463"/>
      <x:c r="S137" s="2"/>
      <x:c r="T137" s="463"/>
      <x:c r="U137" s="2"/>
      <x:c r="V137" s="463"/>
      <x:c r="W137" s="2"/>
      <x:c r="X137" s="2"/>
      <x:c r="Y137" s="2"/>
      <x:c r="Z137" s="2"/>
      <x:c r="AA137" s="2"/>
      <x:c r="AB137" s="2"/>
      <x:c r="AC137" s="2"/>
      <x:c r="AD137" s="2"/>
      <x:c r="AE137" s="2"/>
      <x:c r="AF137" s="2"/>
      <x:c r="AG137" s="2"/>
      <x:c r="AH137" s="2"/>
      <x:c r="AI137" s="2"/>
      <x:c r="AJ137" s="2"/>
      <x:c r="AK137" s="464"/>
      <x:c r="AL137" s="2"/>
      <x:c r="AM137" s="2"/>
      <x:c r="AN137" s="463"/>
      <x:c r="AO137" s="2"/>
      <x:c r="AP137" s="2"/>
      <x:c r="AQ137" s="2"/>
      <x:c r="AR137" s="463"/>
      <x:c r="AS137" s="2"/>
      <x:c r="AT137" s="2"/>
      <x:c r="AU137" s="2"/>
      <x:c r="AV137" s="2"/>
      <x:c r="AW137" s="2"/>
      <x:c r="AX137" s="2"/>
      <x:c r="AY137" s="2"/>
      <x:c r="AZ137" s="2"/>
      <x:c r="BA137" s="463"/>
      <x:c r="BB137" s="2"/>
      <x:c r="BC137" s="2"/>
      <x:c r="BD137" s="2"/>
      <x:c r="BE137" s="2"/>
      <x:c r="BF137" s="2"/>
      <x:c r="BG137" s="2"/>
      <x:c r="BH137" s="2"/>
      <x:c r="BI137" s="2"/>
      <x:c r="BJ137" s="463"/>
      <x:c r="BK137" s="2"/>
      <x:c r="BL137" s="463"/>
      <x:c r="BM137" s="2"/>
      <x:c r="BN137" s="463"/>
      <x:c r="BO137" s="2"/>
      <x:c r="BP137" s="463"/>
      <x:c r="BQ137" s="2"/>
      <x:c r="BR137" s="2"/>
      <x:c r="BS137" s="2"/>
      <x:c r="BT137" s="2"/>
      <x:c r="BU137" s="464"/>
      <x:c r="BV137" s="2"/>
      <x:c r="BW137" s="2"/>
      <x:c r="BX137" s="2"/>
      <x:c r="BY137" s="463"/>
      <x:c r="BZ137" s="2"/>
      <x:c r="CA137" s="463"/>
      <x:c r="CB137" s="2"/>
      <x:c r="CC137" s="463"/>
      <x:c r="CD137" s="2"/>
      <x:c r="CE137" s="2"/>
      <x:c r="CF137" s="463"/>
      <x:c r="CG137" s="2"/>
      <x:c r="CH137" s="2"/>
      <x:c r="CI137" s="2"/>
      <x:c r="CJ137" s="2"/>
      <x:c r="CK137" s="2"/>
      <x:c r="CL137" s="2"/>
      <x:c r="CM137" s="2"/>
      <x:c r="CN137" s="2"/>
      <x:c r="CO137" s="2"/>
      <x:c r="CP137" s="463"/>
      <x:c r="CQ137" s="2"/>
      <x:c r="CR137" s="463"/>
      <x:c r="CS137" s="2"/>
      <x:c r="CT137" s="2"/>
      <x:c r="CU137" s="2"/>
      <x:c r="CV137" s="2"/>
      <x:c r="CW137" s="2"/>
      <x:c r="CY137" s="2"/>
    </x:row>
    <x:row r="138" spans="1:103" ht="18" customHeight="1">
      <x:c r="A138" s="680"/>
      <x:c r="B138" s="2"/>
      <x:c r="C138" s="463"/>
      <x:c r="D138" s="2"/>
      <x:c r="E138" s="463"/>
      <x:c r="F138" s="2"/>
      <x:c r="G138" s="463"/>
      <x:c r="H138" s="2"/>
      <x:c r="I138" s="463"/>
      <x:c r="J138" s="2"/>
      <x:c r="K138" s="2"/>
      <x:c r="L138" s="463"/>
      <x:c r="M138" s="2"/>
      <x:c r="N138" s="2"/>
      <x:c r="O138" s="2"/>
      <x:c r="P138" s="2"/>
      <x:c r="Q138" s="2"/>
      <x:c r="R138" s="463"/>
      <x:c r="S138" s="2"/>
      <x:c r="T138" s="463"/>
      <x:c r="U138" s="2"/>
      <x:c r="V138" s="463"/>
      <x:c r="W138" s="2"/>
      <x:c r="X138" s="2"/>
      <x:c r="Y138" s="2"/>
      <x:c r="Z138" s="2"/>
      <x:c r="AA138" s="2"/>
      <x:c r="AB138" s="2"/>
      <x:c r="AC138" s="2"/>
      <x:c r="AD138" s="2"/>
      <x:c r="AE138" s="2"/>
      <x:c r="AF138" s="2"/>
      <x:c r="AG138" s="2"/>
      <x:c r="AH138" s="2"/>
      <x:c r="AI138" s="2"/>
      <x:c r="AJ138" s="2"/>
      <x:c r="AK138" s="464"/>
      <x:c r="AL138" s="2"/>
      <x:c r="AM138" s="2"/>
      <x:c r="AN138" s="463"/>
      <x:c r="AO138" s="2"/>
      <x:c r="AP138" s="2"/>
      <x:c r="AQ138" s="2"/>
      <x:c r="AR138" s="463"/>
      <x:c r="AS138" s="2"/>
      <x:c r="AT138" s="2"/>
      <x:c r="AU138" s="2"/>
      <x:c r="AV138" s="2"/>
      <x:c r="AW138" s="2"/>
      <x:c r="AX138" s="2"/>
      <x:c r="AY138" s="2"/>
      <x:c r="AZ138" s="2"/>
      <x:c r="BA138" s="463"/>
      <x:c r="BB138" s="2"/>
      <x:c r="BC138" s="2"/>
      <x:c r="BD138" s="2"/>
      <x:c r="BE138" s="2"/>
      <x:c r="BF138" s="2"/>
      <x:c r="BG138" s="2"/>
      <x:c r="BH138" s="2"/>
      <x:c r="BI138" s="2"/>
      <x:c r="BJ138" s="463"/>
      <x:c r="BK138" s="2"/>
      <x:c r="BL138" s="463"/>
      <x:c r="BM138" s="2"/>
      <x:c r="BN138" s="463"/>
      <x:c r="BO138" s="2"/>
      <x:c r="BP138" s="463"/>
      <x:c r="BQ138" s="2"/>
      <x:c r="BR138" s="2"/>
      <x:c r="BS138" s="2"/>
      <x:c r="BT138" s="2"/>
      <x:c r="BU138" s="464"/>
      <x:c r="BV138" s="2"/>
      <x:c r="BW138" s="2"/>
      <x:c r="BX138" s="2"/>
      <x:c r="BY138" s="463"/>
      <x:c r="BZ138" s="2"/>
      <x:c r="CA138" s="463"/>
      <x:c r="CB138" s="2"/>
      <x:c r="CC138" s="463"/>
      <x:c r="CD138" s="2"/>
      <x:c r="CE138" s="2"/>
      <x:c r="CF138" s="463"/>
      <x:c r="CG138" s="2"/>
      <x:c r="CH138" s="2"/>
      <x:c r="CI138" s="2"/>
      <x:c r="CJ138" s="2"/>
      <x:c r="CK138" s="2"/>
      <x:c r="CL138" s="2"/>
      <x:c r="CM138" s="2"/>
      <x:c r="CN138" s="2"/>
      <x:c r="CO138" s="2"/>
      <x:c r="CP138" s="463"/>
      <x:c r="CQ138" s="2"/>
      <x:c r="CR138" s="463"/>
      <x:c r="CS138" s="2"/>
      <x:c r="CT138" s="2"/>
      <x:c r="CU138" s="2"/>
      <x:c r="CV138" s="2"/>
      <x:c r="CW138" s="2"/>
      <x:c r="CY138" s="2"/>
    </x:row>
    <x:row r="139" spans="1:103" ht="18" customHeight="1">
      <x:c r="A139" s="680"/>
      <x:c r="B139" s="2"/>
      <x:c r="C139" s="463"/>
      <x:c r="D139" s="2"/>
      <x:c r="E139" s="463"/>
      <x:c r="F139" s="2"/>
      <x:c r="G139" s="463"/>
      <x:c r="H139" s="2"/>
      <x:c r="I139" s="463"/>
      <x:c r="J139" s="2"/>
      <x:c r="K139" s="2"/>
      <x:c r="L139" s="463"/>
      <x:c r="M139" s="2"/>
      <x:c r="N139" s="2"/>
      <x:c r="O139" s="2"/>
      <x:c r="P139" s="2"/>
      <x:c r="Q139" s="2"/>
      <x:c r="R139" s="463"/>
      <x:c r="S139" s="2"/>
      <x:c r="T139" s="463"/>
      <x:c r="U139" s="2"/>
      <x:c r="V139" s="463"/>
      <x:c r="W139" s="2"/>
      <x:c r="X139" s="2"/>
      <x:c r="Y139" s="2"/>
      <x:c r="Z139" s="2"/>
      <x:c r="AA139" s="2"/>
      <x:c r="AB139" s="2"/>
      <x:c r="AC139" s="2"/>
      <x:c r="AD139" s="2"/>
      <x:c r="AE139" s="2"/>
      <x:c r="AF139" s="2"/>
      <x:c r="AG139" s="2"/>
      <x:c r="AH139" s="2"/>
      <x:c r="AI139" s="2"/>
      <x:c r="AJ139" s="2"/>
      <x:c r="AK139" s="464"/>
      <x:c r="AL139" s="2"/>
      <x:c r="AM139" s="2"/>
      <x:c r="AN139" s="463"/>
      <x:c r="AO139" s="2"/>
      <x:c r="AP139" s="2"/>
      <x:c r="AQ139" s="2"/>
      <x:c r="AR139" s="463"/>
      <x:c r="AS139" s="2"/>
      <x:c r="AT139" s="2"/>
      <x:c r="AU139" s="2"/>
      <x:c r="AV139" s="2"/>
      <x:c r="AW139" s="2"/>
      <x:c r="AX139" s="2"/>
      <x:c r="AY139" s="2"/>
      <x:c r="AZ139" s="2"/>
      <x:c r="BA139" s="463"/>
      <x:c r="BB139" s="2"/>
      <x:c r="BC139" s="2"/>
      <x:c r="BD139" s="2"/>
      <x:c r="BE139" s="2"/>
      <x:c r="BF139" s="2"/>
      <x:c r="BG139" s="2"/>
      <x:c r="BH139" s="2"/>
      <x:c r="BI139" s="2"/>
      <x:c r="BJ139" s="463"/>
      <x:c r="BK139" s="2"/>
      <x:c r="BL139" s="463"/>
      <x:c r="BM139" s="2"/>
      <x:c r="BN139" s="463"/>
      <x:c r="BO139" s="2"/>
      <x:c r="BP139" s="463"/>
      <x:c r="BQ139" s="2"/>
      <x:c r="BR139" s="2"/>
      <x:c r="BS139" s="2"/>
      <x:c r="BT139" s="2"/>
      <x:c r="BU139" s="464"/>
      <x:c r="BV139" s="2"/>
      <x:c r="BW139" s="2"/>
      <x:c r="BX139" s="2"/>
      <x:c r="BY139" s="463"/>
      <x:c r="BZ139" s="2"/>
      <x:c r="CA139" s="463"/>
      <x:c r="CB139" s="2"/>
      <x:c r="CC139" s="463"/>
      <x:c r="CD139" s="2"/>
      <x:c r="CE139" s="2"/>
      <x:c r="CF139" s="463"/>
      <x:c r="CG139" s="2"/>
      <x:c r="CH139" s="2"/>
      <x:c r="CI139" s="2"/>
      <x:c r="CJ139" s="2"/>
      <x:c r="CK139" s="2"/>
      <x:c r="CL139" s="2"/>
      <x:c r="CM139" s="2"/>
      <x:c r="CN139" s="2"/>
      <x:c r="CO139" s="2"/>
      <x:c r="CP139" s="463"/>
      <x:c r="CQ139" s="2"/>
      <x:c r="CR139" s="463"/>
      <x:c r="CS139" s="2"/>
      <x:c r="CT139" s="2"/>
      <x:c r="CU139" s="2"/>
      <x:c r="CV139" s="2"/>
      <x:c r="CW139" s="2"/>
      <x:c r="CY139" s="2"/>
    </x:row>
    <x:row r="140" spans="1:103" ht="18" customHeight="1">
      <x:c r="A140" s="680"/>
      <x:c r="B140" s="2"/>
      <x:c r="C140" s="463"/>
      <x:c r="D140" s="2"/>
      <x:c r="E140" s="463"/>
      <x:c r="F140" s="2"/>
      <x:c r="G140" s="463"/>
      <x:c r="H140" s="2"/>
      <x:c r="I140" s="463"/>
      <x:c r="J140" s="2"/>
      <x:c r="K140" s="2"/>
      <x:c r="L140" s="463"/>
      <x:c r="M140" s="2"/>
      <x:c r="N140" s="2"/>
      <x:c r="O140" s="2"/>
      <x:c r="P140" s="2"/>
      <x:c r="Q140" s="2"/>
      <x:c r="R140" s="463"/>
      <x:c r="S140" s="2"/>
      <x:c r="T140" s="463"/>
      <x:c r="U140" s="2"/>
      <x:c r="V140" s="463"/>
      <x:c r="W140" s="2"/>
      <x:c r="X140" s="2"/>
      <x:c r="Y140" s="2"/>
      <x:c r="Z140" s="2"/>
      <x:c r="AA140" s="2"/>
      <x:c r="AB140" s="2"/>
      <x:c r="AC140" s="2"/>
      <x:c r="AD140" s="2"/>
      <x:c r="AE140" s="2"/>
      <x:c r="AF140" s="2"/>
      <x:c r="AG140" s="2"/>
      <x:c r="AH140" s="2"/>
      <x:c r="AI140" s="2"/>
      <x:c r="AJ140" s="2"/>
      <x:c r="AK140" s="464"/>
      <x:c r="AL140" s="2"/>
      <x:c r="AM140" s="2"/>
      <x:c r="AN140" s="463"/>
      <x:c r="AO140" s="2"/>
      <x:c r="AP140" s="2"/>
      <x:c r="AQ140" s="2"/>
      <x:c r="AR140" s="463"/>
      <x:c r="AS140" s="2"/>
      <x:c r="AT140" s="2"/>
      <x:c r="AU140" s="2"/>
      <x:c r="AV140" s="2"/>
      <x:c r="AW140" s="2"/>
      <x:c r="AX140" s="2"/>
      <x:c r="AY140" s="2"/>
      <x:c r="AZ140" s="2"/>
      <x:c r="BA140" s="463"/>
      <x:c r="BB140" s="2"/>
      <x:c r="BC140" s="2"/>
      <x:c r="BD140" s="2"/>
      <x:c r="BE140" s="2"/>
      <x:c r="BF140" s="2"/>
      <x:c r="BG140" s="2"/>
      <x:c r="BH140" s="2"/>
      <x:c r="BI140" s="2"/>
      <x:c r="BJ140" s="463"/>
      <x:c r="BK140" s="2"/>
      <x:c r="BL140" s="463"/>
      <x:c r="BM140" s="2"/>
      <x:c r="BN140" s="463"/>
      <x:c r="BO140" s="2"/>
      <x:c r="BP140" s="463"/>
      <x:c r="BQ140" s="2"/>
      <x:c r="BR140" s="2"/>
      <x:c r="BS140" s="2"/>
      <x:c r="BT140" s="2"/>
      <x:c r="BU140" s="464"/>
      <x:c r="BV140" s="2"/>
      <x:c r="BW140" s="2"/>
      <x:c r="BX140" s="2"/>
      <x:c r="BY140" s="463"/>
      <x:c r="BZ140" s="2"/>
      <x:c r="CA140" s="463"/>
      <x:c r="CB140" s="2"/>
      <x:c r="CC140" s="463"/>
      <x:c r="CD140" s="2"/>
      <x:c r="CE140" s="2"/>
      <x:c r="CF140" s="463"/>
      <x:c r="CG140" s="2"/>
      <x:c r="CH140" s="2"/>
      <x:c r="CI140" s="2"/>
      <x:c r="CJ140" s="2"/>
      <x:c r="CK140" s="2"/>
      <x:c r="CL140" s="2"/>
      <x:c r="CM140" s="2"/>
      <x:c r="CN140" s="2"/>
      <x:c r="CO140" s="2"/>
      <x:c r="CP140" s="463"/>
      <x:c r="CQ140" s="2"/>
      <x:c r="CR140" s="463"/>
      <x:c r="CS140" s="2"/>
      <x:c r="CT140" s="2"/>
      <x:c r="CU140" s="2"/>
      <x:c r="CV140" s="2"/>
      <x:c r="CW140" s="2"/>
      <x:c r="CY140" s="2"/>
    </x:row>
    <x:row r="141" spans="1:103" ht="18" customHeight="1">
      <x:c r="A141" s="680"/>
      <x:c r="B141" s="2"/>
      <x:c r="C141" s="463"/>
      <x:c r="D141" s="2"/>
      <x:c r="E141" s="463"/>
      <x:c r="F141" s="2"/>
      <x:c r="G141" s="463"/>
      <x:c r="H141" s="2"/>
      <x:c r="I141" s="463"/>
      <x:c r="J141" s="2"/>
      <x:c r="K141" s="2"/>
      <x:c r="L141" s="463"/>
      <x:c r="M141" s="2"/>
      <x:c r="N141" s="2"/>
      <x:c r="O141" s="2"/>
      <x:c r="P141" s="2"/>
      <x:c r="Q141" s="2"/>
      <x:c r="R141" s="463"/>
      <x:c r="S141" s="2"/>
      <x:c r="T141" s="463"/>
      <x:c r="U141" s="2"/>
      <x:c r="V141" s="463"/>
      <x:c r="W141" s="2"/>
      <x:c r="X141" s="2"/>
      <x:c r="Y141" s="2"/>
      <x:c r="Z141" s="2"/>
      <x:c r="AA141" s="2"/>
      <x:c r="AB141" s="2"/>
      <x:c r="AC141" s="2"/>
      <x:c r="AD141" s="2"/>
      <x:c r="AE141" s="2"/>
      <x:c r="AF141" s="2"/>
      <x:c r="AG141" s="2"/>
      <x:c r="AH141" s="2"/>
      <x:c r="AI141" s="2"/>
      <x:c r="AJ141" s="2"/>
      <x:c r="AK141" s="464"/>
      <x:c r="AL141" s="2"/>
      <x:c r="AM141" s="2"/>
      <x:c r="AN141" s="463"/>
      <x:c r="AO141" s="2"/>
      <x:c r="AP141" s="2"/>
      <x:c r="AQ141" s="2"/>
      <x:c r="AR141" s="463"/>
      <x:c r="AS141" s="2"/>
      <x:c r="AT141" s="2"/>
      <x:c r="AU141" s="2"/>
      <x:c r="AV141" s="2"/>
      <x:c r="AW141" s="2"/>
      <x:c r="AX141" s="2"/>
      <x:c r="AY141" s="2"/>
      <x:c r="AZ141" s="2"/>
      <x:c r="BA141" s="463"/>
      <x:c r="BB141" s="2"/>
      <x:c r="BC141" s="2"/>
      <x:c r="BD141" s="2"/>
      <x:c r="BE141" s="2"/>
      <x:c r="BF141" s="2"/>
      <x:c r="BG141" s="2"/>
      <x:c r="BH141" s="2"/>
      <x:c r="BI141" s="2"/>
      <x:c r="BJ141" s="463"/>
      <x:c r="BK141" s="2"/>
      <x:c r="BL141" s="463"/>
      <x:c r="BM141" s="2"/>
      <x:c r="BN141" s="463"/>
      <x:c r="BO141" s="2"/>
      <x:c r="BP141" s="463"/>
      <x:c r="BQ141" s="2"/>
      <x:c r="BR141" s="2"/>
      <x:c r="BS141" s="2"/>
      <x:c r="BT141" s="2"/>
      <x:c r="BU141" s="464"/>
      <x:c r="BV141" s="2"/>
      <x:c r="BW141" s="2"/>
      <x:c r="BX141" s="2"/>
      <x:c r="BY141" s="463"/>
      <x:c r="BZ141" s="2"/>
      <x:c r="CA141" s="463"/>
      <x:c r="CB141" s="2"/>
      <x:c r="CC141" s="463"/>
      <x:c r="CD141" s="2"/>
      <x:c r="CE141" s="2"/>
      <x:c r="CF141" s="463"/>
      <x:c r="CG141" s="2"/>
      <x:c r="CH141" s="2"/>
      <x:c r="CI141" s="2"/>
      <x:c r="CJ141" s="2"/>
      <x:c r="CK141" s="2"/>
      <x:c r="CL141" s="2"/>
      <x:c r="CM141" s="2"/>
      <x:c r="CN141" s="2"/>
      <x:c r="CO141" s="2"/>
      <x:c r="CP141" s="463"/>
      <x:c r="CQ141" s="2"/>
      <x:c r="CR141" s="463"/>
      <x:c r="CS141" s="2"/>
      <x:c r="CT141" s="2"/>
      <x:c r="CU141" s="2"/>
      <x:c r="CV141" s="2"/>
      <x:c r="CW141" s="2"/>
      <x:c r="CY141" s="2"/>
    </x:row>
    <x:row r="142" spans="1:103" ht="18" customHeight="1">
      <x:c r="A142" s="680"/>
      <x:c r="B142" s="2"/>
      <x:c r="C142" s="463"/>
      <x:c r="D142" s="2"/>
      <x:c r="E142" s="463"/>
      <x:c r="F142" s="2"/>
      <x:c r="G142" s="463"/>
      <x:c r="H142" s="2"/>
      <x:c r="I142" s="463"/>
      <x:c r="J142" s="2"/>
      <x:c r="K142" s="2"/>
      <x:c r="L142" s="463"/>
      <x:c r="M142" s="2"/>
      <x:c r="N142" s="2"/>
      <x:c r="O142" s="2"/>
      <x:c r="P142" s="2"/>
      <x:c r="Q142" s="2"/>
      <x:c r="R142" s="463"/>
      <x:c r="S142" s="2"/>
      <x:c r="T142" s="463"/>
      <x:c r="U142" s="2"/>
      <x:c r="V142" s="463"/>
      <x:c r="W142" s="2"/>
      <x:c r="X142" s="2"/>
      <x:c r="Y142" s="2"/>
      <x:c r="Z142" s="2"/>
      <x:c r="AA142" s="2"/>
      <x:c r="AB142" s="2"/>
      <x:c r="AC142" s="2"/>
      <x:c r="AD142" s="2"/>
      <x:c r="AE142" s="2"/>
      <x:c r="AF142" s="2"/>
      <x:c r="AG142" s="2"/>
      <x:c r="AH142" s="2"/>
      <x:c r="AI142" s="2"/>
      <x:c r="AJ142" s="2"/>
      <x:c r="AK142" s="464"/>
      <x:c r="AL142" s="2"/>
      <x:c r="AM142" s="2"/>
      <x:c r="AN142" s="463"/>
      <x:c r="AO142" s="2"/>
      <x:c r="AP142" s="2"/>
      <x:c r="AQ142" s="2"/>
      <x:c r="AR142" s="463"/>
      <x:c r="AS142" s="2"/>
      <x:c r="AT142" s="2"/>
      <x:c r="AU142" s="2"/>
      <x:c r="AV142" s="2"/>
      <x:c r="AW142" s="2"/>
      <x:c r="AX142" s="2"/>
      <x:c r="AY142" s="2"/>
      <x:c r="AZ142" s="2"/>
      <x:c r="BA142" s="463"/>
      <x:c r="BB142" s="2"/>
      <x:c r="BC142" s="2"/>
      <x:c r="BD142" s="2"/>
      <x:c r="BE142" s="2"/>
      <x:c r="BF142" s="2"/>
      <x:c r="BG142" s="2"/>
      <x:c r="BH142" s="2"/>
      <x:c r="BI142" s="2"/>
      <x:c r="BJ142" s="463"/>
      <x:c r="BK142" s="2"/>
      <x:c r="BL142" s="463"/>
      <x:c r="BM142" s="2"/>
      <x:c r="BN142" s="463"/>
      <x:c r="BO142" s="2"/>
      <x:c r="BP142" s="463"/>
      <x:c r="BQ142" s="2"/>
      <x:c r="BR142" s="2"/>
      <x:c r="BS142" s="2"/>
      <x:c r="BT142" s="2"/>
      <x:c r="BU142" s="464"/>
      <x:c r="BV142" s="2"/>
      <x:c r="BW142" s="2"/>
      <x:c r="BX142" s="2"/>
      <x:c r="BY142" s="463"/>
      <x:c r="BZ142" s="2"/>
      <x:c r="CA142" s="463"/>
      <x:c r="CB142" s="2"/>
      <x:c r="CC142" s="463"/>
      <x:c r="CD142" s="2"/>
      <x:c r="CE142" s="2"/>
      <x:c r="CF142" s="463"/>
      <x:c r="CG142" s="2"/>
      <x:c r="CH142" s="2"/>
      <x:c r="CI142" s="2"/>
      <x:c r="CJ142" s="2"/>
      <x:c r="CK142" s="2"/>
      <x:c r="CL142" s="2"/>
      <x:c r="CM142" s="2"/>
      <x:c r="CN142" s="2"/>
      <x:c r="CO142" s="2"/>
      <x:c r="CP142" s="463"/>
      <x:c r="CQ142" s="2"/>
      <x:c r="CR142" s="463"/>
      <x:c r="CS142" s="2"/>
      <x:c r="CT142" s="2"/>
      <x:c r="CU142" s="2"/>
      <x:c r="CV142" s="2"/>
      <x:c r="CW142" s="2"/>
      <x:c r="CY142" s="2"/>
    </x:row>
    <x:row r="143" spans="1:103" ht="18" customHeight="1">
      <x:c r="A143" s="680"/>
      <x:c r="B143" s="2"/>
      <x:c r="C143" s="463"/>
      <x:c r="D143" s="2"/>
      <x:c r="E143" s="463"/>
      <x:c r="F143" s="2"/>
      <x:c r="G143" s="463"/>
      <x:c r="H143" s="2"/>
      <x:c r="I143" s="463"/>
      <x:c r="J143" s="2"/>
      <x:c r="K143" s="2"/>
      <x:c r="L143" s="463"/>
      <x:c r="M143" s="2"/>
      <x:c r="N143" s="2"/>
      <x:c r="O143" s="2"/>
      <x:c r="P143" s="2"/>
      <x:c r="Q143" s="2"/>
      <x:c r="R143" s="463"/>
      <x:c r="S143" s="2"/>
      <x:c r="T143" s="463"/>
      <x:c r="U143" s="2"/>
      <x:c r="V143" s="463"/>
      <x:c r="W143" s="2"/>
      <x:c r="X143" s="2"/>
      <x:c r="Y143" s="2"/>
      <x:c r="Z143" s="2"/>
      <x:c r="AA143" s="2"/>
      <x:c r="AB143" s="2"/>
      <x:c r="AC143" s="2"/>
      <x:c r="AD143" s="2"/>
      <x:c r="AE143" s="2"/>
      <x:c r="AF143" s="2"/>
      <x:c r="AG143" s="2"/>
      <x:c r="AH143" s="2"/>
      <x:c r="AI143" s="2"/>
      <x:c r="AJ143" s="2"/>
      <x:c r="AK143" s="464"/>
      <x:c r="AL143" s="2"/>
      <x:c r="AM143" s="2"/>
      <x:c r="AN143" s="463"/>
      <x:c r="AO143" s="2"/>
      <x:c r="AP143" s="2"/>
      <x:c r="AQ143" s="2"/>
      <x:c r="AR143" s="463"/>
      <x:c r="AS143" s="2"/>
      <x:c r="AT143" s="2"/>
      <x:c r="AU143" s="2"/>
      <x:c r="AV143" s="2"/>
      <x:c r="AW143" s="2"/>
      <x:c r="AX143" s="2"/>
      <x:c r="AY143" s="2"/>
      <x:c r="AZ143" s="2"/>
      <x:c r="BA143" s="463"/>
      <x:c r="BB143" s="2"/>
      <x:c r="BC143" s="2"/>
      <x:c r="BD143" s="2"/>
      <x:c r="BE143" s="2"/>
      <x:c r="BF143" s="2"/>
      <x:c r="BG143" s="2"/>
      <x:c r="BH143" s="2"/>
      <x:c r="BI143" s="2"/>
      <x:c r="BJ143" s="463"/>
      <x:c r="BK143" s="2"/>
      <x:c r="BL143" s="463"/>
      <x:c r="BM143" s="2"/>
      <x:c r="BN143" s="463"/>
      <x:c r="BO143" s="2"/>
      <x:c r="BP143" s="463"/>
      <x:c r="BQ143" s="2"/>
      <x:c r="BR143" s="2"/>
      <x:c r="BS143" s="2"/>
      <x:c r="BT143" s="2"/>
      <x:c r="BU143" s="464"/>
      <x:c r="BV143" s="2"/>
      <x:c r="BW143" s="2"/>
      <x:c r="BX143" s="2"/>
      <x:c r="BY143" s="463"/>
      <x:c r="BZ143" s="2"/>
      <x:c r="CA143" s="463"/>
      <x:c r="CB143" s="2"/>
      <x:c r="CC143" s="463"/>
      <x:c r="CD143" s="2"/>
      <x:c r="CE143" s="2"/>
      <x:c r="CF143" s="463"/>
      <x:c r="CG143" s="2"/>
      <x:c r="CH143" s="2"/>
      <x:c r="CI143" s="2"/>
      <x:c r="CJ143" s="2"/>
      <x:c r="CK143" s="2"/>
      <x:c r="CL143" s="2"/>
      <x:c r="CM143" s="2"/>
      <x:c r="CN143" s="2"/>
      <x:c r="CO143" s="2"/>
      <x:c r="CP143" s="463"/>
      <x:c r="CQ143" s="2"/>
      <x:c r="CR143" s="463"/>
      <x:c r="CS143" s="2"/>
      <x:c r="CT143" s="2"/>
      <x:c r="CU143" s="2"/>
      <x:c r="CV143" s="2"/>
      <x:c r="CW143" s="2"/>
      <x:c r="CY143" s="2"/>
    </x:row>
    <x:row r="144" spans="1:103" ht="18" customHeight="1">
      <x:c r="A144" s="680"/>
      <x:c r="B144" s="2"/>
      <x:c r="C144" s="463"/>
      <x:c r="D144" s="2"/>
      <x:c r="E144" s="463"/>
      <x:c r="F144" s="2"/>
      <x:c r="G144" s="463"/>
      <x:c r="H144" s="2"/>
      <x:c r="I144" s="463"/>
      <x:c r="J144" s="2"/>
      <x:c r="K144" s="2"/>
      <x:c r="L144" s="463"/>
      <x:c r="M144" s="2"/>
      <x:c r="N144" s="2"/>
      <x:c r="O144" s="2"/>
      <x:c r="P144" s="2"/>
      <x:c r="Q144" s="2"/>
      <x:c r="R144" s="463"/>
      <x:c r="S144" s="2"/>
      <x:c r="T144" s="463"/>
      <x:c r="U144" s="2"/>
      <x:c r="V144" s="463"/>
      <x:c r="W144" s="2"/>
      <x:c r="X144" s="2"/>
      <x:c r="Y144" s="2"/>
      <x:c r="Z144" s="2"/>
      <x:c r="AA144" s="2"/>
      <x:c r="AB144" s="2"/>
      <x:c r="AC144" s="2"/>
      <x:c r="AD144" s="2"/>
      <x:c r="AE144" s="2"/>
      <x:c r="AF144" s="2"/>
      <x:c r="AG144" s="2"/>
      <x:c r="AH144" s="2"/>
      <x:c r="AI144" s="2"/>
      <x:c r="AJ144" s="2"/>
      <x:c r="AK144" s="464"/>
      <x:c r="AL144" s="2"/>
      <x:c r="AM144" s="2"/>
      <x:c r="AN144" s="463"/>
      <x:c r="AO144" s="2"/>
      <x:c r="AP144" s="2"/>
      <x:c r="AQ144" s="2"/>
      <x:c r="AR144" s="463"/>
      <x:c r="AS144" s="2"/>
      <x:c r="AT144" s="2"/>
      <x:c r="AU144" s="2"/>
      <x:c r="AV144" s="2"/>
      <x:c r="AW144" s="2"/>
      <x:c r="AX144" s="2"/>
      <x:c r="AY144" s="2"/>
      <x:c r="AZ144" s="2"/>
      <x:c r="BA144" s="463"/>
      <x:c r="BB144" s="2"/>
      <x:c r="BC144" s="2"/>
      <x:c r="BD144" s="2"/>
      <x:c r="BE144" s="2"/>
      <x:c r="BF144" s="2"/>
      <x:c r="BG144" s="2"/>
      <x:c r="BH144" s="2"/>
      <x:c r="BI144" s="2"/>
      <x:c r="BJ144" s="463"/>
      <x:c r="BK144" s="2"/>
      <x:c r="BL144" s="463"/>
      <x:c r="BM144" s="2"/>
      <x:c r="BN144" s="463"/>
      <x:c r="BO144" s="2"/>
      <x:c r="BP144" s="463"/>
      <x:c r="BQ144" s="2"/>
      <x:c r="BR144" s="2"/>
      <x:c r="BS144" s="2"/>
      <x:c r="BT144" s="2"/>
      <x:c r="BU144" s="464"/>
      <x:c r="BV144" s="2"/>
      <x:c r="BW144" s="2"/>
      <x:c r="BX144" s="2"/>
      <x:c r="BY144" s="463"/>
      <x:c r="BZ144" s="2"/>
      <x:c r="CA144" s="463"/>
      <x:c r="CB144" s="2"/>
      <x:c r="CC144" s="463"/>
      <x:c r="CD144" s="2"/>
      <x:c r="CE144" s="2"/>
      <x:c r="CF144" s="463"/>
      <x:c r="CG144" s="2"/>
      <x:c r="CH144" s="2"/>
      <x:c r="CI144" s="2"/>
      <x:c r="CJ144" s="2"/>
      <x:c r="CK144" s="2"/>
      <x:c r="CL144" s="2"/>
      <x:c r="CM144" s="2"/>
      <x:c r="CN144" s="2"/>
      <x:c r="CO144" s="2"/>
      <x:c r="CP144" s="463"/>
      <x:c r="CQ144" s="2"/>
      <x:c r="CR144" s="463"/>
      <x:c r="CS144" s="2"/>
      <x:c r="CT144" s="2"/>
      <x:c r="CU144" s="2"/>
      <x:c r="CV144" s="2"/>
      <x:c r="CW144" s="2"/>
      <x:c r="CY144" s="2"/>
    </x:row>
    <x:row r="145" spans="1:103" ht="18" customHeight="1">
      <x:c r="A145" s="680"/>
      <x:c r="B145" s="2"/>
      <x:c r="C145" s="463"/>
      <x:c r="D145" s="2"/>
      <x:c r="E145" s="463"/>
      <x:c r="F145" s="2"/>
      <x:c r="G145" s="463"/>
      <x:c r="H145" s="2"/>
      <x:c r="I145" s="463"/>
      <x:c r="J145" s="2"/>
      <x:c r="K145" s="2"/>
      <x:c r="L145" s="463"/>
      <x:c r="M145" s="2"/>
      <x:c r="N145" s="2"/>
      <x:c r="O145" s="2"/>
      <x:c r="P145" s="2"/>
      <x:c r="Q145" s="2"/>
      <x:c r="R145" s="463"/>
      <x:c r="S145" s="2"/>
      <x:c r="T145" s="463"/>
      <x:c r="U145" s="2"/>
      <x:c r="V145" s="463"/>
      <x:c r="W145" s="2"/>
      <x:c r="X145" s="2"/>
      <x:c r="Y145" s="2"/>
      <x:c r="Z145" s="2"/>
      <x:c r="AA145" s="2"/>
      <x:c r="AB145" s="2"/>
      <x:c r="AC145" s="2"/>
      <x:c r="AD145" s="2"/>
      <x:c r="AE145" s="2"/>
      <x:c r="AF145" s="2"/>
      <x:c r="AG145" s="2"/>
      <x:c r="AH145" s="2"/>
      <x:c r="AI145" s="2"/>
      <x:c r="AJ145" s="2"/>
      <x:c r="AK145" s="464"/>
      <x:c r="AL145" s="2"/>
      <x:c r="AM145" s="2"/>
      <x:c r="AN145" s="463"/>
      <x:c r="AO145" s="2"/>
      <x:c r="AP145" s="2"/>
      <x:c r="AQ145" s="2"/>
      <x:c r="AR145" s="463"/>
      <x:c r="AS145" s="2"/>
      <x:c r="AT145" s="2"/>
      <x:c r="AU145" s="2"/>
      <x:c r="AV145" s="2"/>
      <x:c r="AW145" s="2"/>
      <x:c r="AX145" s="2"/>
      <x:c r="AY145" s="2"/>
      <x:c r="AZ145" s="2"/>
      <x:c r="BA145" s="463"/>
      <x:c r="BB145" s="2"/>
      <x:c r="BC145" s="2"/>
      <x:c r="BD145" s="2"/>
      <x:c r="BE145" s="2"/>
      <x:c r="BF145" s="2"/>
      <x:c r="BG145" s="2"/>
      <x:c r="BH145" s="2"/>
      <x:c r="BI145" s="2"/>
      <x:c r="BJ145" s="463"/>
      <x:c r="BK145" s="2"/>
      <x:c r="BL145" s="463"/>
      <x:c r="BM145" s="2"/>
      <x:c r="BN145" s="463"/>
      <x:c r="BO145" s="2"/>
      <x:c r="BP145" s="463"/>
      <x:c r="BQ145" s="2"/>
      <x:c r="BR145" s="2"/>
      <x:c r="BS145" s="2"/>
      <x:c r="BT145" s="2"/>
      <x:c r="BU145" s="464"/>
      <x:c r="BV145" s="2"/>
      <x:c r="BW145" s="2"/>
      <x:c r="BX145" s="2"/>
      <x:c r="BY145" s="463"/>
      <x:c r="BZ145" s="2"/>
      <x:c r="CA145" s="463"/>
      <x:c r="CB145" s="2"/>
      <x:c r="CC145" s="463"/>
      <x:c r="CD145" s="2"/>
      <x:c r="CE145" s="2"/>
      <x:c r="CF145" s="463"/>
      <x:c r="CG145" s="2"/>
      <x:c r="CH145" s="2"/>
      <x:c r="CI145" s="2"/>
      <x:c r="CJ145" s="2"/>
      <x:c r="CK145" s="2"/>
      <x:c r="CL145" s="2"/>
      <x:c r="CM145" s="2"/>
      <x:c r="CN145" s="2"/>
      <x:c r="CO145" s="2"/>
      <x:c r="CP145" s="463"/>
      <x:c r="CQ145" s="2"/>
      <x:c r="CR145" s="463"/>
      <x:c r="CS145" s="2"/>
      <x:c r="CT145" s="2"/>
      <x:c r="CU145" s="2"/>
      <x:c r="CV145" s="2"/>
      <x:c r="CW145" s="2"/>
      <x:c r="CY145" s="2"/>
    </x:row>
    <x:row r="146" spans="1:103" ht="18" customHeight="1">
      <x:c r="A146" s="680"/>
      <x:c r="B146" s="2"/>
      <x:c r="C146" s="463"/>
      <x:c r="D146" s="2"/>
      <x:c r="E146" s="463"/>
      <x:c r="F146" s="2"/>
      <x:c r="G146" s="463"/>
      <x:c r="H146" s="2"/>
      <x:c r="I146" s="463"/>
      <x:c r="J146" s="2"/>
      <x:c r="K146" s="2"/>
      <x:c r="L146" s="463"/>
      <x:c r="M146" s="2"/>
      <x:c r="N146" s="2"/>
      <x:c r="O146" s="2"/>
      <x:c r="P146" s="2"/>
      <x:c r="Q146" s="2"/>
      <x:c r="R146" s="463"/>
      <x:c r="S146" s="2"/>
      <x:c r="T146" s="463"/>
      <x:c r="U146" s="2"/>
      <x:c r="V146" s="463"/>
      <x:c r="W146" s="2"/>
      <x:c r="X146" s="2"/>
      <x:c r="Y146" s="2"/>
      <x:c r="Z146" s="2"/>
      <x:c r="AA146" s="2"/>
      <x:c r="AB146" s="2"/>
      <x:c r="AC146" s="2"/>
      <x:c r="AD146" s="2"/>
      <x:c r="AE146" s="2"/>
      <x:c r="AF146" s="2"/>
      <x:c r="AG146" s="2"/>
      <x:c r="AH146" s="2"/>
      <x:c r="AI146" s="2"/>
      <x:c r="AJ146" s="2"/>
      <x:c r="AK146" s="464"/>
      <x:c r="AL146" s="2"/>
      <x:c r="AM146" s="2"/>
      <x:c r="AN146" s="463"/>
      <x:c r="AO146" s="2"/>
      <x:c r="AP146" s="2"/>
      <x:c r="AQ146" s="2"/>
      <x:c r="AR146" s="463"/>
      <x:c r="AS146" s="2"/>
      <x:c r="AT146" s="2"/>
      <x:c r="AU146" s="2"/>
      <x:c r="AV146" s="2"/>
      <x:c r="AW146" s="2"/>
      <x:c r="AX146" s="2"/>
      <x:c r="AY146" s="2"/>
      <x:c r="AZ146" s="2"/>
      <x:c r="BA146" s="463"/>
      <x:c r="BB146" s="2"/>
      <x:c r="BC146" s="2"/>
      <x:c r="BD146" s="2"/>
      <x:c r="BE146" s="2"/>
      <x:c r="BF146" s="2"/>
      <x:c r="BG146" s="2"/>
      <x:c r="BH146" s="2"/>
      <x:c r="BI146" s="2"/>
      <x:c r="BJ146" s="463"/>
      <x:c r="BK146" s="2"/>
      <x:c r="BL146" s="463"/>
      <x:c r="BM146" s="2"/>
      <x:c r="BN146" s="463"/>
      <x:c r="BO146" s="2"/>
      <x:c r="BP146" s="463"/>
      <x:c r="BQ146" s="2"/>
      <x:c r="BR146" s="2"/>
      <x:c r="BS146" s="2"/>
      <x:c r="BT146" s="2"/>
      <x:c r="BU146" s="464"/>
      <x:c r="BV146" s="2"/>
      <x:c r="BW146" s="2"/>
      <x:c r="BX146" s="2"/>
      <x:c r="BY146" s="463"/>
      <x:c r="BZ146" s="2"/>
      <x:c r="CA146" s="463"/>
      <x:c r="CB146" s="2"/>
      <x:c r="CC146" s="463"/>
      <x:c r="CD146" s="2"/>
      <x:c r="CE146" s="2"/>
      <x:c r="CF146" s="463"/>
      <x:c r="CG146" s="2"/>
      <x:c r="CH146" s="2"/>
      <x:c r="CI146" s="2"/>
      <x:c r="CJ146" s="2"/>
      <x:c r="CK146" s="2"/>
      <x:c r="CL146" s="2"/>
      <x:c r="CM146" s="2"/>
      <x:c r="CN146" s="2"/>
      <x:c r="CO146" s="2"/>
      <x:c r="CP146" s="463"/>
      <x:c r="CQ146" s="2"/>
      <x:c r="CR146" s="463"/>
      <x:c r="CS146" s="2"/>
      <x:c r="CT146" s="2"/>
      <x:c r="CU146" s="2"/>
      <x:c r="CV146" s="2"/>
      <x:c r="CW146" s="2"/>
      <x:c r="CY146" s="2"/>
    </x:row>
    <x:row r="147" spans="1:103" ht="18" customHeight="1">
      <x:c r="A147" s="680"/>
      <x:c r="B147" s="2"/>
      <x:c r="C147" s="463"/>
      <x:c r="D147" s="2"/>
      <x:c r="E147" s="463"/>
      <x:c r="F147" s="2"/>
      <x:c r="G147" s="463"/>
      <x:c r="H147" s="2"/>
      <x:c r="I147" s="463"/>
      <x:c r="J147" s="2"/>
      <x:c r="K147" s="2"/>
      <x:c r="L147" s="463"/>
      <x:c r="M147" s="2"/>
      <x:c r="N147" s="2"/>
      <x:c r="O147" s="2"/>
      <x:c r="P147" s="2"/>
      <x:c r="Q147" s="2"/>
      <x:c r="R147" s="463"/>
      <x:c r="S147" s="2"/>
      <x:c r="T147" s="463"/>
      <x:c r="U147" s="2"/>
      <x:c r="V147" s="463"/>
      <x:c r="W147" s="2"/>
      <x:c r="X147" s="2"/>
      <x:c r="Y147" s="2"/>
      <x:c r="Z147" s="2"/>
      <x:c r="AA147" s="2"/>
      <x:c r="AB147" s="2"/>
      <x:c r="AC147" s="2"/>
      <x:c r="AD147" s="2"/>
      <x:c r="AE147" s="2"/>
      <x:c r="AF147" s="2"/>
      <x:c r="AG147" s="2"/>
      <x:c r="AH147" s="2"/>
      <x:c r="AI147" s="2"/>
      <x:c r="AJ147" s="2"/>
      <x:c r="AK147" s="464"/>
      <x:c r="AL147" s="2"/>
      <x:c r="AM147" s="2"/>
      <x:c r="AN147" s="463"/>
      <x:c r="AO147" s="2"/>
      <x:c r="AP147" s="2"/>
      <x:c r="AQ147" s="2"/>
      <x:c r="AR147" s="463"/>
      <x:c r="AS147" s="2"/>
      <x:c r="AT147" s="2"/>
      <x:c r="AU147" s="2"/>
      <x:c r="AV147" s="2"/>
      <x:c r="AW147" s="2"/>
      <x:c r="AX147" s="2"/>
      <x:c r="AY147" s="2"/>
      <x:c r="AZ147" s="2"/>
      <x:c r="BA147" s="463"/>
      <x:c r="BB147" s="2"/>
      <x:c r="BC147" s="2"/>
      <x:c r="BD147" s="2"/>
      <x:c r="BE147" s="2"/>
      <x:c r="BF147" s="2"/>
      <x:c r="BG147" s="2"/>
      <x:c r="BH147" s="2"/>
      <x:c r="BI147" s="2"/>
      <x:c r="BJ147" s="463"/>
      <x:c r="BK147" s="2"/>
      <x:c r="BL147" s="463"/>
      <x:c r="BM147" s="2"/>
      <x:c r="BN147" s="463"/>
      <x:c r="BO147" s="2"/>
      <x:c r="BP147" s="463"/>
      <x:c r="BQ147" s="2"/>
      <x:c r="BR147" s="2"/>
      <x:c r="BS147" s="2"/>
      <x:c r="BT147" s="2"/>
      <x:c r="BU147" s="464"/>
      <x:c r="BV147" s="2"/>
      <x:c r="BW147" s="2"/>
      <x:c r="BX147" s="2"/>
      <x:c r="BY147" s="463"/>
      <x:c r="BZ147" s="2"/>
      <x:c r="CA147" s="463"/>
      <x:c r="CB147" s="2"/>
      <x:c r="CC147" s="463"/>
      <x:c r="CD147" s="2"/>
      <x:c r="CE147" s="2"/>
      <x:c r="CF147" s="463"/>
      <x:c r="CG147" s="2"/>
      <x:c r="CH147" s="2"/>
      <x:c r="CI147" s="2"/>
      <x:c r="CJ147" s="2"/>
      <x:c r="CK147" s="2"/>
      <x:c r="CL147" s="2"/>
      <x:c r="CM147" s="2"/>
      <x:c r="CN147" s="2"/>
      <x:c r="CO147" s="2"/>
      <x:c r="CP147" s="463"/>
      <x:c r="CQ147" s="2"/>
      <x:c r="CR147" s="463"/>
      <x:c r="CS147" s="2"/>
      <x:c r="CT147" s="2"/>
      <x:c r="CU147" s="2"/>
      <x:c r="CV147" s="2"/>
      <x:c r="CW147" s="2"/>
      <x:c r="CY147" s="2"/>
    </x:row>
    <x:row r="148" spans="1:103" ht="18" customHeight="1">
      <x:c r="A148" s="680"/>
      <x:c r="B148" s="2"/>
      <x:c r="C148" s="463"/>
      <x:c r="D148" s="2"/>
      <x:c r="E148" s="463"/>
      <x:c r="F148" s="2"/>
      <x:c r="G148" s="463"/>
      <x:c r="H148" s="2"/>
      <x:c r="I148" s="463"/>
      <x:c r="J148" s="2"/>
      <x:c r="K148" s="2"/>
      <x:c r="L148" s="463"/>
      <x:c r="M148" s="2"/>
      <x:c r="N148" s="2"/>
      <x:c r="O148" s="2"/>
      <x:c r="P148" s="2"/>
      <x:c r="Q148" s="2"/>
      <x:c r="R148" s="463"/>
      <x:c r="S148" s="2"/>
      <x:c r="T148" s="463"/>
      <x:c r="U148" s="2"/>
      <x:c r="V148" s="463"/>
      <x:c r="W148" s="2"/>
      <x:c r="X148" s="2"/>
      <x:c r="Y148" s="2"/>
      <x:c r="Z148" s="2"/>
      <x:c r="AA148" s="2"/>
      <x:c r="AB148" s="2"/>
      <x:c r="AC148" s="2"/>
      <x:c r="AD148" s="2"/>
      <x:c r="AE148" s="2"/>
      <x:c r="AF148" s="2"/>
      <x:c r="AG148" s="2"/>
      <x:c r="AH148" s="2"/>
      <x:c r="AI148" s="2"/>
      <x:c r="AJ148" s="2"/>
      <x:c r="AK148" s="464"/>
      <x:c r="AL148" s="2"/>
      <x:c r="AM148" s="2"/>
      <x:c r="AN148" s="463"/>
      <x:c r="AO148" s="2"/>
      <x:c r="AP148" s="2"/>
      <x:c r="AQ148" s="2"/>
      <x:c r="AR148" s="463"/>
      <x:c r="AS148" s="2"/>
      <x:c r="AT148" s="2"/>
      <x:c r="AU148" s="2"/>
      <x:c r="AV148" s="2"/>
      <x:c r="AW148" s="2"/>
      <x:c r="AX148" s="2"/>
      <x:c r="AY148" s="2"/>
      <x:c r="AZ148" s="2"/>
      <x:c r="BA148" s="463"/>
      <x:c r="BB148" s="2"/>
      <x:c r="BC148" s="2"/>
      <x:c r="BD148" s="2"/>
      <x:c r="BE148" s="2"/>
      <x:c r="BF148" s="2"/>
      <x:c r="BG148" s="2"/>
      <x:c r="BH148" s="2"/>
      <x:c r="BI148" s="2"/>
      <x:c r="BJ148" s="463"/>
      <x:c r="BK148" s="2"/>
      <x:c r="BL148" s="463"/>
      <x:c r="BM148" s="2"/>
      <x:c r="BN148" s="463"/>
      <x:c r="BO148" s="2"/>
      <x:c r="BP148" s="463"/>
      <x:c r="BQ148" s="2"/>
      <x:c r="BR148" s="2"/>
      <x:c r="BS148" s="2"/>
      <x:c r="BT148" s="2"/>
      <x:c r="BU148" s="464"/>
      <x:c r="BV148" s="2"/>
      <x:c r="BW148" s="2"/>
      <x:c r="BX148" s="2"/>
      <x:c r="BY148" s="463"/>
      <x:c r="BZ148" s="2"/>
      <x:c r="CA148" s="463"/>
      <x:c r="CB148" s="2"/>
      <x:c r="CC148" s="463"/>
      <x:c r="CD148" s="2"/>
      <x:c r="CE148" s="2"/>
      <x:c r="CF148" s="463"/>
      <x:c r="CG148" s="2"/>
      <x:c r="CH148" s="2"/>
      <x:c r="CI148" s="2"/>
      <x:c r="CJ148" s="2"/>
      <x:c r="CK148" s="2"/>
      <x:c r="CL148" s="2"/>
      <x:c r="CM148" s="2"/>
      <x:c r="CN148" s="2"/>
      <x:c r="CO148" s="2"/>
      <x:c r="CP148" s="463"/>
      <x:c r="CQ148" s="2"/>
      <x:c r="CR148" s="463"/>
      <x:c r="CS148" s="2"/>
      <x:c r="CT148" s="2"/>
      <x:c r="CU148" s="2"/>
      <x:c r="CV148" s="2"/>
      <x:c r="CW148" s="2"/>
      <x:c r="CY148" s="2"/>
    </x:row>
    <x:row r="149" spans="1:103" ht="18" customHeight="1">
      <x:c r="A149" s="680"/>
      <x:c r="B149" s="2"/>
      <x:c r="C149" s="463"/>
      <x:c r="D149" s="2"/>
      <x:c r="E149" s="463"/>
      <x:c r="F149" s="2"/>
      <x:c r="G149" s="463"/>
      <x:c r="H149" s="2"/>
      <x:c r="I149" s="463"/>
      <x:c r="J149" s="2"/>
      <x:c r="K149" s="2"/>
      <x:c r="L149" s="463"/>
      <x:c r="M149" s="2"/>
      <x:c r="N149" s="2"/>
      <x:c r="O149" s="2"/>
      <x:c r="P149" s="2"/>
      <x:c r="Q149" s="2"/>
      <x:c r="R149" s="463"/>
      <x:c r="S149" s="2"/>
      <x:c r="T149" s="463"/>
      <x:c r="U149" s="2"/>
      <x:c r="V149" s="463"/>
      <x:c r="W149" s="2"/>
      <x:c r="X149" s="2"/>
      <x:c r="Y149" s="2"/>
      <x:c r="Z149" s="2"/>
      <x:c r="AA149" s="2"/>
      <x:c r="AB149" s="2"/>
      <x:c r="AC149" s="2"/>
      <x:c r="AD149" s="2"/>
      <x:c r="AE149" s="2"/>
      <x:c r="AF149" s="2"/>
      <x:c r="AG149" s="2"/>
      <x:c r="AH149" s="2"/>
      <x:c r="AI149" s="2"/>
      <x:c r="AJ149" s="2"/>
      <x:c r="AK149" s="464"/>
      <x:c r="AL149" s="2"/>
      <x:c r="AM149" s="2"/>
      <x:c r="AN149" s="463"/>
      <x:c r="AO149" s="2"/>
      <x:c r="AP149" s="2"/>
      <x:c r="AQ149" s="2"/>
      <x:c r="AR149" s="463"/>
      <x:c r="AS149" s="2"/>
      <x:c r="AT149" s="2"/>
      <x:c r="AU149" s="2"/>
      <x:c r="AV149" s="2"/>
      <x:c r="AW149" s="2"/>
      <x:c r="AX149" s="2"/>
      <x:c r="AY149" s="2"/>
      <x:c r="AZ149" s="2"/>
      <x:c r="BA149" s="463"/>
      <x:c r="BB149" s="2"/>
      <x:c r="BC149" s="2"/>
      <x:c r="BD149" s="2"/>
      <x:c r="BE149" s="2"/>
      <x:c r="BF149" s="2"/>
      <x:c r="BG149" s="2"/>
      <x:c r="BH149" s="2"/>
      <x:c r="BI149" s="2"/>
      <x:c r="BJ149" s="463"/>
      <x:c r="BK149" s="2"/>
      <x:c r="BL149" s="463"/>
      <x:c r="BM149" s="2"/>
      <x:c r="BN149" s="463"/>
      <x:c r="BO149" s="2"/>
      <x:c r="BP149" s="463"/>
      <x:c r="BQ149" s="2"/>
      <x:c r="BR149" s="2"/>
      <x:c r="BS149" s="2"/>
      <x:c r="BT149" s="2"/>
      <x:c r="BU149" s="464"/>
      <x:c r="BV149" s="2"/>
      <x:c r="BW149" s="2"/>
      <x:c r="BX149" s="2"/>
      <x:c r="BY149" s="463"/>
      <x:c r="BZ149" s="2"/>
      <x:c r="CA149" s="463"/>
      <x:c r="CB149" s="2"/>
      <x:c r="CC149" s="463"/>
      <x:c r="CD149" s="2"/>
      <x:c r="CE149" s="2"/>
      <x:c r="CF149" s="463"/>
      <x:c r="CG149" s="2"/>
      <x:c r="CH149" s="2"/>
      <x:c r="CI149" s="2"/>
      <x:c r="CJ149" s="2"/>
      <x:c r="CK149" s="2"/>
      <x:c r="CL149" s="2"/>
      <x:c r="CM149" s="2"/>
      <x:c r="CN149" s="2"/>
      <x:c r="CO149" s="2"/>
      <x:c r="CP149" s="463"/>
      <x:c r="CQ149" s="2"/>
      <x:c r="CR149" s="463"/>
      <x:c r="CS149" s="2"/>
      <x:c r="CT149" s="2"/>
      <x:c r="CU149" s="2"/>
      <x:c r="CV149" s="2"/>
      <x:c r="CW149" s="2"/>
      <x:c r="CY149" s="2"/>
    </x:row>
    <x:row r="150" ht="18" customHeight="1"/>
    <x:row r="151" ht="18" customHeight="1"/>
    <x:row r="152" ht="18" customHeight="1"/>
    <x:row r="153" ht="18" customHeight="1"/>
    <x:row r="154" ht="18" customHeight="1"/>
    <x:row r="155" ht="18" customHeight="1"/>
    <x:row r="156" ht="18" customHeight="1"/>
    <x:row r="157" ht="18" customHeight="1"/>
    <x:row r="158" ht="18" customHeight="1"/>
    <x:row r="159" ht="18" customHeight="1"/>
    <x:row r="160" ht="18" customHeight="1"/>
    <x:row r="161" ht="18" customHeight="1"/>
    <x:row r="162" ht="18" customHeight="1"/>
    <x:row r="163" ht="18" customHeight="1"/>
    <x:row r="164" ht="18" customHeight="1"/>
    <x:row r="165" ht="18" customHeight="1"/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51" firstPageNumber="1" fitToWidth="1" fitToHeight="1" orientation="portrait" usePrinterDefaults="1" blackAndWhite="0" draft="0" useFirstPageNumber="0" horizontalDpi="4294967293" verticalDpi="300" copies="1"/>
  <x:rowBreaks count="3" manualBreakCount="3">
    <x:brk id="40" min="0" max="1048575" man="1" pt="0"/>
    <x:brk id="82" min="0" max="1048575" man="1" pt="0"/>
    <x:brk id="98" min="0" max="1048575" man="1" pt="0"/>
  </x:rowBreaks>
  <x:colBreaks count="2" manualBreakCount="2">
    <x:brk id="37" min="0" max="16383" man="1" pt="0"/>
    <x:brk id="111" min="0" max="16383" man="1" pt="0"/>
  </x:colBreaks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DG201"/>
  <x:sheetViews>
    <x:sheetView view="pageBreakPreview" topLeftCell="A1" zoomScaleNormal="100" zoomScaleSheetLayoutView="100" workbookViewId="0">
      <x:pane xSplit="1" ySplit="6" topLeftCell="CG138" activePane="bottomRight" state="frozen"/>
      <x:selection pane="bottomRight" activeCell="DG1" activeCellId="4" sqref="CR1:CR1048576 DA1:DA1048576 DC1:DC1048576 DE1:DE1048576 DG1:DG1048576"/>
    </x:sheetView>
  </x:sheetViews>
  <x:sheetFormatPr defaultColWidth="8.88671875" defaultRowHeight="30" customHeight="1"/>
  <x:cols>
    <x:col min="1" max="1" width="17.44140625" style="75" customWidth="1"/>
    <x:col min="2" max="2" width="5.44140625" style="3" bestFit="1" customWidth="1"/>
    <x:col min="3" max="3" width="7.77734375" style="200" bestFit="1" customWidth="1"/>
    <x:col min="4" max="4" width="5.44140625" style="3" bestFit="1" customWidth="1"/>
    <x:col min="5" max="5" width="7.77734375" style="200" bestFit="1" customWidth="1"/>
    <x:col min="6" max="6" width="5.44140625" style="3" bestFit="1" customWidth="1"/>
    <x:col min="7" max="7" width="7.77734375" style="200" bestFit="1" customWidth="1"/>
    <x:col min="8" max="8" width="5.44140625" style="3" bestFit="1" customWidth="1"/>
    <x:col min="9" max="9" width="8.44140625" style="200" bestFit="1" customWidth="1"/>
    <x:col min="10" max="10" width="6.109375" style="3" bestFit="1" customWidth="1"/>
    <x:col min="11" max="11" width="4.77734375" style="3" bestFit="1" customWidth="1"/>
    <x:col min="12" max="12" width="7.109375" style="200" bestFit="1" customWidth="1"/>
    <x:col min="13" max="13" width="4.77734375" style="3" bestFit="1" customWidth="1"/>
    <x:col min="14" max="14" width="5.44140625" style="3" bestFit="1" customWidth="1"/>
    <x:col min="15" max="16" width="4.33203125" style="3" bestFit="1" customWidth="1"/>
    <x:col min="17" max="17" width="4.77734375" style="3" bestFit="1" customWidth="1"/>
    <x:col min="18" max="18" width="7.109375" style="200" bestFit="1" customWidth="1"/>
    <x:col min="19" max="19" width="6.109375" style="3" bestFit="1" customWidth="1"/>
    <x:col min="20" max="20" width="7.33203125" style="200" bestFit="1" customWidth="1"/>
    <x:col min="21" max="21" width="4.77734375" style="3" bestFit="1" customWidth="1"/>
    <x:col min="22" max="22" width="6.109375" style="200" bestFit="1" customWidth="1"/>
    <x:col min="23" max="23" width="5.44140625" style="3" bestFit="1" customWidth="1"/>
    <x:col min="24" max="24" width="7.109375" style="3" bestFit="1" customWidth="1"/>
    <x:col min="25" max="26" width="4.77734375" style="3" bestFit="1" customWidth="1"/>
    <x:col min="27" max="27" width="5.44140625" style="3" bestFit="1" customWidth="1"/>
    <x:col min="28" max="28" width="4.77734375" style="3" bestFit="1" customWidth="1"/>
    <x:col min="29" max="30" width="5.44140625" style="3" bestFit="1" customWidth="1"/>
    <x:col min="31" max="31" width="4.77734375" style="3" bestFit="1" customWidth="1"/>
    <x:col min="32" max="32" width="4.33203125" style="3" bestFit="1" customWidth="1"/>
    <x:col min="33" max="33" width="6.109375" style="3" bestFit="1" customWidth="1"/>
    <x:col min="34" max="34" width="4.77734375" style="3" bestFit="1" customWidth="1"/>
    <x:col min="35" max="35" width="4.33203125" style="3" bestFit="1" customWidth="1"/>
    <x:col min="36" max="36" width="5.44140625" style="3" bestFit="1" customWidth="1"/>
    <x:col min="37" max="37" width="6.109375" style="3" bestFit="1" customWidth="1"/>
    <x:col min="38" max="38" width="16.21875" style="3" customWidth="1"/>
    <x:col min="39" max="39" width="4.77734375" style="3" bestFit="1" customWidth="1"/>
    <x:col min="40" max="40" width="7.6640625" style="200" customWidth="1"/>
    <x:col min="41" max="41" width="4.77734375" style="3" bestFit="1" customWidth="1"/>
    <x:col min="42" max="42" width="5.44140625" style="3" bestFit="1" customWidth="1"/>
    <x:col min="43" max="43" width="4.33203125" style="3" bestFit="1" customWidth="1"/>
    <x:col min="44" max="44" width="5.77734375" style="200" bestFit="1" customWidth="1"/>
    <x:col min="45" max="45" width="4.33203125" style="3" bestFit="1" customWidth="1"/>
    <x:col min="46" max="46" width="4.33203125" style="200" bestFit="1" customWidth="1"/>
    <x:col min="47" max="51" width="4.77734375" style="3" bestFit="1" customWidth="1"/>
    <x:col min="52" max="52" width="5.44140625" style="3" bestFit="1" customWidth="1"/>
    <x:col min="53" max="53" width="6.109375" style="200" bestFit="1" customWidth="1"/>
    <x:col min="54" max="54" width="5.44140625" style="3" bestFit="1" customWidth="1"/>
    <x:col min="55" max="55" width="4.33203125" style="3" bestFit="1" customWidth="1"/>
    <x:col min="56" max="56" width="4.77734375" style="3" bestFit="1" customWidth="1"/>
    <x:col min="57" max="57" width="6.109375" style="3" bestFit="1" customWidth="1"/>
    <x:col min="58" max="58" width="7.109375" style="3" bestFit="1" customWidth="1"/>
    <x:col min="59" max="60" width="5.44140625" style="3" bestFit="1" customWidth="1"/>
    <x:col min="61" max="61" width="4.33203125" style="3" bestFit="1" customWidth="1"/>
    <x:col min="62" max="62" width="7.33203125" style="200" bestFit="1" customWidth="1"/>
    <x:col min="63" max="63" width="4.33203125" style="3" bestFit="1" customWidth="1"/>
    <x:col min="64" max="64" width="7.33203125" style="200" bestFit="1" customWidth="1"/>
    <x:col min="65" max="65" width="4.77734375" style="3" bestFit="1" customWidth="1"/>
    <x:col min="66" max="66" width="7.33203125" style="200" bestFit="1" customWidth="1"/>
    <x:col min="67" max="67" width="4.77734375" style="3" bestFit="1" customWidth="1"/>
    <x:col min="68" max="68" width="7.33203125" style="200" bestFit="1" customWidth="1"/>
    <x:col min="69" max="69" width="4.77734375" style="3" bestFit="1" customWidth="1"/>
    <x:col min="70" max="73" width="4.33203125" style="3" bestFit="1" customWidth="1"/>
    <x:col min="74" max="74" width="21.109375" style="3" bestFit="1" customWidth="1"/>
    <x:col min="75" max="75" width="4.77734375" style="3" bestFit="1" customWidth="1"/>
    <x:col min="76" max="76" width="6.109375" style="3" bestFit="1" customWidth="1"/>
    <x:col min="77" max="77" width="7.109375" style="200" bestFit="1" customWidth="1"/>
    <x:col min="78" max="78" width="4.33203125" style="3" bestFit="1" customWidth="1"/>
    <x:col min="79" max="79" width="7.33203125" style="200" bestFit="1" customWidth="1"/>
    <x:col min="80" max="80" width="5.44140625" style="3" bestFit="1" customWidth="1"/>
    <x:col min="81" max="81" width="7.33203125" style="200" bestFit="1" customWidth="1"/>
    <x:col min="82" max="82" width="4.88671875" style="3" bestFit="1" customWidth="1"/>
    <x:col min="83" max="83" width="5.44140625" style="3" bestFit="1" customWidth="1"/>
    <x:col min="84" max="84" width="7.33203125" style="200" bestFit="1" customWidth="1"/>
    <x:col min="85" max="85" width="5.44140625" style="3" bestFit="1" customWidth="1"/>
    <x:col min="86" max="86" width="4.5546875" style="3" customWidth="1"/>
    <x:col min="87" max="87" width="4.77734375" style="3" customWidth="1"/>
    <x:col min="88" max="88" width="4.33203125" style="3" customWidth="1"/>
    <x:col min="89" max="89" width="4.109375" style="3" customWidth="1"/>
    <x:col min="90" max="90" width="4.21875" style="3" customWidth="1"/>
    <x:col min="91" max="92" width="3.33203125" style="3" customWidth="1"/>
    <x:col min="93" max="93" width="5.44140625" style="3" bestFit="1" customWidth="1"/>
    <x:col min="94" max="94" width="7.33203125" style="200" bestFit="1" customWidth="1"/>
    <x:col min="95" max="95" width="6.109375" style="3" bestFit="1" customWidth="1"/>
    <x:col min="96" max="96" width="7.77734375" style="200" bestFit="1" customWidth="1"/>
    <x:col min="97" max="97" width="7.109375" style="3" bestFit="1" customWidth="1"/>
    <x:col min="98" max="98" width="5.44140625" style="3" bestFit="1" customWidth="1"/>
    <x:col min="99" max="99" width="6.109375" style="3" bestFit="1" customWidth="1"/>
    <x:col min="100" max="102" width="4.77734375" style="3" bestFit="1" customWidth="1"/>
    <x:col min="103" max="103" width="17" style="3" customWidth="1"/>
    <x:col min="104" max="104" width="5.44140625" style="3" bestFit="1" customWidth="1"/>
    <x:col min="105" max="105" width="8.88671875" style="200" customWidth="1"/>
    <x:col min="106" max="106" width="6.109375" style="3" bestFit="1" customWidth="1"/>
    <x:col min="107" max="107" width="10" style="200" customWidth="1"/>
    <x:col min="108" max="108" width="5.44140625" style="3" bestFit="1" customWidth="1"/>
    <x:col min="109" max="109" width="9.6640625" style="200" customWidth="1"/>
    <x:col min="110" max="110" width="6.109375" style="3" bestFit="1" customWidth="1"/>
    <x:col min="111" max="111" width="10.77734375" style="200" customWidth="1"/>
    <x:col min="112" max="16384" width="8.88671875" style="75"/>
  </x:cols>
  <x:sheetData>
    <x:row r="1" spans="1:111" s="203" customFormat="1" customHeight="1">
      <x:c r="A1" s="12" t="s">
        <x:v>657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203" customFormat="1" customHeight="1">
      <x:c r="A2" s="12" t="s">
        <x:v>2792</x:v>
      </x:c>
      <x:c r="B2" s="83"/>
      <x:c r="C2" s="84"/>
      <x:c r="D2" s="83"/>
      <x:c r="E2" s="84"/>
      <x:c r="F2" s="83"/>
      <x:c r="G2" s="84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468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459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2565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201" customFormat="1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201" customFormat="1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201" customFormat="1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202" customFormat="1" customHeight="1">
      <x:c r="A6" s="134" t="s">
        <x:v>1550</x:v>
      </x:c>
      <x:c r="B6" s="120">
        <x:f t="shared" ref="B6:AK6" si="0">B7+B12+B151</x:f>
        <x:v>41</x:v>
      </x:c>
      <x:c r="C6" s="121">
        <x:f t="shared" si="0"/>
        <x:v>55354.5</x:v>
      </x:c>
      <x:c r="D6" s="122">
        <x:f t="shared" si="0"/>
        <x:v>16</x:v>
      </x:c>
      <x:c r="E6" s="121">
        <x:f t="shared" si="0"/>
        <x:v>43319.959999999999</x:v>
      </x:c>
      <x:c r="F6" s="122">
        <x:f t="shared" si="0"/>
        <x:v>77</x:v>
      </x:c>
      <x:c r="G6" s="121">
        <x:f t="shared" si="0"/>
        <x:v>20115.053</x:v>
      </x:c>
      <x:c r="H6" s="122">
        <x:f t="shared" si="0"/>
        <x:v>17</x:v>
      </x:c>
      <x:c r="I6" s="121">
        <x:f t="shared" si="0"/>
        <x:v>211431.5</x:v>
      </x:c>
      <x:c r="J6" s="122">
        <x:f t="shared" si="0"/>
        <x:v>84</x:v>
      </x:c>
      <x:c r="K6" s="122">
        <x:f t="shared" si="0"/>
        <x:v>10</x:v>
      </x:c>
      <x:c r="L6" s="121">
        <x:f t="shared" si="0"/>
        <x:v>3852.0500000000002</x:v>
      </x:c>
      <x:c r="M6" s="122">
        <x:f t="shared" si="0"/>
        <x:v>7</x:v>
      </x:c>
      <x:c r="N6" s="122">
        <x:f t="shared" si="0"/>
        <x:v>26</x:v>
      </x:c>
      <x:c r="O6" s="122">
        <x:f t="shared" si="0"/>
        <x:v>10</x:v>
      </x:c>
      <x:c r="P6" s="122">
        <x:f t="shared" si="0"/>
        <x:v>7</x:v>
      </x:c>
      <x:c r="Q6" s="122">
        <x:f t="shared" si="0"/>
        <x:v>12</x:v>
      </x:c>
      <x:c r="R6" s="121">
        <x:f t="shared" si="0"/>
        <x:v>9049.2600000000002</x:v>
      </x:c>
      <x:c r="S6" s="122">
        <x:f t="shared" si="0"/>
        <x:v>150</x:v>
      </x:c>
      <x:c r="T6" s="121">
        <x:f t="shared" si="0"/>
        <x:v>3104.1300000000001</x:v>
      </x:c>
      <x:c r="U6" s="122">
        <x:f t="shared" si="0"/>
        <x:v>2</x:v>
      </x:c>
      <x:c r="V6" s="121">
        <x:f t="shared" si="0"/>
        <x:v>227</x:v>
      </x:c>
      <x:c r="W6" s="122">
        <x:f t="shared" si="0"/>
        <x:v>114</x:v>
      </x:c>
      <x:c r="X6" s="122">
        <x:f t="shared" si="0"/>
        <x:v>1862</x:v>
      </x:c>
      <x:c r="Y6" s="122">
        <x:f t="shared" si="0"/>
        <x:v>28</x:v>
      </x:c>
      <x:c r="Z6" s="122">
        <x:f t="shared" si="0"/>
        <x:v>208</x:v>
      </x:c>
      <x:c r="AA6" s="122">
        <x:f t="shared" si="0"/>
        <x:v>83</x:v>
      </x:c>
      <x:c r="AB6" s="122">
        <x:f t="shared" si="0"/>
        <x:v>0</x:v>
      </x:c>
      <x:c r="AC6" s="122">
        <x:f t="shared" si="0"/>
        <x:v>24</x:v>
      </x:c>
      <x:c r="AD6" s="122">
        <x:f t="shared" si="0"/>
        <x:v>41</x:v>
      </x:c>
      <x:c r="AE6" s="122">
        <x:f t="shared" si="0"/>
        <x:v>1</x:v>
      </x:c>
      <x:c r="AF6" s="122">
        <x:f t="shared" si="0"/>
        <x:v>0</x:v>
      </x:c>
      <x:c r="AG6" s="122">
        <x:f t="shared" si="0"/>
        <x:v>120</x:v>
      </x:c>
      <x:c r="AH6" s="122">
        <x:f t="shared" si="0"/>
        <x:v>14</x:v>
      </x:c>
      <x:c r="AI6" s="122">
        <x:f t="shared" si="0"/>
        <x:v>13</x:v>
      </x:c>
      <x:c r="AJ6" s="122">
        <x:f t="shared" si="0"/>
        <x:v>107</x:v>
      </x:c>
      <x:c r="AK6" s="122">
        <x:f t="shared" si="0"/>
        <x:v>172</x:v>
      </x:c>
      <x:c r="AL6" s="134" t="s">
        <x:v>1550</x:v>
      </x:c>
      <x:c r="AM6" s="122">
        <x:f t="shared" ref="AM6:BU6" si="1">AM7+AM12+AM151</x:f>
        <x:v>7</x:v>
      </x:c>
      <x:c r="AN6" s="121">
        <x:f t="shared" si="1"/>
        <x:v>12588</x:v>
      </x:c>
      <x:c r="AO6" s="122">
        <x:f t="shared" si="1"/>
        <x:v>3</x:v>
      </x:c>
      <x:c r="AP6" s="122">
        <x:f t="shared" si="1"/>
        <x:v>1752</x:v>
      </x:c>
      <x:c r="AQ6" s="122">
        <x:f t="shared" si="1"/>
        <x:v>0</x:v>
      </x:c>
      <x:c r="AR6" s="121">
        <x:f t="shared" si="1"/>
        <x:v>0</x:v>
      </x:c>
      <x:c r="AS6" s="122">
        <x:f t="shared" si="1"/>
        <x:v>0</x:v>
      </x:c>
      <x:c r="AT6" s="121">
        <x:f t="shared" si="1"/>
        <x:v>0</x:v>
      </x:c>
      <x:c r="AU6" s="122">
        <x:f t="shared" si="1"/>
        <x:v>0</x:v>
      </x:c>
      <x:c r="AV6" s="122">
        <x:f t="shared" si="1"/>
        <x:v>2</x:v>
      </x:c>
      <x:c r="AW6" s="122">
        <x:f t="shared" si="1"/>
        <x:v>4</x:v>
      </x:c>
      <x:c r="AX6" s="122">
        <x:f t="shared" si="1"/>
        <x:v>9</x:v>
      </x:c>
      <x:c r="AY6" s="122">
        <x:f t="shared" si="1"/>
        <x:v>1</x:v>
      </x:c>
      <x:c r="AZ6" s="122">
        <x:f t="shared" si="1"/>
        <x:v>18</x:v>
      </x:c>
      <x:c r="BA6" s="121">
        <x:f t="shared" si="1"/>
        <x:v>3646</x:v>
      </x:c>
      <x:c r="BB6" s="122">
        <x:f t="shared" si="1"/>
        <x:v>3776</x:v>
      </x:c>
      <x:c r="BC6" s="122">
        <x:f t="shared" si="1"/>
        <x:v>0</x:v>
      </x:c>
      <x:c r="BD6" s="122">
        <x:f t="shared" si="1"/>
        <x:v>4</x:v>
      </x:c>
      <x:c r="BE6" s="122">
        <x:f t="shared" si="1"/>
        <x:v>146</x:v>
      </x:c>
      <x:c r="BF6" s="122">
        <x:f t="shared" si="1"/>
        <x:v>535</x:v>
      </x:c>
      <x:c r="BG6" s="122">
        <x:f t="shared" si="1"/>
        <x:v>35</x:v>
      </x:c>
      <x:c r="BH6" s="122">
        <x:f t="shared" si="1"/>
        <x:v>49</x:v>
      </x:c>
      <x:c r="BI6" s="122">
        <x:f t="shared" si="1"/>
        <x:v>0</x:v>
      </x:c>
      <x:c r="BJ6" s="121">
        <x:f t="shared" si="1"/>
        <x:v>0</x:v>
      </x:c>
      <x:c r="BK6" s="122">
        <x:f t="shared" si="1"/>
        <x:v>0</x:v>
      </x:c>
      <x:c r="BL6" s="121">
        <x:f t="shared" si="1"/>
        <x:v>0</x:v>
      </x:c>
      <x:c r="BM6" s="122">
        <x:f t="shared" si="1"/>
        <x:v>2</x:v>
      </x:c>
      <x:c r="BN6" s="121">
        <x:f t="shared" si="1"/>
        <x:v>1201.5900000000001</x:v>
      </x:c>
      <x:c r="BO6" s="122">
        <x:f t="shared" si="1"/>
        <x:v>2</x:v>
      </x:c>
      <x:c r="BP6" s="121">
        <x:f t="shared" si="1"/>
        <x:v>6082.54</x:v>
      </x:c>
      <x:c r="BQ6" s="122">
        <x:f t="shared" si="1"/>
        <x:v>1</x:v>
      </x:c>
      <x:c r="BR6" s="122">
        <x:f t="shared" si="1"/>
        <x:v>0</x:v>
      </x:c>
      <x:c r="BS6" s="122">
        <x:f t="shared" si="1"/>
        <x:v>0</x:v>
      </x:c>
      <x:c r="BT6" s="122">
        <x:f t="shared" si="1"/>
        <x:v>10</x:v>
      </x:c>
      <x:c r="BU6" s="122">
        <x:f t="shared" si="1"/>
        <x:v>11</x:v>
      </x:c>
      <x:c r="BV6" s="134" t="s">
        <x:v>1550</x:v>
      </x:c>
      <x:c r="BW6" s="122">
        <x:f t="shared" ref="BW6:CX6" si="2">BW7+BW12+BW151</x:f>
        <x:v>12</x:v>
      </x:c>
      <x:c r="BX6" s="122">
        <x:f t="shared" si="2"/>
        <x:v>372</x:v>
      </x:c>
      <x:c r="BY6" s="121">
        <x:f t="shared" si="2"/>
        <x:v>17175.380000000001</x:v>
      </x:c>
      <x:c r="BZ6" s="122">
        <x:f t="shared" si="2"/>
        <x:v>0</x:v>
      </x:c>
      <x:c r="CA6" s="121">
        <x:f t="shared" si="2"/>
        <x:v>0</x:v>
      </x:c>
      <x:c r="CB6" s="122">
        <x:f t="shared" si="2"/>
        <x:v>0</x:v>
      </x:c>
      <x:c r="CC6" s="121">
        <x:f t="shared" si="2"/>
        <x:v>0</x:v>
      </x:c>
      <x:c r="CD6" s="122">
        <x:f t="shared" si="2"/>
        <x:v>0</x:v>
      </x:c>
      <x:c r="CE6" s="122">
        <x:f t="shared" si="2"/>
        <x:v>43</x:v>
      </x:c>
      <x:c r="CF6" s="121">
        <x:f t="shared" si="2"/>
        <x:v>1650.02</x:v>
      </x:c>
      <x:c r="CG6" s="122">
        <x:f t="shared" si="2"/>
        <x:v>0</x:v>
      </x:c>
      <x:c r="CH6" s="122">
        <x:f t="shared" si="2"/>
        <x:v>2</x:v>
      </x:c>
      <x:c r="CI6" s="122">
        <x:f t="shared" si="2"/>
        <x:v>2</x:v>
      </x:c>
      <x:c r="CJ6" s="122">
        <x:f t="shared" si="2"/>
        <x:v>43</x:v>
      </x:c>
      <x:c r="CK6" s="122">
        <x:f t="shared" si="2"/>
        <x:v>8</x:v>
      </x:c>
      <x:c r="CL6" s="122">
        <x:f t="shared" si="2"/>
        <x:v>5</x:v>
      </x:c>
      <x:c r="CM6" s="122">
        <x:f t="shared" si="2"/>
        <x:v>9</x:v>
      </x:c>
      <x:c r="CN6" s="122">
        <x:f t="shared" si="2"/>
        <x:v>24</x:v>
      </x:c>
      <x:c r="CO6" s="122">
        <x:f t="shared" si="2"/>
        <x:v>32</x:v>
      </x:c>
      <x:c r="CP6" s="121">
        <x:f t="shared" si="2"/>
        <x:v>1349.97</x:v>
      </x:c>
      <x:c r="CQ6" s="122">
        <x:f t="shared" si="2"/>
        <x:v>90</x:v>
      </x:c>
      <x:c r="CR6" s="121">
        <x:f t="shared" si="2"/>
        <x:v>16787.599999999999</x:v>
      </x:c>
      <x:c r="CS6" s="122">
        <x:f t="shared" si="2"/>
        <x:v>1508</x:v>
      </x:c>
      <x:c r="CT6" s="122">
        <x:f t="shared" si="2"/>
        <x:v>39</x:v>
      </x:c>
      <x:c r="CU6" s="122">
        <x:f t="shared" si="2"/>
        <x:v>118</x:v>
      </x:c>
      <x:c r="CV6" s="122">
        <x:f t="shared" si="2"/>
        <x:v>16</x:v>
      </x:c>
      <x:c r="CW6" s="122">
        <x:f t="shared" si="2"/>
        <x:v>15</x:v>
      </x:c>
      <x:c r="CX6" s="122">
        <x:f t="shared" si="2"/>
        <x:v>54</x:v>
      </x:c>
      <x:c r="CY6" s="134" t="s">
        <x:v>1550</x:v>
      </x:c>
      <x:c r="CZ6" s="122">
        <x:f t="shared" ref="CZ6:DG6" si="3">CZ7+CZ12+CZ151</x:f>
        <x:v>47</x:v>
      </x:c>
      <x:c r="DA6" s="121">
        <x:f t="shared" si="3"/>
        <x:v>6808.1899999999978</x:v>
      </x:c>
      <x:c r="DB6" s="122">
        <x:f t="shared" si="3"/>
        <x:v>0</x:v>
      </x:c>
      <x:c r="DC6" s="121">
        <x:f t="shared" si="3"/>
        <x:v>0</x:v>
      </x:c>
      <x:c r="DD6" s="122">
        <x:f t="shared" si="3"/>
        <x:v>0</x:v>
      </x:c>
      <x:c r="DE6" s="121">
        <x:f t="shared" si="3"/>
        <x:v>0</x:v>
      </x:c>
      <x:c r="DF6" s="122">
        <x:f t="shared" si="3"/>
        <x:v>0</x:v>
      </x:c>
      <x:c r="DG6" s="123">
        <x:f t="shared" si="3"/>
        <x:v>0</x:v>
      </x:c>
    </x:row>
    <x:row r="7" spans="1:111" s="74" customFormat="1" customHeight="1">
      <x:c r="A7" s="204" t="s">
        <x:v>2061</x:v>
      </x:c>
      <x:c r="B7" s="120">
        <x:f t="shared" ref="B7:AK7" si="4">SUM(B8:B11)</x:f>
        <x:v>0</x:v>
      </x:c>
      <x:c r="C7" s="121">
        <x:f t="shared" si="4"/>
        <x:v>0</x:v>
      </x:c>
      <x:c r="D7" s="122">
        <x:f t="shared" si="4"/>
        <x:v>0</x:v>
      </x:c>
      <x:c r="E7" s="121">
        <x:f t="shared" si="4"/>
        <x:v>0</x:v>
      </x:c>
      <x:c r="F7" s="122">
        <x:f t="shared" si="4"/>
        <x:v>0</x:v>
      </x:c>
      <x:c r="G7" s="121">
        <x:f t="shared" si="4"/>
        <x:v>0</x:v>
      </x:c>
      <x:c r="H7" s="122">
        <x:f t="shared" si="4"/>
        <x:v>0</x:v>
      </x:c>
      <x:c r="I7" s="121">
        <x:f t="shared" si="4"/>
        <x:v>0</x:v>
      </x:c>
      <x:c r="J7" s="122">
        <x:f t="shared" si="4"/>
        <x:v>0</x:v>
      </x:c>
      <x:c r="K7" s="122">
        <x:f t="shared" si="4"/>
        <x:v>0</x:v>
      </x:c>
      <x:c r="L7" s="121">
        <x:f t="shared" si="4"/>
        <x:v>0</x:v>
      </x:c>
      <x:c r="M7" s="122">
        <x:f t="shared" si="4"/>
        <x:v>0</x:v>
      </x:c>
      <x:c r="N7" s="122">
        <x:f t="shared" si="4"/>
        <x:v>0</x:v>
      </x:c>
      <x:c r="O7" s="122">
        <x:f t="shared" si="4"/>
        <x:v>0</x:v>
      </x:c>
      <x:c r="P7" s="122">
        <x:f t="shared" si="4"/>
        <x:v>0</x:v>
      </x:c>
      <x:c r="Q7" s="122">
        <x:f t="shared" si="4"/>
        <x:v>0</x:v>
      </x:c>
      <x:c r="R7" s="121">
        <x:f t="shared" si="4"/>
        <x:v>0</x:v>
      </x:c>
      <x:c r="S7" s="122">
        <x:f t="shared" si="4"/>
        <x:v>0</x:v>
      </x:c>
      <x:c r="T7" s="121">
        <x:f t="shared" si="4"/>
        <x:v>0</x:v>
      </x:c>
      <x:c r="U7" s="122">
        <x:f t="shared" si="4"/>
        <x:v>0</x:v>
      </x:c>
      <x:c r="V7" s="121">
        <x:f t="shared" si="4"/>
        <x:v>0</x:v>
      </x:c>
      <x:c r="W7" s="122">
        <x:f t="shared" si="4"/>
        <x:v>0</x:v>
      </x:c>
      <x:c r="X7" s="122">
        <x:f t="shared" si="4"/>
        <x:v>0</x:v>
      </x:c>
      <x:c r="Y7" s="122">
        <x:f t="shared" si="4"/>
        <x:v>0</x:v>
      </x:c>
      <x:c r="Z7" s="122">
        <x:f t="shared" si="4"/>
        <x:v>0</x:v>
      </x:c>
      <x:c r="AA7" s="122">
        <x:f t="shared" si="4"/>
        <x:v>0</x:v>
      </x:c>
      <x:c r="AB7" s="122">
        <x:f t="shared" si="4"/>
        <x:v>0</x:v>
      </x:c>
      <x:c r="AC7" s="122">
        <x:f t="shared" si="4"/>
        <x:v>0</x:v>
      </x:c>
      <x:c r="AD7" s="122">
        <x:f t="shared" si="4"/>
        <x:v>0</x:v>
      </x:c>
      <x:c r="AE7" s="122">
        <x:f t="shared" si="4"/>
        <x:v>0</x:v>
      </x:c>
      <x:c r="AF7" s="122">
        <x:f t="shared" si="4"/>
        <x:v>0</x:v>
      </x:c>
      <x:c r="AG7" s="122">
        <x:f t="shared" si="4"/>
        <x:v>0</x:v>
      </x:c>
      <x:c r="AH7" s="122">
        <x:f t="shared" si="4"/>
        <x:v>0</x:v>
      </x:c>
      <x:c r="AI7" s="122">
        <x:f t="shared" si="4"/>
        <x:v>0</x:v>
      </x:c>
      <x:c r="AJ7" s="122">
        <x:f t="shared" si="4"/>
        <x:v>0</x:v>
      </x:c>
      <x:c r="AK7" s="122">
        <x:f t="shared" si="4"/>
        <x:v>0</x:v>
      </x:c>
      <x:c r="AL7" s="204" t="s">
        <x:v>2061</x:v>
      </x:c>
      <x:c r="AM7" s="122">
        <x:f t="shared" ref="AM7:BU7" si="5">SUM(AM8:AM11)</x:f>
        <x:v>0</x:v>
      </x:c>
      <x:c r="AN7" s="121">
        <x:f t="shared" si="5"/>
        <x:v>0</x:v>
      </x:c>
      <x:c r="AO7" s="122">
        <x:f t="shared" si="5"/>
        <x:v>0</x:v>
      </x:c>
      <x:c r="AP7" s="122">
        <x:f t="shared" si="5"/>
        <x:v>0</x:v>
      </x:c>
      <x:c r="AQ7" s="122">
        <x:f t="shared" si="5"/>
        <x:v>0</x:v>
      </x:c>
      <x:c r="AR7" s="121">
        <x:f t="shared" si="5"/>
        <x:v>0</x:v>
      </x:c>
      <x:c r="AS7" s="122">
        <x:f t="shared" si="5"/>
        <x:v>0</x:v>
      </x:c>
      <x:c r="AT7" s="121">
        <x:f t="shared" si="5"/>
        <x:v>0</x:v>
      </x:c>
      <x:c r="AU7" s="122">
        <x:f t="shared" si="5"/>
        <x:v>0</x:v>
      </x:c>
      <x:c r="AV7" s="122">
        <x:f t="shared" si="5"/>
        <x:v>0</x:v>
      </x:c>
      <x:c r="AW7" s="122">
        <x:f t="shared" si="5"/>
        <x:v>0</x:v>
      </x:c>
      <x:c r="AX7" s="122">
        <x:f t="shared" si="5"/>
        <x:v>0</x:v>
      </x:c>
      <x:c r="AY7" s="122">
        <x:f t="shared" si="5"/>
        <x:v>0</x:v>
      </x:c>
      <x:c r="AZ7" s="122">
        <x:f t="shared" si="5"/>
        <x:v>0</x:v>
      </x:c>
      <x:c r="BA7" s="121">
        <x:f t="shared" si="5"/>
        <x:v>0</x:v>
      </x:c>
      <x:c r="BB7" s="122">
        <x:f t="shared" si="5"/>
        <x:v>0</x:v>
      </x:c>
      <x:c r="BC7" s="122">
        <x:f t="shared" si="5"/>
        <x:v>0</x:v>
      </x:c>
      <x:c r="BD7" s="122">
        <x:f t="shared" si="5"/>
        <x:v>0</x:v>
      </x:c>
      <x:c r="BE7" s="122">
        <x:f t="shared" si="5"/>
        <x:v>0</x:v>
      </x:c>
      <x:c r="BF7" s="122">
        <x:f t="shared" si="5"/>
        <x:v>0</x:v>
      </x:c>
      <x:c r="BG7" s="122">
        <x:f t="shared" si="5"/>
        <x:v>0</x:v>
      </x:c>
      <x:c r="BH7" s="122">
        <x:f t="shared" si="5"/>
        <x:v>0</x:v>
      </x:c>
      <x:c r="BI7" s="122">
        <x:f t="shared" si="5"/>
        <x:v>0</x:v>
      </x:c>
      <x:c r="BJ7" s="121">
        <x:f t="shared" si="5"/>
        <x:v>0</x:v>
      </x:c>
      <x:c r="BK7" s="122">
        <x:f t="shared" si="5"/>
        <x:v>0</x:v>
      </x:c>
      <x:c r="BL7" s="121">
        <x:f t="shared" si="5"/>
        <x:v>0</x:v>
      </x:c>
      <x:c r="BM7" s="122">
        <x:f t="shared" si="5"/>
        <x:v>0</x:v>
      </x:c>
      <x:c r="BN7" s="121">
        <x:f t="shared" si="5"/>
        <x:v>0</x:v>
      </x:c>
      <x:c r="BO7" s="122">
        <x:f t="shared" si="5"/>
        <x:v>0</x:v>
      </x:c>
      <x:c r="BP7" s="121">
        <x:f t="shared" si="5"/>
        <x:v>0</x:v>
      </x:c>
      <x:c r="BQ7" s="122">
        <x:f t="shared" si="5"/>
        <x:v>0</x:v>
      </x:c>
      <x:c r="BR7" s="122">
        <x:f t="shared" si="5"/>
        <x:v>0</x:v>
      </x:c>
      <x:c r="BS7" s="122">
        <x:f t="shared" si="5"/>
        <x:v>0</x:v>
      </x:c>
      <x:c r="BT7" s="122">
        <x:f t="shared" si="5"/>
        <x:v>0</x:v>
      </x:c>
      <x:c r="BU7" s="122">
        <x:f t="shared" si="5"/>
        <x:v>0</x:v>
      </x:c>
      <x:c r="BV7" s="204" t="s">
        <x:v>2061</x:v>
      </x:c>
      <x:c r="BW7" s="122">
        <x:f t="shared" ref="BW7:CX7" si="6">SUM(BW8:BW11)</x:f>
        <x:v>0</x:v>
      </x:c>
      <x:c r="BX7" s="122">
        <x:f t="shared" si="6"/>
        <x:v>0</x:v>
      </x:c>
      <x:c r="BY7" s="121">
        <x:f t="shared" si="6"/>
        <x:v>0</x:v>
      </x:c>
      <x:c r="BZ7" s="122">
        <x:f t="shared" si="6"/>
        <x:v>0</x:v>
      </x:c>
      <x:c r="CA7" s="121">
        <x:f t="shared" si="6"/>
        <x:v>0</x:v>
      </x:c>
      <x:c r="CB7" s="122">
        <x:f t="shared" si="6"/>
        <x:v>0</x:v>
      </x:c>
      <x:c r="CC7" s="121">
        <x:f t="shared" si="6"/>
        <x:v>0</x:v>
      </x:c>
      <x:c r="CD7" s="122">
        <x:f t="shared" si="6"/>
        <x:v>0</x:v>
      </x:c>
      <x:c r="CE7" s="122">
        <x:f t="shared" si="6"/>
        <x:v>0</x:v>
      </x:c>
      <x:c r="CF7" s="121">
        <x:f t="shared" si="6"/>
        <x:v>0</x:v>
      </x:c>
      <x:c r="CG7" s="122">
        <x:f t="shared" si="6"/>
        <x:v>0</x:v>
      </x:c>
      <x:c r="CH7" s="122">
        <x:f t="shared" si="6"/>
        <x:v>0</x:v>
      </x:c>
      <x:c r="CI7" s="122">
        <x:f t="shared" si="6"/>
        <x:v>0</x:v>
      </x:c>
      <x:c r="CJ7" s="122">
        <x:f t="shared" si="6"/>
        <x:v>0</x:v>
      </x:c>
      <x:c r="CK7" s="122">
        <x:f t="shared" si="6"/>
        <x:v>0</x:v>
      </x:c>
      <x:c r="CL7" s="122">
        <x:f t="shared" si="6"/>
        <x:v>0</x:v>
      </x:c>
      <x:c r="CM7" s="122">
        <x:f t="shared" si="6"/>
        <x:v>0</x:v>
      </x:c>
      <x:c r="CN7" s="122">
        <x:f t="shared" si="6"/>
        <x:v>0</x:v>
      </x:c>
      <x:c r="CO7" s="122">
        <x:f t="shared" si="6"/>
        <x:v>0</x:v>
      </x:c>
      <x:c r="CP7" s="121">
        <x:f t="shared" si="6"/>
        <x:v>0</x:v>
      </x:c>
      <x:c r="CQ7" s="122">
        <x:f t="shared" si="6"/>
        <x:v>0</x:v>
      </x:c>
      <x:c r="CR7" s="121">
        <x:f t="shared" si="6"/>
        <x:v>0</x:v>
      </x:c>
      <x:c r="CS7" s="122">
        <x:f t="shared" si="6"/>
        <x:v>0</x:v>
      </x:c>
      <x:c r="CT7" s="122">
        <x:f t="shared" si="6"/>
        <x:v>0</x:v>
      </x:c>
      <x:c r="CU7" s="122">
        <x:f t="shared" si="6"/>
        <x:v>0</x:v>
      </x:c>
      <x:c r="CV7" s="122">
        <x:f t="shared" si="6"/>
        <x:v>0</x:v>
      </x:c>
      <x:c r="CW7" s="122">
        <x:f t="shared" si="6"/>
        <x:v>0</x:v>
      </x:c>
      <x:c r="CX7" s="122">
        <x:f t="shared" si="6"/>
        <x:v>0</x:v>
      </x:c>
      <x:c r="CY7" s="204" t="s">
        <x:v>2061</x:v>
      </x:c>
      <x:c r="CZ7" s="122">
        <x:f t="shared" ref="CZ7:DG7" si="7">SUM(CZ8:CZ11)</x:f>
        <x:v>0</x:v>
      </x:c>
      <x:c r="DA7" s="121">
        <x:f t="shared" si="7"/>
        <x:v>0</x:v>
      </x:c>
      <x:c r="DB7" s="122">
        <x:f t="shared" si="7"/>
        <x:v>0</x:v>
      </x:c>
      <x:c r="DC7" s="121">
        <x:f t="shared" si="7"/>
        <x:v>0</x:v>
      </x:c>
      <x:c r="DD7" s="122">
        <x:f t="shared" si="7"/>
        <x:v>0</x:v>
      </x:c>
      <x:c r="DE7" s="121">
        <x:f t="shared" si="7"/>
        <x:v>0</x:v>
      </x:c>
      <x:c r="DF7" s="122">
        <x:f t="shared" si="7"/>
        <x:v>0</x:v>
      </x:c>
      <x:c r="DG7" s="123">
        <x:f t="shared" si="7"/>
        <x:v>0</x:v>
      </x:c>
    </x:row>
    <x:row r="8" spans="1:111" s="74" customFormat="1" customHeight="1">
      <x:c r="A8" s="684" t="s">
        <x:v>343</x:v>
      </x:c>
      <x:c r="B8" s="113">
        <x:v>0</x:v>
      </x:c>
      <x:c r="C8" s="82">
        <x:v>0</x:v>
      </x:c>
      <x:c r="D8" s="81">
        <x:v>0</x:v>
      </x:c>
      <x:c r="E8" s="82">
        <x:v>0</x:v>
      </x:c>
      <x:c r="F8" s="81">
        <x:v>0</x:v>
      </x:c>
      <x:c r="G8" s="82">
        <x:v>0</x:v>
      </x:c>
      <x:c r="H8" s="81">
        <x:v>0</x:v>
      </x:c>
      <x:c r="I8" s="82">
        <x:v>0</x:v>
      </x:c>
      <x:c r="J8" s="81">
        <x:v>0</x:v>
      </x:c>
      <x:c r="K8" s="81">
        <x:v>0</x:v>
      </x:c>
      <x:c r="L8" s="82">
        <x:v>0</x:v>
      </x:c>
      <x:c r="M8" s="81">
        <x:v>0</x:v>
      </x:c>
      <x:c r="N8" s="81">
        <x:v>0</x:v>
      </x:c>
      <x:c r="O8" s="81">
        <x:v>0</x:v>
      </x:c>
      <x:c r="P8" s="81">
        <x:v>0</x:v>
      </x:c>
      <x:c r="Q8" s="81">
        <x:v>0</x:v>
      </x:c>
      <x:c r="R8" s="82">
        <x:v>0</x:v>
      </x:c>
      <x:c r="S8" s="81">
        <x:v>0</x:v>
      </x:c>
      <x:c r="T8" s="82">
        <x:v>0</x:v>
      </x:c>
      <x:c r="U8" s="81">
        <x:v>0</x:v>
      </x:c>
      <x:c r="V8" s="82">
        <x:v>0</x:v>
      </x:c>
      <x:c r="W8" s="81">
        <x:v>0</x:v>
      </x:c>
      <x:c r="X8" s="81">
        <x:v>0</x:v>
      </x:c>
      <x:c r="Y8" s="81">
        <x:v>0</x:v>
      </x:c>
      <x:c r="Z8" s="81">
        <x:v>0</x:v>
      </x:c>
      <x:c r="AA8" s="81">
        <x:v>0</x:v>
      </x:c>
      <x:c r="AB8" s="81">
        <x:v>0</x:v>
      </x:c>
      <x:c r="AC8" s="81">
        <x:v>0</x:v>
      </x:c>
      <x:c r="AD8" s="81">
        <x:v>0</x:v>
      </x:c>
      <x:c r="AE8" s="81">
        <x:v>0</x:v>
      </x:c>
      <x:c r="AF8" s="81">
        <x:v>0</x:v>
      </x:c>
      <x:c r="AG8" s="81">
        <x:v>0</x:v>
      </x:c>
      <x:c r="AH8" s="81">
        <x:v>0</x:v>
      </x:c>
      <x:c r="AI8" s="81">
        <x:v>0</x:v>
      </x:c>
      <x:c r="AJ8" s="81">
        <x:v>0</x:v>
      </x:c>
      <x:c r="AK8" s="81">
        <x:v>0</x:v>
      </x:c>
      <x:c r="AL8" s="684" t="s">
        <x:v>343</x:v>
      </x:c>
      <x:c r="AM8" s="81">
        <x:v>0</x:v>
      </x:c>
      <x:c r="AN8" s="82">
        <x:v>0</x:v>
      </x:c>
      <x:c r="AO8" s="81">
        <x:v>0</x:v>
      </x:c>
      <x:c r="AP8" s="81">
        <x:v>0</x:v>
      </x:c>
      <x:c r="AQ8" s="81">
        <x:v>0</x:v>
      </x:c>
      <x:c r="AR8" s="82">
        <x:v>0</x:v>
      </x:c>
      <x:c r="AS8" s="81">
        <x:v>0</x:v>
      </x:c>
      <x:c r="AT8" s="82">
        <x:v>0</x:v>
      </x:c>
      <x:c r="AU8" s="81">
        <x:v>0</x:v>
      </x:c>
      <x:c r="AV8" s="81">
        <x:v>0</x:v>
      </x:c>
      <x:c r="AW8" s="81">
        <x:v>0</x:v>
      </x:c>
      <x:c r="AX8" s="81">
        <x:v>0</x:v>
      </x:c>
      <x:c r="AY8" s="81">
        <x:v>0</x:v>
      </x:c>
      <x:c r="AZ8" s="81">
        <x:v>0</x:v>
      </x:c>
      <x:c r="BA8" s="82">
        <x:v>0</x:v>
      </x:c>
      <x:c r="BB8" s="81">
        <x:v>0</x:v>
      </x:c>
      <x:c r="BC8" s="81">
        <x:v>0</x:v>
      </x:c>
      <x:c r="BD8" s="81">
        <x:v>0</x:v>
      </x:c>
      <x:c r="BE8" s="81">
        <x:v>0</x:v>
      </x:c>
      <x:c r="BF8" s="81">
        <x:v>0</x:v>
      </x:c>
      <x:c r="BG8" s="81">
        <x:v>0</x:v>
      </x:c>
      <x:c r="BH8" s="81">
        <x:v>0</x:v>
      </x:c>
      <x:c r="BI8" s="81">
        <x:v>0</x:v>
      </x:c>
      <x:c r="BJ8" s="82">
        <x:v>0</x:v>
      </x:c>
      <x:c r="BK8" s="81">
        <x:v>0</x:v>
      </x:c>
      <x:c r="BL8" s="82">
        <x:v>0</x:v>
      </x:c>
      <x:c r="BM8" s="81">
        <x:v>0</x:v>
      </x:c>
      <x:c r="BN8" s="82">
        <x:v>0</x:v>
      </x:c>
      <x:c r="BO8" s="81">
        <x:v>0</x:v>
      </x:c>
      <x:c r="BP8" s="82">
        <x:v>0</x:v>
      </x:c>
      <x:c r="BQ8" s="81">
        <x:v>0</x:v>
      </x:c>
      <x:c r="BR8" s="81">
        <x:v>0</x:v>
      </x:c>
      <x:c r="BS8" s="81">
        <x:v>0</x:v>
      </x:c>
      <x:c r="BT8" s="81">
        <x:v>0</x:v>
      </x:c>
      <x:c r="BU8" s="81">
        <x:v>0</x:v>
      </x:c>
      <x:c r="BV8" s="684" t="s">
        <x:v>343</x:v>
      </x:c>
      <x:c r="BW8" s="81">
        <x:v>0</x:v>
      </x:c>
      <x:c r="BX8" s="81">
        <x:v>0</x:v>
      </x:c>
      <x:c r="BY8" s="82">
        <x:v>0</x:v>
      </x:c>
      <x:c r="BZ8" s="81">
        <x:v>0</x:v>
      </x:c>
      <x:c r="CA8" s="82">
        <x:v>0</x:v>
      </x:c>
      <x:c r="CB8" s="81">
        <x:v>0</x:v>
      </x:c>
      <x:c r="CC8" s="82">
        <x:v>0</x:v>
      </x:c>
      <x:c r="CD8" s="81">
        <x:v>0</x:v>
      </x:c>
      <x:c r="CE8" s="81">
        <x:v>0</x:v>
      </x:c>
      <x:c r="CF8" s="82">
        <x:v>0</x:v>
      </x:c>
      <x:c r="CG8" s="81">
        <x:v>0</x:v>
      </x:c>
      <x:c r="CH8" s="81">
        <x:v>0</x:v>
      </x:c>
      <x:c r="CI8" s="81">
        <x:v>0</x:v>
      </x:c>
      <x:c r="CJ8" s="81">
        <x:v>0</x:v>
      </x:c>
      <x:c r="CK8" s="81">
        <x:v>0</x:v>
      </x:c>
      <x:c r="CL8" s="81">
        <x:v>0</x:v>
      </x:c>
      <x:c r="CM8" s="81">
        <x:v>0</x:v>
      </x:c>
      <x:c r="CN8" s="81">
        <x:v>0</x:v>
      </x:c>
      <x:c r="CO8" s="81">
        <x:v>0</x:v>
      </x:c>
      <x:c r="CP8" s="82">
        <x:v>0</x:v>
      </x:c>
      <x:c r="CQ8" s="81">
        <x:v>0</x:v>
      </x:c>
      <x:c r="CR8" s="82">
        <x:v>0</x:v>
      </x:c>
      <x:c r="CS8" s="81">
        <x:v>0</x:v>
      </x:c>
      <x:c r="CT8" s="81">
        <x:v>0</x:v>
      </x:c>
      <x:c r="CU8" s="81">
        <x:v>0</x:v>
      </x:c>
      <x:c r="CV8" s="81">
        <x:v>0</x:v>
      </x:c>
      <x:c r="CW8" s="81">
        <x:v>0</x:v>
      </x:c>
      <x:c r="CX8" s="81">
        <x:v>0</x:v>
      </x:c>
      <x:c r="CY8" s="684" t="s">
        <x:v>343</x:v>
      </x:c>
      <x:c r="CZ8" s="81">
        <x:v>0</x:v>
      </x:c>
      <x:c r="DA8" s="82">
        <x:v>0</x:v>
      </x:c>
      <x:c r="DB8" s="81">
        <x:v>0</x:v>
      </x:c>
      <x:c r="DC8" s="82">
        <x:v>0</x:v>
      </x:c>
      <x:c r="DD8" s="81">
        <x:v>0</x:v>
      </x:c>
      <x:c r="DE8" s="82">
        <x:v>0</x:v>
      </x:c>
      <x:c r="DF8" s="81">
        <x:v>0</x:v>
      </x:c>
      <x:c r="DG8" s="109">
        <x:v>0</x:v>
      </x:c>
    </x:row>
    <x:row r="9" spans="1:111" s="74" customFormat="1" customHeight="1">
      <x:c r="A9" s="685" t="s">
        <x:v>357</x:v>
      </x:c>
      <x:c r="B9" s="114">
        <x:v>0</x:v>
      </x:c>
      <x:c r="C9" s="73">
        <x:v>0</x:v>
      </x:c>
      <x:c r="D9" s="70">
        <x:v>0</x:v>
      </x:c>
      <x:c r="E9" s="73">
        <x:v>0</x:v>
      </x:c>
      <x:c r="F9" s="70">
        <x:v>0</x:v>
      </x:c>
      <x:c r="G9" s="73">
        <x:v>0</x:v>
      </x:c>
      <x:c r="H9" s="70">
        <x:v>0</x:v>
      </x:c>
      <x:c r="I9" s="73">
        <x:v>0</x:v>
      </x:c>
      <x:c r="J9" s="70">
        <x:v>0</x:v>
      </x:c>
      <x:c r="K9" s="70">
        <x:v>0</x:v>
      </x:c>
      <x:c r="L9" s="73">
        <x:v>0</x:v>
      </x:c>
      <x:c r="M9" s="70">
        <x:v>0</x:v>
      </x:c>
      <x:c r="N9" s="70">
        <x:v>0</x:v>
      </x:c>
      <x:c r="O9" s="70">
        <x:v>0</x:v>
      </x:c>
      <x:c r="P9" s="70">
        <x:v>0</x:v>
      </x:c>
      <x:c r="Q9" s="70">
        <x:v>0</x:v>
      </x:c>
      <x:c r="R9" s="73">
        <x:v>0</x:v>
      </x:c>
      <x:c r="S9" s="70">
        <x:v>0</x:v>
      </x:c>
      <x:c r="T9" s="73">
        <x:v>0</x:v>
      </x:c>
      <x:c r="U9" s="70">
        <x:v>0</x:v>
      </x:c>
      <x:c r="V9" s="73">
        <x:v>0</x:v>
      </x:c>
      <x:c r="W9" s="70">
        <x:v>0</x:v>
      </x:c>
      <x:c r="X9" s="70">
        <x:v>0</x:v>
      </x:c>
      <x:c r="Y9" s="70">
        <x:v>0</x:v>
      </x:c>
      <x:c r="Z9" s="70">
        <x:v>0</x:v>
      </x:c>
      <x:c r="AA9" s="70">
        <x:v>0</x:v>
      </x:c>
      <x:c r="AB9" s="70">
        <x:v>0</x:v>
      </x:c>
      <x:c r="AC9" s="70">
        <x:v>0</x:v>
      </x:c>
      <x:c r="AD9" s="70">
        <x:v>0</x:v>
      </x:c>
      <x:c r="AE9" s="70">
        <x:v>0</x:v>
      </x:c>
      <x:c r="AF9" s="70">
        <x:v>0</x:v>
      </x:c>
      <x:c r="AG9" s="70">
        <x:v>0</x:v>
      </x:c>
      <x:c r="AH9" s="70">
        <x:v>0</x:v>
      </x:c>
      <x:c r="AI9" s="70">
        <x:v>0</x:v>
      </x:c>
      <x:c r="AJ9" s="70">
        <x:v>0</x:v>
      </x:c>
      <x:c r="AK9" s="70">
        <x:v>0</x:v>
      </x:c>
      <x:c r="AL9" s="685" t="s">
        <x:v>357</x:v>
      </x:c>
      <x:c r="AM9" s="70">
        <x:v>0</x:v>
      </x:c>
      <x:c r="AN9" s="73">
        <x:v>0</x:v>
      </x:c>
      <x:c r="AO9" s="70">
        <x:v>0</x:v>
      </x:c>
      <x:c r="AP9" s="70">
        <x:v>0</x:v>
      </x:c>
      <x:c r="AQ9" s="70">
        <x:v>0</x:v>
      </x:c>
      <x:c r="AR9" s="73">
        <x:v>0</x:v>
      </x:c>
      <x:c r="AS9" s="70">
        <x:v>0</x:v>
      </x:c>
      <x:c r="AT9" s="73">
        <x:v>0</x:v>
      </x:c>
      <x:c r="AU9" s="70">
        <x:v>0</x:v>
      </x:c>
      <x:c r="AV9" s="70">
        <x:v>0</x:v>
      </x:c>
      <x:c r="AW9" s="70">
        <x:v>0</x:v>
      </x:c>
      <x:c r="AX9" s="70">
        <x:v>0</x:v>
      </x:c>
      <x:c r="AY9" s="70">
        <x:v>0</x:v>
      </x:c>
      <x:c r="AZ9" s="70">
        <x:v>0</x:v>
      </x:c>
      <x:c r="BA9" s="73">
        <x:v>0</x:v>
      </x:c>
      <x:c r="BB9" s="70">
        <x:v>0</x:v>
      </x:c>
      <x:c r="BC9" s="70">
        <x:v>0</x:v>
      </x:c>
      <x:c r="BD9" s="70">
        <x:v>0</x:v>
      </x:c>
      <x:c r="BE9" s="70">
        <x:v>0</x:v>
      </x:c>
      <x:c r="BF9" s="70">
        <x:v>0</x:v>
      </x:c>
      <x:c r="BG9" s="70">
        <x:v>0</x:v>
      </x:c>
      <x:c r="BH9" s="70">
        <x:v>0</x:v>
      </x:c>
      <x:c r="BI9" s="70">
        <x:v>0</x:v>
      </x:c>
      <x:c r="BJ9" s="73">
        <x:v>0</x:v>
      </x:c>
      <x:c r="BK9" s="70">
        <x:v>0</x:v>
      </x:c>
      <x:c r="BL9" s="73">
        <x:v>0</x:v>
      </x:c>
      <x:c r="BM9" s="70">
        <x:v>0</x:v>
      </x:c>
      <x:c r="BN9" s="73">
        <x:v>0</x:v>
      </x:c>
      <x:c r="BO9" s="70">
        <x:v>0</x:v>
      </x:c>
      <x:c r="BP9" s="73">
        <x:v>0</x:v>
      </x:c>
      <x:c r="BQ9" s="70">
        <x:v>0</x:v>
      </x:c>
      <x:c r="BR9" s="70">
        <x:v>0</x:v>
      </x:c>
      <x:c r="BS9" s="70">
        <x:v>0</x:v>
      </x:c>
      <x:c r="BT9" s="70">
        <x:v>0</x:v>
      </x:c>
      <x:c r="BU9" s="70">
        <x:v>0</x:v>
      </x:c>
      <x:c r="BV9" s="685" t="s">
        <x:v>357</x:v>
      </x:c>
      <x:c r="BW9" s="70">
        <x:v>0</x:v>
      </x:c>
      <x:c r="BX9" s="70">
        <x:v>0</x:v>
      </x:c>
      <x:c r="BY9" s="73">
        <x:v>0</x:v>
      </x:c>
      <x:c r="BZ9" s="70">
        <x:v>0</x:v>
      </x:c>
      <x:c r="CA9" s="73">
        <x:v>0</x:v>
      </x:c>
      <x:c r="CB9" s="70">
        <x:v>0</x:v>
      </x:c>
      <x:c r="CC9" s="73">
        <x:v>0</x:v>
      </x:c>
      <x:c r="CD9" s="70">
        <x:v>0</x:v>
      </x:c>
      <x:c r="CE9" s="70">
        <x:v>0</x:v>
      </x:c>
      <x:c r="CF9" s="73">
        <x:v>0</x:v>
      </x:c>
      <x:c r="CG9" s="70">
        <x:v>0</x:v>
      </x:c>
      <x:c r="CH9" s="70">
        <x:v>0</x:v>
      </x:c>
      <x:c r="CI9" s="70">
        <x:v>0</x:v>
      </x:c>
      <x:c r="CJ9" s="70">
        <x:v>0</x:v>
      </x:c>
      <x:c r="CK9" s="70">
        <x:v>0</x:v>
      </x:c>
      <x:c r="CL9" s="70">
        <x:v>0</x:v>
      </x:c>
      <x:c r="CM9" s="70">
        <x:v>0</x:v>
      </x:c>
      <x:c r="CN9" s="70">
        <x:v>0</x:v>
      </x:c>
      <x:c r="CO9" s="70">
        <x:v>0</x:v>
      </x:c>
      <x:c r="CP9" s="73">
        <x:v>0</x:v>
      </x:c>
      <x:c r="CQ9" s="70">
        <x:v>0</x:v>
      </x:c>
      <x:c r="CR9" s="73">
        <x:v>0</x:v>
      </x:c>
      <x:c r="CS9" s="70">
        <x:v>0</x:v>
      </x:c>
      <x:c r="CT9" s="70">
        <x:v>0</x:v>
      </x:c>
      <x:c r="CU9" s="70">
        <x:v>0</x:v>
      </x:c>
      <x:c r="CV9" s="70">
        <x:v>0</x:v>
      </x:c>
      <x:c r="CW9" s="70">
        <x:v>0</x:v>
      </x:c>
      <x:c r="CX9" s="70">
        <x:v>0</x:v>
      </x:c>
      <x:c r="CY9" s="685" t="s">
        <x:v>357</x:v>
      </x:c>
      <x:c r="CZ9" s="70">
        <x:v>0</x:v>
      </x:c>
      <x:c r="DA9" s="73">
        <x:v>0</x:v>
      </x:c>
      <x:c r="DB9" s="70">
        <x:v>0</x:v>
      </x:c>
      <x:c r="DC9" s="73">
        <x:v>0</x:v>
      </x:c>
      <x:c r="DD9" s="70">
        <x:v>0</x:v>
      </x:c>
      <x:c r="DE9" s="73">
        <x:v>0</x:v>
      </x:c>
      <x:c r="DF9" s="70">
        <x:v>0</x:v>
      </x:c>
      <x:c r="DG9" s="104">
        <x:v>0</x:v>
      </x:c>
    </x:row>
    <x:row r="10" spans="1:111" s="74" customFormat="1" customHeight="1">
      <x:c r="A10" s="685" t="s">
        <x:v>351</x:v>
      </x:c>
      <x:c r="B10" s="114">
        <x:v>0</x:v>
      </x:c>
      <x:c r="C10" s="73">
        <x:v>0</x:v>
      </x:c>
      <x:c r="D10" s="70">
        <x:v>0</x:v>
      </x:c>
      <x:c r="E10" s="73">
        <x:v>0</x:v>
      </x:c>
      <x:c r="F10" s="70">
        <x:v>0</x:v>
      </x:c>
      <x:c r="G10" s="73">
        <x:v>0</x:v>
      </x:c>
      <x:c r="H10" s="70">
        <x:v>0</x:v>
      </x:c>
      <x:c r="I10" s="73">
        <x:v>0</x:v>
      </x:c>
      <x:c r="J10" s="70">
        <x:v>0</x:v>
      </x:c>
      <x:c r="K10" s="70">
        <x:v>0</x:v>
      </x:c>
      <x:c r="L10" s="73">
        <x:v>0</x:v>
      </x:c>
      <x:c r="M10" s="70">
        <x:v>0</x:v>
      </x:c>
      <x:c r="N10" s="70">
        <x:v>0</x:v>
      </x:c>
      <x:c r="O10" s="70">
        <x:v>0</x:v>
      </x:c>
      <x:c r="P10" s="70">
        <x:v>0</x:v>
      </x:c>
      <x:c r="Q10" s="70">
        <x:v>0</x:v>
      </x:c>
      <x:c r="R10" s="73">
        <x:v>0</x:v>
      </x:c>
      <x:c r="S10" s="70">
        <x:v>0</x:v>
      </x:c>
      <x:c r="T10" s="73">
        <x:v>0</x:v>
      </x:c>
      <x:c r="U10" s="70">
        <x:v>0</x:v>
      </x:c>
      <x:c r="V10" s="73">
        <x:v>0</x:v>
      </x:c>
      <x:c r="W10" s="70">
        <x:v>0</x:v>
      </x:c>
      <x:c r="X10" s="70">
        <x:v>0</x:v>
      </x:c>
      <x:c r="Y10" s="70">
        <x:v>0</x:v>
      </x:c>
      <x:c r="Z10" s="70">
        <x:v>0</x:v>
      </x:c>
      <x:c r="AA10" s="70">
        <x:v>0</x:v>
      </x:c>
      <x:c r="AB10" s="70">
        <x:v>0</x:v>
      </x:c>
      <x:c r="AC10" s="70">
        <x:v>0</x:v>
      </x:c>
      <x:c r="AD10" s="70">
        <x:v>0</x:v>
      </x:c>
      <x:c r="AE10" s="70">
        <x:v>0</x:v>
      </x:c>
      <x:c r="AF10" s="70">
        <x:v>0</x:v>
      </x:c>
      <x:c r="AG10" s="70">
        <x:v>0</x:v>
      </x:c>
      <x:c r="AH10" s="70">
        <x:v>0</x:v>
      </x:c>
      <x:c r="AI10" s="70">
        <x:v>0</x:v>
      </x:c>
      <x:c r="AJ10" s="70">
        <x:v>0</x:v>
      </x:c>
      <x:c r="AK10" s="70">
        <x:v>0</x:v>
      </x:c>
      <x:c r="AL10" s="685" t="s">
        <x:v>351</x:v>
      </x:c>
      <x:c r="AM10" s="70">
        <x:v>0</x:v>
      </x:c>
      <x:c r="AN10" s="73">
        <x:v>0</x:v>
      </x:c>
      <x:c r="AO10" s="70">
        <x:v>0</x:v>
      </x:c>
      <x:c r="AP10" s="70">
        <x:v>0</x:v>
      </x:c>
      <x:c r="AQ10" s="70">
        <x:v>0</x:v>
      </x:c>
      <x:c r="AR10" s="73">
        <x:v>0</x:v>
      </x:c>
      <x:c r="AS10" s="70">
        <x:v>0</x:v>
      </x:c>
      <x:c r="AT10" s="73">
        <x:v>0</x:v>
      </x:c>
      <x:c r="AU10" s="70">
        <x:v>0</x:v>
      </x:c>
      <x:c r="AV10" s="70">
        <x:v>0</x:v>
      </x:c>
      <x:c r="AW10" s="70">
        <x:v>0</x:v>
      </x:c>
      <x:c r="AX10" s="70">
        <x:v>0</x:v>
      </x:c>
      <x:c r="AY10" s="70">
        <x:v>0</x:v>
      </x:c>
      <x:c r="AZ10" s="70">
        <x:v>0</x:v>
      </x:c>
      <x:c r="BA10" s="73">
        <x:v>0</x:v>
      </x:c>
      <x:c r="BB10" s="70">
        <x:v>0</x:v>
      </x:c>
      <x:c r="BC10" s="70">
        <x:v>0</x:v>
      </x:c>
      <x:c r="BD10" s="70">
        <x:v>0</x:v>
      </x:c>
      <x:c r="BE10" s="70">
        <x:v>0</x:v>
      </x:c>
      <x:c r="BF10" s="70">
        <x:v>0</x:v>
      </x:c>
      <x:c r="BG10" s="70">
        <x:v>0</x:v>
      </x:c>
      <x:c r="BH10" s="70">
        <x:v>0</x:v>
      </x:c>
      <x:c r="BI10" s="70">
        <x:v>0</x:v>
      </x:c>
      <x:c r="BJ10" s="73">
        <x:v>0</x:v>
      </x:c>
      <x:c r="BK10" s="70">
        <x:v>0</x:v>
      </x:c>
      <x:c r="BL10" s="73">
        <x:v>0</x:v>
      </x:c>
      <x:c r="BM10" s="70">
        <x:v>0</x:v>
      </x:c>
      <x:c r="BN10" s="73">
        <x:v>0</x:v>
      </x:c>
      <x:c r="BO10" s="70">
        <x:v>0</x:v>
      </x:c>
      <x:c r="BP10" s="73">
        <x:v>0</x:v>
      </x:c>
      <x:c r="BQ10" s="70">
        <x:v>0</x:v>
      </x:c>
      <x:c r="BR10" s="70">
        <x:v>0</x:v>
      </x:c>
      <x:c r="BS10" s="70">
        <x:v>0</x:v>
      </x:c>
      <x:c r="BT10" s="70">
        <x:v>0</x:v>
      </x:c>
      <x:c r="BU10" s="70">
        <x:v>0</x:v>
      </x:c>
      <x:c r="BV10" s="685" t="s">
        <x:v>351</x:v>
      </x:c>
      <x:c r="BW10" s="70">
        <x:v>0</x:v>
      </x:c>
      <x:c r="BX10" s="70">
        <x:v>0</x:v>
      </x:c>
      <x:c r="BY10" s="73">
        <x:v>0</x:v>
      </x:c>
      <x:c r="BZ10" s="70">
        <x:v>0</x:v>
      </x:c>
      <x:c r="CA10" s="73">
        <x:v>0</x:v>
      </x:c>
      <x:c r="CB10" s="70">
        <x:v>0</x:v>
      </x:c>
      <x:c r="CC10" s="73">
        <x:v>0</x:v>
      </x:c>
      <x:c r="CD10" s="70">
        <x:v>0</x:v>
      </x:c>
      <x:c r="CE10" s="70">
        <x:v>0</x:v>
      </x:c>
      <x:c r="CF10" s="73">
        <x:v>0</x:v>
      </x:c>
      <x:c r="CG10" s="70">
        <x:v>0</x:v>
      </x:c>
      <x:c r="CH10" s="70">
        <x:v>0</x:v>
      </x:c>
      <x:c r="CI10" s="70">
        <x:v>0</x:v>
      </x:c>
      <x:c r="CJ10" s="70">
        <x:v>0</x:v>
      </x:c>
      <x:c r="CK10" s="70">
        <x:v>0</x:v>
      </x:c>
      <x:c r="CL10" s="70">
        <x:v>0</x:v>
      </x:c>
      <x:c r="CM10" s="70">
        <x:v>0</x:v>
      </x:c>
      <x:c r="CN10" s="70">
        <x:v>0</x:v>
      </x:c>
      <x:c r="CO10" s="70">
        <x:v>0</x:v>
      </x:c>
      <x:c r="CP10" s="73">
        <x:v>0</x:v>
      </x:c>
      <x:c r="CQ10" s="70">
        <x:v>0</x:v>
      </x:c>
      <x:c r="CR10" s="73">
        <x:v>0</x:v>
      </x:c>
      <x:c r="CS10" s="70">
        <x:v>0</x:v>
      </x:c>
      <x:c r="CT10" s="70">
        <x:v>0</x:v>
      </x:c>
      <x:c r="CU10" s="70">
        <x:v>0</x:v>
      </x:c>
      <x:c r="CV10" s="70">
        <x:v>0</x:v>
      </x:c>
      <x:c r="CW10" s="70">
        <x:v>0</x:v>
      </x:c>
      <x:c r="CX10" s="70">
        <x:v>0</x:v>
      </x:c>
      <x:c r="CY10" s="685" t="s">
        <x:v>351</x:v>
      </x:c>
      <x:c r="CZ10" s="70">
        <x:v>0</x:v>
      </x:c>
      <x:c r="DA10" s="73">
        <x:v>0</x:v>
      </x:c>
      <x:c r="DB10" s="70">
        <x:v>0</x:v>
      </x:c>
      <x:c r="DC10" s="73">
        <x:v>0</x:v>
      </x:c>
      <x:c r="DD10" s="70">
        <x:v>0</x:v>
      </x:c>
      <x:c r="DE10" s="73">
        <x:v>0</x:v>
      </x:c>
      <x:c r="DF10" s="70">
        <x:v>0</x:v>
      </x:c>
      <x:c r="DG10" s="104">
        <x:v>0</x:v>
      </x:c>
    </x:row>
    <x:row r="11" spans="1:111" s="74" customFormat="1" customHeight="1">
      <x:c r="A11" s="686" t="s">
        <x:v>304</x:v>
      </x:c>
      <x:c r="B11" s="477">
        <x:v>0</x:v>
      </x:c>
      <x:c r="C11" s="478">
        <x:v>0</x:v>
      </x:c>
      <x:c r="D11" s="479">
        <x:v>0</x:v>
      </x:c>
      <x:c r="E11" s="478">
        <x:v>0</x:v>
      </x:c>
      <x:c r="F11" s="479">
        <x:v>0</x:v>
      </x:c>
      <x:c r="G11" s="478">
        <x:v>0</x:v>
      </x:c>
      <x:c r="H11" s="479">
        <x:v>0</x:v>
      </x:c>
      <x:c r="I11" s="478">
        <x:v>0</x:v>
      </x:c>
      <x:c r="J11" s="479">
        <x:v>0</x:v>
      </x:c>
      <x:c r="K11" s="479">
        <x:v>0</x:v>
      </x:c>
      <x:c r="L11" s="478">
        <x:v>0</x:v>
      </x:c>
      <x:c r="M11" s="479">
        <x:v>0</x:v>
      </x:c>
      <x:c r="N11" s="479">
        <x:v>0</x:v>
      </x:c>
      <x:c r="O11" s="479">
        <x:v>0</x:v>
      </x:c>
      <x:c r="P11" s="479">
        <x:v>0</x:v>
      </x:c>
      <x:c r="Q11" s="479">
        <x:v>0</x:v>
      </x:c>
      <x:c r="R11" s="478">
        <x:v>0</x:v>
      </x:c>
      <x:c r="S11" s="479">
        <x:v>0</x:v>
      </x:c>
      <x:c r="T11" s="478">
        <x:v>0</x:v>
      </x:c>
      <x:c r="U11" s="479">
        <x:v>0</x:v>
      </x:c>
      <x:c r="V11" s="478">
        <x:v>0</x:v>
      </x:c>
      <x:c r="W11" s="479">
        <x:v>0</x:v>
      </x:c>
      <x:c r="X11" s="479">
        <x:v>0</x:v>
      </x:c>
      <x:c r="Y11" s="479">
        <x:v>0</x:v>
      </x:c>
      <x:c r="Z11" s="479">
        <x:v>0</x:v>
      </x:c>
      <x:c r="AA11" s="479">
        <x:v>0</x:v>
      </x:c>
      <x:c r="AB11" s="479">
        <x:v>0</x:v>
      </x:c>
      <x:c r="AC11" s="479">
        <x:v>0</x:v>
      </x:c>
      <x:c r="AD11" s="479">
        <x:v>0</x:v>
      </x:c>
      <x:c r="AE11" s="479">
        <x:v>0</x:v>
      </x:c>
      <x:c r="AF11" s="479">
        <x:v>0</x:v>
      </x:c>
      <x:c r="AG11" s="479">
        <x:v>0</x:v>
      </x:c>
      <x:c r="AH11" s="479">
        <x:v>0</x:v>
      </x:c>
      <x:c r="AI11" s="479">
        <x:v>0</x:v>
      </x:c>
      <x:c r="AJ11" s="479">
        <x:v>0</x:v>
      </x:c>
      <x:c r="AK11" s="479">
        <x:v>0</x:v>
      </x:c>
      <x:c r="AL11" s="686" t="s">
        <x:v>304</x:v>
      </x:c>
      <x:c r="AM11" s="479">
        <x:v>0</x:v>
      </x:c>
      <x:c r="AN11" s="478">
        <x:v>0</x:v>
      </x:c>
      <x:c r="AO11" s="479">
        <x:v>0</x:v>
      </x:c>
      <x:c r="AP11" s="479">
        <x:v>0</x:v>
      </x:c>
      <x:c r="AQ11" s="479">
        <x:v>0</x:v>
      </x:c>
      <x:c r="AR11" s="478">
        <x:v>0</x:v>
      </x:c>
      <x:c r="AS11" s="479">
        <x:v>0</x:v>
      </x:c>
      <x:c r="AT11" s="478">
        <x:v>0</x:v>
      </x:c>
      <x:c r="AU11" s="479">
        <x:v>0</x:v>
      </x:c>
      <x:c r="AV11" s="479">
        <x:v>0</x:v>
      </x:c>
      <x:c r="AW11" s="479">
        <x:v>0</x:v>
      </x:c>
      <x:c r="AX11" s="479">
        <x:v>0</x:v>
      </x:c>
      <x:c r="AY11" s="479">
        <x:v>0</x:v>
      </x:c>
      <x:c r="AZ11" s="479">
        <x:v>0</x:v>
      </x:c>
      <x:c r="BA11" s="478">
        <x:v>0</x:v>
      </x:c>
      <x:c r="BB11" s="479">
        <x:v>0</x:v>
      </x:c>
      <x:c r="BC11" s="479">
        <x:v>0</x:v>
      </x:c>
      <x:c r="BD11" s="479">
        <x:v>0</x:v>
      </x:c>
      <x:c r="BE11" s="479">
        <x:v>0</x:v>
      </x:c>
      <x:c r="BF11" s="479">
        <x:v>0</x:v>
      </x:c>
      <x:c r="BG11" s="479">
        <x:v>0</x:v>
      </x:c>
      <x:c r="BH11" s="479">
        <x:v>0</x:v>
      </x:c>
      <x:c r="BI11" s="479">
        <x:v>0</x:v>
      </x:c>
      <x:c r="BJ11" s="478">
        <x:v>0</x:v>
      </x:c>
      <x:c r="BK11" s="479">
        <x:v>0</x:v>
      </x:c>
      <x:c r="BL11" s="478">
        <x:v>0</x:v>
      </x:c>
      <x:c r="BM11" s="479">
        <x:v>0</x:v>
      </x:c>
      <x:c r="BN11" s="478">
        <x:v>0</x:v>
      </x:c>
      <x:c r="BO11" s="479">
        <x:v>0</x:v>
      </x:c>
      <x:c r="BP11" s="478">
        <x:v>0</x:v>
      </x:c>
      <x:c r="BQ11" s="479">
        <x:v>0</x:v>
      </x:c>
      <x:c r="BR11" s="479">
        <x:v>0</x:v>
      </x:c>
      <x:c r="BS11" s="479">
        <x:v>0</x:v>
      </x:c>
      <x:c r="BT11" s="479">
        <x:v>0</x:v>
      </x:c>
      <x:c r="BU11" s="479">
        <x:v>0</x:v>
      </x:c>
      <x:c r="BV11" s="686" t="s">
        <x:v>304</x:v>
      </x:c>
      <x:c r="BW11" s="479">
        <x:v>0</x:v>
      </x:c>
      <x:c r="BX11" s="479">
        <x:v>0</x:v>
      </x:c>
      <x:c r="BY11" s="478">
        <x:v>0</x:v>
      </x:c>
      <x:c r="BZ11" s="479">
        <x:v>0</x:v>
      </x:c>
      <x:c r="CA11" s="478">
        <x:v>0</x:v>
      </x:c>
      <x:c r="CB11" s="479">
        <x:v>0</x:v>
      </x:c>
      <x:c r="CC11" s="478">
        <x:v>0</x:v>
      </x:c>
      <x:c r="CD11" s="479">
        <x:v>0</x:v>
      </x:c>
      <x:c r="CE11" s="479">
        <x:v>0</x:v>
      </x:c>
      <x:c r="CF11" s="478">
        <x:v>0</x:v>
      </x:c>
      <x:c r="CG11" s="479">
        <x:v>0</x:v>
      </x:c>
      <x:c r="CH11" s="479">
        <x:v>0</x:v>
      </x:c>
      <x:c r="CI11" s="479">
        <x:v>0</x:v>
      </x:c>
      <x:c r="CJ11" s="479">
        <x:v>0</x:v>
      </x:c>
      <x:c r="CK11" s="479">
        <x:v>0</x:v>
      </x:c>
      <x:c r="CL11" s="479">
        <x:v>0</x:v>
      </x:c>
      <x:c r="CM11" s="479">
        <x:v>0</x:v>
      </x:c>
      <x:c r="CN11" s="70">
        <x:v>0</x:v>
      </x:c>
      <x:c r="CO11" s="479">
        <x:v>0</x:v>
      </x:c>
      <x:c r="CP11" s="478">
        <x:v>0</x:v>
      </x:c>
      <x:c r="CQ11" s="479">
        <x:v>0</x:v>
      </x:c>
      <x:c r="CR11" s="478">
        <x:v>0</x:v>
      </x:c>
      <x:c r="CS11" s="479">
        <x:v>0</x:v>
      </x:c>
      <x:c r="CT11" s="479">
        <x:v>0</x:v>
      </x:c>
      <x:c r="CU11" s="479">
        <x:v>0</x:v>
      </x:c>
      <x:c r="CV11" s="479">
        <x:v>0</x:v>
      </x:c>
      <x:c r="CW11" s="479">
        <x:v>0</x:v>
      </x:c>
      <x:c r="CX11" s="479">
        <x:v>0</x:v>
      </x:c>
      <x:c r="CY11" s="686" t="s">
        <x:v>304</x:v>
      </x:c>
      <x:c r="CZ11" s="479">
        <x:v>0</x:v>
      </x:c>
      <x:c r="DA11" s="478">
        <x:v>0</x:v>
      </x:c>
      <x:c r="DB11" s="479">
        <x:v>0</x:v>
      </x:c>
      <x:c r="DC11" s="478">
        <x:v>0</x:v>
      </x:c>
      <x:c r="DD11" s="479">
        <x:v>0</x:v>
      </x:c>
      <x:c r="DE11" s="478">
        <x:v>0</x:v>
      </x:c>
      <x:c r="DF11" s="479">
        <x:v>0</x:v>
      </x:c>
      <x:c r="DG11" s="500">
        <x:v>0</x:v>
      </x:c>
    </x:row>
    <x:row r="12" spans="1:111" s="74" customFormat="1" customHeight="1">
      <x:c r="A12" s="204" t="s">
        <x:v>2975</x:v>
      </x:c>
      <x:c r="B12" s="120">
        <x:f t="shared" ref="B12:AK12" si="8">B13+B143</x:f>
        <x:v>40</x:v>
      </x:c>
      <x:c r="C12" s="121">
        <x:f t="shared" si="8"/>
        <x:v>45298.5</x:v>
      </x:c>
      <x:c r="D12" s="122">
        <x:f t="shared" si="8"/>
        <x:v>16</x:v>
      </x:c>
      <x:c r="E12" s="121">
        <x:f t="shared" si="8"/>
        <x:v>43319.959999999999</x:v>
      </x:c>
      <x:c r="F12" s="122">
        <x:f t="shared" si="8"/>
        <x:v>75</x:v>
      </x:c>
      <x:c r="G12" s="121">
        <x:f t="shared" si="8"/>
        <x:v>20114.852999999999</x:v>
      </x:c>
      <x:c r="H12" s="122">
        <x:f t="shared" si="8"/>
        <x:v>17</x:v>
      </x:c>
      <x:c r="I12" s="121">
        <x:f t="shared" si="8"/>
        <x:v>211431.5</x:v>
      </x:c>
      <x:c r="J12" s="122">
        <x:f t="shared" si="8"/>
        <x:v>72</x:v>
      </x:c>
      <x:c r="K12" s="122">
        <x:f t="shared" si="8"/>
        <x:v>10</x:v>
      </x:c>
      <x:c r="L12" s="121">
        <x:f t="shared" si="8"/>
        <x:v>3852.0500000000002</x:v>
      </x:c>
      <x:c r="M12" s="122">
        <x:f t="shared" si="8"/>
        <x:v>7</x:v>
      </x:c>
      <x:c r="N12" s="122">
        <x:f t="shared" si="8"/>
        <x:v>26</x:v>
      </x:c>
      <x:c r="O12" s="122">
        <x:f t="shared" si="8"/>
        <x:v>10</x:v>
      </x:c>
      <x:c r="P12" s="122">
        <x:f t="shared" si="8"/>
        <x:v>7</x:v>
      </x:c>
      <x:c r="Q12" s="122">
        <x:f t="shared" si="8"/>
        <x:v>12</x:v>
      </x:c>
      <x:c r="R12" s="121">
        <x:f t="shared" si="8"/>
        <x:v>9049.2600000000002</x:v>
      </x:c>
      <x:c r="S12" s="122">
        <x:f t="shared" si="8"/>
        <x:v>142</x:v>
      </x:c>
      <x:c r="T12" s="121">
        <x:f t="shared" si="8"/>
        <x:v>3104.1300000000001</x:v>
      </x:c>
      <x:c r="U12" s="122">
        <x:f t="shared" si="8"/>
        <x:v>2</x:v>
      </x:c>
      <x:c r="V12" s="121">
        <x:f t="shared" si="8"/>
        <x:v>227</x:v>
      </x:c>
      <x:c r="W12" s="122">
        <x:f t="shared" si="8"/>
        <x:v>114</x:v>
      </x:c>
      <x:c r="X12" s="122">
        <x:f t="shared" si="8"/>
        <x:v>1806</x:v>
      </x:c>
      <x:c r="Y12" s="122">
        <x:f t="shared" si="8"/>
        <x:v>28</x:v>
      </x:c>
      <x:c r="Z12" s="122">
        <x:f t="shared" si="8"/>
        <x:v>208</x:v>
      </x:c>
      <x:c r="AA12" s="122">
        <x:f t="shared" si="8"/>
        <x:v>83</x:v>
      </x:c>
      <x:c r="AB12" s="122">
        <x:f t="shared" si="8"/>
        <x:v>0</x:v>
      </x:c>
      <x:c r="AC12" s="122">
        <x:f t="shared" si="8"/>
        <x:v>24</x:v>
      </x:c>
      <x:c r="AD12" s="122">
        <x:f t="shared" si="8"/>
        <x:v>41</x:v>
      </x:c>
      <x:c r="AE12" s="122">
        <x:f t="shared" si="8"/>
        <x:v>1</x:v>
      </x:c>
      <x:c r="AF12" s="122">
        <x:f t="shared" si="8"/>
        <x:v>0</x:v>
      </x:c>
      <x:c r="AG12" s="122">
        <x:f t="shared" si="8"/>
        <x:v>120</x:v>
      </x:c>
      <x:c r="AH12" s="122">
        <x:f t="shared" si="8"/>
        <x:v>14</x:v>
      </x:c>
      <x:c r="AI12" s="122">
        <x:f t="shared" si="8"/>
        <x:v>13</x:v>
      </x:c>
      <x:c r="AJ12" s="122">
        <x:f t="shared" si="8"/>
        <x:v>107</x:v>
      </x:c>
      <x:c r="AK12" s="122">
        <x:f t="shared" si="8"/>
        <x:v>172</x:v>
      </x:c>
      <x:c r="AL12" s="204" t="s">
        <x:v>2975</x:v>
      </x:c>
      <x:c r="AM12" s="122">
        <x:f t="shared" ref="AM12:BU12" si="9">AM13+AM143</x:f>
        <x:v>7</x:v>
      </x:c>
      <x:c r="AN12" s="121">
        <x:f t="shared" si="9"/>
        <x:v>12588</x:v>
      </x:c>
      <x:c r="AO12" s="122">
        <x:f t="shared" si="9"/>
        <x:v>3</x:v>
      </x:c>
      <x:c r="AP12" s="122">
        <x:f t="shared" si="9"/>
        <x:v>1752</x:v>
      </x:c>
      <x:c r="AQ12" s="122">
        <x:f t="shared" si="9"/>
        <x:v>0</x:v>
      </x:c>
      <x:c r="AR12" s="121">
        <x:f t="shared" si="9"/>
        <x:v>0</x:v>
      </x:c>
      <x:c r="AS12" s="122">
        <x:f t="shared" si="9"/>
        <x:v>0</x:v>
      </x:c>
      <x:c r="AT12" s="121">
        <x:f t="shared" si="9"/>
        <x:v>0</x:v>
      </x:c>
      <x:c r="AU12" s="122">
        <x:f t="shared" si="9"/>
        <x:v>0</x:v>
      </x:c>
      <x:c r="AV12" s="122">
        <x:f t="shared" si="9"/>
        <x:v>2</x:v>
      </x:c>
      <x:c r="AW12" s="122">
        <x:f t="shared" si="9"/>
        <x:v>4</x:v>
      </x:c>
      <x:c r="AX12" s="122">
        <x:f t="shared" si="9"/>
        <x:v>8</x:v>
      </x:c>
      <x:c r="AY12" s="122">
        <x:f t="shared" si="9"/>
        <x:v>1</x:v>
      </x:c>
      <x:c r="AZ12" s="122">
        <x:f t="shared" si="9"/>
        <x:v>17</x:v>
      </x:c>
      <x:c r="BA12" s="121">
        <x:f t="shared" si="9"/>
        <x:v>3643</x:v>
      </x:c>
      <x:c r="BB12" s="122">
        <x:f t="shared" si="9"/>
        <x:v>3776</x:v>
      </x:c>
      <x:c r="BC12" s="122">
        <x:f t="shared" si="9"/>
        <x:v>0</x:v>
      </x:c>
      <x:c r="BD12" s="122">
        <x:f t="shared" si="9"/>
        <x:v>3</x:v>
      </x:c>
      <x:c r="BE12" s="122">
        <x:f t="shared" si="9"/>
        <x:v>145</x:v>
      </x:c>
      <x:c r="BF12" s="122">
        <x:f t="shared" si="9"/>
        <x:v>529</x:v>
      </x:c>
      <x:c r="BG12" s="122">
        <x:f t="shared" si="9"/>
        <x:v>25</x:v>
      </x:c>
      <x:c r="BH12" s="122">
        <x:f t="shared" si="9"/>
        <x:v>37</x:v>
      </x:c>
      <x:c r="BI12" s="122">
        <x:f t="shared" si="9"/>
        <x:v>0</x:v>
      </x:c>
      <x:c r="BJ12" s="121">
        <x:f t="shared" si="9"/>
        <x:v>0</x:v>
      </x:c>
      <x:c r="BK12" s="122">
        <x:f t="shared" si="9"/>
        <x:v>0</x:v>
      </x:c>
      <x:c r="BL12" s="121">
        <x:f t="shared" si="9"/>
        <x:v>0</x:v>
      </x:c>
      <x:c r="BM12" s="122">
        <x:f t="shared" si="9"/>
        <x:v>2</x:v>
      </x:c>
      <x:c r="BN12" s="121">
        <x:f t="shared" si="9"/>
        <x:v>1201.5900000000001</x:v>
      </x:c>
      <x:c r="BO12" s="122">
        <x:f t="shared" si="9"/>
        <x:v>2</x:v>
      </x:c>
      <x:c r="BP12" s="121">
        <x:f t="shared" si="9"/>
        <x:v>6082.54</x:v>
      </x:c>
      <x:c r="BQ12" s="122">
        <x:f t="shared" si="9"/>
        <x:v>1</x:v>
      </x:c>
      <x:c r="BR12" s="122">
        <x:f t="shared" si="9"/>
        <x:v>0</x:v>
      </x:c>
      <x:c r="BS12" s="122">
        <x:f t="shared" si="9"/>
        <x:v>0</x:v>
      </x:c>
      <x:c r="BT12" s="122">
        <x:f t="shared" si="9"/>
        <x:v>10</x:v>
      </x:c>
      <x:c r="BU12" s="122">
        <x:f t="shared" si="9"/>
        <x:v>11</x:v>
      </x:c>
      <x:c r="BV12" s="204" t="s">
        <x:v>2975</x:v>
      </x:c>
      <x:c r="BW12" s="122">
        <x:f t="shared" ref="BW12:CX12" si="10">BW13+BW143</x:f>
        <x:v>12</x:v>
      </x:c>
      <x:c r="BX12" s="122">
        <x:f t="shared" si="10"/>
        <x:v>372</x:v>
      </x:c>
      <x:c r="BY12" s="121">
        <x:f t="shared" si="10"/>
        <x:v>17175.380000000001</x:v>
      </x:c>
      <x:c r="BZ12" s="122">
        <x:f t="shared" si="10"/>
        <x:v>0</x:v>
      </x:c>
      <x:c r="CA12" s="121">
        <x:f t="shared" si="10"/>
        <x:v>0</x:v>
      </x:c>
      <x:c r="CB12" s="122">
        <x:f t="shared" si="10"/>
        <x:v>0</x:v>
      </x:c>
      <x:c r="CC12" s="121">
        <x:f t="shared" si="10"/>
        <x:v>0</x:v>
      </x:c>
      <x:c r="CD12" s="122">
        <x:f t="shared" si="10"/>
        <x:v>0</x:v>
      </x:c>
      <x:c r="CE12" s="122">
        <x:f t="shared" si="10"/>
        <x:v>41</x:v>
      </x:c>
      <x:c r="CF12" s="121">
        <x:f t="shared" si="10"/>
        <x:v>1618.02</x:v>
      </x:c>
      <x:c r="CG12" s="122">
        <x:f t="shared" si="10"/>
        <x:v>0</x:v>
      </x:c>
      <x:c r="CH12" s="122">
        <x:f t="shared" si="10"/>
        <x:v>2</x:v>
      </x:c>
      <x:c r="CI12" s="122">
        <x:f t="shared" si="10"/>
        <x:v>2</x:v>
      </x:c>
      <x:c r="CJ12" s="122">
        <x:f t="shared" si="10"/>
        <x:v>43</x:v>
      </x:c>
      <x:c r="CK12" s="122">
        <x:f t="shared" si="10"/>
        <x:v>8</x:v>
      </x:c>
      <x:c r="CL12" s="122">
        <x:f t="shared" si="10"/>
        <x:v>5</x:v>
      </x:c>
      <x:c r="CM12" s="122">
        <x:f t="shared" si="10"/>
        <x:v>9</x:v>
      </x:c>
      <x:c r="CN12" s="122">
        <x:f t="shared" si="10"/>
        <x:v>24</x:v>
      </x:c>
      <x:c r="CO12" s="122">
        <x:f t="shared" si="10"/>
        <x:v>32</x:v>
      </x:c>
      <x:c r="CP12" s="121">
        <x:f t="shared" si="10"/>
        <x:v>1349.97</x:v>
      </x:c>
      <x:c r="CQ12" s="122">
        <x:f t="shared" si="10"/>
        <x:v>90</x:v>
      </x:c>
      <x:c r="CR12" s="121">
        <x:f t="shared" si="10"/>
        <x:v>16739.599999999999</x:v>
      </x:c>
      <x:c r="CS12" s="122">
        <x:f t="shared" si="10"/>
        <x:v>1354</x:v>
      </x:c>
      <x:c r="CT12" s="122">
        <x:f t="shared" si="10"/>
        <x:v>24</x:v>
      </x:c>
      <x:c r="CU12" s="122">
        <x:f t="shared" si="10"/>
        <x:v>118</x:v>
      </x:c>
      <x:c r="CV12" s="122">
        <x:f t="shared" si="10"/>
        <x:v>16</x:v>
      </x:c>
      <x:c r="CW12" s="122">
        <x:f t="shared" si="10"/>
        <x:v>14</x:v>
      </x:c>
      <x:c r="CX12" s="122">
        <x:f t="shared" si="10"/>
        <x:v>53</x:v>
      </x:c>
      <x:c r="CY12" s="204" t="s">
        <x:v>2975</x:v>
      </x:c>
      <x:c r="CZ12" s="122">
        <x:f t="shared" ref="CZ12:DG12" si="11">CZ13+CZ143</x:f>
        <x:v>47</x:v>
      </x:c>
      <x:c r="DA12" s="121">
        <x:f t="shared" si="11"/>
        <x:v>6808.1899999999978</x:v>
      </x:c>
      <x:c r="DB12" s="122">
        <x:f t="shared" si="11"/>
        <x:v>0</x:v>
      </x:c>
      <x:c r="DC12" s="121">
        <x:f t="shared" si="11"/>
        <x:v>0</x:v>
      </x:c>
      <x:c r="DD12" s="122">
        <x:f t="shared" si="11"/>
        <x:v>0</x:v>
      </x:c>
      <x:c r="DE12" s="121">
        <x:f t="shared" si="11"/>
        <x:v>0</x:v>
      </x:c>
      <x:c r="DF12" s="122">
        <x:f t="shared" si="11"/>
        <x:v>0</x:v>
      </x:c>
      <x:c r="DG12" s="123">
        <x:f t="shared" si="11"/>
        <x:v>0</x:v>
      </x:c>
    </x:row>
    <x:row r="13" spans="1:111" s="74" customFormat="1" customHeight="1">
      <x:c r="A13" s="135" t="s">
        <x:v>1611</x:v>
      </x:c>
      <x:c r="B13" s="113">
        <x:f t="shared" ref="B13:AK13" si="12">B14+B41+B133</x:f>
        <x:v>34</x:v>
      </x:c>
      <x:c r="C13" s="82">
        <x:f t="shared" si="12"/>
        <x:v>30839.5</x:v>
      </x:c>
      <x:c r="D13" s="81">
        <x:f t="shared" si="12"/>
        <x:v>15</x:v>
      </x:c>
      <x:c r="E13" s="82">
        <x:f t="shared" si="12"/>
        <x:v>42100.959999999999</x:v>
      </x:c>
      <x:c r="F13" s="81">
        <x:f t="shared" si="12"/>
        <x:v>54</x:v>
      </x:c>
      <x:c r="G13" s="82">
        <x:f t="shared" si="12"/>
        <x:v>20114.099999999999</x:v>
      </x:c>
      <x:c r="H13" s="81">
        <x:f t="shared" si="12"/>
        <x:v>14</x:v>
      </x:c>
      <x:c r="I13" s="82">
        <x:f t="shared" si="12"/>
        <x:v>130231.5</x:v>
      </x:c>
      <x:c r="J13" s="81">
        <x:f t="shared" si="12"/>
        <x:v>65</x:v>
      </x:c>
      <x:c r="K13" s="81">
        <x:f t="shared" si="12"/>
        <x:v>10</x:v>
      </x:c>
      <x:c r="L13" s="82">
        <x:f t="shared" si="12"/>
        <x:v>3852.0500000000002</x:v>
      </x:c>
      <x:c r="M13" s="81">
        <x:f t="shared" si="12"/>
        <x:v>5</x:v>
      </x:c>
      <x:c r="N13" s="81">
        <x:f t="shared" si="12"/>
        <x:v>12</x:v>
      </x:c>
      <x:c r="O13" s="81">
        <x:f t="shared" si="12"/>
        <x:v>9</x:v>
      </x:c>
      <x:c r="P13" s="81">
        <x:f t="shared" si="12"/>
        <x:v>7</x:v>
      </x:c>
      <x:c r="Q13" s="81">
        <x:f t="shared" si="12"/>
        <x:v>12</x:v>
      </x:c>
      <x:c r="R13" s="82">
        <x:f t="shared" si="12"/>
        <x:v>9049.2600000000002</x:v>
      </x:c>
      <x:c r="S13" s="81">
        <x:f t="shared" si="12"/>
        <x:v>134</x:v>
      </x:c>
      <x:c r="T13" s="82">
        <x:f t="shared" si="12"/>
        <x:v>2915.9300000000003</x:v>
      </x:c>
      <x:c r="U13" s="81">
        <x:f t="shared" si="12"/>
        <x:v>2</x:v>
      </x:c>
      <x:c r="V13" s="82">
        <x:f t="shared" si="12"/>
        <x:v>227</x:v>
      </x:c>
      <x:c r="W13" s="81">
        <x:f t="shared" si="12"/>
        <x:v>94</x:v>
      </x:c>
      <x:c r="X13" s="81">
        <x:f t="shared" si="12"/>
        <x:v>1643</x:v>
      </x:c>
      <x:c r="Y13" s="81">
        <x:f t="shared" si="12"/>
        <x:v>27</x:v>
      </x:c>
      <x:c r="Z13" s="81">
        <x:f t="shared" si="12"/>
        <x:v>207</x:v>
      </x:c>
      <x:c r="AA13" s="81">
        <x:f t="shared" si="12"/>
        <x:v>81</x:v>
      </x:c>
      <x:c r="AB13" s="81">
        <x:f t="shared" si="12"/>
        <x:v>0</x:v>
      </x:c>
      <x:c r="AC13" s="81">
        <x:f t="shared" si="12"/>
        <x:v>24</x:v>
      </x:c>
      <x:c r="AD13" s="81">
        <x:f t="shared" si="12"/>
        <x:v>41</x:v>
      </x:c>
      <x:c r="AE13" s="81">
        <x:f t="shared" si="12"/>
        <x:v>1</x:v>
      </x:c>
      <x:c r="AF13" s="81">
        <x:f t="shared" si="12"/>
        <x:v>0</x:v>
      </x:c>
      <x:c r="AG13" s="81">
        <x:f t="shared" si="12"/>
        <x:v>118</x:v>
      </x:c>
      <x:c r="AH13" s="81">
        <x:f t="shared" si="12"/>
        <x:v>14</x:v>
      </x:c>
      <x:c r="AI13" s="81">
        <x:f t="shared" si="12"/>
        <x:v>13</x:v>
      </x:c>
      <x:c r="AJ13" s="81">
        <x:f t="shared" si="12"/>
        <x:v>107</x:v>
      </x:c>
      <x:c r="AK13" s="81">
        <x:f t="shared" si="12"/>
        <x:v>172</x:v>
      </x:c>
      <x:c r="AL13" s="135" t="s">
        <x:v>1611</x:v>
      </x:c>
      <x:c r="AM13" s="81">
        <x:f t="shared" ref="AM13:BU13" si="13">AM14+AM41+AM133</x:f>
        <x:v>6</x:v>
      </x:c>
      <x:c r="AN13" s="82">
        <x:f t="shared" si="13"/>
        <x:v>6988</x:v>
      </x:c>
      <x:c r="AO13" s="81">
        <x:f t="shared" si="13"/>
        <x:v>2</x:v>
      </x:c>
      <x:c r="AP13" s="81">
        <x:f t="shared" si="13"/>
        <x:v>1747</x:v>
      </x:c>
      <x:c r="AQ13" s="81">
        <x:f t="shared" si="13"/>
        <x:v>0</x:v>
      </x:c>
      <x:c r="AR13" s="82">
        <x:f t="shared" si="13"/>
        <x:v>0</x:v>
      </x:c>
      <x:c r="AS13" s="81">
        <x:f t="shared" si="13"/>
        <x:v>0</x:v>
      </x:c>
      <x:c r="AT13" s="82">
        <x:f t="shared" si="13"/>
        <x:v>0</x:v>
      </x:c>
      <x:c r="AU13" s="81">
        <x:f t="shared" si="13"/>
        <x:v>0</x:v>
      </x:c>
      <x:c r="AV13" s="81">
        <x:f t="shared" si="13"/>
        <x:v>2</x:v>
      </x:c>
      <x:c r="AW13" s="81">
        <x:f t="shared" si="13"/>
        <x:v>3</x:v>
      </x:c>
      <x:c r="AX13" s="81">
        <x:f t="shared" si="13"/>
        <x:v>8</x:v>
      </x:c>
      <x:c r="AY13" s="81">
        <x:f t="shared" si="13"/>
        <x:v>1</x:v>
      </x:c>
      <x:c r="AZ13" s="81">
        <x:f t="shared" si="13"/>
        <x:v>16</x:v>
      </x:c>
      <x:c r="BA13" s="82">
        <x:f t="shared" si="13"/>
        <x:v>3640</x:v>
      </x:c>
      <x:c r="BB13" s="81">
        <x:f t="shared" si="13"/>
        <x:v>3776</x:v>
      </x:c>
      <x:c r="BC13" s="81">
        <x:f t="shared" si="13"/>
        <x:v>0</x:v>
      </x:c>
      <x:c r="BD13" s="81">
        <x:f t="shared" si="13"/>
        <x:v>3</x:v>
      </x:c>
      <x:c r="BE13" s="81">
        <x:f t="shared" si="13"/>
        <x:v>139</x:v>
      </x:c>
      <x:c r="BF13" s="81">
        <x:f t="shared" si="13"/>
        <x:v>504</x:v>
      </x:c>
      <x:c r="BG13" s="81">
        <x:f t="shared" si="13"/>
        <x:v>22</x:v>
      </x:c>
      <x:c r="BH13" s="81">
        <x:f t="shared" si="13"/>
        <x:v>33</x:v>
      </x:c>
      <x:c r="BI13" s="81">
        <x:f t="shared" si="13"/>
        <x:v>0</x:v>
      </x:c>
      <x:c r="BJ13" s="82">
        <x:f t="shared" si="13"/>
        <x:v>0</x:v>
      </x:c>
      <x:c r="BK13" s="81">
        <x:f t="shared" si="13"/>
        <x:v>0</x:v>
      </x:c>
      <x:c r="BL13" s="82">
        <x:f t="shared" si="13"/>
        <x:v>0</x:v>
      </x:c>
      <x:c r="BM13" s="81">
        <x:f t="shared" si="13"/>
        <x:v>2</x:v>
      </x:c>
      <x:c r="BN13" s="82">
        <x:f t="shared" si="13"/>
        <x:v>1201.5900000000001</x:v>
      </x:c>
      <x:c r="BO13" s="81">
        <x:f t="shared" si="13"/>
        <x:v>2</x:v>
      </x:c>
      <x:c r="BP13" s="82">
        <x:f t="shared" si="13"/>
        <x:v>6082.54</x:v>
      </x:c>
      <x:c r="BQ13" s="81">
        <x:f t="shared" si="13"/>
        <x:v>0</x:v>
      </x:c>
      <x:c r="BR13" s="81">
        <x:f t="shared" si="13"/>
        <x:v>0</x:v>
      </x:c>
      <x:c r="BS13" s="81">
        <x:f t="shared" si="13"/>
        <x:v>0</x:v>
      </x:c>
      <x:c r="BT13" s="81">
        <x:f t="shared" si="13"/>
        <x:v>10</x:v>
      </x:c>
      <x:c r="BU13" s="81">
        <x:f t="shared" si="13"/>
        <x:v>11</x:v>
      </x:c>
      <x:c r="BV13" s="135" t="s">
        <x:v>1611</x:v>
      </x:c>
      <x:c r="BW13" s="81">
        <x:f t="shared" ref="BW13:CX13" si="14">BW14+BW41+BW133</x:f>
        <x:v>9</x:v>
      </x:c>
      <x:c r="BX13" s="81">
        <x:f t="shared" si="14"/>
        <x:v>249</x:v>
      </x:c>
      <x:c r="BY13" s="82">
        <x:f t="shared" si="14"/>
        <x:v>13491.380000000001</x:v>
      </x:c>
      <x:c r="BZ13" s="81">
        <x:f t="shared" si="14"/>
        <x:v>0</x:v>
      </x:c>
      <x:c r="CA13" s="82">
        <x:f t="shared" si="14"/>
        <x:v>0</x:v>
      </x:c>
      <x:c r="CB13" s="81">
        <x:f t="shared" si="14"/>
        <x:v>0</x:v>
      </x:c>
      <x:c r="CC13" s="82">
        <x:f t="shared" si="14"/>
        <x:v>0</x:v>
      </x:c>
      <x:c r="CD13" s="81">
        <x:f t="shared" si="14"/>
        <x:v>0</x:v>
      </x:c>
      <x:c r="CE13" s="81">
        <x:f t="shared" si="14"/>
        <x:v>38</x:v>
      </x:c>
      <x:c r="CF13" s="82">
        <x:f t="shared" si="14"/>
        <x:v>1457.8399999999999</x:v>
      </x:c>
      <x:c r="CG13" s="81">
        <x:f t="shared" si="14"/>
        <x:v>0</x:v>
      </x:c>
      <x:c r="CH13" s="81">
        <x:f t="shared" si="14"/>
        <x:v>2</x:v>
      </x:c>
      <x:c r="CI13" s="81">
        <x:f t="shared" si="14"/>
        <x:v>0</x:v>
      </x:c>
      <x:c r="CJ13" s="81">
        <x:f t="shared" si="14"/>
        <x:v>36</x:v>
      </x:c>
      <x:c r="CK13" s="81">
        <x:f t="shared" si="14"/>
        <x:v>8</x:v>
      </x:c>
      <x:c r="CL13" s="81">
        <x:f t="shared" si="14"/>
        <x:v>4</x:v>
      </x:c>
      <x:c r="CM13" s="81">
        <x:f t="shared" si="14"/>
        <x:v>7</x:v>
      </x:c>
      <x:c r="CN13" s="81">
        <x:f t="shared" si="14"/>
        <x:v>15</x:v>
      </x:c>
      <x:c r="CO13" s="81">
        <x:f t="shared" si="14"/>
        <x:v>29</x:v>
      </x:c>
      <x:c r="CP13" s="82">
        <x:f t="shared" si="14"/>
        <x:v>1320.97</x:v>
      </x:c>
      <x:c r="CQ13" s="81">
        <x:f t="shared" si="14"/>
        <x:v>86</x:v>
      </x:c>
      <x:c r="CR13" s="82">
        <x:f t="shared" si="14"/>
        <x:v>14845.6</x:v>
      </x:c>
      <x:c r="CS13" s="81">
        <x:f t="shared" si="14"/>
        <x:v>1115</x:v>
      </x:c>
      <x:c r="CT13" s="81">
        <x:f t="shared" si="14"/>
        <x:v>20</x:v>
      </x:c>
      <x:c r="CU13" s="81">
        <x:f t="shared" si="14"/>
        <x:v>105</x:v>
      </x:c>
      <x:c r="CV13" s="81">
        <x:f t="shared" si="14"/>
        <x:v>9</x:v>
      </x:c>
      <x:c r="CW13" s="81">
        <x:f t="shared" si="14"/>
        <x:v>13</x:v>
      </x:c>
      <x:c r="CX13" s="81">
        <x:f t="shared" si="14"/>
        <x:v>52</x:v>
      </x:c>
      <x:c r="CY13" s="135" t="s">
        <x:v>1611</x:v>
      </x:c>
      <x:c r="CZ13" s="81">
        <x:f t="shared" ref="CZ13:DG13" si="15">CZ14+CZ41+CZ133</x:f>
        <x:v>42</x:v>
      </x:c>
      <x:c r="DA13" s="82">
        <x:f t="shared" si="15"/>
        <x:v>6491.8099999999977</x:v>
      </x:c>
      <x:c r="DB13" s="81">
        <x:f t="shared" si="15"/>
        <x:v>0</x:v>
      </x:c>
      <x:c r="DC13" s="82">
        <x:f t="shared" si="15"/>
        <x:v>0</x:v>
      </x:c>
      <x:c r="DD13" s="81">
        <x:f t="shared" si="15"/>
        <x:v>0</x:v>
      </x:c>
      <x:c r="DE13" s="82">
        <x:f t="shared" si="15"/>
        <x:v>0</x:v>
      </x:c>
      <x:c r="DF13" s="81">
        <x:f t="shared" si="15"/>
        <x:v>0</x:v>
      </x:c>
      <x:c r="DG13" s="109">
        <x:f t="shared" si="15"/>
        <x:v>0</x:v>
      </x:c>
    </x:row>
    <x:row r="14" spans="1:111" s="74" customFormat="1" customHeight="1">
      <x:c r="A14" s="136" t="s">
        <x:v>906</x:v>
      </x:c>
      <x:c r="B14" s="114">
        <x:f>B15</x:f>
        <x:v>31</x:v>
      </x:c>
      <x:c r="C14" s="73">
        <x:f t="shared" ref="C14:BN14" si="16">C15</x:f>
        <x:v>30433.029999999999</x:v>
      </x:c>
      <x:c r="D14" s="70">
        <x:f t="shared" si="16"/>
        <x:v>13</x:v>
      </x:c>
      <x:c r="E14" s="73">
        <x:f t="shared" si="16"/>
        <x:v>41896.150000000001</x:v>
      </x:c>
      <x:c r="F14" s="70">
        <x:f t="shared" si="16"/>
        <x:v>54</x:v>
      </x:c>
      <x:c r="G14" s="73">
        <x:f t="shared" si="16"/>
        <x:v>20114.099999999999</x:v>
      </x:c>
      <x:c r="H14" s="70">
        <x:f t="shared" si="16"/>
        <x:v>14</x:v>
      </x:c>
      <x:c r="I14" s="73">
        <x:f t="shared" si="16"/>
        <x:v>130231.5</x:v>
      </x:c>
      <x:c r="J14" s="70">
        <x:f t="shared" si="16"/>
        <x:v>18</x:v>
      </x:c>
      <x:c r="K14" s="70">
        <x:f t="shared" si="16"/>
        <x:v>10</x:v>
      </x:c>
      <x:c r="L14" s="73">
        <x:f t="shared" si="16"/>
        <x:v>3852.0500000000002</x:v>
      </x:c>
      <x:c r="M14" s="70">
        <x:f t="shared" si="16"/>
        <x:v>4</x:v>
      </x:c>
      <x:c r="N14" s="70">
        <x:f t="shared" si="16"/>
        <x:v>12</x:v>
      </x:c>
      <x:c r="O14" s="70">
        <x:f t="shared" si="16"/>
        <x:v>9</x:v>
      </x:c>
      <x:c r="P14" s="70">
        <x:f t="shared" si="16"/>
        <x:v>7</x:v>
      </x:c>
      <x:c r="Q14" s="70">
        <x:f t="shared" si="16"/>
        <x:v>12</x:v>
      </x:c>
      <x:c r="R14" s="73">
        <x:f t="shared" si="16"/>
        <x:v>9049.2600000000002</x:v>
      </x:c>
      <x:c r="S14" s="70">
        <x:f t="shared" si="16"/>
        <x:v>72</x:v>
      </x:c>
      <x:c r="T14" s="73">
        <x:f t="shared" si="16"/>
        <x:v>1698.26</x:v>
      </x:c>
      <x:c r="U14" s="70">
        <x:f t="shared" si="16"/>
        <x:v>1</x:v>
      </x:c>
      <x:c r="V14" s="73">
        <x:f t="shared" si="16"/>
        <x:v>181</x:v>
      </x:c>
      <x:c r="W14" s="70">
        <x:f t="shared" si="16"/>
        <x:v>88</x:v>
      </x:c>
      <x:c r="X14" s="70">
        <x:f t="shared" si="16"/>
        <x:v>942</x:v>
      </x:c>
      <x:c r="Y14" s="70">
        <x:f t="shared" si="16"/>
        <x:v>26</x:v>
      </x:c>
      <x:c r="Z14" s="70">
        <x:f t="shared" si="16"/>
        <x:v>206</x:v>
      </x:c>
      <x:c r="AA14" s="70">
        <x:f t="shared" si="16"/>
        <x:v>8</x:v>
      </x:c>
      <x:c r="AB14" s="70">
        <x:f t="shared" si="16"/>
        <x:v>0</x:v>
      </x:c>
      <x:c r="AC14" s="70">
        <x:f t="shared" si="16"/>
        <x:v>1</x:v>
      </x:c>
      <x:c r="AD14" s="70">
        <x:f t="shared" si="16"/>
        <x:v>9</x:v>
      </x:c>
      <x:c r="AE14" s="70">
        <x:f t="shared" si="16"/>
        <x:v>0</x:v>
      </x:c>
      <x:c r="AF14" s="70">
        <x:f t="shared" si="16"/>
        <x:v>0</x:v>
      </x:c>
      <x:c r="AG14" s="70">
        <x:f t="shared" si="16"/>
        <x:v>17</x:v>
      </x:c>
      <x:c r="AH14" s="70">
        <x:f t="shared" si="16"/>
        <x:v>13</x:v>
      </x:c>
      <x:c r="AI14" s="70">
        <x:f t="shared" si="16"/>
        <x:v>13</x:v>
      </x:c>
      <x:c r="AJ14" s="70">
        <x:f t="shared" si="16"/>
        <x:v>17</x:v>
      </x:c>
      <x:c r="AK14" s="70">
        <x:f t="shared" si="16"/>
        <x:v>22</x:v>
      </x:c>
      <x:c r="AL14" s="136" t="s">
        <x:v>906</x:v>
      </x:c>
      <x:c r="AM14" s="70">
        <x:f t="shared" si="16"/>
        <x:v>4</x:v>
      </x:c>
      <x:c r="AN14" s="73">
        <x:f t="shared" si="16"/>
        <x:v>5461</x:v>
      </x:c>
      <x:c r="AO14" s="70">
        <x:f t="shared" si="16"/>
        <x:v>2</x:v>
      </x:c>
      <x:c r="AP14" s="70">
        <x:f t="shared" si="16"/>
        <x:v>1747</x:v>
      </x:c>
      <x:c r="AQ14" s="70">
        <x:f t="shared" si="16"/>
        <x:v>0</x:v>
      </x:c>
      <x:c r="AR14" s="73">
        <x:f t="shared" si="16"/>
        <x:v>0</x:v>
      </x:c>
      <x:c r="AS14" s="70">
        <x:f t="shared" si="16"/>
        <x:v>0</x:v>
      </x:c>
      <x:c r="AT14" s="73">
        <x:f t="shared" si="16"/>
        <x:v>0</x:v>
      </x:c>
      <x:c r="AU14" s="70">
        <x:f t="shared" si="16"/>
        <x:v>0</x:v>
      </x:c>
      <x:c r="AV14" s="70">
        <x:f t="shared" si="16"/>
        <x:v>1</x:v>
      </x:c>
      <x:c r="AW14" s="70">
        <x:f t="shared" si="16"/>
        <x:v>2</x:v>
      </x:c>
      <x:c r="AX14" s="70">
        <x:f t="shared" si="16"/>
        <x:v>7</x:v>
      </x:c>
      <x:c r="AY14" s="70">
        <x:f t="shared" si="16"/>
        <x:v>1</x:v>
      </x:c>
      <x:c r="AZ14" s="70">
        <x:f t="shared" si="16"/>
        <x:v>12</x:v>
      </x:c>
      <x:c r="BA14" s="73">
        <x:f t="shared" si="16"/>
        <x:v>3636</x:v>
      </x:c>
      <x:c r="BB14" s="70">
        <x:f t="shared" si="16"/>
        <x:v>3776</x:v>
      </x:c>
      <x:c r="BC14" s="70">
        <x:f t="shared" si="16"/>
        <x:v>0</x:v>
      </x:c>
      <x:c r="BD14" s="70">
        <x:f t="shared" si="16"/>
        <x:v>2</x:v>
      </x:c>
      <x:c r="BE14" s="70">
        <x:f t="shared" si="16"/>
        <x:v>69</x:v>
      </x:c>
      <x:c r="BF14" s="70">
        <x:f t="shared" si="16"/>
        <x:v>244</x:v>
      </x:c>
      <x:c r="BG14" s="70">
        <x:f t="shared" si="16"/>
        <x:v>21</x:v>
      </x:c>
      <x:c r="BH14" s="70">
        <x:f t="shared" si="16"/>
        <x:v>32</x:v>
      </x:c>
      <x:c r="BI14" s="70">
        <x:f t="shared" si="16"/>
        <x:v>0</x:v>
      </x:c>
      <x:c r="BJ14" s="73">
        <x:f t="shared" si="16"/>
        <x:v>0</x:v>
      </x:c>
      <x:c r="BK14" s="70">
        <x:f t="shared" si="16"/>
        <x:v>0</x:v>
      </x:c>
      <x:c r="BL14" s="73">
        <x:f t="shared" si="16"/>
        <x:v>0</x:v>
      </x:c>
      <x:c r="BM14" s="70">
        <x:f t="shared" si="16"/>
        <x:v>2</x:v>
      </x:c>
      <x:c r="BN14" s="73">
        <x:f t="shared" si="16"/>
        <x:v>1201.5900000000001</x:v>
      </x:c>
      <x:c r="BO14" s="70">
        <x:f t="shared" ref="BO14:DG14" si="17">BO15</x:f>
        <x:v>2</x:v>
      </x:c>
      <x:c r="BP14" s="73">
        <x:f t="shared" si="17"/>
        <x:v>6082.54</x:v>
      </x:c>
      <x:c r="BQ14" s="70">
        <x:f t="shared" si="17"/>
        <x:v>0</x:v>
      </x:c>
      <x:c r="BR14" s="70">
        <x:f t="shared" si="17"/>
        <x:v>0</x:v>
      </x:c>
      <x:c r="BS14" s="70">
        <x:f t="shared" si="17"/>
        <x:v>0</x:v>
      </x:c>
      <x:c r="BT14" s="70">
        <x:f t="shared" si="17"/>
        <x:v>10</x:v>
      </x:c>
      <x:c r="BU14" s="70">
        <x:f t="shared" si="17"/>
        <x:v>11</x:v>
      </x:c>
      <x:c r="BV14" s="136" t="s">
        <x:v>906</x:v>
      </x:c>
      <x:c r="BW14" s="70">
        <x:f t="shared" si="17"/>
        <x:v>9</x:v>
      </x:c>
      <x:c r="BX14" s="70">
        <x:f t="shared" si="17"/>
        <x:v>249</x:v>
      </x:c>
      <x:c r="BY14" s="73">
        <x:f t="shared" si="17"/>
        <x:v>13491.380000000001</x:v>
      </x:c>
      <x:c r="BZ14" s="70">
        <x:f t="shared" si="17"/>
        <x:v>0</x:v>
      </x:c>
      <x:c r="CA14" s="73">
        <x:f t="shared" si="17"/>
        <x:v>0</x:v>
      </x:c>
      <x:c r="CB14" s="70">
        <x:f t="shared" si="17"/>
        <x:v>0</x:v>
      </x:c>
      <x:c r="CC14" s="73">
        <x:f t="shared" si="17"/>
        <x:v>0</x:v>
      </x:c>
      <x:c r="CD14" s="70">
        <x:f t="shared" si="17"/>
        <x:v>0</x:v>
      </x:c>
      <x:c r="CE14" s="70">
        <x:f t="shared" si="17"/>
        <x:v>19</x:v>
      </x:c>
      <x:c r="CF14" s="73">
        <x:f t="shared" si="17"/>
        <x:v>1043.8399999999999</x:v>
      </x:c>
      <x:c r="CG14" s="70">
        <x:f t="shared" si="17"/>
        <x:v>0</x:v>
      </x:c>
      <x:c r="CH14" s="70">
        <x:f t="shared" si="17"/>
        <x:v>1</x:v>
      </x:c>
      <x:c r="CI14" s="70">
        <x:f t="shared" si="17"/>
        <x:v>0</x:v>
      </x:c>
      <x:c r="CJ14" s="70">
        <x:f t="shared" si="17"/>
        <x:v>22</x:v>
      </x:c>
      <x:c r="CK14" s="70">
        <x:f t="shared" si="17"/>
        <x:v>8</x:v>
      </x:c>
      <x:c r="CL14" s="70">
        <x:f t="shared" si="17"/>
        <x:v>4</x:v>
      </x:c>
      <x:c r="CM14" s="70">
        <x:f t="shared" si="17"/>
        <x:v>7</x:v>
      </x:c>
      <x:c r="CN14" s="70">
        <x:f t="shared" si="17"/>
        <x:v>15</x:v>
      </x:c>
      <x:c r="CO14" s="70">
        <x:f t="shared" si="17"/>
        <x:v>26</x:v>
      </x:c>
      <x:c r="CP14" s="73">
        <x:f t="shared" si="17"/>
        <x:v>1272.97</x:v>
      </x:c>
      <x:c r="CQ14" s="70">
        <x:f t="shared" si="17"/>
        <x:v>22</x:v>
      </x:c>
      <x:c r="CR14" s="73">
        <x:f t="shared" si="17"/>
        <x:v>8612.6000000000004</x:v>
      </x:c>
      <x:c r="CS14" s="70">
        <x:f t="shared" si="17"/>
        <x:v>603</x:v>
      </x:c>
      <x:c r="CT14" s="70">
        <x:f t="shared" si="17"/>
        <x:v>18</x:v>
      </x:c>
      <x:c r="CU14" s="70">
        <x:f t="shared" si="17"/>
        <x:v>32</x:v>
      </x:c>
      <x:c r="CV14" s="70">
        <x:f t="shared" si="17"/>
        <x:v>8</x:v>
      </x:c>
      <x:c r="CW14" s="70">
        <x:f t="shared" si="17"/>
        <x:v>12</x:v>
      </x:c>
      <x:c r="CX14" s="70">
        <x:f t="shared" si="17"/>
        <x:v>51</x:v>
      </x:c>
      <x:c r="CY14" s="136" t="s">
        <x:v>906</x:v>
      </x:c>
      <x:c r="CZ14" s="70">
        <x:f t="shared" si="17"/>
        <x:v>20</x:v>
      </x:c>
      <x:c r="DA14" s="73">
        <x:f t="shared" si="17"/>
        <x:v>6043.489999999998</x:v>
      </x:c>
      <x:c r="DB14" s="70">
        <x:f t="shared" si="17"/>
        <x:v>0</x:v>
      </x:c>
      <x:c r="DC14" s="73">
        <x:f t="shared" si="17"/>
        <x:v>0</x:v>
      </x:c>
      <x:c r="DD14" s="70">
        <x:f t="shared" si="17"/>
        <x:v>0</x:v>
      </x:c>
      <x:c r="DE14" s="73">
        <x:f t="shared" si="17"/>
        <x:v>0</x:v>
      </x:c>
      <x:c r="DF14" s="70">
        <x:f t="shared" si="17"/>
        <x:v>0</x:v>
      </x:c>
      <x:c r="DG14" s="104">
        <x:f t="shared" si="17"/>
        <x:v>0</x:v>
      </x:c>
    </x:row>
    <x:row r="15" spans="1:111" s="74" customFormat="1" customHeight="1">
      <x:c r="A15" s="136" t="s">
        <x:v>675</x:v>
      </x:c>
      <x:c r="B15" s="114">
        <x:f t="shared" ref="B15:AK15" si="18">SUM(B16:B40)</x:f>
        <x:v>31</x:v>
      </x:c>
      <x:c r="C15" s="73">
        <x:f t="shared" si="18"/>
        <x:v>30433.029999999999</x:v>
      </x:c>
      <x:c r="D15" s="70">
        <x:f t="shared" si="18"/>
        <x:v>13</x:v>
      </x:c>
      <x:c r="E15" s="73">
        <x:f t="shared" si="18"/>
        <x:v>41896.150000000001</x:v>
      </x:c>
      <x:c r="F15" s="70">
        <x:f t="shared" si="18"/>
        <x:v>54</x:v>
      </x:c>
      <x:c r="G15" s="73">
        <x:f t="shared" si="18"/>
        <x:v>20114.099999999999</x:v>
      </x:c>
      <x:c r="H15" s="70">
        <x:f t="shared" si="18"/>
        <x:v>14</x:v>
      </x:c>
      <x:c r="I15" s="73">
        <x:f t="shared" si="18"/>
        <x:v>130231.5</x:v>
      </x:c>
      <x:c r="J15" s="70">
        <x:f t="shared" si="18"/>
        <x:v>18</x:v>
      </x:c>
      <x:c r="K15" s="70">
        <x:f t="shared" si="18"/>
        <x:v>10</x:v>
      </x:c>
      <x:c r="L15" s="73">
        <x:f t="shared" si="18"/>
        <x:v>3852.0500000000002</x:v>
      </x:c>
      <x:c r="M15" s="70">
        <x:f t="shared" si="18"/>
        <x:v>4</x:v>
      </x:c>
      <x:c r="N15" s="70">
        <x:f t="shared" si="18"/>
        <x:v>12</x:v>
      </x:c>
      <x:c r="O15" s="70">
        <x:f t="shared" si="18"/>
        <x:v>9</x:v>
      </x:c>
      <x:c r="P15" s="70">
        <x:f t="shared" si="18"/>
        <x:v>7</x:v>
      </x:c>
      <x:c r="Q15" s="70">
        <x:f t="shared" si="18"/>
        <x:v>12</x:v>
      </x:c>
      <x:c r="R15" s="73">
        <x:f t="shared" si="18"/>
        <x:v>9049.2600000000002</x:v>
      </x:c>
      <x:c r="S15" s="70">
        <x:f t="shared" si="18"/>
        <x:v>72</x:v>
      </x:c>
      <x:c r="T15" s="73">
        <x:f t="shared" si="18"/>
        <x:v>1698.26</x:v>
      </x:c>
      <x:c r="U15" s="70">
        <x:f t="shared" si="18"/>
        <x:v>1</x:v>
      </x:c>
      <x:c r="V15" s="73">
        <x:f t="shared" si="18"/>
        <x:v>181</x:v>
      </x:c>
      <x:c r="W15" s="70">
        <x:f t="shared" si="18"/>
        <x:v>88</x:v>
      </x:c>
      <x:c r="X15" s="70">
        <x:f t="shared" si="18"/>
        <x:v>942</x:v>
      </x:c>
      <x:c r="Y15" s="70">
        <x:f t="shared" si="18"/>
        <x:v>26</x:v>
      </x:c>
      <x:c r="Z15" s="70">
        <x:f t="shared" si="18"/>
        <x:v>206</x:v>
      </x:c>
      <x:c r="AA15" s="70">
        <x:f t="shared" si="18"/>
        <x:v>8</x:v>
      </x:c>
      <x:c r="AB15" s="70">
        <x:f t="shared" si="18"/>
        <x:v>0</x:v>
      </x:c>
      <x:c r="AC15" s="70">
        <x:f t="shared" si="18"/>
        <x:v>1</x:v>
      </x:c>
      <x:c r="AD15" s="70">
        <x:f t="shared" si="18"/>
        <x:v>9</x:v>
      </x:c>
      <x:c r="AE15" s="70">
        <x:f t="shared" si="18"/>
        <x:v>0</x:v>
      </x:c>
      <x:c r="AF15" s="70">
        <x:f t="shared" si="18"/>
        <x:v>0</x:v>
      </x:c>
      <x:c r="AG15" s="70">
        <x:f t="shared" si="18"/>
        <x:v>17</x:v>
      </x:c>
      <x:c r="AH15" s="70">
        <x:f t="shared" si="18"/>
        <x:v>13</x:v>
      </x:c>
      <x:c r="AI15" s="70">
        <x:f t="shared" si="18"/>
        <x:v>13</x:v>
      </x:c>
      <x:c r="AJ15" s="70">
        <x:f t="shared" si="18"/>
        <x:v>17</x:v>
      </x:c>
      <x:c r="AK15" s="70">
        <x:f t="shared" si="18"/>
        <x:v>22</x:v>
      </x:c>
      <x:c r="AL15" s="136" t="s">
        <x:v>675</x:v>
      </x:c>
      <x:c r="AM15" s="70">
        <x:f t="shared" ref="AM15:BU15" si="19">SUM(AM16:AM40)</x:f>
        <x:v>4</x:v>
      </x:c>
      <x:c r="AN15" s="73">
        <x:f t="shared" si="19"/>
        <x:v>5461</x:v>
      </x:c>
      <x:c r="AO15" s="70">
        <x:f t="shared" si="19"/>
        <x:v>2</x:v>
      </x:c>
      <x:c r="AP15" s="70">
        <x:f t="shared" si="19"/>
        <x:v>1747</x:v>
      </x:c>
      <x:c r="AQ15" s="70">
        <x:f t="shared" si="19"/>
        <x:v>0</x:v>
      </x:c>
      <x:c r="AR15" s="73">
        <x:f t="shared" si="19"/>
        <x:v>0</x:v>
      </x:c>
      <x:c r="AS15" s="70">
        <x:f t="shared" si="19"/>
        <x:v>0</x:v>
      </x:c>
      <x:c r="AT15" s="73">
        <x:f t="shared" si="19"/>
        <x:v>0</x:v>
      </x:c>
      <x:c r="AU15" s="70">
        <x:f t="shared" si="19"/>
        <x:v>0</x:v>
      </x:c>
      <x:c r="AV15" s="70">
        <x:f t="shared" si="19"/>
        <x:v>1</x:v>
      </x:c>
      <x:c r="AW15" s="70">
        <x:f t="shared" si="19"/>
        <x:v>2</x:v>
      </x:c>
      <x:c r="AX15" s="70">
        <x:f t="shared" si="19"/>
        <x:v>7</x:v>
      </x:c>
      <x:c r="AY15" s="70">
        <x:f t="shared" si="19"/>
        <x:v>1</x:v>
      </x:c>
      <x:c r="AZ15" s="70">
        <x:f t="shared" si="19"/>
        <x:v>12</x:v>
      </x:c>
      <x:c r="BA15" s="73">
        <x:f t="shared" si="19"/>
        <x:v>3636</x:v>
      </x:c>
      <x:c r="BB15" s="70">
        <x:f t="shared" si="19"/>
        <x:v>3776</x:v>
      </x:c>
      <x:c r="BC15" s="70">
        <x:f t="shared" si="19"/>
        <x:v>0</x:v>
      </x:c>
      <x:c r="BD15" s="70">
        <x:f t="shared" si="19"/>
        <x:v>2</x:v>
      </x:c>
      <x:c r="BE15" s="70">
        <x:f t="shared" si="19"/>
        <x:v>69</x:v>
      </x:c>
      <x:c r="BF15" s="70">
        <x:f t="shared" si="19"/>
        <x:v>244</x:v>
      </x:c>
      <x:c r="BG15" s="70">
        <x:f t="shared" si="19"/>
        <x:v>21</x:v>
      </x:c>
      <x:c r="BH15" s="70">
        <x:f t="shared" si="19"/>
        <x:v>32</x:v>
      </x:c>
      <x:c r="BI15" s="70">
        <x:f t="shared" si="19"/>
        <x:v>0</x:v>
      </x:c>
      <x:c r="BJ15" s="73">
        <x:f t="shared" si="19"/>
        <x:v>0</x:v>
      </x:c>
      <x:c r="BK15" s="70">
        <x:f t="shared" si="19"/>
        <x:v>0</x:v>
      </x:c>
      <x:c r="BL15" s="73">
        <x:f t="shared" si="19"/>
        <x:v>0</x:v>
      </x:c>
      <x:c r="BM15" s="70">
        <x:f t="shared" si="19"/>
        <x:v>2</x:v>
      </x:c>
      <x:c r="BN15" s="73">
        <x:f t="shared" si="19"/>
        <x:v>1201.5900000000001</x:v>
      </x:c>
      <x:c r="BO15" s="70">
        <x:f t="shared" si="19"/>
        <x:v>2</x:v>
      </x:c>
      <x:c r="BP15" s="73">
        <x:f t="shared" si="19"/>
        <x:v>6082.54</x:v>
      </x:c>
      <x:c r="BQ15" s="70">
        <x:f t="shared" si="19"/>
        <x:v>0</x:v>
      </x:c>
      <x:c r="BR15" s="70">
        <x:f t="shared" si="19"/>
        <x:v>0</x:v>
      </x:c>
      <x:c r="BS15" s="70">
        <x:f t="shared" si="19"/>
        <x:v>0</x:v>
      </x:c>
      <x:c r="BT15" s="70">
        <x:f t="shared" si="19"/>
        <x:v>10</x:v>
      </x:c>
      <x:c r="BU15" s="70">
        <x:f t="shared" si="19"/>
        <x:v>11</x:v>
      </x:c>
      <x:c r="BV15" s="136" t="s">
        <x:v>675</x:v>
      </x:c>
      <x:c r="BW15" s="70">
        <x:f t="shared" ref="BW15:CX15" si="20">SUM(BW16:BW40)</x:f>
        <x:v>9</x:v>
      </x:c>
      <x:c r="BX15" s="70">
        <x:f t="shared" si="20"/>
        <x:v>249</x:v>
      </x:c>
      <x:c r="BY15" s="73">
        <x:f t="shared" si="20"/>
        <x:v>13491.380000000001</x:v>
      </x:c>
      <x:c r="BZ15" s="70">
        <x:f t="shared" si="20"/>
        <x:v>0</x:v>
      </x:c>
      <x:c r="CA15" s="73">
        <x:f t="shared" si="20"/>
        <x:v>0</x:v>
      </x:c>
      <x:c r="CB15" s="70">
        <x:f t="shared" si="20"/>
        <x:v>0</x:v>
      </x:c>
      <x:c r="CC15" s="73">
        <x:f t="shared" si="20"/>
        <x:v>0</x:v>
      </x:c>
      <x:c r="CD15" s="70">
        <x:f t="shared" si="20"/>
        <x:v>0</x:v>
      </x:c>
      <x:c r="CE15" s="70">
        <x:f t="shared" si="20"/>
        <x:v>19</x:v>
      </x:c>
      <x:c r="CF15" s="73">
        <x:f t="shared" si="20"/>
        <x:v>1043.8399999999999</x:v>
      </x:c>
      <x:c r="CG15" s="70">
        <x:f t="shared" si="20"/>
        <x:v>0</x:v>
      </x:c>
      <x:c r="CH15" s="70">
        <x:f t="shared" si="20"/>
        <x:v>1</x:v>
      </x:c>
      <x:c r="CI15" s="70">
        <x:f t="shared" si="20"/>
        <x:v>0</x:v>
      </x:c>
      <x:c r="CJ15" s="70">
        <x:f t="shared" si="20"/>
        <x:v>22</x:v>
      </x:c>
      <x:c r="CK15" s="70">
        <x:f t="shared" si="20"/>
        <x:v>8</x:v>
      </x:c>
      <x:c r="CL15" s="70">
        <x:f t="shared" si="20"/>
        <x:v>4</x:v>
      </x:c>
      <x:c r="CM15" s="70">
        <x:f t="shared" si="20"/>
        <x:v>7</x:v>
      </x:c>
      <x:c r="CN15" s="70">
        <x:f t="shared" si="20"/>
        <x:v>15</x:v>
      </x:c>
      <x:c r="CO15" s="70">
        <x:f t="shared" si="20"/>
        <x:v>26</x:v>
      </x:c>
      <x:c r="CP15" s="73">
        <x:f t="shared" si="20"/>
        <x:v>1272.97</x:v>
      </x:c>
      <x:c r="CQ15" s="70">
        <x:f t="shared" si="20"/>
        <x:v>22</x:v>
      </x:c>
      <x:c r="CR15" s="73">
        <x:f t="shared" si="20"/>
        <x:v>8612.6000000000004</x:v>
      </x:c>
      <x:c r="CS15" s="70">
        <x:f t="shared" si="20"/>
        <x:v>603</x:v>
      </x:c>
      <x:c r="CT15" s="70">
        <x:f t="shared" si="20"/>
        <x:v>18</x:v>
      </x:c>
      <x:c r="CU15" s="70">
        <x:f t="shared" si="20"/>
        <x:v>32</x:v>
      </x:c>
      <x:c r="CV15" s="70">
        <x:f t="shared" si="20"/>
        <x:v>8</x:v>
      </x:c>
      <x:c r="CW15" s="70">
        <x:f t="shared" si="20"/>
        <x:v>12</x:v>
      </x:c>
      <x:c r="CX15" s="70">
        <x:f t="shared" si="20"/>
        <x:v>51</x:v>
      </x:c>
      <x:c r="CY15" s="136" t="s">
        <x:v>675</x:v>
      </x:c>
      <x:c r="CZ15" s="70">
        <x:f t="shared" ref="CZ15:DG15" si="21">SUM(CZ16:CZ40)</x:f>
        <x:v>20</x:v>
      </x:c>
      <x:c r="DA15" s="73">
        <x:f t="shared" si="21"/>
        <x:v>6043.489999999998</x:v>
      </x:c>
      <x:c r="DB15" s="70">
        <x:f t="shared" si="21"/>
        <x:v>0</x:v>
      </x:c>
      <x:c r="DC15" s="73">
        <x:f t="shared" si="21"/>
        <x:v>0</x:v>
      </x:c>
      <x:c r="DD15" s="70">
        <x:f t="shared" si="21"/>
        <x:v>0</x:v>
      </x:c>
      <x:c r="DE15" s="73">
        <x:f t="shared" si="21"/>
        <x:v>0</x:v>
      </x:c>
      <x:c r="DF15" s="70">
        <x:f t="shared" si="21"/>
        <x:v>0</x:v>
      </x:c>
      <x:c r="DG15" s="104">
        <x:f t="shared" si="21"/>
        <x:v>0</x:v>
      </x:c>
    </x:row>
    <x:row r="16" spans="1:111" s="74" customFormat="1" customHeight="1">
      <x:c r="A16" s="687" t="s">
        <x:v>343</x:v>
      </x:c>
      <x:c r="B16" s="114">
        <x:v>2</x:v>
      </x:c>
      <x:c r="C16" s="73">
        <x:v>3867</x:v>
      </x:c>
      <x:c r="D16" s="70">
        <x:v>2</x:v>
      </x:c>
      <x:c r="E16" s="73">
        <x:v>975</x:v>
      </x:c>
      <x:c r="F16" s="70">
        <x:v>27</x:v>
      </x:c>
      <x:c r="G16" s="73">
        <x:v>1966</x:v>
      </x:c>
      <x:c r="H16" s="70"/>
      <x:c r="I16" s="73"/>
      <x:c r="J16" s="70"/>
      <x:c r="K16" s="70">
        <x:v>1</x:v>
      </x:c>
      <x:c r="L16" s="73">
        <x:v>223</x:v>
      </x:c>
      <x:c r="M16" s="70"/>
      <x:c r="N16" s="70"/>
      <x:c r="O16" s="70">
        <x:v>1</x:v>
      </x:c>
      <x:c r="P16" s="70">
        <x:v>1</x:v>
      </x:c>
      <x:c r="Q16" s="70"/>
      <x:c r="R16" s="73"/>
      <x:c r="S16" s="70">
        <x:v>1</x:v>
      </x:c>
      <x:c r="T16" s="73">
        <x:v>158</x:v>
      </x:c>
      <x:c r="U16" s="70"/>
      <x:c r="V16" s="73"/>
      <x:c r="W16" s="70"/>
      <x:c r="X16" s="70">
        <x:v>5</x:v>
      </x:c>
      <x:c r="Y16" s="70">
        <x:v>8</x:v>
      </x:c>
      <x:c r="Z16" s="70">
        <x:v>67</x:v>
      </x:c>
      <x:c r="AA16" s="70"/>
      <x:c r="AB16" s="70"/>
      <x:c r="AC16" s="70"/>
      <x:c r="AD16" s="70"/>
      <x:c r="AE16" s="70"/>
      <x:c r="AF16" s="70"/>
      <x:c r="AG16" s="70">
        <x:v>1</x:v>
      </x:c>
      <x:c r="AH16" s="70"/>
      <x:c r="AI16" s="70"/>
      <x:c r="AJ16" s="70">
        <x:v>3</x:v>
      </x:c>
      <x:c r="AK16" s="70">
        <x:v>3</x:v>
      </x:c>
      <x:c r="AL16" s="687" t="s">
        <x:v>343</x:v>
      </x:c>
      <x:c r="AM16" s="70"/>
      <x:c r="AN16" s="73"/>
      <x:c r="AO16" s="70"/>
      <x:c r="AP16" s="70"/>
      <x:c r="AQ16" s="70"/>
      <x:c r="AR16" s="73"/>
      <x:c r="AS16" s="70"/>
      <x:c r="AT16" s="73"/>
      <x:c r="AU16" s="70"/>
      <x:c r="AV16" s="70"/>
      <x:c r="AW16" s="70"/>
      <x:c r="AX16" s="70">
        <x:v>1</x:v>
      </x:c>
      <x:c r="AY16" s="70"/>
      <x:c r="AZ16" s="70">
        <x:v>2</x:v>
      </x:c>
      <x:c r="BA16" s="73">
        <x:v>1862</x:v>
      </x:c>
      <x:c r="BB16" s="70"/>
      <x:c r="BC16" s="70"/>
      <x:c r="BD16" s="70"/>
      <x:c r="BE16" s="70">
        <x:v>15</x:v>
      </x:c>
      <x:c r="BF16" s="70">
        <x:v>15</x:v>
      </x:c>
      <x:c r="BG16" s="70">
        <x:v>3</x:v>
      </x:c>
      <x:c r="BH16" s="70">
        <x:v>6</x:v>
      </x:c>
      <x:c r="BI16" s="70"/>
      <x:c r="BJ16" s="73"/>
      <x:c r="BK16" s="70"/>
      <x:c r="BL16" s="73"/>
      <x:c r="BM16" s="70"/>
      <x:c r="BN16" s="73"/>
      <x:c r="BO16" s="70"/>
      <x:c r="BP16" s="73"/>
      <x:c r="BQ16" s="70"/>
      <x:c r="BR16" s="70"/>
      <x:c r="BS16" s="70"/>
      <x:c r="BT16" s="70"/>
      <x:c r="BU16" s="70"/>
      <x:c r="BV16" s="687" t="s">
        <x:v>343</x:v>
      </x:c>
      <x:c r="BW16" s="70"/>
      <x:c r="BX16" s="70"/>
      <x:c r="BY16" s="73"/>
      <x:c r="BZ16" s="70"/>
      <x:c r="CA16" s="73"/>
      <x:c r="CB16" s="70"/>
      <x:c r="CC16" s="73"/>
      <x:c r="CD16" s="70"/>
      <x:c r="CE16" s="70"/>
      <x:c r="CF16" s="73"/>
      <x:c r="CG16" s="70"/>
      <x:c r="CH16" s="70"/>
      <x:c r="CI16" s="70"/>
      <x:c r="CJ16" s="70"/>
      <x:c r="CK16" s="70"/>
      <x:c r="CL16" s="70"/>
      <x:c r="CM16" s="70"/>
      <x:c r="CN16" s="70"/>
      <x:c r="CO16" s="70">
        <x:v>2</x:v>
      </x:c>
      <x:c r="CP16" s="73">
        <x:v>147</x:v>
      </x:c>
      <x:c r="CQ16" s="70"/>
      <x:c r="CR16" s="73"/>
      <x:c r="CS16" s="70">
        <x:v>54</x:v>
      </x:c>
      <x:c r="CT16" s="70">
        <x:v>2</x:v>
      </x:c>
      <x:c r="CU16" s="70"/>
      <x:c r="CV16" s="70">
        <x:v>1</x:v>
      </x:c>
      <x:c r="CW16" s="70">
        <x:v>3</x:v>
      </x:c>
      <x:c r="CX16" s="70">
        <x:v>29</x:v>
      </x:c>
      <x:c r="CY16" s="687" t="s">
        <x:v>343</x:v>
      </x:c>
      <x:c r="CZ16" s="70"/>
      <x:c r="DA16" s="73"/>
      <x:c r="DB16" s="70"/>
      <x:c r="DC16" s="73"/>
      <x:c r="DD16" s="70"/>
      <x:c r="DE16" s="73"/>
      <x:c r="DF16" s="70"/>
      <x:c r="DG16" s="104"/>
    </x:row>
    <x:row r="17" spans="1:111" s="74" customFormat="1" customHeight="1">
      <x:c r="A17" s="687" t="s">
        <x:v>357</x:v>
      </x:c>
      <x:c r="B17" s="114">
        <x:v>7</x:v>
      </x:c>
      <x:c r="C17" s="73">
        <x:v>7453</x:v>
      </x:c>
      <x:c r="D17" s="70">
        <x:v>6</x:v>
      </x:c>
      <x:c r="E17" s="73">
        <x:v>9722</x:v>
      </x:c>
      <x:c r="F17" s="70">
        <x:v>7</x:v>
      </x:c>
      <x:c r="G17" s="73">
        <x:v>18140</x:v>
      </x:c>
      <x:c r="H17" s="70"/>
      <x:c r="I17" s="73"/>
      <x:c r="J17" s="70"/>
      <x:c r="K17" s="70">
        <x:v>4</x:v>
      </x:c>
      <x:c r="L17" s="73">
        <x:v>1881</x:v>
      </x:c>
      <x:c r="M17" s="70">
        <x:v>1</x:v>
      </x:c>
      <x:c r="N17" s="70"/>
      <x:c r="O17" s="70">
        <x:v>6</x:v>
      </x:c>
      <x:c r="P17" s="70">
        <x:v>6</x:v>
      </x:c>
      <x:c r="Q17" s="70"/>
      <x:c r="R17" s="73"/>
      <x:c r="S17" s="70">
        <x:v>1</x:v>
      </x:c>
      <x:c r="T17" s="73">
        <x:v>77</x:v>
      </x:c>
      <x:c r="U17" s="70"/>
      <x:c r="V17" s="73"/>
      <x:c r="W17" s="70">
        <x:v>14</x:v>
      </x:c>
      <x:c r="X17" s="70">
        <x:v>59</x:v>
      </x:c>
      <x:c r="Y17" s="70">
        <x:v>13</x:v>
      </x:c>
      <x:c r="Z17" s="70">
        <x:v>27</x:v>
      </x:c>
      <x:c r="AA17" s="70"/>
      <x:c r="AB17" s="70"/>
      <x:c r="AC17" s="70">
        <x:v>1</x:v>
      </x:c>
      <x:c r="AD17" s="70"/>
      <x:c r="AE17" s="70"/>
      <x:c r="AF17" s="70"/>
      <x:c r="AG17" s="70">
        <x:v>2</x:v>
      </x:c>
      <x:c r="AH17" s="70">
        <x:v>13</x:v>
      </x:c>
      <x:c r="AI17" s="70">
        <x:v>13</x:v>
      </x:c>
      <x:c r="AJ17" s="70">
        <x:v>3</x:v>
      </x:c>
      <x:c r="AK17" s="70">
        <x:v>4</x:v>
      </x:c>
      <x:c r="AL17" s="687" t="s">
        <x:v>357</x:v>
      </x:c>
      <x:c r="AM17" s="70">
        <x:v>1</x:v>
      </x:c>
      <x:c r="AN17" s="73">
        <x:v>1170</x:v>
      </x:c>
      <x:c r="AO17" s="70">
        <x:v>1</x:v>
      </x:c>
      <x:c r="AP17" s="70">
        <x:v>1743</x:v>
      </x:c>
      <x:c r="AQ17" s="70"/>
      <x:c r="AR17" s="73"/>
      <x:c r="AS17" s="70"/>
      <x:c r="AT17" s="73"/>
      <x:c r="AU17" s="70"/>
      <x:c r="AV17" s="70"/>
      <x:c r="AW17" s="70">
        <x:v>1</x:v>
      </x:c>
      <x:c r="AX17" s="70">
        <x:v>1</x:v>
      </x:c>
      <x:c r="AY17" s="70">
        <x:v>1</x:v>
      </x:c>
      <x:c r="AZ17" s="70"/>
      <x:c r="BA17" s="73">
        <x:v>3</x:v>
      </x:c>
      <x:c r="BB17" s="70">
        <x:v>3775</x:v>
      </x:c>
      <x:c r="BC17" s="70"/>
      <x:c r="BD17" s="70"/>
      <x:c r="BE17" s="70">
        <x:v>4</x:v>
      </x:c>
      <x:c r="BF17" s="70">
        <x:v>30</x:v>
      </x:c>
      <x:c r="BG17" s="70">
        <x:v>1</x:v>
      </x:c>
      <x:c r="BH17" s="70">
        <x:v>2</x:v>
      </x:c>
      <x:c r="BI17" s="70"/>
      <x:c r="BJ17" s="73"/>
      <x:c r="BK17" s="70"/>
      <x:c r="BL17" s="73"/>
      <x:c r="BM17" s="70"/>
      <x:c r="BN17" s="73"/>
      <x:c r="BO17" s="70">
        <x:v>1</x:v>
      </x:c>
      <x:c r="BP17" s="73">
        <x:v>4746</x:v>
      </x:c>
      <x:c r="BQ17" s="70"/>
      <x:c r="BR17" s="70"/>
      <x:c r="BS17" s="70"/>
      <x:c r="BT17" s="70">
        <x:v>8</x:v>
      </x:c>
      <x:c r="BU17" s="70">
        <x:v>9</x:v>
      </x:c>
      <x:c r="BV17" s="687" t="s">
        <x:v>357</x:v>
      </x:c>
      <x:c r="BW17" s="70">
        <x:v>5</x:v>
      </x:c>
      <x:c r="BX17" s="70">
        <x:v>199</x:v>
      </x:c>
      <x:c r="BY17" s="73">
        <x:v>8150</x:v>
      </x:c>
      <x:c r="BZ17" s="70"/>
      <x:c r="CA17" s="73"/>
      <x:c r="CB17" s="70"/>
      <x:c r="CC17" s="73"/>
      <x:c r="CD17" s="70"/>
      <x:c r="CE17" s="70">
        <x:v>1</x:v>
      </x:c>
      <x:c r="CF17" s="73">
        <x:v>19</x:v>
      </x:c>
      <x:c r="CG17" s="70"/>
      <x:c r="CH17" s="70"/>
      <x:c r="CI17" s="70"/>
      <x:c r="CJ17" s="70"/>
      <x:c r="CK17" s="70">
        <x:v>3</x:v>
      </x:c>
      <x:c r="CL17" s="70"/>
      <x:c r="CM17" s="70">
        <x:v>2</x:v>
      </x:c>
      <x:c r="CN17" s="70">
        <x:v>3</x:v>
      </x:c>
      <x:c r="CO17" s="70">
        <x:v>4</x:v>
      </x:c>
      <x:c r="CP17" s="73">
        <x:v>607</x:v>
      </x:c>
      <x:c r="CQ17" s="70"/>
      <x:c r="CR17" s="73"/>
      <x:c r="CS17" s="70"/>
      <x:c r="CT17" s="70">
        <x:v>3</x:v>
      </x:c>
      <x:c r="CU17" s="70"/>
      <x:c r="CV17" s="70">
        <x:v>7</x:v>
      </x:c>
      <x:c r="CW17" s="70">
        <x:v>6</x:v>
      </x:c>
      <x:c r="CX17" s="70">
        <x:v>9</x:v>
      </x:c>
      <x:c r="CY17" s="687" t="s">
        <x:v>357</x:v>
      </x:c>
      <x:c r="CZ17" s="70"/>
      <x:c r="DA17" s="73"/>
      <x:c r="DB17" s="70"/>
      <x:c r="DC17" s="73"/>
      <x:c r="DD17" s="70"/>
      <x:c r="DE17" s="73"/>
      <x:c r="DF17" s="70"/>
      <x:c r="DG17" s="104"/>
    </x:row>
    <x:row r="18" spans="1:111" s="74" customFormat="1" customHeight="1">
      <x:c r="A18" s="687" t="s">
        <x:v>304</x:v>
      </x:c>
      <x:c r="B18" s="114">
        <x:v>9</x:v>
      </x:c>
      <x:c r="C18" s="73">
        <x:v>2363.6399999999999</x:v>
      </x:c>
      <x:c r="D18" s="70"/>
      <x:c r="E18" s="73">
        <x:v>19289</x:v>
      </x:c>
      <x:c r="F18" s="70">
        <x:v>2</x:v>
      </x:c>
      <x:c r="G18" s="73">
        <x:v>2</x:v>
      </x:c>
      <x:c r="H18" s="70"/>
      <x:c r="I18" s="73"/>
      <x:c r="J18" s="70"/>
      <x:c r="K18" s="70">
        <x:v>3</x:v>
      </x:c>
      <x:c r="L18" s="73">
        <x:v>1076.05</x:v>
      </x:c>
      <x:c r="M18" s="70"/>
      <x:c r="N18" s="70"/>
      <x:c r="O18" s="70">
        <x:v>2</x:v>
      </x:c>
      <x:c r="P18" s="70"/>
      <x:c r="Q18" s="70">
        <x:v>7</x:v>
      </x:c>
      <x:c r="R18" s="73">
        <x:v>8856.2600000000002</x:v>
      </x:c>
      <x:c r="S18" s="70">
        <x:v>7</x:v>
      </x:c>
      <x:c r="T18" s="73">
        <x:v>141.75</x:v>
      </x:c>
      <x:c r="U18" s="70"/>
      <x:c r="V18" s="73"/>
      <x:c r="W18" s="70">
        <x:v>48</x:v>
      </x:c>
      <x:c r="X18" s="70">
        <x:v>109</x:v>
      </x:c>
      <x:c r="Y18" s="70">
        <x:v>4</x:v>
      </x:c>
      <x:c r="Z18" s="70">
        <x:v>111</x:v>
      </x:c>
      <x:c r="AA18" s="70"/>
      <x:c r="AB18" s="70"/>
      <x:c r="AC18" s="70"/>
      <x:c r="AD18" s="70"/>
      <x:c r="AE18" s="70"/>
      <x:c r="AF18" s="70"/>
      <x:c r="AG18" s="70">
        <x:v>1</x:v>
      </x:c>
      <x:c r="AH18" s="70"/>
      <x:c r="AI18" s="70"/>
      <x:c r="AJ18" s="70">
        <x:v>2</x:v>
      </x:c>
      <x:c r="AK18" s="70">
        <x:v>2</x:v>
      </x:c>
      <x:c r="AL18" s="687" t="s">
        <x:v>304</x:v>
      </x:c>
      <x:c r="AM18" s="70"/>
      <x:c r="AN18" s="73"/>
      <x:c r="AO18" s="70">
        <x:v>1</x:v>
      </x:c>
      <x:c r="AP18" s="70">
        <x:v>4</x:v>
      </x:c>
      <x:c r="AQ18" s="70"/>
      <x:c r="AR18" s="73"/>
      <x:c r="AS18" s="70"/>
      <x:c r="AT18" s="73"/>
      <x:c r="AU18" s="70"/>
      <x:c r="AV18" s="70"/>
      <x:c r="AW18" s="70">
        <x:v>1</x:v>
      </x:c>
      <x:c r="AX18" s="70">
        <x:v>1</x:v>
      </x:c>
      <x:c r="AY18" s="70"/>
      <x:c r="AZ18" s="70">
        <x:v>1</x:v>
      </x:c>
      <x:c r="BA18" s="73">
        <x:v>1748</x:v>
      </x:c>
      <x:c r="BB18" s="70">
        <x:v>1</x:v>
      </x:c>
      <x:c r="BC18" s="70"/>
      <x:c r="BD18" s="70"/>
      <x:c r="BE18" s="70">
        <x:v>2</x:v>
      </x:c>
      <x:c r="BF18" s="70"/>
      <x:c r="BG18" s="70">
        <x:v>1</x:v>
      </x:c>
      <x:c r="BH18" s="70">
        <x:v>1</x:v>
      </x:c>
      <x:c r="BI18" s="70"/>
      <x:c r="BJ18" s="73"/>
      <x:c r="BK18" s="70"/>
      <x:c r="BL18" s="73"/>
      <x:c r="BM18" s="70"/>
      <x:c r="BN18" s="73"/>
      <x:c r="BO18" s="70"/>
      <x:c r="BP18" s="73"/>
      <x:c r="BQ18" s="70"/>
      <x:c r="BR18" s="70"/>
      <x:c r="BS18" s="70"/>
      <x:c r="BT18" s="70">
        <x:v>2</x:v>
      </x:c>
      <x:c r="BU18" s="70">
        <x:v>2</x:v>
      </x:c>
      <x:c r="BV18" s="687" t="s">
        <x:v>304</x:v>
      </x:c>
      <x:c r="BW18" s="70">
        <x:v>4</x:v>
      </x:c>
      <x:c r="BX18" s="70">
        <x:v>50</x:v>
      </x:c>
      <x:c r="BY18" s="73">
        <x:v>5341.3800000000001</x:v>
      </x:c>
      <x:c r="BZ18" s="70"/>
      <x:c r="CA18" s="73"/>
      <x:c r="CB18" s="70"/>
      <x:c r="CC18" s="73"/>
      <x:c r="CD18" s="70"/>
      <x:c r="CE18" s="70">
        <x:v>2</x:v>
      </x:c>
      <x:c r="CF18" s="73">
        <x:v>310.86000000000001</x:v>
      </x:c>
      <x:c r="CG18" s="70"/>
      <x:c r="CH18" s="70"/>
      <x:c r="CI18" s="70"/>
      <x:c r="CJ18" s="70">
        <x:v>1</x:v>
      </x:c>
      <x:c r="CK18" s="70"/>
      <x:c r="CL18" s="70"/>
      <x:c r="CM18" s="70"/>
      <x:c r="CN18" s="607"/>
      <x:c r="CO18" s="70">
        <x:v>2</x:v>
      </x:c>
      <x:c r="CP18" s="73">
        <x:v>250.63</x:v>
      </x:c>
      <x:c r="CQ18" s="70"/>
      <x:c r="CR18" s="73"/>
      <x:c r="CS18" s="70"/>
      <x:c r="CT18" s="70">
        <x:v>5</x:v>
      </x:c>
      <x:c r="CU18" s="70"/>
      <x:c r="CV18" s="70"/>
      <x:c r="CW18" s="70">
        <x:v>3</x:v>
      </x:c>
      <x:c r="CX18" s="70">
        <x:v>13</x:v>
      </x:c>
      <x:c r="CY18" s="687" t="s">
        <x:v>304</x:v>
      </x:c>
      <x:c r="CZ18" s="70"/>
      <x:c r="DA18" s="73"/>
      <x:c r="DB18" s="70"/>
      <x:c r="DC18" s="73"/>
      <x:c r="DD18" s="70"/>
      <x:c r="DE18" s="73"/>
      <x:c r="DF18" s="70"/>
      <x:c r="DG18" s="104"/>
    </x:row>
    <x:row r="19" spans="1:111" s="74" customFormat="1" customHeight="1">
      <x:c r="A19" s="687" t="s">
        <x:v>351</x:v>
      </x:c>
      <x:c r="B19" s="114">
        <x:v>4</x:v>
      </x:c>
      <x:c r="C19" s="73">
        <x:v>2450.9899999999998</x:v>
      </x:c>
      <x:c r="D19" s="70"/>
      <x:c r="E19" s="73">
        <x:v>6004.1499999999996</x:v>
      </x:c>
      <x:c r="F19" s="70">
        <x:v>2</x:v>
      </x:c>
      <x:c r="G19" s="73">
        <x:v>3.1000000000000001</x:v>
      </x:c>
      <x:c r="H19" s="70"/>
      <x:c r="I19" s="73"/>
      <x:c r="J19" s="70">
        <x:v>1</x:v>
      </x:c>
      <x:c r="K19" s="70">
        <x:v>1</x:v>
      </x:c>
      <x:c r="L19" s="73">
        <x:v>552</x:v>
      </x:c>
      <x:c r="M19" s="70"/>
      <x:c r="N19" s="70"/>
      <x:c r="O19" s="70"/>
      <x:c r="P19" s="70"/>
      <x:c r="Q19" s="70">
        <x:v>5</x:v>
      </x:c>
      <x:c r="R19" s="73">
        <x:v>193</x:v>
      </x:c>
      <x:c r="S19" s="70"/>
      <x:c r="T19" s="73"/>
      <x:c r="U19" s="70"/>
      <x:c r="V19" s="73"/>
      <x:c r="W19" s="70"/>
      <x:c r="X19" s="70">
        <x:v>14</x:v>
      </x:c>
      <x:c r="Y19" s="70"/>
      <x:c r="Z19" s="70"/>
      <x:c r="AA19" s="70"/>
      <x:c r="AB19" s="70"/>
      <x:c r="AC19" s="70"/>
      <x:c r="AD19" s="70">
        <x:v>2</x:v>
      </x:c>
      <x:c r="AE19" s="70"/>
      <x:c r="AF19" s="70"/>
      <x:c r="AG19" s="70">
        <x:v>2</x:v>
      </x:c>
      <x:c r="AH19" s="70"/>
      <x:c r="AI19" s="70"/>
      <x:c r="AJ19" s="70">
        <x:v>1</x:v>
      </x:c>
      <x:c r="AK19" s="70">
        <x:v>2</x:v>
      </x:c>
      <x:c r="AL19" s="687" t="s">
        <x:v>351</x:v>
      </x:c>
      <x:c r="AM19" s="70"/>
      <x:c r="AN19" s="73"/>
      <x:c r="AO19" s="70"/>
      <x:c r="AP19" s="70"/>
      <x:c r="AQ19" s="70"/>
      <x:c r="AR19" s="73"/>
      <x:c r="AS19" s="70"/>
      <x:c r="AT19" s="73"/>
      <x:c r="AU19" s="70"/>
      <x:c r="AV19" s="70"/>
      <x:c r="AW19" s="70"/>
      <x:c r="AX19" s="70"/>
      <x:c r="AY19" s="70"/>
      <x:c r="AZ19" s="70"/>
      <x:c r="BA19" s="73"/>
      <x:c r="BB19" s="70"/>
      <x:c r="BC19" s="70"/>
      <x:c r="BD19" s="70"/>
      <x:c r="BE19" s="70">
        <x:v>2</x:v>
      </x:c>
      <x:c r="BF19" s="70"/>
      <x:c r="BG19" s="70">
        <x:v>4</x:v>
      </x:c>
      <x:c r="BH19" s="70">
        <x:v>14</x:v>
      </x:c>
      <x:c r="BI19" s="70"/>
      <x:c r="BJ19" s="73"/>
      <x:c r="BK19" s="70"/>
      <x:c r="BL19" s="73"/>
      <x:c r="BM19" s="70"/>
      <x:c r="BN19" s="73"/>
      <x:c r="BO19" s="70"/>
      <x:c r="BP19" s="73"/>
      <x:c r="BQ19" s="70"/>
      <x:c r="BR19" s="70"/>
      <x:c r="BS19" s="70"/>
      <x:c r="BT19" s="70"/>
      <x:c r="BU19" s="70"/>
      <x:c r="BV19" s="687" t="s">
        <x:v>351</x:v>
      </x:c>
      <x:c r="BW19" s="70"/>
      <x:c r="BX19" s="70"/>
      <x:c r="BY19" s="73"/>
      <x:c r="BZ19" s="70"/>
      <x:c r="CA19" s="73"/>
      <x:c r="CB19" s="70"/>
      <x:c r="CC19" s="73"/>
      <x:c r="CD19" s="70"/>
      <x:c r="CE19" s="70"/>
      <x:c r="CF19" s="73"/>
      <x:c r="CG19" s="70"/>
      <x:c r="CH19" s="70"/>
      <x:c r="CI19" s="70"/>
      <x:c r="CJ19" s="70">
        <x:v>1</x:v>
      </x:c>
      <x:c r="CK19" s="70"/>
      <x:c r="CL19" s="70"/>
      <x:c r="CM19" s="70"/>
      <x:c r="CN19" s="70"/>
      <x:c r="CO19" s="70"/>
      <x:c r="CP19" s="73"/>
      <x:c r="CQ19" s="70"/>
      <x:c r="CR19" s="73"/>
      <x:c r="CS19" s="70"/>
      <x:c r="CT19" s="70"/>
      <x:c r="CU19" s="70"/>
      <x:c r="CV19" s="70"/>
      <x:c r="CW19" s="70"/>
      <x:c r="CX19" s="70"/>
      <x:c r="CY19" s="687" t="s">
        <x:v>351</x:v>
      </x:c>
      <x:c r="CZ19" s="70">
        <x:v>1</x:v>
      </x:c>
      <x:c r="DA19" s="73">
        <x:v>2609.3299999999999</x:v>
      </x:c>
      <x:c r="DB19" s="70"/>
      <x:c r="DC19" s="73"/>
      <x:c r="DD19" s="70"/>
      <x:c r="DE19" s="73"/>
      <x:c r="DF19" s="70"/>
      <x:c r="DG19" s="104"/>
    </x:row>
    <x:row r="20" spans="1:111" s="74" customFormat="1" customHeight="1">
      <x:c r="A20" s="687" t="s">
        <x:v>1466</x:v>
      </x:c>
      <x:c r="B20" s="114">
        <x:v>1</x:v>
      </x:c>
      <x:c r="C20" s="73">
        <x:v>1000</x:v>
      </x:c>
      <x:c r="D20" s="70"/>
      <x:c r="E20" s="73"/>
      <x:c r="F20" s="70">
        <x:v>9</x:v>
      </x:c>
      <x:c r="G20" s="73">
        <x:v>2</x:v>
      </x:c>
      <x:c r="H20" s="70">
        <x:v>1</x:v>
      </x:c>
      <x:c r="I20" s="73">
        <x:v>19130</x:v>
      </x:c>
      <x:c r="J20" s="70">
        <x:v>2</x:v>
      </x:c>
      <x:c r="K20" s="70"/>
      <x:c r="L20" s="73"/>
      <x:c r="M20" s="70">
        <x:v>1</x:v>
      </x:c>
      <x:c r="N20" s="70">
        <x:v>2</x:v>
      </x:c>
      <x:c r="O20" s="70"/>
      <x:c r="P20" s="70"/>
      <x:c r="Q20" s="70"/>
      <x:c r="R20" s="73"/>
      <x:c r="S20" s="70">
        <x:v>3</x:v>
      </x:c>
      <x:c r="T20" s="73">
        <x:v>60</x:v>
      </x:c>
      <x:c r="U20" s="70"/>
      <x:c r="V20" s="73"/>
      <x:c r="W20" s="70">
        <x:v>7</x:v>
      </x:c>
      <x:c r="X20" s="70">
        <x:v>48</x:v>
      </x:c>
      <x:c r="Y20" s="70"/>
      <x:c r="Z20" s="70"/>
      <x:c r="AA20" s="70"/>
      <x:c r="AB20" s="70"/>
      <x:c r="AC20" s="70"/>
      <x:c r="AD20" s="70"/>
      <x:c r="AE20" s="70"/>
      <x:c r="AF20" s="70"/>
      <x:c r="AG20" s="70"/>
      <x:c r="AH20" s="70"/>
      <x:c r="AI20" s="70"/>
      <x:c r="AJ20" s="70"/>
      <x:c r="AK20" s="70"/>
      <x:c r="AL20" s="687" t="s">
        <x:v>1466</x:v>
      </x:c>
      <x:c r="AM20" s="70">
        <x:v>1</x:v>
      </x:c>
      <x:c r="AN20" s="73">
        <x:v>3150</x:v>
      </x:c>
      <x:c r="AO20" s="70"/>
      <x:c r="AP20" s="70"/>
      <x:c r="AQ20" s="70"/>
      <x:c r="AR20" s="73"/>
      <x:c r="AS20" s="70"/>
      <x:c r="AT20" s="73"/>
      <x:c r="AU20" s="70"/>
      <x:c r="AV20" s="70"/>
      <x:c r="AW20" s="70"/>
      <x:c r="AX20" s="70"/>
      <x:c r="AY20" s="70"/>
      <x:c r="AZ20" s="70">
        <x:v>1</x:v>
      </x:c>
      <x:c r="BA20" s="73">
        <x:v>2</x:v>
      </x:c>
      <x:c r="BB20" s="70"/>
      <x:c r="BC20" s="70"/>
      <x:c r="BD20" s="70"/>
      <x:c r="BE20" s="70">
        <x:v>4</x:v>
      </x:c>
      <x:c r="BF20" s="70">
        <x:v>18</x:v>
      </x:c>
      <x:c r="BG20" s="70"/>
      <x:c r="BH20" s="70"/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/>
      <x:c r="BT20" s="70"/>
      <x:c r="BU20" s="70"/>
      <x:c r="BV20" s="687" t="s">
        <x:v>1466</x:v>
      </x:c>
      <x:c r="BW20" s="70"/>
      <x:c r="BX20" s="70"/>
      <x:c r="BY20" s="73"/>
      <x:c r="BZ20" s="70"/>
      <x:c r="CA20" s="73"/>
      <x:c r="CB20" s="70"/>
      <x:c r="CC20" s="73"/>
      <x:c r="CD20" s="70"/>
      <x:c r="CE20" s="70">
        <x:v>1</x:v>
      </x:c>
      <x:c r="CF20" s="73">
        <x:v>22</x:v>
      </x:c>
      <x:c r="CG20" s="70"/>
      <x:c r="CH20" s="70"/>
      <x:c r="CI20" s="70"/>
      <x:c r="CJ20" s="70">
        <x:v>5</x:v>
      </x:c>
      <x:c r="CK20" s="70"/>
      <x:c r="CL20" s="70">
        <x:v>1</x:v>
      </x:c>
      <x:c r="CM20" s="70"/>
      <x:c r="CN20" s="70"/>
      <x:c r="CO20" s="70">
        <x:v>1</x:v>
      </x:c>
      <x:c r="CP20" s="73">
        <x:v>12</x:v>
      </x:c>
      <x:c r="CQ20" s="70">
        <x:v>1</x:v>
      </x:c>
      <x:c r="CR20" s="73">
        <x:v>138</x:v>
      </x:c>
      <x:c r="CS20" s="70">
        <x:v>45</x:v>
      </x:c>
      <x:c r="CT20" s="70"/>
      <x:c r="CU20" s="70">
        <x:v>1</x:v>
      </x:c>
      <x:c r="CV20" s="70"/>
      <x:c r="CW20" s="70"/>
      <x:c r="CX20" s="70"/>
      <x:c r="CY20" s="687" t="s">
        <x:v>1466</x:v>
      </x:c>
      <x:c r="CZ20" s="70">
        <x:v>1</x:v>
      </x:c>
      <x:c r="DA20" s="73">
        <x:v>22</x:v>
      </x:c>
      <x:c r="DB20" s="70"/>
      <x:c r="DC20" s="73"/>
      <x:c r="DD20" s="70"/>
      <x:c r="DE20" s="73"/>
      <x:c r="DF20" s="70"/>
      <x:c r="DG20" s="104"/>
    </x:row>
    <x:row r="21" spans="1:111" s="74" customFormat="1" customHeight="1">
      <x:c r="A21" s="687" t="s">
        <x:v>1424</x:v>
      </x:c>
      <x:c r="B21" s="114">
        <x:v>1</x:v>
      </x:c>
      <x:c r="C21" s="73">
        <x:v>1500</x:v>
      </x:c>
      <x:c r="D21" s="70"/>
      <x:c r="E21" s="73"/>
      <x:c r="F21" s="70">
        <x:v>7</x:v>
      </x:c>
      <x:c r="G21" s="73">
        <x:v>1</x:v>
      </x:c>
      <x:c r="H21" s="70">
        <x:v>1</x:v>
      </x:c>
      <x:c r="I21" s="73">
        <x:v>7110</x:v>
      </x:c>
      <x:c r="J21" s="70">
        <x:v>2</x:v>
      </x:c>
      <x:c r="K21" s="70"/>
      <x:c r="L21" s="73"/>
      <x:c r="M21" s="70"/>
      <x:c r="N21" s="70"/>
      <x:c r="O21" s="70"/>
      <x:c r="P21" s="70"/>
      <x:c r="Q21" s="70"/>
      <x:c r="R21" s="73"/>
      <x:c r="S21" s="70">
        <x:v>3</x:v>
      </x:c>
      <x:c r="T21" s="73">
        <x:v>60</x:v>
      </x:c>
      <x:c r="U21" s="70"/>
      <x:c r="V21" s="73"/>
      <x:c r="W21" s="70">
        <x:v>2</x:v>
      </x:c>
      <x:c r="X21" s="70">
        <x:v>45</x:v>
      </x:c>
      <x:c r="Y21" s="70"/>
      <x:c r="Z21" s="70"/>
      <x:c r="AA21" s="70"/>
      <x:c r="AB21" s="70"/>
      <x:c r="AC21" s="70"/>
      <x:c r="AD21" s="70"/>
      <x:c r="AE21" s="70"/>
      <x:c r="AF21" s="70"/>
      <x:c r="AG21" s="70"/>
      <x:c r="AH21" s="70"/>
      <x:c r="AI21" s="70"/>
      <x:c r="AJ21" s="70">
        <x:v>1</x:v>
      </x:c>
      <x:c r="AK21" s="70">
        <x:v>1</x:v>
      </x:c>
      <x:c r="AL21" s="687" t="s">
        <x:v>1424</x:v>
      </x:c>
      <x:c r="AM21" s="70"/>
      <x:c r="AN21" s="73"/>
      <x:c r="AO21" s="70"/>
      <x:c r="AP21" s="70"/>
      <x:c r="AQ21" s="70"/>
      <x:c r="AR21" s="73"/>
      <x:c r="AS21" s="70"/>
      <x:c r="AT21" s="73"/>
      <x:c r="AU21" s="70"/>
      <x:c r="AV21" s="70"/>
      <x:c r="AW21" s="70"/>
      <x:c r="AX21" s="70"/>
      <x:c r="AY21" s="70"/>
      <x:c r="AZ21" s="70">
        <x:v>1</x:v>
      </x:c>
      <x:c r="BA21" s="73">
        <x:v>3</x:v>
      </x:c>
      <x:c r="BB21" s="70"/>
      <x:c r="BC21" s="70"/>
      <x:c r="BD21" s="70"/>
      <x:c r="BE21" s="70">
        <x:v>2</x:v>
      </x:c>
      <x:c r="BF21" s="70">
        <x:v>8</x:v>
      </x:c>
      <x:c r="BG21" s="70"/>
      <x:c r="BH21" s="70"/>
      <x:c r="BI21" s="70"/>
      <x:c r="BJ21" s="73"/>
      <x:c r="BK21" s="70"/>
      <x:c r="BL21" s="73"/>
      <x:c r="BM21" s="70"/>
      <x:c r="BN21" s="73"/>
      <x:c r="BO21" s="70"/>
      <x:c r="BP21" s="73"/>
      <x:c r="BQ21" s="70"/>
      <x:c r="BR21" s="70"/>
      <x:c r="BS21" s="70"/>
      <x:c r="BT21" s="70"/>
      <x:c r="BU21" s="70"/>
      <x:c r="BV21" s="687" t="s">
        <x:v>1424</x:v>
      </x:c>
      <x:c r="BW21" s="70"/>
      <x:c r="BX21" s="70"/>
      <x:c r="BY21" s="73"/>
      <x:c r="BZ21" s="70"/>
      <x:c r="CA21" s="73"/>
      <x:c r="CB21" s="70"/>
      <x:c r="CC21" s="73"/>
      <x:c r="CD21" s="70"/>
      <x:c r="CE21" s="70"/>
      <x:c r="CF21" s="73"/>
      <x:c r="CG21" s="70"/>
      <x:c r="CH21" s="70"/>
      <x:c r="CI21" s="70"/>
      <x:c r="CJ21" s="70">
        <x:v>3</x:v>
      </x:c>
      <x:c r="CK21" s="70"/>
      <x:c r="CL21" s="70"/>
      <x:c r="CM21" s="70"/>
      <x:c r="CN21" s="70"/>
      <x:c r="CO21" s="70">
        <x:v>1</x:v>
      </x:c>
      <x:c r="CP21" s="73">
        <x:v>6</x:v>
      </x:c>
      <x:c r="CQ21" s="70">
        <x:v>2</x:v>
      </x:c>
      <x:c r="CR21" s="73">
        <x:v>1083</x:v>
      </x:c>
      <x:c r="CS21" s="70">
        <x:v>40</x:v>
      </x:c>
      <x:c r="CT21" s="70">
        <x:v>1</x:v>
      </x:c>
      <x:c r="CU21" s="70">
        <x:v>3</x:v>
      </x:c>
      <x:c r="CV21" s="70"/>
      <x:c r="CW21" s="70"/>
      <x:c r="CX21" s="70"/>
      <x:c r="CY21" s="687" t="s">
        <x:v>1424</x:v>
      </x:c>
      <x:c r="CZ21" s="70"/>
      <x:c r="DA21" s="73"/>
      <x:c r="DB21" s="70"/>
      <x:c r="DC21" s="73"/>
      <x:c r="DD21" s="70"/>
      <x:c r="DE21" s="73"/>
      <x:c r="DF21" s="70"/>
      <x:c r="DG21" s="104"/>
    </x:row>
    <x:row r="22" spans="1:111" s="74" customFormat="1" customHeight="1">
      <x:c r="A22" s="687" t="s">
        <x:v>1150</x:v>
      </x:c>
      <x:c r="B22" s="114"/>
      <x:c r="C22" s="73"/>
      <x:c r="D22" s="70"/>
      <x:c r="E22" s="73"/>
      <x:c r="F22" s="70"/>
      <x:c r="G22" s="73"/>
      <x:c r="H22" s="70">
        <x:v>1</x:v>
      </x:c>
      <x:c r="I22" s="73">
        <x:v>6750</x:v>
      </x:c>
      <x:c r="J22" s="70">
        <x:v>1</x:v>
      </x:c>
      <x:c r="K22" s="70"/>
      <x:c r="L22" s="73"/>
      <x:c r="M22" s="70"/>
      <x:c r="N22" s="70"/>
      <x:c r="O22" s="70"/>
      <x:c r="P22" s="70"/>
      <x:c r="Q22" s="70"/>
      <x:c r="R22" s="73"/>
      <x:c r="S22" s="70">
        <x:v>1</x:v>
      </x:c>
      <x:c r="T22" s="73">
        <x:v>20</x:v>
      </x:c>
      <x:c r="U22" s="70"/>
      <x:c r="V22" s="73"/>
      <x:c r="W22" s="70">
        <x:v>3</x:v>
      </x:c>
      <x:c r="X22" s="70">
        <x:v>32</x:v>
      </x:c>
      <x:c r="Y22" s="70"/>
      <x:c r="Z22" s="70"/>
      <x:c r="AA22" s="70"/>
      <x:c r="AB22" s="70"/>
      <x:c r="AC22" s="70"/>
      <x:c r="AD22" s="70"/>
      <x:c r="AE22" s="70"/>
      <x:c r="AF22" s="70"/>
      <x:c r="AG22" s="70"/>
      <x:c r="AH22" s="70"/>
      <x:c r="AI22" s="70"/>
      <x:c r="AJ22" s="70"/>
      <x:c r="AK22" s="70"/>
      <x:c r="AL22" s="687" t="s">
        <x:v>1150</x:v>
      </x:c>
      <x:c r="AM22" s="70"/>
      <x:c r="AN22" s="73"/>
      <x:c r="AO22" s="70"/>
      <x:c r="AP22" s="70"/>
      <x:c r="AQ22" s="70"/>
      <x:c r="AR22" s="73"/>
      <x:c r="AS22" s="70"/>
      <x:c r="AT22" s="73"/>
      <x:c r="AU22" s="70"/>
      <x:c r="AV22" s="70"/>
      <x:c r="AW22" s="70"/>
      <x:c r="AX22" s="70"/>
      <x:c r="AY22" s="70"/>
      <x:c r="AZ22" s="70">
        <x:v>1</x:v>
      </x:c>
      <x:c r="BA22" s="73">
        <x:v>2</x:v>
      </x:c>
      <x:c r="BB22" s="70"/>
      <x:c r="BC22" s="70"/>
      <x:c r="BD22" s="70"/>
      <x:c r="BE22" s="70">
        <x:v>1</x:v>
      </x:c>
      <x:c r="BF22" s="70"/>
      <x:c r="BG22" s="70">
        <x:v>6</x:v>
      </x:c>
      <x:c r="BH22" s="70"/>
      <x:c r="BI22" s="70"/>
      <x:c r="BJ22" s="73"/>
      <x:c r="BK22" s="70"/>
      <x:c r="BL22" s="73"/>
      <x:c r="BM22" s="70"/>
      <x:c r="BN22" s="73"/>
      <x:c r="BO22" s="70"/>
      <x:c r="BP22" s="73"/>
      <x:c r="BQ22" s="70"/>
      <x:c r="BR22" s="70"/>
      <x:c r="BS22" s="70"/>
      <x:c r="BT22" s="70"/>
      <x:c r="BU22" s="70"/>
      <x:c r="BV22" s="687" t="s">
        <x:v>1150</x:v>
      </x:c>
      <x:c r="BW22" s="70"/>
      <x:c r="BX22" s="70"/>
      <x:c r="BY22" s="73"/>
      <x:c r="BZ22" s="70"/>
      <x:c r="CA22" s="73"/>
      <x:c r="CB22" s="70"/>
      <x:c r="CC22" s="73"/>
      <x:c r="CD22" s="70"/>
      <x:c r="CE22" s="70"/>
      <x:c r="CF22" s="73"/>
      <x:c r="CG22" s="70"/>
      <x:c r="CH22" s="70"/>
      <x:c r="CI22" s="70"/>
      <x:c r="CJ22" s="70">
        <x:v>1</x:v>
      </x:c>
      <x:c r="CK22" s="70"/>
      <x:c r="CL22" s="70"/>
      <x:c r="CM22" s="70"/>
      <x:c r="CN22" s="70"/>
      <x:c r="CO22" s="70">
        <x:v>1</x:v>
      </x:c>
      <x:c r="CP22" s="73">
        <x:v>18</x:v>
      </x:c>
      <x:c r="CQ22" s="70">
        <x:v>2</x:v>
      </x:c>
      <x:c r="CR22" s="73">
        <x:v>669</x:v>
      </x:c>
      <x:c r="CS22" s="70">
        <x:v>21</x:v>
      </x:c>
      <x:c r="CT22" s="70"/>
      <x:c r="CU22" s="70">
        <x:v>1</x:v>
      </x:c>
      <x:c r="CV22" s="70"/>
      <x:c r="CW22" s="70"/>
      <x:c r="CX22" s="70"/>
      <x:c r="CY22" s="687" t="s">
        <x:v>1150</x:v>
      </x:c>
      <x:c r="CZ22" s="70"/>
      <x:c r="DA22" s="73"/>
      <x:c r="DB22" s="70"/>
      <x:c r="DC22" s="73"/>
      <x:c r="DD22" s="70"/>
      <x:c r="DE22" s="73"/>
      <x:c r="DF22" s="70"/>
      <x:c r="DG22" s="104"/>
    </x:row>
    <x:row r="23" spans="1:111" s="74" customFormat="1" customHeight="1">
      <x:c r="A23" s="687" t="s">
        <x:v>1522</x:v>
      </x:c>
      <x:c r="B23" s="114"/>
      <x:c r="C23" s="73"/>
      <x:c r="D23" s="70"/>
      <x:c r="E23" s="73"/>
      <x:c r="F23" s="70"/>
      <x:c r="G23" s="73"/>
      <x:c r="H23" s="70">
        <x:v>1</x:v>
      </x:c>
      <x:c r="I23" s="73">
        <x:v>7430</x:v>
      </x:c>
      <x:c r="J23" s="70"/>
      <x:c r="K23" s="70"/>
      <x:c r="L23" s="73"/>
      <x:c r="M23" s="70"/>
      <x:c r="N23" s="70"/>
      <x:c r="O23" s="70"/>
      <x:c r="P23" s="70"/>
      <x:c r="Q23" s="70"/>
      <x:c r="R23" s="73"/>
      <x:c r="S23" s="70">
        <x:v>2</x:v>
      </x:c>
      <x:c r="T23" s="73">
        <x:v>40</x:v>
      </x:c>
      <x:c r="U23" s="70"/>
      <x:c r="V23" s="73"/>
      <x:c r="W23" s="70"/>
      <x:c r="X23" s="70">
        <x:v>41</x:v>
      </x:c>
      <x:c r="Y23" s="70"/>
      <x:c r="Z23" s="70"/>
      <x:c r="AA23" s="70">
        <x:v>1</x:v>
      </x:c>
      <x:c r="AB23" s="70"/>
      <x:c r="AC23" s="70"/>
      <x:c r="AD23" s="70"/>
      <x:c r="AE23" s="70"/>
      <x:c r="AF23" s="70"/>
      <x:c r="AG23" s="70">
        <x:v>1</x:v>
      </x:c>
      <x:c r="AH23" s="70"/>
      <x:c r="AI23" s="70"/>
      <x:c r="AJ23" s="70"/>
      <x:c r="AK23" s="70"/>
      <x:c r="AL23" s="687" t="s">
        <x:v>1522</x:v>
      </x:c>
      <x:c r="AM23" s="70"/>
      <x:c r="AN23" s="73"/>
      <x:c r="AO23" s="70"/>
      <x:c r="AP23" s="70"/>
      <x:c r="AQ23" s="70"/>
      <x:c r="AR23" s="73"/>
      <x:c r="AS23" s="70"/>
      <x:c r="AT23" s="73"/>
      <x:c r="AU23" s="70"/>
      <x:c r="AV23" s="70"/>
      <x:c r="AW23" s="70"/>
      <x:c r="AX23" s="70"/>
      <x:c r="AY23" s="70"/>
      <x:c r="AZ23" s="70">
        <x:v>2</x:v>
      </x:c>
      <x:c r="BA23" s="73">
        <x:v>6</x:v>
      </x:c>
      <x:c r="BB23" s="70"/>
      <x:c r="BC23" s="70"/>
      <x:c r="BD23" s="70"/>
      <x:c r="BE23" s="70">
        <x:v>2</x:v>
      </x:c>
      <x:c r="BF23" s="70">
        <x:v>10</x:v>
      </x:c>
      <x:c r="BG23" s="70"/>
      <x:c r="BH23" s="70"/>
      <x:c r="BI23" s="70"/>
      <x:c r="BJ23" s="73"/>
      <x:c r="BK23" s="70"/>
      <x:c r="BL23" s="73"/>
      <x:c r="BM23" s="70"/>
      <x:c r="BN23" s="73"/>
      <x:c r="BO23" s="70"/>
      <x:c r="BP23" s="73"/>
      <x:c r="BQ23" s="70"/>
      <x:c r="BR23" s="70"/>
      <x:c r="BS23" s="70"/>
      <x:c r="BT23" s="70"/>
      <x:c r="BU23" s="70"/>
      <x:c r="BV23" s="687" t="s">
        <x:v>1522</x:v>
      </x:c>
      <x:c r="BW23" s="70"/>
      <x:c r="BX23" s="70"/>
      <x:c r="BY23" s="73"/>
      <x:c r="BZ23" s="70"/>
      <x:c r="CA23" s="73"/>
      <x:c r="CB23" s="70"/>
      <x:c r="CC23" s="73"/>
      <x:c r="CD23" s="70"/>
      <x:c r="CE23" s="70">
        <x:v>1</x:v>
      </x:c>
      <x:c r="CF23" s="73">
        <x:v>45.93</x:v>
      </x:c>
      <x:c r="CG23" s="70"/>
      <x:c r="CH23" s="70"/>
      <x:c r="CI23" s="70"/>
      <x:c r="CJ23" s="70">
        <x:v>2</x:v>
      </x:c>
      <x:c r="CK23" s="70">
        <x:v>1</x:v>
      </x:c>
      <x:c r="CL23" s="70">
        <x:v>1</x:v>
      </x:c>
      <x:c r="CM23" s="70"/>
      <x:c r="CN23" s="70"/>
      <x:c r="CO23" s="70">
        <x:v>1</x:v>
      </x:c>
      <x:c r="CP23" s="73">
        <x:v>6</x:v>
      </x:c>
      <x:c r="CQ23" s="70">
        <x:v>2</x:v>
      </x:c>
      <x:c r="CR23" s="73">
        <x:v>980</x:v>
      </x:c>
      <x:c r="CS23" s="70">
        <x:v>36</x:v>
      </x:c>
      <x:c r="CT23" s="70"/>
      <x:c r="CU23" s="70">
        <x:v>3</x:v>
      </x:c>
      <x:c r="CV23" s="70"/>
      <x:c r="CW23" s="70"/>
      <x:c r="CX23" s="70"/>
      <x:c r="CY23" s="687" t="s">
        <x:v>1522</x:v>
      </x:c>
      <x:c r="CZ23" s="70">
        <x:v>1</x:v>
      </x:c>
      <x:c r="DA23" s="73">
        <x:v>45.93</x:v>
      </x:c>
      <x:c r="DB23" s="70"/>
      <x:c r="DC23" s="73"/>
      <x:c r="DD23" s="70"/>
      <x:c r="DE23" s="73"/>
      <x:c r="DF23" s="70"/>
      <x:c r="DG23" s="104"/>
    </x:row>
    <x:row r="24" spans="1:111" s="74" customFormat="1" customHeight="1">
      <x:c r="A24" s="687" t="s">
        <x:v>1679</x:v>
      </x:c>
      <x:c r="B24" s="114"/>
      <x:c r="C24" s="73"/>
      <x:c r="D24" s="70"/>
      <x:c r="E24" s="73"/>
      <x:c r="F24" s="70"/>
      <x:c r="G24" s="73"/>
      <x:c r="H24" s="70">
        <x:v>1</x:v>
      </x:c>
      <x:c r="I24" s="73">
        <x:v>7051</x:v>
      </x:c>
      <x:c r="J24" s="70"/>
      <x:c r="K24" s="70"/>
      <x:c r="L24" s="73"/>
      <x:c r="M24" s="70"/>
      <x:c r="N24" s="70"/>
      <x:c r="O24" s="70"/>
      <x:c r="P24" s="70"/>
      <x:c r="Q24" s="70"/>
      <x:c r="R24" s="73"/>
      <x:c r="S24" s="70">
        <x:v>3</x:v>
      </x:c>
      <x:c r="T24" s="73">
        <x:v>60</x:v>
      </x:c>
      <x:c r="U24" s="70"/>
      <x:c r="V24" s="73"/>
      <x:c r="W24" s="70">
        <x:v>5</x:v>
      </x:c>
      <x:c r="X24" s="70">
        <x:v>40</x:v>
      </x:c>
      <x:c r="Y24" s="70"/>
      <x:c r="Z24" s="70"/>
      <x:c r="AA24" s="70"/>
      <x:c r="AB24" s="70"/>
      <x:c r="AC24" s="70"/>
      <x:c r="AD24" s="70"/>
      <x:c r="AE24" s="70"/>
      <x:c r="AF24" s="70"/>
      <x:c r="AG24" s="70"/>
      <x:c r="AH24" s="70"/>
      <x:c r="AI24" s="70"/>
      <x:c r="AJ24" s="70"/>
      <x:c r="AK24" s="70"/>
      <x:c r="AL24" s="687" t="s">
        <x:v>1679</x:v>
      </x:c>
      <x:c r="AM24" s="70"/>
      <x:c r="AN24" s="73"/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/>
      <x:c r="AY24" s="70"/>
      <x:c r="AZ24" s="70"/>
      <x:c r="BA24" s="73"/>
      <x:c r="BB24" s="70"/>
      <x:c r="BC24" s="70"/>
      <x:c r="BD24" s="70"/>
      <x:c r="BE24" s="70">
        <x:v>2</x:v>
      </x:c>
      <x:c r="BF24" s="70">
        <x:v>8</x:v>
      </x:c>
      <x:c r="BG24" s="70"/>
      <x:c r="BH24" s="70"/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/>
      <x:c r="BU24" s="70"/>
      <x:c r="BV24" s="687" t="s">
        <x:v>1679</x:v>
      </x:c>
      <x:c r="BW24" s="70"/>
      <x:c r="BX24" s="70"/>
      <x:c r="BY24" s="73"/>
      <x:c r="BZ24" s="70"/>
      <x:c r="CA24" s="73"/>
      <x:c r="CB24" s="70"/>
      <x:c r="CC24" s="73"/>
      <x:c r="CD24" s="70"/>
      <x:c r="CE24" s="70"/>
      <x:c r="CF24" s="73"/>
      <x:c r="CG24" s="70"/>
      <x:c r="CH24" s="70"/>
      <x:c r="CI24" s="70"/>
      <x:c r="CJ24" s="70">
        <x:v>2</x:v>
      </x:c>
      <x:c r="CK24" s="70"/>
      <x:c r="CL24" s="70"/>
      <x:c r="CM24" s="70"/>
      <x:c r="CN24" s="70"/>
      <x:c r="CO24" s="70">
        <x:v>1</x:v>
      </x:c>
      <x:c r="CP24" s="73">
        <x:v>6</x:v>
      </x:c>
      <x:c r="CQ24" s="70">
        <x:v>1</x:v>
      </x:c>
      <x:c r="CR24" s="73">
        <x:v>1016</x:v>
      </x:c>
      <x:c r="CS24" s="70">
        <x:v>17</x:v>
      </x:c>
      <x:c r="CT24" s="70"/>
      <x:c r="CU24" s="70">
        <x:v>3</x:v>
      </x:c>
      <x:c r="CV24" s="70"/>
      <x:c r="CW24" s="70"/>
      <x:c r="CX24" s="70"/>
      <x:c r="CY24" s="687" t="s">
        <x:v>1679</x:v>
      </x:c>
      <x:c r="CZ24" s="70"/>
      <x:c r="DA24" s="73"/>
      <x:c r="DB24" s="70"/>
      <x:c r="DC24" s="73"/>
      <x:c r="DD24" s="70"/>
      <x:c r="DE24" s="73"/>
      <x:c r="DF24" s="70"/>
      <x:c r="DG24" s="104"/>
    </x:row>
    <x:row r="25" spans="1:111" s="74" customFormat="1" customHeight="1">
      <x:c r="A25" s="687" t="s">
        <x:v>287</x:v>
      </x:c>
      <x:c r="B25" s="114"/>
      <x:c r="C25" s="73"/>
      <x:c r="D25" s="70"/>
      <x:c r="E25" s="73"/>
      <x:c r="F25" s="70"/>
      <x:c r="G25" s="73"/>
      <x:c r="H25" s="70">
        <x:v>1</x:v>
      </x:c>
      <x:c r="I25" s="73">
        <x:v>5710</x:v>
      </x:c>
      <x:c r="J25" s="70">
        <x:v>2</x:v>
      </x:c>
      <x:c r="K25" s="70"/>
      <x:c r="L25" s="73"/>
      <x:c r="M25" s="70"/>
      <x:c r="N25" s="70"/>
      <x:c r="O25" s="70"/>
      <x:c r="P25" s="70"/>
      <x:c r="Q25" s="70"/>
      <x:c r="R25" s="73"/>
      <x:c r="S25" s="70">
        <x:v>2</x:v>
      </x:c>
      <x:c r="T25" s="73">
        <x:v>40</x:v>
      </x:c>
      <x:c r="U25" s="70"/>
      <x:c r="V25" s="73"/>
      <x:c r="W25" s="70">
        <x:v>2</x:v>
      </x:c>
      <x:c r="X25" s="70">
        <x:v>21</x:v>
      </x:c>
      <x:c r="Y25" s="70"/>
      <x:c r="Z25" s="70"/>
      <x:c r="AA25" s="70"/>
      <x:c r="AB25" s="70"/>
      <x:c r="AC25" s="70"/>
      <x:c r="AD25" s="70"/>
      <x:c r="AE25" s="70"/>
      <x:c r="AF25" s="70"/>
      <x:c r="AG25" s="70"/>
      <x:c r="AH25" s="70"/>
      <x:c r="AI25" s="70"/>
      <x:c r="AJ25" s="70"/>
      <x:c r="AK25" s="70"/>
      <x:c r="AL25" s="687" t="s">
        <x:v>287</x:v>
      </x:c>
      <x:c r="AM25" s="70"/>
      <x:c r="AN25" s="73"/>
      <x:c r="AO25" s="70"/>
      <x:c r="AP25" s="70"/>
      <x:c r="AQ25" s="70"/>
      <x:c r="AR25" s="73"/>
      <x:c r="AS25" s="70"/>
      <x:c r="AT25" s="73"/>
      <x:c r="AU25" s="70"/>
      <x:c r="AV25" s="70">
        <x:v>1</x:v>
      </x:c>
      <x:c r="AW25" s="70"/>
      <x:c r="AX25" s="70"/>
      <x:c r="AY25" s="70"/>
      <x:c r="AZ25" s="70"/>
      <x:c r="BA25" s="73"/>
      <x:c r="BB25" s="70"/>
      <x:c r="BC25" s="70"/>
      <x:c r="BD25" s="70"/>
      <x:c r="BE25" s="70">
        <x:v>2</x:v>
      </x:c>
      <x:c r="BF25" s="70">
        <x:v>7</x:v>
      </x:c>
      <x:c r="BG25" s="70"/>
      <x:c r="BH25" s="70"/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/>
      <x:c r="BU25" s="70"/>
      <x:c r="BV25" s="687" t="s">
        <x:v>287</x:v>
      </x:c>
      <x:c r="BW25" s="70"/>
      <x:c r="BX25" s="70"/>
      <x:c r="BY25" s="73"/>
      <x:c r="BZ25" s="70"/>
      <x:c r="CA25" s="73"/>
      <x:c r="CB25" s="70"/>
      <x:c r="CC25" s="73"/>
      <x:c r="CD25" s="70"/>
      <x:c r="CE25" s="70">
        <x:v>1</x:v>
      </x:c>
      <x:c r="CF25" s="73">
        <x:v>66.599999999999994</x:v>
      </x:c>
      <x:c r="CG25" s="70"/>
      <x:c r="CH25" s="70"/>
      <x:c r="CI25" s="70"/>
      <x:c r="CJ25" s="70">
        <x:v>1</x:v>
      </x:c>
      <x:c r="CK25" s="70"/>
      <x:c r="CL25" s="70"/>
      <x:c r="CM25" s="70"/>
      <x:c r="CN25" s="70"/>
      <x:c r="CO25" s="70">
        <x:v>1</x:v>
      </x:c>
      <x:c r="CP25" s="73">
        <x:v>6</x:v>
      </x:c>
      <x:c r="CQ25" s="70">
        <x:v>2</x:v>
      </x:c>
      <x:c r="CR25" s="73">
        <x:v>1312</x:v>
      </x:c>
      <x:c r="CS25" s="70">
        <x:v>25</x:v>
      </x:c>
      <x:c r="CT25" s="70"/>
      <x:c r="CU25" s="70">
        <x:v>2</x:v>
      </x:c>
      <x:c r="CV25" s="70"/>
      <x:c r="CW25" s="70"/>
      <x:c r="CX25" s="70"/>
      <x:c r="CY25" s="687" t="s">
        <x:v>287</x:v>
      </x:c>
      <x:c r="CZ25" s="70">
        <x:v>1</x:v>
      </x:c>
      <x:c r="DA25" s="73">
        <x:v>66.599999999999994</x:v>
      </x:c>
      <x:c r="DB25" s="70"/>
      <x:c r="DC25" s="73"/>
      <x:c r="DD25" s="70"/>
      <x:c r="DE25" s="73"/>
      <x:c r="DF25" s="70"/>
      <x:c r="DG25" s="104"/>
    </x:row>
    <x:row r="26" spans="1:111" s="74" customFormat="1" customHeight="1">
      <x:c r="A26" s="687" t="s">
        <x:v>1434</x:v>
      </x:c>
      <x:c r="B26" s="114"/>
      <x:c r="C26" s="73"/>
      <x:c r="D26" s="70"/>
      <x:c r="E26" s="73"/>
      <x:c r="F26" s="70"/>
      <x:c r="G26" s="73"/>
      <x:c r="H26" s="70">
        <x:v>1</x:v>
      </x:c>
      <x:c r="I26" s="73">
        <x:v>5410</x:v>
      </x:c>
      <x:c r="J26" s="70">
        <x:v>1</x:v>
      </x:c>
      <x:c r="K26" s="70"/>
      <x:c r="L26" s="73"/>
      <x:c r="M26" s="70"/>
      <x:c r="N26" s="70"/>
      <x:c r="O26" s="70"/>
      <x:c r="P26" s="70"/>
      <x:c r="Q26" s="70"/>
      <x:c r="R26" s="73"/>
      <x:c r="S26" s="70">
        <x:v>4</x:v>
      </x:c>
      <x:c r="T26" s="73">
        <x:v>80</x:v>
      </x:c>
      <x:c r="U26" s="70"/>
      <x:c r="V26" s="73"/>
      <x:c r="W26" s="70">
        <x:v>6</x:v>
      </x:c>
      <x:c r="X26" s="70">
        <x:v>31</x:v>
      </x:c>
      <x:c r="Y26" s="70"/>
      <x:c r="Z26" s="70"/>
      <x:c r="AA26" s="70">
        <x:v>1</x:v>
      </x:c>
      <x:c r="AB26" s="70"/>
      <x:c r="AC26" s="70"/>
      <x:c r="AD26" s="70"/>
      <x:c r="AE26" s="70"/>
      <x:c r="AF26" s="70"/>
      <x:c r="AG26" s="70"/>
      <x:c r="AH26" s="70"/>
      <x:c r="AI26" s="70"/>
      <x:c r="AJ26" s="70">
        <x:v>3</x:v>
      </x:c>
      <x:c r="AK26" s="70">
        <x:v>3</x:v>
      </x:c>
      <x:c r="AL26" s="687" t="s">
        <x:v>1434</x:v>
      </x:c>
      <x:c r="AM26" s="70"/>
      <x:c r="AN26" s="73"/>
      <x:c r="AO26" s="70"/>
      <x:c r="AP26" s="70"/>
      <x:c r="AQ26" s="70"/>
      <x:c r="AR26" s="73"/>
      <x:c r="AS26" s="70"/>
      <x:c r="AT26" s="73"/>
      <x:c r="AU26" s="70"/>
      <x:c r="AV26" s="70"/>
      <x:c r="AW26" s="70"/>
      <x:c r="AX26" s="70">
        <x:v>1</x:v>
      </x:c>
      <x:c r="AY26" s="70"/>
      <x:c r="AZ26" s="70">
        <x:v>2</x:v>
      </x:c>
      <x:c r="BA26" s="73">
        <x:v>5</x:v>
      </x:c>
      <x:c r="BB26" s="70"/>
      <x:c r="BC26" s="70"/>
      <x:c r="BD26" s="70"/>
      <x:c r="BE26" s="70">
        <x:v>2</x:v>
      </x:c>
      <x:c r="BF26" s="70">
        <x:v>10</x:v>
      </x:c>
      <x:c r="BG26" s="70"/>
      <x:c r="BH26" s="70"/>
      <x:c r="BI26" s="70"/>
      <x:c r="BJ26" s="73"/>
      <x:c r="BK26" s="70"/>
      <x:c r="BL26" s="73"/>
      <x:c r="BM26" s="70">
        <x:v>1</x:v>
      </x:c>
      <x:c r="BN26" s="73">
        <x:v>911.20000000000005</x:v>
      </x:c>
      <x:c r="BO26" s="70"/>
      <x:c r="BP26" s="73"/>
      <x:c r="BQ26" s="70"/>
      <x:c r="BR26" s="70"/>
      <x:c r="BS26" s="70"/>
      <x:c r="BT26" s="70"/>
      <x:c r="BU26" s="70"/>
      <x:c r="BV26" s="687" t="s">
        <x:v>1434</x:v>
      </x:c>
      <x:c r="BW26" s="70"/>
      <x:c r="BX26" s="70"/>
      <x:c r="BY26" s="73"/>
      <x:c r="BZ26" s="70"/>
      <x:c r="CA26" s="73"/>
      <x:c r="CB26" s="70"/>
      <x:c r="CC26" s="73"/>
      <x:c r="CD26" s="70"/>
      <x:c r="CE26" s="70">
        <x:v>1</x:v>
      </x:c>
      <x:c r="CF26" s="73">
        <x:v>9.3399999999999999</x:v>
      </x:c>
      <x:c r="CG26" s="70"/>
      <x:c r="CH26" s="70"/>
      <x:c r="CI26" s="70"/>
      <x:c r="CJ26" s="70"/>
      <x:c r="CK26" s="70">
        <x:v>1</x:v>
      </x:c>
      <x:c r="CL26" s="70"/>
      <x:c r="CM26" s="70"/>
      <x:c r="CN26" s="70"/>
      <x:c r="CO26" s="70">
        <x:v>1</x:v>
      </x:c>
      <x:c r="CP26" s="73">
        <x:v>8</x:v>
      </x:c>
      <x:c r="CQ26" s="70">
        <x:v>1</x:v>
      </x:c>
      <x:c r="CR26" s="73">
        <x:v>93.599999999999994</x:v>
      </x:c>
      <x:c r="CS26" s="70">
        <x:v>31</x:v>
      </x:c>
      <x:c r="CT26" s="70"/>
      <x:c r="CU26" s="70">
        <x:v>2</x:v>
      </x:c>
      <x:c r="CV26" s="70"/>
      <x:c r="CW26" s="70"/>
      <x:c r="CX26" s="70"/>
      <x:c r="CY26" s="687" t="s">
        <x:v>1434</x:v>
      </x:c>
      <x:c r="CZ26" s="70">
        <x:v>2</x:v>
      </x:c>
      <x:c r="DA26" s="73">
        <x:v>920.53999999999996</x:v>
      </x:c>
      <x:c r="DB26" s="70"/>
      <x:c r="DC26" s="73"/>
      <x:c r="DD26" s="70"/>
      <x:c r="DE26" s="73"/>
      <x:c r="DF26" s="70"/>
      <x:c r="DG26" s="104"/>
    </x:row>
    <x:row r="27" spans="1:111" s="74" customFormat="1" customHeight="1">
      <x:c r="A27" s="687" t="s">
        <x:v>1192</x:v>
      </x:c>
      <x:c r="B27" s="114">
        <x:v>1</x:v>
      </x:c>
      <x:c r="C27" s="73">
        <x:v>2541</x:v>
      </x:c>
      <x:c r="D27" s="70"/>
      <x:c r="E27" s="73"/>
      <x:c r="F27" s="70"/>
      <x:c r="G27" s="73"/>
      <x:c r="H27" s="70">
        <x:v>1</x:v>
      </x:c>
      <x:c r="I27" s="73">
        <x:v>12948</x:v>
      </x:c>
      <x:c r="J27" s="70"/>
      <x:c r="K27" s="70">
        <x:v>1</x:v>
      </x:c>
      <x:c r="L27" s="73">
        <x:v>120</x:v>
      </x:c>
      <x:c r="M27" s="70">
        <x:v>1</x:v>
      </x:c>
      <x:c r="N27" s="70">
        <x:v>6</x:v>
      </x:c>
      <x:c r="O27" s="70"/>
      <x:c r="P27" s="70"/>
      <x:c r="Q27" s="70"/>
      <x:c r="R27" s="73"/>
      <x:c r="S27" s="70">
        <x:v>8</x:v>
      </x:c>
      <x:c r="T27" s="73">
        <x:v>160</x:v>
      </x:c>
      <x:c r="U27" s="70">
        <x:v>1</x:v>
      </x:c>
      <x:c r="V27" s="73">
        <x:v>181</x:v>
      </x:c>
      <x:c r="W27" s="70"/>
      <x:c r="X27" s="70">
        <x:v>60</x:v>
      </x:c>
      <x:c r="Y27" s="70"/>
      <x:c r="Z27" s="70"/>
      <x:c r="AA27" s="70">
        <x:v>1</x:v>
      </x:c>
      <x:c r="AB27" s="70"/>
      <x:c r="AC27" s="70"/>
      <x:c r="AD27" s="70">
        <x:v>1</x:v>
      </x:c>
      <x:c r="AE27" s="70"/>
      <x:c r="AF27" s="70"/>
      <x:c r="AG27" s="70">
        <x:v>1</x:v>
      </x:c>
      <x:c r="AH27" s="70"/>
      <x:c r="AI27" s="70"/>
      <x:c r="AJ27" s="70"/>
      <x:c r="AK27" s="70"/>
      <x:c r="AL27" s="687" t="s">
        <x:v>1192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>
        <x:v>2</x:v>
      </x:c>
      <x:c r="BF27" s="70">
        <x:v>9</x:v>
      </x:c>
      <x:c r="BG27" s="70"/>
      <x:c r="BH27" s="70"/>
      <x:c r="BI27" s="70"/>
      <x:c r="BJ27" s="73"/>
      <x:c r="BK27" s="70"/>
      <x:c r="BL27" s="73"/>
      <x:c r="BM27" s="70"/>
      <x:c r="BN27" s="73"/>
      <x:c r="BO27" s="70">
        <x:v>1</x:v>
      </x:c>
      <x:c r="BP27" s="73">
        <x:v>1336.54</x:v>
      </x:c>
      <x:c r="BQ27" s="70"/>
      <x:c r="BR27" s="70"/>
      <x:c r="BS27" s="70"/>
      <x:c r="BT27" s="70"/>
      <x:c r="BU27" s="70"/>
      <x:c r="BV27" s="687" t="s">
        <x:v>1192</x:v>
      </x:c>
      <x:c r="BW27" s="70"/>
      <x:c r="BX27" s="70"/>
      <x:c r="BY27" s="73"/>
      <x:c r="BZ27" s="70"/>
      <x:c r="CA27" s="73"/>
      <x:c r="CB27" s="70"/>
      <x:c r="CC27" s="73"/>
      <x:c r="CD27" s="70"/>
      <x:c r="CE27" s="70">
        <x:v>1</x:v>
      </x:c>
      <x:c r="CF27" s="73">
        <x:v>41.380000000000003</x:v>
      </x:c>
      <x:c r="CG27" s="70"/>
      <x:c r="CH27" s="70"/>
      <x:c r="CI27" s="70"/>
      <x:c r="CJ27" s="70">
        <x:v>1</x:v>
      </x:c>
      <x:c r="CK27" s="70"/>
      <x:c r="CL27" s="70"/>
      <x:c r="CM27" s="70">
        <x:v>1</x:v>
      </x:c>
      <x:c r="CN27" s="70">
        <x:v>2</x:v>
      </x:c>
      <x:c r="CO27" s="70">
        <x:v>1</x:v>
      </x:c>
      <x:c r="CP27" s="73">
        <x:v>6</x:v>
      </x:c>
      <x:c r="CQ27" s="70">
        <x:v>1</x:v>
      </x:c>
      <x:c r="CR27" s="73">
        <x:v>662</x:v>
      </x:c>
      <x:c r="CS27" s="70">
        <x:v>52</x:v>
      </x:c>
      <x:c r="CT27" s="70">
        <x:v>1</x:v>
      </x:c>
      <x:c r="CU27" s="70">
        <x:v>3</x:v>
      </x:c>
      <x:c r="CV27" s="70"/>
      <x:c r="CW27" s="70"/>
      <x:c r="CX27" s="70"/>
      <x:c r="CY27" s="687" t="s">
        <x:v>1192</x:v>
      </x:c>
      <x:c r="CZ27" s="70">
        <x:v>3</x:v>
      </x:c>
      <x:c r="DA27" s="73">
        <x:v>1559.3599999999999</x:v>
      </x:c>
      <x:c r="DB27" s="70"/>
      <x:c r="DC27" s="73"/>
      <x:c r="DD27" s="70"/>
      <x:c r="DE27" s="73"/>
      <x:c r="DF27" s="70"/>
      <x:c r="DG27" s="104"/>
    </x:row>
    <x:row r="28" spans="1:111" s="74" customFormat="1" customHeight="1">
      <x:c r="A28" s="687" t="s">
        <x:v>1480</x:v>
      </x:c>
      <x:c r="B28" s="114">
        <x:v>1</x:v>
      </x:c>
      <x:c r="C28" s="73">
        <x:v>1463</x:v>
      </x:c>
      <x:c r="D28" s="70">
        <x:v>1</x:v>
      </x:c>
      <x:c r="E28" s="73">
        <x:v>1163.5</x:v>
      </x:c>
      <x:c r="F28" s="70"/>
      <x:c r="G28" s="73"/>
      <x:c r="H28" s="70">
        <x:v>1</x:v>
      </x:c>
      <x:c r="I28" s="73">
        <x:v>6568</x:v>
      </x:c>
      <x:c r="J28" s="70">
        <x:v>5</x:v>
      </x:c>
      <x:c r="K28" s="70"/>
      <x:c r="L28" s="73"/>
      <x:c r="M28" s="70"/>
      <x:c r="N28" s="70"/>
      <x:c r="O28" s="70"/>
      <x:c r="P28" s="70"/>
      <x:c r="Q28" s="70"/>
      <x:c r="R28" s="73"/>
      <x:c r="S28" s="70">
        <x:v>1</x:v>
      </x:c>
      <x:c r="T28" s="73">
        <x:v>20.25</x:v>
      </x:c>
      <x:c r="U28" s="70"/>
      <x:c r="V28" s="73"/>
      <x:c r="W28" s="70"/>
      <x:c r="X28" s="70">
        <x:v>30</x:v>
      </x:c>
      <x:c r="Y28" s="70">
        <x:v>1</x:v>
      </x:c>
      <x:c r="Z28" s="70">
        <x:v>1</x:v>
      </x:c>
      <x:c r="AA28" s="70"/>
      <x:c r="AB28" s="70"/>
      <x:c r="AC28" s="70"/>
      <x:c r="AD28" s="70">
        <x:v>1</x:v>
      </x:c>
      <x:c r="AE28" s="70"/>
      <x:c r="AF28" s="70"/>
      <x:c r="AG28" s="70">
        <x:v>1</x:v>
      </x:c>
      <x:c r="AH28" s="70"/>
      <x:c r="AI28" s="70"/>
      <x:c r="AJ28" s="70"/>
      <x:c r="AK28" s="70"/>
      <x:c r="AL28" s="687" t="s">
        <x:v>1480</x:v>
      </x:c>
      <x:c r="AM28" s="70">
        <x:v>1</x:v>
      </x:c>
      <x:c r="AN28" s="73">
        <x:v>463</x:v>
      </x:c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>
        <x:v>2</x:v>
      </x:c>
      <x:c r="BF28" s="70">
        <x:v>12</x:v>
      </x:c>
      <x:c r="BG28" s="70"/>
      <x:c r="BH28" s="70"/>
      <x:c r="BI28" s="70"/>
      <x:c r="BJ28" s="73"/>
      <x:c r="BK28" s="70"/>
      <x:c r="BL28" s="73"/>
      <x:c r="BM28" s="70">
        <x:v>1</x:v>
      </x:c>
      <x:c r="BN28" s="73">
        <x:v>290.38999999999999</x:v>
      </x:c>
      <x:c r="BO28" s="70"/>
      <x:c r="BP28" s="73"/>
      <x:c r="BQ28" s="70"/>
      <x:c r="BR28" s="70"/>
      <x:c r="BS28" s="70"/>
      <x:c r="BT28" s="70"/>
      <x:c r="BU28" s="70"/>
      <x:c r="BV28" s="687" t="s">
        <x:v>1480</x:v>
      </x:c>
      <x:c r="BW28" s="70"/>
      <x:c r="BX28" s="70"/>
      <x:c r="BY28" s="73"/>
      <x:c r="BZ28" s="70"/>
      <x:c r="CA28" s="73"/>
      <x:c r="CB28" s="70"/>
      <x:c r="CC28" s="73"/>
      <x:c r="CD28" s="70"/>
      <x:c r="CE28" s="70">
        <x:v>1</x:v>
      </x:c>
      <x:c r="CF28" s="73">
        <x:v>41.280000000000001</x:v>
      </x:c>
      <x:c r="CG28" s="70"/>
      <x:c r="CH28" s="70"/>
      <x:c r="CI28" s="70"/>
      <x:c r="CJ28" s="70"/>
      <x:c r="CK28" s="70">
        <x:v>1</x:v>
      </x:c>
      <x:c r="CL28" s="70"/>
      <x:c r="CM28" s="70"/>
      <x:c r="CN28" s="70"/>
      <x:c r="CO28" s="70">
        <x:v>1</x:v>
      </x:c>
      <x:c r="CP28" s="73">
        <x:v>6</x:v>
      </x:c>
      <x:c r="CQ28" s="70"/>
      <x:c r="CR28" s="73"/>
      <x:c r="CS28" s="70">
        <x:v>14</x:v>
      </x:c>
      <x:c r="CT28" s="70"/>
      <x:c r="CU28" s="70">
        <x:v>2</x:v>
      </x:c>
      <x:c r="CV28" s="70"/>
      <x:c r="CW28" s="70"/>
      <x:c r="CX28" s="70"/>
      <x:c r="CY28" s="687" t="s">
        <x:v>1480</x:v>
      </x:c>
      <x:c r="CZ28" s="70">
        <x:v>1</x:v>
      </x:c>
      <x:c r="DA28" s="73">
        <x:v>331.27999999999997</x:v>
      </x:c>
      <x:c r="DB28" s="70"/>
      <x:c r="DC28" s="73"/>
      <x:c r="DD28" s="70"/>
      <x:c r="DE28" s="73"/>
      <x:c r="DF28" s="70"/>
      <x:c r="DG28" s="104"/>
    </x:row>
    <x:row r="29" spans="1:111" s="74" customFormat="1" customHeight="1">
      <x:c r="A29" s="687" t="s">
        <x:v>279</x:v>
      </x:c>
      <x:c r="B29" s="114">
        <x:v>1</x:v>
      </x:c>
      <x:c r="C29" s="73">
        <x:v>2048</x:v>
      </x:c>
      <x:c r="D29" s="70">
        <x:v>1</x:v>
      </x:c>
      <x:c r="E29" s="73">
        <x:v>602</x:v>
      </x:c>
      <x:c r="F29" s="70"/>
      <x:c r="G29" s="73"/>
      <x:c r="H29" s="70">
        <x:v>1</x:v>
      </x:c>
      <x:c r="I29" s="73">
        <x:v>7072</x:v>
      </x:c>
      <x:c r="J29" s="70"/>
      <x:c r="K29" s="70"/>
      <x:c r="L29" s="73"/>
      <x:c r="M29" s="70"/>
      <x:c r="N29" s="70"/>
      <x:c r="O29" s="70"/>
      <x:c r="P29" s="70"/>
      <x:c r="Q29" s="70"/>
      <x:c r="R29" s="73"/>
      <x:c r="S29" s="70">
        <x:v>3</x:v>
      </x:c>
      <x:c r="T29" s="73">
        <x:v>60</x:v>
      </x:c>
      <x:c r="U29" s="70"/>
      <x:c r="V29" s="73"/>
      <x:c r="W29" s="70"/>
      <x:c r="X29" s="70">
        <x:v>35</x:v>
      </x:c>
      <x:c r="Y29" s="70"/>
      <x:c r="Z29" s="70"/>
      <x:c r="AA29" s="70"/>
      <x:c r="AB29" s="70"/>
      <x:c r="AC29" s="70"/>
      <x:c r="AD29" s="70"/>
      <x:c r="AE29" s="70"/>
      <x:c r="AF29" s="70"/>
      <x:c r="AG29" s="70">
        <x:v>1</x:v>
      </x:c>
      <x:c r="AH29" s="70"/>
      <x:c r="AI29" s="70"/>
      <x:c r="AJ29" s="70"/>
      <x:c r="AK29" s="70"/>
      <x:c r="AL29" s="687" t="s">
        <x:v>279</x:v>
      </x:c>
      <x:c r="AM29" s="70">
        <x:v>1</x:v>
      </x:c>
      <x:c r="AN29" s="73">
        <x:v>678</x:v>
      </x:c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>
        <x:v>2</x:v>
      </x:c>
      <x:c r="BF29" s="70">
        <x:v>17</x:v>
      </x:c>
      <x:c r="BG29" s="70"/>
      <x:c r="BH29" s="70"/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687" t="s">
        <x:v>279</x:v>
      </x:c>
      <x:c r="BW29" s="70"/>
      <x:c r="BX29" s="70"/>
      <x:c r="BY29" s="73"/>
      <x:c r="BZ29" s="70"/>
      <x:c r="CA29" s="73"/>
      <x:c r="CB29" s="70"/>
      <x:c r="CC29" s="73"/>
      <x:c r="CD29" s="70"/>
      <x:c r="CE29" s="70">
        <x:v>1</x:v>
      </x:c>
      <x:c r="CF29" s="73">
        <x:v>36.280000000000001</x:v>
      </x:c>
      <x:c r="CG29" s="70"/>
      <x:c r="CH29" s="70"/>
      <x:c r="CI29" s="70"/>
      <x:c r="CJ29" s="70">
        <x:v>1</x:v>
      </x:c>
      <x:c r="CK29" s="70"/>
      <x:c r="CL29" s="70">
        <x:v>1</x:v>
      </x:c>
      <x:c r="CM29" s="70">
        <x:v>1</x:v>
      </x:c>
      <x:c r="CN29" s="70">
        <x:v>3</x:v>
      </x:c>
      <x:c r="CO29" s="70">
        <x:v>1</x:v>
      </x:c>
      <x:c r="CP29" s="73">
        <x:v>8</x:v>
      </x:c>
      <x:c r="CQ29" s="70">
        <x:v>1</x:v>
      </x:c>
      <x:c r="CR29" s="73">
        <x:v>117</x:v>
      </x:c>
      <x:c r="CS29" s="70">
        <x:v>15</x:v>
      </x:c>
      <x:c r="CT29" s="70"/>
      <x:c r="CU29" s="70">
        <x:v>1</x:v>
      </x:c>
      <x:c r="CV29" s="70"/>
      <x:c r="CW29" s="70"/>
      <x:c r="CX29" s="70"/>
      <x:c r="CY29" s="687" t="s">
        <x:v>279</x:v>
      </x:c>
      <x:c r="CZ29" s="70">
        <x:v>1</x:v>
      </x:c>
      <x:c r="DA29" s="73">
        <x:v>36.280000000000001</x:v>
      </x:c>
      <x:c r="DB29" s="70"/>
      <x:c r="DC29" s="73"/>
      <x:c r="DD29" s="70"/>
      <x:c r="DE29" s="73"/>
      <x:c r="DF29" s="70"/>
      <x:c r="DG29" s="104"/>
    </x:row>
    <x:row r="30" spans="1:111" s="74" customFormat="1" customHeight="1">
      <x:c r="A30" s="687" t="s">
        <x:v>1528</x:v>
      </x:c>
      <x:c r="B30" s="114">
        <x:v>1</x:v>
      </x:c>
      <x:c r="C30" s="73">
        <x:v>513</x:v>
      </x:c>
      <x:c r="D30" s="70">
        <x:v>1</x:v>
      </x:c>
      <x:c r="E30" s="73">
        <x:v>1439</x:v>
      </x:c>
      <x:c r="F30" s="70"/>
      <x:c r="G30" s="73"/>
      <x:c r="H30" s="70">
        <x:v>1</x:v>
      </x:c>
      <x:c r="I30" s="73">
        <x:v>9211</x:v>
      </x:c>
      <x:c r="J30" s="70"/>
      <x:c r="K30" s="70"/>
      <x:c r="L30" s="73"/>
      <x:c r="M30" s="70"/>
      <x:c r="N30" s="70"/>
      <x:c r="O30" s="70"/>
      <x:c r="P30" s="70"/>
      <x:c r="Q30" s="70"/>
      <x:c r="R30" s="73"/>
      <x:c r="S30" s="70">
        <x:v>2</x:v>
      </x:c>
      <x:c r="T30" s="73">
        <x:v>40</x:v>
      </x:c>
      <x:c r="U30" s="70"/>
      <x:c r="V30" s="73"/>
      <x:c r="W30" s="70"/>
      <x:c r="X30" s="70">
        <x:v>20</x:v>
      </x:c>
      <x:c r="Y30" s="70"/>
      <x:c r="Z30" s="70"/>
      <x:c r="AA30" s="70">
        <x:v>1</x:v>
      </x:c>
      <x:c r="AB30" s="70"/>
      <x:c r="AC30" s="70"/>
      <x:c r="AD30" s="70">
        <x:v>1</x:v>
      </x:c>
      <x:c r="AE30" s="70"/>
      <x:c r="AF30" s="70"/>
      <x:c r="AG30" s="70">
        <x:v>1</x:v>
      </x:c>
      <x:c r="AH30" s="70"/>
      <x:c r="AI30" s="70"/>
      <x:c r="AJ30" s="70"/>
      <x:c r="AK30" s="70"/>
      <x:c r="AL30" s="687" t="s">
        <x:v>1528</x:v>
      </x:c>
      <x:c r="AM30" s="70"/>
      <x:c r="AN30" s="73"/>
      <x:c r="AO30" s="70"/>
      <x:c r="AP30" s="70"/>
      <x:c r="AQ30" s="70"/>
      <x:c r="AR30" s="73"/>
      <x:c r="AS30" s="70"/>
      <x:c r="AT30" s="73"/>
      <x:c r="AU30" s="70"/>
      <x:c r="AV30" s="70"/>
      <x:c r="AW30" s="70"/>
      <x:c r="AX30" s="70"/>
      <x:c r="AY30" s="70"/>
      <x:c r="AZ30" s="70"/>
      <x:c r="BA30" s="73"/>
      <x:c r="BB30" s="70"/>
      <x:c r="BC30" s="70"/>
      <x:c r="BD30" s="70"/>
      <x:c r="BE30" s="70">
        <x:v>4</x:v>
      </x:c>
      <x:c r="BF30" s="70">
        <x:v>13</x:v>
      </x:c>
      <x:c r="BG30" s="70"/>
      <x:c r="BH30" s="70"/>
      <x:c r="BI30" s="70"/>
      <x:c r="BJ30" s="73"/>
      <x:c r="BK30" s="70"/>
      <x:c r="BL30" s="73"/>
      <x:c r="BM30" s="70"/>
      <x:c r="BN30" s="73"/>
      <x:c r="BO30" s="70"/>
      <x:c r="BP30" s="73"/>
      <x:c r="BQ30" s="70"/>
      <x:c r="BR30" s="70"/>
      <x:c r="BS30" s="70"/>
      <x:c r="BT30" s="70"/>
      <x:c r="BU30" s="70"/>
      <x:c r="BV30" s="687" t="s">
        <x:v>1528</x:v>
      </x:c>
      <x:c r="BW30" s="70"/>
      <x:c r="BX30" s="70"/>
      <x:c r="BY30" s="73"/>
      <x:c r="BZ30" s="70"/>
      <x:c r="CA30" s="73"/>
      <x:c r="CB30" s="70"/>
      <x:c r="CC30" s="73"/>
      <x:c r="CD30" s="70"/>
      <x:c r="CE30" s="70">
        <x:v>1</x:v>
      </x:c>
      <x:c r="CF30" s="73">
        <x:v>36.280000000000001</x:v>
      </x:c>
      <x:c r="CG30" s="70"/>
      <x:c r="CH30" s="70"/>
      <x:c r="CI30" s="70"/>
      <x:c r="CJ30" s="70">
        <x:v>1</x:v>
      </x:c>
      <x:c r="CK30" s="70">
        <x:v>1</x:v>
      </x:c>
      <x:c r="CL30" s="70"/>
      <x:c r="CM30" s="70"/>
      <x:c r="CN30" s="70"/>
      <x:c r="CO30" s="70">
        <x:v>1</x:v>
      </x:c>
      <x:c r="CP30" s="73">
        <x:v>8</x:v>
      </x:c>
      <x:c r="CQ30" s="70">
        <x:v>1</x:v>
      </x:c>
      <x:c r="CR30" s="73">
        <x:v>95</x:v>
      </x:c>
      <x:c r="CS30" s="70">
        <x:v>28</x:v>
      </x:c>
      <x:c r="CT30" s="70"/>
      <x:c r="CU30" s="70">
        <x:v>2</x:v>
      </x:c>
      <x:c r="CV30" s="70"/>
      <x:c r="CW30" s="70"/>
      <x:c r="CX30" s="70"/>
      <x:c r="CY30" s="687" t="s">
        <x:v>1528</x:v>
      </x:c>
      <x:c r="CZ30" s="70">
        <x:v>1</x:v>
      </x:c>
      <x:c r="DA30" s="73">
        <x:v>36.280000000000001</x:v>
      </x:c>
      <x:c r="DB30" s="70"/>
      <x:c r="DC30" s="73"/>
      <x:c r="DD30" s="70"/>
      <x:c r="DE30" s="73"/>
      <x:c r="DF30" s="70"/>
      <x:c r="DG30" s="104"/>
    </x:row>
    <x:row r="31" spans="1:111" s="74" customFormat="1" customHeight="1">
      <x:c r="A31" s="687" t="s">
        <x:v>1394</x:v>
      </x:c>
      <x:c r="B31" s="114">
        <x:v>1</x:v>
      </x:c>
      <x:c r="C31" s="73">
        <x:v>1344</x:v>
      </x:c>
      <x:c r="D31" s="70">
        <x:v>1</x:v>
      </x:c>
      <x:c r="E31" s="73">
        <x:v>930</x:v>
      </x:c>
      <x:c r="F31" s="70"/>
      <x:c r="G31" s="73"/>
      <x:c r="H31" s="70">
        <x:v>1</x:v>
      </x:c>
      <x:c r="I31" s="73">
        <x:v>5983</x:v>
      </x:c>
      <x:c r="J31" s="70"/>
      <x:c r="K31" s="70"/>
      <x:c r="L31" s="73"/>
      <x:c r="M31" s="70"/>
      <x:c r="N31" s="70"/>
      <x:c r="O31" s="70"/>
      <x:c r="P31" s="70"/>
      <x:c r="Q31" s="70"/>
      <x:c r="R31" s="73"/>
      <x:c r="S31" s="70">
        <x:v>3</x:v>
      </x:c>
      <x:c r="T31" s="73">
        <x:v>60</x:v>
      </x:c>
      <x:c r="U31" s="70"/>
      <x:c r="V31" s="73"/>
      <x:c r="W31" s="70"/>
      <x:c r="X31" s="70">
        <x:v>29</x:v>
      </x:c>
      <x:c r="Y31" s="70"/>
      <x:c r="Z31" s="70"/>
      <x:c r="AA31" s="70">
        <x:v>1</x:v>
      </x:c>
      <x:c r="AB31" s="70"/>
      <x:c r="AC31" s="70"/>
      <x:c r="AD31" s="70"/>
      <x:c r="AE31" s="70"/>
      <x:c r="AF31" s="70"/>
      <x:c r="AG31" s="70">
        <x:v>1</x:v>
      </x:c>
      <x:c r="AH31" s="70"/>
      <x:c r="AI31" s="70"/>
      <x:c r="AJ31" s="70">
        <x:v>1</x:v>
      </x:c>
      <x:c r="AK31" s="70">
        <x:v>1</x:v>
      </x:c>
      <x:c r="AL31" s="687" t="s">
        <x:v>1394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>
        <x:v>1</x:v>
      </x:c>
      <x:c r="AY31" s="70"/>
      <x:c r="AZ31" s="70"/>
      <x:c r="BA31" s="73"/>
      <x:c r="BB31" s="70"/>
      <x:c r="BC31" s="70"/>
      <x:c r="BD31" s="70"/>
      <x:c r="BE31" s="70">
        <x:v>3</x:v>
      </x:c>
      <x:c r="BF31" s="70">
        <x:v>7</x:v>
      </x:c>
      <x:c r="BG31" s="70"/>
      <x:c r="BH31" s="70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687" t="s">
        <x:v>1394</x:v>
      </x:c>
      <x:c r="BW31" s="70"/>
      <x:c r="BX31" s="70"/>
      <x:c r="BY31" s="73"/>
      <x:c r="BZ31" s="70"/>
      <x:c r="CA31" s="73"/>
      <x:c r="CB31" s="70"/>
      <x:c r="CC31" s="73"/>
      <x:c r="CD31" s="70"/>
      <x:c r="CE31" s="70">
        <x:v>1</x:v>
      </x:c>
      <x:c r="CF31" s="73">
        <x:v>22</x:v>
      </x:c>
      <x:c r="CG31" s="70"/>
      <x:c r="CH31" s="70"/>
      <x:c r="CI31" s="70"/>
      <x:c r="CJ31" s="70">
        <x:v>1</x:v>
      </x:c>
      <x:c r="CK31" s="70"/>
      <x:c r="CL31" s="70"/>
      <x:c r="CM31" s="70">
        <x:v>1</x:v>
      </x:c>
      <x:c r="CN31" s="70">
        <x:v>3</x:v>
      </x:c>
      <x:c r="CO31" s="70">
        <x:v>1</x:v>
      </x:c>
      <x:c r="CP31" s="73">
        <x:v>8</x:v>
      </x:c>
      <x:c r="CQ31" s="70"/>
      <x:c r="CR31" s="73"/>
      <x:c r="CS31" s="70">
        <x:v>17</x:v>
      </x:c>
      <x:c r="CT31" s="70"/>
      <x:c r="CU31" s="70"/>
      <x:c r="CV31" s="70"/>
      <x:c r="CW31" s="70"/>
      <x:c r="CX31" s="70"/>
      <x:c r="CY31" s="687" t="s">
        <x:v>1394</x:v>
      </x:c>
      <x:c r="CZ31" s="70">
        <x:v>1</x:v>
      </x:c>
      <x:c r="DA31" s="73">
        <x:v>22</x:v>
      </x:c>
      <x:c r="DB31" s="70"/>
      <x:c r="DC31" s="73"/>
      <x:c r="DD31" s="70"/>
      <x:c r="DE31" s="73"/>
      <x:c r="DF31" s="70"/>
      <x:c r="DG31" s="104"/>
    </x:row>
    <x:row r="32" spans="1:111" s="74" customFormat="1" customHeight="1">
      <x:c r="A32" s="687" t="s">
        <x:v>1496</x:v>
      </x:c>
      <x:c r="B32" s="114"/>
      <x:c r="C32" s="73"/>
      <x:c r="D32" s="70"/>
      <x:c r="E32" s="73"/>
      <x:c r="F32" s="70"/>
      <x:c r="G32" s="73"/>
      <x:c r="H32" s="70"/>
      <x:c r="I32" s="73">
        <x:v>4583</x:v>
      </x:c>
      <x:c r="J32" s="70">
        <x:v>1</x:v>
      </x:c>
      <x:c r="K32" s="70"/>
      <x:c r="L32" s="73"/>
      <x:c r="M32" s="70"/>
      <x:c r="N32" s="70"/>
      <x:c r="O32" s="70"/>
      <x:c r="P32" s="70"/>
      <x:c r="Q32" s="70"/>
      <x:c r="R32" s="73"/>
      <x:c r="S32" s="70">
        <x:v>5</x:v>
      </x:c>
      <x:c r="T32" s="73">
        <x:v>100</x:v>
      </x:c>
      <x:c r="U32" s="70"/>
      <x:c r="V32" s="73"/>
      <x:c r="W32" s="70"/>
      <x:c r="X32" s="70">
        <x:v>56</x:v>
      </x:c>
      <x:c r="Y32" s="70"/>
      <x:c r="Z32" s="70"/>
      <x:c r="AA32" s="70"/>
      <x:c r="AB32" s="70"/>
      <x:c r="AC32" s="70"/>
      <x:c r="AD32" s="70"/>
      <x:c r="AE32" s="70"/>
      <x:c r="AF32" s="70"/>
      <x:c r="AG32" s="70"/>
      <x:c r="AH32" s="70"/>
      <x:c r="AI32" s="70"/>
      <x:c r="AJ32" s="70"/>
      <x:c r="AK32" s="70"/>
      <x:c r="AL32" s="687" t="s">
        <x:v>1496</x:v>
      </x:c>
      <x:c r="AM32" s="70"/>
      <x:c r="AN32" s="73"/>
      <x:c r="AO32" s="70"/>
      <x:c r="AP32" s="70"/>
      <x:c r="AQ32" s="70"/>
      <x:c r="AR32" s="73"/>
      <x:c r="AS32" s="70"/>
      <x:c r="AT32" s="73"/>
      <x:c r="AU32" s="70"/>
      <x:c r="AV32" s="70"/>
      <x:c r="AW32" s="70"/>
      <x:c r="AX32" s="70"/>
      <x:c r="AY32" s="70"/>
      <x:c r="AZ32" s="70"/>
      <x:c r="BA32" s="73"/>
      <x:c r="BB32" s="70"/>
      <x:c r="BC32" s="70"/>
      <x:c r="BD32" s="70">
        <x:v>1</x:v>
      </x:c>
      <x:c r="BE32" s="70">
        <x:v>2</x:v>
      </x:c>
      <x:c r="BF32" s="70">
        <x:v>13</x:v>
      </x:c>
      <x:c r="BG32" s="70">
        <x:v>3</x:v>
      </x:c>
      <x:c r="BH32" s="70">
        <x:v>6</x:v>
      </x:c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687" t="s">
        <x:v>1496</x:v>
      </x:c>
      <x:c r="BW32" s="70"/>
      <x:c r="BX32" s="70"/>
      <x:c r="BY32" s="73"/>
      <x:c r="BZ32" s="70"/>
      <x:c r="CA32" s="73"/>
      <x:c r="CB32" s="70"/>
      <x:c r="CC32" s="73"/>
      <x:c r="CD32" s="70"/>
      <x:c r="CE32" s="70">
        <x:v>1</x:v>
      </x:c>
      <x:c r="CF32" s="73">
        <x:v>73.340000000000003</x:v>
      </x:c>
      <x:c r="CG32" s="70"/>
      <x:c r="CH32" s="70"/>
      <x:c r="CI32" s="70"/>
      <x:c r="CJ32" s="70"/>
      <x:c r="CK32" s="70"/>
      <x:c r="CL32" s="70"/>
      <x:c r="CM32" s="70"/>
      <x:c r="CN32" s="70"/>
      <x:c r="CO32" s="70">
        <x:v>1</x:v>
      </x:c>
      <x:c r="CP32" s="73">
        <x:v>8</x:v>
      </x:c>
      <x:c r="CQ32" s="70"/>
      <x:c r="CR32" s="73"/>
      <x:c r="CS32" s="70">
        <x:v>14</x:v>
      </x:c>
      <x:c r="CT32" s="70"/>
      <x:c r="CU32" s="70"/>
      <x:c r="CV32" s="70"/>
      <x:c r="CW32" s="70"/>
      <x:c r="CX32" s="70"/>
      <x:c r="CY32" s="687" t="s">
        <x:v>1496</x:v>
      </x:c>
      <x:c r="CZ32" s="70">
        <x:v>1</x:v>
      </x:c>
      <x:c r="DA32" s="73">
        <x:v>74.340000000000003</x:v>
      </x:c>
      <x:c r="DB32" s="70"/>
      <x:c r="DC32" s="73"/>
      <x:c r="DD32" s="70"/>
      <x:c r="DE32" s="73"/>
      <x:c r="DF32" s="70"/>
      <x:c r="DG32" s="104"/>
    </x:row>
    <x:row r="33" spans="1:111" s="74" customFormat="1" customHeight="1">
      <x:c r="A33" s="687" t="s">
        <x:v>1228</x:v>
      </x:c>
      <x:c r="B33" s="114">
        <x:v>1</x:v>
      </x:c>
      <x:c r="C33" s="73">
        <x:v>1096</x:v>
      </x:c>
      <x:c r="D33" s="70"/>
      <x:c r="E33" s="73"/>
      <x:c r="F33" s="70"/>
      <x:c r="G33" s="73"/>
      <x:c r="H33" s="70">
        <x:v>1</x:v>
      </x:c>
      <x:c r="I33" s="73">
        <x:v>6443</x:v>
      </x:c>
      <x:c r="J33" s="70">
        <x:v>1</x:v>
      </x:c>
      <x:c r="K33" s="70"/>
      <x:c r="L33" s="73"/>
      <x:c r="M33" s="70"/>
      <x:c r="N33" s="70"/>
      <x:c r="O33" s="70"/>
      <x:c r="P33" s="70"/>
      <x:c r="Q33" s="70"/>
      <x:c r="R33" s="73"/>
      <x:c r="S33" s="70">
        <x:v>1</x:v>
      </x:c>
      <x:c r="T33" s="73">
        <x:v>20</x:v>
      </x:c>
      <x:c r="U33" s="70"/>
      <x:c r="V33" s="73"/>
      <x:c r="W33" s="70"/>
      <x:c r="X33" s="70">
        <x:v>43</x:v>
      </x:c>
      <x:c r="Y33" s="70"/>
      <x:c r="Z33" s="70"/>
      <x:c r="AA33" s="70">
        <x:v>1</x:v>
      </x:c>
      <x:c r="AB33" s="70"/>
      <x:c r="AC33" s="70"/>
      <x:c r="AD33" s="70"/>
      <x:c r="AE33" s="70"/>
      <x:c r="AF33" s="70"/>
      <x:c r="AG33" s="70">
        <x:v>1</x:v>
      </x:c>
      <x:c r="AH33" s="70"/>
      <x:c r="AI33" s="70"/>
      <x:c r="AJ33" s="70"/>
      <x:c r="AK33" s="70"/>
      <x:c r="AL33" s="687" t="s">
        <x:v>1228</x:v>
      </x:c>
      <x:c r="AM33" s="70"/>
      <x:c r="AN33" s="73"/>
      <x:c r="AO33" s="70"/>
      <x:c r="AP33" s="70"/>
      <x:c r="AQ33" s="70"/>
      <x:c r="AR33" s="73"/>
      <x:c r="AS33" s="70"/>
      <x:c r="AT33" s="73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>
        <x:v>1</x:v>
      </x:c>
      <x:c r="BE33" s="70">
        <x:v>1</x:v>
      </x:c>
      <x:c r="BF33" s="70">
        <x:v>8</x:v>
      </x:c>
      <x:c r="BG33" s="70"/>
      <x:c r="BH33" s="70"/>
      <x:c r="BI33" s="70"/>
      <x:c r="BJ33" s="73"/>
      <x:c r="BK33" s="70"/>
      <x:c r="BL33" s="73"/>
      <x:c r="BM33" s="70"/>
      <x:c r="BN33" s="73"/>
      <x:c r="BO33" s="70"/>
      <x:c r="BP33" s="73"/>
      <x:c r="BQ33" s="70"/>
      <x:c r="BR33" s="70"/>
      <x:c r="BS33" s="70"/>
      <x:c r="BT33" s="70"/>
      <x:c r="BU33" s="70"/>
      <x:c r="BV33" s="687" t="s">
        <x:v>1228</x:v>
      </x:c>
      <x:c r="BW33" s="70"/>
      <x:c r="BX33" s="70"/>
      <x:c r="BY33" s="73"/>
      <x:c r="BZ33" s="70"/>
      <x:c r="CA33" s="73"/>
      <x:c r="CB33" s="70"/>
      <x:c r="CC33" s="73"/>
      <x:c r="CD33" s="70"/>
      <x:c r="CE33" s="70">
        <x:v>1</x:v>
      </x:c>
      <x:c r="CF33" s="73">
        <x:v>39.439999999999998</x:v>
      </x:c>
      <x:c r="CG33" s="70"/>
      <x:c r="CH33" s="70"/>
      <x:c r="CI33" s="70"/>
      <x:c r="CJ33" s="70"/>
      <x:c r="CK33" s="70">
        <x:v>1</x:v>
      </x:c>
      <x:c r="CL33" s="70"/>
      <x:c r="CM33" s="70">
        <x:v>1</x:v>
      </x:c>
      <x:c r="CN33" s="70">
        <x:v>1</x:v>
      </x:c>
      <x:c r="CO33" s="70">
        <x:v>1</x:v>
      </x:c>
      <x:c r="CP33" s="73">
        <x:v>18</x:v>
      </x:c>
      <x:c r="CQ33" s="70">
        <x:v>1</x:v>
      </x:c>
      <x:c r="CR33" s="73">
        <x:v>249</x:v>
      </x:c>
      <x:c r="CS33" s="70">
        <x:v>55</x:v>
      </x:c>
      <x:c r="CT33" s="70"/>
      <x:c r="CU33" s="70"/>
      <x:c r="CV33" s="70"/>
      <x:c r="CW33" s="70"/>
      <x:c r="CX33" s="70"/>
      <x:c r="CY33" s="687" t="s">
        <x:v>1228</x:v>
      </x:c>
      <x:c r="CZ33" s="70">
        <x:v>1</x:v>
      </x:c>
      <x:c r="DA33" s="73">
        <x:v>39.439999999999998</x:v>
      </x:c>
      <x:c r="DB33" s="70"/>
      <x:c r="DC33" s="73"/>
      <x:c r="DD33" s="70"/>
      <x:c r="DE33" s="73"/>
      <x:c r="DF33" s="70"/>
      <x:c r="DG33" s="104"/>
    </x:row>
    <x:row r="34" spans="1:111" s="74" customFormat="1" customHeight="1">
      <x:c r="A34" s="687" t="s">
        <x:v>1399</x:v>
      </x:c>
      <x:c r="B34" s="114"/>
      <x:c r="C34" s="73"/>
      <x:c r="D34" s="70"/>
      <x:c r="E34" s="73"/>
      <x:c r="F34" s="70"/>
      <x:c r="G34" s="73"/>
      <x:c r="H34" s="70">
        <x:v>1</x:v>
      </x:c>
      <x:c r="I34" s="73">
        <x:v>7712</x:v>
      </x:c>
      <x:c r="J34" s="70"/>
      <x:c r="K34" s="70"/>
      <x:c r="L34" s="73"/>
      <x:c r="M34" s="70"/>
      <x:c r="N34" s="70">
        <x:v>3</x:v>
      </x:c>
      <x:c r="O34" s="70"/>
      <x:c r="P34" s="70"/>
      <x:c r="Q34" s="70"/>
      <x:c r="R34" s="73"/>
      <x:c r="S34" s="70">
        <x:v>2</x:v>
      </x:c>
      <x:c r="T34" s="73">
        <x:v>40</x:v>
      </x:c>
      <x:c r="U34" s="70"/>
      <x:c r="V34" s="73"/>
      <x:c r="W34" s="70"/>
      <x:c r="X34" s="70">
        <x:v>56</x:v>
      </x:c>
      <x:c r="Y34" s="70"/>
      <x:c r="Z34" s="70"/>
      <x:c r="AA34" s="70">
        <x:v>1</x:v>
      </x:c>
      <x:c r="AB34" s="70"/>
      <x:c r="AC34" s="70"/>
      <x:c r="AD34" s="70">
        <x:v>2</x:v>
      </x:c>
      <x:c r="AE34" s="70"/>
      <x:c r="AF34" s="70"/>
      <x:c r="AG34" s="70">
        <x:v>1</x:v>
      </x:c>
      <x:c r="AH34" s="70"/>
      <x:c r="AI34" s="70"/>
      <x:c r="AJ34" s="70"/>
      <x:c r="AK34" s="70"/>
      <x:c r="AL34" s="687" t="s">
        <x:v>1399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>
        <x:v>1</x:v>
      </x:c>
      <x:c r="BF34" s="70">
        <x:v>5</x:v>
      </x:c>
      <x:c r="BG34" s="70"/>
      <x:c r="BH34" s="70"/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687" t="s">
        <x:v>1399</x:v>
      </x:c>
      <x:c r="BW34" s="70"/>
      <x:c r="BX34" s="70"/>
      <x:c r="BY34" s="73"/>
      <x:c r="BZ34" s="70"/>
      <x:c r="CA34" s="73"/>
      <x:c r="CB34" s="70"/>
      <x:c r="CC34" s="73"/>
      <x:c r="CD34" s="70"/>
      <x:c r="CE34" s="70">
        <x:v>1</x:v>
      </x:c>
      <x:c r="CF34" s="73">
        <x:v>40</x:v>
      </x:c>
      <x:c r="CG34" s="70"/>
      <x:c r="CH34" s="70"/>
      <x:c r="CI34" s="70"/>
      <x:c r="CJ34" s="70"/>
      <x:c r="CK34" s="70"/>
      <x:c r="CL34" s="70"/>
      <x:c r="CM34" s="70"/>
      <x:c r="CN34" s="70"/>
      <x:c r="CO34" s="70">
        <x:v>1</x:v>
      </x:c>
      <x:c r="CP34" s="73">
        <x:v>18</x:v>
      </x:c>
      <x:c r="CQ34" s="70">
        <x:v>1</x:v>
      </x:c>
      <x:c r="CR34" s="73">
        <x:v>582</x:v>
      </x:c>
      <x:c r="CS34" s="70">
        <x:v>19</x:v>
      </x:c>
      <x:c r="CT34" s="70">
        <x:v>1</x:v>
      </x:c>
      <x:c r="CU34" s="70">
        <x:v>3</x:v>
      </x:c>
      <x:c r="CV34" s="70"/>
      <x:c r="CW34" s="70"/>
      <x:c r="CX34" s="70"/>
      <x:c r="CY34" s="687" t="s">
        <x:v>1399</x:v>
      </x:c>
      <x:c r="CZ34" s="70">
        <x:v>1</x:v>
      </x:c>
      <x:c r="DA34" s="73">
        <x:v>40</x:v>
      </x:c>
      <x:c r="DB34" s="70"/>
      <x:c r="DC34" s="73"/>
      <x:c r="DD34" s="70"/>
      <x:c r="DE34" s="73"/>
      <x:c r="DF34" s="70"/>
      <x:c r="DG34" s="104"/>
    </x:row>
    <x:row r="35" spans="1:111" s="74" customFormat="1" customHeight="1">
      <x:c r="A35" s="687" t="s">
        <x:v>1549</x:v>
      </x:c>
      <x:c r="B35" s="114"/>
      <x:c r="C35" s="73"/>
      <x:c r="D35" s="70"/>
      <x:c r="E35" s="73"/>
      <x:c r="F35" s="70"/>
      <x:c r="G35" s="73"/>
      <x:c r="H35" s="70"/>
      <x:c r="I35" s="73">
        <x:v>6477.5</x:v>
      </x:c>
      <x:c r="J35" s="70">
        <x:v>1</x:v>
      </x:c>
      <x:c r="K35" s="70"/>
      <x:c r="L35" s="73"/>
      <x:c r="M35" s="70"/>
      <x:c r="N35" s="70"/>
      <x:c r="O35" s="70"/>
      <x:c r="P35" s="70"/>
      <x:c r="Q35" s="70"/>
      <x:c r="R35" s="73"/>
      <x:c r="S35" s="70">
        <x:v>1</x:v>
      </x:c>
      <x:c r="T35" s="73">
        <x:v>20</x:v>
      </x:c>
      <x:c r="U35" s="70"/>
      <x:c r="V35" s="73"/>
      <x:c r="W35" s="70">
        <x:v>1</x:v>
      </x:c>
      <x:c r="X35" s="70">
        <x:v>49</x:v>
      </x:c>
      <x:c r="Y35" s="70"/>
      <x:c r="Z35" s="70"/>
      <x:c r="AA35" s="70"/>
      <x:c r="AB35" s="70"/>
      <x:c r="AC35" s="70"/>
      <x:c r="AD35" s="70"/>
      <x:c r="AE35" s="70"/>
      <x:c r="AF35" s="70"/>
      <x:c r="AG35" s="70">
        <x:v>1</x:v>
      </x:c>
      <x:c r="AH35" s="70"/>
      <x:c r="AI35" s="70"/>
      <x:c r="AJ35" s="70"/>
      <x:c r="AK35" s="70"/>
      <x:c r="AL35" s="687" t="s">
        <x:v>1549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>
        <x:v>1</x:v>
      </x:c>
      <x:c r="AY35" s="70"/>
      <x:c r="AZ35" s="70">
        <x:v>1</x:v>
      </x:c>
      <x:c r="BA35" s="73">
        <x:v>1</x:v>
      </x:c>
      <x:c r="BB35" s="70"/>
      <x:c r="BC35" s="70"/>
      <x:c r="BD35" s="70"/>
      <x:c r="BE35" s="70">
        <x:v>3</x:v>
      </x:c>
      <x:c r="BF35" s="70">
        <x:v>9</x:v>
      </x:c>
      <x:c r="BG35" s="70"/>
      <x:c r="BH35" s="70"/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687" t="s">
        <x:v>1549</x:v>
      </x:c>
      <x:c r="BW35" s="70"/>
      <x:c r="BX35" s="70"/>
      <x:c r="BY35" s="73"/>
      <x:c r="BZ35" s="70"/>
      <x:c r="CA35" s="73"/>
      <x:c r="CB35" s="70"/>
      <x:c r="CC35" s="73"/>
      <x:c r="CD35" s="70"/>
      <x:c r="CE35" s="70">
        <x:v>1</x:v>
      </x:c>
      <x:c r="CF35" s="73">
        <x:v>69.159999999999997</x:v>
      </x:c>
      <x:c r="CG35" s="70"/>
      <x:c r="CH35" s="70"/>
      <x:c r="CI35" s="70"/>
      <x:c r="CJ35" s="70"/>
      <x:c r="CK35" s="70"/>
      <x:c r="CL35" s="70"/>
      <x:c r="CM35" s="70"/>
      <x:c r="CN35" s="70"/>
      <x:c r="CO35" s="70">
        <x:v>1</x:v>
      </x:c>
      <x:c r="CP35" s="73">
        <x:v>18</x:v>
      </x:c>
      <x:c r="CQ35" s="70">
        <x:v>2</x:v>
      </x:c>
      <x:c r="CR35" s="73">
        <x:v>173</x:v>
      </x:c>
      <x:c r="CS35" s="70">
        <x:v>29</x:v>
      </x:c>
      <x:c r="CT35" s="70"/>
      <x:c r="CU35" s="70"/>
      <x:c r="CV35" s="70"/>
      <x:c r="CW35" s="70"/>
      <x:c r="CX35" s="70"/>
      <x:c r="CY35" s="687" t="s">
        <x:v>1549</x:v>
      </x:c>
      <x:c r="CZ35" s="70">
        <x:v>1</x:v>
      </x:c>
      <x:c r="DA35" s="73">
        <x:v>69.159999999999997</x:v>
      </x:c>
      <x:c r="DB35" s="70"/>
      <x:c r="DC35" s="73"/>
      <x:c r="DD35" s="70"/>
      <x:c r="DE35" s="73"/>
      <x:c r="DF35" s="70"/>
      <x:c r="DG35" s="104"/>
    </x:row>
    <x:row r="36" spans="1:111" s="74" customFormat="1" customHeight="1">
      <x:c r="A36" s="687" t="s">
        <x:v>1494</x:v>
      </x:c>
      <x:c r="B36" s="114"/>
      <x:c r="C36" s="73"/>
      <x:c r="D36" s="70"/>
      <x:c r="E36" s="73"/>
      <x:c r="F36" s="70"/>
      <x:c r="G36" s="73"/>
      <x:c r="H36" s="70"/>
      <x:c r="I36" s="73"/>
      <x:c r="J36" s="70"/>
      <x:c r="K36" s="70"/>
      <x:c r="L36" s="73"/>
      <x:c r="M36" s="70"/>
      <x:c r="N36" s="70"/>
      <x:c r="O36" s="70"/>
      <x:c r="P36" s="70"/>
      <x:c r="Q36" s="70"/>
      <x:c r="R36" s="73"/>
      <x:c r="S36" s="70">
        <x:v>4</x:v>
      </x:c>
      <x:c r="T36" s="73">
        <x:v>86.760000000000005</x:v>
      </x:c>
      <x:c r="U36" s="70"/>
      <x:c r="V36" s="73"/>
      <x:c r="W36" s="70"/>
      <x:c r="X36" s="70">
        <x:v>13</x:v>
      </x:c>
      <x:c r="Y36" s="70"/>
      <x:c r="Z36" s="70"/>
      <x:c r="AA36" s="70"/>
      <x:c r="AB36" s="70"/>
      <x:c r="AC36" s="70"/>
      <x:c r="AD36" s="70"/>
      <x:c r="AE36" s="70"/>
      <x:c r="AF36" s="70"/>
      <x:c r="AG36" s="70"/>
      <x:c r="AH36" s="70"/>
      <x:c r="AI36" s="70"/>
      <x:c r="AJ36" s="70"/>
      <x:c r="AK36" s="70"/>
      <x:c r="AL36" s="687" t="s">
        <x:v>1494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70"/>
      <x:c r="BE36" s="70">
        <x:v>5</x:v>
      </x:c>
      <x:c r="BF36" s="70">
        <x:v>11</x:v>
      </x:c>
      <x:c r="BG36" s="70"/>
      <x:c r="BH36" s="70"/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687" t="s">
        <x:v>1494</x:v>
      </x:c>
      <x:c r="BW36" s="70"/>
      <x:c r="BX36" s="70"/>
      <x:c r="BY36" s="73"/>
      <x:c r="BZ36" s="70"/>
      <x:c r="CA36" s="73"/>
      <x:c r="CB36" s="70"/>
      <x:c r="CC36" s="73"/>
      <x:c r="CD36" s="70"/>
      <x:c r="CE36" s="70">
        <x:v>1</x:v>
      </x:c>
      <x:c r="CF36" s="73">
        <x:v>74.340000000000003</x:v>
      </x:c>
      <x:c r="CG36" s="70"/>
      <x:c r="CH36" s="70"/>
      <x:c r="CI36" s="70"/>
      <x:c r="CJ36" s="70"/>
      <x:c r="CK36" s="70"/>
      <x:c r="CL36" s="70"/>
      <x:c r="CM36" s="70"/>
      <x:c r="CN36" s="70"/>
      <x:c r="CO36" s="70">
        <x:v>1</x:v>
      </x:c>
      <x:c r="CP36" s="73">
        <x:v>74.340000000000003</x:v>
      </x:c>
      <x:c r="CQ36" s="70">
        <x:v>1</x:v>
      </x:c>
      <x:c r="CR36" s="73">
        <x:v>164</x:v>
      </x:c>
      <x:c r="CS36" s="70">
        <x:v>13</x:v>
      </x:c>
      <x:c r="CT36" s="70"/>
      <x:c r="CU36" s="70"/>
      <x:c r="CV36" s="70"/>
      <x:c r="CW36" s="70"/>
      <x:c r="CX36" s="70"/>
      <x:c r="CY36" s="687" t="s">
        <x:v>1494</x:v>
      </x:c>
      <x:c r="CZ36" s="70">
        <x:v>1</x:v>
      </x:c>
      <x:c r="DA36" s="73">
        <x:v>74.340000000000003</x:v>
      </x:c>
      <x:c r="DB36" s="70"/>
      <x:c r="DC36" s="73"/>
      <x:c r="DD36" s="70"/>
      <x:c r="DE36" s="73"/>
      <x:c r="DF36" s="70"/>
      <x:c r="DG36" s="104"/>
    </x:row>
    <x:row r="37" spans="1:111" s="74" customFormat="1" customHeight="1">
      <x:c r="A37" s="687" t="s">
        <x:v>1387</x:v>
      </x:c>
      <x:c r="B37" s="114"/>
      <x:c r="C37" s="73"/>
      <x:c r="D37" s="70"/>
      <x:c r="E37" s="73"/>
      <x:c r="F37" s="70"/>
      <x:c r="G37" s="73"/>
      <x:c r="H37" s="70"/>
      <x:c r="I37" s="73">
        <x:v>4643</x:v>
      </x:c>
      <x:c r="J37" s="70"/>
      <x:c r="K37" s="70"/>
      <x:c r="L37" s="73"/>
      <x:c r="M37" s="70"/>
      <x:c r="N37" s="70">
        <x:v>1</x:v>
      </x:c>
      <x:c r="O37" s="70"/>
      <x:c r="P37" s="70"/>
      <x:c r="Q37" s="70"/>
      <x:c r="R37" s="73"/>
      <x:c r="S37" s="70">
        <x:v>3</x:v>
      </x:c>
      <x:c r="T37" s="73">
        <x:v>60</x:v>
      </x:c>
      <x:c r="U37" s="70"/>
      <x:c r="V37" s="73"/>
      <x:c r="W37" s="70"/>
      <x:c r="X37" s="70">
        <x:v>35</x:v>
      </x:c>
      <x:c r="Y37" s="70"/>
      <x:c r="Z37" s="70"/>
      <x:c r="AA37" s="70">
        <x:v>1</x:v>
      </x:c>
      <x:c r="AB37" s="70"/>
      <x:c r="AC37" s="70"/>
      <x:c r="AD37" s="70"/>
      <x:c r="AE37" s="70"/>
      <x:c r="AF37" s="70"/>
      <x:c r="AG37" s="70">
        <x:v>1</x:v>
      </x:c>
      <x:c r="AH37" s="70"/>
      <x:c r="AI37" s="70"/>
      <x:c r="AJ37" s="70"/>
      <x:c r="AK37" s="70"/>
      <x:c r="AL37" s="687" t="s">
        <x:v>1387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>
        <x:v>1</x:v>
      </x:c>
      <x:c r="BF37" s="70">
        <x:v>6</x:v>
      </x:c>
      <x:c r="BG37" s="70">
        <x:v>3</x:v>
      </x:c>
      <x:c r="BH37" s="70">
        <x:v>3</x:v>
      </x:c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687" t="s">
        <x:v>1387</x:v>
      </x:c>
      <x:c r="BW37" s="70"/>
      <x:c r="BX37" s="70"/>
      <x:c r="BY37" s="73"/>
      <x:c r="BZ37" s="70"/>
      <x:c r="CA37" s="73"/>
      <x:c r="CB37" s="70"/>
      <x:c r="CC37" s="73"/>
      <x:c r="CD37" s="70"/>
      <x:c r="CE37" s="70">
        <x:v>1</x:v>
      </x:c>
      <x:c r="CF37" s="73">
        <x:v>24.789999999999999</x:v>
      </x:c>
      <x:c r="CG37" s="70"/>
      <x:c r="CH37" s="70"/>
      <x:c r="CI37" s="70"/>
      <x:c r="CJ37" s="70"/>
      <x:c r="CK37" s="70"/>
      <x:c r="CL37" s="70"/>
      <x:c r="CM37" s="70"/>
      <x:c r="CN37" s="70"/>
      <x:c r="CO37" s="70"/>
      <x:c r="CP37" s="73"/>
      <x:c r="CQ37" s="70">
        <x:v>1</x:v>
      </x:c>
      <x:c r="CR37" s="73">
        <x:v>417</x:v>
      </x:c>
      <x:c r="CS37" s="70">
        <x:v>9</x:v>
      </x:c>
      <x:c r="CT37" s="70"/>
      <x:c r="CU37" s="70">
        <x:v>1</x:v>
      </x:c>
      <x:c r="CV37" s="70"/>
      <x:c r="CW37" s="70"/>
      <x:c r="CX37" s="70"/>
      <x:c r="CY37" s="687" t="s">
        <x:v>1387</x:v>
      </x:c>
      <x:c r="CZ37" s="70">
        <x:v>1</x:v>
      </x:c>
      <x:c r="DA37" s="73">
        <x:v>24.789999999999999</x:v>
      </x:c>
      <x:c r="DB37" s="70"/>
      <x:c r="DC37" s="73"/>
      <x:c r="DD37" s="70"/>
      <x:c r="DE37" s="73"/>
      <x:c r="DF37" s="70"/>
      <x:c r="DG37" s="104"/>
    </x:row>
    <x:row r="38" spans="1:111" s="74" customFormat="1" customHeight="1">
      <x:c r="A38" s="687" t="s">
        <x:v>1530</x:v>
      </x:c>
      <x:c r="B38" s="114"/>
      <x:c r="C38" s="73"/>
      <x:c r="D38" s="70"/>
      <x:c r="E38" s="73"/>
      <x:c r="F38" s="70"/>
      <x:c r="G38" s="73"/>
      <x:c r="H38" s="70"/>
      <x:c r="I38" s="73"/>
      <x:c r="J38" s="70">
        <x:v>1</x:v>
      </x:c>
      <x:c r="K38" s="70"/>
      <x:c r="L38" s="73"/>
      <x:c r="M38" s="70"/>
      <x:c r="N38" s="70"/>
      <x:c r="O38" s="70"/>
      <x:c r="P38" s="70"/>
      <x:c r="Q38" s="70"/>
      <x:c r="R38" s="73"/>
      <x:c r="S38" s="70">
        <x:v>1</x:v>
      </x:c>
      <x:c r="T38" s="73">
        <x:v>36</x:v>
      </x:c>
      <x:c r="U38" s="70"/>
      <x:c r="V38" s="73"/>
      <x:c r="W38" s="70"/>
      <x:c r="X38" s="70">
        <x:v>19</x:v>
      </x:c>
      <x:c r="Y38" s="70"/>
      <x:c r="Z38" s="70"/>
      <x:c r="AA38" s="70"/>
      <x:c r="AB38" s="70"/>
      <x:c r="AC38" s="70"/>
      <x:c r="AD38" s="70"/>
      <x:c r="AE38" s="70"/>
      <x:c r="AF38" s="70"/>
      <x:c r="AG38" s="70"/>
      <x:c r="AH38" s="70"/>
      <x:c r="AI38" s="70"/>
      <x:c r="AJ38" s="70"/>
      <x:c r="AK38" s="70"/>
      <x:c r="AL38" s="687" t="s">
        <x:v>1530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>
        <x:v>3</x:v>
      </x:c>
      <x:c r="BF38" s="70">
        <x:v>15</x:v>
      </x:c>
      <x:c r="BG38" s="70"/>
      <x:c r="BH38" s="70"/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687" t="s">
        <x:v>1530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70"/>
      <x:c r="CI38" s="70"/>
      <x:c r="CJ38" s="70"/>
      <x:c r="CK38" s="70"/>
      <x:c r="CL38" s="70"/>
      <x:c r="CM38" s="70"/>
      <x:c r="CN38" s="70"/>
      <x:c r="CO38" s="70"/>
      <x:c r="CP38" s="73"/>
      <x:c r="CQ38" s="70">
        <x:v>1</x:v>
      </x:c>
      <x:c r="CR38" s="73">
        <x:v>418</x:v>
      </x:c>
      <x:c r="CS38" s="70">
        <x:v>17</x:v>
      </x:c>
      <x:c r="CT38" s="70">
        <x:v>2</x:v>
      </x:c>
      <x:c r="CU38" s="70">
        <x:v>4</x:v>
      </x:c>
      <x:c r="CV38" s="70"/>
      <x:c r="CW38" s="70"/>
      <x:c r="CX38" s="70"/>
      <x:c r="CY38" s="687" t="s">
        <x:v>1530</x:v>
      </x:c>
      <x:c r="CZ38" s="70"/>
      <x:c r="DA38" s="73"/>
      <x:c r="DB38" s="70"/>
      <x:c r="DC38" s="73"/>
      <x:c r="DD38" s="70"/>
      <x:c r="DE38" s="73"/>
      <x:c r="DF38" s="70"/>
      <x:c r="DG38" s="104"/>
    </x:row>
    <x:row r="39" spans="1:111" s="74" customFormat="1" customHeight="1">
      <x:c r="A39" s="687" t="s">
        <x:v>1493</x:v>
      </x:c>
      <x:c r="B39" s="114">
        <x:v>1</x:v>
      </x:c>
      <x:c r="C39" s="73">
        <x:v>2793.4000000000001</x:v>
      </x:c>
      <x:c r="D39" s="70">
        <x:v>1</x:v>
      </x:c>
      <x:c r="E39" s="73">
        <x:v>1771.5</x:v>
      </x:c>
      <x:c r="F39" s="70"/>
      <x:c r="G39" s="73"/>
      <x:c r="H39" s="70"/>
      <x:c r="I39" s="73"/>
      <x:c r="J39" s="70"/>
      <x:c r="K39" s="70"/>
      <x:c r="L39" s="73"/>
      <x:c r="M39" s="70">
        <x:v>1</x:v>
      </x:c>
      <x:c r="N39" s="70"/>
      <x:c r="O39" s="70"/>
      <x:c r="P39" s="70"/>
      <x:c r="Q39" s="70"/>
      <x:c r="R39" s="73"/>
      <x:c r="S39" s="70">
        <x:v>10</x:v>
      </x:c>
      <x:c r="T39" s="73">
        <x:v>202.5</x:v>
      </x:c>
      <x:c r="U39" s="70"/>
      <x:c r="V39" s="73"/>
      <x:c r="W39" s="70"/>
      <x:c r="X39" s="70">
        <x:v>52</x:v>
      </x:c>
      <x:c r="Y39" s="70"/>
      <x:c r="Z39" s="70"/>
      <x:c r="AA39" s="70"/>
      <x:c r="AB39" s="70"/>
      <x:c r="AC39" s="70"/>
      <x:c r="AD39" s="70">
        <x:v>2</x:v>
      </x:c>
      <x:c r="AE39" s="70"/>
      <x:c r="AF39" s="70"/>
      <x:c r="AG39" s="70">
        <x:v>1</x:v>
      </x:c>
      <x:c r="AH39" s="70"/>
      <x:c r="AI39" s="70"/>
      <x:c r="AJ39" s="70">
        <x:v>3</x:v>
      </x:c>
      <x:c r="AK39" s="70">
        <x:v>6</x:v>
      </x:c>
      <x:c r="AL39" s="687" t="s">
        <x:v>1493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>
        <x:v>1</x:v>
      </x:c>
      <x:c r="AY39" s="70"/>
      <x:c r="AZ39" s="70">
        <x:v>1</x:v>
      </x:c>
      <x:c r="BA39" s="73">
        <x:v>4</x:v>
      </x:c>
      <x:c r="BB39" s="70"/>
      <x:c r="BC39" s="70"/>
      <x:c r="BD39" s="70"/>
      <x:c r="BE39" s="70">
        <x:v>2</x:v>
      </x:c>
      <x:c r="BF39" s="70">
        <x:v>13</x:v>
      </x:c>
      <x:c r="BG39" s="70"/>
      <x:c r="BH39" s="70"/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687" t="s">
        <x:v>1493</x:v>
      </x:c>
      <x:c r="BW39" s="70"/>
      <x:c r="BX39" s="70"/>
      <x:c r="BY39" s="73"/>
      <x:c r="BZ39" s="70"/>
      <x:c r="CA39" s="73"/>
      <x:c r="CB39" s="70"/>
      <x:c r="CC39" s="73"/>
      <x:c r="CD39" s="70"/>
      <x:c r="CE39" s="70">
        <x:v>1</x:v>
      </x:c>
      <x:c r="CF39" s="73">
        <x:v>71.819999999999993</x:v>
      </x:c>
      <x:c r="CG39" s="70"/>
      <x:c r="CH39" s="70"/>
      <x:c r="CI39" s="70"/>
      <x:c r="CJ39" s="70">
        <x:v>2</x:v>
      </x:c>
      <x:c r="CK39" s="70"/>
      <x:c r="CL39" s="70">
        <x:v>1</x:v>
      </x:c>
      <x:c r="CM39" s="70">
        <x:v>1</x:v>
      </x:c>
      <x:c r="CN39" s="70">
        <x:v>3</x:v>
      </x:c>
      <x:c r="CO39" s="70">
        <x:v>1</x:v>
      </x:c>
      <x:c r="CP39" s="73">
        <x:v>34</x:v>
      </x:c>
      <x:c r="CQ39" s="70">
        <x:v>1</x:v>
      </x:c>
      <x:c r="CR39" s="73">
        <x:v>444</x:v>
      </x:c>
      <x:c r="CS39" s="70">
        <x:v>52</x:v>
      </x:c>
      <x:c r="CT39" s="70">
        <x:v>2</x:v>
      </x:c>
      <x:c r="CU39" s="70"/>
      <x:c r="CV39" s="70"/>
      <x:c r="CW39" s="70"/>
      <x:c r="CX39" s="70"/>
      <x:c r="CY39" s="687" t="s">
        <x:v>1493</x:v>
      </x:c>
      <x:c r="CZ39" s="70">
        <x:v>1</x:v>
      </x:c>
      <x:c r="DA39" s="73">
        <x:v>71.819999999999993</x:v>
      </x:c>
      <x:c r="DB39" s="70"/>
      <x:c r="DC39" s="73"/>
      <x:c r="DD39" s="70"/>
      <x:c r="DE39" s="73"/>
      <x:c r="DF39" s="70"/>
      <x:c r="DG39" s="104"/>
    </x:row>
    <x:row r="40" spans="1:111" s="74" customFormat="1" customHeight="1">
      <x:c r="A40" s="687" t="s">
        <x:v>1258</x:v>
      </x:c>
      <x:c r="B40" s="114"/>
      <x:c r="C40" s="73"/>
      <x:c r="D40" s="70"/>
      <x:c r="E40" s="73"/>
      <x:c r="F40" s="70"/>
      <x:c r="G40" s="73"/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>
        <x:v>1</x:v>
      </x:c>
      <x:c r="T40" s="73">
        <x:v>56</x:v>
      </x:c>
      <x:c r="U40" s="70"/>
      <x:c r="V40" s="73"/>
      <x:c r="W40" s="70"/>
      <x:c r="X40" s="70"/>
      <x:c r="Y40" s="70"/>
      <x:c r="Z40" s="70"/>
      <x:c r="AA40" s="70"/>
      <x:c r="AB40" s="70"/>
      <x:c r="AC40" s="70"/>
      <x:c r="AD40" s="70"/>
      <x:c r="AE40" s="70"/>
      <x:c r="AF40" s="70"/>
      <x:c r="AG40" s="70"/>
      <x:c r="AH40" s="70"/>
      <x:c r="AI40" s="70"/>
      <x:c r="AJ40" s="70"/>
      <x:c r="AK40" s="70"/>
      <x:c r="AL40" s="687" t="s">
        <x:v>1258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/>
      <x:c r="BF40" s="70"/>
      <x:c r="BG40" s="70"/>
      <x:c r="BH40" s="70"/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687" t="s">
        <x:v>1258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>
        <x:v>1</x:v>
      </x:c>
      <x:c r="CI40" s="70"/>
      <x:c r="CJ40" s="70"/>
      <x:c r="CK40" s="70"/>
      <x:c r="CL40" s="70"/>
      <x:c r="CM40" s="70"/>
      <x:c r="CN40" s="70"/>
      <x:c r="CO40" s="70"/>
      <x:c r="CP40" s="73"/>
      <x:c r="CQ40" s="70"/>
      <x:c r="CR40" s="73"/>
      <x:c r="CS40" s="70"/>
      <x:c r="CT40" s="70">
        <x:v>1</x:v>
      </x:c>
      <x:c r="CU40" s="70">
        <x:v>1</x:v>
      </x:c>
      <x:c r="CV40" s="70"/>
      <x:c r="CW40" s="70"/>
      <x:c r="CX40" s="70"/>
      <x:c r="CY40" s="687" t="s">
        <x:v>1258</x:v>
      </x:c>
      <x:c r="CZ40" s="70"/>
      <x:c r="DA40" s="73"/>
      <x:c r="DB40" s="70"/>
      <x:c r="DC40" s="73"/>
      <x:c r="DD40" s="70"/>
      <x:c r="DE40" s="73"/>
      <x:c r="DF40" s="70"/>
      <x:c r="DG40" s="104"/>
    </x:row>
    <x:row r="41" spans="1:111" s="74" customFormat="1" customHeight="1">
      <x:c r="A41" s="136" t="s">
        <x:v>1359</x:v>
      </x:c>
      <x:c r="B41" s="114">
        <x:f>B42</x:f>
        <x:v>0</x:v>
      </x:c>
      <x:c r="C41" s="73">
        <x:f t="shared" ref="C41:BN41" si="22">C42</x:f>
        <x:v>0</x:v>
      </x:c>
      <x:c r="D41" s="70">
        <x:f t="shared" si="22"/>
        <x:v>0</x:v>
      </x:c>
      <x:c r="E41" s="73">
        <x:f t="shared" si="22"/>
        <x:v>0</x:v>
      </x:c>
      <x:c r="F41" s="70">
        <x:f t="shared" si="22"/>
        <x:v>0</x:v>
      </x:c>
      <x:c r="G41" s="73">
        <x:f t="shared" si="22"/>
        <x:v>0</x:v>
      </x:c>
      <x:c r="H41" s="70">
        <x:f t="shared" si="22"/>
        <x:v>0</x:v>
      </x:c>
      <x:c r="I41" s="73">
        <x:f t="shared" si="22"/>
        <x:v>0</x:v>
      </x:c>
      <x:c r="J41" s="70">
        <x:f t="shared" si="22"/>
        <x:v>47</x:v>
      </x:c>
      <x:c r="K41" s="70">
        <x:f t="shared" si="22"/>
        <x:v>0</x:v>
      </x:c>
      <x:c r="L41" s="73">
        <x:f t="shared" si="22"/>
        <x:v>0</x:v>
      </x:c>
      <x:c r="M41" s="70">
        <x:f t="shared" si="22"/>
        <x:v>1</x:v>
      </x:c>
      <x:c r="N41" s="70">
        <x:f t="shared" si="22"/>
        <x:v>0</x:v>
      </x:c>
      <x:c r="O41" s="70">
        <x:f t="shared" si="22"/>
        <x:v>0</x:v>
      </x:c>
      <x:c r="P41" s="70">
        <x:f t="shared" si="22"/>
        <x:v>0</x:v>
      </x:c>
      <x:c r="Q41" s="70">
        <x:f t="shared" si="22"/>
        <x:v>0</x:v>
      </x:c>
      <x:c r="R41" s="73">
        <x:f t="shared" si="22"/>
        <x:v>0</x:v>
      </x:c>
      <x:c r="S41" s="70">
        <x:f t="shared" si="22"/>
        <x:v>62</x:v>
      </x:c>
      <x:c r="T41" s="73">
        <x:f t="shared" si="22"/>
        <x:v>1217.6700000000001</x:v>
      </x:c>
      <x:c r="U41" s="70">
        <x:f t="shared" si="22"/>
        <x:v>1</x:v>
      </x:c>
      <x:c r="V41" s="73">
        <x:f t="shared" si="22"/>
        <x:v>46</x:v>
      </x:c>
      <x:c r="W41" s="70">
        <x:f t="shared" si="22"/>
        <x:v>6</x:v>
      </x:c>
      <x:c r="X41" s="70">
        <x:f t="shared" si="22"/>
        <x:v>701</x:v>
      </x:c>
      <x:c r="Y41" s="70">
        <x:f t="shared" si="22"/>
        <x:v>1</x:v>
      </x:c>
      <x:c r="Z41" s="70">
        <x:f t="shared" si="22"/>
        <x:v>1</x:v>
      </x:c>
      <x:c r="AA41" s="70">
        <x:f t="shared" si="22"/>
        <x:v>73</x:v>
      </x:c>
      <x:c r="AB41" s="70">
        <x:f t="shared" si="22"/>
        <x:v>0</x:v>
      </x:c>
      <x:c r="AC41" s="70">
        <x:f t="shared" si="22"/>
        <x:v>23</x:v>
      </x:c>
      <x:c r="AD41" s="70">
        <x:f t="shared" si="22"/>
        <x:v>32</x:v>
      </x:c>
      <x:c r="AE41" s="70">
        <x:f t="shared" si="22"/>
        <x:v>1</x:v>
      </x:c>
      <x:c r="AF41" s="70">
        <x:f t="shared" si="22"/>
        <x:v>0</x:v>
      </x:c>
      <x:c r="AG41" s="70">
        <x:f t="shared" si="22"/>
        <x:v>101</x:v>
      </x:c>
      <x:c r="AH41" s="70">
        <x:f t="shared" si="22"/>
        <x:v>1</x:v>
      </x:c>
      <x:c r="AI41" s="70">
        <x:f t="shared" si="22"/>
        <x:v>0</x:v>
      </x:c>
      <x:c r="AJ41" s="70">
        <x:f t="shared" si="22"/>
        <x:v>90</x:v>
      </x:c>
      <x:c r="AK41" s="70">
        <x:f t="shared" si="22"/>
        <x:v>150</x:v>
      </x:c>
      <x:c r="AL41" s="136" t="s">
        <x:v>1359</x:v>
      </x:c>
      <x:c r="AM41" s="70">
        <x:f t="shared" si="22"/>
        <x:v>2</x:v>
      </x:c>
      <x:c r="AN41" s="73">
        <x:f t="shared" si="22"/>
        <x:v>1527</x:v>
      </x:c>
      <x:c r="AO41" s="70">
        <x:f t="shared" si="22"/>
        <x:v>0</x:v>
      </x:c>
      <x:c r="AP41" s="70">
        <x:f t="shared" si="22"/>
        <x:v>0</x:v>
      </x:c>
      <x:c r="AQ41" s="70">
        <x:f t="shared" si="22"/>
        <x:v>0</x:v>
      </x:c>
      <x:c r="AR41" s="73">
        <x:f t="shared" si="22"/>
        <x:v>0</x:v>
      </x:c>
      <x:c r="AS41" s="70">
        <x:f t="shared" si="22"/>
        <x:v>0</x:v>
      </x:c>
      <x:c r="AT41" s="73">
        <x:f t="shared" si="22"/>
        <x:v>0</x:v>
      </x:c>
      <x:c r="AU41" s="70">
        <x:f t="shared" si="22"/>
        <x:v>0</x:v>
      </x:c>
      <x:c r="AV41" s="70">
        <x:f t="shared" si="22"/>
        <x:v>1</x:v>
      </x:c>
      <x:c r="AW41" s="70">
        <x:f t="shared" si="22"/>
        <x:v>1</x:v>
      </x:c>
      <x:c r="AX41" s="70">
        <x:f t="shared" si="22"/>
        <x:v>1</x:v>
      </x:c>
      <x:c r="AY41" s="70">
        <x:f t="shared" si="22"/>
        <x:v>0</x:v>
      </x:c>
      <x:c r="AZ41" s="70">
        <x:f t="shared" si="22"/>
        <x:v>4</x:v>
      </x:c>
      <x:c r="BA41" s="73">
        <x:f t="shared" si="22"/>
        <x:v>4</x:v>
      </x:c>
      <x:c r="BB41" s="70">
        <x:f t="shared" si="22"/>
        <x:v>0</x:v>
      </x:c>
      <x:c r="BC41" s="70">
        <x:f t="shared" si="22"/>
        <x:v>0</x:v>
      </x:c>
      <x:c r="BD41" s="70">
        <x:f t="shared" si="22"/>
        <x:v>1</x:v>
      </x:c>
      <x:c r="BE41" s="70">
        <x:f t="shared" si="22"/>
        <x:v>70</x:v>
      </x:c>
      <x:c r="BF41" s="70">
        <x:f t="shared" si="22"/>
        <x:v>260</x:v>
      </x:c>
      <x:c r="BG41" s="70">
        <x:f t="shared" si="22"/>
        <x:v>1</x:v>
      </x:c>
      <x:c r="BH41" s="70">
        <x:f t="shared" si="22"/>
        <x:v>1</x:v>
      </x:c>
      <x:c r="BI41" s="70">
        <x:f t="shared" si="22"/>
        <x:v>0</x:v>
      </x:c>
      <x:c r="BJ41" s="73">
        <x:f t="shared" si="22"/>
        <x:v>0</x:v>
      </x:c>
      <x:c r="BK41" s="70">
        <x:f t="shared" si="22"/>
        <x:v>0</x:v>
      </x:c>
      <x:c r="BL41" s="73">
        <x:f t="shared" si="22"/>
        <x:v>0</x:v>
      </x:c>
      <x:c r="BM41" s="70">
        <x:f t="shared" si="22"/>
        <x:v>0</x:v>
      </x:c>
      <x:c r="BN41" s="73">
        <x:f t="shared" si="22"/>
        <x:v>0</x:v>
      </x:c>
      <x:c r="BO41" s="70">
        <x:f t="shared" ref="BO41:DG41" si="23">BO42</x:f>
        <x:v>0</x:v>
      </x:c>
      <x:c r="BP41" s="73">
        <x:f t="shared" si="23"/>
        <x:v>0</x:v>
      </x:c>
      <x:c r="BQ41" s="70">
        <x:f t="shared" si="23"/>
        <x:v>0</x:v>
      </x:c>
      <x:c r="BR41" s="70">
        <x:f t="shared" si="23"/>
        <x:v>0</x:v>
      </x:c>
      <x:c r="BS41" s="70">
        <x:f t="shared" si="23"/>
        <x:v>0</x:v>
      </x:c>
      <x:c r="BT41" s="70">
        <x:f t="shared" si="23"/>
        <x:v>0</x:v>
      </x:c>
      <x:c r="BU41" s="70">
        <x:f t="shared" si="23"/>
        <x:v>0</x:v>
      </x:c>
      <x:c r="BV41" s="136" t="s">
        <x:v>1359</x:v>
      </x:c>
      <x:c r="BW41" s="70">
        <x:f t="shared" si="23"/>
        <x:v>0</x:v>
      </x:c>
      <x:c r="BX41" s="70">
        <x:f t="shared" si="23"/>
        <x:v>0</x:v>
      </x:c>
      <x:c r="BY41" s="73">
        <x:f t="shared" si="23"/>
        <x:v>0</x:v>
      </x:c>
      <x:c r="BZ41" s="70">
        <x:f t="shared" si="23"/>
        <x:v>0</x:v>
      </x:c>
      <x:c r="CA41" s="73">
        <x:f t="shared" si="23"/>
        <x:v>0</x:v>
      </x:c>
      <x:c r="CB41" s="70">
        <x:f t="shared" si="23"/>
        <x:v>0</x:v>
      </x:c>
      <x:c r="CC41" s="73">
        <x:f t="shared" si="23"/>
        <x:v>0</x:v>
      </x:c>
      <x:c r="CD41" s="70">
        <x:f t="shared" si="23"/>
        <x:v>0</x:v>
      </x:c>
      <x:c r="CE41" s="70">
        <x:f t="shared" si="23"/>
        <x:v>19</x:v>
      </x:c>
      <x:c r="CF41" s="73">
        <x:f t="shared" si="23"/>
        <x:v>414</x:v>
      </x:c>
      <x:c r="CG41" s="70">
        <x:f t="shared" si="23"/>
        <x:v>0</x:v>
      </x:c>
      <x:c r="CH41" s="70">
        <x:f t="shared" si="23"/>
        <x:v>1</x:v>
      </x:c>
      <x:c r="CI41" s="70">
        <x:f t="shared" si="23"/>
        <x:v>0</x:v>
      </x:c>
      <x:c r="CJ41" s="70">
        <x:f t="shared" si="23"/>
        <x:v>14</x:v>
      </x:c>
      <x:c r="CK41" s="70">
        <x:f t="shared" si="23"/>
        <x:v>0</x:v>
      </x:c>
      <x:c r="CL41" s="70">
        <x:f t="shared" si="23"/>
        <x:v>0</x:v>
      </x:c>
      <x:c r="CM41" s="70">
        <x:f t="shared" si="23"/>
        <x:v>0</x:v>
      </x:c>
      <x:c r="CN41" s="70">
        <x:f t="shared" si="23"/>
        <x:v>0</x:v>
      </x:c>
      <x:c r="CO41" s="70">
        <x:f t="shared" si="23"/>
        <x:v>3</x:v>
      </x:c>
      <x:c r="CP41" s="73">
        <x:f t="shared" si="23"/>
        <x:v>48</x:v>
      </x:c>
      <x:c r="CQ41" s="70">
        <x:f t="shared" si="23"/>
        <x:v>64</x:v>
      </x:c>
      <x:c r="CR41" s="73">
        <x:f t="shared" si="23"/>
        <x:v>6233</x:v>
      </x:c>
      <x:c r="CS41" s="70">
        <x:f t="shared" si="23"/>
        <x:v>512</x:v>
      </x:c>
      <x:c r="CT41" s="70">
        <x:f t="shared" si="23"/>
        <x:v>2</x:v>
      </x:c>
      <x:c r="CU41" s="70">
        <x:f t="shared" si="23"/>
        <x:v>73</x:v>
      </x:c>
      <x:c r="CV41" s="70">
        <x:f t="shared" si="23"/>
        <x:v>1</x:v>
      </x:c>
      <x:c r="CW41" s="70">
        <x:f t="shared" si="23"/>
        <x:v>1</x:v>
      </x:c>
      <x:c r="CX41" s="70">
        <x:f t="shared" si="23"/>
        <x:v>1</x:v>
      </x:c>
      <x:c r="CY41" s="136" t="s">
        <x:v>1359</x:v>
      </x:c>
      <x:c r="CZ41" s="70">
        <x:f t="shared" si="23"/>
        <x:v>22</x:v>
      </x:c>
      <x:c r="DA41" s="73">
        <x:f t="shared" si="23"/>
        <x:v>448.31999999999999</x:v>
      </x:c>
      <x:c r="DB41" s="70">
        <x:f t="shared" si="23"/>
        <x:v>0</x:v>
      </x:c>
      <x:c r="DC41" s="73">
        <x:f t="shared" si="23"/>
        <x:v>0</x:v>
      </x:c>
      <x:c r="DD41" s="70">
        <x:f t="shared" si="23"/>
        <x:v>0</x:v>
      </x:c>
      <x:c r="DE41" s="73">
        <x:f t="shared" si="23"/>
        <x:v>0</x:v>
      </x:c>
      <x:c r="DF41" s="70">
        <x:f t="shared" si="23"/>
        <x:v>0</x:v>
      </x:c>
      <x:c r="DG41" s="104">
        <x:f t="shared" si="23"/>
        <x:v>0</x:v>
      </x:c>
    </x:row>
    <x:row r="42" spans="1:111" s="74" customFormat="1" customHeight="1">
      <x:c r="A42" s="136" t="s">
        <x:v>675</x:v>
      </x:c>
      <x:c r="B42" s="114">
        <x:f t="shared" ref="B42:AK42" si="24">SUM(B43:B132)</x:f>
        <x:v>0</x:v>
      </x:c>
      <x:c r="C42" s="73">
        <x:f t="shared" si="24"/>
        <x:v>0</x:v>
      </x:c>
      <x:c r="D42" s="70">
        <x:f t="shared" si="24"/>
        <x:v>0</x:v>
      </x:c>
      <x:c r="E42" s="73">
        <x:f t="shared" si="24"/>
        <x:v>0</x:v>
      </x:c>
      <x:c r="F42" s="70">
        <x:f t="shared" si="24"/>
        <x:v>0</x:v>
      </x:c>
      <x:c r="G42" s="73">
        <x:f t="shared" si="24"/>
        <x:v>0</x:v>
      </x:c>
      <x:c r="H42" s="70">
        <x:f t="shared" si="24"/>
        <x:v>0</x:v>
      </x:c>
      <x:c r="I42" s="73">
        <x:f t="shared" si="24"/>
        <x:v>0</x:v>
      </x:c>
      <x:c r="J42" s="70">
        <x:f t="shared" si="24"/>
        <x:v>47</x:v>
      </x:c>
      <x:c r="K42" s="70">
        <x:f t="shared" si="24"/>
        <x:v>0</x:v>
      </x:c>
      <x:c r="L42" s="73">
        <x:f t="shared" si="24"/>
        <x:v>0</x:v>
      </x:c>
      <x:c r="M42" s="70">
        <x:f t="shared" si="24"/>
        <x:v>1</x:v>
      </x:c>
      <x:c r="N42" s="70">
        <x:f t="shared" si="24"/>
        <x:v>0</x:v>
      </x:c>
      <x:c r="O42" s="70">
        <x:f t="shared" si="24"/>
        <x:v>0</x:v>
      </x:c>
      <x:c r="P42" s="70">
        <x:f t="shared" si="24"/>
        <x:v>0</x:v>
      </x:c>
      <x:c r="Q42" s="70">
        <x:f t="shared" si="24"/>
        <x:v>0</x:v>
      </x:c>
      <x:c r="R42" s="73">
        <x:f t="shared" si="24"/>
        <x:v>0</x:v>
      </x:c>
      <x:c r="S42" s="70">
        <x:f t="shared" si="24"/>
        <x:v>62</x:v>
      </x:c>
      <x:c r="T42" s="73">
        <x:f t="shared" si="24"/>
        <x:v>1217.6700000000001</x:v>
      </x:c>
      <x:c r="U42" s="70">
        <x:f t="shared" si="24"/>
        <x:v>1</x:v>
      </x:c>
      <x:c r="V42" s="73">
        <x:f t="shared" si="24"/>
        <x:v>46</x:v>
      </x:c>
      <x:c r="W42" s="70">
        <x:f t="shared" si="24"/>
        <x:v>6</x:v>
      </x:c>
      <x:c r="X42" s="70">
        <x:f t="shared" si="24"/>
        <x:v>701</x:v>
      </x:c>
      <x:c r="Y42" s="70">
        <x:f t="shared" si="24"/>
        <x:v>1</x:v>
      </x:c>
      <x:c r="Z42" s="70">
        <x:f t="shared" si="24"/>
        <x:v>1</x:v>
      </x:c>
      <x:c r="AA42" s="70">
        <x:f t="shared" si="24"/>
        <x:v>73</x:v>
      </x:c>
      <x:c r="AB42" s="70">
        <x:f t="shared" si="24"/>
        <x:v>0</x:v>
      </x:c>
      <x:c r="AC42" s="70">
        <x:f t="shared" si="24"/>
        <x:v>23</x:v>
      </x:c>
      <x:c r="AD42" s="70">
        <x:f t="shared" si="24"/>
        <x:v>32</x:v>
      </x:c>
      <x:c r="AE42" s="70">
        <x:f t="shared" si="24"/>
        <x:v>1</x:v>
      </x:c>
      <x:c r="AF42" s="70">
        <x:f t="shared" si="24"/>
        <x:v>0</x:v>
      </x:c>
      <x:c r="AG42" s="70">
        <x:f t="shared" si="24"/>
        <x:v>101</x:v>
      </x:c>
      <x:c r="AH42" s="70">
        <x:f t="shared" si="24"/>
        <x:v>1</x:v>
      </x:c>
      <x:c r="AI42" s="70">
        <x:f t="shared" si="24"/>
        <x:v>0</x:v>
      </x:c>
      <x:c r="AJ42" s="70">
        <x:f t="shared" si="24"/>
        <x:v>90</x:v>
      </x:c>
      <x:c r="AK42" s="70">
        <x:f t="shared" si="24"/>
        <x:v>150</x:v>
      </x:c>
      <x:c r="AL42" s="136" t="s">
        <x:v>675</x:v>
      </x:c>
      <x:c r="AM42" s="70">
        <x:f t="shared" ref="AM42:BU42" si="25">SUM(AM43:AM132)</x:f>
        <x:v>2</x:v>
      </x:c>
      <x:c r="AN42" s="73">
        <x:f t="shared" si="25"/>
        <x:v>1527</x:v>
      </x:c>
      <x:c r="AO42" s="70">
        <x:f t="shared" si="25"/>
        <x:v>0</x:v>
      </x:c>
      <x:c r="AP42" s="70">
        <x:f t="shared" si="25"/>
        <x:v>0</x:v>
      </x:c>
      <x:c r="AQ42" s="70">
        <x:f t="shared" si="25"/>
        <x:v>0</x:v>
      </x:c>
      <x:c r="AR42" s="73">
        <x:f t="shared" si="25"/>
        <x:v>0</x:v>
      </x:c>
      <x:c r="AS42" s="70">
        <x:f t="shared" si="25"/>
        <x:v>0</x:v>
      </x:c>
      <x:c r="AT42" s="73">
        <x:f t="shared" si="25"/>
        <x:v>0</x:v>
      </x:c>
      <x:c r="AU42" s="70">
        <x:f t="shared" si="25"/>
        <x:v>0</x:v>
      </x:c>
      <x:c r="AV42" s="70">
        <x:f t="shared" si="25"/>
        <x:v>1</x:v>
      </x:c>
      <x:c r="AW42" s="70">
        <x:f t="shared" si="25"/>
        <x:v>1</x:v>
      </x:c>
      <x:c r="AX42" s="70">
        <x:f t="shared" si="25"/>
        <x:v>1</x:v>
      </x:c>
      <x:c r="AY42" s="70">
        <x:f t="shared" si="25"/>
        <x:v>0</x:v>
      </x:c>
      <x:c r="AZ42" s="70">
        <x:f t="shared" si="25"/>
        <x:v>4</x:v>
      </x:c>
      <x:c r="BA42" s="73">
        <x:f t="shared" si="25"/>
        <x:v>4</x:v>
      </x:c>
      <x:c r="BB42" s="70">
        <x:f t="shared" si="25"/>
        <x:v>0</x:v>
      </x:c>
      <x:c r="BC42" s="70">
        <x:f t="shared" si="25"/>
        <x:v>0</x:v>
      </x:c>
      <x:c r="BD42" s="70">
        <x:f t="shared" si="25"/>
        <x:v>1</x:v>
      </x:c>
      <x:c r="BE42" s="70">
        <x:f t="shared" si="25"/>
        <x:v>70</x:v>
      </x:c>
      <x:c r="BF42" s="70">
        <x:f t="shared" si="25"/>
        <x:v>260</x:v>
      </x:c>
      <x:c r="BG42" s="70">
        <x:f t="shared" si="25"/>
        <x:v>1</x:v>
      </x:c>
      <x:c r="BH42" s="70">
        <x:f t="shared" si="25"/>
        <x:v>1</x:v>
      </x:c>
      <x:c r="BI42" s="70">
        <x:f t="shared" si="25"/>
        <x:v>0</x:v>
      </x:c>
      <x:c r="BJ42" s="73">
        <x:f t="shared" si="25"/>
        <x:v>0</x:v>
      </x:c>
      <x:c r="BK42" s="70">
        <x:f t="shared" si="25"/>
        <x:v>0</x:v>
      </x:c>
      <x:c r="BL42" s="73">
        <x:f t="shared" si="25"/>
        <x:v>0</x:v>
      </x:c>
      <x:c r="BM42" s="70">
        <x:f t="shared" si="25"/>
        <x:v>0</x:v>
      </x:c>
      <x:c r="BN42" s="73">
        <x:f t="shared" si="25"/>
        <x:v>0</x:v>
      </x:c>
      <x:c r="BO42" s="70">
        <x:f t="shared" si="25"/>
        <x:v>0</x:v>
      </x:c>
      <x:c r="BP42" s="73">
        <x:f t="shared" si="25"/>
        <x:v>0</x:v>
      </x:c>
      <x:c r="BQ42" s="70">
        <x:f t="shared" si="25"/>
        <x:v>0</x:v>
      </x:c>
      <x:c r="BR42" s="70">
        <x:f t="shared" si="25"/>
        <x:v>0</x:v>
      </x:c>
      <x:c r="BS42" s="70">
        <x:f t="shared" si="25"/>
        <x:v>0</x:v>
      </x:c>
      <x:c r="BT42" s="70">
        <x:f t="shared" si="25"/>
        <x:v>0</x:v>
      </x:c>
      <x:c r="BU42" s="70">
        <x:f t="shared" si="25"/>
        <x:v>0</x:v>
      </x:c>
      <x:c r="BV42" s="136" t="s">
        <x:v>675</x:v>
      </x:c>
      <x:c r="BW42" s="70">
        <x:f t="shared" ref="BW42:CX42" si="26">SUM(BW43:BW132)</x:f>
        <x:v>0</x:v>
      </x:c>
      <x:c r="BX42" s="70">
        <x:f t="shared" si="26"/>
        <x:v>0</x:v>
      </x:c>
      <x:c r="BY42" s="73">
        <x:f t="shared" si="26"/>
        <x:v>0</x:v>
      </x:c>
      <x:c r="BZ42" s="70">
        <x:f t="shared" si="26"/>
        <x:v>0</x:v>
      </x:c>
      <x:c r="CA42" s="73">
        <x:f t="shared" si="26"/>
        <x:v>0</x:v>
      </x:c>
      <x:c r="CB42" s="70">
        <x:f t="shared" si="26"/>
        <x:v>0</x:v>
      </x:c>
      <x:c r="CC42" s="73">
        <x:f t="shared" si="26"/>
        <x:v>0</x:v>
      </x:c>
      <x:c r="CD42" s="70">
        <x:f t="shared" si="26"/>
        <x:v>0</x:v>
      </x:c>
      <x:c r="CE42" s="70">
        <x:f t="shared" si="26"/>
        <x:v>19</x:v>
      </x:c>
      <x:c r="CF42" s="73">
        <x:f t="shared" si="26"/>
        <x:v>414</x:v>
      </x:c>
      <x:c r="CG42" s="70">
        <x:f t="shared" si="26"/>
        <x:v>0</x:v>
      </x:c>
      <x:c r="CH42" s="70">
        <x:f t="shared" si="26"/>
        <x:v>1</x:v>
      </x:c>
      <x:c r="CI42" s="70">
        <x:f t="shared" si="26"/>
        <x:v>0</x:v>
      </x:c>
      <x:c r="CJ42" s="70">
        <x:f t="shared" si="26"/>
        <x:v>14</x:v>
      </x:c>
      <x:c r="CK42" s="70">
        <x:f t="shared" si="26"/>
        <x:v>0</x:v>
      </x:c>
      <x:c r="CL42" s="70">
        <x:f t="shared" si="26"/>
        <x:v>0</x:v>
      </x:c>
      <x:c r="CM42" s="70">
        <x:f t="shared" si="26"/>
        <x:v>0</x:v>
      </x:c>
      <x:c r="CN42" s="70">
        <x:f t="shared" si="26"/>
        <x:v>0</x:v>
      </x:c>
      <x:c r="CO42" s="70">
        <x:f t="shared" si="26"/>
        <x:v>3</x:v>
      </x:c>
      <x:c r="CP42" s="73">
        <x:f t="shared" si="26"/>
        <x:v>48</x:v>
      </x:c>
      <x:c r="CQ42" s="70">
        <x:f t="shared" si="26"/>
        <x:v>64</x:v>
      </x:c>
      <x:c r="CR42" s="73">
        <x:f t="shared" si="26"/>
        <x:v>6233</x:v>
      </x:c>
      <x:c r="CS42" s="70">
        <x:f t="shared" si="26"/>
        <x:v>512</x:v>
      </x:c>
      <x:c r="CT42" s="70">
        <x:f t="shared" si="26"/>
        <x:v>2</x:v>
      </x:c>
      <x:c r="CU42" s="70">
        <x:f t="shared" si="26"/>
        <x:v>73</x:v>
      </x:c>
      <x:c r="CV42" s="70">
        <x:f t="shared" si="26"/>
        <x:v>1</x:v>
      </x:c>
      <x:c r="CW42" s="70">
        <x:f t="shared" si="26"/>
        <x:v>1</x:v>
      </x:c>
      <x:c r="CX42" s="70">
        <x:f t="shared" si="26"/>
        <x:v>1</x:v>
      </x:c>
      <x:c r="CY42" s="136" t="s">
        <x:v>675</x:v>
      </x:c>
      <x:c r="CZ42" s="70">
        <x:f t="shared" ref="CZ42:DG42" si="27">SUM(CZ43:CZ132)</x:f>
        <x:v>22</x:v>
      </x:c>
      <x:c r="DA42" s="73">
        <x:f t="shared" si="27"/>
        <x:v>448.31999999999999</x:v>
      </x:c>
      <x:c r="DB42" s="70">
        <x:f t="shared" si="27"/>
        <x:v>0</x:v>
      </x:c>
      <x:c r="DC42" s="73">
        <x:f t="shared" si="27"/>
        <x:v>0</x:v>
      </x:c>
      <x:c r="DD42" s="70">
        <x:f t="shared" si="27"/>
        <x:v>0</x:v>
      </x:c>
      <x:c r="DE42" s="73">
        <x:f t="shared" si="27"/>
        <x:v>0</x:v>
      </x:c>
      <x:c r="DF42" s="70">
        <x:f t="shared" si="27"/>
        <x:v>0</x:v>
      </x:c>
      <x:c r="DG42" s="104">
        <x:f t="shared" si="27"/>
        <x:v>0</x:v>
      </x:c>
    </x:row>
    <x:row r="43" spans="1:111" s="74" customFormat="1" customHeight="1">
      <x:c r="A43" s="687" t="s">
        <x:v>930</x:v>
      </x:c>
      <x:c r="B43" s="114"/>
      <x:c r="C43" s="73"/>
      <x:c r="D43" s="70"/>
      <x:c r="E43" s="73"/>
      <x:c r="F43" s="70"/>
      <x:c r="G43" s="73"/>
      <x:c r="H43" s="70"/>
      <x:c r="I43" s="73"/>
      <x:c r="J43" s="70">
        <x:v>1</x:v>
      </x:c>
      <x:c r="K43" s="70"/>
      <x:c r="L43" s="73"/>
      <x:c r="M43" s="70"/>
      <x:c r="N43" s="70"/>
      <x:c r="O43" s="70"/>
      <x:c r="P43" s="70"/>
      <x:c r="Q43" s="70"/>
      <x:c r="R43" s="73"/>
      <x:c r="S43" s="70"/>
      <x:c r="T43" s="73"/>
      <x:c r="U43" s="70"/>
      <x:c r="V43" s="73"/>
      <x:c r="W43" s="70"/>
      <x:c r="X43" s="70">
        <x:v>9</x:v>
      </x:c>
      <x:c r="Y43" s="70"/>
      <x:c r="Z43" s="70"/>
      <x:c r="AA43" s="70">
        <x:v>2</x:v>
      </x:c>
      <x:c r="AB43" s="70"/>
      <x:c r="AC43" s="70"/>
      <x:c r="AD43" s="70"/>
      <x:c r="AE43" s="70"/>
      <x:c r="AF43" s="70"/>
      <x:c r="AG43" s="70">
        <x:v>2</x:v>
      </x:c>
      <x:c r="AH43" s="70"/>
      <x:c r="AI43" s="70"/>
      <x:c r="AJ43" s="70"/>
      <x:c r="AK43" s="70"/>
      <x:c r="AL43" s="687" t="s">
        <x:v>930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>
        <x:v>1</x:v>
      </x:c>
      <x:c r="BF43" s="70">
        <x:v>3</x:v>
      </x:c>
      <x:c r="BG43" s="70"/>
      <x:c r="BH43" s="70"/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687" t="s">
        <x:v>930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/>
      <x:c r="CK43" s="70"/>
      <x:c r="CL43" s="70"/>
      <x:c r="CM43" s="70"/>
      <x:c r="CN43" s="70"/>
      <x:c r="CO43" s="70"/>
      <x:c r="CP43" s="73"/>
      <x:c r="CQ43" s="70">
        <x:v>1</x:v>
      </x:c>
      <x:c r="CR43" s="73">
        <x:v>140</x:v>
      </x:c>
      <x:c r="CS43" s="70">
        <x:v>5</x:v>
      </x:c>
      <x:c r="CT43" s="70"/>
      <x:c r="CU43" s="70">
        <x:v>1</x:v>
      </x:c>
      <x:c r="CV43" s="70"/>
      <x:c r="CW43" s="70"/>
      <x:c r="CX43" s="70"/>
      <x:c r="CY43" s="687" t="s">
        <x:v>930</x:v>
      </x:c>
      <x:c r="CZ43" s="70"/>
      <x:c r="DA43" s="73"/>
      <x:c r="DB43" s="70"/>
      <x:c r="DC43" s="73"/>
      <x:c r="DD43" s="70"/>
      <x:c r="DE43" s="73"/>
      <x:c r="DF43" s="70"/>
      <x:c r="DG43" s="104"/>
    </x:row>
    <x:row r="44" spans="1:111" s="74" customFormat="1" customHeight="1">
      <x:c r="A44" s="687" t="s">
        <x:v>1469</x:v>
      </x:c>
      <x:c r="B44" s="114"/>
      <x:c r="C44" s="73"/>
      <x:c r="D44" s="70"/>
      <x:c r="E44" s="73"/>
      <x:c r="F44" s="70"/>
      <x:c r="G44" s="73"/>
      <x:c r="H44" s="70"/>
      <x:c r="I44" s="73"/>
      <x:c r="J44" s="70"/>
      <x:c r="K44" s="70"/>
      <x:c r="L44" s="73"/>
      <x:c r="M44" s="70"/>
      <x:c r="N44" s="70"/>
      <x:c r="O44" s="70"/>
      <x:c r="P44" s="70"/>
      <x:c r="Q44" s="70"/>
      <x:c r="R44" s="73"/>
      <x:c r="S44" s="70"/>
      <x:c r="T44" s="73"/>
      <x:c r="U44" s="70"/>
      <x:c r="V44" s="73"/>
      <x:c r="W44" s="70"/>
      <x:c r="X44" s="70"/>
      <x:c r="Y44" s="70"/>
      <x:c r="Z44" s="70"/>
      <x:c r="AA44" s="70"/>
      <x:c r="AB44" s="70"/>
      <x:c r="AC44" s="70"/>
      <x:c r="AD44" s="70"/>
      <x:c r="AE44" s="70"/>
      <x:c r="AF44" s="70"/>
      <x:c r="AG44" s="70">
        <x:v>1</x:v>
      </x:c>
      <x:c r="AH44" s="70"/>
      <x:c r="AI44" s="70"/>
      <x:c r="AJ44" s="70"/>
      <x:c r="AK44" s="70"/>
      <x:c r="AL44" s="687" t="s">
        <x:v>1469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/>
      <x:c r="BF44" s="70"/>
      <x:c r="BG44" s="70"/>
      <x:c r="BH44" s="70"/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687" t="s">
        <x:v>1469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70"/>
      <x:c r="CI44" s="70"/>
      <x:c r="CJ44" s="70"/>
      <x:c r="CK44" s="70"/>
      <x:c r="CL44" s="70"/>
      <x:c r="CM44" s="70"/>
      <x:c r="CN44" s="70"/>
      <x:c r="CO44" s="70"/>
      <x:c r="CP44" s="73"/>
      <x:c r="CQ44" s="70">
        <x:v>1</x:v>
      </x:c>
      <x:c r="CR44" s="73">
        <x:v>62</x:v>
      </x:c>
      <x:c r="CS44" s="70">
        <x:v>1</x:v>
      </x:c>
      <x:c r="CT44" s="70"/>
      <x:c r="CU44" s="70">
        <x:v>1</x:v>
      </x:c>
      <x:c r="CV44" s="70"/>
      <x:c r="CW44" s="70"/>
      <x:c r="CX44" s="70"/>
      <x:c r="CY44" s="687" t="s">
        <x:v>1469</x:v>
      </x:c>
      <x:c r="CZ44" s="70"/>
      <x:c r="DA44" s="73"/>
      <x:c r="DB44" s="70"/>
      <x:c r="DC44" s="73"/>
      <x:c r="DD44" s="70"/>
      <x:c r="DE44" s="73"/>
      <x:c r="DF44" s="70"/>
      <x:c r="DG44" s="104"/>
    </x:row>
    <x:row r="45" spans="1:111" s="74" customFormat="1" customHeight="1">
      <x:c r="A45" s="687" t="s">
        <x:v>684</x:v>
      </x:c>
      <x:c r="B45" s="114"/>
      <x:c r="C45" s="73"/>
      <x:c r="D45" s="70"/>
      <x:c r="E45" s="73"/>
      <x:c r="F45" s="70"/>
      <x:c r="G45" s="73"/>
      <x:c r="H45" s="70"/>
      <x:c r="I45" s="73"/>
      <x:c r="J45" s="70"/>
      <x:c r="K45" s="70"/>
      <x:c r="L45" s="73"/>
      <x:c r="M45" s="70"/>
      <x:c r="N45" s="70"/>
      <x:c r="O45" s="70"/>
      <x:c r="P45" s="70"/>
      <x:c r="Q45" s="70"/>
      <x:c r="R45" s="73"/>
      <x:c r="S45" s="70">
        <x:v>1</x:v>
      </x:c>
      <x:c r="T45" s="73">
        <x:v>20</x:v>
      </x:c>
      <x:c r="U45" s="70"/>
      <x:c r="V45" s="73"/>
      <x:c r="W45" s="70"/>
      <x:c r="X45" s="70">
        <x:v>5</x:v>
      </x:c>
      <x:c r="Y45" s="70"/>
      <x:c r="Z45" s="70"/>
      <x:c r="AA45" s="70"/>
      <x:c r="AB45" s="70"/>
      <x:c r="AC45" s="70"/>
      <x:c r="AD45" s="70"/>
      <x:c r="AE45" s="70"/>
      <x:c r="AF45" s="70"/>
      <x:c r="AG45" s="70">
        <x:v>1</x:v>
      </x:c>
      <x:c r="AH45" s="70"/>
      <x:c r="AI45" s="70"/>
      <x:c r="AJ45" s="70">
        <x:v>1</x:v>
      </x:c>
      <x:c r="AK45" s="70">
        <x:v>2</x:v>
      </x:c>
      <x:c r="AL45" s="687" t="s">
        <x:v>684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70"/>
      <x:c r="BE45" s="70">
        <x:v>1</x:v>
      </x:c>
      <x:c r="BF45" s="70">
        <x:v>3</x:v>
      </x:c>
      <x:c r="BG45" s="70"/>
      <x:c r="BH45" s="70"/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687" t="s">
        <x:v>684</x:v>
      </x:c>
      <x:c r="BW45" s="70"/>
      <x:c r="BX45" s="70"/>
      <x:c r="BY45" s="73"/>
      <x:c r="BZ45" s="70"/>
      <x:c r="CA45" s="73"/>
      <x:c r="CB45" s="70"/>
      <x:c r="CC45" s="73"/>
      <x:c r="CD45" s="70"/>
      <x:c r="CE45" s="70"/>
      <x:c r="CF45" s="73"/>
      <x:c r="CG45" s="70"/>
      <x:c r="CH45" s="70"/>
      <x:c r="CI45" s="70"/>
      <x:c r="CJ45" s="70"/>
      <x:c r="CK45" s="70"/>
      <x:c r="CL45" s="70"/>
      <x:c r="CM45" s="70"/>
      <x:c r="CN45" s="70"/>
      <x:c r="CO45" s="70"/>
      <x:c r="CP45" s="73"/>
      <x:c r="CQ45" s="70">
        <x:v>1</x:v>
      </x:c>
      <x:c r="CR45" s="73">
        <x:v>48</x:v>
      </x:c>
      <x:c r="CS45" s="70">
        <x:v>4</x:v>
      </x:c>
      <x:c r="CT45" s="70"/>
      <x:c r="CU45" s="70">
        <x:v>1</x:v>
      </x:c>
      <x:c r="CV45" s="70"/>
      <x:c r="CW45" s="70"/>
      <x:c r="CX45" s="70"/>
      <x:c r="CY45" s="687" t="s">
        <x:v>684</x:v>
      </x:c>
      <x:c r="CZ45" s="70"/>
      <x:c r="DA45" s="73"/>
      <x:c r="DB45" s="70"/>
      <x:c r="DC45" s="73"/>
      <x:c r="DD45" s="70"/>
      <x:c r="DE45" s="73"/>
      <x:c r="DF45" s="70"/>
      <x:c r="DG45" s="104"/>
    </x:row>
    <x:row r="46" spans="1:111" s="74" customFormat="1" customHeight="1">
      <x:c r="A46" s="687" t="s">
        <x:v>1224</x:v>
      </x:c>
      <x:c r="B46" s="114"/>
      <x:c r="C46" s="73"/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>
        <x:v>4</x:v>
      </x:c>
      <x:c r="Y46" s="70"/>
      <x:c r="Z46" s="70"/>
      <x:c r="AA46" s="70"/>
      <x:c r="AB46" s="70"/>
      <x:c r="AC46" s="70"/>
      <x:c r="AD46" s="70"/>
      <x:c r="AE46" s="70"/>
      <x:c r="AF46" s="70"/>
      <x:c r="AG46" s="70">
        <x:v>1</x:v>
      </x:c>
      <x:c r="AH46" s="70"/>
      <x:c r="AI46" s="70"/>
      <x:c r="AJ46" s="70">
        <x:v>1</x:v>
      </x:c>
      <x:c r="AK46" s="70">
        <x:v>2</x:v>
      </x:c>
      <x:c r="AL46" s="687" t="s">
        <x:v>1224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/>
      <x:c r="BH46" s="70"/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687" t="s">
        <x:v>1224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70"/>
      <x:c r="CI46" s="70"/>
      <x:c r="CJ46" s="70"/>
      <x:c r="CK46" s="70"/>
      <x:c r="CL46" s="70"/>
      <x:c r="CM46" s="70"/>
      <x:c r="CN46" s="70"/>
      <x:c r="CO46" s="70"/>
      <x:c r="CP46" s="73"/>
      <x:c r="CQ46" s="70">
        <x:v>1</x:v>
      </x:c>
      <x:c r="CR46" s="73">
        <x:v>45</x:v>
      </x:c>
      <x:c r="CS46" s="70">
        <x:v>2</x:v>
      </x:c>
      <x:c r="CT46" s="70"/>
      <x:c r="CU46" s="70">
        <x:v>1</x:v>
      </x:c>
      <x:c r="CV46" s="70"/>
      <x:c r="CW46" s="70"/>
      <x:c r="CX46" s="70"/>
      <x:c r="CY46" s="687" t="s">
        <x:v>1224</x:v>
      </x:c>
      <x:c r="CZ46" s="70"/>
      <x:c r="DA46" s="73"/>
      <x:c r="DB46" s="70"/>
      <x:c r="DC46" s="73"/>
      <x:c r="DD46" s="70"/>
      <x:c r="DE46" s="73"/>
      <x:c r="DF46" s="70"/>
      <x:c r="DG46" s="104"/>
    </x:row>
    <x:row r="47" spans="1:111" s="74" customFormat="1" customHeight="1">
      <x:c r="A47" s="687" t="s">
        <x:v>1506</x:v>
      </x:c>
      <x:c r="B47" s="114"/>
      <x:c r="C47" s="73"/>
      <x:c r="D47" s="70"/>
      <x:c r="E47" s="73"/>
      <x:c r="F47" s="70"/>
      <x:c r="G47" s="73"/>
      <x:c r="H47" s="70"/>
      <x:c r="I47" s="73"/>
      <x:c r="J47" s="70"/>
      <x:c r="K47" s="70"/>
      <x:c r="L47" s="73"/>
      <x:c r="M47" s="70"/>
      <x:c r="N47" s="70"/>
      <x:c r="O47" s="70"/>
      <x:c r="P47" s="70"/>
      <x:c r="Q47" s="70"/>
      <x:c r="R47" s="73"/>
      <x:c r="S47" s="70">
        <x:v>1</x:v>
      </x:c>
      <x:c r="T47" s="73">
        <x:v>20</x:v>
      </x:c>
      <x:c r="U47" s="70"/>
      <x:c r="V47" s="73"/>
      <x:c r="W47" s="70"/>
      <x:c r="X47" s="70">
        <x:v>3</x:v>
      </x:c>
      <x:c r="Y47" s="70">
        <x:v>1</x:v>
      </x:c>
      <x:c r="Z47" s="70">
        <x:v>1</x:v>
      </x:c>
      <x:c r="AA47" s="70"/>
      <x:c r="AB47" s="70"/>
      <x:c r="AC47" s="70"/>
      <x:c r="AD47" s="70"/>
      <x:c r="AE47" s="70"/>
      <x:c r="AF47" s="70"/>
      <x:c r="AG47" s="70"/>
      <x:c r="AH47" s="70"/>
      <x:c r="AI47" s="70"/>
      <x:c r="AJ47" s="70"/>
      <x:c r="AK47" s="70"/>
      <x:c r="AL47" s="687" t="s">
        <x:v>1506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>
        <x:v>1</x:v>
      </x:c>
      <x:c r="BF47" s="70">
        <x:v>3</x:v>
      </x:c>
      <x:c r="BG47" s="70"/>
      <x:c r="BH47" s="70"/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687" t="s">
        <x:v>1506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/>
      <x:c r="CK47" s="70"/>
      <x:c r="CL47" s="70"/>
      <x:c r="CM47" s="70"/>
      <x:c r="CN47" s="70"/>
      <x:c r="CO47" s="70"/>
      <x:c r="CP47" s="73"/>
      <x:c r="CQ47" s="70">
        <x:v>1</x:v>
      </x:c>
      <x:c r="CR47" s="73">
        <x:v>70</x:v>
      </x:c>
      <x:c r="CS47" s="70">
        <x:v>3</x:v>
      </x:c>
      <x:c r="CT47" s="70"/>
      <x:c r="CU47" s="70">
        <x:v>1</x:v>
      </x:c>
      <x:c r="CV47" s="70"/>
      <x:c r="CW47" s="70">
        <x:v>1</x:v>
      </x:c>
      <x:c r="CX47" s="70">
        <x:v>1</x:v>
      </x:c>
      <x:c r="CY47" s="687" t="s">
        <x:v>1506</x:v>
      </x:c>
      <x:c r="CZ47" s="70"/>
      <x:c r="DA47" s="73"/>
      <x:c r="DB47" s="70"/>
      <x:c r="DC47" s="73"/>
      <x:c r="DD47" s="70"/>
      <x:c r="DE47" s="73"/>
      <x:c r="DF47" s="70"/>
      <x:c r="DG47" s="104"/>
    </x:row>
    <x:row r="48" spans="1:111" s="74" customFormat="1" customHeight="1">
      <x:c r="A48" s="687" t="s">
        <x:v>1280</x:v>
      </x:c>
      <x:c r="B48" s="114"/>
      <x:c r="C48" s="73"/>
      <x:c r="D48" s="70"/>
      <x:c r="E48" s="73"/>
      <x:c r="F48" s="70"/>
      <x:c r="G48" s="73"/>
      <x:c r="H48" s="70"/>
      <x:c r="I48" s="73"/>
      <x:c r="J48" s="70"/>
      <x:c r="K48" s="70"/>
      <x:c r="L48" s="73"/>
      <x:c r="M48" s="70"/>
      <x:c r="N48" s="70"/>
      <x:c r="O48" s="70"/>
      <x:c r="P48" s="70"/>
      <x:c r="Q48" s="70"/>
      <x:c r="R48" s="73"/>
      <x:c r="S48" s="70">
        <x:v>1</x:v>
      </x:c>
      <x:c r="T48" s="73">
        <x:v>20</x:v>
      </x:c>
      <x:c r="U48" s="70">
        <x:v>1</x:v>
      </x:c>
      <x:c r="V48" s="73">
        <x:v>46</x:v>
      </x:c>
      <x:c r="W48" s="70"/>
      <x:c r="X48" s="70">
        <x:v>6</x:v>
      </x:c>
      <x:c r="Y48" s="70"/>
      <x:c r="Z48" s="70"/>
      <x:c r="AA48" s="70"/>
      <x:c r="AB48" s="70"/>
      <x:c r="AC48" s="70"/>
      <x:c r="AD48" s="70"/>
      <x:c r="AE48" s="70"/>
      <x:c r="AF48" s="70"/>
      <x:c r="AG48" s="70">
        <x:v>1</x:v>
      </x:c>
      <x:c r="AH48" s="70"/>
      <x:c r="AI48" s="70"/>
      <x:c r="AJ48" s="70"/>
      <x:c r="AK48" s="70"/>
      <x:c r="AL48" s="687" t="s">
        <x:v>1280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>
        <x:v>1</x:v>
      </x:c>
      <x:c r="BF48" s="70">
        <x:v>4</x:v>
      </x:c>
      <x:c r="BG48" s="70"/>
      <x:c r="BH48" s="70"/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687" t="s">
        <x:v>1280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70"/>
      <x:c r="CI48" s="70"/>
      <x:c r="CJ48" s="70"/>
      <x:c r="CK48" s="70"/>
      <x:c r="CL48" s="70"/>
      <x:c r="CM48" s="70"/>
      <x:c r="CN48" s="70"/>
      <x:c r="CO48" s="70"/>
      <x:c r="CP48" s="73"/>
      <x:c r="CQ48" s="70">
        <x:v>1</x:v>
      </x:c>
      <x:c r="CR48" s="73">
        <x:v>97</x:v>
      </x:c>
      <x:c r="CS48" s="70">
        <x:v>3</x:v>
      </x:c>
      <x:c r="CT48" s="70"/>
      <x:c r="CU48" s="70">
        <x:v>1</x:v>
      </x:c>
      <x:c r="CV48" s="70"/>
      <x:c r="CW48" s="70"/>
      <x:c r="CX48" s="70"/>
      <x:c r="CY48" s="687" t="s">
        <x:v>1280</x:v>
      </x:c>
      <x:c r="CZ48" s="70">
        <x:v>1</x:v>
      </x:c>
      <x:c r="DA48" s="73">
        <x:v>46.079999999999998</x:v>
      </x:c>
      <x:c r="DB48" s="70"/>
      <x:c r="DC48" s="73"/>
      <x:c r="DD48" s="70"/>
      <x:c r="DE48" s="73"/>
      <x:c r="DF48" s="70"/>
      <x:c r="DG48" s="104"/>
    </x:row>
    <x:row r="49" spans="1:111" s="74" customFormat="1" customHeight="1">
      <x:c r="A49" s="687" t="s">
        <x:v>1170</x:v>
      </x:c>
      <x:c r="B49" s="114"/>
      <x:c r="C49" s="73"/>
      <x:c r="D49" s="70"/>
      <x:c r="E49" s="73"/>
      <x:c r="F49" s="70"/>
      <x:c r="G49" s="73"/>
      <x:c r="H49" s="70"/>
      <x:c r="I49" s="73"/>
      <x:c r="J49" s="70"/>
      <x:c r="K49" s="70"/>
      <x:c r="L49" s="73"/>
      <x:c r="M49" s="70"/>
      <x:c r="N49" s="70"/>
      <x:c r="O49" s="70"/>
      <x:c r="P49" s="70"/>
      <x:c r="Q49" s="70"/>
      <x:c r="R49" s="73"/>
      <x:c r="S49" s="70">
        <x:v>1</x:v>
      </x:c>
      <x:c r="T49" s="73">
        <x:v>20</x:v>
      </x:c>
      <x:c r="U49" s="70"/>
      <x:c r="V49" s="73"/>
      <x:c r="W49" s="70"/>
      <x:c r="X49" s="70">
        <x:v>3</x:v>
      </x:c>
      <x:c r="Y49" s="70"/>
      <x:c r="Z49" s="70"/>
      <x:c r="AA49" s="70"/>
      <x:c r="AB49" s="70"/>
      <x:c r="AC49" s="70"/>
      <x:c r="AD49" s="70"/>
      <x:c r="AE49" s="70"/>
      <x:c r="AF49" s="70"/>
      <x:c r="AG49" s="70">
        <x:v>1</x:v>
      </x:c>
      <x:c r="AH49" s="70"/>
      <x:c r="AI49" s="70"/>
      <x:c r="AJ49" s="70"/>
      <x:c r="AK49" s="70"/>
      <x:c r="AL49" s="687" t="s">
        <x:v>1170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>
        <x:v>1</x:v>
      </x:c>
      <x:c r="BF49" s="70">
        <x:v>3</x:v>
      </x:c>
      <x:c r="BG49" s="70"/>
      <x:c r="BH49" s="70"/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687" t="s">
        <x:v>1170</x:v>
      </x:c>
      <x:c r="BW49" s="70"/>
      <x:c r="BX49" s="70"/>
      <x:c r="BY49" s="73"/>
      <x:c r="BZ49" s="70"/>
      <x:c r="CA49" s="73"/>
      <x:c r="CB49" s="70"/>
      <x:c r="CC49" s="73"/>
      <x:c r="CD49" s="70"/>
      <x:c r="CE49" s="70"/>
      <x:c r="CF49" s="73"/>
      <x:c r="CG49" s="70"/>
      <x:c r="CH49" s="70"/>
      <x:c r="CI49" s="70"/>
      <x:c r="CJ49" s="70"/>
      <x:c r="CK49" s="70"/>
      <x:c r="CL49" s="70"/>
      <x:c r="CM49" s="70"/>
      <x:c r="CN49" s="70"/>
      <x:c r="CO49" s="70"/>
      <x:c r="CP49" s="73"/>
      <x:c r="CQ49" s="70">
        <x:v>1</x:v>
      </x:c>
      <x:c r="CR49" s="73">
        <x:v>72</x:v>
      </x:c>
      <x:c r="CS49" s="70">
        <x:v>4</x:v>
      </x:c>
      <x:c r="CT49" s="70"/>
      <x:c r="CU49" s="70">
        <x:v>2</x:v>
      </x:c>
      <x:c r="CV49" s="70"/>
      <x:c r="CW49" s="70"/>
      <x:c r="CX49" s="70"/>
      <x:c r="CY49" s="687" t="s">
        <x:v>1170</x:v>
      </x:c>
      <x:c r="CZ49" s="70"/>
      <x:c r="DA49" s="73"/>
      <x:c r="DB49" s="70"/>
      <x:c r="DC49" s="73"/>
      <x:c r="DD49" s="70"/>
      <x:c r="DE49" s="73"/>
      <x:c r="DF49" s="70"/>
      <x:c r="DG49" s="104"/>
    </x:row>
    <x:row r="50" spans="1:111" s="74" customFormat="1" customHeight="1">
      <x:c r="A50" s="687" t="s">
        <x:v>1409</x:v>
      </x:c>
      <x:c r="B50" s="114"/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>
        <x:v>1</x:v>
      </x:c>
      <x:c r="T50" s="73">
        <x:v>20</x:v>
      </x:c>
      <x:c r="U50" s="70"/>
      <x:c r="V50" s="73"/>
      <x:c r="W50" s="70"/>
      <x:c r="X50" s="70">
        <x:v>2</x:v>
      </x:c>
      <x:c r="Y50" s="70"/>
      <x:c r="Z50" s="70"/>
      <x:c r="AA50" s="70"/>
      <x:c r="AB50" s="70"/>
      <x:c r="AC50" s="70">
        <x:v>1</x:v>
      </x:c>
      <x:c r="AD50" s="70">
        <x:v>1</x:v>
      </x:c>
      <x:c r="AE50" s="70"/>
      <x:c r="AF50" s="70"/>
      <x:c r="AG50" s="70">
        <x:v>1</x:v>
      </x:c>
      <x:c r="AH50" s="70"/>
      <x:c r="AI50" s="70"/>
      <x:c r="AJ50" s="70">
        <x:v>1</x:v>
      </x:c>
      <x:c r="AK50" s="70">
        <x:v>2</x:v>
      </x:c>
      <x:c r="AL50" s="687" t="s">
        <x:v>1409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>
        <x:v>1</x:v>
      </x:c>
      <x:c r="BF50" s="70">
        <x:v>2</x:v>
      </x:c>
      <x:c r="BG50" s="70"/>
      <x:c r="BH50" s="70"/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687" t="s">
        <x:v>1409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/>
      <x:c r="CK50" s="70"/>
      <x:c r="CL50" s="70"/>
      <x:c r="CM50" s="70"/>
      <x:c r="CN50" s="70"/>
      <x:c r="CO50" s="70"/>
      <x:c r="CP50" s="73"/>
      <x:c r="CQ50" s="70">
        <x:v>1</x:v>
      </x:c>
      <x:c r="CR50" s="73">
        <x:v>50</x:v>
      </x:c>
      <x:c r="CS50" s="70">
        <x:v>2</x:v>
      </x:c>
      <x:c r="CT50" s="70"/>
      <x:c r="CU50" s="70">
        <x:v>1</x:v>
      </x:c>
      <x:c r="CV50" s="70"/>
      <x:c r="CW50" s="70"/>
      <x:c r="CX50" s="70"/>
      <x:c r="CY50" s="687" t="s">
        <x:v>1409</x:v>
      </x:c>
      <x:c r="CZ50" s="70"/>
      <x:c r="DA50" s="73"/>
      <x:c r="DB50" s="70"/>
      <x:c r="DC50" s="73"/>
      <x:c r="DD50" s="70"/>
      <x:c r="DE50" s="73"/>
      <x:c r="DF50" s="70"/>
      <x:c r="DG50" s="104"/>
    </x:row>
    <x:row r="51" spans="1:111" s="74" customFormat="1" customHeight="1">
      <x:c r="A51" s="687" t="s">
        <x:v>1472</x:v>
      </x:c>
      <x:c r="B51" s="114"/>
      <x:c r="C51" s="73"/>
      <x:c r="D51" s="70"/>
      <x:c r="E51" s="73"/>
      <x:c r="F51" s="70"/>
      <x:c r="G51" s="73"/>
      <x:c r="H51" s="70"/>
      <x:c r="I51" s="73"/>
      <x:c r="J51" s="70"/>
      <x:c r="K51" s="70"/>
      <x:c r="L51" s="73"/>
      <x:c r="M51" s="70"/>
      <x:c r="N51" s="70"/>
      <x:c r="O51" s="70"/>
      <x:c r="P51" s="70"/>
      <x:c r="Q51" s="70"/>
      <x:c r="R51" s="73"/>
      <x:c r="S51" s="70">
        <x:v>1</x:v>
      </x:c>
      <x:c r="T51" s="73">
        <x:v>16</x:v>
      </x:c>
      <x:c r="U51" s="70"/>
      <x:c r="V51" s="73"/>
      <x:c r="W51" s="70"/>
      <x:c r="X51" s="70">
        <x:v>7</x:v>
      </x:c>
      <x:c r="Y51" s="70"/>
      <x:c r="Z51" s="70"/>
      <x:c r="AA51" s="70"/>
      <x:c r="AB51" s="70"/>
      <x:c r="AC51" s="70"/>
      <x:c r="AD51" s="70"/>
      <x:c r="AE51" s="70"/>
      <x:c r="AF51" s="70"/>
      <x:c r="AG51" s="70">
        <x:v>1</x:v>
      </x:c>
      <x:c r="AH51" s="70"/>
      <x:c r="AI51" s="70"/>
      <x:c r="AJ51" s="70"/>
      <x:c r="AK51" s="70"/>
      <x:c r="AL51" s="687" t="s">
        <x:v>1472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>
        <x:v>1</x:v>
      </x:c>
      <x:c r="BF51" s="70">
        <x:v>3</x:v>
      </x:c>
      <x:c r="BG51" s="70"/>
      <x:c r="BH51" s="70"/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687" t="s">
        <x:v>1472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/>
      <x:c r="CK51" s="70"/>
      <x:c r="CL51" s="70"/>
      <x:c r="CM51" s="70"/>
      <x:c r="CN51" s="70"/>
      <x:c r="CO51" s="70"/>
      <x:c r="CP51" s="73"/>
      <x:c r="CQ51" s="70">
        <x:v>1</x:v>
      </x:c>
      <x:c r="CR51" s="73">
        <x:v>73</x:v>
      </x:c>
      <x:c r="CS51" s="70">
        <x:v>3</x:v>
      </x:c>
      <x:c r="CT51" s="70"/>
      <x:c r="CU51" s="70">
        <x:v>1</x:v>
      </x:c>
      <x:c r="CV51" s="70"/>
      <x:c r="CW51" s="70"/>
      <x:c r="CX51" s="70"/>
      <x:c r="CY51" s="687" t="s">
        <x:v>1472</x:v>
      </x:c>
      <x:c r="CZ51" s="70"/>
      <x:c r="DA51" s="73"/>
      <x:c r="DB51" s="70"/>
      <x:c r="DC51" s="73"/>
      <x:c r="DD51" s="70"/>
      <x:c r="DE51" s="73"/>
      <x:c r="DF51" s="70"/>
      <x:c r="DG51" s="104"/>
    </x:row>
    <x:row r="52" spans="1:111" s="74" customFormat="1" customHeight="1">
      <x:c r="A52" s="687" t="s">
        <x:v>1540</x:v>
      </x:c>
      <x:c r="B52" s="114"/>
      <x:c r="C52" s="73"/>
      <x:c r="D52" s="70"/>
      <x:c r="E52" s="73"/>
      <x:c r="F52" s="70"/>
      <x:c r="G52" s="73"/>
      <x:c r="H52" s="70"/>
      <x:c r="I52" s="73"/>
      <x:c r="J52" s="70"/>
      <x:c r="K52" s="70"/>
      <x:c r="L52" s="73"/>
      <x:c r="M52" s="70"/>
      <x:c r="N52" s="70"/>
      <x:c r="O52" s="70"/>
      <x:c r="P52" s="70"/>
      <x:c r="Q52" s="70"/>
      <x:c r="R52" s="73"/>
      <x:c r="S52" s="70">
        <x:v>1</x:v>
      </x:c>
      <x:c r="T52" s="73">
        <x:v>16</x:v>
      </x:c>
      <x:c r="U52" s="70"/>
      <x:c r="V52" s="73"/>
      <x:c r="W52" s="70"/>
      <x:c r="X52" s="70">
        <x:v>3</x:v>
      </x:c>
      <x:c r="Y52" s="70"/>
      <x:c r="Z52" s="70"/>
      <x:c r="AA52" s="70"/>
      <x:c r="AB52" s="70"/>
      <x:c r="AC52" s="70">
        <x:v>1</x:v>
      </x:c>
      <x:c r="AD52" s="70"/>
      <x:c r="AE52" s="70"/>
      <x:c r="AF52" s="70"/>
      <x:c r="AG52" s="70">
        <x:v>1</x:v>
      </x:c>
      <x:c r="AH52" s="70"/>
      <x:c r="AI52" s="70"/>
      <x:c r="AJ52" s="70">
        <x:v>1</x:v>
      </x:c>
      <x:c r="AK52" s="70">
        <x:v>1</x:v>
      </x:c>
      <x:c r="AL52" s="687" t="s">
        <x:v>1540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>
        <x:v>1</x:v>
      </x:c>
      <x:c r="BF52" s="70">
        <x:v>3</x:v>
      </x:c>
      <x:c r="BG52" s="70">
        <x:v>1</x:v>
      </x:c>
      <x:c r="BH52" s="70">
        <x:v>1</x:v>
      </x:c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687" t="s">
        <x:v>1540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70"/>
      <x:c r="CI52" s="70"/>
      <x:c r="CJ52" s="70"/>
      <x:c r="CK52" s="70"/>
      <x:c r="CL52" s="70"/>
      <x:c r="CM52" s="70"/>
      <x:c r="CN52" s="70"/>
      <x:c r="CO52" s="70"/>
      <x:c r="CP52" s="73"/>
      <x:c r="CQ52" s="70">
        <x:v>1</x:v>
      </x:c>
      <x:c r="CR52" s="73">
        <x:v>67</x:v>
      </x:c>
      <x:c r="CS52" s="70">
        <x:v>5</x:v>
      </x:c>
      <x:c r="CT52" s="70"/>
      <x:c r="CU52" s="70">
        <x:v>1</x:v>
      </x:c>
      <x:c r="CV52" s="70"/>
      <x:c r="CW52" s="70"/>
      <x:c r="CX52" s="70"/>
      <x:c r="CY52" s="687" t="s">
        <x:v>1540</x:v>
      </x:c>
      <x:c r="CZ52" s="70"/>
      <x:c r="DA52" s="73"/>
      <x:c r="DB52" s="70"/>
      <x:c r="DC52" s="73"/>
      <x:c r="DD52" s="70"/>
      <x:c r="DE52" s="73"/>
      <x:c r="DF52" s="70"/>
      <x:c r="DG52" s="104"/>
    </x:row>
    <x:row r="53" spans="1:111" s="74" customFormat="1" customHeight="1">
      <x:c r="A53" s="687" t="s">
        <x:v>1537</x:v>
      </x:c>
      <x:c r="B53" s="114"/>
      <x:c r="C53" s="73"/>
      <x:c r="D53" s="70"/>
      <x:c r="E53" s="73"/>
      <x:c r="F53" s="70"/>
      <x:c r="G53" s="73"/>
      <x:c r="H53" s="70"/>
      <x:c r="I53" s="73"/>
      <x:c r="J53" s="70"/>
      <x:c r="K53" s="70"/>
      <x:c r="L53" s="73"/>
      <x:c r="M53" s="70"/>
      <x:c r="N53" s="70"/>
      <x:c r="O53" s="70"/>
      <x:c r="P53" s="70"/>
      <x:c r="Q53" s="70"/>
      <x:c r="R53" s="73"/>
      <x:c r="S53" s="70">
        <x:v>1</x:v>
      </x:c>
      <x:c r="T53" s="73">
        <x:v>16</x:v>
      </x:c>
      <x:c r="U53" s="70"/>
      <x:c r="V53" s="73"/>
      <x:c r="W53" s="70"/>
      <x:c r="X53" s="70">
        <x:v>9</x:v>
      </x:c>
      <x:c r="Y53" s="70"/>
      <x:c r="Z53" s="70"/>
      <x:c r="AA53" s="70"/>
      <x:c r="AB53" s="70"/>
      <x:c r="AC53" s="70">
        <x:v>1</x:v>
      </x:c>
      <x:c r="AD53" s="70"/>
      <x:c r="AE53" s="70"/>
      <x:c r="AF53" s="70"/>
      <x:c r="AG53" s="70">
        <x:v>1</x:v>
      </x:c>
      <x:c r="AH53" s="70"/>
      <x:c r="AI53" s="70"/>
      <x:c r="AJ53" s="70">
        <x:v>1</x:v>
      </x:c>
      <x:c r="AK53" s="70">
        <x:v>1</x:v>
      </x:c>
      <x:c r="AL53" s="687" t="s">
        <x:v>1537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>
        <x:v>1</x:v>
      </x:c>
      <x:c r="BF53" s="70">
        <x:v>5</x:v>
      </x:c>
      <x:c r="BG53" s="70"/>
      <x:c r="BH53" s="70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687" t="s">
        <x:v>1537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70"/>
      <x:c r="CI53" s="70"/>
      <x:c r="CJ53" s="70">
        <x:v>1</x:v>
      </x:c>
      <x:c r="CK53" s="70"/>
      <x:c r="CL53" s="70"/>
      <x:c r="CM53" s="70"/>
      <x:c r="CN53" s="70"/>
      <x:c r="CO53" s="70"/>
      <x:c r="CP53" s="73"/>
      <x:c r="CQ53" s="70">
        <x:v>1</x:v>
      </x:c>
      <x:c r="CR53" s="73">
        <x:v>25</x:v>
      </x:c>
      <x:c r="CS53" s="70">
        <x:v>4</x:v>
      </x:c>
      <x:c r="CT53" s="70"/>
      <x:c r="CU53" s="70">
        <x:v>1</x:v>
      </x:c>
      <x:c r="CV53" s="70"/>
      <x:c r="CW53" s="70"/>
      <x:c r="CX53" s="70"/>
      <x:c r="CY53" s="687" t="s">
        <x:v>1537</x:v>
      </x:c>
      <x:c r="CZ53" s="70"/>
      <x:c r="DA53" s="73"/>
      <x:c r="DB53" s="70"/>
      <x:c r="DC53" s="73"/>
      <x:c r="DD53" s="70"/>
      <x:c r="DE53" s="73"/>
      <x:c r="DF53" s="70"/>
      <x:c r="DG53" s="104"/>
    </x:row>
    <x:row r="54" spans="1:111" s="74" customFormat="1" customHeight="1">
      <x:c r="A54" s="687" t="s">
        <x:v>1497</x:v>
      </x:c>
      <x:c r="B54" s="114"/>
      <x:c r="C54" s="73"/>
      <x:c r="D54" s="70"/>
      <x:c r="E54" s="73"/>
      <x:c r="F54" s="70"/>
      <x:c r="G54" s="73"/>
      <x:c r="H54" s="70"/>
      <x:c r="I54" s="73"/>
      <x:c r="J54" s="70"/>
      <x:c r="K54" s="70"/>
      <x:c r="L54" s="73"/>
      <x:c r="M54" s="70"/>
      <x:c r="N54" s="70"/>
      <x:c r="O54" s="70"/>
      <x:c r="P54" s="70"/>
      <x:c r="Q54" s="70"/>
      <x:c r="R54" s="73"/>
      <x:c r="S54" s="70">
        <x:v>1</x:v>
      </x:c>
      <x:c r="T54" s="73">
        <x:v>20</x:v>
      </x:c>
      <x:c r="U54" s="70"/>
      <x:c r="V54" s="73"/>
      <x:c r="W54" s="70"/>
      <x:c r="X54" s="70">
        <x:v>3</x:v>
      </x:c>
      <x:c r="Y54" s="70"/>
      <x:c r="Z54" s="70"/>
      <x:c r="AA54" s="70"/>
      <x:c r="AB54" s="70"/>
      <x:c r="AC54" s="70"/>
      <x:c r="AD54" s="70"/>
      <x:c r="AE54" s="70"/>
      <x:c r="AF54" s="70"/>
      <x:c r="AG54" s="70">
        <x:v>1</x:v>
      </x:c>
      <x:c r="AH54" s="70"/>
      <x:c r="AI54" s="70"/>
      <x:c r="AJ54" s="70">
        <x:v>1</x:v>
      </x:c>
      <x:c r="AK54" s="70">
        <x:v>3</x:v>
      </x:c>
      <x:c r="AL54" s="687" t="s">
        <x:v>1497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/>
      <x:c r="BF54" s="70"/>
      <x:c r="BG54" s="70"/>
      <x:c r="BH54" s="70"/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687" t="s">
        <x:v>1497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/>
      <x:c r="CK54" s="70"/>
      <x:c r="CL54" s="70"/>
      <x:c r="CM54" s="70"/>
      <x:c r="CN54" s="70"/>
      <x:c r="CO54" s="70"/>
      <x:c r="CP54" s="73"/>
      <x:c r="CQ54" s="70">
        <x:v>1</x:v>
      </x:c>
      <x:c r="CR54" s="73">
        <x:v>81</x:v>
      </x:c>
      <x:c r="CS54" s="70">
        <x:v>13</x:v>
      </x:c>
      <x:c r="CT54" s="70"/>
      <x:c r="CU54" s="70">
        <x:v>1</x:v>
      </x:c>
      <x:c r="CV54" s="70"/>
      <x:c r="CW54" s="70"/>
      <x:c r="CX54" s="70"/>
      <x:c r="CY54" s="687" t="s">
        <x:v>1497</x:v>
      </x:c>
      <x:c r="CZ54" s="70"/>
      <x:c r="DA54" s="73"/>
      <x:c r="DB54" s="70"/>
      <x:c r="DC54" s="73"/>
      <x:c r="DD54" s="70"/>
      <x:c r="DE54" s="73"/>
      <x:c r="DF54" s="70"/>
      <x:c r="DG54" s="104"/>
    </x:row>
    <x:row r="55" spans="1:111" s="74" customFormat="1" customHeight="1">
      <x:c r="A55" s="687" t="s">
        <x:v>1498</x:v>
      </x:c>
      <x:c r="B55" s="114"/>
      <x:c r="C55" s="73"/>
      <x:c r="D55" s="70"/>
      <x:c r="E55" s="73"/>
      <x:c r="F55" s="70"/>
      <x:c r="G55" s="73"/>
      <x:c r="H55" s="70"/>
      <x:c r="I55" s="73"/>
      <x:c r="J55" s="70"/>
      <x:c r="K55" s="70"/>
      <x:c r="L55" s="73"/>
      <x:c r="M55" s="70"/>
      <x:c r="N55" s="70"/>
      <x:c r="O55" s="70"/>
      <x:c r="P55" s="70"/>
      <x:c r="Q55" s="70"/>
      <x:c r="R55" s="73"/>
      <x:c r="S55" s="70"/>
      <x:c r="T55" s="73"/>
      <x:c r="U55" s="70"/>
      <x:c r="V55" s="73"/>
      <x:c r="W55" s="70"/>
      <x:c r="X55" s="70">
        <x:v>1</x:v>
      </x:c>
      <x:c r="Y55" s="70"/>
      <x:c r="Z55" s="70"/>
      <x:c r="AA55" s="70"/>
      <x:c r="AB55" s="70"/>
      <x:c r="AC55" s="70"/>
      <x:c r="AD55" s="70"/>
      <x:c r="AE55" s="70"/>
      <x:c r="AF55" s="70"/>
      <x:c r="AG55" s="70">
        <x:v>1</x:v>
      </x:c>
      <x:c r="AH55" s="70"/>
      <x:c r="AI55" s="70"/>
      <x:c r="AJ55" s="70">
        <x:v>1</x:v>
      </x:c>
      <x:c r="AK55" s="70">
        <x:v>2</x:v>
      </x:c>
      <x:c r="AL55" s="687" t="s">
        <x:v>1498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>
        <x:v>1</x:v>
      </x:c>
      <x:c r="BF55" s="70">
        <x:v>1</x:v>
      </x:c>
      <x:c r="BG55" s="70"/>
      <x:c r="BH55" s="70"/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687" t="s">
        <x:v>1498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/>
      <x:c r="CK55" s="70"/>
      <x:c r="CL55" s="70"/>
      <x:c r="CM55" s="70"/>
      <x:c r="CN55" s="70"/>
      <x:c r="CO55" s="70"/>
      <x:c r="CP55" s="73"/>
      <x:c r="CQ55" s="70">
        <x:v>1</x:v>
      </x:c>
      <x:c r="CR55" s="73">
        <x:v>57</x:v>
      </x:c>
      <x:c r="CS55" s="70">
        <x:v>2</x:v>
      </x:c>
      <x:c r="CT55" s="70"/>
      <x:c r="CU55" s="70">
        <x:v>1</x:v>
      </x:c>
      <x:c r="CV55" s="70"/>
      <x:c r="CW55" s="70"/>
      <x:c r="CX55" s="70"/>
      <x:c r="CY55" s="687" t="s">
        <x:v>1498</x:v>
      </x:c>
      <x:c r="CZ55" s="70"/>
      <x:c r="DA55" s="73"/>
      <x:c r="DB55" s="70"/>
      <x:c r="DC55" s="73"/>
      <x:c r="DD55" s="70"/>
      <x:c r="DE55" s="73"/>
      <x:c r="DF55" s="70"/>
      <x:c r="DG55" s="104"/>
    </x:row>
    <x:row r="56" spans="1:111" s="74" customFormat="1" customHeight="1">
      <x:c r="A56" s="687" t="s">
        <x:v>1465</x:v>
      </x:c>
      <x:c r="B56" s="114"/>
      <x:c r="C56" s="73"/>
      <x:c r="D56" s="70"/>
      <x:c r="E56" s="73"/>
      <x:c r="F56" s="70"/>
      <x:c r="G56" s="73"/>
      <x:c r="H56" s="70"/>
      <x:c r="I56" s="73"/>
      <x:c r="J56" s="70"/>
      <x:c r="K56" s="70"/>
      <x:c r="L56" s="73"/>
      <x:c r="M56" s="70"/>
      <x:c r="N56" s="70"/>
      <x:c r="O56" s="70"/>
      <x:c r="P56" s="70"/>
      <x:c r="Q56" s="70"/>
      <x:c r="R56" s="73"/>
      <x:c r="S56" s="70"/>
      <x:c r="T56" s="73"/>
      <x:c r="U56" s="70"/>
      <x:c r="V56" s="73"/>
      <x:c r="W56" s="70"/>
      <x:c r="X56" s="70">
        <x:v>2</x:v>
      </x:c>
      <x:c r="Y56" s="70"/>
      <x:c r="Z56" s="70"/>
      <x:c r="AA56" s="70">
        <x:v>2</x:v>
      </x:c>
      <x:c r="AB56" s="70"/>
      <x:c r="AC56" s="70"/>
      <x:c r="AD56" s="70"/>
      <x:c r="AE56" s="70"/>
      <x:c r="AF56" s="70"/>
      <x:c r="AG56" s="70"/>
      <x:c r="AH56" s="70"/>
      <x:c r="AI56" s="70"/>
      <x:c r="AJ56" s="70"/>
      <x:c r="AK56" s="70"/>
      <x:c r="AL56" s="687" t="s">
        <x:v>1465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/>
      <x:c r="BF56" s="70"/>
      <x:c r="BG56" s="70"/>
      <x:c r="BH56" s="70"/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687" t="s">
        <x:v>1465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70"/>
      <x:c r="CI56" s="70"/>
      <x:c r="CJ56" s="70"/>
      <x:c r="CK56" s="70"/>
      <x:c r="CL56" s="70"/>
      <x:c r="CM56" s="70"/>
      <x:c r="CN56" s="70"/>
      <x:c r="CO56" s="70"/>
      <x:c r="CP56" s="73"/>
      <x:c r="CQ56" s="70">
        <x:v>1</x:v>
      </x:c>
      <x:c r="CR56" s="73">
        <x:v>51</x:v>
      </x:c>
      <x:c r="CS56" s="70"/>
      <x:c r="CT56" s="70"/>
      <x:c r="CU56" s="70">
        <x:v>1</x:v>
      </x:c>
      <x:c r="CV56" s="70"/>
      <x:c r="CW56" s="70"/>
      <x:c r="CX56" s="70"/>
      <x:c r="CY56" s="687" t="s">
        <x:v>1465</x:v>
      </x:c>
      <x:c r="CZ56" s="70"/>
      <x:c r="DA56" s="73"/>
      <x:c r="DB56" s="70"/>
      <x:c r="DC56" s="73"/>
      <x:c r="DD56" s="70"/>
      <x:c r="DE56" s="73"/>
      <x:c r="DF56" s="70"/>
      <x:c r="DG56" s="104"/>
    </x:row>
    <x:row r="57" spans="1:111" s="74" customFormat="1" customHeight="1">
      <x:c r="A57" s="687" t="s">
        <x:v>964</x:v>
      </x:c>
      <x:c r="B57" s="114"/>
      <x:c r="C57" s="73"/>
      <x:c r="D57" s="70"/>
      <x:c r="E57" s="73"/>
      <x:c r="F57" s="70"/>
      <x:c r="G57" s="73"/>
      <x:c r="H57" s="70"/>
      <x:c r="I57" s="73"/>
      <x:c r="J57" s="70"/>
      <x:c r="K57" s="70"/>
      <x:c r="L57" s="73"/>
      <x:c r="M57" s="70"/>
      <x:c r="N57" s="70"/>
      <x:c r="O57" s="70"/>
      <x:c r="P57" s="70"/>
      <x:c r="Q57" s="70"/>
      <x:c r="R57" s="73"/>
      <x:c r="S57" s="70">
        <x:v>1</x:v>
      </x:c>
      <x:c r="T57" s="73">
        <x:v>20</x:v>
      </x:c>
      <x:c r="U57" s="70"/>
      <x:c r="V57" s="73"/>
      <x:c r="W57" s="70"/>
      <x:c r="X57" s="70">
        <x:v>1</x:v>
      </x:c>
      <x:c r="Y57" s="70"/>
      <x:c r="Z57" s="70"/>
      <x:c r="AA57" s="70"/>
      <x:c r="AB57" s="70"/>
      <x:c r="AC57" s="70"/>
      <x:c r="AD57" s="70"/>
      <x:c r="AE57" s="70"/>
      <x:c r="AF57" s="70"/>
      <x:c r="AG57" s="70">
        <x:v>1</x:v>
      </x:c>
      <x:c r="AH57" s="70"/>
      <x:c r="AI57" s="70"/>
      <x:c r="AJ57" s="70"/>
      <x:c r="AK57" s="70"/>
      <x:c r="AL57" s="687" t="s">
        <x:v>964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70"/>
      <x:c r="BE57" s="70">
        <x:v>1</x:v>
      </x:c>
      <x:c r="BF57" s="70">
        <x:v>3</x:v>
      </x:c>
      <x:c r="BG57" s="70"/>
      <x:c r="BH57" s="70"/>
      <x:c r="BI57" s="70"/>
      <x:c r="BJ57" s="73"/>
      <x:c r="BK57" s="70"/>
      <x:c r="BL57" s="73"/>
      <x:c r="BM57" s="70"/>
      <x:c r="BN57" s="73"/>
      <x:c r="BO57" s="70"/>
      <x:c r="BP57" s="73"/>
      <x:c r="BQ57" s="70"/>
      <x:c r="BR57" s="70"/>
      <x:c r="BS57" s="70"/>
      <x:c r="BT57" s="70"/>
      <x:c r="BU57" s="70"/>
      <x:c r="BV57" s="687" t="s">
        <x:v>964</x:v>
      </x:c>
      <x:c r="BW57" s="70"/>
      <x:c r="BX57" s="70"/>
      <x:c r="BY57" s="73"/>
      <x:c r="BZ57" s="70"/>
      <x:c r="CA57" s="73"/>
      <x:c r="CB57" s="70"/>
      <x:c r="CC57" s="73"/>
      <x:c r="CD57" s="70"/>
      <x:c r="CE57" s="70"/>
      <x:c r="CF57" s="73"/>
      <x:c r="CG57" s="70"/>
      <x:c r="CH57" s="70"/>
      <x:c r="CI57" s="70"/>
      <x:c r="CJ57" s="70"/>
      <x:c r="CK57" s="70"/>
      <x:c r="CL57" s="70"/>
      <x:c r="CM57" s="70"/>
      <x:c r="CN57" s="70"/>
      <x:c r="CO57" s="70"/>
      <x:c r="CP57" s="73"/>
      <x:c r="CQ57" s="70">
        <x:v>1</x:v>
      </x:c>
      <x:c r="CR57" s="73">
        <x:v>54</x:v>
      </x:c>
      <x:c r="CS57" s="70">
        <x:v>2</x:v>
      </x:c>
      <x:c r="CT57" s="70"/>
      <x:c r="CU57" s="70">
        <x:v>1</x:v>
      </x:c>
      <x:c r="CV57" s="70"/>
      <x:c r="CW57" s="70"/>
      <x:c r="CX57" s="70"/>
      <x:c r="CY57" s="687" t="s">
        <x:v>964</x:v>
      </x:c>
      <x:c r="CZ57" s="70"/>
      <x:c r="DA57" s="73"/>
      <x:c r="DB57" s="70"/>
      <x:c r="DC57" s="73"/>
      <x:c r="DD57" s="70"/>
      <x:c r="DE57" s="73"/>
      <x:c r="DF57" s="70"/>
      <x:c r="DG57" s="104"/>
    </x:row>
    <x:row r="58" spans="1:111" s="74" customFormat="1" customHeight="1">
      <x:c r="A58" s="687" t="s">
        <x:v>1516</x:v>
      </x:c>
      <x:c r="B58" s="114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/>
      <x:c r="T58" s="73"/>
      <x:c r="U58" s="70"/>
      <x:c r="V58" s="73"/>
      <x:c r="W58" s="70"/>
      <x:c r="X58" s="70"/>
      <x:c r="Y58" s="70"/>
      <x:c r="Z58" s="70"/>
      <x:c r="AA58" s="70"/>
      <x:c r="AB58" s="70"/>
      <x:c r="AC58" s="70">
        <x:v>1</x:v>
      </x:c>
      <x:c r="AD58" s="70"/>
      <x:c r="AE58" s="70"/>
      <x:c r="AF58" s="70"/>
      <x:c r="AG58" s="70">
        <x:v>1</x:v>
      </x:c>
      <x:c r="AH58" s="70"/>
      <x:c r="AI58" s="70"/>
      <x:c r="AJ58" s="70"/>
      <x:c r="AK58" s="70"/>
      <x:c r="AL58" s="687" t="s">
        <x:v>1516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>
        <x:v>1</x:v>
      </x:c>
      <x:c r="BF58" s="70">
        <x:v>3</x:v>
      </x:c>
      <x:c r="BG58" s="70"/>
      <x:c r="BH58" s="70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687" t="s">
        <x:v>1516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70"/>
      <x:c r="CK58" s="70"/>
      <x:c r="CL58" s="70"/>
      <x:c r="CM58" s="70"/>
      <x:c r="CN58" s="70"/>
      <x:c r="CO58" s="70"/>
      <x:c r="CP58" s="73"/>
      <x:c r="CQ58" s="70">
        <x:v>1</x:v>
      </x:c>
      <x:c r="CR58" s="73">
        <x:v>26</x:v>
      </x:c>
      <x:c r="CS58" s="70">
        <x:v>4</x:v>
      </x:c>
      <x:c r="CT58" s="70"/>
      <x:c r="CU58" s="70">
        <x:v>1</x:v>
      </x:c>
      <x:c r="CV58" s="70"/>
      <x:c r="CW58" s="70"/>
      <x:c r="CX58" s="70"/>
      <x:c r="CY58" s="687" t="s">
        <x:v>1516</x:v>
      </x:c>
      <x:c r="CZ58" s="70"/>
      <x:c r="DA58" s="73"/>
      <x:c r="DB58" s="70"/>
      <x:c r="DC58" s="73"/>
      <x:c r="DD58" s="70"/>
      <x:c r="DE58" s="73"/>
      <x:c r="DF58" s="70"/>
      <x:c r="DG58" s="104"/>
    </x:row>
    <x:row r="59" spans="1:111" s="74" customFormat="1" customHeight="1">
      <x:c r="A59" s="687" t="s">
        <x:v>1830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/>
      <x:c r="T59" s="73"/>
      <x:c r="U59" s="70"/>
      <x:c r="V59" s="73"/>
      <x:c r="W59" s="70"/>
      <x:c r="X59" s="70">
        <x:v>4</x:v>
      </x:c>
      <x:c r="Y59" s="70"/>
      <x:c r="Z59" s="70"/>
      <x:c r="AA59" s="70">
        <x:v>2</x:v>
      </x:c>
      <x:c r="AB59" s="70"/>
      <x:c r="AC59" s="70"/>
      <x:c r="AD59" s="70"/>
      <x:c r="AE59" s="70"/>
      <x:c r="AF59" s="70"/>
      <x:c r="AG59" s="70">
        <x:v>1</x:v>
      </x:c>
      <x:c r="AH59" s="70"/>
      <x:c r="AI59" s="70"/>
      <x:c r="AJ59" s="70"/>
      <x:c r="AK59" s="70"/>
      <x:c r="AL59" s="687" t="s">
        <x:v>1830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/>
      <x:c r="BF59" s="70"/>
      <x:c r="BG59" s="70"/>
      <x:c r="BH59" s="70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687" t="s">
        <x:v>1830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/>
      <x:c r="CK59" s="70"/>
      <x:c r="CL59" s="70"/>
      <x:c r="CM59" s="70"/>
      <x:c r="CN59" s="70"/>
      <x:c r="CO59" s="70"/>
      <x:c r="CP59" s="73"/>
      <x:c r="CQ59" s="70">
        <x:v>1</x:v>
      </x:c>
      <x:c r="CR59" s="73">
        <x:v>70</x:v>
      </x:c>
      <x:c r="CS59" s="70"/>
      <x:c r="CT59" s="70"/>
      <x:c r="CU59" s="70">
        <x:v>1</x:v>
      </x:c>
      <x:c r="CV59" s="70"/>
      <x:c r="CW59" s="70"/>
      <x:c r="CX59" s="70"/>
      <x:c r="CY59" s="687" t="s">
        <x:v>1830</x:v>
      </x:c>
      <x:c r="CZ59" s="70"/>
      <x:c r="DA59" s="73"/>
      <x:c r="DB59" s="70"/>
      <x:c r="DC59" s="73"/>
      <x:c r="DD59" s="70"/>
      <x:c r="DE59" s="73"/>
      <x:c r="DF59" s="70"/>
      <x:c r="DG59" s="104"/>
    </x:row>
    <x:row r="60" spans="1:111" s="74" customFormat="1" customHeight="1">
      <x:c r="A60" s="687" t="s">
        <x:v>1548</x:v>
      </x:c>
      <x:c r="B60" s="114"/>
      <x:c r="C60" s="73"/>
      <x:c r="D60" s="70"/>
      <x:c r="E60" s="73"/>
      <x:c r="F60" s="70"/>
      <x:c r="G60" s="73"/>
      <x:c r="H60" s="70"/>
      <x:c r="I60" s="73"/>
      <x:c r="J60" s="70"/>
      <x:c r="K60" s="70"/>
      <x:c r="L60" s="73"/>
      <x:c r="M60" s="70"/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>
        <x:v>5</x:v>
      </x:c>
      <x:c r="Y60" s="70"/>
      <x:c r="Z60" s="70"/>
      <x:c r="AA60" s="70"/>
      <x:c r="AB60" s="70"/>
      <x:c r="AC60" s="70"/>
      <x:c r="AD60" s="70"/>
      <x:c r="AE60" s="70"/>
      <x:c r="AF60" s="70"/>
      <x:c r="AG60" s="70"/>
      <x:c r="AH60" s="70"/>
      <x:c r="AI60" s="70"/>
      <x:c r="AJ60" s="70"/>
      <x:c r="AK60" s="70"/>
      <x:c r="AL60" s="687" t="s">
        <x:v>1548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>
        <x:v>1</x:v>
      </x:c>
      <x:c r="BF60" s="70">
        <x:v>1</x:v>
      </x:c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687" t="s">
        <x:v>1548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/>
      <x:c r="CK60" s="70"/>
      <x:c r="CL60" s="70"/>
      <x:c r="CM60" s="70"/>
      <x:c r="CN60" s="70"/>
      <x:c r="CO60" s="70"/>
      <x:c r="CP60" s="73"/>
      <x:c r="CQ60" s="70">
        <x:v>1</x:v>
      </x:c>
      <x:c r="CR60" s="73">
        <x:v>100</x:v>
      </x:c>
      <x:c r="CS60" s="70"/>
      <x:c r="CT60" s="70"/>
      <x:c r="CU60" s="70">
        <x:v>1</x:v>
      </x:c>
      <x:c r="CV60" s="70"/>
      <x:c r="CW60" s="70"/>
      <x:c r="CX60" s="70"/>
      <x:c r="CY60" s="687" t="s">
        <x:v>1548</x:v>
      </x:c>
      <x:c r="CZ60" s="70"/>
      <x:c r="DA60" s="73"/>
      <x:c r="DB60" s="70"/>
      <x:c r="DC60" s="73"/>
      <x:c r="DD60" s="70"/>
      <x:c r="DE60" s="73"/>
      <x:c r="DF60" s="70"/>
      <x:c r="DG60" s="104"/>
    </x:row>
    <x:row r="61" spans="1:111" s="74" customFormat="1" customHeight="1">
      <x:c r="A61" s="687" t="s">
        <x:v>1829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/>
      <x:c r="T61" s="73"/>
      <x:c r="U61" s="70"/>
      <x:c r="V61" s="73"/>
      <x:c r="W61" s="70"/>
      <x:c r="X61" s="70">
        <x:v>7</x:v>
      </x:c>
      <x:c r="Y61" s="70"/>
      <x:c r="Z61" s="70"/>
      <x:c r="AA61" s="70"/>
      <x:c r="AB61" s="70"/>
      <x:c r="AC61" s="70"/>
      <x:c r="AD61" s="70"/>
      <x:c r="AE61" s="70"/>
      <x:c r="AF61" s="70"/>
      <x:c r="AG61" s="70">
        <x:v>1</x:v>
      </x:c>
      <x:c r="AH61" s="70"/>
      <x:c r="AI61" s="70"/>
      <x:c r="AJ61" s="70">
        <x:v>1</x:v>
      </x:c>
      <x:c r="AK61" s="70">
        <x:v>2</x:v>
      </x:c>
      <x:c r="AL61" s="687" t="s">
        <x:v>1829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/>
      <x:c r="BF61" s="70"/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687" t="s">
        <x:v>1829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70"/>
      <x:c r="CO61" s="70"/>
      <x:c r="CP61" s="73"/>
      <x:c r="CQ61" s="70">
        <x:v>1</x:v>
      </x:c>
      <x:c r="CR61" s="73">
        <x:v>63</x:v>
      </x:c>
      <x:c r="CS61" s="70">
        <x:v>6</x:v>
      </x:c>
      <x:c r="CT61" s="70"/>
      <x:c r="CU61" s="70">
        <x:v>1</x:v>
      </x:c>
      <x:c r="CV61" s="70"/>
      <x:c r="CW61" s="70"/>
      <x:c r="CX61" s="70"/>
      <x:c r="CY61" s="687" t="s">
        <x:v>1829</x:v>
      </x:c>
      <x:c r="CZ61" s="70"/>
      <x:c r="DA61" s="73"/>
      <x:c r="DB61" s="70"/>
      <x:c r="DC61" s="73"/>
      <x:c r="DD61" s="70"/>
      <x:c r="DE61" s="73"/>
      <x:c r="DF61" s="70"/>
      <x:c r="DG61" s="104"/>
    </x:row>
    <x:row r="62" spans="1:111" s="74" customFormat="1" customHeight="1">
      <x:c r="A62" s="687" t="s">
        <x:v>1531</x:v>
      </x:c>
      <x:c r="B62" s="114"/>
      <x:c r="C62" s="73"/>
      <x:c r="D62" s="70"/>
      <x:c r="E62" s="73"/>
      <x:c r="F62" s="70"/>
      <x:c r="G62" s="73"/>
      <x:c r="H62" s="70"/>
      <x:c r="I62" s="73"/>
      <x:c r="J62" s="70"/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>
        <x:v>1</x:v>
      </x:c>
      <x:c r="Y62" s="70"/>
      <x:c r="Z62" s="70"/>
      <x:c r="AA62" s="70"/>
      <x:c r="AB62" s="70"/>
      <x:c r="AC62" s="70"/>
      <x:c r="AD62" s="70"/>
      <x:c r="AE62" s="70"/>
      <x:c r="AF62" s="70"/>
      <x:c r="AG62" s="70">
        <x:v>1</x:v>
      </x:c>
      <x:c r="AH62" s="70"/>
      <x:c r="AI62" s="70"/>
      <x:c r="AJ62" s="70">
        <x:v>1</x:v>
      </x:c>
      <x:c r="AK62" s="70">
        <x:v>2</x:v>
      </x:c>
      <x:c r="AL62" s="687" t="s">
        <x:v>1531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>
        <x:v>1</x:v>
      </x:c>
      <x:c r="BF62" s="70">
        <x:v>2</x:v>
      </x:c>
      <x:c r="BG62" s="70"/>
      <x:c r="BH62" s="70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687" t="s">
        <x:v>1531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/>
      <x:c r="CK62" s="70"/>
      <x:c r="CL62" s="70"/>
      <x:c r="CM62" s="70"/>
      <x:c r="CN62" s="70"/>
      <x:c r="CO62" s="70"/>
      <x:c r="CP62" s="73"/>
      <x:c r="CQ62" s="70">
        <x:v>1</x:v>
      </x:c>
      <x:c r="CR62" s="73">
        <x:v>50</x:v>
      </x:c>
      <x:c r="CS62" s="70">
        <x:v>2</x:v>
      </x:c>
      <x:c r="CT62" s="70"/>
      <x:c r="CU62" s="70">
        <x:v>1</x:v>
      </x:c>
      <x:c r="CV62" s="70"/>
      <x:c r="CW62" s="70"/>
      <x:c r="CX62" s="70"/>
      <x:c r="CY62" s="687" t="s">
        <x:v>1531</x:v>
      </x:c>
      <x:c r="CZ62" s="70"/>
      <x:c r="DA62" s="73"/>
      <x:c r="DB62" s="70"/>
      <x:c r="DC62" s="73"/>
      <x:c r="DD62" s="70"/>
      <x:c r="DE62" s="73"/>
      <x:c r="DF62" s="70"/>
      <x:c r="DG62" s="104"/>
    </x:row>
    <x:row r="63" spans="1:111" s="74" customFormat="1" customHeight="1">
      <x:c r="A63" s="687" t="s">
        <x:v>1597</x:v>
      </x:c>
      <x:c r="B63" s="114"/>
      <x:c r="C63" s="73"/>
      <x:c r="D63" s="70"/>
      <x:c r="E63" s="73"/>
      <x:c r="F63" s="70"/>
      <x:c r="G63" s="73"/>
      <x:c r="H63" s="70"/>
      <x:c r="I63" s="73"/>
      <x:c r="J63" s="70"/>
      <x:c r="K63" s="70"/>
      <x:c r="L63" s="73"/>
      <x:c r="M63" s="70"/>
      <x:c r="N63" s="70"/>
      <x:c r="O63" s="70"/>
      <x:c r="P63" s="70"/>
      <x:c r="Q63" s="70"/>
      <x:c r="R63" s="73"/>
      <x:c r="S63" s="70">
        <x:v>1</x:v>
      </x:c>
      <x:c r="T63" s="73">
        <x:v>20</x:v>
      </x:c>
      <x:c r="U63" s="70"/>
      <x:c r="V63" s="73"/>
      <x:c r="W63" s="70"/>
      <x:c r="X63" s="70">
        <x:v>4</x:v>
      </x:c>
      <x:c r="Y63" s="70"/>
      <x:c r="Z63" s="70"/>
      <x:c r="AA63" s="70">
        <x:v>2</x:v>
      </x:c>
      <x:c r="AB63" s="70"/>
      <x:c r="AC63" s="70"/>
      <x:c r="AD63" s="70">
        <x:v>2</x:v>
      </x:c>
      <x:c r="AE63" s="70"/>
      <x:c r="AF63" s="70"/>
      <x:c r="AG63" s="70">
        <x:v>2</x:v>
      </x:c>
      <x:c r="AH63" s="70"/>
      <x:c r="AI63" s="70"/>
      <x:c r="AJ63" s="70">
        <x:v>1</x:v>
      </x:c>
      <x:c r="AK63" s="70">
        <x:v>2</x:v>
      </x:c>
      <x:c r="AL63" s="687" t="s">
        <x:v>1597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70"/>
      <x:c r="BE63" s="70"/>
      <x:c r="BF63" s="70"/>
      <x:c r="BG63" s="70"/>
      <x:c r="BH63" s="70"/>
      <x:c r="BI63" s="70"/>
      <x:c r="BJ63" s="73"/>
      <x:c r="BK63" s="70"/>
      <x:c r="BL63" s="73"/>
      <x:c r="BM63" s="70"/>
      <x:c r="BN63" s="73"/>
      <x:c r="BO63" s="70"/>
      <x:c r="BP63" s="73"/>
      <x:c r="BQ63" s="70"/>
      <x:c r="BR63" s="70"/>
      <x:c r="BS63" s="70"/>
      <x:c r="BT63" s="70"/>
      <x:c r="BU63" s="70"/>
      <x:c r="BV63" s="687" t="s">
        <x:v>1597</x:v>
      </x:c>
      <x:c r="BW63" s="70"/>
      <x:c r="BX63" s="70"/>
      <x:c r="BY63" s="73"/>
      <x:c r="BZ63" s="70"/>
      <x:c r="CA63" s="73"/>
      <x:c r="CB63" s="70"/>
      <x:c r="CC63" s="73"/>
      <x:c r="CD63" s="70"/>
      <x:c r="CE63" s="70"/>
      <x:c r="CF63" s="73"/>
      <x:c r="CG63" s="70"/>
      <x:c r="CH63" s="70"/>
      <x:c r="CI63" s="70"/>
      <x:c r="CJ63" s="70"/>
      <x:c r="CK63" s="70"/>
      <x:c r="CL63" s="70"/>
      <x:c r="CM63" s="70"/>
      <x:c r="CN63" s="70"/>
      <x:c r="CO63" s="70"/>
      <x:c r="CP63" s="73"/>
      <x:c r="CQ63" s="70">
        <x:v>1</x:v>
      </x:c>
      <x:c r="CR63" s="73">
        <x:v>91</x:v>
      </x:c>
      <x:c r="CS63" s="70">
        <x:v>6</x:v>
      </x:c>
      <x:c r="CT63" s="70"/>
      <x:c r="CU63" s="70">
        <x:v>1</x:v>
      </x:c>
      <x:c r="CV63" s="70"/>
      <x:c r="CW63" s="70"/>
      <x:c r="CX63" s="70"/>
      <x:c r="CY63" s="687" t="s">
        <x:v>1597</x:v>
      </x:c>
      <x:c r="CZ63" s="70"/>
      <x:c r="DA63" s="73"/>
      <x:c r="DB63" s="70"/>
      <x:c r="DC63" s="73"/>
      <x:c r="DD63" s="70"/>
      <x:c r="DE63" s="73"/>
      <x:c r="DF63" s="70"/>
      <x:c r="DG63" s="104"/>
    </x:row>
    <x:row r="64" spans="1:111" s="74" customFormat="1" customHeight="1">
      <x:c r="A64" s="687" t="s">
        <x:v>1386</x:v>
      </x:c>
      <x:c r="B64" s="114"/>
      <x:c r="C64" s="73"/>
      <x:c r="D64" s="70"/>
      <x:c r="E64" s="73"/>
      <x:c r="F64" s="70"/>
      <x:c r="G64" s="73"/>
      <x:c r="H64" s="70"/>
      <x:c r="I64" s="73"/>
      <x:c r="J64" s="70"/>
      <x:c r="K64" s="70"/>
      <x:c r="L64" s="73"/>
      <x:c r="M64" s="70"/>
      <x:c r="N64" s="70"/>
      <x:c r="O64" s="70"/>
      <x:c r="P64" s="70"/>
      <x:c r="Q64" s="70"/>
      <x:c r="R64" s="73"/>
      <x:c r="S64" s="70">
        <x:v>1</x:v>
      </x:c>
      <x:c r="T64" s="73">
        <x:v>20</x:v>
      </x:c>
      <x:c r="U64" s="70"/>
      <x:c r="V64" s="73"/>
      <x:c r="W64" s="70"/>
      <x:c r="X64" s="70">
        <x:v>10</x:v>
      </x:c>
      <x:c r="Y64" s="70"/>
      <x:c r="Z64" s="70"/>
      <x:c r="AA64" s="70">
        <x:v>4</x:v>
      </x:c>
      <x:c r="AB64" s="70"/>
      <x:c r="AC64" s="70"/>
      <x:c r="AD64" s="70"/>
      <x:c r="AE64" s="70"/>
      <x:c r="AF64" s="70"/>
      <x:c r="AG64" s="70">
        <x:v>2</x:v>
      </x:c>
      <x:c r="AH64" s="70"/>
      <x:c r="AI64" s="70"/>
      <x:c r="AJ64" s="70"/>
      <x:c r="AK64" s="70"/>
      <x:c r="AL64" s="687" t="s">
        <x:v>1386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70"/>
      <x:c r="BE64" s="70"/>
      <x:c r="BF64" s="70"/>
      <x:c r="BG64" s="70"/>
      <x:c r="BH64" s="70"/>
      <x:c r="BI64" s="70"/>
      <x:c r="BJ64" s="73"/>
      <x:c r="BK64" s="70"/>
      <x:c r="BL64" s="73"/>
      <x:c r="BM64" s="70"/>
      <x:c r="BN64" s="73"/>
      <x:c r="BO64" s="70"/>
      <x:c r="BP64" s="73"/>
      <x:c r="BQ64" s="70"/>
      <x:c r="BR64" s="70"/>
      <x:c r="BS64" s="70"/>
      <x:c r="BT64" s="70"/>
      <x:c r="BU64" s="70"/>
      <x:c r="BV64" s="687" t="s">
        <x:v>1386</x:v>
      </x:c>
      <x:c r="BW64" s="70"/>
      <x:c r="BX64" s="70"/>
      <x:c r="BY64" s="73"/>
      <x:c r="BZ64" s="70"/>
      <x:c r="CA64" s="73"/>
      <x:c r="CB64" s="70"/>
      <x:c r="CC64" s="73"/>
      <x:c r="CD64" s="70"/>
      <x:c r="CE64" s="70">
        <x:v>1</x:v>
      </x:c>
      <x:c r="CF64" s="73">
        <x:v>12</x:v>
      </x:c>
      <x:c r="CG64" s="70"/>
      <x:c r="CH64" s="70"/>
      <x:c r="CI64" s="70"/>
      <x:c r="CJ64" s="70"/>
      <x:c r="CK64" s="70"/>
      <x:c r="CL64" s="70"/>
      <x:c r="CM64" s="70"/>
      <x:c r="CN64" s="70"/>
      <x:c r="CO64" s="70"/>
      <x:c r="CP64" s="73"/>
      <x:c r="CQ64" s="70">
        <x:v>1</x:v>
      </x:c>
      <x:c r="CR64" s="73">
        <x:v>88</x:v>
      </x:c>
      <x:c r="CS64" s="70">
        <x:v>2</x:v>
      </x:c>
      <x:c r="CT64" s="70"/>
      <x:c r="CU64" s="70">
        <x:v>1</x:v>
      </x:c>
      <x:c r="CV64" s="70"/>
      <x:c r="CW64" s="70"/>
      <x:c r="CX64" s="70"/>
      <x:c r="CY64" s="687" t="s">
        <x:v>1386</x:v>
      </x:c>
      <x:c r="CZ64" s="70">
        <x:v>1</x:v>
      </x:c>
      <x:c r="DA64" s="73">
        <x:v>12</x:v>
      </x:c>
      <x:c r="DB64" s="70"/>
      <x:c r="DC64" s="73"/>
      <x:c r="DD64" s="70"/>
      <x:c r="DE64" s="73"/>
      <x:c r="DF64" s="70"/>
      <x:c r="DG64" s="104"/>
    </x:row>
    <x:row r="65" spans="1:111" s="74" customFormat="1" customHeight="1">
      <x:c r="A65" s="687" t="s">
        <x:v>1490</x:v>
      </x:c>
      <x:c r="B65" s="114"/>
      <x:c r="C65" s="73"/>
      <x:c r="D65" s="70"/>
      <x:c r="E65" s="73"/>
      <x:c r="F65" s="70"/>
      <x:c r="G65" s="73"/>
      <x:c r="H65" s="70"/>
      <x:c r="I65" s="73"/>
      <x:c r="J65" s="70">
        <x:v>1</x:v>
      </x:c>
      <x:c r="K65" s="70"/>
      <x:c r="L65" s="73"/>
      <x:c r="M65" s="70"/>
      <x:c r="N65" s="70"/>
      <x:c r="O65" s="70"/>
      <x:c r="P65" s="70"/>
      <x:c r="Q65" s="70"/>
      <x:c r="R65" s="73"/>
      <x:c r="S65" s="70"/>
      <x:c r="T65" s="73"/>
      <x:c r="U65" s="70"/>
      <x:c r="V65" s="73"/>
      <x:c r="W65" s="70"/>
      <x:c r="X65" s="70">
        <x:v>9</x:v>
      </x:c>
      <x:c r="Y65" s="70"/>
      <x:c r="Z65" s="70"/>
      <x:c r="AA65" s="70">
        <x:v>1</x:v>
      </x:c>
      <x:c r="AB65" s="70"/>
      <x:c r="AC65" s="70">
        <x:v>1</x:v>
      </x:c>
      <x:c r="AD65" s="70"/>
      <x:c r="AE65" s="70"/>
      <x:c r="AF65" s="70"/>
      <x:c r="AG65" s="70">
        <x:v>1</x:v>
      </x:c>
      <x:c r="AH65" s="70"/>
      <x:c r="AI65" s="70"/>
      <x:c r="AJ65" s="70">
        <x:v>7</x:v>
      </x:c>
      <x:c r="AK65" s="70">
        <x:v>8</x:v>
      </x:c>
      <x:c r="AL65" s="687" t="s">
        <x:v>1490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>
        <x:v>1</x:v>
      </x:c>
      <x:c r="BF65" s="70">
        <x:v>4</x:v>
      </x:c>
      <x:c r="BG65" s="70"/>
      <x:c r="BH65" s="70"/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687" t="s">
        <x:v>1490</x:v>
      </x:c>
      <x:c r="BW65" s="70"/>
      <x:c r="BX65" s="70"/>
      <x:c r="BY65" s="73"/>
      <x:c r="BZ65" s="70"/>
      <x:c r="CA65" s="73"/>
      <x:c r="CB65" s="70"/>
      <x:c r="CC65" s="73"/>
      <x:c r="CD65" s="70"/>
      <x:c r="CE65" s="70">
        <x:v>1</x:v>
      </x:c>
      <x:c r="CF65" s="73">
        <x:v>12</x:v>
      </x:c>
      <x:c r="CG65" s="70"/>
      <x:c r="CH65" s="70"/>
      <x:c r="CI65" s="70"/>
      <x:c r="CJ65" s="70">
        <x:v>1</x:v>
      </x:c>
      <x:c r="CK65" s="70"/>
      <x:c r="CL65" s="70"/>
      <x:c r="CM65" s="70"/>
      <x:c r="CN65" s="70"/>
      <x:c r="CO65" s="70"/>
      <x:c r="CP65" s="73"/>
      <x:c r="CQ65" s="70">
        <x:v>1</x:v>
      </x:c>
      <x:c r="CR65" s="73">
        <x:v>129</x:v>
      </x:c>
      <x:c r="CS65" s="70">
        <x:v>7</x:v>
      </x:c>
      <x:c r="CT65" s="70"/>
      <x:c r="CU65" s="70">
        <x:v>1</x:v>
      </x:c>
      <x:c r="CV65" s="70"/>
      <x:c r="CW65" s="70"/>
      <x:c r="CX65" s="70"/>
      <x:c r="CY65" s="687" t="s">
        <x:v>1490</x:v>
      </x:c>
      <x:c r="CZ65" s="70">
        <x:v>1</x:v>
      </x:c>
      <x:c r="DA65" s="73">
        <x:v>12</x:v>
      </x:c>
      <x:c r="DB65" s="70"/>
      <x:c r="DC65" s="73"/>
      <x:c r="DD65" s="70"/>
      <x:c r="DE65" s="73"/>
      <x:c r="DF65" s="70"/>
      <x:c r="DG65" s="104"/>
    </x:row>
    <x:row r="66" spans="1:111" s="74" customFormat="1" customHeight="1">
      <x:c r="A66" s="687" t="s">
        <x:v>395</x:v>
      </x:c>
      <x:c r="B66" s="114"/>
      <x:c r="C66" s="73"/>
      <x:c r="D66" s="70"/>
      <x:c r="E66" s="73"/>
      <x:c r="F66" s="70"/>
      <x:c r="G66" s="73"/>
      <x:c r="H66" s="70"/>
      <x:c r="I66" s="73"/>
      <x:c r="J66" s="70"/>
      <x:c r="K66" s="70"/>
      <x:c r="L66" s="73"/>
      <x:c r="M66" s="70"/>
      <x:c r="N66" s="70"/>
      <x:c r="O66" s="70"/>
      <x:c r="P66" s="70"/>
      <x:c r="Q66" s="70"/>
      <x:c r="R66" s="73"/>
      <x:c r="S66" s="70">
        <x:v>1</x:v>
      </x:c>
      <x:c r="T66" s="73">
        <x:v>20.25</x:v>
      </x:c>
      <x:c r="U66" s="70"/>
      <x:c r="V66" s="73"/>
      <x:c r="W66" s="70"/>
      <x:c r="X66" s="70">
        <x:v>4</x:v>
      </x:c>
      <x:c r="Y66" s="70"/>
      <x:c r="Z66" s="70"/>
      <x:c r="AA66" s="70">
        <x:v>2</x:v>
      </x:c>
      <x:c r="AB66" s="70"/>
      <x:c r="AC66" s="70"/>
      <x:c r="AD66" s="70">
        <x:v>2</x:v>
      </x:c>
      <x:c r="AE66" s="70"/>
      <x:c r="AF66" s="70"/>
      <x:c r="AG66" s="70">
        <x:v>1</x:v>
      </x:c>
      <x:c r="AH66" s="70"/>
      <x:c r="AI66" s="70"/>
      <x:c r="AJ66" s="70"/>
      <x:c r="AK66" s="70"/>
      <x:c r="AL66" s="687" t="s">
        <x:v>395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/>
      <x:c r="BF66" s="70"/>
      <x:c r="BG66" s="70"/>
      <x:c r="BH66" s="70"/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687" t="s">
        <x:v>395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70"/>
      <x:c r="CI66" s="70"/>
      <x:c r="CJ66" s="70"/>
      <x:c r="CK66" s="70"/>
      <x:c r="CL66" s="70"/>
      <x:c r="CM66" s="70"/>
      <x:c r="CN66" s="70"/>
      <x:c r="CO66" s="70"/>
      <x:c r="CP66" s="73"/>
      <x:c r="CQ66" s="70"/>
      <x:c r="CR66" s="73"/>
      <x:c r="CS66" s="70">
        <x:v>8</x:v>
      </x:c>
      <x:c r="CT66" s="70"/>
      <x:c r="CU66" s="70">
        <x:v>1</x:v>
      </x:c>
      <x:c r="CV66" s="70"/>
      <x:c r="CW66" s="70"/>
      <x:c r="CX66" s="70"/>
      <x:c r="CY66" s="687" t="s">
        <x:v>395</x:v>
      </x:c>
      <x:c r="CZ66" s="70"/>
      <x:c r="DA66" s="73"/>
      <x:c r="DB66" s="70"/>
      <x:c r="DC66" s="73"/>
      <x:c r="DD66" s="70"/>
      <x:c r="DE66" s="73"/>
      <x:c r="DF66" s="70"/>
      <x:c r="DG66" s="104"/>
    </x:row>
    <x:row r="67" spans="1:111" s="74" customFormat="1" customHeight="1">
      <x:c r="A67" s="687" t="s">
        <x:v>1590</x:v>
      </x:c>
      <x:c r="B67" s="114"/>
      <x:c r="C67" s="73"/>
      <x:c r="D67" s="70"/>
      <x:c r="E67" s="73"/>
      <x:c r="F67" s="70"/>
      <x:c r="G67" s="73"/>
      <x:c r="H67" s="70"/>
      <x:c r="I67" s="73"/>
      <x:c r="J67" s="70"/>
      <x:c r="K67" s="70"/>
      <x:c r="L67" s="73"/>
      <x:c r="M67" s="70"/>
      <x:c r="N67" s="70"/>
      <x:c r="O67" s="70"/>
      <x:c r="P67" s="70"/>
      <x:c r="Q67" s="70"/>
      <x:c r="R67" s="73"/>
      <x:c r="S67" s="70">
        <x:v>1</x:v>
      </x:c>
      <x:c r="T67" s="73">
        <x:v>20</x:v>
      </x:c>
      <x:c r="U67" s="70"/>
      <x:c r="V67" s="73"/>
      <x:c r="W67" s="70"/>
      <x:c r="X67" s="70">
        <x:v>2</x:v>
      </x:c>
      <x:c r="Y67" s="70"/>
      <x:c r="Z67" s="70"/>
      <x:c r="AA67" s="70"/>
      <x:c r="AB67" s="70"/>
      <x:c r="AC67" s="70"/>
      <x:c r="AD67" s="70">
        <x:v>2</x:v>
      </x:c>
      <x:c r="AE67" s="70"/>
      <x:c r="AF67" s="70"/>
      <x:c r="AG67" s="70">
        <x:v>1</x:v>
      </x:c>
      <x:c r="AH67" s="70"/>
      <x:c r="AI67" s="70"/>
      <x:c r="AJ67" s="70">
        <x:v>1</x:v>
      </x:c>
      <x:c r="AK67" s="70">
        <x:v>2</x:v>
      </x:c>
      <x:c r="AL67" s="687" t="s">
        <x:v>1590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70"/>
      <x:c r="BE67" s="70">
        <x:v>1</x:v>
      </x:c>
      <x:c r="BF67" s="70">
        <x:v>2</x:v>
      </x:c>
      <x:c r="BG67" s="70"/>
      <x:c r="BH67" s="70"/>
      <x:c r="BI67" s="70"/>
      <x:c r="BJ67" s="73"/>
      <x:c r="BK67" s="70"/>
      <x:c r="BL67" s="73"/>
      <x:c r="BM67" s="70"/>
      <x:c r="BN67" s="73"/>
      <x:c r="BO67" s="70"/>
      <x:c r="BP67" s="73"/>
      <x:c r="BQ67" s="70"/>
      <x:c r="BR67" s="70"/>
      <x:c r="BS67" s="70"/>
      <x:c r="BT67" s="70"/>
      <x:c r="BU67" s="70"/>
      <x:c r="BV67" s="687" t="s">
        <x:v>1590</x:v>
      </x:c>
      <x:c r="BW67" s="70"/>
      <x:c r="BX67" s="70"/>
      <x:c r="BY67" s="73"/>
      <x:c r="BZ67" s="70"/>
      <x:c r="CA67" s="73"/>
      <x:c r="CB67" s="70"/>
      <x:c r="CC67" s="73"/>
      <x:c r="CD67" s="70"/>
      <x:c r="CE67" s="70"/>
      <x:c r="CF67" s="73"/>
      <x:c r="CG67" s="70"/>
      <x:c r="CH67" s="70"/>
      <x:c r="CI67" s="70"/>
      <x:c r="CJ67" s="70"/>
      <x:c r="CK67" s="70"/>
      <x:c r="CL67" s="70"/>
      <x:c r="CM67" s="70"/>
      <x:c r="CN67" s="70"/>
      <x:c r="CO67" s="70"/>
      <x:c r="CP67" s="73"/>
      <x:c r="CQ67" s="70"/>
      <x:c r="CR67" s="73"/>
      <x:c r="CS67" s="70">
        <x:v>4</x:v>
      </x:c>
      <x:c r="CT67" s="70"/>
      <x:c r="CU67" s="70">
        <x:v>1</x:v>
      </x:c>
      <x:c r="CV67" s="70"/>
      <x:c r="CW67" s="70"/>
      <x:c r="CX67" s="70"/>
      <x:c r="CY67" s="687" t="s">
        <x:v>1590</x:v>
      </x:c>
      <x:c r="CZ67" s="70">
        <x:v>1</x:v>
      </x:c>
      <x:c r="DA67" s="73"/>
      <x:c r="DB67" s="70"/>
      <x:c r="DC67" s="73"/>
      <x:c r="DD67" s="70"/>
      <x:c r="DE67" s="73"/>
      <x:c r="DF67" s="70"/>
      <x:c r="DG67" s="104"/>
    </x:row>
    <x:row r="68" spans="1:111" s="74" customFormat="1" customHeight="1">
      <x:c r="A68" s="687" t="s">
        <x:v>1575</x:v>
      </x:c>
      <x:c r="B68" s="114"/>
      <x:c r="C68" s="73"/>
      <x:c r="D68" s="70"/>
      <x:c r="E68" s="73"/>
      <x:c r="F68" s="70"/>
      <x:c r="G68" s="73"/>
      <x:c r="H68" s="70"/>
      <x:c r="I68" s="73"/>
      <x:c r="J68" s="70">
        <x:v>1</x:v>
      </x:c>
      <x:c r="K68" s="70"/>
      <x:c r="L68" s="73"/>
      <x:c r="M68" s="70"/>
      <x:c r="N68" s="70"/>
      <x:c r="O68" s="70"/>
      <x:c r="P68" s="70"/>
      <x:c r="Q68" s="70"/>
      <x:c r="R68" s="73"/>
      <x:c r="S68" s="70">
        <x:v>1</x:v>
      </x:c>
      <x:c r="T68" s="73">
        <x:v>20.25</x:v>
      </x:c>
      <x:c r="U68" s="70"/>
      <x:c r="V68" s="73"/>
      <x:c r="W68" s="70"/>
      <x:c r="X68" s="70">
        <x:v>8</x:v>
      </x:c>
      <x:c r="Y68" s="70"/>
      <x:c r="Z68" s="70"/>
      <x:c r="AA68" s="70">
        <x:v>2</x:v>
      </x:c>
      <x:c r="AB68" s="70"/>
      <x:c r="AC68" s="70"/>
      <x:c r="AD68" s="70"/>
      <x:c r="AE68" s="70"/>
      <x:c r="AF68" s="70"/>
      <x:c r="AG68" s="70">
        <x:v>1</x:v>
      </x:c>
      <x:c r="AH68" s="70"/>
      <x:c r="AI68" s="70"/>
      <x:c r="AJ68" s="70"/>
      <x:c r="AK68" s="70"/>
      <x:c r="AL68" s="687" t="s">
        <x:v>1575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>
        <x:v>1</x:v>
      </x:c>
      <x:c r="BA68" s="73">
        <x:v>1</x:v>
      </x:c>
      <x:c r="BB68" s="70"/>
      <x:c r="BC68" s="70"/>
      <x:c r="BD68" s="70"/>
      <x:c r="BE68" s="70"/>
      <x:c r="BF68" s="70"/>
      <x:c r="BG68" s="70"/>
      <x:c r="BH68" s="70"/>
      <x:c r="BI68" s="70"/>
      <x:c r="BJ68" s="73"/>
      <x:c r="BK68" s="70"/>
      <x:c r="BL68" s="73"/>
      <x:c r="BM68" s="70"/>
      <x:c r="BN68" s="73"/>
      <x:c r="BO68" s="70"/>
      <x:c r="BP68" s="73"/>
      <x:c r="BQ68" s="70"/>
      <x:c r="BR68" s="70"/>
      <x:c r="BS68" s="70"/>
      <x:c r="BT68" s="70"/>
      <x:c r="BU68" s="70"/>
      <x:c r="BV68" s="687" t="s">
        <x:v>1575</x:v>
      </x:c>
      <x:c r="BW68" s="70"/>
      <x:c r="BX68" s="70"/>
      <x:c r="BY68" s="73"/>
      <x:c r="BZ68" s="70"/>
      <x:c r="CA68" s="73"/>
      <x:c r="CB68" s="70"/>
      <x:c r="CC68" s="73"/>
      <x:c r="CD68" s="70"/>
      <x:c r="CE68" s="70">
        <x:v>1</x:v>
      </x:c>
      <x:c r="CF68" s="73">
        <x:v>12</x:v>
      </x:c>
      <x:c r="CG68" s="70"/>
      <x:c r="CH68" s="70"/>
      <x:c r="CI68" s="70"/>
      <x:c r="CJ68" s="70"/>
      <x:c r="CK68" s="70"/>
      <x:c r="CL68" s="70"/>
      <x:c r="CM68" s="70"/>
      <x:c r="CN68" s="70"/>
      <x:c r="CO68" s="70"/>
      <x:c r="CP68" s="73"/>
      <x:c r="CQ68" s="70">
        <x:v>1</x:v>
      </x:c>
      <x:c r="CR68" s="73">
        <x:v>170</x:v>
      </x:c>
      <x:c r="CS68" s="70"/>
      <x:c r="CT68" s="70"/>
      <x:c r="CU68" s="70">
        <x:v>1</x:v>
      </x:c>
      <x:c r="CV68" s="70"/>
      <x:c r="CW68" s="70"/>
      <x:c r="CX68" s="70"/>
      <x:c r="CY68" s="687" t="s">
        <x:v>1575</x:v>
      </x:c>
      <x:c r="CZ68" s="70">
        <x:v>1</x:v>
      </x:c>
      <x:c r="DA68" s="73">
        <x:v>12</x:v>
      </x:c>
      <x:c r="DB68" s="70"/>
      <x:c r="DC68" s="73"/>
      <x:c r="DD68" s="70"/>
      <x:c r="DE68" s="73"/>
      <x:c r="DF68" s="70"/>
      <x:c r="DG68" s="104"/>
    </x:row>
    <x:row r="69" spans="1:111" s="74" customFormat="1" customHeight="1">
      <x:c r="A69" s="687" t="s">
        <x:v>1502</x:v>
      </x:c>
      <x:c r="B69" s="114"/>
      <x:c r="C69" s="73"/>
      <x:c r="D69" s="70"/>
      <x:c r="E69" s="73"/>
      <x:c r="F69" s="70"/>
      <x:c r="G69" s="73"/>
      <x:c r="H69" s="70"/>
      <x:c r="I69" s="73"/>
      <x:c r="J69" s="70">
        <x:v>1</x:v>
      </x:c>
      <x:c r="K69" s="70"/>
      <x:c r="L69" s="73"/>
      <x:c r="M69" s="70"/>
      <x:c r="N69" s="70"/>
      <x:c r="O69" s="70"/>
      <x:c r="P69" s="70"/>
      <x:c r="Q69" s="70"/>
      <x:c r="R69" s="73"/>
      <x:c r="S69" s="70"/>
      <x:c r="T69" s="73"/>
      <x:c r="U69" s="70"/>
      <x:c r="V69" s="73"/>
      <x:c r="W69" s="70"/>
      <x:c r="X69" s="70">
        <x:v>6</x:v>
      </x:c>
      <x:c r="Y69" s="70"/>
      <x:c r="Z69" s="70"/>
      <x:c r="AA69" s="70"/>
      <x:c r="AB69" s="70"/>
      <x:c r="AC69" s="70"/>
      <x:c r="AD69" s="70"/>
      <x:c r="AE69" s="70"/>
      <x:c r="AF69" s="70"/>
      <x:c r="AG69" s="70">
        <x:v>1</x:v>
      </x:c>
      <x:c r="AH69" s="70"/>
      <x:c r="AI69" s="70"/>
      <x:c r="AJ69" s="70"/>
      <x:c r="AK69" s="70"/>
      <x:c r="AL69" s="687" t="s">
        <x:v>1502</x:v>
      </x:c>
      <x:c r="AM69" s="70"/>
      <x:c r="AN69" s="73"/>
      <x:c r="AO69" s="70"/>
      <x:c r="AP69" s="70"/>
      <x:c r="AQ69" s="70"/>
      <x:c r="AR69" s="73"/>
      <x:c r="AS69" s="70"/>
      <x:c r="AT69" s="73"/>
      <x:c r="AU69" s="70"/>
      <x:c r="AV69" s="70"/>
      <x:c r="AW69" s="70"/>
      <x:c r="AX69" s="70">
        <x:v>1</x:v>
      </x:c>
      <x:c r="AY69" s="70"/>
      <x:c r="AZ69" s="70"/>
      <x:c r="BA69" s="73"/>
      <x:c r="BB69" s="70"/>
      <x:c r="BC69" s="70"/>
      <x:c r="BD69" s="70"/>
      <x:c r="BE69" s="70">
        <x:v>1</x:v>
      </x:c>
      <x:c r="BF69" s="70">
        <x:v>3</x:v>
      </x:c>
      <x:c r="BG69" s="70"/>
      <x:c r="BH69" s="70"/>
      <x:c r="BI69" s="70"/>
      <x:c r="BJ69" s="73"/>
      <x:c r="BK69" s="70"/>
      <x:c r="BL69" s="73"/>
      <x:c r="BM69" s="70"/>
      <x:c r="BN69" s="73"/>
      <x:c r="BO69" s="70"/>
      <x:c r="BP69" s="73"/>
      <x:c r="BQ69" s="70"/>
      <x:c r="BR69" s="70"/>
      <x:c r="BS69" s="70"/>
      <x:c r="BT69" s="70"/>
      <x:c r="BU69" s="70"/>
      <x:c r="BV69" s="687" t="s">
        <x:v>1502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70"/>
      <x:c r="CI69" s="70"/>
      <x:c r="CJ69" s="70"/>
      <x:c r="CK69" s="70"/>
      <x:c r="CL69" s="70"/>
      <x:c r="CM69" s="70"/>
      <x:c r="CN69" s="70"/>
      <x:c r="CO69" s="70"/>
      <x:c r="CP69" s="73"/>
      <x:c r="CQ69" s="70">
        <x:v>1</x:v>
      </x:c>
      <x:c r="CR69" s="73">
        <x:v>55</x:v>
      </x:c>
      <x:c r="CS69" s="70"/>
      <x:c r="CT69" s="70"/>
      <x:c r="CU69" s="70">
        <x:v>1</x:v>
      </x:c>
      <x:c r="CV69" s="70"/>
      <x:c r="CW69" s="70"/>
      <x:c r="CX69" s="70"/>
      <x:c r="CY69" s="687" t="s">
        <x:v>1502</x:v>
      </x:c>
      <x:c r="CZ69" s="70"/>
      <x:c r="DA69" s="73"/>
      <x:c r="DB69" s="70"/>
      <x:c r="DC69" s="73"/>
      <x:c r="DD69" s="70"/>
      <x:c r="DE69" s="73"/>
      <x:c r="DF69" s="70"/>
      <x:c r="DG69" s="104"/>
    </x:row>
    <x:row r="70" spans="1:111" s="74" customFormat="1" customHeight="1">
      <x:c r="A70" s="687" t="s">
        <x:v>1416</x:v>
      </x:c>
      <x:c r="B70" s="114"/>
      <x:c r="C70" s="73"/>
      <x:c r="D70" s="70"/>
      <x:c r="E70" s="73"/>
      <x:c r="F70" s="70"/>
      <x:c r="G70" s="73"/>
      <x:c r="H70" s="70"/>
      <x:c r="I70" s="73"/>
      <x:c r="J70" s="70"/>
      <x:c r="K70" s="70"/>
      <x:c r="L70" s="73"/>
      <x:c r="M70" s="70"/>
      <x:c r="N70" s="70"/>
      <x:c r="O70" s="70"/>
      <x:c r="P70" s="70"/>
      <x:c r="Q70" s="70"/>
      <x:c r="R70" s="73"/>
      <x:c r="S70" s="70">
        <x:v>2</x:v>
      </x:c>
      <x:c r="T70" s="73">
        <x:v>40.5</x:v>
      </x:c>
      <x:c r="U70" s="70"/>
      <x:c r="V70" s="73"/>
      <x:c r="W70" s="70">
        <x:v>1</x:v>
      </x:c>
      <x:c r="X70" s="70">
        <x:v>7</x:v>
      </x:c>
      <x:c r="Y70" s="70"/>
      <x:c r="Z70" s="70"/>
      <x:c r="AA70" s="70"/>
      <x:c r="AB70" s="70"/>
      <x:c r="AC70" s="70">
        <x:v>1</x:v>
      </x:c>
      <x:c r="AD70" s="70"/>
      <x:c r="AE70" s="70"/>
      <x:c r="AF70" s="70"/>
      <x:c r="AG70" s="70">
        <x:v>1</x:v>
      </x:c>
      <x:c r="AH70" s="70"/>
      <x:c r="AI70" s="70"/>
      <x:c r="AJ70" s="70">
        <x:v>1</x:v>
      </x:c>
      <x:c r="AK70" s="70">
        <x:v>2</x:v>
      </x:c>
      <x:c r="AL70" s="687" t="s">
        <x:v>1416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/>
      <x:c r="BF70" s="70"/>
      <x:c r="BG70" s="70"/>
      <x:c r="BH70" s="70"/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687" t="s">
        <x:v>1416</x:v>
      </x:c>
      <x:c r="BW70" s="70"/>
      <x:c r="BX70" s="70"/>
      <x:c r="BY70" s="73"/>
      <x:c r="BZ70" s="70"/>
      <x:c r="CA70" s="73"/>
      <x:c r="CB70" s="70"/>
      <x:c r="CC70" s="73"/>
      <x:c r="CD70" s="70"/>
      <x:c r="CE70" s="70">
        <x:v>1</x:v>
      </x:c>
      <x:c r="CF70" s="73">
        <x:v>12</x:v>
      </x:c>
      <x:c r="CG70" s="70"/>
      <x:c r="CH70" s="70"/>
      <x:c r="CI70" s="70"/>
      <x:c r="CJ70" s="70">
        <x:v>1</x:v>
      </x:c>
      <x:c r="CK70" s="70"/>
      <x:c r="CL70" s="70"/>
      <x:c r="CM70" s="70"/>
      <x:c r="CN70" s="70"/>
      <x:c r="CO70" s="70"/>
      <x:c r="CP70" s="73"/>
      <x:c r="CQ70" s="70">
        <x:v>1</x:v>
      </x:c>
      <x:c r="CR70" s="73">
        <x:v>106</x:v>
      </x:c>
      <x:c r="CS70" s="70">
        <x:v>9</x:v>
      </x:c>
      <x:c r="CT70" s="70"/>
      <x:c r="CU70" s="70">
        <x:v>1</x:v>
      </x:c>
      <x:c r="CV70" s="70"/>
      <x:c r="CW70" s="70"/>
      <x:c r="CX70" s="70"/>
      <x:c r="CY70" s="687" t="s">
        <x:v>1416</x:v>
      </x:c>
      <x:c r="CZ70" s="70">
        <x:v>1</x:v>
      </x:c>
      <x:c r="DA70" s="73">
        <x:v>12</x:v>
      </x:c>
      <x:c r="DB70" s="70"/>
      <x:c r="DC70" s="73"/>
      <x:c r="DD70" s="70"/>
      <x:c r="DE70" s="73"/>
      <x:c r="DF70" s="70"/>
      <x:c r="DG70" s="104"/>
    </x:row>
    <x:row r="71" spans="1:111" s="74" customFormat="1" customHeight="1">
      <x:c r="A71" s="687" t="s">
        <x:v>1389</x:v>
      </x:c>
      <x:c r="B71" s="114"/>
      <x:c r="C71" s="73"/>
      <x:c r="D71" s="70"/>
      <x:c r="E71" s="73"/>
      <x:c r="F71" s="70"/>
      <x:c r="G71" s="73"/>
      <x:c r="H71" s="70"/>
      <x:c r="I71" s="73"/>
      <x:c r="J71" s="70">
        <x:v>2</x:v>
      </x:c>
      <x:c r="K71" s="70"/>
      <x:c r="L71" s="73"/>
      <x:c r="M71" s="70"/>
      <x:c r="N71" s="70"/>
      <x:c r="O71" s="70"/>
      <x:c r="P71" s="70"/>
      <x:c r="Q71" s="70"/>
      <x:c r="R71" s="73"/>
      <x:c r="S71" s="70"/>
      <x:c r="T71" s="73"/>
      <x:c r="U71" s="70"/>
      <x:c r="V71" s="73"/>
      <x:c r="W71" s="70"/>
      <x:c r="X71" s="70">
        <x:v>7</x:v>
      </x:c>
      <x:c r="Y71" s="70"/>
      <x:c r="Z71" s="70"/>
      <x:c r="AA71" s="70"/>
      <x:c r="AB71" s="70"/>
      <x:c r="AC71" s="70">
        <x:v>1</x:v>
      </x:c>
      <x:c r="AD71" s="70"/>
      <x:c r="AE71" s="70"/>
      <x:c r="AF71" s="70"/>
      <x:c r="AG71" s="70">
        <x:v>2</x:v>
      </x:c>
      <x:c r="AH71" s="70"/>
      <x:c r="AI71" s="70"/>
      <x:c r="AJ71" s="70">
        <x:v>3</x:v>
      </x:c>
      <x:c r="AK71" s="70">
        <x:v>4</x:v>
      </x:c>
      <x:c r="AL71" s="687" t="s">
        <x:v>1389</x:v>
      </x:c>
      <x:c r="AM71" s="70"/>
      <x:c r="AN71" s="73"/>
      <x:c r="AO71" s="70"/>
      <x:c r="AP71" s="70"/>
      <x:c r="AQ71" s="70"/>
      <x:c r="AR71" s="73"/>
      <x:c r="AS71" s="70"/>
      <x:c r="AT71" s="73"/>
      <x:c r="AU71" s="70"/>
      <x:c r="AV71" s="70"/>
      <x:c r="AW71" s="70"/>
      <x:c r="AX71" s="70"/>
      <x:c r="AY71" s="70"/>
      <x:c r="AZ71" s="70"/>
      <x:c r="BA71" s="73"/>
      <x:c r="BB71" s="70"/>
      <x:c r="BC71" s="70"/>
      <x:c r="BD71" s="70"/>
      <x:c r="BE71" s="70">
        <x:v>1</x:v>
      </x:c>
      <x:c r="BF71" s="70">
        <x:v>5</x:v>
      </x:c>
      <x:c r="BG71" s="70"/>
      <x:c r="BH71" s="70"/>
      <x:c r="BI71" s="70"/>
      <x:c r="BJ71" s="73"/>
      <x:c r="BK71" s="70"/>
      <x:c r="BL71" s="73"/>
      <x:c r="BM71" s="70"/>
      <x:c r="BN71" s="73"/>
      <x:c r="BO71" s="70"/>
      <x:c r="BP71" s="73"/>
      <x:c r="BQ71" s="70"/>
      <x:c r="BR71" s="70"/>
      <x:c r="BS71" s="70"/>
      <x:c r="BT71" s="70"/>
      <x:c r="BU71" s="70"/>
      <x:c r="BV71" s="687" t="s">
        <x:v>1389</x:v>
      </x:c>
      <x:c r="BW71" s="70"/>
      <x:c r="BX71" s="70"/>
      <x:c r="BY71" s="73"/>
      <x:c r="BZ71" s="70"/>
      <x:c r="CA71" s="73"/>
      <x:c r="CB71" s="70"/>
      <x:c r="CC71" s="73"/>
      <x:c r="CD71" s="70"/>
      <x:c r="CE71" s="70"/>
      <x:c r="CF71" s="73">
        <x:v>12</x:v>
      </x:c>
      <x:c r="CG71" s="70"/>
      <x:c r="CH71" s="70"/>
      <x:c r="CI71" s="70"/>
      <x:c r="CJ71" s="70"/>
      <x:c r="CK71" s="70"/>
      <x:c r="CL71" s="70"/>
      <x:c r="CM71" s="70"/>
      <x:c r="CN71" s="70"/>
      <x:c r="CO71" s="70"/>
      <x:c r="CP71" s="73"/>
      <x:c r="CQ71" s="70">
        <x:v>1</x:v>
      </x:c>
      <x:c r="CR71" s="73">
        <x:v>53</x:v>
      </x:c>
      <x:c r="CS71" s="70">
        <x:v>14</x:v>
      </x:c>
      <x:c r="CT71" s="70"/>
      <x:c r="CU71" s="70">
        <x:v>1</x:v>
      </x:c>
      <x:c r="CV71" s="70"/>
      <x:c r="CW71" s="70"/>
      <x:c r="CX71" s="70"/>
      <x:c r="CY71" s="687" t="s">
        <x:v>1389</x:v>
      </x:c>
      <x:c r="CZ71" s="70">
        <x:v>1</x:v>
      </x:c>
      <x:c r="DA71" s="73">
        <x:v>12</x:v>
      </x:c>
      <x:c r="DB71" s="70"/>
      <x:c r="DC71" s="73"/>
      <x:c r="DD71" s="70"/>
      <x:c r="DE71" s="73"/>
      <x:c r="DF71" s="70"/>
      <x:c r="DG71" s="104"/>
    </x:row>
    <x:row r="72" spans="1:111" s="74" customFormat="1" customHeight="1">
      <x:c r="A72" s="687" t="s">
        <x:v>1544</x:v>
      </x:c>
      <x:c r="B72" s="114"/>
      <x:c r="C72" s="73"/>
      <x:c r="D72" s="70"/>
      <x:c r="E72" s="73"/>
      <x:c r="F72" s="70"/>
      <x:c r="G72" s="73"/>
      <x:c r="H72" s="70"/>
      <x:c r="I72" s="73"/>
      <x:c r="J72" s="70"/>
      <x:c r="K72" s="70"/>
      <x:c r="L72" s="73"/>
      <x:c r="M72" s="70"/>
      <x:c r="N72" s="70"/>
      <x:c r="O72" s="70"/>
      <x:c r="P72" s="70"/>
      <x:c r="Q72" s="70"/>
      <x:c r="R72" s="73"/>
      <x:c r="S72" s="70">
        <x:v>1</x:v>
      </x:c>
      <x:c r="T72" s="73">
        <x:v>20.25</x:v>
      </x:c>
      <x:c r="U72" s="70"/>
      <x:c r="V72" s="73"/>
      <x:c r="W72" s="70"/>
      <x:c r="X72" s="70">
        <x:v>4</x:v>
      </x:c>
      <x:c r="Y72" s="70"/>
      <x:c r="Z72" s="70"/>
      <x:c r="AA72" s="70"/>
      <x:c r="AB72" s="70"/>
      <x:c r="AC72" s="70"/>
      <x:c r="AD72" s="70"/>
      <x:c r="AE72" s="70"/>
      <x:c r="AF72" s="70"/>
      <x:c r="AG72" s="70">
        <x:v>1</x:v>
      </x:c>
      <x:c r="AH72" s="70"/>
      <x:c r="AI72" s="70"/>
      <x:c r="AJ72" s="70"/>
      <x:c r="AK72" s="70"/>
      <x:c r="AL72" s="687" t="s">
        <x:v>1544</x:v>
      </x:c>
      <x:c r="AM72" s="70"/>
      <x:c r="AN72" s="73"/>
      <x:c r="AO72" s="70"/>
      <x:c r="AP72" s="70"/>
      <x:c r="AQ72" s="70"/>
      <x:c r="AR72" s="73"/>
      <x:c r="AS72" s="70"/>
      <x:c r="AT72" s="73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70"/>
      <x:c r="BE72" s="70">
        <x:v>1</x:v>
      </x:c>
      <x:c r="BF72" s="70">
        <x:v>3</x:v>
      </x:c>
      <x:c r="BG72" s="70"/>
      <x:c r="BH72" s="70"/>
      <x:c r="BI72" s="70"/>
      <x:c r="BJ72" s="73"/>
      <x:c r="BK72" s="70"/>
      <x:c r="BL72" s="73"/>
      <x:c r="BM72" s="70"/>
      <x:c r="BN72" s="73"/>
      <x:c r="BO72" s="70"/>
      <x:c r="BP72" s="73"/>
      <x:c r="BQ72" s="70"/>
      <x:c r="BR72" s="70"/>
      <x:c r="BS72" s="70"/>
      <x:c r="BT72" s="70"/>
      <x:c r="BU72" s="70"/>
      <x:c r="BV72" s="687" t="s">
        <x:v>1544</x:v>
      </x:c>
      <x:c r="BW72" s="70"/>
      <x:c r="BX72" s="70"/>
      <x:c r="BY72" s="73"/>
      <x:c r="BZ72" s="70"/>
      <x:c r="CA72" s="73"/>
      <x:c r="CB72" s="70"/>
      <x:c r="CC72" s="73"/>
      <x:c r="CD72" s="70"/>
      <x:c r="CE72" s="70"/>
      <x:c r="CF72" s="73"/>
      <x:c r="CG72" s="70"/>
      <x:c r="CH72" s="70"/>
      <x:c r="CI72" s="70"/>
      <x:c r="CJ72" s="70"/>
      <x:c r="CK72" s="70"/>
      <x:c r="CL72" s="70"/>
      <x:c r="CM72" s="70"/>
      <x:c r="CN72" s="70"/>
      <x:c r="CO72" s="70"/>
      <x:c r="CP72" s="73"/>
      <x:c r="CQ72" s="70">
        <x:v>1</x:v>
      </x:c>
      <x:c r="CR72" s="73">
        <x:v>79</x:v>
      </x:c>
      <x:c r="CS72" s="70">
        <x:v>9</x:v>
      </x:c>
      <x:c r="CT72" s="70"/>
      <x:c r="CU72" s="70">
        <x:v>1</x:v>
      </x:c>
      <x:c r="CV72" s="70"/>
      <x:c r="CW72" s="70"/>
      <x:c r="CX72" s="70"/>
      <x:c r="CY72" s="687" t="s">
        <x:v>1544</x:v>
      </x:c>
      <x:c r="CZ72" s="70"/>
      <x:c r="DA72" s="73"/>
      <x:c r="DB72" s="70"/>
      <x:c r="DC72" s="73"/>
      <x:c r="DD72" s="70"/>
      <x:c r="DE72" s="73"/>
      <x:c r="DF72" s="70"/>
      <x:c r="DG72" s="104"/>
    </x:row>
    <x:row r="73" spans="1:111" s="74" customFormat="1" customHeight="1">
      <x:c r="A73" s="687" t="s">
        <x:v>1226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>
        <x:v>1</x:v>
      </x:c>
      <x:c r="T73" s="73">
        <x:v>20.25</x:v>
      </x:c>
      <x:c r="U73" s="70"/>
      <x:c r="V73" s="73"/>
      <x:c r="W73" s="70"/>
      <x:c r="X73" s="70">
        <x:v>13</x:v>
      </x:c>
      <x:c r="Y73" s="70"/>
      <x:c r="Z73" s="70"/>
      <x:c r="AA73" s="70"/>
      <x:c r="AB73" s="70"/>
      <x:c r="AC73" s="70"/>
      <x:c r="AD73" s="70">
        <x:v>2</x:v>
      </x:c>
      <x:c r="AE73" s="70"/>
      <x:c r="AF73" s="70"/>
      <x:c r="AG73" s="70">
        <x:v>1</x:v>
      </x:c>
      <x:c r="AH73" s="70"/>
      <x:c r="AI73" s="70"/>
      <x:c r="AJ73" s="70"/>
      <x:c r="AK73" s="70"/>
      <x:c r="AL73" s="687" t="s">
        <x:v>1226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>
        <x:v>1</x:v>
      </x:c>
      <x:c r="BA73" s="73">
        <x:v>2</x:v>
      </x:c>
      <x:c r="BB73" s="70"/>
      <x:c r="BC73" s="70"/>
      <x:c r="BD73" s="70"/>
      <x:c r="BE73" s="70">
        <x:v>1</x:v>
      </x:c>
      <x:c r="BF73" s="70">
        <x:v>7</x:v>
      </x:c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687" t="s">
        <x:v>1226</x:v>
      </x:c>
      <x:c r="BW73" s="70"/>
      <x:c r="BX73" s="70"/>
      <x:c r="BY73" s="73"/>
      <x:c r="BZ73" s="70"/>
      <x:c r="CA73" s="73"/>
      <x:c r="CB73" s="70"/>
      <x:c r="CC73" s="73"/>
      <x:c r="CD73" s="70"/>
      <x:c r="CE73" s="70">
        <x:v>1</x:v>
      </x:c>
      <x:c r="CF73" s="73">
        <x:v>12</x:v>
      </x:c>
      <x:c r="CG73" s="70"/>
      <x:c r="CH73" s="70"/>
      <x:c r="CI73" s="70"/>
      <x:c r="CJ73" s="70">
        <x:v>1</x:v>
      </x:c>
      <x:c r="CK73" s="70"/>
      <x:c r="CL73" s="70"/>
      <x:c r="CM73" s="70"/>
      <x:c r="CN73" s="70"/>
      <x:c r="CO73" s="70"/>
      <x:c r="CP73" s="73"/>
      <x:c r="CQ73" s="70">
        <x:v>1</x:v>
      </x:c>
      <x:c r="CR73" s="73">
        <x:v>147</x:v>
      </x:c>
      <x:c r="CS73" s="70">
        <x:v>2</x:v>
      </x:c>
      <x:c r="CT73" s="70"/>
      <x:c r="CU73" s="70">
        <x:v>1</x:v>
      </x:c>
      <x:c r="CV73" s="70"/>
      <x:c r="CW73" s="70"/>
      <x:c r="CX73" s="70"/>
      <x:c r="CY73" s="687" t="s">
        <x:v>1226</x:v>
      </x:c>
      <x:c r="CZ73" s="70">
        <x:v>1</x:v>
      </x:c>
      <x:c r="DA73" s="73">
        <x:v>12</x:v>
      </x:c>
      <x:c r="DB73" s="70"/>
      <x:c r="DC73" s="73"/>
      <x:c r="DD73" s="70"/>
      <x:c r="DE73" s="73"/>
      <x:c r="DF73" s="70"/>
      <x:c r="DG73" s="104"/>
    </x:row>
    <x:row r="74" spans="1:111" s="74" customFormat="1" customHeight="1">
      <x:c r="A74" s="687" t="s">
        <x:v>1285</x:v>
      </x:c>
      <x:c r="B74" s="114"/>
      <x:c r="C74" s="73"/>
      <x:c r="D74" s="70"/>
      <x:c r="E74" s="73"/>
      <x:c r="F74" s="70"/>
      <x:c r="G74" s="73"/>
      <x:c r="H74" s="70"/>
      <x:c r="I74" s="73"/>
      <x:c r="J74" s="70">
        <x:v>1</x:v>
      </x:c>
      <x:c r="K74" s="70"/>
      <x:c r="L74" s="73"/>
      <x:c r="M74" s="70"/>
      <x:c r="N74" s="70"/>
      <x:c r="O74" s="70"/>
      <x:c r="P74" s="70"/>
      <x:c r="Q74" s="70"/>
      <x:c r="R74" s="73"/>
      <x:c r="S74" s="70"/>
      <x:c r="T74" s="73"/>
      <x:c r="U74" s="70"/>
      <x:c r="V74" s="73"/>
      <x:c r="W74" s="70"/>
      <x:c r="X74" s="70">
        <x:v>12</x:v>
      </x:c>
      <x:c r="Y74" s="70"/>
      <x:c r="Z74" s="70"/>
      <x:c r="AA74" s="70">
        <x:v>1</x:v>
      </x:c>
      <x:c r="AB74" s="70"/>
      <x:c r="AC74" s="70">
        <x:v>1</x:v>
      </x:c>
      <x:c r="AD74" s="70">
        <x:v>1</x:v>
      </x:c>
      <x:c r="AE74" s="70"/>
      <x:c r="AF74" s="70"/>
      <x:c r="AG74" s="70"/>
      <x:c r="AH74" s="70">
        <x:v>1</x:v>
      </x:c>
      <x:c r="AI74" s="70"/>
      <x:c r="AJ74" s="70">
        <x:v>3</x:v>
      </x:c>
      <x:c r="AK74" s="70">
        <x:v>4</x:v>
      </x:c>
      <x:c r="AL74" s="687" t="s">
        <x:v>1285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>
        <x:v>1</x:v>
      </x:c>
      <x:c r="BF74" s="70">
        <x:v>5</x:v>
      </x:c>
      <x:c r="BG74" s="70"/>
      <x:c r="BH74" s="70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687" t="s">
        <x:v>1285</x:v>
      </x:c>
      <x:c r="BW74" s="70"/>
      <x:c r="BX74" s="70"/>
      <x:c r="BY74" s="73"/>
      <x:c r="BZ74" s="70"/>
      <x:c r="CA74" s="73"/>
      <x:c r="CB74" s="70"/>
      <x:c r="CC74" s="73"/>
      <x:c r="CD74" s="70"/>
      <x:c r="CE74" s="70">
        <x:v>1</x:v>
      </x:c>
      <x:c r="CF74" s="73">
        <x:v>12</x:v>
      </x:c>
      <x:c r="CG74" s="70"/>
      <x:c r="CH74" s="70"/>
      <x:c r="CI74" s="70"/>
      <x:c r="CJ74" s="70"/>
      <x:c r="CK74" s="70"/>
      <x:c r="CL74" s="70"/>
      <x:c r="CM74" s="70"/>
      <x:c r="CN74" s="70"/>
      <x:c r="CO74" s="70"/>
      <x:c r="CP74" s="73"/>
      <x:c r="CQ74" s="70">
        <x:v>1</x:v>
      </x:c>
      <x:c r="CR74" s="73">
        <x:v>205</x:v>
      </x:c>
      <x:c r="CS74" s="70">
        <x:v>8</x:v>
      </x:c>
      <x:c r="CT74" s="70"/>
      <x:c r="CU74" s="70">
        <x:v>1</x:v>
      </x:c>
      <x:c r="CV74" s="70"/>
      <x:c r="CW74" s="70"/>
      <x:c r="CX74" s="70"/>
      <x:c r="CY74" s="687" t="s">
        <x:v>1285</x:v>
      </x:c>
      <x:c r="CZ74" s="70">
        <x:v>1</x:v>
      </x:c>
      <x:c r="DA74" s="73">
        <x:v>12</x:v>
      </x:c>
      <x:c r="DB74" s="70"/>
      <x:c r="DC74" s="73"/>
      <x:c r="DD74" s="70"/>
      <x:c r="DE74" s="73"/>
      <x:c r="DF74" s="70"/>
      <x:c r="DG74" s="104"/>
    </x:row>
    <x:row r="75" spans="1:111" s="74" customFormat="1" customHeight="1">
      <x:c r="A75" s="687" t="s">
        <x:v>1463</x:v>
      </x:c>
      <x:c r="B75" s="114"/>
      <x:c r="C75" s="73"/>
      <x:c r="D75" s="70"/>
      <x:c r="E75" s="73"/>
      <x:c r="F75" s="70"/>
      <x:c r="G75" s="73"/>
      <x:c r="H75" s="70"/>
      <x:c r="I75" s="73"/>
      <x:c r="J75" s="70">
        <x:v>1</x:v>
      </x:c>
      <x:c r="K75" s="70"/>
      <x:c r="L75" s="73"/>
      <x:c r="M75" s="70"/>
      <x:c r="N75" s="70"/>
      <x:c r="O75" s="70"/>
      <x:c r="P75" s="70"/>
      <x:c r="Q75" s="70"/>
      <x:c r="R75" s="73"/>
      <x:c r="S75" s="70">
        <x:v>1</x:v>
      </x:c>
      <x:c r="T75" s="73">
        <x:v>20</x:v>
      </x:c>
      <x:c r="U75" s="70"/>
      <x:c r="V75" s="73"/>
      <x:c r="W75" s="70"/>
      <x:c r="X75" s="70">
        <x:v>7</x:v>
      </x:c>
      <x:c r="Y75" s="70"/>
      <x:c r="Z75" s="70"/>
      <x:c r="AA75" s="70">
        <x:v>2</x:v>
      </x:c>
      <x:c r="AB75" s="70"/>
      <x:c r="AC75" s="70"/>
      <x:c r="AD75" s="70"/>
      <x:c r="AE75" s="70"/>
      <x:c r="AF75" s="70"/>
      <x:c r="AG75" s="70">
        <x:v>1</x:v>
      </x:c>
      <x:c r="AH75" s="70"/>
      <x:c r="AI75" s="70"/>
      <x:c r="AJ75" s="70">
        <x:v>1</x:v>
      </x:c>
      <x:c r="AK75" s="70">
        <x:v>3</x:v>
      </x:c>
      <x:c r="AL75" s="687" t="s">
        <x:v>1463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>
        <x:v>1</x:v>
      </x:c>
      <x:c r="BA75" s="73">
        <x:v>1</x:v>
      </x:c>
      <x:c r="BB75" s="70"/>
      <x:c r="BC75" s="70"/>
      <x:c r="BD75" s="70"/>
      <x:c r="BE75" s="70">
        <x:v>1</x:v>
      </x:c>
      <x:c r="BF75" s="70">
        <x:v>2</x:v>
      </x:c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687" t="s">
        <x:v>1463</x:v>
      </x:c>
      <x:c r="BW75" s="70"/>
      <x:c r="BX75" s="70"/>
      <x:c r="BY75" s="73"/>
      <x:c r="BZ75" s="70"/>
      <x:c r="CA75" s="73"/>
      <x:c r="CB75" s="70"/>
      <x:c r="CC75" s="73"/>
      <x:c r="CD75" s="70"/>
      <x:c r="CE75" s="70">
        <x:v>1</x:v>
      </x:c>
      <x:c r="CF75" s="73">
        <x:v>12</x:v>
      </x:c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>
        <x:v>1</x:v>
      </x:c>
      <x:c r="CR75" s="73">
        <x:v>170</x:v>
      </x:c>
      <x:c r="CS75" s="70">
        <x:v>3</x:v>
      </x:c>
      <x:c r="CT75" s="70"/>
      <x:c r="CU75" s="70">
        <x:v>1</x:v>
      </x:c>
      <x:c r="CV75" s="70"/>
      <x:c r="CW75" s="70"/>
      <x:c r="CX75" s="70"/>
      <x:c r="CY75" s="687" t="s">
        <x:v>1463</x:v>
      </x:c>
      <x:c r="CZ75" s="70">
        <x:v>1</x:v>
      </x:c>
      <x:c r="DA75" s="73">
        <x:v>12</x:v>
      </x:c>
      <x:c r="DB75" s="70"/>
      <x:c r="DC75" s="73"/>
      <x:c r="DD75" s="70"/>
      <x:c r="DE75" s="73"/>
      <x:c r="DF75" s="70"/>
      <x:c r="DG75" s="104"/>
    </x:row>
    <x:row r="76" spans="1:111" s="74" customFormat="1" customHeight="1">
      <x:c r="A76" s="687" t="s">
        <x:v>1473</x:v>
      </x:c>
      <x:c r="B76" s="114"/>
      <x:c r="C76" s="73"/>
      <x:c r="D76" s="70"/>
      <x:c r="E76" s="73"/>
      <x:c r="F76" s="70"/>
      <x:c r="G76" s="73"/>
      <x:c r="H76" s="70"/>
      <x:c r="I76" s="73"/>
      <x:c r="J76" s="70"/>
      <x:c r="K76" s="70"/>
      <x:c r="L76" s="73"/>
      <x:c r="M76" s="70"/>
      <x:c r="N76" s="70"/>
      <x:c r="O76" s="70"/>
      <x:c r="P76" s="70"/>
      <x:c r="Q76" s="70"/>
      <x:c r="R76" s="73"/>
      <x:c r="S76" s="70">
        <x:v>1</x:v>
      </x:c>
      <x:c r="T76" s="73">
        <x:v>20</x:v>
      </x:c>
      <x:c r="U76" s="70"/>
      <x:c r="V76" s="73"/>
      <x:c r="W76" s="70">
        <x:v>2</x:v>
      </x:c>
      <x:c r="X76" s="70">
        <x:v>3</x:v>
      </x:c>
      <x:c r="Y76" s="70"/>
      <x:c r="Z76" s="70"/>
      <x:c r="AA76" s="70">
        <x:v>1</x:v>
      </x:c>
      <x:c r="AB76" s="70"/>
      <x:c r="AC76" s="70">
        <x:v>1</x:v>
      </x:c>
      <x:c r="AD76" s="70">
        <x:v>1</x:v>
      </x:c>
      <x:c r="AE76" s="70"/>
      <x:c r="AF76" s="70"/>
      <x:c r="AG76" s="70">
        <x:v>2</x:v>
      </x:c>
      <x:c r="AH76" s="70"/>
      <x:c r="AI76" s="70"/>
      <x:c r="AJ76" s="70">
        <x:v>5</x:v>
      </x:c>
      <x:c r="AK76" s="70">
        <x:v>6</x:v>
      </x:c>
      <x:c r="AL76" s="687" t="s">
        <x:v>1473</x:v>
      </x:c>
      <x:c r="AM76" s="70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>
        <x:v>1</x:v>
      </x:c>
      <x:c r="BF76" s="70">
        <x:v>5</x:v>
      </x:c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687" t="s">
        <x:v>1473</x:v>
      </x:c>
      <x:c r="BW76" s="70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70"/>
      <x:c r="CI76" s="70"/>
      <x:c r="CJ76" s="70"/>
      <x:c r="CK76" s="70"/>
      <x:c r="CL76" s="70"/>
      <x:c r="CM76" s="70"/>
      <x:c r="CN76" s="70"/>
      <x:c r="CO76" s="70"/>
      <x:c r="CP76" s="73"/>
      <x:c r="CQ76" s="70">
        <x:v>1</x:v>
      </x:c>
      <x:c r="CR76" s="73">
        <x:v>147</x:v>
      </x:c>
      <x:c r="CS76" s="70">
        <x:v>7</x:v>
      </x:c>
      <x:c r="CT76" s="70"/>
      <x:c r="CU76" s="70">
        <x:v>1</x:v>
      </x:c>
      <x:c r="CV76" s="70"/>
      <x:c r="CW76" s="70"/>
      <x:c r="CX76" s="70"/>
      <x:c r="CY76" s="687" t="s">
        <x:v>1473</x:v>
      </x:c>
      <x:c r="CZ76" s="70"/>
      <x:c r="DA76" s="73"/>
      <x:c r="DB76" s="70"/>
      <x:c r="DC76" s="73"/>
      <x:c r="DD76" s="70"/>
      <x:c r="DE76" s="73"/>
      <x:c r="DF76" s="70"/>
      <x:c r="DG76" s="104"/>
    </x:row>
    <x:row r="77" spans="1:111" s="74" customFormat="1" customHeight="1">
      <x:c r="A77" s="687" t="s">
        <x:v>1231</x:v>
      </x:c>
      <x:c r="B77" s="114"/>
      <x:c r="C77" s="73"/>
      <x:c r="D77" s="70"/>
      <x:c r="E77" s="73"/>
      <x:c r="F77" s="70"/>
      <x:c r="G77" s="73"/>
      <x:c r="H77" s="70"/>
      <x:c r="I77" s="73"/>
      <x:c r="J77" s="70"/>
      <x:c r="K77" s="70"/>
      <x:c r="L77" s="73"/>
      <x:c r="M77" s="70"/>
      <x:c r="N77" s="70"/>
      <x:c r="O77" s="70"/>
      <x:c r="P77" s="70"/>
      <x:c r="Q77" s="70"/>
      <x:c r="R77" s="73"/>
      <x:c r="S77" s="70">
        <x:v>1</x:v>
      </x:c>
      <x:c r="T77" s="73">
        <x:v>20</x:v>
      </x:c>
      <x:c r="U77" s="70"/>
      <x:c r="V77" s="73"/>
      <x:c r="W77" s="70"/>
      <x:c r="X77" s="70">
        <x:v>5</x:v>
      </x:c>
      <x:c r="Y77" s="70"/>
      <x:c r="Z77" s="70"/>
      <x:c r="AA77" s="70"/>
      <x:c r="AB77" s="70"/>
      <x:c r="AC77" s="70"/>
      <x:c r="AD77" s="70"/>
      <x:c r="AE77" s="70"/>
      <x:c r="AF77" s="70"/>
      <x:c r="AG77" s="70">
        <x:v>1</x:v>
      </x:c>
      <x:c r="AH77" s="70"/>
      <x:c r="AI77" s="70"/>
      <x:c r="AJ77" s="70"/>
      <x:c r="AK77" s="70"/>
      <x:c r="AL77" s="687" t="s">
        <x:v>1231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>
        <x:v>1</x:v>
      </x:c>
      <x:c r="BF77" s="70">
        <x:v>3</x:v>
      </x:c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687" t="s">
        <x:v>1231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>
        <x:v>12</x:v>
      </x:c>
      <x:c r="CG77" s="70"/>
      <x:c r="CH77" s="70"/>
      <x:c r="CI77" s="70"/>
      <x:c r="CJ77" s="70"/>
      <x:c r="CK77" s="70"/>
      <x:c r="CL77" s="70"/>
      <x:c r="CM77" s="70"/>
      <x:c r="CN77" s="70"/>
      <x:c r="CO77" s="70"/>
      <x:c r="CP77" s="73"/>
      <x:c r="CQ77" s="70">
        <x:v>1</x:v>
      </x:c>
      <x:c r="CR77" s="73">
        <x:v>113</x:v>
      </x:c>
      <x:c r="CS77" s="70">
        <x:v>2</x:v>
      </x:c>
      <x:c r="CT77" s="70"/>
      <x:c r="CU77" s="70">
        <x:v>1</x:v>
      </x:c>
      <x:c r="CV77" s="70"/>
      <x:c r="CW77" s="70"/>
      <x:c r="CX77" s="70"/>
      <x:c r="CY77" s="687" t="s">
        <x:v>1231</x:v>
      </x:c>
      <x:c r="CZ77" s="70">
        <x:v>1</x:v>
      </x:c>
      <x:c r="DA77" s="73">
        <x:v>12</x:v>
      </x:c>
      <x:c r="DB77" s="70"/>
      <x:c r="DC77" s="73"/>
      <x:c r="DD77" s="70"/>
      <x:c r="DE77" s="73"/>
      <x:c r="DF77" s="70"/>
      <x:c r="DG77" s="104"/>
    </x:row>
    <x:row r="78" spans="1:111" s="74" customFormat="1" customHeight="1">
      <x:c r="A78" s="687" t="s">
        <x:v>1043</x:v>
      </x:c>
      <x:c r="B78" s="114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>
        <x:v>5</x:v>
      </x:c>
      <x:c r="Y78" s="70"/>
      <x:c r="Z78" s="70"/>
      <x:c r="AA78" s="70">
        <x:v>3</x:v>
      </x:c>
      <x:c r="AB78" s="70"/>
      <x:c r="AC78" s="70"/>
      <x:c r="AD78" s="70"/>
      <x:c r="AE78" s="70"/>
      <x:c r="AF78" s="70"/>
      <x:c r="AG78" s="70">
        <x:v>1</x:v>
      </x:c>
      <x:c r="AH78" s="70"/>
      <x:c r="AI78" s="70"/>
      <x:c r="AJ78" s="70"/>
      <x:c r="AK78" s="70"/>
      <x:c r="AL78" s="687" t="s">
        <x:v>1043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>
        <x:v>1</x:v>
      </x:c>
      <x:c r="BF78" s="70">
        <x:v>2</x:v>
      </x:c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687" t="s">
        <x:v>1043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70"/>
      <x:c r="CO78" s="70"/>
      <x:c r="CP78" s="73"/>
      <x:c r="CQ78" s="70">
        <x:v>1</x:v>
      </x:c>
      <x:c r="CR78" s="73">
        <x:v>105</x:v>
      </x:c>
      <x:c r="CS78" s="70">
        <x:v>8</x:v>
      </x:c>
      <x:c r="CT78" s="70"/>
      <x:c r="CU78" s="70">
        <x:v>1</x:v>
      </x:c>
      <x:c r="CV78" s="70"/>
      <x:c r="CW78" s="70"/>
      <x:c r="CX78" s="70"/>
      <x:c r="CY78" s="687" t="s">
        <x:v>1043</x:v>
      </x:c>
      <x:c r="CZ78" s="70"/>
      <x:c r="DA78" s="73"/>
      <x:c r="DB78" s="70"/>
      <x:c r="DC78" s="73"/>
      <x:c r="DD78" s="70"/>
      <x:c r="DE78" s="73"/>
      <x:c r="DF78" s="70"/>
      <x:c r="DG78" s="104"/>
    </x:row>
    <x:row r="79" spans="1:111" s="74" customFormat="1" customHeight="1">
      <x:c r="A79" s="687" t="s">
        <x:v>1440</x:v>
      </x:c>
      <x:c r="B79" s="114"/>
      <x:c r="C79" s="73"/>
      <x:c r="D79" s="70"/>
      <x:c r="E79" s="73"/>
      <x:c r="F79" s="70"/>
      <x:c r="G79" s="73"/>
      <x:c r="H79" s="70"/>
      <x:c r="I79" s="73"/>
      <x:c r="J79" s="70"/>
      <x:c r="K79" s="70"/>
      <x:c r="L79" s="73"/>
      <x:c r="M79" s="70"/>
      <x:c r="N79" s="70"/>
      <x:c r="O79" s="70"/>
      <x:c r="P79" s="70"/>
      <x:c r="Q79" s="70"/>
      <x:c r="R79" s="73"/>
      <x:c r="S79" s="70">
        <x:v>2</x:v>
      </x:c>
      <x:c r="T79" s="73">
        <x:v>40.5</x:v>
      </x:c>
      <x:c r="U79" s="70"/>
      <x:c r="V79" s="73"/>
      <x:c r="W79" s="70"/>
      <x:c r="X79" s="70">
        <x:v>17</x:v>
      </x:c>
      <x:c r="Y79" s="70"/>
      <x:c r="Z79" s="70"/>
      <x:c r="AA79" s="70">
        <x:v>3</x:v>
      </x:c>
      <x:c r="AB79" s="70"/>
      <x:c r="AC79" s="70"/>
      <x:c r="AD79" s="70">
        <x:v>2</x:v>
      </x:c>
      <x:c r="AE79" s="70"/>
      <x:c r="AF79" s="70"/>
      <x:c r="AG79" s="70">
        <x:v>2</x:v>
      </x:c>
      <x:c r="AH79" s="70"/>
      <x:c r="AI79" s="70"/>
      <x:c r="AJ79" s="70">
        <x:v>2</x:v>
      </x:c>
      <x:c r="AK79" s="70">
        <x:v>4</x:v>
      </x:c>
      <x:c r="AL79" s="687" t="s">
        <x:v>1440</x:v>
      </x:c>
      <x:c r="AM79" s="70"/>
      <x:c r="AN79" s="73"/>
      <x:c r="AO79" s="70"/>
      <x:c r="AP79" s="70"/>
      <x:c r="AQ79" s="70"/>
      <x:c r="AR79" s="73"/>
      <x:c r="AS79" s="70"/>
      <x:c r="AT79" s="73"/>
      <x:c r="AU79" s="70"/>
      <x:c r="AV79" s="70"/>
      <x:c r="AW79" s="70"/>
      <x:c r="AX79" s="70"/>
      <x:c r="AY79" s="70"/>
      <x:c r="AZ79" s="70"/>
      <x:c r="BA79" s="73"/>
      <x:c r="BB79" s="70"/>
      <x:c r="BC79" s="70"/>
      <x:c r="BD79" s="70"/>
      <x:c r="BE79" s="70">
        <x:v>1</x:v>
      </x:c>
      <x:c r="BF79" s="70">
        <x:v>3</x:v>
      </x:c>
      <x:c r="BG79" s="70"/>
      <x:c r="BH79" s="70"/>
      <x:c r="BI79" s="70"/>
      <x:c r="BJ79" s="73"/>
      <x:c r="BK79" s="70"/>
      <x:c r="BL79" s="73"/>
      <x:c r="BM79" s="70"/>
      <x:c r="BN79" s="73"/>
      <x:c r="BO79" s="70"/>
      <x:c r="BP79" s="73"/>
      <x:c r="BQ79" s="70"/>
      <x:c r="BR79" s="70"/>
      <x:c r="BS79" s="70"/>
      <x:c r="BT79" s="70"/>
      <x:c r="BU79" s="70"/>
      <x:c r="BV79" s="687" t="s">
        <x:v>1440</x:v>
      </x:c>
      <x:c r="BW79" s="70"/>
      <x:c r="BX79" s="70"/>
      <x:c r="BY79" s="73"/>
      <x:c r="BZ79" s="70"/>
      <x:c r="CA79" s="73"/>
      <x:c r="CB79" s="70"/>
      <x:c r="CC79" s="73"/>
      <x:c r="CD79" s="70"/>
      <x:c r="CE79" s="70">
        <x:v>1</x:v>
      </x:c>
      <x:c r="CF79" s="73">
        <x:v>12</x:v>
      </x:c>
      <x:c r="CG79" s="70"/>
      <x:c r="CH79" s="70"/>
      <x:c r="CI79" s="70"/>
      <x:c r="CJ79" s="70"/>
      <x:c r="CK79" s="70"/>
      <x:c r="CL79" s="70"/>
      <x:c r="CM79" s="70"/>
      <x:c r="CN79" s="70"/>
      <x:c r="CO79" s="70"/>
      <x:c r="CP79" s="73"/>
      <x:c r="CQ79" s="70"/>
      <x:c r="CR79" s="73"/>
      <x:c r="CS79" s="70">
        <x:v>3</x:v>
      </x:c>
      <x:c r="CT79" s="70"/>
      <x:c r="CU79" s="70">
        <x:v>1</x:v>
      </x:c>
      <x:c r="CV79" s="70"/>
      <x:c r="CW79" s="70"/>
      <x:c r="CX79" s="70"/>
      <x:c r="CY79" s="687" t="s">
        <x:v>1440</x:v>
      </x:c>
      <x:c r="CZ79" s="70">
        <x:v>1</x:v>
      </x:c>
      <x:c r="DA79" s="73">
        <x:v>12</x:v>
      </x:c>
      <x:c r="DB79" s="70"/>
      <x:c r="DC79" s="73"/>
      <x:c r="DD79" s="70"/>
      <x:c r="DE79" s="73"/>
      <x:c r="DF79" s="70"/>
      <x:c r="DG79" s="104"/>
    </x:row>
    <x:row r="80" spans="1:111" s="74" customFormat="1" customHeight="1">
      <x:c r="A80" s="687" t="s">
        <x:v>1210</x:v>
      </x:c>
      <x:c r="B80" s="114"/>
      <x:c r="C80" s="73"/>
      <x:c r="D80" s="70"/>
      <x:c r="E80" s="73"/>
      <x:c r="F80" s="70"/>
      <x:c r="G80" s="73"/>
      <x:c r="H80" s="70"/>
      <x:c r="I80" s="73"/>
      <x:c r="J80" s="70"/>
      <x:c r="K80" s="70"/>
      <x:c r="L80" s="73"/>
      <x:c r="M80" s="70"/>
      <x:c r="N80" s="70"/>
      <x:c r="O80" s="70"/>
      <x:c r="P80" s="70"/>
      <x:c r="Q80" s="70"/>
      <x:c r="R80" s="73"/>
      <x:c r="S80" s="70"/>
      <x:c r="T80" s="73"/>
      <x:c r="U80" s="70"/>
      <x:c r="V80" s="73"/>
      <x:c r="W80" s="70"/>
      <x:c r="X80" s="70">
        <x:v>9</x:v>
      </x:c>
      <x:c r="Y80" s="70"/>
      <x:c r="Z80" s="70"/>
      <x:c r="AA80" s="70"/>
      <x:c r="AB80" s="70"/>
      <x:c r="AC80" s="70"/>
      <x:c r="AD80" s="70"/>
      <x:c r="AE80" s="70"/>
      <x:c r="AF80" s="70"/>
      <x:c r="AG80" s="70">
        <x:v>1</x:v>
      </x:c>
      <x:c r="AH80" s="70"/>
      <x:c r="AI80" s="70"/>
      <x:c r="AJ80" s="70"/>
      <x:c r="AK80" s="70"/>
      <x:c r="AL80" s="687" t="s">
        <x:v>1210</x:v>
      </x:c>
      <x:c r="AM80" s="70"/>
      <x:c r="AN80" s="73"/>
      <x:c r="AO80" s="70"/>
      <x:c r="AP80" s="70"/>
      <x:c r="AQ80" s="70"/>
      <x:c r="AR80" s="73"/>
      <x:c r="AS80" s="70"/>
      <x:c r="AT80" s="73"/>
      <x:c r="AU80" s="70"/>
      <x:c r="AV80" s="70"/>
      <x:c r="AW80" s="70"/>
      <x:c r="AX80" s="70"/>
      <x:c r="AY80" s="70"/>
      <x:c r="AZ80" s="70"/>
      <x:c r="BA80" s="73"/>
      <x:c r="BB80" s="70"/>
      <x:c r="BC80" s="70"/>
      <x:c r="BD80" s="70"/>
      <x:c r="BE80" s="70">
        <x:v>1</x:v>
      </x:c>
      <x:c r="BF80" s="70">
        <x:v>4</x:v>
      </x:c>
      <x:c r="BG80" s="70"/>
      <x:c r="BH80" s="70"/>
      <x:c r="BI80" s="70"/>
      <x:c r="BJ80" s="73"/>
      <x:c r="BK80" s="70"/>
      <x:c r="BL80" s="73"/>
      <x:c r="BM80" s="70"/>
      <x:c r="BN80" s="73"/>
      <x:c r="BO80" s="70"/>
      <x:c r="BP80" s="73"/>
      <x:c r="BQ80" s="70"/>
      <x:c r="BR80" s="70"/>
      <x:c r="BS80" s="70"/>
      <x:c r="BT80" s="70"/>
      <x:c r="BU80" s="70"/>
      <x:c r="BV80" s="687" t="s">
        <x:v>1210</x:v>
      </x:c>
      <x:c r="BW80" s="70"/>
      <x:c r="BX80" s="70"/>
      <x:c r="BY80" s="73"/>
      <x:c r="BZ80" s="70"/>
      <x:c r="CA80" s="73"/>
      <x:c r="CB80" s="70"/>
      <x:c r="CC80" s="73"/>
      <x:c r="CD80" s="70"/>
      <x:c r="CE80" s="70">
        <x:v>1</x:v>
      </x:c>
      <x:c r="CF80" s="73">
        <x:v>12</x:v>
      </x:c>
      <x:c r="CG80" s="70"/>
      <x:c r="CH80" s="70"/>
      <x:c r="CI80" s="70"/>
      <x:c r="CJ80" s="70"/>
      <x:c r="CK80" s="70"/>
      <x:c r="CL80" s="70"/>
      <x:c r="CM80" s="70"/>
      <x:c r="CN80" s="70"/>
      <x:c r="CO80" s="70"/>
      <x:c r="CP80" s="73"/>
      <x:c r="CQ80" s="70">
        <x:v>1</x:v>
      </x:c>
      <x:c r="CR80" s="73">
        <x:v>109</x:v>
      </x:c>
      <x:c r="CS80" s="70">
        <x:v>2</x:v>
      </x:c>
      <x:c r="CT80" s="70"/>
      <x:c r="CU80" s="70">
        <x:v>1</x:v>
      </x:c>
      <x:c r="CV80" s="70"/>
      <x:c r="CW80" s="70"/>
      <x:c r="CX80" s="70"/>
      <x:c r="CY80" s="687" t="s">
        <x:v>1210</x:v>
      </x:c>
      <x:c r="CZ80" s="70">
        <x:v>1</x:v>
      </x:c>
      <x:c r="DA80" s="73">
        <x:v>12</x:v>
      </x:c>
      <x:c r="DB80" s="70"/>
      <x:c r="DC80" s="73"/>
      <x:c r="DD80" s="70"/>
      <x:c r="DE80" s="73"/>
      <x:c r="DF80" s="70"/>
      <x:c r="DG80" s="104"/>
    </x:row>
    <x:row r="81" spans="1:111" s="74" customFormat="1" customHeight="1">
      <x:c r="A81" s="687" t="s">
        <x:v>1190</x:v>
      </x:c>
      <x:c r="B81" s="114"/>
      <x:c r="C81" s="73"/>
      <x:c r="D81" s="70"/>
      <x:c r="E81" s="73"/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>
        <x:v>1</x:v>
      </x:c>
      <x:c r="T81" s="73">
        <x:v>20</x:v>
      </x:c>
      <x:c r="U81" s="70"/>
      <x:c r="V81" s="73"/>
      <x:c r="W81" s="70">
        <x:v>2</x:v>
      </x:c>
      <x:c r="X81" s="70">
        <x:v>6</x:v>
      </x:c>
      <x:c r="Y81" s="70"/>
      <x:c r="Z81" s="70"/>
      <x:c r="AA81" s="70">
        <x:v>1</x:v>
      </x:c>
      <x:c r="AB81" s="70"/>
      <x:c r="AC81" s="70">
        <x:v>1</x:v>
      </x:c>
      <x:c r="AD81" s="70">
        <x:v>1</x:v>
      </x:c>
      <x:c r="AE81" s="70"/>
      <x:c r="AF81" s="70"/>
      <x:c r="AG81" s="70">
        <x:v>1</x:v>
      </x:c>
      <x:c r="AH81" s="70"/>
      <x:c r="AI81" s="70"/>
      <x:c r="AJ81" s="70">
        <x:v>4</x:v>
      </x:c>
      <x:c r="AK81" s="70">
        <x:v>5</x:v>
      </x:c>
      <x:c r="AL81" s="687" t="s">
        <x:v>1190</x:v>
      </x:c>
      <x:c r="AM81" s="70"/>
      <x:c r="AN81" s="73"/>
      <x:c r="AO81" s="70"/>
      <x:c r="AP81" s="70"/>
      <x:c r="AQ81" s="70"/>
      <x:c r="AR81" s="73"/>
      <x:c r="AS81" s="70"/>
      <x:c r="AT81" s="73"/>
      <x:c r="AU81" s="70"/>
      <x:c r="AV81" s="70"/>
      <x:c r="AW81" s="70"/>
      <x:c r="AX81" s="70"/>
      <x:c r="AY81" s="70"/>
      <x:c r="AZ81" s="70"/>
      <x:c r="BA81" s="73"/>
      <x:c r="BB81" s="70"/>
      <x:c r="BC81" s="70"/>
      <x:c r="BD81" s="70"/>
      <x:c r="BE81" s="70">
        <x:v>1</x:v>
      </x:c>
      <x:c r="BF81" s="70">
        <x:v>3</x:v>
      </x:c>
      <x:c r="BG81" s="70"/>
      <x:c r="BH81" s="70"/>
      <x:c r="BI81" s="70"/>
      <x:c r="BJ81" s="73"/>
      <x:c r="BK81" s="70"/>
      <x:c r="BL81" s="73"/>
      <x:c r="BM81" s="70"/>
      <x:c r="BN81" s="73"/>
      <x:c r="BO81" s="70"/>
      <x:c r="BP81" s="73"/>
      <x:c r="BQ81" s="70"/>
      <x:c r="BR81" s="70"/>
      <x:c r="BS81" s="70"/>
      <x:c r="BT81" s="70"/>
      <x:c r="BU81" s="70"/>
      <x:c r="BV81" s="687" t="s">
        <x:v>1190</x:v>
      </x:c>
      <x:c r="BW81" s="70"/>
      <x:c r="BX81" s="70"/>
      <x:c r="BY81" s="73"/>
      <x:c r="BZ81" s="70"/>
      <x:c r="CA81" s="73"/>
      <x:c r="CB81" s="70"/>
      <x:c r="CC81" s="73"/>
      <x:c r="CD81" s="70"/>
      <x:c r="CE81" s="70"/>
      <x:c r="CF81" s="73"/>
      <x:c r="CG81" s="70"/>
      <x:c r="CH81" s="70"/>
      <x:c r="CI81" s="70"/>
      <x:c r="CJ81" s="70"/>
      <x:c r="CK81" s="70"/>
      <x:c r="CL81" s="70"/>
      <x:c r="CM81" s="70"/>
      <x:c r="CN81" s="70"/>
      <x:c r="CO81" s="70"/>
      <x:c r="CP81" s="73"/>
      <x:c r="CQ81" s="70">
        <x:v>1</x:v>
      </x:c>
      <x:c r="CR81" s="73">
        <x:v>140</x:v>
      </x:c>
      <x:c r="CS81" s="70">
        <x:v>6</x:v>
      </x:c>
      <x:c r="CT81" s="70"/>
      <x:c r="CU81" s="70">
        <x:v>1</x:v>
      </x:c>
      <x:c r="CV81" s="70"/>
      <x:c r="CW81" s="70"/>
      <x:c r="CX81" s="70"/>
      <x:c r="CY81" s="687" t="s">
        <x:v>1190</x:v>
      </x:c>
      <x:c r="CZ81" s="70"/>
      <x:c r="DA81" s="73"/>
      <x:c r="DB81" s="70"/>
      <x:c r="DC81" s="73"/>
      <x:c r="DD81" s="70"/>
      <x:c r="DE81" s="73"/>
      <x:c r="DF81" s="70"/>
      <x:c r="DG81" s="104"/>
    </x:row>
    <x:row r="82" spans="1:111" s="74" customFormat="1" customHeight="1">
      <x:c r="A82" s="687" t="s">
        <x:v>1223</x:v>
      </x:c>
      <x:c r="B82" s="114"/>
      <x:c r="C82" s="73"/>
      <x:c r="D82" s="70"/>
      <x:c r="E82" s="73"/>
      <x:c r="F82" s="70"/>
      <x:c r="G82" s="73"/>
      <x:c r="H82" s="70"/>
      <x:c r="I82" s="73"/>
      <x:c r="J82" s="70">
        <x:v>2</x:v>
      </x:c>
      <x:c r="K82" s="70"/>
      <x:c r="L82" s="73"/>
      <x:c r="M82" s="70"/>
      <x:c r="N82" s="70"/>
      <x:c r="O82" s="70"/>
      <x:c r="P82" s="70"/>
      <x:c r="Q82" s="70"/>
      <x:c r="R82" s="73"/>
      <x:c r="S82" s="70"/>
      <x:c r="T82" s="73"/>
      <x:c r="U82" s="70"/>
      <x:c r="V82" s="73"/>
      <x:c r="W82" s="70"/>
      <x:c r="X82" s="70">
        <x:v>8</x:v>
      </x:c>
      <x:c r="Y82" s="70"/>
      <x:c r="Z82" s="70"/>
      <x:c r="AA82" s="70"/>
      <x:c r="AB82" s="70"/>
      <x:c r="AC82" s="70"/>
      <x:c r="AD82" s="70"/>
      <x:c r="AE82" s="70"/>
      <x:c r="AF82" s="70"/>
      <x:c r="AG82" s="70">
        <x:v>2</x:v>
      </x:c>
      <x:c r="AH82" s="70"/>
      <x:c r="AI82" s="70"/>
      <x:c r="AJ82" s="70"/>
      <x:c r="AK82" s="70"/>
      <x:c r="AL82" s="687" t="s">
        <x:v>1223</x:v>
      </x:c>
      <x:c r="AM82" s="70"/>
      <x:c r="AN82" s="73"/>
      <x:c r="AO82" s="70"/>
      <x:c r="AP82" s="70"/>
      <x:c r="AQ82" s="70"/>
      <x:c r="AR82" s="73"/>
      <x:c r="AS82" s="70"/>
      <x:c r="AT82" s="73"/>
      <x:c r="AU82" s="70"/>
      <x:c r="AV82" s="70"/>
      <x:c r="AW82" s="70"/>
      <x:c r="AX82" s="70"/>
      <x:c r="AY82" s="70"/>
      <x:c r="AZ82" s="70"/>
      <x:c r="BA82" s="73"/>
      <x:c r="BB82" s="70"/>
      <x:c r="BC82" s="70"/>
      <x:c r="BD82" s="70"/>
      <x:c r="BE82" s="70"/>
      <x:c r="BF82" s="70"/>
      <x:c r="BG82" s="70"/>
      <x:c r="BH82" s="70"/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/>
      <x:c r="BS82" s="70"/>
      <x:c r="BT82" s="70"/>
      <x:c r="BU82" s="70"/>
      <x:c r="BV82" s="687" t="s">
        <x:v>1223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70"/>
      <x:c r="CI82" s="70"/>
      <x:c r="CJ82" s="70"/>
      <x:c r="CK82" s="70"/>
      <x:c r="CL82" s="70"/>
      <x:c r="CM82" s="70"/>
      <x:c r="CN82" s="70"/>
      <x:c r="CO82" s="70"/>
      <x:c r="CP82" s="73"/>
      <x:c r="CQ82" s="70">
        <x:v>1</x:v>
      </x:c>
      <x:c r="CR82" s="73">
        <x:v>128</x:v>
      </x:c>
      <x:c r="CS82" s="70">
        <x:v>4</x:v>
      </x:c>
      <x:c r="CT82" s="70"/>
      <x:c r="CU82" s="70">
        <x:v>1</x:v>
      </x:c>
      <x:c r="CV82" s="70"/>
      <x:c r="CW82" s="70"/>
      <x:c r="CX82" s="70"/>
      <x:c r="CY82" s="687" t="s">
        <x:v>1223</x:v>
      </x:c>
      <x:c r="CZ82" s="70"/>
      <x:c r="DA82" s="73"/>
      <x:c r="DB82" s="70"/>
      <x:c r="DC82" s="73"/>
      <x:c r="DD82" s="70"/>
      <x:c r="DE82" s="73"/>
      <x:c r="DF82" s="70"/>
      <x:c r="DG82" s="104"/>
    </x:row>
    <x:row r="83" spans="1:111" s="74" customFormat="1" customHeight="1">
      <x:c r="A83" s="687" t="s">
        <x:v>1347</x:v>
      </x:c>
      <x:c r="B83" s="114"/>
      <x:c r="C83" s="73"/>
      <x:c r="D83" s="70"/>
      <x:c r="E83" s="73"/>
      <x:c r="F83" s="70"/>
      <x:c r="G83" s="73"/>
      <x:c r="H83" s="70"/>
      <x:c r="I83" s="73"/>
      <x:c r="J83" s="70"/>
      <x:c r="K83" s="70"/>
      <x:c r="L83" s="73"/>
      <x:c r="M83" s="70"/>
      <x:c r="N83" s="70"/>
      <x:c r="O83" s="70"/>
      <x:c r="P83" s="70"/>
      <x:c r="Q83" s="70"/>
      <x:c r="R83" s="73"/>
      <x:c r="S83" s="70"/>
      <x:c r="T83" s="73"/>
      <x:c r="U83" s="70"/>
      <x:c r="V83" s="73"/>
      <x:c r="W83" s="70"/>
      <x:c r="X83" s="70">
        <x:v>8</x:v>
      </x:c>
      <x:c r="Y83" s="70"/>
      <x:c r="Z83" s="70"/>
      <x:c r="AA83" s="70"/>
      <x:c r="AB83" s="70"/>
      <x:c r="AC83" s="70"/>
      <x:c r="AD83" s="70"/>
      <x:c r="AE83" s="70"/>
      <x:c r="AF83" s="70"/>
      <x:c r="AG83" s="70">
        <x:v>1</x:v>
      </x:c>
      <x:c r="AH83" s="70"/>
      <x:c r="AI83" s="70"/>
      <x:c r="AJ83" s="70">
        <x:v>3</x:v>
      </x:c>
      <x:c r="AK83" s="70">
        <x:v>4</x:v>
      </x:c>
      <x:c r="AL83" s="687" t="s">
        <x:v>1347</x:v>
      </x:c>
      <x:c r="AM83" s="70"/>
      <x:c r="AN83" s="73"/>
      <x:c r="AO83" s="70"/>
      <x:c r="AP83" s="70"/>
      <x:c r="AQ83" s="70"/>
      <x:c r="AR83" s="73"/>
      <x:c r="AS83" s="70"/>
      <x:c r="AT83" s="73"/>
      <x:c r="AU83" s="70"/>
      <x:c r="AV83" s="70"/>
      <x:c r="AW83" s="70"/>
      <x:c r="AX83" s="70"/>
      <x:c r="AY83" s="70"/>
      <x:c r="AZ83" s="70"/>
      <x:c r="BA83" s="73"/>
      <x:c r="BB83" s="70"/>
      <x:c r="BC83" s="70"/>
      <x:c r="BD83" s="70"/>
      <x:c r="BE83" s="70"/>
      <x:c r="BF83" s="70"/>
      <x:c r="BG83" s="70"/>
      <x:c r="BH83" s="70"/>
      <x:c r="BI83" s="70"/>
      <x:c r="BJ83" s="73"/>
      <x:c r="BK83" s="70"/>
      <x:c r="BL83" s="73"/>
      <x:c r="BM83" s="70"/>
      <x:c r="BN83" s="73"/>
      <x:c r="BO83" s="70"/>
      <x:c r="BP83" s="73"/>
      <x:c r="BQ83" s="70"/>
      <x:c r="BR83" s="70"/>
      <x:c r="BS83" s="70"/>
      <x:c r="BT83" s="70"/>
      <x:c r="BU83" s="70"/>
      <x:c r="BV83" s="687" t="s">
        <x:v>1347</x:v>
      </x:c>
      <x:c r="BW83" s="70"/>
      <x:c r="BX83" s="70"/>
      <x:c r="BY83" s="73"/>
      <x:c r="BZ83" s="70"/>
      <x:c r="CA83" s="73"/>
      <x:c r="CB83" s="70"/>
      <x:c r="CC83" s="73"/>
      <x:c r="CD83" s="70"/>
      <x:c r="CE83" s="70"/>
      <x:c r="CF83" s="73"/>
      <x:c r="CG83" s="70"/>
      <x:c r="CH83" s="70"/>
      <x:c r="CI83" s="70"/>
      <x:c r="CJ83" s="70"/>
      <x:c r="CK83" s="70"/>
      <x:c r="CL83" s="70"/>
      <x:c r="CM83" s="70"/>
      <x:c r="CN83" s="70"/>
      <x:c r="CO83" s="70"/>
      <x:c r="CP83" s="73"/>
      <x:c r="CQ83" s="70"/>
      <x:c r="CR83" s="73"/>
      <x:c r="CS83" s="70">
        <x:v>6</x:v>
      </x:c>
      <x:c r="CT83" s="70"/>
      <x:c r="CU83" s="70">
        <x:v>1</x:v>
      </x:c>
      <x:c r="CV83" s="70"/>
      <x:c r="CW83" s="70"/>
      <x:c r="CX83" s="70"/>
      <x:c r="CY83" s="687" t="s">
        <x:v>1347</x:v>
      </x:c>
      <x:c r="CZ83" s="70"/>
      <x:c r="DA83" s="73"/>
      <x:c r="DB83" s="70"/>
      <x:c r="DC83" s="73"/>
      <x:c r="DD83" s="70"/>
      <x:c r="DE83" s="73"/>
      <x:c r="DF83" s="70"/>
      <x:c r="DG83" s="104"/>
    </x:row>
    <x:row r="84" spans="1:111" s="74" customFormat="1" customHeight="1">
      <x:c r="A84" s="687" t="s">
        <x:v>1082</x:v>
      </x:c>
      <x:c r="B84" s="114"/>
      <x:c r="C84" s="73"/>
      <x:c r="D84" s="70"/>
      <x:c r="E84" s="73"/>
      <x:c r="F84" s="70"/>
      <x:c r="G84" s="73"/>
      <x:c r="H84" s="70"/>
      <x:c r="I84" s="73"/>
      <x:c r="J84" s="70"/>
      <x:c r="K84" s="70"/>
      <x:c r="L84" s="73"/>
      <x:c r="M84" s="70"/>
      <x:c r="N84" s="70"/>
      <x:c r="O84" s="70"/>
      <x:c r="P84" s="70"/>
      <x:c r="Q84" s="70"/>
      <x:c r="R84" s="73"/>
      <x:c r="S84" s="70"/>
      <x:c r="T84" s="73"/>
      <x:c r="U84" s="70"/>
      <x:c r="V84" s="73"/>
      <x:c r="W84" s="70"/>
      <x:c r="X84" s="70">
        <x:v>2</x:v>
      </x:c>
      <x:c r="Y84" s="70"/>
      <x:c r="Z84" s="70"/>
      <x:c r="AA84" s="70">
        <x:v>1</x:v>
      </x:c>
      <x:c r="AB84" s="70"/>
      <x:c r="AC84" s="70">
        <x:v>1</x:v>
      </x:c>
      <x:c r="AD84" s="70">
        <x:v>1</x:v>
      </x:c>
      <x:c r="AE84" s="70"/>
      <x:c r="AF84" s="70"/>
      <x:c r="AG84" s="70">
        <x:v>2</x:v>
      </x:c>
      <x:c r="AH84" s="70"/>
      <x:c r="AI84" s="70"/>
      <x:c r="AJ84" s="70">
        <x:v>1</x:v>
      </x:c>
      <x:c r="AK84" s="70">
        <x:v>2</x:v>
      </x:c>
      <x:c r="AL84" s="687" t="s">
        <x:v>1082</x:v>
      </x:c>
      <x:c r="AM84" s="70"/>
      <x:c r="AN84" s="73"/>
      <x:c r="AO84" s="70"/>
      <x:c r="AP84" s="70"/>
      <x:c r="AQ84" s="70"/>
      <x:c r="AR84" s="73"/>
      <x:c r="AS84" s="70"/>
      <x:c r="AT84" s="73"/>
      <x:c r="AU84" s="70"/>
      <x:c r="AV84" s="70"/>
      <x:c r="AW84" s="70"/>
      <x:c r="AX84" s="70"/>
      <x:c r="AY84" s="70"/>
      <x:c r="AZ84" s="70"/>
      <x:c r="BA84" s="73"/>
      <x:c r="BB84" s="70"/>
      <x:c r="BC84" s="70"/>
      <x:c r="BD84" s="70"/>
      <x:c r="BE84" s="70">
        <x:v>1</x:v>
      </x:c>
      <x:c r="BF84" s="70">
        <x:v>1</x:v>
      </x:c>
      <x:c r="BG84" s="70"/>
      <x:c r="BH84" s="70"/>
      <x:c r="BI84" s="70"/>
      <x:c r="BJ84" s="73"/>
      <x:c r="BK84" s="70"/>
      <x:c r="BL84" s="73"/>
      <x:c r="BM84" s="70"/>
      <x:c r="BN84" s="73"/>
      <x:c r="BO84" s="70"/>
      <x:c r="BP84" s="73"/>
      <x:c r="BQ84" s="70"/>
      <x:c r="BR84" s="70"/>
      <x:c r="BS84" s="70"/>
      <x:c r="BT84" s="70"/>
      <x:c r="BU84" s="70"/>
      <x:c r="BV84" s="687" t="s">
        <x:v>1082</x:v>
      </x:c>
      <x:c r="BW84" s="70"/>
      <x:c r="BX84" s="70"/>
      <x:c r="BY84" s="73"/>
      <x:c r="BZ84" s="70"/>
      <x:c r="CA84" s="73"/>
      <x:c r="CB84" s="70"/>
      <x:c r="CC84" s="73"/>
      <x:c r="CD84" s="70"/>
      <x:c r="CE84" s="70">
        <x:v>1</x:v>
      </x:c>
      <x:c r="CF84" s="73">
        <x:v>12</x:v>
      </x:c>
      <x:c r="CG84" s="70"/>
      <x:c r="CH84" s="70"/>
      <x:c r="CI84" s="70"/>
      <x:c r="CJ84" s="70">
        <x:v>1</x:v>
      </x:c>
      <x:c r="CK84" s="70"/>
      <x:c r="CL84" s="70"/>
      <x:c r="CM84" s="70"/>
      <x:c r="CN84" s="70"/>
      <x:c r="CO84" s="70"/>
      <x:c r="CP84" s="73"/>
      <x:c r="CQ84" s="70">
        <x:v>1</x:v>
      </x:c>
      <x:c r="CR84" s="73">
        <x:v>19</x:v>
      </x:c>
      <x:c r="CS84" s="70">
        <x:v>6</x:v>
      </x:c>
      <x:c r="CT84" s="70"/>
      <x:c r="CU84" s="70">
        <x:v>1</x:v>
      </x:c>
      <x:c r="CV84" s="70"/>
      <x:c r="CW84" s="70"/>
      <x:c r="CX84" s="70"/>
      <x:c r="CY84" s="687" t="s">
        <x:v>1082</x:v>
      </x:c>
      <x:c r="CZ84" s="70">
        <x:v>1</x:v>
      </x:c>
      <x:c r="DA84" s="73">
        <x:v>12</x:v>
      </x:c>
      <x:c r="DB84" s="70"/>
      <x:c r="DC84" s="73"/>
      <x:c r="DD84" s="70"/>
      <x:c r="DE84" s="73"/>
      <x:c r="DF84" s="70"/>
      <x:c r="DG84" s="104"/>
    </x:row>
    <x:row r="85" spans="1:111" s="74" customFormat="1" customHeight="1">
      <x:c r="A85" s="687" t="s">
        <x:v>931</x:v>
      </x:c>
      <x:c r="B85" s="114"/>
      <x:c r="C85" s="73"/>
      <x:c r="D85" s="70"/>
      <x:c r="E85" s="73"/>
      <x:c r="F85" s="70"/>
      <x:c r="G85" s="73"/>
      <x:c r="H85" s="70"/>
      <x:c r="I85" s="73"/>
      <x:c r="J85" s="70">
        <x:v>1</x:v>
      </x:c>
      <x:c r="K85" s="70"/>
      <x:c r="L85" s="73"/>
      <x:c r="M85" s="70"/>
      <x:c r="N85" s="70"/>
      <x:c r="O85" s="70"/>
      <x:c r="P85" s="70"/>
      <x:c r="Q85" s="70"/>
      <x:c r="R85" s="73"/>
      <x:c r="S85" s="70"/>
      <x:c r="T85" s="73"/>
      <x:c r="U85" s="70"/>
      <x:c r="V85" s="73"/>
      <x:c r="W85" s="70"/>
      <x:c r="X85" s="70">
        <x:v>14</x:v>
      </x:c>
      <x:c r="Y85" s="70"/>
      <x:c r="Z85" s="70"/>
      <x:c r="AA85" s="70"/>
      <x:c r="AB85" s="70"/>
      <x:c r="AC85" s="70"/>
      <x:c r="AD85" s="70"/>
      <x:c r="AE85" s="70"/>
      <x:c r="AF85" s="70"/>
      <x:c r="AG85" s="70">
        <x:v>1</x:v>
      </x:c>
      <x:c r="AH85" s="70"/>
      <x:c r="AI85" s="70"/>
      <x:c r="AJ85" s="70"/>
      <x:c r="AK85" s="70"/>
      <x:c r="AL85" s="687" t="s">
        <x:v>931</x:v>
      </x:c>
      <x:c r="AM85" s="70"/>
      <x:c r="AN85" s="73"/>
      <x:c r="AO85" s="70"/>
      <x:c r="AP85" s="70"/>
      <x:c r="AQ85" s="70"/>
      <x:c r="AR85" s="73"/>
      <x:c r="AS85" s="70"/>
      <x:c r="AT85" s="73"/>
      <x:c r="AU85" s="70"/>
      <x:c r="AV85" s="70">
        <x:v>1</x:v>
      </x:c>
      <x:c r="AW85" s="70"/>
      <x:c r="AX85" s="70"/>
      <x:c r="AY85" s="70"/>
      <x:c r="AZ85" s="70"/>
      <x:c r="BA85" s="73"/>
      <x:c r="BB85" s="70"/>
      <x:c r="BC85" s="70"/>
      <x:c r="BD85" s="70"/>
      <x:c r="BE85" s="70">
        <x:v>1</x:v>
      </x:c>
      <x:c r="BF85" s="70">
        <x:v>3</x:v>
      </x:c>
      <x:c r="BG85" s="70"/>
      <x:c r="BH85" s="70"/>
      <x:c r="BI85" s="70"/>
      <x:c r="BJ85" s="73"/>
      <x:c r="BK85" s="70"/>
      <x:c r="BL85" s="73"/>
      <x:c r="BM85" s="70"/>
      <x:c r="BN85" s="73"/>
      <x:c r="BO85" s="70"/>
      <x:c r="BP85" s="73"/>
      <x:c r="BQ85" s="70"/>
      <x:c r="BR85" s="70"/>
      <x:c r="BS85" s="70"/>
      <x:c r="BT85" s="70"/>
      <x:c r="BU85" s="70"/>
      <x:c r="BV85" s="687" t="s">
        <x:v>931</x:v>
      </x:c>
      <x:c r="BW85" s="70"/>
      <x:c r="BX85" s="70"/>
      <x:c r="BY85" s="73"/>
      <x:c r="BZ85" s="70"/>
      <x:c r="CA85" s="73"/>
      <x:c r="CB85" s="70"/>
      <x:c r="CC85" s="73"/>
      <x:c r="CD85" s="70"/>
      <x:c r="CE85" s="70"/>
      <x:c r="CF85" s="73"/>
      <x:c r="CG85" s="70"/>
      <x:c r="CH85" s="70"/>
      <x:c r="CI85" s="70"/>
      <x:c r="CJ85" s="70"/>
      <x:c r="CK85" s="70"/>
      <x:c r="CL85" s="70"/>
      <x:c r="CM85" s="70"/>
      <x:c r="CN85" s="70"/>
      <x:c r="CO85" s="70"/>
      <x:c r="CP85" s="73"/>
      <x:c r="CQ85" s="70">
        <x:v>1</x:v>
      </x:c>
      <x:c r="CR85" s="73">
        <x:v>136</x:v>
      </x:c>
      <x:c r="CS85" s="70">
        <x:v>4</x:v>
      </x:c>
      <x:c r="CT85" s="70"/>
      <x:c r="CU85" s="70">
        <x:v>1</x:v>
      </x:c>
      <x:c r="CV85" s="70"/>
      <x:c r="CW85" s="70"/>
      <x:c r="CX85" s="70"/>
      <x:c r="CY85" s="687" t="s">
        <x:v>931</x:v>
      </x:c>
      <x:c r="CZ85" s="70"/>
      <x:c r="DA85" s="73"/>
      <x:c r="DB85" s="70"/>
      <x:c r="DC85" s="73"/>
      <x:c r="DD85" s="70"/>
      <x:c r="DE85" s="73"/>
      <x:c r="DF85" s="70"/>
      <x:c r="DG85" s="104"/>
    </x:row>
    <x:row r="86" spans="1:111" s="74" customFormat="1" customHeight="1">
      <x:c r="A86" s="687" t="s">
        <x:v>1562</x:v>
      </x:c>
      <x:c r="B86" s="114"/>
      <x:c r="C86" s="73"/>
      <x:c r="D86" s="70"/>
      <x:c r="E86" s="73"/>
      <x:c r="F86" s="70"/>
      <x:c r="G86" s="73"/>
      <x:c r="H86" s="70"/>
      <x:c r="I86" s="73"/>
      <x:c r="J86" s="70"/>
      <x:c r="K86" s="70"/>
      <x:c r="L86" s="73"/>
      <x:c r="M86" s="70"/>
      <x:c r="N86" s="70"/>
      <x:c r="O86" s="70"/>
      <x:c r="P86" s="70"/>
      <x:c r="Q86" s="70"/>
      <x:c r="R86" s="73"/>
      <x:c r="S86" s="70">
        <x:v>2</x:v>
      </x:c>
      <x:c r="T86" s="73">
        <x:v>40.5</x:v>
      </x:c>
      <x:c r="U86" s="70"/>
      <x:c r="V86" s="73"/>
      <x:c r="W86" s="70"/>
      <x:c r="X86" s="70">
        <x:v>2</x:v>
      </x:c>
      <x:c r="Y86" s="70"/>
      <x:c r="Z86" s="70"/>
      <x:c r="AA86" s="70"/>
      <x:c r="AB86" s="70"/>
      <x:c r="AC86" s="70"/>
      <x:c r="AD86" s="70"/>
      <x:c r="AE86" s="70"/>
      <x:c r="AF86" s="70"/>
      <x:c r="AG86" s="70">
        <x:v>1</x:v>
      </x:c>
      <x:c r="AH86" s="70"/>
      <x:c r="AI86" s="70"/>
      <x:c r="AJ86" s="70"/>
      <x:c r="AK86" s="70"/>
      <x:c r="AL86" s="687" t="s">
        <x:v>1562</x:v>
      </x:c>
      <x:c r="AM86" s="70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70"/>
      <x:c r="BE86" s="70">
        <x:v>1</x:v>
      </x:c>
      <x:c r="BF86" s="70">
        <x:v>2</x:v>
      </x:c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687" t="s">
        <x:v>1562</x:v>
      </x:c>
      <x:c r="BW86" s="70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70"/>
      <x:c r="CI86" s="70"/>
      <x:c r="CJ86" s="70"/>
      <x:c r="CK86" s="70"/>
      <x:c r="CL86" s="70"/>
      <x:c r="CM86" s="70"/>
      <x:c r="CN86" s="70"/>
      <x:c r="CO86" s="70"/>
      <x:c r="CP86" s="73"/>
      <x:c r="CQ86" s="70">
        <x:v>1</x:v>
      </x:c>
      <x:c r="CR86" s="73">
        <x:v>200</x:v>
      </x:c>
      <x:c r="CS86" s="70">
        <x:v>2</x:v>
      </x:c>
      <x:c r="CT86" s="70"/>
      <x:c r="CU86" s="70">
        <x:v>1</x:v>
      </x:c>
      <x:c r="CV86" s="70"/>
      <x:c r="CW86" s="70"/>
      <x:c r="CX86" s="70"/>
      <x:c r="CY86" s="687" t="s">
        <x:v>1562</x:v>
      </x:c>
      <x:c r="CZ86" s="70"/>
      <x:c r="DA86" s="73"/>
      <x:c r="DB86" s="70"/>
      <x:c r="DC86" s="73"/>
      <x:c r="DD86" s="70"/>
      <x:c r="DE86" s="73"/>
      <x:c r="DF86" s="70"/>
      <x:c r="DG86" s="104"/>
    </x:row>
    <x:row r="87" spans="1:111" s="74" customFormat="1" customHeight="1">
      <x:c r="A87" s="687" t="s">
        <x:v>300</x:v>
      </x:c>
      <x:c r="B87" s="114"/>
      <x:c r="C87" s="73"/>
      <x:c r="D87" s="70"/>
      <x:c r="E87" s="73"/>
      <x:c r="F87" s="70"/>
      <x:c r="G87" s="73"/>
      <x:c r="H87" s="70"/>
      <x:c r="I87" s="73"/>
      <x:c r="J87" s="70"/>
      <x:c r="K87" s="70"/>
      <x:c r="L87" s="73"/>
      <x:c r="M87" s="70"/>
      <x:c r="N87" s="70"/>
      <x:c r="O87" s="70"/>
      <x:c r="P87" s="70"/>
      <x:c r="Q87" s="70"/>
      <x:c r="R87" s="73"/>
      <x:c r="S87" s="70">
        <x:v>2</x:v>
      </x:c>
      <x:c r="T87" s="73">
        <x:v>40.5</x:v>
      </x:c>
      <x:c r="U87" s="70"/>
      <x:c r="V87" s="73"/>
      <x:c r="W87" s="70"/>
      <x:c r="X87" s="70">
        <x:v>3</x:v>
      </x:c>
      <x:c r="Y87" s="70"/>
      <x:c r="Z87" s="70"/>
      <x:c r="AA87" s="70">
        <x:v>2</x:v>
      </x:c>
      <x:c r="AB87" s="70"/>
      <x:c r="AC87" s="70"/>
      <x:c r="AD87" s="70"/>
      <x:c r="AE87" s="70"/>
      <x:c r="AF87" s="70"/>
      <x:c r="AG87" s="70">
        <x:v>1</x:v>
      </x:c>
      <x:c r="AH87" s="70"/>
      <x:c r="AI87" s="70"/>
      <x:c r="AJ87" s="70"/>
      <x:c r="AK87" s="70"/>
      <x:c r="AL87" s="687" t="s">
        <x:v>300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>
        <x:v>1</x:v>
      </x:c>
      <x:c r="BF87" s="70">
        <x:v>4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687" t="s">
        <x:v>300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/>
      <x:c r="CK87" s="70"/>
      <x:c r="CL87" s="70"/>
      <x:c r="CM87" s="70"/>
      <x:c r="CN87" s="70"/>
      <x:c r="CO87" s="70"/>
      <x:c r="CP87" s="73"/>
      <x:c r="CQ87" s="70">
        <x:v>1</x:v>
      </x:c>
      <x:c r="CR87" s="73">
        <x:v>164</x:v>
      </x:c>
      <x:c r="CS87" s="70">
        <x:v>4</x:v>
      </x:c>
      <x:c r="CT87" s="70"/>
      <x:c r="CU87" s="70">
        <x:v>1</x:v>
      </x:c>
      <x:c r="CV87" s="70"/>
      <x:c r="CW87" s="70"/>
      <x:c r="CX87" s="70"/>
      <x:c r="CY87" s="687" t="s">
        <x:v>300</x:v>
      </x:c>
      <x:c r="CZ87" s="70"/>
      <x:c r="DA87" s="73"/>
      <x:c r="DB87" s="70"/>
      <x:c r="DC87" s="73"/>
      <x:c r="DD87" s="70"/>
      <x:c r="DE87" s="73"/>
      <x:c r="DF87" s="70"/>
      <x:c r="DG87" s="104"/>
    </x:row>
    <x:row r="88" spans="1:111" s="74" customFormat="1" customHeight="1">
      <x:c r="A88" s="687" t="s">
        <x:v>1180</x:v>
      </x:c>
      <x:c r="B88" s="114"/>
      <x:c r="C88" s="73"/>
      <x:c r="D88" s="70"/>
      <x:c r="E88" s="73"/>
      <x:c r="F88" s="70"/>
      <x:c r="G88" s="73"/>
      <x:c r="H88" s="70"/>
      <x:c r="I88" s="73"/>
      <x:c r="J88" s="70"/>
      <x:c r="K88" s="70"/>
      <x:c r="L88" s="73"/>
      <x:c r="M88" s="70">
        <x:v>1</x:v>
      </x:c>
      <x:c r="N88" s="70"/>
      <x:c r="O88" s="70"/>
      <x:c r="P88" s="70"/>
      <x:c r="Q88" s="70"/>
      <x:c r="R88" s="73"/>
      <x:c r="S88" s="70">
        <x:v>1</x:v>
      </x:c>
      <x:c r="T88" s="73">
        <x:v>20.25</x:v>
      </x:c>
      <x:c r="U88" s="70"/>
      <x:c r="V88" s="73"/>
      <x:c r="W88" s="70"/>
      <x:c r="X88" s="70">
        <x:v>18</x:v>
      </x:c>
      <x:c r="Y88" s="70"/>
      <x:c r="Z88" s="70"/>
      <x:c r="AA88" s="70">
        <x:v>2</x:v>
      </x:c>
      <x:c r="AB88" s="70"/>
      <x:c r="AC88" s="70"/>
      <x:c r="AD88" s="70">
        <x:v>2</x:v>
      </x:c>
      <x:c r="AE88" s="70"/>
      <x:c r="AF88" s="70"/>
      <x:c r="AG88" s="70">
        <x:v>1</x:v>
      </x:c>
      <x:c r="AH88" s="70"/>
      <x:c r="AI88" s="70"/>
      <x:c r="AJ88" s="70"/>
      <x:c r="AK88" s="70"/>
      <x:c r="AL88" s="687" t="s">
        <x:v>1180</x:v>
      </x:c>
      <x:c r="AM88" s="70"/>
      <x:c r="AN88" s="73"/>
      <x:c r="AO88" s="70"/>
      <x:c r="AP88" s="70"/>
      <x:c r="AQ88" s="70"/>
      <x:c r="AR88" s="73"/>
      <x:c r="AS88" s="70"/>
      <x:c r="AT88" s="73"/>
      <x:c r="AU88" s="70"/>
      <x:c r="AV88" s="70"/>
      <x:c r="AW88" s="70"/>
      <x:c r="AX88" s="70"/>
      <x:c r="AY88" s="70"/>
      <x:c r="AZ88" s="70"/>
      <x:c r="BA88" s="73"/>
      <x:c r="BB88" s="70"/>
      <x:c r="BC88" s="70"/>
      <x:c r="BD88" s="70"/>
      <x:c r="BE88" s="70">
        <x:v>1</x:v>
      </x:c>
      <x:c r="BF88" s="70">
        <x:v>4</x:v>
      </x:c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687" t="s">
        <x:v>1180</x:v>
      </x:c>
      <x:c r="BW88" s="70"/>
      <x:c r="BX88" s="70"/>
      <x:c r="BY88" s="73"/>
      <x:c r="BZ88" s="70"/>
      <x:c r="CA88" s="73"/>
      <x:c r="CB88" s="70"/>
      <x:c r="CC88" s="73"/>
      <x:c r="CD88" s="70"/>
      <x:c r="CE88" s="70"/>
      <x:c r="CF88" s="73"/>
      <x:c r="CG88" s="70"/>
      <x:c r="CH88" s="70"/>
      <x:c r="CI88" s="70"/>
      <x:c r="CJ88" s="70"/>
      <x:c r="CK88" s="70"/>
      <x:c r="CL88" s="70"/>
      <x:c r="CM88" s="70"/>
      <x:c r="CN88" s="70"/>
      <x:c r="CO88" s="70"/>
      <x:c r="CP88" s="73"/>
      <x:c r="CQ88" s="70">
        <x:v>1</x:v>
      </x:c>
      <x:c r="CR88" s="73">
        <x:v>133</x:v>
      </x:c>
      <x:c r="CS88" s="70">
        <x:v>11</x:v>
      </x:c>
      <x:c r="CT88" s="70"/>
      <x:c r="CU88" s="70">
        <x:v>1</x:v>
      </x:c>
      <x:c r="CV88" s="70"/>
      <x:c r="CW88" s="70"/>
      <x:c r="CX88" s="70"/>
      <x:c r="CY88" s="687" t="s">
        <x:v>1180</x:v>
      </x:c>
      <x:c r="CZ88" s="70"/>
      <x:c r="DA88" s="73"/>
      <x:c r="DB88" s="70"/>
      <x:c r="DC88" s="73"/>
      <x:c r="DD88" s="70"/>
      <x:c r="DE88" s="73"/>
      <x:c r="DF88" s="70"/>
      <x:c r="DG88" s="104"/>
    </x:row>
    <x:row r="89" spans="1:111" s="74" customFormat="1" customHeight="1">
      <x:c r="A89" s="687" t="s">
        <x:v>971</x:v>
      </x:c>
      <x:c r="B89" s="114"/>
      <x:c r="C89" s="73"/>
      <x:c r="D89" s="70"/>
      <x:c r="E89" s="73"/>
      <x:c r="F89" s="70"/>
      <x:c r="G89" s="73"/>
      <x:c r="H89" s="70"/>
      <x:c r="I89" s="73"/>
      <x:c r="J89" s="70">
        <x:v>2</x:v>
      </x:c>
      <x:c r="K89" s="70"/>
      <x:c r="L89" s="73"/>
      <x:c r="M89" s="70"/>
      <x:c r="N89" s="70"/>
      <x:c r="O89" s="70"/>
      <x:c r="P89" s="70"/>
      <x:c r="Q89" s="70"/>
      <x:c r="R89" s="73"/>
      <x:c r="S89" s="70"/>
      <x:c r="T89" s="73"/>
      <x:c r="U89" s="70"/>
      <x:c r="V89" s="73"/>
      <x:c r="W89" s="70"/>
      <x:c r="X89" s="70">
        <x:v>11</x:v>
      </x:c>
      <x:c r="Y89" s="70"/>
      <x:c r="Z89" s="70"/>
      <x:c r="AA89" s="70">
        <x:v>1</x:v>
      </x:c>
      <x:c r="AB89" s="70"/>
      <x:c r="AC89" s="70">
        <x:v>1</x:v>
      </x:c>
      <x:c r="AD89" s="70"/>
      <x:c r="AE89" s="70"/>
      <x:c r="AF89" s="70"/>
      <x:c r="AG89" s="70">
        <x:v>2</x:v>
      </x:c>
      <x:c r="AH89" s="70"/>
      <x:c r="AI89" s="70"/>
      <x:c r="AJ89" s="70">
        <x:v>3</x:v>
      </x:c>
      <x:c r="AK89" s="70">
        <x:v>6</x:v>
      </x:c>
      <x:c r="AL89" s="687" t="s">
        <x:v>971</x:v>
      </x:c>
      <x:c r="AM89" s="70"/>
      <x:c r="AN89" s="73"/>
      <x:c r="AO89" s="70"/>
      <x:c r="AP89" s="70"/>
      <x:c r="AQ89" s="70"/>
      <x:c r="AR89" s="73"/>
      <x:c r="AS89" s="70"/>
      <x:c r="AT89" s="73"/>
      <x:c r="AU89" s="70"/>
      <x:c r="AV89" s="70"/>
      <x:c r="AW89" s="70"/>
      <x:c r="AX89" s="70"/>
      <x:c r="AY89" s="70"/>
      <x:c r="AZ89" s="70"/>
      <x:c r="BA89" s="73"/>
      <x:c r="BB89" s="70"/>
      <x:c r="BC89" s="70"/>
      <x:c r="BD89" s="70"/>
      <x:c r="BE89" s="70">
        <x:v>1</x:v>
      </x:c>
      <x:c r="BF89" s="70">
        <x:v>4</x:v>
      </x:c>
      <x:c r="BG89" s="70"/>
      <x:c r="BH89" s="70"/>
      <x:c r="BI89" s="70"/>
      <x:c r="BJ89" s="73"/>
      <x:c r="BK89" s="70"/>
      <x:c r="BL89" s="73"/>
      <x:c r="BM89" s="70"/>
      <x:c r="BN89" s="73"/>
      <x:c r="BO89" s="70"/>
      <x:c r="BP89" s="73"/>
      <x:c r="BQ89" s="70"/>
      <x:c r="BR89" s="70"/>
      <x:c r="BS89" s="70"/>
      <x:c r="BT89" s="70"/>
      <x:c r="BU89" s="70"/>
      <x:c r="BV89" s="687" t="s">
        <x:v>971</x:v>
      </x:c>
      <x:c r="BW89" s="70"/>
      <x:c r="BX89" s="70"/>
      <x:c r="BY89" s="73"/>
      <x:c r="BZ89" s="70"/>
      <x:c r="CA89" s="73"/>
      <x:c r="CB89" s="70"/>
      <x:c r="CC89" s="73"/>
      <x:c r="CD89" s="70"/>
      <x:c r="CE89" s="70">
        <x:v>1</x:v>
      </x:c>
      <x:c r="CF89" s="73">
        <x:v>40</x:v>
      </x:c>
      <x:c r="CG89" s="70"/>
      <x:c r="CH89" s="70"/>
      <x:c r="CI89" s="70"/>
      <x:c r="CJ89" s="70">
        <x:v>1</x:v>
      </x:c>
      <x:c r="CK89" s="70"/>
      <x:c r="CL89" s="70"/>
      <x:c r="CM89" s="70"/>
      <x:c r="CN89" s="70"/>
      <x:c r="CO89" s="70">
        <x:v>2</x:v>
      </x:c>
      <x:c r="CP89" s="73">
        <x:v>36</x:v>
      </x:c>
      <x:c r="CQ89" s="70">
        <x:v>1</x:v>
      </x:c>
      <x:c r="CR89" s="73">
        <x:v>226</x:v>
      </x:c>
      <x:c r="CS89" s="70">
        <x:v>10</x:v>
      </x:c>
      <x:c r="CT89" s="70"/>
      <x:c r="CU89" s="70">
        <x:v>1</x:v>
      </x:c>
      <x:c r="CV89" s="70"/>
      <x:c r="CW89" s="70"/>
      <x:c r="CX89" s="70"/>
      <x:c r="CY89" s="687" t="s">
        <x:v>971</x:v>
      </x:c>
      <x:c r="CZ89" s="70">
        <x:v>1</x:v>
      </x:c>
      <x:c r="DA89" s="73">
        <x:v>40</x:v>
      </x:c>
      <x:c r="DB89" s="70"/>
      <x:c r="DC89" s="73"/>
      <x:c r="DD89" s="70"/>
      <x:c r="DE89" s="73"/>
      <x:c r="DF89" s="70"/>
      <x:c r="DG89" s="104"/>
    </x:row>
    <x:row r="90" spans="1:111" s="74" customFormat="1" customHeight="1">
      <x:c r="A90" s="687" t="s">
        <x:v>1206</x:v>
      </x:c>
      <x:c r="B90" s="114"/>
      <x:c r="C90" s="73"/>
      <x:c r="D90" s="70"/>
      <x:c r="E90" s="73"/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>
        <x:v>1</x:v>
      </x:c>
      <x:c r="T90" s="73">
        <x:v>20</x:v>
      </x:c>
      <x:c r="U90" s="70"/>
      <x:c r="V90" s="73"/>
      <x:c r="W90" s="70"/>
      <x:c r="X90" s="70">
        <x:v>9</x:v>
      </x:c>
      <x:c r="Y90" s="70"/>
      <x:c r="Z90" s="70"/>
      <x:c r="AA90" s="70"/>
      <x:c r="AB90" s="70"/>
      <x:c r="AC90" s="70"/>
      <x:c r="AD90" s="70"/>
      <x:c r="AE90" s="70"/>
      <x:c r="AF90" s="70"/>
      <x:c r="AG90" s="70">
        <x:v>1</x:v>
      </x:c>
      <x:c r="AH90" s="70"/>
      <x:c r="AI90" s="70"/>
      <x:c r="AJ90" s="70">
        <x:v>1</x:v>
      </x:c>
      <x:c r="AK90" s="70">
        <x:v>4</x:v>
      </x:c>
      <x:c r="AL90" s="687" t="s">
        <x:v>1206</x:v>
      </x:c>
      <x:c r="AM90" s="70">
        <x:v>1</x:v>
      </x:c>
      <x:c r="AN90" s="73">
        <x:v>1170</x:v>
      </x:c>
      <x:c r="AO90" s="70"/>
      <x:c r="AP90" s="70"/>
      <x:c r="AQ90" s="70"/>
      <x:c r="AR90" s="73"/>
      <x:c r="AS90" s="70"/>
      <x:c r="AT90" s="73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70"/>
      <x:c r="BE90" s="70">
        <x:v>1</x:v>
      </x:c>
      <x:c r="BF90" s="70">
        <x:v>7</x:v>
      </x:c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687" t="s">
        <x:v>1206</x:v>
      </x:c>
      <x:c r="BW90" s="70"/>
      <x:c r="BX90" s="70"/>
      <x:c r="BY90" s="73"/>
      <x:c r="BZ90" s="70"/>
      <x:c r="CA90" s="73"/>
      <x:c r="CB90" s="70"/>
      <x:c r="CC90" s="73"/>
      <x:c r="CD90" s="70"/>
      <x:c r="CE90" s="70">
        <x:v>1</x:v>
      </x:c>
      <x:c r="CF90" s="73">
        <x:v>44</x:v>
      </x:c>
      <x:c r="CG90" s="70"/>
      <x:c r="CH90" s="70"/>
      <x:c r="CI90" s="70"/>
      <x:c r="CJ90" s="70"/>
      <x:c r="CK90" s="70"/>
      <x:c r="CL90" s="70"/>
      <x:c r="CM90" s="70"/>
      <x:c r="CN90" s="70"/>
      <x:c r="CO90" s="70"/>
      <x:c r="CP90" s="73"/>
      <x:c r="CQ90" s="70">
        <x:v>1</x:v>
      </x:c>
      <x:c r="CR90" s="73">
        <x:v>359</x:v>
      </x:c>
      <x:c r="CS90" s="70">
        <x:v>21</x:v>
      </x:c>
      <x:c r="CT90" s="70"/>
      <x:c r="CU90" s="70">
        <x:v>1</x:v>
      </x:c>
      <x:c r="CV90" s="70"/>
      <x:c r="CW90" s="70"/>
      <x:c r="CX90" s="70"/>
      <x:c r="CY90" s="687" t="s">
        <x:v>1206</x:v>
      </x:c>
      <x:c r="CZ90" s="70">
        <x:v>1</x:v>
      </x:c>
      <x:c r="DA90" s="73">
        <x:v>44</x:v>
      </x:c>
      <x:c r="DB90" s="70"/>
      <x:c r="DC90" s="73"/>
      <x:c r="DD90" s="70"/>
      <x:c r="DE90" s="73"/>
      <x:c r="DF90" s="70"/>
      <x:c r="DG90" s="104"/>
    </x:row>
    <x:row r="91" spans="1:111" s="74" customFormat="1" customHeight="1">
      <x:c r="A91" s="687" t="s">
        <x:v>1129</x:v>
      </x:c>
      <x:c r="B91" s="114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>
        <x:v>1</x:v>
      </x:c>
      <x:c r="T91" s="73">
        <x:v>20</x:v>
      </x:c>
      <x:c r="U91" s="70"/>
      <x:c r="V91" s="73"/>
      <x:c r="W91" s="70"/>
      <x:c r="X91" s="70">
        <x:v>10</x:v>
      </x:c>
      <x:c r="Y91" s="70"/>
      <x:c r="Z91" s="70"/>
      <x:c r="AA91" s="70"/>
      <x:c r="AB91" s="70"/>
      <x:c r="AC91" s="70"/>
      <x:c r="AD91" s="70"/>
      <x:c r="AE91" s="70"/>
      <x:c r="AF91" s="70"/>
      <x:c r="AG91" s="70">
        <x:v>1</x:v>
      </x:c>
      <x:c r="AH91" s="70"/>
      <x:c r="AI91" s="70"/>
      <x:c r="AJ91" s="70"/>
      <x:c r="AK91" s="70"/>
      <x:c r="AL91" s="687" t="s">
        <x:v>1129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>
        <x:v>1</x:v>
      </x:c>
      <x:c r="AX91" s="70"/>
      <x:c r="AY91" s="70"/>
      <x:c r="AZ91" s="70"/>
      <x:c r="BA91" s="73"/>
      <x:c r="BB91" s="70"/>
      <x:c r="BC91" s="70"/>
      <x:c r="BD91" s="70"/>
      <x:c r="BE91" s="70">
        <x:v>1</x:v>
      </x:c>
      <x:c r="BF91" s="70">
        <x:v>3</x:v>
      </x:c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687" t="s">
        <x:v>1129</x:v>
      </x:c>
      <x:c r="BW91" s="70"/>
      <x:c r="BX91" s="70"/>
      <x:c r="BY91" s="73"/>
      <x:c r="BZ91" s="70"/>
      <x:c r="CA91" s="73"/>
      <x:c r="CB91" s="70"/>
      <x:c r="CC91" s="73"/>
      <x:c r="CD91" s="70"/>
      <x:c r="CE91" s="70">
        <x:v>1</x:v>
      </x:c>
      <x:c r="CF91" s="73">
        <x:v>24</x:v>
      </x:c>
      <x:c r="CG91" s="70"/>
      <x:c r="CH91" s="70"/>
      <x:c r="CI91" s="70"/>
      <x:c r="CJ91" s="70"/>
      <x:c r="CK91" s="70"/>
      <x:c r="CL91" s="70"/>
      <x:c r="CM91" s="70"/>
      <x:c r="CN91" s="70"/>
      <x:c r="CO91" s="70"/>
      <x:c r="CP91" s="73"/>
      <x:c r="CQ91" s="70">
        <x:v>1</x:v>
      </x:c>
      <x:c r="CR91" s="73">
        <x:v>217</x:v>
      </x:c>
      <x:c r="CS91" s="70">
        <x:v>11</x:v>
      </x:c>
      <x:c r="CT91" s="70"/>
      <x:c r="CU91" s="70">
        <x:v>1</x:v>
      </x:c>
      <x:c r="CV91" s="70"/>
      <x:c r="CW91" s="70"/>
      <x:c r="CX91" s="70"/>
      <x:c r="CY91" s="687" t="s">
        <x:v>1129</x:v>
      </x:c>
      <x:c r="CZ91" s="70">
        <x:v>1</x:v>
      </x:c>
      <x:c r="DA91" s="73">
        <x:v>24</x:v>
      </x:c>
      <x:c r="DB91" s="70"/>
      <x:c r="DC91" s="73"/>
      <x:c r="DD91" s="70"/>
      <x:c r="DE91" s="73"/>
      <x:c r="DF91" s="70"/>
      <x:c r="DG91" s="104"/>
    </x:row>
    <x:row r="92" spans="1:111" s="74" customFormat="1" customHeight="1">
      <x:c r="A92" s="687" t="s">
        <x:v>1003</x:v>
      </x:c>
      <x:c r="B92" s="114"/>
      <x:c r="C92" s="73"/>
      <x:c r="D92" s="70"/>
      <x:c r="E92" s="73"/>
      <x:c r="F92" s="70"/>
      <x:c r="G92" s="73"/>
      <x:c r="H92" s="70"/>
      <x:c r="I92" s="73"/>
      <x:c r="J92" s="70">
        <x:v>2</x:v>
      </x:c>
      <x:c r="K92" s="70"/>
      <x:c r="L92" s="73"/>
      <x:c r="M92" s="70"/>
      <x:c r="N92" s="70"/>
      <x:c r="O92" s="70"/>
      <x:c r="P92" s="70"/>
      <x:c r="Q92" s="70"/>
      <x:c r="R92" s="73"/>
      <x:c r="S92" s="70">
        <x:v>2</x:v>
      </x:c>
      <x:c r="T92" s="73">
        <x:v>40</x:v>
      </x:c>
      <x:c r="U92" s="70"/>
      <x:c r="V92" s="73"/>
      <x:c r="W92" s="70"/>
      <x:c r="X92" s="70">
        <x:v>22</x:v>
      </x:c>
      <x:c r="Y92" s="70"/>
      <x:c r="Z92" s="70"/>
      <x:c r="AA92" s="70">
        <x:v>4</x:v>
      </x:c>
      <x:c r="AB92" s="70"/>
      <x:c r="AC92" s="70"/>
      <x:c r="AD92" s="70"/>
      <x:c r="AE92" s="70"/>
      <x:c r="AF92" s="70"/>
      <x:c r="AG92" s="70">
        <x:v>1</x:v>
      </x:c>
      <x:c r="AH92" s="70"/>
      <x:c r="AI92" s="70"/>
      <x:c r="AJ92" s="70"/>
      <x:c r="AK92" s="70"/>
      <x:c r="AL92" s="687" t="s">
        <x:v>1003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>
        <x:v>1</x:v>
      </x:c>
      <x:c r="BE92" s="70">
        <x:v>1</x:v>
      </x:c>
      <x:c r="BF92" s="70">
        <x:v>4</x:v>
      </x:c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687" t="s">
        <x:v>1003</x:v>
      </x:c>
      <x:c r="BW92" s="70"/>
      <x:c r="BX92" s="70"/>
      <x:c r="BY92" s="73"/>
      <x:c r="BZ92" s="70"/>
      <x:c r="CA92" s="73"/>
      <x:c r="CB92" s="70"/>
      <x:c r="CC92" s="73"/>
      <x:c r="CD92" s="70"/>
      <x:c r="CE92" s="70">
        <x:v>1</x:v>
      </x:c>
      <x:c r="CF92" s="73">
        <x:v>40</x:v>
      </x:c>
      <x:c r="CG92" s="70"/>
      <x:c r="CH92" s="70"/>
      <x:c r="CI92" s="70"/>
      <x:c r="CJ92" s="70">
        <x:v>1</x:v>
      </x:c>
      <x:c r="CK92" s="70"/>
      <x:c r="CL92" s="70"/>
      <x:c r="CM92" s="70"/>
      <x:c r="CN92" s="70"/>
      <x:c r="CO92" s="70"/>
      <x:c r="CP92" s="73"/>
      <x:c r="CQ92" s="70">
        <x:v>1</x:v>
      </x:c>
      <x:c r="CR92" s="73">
        <x:v>212</x:v>
      </x:c>
      <x:c r="CS92" s="70">
        <x:v>20</x:v>
      </x:c>
      <x:c r="CT92" s="70">
        <x:v>1</x:v>
      </x:c>
      <x:c r="CU92" s="70">
        <x:v>1</x:v>
      </x:c>
      <x:c r="CV92" s="70">
        <x:v>1</x:v>
      </x:c>
      <x:c r="CW92" s="70"/>
      <x:c r="CX92" s="70"/>
      <x:c r="CY92" s="687" t="s">
        <x:v>1003</x:v>
      </x:c>
      <x:c r="CZ92" s="70">
        <x:v>1</x:v>
      </x:c>
      <x:c r="DA92" s="73">
        <x:v>40</x:v>
      </x:c>
      <x:c r="DB92" s="70"/>
      <x:c r="DC92" s="73"/>
      <x:c r="DD92" s="70"/>
      <x:c r="DE92" s="73"/>
      <x:c r="DF92" s="70"/>
      <x:c r="DG92" s="104"/>
    </x:row>
    <x:row r="93" spans="1:111" s="74" customFormat="1" customHeight="1">
      <x:c r="A93" s="687" t="s">
        <x:v>1233</x:v>
      </x:c>
      <x:c r="B93" s="114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/>
      <x:c r="N93" s="70"/>
      <x:c r="O93" s="70"/>
      <x:c r="P93" s="70"/>
      <x:c r="Q93" s="70"/>
      <x:c r="R93" s="73"/>
      <x:c r="S93" s="70">
        <x:v>2</x:v>
      </x:c>
      <x:c r="T93" s="73">
        <x:v>40</x:v>
      </x:c>
      <x:c r="U93" s="70"/>
      <x:c r="V93" s="73"/>
      <x:c r="W93" s="70"/>
      <x:c r="X93" s="70">
        <x:v>26</x:v>
      </x:c>
      <x:c r="Y93" s="70"/>
      <x:c r="Z93" s="70"/>
      <x:c r="AA93" s="70"/>
      <x:c r="AB93" s="70"/>
      <x:c r="AC93" s="70"/>
      <x:c r="AD93" s="70"/>
      <x:c r="AE93" s="70"/>
      <x:c r="AF93" s="70"/>
      <x:c r="AG93" s="70">
        <x:v>1</x:v>
      </x:c>
      <x:c r="AH93" s="70"/>
      <x:c r="AI93" s="70"/>
      <x:c r="AJ93" s="70"/>
      <x:c r="AK93" s="70"/>
      <x:c r="AL93" s="687" t="s">
        <x:v>1233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>
        <x:v>1</x:v>
      </x:c>
      <x:c r="BF93" s="70">
        <x:v>4</x:v>
      </x:c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687" t="s">
        <x:v>1233</x:v>
      </x:c>
      <x:c r="BW93" s="70"/>
      <x:c r="BX93" s="70"/>
      <x:c r="BY93" s="73"/>
      <x:c r="BZ93" s="70"/>
      <x:c r="CA93" s="73"/>
      <x:c r="CB93" s="70"/>
      <x:c r="CC93" s="73"/>
      <x:c r="CD93" s="70"/>
      <x:c r="CE93" s="70">
        <x:v>1</x:v>
      </x:c>
      <x:c r="CF93" s="73">
        <x:v>76</x:v>
      </x:c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>
        <x:v>1</x:v>
      </x:c>
      <x:c r="CR93" s="73">
        <x:v>109</x:v>
      </x:c>
      <x:c r="CS93" s="70">
        <x:v>18</x:v>
      </x:c>
      <x:c r="CT93" s="70"/>
      <x:c r="CU93" s="70">
        <x:v>1</x:v>
      </x:c>
      <x:c r="CV93" s="70"/>
      <x:c r="CW93" s="70"/>
      <x:c r="CX93" s="70"/>
      <x:c r="CY93" s="687" t="s">
        <x:v>1233</x:v>
      </x:c>
      <x:c r="CZ93" s="70">
        <x:v>1</x:v>
      </x:c>
      <x:c r="DA93" s="73">
        <x:v>76</x:v>
      </x:c>
      <x:c r="DB93" s="70"/>
      <x:c r="DC93" s="73"/>
      <x:c r="DD93" s="70"/>
      <x:c r="DE93" s="73"/>
      <x:c r="DF93" s="70"/>
      <x:c r="DG93" s="104"/>
    </x:row>
    <x:row r="94" spans="1:111" s="74" customFormat="1" customHeight="1">
      <x:c r="A94" s="687" t="s">
        <x:v>1382</x:v>
      </x:c>
      <x:c r="B94" s="114"/>
      <x:c r="C94" s="73"/>
      <x:c r="D94" s="70"/>
      <x:c r="E94" s="73"/>
      <x:c r="F94" s="70"/>
      <x:c r="G94" s="73"/>
      <x:c r="H94" s="70"/>
      <x:c r="I94" s="73"/>
      <x:c r="J94" s="70">
        <x:v>1</x:v>
      </x:c>
      <x:c r="K94" s="70"/>
      <x:c r="L94" s="73"/>
      <x:c r="M94" s="70"/>
      <x:c r="N94" s="70"/>
      <x:c r="O94" s="70"/>
      <x:c r="P94" s="70"/>
      <x:c r="Q94" s="70"/>
      <x:c r="R94" s="73"/>
      <x:c r="S94" s="70">
        <x:v>2</x:v>
      </x:c>
      <x:c r="T94" s="73">
        <x:v>40</x:v>
      </x:c>
      <x:c r="U94" s="70"/>
      <x:c r="V94" s="73"/>
      <x:c r="W94" s="70"/>
      <x:c r="X94" s="70">
        <x:v>11</x:v>
      </x:c>
      <x:c r="Y94" s="70"/>
      <x:c r="Z94" s="70"/>
      <x:c r="AA94" s="70">
        <x:v>2</x:v>
      </x:c>
      <x:c r="AB94" s="70"/>
      <x:c r="AC94" s="70"/>
      <x:c r="AD94" s="70"/>
      <x:c r="AE94" s="70"/>
      <x:c r="AF94" s="70"/>
      <x:c r="AG94" s="70">
        <x:v>1</x:v>
      </x:c>
      <x:c r="AH94" s="70"/>
      <x:c r="AI94" s="70"/>
      <x:c r="AJ94" s="70"/>
      <x:c r="AK94" s="70"/>
      <x:c r="AL94" s="687" t="s">
        <x:v>1382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>
        <x:v>1</x:v>
      </x:c>
      <x:c r="BF94" s="70">
        <x:v>7</x:v>
      </x:c>
      <x:c r="BG94" s="70"/>
      <x:c r="BH94" s="70"/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687" t="s">
        <x:v>1382</x:v>
      </x:c>
      <x:c r="BW94" s="70"/>
      <x:c r="BX94" s="70"/>
      <x:c r="BY94" s="73"/>
      <x:c r="BZ94" s="70"/>
      <x:c r="CA94" s="73"/>
      <x:c r="CB94" s="70"/>
      <x:c r="CC94" s="73"/>
      <x:c r="CD94" s="70"/>
      <x:c r="CE94" s="70">
        <x:v>1</x:v>
      </x:c>
      <x:c r="CF94" s="73">
        <x:v>10</x:v>
      </x:c>
      <x:c r="CG94" s="70"/>
      <x:c r="CH94" s="70"/>
      <x:c r="CI94" s="70"/>
      <x:c r="CJ94" s="70"/>
      <x:c r="CK94" s="70"/>
      <x:c r="CL94" s="70"/>
      <x:c r="CM94" s="70"/>
      <x:c r="CN94" s="70"/>
      <x:c r="CO94" s="70"/>
      <x:c r="CP94" s="73"/>
      <x:c r="CQ94" s="70">
        <x:v>1</x:v>
      </x:c>
      <x:c r="CR94" s="73">
        <x:v>43</x:v>
      </x:c>
      <x:c r="CS94" s="70">
        <x:v>13</x:v>
      </x:c>
      <x:c r="CT94" s="70"/>
      <x:c r="CU94" s="70">
        <x:v>1</x:v>
      </x:c>
      <x:c r="CV94" s="70"/>
      <x:c r="CW94" s="70"/>
      <x:c r="CX94" s="70"/>
      <x:c r="CY94" s="687" t="s">
        <x:v>1382</x:v>
      </x:c>
      <x:c r="CZ94" s="70">
        <x:v>1</x:v>
      </x:c>
      <x:c r="DA94" s="73">
        <x:v>10.24</x:v>
      </x:c>
      <x:c r="DB94" s="70"/>
      <x:c r="DC94" s="73"/>
      <x:c r="DD94" s="70"/>
      <x:c r="DE94" s="73"/>
      <x:c r="DF94" s="70"/>
      <x:c r="DG94" s="104"/>
    </x:row>
    <x:row r="95" spans="1:111" s="74" customFormat="1" customHeight="1">
      <x:c r="A95" s="687" t="s">
        <x:v>1535</x:v>
      </x:c>
      <x:c r="B95" s="114"/>
      <x:c r="C95" s="73"/>
      <x:c r="D95" s="70"/>
      <x:c r="E95" s="73"/>
      <x:c r="F95" s="70"/>
      <x:c r="G95" s="73"/>
      <x:c r="H95" s="70"/>
      <x:c r="I95" s="73"/>
      <x:c r="J95" s="70">
        <x:v>1</x:v>
      </x:c>
      <x:c r="K95" s="70"/>
      <x:c r="L95" s="73"/>
      <x:c r="M95" s="70"/>
      <x:c r="N95" s="70"/>
      <x:c r="O95" s="70"/>
      <x:c r="P95" s="70"/>
      <x:c r="Q95" s="70"/>
      <x:c r="R95" s="73"/>
      <x:c r="S95" s="70">
        <x:v>1</x:v>
      </x:c>
      <x:c r="T95" s="73">
        <x:v>20</x:v>
      </x:c>
      <x:c r="U95" s="70"/>
      <x:c r="V95" s="73"/>
      <x:c r="W95" s="70"/>
      <x:c r="X95" s="70">
        <x:v>10</x:v>
      </x:c>
      <x:c r="Y95" s="70"/>
      <x:c r="Z95" s="70"/>
      <x:c r="AA95" s="70"/>
      <x:c r="AB95" s="70"/>
      <x:c r="AC95" s="70"/>
      <x:c r="AD95" s="70"/>
      <x:c r="AE95" s="70"/>
      <x:c r="AF95" s="70"/>
      <x:c r="AG95" s="70">
        <x:v>1</x:v>
      </x:c>
      <x:c r="AH95" s="70"/>
      <x:c r="AI95" s="70"/>
      <x:c r="AJ95" s="70"/>
      <x:c r="AK95" s="70"/>
      <x:c r="AL95" s="687" t="s">
        <x:v>1535</x:v>
      </x:c>
      <x:c r="AM95" s="70"/>
      <x:c r="AN95" s="73"/>
      <x:c r="AO95" s="70"/>
      <x:c r="AP95" s="70"/>
      <x:c r="AQ95" s="70"/>
      <x:c r="AR95" s="73"/>
      <x:c r="AS95" s="70"/>
      <x:c r="AT95" s="73"/>
      <x:c r="AU95" s="70"/>
      <x:c r="AV95" s="70"/>
      <x:c r="AW95" s="70"/>
      <x:c r="AX95" s="70"/>
      <x:c r="AY95" s="70"/>
      <x:c r="AZ95" s="70"/>
      <x:c r="BA95" s="73"/>
      <x:c r="BB95" s="70"/>
      <x:c r="BC95" s="70"/>
      <x:c r="BD95" s="70"/>
      <x:c r="BE95" s="70">
        <x:v>1</x:v>
      </x:c>
      <x:c r="BF95" s="70">
        <x:v>4</x:v>
      </x:c>
      <x:c r="BG95" s="70"/>
      <x:c r="BH95" s="70"/>
      <x:c r="BI95" s="70"/>
      <x:c r="BJ95" s="73"/>
      <x:c r="BK95" s="70"/>
      <x:c r="BL95" s="73"/>
      <x:c r="BM95" s="70"/>
      <x:c r="BN95" s="73"/>
      <x:c r="BO95" s="70"/>
      <x:c r="BP95" s="73"/>
      <x:c r="BQ95" s="70"/>
      <x:c r="BR95" s="70"/>
      <x:c r="BS95" s="70"/>
      <x:c r="BT95" s="70"/>
      <x:c r="BU95" s="70"/>
      <x:c r="BV95" s="687" t="s">
        <x:v>1535</x:v>
      </x:c>
      <x:c r="BW95" s="70"/>
      <x:c r="BX95" s="70"/>
      <x:c r="BY95" s="73"/>
      <x:c r="BZ95" s="70"/>
      <x:c r="CA95" s="73"/>
      <x:c r="CB95" s="70"/>
      <x:c r="CC95" s="73"/>
      <x:c r="CD95" s="70"/>
      <x:c r="CE95" s="70"/>
      <x:c r="CF95" s="73"/>
      <x:c r="CG95" s="70"/>
      <x:c r="CH95" s="70"/>
      <x:c r="CI95" s="70"/>
      <x:c r="CJ95" s="70"/>
      <x:c r="CK95" s="70"/>
      <x:c r="CL95" s="70"/>
      <x:c r="CM95" s="70"/>
      <x:c r="CN95" s="70"/>
      <x:c r="CO95" s="70"/>
      <x:c r="CP95" s="73"/>
      <x:c r="CQ95" s="70"/>
      <x:c r="CR95" s="73"/>
      <x:c r="CS95" s="70">
        <x:v>2</x:v>
      </x:c>
      <x:c r="CT95" s="70"/>
      <x:c r="CU95" s="70">
        <x:v>1</x:v>
      </x:c>
      <x:c r="CV95" s="70"/>
      <x:c r="CW95" s="70"/>
      <x:c r="CX95" s="70"/>
      <x:c r="CY95" s="687" t="s">
        <x:v>1535</x:v>
      </x:c>
      <x:c r="CZ95" s="70"/>
      <x:c r="DA95" s="73"/>
      <x:c r="DB95" s="70"/>
      <x:c r="DC95" s="73"/>
      <x:c r="DD95" s="70"/>
      <x:c r="DE95" s="73"/>
      <x:c r="DF95" s="70"/>
      <x:c r="DG95" s="104"/>
    </x:row>
    <x:row r="96" spans="1:111" s="74" customFormat="1" customHeight="1">
      <x:c r="A96" s="687" t="s">
        <x:v>1478</x:v>
      </x:c>
      <x:c r="B96" s="114"/>
      <x:c r="C96" s="73"/>
      <x:c r="D96" s="70"/>
      <x:c r="E96" s="73"/>
      <x:c r="F96" s="70"/>
      <x:c r="G96" s="73"/>
      <x:c r="H96" s="70"/>
      <x:c r="I96" s="73"/>
      <x:c r="J96" s="70">
        <x:v>1</x:v>
      </x:c>
      <x:c r="K96" s="70"/>
      <x:c r="L96" s="73"/>
      <x:c r="M96" s="70"/>
      <x:c r="N96" s="70"/>
      <x:c r="O96" s="70"/>
      <x:c r="P96" s="70"/>
      <x:c r="Q96" s="70"/>
      <x:c r="R96" s="73"/>
      <x:c r="S96" s="70"/>
      <x:c r="T96" s="73"/>
      <x:c r="U96" s="70"/>
      <x:c r="V96" s="73"/>
      <x:c r="W96" s="70"/>
      <x:c r="X96" s="70">
        <x:v>6</x:v>
      </x:c>
      <x:c r="Y96" s="70"/>
      <x:c r="Z96" s="70"/>
      <x:c r="AA96" s="70">
        <x:v>2</x:v>
      </x:c>
      <x:c r="AB96" s="70"/>
      <x:c r="AC96" s="70"/>
      <x:c r="AD96" s="70"/>
      <x:c r="AE96" s="70"/>
      <x:c r="AF96" s="70"/>
      <x:c r="AG96" s="70">
        <x:v>2</x:v>
      </x:c>
      <x:c r="AH96" s="70"/>
      <x:c r="AI96" s="70"/>
      <x:c r="AJ96" s="70">
        <x:v>1</x:v>
      </x:c>
      <x:c r="AK96" s="70">
        <x:v>3</x:v>
      </x:c>
      <x:c r="AL96" s="687" t="s">
        <x:v>1478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>
        <x:v>1</x:v>
      </x:c>
      <x:c r="BF96" s="70">
        <x:v>4</x:v>
      </x:c>
      <x:c r="BG96" s="70"/>
      <x:c r="BH96" s="70"/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687" t="s">
        <x:v>1478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/>
      <x:c r="CK96" s="70"/>
      <x:c r="CL96" s="70"/>
      <x:c r="CM96" s="70"/>
      <x:c r="CN96" s="70"/>
      <x:c r="CO96" s="70"/>
      <x:c r="CP96" s="73"/>
      <x:c r="CQ96" s="70"/>
      <x:c r="CR96" s="73"/>
      <x:c r="CS96" s="70">
        <x:v>7</x:v>
      </x:c>
      <x:c r="CT96" s="70"/>
      <x:c r="CU96" s="70">
        <x:v>1</x:v>
      </x:c>
      <x:c r="CV96" s="70"/>
      <x:c r="CW96" s="70"/>
      <x:c r="CX96" s="70"/>
      <x:c r="CY96" s="687" t="s">
        <x:v>1478</x:v>
      </x:c>
      <x:c r="CZ96" s="70"/>
      <x:c r="DA96" s="73"/>
      <x:c r="DB96" s="70"/>
      <x:c r="DC96" s="73"/>
      <x:c r="DD96" s="70"/>
      <x:c r="DE96" s="73"/>
      <x:c r="DF96" s="70"/>
      <x:c r="DG96" s="104"/>
    </x:row>
    <x:row r="97" spans="1:111" s="74" customFormat="1" customHeight="1">
      <x:c r="A97" s="687" t="s">
        <x:v>1191</x:v>
      </x:c>
      <x:c r="B97" s="114"/>
      <x:c r="C97" s="73"/>
      <x:c r="D97" s="70"/>
      <x:c r="E97" s="73"/>
      <x:c r="F97" s="70"/>
      <x:c r="G97" s="73"/>
      <x:c r="H97" s="70"/>
      <x:c r="I97" s="73"/>
      <x:c r="J97" s="70">
        <x:v>3</x:v>
      </x:c>
      <x:c r="K97" s="70"/>
      <x:c r="L97" s="73"/>
      <x:c r="M97" s="70"/>
      <x:c r="N97" s="70" t="s">
        <x:v>500</x:v>
      </x:c>
      <x:c r="O97" s="70"/>
      <x:c r="P97" s="70"/>
      <x:c r="Q97" s="70"/>
      <x:c r="R97" s="73"/>
      <x:c r="S97" s="70"/>
      <x:c r="T97" s="73"/>
      <x:c r="U97" s="70"/>
      <x:c r="V97" s="73"/>
      <x:c r="W97" s="70"/>
      <x:c r="X97" s="70">
        <x:v>10</x:v>
      </x:c>
      <x:c r="Y97" s="70"/>
      <x:c r="Z97" s="70"/>
      <x:c r="AA97" s="70">
        <x:v>1</x:v>
      </x:c>
      <x:c r="AB97" s="70"/>
      <x:c r="AC97" s="70">
        <x:v>1</x:v>
      </x:c>
      <x:c r="AD97" s="70"/>
      <x:c r="AE97" s="70"/>
      <x:c r="AF97" s="70"/>
      <x:c r="AG97" s="70">
        <x:v>1</x:v>
      </x:c>
      <x:c r="AH97" s="70"/>
      <x:c r="AI97" s="70"/>
      <x:c r="AJ97" s="70">
        <x:v>2</x:v>
      </x:c>
      <x:c r="AK97" s="70">
        <x:v>2</x:v>
      </x:c>
      <x:c r="AL97" s="687" t="s">
        <x:v>1191</x:v>
      </x:c>
      <x:c r="AM97" s="70"/>
      <x:c r="AN97" s="73"/>
      <x:c r="AO97" s="70"/>
      <x:c r="AP97" s="70"/>
      <x:c r="AQ97" s="70"/>
      <x:c r="AR97" s="73"/>
      <x:c r="AS97" s="70"/>
      <x:c r="AT97" s="73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70"/>
      <x:c r="BE97" s="70">
        <x:v>1</x:v>
      </x:c>
      <x:c r="BF97" s="70">
        <x:v>4</x:v>
      </x:c>
      <x:c r="BG97" s="70"/>
      <x:c r="BH97" s="70"/>
      <x:c r="BI97" s="70"/>
      <x:c r="BJ97" s="73"/>
      <x:c r="BK97" s="70"/>
      <x:c r="BL97" s="73"/>
      <x:c r="BM97" s="70"/>
      <x:c r="BN97" s="73"/>
      <x:c r="BO97" s="70"/>
      <x:c r="BP97" s="73"/>
      <x:c r="BQ97" s="70"/>
      <x:c r="BR97" s="70"/>
      <x:c r="BS97" s="70"/>
      <x:c r="BT97" s="70"/>
      <x:c r="BU97" s="70"/>
      <x:c r="BV97" s="687" t="s">
        <x:v>1191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70"/>
      <x:c r="CI97" s="70"/>
      <x:c r="CJ97" s="70"/>
      <x:c r="CK97" s="70"/>
      <x:c r="CL97" s="70"/>
      <x:c r="CM97" s="70"/>
      <x:c r="CN97" s="70"/>
      <x:c r="CO97" s="70"/>
      <x:c r="CP97" s="73"/>
      <x:c r="CQ97" s="70"/>
      <x:c r="CR97" s="73"/>
      <x:c r="CS97" s="70">
        <x:v>6</x:v>
      </x:c>
      <x:c r="CT97" s="70">
        <x:v>1</x:v>
      </x:c>
      <x:c r="CU97" s="70">
        <x:v>1</x:v>
      </x:c>
      <x:c r="CV97" s="70"/>
      <x:c r="CW97" s="70"/>
      <x:c r="CX97" s="70"/>
      <x:c r="CY97" s="687" t="s">
        <x:v>1191</x:v>
      </x:c>
      <x:c r="CZ97" s="70"/>
      <x:c r="DA97" s="73"/>
      <x:c r="DB97" s="70"/>
      <x:c r="DC97" s="73"/>
      <x:c r="DD97" s="70"/>
      <x:c r="DE97" s="73"/>
      <x:c r="DF97" s="70"/>
      <x:c r="DG97" s="104"/>
    </x:row>
    <x:row r="98" spans="1:111" s="74" customFormat="1" customHeight="1">
      <x:c r="A98" s="687" t="s">
        <x:v>1512</x:v>
      </x:c>
      <x:c r="B98" s="114"/>
      <x:c r="C98" s="73"/>
      <x:c r="D98" s="70"/>
      <x:c r="E98" s="73"/>
      <x:c r="F98" s="70"/>
      <x:c r="G98" s="73"/>
      <x:c r="H98" s="70"/>
      <x:c r="I98" s="73"/>
      <x:c r="J98" s="70">
        <x:v>1</x:v>
      </x:c>
      <x:c r="K98" s="70"/>
      <x:c r="L98" s="73"/>
      <x:c r="M98" s="70"/>
      <x:c r="N98" s="70"/>
      <x:c r="O98" s="70"/>
      <x:c r="P98" s="70"/>
      <x:c r="Q98" s="70"/>
      <x:c r="R98" s="73"/>
      <x:c r="S98" s="70"/>
      <x:c r="T98" s="73"/>
      <x:c r="U98" s="70"/>
      <x:c r="V98" s="73"/>
      <x:c r="W98" s="70"/>
      <x:c r="X98" s="70">
        <x:v>6</x:v>
      </x:c>
      <x:c r="Y98" s="70"/>
      <x:c r="Z98" s="70"/>
      <x:c r="AA98" s="70">
        <x:v>2</x:v>
      </x:c>
      <x:c r="AB98" s="70"/>
      <x:c r="AC98" s="70">
        <x:v>1</x:v>
      </x:c>
      <x:c r="AD98" s="70"/>
      <x:c r="AE98" s="70"/>
      <x:c r="AF98" s="70"/>
      <x:c r="AG98" s="70">
        <x:v>1</x:v>
      </x:c>
      <x:c r="AH98" s="70"/>
      <x:c r="AI98" s="70"/>
      <x:c r="AJ98" s="70">
        <x:v>2</x:v>
      </x:c>
      <x:c r="AK98" s="70">
        <x:v>4</x:v>
      </x:c>
      <x:c r="AL98" s="687" t="s">
        <x:v>1512</x:v>
      </x:c>
      <x:c r="AM98" s="70"/>
      <x:c r="AN98" s="73"/>
      <x:c r="AO98" s="70"/>
      <x:c r="AP98" s="70"/>
      <x:c r="AQ98" s="70"/>
      <x:c r="AR98" s="73"/>
      <x:c r="AS98" s="70"/>
      <x:c r="AT98" s="73"/>
      <x:c r="AU98" s="70"/>
      <x:c r="AV98" s="70"/>
      <x:c r="AW98" s="70"/>
      <x:c r="AX98" s="70"/>
      <x:c r="AY98" s="70"/>
      <x:c r="AZ98" s="70"/>
      <x:c r="BA98" s="73"/>
      <x:c r="BB98" s="70"/>
      <x:c r="BC98" s="70"/>
      <x:c r="BD98" s="70"/>
      <x:c r="BE98" s="70"/>
      <x:c r="BF98" s="70">
        <x:v>6</x:v>
      </x:c>
      <x:c r="BG98" s="70"/>
      <x:c r="BH98" s="70"/>
      <x:c r="BI98" s="70"/>
      <x:c r="BJ98" s="73"/>
      <x:c r="BK98" s="70"/>
      <x:c r="BL98" s="73"/>
      <x:c r="BM98" s="70"/>
      <x:c r="BN98" s="73"/>
      <x:c r="BO98" s="70"/>
      <x:c r="BP98" s="73"/>
      <x:c r="BQ98" s="70"/>
      <x:c r="BR98" s="70"/>
      <x:c r="BS98" s="70"/>
      <x:c r="BT98" s="70"/>
      <x:c r="BU98" s="70"/>
      <x:c r="BV98" s="687" t="s">
        <x:v>1512</x:v>
      </x:c>
      <x:c r="BW98" s="70"/>
      <x:c r="BX98" s="70"/>
      <x:c r="BY98" s="73"/>
      <x:c r="BZ98" s="70"/>
      <x:c r="CA98" s="73"/>
      <x:c r="CB98" s="70"/>
      <x:c r="CC98" s="73"/>
      <x:c r="CD98" s="70"/>
      <x:c r="CE98" s="70"/>
      <x:c r="CF98" s="73"/>
      <x:c r="CG98" s="70"/>
      <x:c r="CH98" s="70"/>
      <x:c r="CI98" s="70"/>
      <x:c r="CJ98" s="70"/>
      <x:c r="CK98" s="70"/>
      <x:c r="CL98" s="70"/>
      <x:c r="CM98" s="70"/>
      <x:c r="CN98" s="70"/>
      <x:c r="CO98" s="70"/>
      <x:c r="CP98" s="73"/>
      <x:c r="CQ98" s="70"/>
      <x:c r="CR98" s="73"/>
      <x:c r="CS98" s="70">
        <x:v>9</x:v>
      </x:c>
      <x:c r="CT98" s="70"/>
      <x:c r="CU98" s="70">
        <x:v>1</x:v>
      </x:c>
      <x:c r="CV98" s="70"/>
      <x:c r="CW98" s="70"/>
      <x:c r="CX98" s="70"/>
      <x:c r="CY98" s="687" t="s">
        <x:v>1512</x:v>
      </x:c>
      <x:c r="CZ98" s="70"/>
      <x:c r="DA98" s="73"/>
      <x:c r="DB98" s="70"/>
      <x:c r="DC98" s="73"/>
      <x:c r="DD98" s="70"/>
      <x:c r="DE98" s="73"/>
      <x:c r="DF98" s="70"/>
      <x:c r="DG98" s="104"/>
    </x:row>
    <x:row r="99" spans="1:111" s="74" customFormat="1" customHeight="1">
      <x:c r="A99" s="687" t="s">
        <x:v>1244</x:v>
      </x:c>
      <x:c r="B99" s="114"/>
      <x:c r="C99" s="73"/>
      <x:c r="D99" s="70"/>
      <x:c r="E99" s="73"/>
      <x:c r="F99" s="70"/>
      <x:c r="G99" s="73"/>
      <x:c r="H99" s="70"/>
      <x:c r="I99" s="73"/>
      <x:c r="J99" s="70">
        <x:v>1</x:v>
      </x:c>
      <x:c r="K99" s="70"/>
      <x:c r="L99" s="73"/>
      <x:c r="M99" s="70"/>
      <x:c r="N99" s="70"/>
      <x:c r="O99" s="70"/>
      <x:c r="P99" s="70"/>
      <x:c r="Q99" s="70"/>
      <x:c r="R99" s="73"/>
      <x:c r="S99" s="70"/>
      <x:c r="T99" s="73"/>
      <x:c r="U99" s="70"/>
      <x:c r="V99" s="73"/>
      <x:c r="W99" s="70"/>
      <x:c r="X99" s="70">
        <x:v>2</x:v>
      </x:c>
      <x:c r="Y99" s="70"/>
      <x:c r="Z99" s="70"/>
      <x:c r="AA99" s="70">
        <x:v>2</x:v>
      </x:c>
      <x:c r="AB99" s="70"/>
      <x:c r="AC99" s="70">
        <x:v>1</x:v>
      </x:c>
      <x:c r="AD99" s="70"/>
      <x:c r="AE99" s="70"/>
      <x:c r="AF99" s="70"/>
      <x:c r="AG99" s="70">
        <x:v>1</x:v>
      </x:c>
      <x:c r="AH99" s="70"/>
      <x:c r="AI99" s="70"/>
      <x:c r="AJ99" s="70">
        <x:v>2</x:v>
      </x:c>
      <x:c r="AK99" s="70">
        <x:v>4</x:v>
      </x:c>
      <x:c r="AL99" s="687" t="s">
        <x:v>1244</x:v>
      </x:c>
      <x:c r="AM99" s="70"/>
      <x:c r="AN99" s="73"/>
      <x:c r="AO99" s="70"/>
      <x:c r="AP99" s="70"/>
      <x:c r="AQ99" s="70"/>
      <x:c r="AR99" s="73"/>
      <x:c r="AS99" s="70"/>
      <x:c r="AT99" s="73"/>
      <x:c r="AU99" s="70"/>
      <x:c r="AV99" s="70"/>
      <x:c r="AW99" s="70"/>
      <x:c r="AX99" s="70"/>
      <x:c r="AY99" s="70"/>
      <x:c r="AZ99" s="70"/>
      <x:c r="BA99" s="73"/>
      <x:c r="BB99" s="70"/>
      <x:c r="BC99" s="70"/>
      <x:c r="BD99" s="70"/>
      <x:c r="BE99" s="70">
        <x:v>1</x:v>
      </x:c>
      <x:c r="BF99" s="70">
        <x:v>3</x:v>
      </x:c>
      <x:c r="BG99" s="70"/>
      <x:c r="BH99" s="70"/>
      <x:c r="BI99" s="70"/>
      <x:c r="BJ99" s="73"/>
      <x:c r="BK99" s="70"/>
      <x:c r="BL99" s="73"/>
      <x:c r="BM99" s="70"/>
      <x:c r="BN99" s="73"/>
      <x:c r="BO99" s="70"/>
      <x:c r="BP99" s="73"/>
      <x:c r="BQ99" s="70"/>
      <x:c r="BR99" s="70"/>
      <x:c r="BS99" s="70"/>
      <x:c r="BT99" s="70"/>
      <x:c r="BU99" s="70"/>
      <x:c r="BV99" s="687" t="s">
        <x:v>1244</x:v>
      </x:c>
      <x:c r="BW99" s="70"/>
      <x:c r="BX99" s="70"/>
      <x:c r="BY99" s="73"/>
      <x:c r="BZ99" s="70"/>
      <x:c r="CA99" s="73"/>
      <x:c r="CB99" s="70"/>
      <x:c r="CC99" s="73"/>
      <x:c r="CD99" s="70"/>
      <x:c r="CE99" s="70"/>
      <x:c r="CF99" s="73"/>
      <x:c r="CG99" s="70"/>
      <x:c r="CH99" s="70"/>
      <x:c r="CI99" s="70"/>
      <x:c r="CJ99" s="70"/>
      <x:c r="CK99" s="70"/>
      <x:c r="CL99" s="70"/>
      <x:c r="CM99" s="70"/>
      <x:c r="CN99" s="70"/>
      <x:c r="CO99" s="70"/>
      <x:c r="CP99" s="73"/>
      <x:c r="CQ99" s="70"/>
      <x:c r="CR99" s="73"/>
      <x:c r="CS99" s="70">
        <x:v>4</x:v>
      </x:c>
      <x:c r="CT99" s="70"/>
      <x:c r="CU99" s="70">
        <x:v>1</x:v>
      </x:c>
      <x:c r="CV99" s="70"/>
      <x:c r="CW99" s="70"/>
      <x:c r="CX99" s="70"/>
      <x:c r="CY99" s="687" t="s">
        <x:v>1244</x:v>
      </x:c>
      <x:c r="CZ99" s="70"/>
      <x:c r="DA99" s="73"/>
      <x:c r="DB99" s="70"/>
      <x:c r="DC99" s="73"/>
      <x:c r="DD99" s="70"/>
      <x:c r="DE99" s="73"/>
      <x:c r="DF99" s="70"/>
      <x:c r="DG99" s="104"/>
    </x:row>
    <x:row r="100" spans="1:111" s="74" customFormat="1" customHeight="1">
      <x:c r="A100" s="687" t="s">
        <x:v>402</x:v>
      </x:c>
      <x:c r="B100" s="114"/>
      <x:c r="C100" s="73"/>
      <x:c r="D100" s="70"/>
      <x:c r="E100" s="73"/>
      <x:c r="F100" s="70"/>
      <x:c r="G100" s="73"/>
      <x:c r="H100" s="70"/>
      <x:c r="I100" s="73"/>
      <x:c r="J100" s="70">
        <x:v>1</x:v>
      </x:c>
      <x:c r="K100" s="70"/>
      <x:c r="L100" s="73"/>
      <x:c r="M100" s="70"/>
      <x:c r="N100" s="70"/>
      <x:c r="O100" s="70"/>
      <x:c r="P100" s="70"/>
      <x:c r="Q100" s="70"/>
      <x:c r="R100" s="73"/>
      <x:c r="S100" s="70">
        <x:v>1</x:v>
      </x:c>
      <x:c r="T100" s="73">
        <x:v>20</x:v>
      </x:c>
      <x:c r="U100" s="70"/>
      <x:c r="V100" s="73"/>
      <x:c r="W100" s="70"/>
      <x:c r="X100" s="70">
        <x:v>9</x:v>
      </x:c>
      <x:c r="Y100" s="70"/>
      <x:c r="Z100" s="70"/>
      <x:c r="AA100" s="70">
        <x:v>2</x:v>
      </x:c>
      <x:c r="AB100" s="70"/>
      <x:c r="AC100" s="70">
        <x:v>1</x:v>
      </x:c>
      <x:c r="AD100" s="70"/>
      <x:c r="AE100" s="70"/>
      <x:c r="AF100" s="70"/>
      <x:c r="AG100" s="70">
        <x:v>2</x:v>
      </x:c>
      <x:c r="AH100" s="70"/>
      <x:c r="AI100" s="70"/>
      <x:c r="AJ100" s="70">
        <x:v>1</x:v>
      </x:c>
      <x:c r="AK100" s="70">
        <x:v>2</x:v>
      </x:c>
      <x:c r="AL100" s="687" t="s">
        <x:v>402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70"/>
      <x:c r="BE100" s="70">
        <x:v>1</x:v>
      </x:c>
      <x:c r="BF100" s="70">
        <x:v>7</x:v>
      </x:c>
      <x:c r="BG100" s="70"/>
      <x:c r="BH100" s="70"/>
      <x:c r="BI100" s="70"/>
      <x:c r="BJ100" s="73"/>
      <x:c r="BK100" s="70"/>
      <x:c r="BL100" s="73"/>
      <x:c r="BM100" s="70"/>
      <x:c r="BN100" s="73"/>
      <x:c r="BO100" s="70"/>
      <x:c r="BP100" s="73"/>
      <x:c r="BQ100" s="70"/>
      <x:c r="BR100" s="70"/>
      <x:c r="BS100" s="70"/>
      <x:c r="BT100" s="70"/>
      <x:c r="BU100" s="70"/>
      <x:c r="BV100" s="687" t="s">
        <x:v>402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70"/>
      <x:c r="CI100" s="70"/>
      <x:c r="CJ100" s="70"/>
      <x:c r="CK100" s="70"/>
      <x:c r="CL100" s="70"/>
      <x:c r="CM100" s="70"/>
      <x:c r="CN100" s="70"/>
      <x:c r="CO100" s="70"/>
      <x:c r="CP100" s="73"/>
      <x:c r="CQ100" s="70"/>
      <x:c r="CR100" s="73"/>
      <x:c r="CS100" s="70">
        <x:v>4</x:v>
      </x:c>
      <x:c r="CT100" s="70"/>
      <x:c r="CU100" s="70">
        <x:v>1</x:v>
      </x:c>
      <x:c r="CV100" s="70"/>
      <x:c r="CW100" s="70"/>
      <x:c r="CX100" s="70"/>
      <x:c r="CY100" s="687" t="s">
        <x:v>402</x:v>
      </x:c>
      <x:c r="CZ100" s="70"/>
      <x:c r="DA100" s="73"/>
      <x:c r="DB100" s="70"/>
      <x:c r="DC100" s="73"/>
      <x:c r="DD100" s="70"/>
      <x:c r="DE100" s="73"/>
      <x:c r="DF100" s="70"/>
      <x:c r="DG100" s="104"/>
    </x:row>
    <x:row r="101" spans="1:111" s="74" customFormat="1" customHeight="1">
      <x:c r="A101" s="687" t="s">
        <x:v>679</x:v>
      </x:c>
      <x:c r="B101" s="114"/>
      <x:c r="C101" s="73"/>
      <x:c r="D101" s="70"/>
      <x:c r="E101" s="73"/>
      <x:c r="F101" s="70"/>
      <x:c r="G101" s="73"/>
      <x:c r="H101" s="70"/>
      <x:c r="I101" s="73"/>
      <x:c r="J101" s="70">
        <x:v>1</x:v>
      </x:c>
      <x:c r="K101" s="70"/>
      <x:c r="L101" s="73"/>
      <x:c r="M101" s="70"/>
      <x:c r="N101" s="70"/>
      <x:c r="O101" s="70"/>
      <x:c r="P101" s="70"/>
      <x:c r="Q101" s="70"/>
      <x:c r="R101" s="73"/>
      <x:c r="S101" s="70"/>
      <x:c r="T101" s="73"/>
      <x:c r="U101" s="70"/>
      <x:c r="V101" s="73"/>
      <x:c r="W101" s="70"/>
      <x:c r="X101" s="70">
        <x:v>15</x:v>
      </x:c>
      <x:c r="Y101" s="70"/>
      <x:c r="Z101" s="70"/>
      <x:c r="AA101" s="70"/>
      <x:c r="AB101" s="70"/>
      <x:c r="AC101" s="70"/>
      <x:c r="AD101" s="70">
        <x:v>1</x:v>
      </x:c>
      <x:c r="AE101" s="70"/>
      <x:c r="AF101" s="70"/>
      <x:c r="AG101" s="70">
        <x:v>1</x:v>
      </x:c>
      <x:c r="AH101" s="70"/>
      <x:c r="AI101" s="70"/>
      <x:c r="AJ101" s="70"/>
      <x:c r="AK101" s="70"/>
      <x:c r="AL101" s="687" t="s">
        <x:v>679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70"/>
      <x:c r="BE101" s="70">
        <x:v>1</x:v>
      </x:c>
      <x:c r="BF101" s="70">
        <x:v>3</x:v>
      </x:c>
      <x:c r="BG101" s="70"/>
      <x:c r="BH101" s="70"/>
      <x:c r="BI101" s="70"/>
      <x:c r="BJ101" s="73"/>
      <x:c r="BK101" s="70"/>
      <x:c r="BL101" s="73"/>
      <x:c r="BM101" s="70"/>
      <x:c r="BN101" s="73"/>
      <x:c r="BO101" s="70"/>
      <x:c r="BP101" s="73"/>
      <x:c r="BQ101" s="70"/>
      <x:c r="BR101" s="70"/>
      <x:c r="BS101" s="70"/>
      <x:c r="BT101" s="70"/>
      <x:c r="BU101" s="70"/>
      <x:c r="BV101" s="687" t="s">
        <x:v>679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70"/>
      <x:c r="CI101" s="70"/>
      <x:c r="CJ101" s="70"/>
      <x:c r="CK101" s="70"/>
      <x:c r="CL101" s="70"/>
      <x:c r="CM101" s="70"/>
      <x:c r="CN101" s="70"/>
      <x:c r="CO101" s="70"/>
      <x:c r="CP101" s="73"/>
      <x:c r="CQ101" s="70"/>
      <x:c r="CR101" s="73"/>
      <x:c r="CS101" s="70">
        <x:v>2</x:v>
      </x:c>
      <x:c r="CT101" s="70"/>
      <x:c r="CU101" s="70">
        <x:v>1</x:v>
      </x:c>
      <x:c r="CV101" s="70"/>
      <x:c r="CW101" s="70"/>
      <x:c r="CX101" s="70"/>
      <x:c r="CY101" s="687" t="s">
        <x:v>679</x:v>
      </x:c>
      <x:c r="CZ101" s="70"/>
      <x:c r="DA101" s="73"/>
      <x:c r="DB101" s="70"/>
      <x:c r="DC101" s="73"/>
      <x:c r="DD101" s="70"/>
      <x:c r="DE101" s="73"/>
      <x:c r="DF101" s="70"/>
      <x:c r="DG101" s="104"/>
    </x:row>
    <x:row r="102" spans="1:111" s="74" customFormat="1" customHeight="1">
      <x:c r="A102" s="687" t="s">
        <x:v>966</x:v>
      </x:c>
      <x:c r="B102" s="114"/>
      <x:c r="C102" s="73"/>
      <x:c r="D102" s="70"/>
      <x:c r="E102" s="73"/>
      <x:c r="F102" s="70"/>
      <x:c r="G102" s="73"/>
      <x:c r="H102" s="70"/>
      <x:c r="I102" s="73"/>
      <x:c r="J102" s="70"/>
      <x:c r="K102" s="70"/>
      <x:c r="L102" s="73"/>
      <x:c r="M102" s="70"/>
      <x:c r="N102" s="70"/>
      <x:c r="O102" s="70"/>
      <x:c r="P102" s="70"/>
      <x:c r="Q102" s="70"/>
      <x:c r="R102" s="73"/>
      <x:c r="S102" s="70">
        <x:v>1</x:v>
      </x:c>
      <x:c r="T102" s="73">
        <x:v>20</x:v>
      </x:c>
      <x:c r="U102" s="70"/>
      <x:c r="V102" s="73"/>
      <x:c r="W102" s="70"/>
      <x:c r="X102" s="70">
        <x:v>8</x:v>
      </x:c>
      <x:c r="Y102" s="70"/>
      <x:c r="Z102" s="70"/>
      <x:c r="AA102" s="70">
        <x:v>2</x:v>
      </x:c>
      <x:c r="AB102" s="70"/>
      <x:c r="AC102" s="70"/>
      <x:c r="AD102" s="70"/>
      <x:c r="AE102" s="70"/>
      <x:c r="AF102" s="70"/>
      <x:c r="AG102" s="70">
        <x:v>1</x:v>
      </x:c>
      <x:c r="AH102" s="70"/>
      <x:c r="AI102" s="70"/>
      <x:c r="AJ102" s="70">
        <x:v>1</x:v>
      </x:c>
      <x:c r="AK102" s="70">
        <x:v>4</x:v>
      </x:c>
      <x:c r="AL102" s="687" t="s">
        <x:v>966</x:v>
      </x:c>
      <x:c r="AM102" s="70">
        <x:v>1</x:v>
      </x:c>
      <x:c r="AN102" s="73">
        <x:v>357</x:v>
      </x:c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70"/>
      <x:c r="BE102" s="70">
        <x:v>1</x:v>
      </x:c>
      <x:c r="BF102" s="70">
        <x:v>5</x:v>
      </x:c>
      <x:c r="BG102" s="70"/>
      <x:c r="BH102" s="70"/>
      <x:c r="BI102" s="70"/>
      <x:c r="BJ102" s="73"/>
      <x:c r="BK102" s="70"/>
      <x:c r="BL102" s="73"/>
      <x:c r="BM102" s="70"/>
      <x:c r="BN102" s="73"/>
      <x:c r="BO102" s="70"/>
      <x:c r="BP102" s="73"/>
      <x:c r="BQ102" s="70"/>
      <x:c r="BR102" s="70"/>
      <x:c r="BS102" s="70"/>
      <x:c r="BT102" s="70"/>
      <x:c r="BU102" s="70"/>
      <x:c r="BV102" s="687" t="s">
        <x:v>966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70"/>
      <x:c r="CI102" s="70"/>
      <x:c r="CJ102" s="70"/>
      <x:c r="CK102" s="70"/>
      <x:c r="CL102" s="70"/>
      <x:c r="CM102" s="70"/>
      <x:c r="CN102" s="70"/>
      <x:c r="CO102" s="70"/>
      <x:c r="CP102" s="73"/>
      <x:c r="CQ102" s="70"/>
      <x:c r="CR102" s="73"/>
      <x:c r="CS102" s="70">
        <x:v>2</x:v>
      </x:c>
      <x:c r="CT102" s="70"/>
      <x:c r="CU102" s="70">
        <x:v>1</x:v>
      </x:c>
      <x:c r="CV102" s="70"/>
      <x:c r="CW102" s="70"/>
      <x:c r="CX102" s="70"/>
      <x:c r="CY102" s="687" t="s">
        <x:v>966</x:v>
      </x:c>
      <x:c r="CZ102" s="70"/>
      <x:c r="DA102" s="73"/>
      <x:c r="DB102" s="70"/>
      <x:c r="DC102" s="73"/>
      <x:c r="DD102" s="70"/>
      <x:c r="DE102" s="73"/>
      <x:c r="DF102" s="70"/>
      <x:c r="DG102" s="104"/>
    </x:row>
    <x:row r="103" spans="1:111" s="74" customFormat="1" customHeight="1">
      <x:c r="A103" s="687" t="s">
        <x:v>1751</x:v>
      </x:c>
      <x:c r="B103" s="114"/>
      <x:c r="C103" s="73"/>
      <x:c r="D103" s="70"/>
      <x:c r="E103" s="73"/>
      <x:c r="F103" s="70"/>
      <x:c r="G103" s="73"/>
      <x:c r="H103" s="70"/>
      <x:c r="I103" s="73"/>
      <x:c r="J103" s="70">
        <x:v>1</x:v>
      </x:c>
      <x:c r="K103" s="70"/>
      <x:c r="L103" s="73"/>
      <x:c r="M103" s="70"/>
      <x:c r="N103" s="70"/>
      <x:c r="O103" s="70"/>
      <x:c r="P103" s="70"/>
      <x:c r="Q103" s="70"/>
      <x:c r="R103" s="73"/>
      <x:c r="S103" s="70"/>
      <x:c r="T103" s="73"/>
      <x:c r="U103" s="70"/>
      <x:c r="V103" s="73"/>
      <x:c r="W103" s="70"/>
      <x:c r="X103" s="70">
        <x:v>10</x:v>
      </x:c>
      <x:c r="Y103" s="70"/>
      <x:c r="Z103" s="70"/>
      <x:c r="AA103" s="70"/>
      <x:c r="AB103" s="70"/>
      <x:c r="AC103" s="70"/>
      <x:c r="AD103" s="70"/>
      <x:c r="AE103" s="70"/>
      <x:c r="AF103" s="70"/>
      <x:c r="AG103" s="70">
        <x:v>1</x:v>
      </x:c>
      <x:c r="AH103" s="70"/>
      <x:c r="AI103" s="70"/>
      <x:c r="AJ103" s="70"/>
      <x:c r="AK103" s="70"/>
      <x:c r="AL103" s="687" t="s">
        <x:v>1751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70"/>
      <x:c r="BE103" s="70">
        <x:v>1</x:v>
      </x:c>
      <x:c r="BF103" s="70">
        <x:v>5</x:v>
      </x:c>
      <x:c r="BG103" s="70"/>
      <x:c r="BH103" s="70"/>
      <x:c r="BI103" s="70"/>
      <x:c r="BJ103" s="73"/>
      <x:c r="BK103" s="70"/>
      <x:c r="BL103" s="73"/>
      <x:c r="BM103" s="70"/>
      <x:c r="BN103" s="73"/>
      <x:c r="BO103" s="70"/>
      <x:c r="BP103" s="73"/>
      <x:c r="BQ103" s="70"/>
      <x:c r="BR103" s="70"/>
      <x:c r="BS103" s="70"/>
      <x:c r="BT103" s="70"/>
      <x:c r="BU103" s="70"/>
      <x:c r="BV103" s="687" t="s">
        <x:v>1751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70"/>
      <x:c r="CI103" s="70"/>
      <x:c r="CJ103" s="70"/>
      <x:c r="CK103" s="70"/>
      <x:c r="CL103" s="70"/>
      <x:c r="CM103" s="70"/>
      <x:c r="CN103" s="70"/>
      <x:c r="CO103" s="70"/>
      <x:c r="CP103" s="73"/>
      <x:c r="CQ103" s="70"/>
      <x:c r="CR103" s="73"/>
      <x:c r="CS103" s="70">
        <x:v>3</x:v>
      </x:c>
      <x:c r="CT103" s="70"/>
      <x:c r="CU103" s="70">
        <x:v>1</x:v>
      </x:c>
      <x:c r="CV103" s="70"/>
      <x:c r="CW103" s="70"/>
      <x:c r="CX103" s="70"/>
      <x:c r="CY103" s="687" t="s">
        <x:v>1751</x:v>
      </x:c>
      <x:c r="CZ103" s="70"/>
      <x:c r="DA103" s="73"/>
      <x:c r="DB103" s="70"/>
      <x:c r="DC103" s="73"/>
      <x:c r="DD103" s="70"/>
      <x:c r="DE103" s="73"/>
      <x:c r="DF103" s="70"/>
      <x:c r="DG103" s="104"/>
    </x:row>
    <x:row r="104" spans="1:111" s="74" customFormat="1" customHeight="1">
      <x:c r="A104" s="687" t="s">
        <x:v>967</x:v>
      </x:c>
      <x:c r="B104" s="114"/>
      <x:c r="C104" s="73"/>
      <x:c r="D104" s="70"/>
      <x:c r="E104" s="73"/>
      <x:c r="F104" s="70"/>
      <x:c r="G104" s="73"/>
      <x:c r="H104" s="70"/>
      <x:c r="I104" s="73"/>
      <x:c r="J104" s="70">
        <x:v>1</x:v>
      </x:c>
      <x:c r="K104" s="70"/>
      <x:c r="L104" s="73"/>
      <x:c r="M104" s="70"/>
      <x:c r="N104" s="70"/>
      <x:c r="O104" s="70"/>
      <x:c r="P104" s="70"/>
      <x:c r="Q104" s="70"/>
      <x:c r="R104" s="73"/>
      <x:c r="S104" s="70"/>
      <x:c r="T104" s="73"/>
      <x:c r="U104" s="70"/>
      <x:c r="V104" s="73"/>
      <x:c r="W104" s="70"/>
      <x:c r="X104" s="70">
        <x:v>8</x:v>
      </x:c>
      <x:c r="Y104" s="70"/>
      <x:c r="Z104" s="70"/>
      <x:c r="AA104" s="70"/>
      <x:c r="AB104" s="70"/>
      <x:c r="AC104" s="70">
        <x:v>1</x:v>
      </x:c>
      <x:c r="AD104" s="70"/>
      <x:c r="AE104" s="70">
        <x:v>1</x:v>
      </x:c>
      <x:c r="AF104" s="70"/>
      <x:c r="AG104" s="70">
        <x:v>1</x:v>
      </x:c>
      <x:c r="AH104" s="70"/>
      <x:c r="AI104" s="70"/>
      <x:c r="AJ104" s="70">
        <x:v>2</x:v>
      </x:c>
      <x:c r="AK104" s="70">
        <x:v>2</x:v>
      </x:c>
      <x:c r="AL104" s="687" t="s">
        <x:v>967</x:v>
      </x:c>
      <x:c r="AM104" s="70"/>
      <x:c r="AN104" s="73"/>
      <x:c r="AO104" s="70"/>
      <x:c r="AP104" s="70"/>
      <x:c r="AQ104" s="70"/>
      <x:c r="AR104" s="73"/>
      <x:c r="AS104" s="70"/>
      <x:c r="AT104" s="73"/>
      <x:c r="AU104" s="70"/>
      <x:c r="AV104" s="70"/>
      <x:c r="AW104" s="70"/>
      <x:c r="AX104" s="70"/>
      <x:c r="AY104" s="70"/>
      <x:c r="AZ104" s="70"/>
      <x:c r="BA104" s="73"/>
      <x:c r="BB104" s="70"/>
      <x:c r="BC104" s="70"/>
      <x:c r="BD104" s="70"/>
      <x:c r="BE104" s="70">
        <x:v>1</x:v>
      </x:c>
      <x:c r="BF104" s="70">
        <x:v>3</x:v>
      </x:c>
      <x:c r="BG104" s="70"/>
      <x:c r="BH104" s="70"/>
      <x:c r="BI104" s="70"/>
      <x:c r="BJ104" s="73"/>
      <x:c r="BK104" s="70"/>
      <x:c r="BL104" s="73"/>
      <x:c r="BM104" s="70"/>
      <x:c r="BN104" s="73"/>
      <x:c r="BO104" s="70"/>
      <x:c r="BP104" s="73"/>
      <x:c r="BQ104" s="70"/>
      <x:c r="BR104" s="70"/>
      <x:c r="BS104" s="70"/>
      <x:c r="BT104" s="70"/>
      <x:c r="BU104" s="70"/>
      <x:c r="BV104" s="687" t="s">
        <x:v>967</x:v>
      </x:c>
      <x:c r="BW104" s="70"/>
      <x:c r="BX104" s="70"/>
      <x:c r="BY104" s="73"/>
      <x:c r="BZ104" s="70"/>
      <x:c r="CA104" s="73"/>
      <x:c r="CB104" s="70"/>
      <x:c r="CC104" s="73"/>
      <x:c r="CD104" s="70"/>
      <x:c r="CE104" s="70"/>
      <x:c r="CF104" s="73"/>
      <x:c r="CG104" s="70"/>
      <x:c r="CH104" s="70"/>
      <x:c r="CI104" s="70"/>
      <x:c r="CJ104" s="70">
        <x:v>1</x:v>
      </x:c>
      <x:c r="CK104" s="70"/>
      <x:c r="CL104" s="70"/>
      <x:c r="CM104" s="70"/>
      <x:c r="CN104" s="70"/>
      <x:c r="CO104" s="70"/>
      <x:c r="CP104" s="73"/>
      <x:c r="CQ104" s="70"/>
      <x:c r="CR104" s="73"/>
      <x:c r="CS104" s="70">
        <x:v>9</x:v>
      </x:c>
      <x:c r="CT104" s="70"/>
      <x:c r="CU104" s="70">
        <x:v>1</x:v>
      </x:c>
      <x:c r="CV104" s="70"/>
      <x:c r="CW104" s="70"/>
      <x:c r="CX104" s="70"/>
      <x:c r="CY104" s="687" t="s">
        <x:v>967</x:v>
      </x:c>
      <x:c r="CZ104" s="70"/>
      <x:c r="DA104" s="73"/>
      <x:c r="DB104" s="70"/>
      <x:c r="DC104" s="73"/>
      <x:c r="DD104" s="70"/>
      <x:c r="DE104" s="73"/>
      <x:c r="DF104" s="70"/>
      <x:c r="DG104" s="104"/>
    </x:row>
    <x:row r="105" spans="1:111" s="74" customFormat="1" customHeight="1">
      <x:c r="A105" s="687" t="s">
        <x:v>1295</x:v>
      </x:c>
      <x:c r="B105" s="114"/>
      <x:c r="C105" s="73"/>
      <x:c r="D105" s="70"/>
      <x:c r="E105" s="73"/>
      <x:c r="F105" s="70"/>
      <x:c r="G105" s="73"/>
      <x:c r="H105" s="70"/>
      <x:c r="I105" s="73"/>
      <x:c r="J105" s="70"/>
      <x:c r="K105" s="70"/>
      <x:c r="L105" s="73"/>
      <x:c r="M105" s="70"/>
      <x:c r="N105" s="70"/>
      <x:c r="O105" s="70"/>
      <x:c r="P105" s="70"/>
      <x:c r="Q105" s="70"/>
      <x:c r="R105" s="73"/>
      <x:c r="S105" s="70">
        <x:v>1</x:v>
      </x:c>
      <x:c r="T105" s="73">
        <x:v>20</x:v>
      </x:c>
      <x:c r="U105" s="70"/>
      <x:c r="V105" s="73"/>
      <x:c r="W105" s="70"/>
      <x:c r="X105" s="70">
        <x:v>6</x:v>
      </x:c>
      <x:c r="Y105" s="70"/>
      <x:c r="Z105" s="70"/>
      <x:c r="AA105" s="70">
        <x:v>1</x:v>
      </x:c>
      <x:c r="AB105" s="70"/>
      <x:c r="AC105" s="70">
        <x:v>1</x:v>
      </x:c>
      <x:c r="AD105" s="70">
        <x:v>1</x:v>
      </x:c>
      <x:c r="AE105" s="70"/>
      <x:c r="AF105" s="70"/>
      <x:c r="AG105" s="70">
        <x:v>2</x:v>
      </x:c>
      <x:c r="AH105" s="70"/>
      <x:c r="AI105" s="70"/>
      <x:c r="AJ105" s="70">
        <x:v>2</x:v>
      </x:c>
      <x:c r="AK105" s="70">
        <x:v>3</x:v>
      </x:c>
      <x:c r="AL105" s="687" t="s">
        <x:v>1295</x:v>
      </x:c>
      <x:c r="AM105" s="70"/>
      <x:c r="AN105" s="73"/>
      <x:c r="AO105" s="70"/>
      <x:c r="AP105" s="70"/>
      <x:c r="AQ105" s="70"/>
      <x:c r="AR105" s="73"/>
      <x:c r="AS105" s="70"/>
      <x:c r="AT105" s="73"/>
      <x:c r="AU105" s="70"/>
      <x:c r="AV105" s="70"/>
      <x:c r="AW105" s="70"/>
      <x:c r="AX105" s="70"/>
      <x:c r="AY105" s="70"/>
      <x:c r="AZ105" s="70"/>
      <x:c r="BA105" s="73"/>
      <x:c r="BB105" s="70"/>
      <x:c r="BC105" s="70"/>
      <x:c r="BD105" s="70"/>
      <x:c r="BE105" s="70">
        <x:v>1</x:v>
      </x:c>
      <x:c r="BF105" s="70">
        <x:v>3</x:v>
      </x:c>
      <x:c r="BG105" s="70"/>
      <x:c r="BH105" s="70"/>
      <x:c r="BI105" s="70"/>
      <x:c r="BJ105" s="73"/>
      <x:c r="BK105" s="70"/>
      <x:c r="BL105" s="73"/>
      <x:c r="BM105" s="70"/>
      <x:c r="BN105" s="73"/>
      <x:c r="BO105" s="70"/>
      <x:c r="BP105" s="73"/>
      <x:c r="BQ105" s="70"/>
      <x:c r="BR105" s="70"/>
      <x:c r="BS105" s="70"/>
      <x:c r="BT105" s="70"/>
      <x:c r="BU105" s="70"/>
      <x:c r="BV105" s="687" t="s">
        <x:v>1295</x:v>
      </x:c>
      <x:c r="BW105" s="70"/>
      <x:c r="BX105" s="70"/>
      <x:c r="BY105" s="73"/>
      <x:c r="BZ105" s="70"/>
      <x:c r="CA105" s="73"/>
      <x:c r="CB105" s="70"/>
      <x:c r="CC105" s="73"/>
      <x:c r="CD105" s="70"/>
      <x:c r="CE105" s="70"/>
      <x:c r="CF105" s="73"/>
      <x:c r="CG105" s="70"/>
      <x:c r="CH105" s="70"/>
      <x:c r="CI105" s="70"/>
      <x:c r="CJ105" s="70">
        <x:v>1</x:v>
      </x:c>
      <x:c r="CK105" s="70"/>
      <x:c r="CL105" s="70"/>
      <x:c r="CM105" s="70"/>
      <x:c r="CN105" s="70"/>
      <x:c r="CO105" s="70"/>
      <x:c r="CP105" s="73"/>
      <x:c r="CQ105" s="70">
        <x:v>1</x:v>
      </x:c>
      <x:c r="CR105" s="73">
        <x:v>14</x:v>
      </x:c>
      <x:c r="CS105" s="70">
        <x:v>8</x:v>
      </x:c>
      <x:c r="CT105" s="70"/>
      <x:c r="CU105" s="70">
        <x:v>1</x:v>
      </x:c>
      <x:c r="CV105" s="70"/>
      <x:c r="CW105" s="70"/>
      <x:c r="CX105" s="70"/>
      <x:c r="CY105" s="687" t="s">
        <x:v>1295</x:v>
      </x:c>
      <x:c r="CZ105" s="70"/>
      <x:c r="DA105" s="73"/>
      <x:c r="DB105" s="70"/>
      <x:c r="DC105" s="73"/>
      <x:c r="DD105" s="70"/>
      <x:c r="DE105" s="73"/>
      <x:c r="DF105" s="70"/>
      <x:c r="DG105" s="104"/>
    </x:row>
    <x:row r="106" spans="1:111" s="74" customFormat="1" customHeight="1">
      <x:c r="A106" s="687" t="s">
        <x:v>1229</x:v>
      </x:c>
      <x:c r="B106" s="114"/>
      <x:c r="C106" s="73"/>
      <x:c r="D106" s="70"/>
      <x:c r="E106" s="73"/>
      <x:c r="F106" s="70"/>
      <x:c r="G106" s="73"/>
      <x:c r="H106" s="70"/>
      <x:c r="I106" s="73"/>
      <x:c r="J106" s="70"/>
      <x:c r="K106" s="70"/>
      <x:c r="L106" s="73"/>
      <x:c r="M106" s="70"/>
      <x:c r="N106" s="70"/>
      <x:c r="O106" s="70"/>
      <x:c r="P106" s="70"/>
      <x:c r="Q106" s="70"/>
      <x:c r="R106" s="73"/>
      <x:c r="S106" s="70">
        <x:v>1</x:v>
      </x:c>
      <x:c r="T106" s="73">
        <x:v>20</x:v>
      </x:c>
      <x:c r="U106" s="70"/>
      <x:c r="V106" s="73"/>
      <x:c r="W106" s="70"/>
      <x:c r="X106" s="70">
        <x:v>5</x:v>
      </x:c>
      <x:c r="Y106" s="70"/>
      <x:c r="Z106" s="70"/>
      <x:c r="AA106" s="70">
        <x:v>2</x:v>
      </x:c>
      <x:c r="AB106" s="70"/>
      <x:c r="AC106" s="70"/>
      <x:c r="AD106" s="70"/>
      <x:c r="AE106" s="70"/>
      <x:c r="AF106" s="70"/>
      <x:c r="AG106" s="70">
        <x:v>2</x:v>
      </x:c>
      <x:c r="AH106" s="70"/>
      <x:c r="AI106" s="70"/>
      <x:c r="AJ106" s="70"/>
      <x:c r="AK106" s="70"/>
      <x:c r="AL106" s="687" t="s">
        <x:v>1229</x:v>
      </x:c>
      <x:c r="AM106" s="70"/>
      <x:c r="AN106" s="73"/>
      <x:c r="AO106" s="70"/>
      <x:c r="AP106" s="70"/>
      <x:c r="AQ106" s="70"/>
      <x:c r="AR106" s="73"/>
      <x:c r="AS106" s="70"/>
      <x:c r="AT106" s="73"/>
      <x:c r="AU106" s="70"/>
      <x:c r="AV106" s="70"/>
      <x:c r="AW106" s="70"/>
      <x:c r="AX106" s="70"/>
      <x:c r="AY106" s="70"/>
      <x:c r="AZ106" s="70"/>
      <x:c r="BA106" s="73"/>
      <x:c r="BB106" s="70"/>
      <x:c r="BC106" s="70"/>
      <x:c r="BD106" s="70"/>
      <x:c r="BE106" s="70">
        <x:v>1</x:v>
      </x:c>
      <x:c r="BF106" s="70">
        <x:v>3</x:v>
      </x:c>
      <x:c r="BG106" s="70"/>
      <x:c r="BH106" s="70"/>
      <x:c r="BI106" s="70"/>
      <x:c r="BJ106" s="73"/>
      <x:c r="BK106" s="70"/>
      <x:c r="BL106" s="73"/>
      <x:c r="BM106" s="70"/>
      <x:c r="BN106" s="73"/>
      <x:c r="BO106" s="70"/>
      <x:c r="BP106" s="73"/>
      <x:c r="BQ106" s="70"/>
      <x:c r="BR106" s="70"/>
      <x:c r="BS106" s="70"/>
      <x:c r="BT106" s="70"/>
      <x:c r="BU106" s="70"/>
      <x:c r="BV106" s="687" t="s">
        <x:v>1229</x:v>
      </x:c>
      <x:c r="BW106" s="70"/>
      <x:c r="BX106" s="70"/>
      <x:c r="BY106" s="73"/>
      <x:c r="BZ106" s="70"/>
      <x:c r="CA106" s="73"/>
      <x:c r="CB106" s="70"/>
      <x:c r="CC106" s="73"/>
      <x:c r="CD106" s="70"/>
      <x:c r="CE106" s="70">
        <x:v>1</x:v>
      </x:c>
      <x:c r="CF106" s="73">
        <x:v>12</x:v>
      </x:c>
      <x:c r="CG106" s="70"/>
      <x:c r="CH106" s="70"/>
      <x:c r="CI106" s="70"/>
      <x:c r="CJ106" s="70"/>
      <x:c r="CK106" s="70"/>
      <x:c r="CL106" s="70"/>
      <x:c r="CM106" s="70"/>
      <x:c r="CN106" s="70"/>
      <x:c r="CO106" s="70"/>
      <x:c r="CP106" s="73"/>
      <x:c r="CQ106" s="70">
        <x:v>1</x:v>
      </x:c>
      <x:c r="CR106" s="73">
        <x:v>55</x:v>
      </x:c>
      <x:c r="CS106" s="70">
        <x:v>6</x:v>
      </x:c>
      <x:c r="CT106" s="70"/>
      <x:c r="CU106" s="70">
        <x:v>1</x:v>
      </x:c>
      <x:c r="CV106" s="70"/>
      <x:c r="CW106" s="70"/>
      <x:c r="CX106" s="70"/>
      <x:c r="CY106" s="687" t="s">
        <x:v>1229</x:v>
      </x:c>
      <x:c r="CZ106" s="70">
        <x:v>1</x:v>
      </x:c>
      <x:c r="DA106" s="73">
        <x:v>12</x:v>
      </x:c>
      <x:c r="DB106" s="70"/>
      <x:c r="DC106" s="73"/>
      <x:c r="DD106" s="70"/>
      <x:c r="DE106" s="73"/>
      <x:c r="DF106" s="70"/>
      <x:c r="DG106" s="104"/>
    </x:row>
    <x:row r="107" spans="1:111" s="74" customFormat="1" customHeight="1">
      <x:c r="A107" s="687" t="s">
        <x:v>1411</x:v>
      </x:c>
      <x:c r="B107" s="114"/>
      <x:c r="C107" s="73"/>
      <x:c r="D107" s="70"/>
      <x:c r="E107" s="73"/>
      <x:c r="F107" s="70"/>
      <x:c r="G107" s="73"/>
      <x:c r="H107" s="70"/>
      <x:c r="I107" s="73"/>
      <x:c r="J107" s="70"/>
      <x:c r="K107" s="70"/>
      <x:c r="L107" s="73"/>
      <x:c r="M107" s="70"/>
      <x:c r="N107" s="70"/>
      <x:c r="O107" s="70"/>
      <x:c r="P107" s="70"/>
      <x:c r="Q107" s="70"/>
      <x:c r="R107" s="73"/>
      <x:c r="S107" s="70">
        <x:v>1</x:v>
      </x:c>
      <x:c r="T107" s="73">
        <x:v>20</x:v>
      </x:c>
      <x:c r="U107" s="70"/>
      <x:c r="V107" s="73"/>
      <x:c r="W107" s="70">
        <x:v>1</x:v>
      </x:c>
      <x:c r="X107" s="70">
        <x:v>4</x:v>
      </x:c>
      <x:c r="Y107" s="70"/>
      <x:c r="Z107" s="70"/>
      <x:c r="AA107" s="70">
        <x:v>1</x:v>
      </x:c>
      <x:c r="AB107" s="70"/>
      <x:c r="AC107" s="70">
        <x:v>1</x:v>
      </x:c>
      <x:c r="AD107" s="70">
        <x:v>2</x:v>
      </x:c>
      <x:c r="AE107" s="70"/>
      <x:c r="AF107" s="70"/>
      <x:c r="AG107" s="70">
        <x:v>2</x:v>
      </x:c>
      <x:c r="AH107" s="70"/>
      <x:c r="AI107" s="70"/>
      <x:c r="AJ107" s="70">
        <x:v>2</x:v>
      </x:c>
      <x:c r="AK107" s="70">
        <x:v>3</x:v>
      </x:c>
      <x:c r="AL107" s="687" t="s">
        <x:v>1411</x:v>
      </x:c>
      <x:c r="AM107" s="70"/>
      <x:c r="AN107" s="73"/>
      <x:c r="AO107" s="70"/>
      <x:c r="AP107" s="70"/>
      <x:c r="AQ107" s="70"/>
      <x:c r="AR107" s="73"/>
      <x:c r="AS107" s="70"/>
      <x:c r="AT107" s="73"/>
      <x:c r="AU107" s="70"/>
      <x:c r="AV107" s="70"/>
      <x:c r="AW107" s="70"/>
      <x:c r="AX107" s="70"/>
      <x:c r="AY107" s="70"/>
      <x:c r="AZ107" s="70"/>
      <x:c r="BA107" s="73"/>
      <x:c r="BB107" s="70"/>
      <x:c r="BC107" s="70"/>
      <x:c r="BD107" s="70"/>
      <x:c r="BE107" s="70">
        <x:v>1</x:v>
      </x:c>
      <x:c r="BF107" s="70">
        <x:v>4</x:v>
      </x:c>
      <x:c r="BG107" s="70"/>
      <x:c r="BH107" s="70"/>
      <x:c r="BI107" s="70"/>
      <x:c r="BJ107" s="73"/>
      <x:c r="BK107" s="70"/>
      <x:c r="BL107" s="73"/>
      <x:c r="BM107" s="70"/>
      <x:c r="BN107" s="73"/>
      <x:c r="BO107" s="70"/>
      <x:c r="BP107" s="73"/>
      <x:c r="BQ107" s="70"/>
      <x:c r="BR107" s="70"/>
      <x:c r="BS107" s="70"/>
      <x:c r="BT107" s="70"/>
      <x:c r="BU107" s="70"/>
      <x:c r="BV107" s="687" t="s">
        <x:v>1411</x:v>
      </x:c>
      <x:c r="BW107" s="70"/>
      <x:c r="BX107" s="70"/>
      <x:c r="BY107" s="73"/>
      <x:c r="BZ107" s="70"/>
      <x:c r="CA107" s="73"/>
      <x:c r="CB107" s="70"/>
      <x:c r="CC107" s="73"/>
      <x:c r="CD107" s="70"/>
      <x:c r="CE107" s="70"/>
      <x:c r="CF107" s="73"/>
      <x:c r="CG107" s="70"/>
      <x:c r="CH107" s="70"/>
      <x:c r="CI107" s="70"/>
      <x:c r="CJ107" s="70">
        <x:v>1</x:v>
      </x:c>
      <x:c r="CK107" s="70"/>
      <x:c r="CL107" s="70"/>
      <x:c r="CM107" s="70"/>
      <x:c r="CN107" s="70"/>
      <x:c r="CO107" s="70"/>
      <x:c r="CP107" s="73"/>
      <x:c r="CQ107" s="70"/>
      <x:c r="CR107" s="73"/>
      <x:c r="CS107" s="70">
        <x:v>5</x:v>
      </x:c>
      <x:c r="CT107" s="70"/>
      <x:c r="CU107" s="70">
        <x:v>1</x:v>
      </x:c>
      <x:c r="CV107" s="70"/>
      <x:c r="CW107" s="70"/>
      <x:c r="CX107" s="70"/>
      <x:c r="CY107" s="687" t="s">
        <x:v>1411</x:v>
      </x:c>
      <x:c r="CZ107" s="70"/>
      <x:c r="DA107" s="73"/>
      <x:c r="DB107" s="70"/>
      <x:c r="DC107" s="73"/>
      <x:c r="DD107" s="70"/>
      <x:c r="DE107" s="73"/>
      <x:c r="DF107" s="70"/>
      <x:c r="DG107" s="104"/>
    </x:row>
    <x:row r="108" spans="1:111" s="74" customFormat="1" customHeight="1">
      <x:c r="A108" s="687" t="s">
        <x:v>1075</x:v>
      </x:c>
      <x:c r="B108" s="114"/>
      <x:c r="C108" s="73"/>
      <x:c r="D108" s="70"/>
      <x:c r="E108" s="73"/>
      <x:c r="F108" s="70"/>
      <x:c r="G108" s="73"/>
      <x:c r="H108" s="70"/>
      <x:c r="I108" s="73"/>
      <x:c r="J108" s="70">
        <x:v>1</x:v>
      </x:c>
      <x:c r="K108" s="70"/>
      <x:c r="L108" s="73"/>
      <x:c r="M108" s="70"/>
      <x:c r="N108" s="70"/>
      <x:c r="O108" s="70"/>
      <x:c r="P108" s="70"/>
      <x:c r="Q108" s="70"/>
      <x:c r="R108" s="73"/>
      <x:c r="S108" s="70">
        <x:v>1</x:v>
      </x:c>
      <x:c r="T108" s="73">
        <x:v>20</x:v>
      </x:c>
      <x:c r="U108" s="70"/>
      <x:c r="V108" s="73"/>
      <x:c r="W108" s="70"/>
      <x:c r="X108" s="70">
        <x:v>19</x:v>
      </x:c>
      <x:c r="Y108" s="70"/>
      <x:c r="Z108" s="70"/>
      <x:c r="AA108" s="70">
        <x:v>1</x:v>
      </x:c>
      <x:c r="AB108" s="70"/>
      <x:c r="AC108" s="70">
        <x:v>1</x:v>
      </x:c>
      <x:c r="AD108" s="70">
        <x:v>1</x:v>
      </x:c>
      <x:c r="AE108" s="70"/>
      <x:c r="AF108" s="70"/>
      <x:c r="AG108" s="70">
        <x:v>1</x:v>
      </x:c>
      <x:c r="AH108" s="70"/>
      <x:c r="AI108" s="70"/>
      <x:c r="AJ108" s="70">
        <x:v>1</x:v>
      </x:c>
      <x:c r="AK108" s="70">
        <x:v>1</x:v>
      </x:c>
      <x:c r="AL108" s="687" t="s">
        <x:v>1075</x:v>
      </x:c>
      <x:c r="AM108" s="70"/>
      <x:c r="AN108" s="73"/>
      <x:c r="AO108" s="70"/>
      <x:c r="AP108" s="70"/>
      <x:c r="AQ108" s="70"/>
      <x:c r="AR108" s="73"/>
      <x:c r="AS108" s="70"/>
      <x:c r="AT108" s="73"/>
      <x:c r="AU108" s="70"/>
      <x:c r="AV108" s="70"/>
      <x:c r="AW108" s="70"/>
      <x:c r="AX108" s="70"/>
      <x:c r="AY108" s="70"/>
      <x:c r="AZ108" s="70"/>
      <x:c r="BA108" s="73"/>
      <x:c r="BB108" s="70"/>
      <x:c r="BC108" s="70"/>
      <x:c r="BD108" s="70"/>
      <x:c r="BE108" s="70">
        <x:v>1</x:v>
      </x:c>
      <x:c r="BF108" s="70">
        <x:v>8</x:v>
      </x:c>
      <x:c r="BG108" s="70"/>
      <x:c r="BH108" s="70"/>
      <x:c r="BI108" s="70"/>
      <x:c r="BJ108" s="73"/>
      <x:c r="BK108" s="70"/>
      <x:c r="BL108" s="73"/>
      <x:c r="BM108" s="70"/>
      <x:c r="BN108" s="73"/>
      <x:c r="BO108" s="70"/>
      <x:c r="BP108" s="73"/>
      <x:c r="BQ108" s="70"/>
      <x:c r="BR108" s="70"/>
      <x:c r="BS108" s="70"/>
      <x:c r="BT108" s="70"/>
      <x:c r="BU108" s="70"/>
      <x:c r="BV108" s="687" t="s">
        <x:v>1075</x:v>
      </x:c>
      <x:c r="BW108" s="70"/>
      <x:c r="BX108" s="70"/>
      <x:c r="BY108" s="73"/>
      <x:c r="BZ108" s="70"/>
      <x:c r="CA108" s="73"/>
      <x:c r="CB108" s="70"/>
      <x:c r="CC108" s="73"/>
      <x:c r="CD108" s="70"/>
      <x:c r="CE108" s="70"/>
      <x:c r="CF108" s="73"/>
      <x:c r="CG108" s="70"/>
      <x:c r="CH108" s="70"/>
      <x:c r="CI108" s="70"/>
      <x:c r="CJ108" s="70">
        <x:v>1</x:v>
      </x:c>
      <x:c r="CK108" s="70"/>
      <x:c r="CL108" s="70"/>
      <x:c r="CM108" s="70"/>
      <x:c r="CN108" s="70"/>
      <x:c r="CO108" s="70"/>
      <x:c r="CP108" s="73"/>
      <x:c r="CQ108" s="70"/>
      <x:c r="CR108" s="73"/>
      <x:c r="CS108" s="70">
        <x:v>8</x:v>
      </x:c>
      <x:c r="CT108" s="70"/>
      <x:c r="CU108" s="70">
        <x:v>1</x:v>
      </x:c>
      <x:c r="CV108" s="70"/>
      <x:c r="CW108" s="70"/>
      <x:c r="CX108" s="70"/>
      <x:c r="CY108" s="687" t="s">
        <x:v>1075</x:v>
      </x:c>
      <x:c r="CZ108" s="70"/>
      <x:c r="DA108" s="73"/>
      <x:c r="DB108" s="70"/>
      <x:c r="DC108" s="73"/>
      <x:c r="DD108" s="70"/>
      <x:c r="DE108" s="73"/>
      <x:c r="DF108" s="70"/>
      <x:c r="DG108" s="104"/>
    </x:row>
    <x:row r="109" spans="1:111" s="74" customFormat="1" customHeight="1">
      <x:c r="A109" s="687" t="s">
        <x:v>1242</x:v>
      </x:c>
      <x:c r="B109" s="114"/>
      <x:c r="C109" s="73"/>
      <x:c r="D109" s="70"/>
      <x:c r="E109" s="73"/>
      <x:c r="F109" s="70"/>
      <x:c r="G109" s="73"/>
      <x:c r="H109" s="70"/>
      <x:c r="I109" s="73"/>
      <x:c r="J109" s="70">
        <x:v>1</x:v>
      </x:c>
      <x:c r="K109" s="70"/>
      <x:c r="L109" s="73"/>
      <x:c r="M109" s="70"/>
      <x:c r="N109" s="70"/>
      <x:c r="O109" s="70"/>
      <x:c r="P109" s="70"/>
      <x:c r="Q109" s="70"/>
      <x:c r="R109" s="73"/>
      <x:c r="S109" s="70">
        <x:v>2</x:v>
      </x:c>
      <x:c r="T109" s="73">
        <x:v>25.920000000000002</x:v>
      </x:c>
      <x:c r="U109" s="70"/>
      <x:c r="V109" s="73"/>
      <x:c r="W109" s="70"/>
      <x:c r="X109" s="70">
        <x:v>10</x:v>
      </x:c>
      <x:c r="Y109" s="70"/>
      <x:c r="Z109" s="70"/>
      <x:c r="AA109" s="70">
        <x:v>2</x:v>
      </x:c>
      <x:c r="AB109" s="70"/>
      <x:c r="AC109" s="70">
        <x:v>1</x:v>
      </x:c>
      <x:c r="AD109" s="70">
        <x:v>1</x:v>
      </x:c>
      <x:c r="AE109" s="70"/>
      <x:c r="AF109" s="70"/>
      <x:c r="AG109" s="70">
        <x:v>1</x:v>
      </x:c>
      <x:c r="AH109" s="70"/>
      <x:c r="AI109" s="70"/>
      <x:c r="AJ109" s="70">
        <x:v>1</x:v>
      </x:c>
      <x:c r="AK109" s="70">
        <x:v>1</x:v>
      </x:c>
      <x:c r="AL109" s="687" t="s">
        <x:v>1242</x:v>
      </x:c>
      <x:c r="AM109" s="70"/>
      <x:c r="AN109" s="73"/>
      <x:c r="AO109" s="70"/>
      <x:c r="AP109" s="70"/>
      <x:c r="AQ109" s="70"/>
      <x:c r="AR109" s="73"/>
      <x:c r="AS109" s="70"/>
      <x:c r="AT109" s="73"/>
      <x:c r="AU109" s="70"/>
      <x:c r="AV109" s="70"/>
      <x:c r="AW109" s="70"/>
      <x:c r="AX109" s="70"/>
      <x:c r="AY109" s="70"/>
      <x:c r="AZ109" s="70"/>
      <x:c r="BA109" s="73"/>
      <x:c r="BB109" s="70"/>
      <x:c r="BC109" s="70"/>
      <x:c r="BD109" s="70"/>
      <x:c r="BE109" s="70">
        <x:v>1</x:v>
      </x:c>
      <x:c r="BF109" s="70">
        <x:v>2</x:v>
      </x:c>
      <x:c r="BG109" s="70"/>
      <x:c r="BH109" s="70"/>
      <x:c r="BI109" s="70"/>
      <x:c r="BJ109" s="73"/>
      <x:c r="BK109" s="70"/>
      <x:c r="BL109" s="73"/>
      <x:c r="BM109" s="70"/>
      <x:c r="BN109" s="73"/>
      <x:c r="BO109" s="70"/>
      <x:c r="BP109" s="73"/>
      <x:c r="BQ109" s="70"/>
      <x:c r="BR109" s="70"/>
      <x:c r="BS109" s="70"/>
      <x:c r="BT109" s="70"/>
      <x:c r="BU109" s="70"/>
      <x:c r="BV109" s="687" t="s">
        <x:v>1242</x:v>
      </x:c>
      <x:c r="BW109" s="70"/>
      <x:c r="BX109" s="70"/>
      <x:c r="BY109" s="73"/>
      <x:c r="BZ109" s="70"/>
      <x:c r="CA109" s="73"/>
      <x:c r="CB109" s="70"/>
      <x:c r="CC109" s="73"/>
      <x:c r="CD109" s="70"/>
      <x:c r="CE109" s="70"/>
      <x:c r="CF109" s="73"/>
      <x:c r="CG109" s="70"/>
      <x:c r="CH109" s="70"/>
      <x:c r="CI109" s="70"/>
      <x:c r="CJ109" s="70"/>
      <x:c r="CK109" s="70"/>
      <x:c r="CL109" s="70"/>
      <x:c r="CM109" s="70"/>
      <x:c r="CN109" s="70"/>
      <x:c r="CO109" s="70"/>
      <x:c r="CP109" s="73"/>
      <x:c r="CQ109" s="70"/>
      <x:c r="CR109" s="73"/>
      <x:c r="CS109" s="70">
        <x:v>7</x:v>
      </x:c>
      <x:c r="CT109" s="70"/>
      <x:c r="CU109" s="70"/>
      <x:c r="CV109" s="70"/>
      <x:c r="CW109" s="70"/>
      <x:c r="CX109" s="70"/>
      <x:c r="CY109" s="687" t="s">
        <x:v>1242</x:v>
      </x:c>
      <x:c r="CZ109" s="70"/>
      <x:c r="DA109" s="73"/>
      <x:c r="DB109" s="70"/>
      <x:c r="DC109" s="73"/>
      <x:c r="DD109" s="70"/>
      <x:c r="DE109" s="73"/>
      <x:c r="DF109" s="70"/>
      <x:c r="DG109" s="104"/>
    </x:row>
    <x:row r="110" spans="1:111" s="74" customFormat="1" customHeight="1">
      <x:c r="A110" s="687" t="s">
        <x:v>949</x:v>
      </x:c>
      <x:c r="B110" s="114"/>
      <x:c r="C110" s="73"/>
      <x:c r="D110" s="70"/>
      <x:c r="E110" s="73"/>
      <x:c r="F110" s="70"/>
      <x:c r="G110" s="73"/>
      <x:c r="H110" s="70"/>
      <x:c r="I110" s="73"/>
      <x:c r="J110" s="70"/>
      <x:c r="K110" s="70"/>
      <x:c r="L110" s="73"/>
      <x:c r="M110" s="70"/>
      <x:c r="N110" s="70"/>
      <x:c r="O110" s="70"/>
      <x:c r="P110" s="70"/>
      <x:c r="Q110" s="70"/>
      <x:c r="R110" s="73"/>
      <x:c r="S110" s="70">
        <x:v>1</x:v>
      </x:c>
      <x:c r="T110" s="73">
        <x:v>20.25</x:v>
      </x:c>
      <x:c r="U110" s="70"/>
      <x:c r="V110" s="73"/>
      <x:c r="W110" s="70"/>
      <x:c r="X110" s="70">
        <x:v>14</x:v>
      </x:c>
      <x:c r="Y110" s="70"/>
      <x:c r="Z110" s="70"/>
      <x:c r="AA110" s="70"/>
      <x:c r="AB110" s="70"/>
      <x:c r="AC110" s="70"/>
      <x:c r="AD110" s="70"/>
      <x:c r="AE110" s="70"/>
      <x:c r="AF110" s="70"/>
      <x:c r="AG110" s="70">
        <x:v>1</x:v>
      </x:c>
      <x:c r="AH110" s="70"/>
      <x:c r="AI110" s="70"/>
      <x:c r="AJ110" s="70"/>
      <x:c r="AK110" s="70"/>
      <x:c r="AL110" s="687" t="s">
        <x:v>949</x:v>
      </x:c>
      <x:c r="AM110" s="70"/>
      <x:c r="AN110" s="73"/>
      <x:c r="AO110" s="70"/>
      <x:c r="AP110" s="70"/>
      <x:c r="AQ110" s="70"/>
      <x:c r="AR110" s="73"/>
      <x:c r="AS110" s="70"/>
      <x:c r="AT110" s="73"/>
      <x:c r="AU110" s="70"/>
      <x:c r="AV110" s="70"/>
      <x:c r="AW110" s="70"/>
      <x:c r="AX110" s="70"/>
      <x:c r="AY110" s="70"/>
      <x:c r="AZ110" s="70"/>
      <x:c r="BA110" s="73"/>
      <x:c r="BB110" s="70"/>
      <x:c r="BC110" s="70"/>
      <x:c r="BD110" s="70"/>
      <x:c r="BE110" s="70">
        <x:v>1</x:v>
      </x:c>
      <x:c r="BF110" s="70">
        <x:v>3</x:v>
      </x:c>
      <x:c r="BG110" s="70"/>
      <x:c r="BH110" s="70"/>
      <x:c r="BI110" s="70"/>
      <x:c r="BJ110" s="73"/>
      <x:c r="BK110" s="70"/>
      <x:c r="BL110" s="73"/>
      <x:c r="BM110" s="70"/>
      <x:c r="BN110" s="73"/>
      <x:c r="BO110" s="70"/>
      <x:c r="BP110" s="73"/>
      <x:c r="BQ110" s="70"/>
      <x:c r="BR110" s="70"/>
      <x:c r="BS110" s="70"/>
      <x:c r="BT110" s="70"/>
      <x:c r="BU110" s="70"/>
      <x:c r="BV110" s="687" t="s">
        <x:v>949</x:v>
      </x:c>
      <x:c r="BW110" s="70"/>
      <x:c r="BX110" s="70"/>
      <x:c r="BY110" s="73"/>
      <x:c r="BZ110" s="70"/>
      <x:c r="CA110" s="73"/>
      <x:c r="CB110" s="70"/>
      <x:c r="CC110" s="73"/>
      <x:c r="CD110" s="70"/>
      <x:c r="CE110" s="70"/>
      <x:c r="CF110" s="73"/>
      <x:c r="CG110" s="70"/>
      <x:c r="CH110" s="70"/>
      <x:c r="CI110" s="70"/>
      <x:c r="CJ110" s="70"/>
      <x:c r="CK110" s="70"/>
      <x:c r="CL110" s="70"/>
      <x:c r="CM110" s="70"/>
      <x:c r="CN110" s="70"/>
      <x:c r="CO110" s="70"/>
      <x:c r="CP110" s="73"/>
      <x:c r="CQ110" s="70"/>
      <x:c r="CR110" s="73"/>
      <x:c r="CS110" s="70">
        <x:v>9</x:v>
      </x:c>
      <x:c r="CT110" s="70"/>
      <x:c r="CU110" s="70"/>
      <x:c r="CV110" s="70"/>
      <x:c r="CW110" s="70"/>
      <x:c r="CX110" s="70"/>
      <x:c r="CY110" s="687" t="s">
        <x:v>949</x:v>
      </x:c>
      <x:c r="CZ110" s="70"/>
      <x:c r="DA110" s="73"/>
      <x:c r="DB110" s="70"/>
      <x:c r="DC110" s="73"/>
      <x:c r="DD110" s="70"/>
      <x:c r="DE110" s="73"/>
      <x:c r="DF110" s="70"/>
      <x:c r="DG110" s="104"/>
    </x:row>
    <x:row r="111" spans="1:111" s="74" customFormat="1" customHeight="1">
      <x:c r="A111" s="687" t="s">
        <x:v>1222</x:v>
      </x:c>
      <x:c r="B111" s="114"/>
      <x:c r="C111" s="73"/>
      <x:c r="D111" s="70"/>
      <x:c r="E111" s="73"/>
      <x:c r="F111" s="70"/>
      <x:c r="G111" s="73"/>
      <x:c r="H111" s="70"/>
      <x:c r="I111" s="73"/>
      <x:c r="J111" s="70">
        <x:v>4</x:v>
      </x:c>
      <x:c r="K111" s="70"/>
      <x:c r="L111" s="73"/>
      <x:c r="M111" s="70"/>
      <x:c r="N111" s="70"/>
      <x:c r="O111" s="70"/>
      <x:c r="P111" s="70"/>
      <x:c r="Q111" s="70"/>
      <x:c r="R111" s="73"/>
      <x:c r="S111" s="70">
        <x:v>2</x:v>
      </x:c>
      <x:c r="T111" s="73">
        <x:v>40</x:v>
      </x:c>
      <x:c r="U111" s="70"/>
      <x:c r="V111" s="73"/>
      <x:c r="W111" s="70"/>
      <x:c r="X111" s="70">
        <x:v>25</x:v>
      </x:c>
      <x:c r="Y111" s="70"/>
      <x:c r="Z111" s="70"/>
      <x:c r="AA111" s="70">
        <x:v>1</x:v>
      </x:c>
      <x:c r="AB111" s="70"/>
      <x:c r="AC111" s="70"/>
      <x:c r="AD111" s="70"/>
      <x:c r="AE111" s="70"/>
      <x:c r="AF111" s="70"/>
      <x:c r="AG111" s="70">
        <x:v>2</x:v>
      </x:c>
      <x:c r="AH111" s="70"/>
      <x:c r="AI111" s="70"/>
      <x:c r="AJ111" s="70">
        <x:v>6</x:v>
      </x:c>
      <x:c r="AK111" s="70">
        <x:v>9</x:v>
      </x:c>
      <x:c r="AL111" s="687" t="s">
        <x:v>1222</x:v>
      </x:c>
      <x:c r="AM111" s="70"/>
      <x:c r="AN111" s="73"/>
      <x:c r="AO111" s="70"/>
      <x:c r="AP111" s="70"/>
      <x:c r="AQ111" s="70"/>
      <x:c r="AR111" s="73"/>
      <x:c r="AS111" s="70"/>
      <x:c r="AT111" s="73"/>
      <x:c r="AU111" s="70"/>
      <x:c r="AV111" s="70"/>
      <x:c r="AW111" s="70"/>
      <x:c r="AX111" s="70"/>
      <x:c r="AY111" s="70"/>
      <x:c r="AZ111" s="70"/>
      <x:c r="BA111" s="73"/>
      <x:c r="BB111" s="70"/>
      <x:c r="BC111" s="70"/>
      <x:c r="BD111" s="70"/>
      <x:c r="BE111" s="70">
        <x:v>1</x:v>
      </x:c>
      <x:c r="BF111" s="70">
        <x:v>4</x:v>
      </x:c>
      <x:c r="BG111" s="70"/>
      <x:c r="BH111" s="70"/>
      <x:c r="BI111" s="70"/>
      <x:c r="BJ111" s="73"/>
      <x:c r="BK111" s="70"/>
      <x:c r="BL111" s="73"/>
      <x:c r="BM111" s="70"/>
      <x:c r="BN111" s="73"/>
      <x:c r="BO111" s="70"/>
      <x:c r="BP111" s="73"/>
      <x:c r="BQ111" s="70"/>
      <x:c r="BR111" s="70"/>
      <x:c r="BS111" s="70"/>
      <x:c r="BT111" s="70"/>
      <x:c r="BU111" s="70"/>
      <x:c r="BV111" s="687" t="s">
        <x:v>1222</x:v>
      </x:c>
      <x:c r="BW111" s="70"/>
      <x:c r="BX111" s="70"/>
      <x:c r="BY111" s="73"/>
      <x:c r="BZ111" s="70"/>
      <x:c r="CA111" s="73"/>
      <x:c r="CB111" s="70"/>
      <x:c r="CC111" s="73"/>
      <x:c r="CD111" s="70"/>
      <x:c r="CE111" s="70">
        <x:v>1</x:v>
      </x:c>
      <x:c r="CF111" s="73">
        <x:v>12</x:v>
      </x:c>
      <x:c r="CG111" s="70"/>
      <x:c r="CH111" s="70">
        <x:v>1</x:v>
      </x:c>
      <x:c r="CI111" s="70"/>
      <x:c r="CJ111" s="70">
        <x:v>2</x:v>
      </x:c>
      <x:c r="CK111" s="70"/>
      <x:c r="CL111" s="70"/>
      <x:c r="CM111" s="70"/>
      <x:c r="CN111" s="70"/>
      <x:c r="CO111" s="70">
        <x:v>1</x:v>
      </x:c>
      <x:c r="CP111" s="73">
        <x:v>12</x:v>
      </x:c>
      <x:c r="CQ111" s="70">
        <x:v>1</x:v>
      </x:c>
      <x:c r="CR111" s="73">
        <x:v>94</x:v>
      </x:c>
      <x:c r="CS111" s="70">
        <x:v>20</x:v>
      </x:c>
      <x:c r="CT111" s="70"/>
      <x:c r="CU111" s="70">
        <x:v>1</x:v>
      </x:c>
      <x:c r="CV111" s="70"/>
      <x:c r="CW111" s="70"/>
      <x:c r="CX111" s="70"/>
      <x:c r="CY111" s="687" t="s">
        <x:v>1222</x:v>
      </x:c>
      <x:c r="CZ111" s="70"/>
      <x:c r="DA111" s="73"/>
      <x:c r="DB111" s="70"/>
      <x:c r="DC111" s="73"/>
      <x:c r="DD111" s="70"/>
      <x:c r="DE111" s="73"/>
      <x:c r="DF111" s="70"/>
      <x:c r="DG111" s="104"/>
    </x:row>
    <x:row r="112" spans="1:111" s="74" customFormat="1" customHeight="1">
      <x:c r="A112" s="687" t="s">
        <x:v>1443</x:v>
      </x:c>
      <x:c r="B112" s="114"/>
      <x:c r="C112" s="73"/>
      <x:c r="D112" s="70"/>
      <x:c r="E112" s="73"/>
      <x:c r="F112" s="70"/>
      <x:c r="G112" s="73"/>
      <x:c r="H112" s="70"/>
      <x:c r="I112" s="73"/>
      <x:c r="J112" s="70">
        <x:v>1</x:v>
      </x:c>
      <x:c r="K112" s="70"/>
      <x:c r="L112" s="73"/>
      <x:c r="M112" s="70"/>
      <x:c r="N112" s="70"/>
      <x:c r="O112" s="70"/>
      <x:c r="P112" s="70"/>
      <x:c r="Q112" s="70"/>
      <x:c r="R112" s="73"/>
      <x:c r="S112" s="70"/>
      <x:c r="T112" s="73"/>
      <x:c r="U112" s="70"/>
      <x:c r="V112" s="73"/>
      <x:c r="W112" s="70"/>
      <x:c r="X112" s="70">
        <x:v>10</x:v>
      </x:c>
      <x:c r="Y112" s="70"/>
      <x:c r="Z112" s="70"/>
      <x:c r="AA112" s="70">
        <x:v>2</x:v>
      </x:c>
      <x:c r="AB112" s="70"/>
      <x:c r="AC112" s="70"/>
      <x:c r="AD112" s="70"/>
      <x:c r="AE112" s="70"/>
      <x:c r="AF112" s="70"/>
      <x:c r="AG112" s="70">
        <x:v>2</x:v>
      </x:c>
      <x:c r="AH112" s="70"/>
      <x:c r="AI112" s="70"/>
      <x:c r="AJ112" s="70">
        <x:v>2</x:v>
      </x:c>
      <x:c r="AK112" s="70">
        <x:v>4</x:v>
      </x:c>
      <x:c r="AL112" s="687" t="s">
        <x:v>1443</x:v>
      </x:c>
      <x:c r="AM112" s="70"/>
      <x:c r="AN112" s="73"/>
      <x:c r="AO112" s="70"/>
      <x:c r="AP112" s="70"/>
      <x:c r="AQ112" s="70"/>
      <x:c r="AR112" s="73"/>
      <x:c r="AS112" s="70"/>
      <x:c r="AT112" s="73"/>
      <x:c r="AU112" s="70"/>
      <x:c r="AV112" s="70"/>
      <x:c r="AW112" s="70"/>
      <x:c r="AX112" s="70"/>
      <x:c r="AY112" s="70"/>
      <x:c r="AZ112" s="70"/>
      <x:c r="BA112" s="73"/>
      <x:c r="BB112" s="70"/>
      <x:c r="BC112" s="70"/>
      <x:c r="BD112" s="70"/>
      <x:c r="BE112" s="70">
        <x:v>1</x:v>
      </x:c>
      <x:c r="BF112" s="70">
        <x:v>2</x:v>
      </x:c>
      <x:c r="BG112" s="70"/>
      <x:c r="BH112" s="70"/>
      <x:c r="BI112" s="70"/>
      <x:c r="BJ112" s="73"/>
      <x:c r="BK112" s="70"/>
      <x:c r="BL112" s="73"/>
      <x:c r="BM112" s="70"/>
      <x:c r="BN112" s="73"/>
      <x:c r="BO112" s="70"/>
      <x:c r="BP112" s="73"/>
      <x:c r="BQ112" s="70"/>
      <x:c r="BR112" s="70"/>
      <x:c r="BS112" s="70"/>
      <x:c r="BT112" s="70"/>
      <x:c r="BU112" s="70"/>
      <x:c r="BV112" s="687" t="s">
        <x:v>1443</x:v>
      </x:c>
      <x:c r="BW112" s="70"/>
      <x:c r="BX112" s="70"/>
      <x:c r="BY112" s="73"/>
      <x:c r="BZ112" s="70"/>
      <x:c r="CA112" s="73"/>
      <x:c r="CB112" s="70"/>
      <x:c r="CC112" s="73"/>
      <x:c r="CD112" s="70"/>
      <x:c r="CE112" s="70"/>
      <x:c r="CF112" s="73"/>
      <x:c r="CG112" s="70"/>
      <x:c r="CH112" s="70"/>
      <x:c r="CI112" s="70"/>
      <x:c r="CJ112" s="70"/>
      <x:c r="CK112" s="70"/>
      <x:c r="CL112" s="70"/>
      <x:c r="CM112" s="70"/>
      <x:c r="CN112" s="70"/>
      <x:c r="CO112" s="70"/>
      <x:c r="CP112" s="73"/>
      <x:c r="CQ112" s="70">
        <x:v>1</x:v>
      </x:c>
      <x:c r="CR112" s="73">
        <x:v>94</x:v>
      </x:c>
      <x:c r="CS112" s="70">
        <x:v>8</x:v>
      </x:c>
      <x:c r="CT112" s="70"/>
      <x:c r="CU112" s="70">
        <x:v>1</x:v>
      </x:c>
      <x:c r="CV112" s="70"/>
      <x:c r="CW112" s="70"/>
      <x:c r="CX112" s="70"/>
      <x:c r="CY112" s="687" t="s">
        <x:v>1443</x:v>
      </x:c>
      <x:c r="CZ112" s="70"/>
      <x:c r="DA112" s="73"/>
      <x:c r="DB112" s="70"/>
      <x:c r="DC112" s="73"/>
      <x:c r="DD112" s="70"/>
      <x:c r="DE112" s="73"/>
      <x:c r="DF112" s="70"/>
      <x:c r="DG112" s="104"/>
    </x:row>
    <x:row r="113" spans="1:111" s="74" customFormat="1" customHeight="1">
      <x:c r="A113" s="687" t="s">
        <x:v>1482</x:v>
      </x:c>
      <x:c r="B113" s="114"/>
      <x:c r="C113" s="73"/>
      <x:c r="D113" s="70"/>
      <x:c r="E113" s="73"/>
      <x:c r="F113" s="70"/>
      <x:c r="G113" s="73"/>
      <x:c r="H113" s="70"/>
      <x:c r="I113" s="73"/>
      <x:c r="J113" s="70"/>
      <x:c r="K113" s="70"/>
      <x:c r="L113" s="73"/>
      <x:c r="M113" s="70"/>
      <x:c r="N113" s="70"/>
      <x:c r="O113" s="70"/>
      <x:c r="P113" s="70"/>
      <x:c r="Q113" s="70"/>
      <x:c r="R113" s="73"/>
      <x:c r="S113" s="70">
        <x:v>1</x:v>
      </x:c>
      <x:c r="T113" s="73">
        <x:v>20</x:v>
      </x:c>
      <x:c r="U113" s="70"/>
      <x:c r="V113" s="73"/>
      <x:c r="W113" s="70"/>
      <x:c r="X113" s="70">
        <x:v>26</x:v>
      </x:c>
      <x:c r="Y113" s="70"/>
      <x:c r="Z113" s="70"/>
      <x:c r="AA113" s="70"/>
      <x:c r="AB113" s="70"/>
      <x:c r="AC113" s="70"/>
      <x:c r="AD113" s="70"/>
      <x:c r="AE113" s="70"/>
      <x:c r="AF113" s="70"/>
      <x:c r="AG113" s="70">
        <x:v>1</x:v>
      </x:c>
      <x:c r="AH113" s="70"/>
      <x:c r="AI113" s="70"/>
      <x:c r="AJ113" s="70"/>
      <x:c r="AK113" s="70"/>
      <x:c r="AL113" s="687" t="s">
        <x:v>1482</x:v>
      </x:c>
      <x:c r="AM113" s="70"/>
      <x:c r="AN113" s="73"/>
      <x:c r="AO113" s="70"/>
      <x:c r="AP113" s="70"/>
      <x:c r="AQ113" s="70"/>
      <x:c r="AR113" s="73"/>
      <x:c r="AS113" s="70"/>
      <x:c r="AT113" s="73"/>
      <x:c r="AU113" s="70"/>
      <x:c r="AV113" s="70"/>
      <x:c r="AW113" s="70"/>
      <x:c r="AX113" s="70"/>
      <x:c r="AY113" s="70"/>
      <x:c r="AZ113" s="70">
        <x:v>1</x:v>
      </x:c>
      <x:c r="BA113" s="73"/>
      <x:c r="BB113" s="70"/>
      <x:c r="BC113" s="70"/>
      <x:c r="BD113" s="70"/>
      <x:c r="BE113" s="70">
        <x:v>1</x:v>
      </x:c>
      <x:c r="BF113" s="70">
        <x:v>7</x:v>
      </x:c>
      <x:c r="BG113" s="70"/>
      <x:c r="BH113" s="70"/>
      <x:c r="BI113" s="70"/>
      <x:c r="BJ113" s="73"/>
      <x:c r="BK113" s="70"/>
      <x:c r="BL113" s="73"/>
      <x:c r="BM113" s="70"/>
      <x:c r="BN113" s="73"/>
      <x:c r="BO113" s="70"/>
      <x:c r="BP113" s="73"/>
      <x:c r="BQ113" s="70"/>
      <x:c r="BR113" s="70"/>
      <x:c r="BS113" s="70"/>
      <x:c r="BT113" s="70"/>
      <x:c r="BU113" s="70"/>
      <x:c r="BV113" s="687" t="s">
        <x:v>1482</x:v>
      </x:c>
      <x:c r="BW113" s="70"/>
      <x:c r="BX113" s="70"/>
      <x:c r="BY113" s="73"/>
      <x:c r="BZ113" s="70"/>
      <x:c r="CA113" s="73"/>
      <x:c r="CB113" s="70"/>
      <x:c r="CC113" s="73"/>
      <x:c r="CD113" s="70"/>
      <x:c r="CE113" s="70">
        <x:v>1</x:v>
      </x:c>
      <x:c r="CF113" s="73">
        <x:v>12</x:v>
      </x:c>
      <x:c r="CG113" s="70"/>
      <x:c r="CH113" s="70"/>
      <x:c r="CI113" s="70"/>
      <x:c r="CJ113" s="70"/>
      <x:c r="CK113" s="70"/>
      <x:c r="CL113" s="70"/>
      <x:c r="CM113" s="70"/>
      <x:c r="CN113" s="70"/>
      <x:c r="CO113" s="70"/>
      <x:c r="CP113" s="73"/>
      <x:c r="CQ113" s="70"/>
      <x:c r="CR113" s="73"/>
      <x:c r="CS113" s="70">
        <x:v>4</x:v>
      </x:c>
      <x:c r="CT113" s="70"/>
      <x:c r="CU113" s="70">
        <x:v>1</x:v>
      </x:c>
      <x:c r="CV113" s="70"/>
      <x:c r="CW113" s="70"/>
      <x:c r="CX113" s="70"/>
      <x:c r="CY113" s="687" t="s">
        <x:v>1482</x:v>
      </x:c>
      <x:c r="CZ113" s="70">
        <x:v>1</x:v>
      </x:c>
      <x:c r="DA113" s="73">
        <x:v>12</x:v>
      </x:c>
      <x:c r="DB113" s="70"/>
      <x:c r="DC113" s="73"/>
      <x:c r="DD113" s="70"/>
      <x:c r="DE113" s="73"/>
      <x:c r="DF113" s="70"/>
      <x:c r="DG113" s="104"/>
    </x:row>
    <x:row r="114" spans="1:111" s="74" customFormat="1" customHeight="1">
      <x:c r="A114" s="687" t="s">
        <x:v>1220</x:v>
      </x:c>
      <x:c r="B114" s="114"/>
      <x:c r="C114" s="73"/>
      <x:c r="D114" s="70"/>
      <x:c r="E114" s="73"/>
      <x:c r="F114" s="70"/>
      <x:c r="G114" s="73"/>
      <x:c r="H114" s="70"/>
      <x:c r="I114" s="73"/>
      <x:c r="J114" s="70">
        <x:v>1</x:v>
      </x:c>
      <x:c r="K114" s="70"/>
      <x:c r="L114" s="73"/>
      <x:c r="M114" s="70"/>
      <x:c r="N114" s="70"/>
      <x:c r="O114" s="70"/>
      <x:c r="P114" s="70"/>
      <x:c r="Q114" s="70"/>
      <x:c r="R114" s="73"/>
      <x:c r="S114" s="70"/>
      <x:c r="T114" s="73"/>
      <x:c r="U114" s="70"/>
      <x:c r="V114" s="73"/>
      <x:c r="W114" s="70"/>
      <x:c r="X114" s="70">
        <x:v>10</x:v>
      </x:c>
      <x:c r="Y114" s="70"/>
      <x:c r="Z114" s="70"/>
      <x:c r="AA114" s="70">
        <x:v>2</x:v>
      </x:c>
      <x:c r="AB114" s="70"/>
      <x:c r="AC114" s="70"/>
      <x:c r="AD114" s="70">
        <x:v>2</x:v>
      </x:c>
      <x:c r="AE114" s="70"/>
      <x:c r="AF114" s="70"/>
      <x:c r="AG114" s="70">
        <x:v>1</x:v>
      </x:c>
      <x:c r="AH114" s="70"/>
      <x:c r="AI114" s="70"/>
      <x:c r="AJ114" s="70">
        <x:v>1</x:v>
      </x:c>
      <x:c r="AK114" s="70">
        <x:v>1</x:v>
      </x:c>
      <x:c r="AL114" s="687" t="s">
        <x:v>1220</x:v>
      </x:c>
      <x:c r="AM114" s="70"/>
      <x:c r="AN114" s="73"/>
      <x:c r="AO114" s="70"/>
      <x:c r="AP114" s="70"/>
      <x:c r="AQ114" s="70"/>
      <x:c r="AR114" s="73"/>
      <x:c r="AS114" s="70"/>
      <x:c r="AT114" s="73"/>
      <x:c r="AU114" s="70"/>
      <x:c r="AV114" s="70"/>
      <x:c r="AW114" s="70"/>
      <x:c r="AX114" s="70"/>
      <x:c r="AY114" s="70"/>
      <x:c r="AZ114" s="70"/>
      <x:c r="BA114" s="73"/>
      <x:c r="BB114" s="70"/>
      <x:c r="BC114" s="70"/>
      <x:c r="BD114" s="70"/>
      <x:c r="BE114" s="70">
        <x:v>1</x:v>
      </x:c>
      <x:c r="BF114" s="70">
        <x:v>3</x:v>
      </x:c>
      <x:c r="BG114" s="70"/>
      <x:c r="BH114" s="70"/>
      <x:c r="BI114" s="70"/>
      <x:c r="BJ114" s="73"/>
      <x:c r="BK114" s="70"/>
      <x:c r="BL114" s="73"/>
      <x:c r="BM114" s="70"/>
      <x:c r="BN114" s="73"/>
      <x:c r="BO114" s="70"/>
      <x:c r="BP114" s="73"/>
      <x:c r="BQ114" s="70"/>
      <x:c r="BR114" s="70"/>
      <x:c r="BS114" s="70"/>
      <x:c r="BT114" s="70"/>
      <x:c r="BU114" s="70"/>
      <x:c r="BV114" s="687" t="s">
        <x:v>1220</x:v>
      </x:c>
      <x:c r="BW114" s="70"/>
      <x:c r="BX114" s="70"/>
      <x:c r="BY114" s="73"/>
      <x:c r="BZ114" s="70"/>
      <x:c r="CA114" s="73"/>
      <x:c r="CB114" s="70"/>
      <x:c r="CC114" s="73"/>
      <x:c r="CD114" s="70"/>
      <x:c r="CE114" s="70"/>
      <x:c r="CF114" s="73"/>
      <x:c r="CG114" s="70"/>
      <x:c r="CH114" s="70"/>
      <x:c r="CI114" s="70"/>
      <x:c r="CJ114" s="70"/>
      <x:c r="CK114" s="70"/>
      <x:c r="CL114" s="70"/>
      <x:c r="CM114" s="70"/>
      <x:c r="CN114" s="70"/>
      <x:c r="CO114" s="70"/>
      <x:c r="CP114" s="73"/>
      <x:c r="CQ114" s="70"/>
      <x:c r="CR114" s="73"/>
      <x:c r="CS114" s="70">
        <x:v>4</x:v>
      </x:c>
      <x:c r="CT114" s="70"/>
      <x:c r="CU114" s="70"/>
      <x:c r="CV114" s="70"/>
      <x:c r="CW114" s="70"/>
      <x:c r="CX114" s="70"/>
      <x:c r="CY114" s="687" t="s">
        <x:v>1220</x:v>
      </x:c>
      <x:c r="CZ114" s="70"/>
      <x:c r="DA114" s="73"/>
      <x:c r="DB114" s="70"/>
      <x:c r="DC114" s="73"/>
      <x:c r="DD114" s="70"/>
      <x:c r="DE114" s="73"/>
      <x:c r="DF114" s="70"/>
      <x:c r="DG114" s="104"/>
    </x:row>
    <x:row r="115" spans="1:111" s="74" customFormat="1" customHeight="1">
      <x:c r="A115" s="687" t="s">
        <x:v>1184</x:v>
      </x:c>
      <x:c r="B115" s="114"/>
      <x:c r="C115" s="73"/>
      <x:c r="D115" s="70"/>
      <x:c r="E115" s="73"/>
      <x:c r="F115" s="70"/>
      <x:c r="G115" s="73"/>
      <x:c r="H115" s="70"/>
      <x:c r="I115" s="73"/>
      <x:c r="J115" s="70">
        <x:v>2</x:v>
      </x:c>
      <x:c r="K115" s="70"/>
      <x:c r="L115" s="73"/>
      <x:c r="M115" s="70"/>
      <x:c r="N115" s="70"/>
      <x:c r="O115" s="70"/>
      <x:c r="P115" s="70"/>
      <x:c r="Q115" s="70"/>
      <x:c r="R115" s="73"/>
      <x:c r="S115" s="70"/>
      <x:c r="T115" s="73"/>
      <x:c r="U115" s="70"/>
      <x:c r="V115" s="73"/>
      <x:c r="W115" s="70"/>
      <x:c r="X115" s="70">
        <x:v>9</x:v>
      </x:c>
      <x:c r="Y115" s="70"/>
      <x:c r="Z115" s="70"/>
      <x:c r="AA115" s="70">
        <x:v>1</x:v>
      </x:c>
      <x:c r="AB115" s="70"/>
      <x:c r="AC115" s="70">
        <x:v>1</x:v>
      </x:c>
      <x:c r="AD115" s="70">
        <x:v>1</x:v>
      </x:c>
      <x:c r="AE115" s="70"/>
      <x:c r="AF115" s="70"/>
      <x:c r="AG115" s="70">
        <x:v>1</x:v>
      </x:c>
      <x:c r="AH115" s="70"/>
      <x:c r="AI115" s="70"/>
      <x:c r="AJ115" s="70">
        <x:v>4</x:v>
      </x:c>
      <x:c r="AK115" s="70">
        <x:v>7</x:v>
      </x:c>
      <x:c r="AL115" s="687" t="s">
        <x:v>1184</x:v>
      </x:c>
      <x:c r="AM115" s="70"/>
      <x:c r="AN115" s="73"/>
      <x:c r="AO115" s="70"/>
      <x:c r="AP115" s="70"/>
      <x:c r="AQ115" s="70"/>
      <x:c r="AR115" s="73"/>
      <x:c r="AS115" s="70"/>
      <x:c r="AT115" s="73"/>
      <x:c r="AU115" s="70"/>
      <x:c r="AV115" s="70"/>
      <x:c r="AW115" s="70"/>
      <x:c r="AX115" s="70"/>
      <x:c r="AY115" s="70"/>
      <x:c r="AZ115" s="70"/>
      <x:c r="BA115" s="73"/>
      <x:c r="BB115" s="70"/>
      <x:c r="BC115" s="70"/>
      <x:c r="BD115" s="70"/>
      <x:c r="BE115" s="70">
        <x:v>1</x:v>
      </x:c>
      <x:c r="BF115" s="70">
        <x:v>3</x:v>
      </x:c>
      <x:c r="BG115" s="70"/>
      <x:c r="BH115" s="70"/>
      <x:c r="BI115" s="70"/>
      <x:c r="BJ115" s="73"/>
      <x:c r="BK115" s="70"/>
      <x:c r="BL115" s="73"/>
      <x:c r="BM115" s="70"/>
      <x:c r="BN115" s="73"/>
      <x:c r="BO115" s="70"/>
      <x:c r="BP115" s="73"/>
      <x:c r="BQ115" s="70"/>
      <x:c r="BR115" s="70"/>
      <x:c r="BS115" s="70"/>
      <x:c r="BT115" s="70"/>
      <x:c r="BU115" s="70"/>
      <x:c r="BV115" s="687" t="s">
        <x:v>1184</x:v>
      </x:c>
      <x:c r="BW115" s="70"/>
      <x:c r="BX115" s="70"/>
      <x:c r="BY115" s="73"/>
      <x:c r="BZ115" s="70"/>
      <x:c r="CA115" s="73"/>
      <x:c r="CB115" s="70"/>
      <x:c r="CC115" s="73"/>
      <x:c r="CD115" s="70"/>
      <x:c r="CE115" s="70"/>
      <x:c r="CF115" s="73"/>
      <x:c r="CG115" s="70"/>
      <x:c r="CH115" s="70"/>
      <x:c r="CI115" s="70"/>
      <x:c r="CJ115" s="70"/>
      <x:c r="CK115" s="70"/>
      <x:c r="CL115" s="70"/>
      <x:c r="CM115" s="70"/>
      <x:c r="CN115" s="70"/>
      <x:c r="CO115" s="70"/>
      <x:c r="CP115" s="73"/>
      <x:c r="CQ115" s="70">
        <x:v>1</x:v>
      </x:c>
      <x:c r="CR115" s="73">
        <x:v>160</x:v>
      </x:c>
      <x:c r="CS115" s="70">
        <x:v>6</x:v>
      </x:c>
      <x:c r="CT115" s="70"/>
      <x:c r="CU115" s="70"/>
      <x:c r="CV115" s="70"/>
      <x:c r="CW115" s="70"/>
      <x:c r="CX115" s="70"/>
      <x:c r="CY115" s="687" t="s">
        <x:v>1184</x:v>
      </x:c>
      <x:c r="CZ115" s="70"/>
      <x:c r="DA115" s="73"/>
      <x:c r="DB115" s="70"/>
      <x:c r="DC115" s="73"/>
      <x:c r="DD115" s="70"/>
      <x:c r="DE115" s="73"/>
      <x:c r="DF115" s="70"/>
      <x:c r="DG115" s="104"/>
    </x:row>
    <x:row r="116" spans="1:111" s="74" customFormat="1" customHeight="1">
      <x:c r="A116" s="687" t="s">
        <x:v>48</x:v>
      </x:c>
      <x:c r="B116" s="114"/>
      <x:c r="C116" s="73"/>
      <x:c r="D116" s="70"/>
      <x:c r="E116" s="73"/>
      <x:c r="F116" s="70"/>
      <x:c r="G116" s="73"/>
      <x:c r="H116" s="70"/>
      <x:c r="I116" s="73"/>
      <x:c r="J116" s="70">
        <x:v>1</x:v>
      </x:c>
      <x:c r="K116" s="70"/>
      <x:c r="L116" s="73"/>
      <x:c r="M116" s="70"/>
      <x:c r="N116" s="70"/>
      <x:c r="O116" s="70"/>
      <x:c r="P116" s="70"/>
      <x:c r="Q116" s="70"/>
      <x:c r="R116" s="73"/>
      <x:c r="S116" s="70"/>
      <x:c r="T116" s="73"/>
      <x:c r="U116" s="70"/>
      <x:c r="V116" s="73"/>
      <x:c r="W116" s="70"/>
      <x:c r="X116" s="70">
        <x:v>12</x:v>
      </x:c>
      <x:c r="Y116" s="70"/>
      <x:c r="Z116" s="70"/>
      <x:c r="AA116" s="70">
        <x:v>1</x:v>
      </x:c>
      <x:c r="AB116" s="70"/>
      <x:c r="AC116" s="70"/>
      <x:c r="AD116" s="70"/>
      <x:c r="AE116" s="70"/>
      <x:c r="AF116" s="70"/>
      <x:c r="AG116" s="70">
        <x:v>1</x:v>
      </x:c>
      <x:c r="AH116" s="70"/>
      <x:c r="AI116" s="70"/>
      <x:c r="AJ116" s="70"/>
      <x:c r="AK116" s="70"/>
      <x:c r="AL116" s="687" t="s">
        <x:v>48</x:v>
      </x:c>
      <x:c r="AM116" s="70"/>
      <x:c r="AN116" s="73"/>
      <x:c r="AO116" s="70"/>
      <x:c r="AP116" s="70"/>
      <x:c r="AQ116" s="70"/>
      <x:c r="AR116" s="73"/>
      <x:c r="AS116" s="70"/>
      <x:c r="AT116" s="73"/>
      <x:c r="AU116" s="70"/>
      <x:c r="AV116" s="70"/>
      <x:c r="AW116" s="70"/>
      <x:c r="AX116" s="70"/>
      <x:c r="AY116" s="70"/>
      <x:c r="AZ116" s="70"/>
      <x:c r="BA116" s="73"/>
      <x:c r="BB116" s="70"/>
      <x:c r="BC116" s="70"/>
      <x:c r="BD116" s="70"/>
      <x:c r="BE116" s="70">
        <x:v>1</x:v>
      </x:c>
      <x:c r="BF116" s="70">
        <x:v>3</x:v>
      </x:c>
      <x:c r="BG116" s="70"/>
      <x:c r="BH116" s="70"/>
      <x:c r="BI116" s="70"/>
      <x:c r="BJ116" s="73"/>
      <x:c r="BK116" s="70"/>
      <x:c r="BL116" s="73"/>
      <x:c r="BM116" s="70"/>
      <x:c r="BN116" s="73"/>
      <x:c r="BO116" s="70"/>
      <x:c r="BP116" s="73"/>
      <x:c r="BQ116" s="70"/>
      <x:c r="BR116" s="70"/>
      <x:c r="BS116" s="70"/>
      <x:c r="BT116" s="70"/>
      <x:c r="BU116" s="70"/>
      <x:c r="BV116" s="687" t="s">
        <x:v>48</x:v>
      </x:c>
      <x:c r="BW116" s="70"/>
      <x:c r="BX116" s="70"/>
      <x:c r="BY116" s="73"/>
      <x:c r="BZ116" s="70"/>
      <x:c r="CA116" s="73"/>
      <x:c r="CB116" s="70"/>
      <x:c r="CC116" s="73"/>
      <x:c r="CD116" s="70"/>
      <x:c r="CE116" s="70"/>
      <x:c r="CF116" s="73"/>
      <x:c r="CG116" s="70"/>
      <x:c r="CH116" s="70"/>
      <x:c r="CI116" s="70"/>
      <x:c r="CJ116" s="70"/>
      <x:c r="CK116" s="70"/>
      <x:c r="CL116" s="70"/>
      <x:c r="CM116" s="70"/>
      <x:c r="CN116" s="70"/>
      <x:c r="CO116" s="70"/>
      <x:c r="CP116" s="73"/>
      <x:c r="CQ116" s="70">
        <x:v>1</x:v>
      </x:c>
      <x:c r="CR116" s="73">
        <x:v>24</x:v>
      </x:c>
      <x:c r="CS116" s="70">
        <x:v>3</x:v>
      </x:c>
      <x:c r="CT116" s="70"/>
      <x:c r="CU116" s="70"/>
      <x:c r="CV116" s="70"/>
      <x:c r="CW116" s="70"/>
      <x:c r="CX116" s="70"/>
      <x:c r="CY116" s="687" t="s">
        <x:v>48</x:v>
      </x:c>
      <x:c r="CZ116" s="70"/>
      <x:c r="DA116" s="73"/>
      <x:c r="DB116" s="70"/>
      <x:c r="DC116" s="73"/>
      <x:c r="DD116" s="70"/>
      <x:c r="DE116" s="73"/>
      <x:c r="DF116" s="70"/>
      <x:c r="DG116" s="104"/>
    </x:row>
    <x:row r="117" spans="1:111" s="74" customFormat="1" customHeight="1">
      <x:c r="A117" s="687" t="s">
        <x:v>1100</x:v>
      </x:c>
      <x:c r="B117" s="114"/>
      <x:c r="C117" s="73"/>
      <x:c r="D117" s="70"/>
      <x:c r="E117" s="73"/>
      <x:c r="F117" s="70"/>
      <x:c r="G117" s="73"/>
      <x:c r="H117" s="70"/>
      <x:c r="I117" s="73"/>
      <x:c r="J117" s="70"/>
      <x:c r="K117" s="70"/>
      <x:c r="L117" s="73"/>
      <x:c r="M117" s="70"/>
      <x:c r="N117" s="70"/>
      <x:c r="O117" s="70"/>
      <x:c r="P117" s="70"/>
      <x:c r="Q117" s="70"/>
      <x:c r="R117" s="73"/>
      <x:c r="S117" s="70">
        <x:v>1</x:v>
      </x:c>
      <x:c r="T117" s="73">
        <x:v>20.25</x:v>
      </x:c>
      <x:c r="U117" s="70"/>
      <x:c r="V117" s="73"/>
      <x:c r="W117" s="70"/>
      <x:c r="X117" s="70">
        <x:v>4</x:v>
      </x:c>
      <x:c r="Y117" s="70"/>
      <x:c r="Z117" s="70"/>
      <x:c r="AA117" s="70"/>
      <x:c r="AB117" s="70"/>
      <x:c r="AC117" s="70"/>
      <x:c r="AD117" s="70"/>
      <x:c r="AE117" s="70"/>
      <x:c r="AF117" s="70"/>
      <x:c r="AG117" s="70">
        <x:v>1</x:v>
      </x:c>
      <x:c r="AH117" s="70"/>
      <x:c r="AI117" s="70"/>
      <x:c r="AJ117" s="70"/>
      <x:c r="AK117" s="70"/>
      <x:c r="AL117" s="687" t="s">
        <x:v>1100</x:v>
      </x:c>
      <x:c r="AM117" s="70"/>
      <x:c r="AN117" s="73"/>
      <x:c r="AO117" s="70"/>
      <x:c r="AP117" s="70"/>
      <x:c r="AQ117" s="70"/>
      <x:c r="AR117" s="73"/>
      <x:c r="AS117" s="70"/>
      <x:c r="AT117" s="73"/>
      <x:c r="AU117" s="70"/>
      <x:c r="AV117" s="70"/>
      <x:c r="AW117" s="70"/>
      <x:c r="AX117" s="70"/>
      <x:c r="AY117" s="70"/>
      <x:c r="AZ117" s="70"/>
      <x:c r="BA117" s="73"/>
      <x:c r="BB117" s="70"/>
      <x:c r="BC117" s="70"/>
      <x:c r="BD117" s="70"/>
      <x:c r="BE117" s="70">
        <x:v>1</x:v>
      </x:c>
      <x:c r="BF117" s="70">
        <x:v>5</x:v>
      </x:c>
      <x:c r="BG117" s="70"/>
      <x:c r="BH117" s="70"/>
      <x:c r="BI117" s="70"/>
      <x:c r="BJ117" s="73"/>
      <x:c r="BK117" s="70"/>
      <x:c r="BL117" s="73"/>
      <x:c r="BM117" s="70"/>
      <x:c r="BN117" s="73"/>
      <x:c r="BO117" s="70"/>
      <x:c r="BP117" s="73"/>
      <x:c r="BQ117" s="70"/>
      <x:c r="BR117" s="70"/>
      <x:c r="BS117" s="70"/>
      <x:c r="BT117" s="70"/>
      <x:c r="BU117" s="70"/>
      <x:c r="BV117" s="687" t="s">
        <x:v>1100</x:v>
      </x:c>
      <x:c r="BW117" s="70"/>
      <x:c r="BX117" s="70"/>
      <x:c r="BY117" s="73"/>
      <x:c r="BZ117" s="70"/>
      <x:c r="CA117" s="73"/>
      <x:c r="CB117" s="70"/>
      <x:c r="CC117" s="73"/>
      <x:c r="CD117" s="70"/>
      <x:c r="CE117" s="70"/>
      <x:c r="CF117" s="73"/>
      <x:c r="CG117" s="70"/>
      <x:c r="CH117" s="70"/>
      <x:c r="CI117" s="70"/>
      <x:c r="CJ117" s="70"/>
      <x:c r="CK117" s="70"/>
      <x:c r="CL117" s="70"/>
      <x:c r="CM117" s="70"/>
      <x:c r="CN117" s="70"/>
      <x:c r="CO117" s="70"/>
      <x:c r="CP117" s="73"/>
      <x:c r="CQ117" s="70">
        <x:v>1</x:v>
      </x:c>
      <x:c r="CR117" s="73">
        <x:v>46</x:v>
      </x:c>
      <x:c r="CS117" s="70">
        <x:v>5</x:v>
      </x:c>
      <x:c r="CT117" s="70"/>
      <x:c r="CU117" s="70"/>
      <x:c r="CV117" s="70"/>
      <x:c r="CW117" s="70"/>
      <x:c r="CX117" s="70"/>
      <x:c r="CY117" s="687" t="s">
        <x:v>1100</x:v>
      </x:c>
      <x:c r="CZ117" s="70"/>
      <x:c r="DA117" s="73"/>
      <x:c r="DB117" s="70"/>
      <x:c r="DC117" s="73"/>
      <x:c r="DD117" s="70"/>
      <x:c r="DE117" s="73"/>
      <x:c r="DF117" s="70"/>
      <x:c r="DG117" s="104"/>
    </x:row>
    <x:row r="118" spans="1:111" s="74" customFormat="1" customHeight="1">
      <x:c r="A118" s="687" t="s">
        <x:v>1246</x:v>
      </x:c>
      <x:c r="B118" s="114"/>
      <x:c r="C118" s="73"/>
      <x:c r="D118" s="70"/>
      <x:c r="E118" s="73"/>
      <x:c r="F118" s="70"/>
      <x:c r="G118" s="73"/>
      <x:c r="H118" s="70"/>
      <x:c r="I118" s="73"/>
      <x:c r="J118" s="70"/>
      <x:c r="K118" s="70"/>
      <x:c r="L118" s="73"/>
      <x:c r="M118" s="70"/>
      <x:c r="N118" s="70"/>
      <x:c r="O118" s="70"/>
      <x:c r="P118" s="70"/>
      <x:c r="Q118" s="70"/>
      <x:c r="R118" s="73"/>
      <x:c r="S118" s="70">
        <x:v>2</x:v>
      </x:c>
      <x:c r="T118" s="73">
        <x:v>40</x:v>
      </x:c>
      <x:c r="U118" s="70"/>
      <x:c r="V118" s="73"/>
      <x:c r="W118" s="70"/>
      <x:c r="X118" s="70">
        <x:v>8</x:v>
      </x:c>
      <x:c r="Y118" s="70"/>
      <x:c r="Z118" s="70"/>
      <x:c r="AA118" s="70">
        <x:v>2</x:v>
      </x:c>
      <x:c r="AB118" s="70"/>
      <x:c r="AC118" s="70"/>
      <x:c r="AD118" s="70">
        <x:v>3</x:v>
      </x:c>
      <x:c r="AE118" s="70"/>
      <x:c r="AF118" s="70"/>
      <x:c r="AG118" s="70">
        <x:v>1</x:v>
      </x:c>
      <x:c r="AH118" s="70"/>
      <x:c r="AI118" s="70"/>
      <x:c r="AJ118" s="70"/>
      <x:c r="AK118" s="70"/>
      <x:c r="AL118" s="687" t="s">
        <x:v>1246</x:v>
      </x:c>
      <x:c r="AM118" s="70"/>
      <x:c r="AN118" s="73"/>
      <x:c r="AO118" s="70"/>
      <x:c r="AP118" s="70"/>
      <x:c r="AQ118" s="70"/>
      <x:c r="AR118" s="73"/>
      <x:c r="AS118" s="70"/>
      <x:c r="AT118" s="73"/>
      <x:c r="AU118" s="70"/>
      <x:c r="AV118" s="70"/>
      <x:c r="AW118" s="70"/>
      <x:c r="AX118" s="70"/>
      <x:c r="AY118" s="70"/>
      <x:c r="AZ118" s="70"/>
      <x:c r="BA118" s="73"/>
      <x:c r="BB118" s="70"/>
      <x:c r="BC118" s="70"/>
      <x:c r="BD118" s="70"/>
      <x:c r="BE118" s="70"/>
      <x:c r="BF118" s="70"/>
      <x:c r="BG118" s="70"/>
      <x:c r="BH118" s="70"/>
      <x:c r="BI118" s="70"/>
      <x:c r="BJ118" s="73"/>
      <x:c r="BK118" s="70"/>
      <x:c r="BL118" s="73"/>
      <x:c r="BM118" s="70"/>
      <x:c r="BN118" s="73"/>
      <x:c r="BO118" s="70"/>
      <x:c r="BP118" s="73"/>
      <x:c r="BQ118" s="70"/>
      <x:c r="BR118" s="70"/>
      <x:c r="BS118" s="70"/>
      <x:c r="BT118" s="70"/>
      <x:c r="BU118" s="70"/>
      <x:c r="BV118" s="687" t="s">
        <x:v>1246</x:v>
      </x:c>
      <x:c r="BW118" s="70"/>
      <x:c r="BX118" s="70"/>
      <x:c r="BY118" s="73"/>
      <x:c r="BZ118" s="70"/>
      <x:c r="CA118" s="73"/>
      <x:c r="CB118" s="70"/>
      <x:c r="CC118" s="73"/>
      <x:c r="CD118" s="70"/>
      <x:c r="CE118" s="70"/>
      <x:c r="CF118" s="73"/>
      <x:c r="CG118" s="70"/>
      <x:c r="CH118" s="70"/>
      <x:c r="CI118" s="70"/>
      <x:c r="CJ118" s="70"/>
      <x:c r="CK118" s="70"/>
      <x:c r="CL118" s="70"/>
      <x:c r="CM118" s="70"/>
      <x:c r="CN118" s="70"/>
      <x:c r="CO118" s="70"/>
      <x:c r="CP118" s="73"/>
      <x:c r="CQ118" s="70">
        <x:v>1</x:v>
      </x:c>
      <x:c r="CR118" s="73">
        <x:v>95</x:v>
      </x:c>
      <x:c r="CS118" s="70">
        <x:v>5</x:v>
      </x:c>
      <x:c r="CT118" s="70"/>
      <x:c r="CU118" s="70">
        <x:v>1</x:v>
      </x:c>
      <x:c r="CV118" s="70"/>
      <x:c r="CW118" s="70"/>
      <x:c r="CX118" s="70"/>
      <x:c r="CY118" s="687" t="s">
        <x:v>1246</x:v>
      </x:c>
      <x:c r="CZ118" s="70"/>
      <x:c r="DA118" s="73"/>
      <x:c r="DB118" s="70"/>
      <x:c r="DC118" s="73"/>
      <x:c r="DD118" s="70"/>
      <x:c r="DE118" s="73"/>
      <x:c r="DF118" s="70"/>
      <x:c r="DG118" s="104"/>
    </x:row>
    <x:row r="119" spans="1:111" s="74" customFormat="1" customHeight="1">
      <x:c r="A119" s="687" t="s">
        <x:v>847</x:v>
      </x:c>
      <x:c r="B119" s="114"/>
      <x:c r="C119" s="73"/>
      <x:c r="D119" s="70"/>
      <x:c r="E119" s="73"/>
      <x:c r="F119" s="70"/>
      <x:c r="G119" s="73"/>
      <x:c r="H119" s="70"/>
      <x:c r="I119" s="73"/>
      <x:c r="J119" s="70">
        <x:v>1</x:v>
      </x:c>
      <x:c r="K119" s="70"/>
      <x:c r="L119" s="73"/>
      <x:c r="M119" s="70"/>
      <x:c r="N119" s="70"/>
      <x:c r="O119" s="70"/>
      <x:c r="P119" s="70"/>
      <x:c r="Q119" s="70"/>
      <x:c r="R119" s="73"/>
      <x:c r="S119" s="70"/>
      <x:c r="T119" s="73"/>
      <x:c r="U119" s="70"/>
      <x:c r="V119" s="73"/>
      <x:c r="W119" s="70"/>
      <x:c r="X119" s="70">
        <x:v>6</x:v>
      </x:c>
      <x:c r="Y119" s="70"/>
      <x:c r="Z119" s="70"/>
      <x:c r="AA119" s="70">
        <x:v>1</x:v>
      </x:c>
      <x:c r="AB119" s="70"/>
      <x:c r="AC119" s="70">
        <x:v>1</x:v>
      </x:c>
      <x:c r="AD119" s="70">
        <x:v>1</x:v>
      </x:c>
      <x:c r="AE119" s="70"/>
      <x:c r="AF119" s="70"/>
      <x:c r="AG119" s="70">
        <x:v>1</x:v>
      </x:c>
      <x:c r="AH119" s="70"/>
      <x:c r="AI119" s="70"/>
      <x:c r="AJ119" s="70">
        <x:v>2</x:v>
      </x:c>
      <x:c r="AK119" s="70">
        <x:v>3</x:v>
      </x:c>
      <x:c r="AL119" s="687" t="s">
        <x:v>847</x:v>
      </x:c>
      <x:c r="AM119" s="70"/>
      <x:c r="AN119" s="73"/>
      <x:c r="AO119" s="70"/>
      <x:c r="AP119" s="70"/>
      <x:c r="AQ119" s="70"/>
      <x:c r="AR119" s="73"/>
      <x:c r="AS119" s="70"/>
      <x:c r="AT119" s="73"/>
      <x:c r="AU119" s="70"/>
      <x:c r="AV119" s="70"/>
      <x:c r="AW119" s="70"/>
      <x:c r="AX119" s="70"/>
      <x:c r="AY119" s="70"/>
      <x:c r="AZ119" s="70"/>
      <x:c r="BA119" s="73"/>
      <x:c r="BB119" s="70"/>
      <x:c r="BC119" s="70"/>
      <x:c r="BD119" s="70"/>
      <x:c r="BE119" s="70">
        <x:v>1</x:v>
      </x:c>
      <x:c r="BF119" s="70">
        <x:v>4</x:v>
      </x:c>
      <x:c r="BG119" s="70"/>
      <x:c r="BH119" s="70"/>
      <x:c r="BI119" s="70"/>
      <x:c r="BJ119" s="73"/>
      <x:c r="BK119" s="70"/>
      <x:c r="BL119" s="73"/>
      <x:c r="BM119" s="70"/>
      <x:c r="BN119" s="73"/>
      <x:c r="BO119" s="70"/>
      <x:c r="BP119" s="73"/>
      <x:c r="BQ119" s="70"/>
      <x:c r="BR119" s="70"/>
      <x:c r="BS119" s="70"/>
      <x:c r="BT119" s="70"/>
      <x:c r="BU119" s="70"/>
      <x:c r="BV119" s="687" t="s">
        <x:v>847</x:v>
      </x:c>
      <x:c r="BW119" s="70"/>
      <x:c r="BX119" s="70"/>
      <x:c r="BY119" s="73"/>
      <x:c r="BZ119" s="70"/>
      <x:c r="CA119" s="73"/>
      <x:c r="CB119" s="70"/>
      <x:c r="CC119" s="73"/>
      <x:c r="CD119" s="70"/>
      <x:c r="CE119" s="70"/>
      <x:c r="CF119" s="73"/>
      <x:c r="CG119" s="70"/>
      <x:c r="CH119" s="70"/>
      <x:c r="CI119" s="70"/>
      <x:c r="CJ119" s="70"/>
      <x:c r="CK119" s="70"/>
      <x:c r="CL119" s="70"/>
      <x:c r="CM119" s="70"/>
      <x:c r="CN119" s="70"/>
      <x:c r="CO119" s="70"/>
      <x:c r="CP119" s="73"/>
      <x:c r="CQ119" s="70">
        <x:v>1</x:v>
      </x:c>
      <x:c r="CR119" s="73">
        <x:v>55</x:v>
      </x:c>
      <x:c r="CS119" s="70">
        <x:v>5</x:v>
      </x:c>
      <x:c r="CT119" s="70"/>
      <x:c r="CU119" s="70">
        <x:v>1</x:v>
      </x:c>
      <x:c r="CV119" s="70"/>
      <x:c r="CW119" s="70"/>
      <x:c r="CX119" s="70"/>
      <x:c r="CY119" s="687" t="s">
        <x:v>847</x:v>
      </x:c>
      <x:c r="CZ119" s="70"/>
      <x:c r="DA119" s="73"/>
      <x:c r="DB119" s="70"/>
      <x:c r="DC119" s="73"/>
      <x:c r="DD119" s="70"/>
      <x:c r="DE119" s="73"/>
      <x:c r="DF119" s="70"/>
      <x:c r="DG119" s="104"/>
    </x:row>
    <x:row r="120" spans="1:111" s="74" customFormat="1" customHeight="1">
      <x:c r="A120" s="687" t="s">
        <x:v>1431</x:v>
      </x:c>
      <x:c r="B120" s="114"/>
      <x:c r="C120" s="73"/>
      <x:c r="D120" s="70"/>
      <x:c r="E120" s="73"/>
      <x:c r="F120" s="70"/>
      <x:c r="G120" s="73"/>
      <x:c r="H120" s="70"/>
      <x:c r="I120" s="73"/>
      <x:c r="J120" s="70"/>
      <x:c r="K120" s="70"/>
      <x:c r="L120" s="73"/>
      <x:c r="M120" s="70"/>
      <x:c r="N120" s="70"/>
      <x:c r="O120" s="70"/>
      <x:c r="P120" s="70"/>
      <x:c r="Q120" s="70"/>
      <x:c r="R120" s="73"/>
      <x:c r="S120" s="70">
        <x:v>1</x:v>
      </x:c>
      <x:c r="T120" s="73">
        <x:v>20</x:v>
      </x:c>
      <x:c r="U120" s="70"/>
      <x:c r="V120" s="73"/>
      <x:c r="W120" s="70"/>
      <x:c r="X120" s="70">
        <x:v>10</x:v>
      </x:c>
      <x:c r="Y120" s="70"/>
      <x:c r="Z120" s="70"/>
      <x:c r="AA120" s="70">
        <x:v>1</x:v>
      </x:c>
      <x:c r="AB120" s="70"/>
      <x:c r="AC120" s="70"/>
      <x:c r="AD120" s="70"/>
      <x:c r="AE120" s="70"/>
      <x:c r="AF120" s="70"/>
      <x:c r="AG120" s="70">
        <x:v>2</x:v>
      </x:c>
      <x:c r="AH120" s="70"/>
      <x:c r="AI120" s="70"/>
      <x:c r="AJ120" s="70">
        <x:v>2</x:v>
      </x:c>
      <x:c r="AK120" s="70">
        <x:v>2</x:v>
      </x:c>
      <x:c r="AL120" s="687" t="s">
        <x:v>1431</x:v>
      </x:c>
      <x:c r="AM120" s="70"/>
      <x:c r="AN120" s="73"/>
      <x:c r="AO120" s="70"/>
      <x:c r="AP120" s="70"/>
      <x:c r="AQ120" s="70"/>
      <x:c r="AR120" s="73"/>
      <x:c r="AS120" s="70"/>
      <x:c r="AT120" s="73"/>
      <x:c r="AU120" s="70"/>
      <x:c r="AV120" s="70"/>
      <x:c r="AW120" s="70"/>
      <x:c r="AX120" s="70"/>
      <x:c r="AY120" s="70"/>
      <x:c r="AZ120" s="70"/>
      <x:c r="BA120" s="73"/>
      <x:c r="BB120" s="70"/>
      <x:c r="BC120" s="70"/>
      <x:c r="BD120" s="70"/>
      <x:c r="BE120" s="70">
        <x:v>1</x:v>
      </x:c>
      <x:c r="BF120" s="70">
        <x:v>2</x:v>
      </x:c>
      <x:c r="BG120" s="70"/>
      <x:c r="BH120" s="70"/>
      <x:c r="BI120" s="70"/>
      <x:c r="BJ120" s="73"/>
      <x:c r="BK120" s="70"/>
      <x:c r="BL120" s="73"/>
      <x:c r="BM120" s="70"/>
      <x:c r="BN120" s="73"/>
      <x:c r="BO120" s="70"/>
      <x:c r="BP120" s="73"/>
      <x:c r="BQ120" s="70"/>
      <x:c r="BR120" s="70"/>
      <x:c r="BS120" s="70"/>
      <x:c r="BT120" s="70"/>
      <x:c r="BU120" s="70"/>
      <x:c r="BV120" s="687" t="s">
        <x:v>1431</x:v>
      </x:c>
      <x:c r="BW120" s="70"/>
      <x:c r="BX120" s="70"/>
      <x:c r="BY120" s="73"/>
      <x:c r="BZ120" s="70"/>
      <x:c r="CA120" s="73"/>
      <x:c r="CB120" s="70"/>
      <x:c r="CC120" s="73"/>
      <x:c r="CD120" s="70"/>
      <x:c r="CE120" s="70"/>
      <x:c r="CF120" s="73"/>
      <x:c r="CG120" s="70"/>
      <x:c r="CH120" s="70"/>
      <x:c r="CI120" s="70"/>
      <x:c r="CJ120" s="70"/>
      <x:c r="CK120" s="70"/>
      <x:c r="CL120" s="70"/>
      <x:c r="CM120" s="70"/>
      <x:c r="CN120" s="70"/>
      <x:c r="CO120" s="70"/>
      <x:c r="CP120" s="73"/>
      <x:c r="CQ120" s="70">
        <x:v>1</x:v>
      </x:c>
      <x:c r="CR120" s="73">
        <x:v>92</x:v>
      </x:c>
      <x:c r="CS120" s="70">
        <x:v>6</x:v>
      </x:c>
      <x:c r="CT120" s="70"/>
      <x:c r="CU120" s="70"/>
      <x:c r="CV120" s="70"/>
      <x:c r="CW120" s="70"/>
      <x:c r="CX120" s="70"/>
      <x:c r="CY120" s="687" t="s">
        <x:v>1431</x:v>
      </x:c>
      <x:c r="CZ120" s="70"/>
      <x:c r="DA120" s="73"/>
      <x:c r="DB120" s="70"/>
      <x:c r="DC120" s="73"/>
      <x:c r="DD120" s="70"/>
      <x:c r="DE120" s="73"/>
      <x:c r="DF120" s="70"/>
      <x:c r="DG120" s="104"/>
    </x:row>
    <x:row r="121" spans="1:111" s="74" customFormat="1" customHeight="1">
      <x:c r="A121" s="687" t="s">
        <x:v>1874</x:v>
      </x:c>
      <x:c r="B121" s="114"/>
      <x:c r="C121" s="73"/>
      <x:c r="D121" s="70"/>
      <x:c r="E121" s="73"/>
      <x:c r="F121" s="70"/>
      <x:c r="G121" s="73"/>
      <x:c r="H121" s="70"/>
      <x:c r="I121" s="73"/>
      <x:c r="J121" s="70">
        <x:v>1</x:v>
      </x:c>
      <x:c r="K121" s="70"/>
      <x:c r="L121" s="73"/>
      <x:c r="M121" s="70"/>
      <x:c r="N121" s="70"/>
      <x:c r="O121" s="70"/>
      <x:c r="P121" s="70"/>
      <x:c r="Q121" s="70"/>
      <x:c r="R121" s="73"/>
      <x:c r="S121" s="70"/>
      <x:c r="T121" s="73"/>
      <x:c r="U121" s="70"/>
      <x:c r="V121" s="73"/>
      <x:c r="W121" s="70"/>
      <x:c r="X121" s="70">
        <x:v>14</x:v>
      </x:c>
      <x:c r="Y121" s="70"/>
      <x:c r="Z121" s="70"/>
      <x:c r="AA121" s="70"/>
      <x:c r="AB121" s="70"/>
      <x:c r="AC121" s="70"/>
      <x:c r="AD121" s="70"/>
      <x:c r="AE121" s="70"/>
      <x:c r="AF121" s="70"/>
      <x:c r="AG121" s="70">
        <x:v>1</x:v>
      </x:c>
      <x:c r="AH121" s="70"/>
      <x:c r="AI121" s="70"/>
      <x:c r="AJ121" s="70"/>
      <x:c r="AK121" s="70"/>
      <x:c r="AL121" s="687" t="s">
        <x:v>1874</x:v>
      </x:c>
      <x:c r="AM121" s="70"/>
      <x:c r="AN121" s="73"/>
      <x:c r="AO121" s="70"/>
      <x:c r="AP121" s="70"/>
      <x:c r="AQ121" s="70"/>
      <x:c r="AR121" s="73"/>
      <x:c r="AS121" s="70"/>
      <x:c r="AT121" s="73"/>
      <x:c r="AU121" s="70"/>
      <x:c r="AV121" s="70"/>
      <x:c r="AW121" s="70"/>
      <x:c r="AX121" s="70"/>
      <x:c r="AY121" s="70"/>
      <x:c r="AZ121" s="70"/>
      <x:c r="BA121" s="73"/>
      <x:c r="BB121" s="70"/>
      <x:c r="BC121" s="70"/>
      <x:c r="BD121" s="70"/>
      <x:c r="BE121" s="70"/>
      <x:c r="BF121" s="70"/>
      <x:c r="BG121" s="70"/>
      <x:c r="BH121" s="70"/>
      <x:c r="BI121" s="70"/>
      <x:c r="BJ121" s="73"/>
      <x:c r="BK121" s="70"/>
      <x:c r="BL121" s="73"/>
      <x:c r="BM121" s="70"/>
      <x:c r="BN121" s="73"/>
      <x:c r="BO121" s="70"/>
      <x:c r="BP121" s="73"/>
      <x:c r="BQ121" s="70"/>
      <x:c r="BR121" s="70"/>
      <x:c r="BS121" s="70"/>
      <x:c r="BT121" s="70"/>
      <x:c r="BU121" s="70"/>
      <x:c r="BV121" s="687" t="s">
        <x:v>1874</x:v>
      </x:c>
      <x:c r="BW121" s="70"/>
      <x:c r="BX121" s="70"/>
      <x:c r="BY121" s="73"/>
      <x:c r="BZ121" s="70"/>
      <x:c r="CA121" s="73"/>
      <x:c r="CB121" s="70"/>
      <x:c r="CC121" s="73"/>
      <x:c r="CD121" s="70"/>
      <x:c r="CE121" s="70"/>
      <x:c r="CF121" s="73"/>
      <x:c r="CG121" s="70"/>
      <x:c r="CH121" s="70"/>
      <x:c r="CI121" s="70"/>
      <x:c r="CJ121" s="70"/>
      <x:c r="CK121" s="70"/>
      <x:c r="CL121" s="70"/>
      <x:c r="CM121" s="70"/>
      <x:c r="CN121" s="70"/>
      <x:c r="CO121" s="70"/>
      <x:c r="CP121" s="73"/>
      <x:c r="CQ121" s="70">
        <x:v>1</x:v>
      </x:c>
      <x:c r="CR121" s="73">
        <x:v>60</x:v>
      </x:c>
      <x:c r="CS121" s="70">
        <x:v>4</x:v>
      </x:c>
      <x:c r="CT121" s="70"/>
      <x:c r="CU121" s="70"/>
      <x:c r="CV121" s="70"/>
      <x:c r="CW121" s="70"/>
      <x:c r="CX121" s="70"/>
      <x:c r="CY121" s="687" t="s">
        <x:v>1874</x:v>
      </x:c>
      <x:c r="CZ121" s="70"/>
      <x:c r="DA121" s="73"/>
      <x:c r="DB121" s="70"/>
      <x:c r="DC121" s="73"/>
      <x:c r="DD121" s="70"/>
      <x:c r="DE121" s="73"/>
      <x:c r="DF121" s="70"/>
      <x:c r="DG121" s="104"/>
    </x:row>
    <x:row r="122" spans="1:111" s="74" customFormat="1" customHeight="1">
      <x:c r="A122" s="687" t="s">
        <x:v>1800</x:v>
      </x:c>
      <x:c r="B122" s="114"/>
      <x:c r="C122" s="73"/>
      <x:c r="D122" s="70"/>
      <x:c r="E122" s="73"/>
      <x:c r="F122" s="70"/>
      <x:c r="G122" s="73"/>
      <x:c r="H122" s="70"/>
      <x:c r="I122" s="73"/>
      <x:c r="J122" s="70">
        <x:v>1</x:v>
      </x:c>
      <x:c r="K122" s="70"/>
      <x:c r="L122" s="73"/>
      <x:c r="M122" s="70"/>
      <x:c r="N122" s="70"/>
      <x:c r="O122" s="70"/>
      <x:c r="P122" s="70"/>
      <x:c r="Q122" s="70"/>
      <x:c r="R122" s="73"/>
      <x:c r="S122" s="70"/>
      <x:c r="T122" s="73"/>
      <x:c r="U122" s="70"/>
      <x:c r="V122" s="73"/>
      <x:c r="W122" s="70"/>
      <x:c r="X122" s="70">
        <x:v>5</x:v>
      </x:c>
      <x:c r="Y122" s="70"/>
      <x:c r="Z122" s="70"/>
      <x:c r="AA122" s="70">
        <x:v>1</x:v>
      </x:c>
      <x:c r="AB122" s="70"/>
      <x:c r="AC122" s="70"/>
      <x:c r="AD122" s="70"/>
      <x:c r="AE122" s="70"/>
      <x:c r="AF122" s="70"/>
      <x:c r="AG122" s="70">
        <x:v>1</x:v>
      </x:c>
      <x:c r="AH122" s="70"/>
      <x:c r="AI122" s="70"/>
      <x:c r="AJ122" s="70">
        <x:v>1</x:v>
      </x:c>
      <x:c r="AK122" s="70">
        <x:v>3</x:v>
      </x:c>
      <x:c r="AL122" s="687" t="s">
        <x:v>1800</x:v>
      </x:c>
      <x:c r="AM122" s="70"/>
      <x:c r="AN122" s="73"/>
      <x:c r="AO122" s="70"/>
      <x:c r="AP122" s="70"/>
      <x:c r="AQ122" s="70"/>
      <x:c r="AR122" s="73"/>
      <x:c r="AS122" s="70"/>
      <x:c r="AT122" s="73"/>
      <x:c r="AU122" s="70"/>
      <x:c r="AV122" s="70"/>
      <x:c r="AW122" s="70"/>
      <x:c r="AX122" s="70"/>
      <x:c r="AY122" s="70"/>
      <x:c r="AZ122" s="70"/>
      <x:c r="BA122" s="73"/>
      <x:c r="BB122" s="70"/>
      <x:c r="BC122" s="70"/>
      <x:c r="BD122" s="70"/>
      <x:c r="BE122" s="70">
        <x:v>1</x:v>
      </x:c>
      <x:c r="BF122" s="70">
        <x:v>5</x:v>
      </x:c>
      <x:c r="BG122" s="70"/>
      <x:c r="BH122" s="70"/>
      <x:c r="BI122" s="70"/>
      <x:c r="BJ122" s="73"/>
      <x:c r="BK122" s="70"/>
      <x:c r="BL122" s="73"/>
      <x:c r="BM122" s="70"/>
      <x:c r="BN122" s="73"/>
      <x:c r="BO122" s="70"/>
      <x:c r="BP122" s="73"/>
      <x:c r="BQ122" s="70"/>
      <x:c r="BR122" s="70"/>
      <x:c r="BS122" s="70"/>
      <x:c r="BT122" s="70"/>
      <x:c r="BU122" s="70"/>
      <x:c r="BV122" s="687" t="s">
        <x:v>1800</x:v>
      </x:c>
      <x:c r="BW122" s="70"/>
      <x:c r="BX122" s="70"/>
      <x:c r="BY122" s="73"/>
      <x:c r="BZ122" s="70"/>
      <x:c r="CA122" s="73"/>
      <x:c r="CB122" s="70"/>
      <x:c r="CC122" s="73"/>
      <x:c r="CD122" s="70"/>
      <x:c r="CE122" s="70"/>
      <x:c r="CF122" s="73"/>
      <x:c r="CG122" s="70"/>
      <x:c r="CH122" s="70"/>
      <x:c r="CI122" s="70"/>
      <x:c r="CJ122" s="70"/>
      <x:c r="CK122" s="70"/>
      <x:c r="CL122" s="70"/>
      <x:c r="CM122" s="70"/>
      <x:c r="CN122" s="70"/>
      <x:c r="CO122" s="70"/>
      <x:c r="CP122" s="73"/>
      <x:c r="CQ122" s="70"/>
      <x:c r="CR122" s="73"/>
      <x:c r="CS122" s="70">
        <x:v>2</x:v>
      </x:c>
      <x:c r="CT122" s="70"/>
      <x:c r="CU122" s="70">
        <x:v>1</x:v>
      </x:c>
      <x:c r="CV122" s="70"/>
      <x:c r="CW122" s="70"/>
      <x:c r="CX122" s="70"/>
      <x:c r="CY122" s="687" t="s">
        <x:v>1800</x:v>
      </x:c>
      <x:c r="CZ122" s="70"/>
      <x:c r="DA122" s="73"/>
      <x:c r="DB122" s="70"/>
      <x:c r="DC122" s="73"/>
      <x:c r="DD122" s="70"/>
      <x:c r="DE122" s="73"/>
      <x:c r="DF122" s="70"/>
      <x:c r="DG122" s="104"/>
    </x:row>
    <x:row r="123" spans="1:111" s="74" customFormat="1" customHeight="1">
      <x:c r="A123" s="687" t="s">
        <x:v>1193</x:v>
      </x:c>
      <x:c r="B123" s="114"/>
      <x:c r="C123" s="73"/>
      <x:c r="D123" s="70"/>
      <x:c r="E123" s="73"/>
      <x:c r="F123" s="70"/>
      <x:c r="G123" s="73"/>
      <x:c r="H123" s="70"/>
      <x:c r="I123" s="73"/>
      <x:c r="J123" s="70"/>
      <x:c r="K123" s="70"/>
      <x:c r="L123" s="73"/>
      <x:c r="M123" s="70"/>
      <x:c r="N123" s="70"/>
      <x:c r="O123" s="70"/>
      <x:c r="P123" s="70"/>
      <x:c r="Q123" s="70"/>
      <x:c r="R123" s="73"/>
      <x:c r="S123" s="70">
        <x:v>1</x:v>
      </x:c>
      <x:c r="T123" s="73">
        <x:v>20</x:v>
      </x:c>
      <x:c r="U123" s="70"/>
      <x:c r="V123" s="73"/>
      <x:c r="W123" s="70"/>
      <x:c r="X123" s="70">
        <x:v>3</x:v>
      </x:c>
      <x:c r="Y123" s="70"/>
      <x:c r="Z123" s="70"/>
      <x:c r="AA123" s="70"/>
      <x:c r="AB123" s="70"/>
      <x:c r="AC123" s="70"/>
      <x:c r="AD123" s="70">
        <x:v>1</x:v>
      </x:c>
      <x:c r="AE123" s="70"/>
      <x:c r="AF123" s="70"/>
      <x:c r="AG123" s="70">
        <x:v>1</x:v>
      </x:c>
      <x:c r="AH123" s="70"/>
      <x:c r="AI123" s="70"/>
      <x:c r="AJ123" s="70">
        <x:v>1</x:v>
      </x:c>
      <x:c r="AK123" s="70">
        <x:v>5</x:v>
      </x:c>
      <x:c r="AL123" s="687" t="s">
        <x:v>1193</x:v>
      </x:c>
      <x:c r="AM123" s="70"/>
      <x:c r="AN123" s="73"/>
      <x:c r="AO123" s="70"/>
      <x:c r="AP123" s="70"/>
      <x:c r="AQ123" s="70"/>
      <x:c r="AR123" s="73"/>
      <x:c r="AS123" s="70"/>
      <x:c r="AT123" s="73"/>
      <x:c r="AU123" s="70"/>
      <x:c r="AV123" s="70"/>
      <x:c r="AW123" s="70"/>
      <x:c r="AX123" s="70"/>
      <x:c r="AY123" s="70"/>
      <x:c r="AZ123" s="70"/>
      <x:c r="BA123" s="73"/>
      <x:c r="BB123" s="70"/>
      <x:c r="BC123" s="70"/>
      <x:c r="BD123" s="70"/>
      <x:c r="BE123" s="70">
        <x:v>1</x:v>
      </x:c>
      <x:c r="BF123" s="70">
        <x:v>3</x:v>
      </x:c>
      <x:c r="BG123" s="70"/>
      <x:c r="BH123" s="70"/>
      <x:c r="BI123" s="70"/>
      <x:c r="BJ123" s="73"/>
      <x:c r="BK123" s="70"/>
      <x:c r="BL123" s="73"/>
      <x:c r="BM123" s="70"/>
      <x:c r="BN123" s="73"/>
      <x:c r="BO123" s="70"/>
      <x:c r="BP123" s="73"/>
      <x:c r="BQ123" s="70"/>
      <x:c r="BR123" s="70"/>
      <x:c r="BS123" s="70"/>
      <x:c r="BT123" s="70"/>
      <x:c r="BU123" s="70"/>
      <x:c r="BV123" s="687" t="s">
        <x:v>1193</x:v>
      </x:c>
      <x:c r="BW123" s="70"/>
      <x:c r="BX123" s="70"/>
      <x:c r="BY123" s="73"/>
      <x:c r="BZ123" s="70"/>
      <x:c r="CA123" s="73"/>
      <x:c r="CB123" s="70"/>
      <x:c r="CC123" s="73"/>
      <x:c r="CD123" s="70"/>
      <x:c r="CE123" s="70"/>
      <x:c r="CF123" s="73"/>
      <x:c r="CG123" s="70"/>
      <x:c r="CH123" s="70"/>
      <x:c r="CI123" s="70"/>
      <x:c r="CJ123" s="70"/>
      <x:c r="CK123" s="70"/>
      <x:c r="CL123" s="70"/>
      <x:c r="CM123" s="70"/>
      <x:c r="CN123" s="70"/>
      <x:c r="CO123" s="70"/>
      <x:c r="CP123" s="73"/>
      <x:c r="CQ123" s="70">
        <x:v>1</x:v>
      </x:c>
      <x:c r="CR123" s="73">
        <x:v>31</x:v>
      </x:c>
      <x:c r="CS123" s="70">
        <x:v>6</x:v>
      </x:c>
      <x:c r="CT123" s="70"/>
      <x:c r="CU123" s="70"/>
      <x:c r="CV123" s="70"/>
      <x:c r="CW123" s="70"/>
      <x:c r="CX123" s="70"/>
      <x:c r="CY123" s="687" t="s">
        <x:v>1193</x:v>
      </x:c>
      <x:c r="CZ123" s="70"/>
      <x:c r="DA123" s="73"/>
      <x:c r="DB123" s="70"/>
      <x:c r="DC123" s="73"/>
      <x:c r="DD123" s="70"/>
      <x:c r="DE123" s="73"/>
      <x:c r="DF123" s="70"/>
      <x:c r="DG123" s="104"/>
    </x:row>
    <x:row r="124" spans="1:111" s="74" customFormat="1" customHeight="1">
      <x:c r="A124" s="687" t="s">
        <x:v>1864</x:v>
      </x:c>
      <x:c r="B124" s="114"/>
      <x:c r="C124" s="73"/>
      <x:c r="D124" s="70"/>
      <x:c r="E124" s="73"/>
      <x:c r="F124" s="70"/>
      <x:c r="G124" s="73"/>
      <x:c r="H124" s="70"/>
      <x:c r="I124" s="73"/>
      <x:c r="J124" s="70"/>
      <x:c r="K124" s="70"/>
      <x:c r="L124" s="73"/>
      <x:c r="M124" s="70"/>
      <x:c r="N124" s="70"/>
      <x:c r="O124" s="70"/>
      <x:c r="P124" s="70"/>
      <x:c r="Q124" s="70"/>
      <x:c r="R124" s="73"/>
      <x:c r="S124" s="70">
        <x:v>2</x:v>
      </x:c>
      <x:c r="T124" s="73">
        <x:v>40</x:v>
      </x:c>
      <x:c r="U124" s="70"/>
      <x:c r="V124" s="73"/>
      <x:c r="W124" s="70"/>
      <x:c r="X124" s="70">
        <x:v>11</x:v>
      </x:c>
      <x:c r="Y124" s="70"/>
      <x:c r="Z124" s="70"/>
      <x:c r="AA124" s="70"/>
      <x:c r="AB124" s="70"/>
      <x:c r="AC124" s="70"/>
      <x:c r="AD124" s="70"/>
      <x:c r="AE124" s="70"/>
      <x:c r="AF124" s="70"/>
      <x:c r="AG124" s="70">
        <x:v>1</x:v>
      </x:c>
      <x:c r="AH124" s="70"/>
      <x:c r="AI124" s="70"/>
      <x:c r="AJ124" s="70"/>
      <x:c r="AK124" s="70"/>
      <x:c r="AL124" s="687" t="s">
        <x:v>1864</x:v>
      </x:c>
      <x:c r="AM124" s="70"/>
      <x:c r="AN124" s="73"/>
      <x:c r="AO124" s="70"/>
      <x:c r="AP124" s="70"/>
      <x:c r="AQ124" s="70"/>
      <x:c r="AR124" s="73"/>
      <x:c r="AS124" s="70"/>
      <x:c r="AT124" s="73"/>
      <x:c r="AU124" s="70"/>
      <x:c r="AV124" s="70"/>
      <x:c r="AW124" s="70"/>
      <x:c r="AX124" s="70"/>
      <x:c r="AY124" s="70"/>
      <x:c r="AZ124" s="70"/>
      <x:c r="BA124" s="73"/>
      <x:c r="BB124" s="70"/>
      <x:c r="BC124" s="70"/>
      <x:c r="BD124" s="70"/>
      <x:c r="BE124" s="70"/>
      <x:c r="BF124" s="70"/>
      <x:c r="BG124" s="70"/>
      <x:c r="BH124" s="70"/>
      <x:c r="BI124" s="70"/>
      <x:c r="BJ124" s="73"/>
      <x:c r="BK124" s="70"/>
      <x:c r="BL124" s="73"/>
      <x:c r="BM124" s="70"/>
      <x:c r="BN124" s="73"/>
      <x:c r="BO124" s="70"/>
      <x:c r="BP124" s="73"/>
      <x:c r="BQ124" s="70"/>
      <x:c r="BR124" s="70"/>
      <x:c r="BS124" s="70"/>
      <x:c r="BT124" s="70"/>
      <x:c r="BU124" s="70"/>
      <x:c r="BV124" s="687" t="s">
        <x:v>1864</x:v>
      </x:c>
      <x:c r="BW124" s="70"/>
      <x:c r="BX124" s="70"/>
      <x:c r="BY124" s="73"/>
      <x:c r="BZ124" s="70"/>
      <x:c r="CA124" s="73"/>
      <x:c r="CB124" s="70"/>
      <x:c r="CC124" s="73"/>
      <x:c r="CD124" s="70"/>
      <x:c r="CE124" s="70"/>
      <x:c r="CF124" s="73"/>
      <x:c r="CG124" s="70"/>
      <x:c r="CH124" s="70"/>
      <x:c r="CI124" s="70"/>
      <x:c r="CJ124" s="70"/>
      <x:c r="CK124" s="70"/>
      <x:c r="CL124" s="70"/>
      <x:c r="CM124" s="70"/>
      <x:c r="CN124" s="70"/>
      <x:c r="CO124" s="70"/>
      <x:c r="CP124" s="73"/>
      <x:c r="CQ124" s="70">
        <x:v>1</x:v>
      </x:c>
      <x:c r="CR124" s="73">
        <x:v>53</x:v>
      </x:c>
      <x:c r="CS124" s="70">
        <x:v>8</x:v>
      </x:c>
      <x:c r="CT124" s="70"/>
      <x:c r="CU124" s="70"/>
      <x:c r="CV124" s="70"/>
      <x:c r="CW124" s="70"/>
      <x:c r="CX124" s="70"/>
      <x:c r="CY124" s="687" t="s">
        <x:v>1864</x:v>
      </x:c>
      <x:c r="CZ124" s="70"/>
      <x:c r="DA124" s="73"/>
      <x:c r="DB124" s="70"/>
      <x:c r="DC124" s="73"/>
      <x:c r="DD124" s="70"/>
      <x:c r="DE124" s="73"/>
      <x:c r="DF124" s="70"/>
      <x:c r="DG124" s="104"/>
    </x:row>
    <x:row r="125" spans="1:111" s="74" customFormat="1" customHeight="1">
      <x:c r="A125" s="687" t="s">
        <x:v>1249</x:v>
      </x:c>
      <x:c r="B125" s="114"/>
      <x:c r="C125" s="73"/>
      <x:c r="D125" s="70"/>
      <x:c r="E125" s="73"/>
      <x:c r="F125" s="70"/>
      <x:c r="G125" s="73"/>
      <x:c r="H125" s="70"/>
      <x:c r="I125" s="73"/>
      <x:c r="J125" s="70">
        <x:v>1</x:v>
      </x:c>
      <x:c r="K125" s="70"/>
      <x:c r="L125" s="73"/>
      <x:c r="M125" s="70"/>
      <x:c r="N125" s="70"/>
      <x:c r="O125" s="70"/>
      <x:c r="P125" s="70"/>
      <x:c r="Q125" s="70"/>
      <x:c r="R125" s="73"/>
      <x:c r="S125" s="70">
        <x:v>2</x:v>
      </x:c>
      <x:c r="T125" s="73">
        <x:v>40</x:v>
      </x:c>
      <x:c r="U125" s="70"/>
      <x:c r="V125" s="73"/>
      <x:c r="W125" s="70"/>
      <x:c r="X125" s="70">
        <x:v>12</x:v>
      </x:c>
      <x:c r="Y125" s="70"/>
      <x:c r="Z125" s="70"/>
      <x:c r="AA125" s="70">
        <x:v>2</x:v>
      </x:c>
      <x:c r="AB125" s="70"/>
      <x:c r="AC125" s="70"/>
      <x:c r="AD125" s="70"/>
      <x:c r="AE125" s="70"/>
      <x:c r="AF125" s="70"/>
      <x:c r="AG125" s="70">
        <x:v>1</x:v>
      </x:c>
      <x:c r="AH125" s="70"/>
      <x:c r="AI125" s="70"/>
      <x:c r="AJ125" s="70">
        <x:v>1</x:v>
      </x:c>
      <x:c r="AK125" s="70">
        <x:v>2</x:v>
      </x:c>
      <x:c r="AL125" s="687" t="s">
        <x:v>1249</x:v>
      </x:c>
      <x:c r="AM125" s="70"/>
      <x:c r="AN125" s="73"/>
      <x:c r="AO125" s="70"/>
      <x:c r="AP125" s="70"/>
      <x:c r="AQ125" s="70"/>
      <x:c r="AR125" s="73"/>
      <x:c r="AS125" s="70"/>
      <x:c r="AT125" s="73"/>
      <x:c r="AU125" s="70"/>
      <x:c r="AV125" s="70"/>
      <x:c r="AW125" s="70"/>
      <x:c r="AX125" s="70"/>
      <x:c r="AY125" s="70"/>
      <x:c r="AZ125" s="70"/>
      <x:c r="BA125" s="73"/>
      <x:c r="BB125" s="70"/>
      <x:c r="BC125" s="70"/>
      <x:c r="BD125" s="70"/>
      <x:c r="BE125" s="70">
        <x:v>1</x:v>
      </x:c>
      <x:c r="BF125" s="70">
        <x:v>4</x:v>
      </x:c>
      <x:c r="BG125" s="70"/>
      <x:c r="BH125" s="70"/>
      <x:c r="BI125" s="70"/>
      <x:c r="BJ125" s="73"/>
      <x:c r="BK125" s="70"/>
      <x:c r="BL125" s="73"/>
      <x:c r="BM125" s="70"/>
      <x:c r="BN125" s="73"/>
      <x:c r="BO125" s="70"/>
      <x:c r="BP125" s="73"/>
      <x:c r="BQ125" s="70"/>
      <x:c r="BR125" s="70"/>
      <x:c r="BS125" s="70"/>
      <x:c r="BT125" s="70"/>
      <x:c r="BU125" s="70"/>
      <x:c r="BV125" s="687" t="s">
        <x:v>1249</x:v>
      </x:c>
      <x:c r="BW125" s="70"/>
      <x:c r="BX125" s="70"/>
      <x:c r="BY125" s="73"/>
      <x:c r="BZ125" s="70"/>
      <x:c r="CA125" s="73"/>
      <x:c r="CB125" s="70"/>
      <x:c r="CC125" s="73"/>
      <x:c r="CD125" s="70"/>
      <x:c r="CE125" s="70"/>
      <x:c r="CF125" s="73"/>
      <x:c r="CG125" s="70"/>
      <x:c r="CH125" s="70"/>
      <x:c r="CI125" s="70"/>
      <x:c r="CJ125" s="70">
        <x:v>1</x:v>
      </x:c>
      <x:c r="CK125" s="70"/>
      <x:c r="CL125" s="70"/>
      <x:c r="CM125" s="70"/>
      <x:c r="CN125" s="70"/>
      <x:c r="CO125" s="70"/>
      <x:c r="CP125" s="73"/>
      <x:c r="CQ125" s="70">
        <x:v>1</x:v>
      </x:c>
      <x:c r="CR125" s="73">
        <x:v>76</x:v>
      </x:c>
      <x:c r="CS125" s="70">
        <x:v>9</x:v>
      </x:c>
      <x:c r="CT125" s="70"/>
      <x:c r="CU125" s="70"/>
      <x:c r="CV125" s="70"/>
      <x:c r="CW125" s="70"/>
      <x:c r="CX125" s="70"/>
      <x:c r="CY125" s="687" t="s">
        <x:v>1249</x:v>
      </x:c>
      <x:c r="CZ125" s="70"/>
      <x:c r="DA125" s="73"/>
      <x:c r="DB125" s="70"/>
      <x:c r="DC125" s="73"/>
      <x:c r="DD125" s="70"/>
      <x:c r="DE125" s="73"/>
      <x:c r="DF125" s="70"/>
      <x:c r="DG125" s="104"/>
    </x:row>
    <x:row r="126" spans="1:111" s="74" customFormat="1" customHeight="1">
      <x:c r="A126" s="687" t="s">
        <x:v>1255</x:v>
      </x:c>
      <x:c r="B126" s="114"/>
      <x:c r="C126" s="73"/>
      <x:c r="D126" s="70"/>
      <x:c r="E126" s="73"/>
      <x:c r="F126" s="70"/>
      <x:c r="G126" s="73"/>
      <x:c r="H126" s="70"/>
      <x:c r="I126" s="73"/>
      <x:c r="J126" s="70">
        <x:v>1</x:v>
      </x:c>
      <x:c r="K126" s="70"/>
      <x:c r="L126" s="73"/>
      <x:c r="M126" s="70"/>
      <x:c r="N126" s="70"/>
      <x:c r="O126" s="70"/>
      <x:c r="P126" s="70"/>
      <x:c r="Q126" s="70"/>
      <x:c r="R126" s="73"/>
      <x:c r="S126" s="70"/>
      <x:c r="T126" s="73"/>
      <x:c r="U126" s="70"/>
      <x:c r="V126" s="73"/>
      <x:c r="W126" s="70"/>
      <x:c r="X126" s="70">
        <x:v>9</x:v>
      </x:c>
      <x:c r="Y126" s="70"/>
      <x:c r="Z126" s="70"/>
      <x:c r="AA126" s="70"/>
      <x:c r="AB126" s="70"/>
      <x:c r="AC126" s="70"/>
      <x:c r="AD126" s="70"/>
      <x:c r="AE126" s="70"/>
      <x:c r="AF126" s="70"/>
      <x:c r="AG126" s="70">
        <x:v>1</x:v>
      </x:c>
      <x:c r="AH126" s="70"/>
      <x:c r="AI126" s="70"/>
      <x:c r="AJ126" s="70"/>
      <x:c r="AK126" s="70"/>
      <x:c r="AL126" s="687" t="s">
        <x:v>1255</x:v>
      </x:c>
      <x:c r="AM126" s="70"/>
      <x:c r="AN126" s="73"/>
      <x:c r="AO126" s="70"/>
      <x:c r="AP126" s="70"/>
      <x:c r="AQ126" s="70"/>
      <x:c r="AR126" s="73"/>
      <x:c r="AS126" s="70"/>
      <x:c r="AT126" s="73"/>
      <x:c r="AU126" s="70"/>
      <x:c r="AV126" s="70"/>
      <x:c r="AW126" s="70"/>
      <x:c r="AX126" s="70"/>
      <x:c r="AY126" s="70"/>
      <x:c r="AZ126" s="70"/>
      <x:c r="BA126" s="73"/>
      <x:c r="BB126" s="70"/>
      <x:c r="BC126" s="70"/>
      <x:c r="BD126" s="70"/>
      <x:c r="BE126" s="70">
        <x:v>1</x:v>
      </x:c>
      <x:c r="BF126" s="70">
        <x:v>7</x:v>
      </x:c>
      <x:c r="BG126" s="70"/>
      <x:c r="BH126" s="70"/>
      <x:c r="BI126" s="70"/>
      <x:c r="BJ126" s="73"/>
      <x:c r="BK126" s="70"/>
      <x:c r="BL126" s="73"/>
      <x:c r="BM126" s="70"/>
      <x:c r="BN126" s="73"/>
      <x:c r="BO126" s="70"/>
      <x:c r="BP126" s="73"/>
      <x:c r="BQ126" s="70"/>
      <x:c r="BR126" s="70"/>
      <x:c r="BS126" s="70"/>
      <x:c r="BT126" s="70"/>
      <x:c r="BU126" s="70"/>
      <x:c r="BV126" s="687" t="s">
        <x:v>1255</x:v>
      </x:c>
      <x:c r="BW126" s="70"/>
      <x:c r="BX126" s="70"/>
      <x:c r="BY126" s="73"/>
      <x:c r="BZ126" s="70"/>
      <x:c r="CA126" s="73"/>
      <x:c r="CB126" s="70"/>
      <x:c r="CC126" s="73"/>
      <x:c r="CD126" s="70"/>
      <x:c r="CE126" s="70"/>
      <x:c r="CF126" s="73"/>
      <x:c r="CG126" s="70"/>
      <x:c r="CH126" s="70"/>
      <x:c r="CI126" s="70"/>
      <x:c r="CJ126" s="70"/>
      <x:c r="CK126" s="70"/>
      <x:c r="CL126" s="70"/>
      <x:c r="CM126" s="70"/>
      <x:c r="CN126" s="70"/>
      <x:c r="CO126" s="70"/>
      <x:c r="CP126" s="73"/>
      <x:c r="CQ126" s="70">
        <x:v>1</x:v>
      </x:c>
      <x:c r="CR126" s="73">
        <x:v>71</x:v>
      </x:c>
      <x:c r="CS126" s="70">
        <x:v>5</x:v>
      </x:c>
      <x:c r="CT126" s="70"/>
      <x:c r="CU126" s="70"/>
      <x:c r="CV126" s="70"/>
      <x:c r="CW126" s="70"/>
      <x:c r="CX126" s="70"/>
      <x:c r="CY126" s="687" t="s">
        <x:v>1255</x:v>
      </x:c>
      <x:c r="CZ126" s="70"/>
      <x:c r="DA126" s="73"/>
      <x:c r="DB126" s="70"/>
      <x:c r="DC126" s="73"/>
      <x:c r="DD126" s="70"/>
      <x:c r="DE126" s="73"/>
      <x:c r="DF126" s="70"/>
      <x:c r="DG126" s="104"/>
    </x:row>
    <x:row r="127" spans="1:111" s="74" customFormat="1" customHeight="1">
      <x:c r="A127" s="687" t="s">
        <x:v>1063</x:v>
      </x:c>
      <x:c r="B127" s="114"/>
      <x:c r="C127" s="73"/>
      <x:c r="D127" s="70"/>
      <x:c r="E127" s="73"/>
      <x:c r="F127" s="70"/>
      <x:c r="G127" s="73"/>
      <x:c r="H127" s="70"/>
      <x:c r="I127" s="73"/>
      <x:c r="J127" s="70"/>
      <x:c r="K127" s="70"/>
      <x:c r="L127" s="73"/>
      <x:c r="M127" s="70"/>
      <x:c r="N127" s="70"/>
      <x:c r="O127" s="70"/>
      <x:c r="P127" s="70"/>
      <x:c r="Q127" s="70"/>
      <x:c r="R127" s="73"/>
      <x:c r="S127" s="70">
        <x:v>2</x:v>
      </x:c>
      <x:c r="T127" s="73">
        <x:v>40</x:v>
      </x:c>
      <x:c r="U127" s="70"/>
      <x:c r="V127" s="73"/>
      <x:c r="W127" s="70"/>
      <x:c r="X127" s="70">
        <x:v>8</x:v>
      </x:c>
      <x:c r="Y127" s="70"/>
      <x:c r="Z127" s="70"/>
      <x:c r="AA127" s="70"/>
      <x:c r="AB127" s="70"/>
      <x:c r="AC127" s="70"/>
      <x:c r="AD127" s="70"/>
      <x:c r="AE127" s="70"/>
      <x:c r="AF127" s="70"/>
      <x:c r="AG127" s="70">
        <x:v>1</x:v>
      </x:c>
      <x:c r="AH127" s="70"/>
      <x:c r="AI127" s="70"/>
      <x:c r="AJ127" s="70"/>
      <x:c r="AK127" s="70"/>
      <x:c r="AL127" s="687" t="s">
        <x:v>1063</x:v>
      </x:c>
      <x:c r="AM127" s="70"/>
      <x:c r="AN127" s="73"/>
      <x:c r="AO127" s="70"/>
      <x:c r="AP127" s="70"/>
      <x:c r="AQ127" s="70"/>
      <x:c r="AR127" s="73"/>
      <x:c r="AS127" s="70"/>
      <x:c r="AT127" s="73"/>
      <x:c r="AU127" s="70"/>
      <x:c r="AV127" s="70"/>
      <x:c r="AW127" s="70"/>
      <x:c r="AX127" s="70"/>
      <x:c r="AY127" s="70"/>
      <x:c r="AZ127" s="70"/>
      <x:c r="BA127" s="73"/>
      <x:c r="BB127" s="70"/>
      <x:c r="BC127" s="70"/>
      <x:c r="BD127" s="70"/>
      <x:c r="BE127" s="70">
        <x:v>1</x:v>
      </x:c>
      <x:c r="BF127" s="70">
        <x:v>1</x:v>
      </x:c>
      <x:c r="BG127" s="70"/>
      <x:c r="BH127" s="70"/>
      <x:c r="BI127" s="70"/>
      <x:c r="BJ127" s="73"/>
      <x:c r="BK127" s="70"/>
      <x:c r="BL127" s="73"/>
      <x:c r="BM127" s="70"/>
      <x:c r="BN127" s="73"/>
      <x:c r="BO127" s="70"/>
      <x:c r="BP127" s="73"/>
      <x:c r="BQ127" s="70"/>
      <x:c r="BR127" s="70"/>
      <x:c r="BS127" s="70"/>
      <x:c r="BT127" s="70"/>
      <x:c r="BU127" s="70"/>
      <x:c r="BV127" s="687" t="s">
        <x:v>1063</x:v>
      </x:c>
      <x:c r="BW127" s="70"/>
      <x:c r="BX127" s="70"/>
      <x:c r="BY127" s="73"/>
      <x:c r="BZ127" s="70"/>
      <x:c r="CA127" s="73"/>
      <x:c r="CB127" s="70"/>
      <x:c r="CC127" s="73"/>
      <x:c r="CD127" s="70"/>
      <x:c r="CE127" s="70"/>
      <x:c r="CF127" s="73"/>
      <x:c r="CG127" s="70"/>
      <x:c r="CH127" s="70"/>
      <x:c r="CI127" s="70"/>
      <x:c r="CJ127" s="70"/>
      <x:c r="CK127" s="70"/>
      <x:c r="CL127" s="70"/>
      <x:c r="CM127" s="70"/>
      <x:c r="CN127" s="70"/>
      <x:c r="CO127" s="70"/>
      <x:c r="CP127" s="73"/>
      <x:c r="CQ127" s="70">
        <x:v>1</x:v>
      </x:c>
      <x:c r="CR127" s="73">
        <x:v>59</x:v>
      </x:c>
      <x:c r="CS127" s="70">
        <x:v>7</x:v>
      </x:c>
      <x:c r="CT127" s="70"/>
      <x:c r="CU127" s="70"/>
      <x:c r="CV127" s="70"/>
      <x:c r="CW127" s="70"/>
      <x:c r="CX127" s="70"/>
      <x:c r="CY127" s="687" t="s">
        <x:v>1063</x:v>
      </x:c>
      <x:c r="CZ127" s="70"/>
      <x:c r="DA127" s="73"/>
      <x:c r="DB127" s="70"/>
      <x:c r="DC127" s="73"/>
      <x:c r="DD127" s="70"/>
      <x:c r="DE127" s="73"/>
      <x:c r="DF127" s="70"/>
      <x:c r="DG127" s="104"/>
    </x:row>
    <x:row r="128" spans="1:111" s="74" customFormat="1" customHeight="1">
      <x:c r="A128" s="687" t="s">
        <x:v>1225</x:v>
      </x:c>
      <x:c r="B128" s="114"/>
      <x:c r="C128" s="73"/>
      <x:c r="D128" s="70"/>
      <x:c r="E128" s="73"/>
      <x:c r="F128" s="70"/>
      <x:c r="G128" s="73"/>
      <x:c r="H128" s="70"/>
      <x:c r="I128" s="73"/>
      <x:c r="J128" s="70">
        <x:v>1</x:v>
      </x:c>
      <x:c r="K128" s="70"/>
      <x:c r="L128" s="73"/>
      <x:c r="M128" s="70"/>
      <x:c r="N128" s="70"/>
      <x:c r="O128" s="70"/>
      <x:c r="P128" s="70"/>
      <x:c r="Q128" s="70"/>
      <x:c r="R128" s="73"/>
      <x:c r="S128" s="70"/>
      <x:c r="T128" s="73"/>
      <x:c r="U128" s="70"/>
      <x:c r="V128" s="73"/>
      <x:c r="W128" s="70"/>
      <x:c r="X128" s="70">
        <x:v>4</x:v>
      </x:c>
      <x:c r="Y128" s="70"/>
      <x:c r="Z128" s="70"/>
      <x:c r="AA128" s="70">
        <x:v>1</x:v>
      </x:c>
      <x:c r="AB128" s="70"/>
      <x:c r="AC128" s="70"/>
      <x:c r="AD128" s="70">
        <x:v>1</x:v>
      </x:c>
      <x:c r="AE128" s="70"/>
      <x:c r="AF128" s="70"/>
      <x:c r="AG128" s="70">
        <x:v>1</x:v>
      </x:c>
      <x:c r="AH128" s="70"/>
      <x:c r="AI128" s="70"/>
      <x:c r="AJ128" s="70">
        <x:v>3</x:v>
      </x:c>
      <x:c r="AK128" s="70">
        <x:v>5</x:v>
      </x:c>
      <x:c r="AL128" s="687" t="s">
        <x:v>1225</x:v>
      </x:c>
      <x:c r="AM128" s="70"/>
      <x:c r="AN128" s="73"/>
      <x:c r="AO128" s="70"/>
      <x:c r="AP128" s="70"/>
      <x:c r="AQ128" s="70"/>
      <x:c r="AR128" s="73"/>
      <x:c r="AS128" s="70"/>
      <x:c r="AT128" s="73"/>
      <x:c r="AU128" s="70"/>
      <x:c r="AV128" s="70"/>
      <x:c r="AW128" s="70"/>
      <x:c r="AX128" s="70"/>
      <x:c r="AY128" s="70"/>
      <x:c r="AZ128" s="70"/>
      <x:c r="BA128" s="73"/>
      <x:c r="BB128" s="70"/>
      <x:c r="BC128" s="70"/>
      <x:c r="BD128" s="70"/>
      <x:c r="BE128" s="70">
        <x:v>1</x:v>
      </x:c>
      <x:c r="BF128" s="70">
        <x:v>4</x:v>
      </x:c>
      <x:c r="BG128" s="70"/>
      <x:c r="BH128" s="70"/>
      <x:c r="BI128" s="70"/>
      <x:c r="BJ128" s="73"/>
      <x:c r="BK128" s="70"/>
      <x:c r="BL128" s="73"/>
      <x:c r="BM128" s="70"/>
      <x:c r="BN128" s="73"/>
      <x:c r="BO128" s="70"/>
      <x:c r="BP128" s="73"/>
      <x:c r="BQ128" s="70"/>
      <x:c r="BR128" s="70"/>
      <x:c r="BS128" s="70"/>
      <x:c r="BT128" s="70"/>
      <x:c r="BU128" s="70"/>
      <x:c r="BV128" s="687" t="s">
        <x:v>1225</x:v>
      </x:c>
      <x:c r="BW128" s="70"/>
      <x:c r="BX128" s="70"/>
      <x:c r="BY128" s="73"/>
      <x:c r="BZ128" s="70"/>
      <x:c r="CA128" s="73"/>
      <x:c r="CB128" s="70"/>
      <x:c r="CC128" s="73"/>
      <x:c r="CD128" s="70"/>
      <x:c r="CE128" s="70"/>
      <x:c r="CF128" s="73"/>
      <x:c r="CG128" s="70"/>
      <x:c r="CH128" s="70"/>
      <x:c r="CI128" s="70"/>
      <x:c r="CJ128" s="70"/>
      <x:c r="CK128" s="70"/>
      <x:c r="CL128" s="70"/>
      <x:c r="CM128" s="70"/>
      <x:c r="CN128" s="70"/>
      <x:c r="CO128" s="70"/>
      <x:c r="CP128" s="73"/>
      <x:c r="CQ128" s="70"/>
      <x:c r="CR128" s="73"/>
      <x:c r="CS128" s="70">
        <x:v>5</x:v>
      </x:c>
      <x:c r="CT128" s="70"/>
      <x:c r="CU128" s="70"/>
      <x:c r="CV128" s="70"/>
      <x:c r="CW128" s="70"/>
      <x:c r="CX128" s="70"/>
      <x:c r="CY128" s="687" t="s">
        <x:v>1225</x:v>
      </x:c>
      <x:c r="CZ128" s="70"/>
      <x:c r="DA128" s="73"/>
      <x:c r="DB128" s="70"/>
      <x:c r="DC128" s="73"/>
      <x:c r="DD128" s="70"/>
      <x:c r="DE128" s="73"/>
      <x:c r="DF128" s="70"/>
      <x:c r="DG128" s="104"/>
    </x:row>
    <x:row r="129" spans="1:111" s="74" customFormat="1" customHeight="1">
      <x:c r="A129" s="687" t="s">
        <x:v>982</x:v>
      </x:c>
      <x:c r="B129" s="114"/>
      <x:c r="C129" s="73"/>
      <x:c r="D129" s="70"/>
      <x:c r="E129" s="73"/>
      <x:c r="F129" s="70"/>
      <x:c r="G129" s="73"/>
      <x:c r="H129" s="70"/>
      <x:c r="I129" s="73"/>
      <x:c r="J129" s="70">
        <x:v>1</x:v>
      </x:c>
      <x:c r="K129" s="70"/>
      <x:c r="L129" s="73"/>
      <x:c r="M129" s="70"/>
      <x:c r="N129" s="70"/>
      <x:c r="O129" s="70"/>
      <x:c r="P129" s="70"/>
      <x:c r="Q129" s="70"/>
      <x:c r="R129" s="73"/>
      <x:c r="S129" s="70"/>
      <x:c r="T129" s="73"/>
      <x:c r="U129" s="70"/>
      <x:c r="V129" s="73"/>
      <x:c r="W129" s="70"/>
      <x:c r="X129" s="70">
        <x:v>8</x:v>
      </x:c>
      <x:c r="Y129" s="70"/>
      <x:c r="Z129" s="70"/>
      <x:c r="AA129" s="70"/>
      <x:c r="AB129" s="70"/>
      <x:c r="AC129" s="70"/>
      <x:c r="AD129" s="70"/>
      <x:c r="AE129" s="70"/>
      <x:c r="AF129" s="70"/>
      <x:c r="AG129" s="70">
        <x:v>1</x:v>
      </x:c>
      <x:c r="AH129" s="70"/>
      <x:c r="AI129" s="70"/>
      <x:c r="AJ129" s="70"/>
      <x:c r="AK129" s="70"/>
      <x:c r="AL129" s="687" t="s">
        <x:v>982</x:v>
      </x:c>
      <x:c r="AM129" s="70"/>
      <x:c r="AN129" s="73"/>
      <x:c r="AO129" s="70"/>
      <x:c r="AP129" s="70"/>
      <x:c r="AQ129" s="70"/>
      <x:c r="AR129" s="73"/>
      <x:c r="AS129" s="70"/>
      <x:c r="AT129" s="73"/>
      <x:c r="AU129" s="70"/>
      <x:c r="AV129" s="70"/>
      <x:c r="AW129" s="70"/>
      <x:c r="AX129" s="70"/>
      <x:c r="AY129" s="70"/>
      <x:c r="AZ129" s="70"/>
      <x:c r="BA129" s="73"/>
      <x:c r="BB129" s="70"/>
      <x:c r="BC129" s="70"/>
      <x:c r="BD129" s="70"/>
      <x:c r="BE129" s="70">
        <x:v>1</x:v>
      </x:c>
      <x:c r="BF129" s="70">
        <x:v>3</x:v>
      </x:c>
      <x:c r="BG129" s="70"/>
      <x:c r="BH129" s="70"/>
      <x:c r="BI129" s="70"/>
      <x:c r="BJ129" s="73"/>
      <x:c r="BK129" s="70"/>
      <x:c r="BL129" s="73"/>
      <x:c r="BM129" s="70"/>
      <x:c r="BN129" s="73"/>
      <x:c r="BO129" s="70"/>
      <x:c r="BP129" s="73"/>
      <x:c r="BQ129" s="70"/>
      <x:c r="BR129" s="70"/>
      <x:c r="BS129" s="70"/>
      <x:c r="BT129" s="70"/>
      <x:c r="BU129" s="70"/>
      <x:c r="BV129" s="687" t="s">
        <x:v>982</x:v>
      </x:c>
      <x:c r="BW129" s="70"/>
      <x:c r="BX129" s="70"/>
      <x:c r="BY129" s="73"/>
      <x:c r="BZ129" s="70"/>
      <x:c r="CA129" s="73"/>
      <x:c r="CB129" s="70"/>
      <x:c r="CC129" s="73"/>
      <x:c r="CD129" s="70"/>
      <x:c r="CE129" s="70"/>
      <x:c r="CF129" s="73"/>
      <x:c r="CG129" s="70"/>
      <x:c r="CH129" s="70"/>
      <x:c r="CI129" s="70"/>
      <x:c r="CJ129" s="70"/>
      <x:c r="CK129" s="70"/>
      <x:c r="CL129" s="70"/>
      <x:c r="CM129" s="70"/>
      <x:c r="CN129" s="70"/>
      <x:c r="CO129" s="70"/>
      <x:c r="CP129" s="73"/>
      <x:c r="CQ129" s="70"/>
      <x:c r="CR129" s="73"/>
      <x:c r="CS129" s="70">
        <x:v>5</x:v>
      </x:c>
      <x:c r="CT129" s="70"/>
      <x:c r="CU129" s="70"/>
      <x:c r="CV129" s="70"/>
      <x:c r="CW129" s="70"/>
      <x:c r="CX129" s="70"/>
      <x:c r="CY129" s="687" t="s">
        <x:v>982</x:v>
      </x:c>
      <x:c r="CZ129" s="70"/>
      <x:c r="DA129" s="73"/>
      <x:c r="DB129" s="70"/>
      <x:c r="DC129" s="73"/>
      <x:c r="DD129" s="70"/>
      <x:c r="DE129" s="73"/>
      <x:c r="DF129" s="70"/>
      <x:c r="DG129" s="104"/>
    </x:row>
    <x:row r="130" spans="1:111" s="74" customFormat="1" customHeight="1">
      <x:c r="A130" s="687" t="s">
        <x:v>1258</x:v>
      </x:c>
      <x:c r="B130" s="114"/>
      <x:c r="C130" s="73"/>
      <x:c r="D130" s="70"/>
      <x:c r="E130" s="73"/>
      <x:c r="F130" s="70"/>
      <x:c r="G130" s="73"/>
      <x:c r="H130" s="70"/>
      <x:c r="I130" s="73"/>
      <x:c r="J130" s="70">
        <x:v>2</x:v>
      </x:c>
      <x:c r="K130" s="70"/>
      <x:c r="L130" s="73"/>
      <x:c r="M130" s="70"/>
      <x:c r="N130" s="70"/>
      <x:c r="O130" s="70"/>
      <x:c r="P130" s="70"/>
      <x:c r="Q130" s="70"/>
      <x:c r="R130" s="73"/>
      <x:c r="S130" s="70"/>
      <x:c r="T130" s="73"/>
      <x:c r="U130" s="70"/>
      <x:c r="V130" s="73"/>
      <x:c r="W130" s="70"/>
      <x:c r="X130" s="70">
        <x:v>8</x:v>
      </x:c>
      <x:c r="Y130" s="70"/>
      <x:c r="Z130" s="70"/>
      <x:c r="AA130" s="70"/>
      <x:c r="AB130" s="70"/>
      <x:c r="AC130" s="70"/>
      <x:c r="AD130" s="70"/>
      <x:c r="AE130" s="70"/>
      <x:c r="AF130" s="70"/>
      <x:c r="AG130" s="70">
        <x:v>1</x:v>
      </x:c>
      <x:c r="AH130" s="70"/>
      <x:c r="AI130" s="70"/>
      <x:c r="AJ130" s="70">
        <x:v>5</x:v>
      </x:c>
      <x:c r="AK130" s="70">
        <x:v>7</x:v>
      </x:c>
      <x:c r="AL130" s="687" t="s">
        <x:v>1258</x:v>
      </x:c>
      <x:c r="AM130" s="70"/>
      <x:c r="AN130" s="73"/>
      <x:c r="AO130" s="70"/>
      <x:c r="AP130" s="70"/>
      <x:c r="AQ130" s="70"/>
      <x:c r="AR130" s="73"/>
      <x:c r="AS130" s="70"/>
      <x:c r="AT130" s="73"/>
      <x:c r="AU130" s="70"/>
      <x:c r="AV130" s="70"/>
      <x:c r="AW130" s="70"/>
      <x:c r="AX130" s="70"/>
      <x:c r="AY130" s="70"/>
      <x:c r="AZ130" s="70"/>
      <x:c r="BA130" s="73"/>
      <x:c r="BB130" s="70"/>
      <x:c r="BC130" s="70"/>
      <x:c r="BD130" s="70"/>
      <x:c r="BE130" s="70"/>
      <x:c r="BF130" s="70"/>
      <x:c r="BG130" s="70"/>
      <x:c r="BH130" s="70"/>
      <x:c r="BI130" s="70"/>
      <x:c r="BJ130" s="73"/>
      <x:c r="BK130" s="70"/>
      <x:c r="BL130" s="73"/>
      <x:c r="BM130" s="70"/>
      <x:c r="BN130" s="73"/>
      <x:c r="BO130" s="70"/>
      <x:c r="BP130" s="73"/>
      <x:c r="BQ130" s="70"/>
      <x:c r="BR130" s="70"/>
      <x:c r="BS130" s="70"/>
      <x:c r="BT130" s="70"/>
      <x:c r="BU130" s="70"/>
      <x:c r="BV130" s="687" t="s">
        <x:v>1258</x:v>
      </x:c>
      <x:c r="BW130" s="70"/>
      <x:c r="BX130" s="70"/>
      <x:c r="BY130" s="73"/>
      <x:c r="BZ130" s="70"/>
      <x:c r="CA130" s="73"/>
      <x:c r="CB130" s="70"/>
      <x:c r="CC130" s="73"/>
      <x:c r="CD130" s="70"/>
      <x:c r="CE130" s="70"/>
      <x:c r="CF130" s="73"/>
      <x:c r="CG130" s="70"/>
      <x:c r="CH130" s="70"/>
      <x:c r="CI130" s="70"/>
      <x:c r="CJ130" s="70"/>
      <x:c r="CK130" s="70"/>
      <x:c r="CL130" s="70"/>
      <x:c r="CM130" s="70"/>
      <x:c r="CN130" s="70"/>
      <x:c r="CO130" s="70"/>
      <x:c r="CP130" s="73"/>
      <x:c r="CQ130" s="70"/>
      <x:c r="CR130" s="73"/>
      <x:c r="CS130" s="70">
        <x:v>9</x:v>
      </x:c>
      <x:c r="CT130" s="70"/>
      <x:c r="CU130" s="70"/>
      <x:c r="CV130" s="70"/>
      <x:c r="CW130" s="70"/>
      <x:c r="CX130" s="70"/>
      <x:c r="CY130" s="687" t="s">
        <x:v>1258</x:v>
      </x:c>
      <x:c r="CZ130" s="70"/>
      <x:c r="DA130" s="73"/>
      <x:c r="DB130" s="70"/>
      <x:c r="DC130" s="73"/>
      <x:c r="DD130" s="70"/>
      <x:c r="DE130" s="73"/>
      <x:c r="DF130" s="70"/>
      <x:c r="DG130" s="104"/>
    </x:row>
    <x:row r="131" spans="1:111" s="74" customFormat="1" customHeight="1">
      <x:c r="A131" s="687" t="s">
        <x:v>329</x:v>
      </x:c>
      <x:c r="B131" s="114"/>
      <x:c r="C131" s="73"/>
      <x:c r="D131" s="70"/>
      <x:c r="E131" s="73"/>
      <x:c r="F131" s="70"/>
      <x:c r="G131" s="73"/>
      <x:c r="H131" s="70"/>
      <x:c r="I131" s="73"/>
      <x:c r="J131" s="70"/>
      <x:c r="K131" s="70"/>
      <x:c r="L131" s="73"/>
      <x:c r="M131" s="70"/>
      <x:c r="N131" s="70"/>
      <x:c r="O131" s="70"/>
      <x:c r="P131" s="70"/>
      <x:c r="Q131" s="70"/>
      <x:c r="R131" s="73"/>
      <x:c r="S131" s="70"/>
      <x:c r="T131" s="73"/>
      <x:c r="U131" s="70"/>
      <x:c r="V131" s="73"/>
      <x:c r="W131" s="70"/>
      <x:c r="X131" s="70"/>
      <x:c r="Y131" s="70"/>
      <x:c r="Z131" s="70"/>
      <x:c r="AA131" s="70"/>
      <x:c r="AB131" s="70"/>
      <x:c r="AC131" s="70"/>
      <x:c r="AD131" s="70"/>
      <x:c r="AE131" s="70"/>
      <x:c r="AF131" s="70"/>
      <x:c r="AG131" s="70"/>
      <x:c r="AH131" s="70"/>
      <x:c r="AI131" s="70"/>
      <x:c r="AJ131" s="70"/>
      <x:c r="AK131" s="70"/>
      <x:c r="AL131" s="687" t="s">
        <x:v>329</x:v>
      </x:c>
      <x:c r="AM131" s="70"/>
      <x:c r="AN131" s="73"/>
      <x:c r="AO131" s="70"/>
      <x:c r="AP131" s="70"/>
      <x:c r="AQ131" s="70"/>
      <x:c r="AR131" s="73"/>
      <x:c r="AS131" s="70"/>
      <x:c r="AT131" s="73"/>
      <x:c r="AU131" s="70"/>
      <x:c r="AV131" s="70"/>
      <x:c r="AW131" s="70"/>
      <x:c r="AX131" s="70"/>
      <x:c r="AY131" s="70"/>
      <x:c r="AZ131" s="70"/>
      <x:c r="BA131" s="73"/>
      <x:c r="BB131" s="70"/>
      <x:c r="BC131" s="70"/>
      <x:c r="BD131" s="70"/>
      <x:c r="BE131" s="70"/>
      <x:c r="BF131" s="70"/>
      <x:c r="BG131" s="70"/>
      <x:c r="BH131" s="70"/>
      <x:c r="BI131" s="70"/>
      <x:c r="BJ131" s="73"/>
      <x:c r="BK131" s="70"/>
      <x:c r="BL131" s="73"/>
      <x:c r="BM131" s="70"/>
      <x:c r="BN131" s="73"/>
      <x:c r="BO131" s="70"/>
      <x:c r="BP131" s="73"/>
      <x:c r="BQ131" s="70"/>
      <x:c r="BR131" s="70"/>
      <x:c r="BS131" s="70"/>
      <x:c r="BT131" s="70"/>
      <x:c r="BU131" s="70"/>
      <x:c r="BV131" s="687" t="s">
        <x:v>329</x:v>
      </x:c>
      <x:c r="BW131" s="70"/>
      <x:c r="BX131" s="70"/>
      <x:c r="BY131" s="73"/>
      <x:c r="BZ131" s="70"/>
      <x:c r="CA131" s="73"/>
      <x:c r="CB131" s="70"/>
      <x:c r="CC131" s="73"/>
      <x:c r="CD131" s="70"/>
      <x:c r="CE131" s="70"/>
      <x:c r="CF131" s="73"/>
      <x:c r="CG131" s="70"/>
      <x:c r="CH131" s="70"/>
      <x:c r="CI131" s="70"/>
      <x:c r="CJ131" s="70"/>
      <x:c r="CK131" s="70"/>
      <x:c r="CL131" s="70"/>
      <x:c r="CM131" s="70"/>
      <x:c r="CN131" s="70"/>
      <x:c r="CO131" s="70"/>
      <x:c r="CP131" s="73"/>
      <x:c r="CQ131" s="70"/>
      <x:c r="CR131" s="73"/>
      <x:c r="CS131" s="70"/>
      <x:c r="CT131" s="70"/>
      <x:c r="CU131" s="70"/>
      <x:c r="CV131" s="70"/>
      <x:c r="CW131" s="70"/>
      <x:c r="CX131" s="70"/>
      <x:c r="CY131" s="687" t="s">
        <x:v>329</x:v>
      </x:c>
      <x:c r="CZ131" s="70"/>
      <x:c r="DA131" s="73"/>
      <x:c r="DB131" s="70"/>
      <x:c r="DC131" s="73"/>
      <x:c r="DD131" s="70"/>
      <x:c r="DE131" s="73"/>
      <x:c r="DF131" s="70"/>
      <x:c r="DG131" s="104"/>
    </x:row>
    <x:row r="132" spans="1:111" s="74" customFormat="1" customHeight="1">
      <x:c r="A132" s="687" t="s">
        <x:v>160</x:v>
      </x:c>
      <x:c r="B132" s="114"/>
      <x:c r="C132" s="73"/>
      <x:c r="D132" s="70"/>
      <x:c r="E132" s="73"/>
      <x:c r="F132" s="70"/>
      <x:c r="G132" s="73"/>
      <x:c r="H132" s="70"/>
      <x:c r="I132" s="73"/>
      <x:c r="J132" s="70"/>
      <x:c r="K132" s="70"/>
      <x:c r="L132" s="73"/>
      <x:c r="M132" s="70"/>
      <x:c r="N132" s="70"/>
      <x:c r="O132" s="70"/>
      <x:c r="P132" s="70"/>
      <x:c r="Q132" s="70"/>
      <x:c r="R132" s="73"/>
      <x:c r="S132" s="70"/>
      <x:c r="T132" s="73"/>
      <x:c r="U132" s="70"/>
      <x:c r="V132" s="73"/>
      <x:c r="W132" s="70"/>
      <x:c r="X132" s="70"/>
      <x:c r="Y132" s="70"/>
      <x:c r="Z132" s="70"/>
      <x:c r="AA132" s="70"/>
      <x:c r="AB132" s="70"/>
      <x:c r="AC132" s="70"/>
      <x:c r="AD132" s="70"/>
      <x:c r="AE132" s="70"/>
      <x:c r="AF132" s="70"/>
      <x:c r="AG132" s="70"/>
      <x:c r="AH132" s="70"/>
      <x:c r="AI132" s="70"/>
      <x:c r="AJ132" s="70"/>
      <x:c r="AK132" s="70"/>
      <x:c r="AL132" s="687" t="s">
        <x:v>160</x:v>
      </x:c>
      <x:c r="AM132" s="70"/>
      <x:c r="AN132" s="73"/>
      <x:c r="AO132" s="70"/>
      <x:c r="AP132" s="70"/>
      <x:c r="AQ132" s="70"/>
      <x:c r="AR132" s="73"/>
      <x:c r="AS132" s="70"/>
      <x:c r="AT132" s="73"/>
      <x:c r="AU132" s="70"/>
      <x:c r="AV132" s="70"/>
      <x:c r="AW132" s="70"/>
      <x:c r="AX132" s="70"/>
      <x:c r="AY132" s="70"/>
      <x:c r="AZ132" s="70"/>
      <x:c r="BA132" s="73"/>
      <x:c r="BB132" s="70"/>
      <x:c r="BC132" s="70"/>
      <x:c r="BD132" s="70"/>
      <x:c r="BE132" s="70"/>
      <x:c r="BF132" s="70"/>
      <x:c r="BG132" s="70"/>
      <x:c r="BH132" s="70"/>
      <x:c r="BI132" s="70"/>
      <x:c r="BJ132" s="73"/>
      <x:c r="BK132" s="70"/>
      <x:c r="BL132" s="73"/>
      <x:c r="BM132" s="70"/>
      <x:c r="BN132" s="73"/>
      <x:c r="BO132" s="70"/>
      <x:c r="BP132" s="73"/>
      <x:c r="BQ132" s="70"/>
      <x:c r="BR132" s="70"/>
      <x:c r="BS132" s="70"/>
      <x:c r="BT132" s="70"/>
      <x:c r="BU132" s="70"/>
      <x:c r="BV132" s="687" t="s">
        <x:v>160</x:v>
      </x:c>
      <x:c r="BW132" s="70"/>
      <x:c r="BX132" s="70"/>
      <x:c r="BY132" s="73"/>
      <x:c r="BZ132" s="70"/>
      <x:c r="CA132" s="73"/>
      <x:c r="CB132" s="70"/>
      <x:c r="CC132" s="73"/>
      <x:c r="CD132" s="70"/>
      <x:c r="CE132" s="70"/>
      <x:c r="CF132" s="73"/>
      <x:c r="CG132" s="70"/>
      <x:c r="CH132" s="70"/>
      <x:c r="CI132" s="70"/>
      <x:c r="CJ132" s="70"/>
      <x:c r="CK132" s="70"/>
      <x:c r="CL132" s="70"/>
      <x:c r="CM132" s="70"/>
      <x:c r="CN132" s="70"/>
      <x:c r="CO132" s="70"/>
      <x:c r="CP132" s="73"/>
      <x:c r="CQ132" s="70"/>
      <x:c r="CR132" s="73"/>
      <x:c r="CS132" s="70"/>
      <x:c r="CT132" s="70"/>
      <x:c r="CU132" s="70"/>
      <x:c r="CV132" s="70"/>
      <x:c r="CW132" s="70"/>
      <x:c r="CX132" s="70"/>
      <x:c r="CY132" s="687" t="s">
        <x:v>160</x:v>
      </x:c>
      <x:c r="CZ132" s="70"/>
      <x:c r="DA132" s="73"/>
      <x:c r="DB132" s="70"/>
      <x:c r="DC132" s="73"/>
      <x:c r="DD132" s="70"/>
      <x:c r="DE132" s="73"/>
      <x:c r="DF132" s="70"/>
      <x:c r="DG132" s="104"/>
    </x:row>
    <x:row r="133" spans="1:111" s="74" customFormat="1" customHeight="1">
      <x:c r="A133" s="136" t="s">
        <x:v>2366</x:v>
      </x:c>
      <x:c r="B133" s="114">
        <x:f>B134</x:f>
        <x:v>3</x:v>
      </x:c>
      <x:c r="C133" s="73">
        <x:f t="shared" ref="C133:BN133" si="28">C134</x:f>
        <x:v>406.47000000000003</x:v>
      </x:c>
      <x:c r="D133" s="70">
        <x:f t="shared" si="28"/>
        <x:v>2</x:v>
      </x:c>
      <x:c r="E133" s="73">
        <x:f t="shared" si="28"/>
        <x:v>204.81</x:v>
      </x:c>
      <x:c r="F133" s="70">
        <x:f t="shared" si="28"/>
        <x:v>0</x:v>
      </x:c>
      <x:c r="G133" s="73">
        <x:f t="shared" si="28"/>
        <x:v>0</x:v>
      </x:c>
      <x:c r="H133" s="70">
        <x:f t="shared" si="28"/>
        <x:v>0</x:v>
      </x:c>
      <x:c r="I133" s="73">
        <x:f t="shared" si="28"/>
        <x:v>0</x:v>
      </x:c>
      <x:c r="J133" s="70">
        <x:f t="shared" si="28"/>
        <x:v>0</x:v>
      </x:c>
      <x:c r="K133" s="70">
        <x:f t="shared" si="28"/>
        <x:v>0</x:v>
      </x:c>
      <x:c r="L133" s="73">
        <x:f t="shared" si="28"/>
        <x:v>0</x:v>
      </x:c>
      <x:c r="M133" s="70">
        <x:f t="shared" si="28"/>
        <x:v>0</x:v>
      </x:c>
      <x:c r="N133" s="70">
        <x:f t="shared" si="28"/>
        <x:v>0</x:v>
      </x:c>
      <x:c r="O133" s="70">
        <x:f t="shared" si="28"/>
        <x:v>0</x:v>
      </x:c>
      <x:c r="P133" s="70">
        <x:f t="shared" si="28"/>
        <x:v>0</x:v>
      </x:c>
      <x:c r="Q133" s="70">
        <x:f t="shared" si="28"/>
        <x:v>0</x:v>
      </x:c>
      <x:c r="R133" s="73">
        <x:f t="shared" si="28"/>
        <x:v>0</x:v>
      </x:c>
      <x:c r="S133" s="70">
        <x:f t="shared" si="28"/>
        <x:v>0</x:v>
      </x:c>
      <x:c r="T133" s="73">
        <x:f t="shared" si="28"/>
        <x:v>0</x:v>
      </x:c>
      <x:c r="U133" s="70">
        <x:f t="shared" si="28"/>
        <x:v>0</x:v>
      </x:c>
      <x:c r="V133" s="73">
        <x:f t="shared" si="28"/>
        <x:v>0</x:v>
      </x:c>
      <x:c r="W133" s="70">
        <x:f t="shared" si="28"/>
        <x:v>0</x:v>
      </x:c>
      <x:c r="X133" s="70">
        <x:f t="shared" si="28"/>
        <x:v>0</x:v>
      </x:c>
      <x:c r="Y133" s="70">
        <x:f t="shared" si="28"/>
        <x:v>0</x:v>
      </x:c>
      <x:c r="Z133" s="70">
        <x:f t="shared" si="28"/>
        <x:v>0</x:v>
      </x:c>
      <x:c r="AA133" s="70">
        <x:f t="shared" si="28"/>
        <x:v>0</x:v>
      </x:c>
      <x:c r="AB133" s="70">
        <x:f t="shared" si="28"/>
        <x:v>0</x:v>
      </x:c>
      <x:c r="AC133" s="70">
        <x:f t="shared" si="28"/>
        <x:v>0</x:v>
      </x:c>
      <x:c r="AD133" s="70">
        <x:f t="shared" si="28"/>
        <x:v>0</x:v>
      </x:c>
      <x:c r="AE133" s="70">
        <x:f t="shared" si="28"/>
        <x:v>0</x:v>
      </x:c>
      <x:c r="AF133" s="70">
        <x:f t="shared" si="28"/>
        <x:v>0</x:v>
      </x:c>
      <x:c r="AG133" s="70">
        <x:f t="shared" si="28"/>
        <x:v>0</x:v>
      </x:c>
      <x:c r="AH133" s="70">
        <x:f t="shared" si="28"/>
        <x:v>0</x:v>
      </x:c>
      <x:c r="AI133" s="70">
        <x:f t="shared" si="28"/>
        <x:v>0</x:v>
      </x:c>
      <x:c r="AJ133" s="70">
        <x:f t="shared" si="28"/>
        <x:v>0</x:v>
      </x:c>
      <x:c r="AK133" s="70">
        <x:f t="shared" si="28"/>
        <x:v>0</x:v>
      </x:c>
      <x:c r="AL133" s="136" t="s">
        <x:v>2366</x:v>
      </x:c>
      <x:c r="AM133" s="70">
        <x:f t="shared" si="28"/>
        <x:v>0</x:v>
      </x:c>
      <x:c r="AN133" s="73">
        <x:f t="shared" si="28"/>
        <x:v>0</x:v>
      </x:c>
      <x:c r="AO133" s="70">
        <x:f t="shared" si="28"/>
        <x:v>0</x:v>
      </x:c>
      <x:c r="AP133" s="70">
        <x:f t="shared" si="28"/>
        <x:v>0</x:v>
      </x:c>
      <x:c r="AQ133" s="70">
        <x:f t="shared" si="28"/>
        <x:v>0</x:v>
      </x:c>
      <x:c r="AR133" s="73">
        <x:f t="shared" si="28"/>
        <x:v>0</x:v>
      </x:c>
      <x:c r="AS133" s="70">
        <x:f t="shared" si="28"/>
        <x:v>0</x:v>
      </x:c>
      <x:c r="AT133" s="73">
        <x:f t="shared" si="28"/>
        <x:v>0</x:v>
      </x:c>
      <x:c r="AU133" s="70">
        <x:f t="shared" si="28"/>
        <x:v>0</x:v>
      </x:c>
      <x:c r="AV133" s="70">
        <x:f t="shared" si="28"/>
        <x:v>0</x:v>
      </x:c>
      <x:c r="AW133" s="70">
        <x:f t="shared" si="28"/>
        <x:v>0</x:v>
      </x:c>
      <x:c r="AX133" s="70">
        <x:f t="shared" si="28"/>
        <x:v>0</x:v>
      </x:c>
      <x:c r="AY133" s="70">
        <x:f t="shared" si="28"/>
        <x:v>0</x:v>
      </x:c>
      <x:c r="AZ133" s="70">
        <x:f t="shared" si="28"/>
        <x:v>0</x:v>
      </x:c>
      <x:c r="BA133" s="73">
        <x:f t="shared" si="28"/>
        <x:v>0</x:v>
      </x:c>
      <x:c r="BB133" s="70">
        <x:f t="shared" si="28"/>
        <x:v>0</x:v>
      </x:c>
      <x:c r="BC133" s="70">
        <x:f t="shared" si="28"/>
        <x:v>0</x:v>
      </x:c>
      <x:c r="BD133" s="70">
        <x:f t="shared" si="28"/>
        <x:v>0</x:v>
      </x:c>
      <x:c r="BE133" s="70">
        <x:f t="shared" si="28"/>
        <x:v>0</x:v>
      </x:c>
      <x:c r="BF133" s="70">
        <x:f t="shared" si="28"/>
        <x:v>0</x:v>
      </x:c>
      <x:c r="BG133" s="70">
        <x:f t="shared" si="28"/>
        <x:v>0</x:v>
      </x:c>
      <x:c r="BH133" s="70">
        <x:f t="shared" si="28"/>
        <x:v>0</x:v>
      </x:c>
      <x:c r="BI133" s="70">
        <x:f t="shared" si="28"/>
        <x:v>0</x:v>
      </x:c>
      <x:c r="BJ133" s="73">
        <x:f t="shared" si="28"/>
        <x:v>0</x:v>
      </x:c>
      <x:c r="BK133" s="70">
        <x:f t="shared" si="28"/>
        <x:v>0</x:v>
      </x:c>
      <x:c r="BL133" s="73">
        <x:f t="shared" si="28"/>
        <x:v>0</x:v>
      </x:c>
      <x:c r="BM133" s="70">
        <x:f t="shared" si="28"/>
        <x:v>0</x:v>
      </x:c>
      <x:c r="BN133" s="73">
        <x:f t="shared" si="28"/>
        <x:v>0</x:v>
      </x:c>
      <x:c r="BO133" s="70">
        <x:f t="shared" ref="BO133:DG133" si="29">BO134</x:f>
        <x:v>0</x:v>
      </x:c>
      <x:c r="BP133" s="73">
        <x:f t="shared" si="29"/>
        <x:v>0</x:v>
      </x:c>
      <x:c r="BQ133" s="70">
        <x:f t="shared" si="29"/>
        <x:v>0</x:v>
      </x:c>
      <x:c r="BR133" s="70">
        <x:f t="shared" si="29"/>
        <x:v>0</x:v>
      </x:c>
      <x:c r="BS133" s="70">
        <x:f t="shared" si="29"/>
        <x:v>0</x:v>
      </x:c>
      <x:c r="BT133" s="70">
        <x:f t="shared" si="29"/>
        <x:v>0</x:v>
      </x:c>
      <x:c r="BU133" s="70">
        <x:f t="shared" si="29"/>
        <x:v>0</x:v>
      </x:c>
      <x:c r="BV133" s="136" t="s">
        <x:v>2366</x:v>
      </x:c>
      <x:c r="BW133" s="70">
        <x:f t="shared" si="29"/>
        <x:v>0</x:v>
      </x:c>
      <x:c r="BX133" s="70">
        <x:f t="shared" si="29"/>
        <x:v>0</x:v>
      </x:c>
      <x:c r="BY133" s="73">
        <x:f t="shared" si="29"/>
        <x:v>0</x:v>
      </x:c>
      <x:c r="BZ133" s="70">
        <x:f t="shared" si="29"/>
        <x:v>0</x:v>
      </x:c>
      <x:c r="CA133" s="73">
        <x:f t="shared" si="29"/>
        <x:v>0</x:v>
      </x:c>
      <x:c r="CB133" s="70">
        <x:f t="shared" si="29"/>
        <x:v>0</x:v>
      </x:c>
      <x:c r="CC133" s="73">
        <x:f t="shared" si="29"/>
        <x:v>0</x:v>
      </x:c>
      <x:c r="CD133" s="70">
        <x:f t="shared" si="29"/>
        <x:v>0</x:v>
      </x:c>
      <x:c r="CE133" s="70">
        <x:f t="shared" si="29"/>
        <x:v>0</x:v>
      </x:c>
      <x:c r="CF133" s="73">
        <x:f t="shared" si="29"/>
        <x:v>0</x:v>
      </x:c>
      <x:c r="CG133" s="70">
        <x:f t="shared" si="29"/>
        <x:v>0</x:v>
      </x:c>
      <x:c r="CH133" s="70">
        <x:f t="shared" si="29"/>
        <x:v>0</x:v>
      </x:c>
      <x:c r="CI133" s="70">
        <x:f t="shared" si="29"/>
        <x:v>0</x:v>
      </x:c>
      <x:c r="CJ133" s="70">
        <x:f t="shared" si="29"/>
        <x:v>0</x:v>
      </x:c>
      <x:c r="CK133" s="70">
        <x:f t="shared" si="29"/>
        <x:v>0</x:v>
      </x:c>
      <x:c r="CL133" s="70">
        <x:f t="shared" si="29"/>
        <x:v>0</x:v>
      </x:c>
      <x:c r="CM133" s="70">
        <x:f t="shared" si="29"/>
        <x:v>0</x:v>
      </x:c>
      <x:c r="CN133" s="70">
        <x:f t="shared" si="29"/>
        <x:v>0</x:v>
      </x:c>
      <x:c r="CO133" s="70">
        <x:f t="shared" si="29"/>
        <x:v>0</x:v>
      </x:c>
      <x:c r="CP133" s="73">
        <x:f t="shared" si="29"/>
        <x:v>0</x:v>
      </x:c>
      <x:c r="CQ133" s="70">
        <x:f t="shared" si="29"/>
        <x:v>0</x:v>
      </x:c>
      <x:c r="CR133" s="73">
        <x:f t="shared" si="29"/>
        <x:v>0</x:v>
      </x:c>
      <x:c r="CS133" s="70">
        <x:f t="shared" si="29"/>
        <x:v>0</x:v>
      </x:c>
      <x:c r="CT133" s="70">
        <x:f t="shared" si="29"/>
        <x:v>0</x:v>
      </x:c>
      <x:c r="CU133" s="70">
        <x:f t="shared" si="29"/>
        <x:v>0</x:v>
      </x:c>
      <x:c r="CV133" s="70">
        <x:f t="shared" si="29"/>
        <x:v>0</x:v>
      </x:c>
      <x:c r="CW133" s="70">
        <x:f t="shared" si="29"/>
        <x:v>0</x:v>
      </x:c>
      <x:c r="CX133" s="70">
        <x:f t="shared" si="29"/>
        <x:v>0</x:v>
      </x:c>
      <x:c r="CY133" s="136" t="s">
        <x:v>2366</x:v>
      </x:c>
      <x:c r="CZ133" s="70">
        <x:f t="shared" si="29"/>
        <x:v>0</x:v>
      </x:c>
      <x:c r="DA133" s="73">
        <x:f t="shared" si="29"/>
        <x:v>0</x:v>
      </x:c>
      <x:c r="DB133" s="70">
        <x:f t="shared" si="29"/>
        <x:v>0</x:v>
      </x:c>
      <x:c r="DC133" s="73">
        <x:f t="shared" si="29"/>
        <x:v>0</x:v>
      </x:c>
      <x:c r="DD133" s="70">
        <x:f t="shared" si="29"/>
        <x:v>0</x:v>
      </x:c>
      <x:c r="DE133" s="73">
        <x:f t="shared" si="29"/>
        <x:v>0</x:v>
      </x:c>
      <x:c r="DF133" s="70">
        <x:f t="shared" si="29"/>
        <x:v>0</x:v>
      </x:c>
      <x:c r="DG133" s="104">
        <x:f t="shared" si="29"/>
        <x:v>0</x:v>
      </x:c>
    </x:row>
    <x:row r="134" spans="1:111" s="74" customFormat="1" customHeight="1">
      <x:c r="A134" s="136" t="s">
        <x:v>675</x:v>
      </x:c>
      <x:c r="B134" s="114">
        <x:f t="shared" ref="B134:AK134" si="30">SUM(B135:B142)</x:f>
        <x:v>3</x:v>
      </x:c>
      <x:c r="C134" s="73">
        <x:f t="shared" si="30"/>
        <x:v>406.47000000000003</x:v>
      </x:c>
      <x:c r="D134" s="70">
        <x:f t="shared" si="30"/>
        <x:v>2</x:v>
      </x:c>
      <x:c r="E134" s="73">
        <x:f t="shared" si="30"/>
        <x:v>204.81</x:v>
      </x:c>
      <x:c r="F134" s="70">
        <x:f t="shared" si="30"/>
        <x:v>0</x:v>
      </x:c>
      <x:c r="G134" s="73">
        <x:f t="shared" si="30"/>
        <x:v>0</x:v>
      </x:c>
      <x:c r="H134" s="70">
        <x:f t="shared" si="30"/>
        <x:v>0</x:v>
      </x:c>
      <x:c r="I134" s="73">
        <x:f t="shared" si="30"/>
        <x:v>0</x:v>
      </x:c>
      <x:c r="J134" s="70">
        <x:f t="shared" si="30"/>
        <x:v>0</x:v>
      </x:c>
      <x:c r="K134" s="70">
        <x:f t="shared" si="30"/>
        <x:v>0</x:v>
      </x:c>
      <x:c r="L134" s="73">
        <x:f t="shared" si="30"/>
        <x:v>0</x:v>
      </x:c>
      <x:c r="M134" s="70">
        <x:f t="shared" si="30"/>
        <x:v>0</x:v>
      </x:c>
      <x:c r="N134" s="70">
        <x:f t="shared" si="30"/>
        <x:v>0</x:v>
      </x:c>
      <x:c r="O134" s="70">
        <x:f t="shared" si="30"/>
        <x:v>0</x:v>
      </x:c>
      <x:c r="P134" s="70">
        <x:f t="shared" si="30"/>
        <x:v>0</x:v>
      </x:c>
      <x:c r="Q134" s="70">
        <x:f t="shared" si="30"/>
        <x:v>0</x:v>
      </x:c>
      <x:c r="R134" s="73">
        <x:f t="shared" si="30"/>
        <x:v>0</x:v>
      </x:c>
      <x:c r="S134" s="70">
        <x:f t="shared" si="30"/>
        <x:v>0</x:v>
      </x:c>
      <x:c r="T134" s="73">
        <x:f t="shared" si="30"/>
        <x:v>0</x:v>
      </x:c>
      <x:c r="U134" s="70">
        <x:f t="shared" si="30"/>
        <x:v>0</x:v>
      </x:c>
      <x:c r="V134" s="73">
        <x:f t="shared" si="30"/>
        <x:v>0</x:v>
      </x:c>
      <x:c r="W134" s="70">
        <x:f t="shared" si="30"/>
        <x:v>0</x:v>
      </x:c>
      <x:c r="X134" s="70">
        <x:f t="shared" si="30"/>
        <x:v>0</x:v>
      </x:c>
      <x:c r="Y134" s="70">
        <x:f t="shared" si="30"/>
        <x:v>0</x:v>
      </x:c>
      <x:c r="Z134" s="70">
        <x:f t="shared" si="30"/>
        <x:v>0</x:v>
      </x:c>
      <x:c r="AA134" s="70">
        <x:f t="shared" si="30"/>
        <x:v>0</x:v>
      </x:c>
      <x:c r="AB134" s="70">
        <x:f t="shared" si="30"/>
        <x:v>0</x:v>
      </x:c>
      <x:c r="AC134" s="70">
        <x:f t="shared" si="30"/>
        <x:v>0</x:v>
      </x:c>
      <x:c r="AD134" s="70">
        <x:f t="shared" si="30"/>
        <x:v>0</x:v>
      </x:c>
      <x:c r="AE134" s="70">
        <x:f t="shared" si="30"/>
        <x:v>0</x:v>
      </x:c>
      <x:c r="AF134" s="70">
        <x:f t="shared" si="30"/>
        <x:v>0</x:v>
      </x:c>
      <x:c r="AG134" s="70">
        <x:f t="shared" si="30"/>
        <x:v>0</x:v>
      </x:c>
      <x:c r="AH134" s="70">
        <x:f t="shared" si="30"/>
        <x:v>0</x:v>
      </x:c>
      <x:c r="AI134" s="70">
        <x:f t="shared" si="30"/>
        <x:v>0</x:v>
      </x:c>
      <x:c r="AJ134" s="70">
        <x:f t="shared" si="30"/>
        <x:v>0</x:v>
      </x:c>
      <x:c r="AK134" s="70">
        <x:f t="shared" si="30"/>
        <x:v>0</x:v>
      </x:c>
      <x:c r="AL134" s="136" t="s">
        <x:v>675</x:v>
      </x:c>
      <x:c r="AM134" s="70">
        <x:f t="shared" ref="AM134:BU134" si="31">SUM(AM135:AM142)</x:f>
        <x:v>0</x:v>
      </x:c>
      <x:c r="AN134" s="73">
        <x:f t="shared" si="31"/>
        <x:v>0</x:v>
      </x:c>
      <x:c r="AO134" s="70">
        <x:f t="shared" si="31"/>
        <x:v>0</x:v>
      </x:c>
      <x:c r="AP134" s="70">
        <x:f t="shared" si="31"/>
        <x:v>0</x:v>
      </x:c>
      <x:c r="AQ134" s="70">
        <x:f t="shared" si="31"/>
        <x:v>0</x:v>
      </x:c>
      <x:c r="AR134" s="73">
        <x:f t="shared" si="31"/>
        <x:v>0</x:v>
      </x:c>
      <x:c r="AS134" s="70">
        <x:f t="shared" si="31"/>
        <x:v>0</x:v>
      </x:c>
      <x:c r="AT134" s="73">
        <x:f t="shared" si="31"/>
        <x:v>0</x:v>
      </x:c>
      <x:c r="AU134" s="70">
        <x:f t="shared" si="31"/>
        <x:v>0</x:v>
      </x:c>
      <x:c r="AV134" s="70">
        <x:f t="shared" si="31"/>
        <x:v>0</x:v>
      </x:c>
      <x:c r="AW134" s="70">
        <x:f t="shared" si="31"/>
        <x:v>0</x:v>
      </x:c>
      <x:c r="AX134" s="70">
        <x:f t="shared" si="31"/>
        <x:v>0</x:v>
      </x:c>
      <x:c r="AY134" s="70">
        <x:f t="shared" si="31"/>
        <x:v>0</x:v>
      </x:c>
      <x:c r="AZ134" s="70">
        <x:f t="shared" si="31"/>
        <x:v>0</x:v>
      </x:c>
      <x:c r="BA134" s="73">
        <x:f t="shared" si="31"/>
        <x:v>0</x:v>
      </x:c>
      <x:c r="BB134" s="70">
        <x:f t="shared" si="31"/>
        <x:v>0</x:v>
      </x:c>
      <x:c r="BC134" s="70">
        <x:f t="shared" si="31"/>
        <x:v>0</x:v>
      </x:c>
      <x:c r="BD134" s="70">
        <x:f t="shared" si="31"/>
        <x:v>0</x:v>
      </x:c>
      <x:c r="BE134" s="70">
        <x:f t="shared" si="31"/>
        <x:v>0</x:v>
      </x:c>
      <x:c r="BF134" s="70">
        <x:f t="shared" si="31"/>
        <x:v>0</x:v>
      </x:c>
      <x:c r="BG134" s="70">
        <x:f t="shared" si="31"/>
        <x:v>0</x:v>
      </x:c>
      <x:c r="BH134" s="70">
        <x:f t="shared" si="31"/>
        <x:v>0</x:v>
      </x:c>
      <x:c r="BI134" s="70">
        <x:f t="shared" si="31"/>
        <x:v>0</x:v>
      </x:c>
      <x:c r="BJ134" s="73">
        <x:f t="shared" si="31"/>
        <x:v>0</x:v>
      </x:c>
      <x:c r="BK134" s="70">
        <x:f t="shared" si="31"/>
        <x:v>0</x:v>
      </x:c>
      <x:c r="BL134" s="73">
        <x:f t="shared" si="31"/>
        <x:v>0</x:v>
      </x:c>
      <x:c r="BM134" s="70">
        <x:f t="shared" si="31"/>
        <x:v>0</x:v>
      </x:c>
      <x:c r="BN134" s="73">
        <x:f t="shared" si="31"/>
        <x:v>0</x:v>
      </x:c>
      <x:c r="BO134" s="70">
        <x:f t="shared" si="31"/>
        <x:v>0</x:v>
      </x:c>
      <x:c r="BP134" s="73">
        <x:f t="shared" si="31"/>
        <x:v>0</x:v>
      </x:c>
      <x:c r="BQ134" s="70">
        <x:f t="shared" si="31"/>
        <x:v>0</x:v>
      </x:c>
      <x:c r="BR134" s="70">
        <x:f t="shared" si="31"/>
        <x:v>0</x:v>
      </x:c>
      <x:c r="BS134" s="70">
        <x:f t="shared" si="31"/>
        <x:v>0</x:v>
      </x:c>
      <x:c r="BT134" s="70">
        <x:f t="shared" si="31"/>
        <x:v>0</x:v>
      </x:c>
      <x:c r="BU134" s="70">
        <x:f t="shared" si="31"/>
        <x:v>0</x:v>
      </x:c>
      <x:c r="BV134" s="136" t="s">
        <x:v>675</x:v>
      </x:c>
      <x:c r="BW134" s="70">
        <x:f t="shared" ref="BW134:CX134" si="32">SUM(BW135:BW142)</x:f>
        <x:v>0</x:v>
      </x:c>
      <x:c r="BX134" s="70">
        <x:f t="shared" si="32"/>
        <x:v>0</x:v>
      </x:c>
      <x:c r="BY134" s="73">
        <x:f t="shared" si="32"/>
        <x:v>0</x:v>
      </x:c>
      <x:c r="BZ134" s="70">
        <x:f t="shared" si="32"/>
        <x:v>0</x:v>
      </x:c>
      <x:c r="CA134" s="73">
        <x:f t="shared" si="32"/>
        <x:v>0</x:v>
      </x:c>
      <x:c r="CB134" s="70">
        <x:f t="shared" si="32"/>
        <x:v>0</x:v>
      </x:c>
      <x:c r="CC134" s="73">
        <x:f t="shared" si="32"/>
        <x:v>0</x:v>
      </x:c>
      <x:c r="CD134" s="70">
        <x:f t="shared" si="32"/>
        <x:v>0</x:v>
      </x:c>
      <x:c r="CE134" s="70">
        <x:f t="shared" si="32"/>
        <x:v>0</x:v>
      </x:c>
      <x:c r="CF134" s="73">
        <x:f t="shared" si="32"/>
        <x:v>0</x:v>
      </x:c>
      <x:c r="CG134" s="70">
        <x:f t="shared" si="32"/>
        <x:v>0</x:v>
      </x:c>
      <x:c r="CH134" s="70">
        <x:f t="shared" si="32"/>
        <x:v>0</x:v>
      </x:c>
      <x:c r="CI134" s="70">
        <x:f t="shared" si="32"/>
        <x:v>0</x:v>
      </x:c>
      <x:c r="CJ134" s="70">
        <x:f t="shared" si="32"/>
        <x:v>0</x:v>
      </x:c>
      <x:c r="CK134" s="70">
        <x:f t="shared" si="32"/>
        <x:v>0</x:v>
      </x:c>
      <x:c r="CL134" s="70">
        <x:f t="shared" si="32"/>
        <x:v>0</x:v>
      </x:c>
      <x:c r="CM134" s="70">
        <x:f t="shared" si="32"/>
        <x:v>0</x:v>
      </x:c>
      <x:c r="CN134" s="70">
        <x:f t="shared" si="32"/>
        <x:v>0</x:v>
      </x:c>
      <x:c r="CO134" s="70">
        <x:f t="shared" si="32"/>
        <x:v>0</x:v>
      </x:c>
      <x:c r="CP134" s="73">
        <x:f t="shared" si="32"/>
        <x:v>0</x:v>
      </x:c>
      <x:c r="CQ134" s="70">
        <x:f t="shared" si="32"/>
        <x:v>0</x:v>
      </x:c>
      <x:c r="CR134" s="73">
        <x:f t="shared" si="32"/>
        <x:v>0</x:v>
      </x:c>
      <x:c r="CS134" s="70">
        <x:f t="shared" si="32"/>
        <x:v>0</x:v>
      </x:c>
      <x:c r="CT134" s="70">
        <x:f t="shared" si="32"/>
        <x:v>0</x:v>
      </x:c>
      <x:c r="CU134" s="70">
        <x:f t="shared" si="32"/>
        <x:v>0</x:v>
      </x:c>
      <x:c r="CV134" s="70">
        <x:f t="shared" si="32"/>
        <x:v>0</x:v>
      </x:c>
      <x:c r="CW134" s="70">
        <x:f t="shared" si="32"/>
        <x:v>0</x:v>
      </x:c>
      <x:c r="CX134" s="70">
        <x:f t="shared" si="32"/>
        <x:v>0</x:v>
      </x:c>
      <x:c r="CY134" s="136" t="s">
        <x:v>675</x:v>
      </x:c>
      <x:c r="CZ134" s="70">
        <x:f t="shared" ref="CZ134:DG134" si="33">SUM(CZ135:CZ142)</x:f>
        <x:v>0</x:v>
      </x:c>
      <x:c r="DA134" s="73">
        <x:f t="shared" si="33"/>
        <x:v>0</x:v>
      </x:c>
      <x:c r="DB134" s="70">
        <x:f t="shared" si="33"/>
        <x:v>0</x:v>
      </x:c>
      <x:c r="DC134" s="73">
        <x:f t="shared" si="33"/>
        <x:v>0</x:v>
      </x:c>
      <x:c r="DD134" s="70">
        <x:f t="shared" si="33"/>
        <x:v>0</x:v>
      </x:c>
      <x:c r="DE134" s="73">
        <x:f t="shared" si="33"/>
        <x:v>0</x:v>
      </x:c>
      <x:c r="DF134" s="70">
        <x:f t="shared" si="33"/>
        <x:v>0</x:v>
      </x:c>
      <x:c r="DG134" s="104">
        <x:f t="shared" si="33"/>
        <x:v>0</x:v>
      </x:c>
    </x:row>
    <x:row r="135" spans="1:111" s="74" customFormat="1" customHeight="1">
      <x:c r="A135" s="687" t="s">
        <x:v>362</x:v>
      </x:c>
      <x:c r="B135" s="114"/>
      <x:c r="C135" s="73"/>
      <x:c r="D135" s="70"/>
      <x:c r="E135" s="73"/>
      <x:c r="F135" s="70"/>
      <x:c r="G135" s="73"/>
      <x:c r="H135" s="70"/>
      <x:c r="I135" s="73"/>
      <x:c r="J135" s="70"/>
      <x:c r="K135" s="70"/>
      <x:c r="L135" s="73"/>
      <x:c r="M135" s="70"/>
      <x:c r="N135" s="70"/>
      <x:c r="O135" s="70"/>
      <x:c r="P135" s="70"/>
      <x:c r="Q135" s="70"/>
      <x:c r="R135" s="73"/>
      <x:c r="S135" s="70"/>
      <x:c r="T135" s="73"/>
      <x:c r="U135" s="70"/>
      <x:c r="V135" s="73"/>
      <x:c r="W135" s="70"/>
      <x:c r="X135" s="70"/>
      <x:c r="Y135" s="70"/>
      <x:c r="Z135" s="70"/>
      <x:c r="AA135" s="70"/>
      <x:c r="AB135" s="70"/>
      <x:c r="AC135" s="70"/>
      <x:c r="AD135" s="70"/>
      <x:c r="AE135" s="70"/>
      <x:c r="AF135" s="70"/>
      <x:c r="AG135" s="70"/>
      <x:c r="AH135" s="70"/>
      <x:c r="AI135" s="70"/>
      <x:c r="AJ135" s="70"/>
      <x:c r="AK135" s="70"/>
      <x:c r="AL135" s="687" t="s">
        <x:v>362</x:v>
      </x:c>
      <x:c r="AM135" s="70"/>
      <x:c r="AN135" s="73"/>
      <x:c r="AO135" s="70"/>
      <x:c r="AP135" s="70"/>
      <x:c r="AQ135" s="70"/>
      <x:c r="AR135" s="73"/>
      <x:c r="AS135" s="70"/>
      <x:c r="AT135" s="73"/>
      <x:c r="AU135" s="70"/>
      <x:c r="AV135" s="70"/>
      <x:c r="AW135" s="70"/>
      <x:c r="AX135" s="70"/>
      <x:c r="AY135" s="70"/>
      <x:c r="AZ135" s="70"/>
      <x:c r="BA135" s="73"/>
      <x:c r="BB135" s="70"/>
      <x:c r="BC135" s="70"/>
      <x:c r="BD135" s="70"/>
      <x:c r="BE135" s="70"/>
      <x:c r="BF135" s="70"/>
      <x:c r="BG135" s="70"/>
      <x:c r="BH135" s="70"/>
      <x:c r="BI135" s="70"/>
      <x:c r="BJ135" s="73"/>
      <x:c r="BK135" s="70"/>
      <x:c r="BL135" s="73"/>
      <x:c r="BM135" s="70"/>
      <x:c r="BN135" s="73"/>
      <x:c r="BO135" s="70"/>
      <x:c r="BP135" s="73"/>
      <x:c r="BQ135" s="70"/>
      <x:c r="BR135" s="70"/>
      <x:c r="BS135" s="70"/>
      <x:c r="BT135" s="70"/>
      <x:c r="BU135" s="70"/>
      <x:c r="BV135" s="687" t="s">
        <x:v>362</x:v>
      </x:c>
      <x:c r="BW135" s="70"/>
      <x:c r="BX135" s="70"/>
      <x:c r="BY135" s="73"/>
      <x:c r="BZ135" s="70"/>
      <x:c r="CA135" s="73"/>
      <x:c r="CB135" s="70"/>
      <x:c r="CC135" s="73"/>
      <x:c r="CD135" s="70"/>
      <x:c r="CE135" s="70"/>
      <x:c r="CF135" s="73"/>
      <x:c r="CG135" s="70"/>
      <x:c r="CH135" s="70"/>
      <x:c r="CI135" s="70"/>
      <x:c r="CJ135" s="70"/>
      <x:c r="CK135" s="70"/>
      <x:c r="CL135" s="70"/>
      <x:c r="CM135" s="70"/>
      <x:c r="CN135" s="607"/>
      <x:c r="CO135" s="70"/>
      <x:c r="CP135" s="73"/>
      <x:c r="CQ135" s="70"/>
      <x:c r="CR135" s="73"/>
      <x:c r="CS135" s="70"/>
      <x:c r="CT135" s="70"/>
      <x:c r="CU135" s="70"/>
      <x:c r="CV135" s="70"/>
      <x:c r="CW135" s="70"/>
      <x:c r="CX135" s="70"/>
      <x:c r="CY135" s="687" t="s">
        <x:v>362</x:v>
      </x:c>
      <x:c r="CZ135" s="70"/>
      <x:c r="DA135" s="73"/>
      <x:c r="DB135" s="70"/>
      <x:c r="DC135" s="73"/>
      <x:c r="DD135" s="70"/>
      <x:c r="DE135" s="73"/>
      <x:c r="DF135" s="70"/>
      <x:c r="DG135" s="104"/>
    </x:row>
    <x:row r="136" spans="1:111" s="74" customFormat="1" customHeight="1">
      <x:c r="A136" s="688" t="s">
        <x:v>2510</x:v>
      </x:c>
      <x:c r="B136" s="114">
        <x:v>0</x:v>
      </x:c>
      <x:c r="C136" s="73">
        <x:v>0</x:v>
      </x:c>
      <x:c r="D136" s="70">
        <x:v>0</x:v>
      </x:c>
      <x:c r="E136" s="73">
        <x:v>0</x:v>
      </x:c>
      <x:c r="F136" s="70">
        <x:v>0</x:v>
      </x:c>
      <x:c r="G136" s="73">
        <x:v>0</x:v>
      </x:c>
      <x:c r="H136" s="70">
        <x:v>0</x:v>
      </x:c>
      <x:c r="I136" s="73">
        <x:v>0</x:v>
      </x:c>
      <x:c r="J136" s="70">
        <x:v>0</x:v>
      </x:c>
      <x:c r="K136" s="70">
        <x:v>0</x:v>
      </x:c>
      <x:c r="L136" s="73">
        <x:v>0</x:v>
      </x:c>
      <x:c r="M136" s="70">
        <x:v>0</x:v>
      </x:c>
      <x:c r="N136" s="70">
        <x:v>0</x:v>
      </x:c>
      <x:c r="O136" s="70">
        <x:v>0</x:v>
      </x:c>
      <x:c r="P136" s="70">
        <x:v>0</x:v>
      </x:c>
      <x:c r="Q136" s="70">
        <x:v>0</x:v>
      </x:c>
      <x:c r="R136" s="73">
        <x:v>0</x:v>
      </x:c>
      <x:c r="S136" s="70">
        <x:v>0</x:v>
      </x:c>
      <x:c r="T136" s="73">
        <x:v>0</x:v>
      </x:c>
      <x:c r="U136" s="70">
        <x:v>0</x:v>
      </x:c>
      <x:c r="V136" s="73">
        <x:v>0</x:v>
      </x:c>
      <x:c r="W136" s="70">
        <x:v>0</x:v>
      </x:c>
      <x:c r="X136" s="70">
        <x:v>0</x:v>
      </x:c>
      <x:c r="Y136" s="70">
        <x:v>0</x:v>
      </x:c>
      <x:c r="Z136" s="70">
        <x:v>0</x:v>
      </x:c>
      <x:c r="AA136" s="70">
        <x:v>0</x:v>
      </x:c>
      <x:c r="AB136" s="70">
        <x:v>0</x:v>
      </x:c>
      <x:c r="AC136" s="70">
        <x:v>0</x:v>
      </x:c>
      <x:c r="AD136" s="70">
        <x:v>0</x:v>
      </x:c>
      <x:c r="AE136" s="70">
        <x:v>0</x:v>
      </x:c>
      <x:c r="AF136" s="70">
        <x:v>0</x:v>
      </x:c>
      <x:c r="AG136" s="70">
        <x:v>0</x:v>
      </x:c>
      <x:c r="AH136" s="70">
        <x:v>0</x:v>
      </x:c>
      <x:c r="AI136" s="70">
        <x:v>0</x:v>
      </x:c>
      <x:c r="AJ136" s="70">
        <x:v>0</x:v>
      </x:c>
      <x:c r="AK136" s="70">
        <x:v>0</x:v>
      </x:c>
      <x:c r="AL136" s="688" t="s">
        <x:v>2510</x:v>
      </x:c>
      <x:c r="AM136" s="70">
        <x:v>0</x:v>
      </x:c>
      <x:c r="AN136" s="73">
        <x:v>0</x:v>
      </x:c>
      <x:c r="AO136" s="70">
        <x:v>0</x:v>
      </x:c>
      <x:c r="AP136" s="70">
        <x:v>0</x:v>
      </x:c>
      <x:c r="AQ136" s="70">
        <x:v>0</x:v>
      </x:c>
      <x:c r="AR136" s="73">
        <x:v>0</x:v>
      </x:c>
      <x:c r="AS136" s="70">
        <x:v>0</x:v>
      </x:c>
      <x:c r="AT136" s="73">
        <x:v>0</x:v>
      </x:c>
      <x:c r="AU136" s="70">
        <x:v>0</x:v>
      </x:c>
      <x:c r="AV136" s="70">
        <x:v>0</x:v>
      </x:c>
      <x:c r="AW136" s="70">
        <x:v>0</x:v>
      </x:c>
      <x:c r="AX136" s="70">
        <x:v>0</x:v>
      </x:c>
      <x:c r="AY136" s="70">
        <x:v>0</x:v>
      </x:c>
      <x:c r="AZ136" s="70">
        <x:v>0</x:v>
      </x:c>
      <x:c r="BA136" s="73">
        <x:v>0</x:v>
      </x:c>
      <x:c r="BB136" s="70">
        <x:v>0</x:v>
      </x:c>
      <x:c r="BC136" s="70">
        <x:v>0</x:v>
      </x:c>
      <x:c r="BD136" s="70">
        <x:v>0</x:v>
      </x:c>
      <x:c r="BE136" s="70">
        <x:v>0</x:v>
      </x:c>
      <x:c r="BF136" s="70">
        <x:v>0</x:v>
      </x:c>
      <x:c r="BG136" s="70">
        <x:v>0</x:v>
      </x:c>
      <x:c r="BH136" s="70">
        <x:v>0</x:v>
      </x:c>
      <x:c r="BI136" s="70">
        <x:v>0</x:v>
      </x:c>
      <x:c r="BJ136" s="73">
        <x:v>0</x:v>
      </x:c>
      <x:c r="BK136" s="70">
        <x:v>0</x:v>
      </x:c>
      <x:c r="BL136" s="73">
        <x:v>0</x:v>
      </x:c>
      <x:c r="BM136" s="70">
        <x:v>0</x:v>
      </x:c>
      <x:c r="BN136" s="73">
        <x:v>0</x:v>
      </x:c>
      <x:c r="BO136" s="70">
        <x:v>0</x:v>
      </x:c>
      <x:c r="BP136" s="73">
        <x:v>0</x:v>
      </x:c>
      <x:c r="BQ136" s="70">
        <x:v>0</x:v>
      </x:c>
      <x:c r="BR136" s="70">
        <x:v>0</x:v>
      </x:c>
      <x:c r="BS136" s="70">
        <x:v>0</x:v>
      </x:c>
      <x:c r="BT136" s="70">
        <x:v>0</x:v>
      </x:c>
      <x:c r="BU136" s="70">
        <x:v>0</x:v>
      </x:c>
      <x:c r="BV136" s="688" t="s">
        <x:v>2510</x:v>
      </x:c>
      <x:c r="BW136" s="70">
        <x:v>0</x:v>
      </x:c>
      <x:c r="BX136" s="70">
        <x:v>0</x:v>
      </x:c>
      <x:c r="BY136" s="73">
        <x:v>0</x:v>
      </x:c>
      <x:c r="BZ136" s="70">
        <x:v>0</x:v>
      </x:c>
      <x:c r="CA136" s="73">
        <x:v>0</x:v>
      </x:c>
      <x:c r="CB136" s="70">
        <x:v>0</x:v>
      </x:c>
      <x:c r="CC136" s="73">
        <x:v>0</x:v>
      </x:c>
      <x:c r="CD136" s="70">
        <x:v>0</x:v>
      </x:c>
      <x:c r="CE136" s="70">
        <x:v>0</x:v>
      </x:c>
      <x:c r="CF136" s="73">
        <x:v>0</x:v>
      </x:c>
      <x:c r="CG136" s="70">
        <x:v>0</x:v>
      </x:c>
      <x:c r="CH136" s="70">
        <x:v>0</x:v>
      </x:c>
      <x:c r="CI136" s="70">
        <x:v>0</x:v>
      </x:c>
      <x:c r="CJ136" s="70">
        <x:v>0</x:v>
      </x:c>
      <x:c r="CK136" s="70">
        <x:v>0</x:v>
      </x:c>
      <x:c r="CL136" s="70">
        <x:v>0</x:v>
      </x:c>
      <x:c r="CM136" s="70">
        <x:v>0</x:v>
      </x:c>
      <x:c r="CN136" s="607"/>
      <x:c r="CO136" s="70">
        <x:v>0</x:v>
      </x:c>
      <x:c r="CP136" s="73">
        <x:v>0</x:v>
      </x:c>
      <x:c r="CQ136" s="70">
        <x:v>0</x:v>
      </x:c>
      <x:c r="CR136" s="73">
        <x:v>0</x:v>
      </x:c>
      <x:c r="CS136" s="70">
        <x:v>0</x:v>
      </x:c>
      <x:c r="CT136" s="70">
        <x:v>0</x:v>
      </x:c>
      <x:c r="CU136" s="70">
        <x:v>0</x:v>
      </x:c>
      <x:c r="CV136" s="70">
        <x:v>0</x:v>
      </x:c>
      <x:c r="CW136" s="70">
        <x:v>0</x:v>
      </x:c>
      <x:c r="CX136" s="70">
        <x:v>0</x:v>
      </x:c>
      <x:c r="CY136" s="688" t="s">
        <x:v>2510</x:v>
      </x:c>
      <x:c r="CZ136" s="70">
        <x:v>0</x:v>
      </x:c>
      <x:c r="DA136" s="73">
        <x:v>0</x:v>
      </x:c>
      <x:c r="DB136" s="70">
        <x:v>0</x:v>
      </x:c>
      <x:c r="DC136" s="73">
        <x:v>0</x:v>
      </x:c>
      <x:c r="DD136" s="70">
        <x:v>0</x:v>
      </x:c>
      <x:c r="DE136" s="73">
        <x:v>0</x:v>
      </x:c>
      <x:c r="DF136" s="70">
        <x:v>0</x:v>
      </x:c>
      <x:c r="DG136" s="104">
        <x:v>0</x:v>
      </x:c>
    </x:row>
    <x:row r="137" spans="1:111" s="74" customFormat="1" customHeight="1">
      <x:c r="A137" s="688" t="s">
        <x:v>2551</x:v>
      </x:c>
      <x:c r="B137" s="114">
        <x:v>0</x:v>
      </x:c>
      <x:c r="C137" s="73">
        <x:v>0</x:v>
      </x:c>
      <x:c r="D137" s="70">
        <x:v>0</x:v>
      </x:c>
      <x:c r="E137" s="73">
        <x:v>0</x:v>
      </x:c>
      <x:c r="F137" s="70">
        <x:v>0</x:v>
      </x:c>
      <x:c r="G137" s="73">
        <x:v>0</x:v>
      </x:c>
      <x:c r="H137" s="70">
        <x:v>0</x:v>
      </x:c>
      <x:c r="I137" s="73">
        <x:v>0</x:v>
      </x:c>
      <x:c r="J137" s="70">
        <x:v>0</x:v>
      </x:c>
      <x:c r="K137" s="70">
        <x:v>0</x:v>
      </x:c>
      <x:c r="L137" s="73">
        <x:v>0</x:v>
      </x:c>
      <x:c r="M137" s="70">
        <x:v>0</x:v>
      </x:c>
      <x:c r="N137" s="70">
        <x:v>0</x:v>
      </x:c>
      <x:c r="O137" s="70">
        <x:v>0</x:v>
      </x:c>
      <x:c r="P137" s="70">
        <x:v>0</x:v>
      </x:c>
      <x:c r="Q137" s="70">
        <x:v>0</x:v>
      </x:c>
      <x:c r="R137" s="73">
        <x:v>0</x:v>
      </x:c>
      <x:c r="S137" s="70">
        <x:v>0</x:v>
      </x:c>
      <x:c r="T137" s="73">
        <x:v>0</x:v>
      </x:c>
      <x:c r="U137" s="70">
        <x:v>0</x:v>
      </x:c>
      <x:c r="V137" s="73">
        <x:v>0</x:v>
      </x:c>
      <x:c r="W137" s="70">
        <x:v>0</x:v>
      </x:c>
      <x:c r="X137" s="70">
        <x:v>0</x:v>
      </x:c>
      <x:c r="Y137" s="70">
        <x:v>0</x:v>
      </x:c>
      <x:c r="Z137" s="70">
        <x:v>0</x:v>
      </x:c>
      <x:c r="AA137" s="70">
        <x:v>0</x:v>
      </x:c>
      <x:c r="AB137" s="70">
        <x:v>0</x:v>
      </x:c>
      <x:c r="AC137" s="70">
        <x:v>0</x:v>
      </x:c>
      <x:c r="AD137" s="70">
        <x:v>0</x:v>
      </x:c>
      <x:c r="AE137" s="70">
        <x:v>0</x:v>
      </x:c>
      <x:c r="AF137" s="70">
        <x:v>0</x:v>
      </x:c>
      <x:c r="AG137" s="70">
        <x:v>0</x:v>
      </x:c>
      <x:c r="AH137" s="70">
        <x:v>0</x:v>
      </x:c>
      <x:c r="AI137" s="70">
        <x:v>0</x:v>
      </x:c>
      <x:c r="AJ137" s="70">
        <x:v>0</x:v>
      </x:c>
      <x:c r="AK137" s="70">
        <x:v>0</x:v>
      </x:c>
      <x:c r="AL137" s="688" t="s">
        <x:v>2551</x:v>
      </x:c>
      <x:c r="AM137" s="70"/>
      <x:c r="AN137" s="73"/>
      <x:c r="AO137" s="70">
        <x:v>0</x:v>
      </x:c>
      <x:c r="AP137" s="70">
        <x:v>0</x:v>
      </x:c>
      <x:c r="AQ137" s="70">
        <x:v>0</x:v>
      </x:c>
      <x:c r="AR137" s="73">
        <x:v>0</x:v>
      </x:c>
      <x:c r="AS137" s="70">
        <x:v>0</x:v>
      </x:c>
      <x:c r="AT137" s="73">
        <x:v>0</x:v>
      </x:c>
      <x:c r="AU137" s="70">
        <x:v>0</x:v>
      </x:c>
      <x:c r="AV137" s="70">
        <x:v>0</x:v>
      </x:c>
      <x:c r="AW137" s="70">
        <x:v>0</x:v>
      </x:c>
      <x:c r="AX137" s="70">
        <x:v>0</x:v>
      </x:c>
      <x:c r="AY137" s="70">
        <x:v>0</x:v>
      </x:c>
      <x:c r="AZ137" s="70">
        <x:v>0</x:v>
      </x:c>
      <x:c r="BA137" s="73">
        <x:v>0</x:v>
      </x:c>
      <x:c r="BB137" s="70">
        <x:v>0</x:v>
      </x:c>
      <x:c r="BC137" s="70">
        <x:v>0</x:v>
      </x:c>
      <x:c r="BD137" s="70">
        <x:v>0</x:v>
      </x:c>
      <x:c r="BE137" s="70">
        <x:v>0</x:v>
      </x:c>
      <x:c r="BF137" s="70">
        <x:v>0</x:v>
      </x:c>
      <x:c r="BG137" s="70">
        <x:v>0</x:v>
      </x:c>
      <x:c r="BH137" s="70">
        <x:v>0</x:v>
      </x:c>
      <x:c r="BI137" s="70">
        <x:v>0</x:v>
      </x:c>
      <x:c r="BJ137" s="73">
        <x:v>0</x:v>
      </x:c>
      <x:c r="BK137" s="70">
        <x:v>0</x:v>
      </x:c>
      <x:c r="BL137" s="73">
        <x:v>0</x:v>
      </x:c>
      <x:c r="BM137" s="70">
        <x:v>0</x:v>
      </x:c>
      <x:c r="BN137" s="73">
        <x:v>0</x:v>
      </x:c>
      <x:c r="BO137" s="70">
        <x:v>0</x:v>
      </x:c>
      <x:c r="BP137" s="73">
        <x:v>0</x:v>
      </x:c>
      <x:c r="BQ137" s="70">
        <x:v>0</x:v>
      </x:c>
      <x:c r="BR137" s="70">
        <x:v>0</x:v>
      </x:c>
      <x:c r="BS137" s="70">
        <x:v>0</x:v>
      </x:c>
      <x:c r="BT137" s="70">
        <x:v>0</x:v>
      </x:c>
      <x:c r="BU137" s="70">
        <x:v>0</x:v>
      </x:c>
      <x:c r="BV137" s="688" t="s">
        <x:v>2551</x:v>
      </x:c>
      <x:c r="BW137" s="70">
        <x:v>0</x:v>
      </x:c>
      <x:c r="BX137" s="70">
        <x:v>0</x:v>
      </x:c>
      <x:c r="BY137" s="73">
        <x:v>0</x:v>
      </x:c>
      <x:c r="BZ137" s="70">
        <x:v>0</x:v>
      </x:c>
      <x:c r="CA137" s="73">
        <x:v>0</x:v>
      </x:c>
      <x:c r="CB137" s="70">
        <x:v>0</x:v>
      </x:c>
      <x:c r="CC137" s="73">
        <x:v>0</x:v>
      </x:c>
      <x:c r="CD137" s="70">
        <x:v>0</x:v>
      </x:c>
      <x:c r="CE137" s="70">
        <x:v>0</x:v>
      </x:c>
      <x:c r="CF137" s="73">
        <x:v>0</x:v>
      </x:c>
      <x:c r="CG137" s="70">
        <x:v>0</x:v>
      </x:c>
      <x:c r="CH137" s="70">
        <x:v>0</x:v>
      </x:c>
      <x:c r="CI137" s="70">
        <x:v>0</x:v>
      </x:c>
      <x:c r="CJ137" s="70">
        <x:v>0</x:v>
      </x:c>
      <x:c r="CK137" s="70">
        <x:v>0</x:v>
      </x:c>
      <x:c r="CL137" s="70">
        <x:v>0</x:v>
      </x:c>
      <x:c r="CM137" s="70">
        <x:v>0</x:v>
      </x:c>
      <x:c r="CN137" s="607"/>
      <x:c r="CO137" s="70">
        <x:v>0</x:v>
      </x:c>
      <x:c r="CP137" s="73">
        <x:v>0</x:v>
      </x:c>
      <x:c r="CQ137" s="70">
        <x:v>0</x:v>
      </x:c>
      <x:c r="CR137" s="73">
        <x:v>0</x:v>
      </x:c>
      <x:c r="CS137" s="70">
        <x:v>0</x:v>
      </x:c>
      <x:c r="CT137" s="70">
        <x:v>0</x:v>
      </x:c>
      <x:c r="CU137" s="70">
        <x:v>0</x:v>
      </x:c>
      <x:c r="CV137" s="70">
        <x:v>0</x:v>
      </x:c>
      <x:c r="CW137" s="70">
        <x:v>0</x:v>
      </x:c>
      <x:c r="CX137" s="70">
        <x:v>0</x:v>
      </x:c>
      <x:c r="CY137" s="688" t="s">
        <x:v>2551</x:v>
      </x:c>
      <x:c r="CZ137" s="70">
        <x:v>0</x:v>
      </x:c>
      <x:c r="DA137" s="73">
        <x:v>0</x:v>
      </x:c>
      <x:c r="DB137" s="70">
        <x:v>0</x:v>
      </x:c>
      <x:c r="DC137" s="73">
        <x:v>0</x:v>
      </x:c>
      <x:c r="DD137" s="70">
        <x:v>0</x:v>
      </x:c>
      <x:c r="DE137" s="73">
        <x:v>0</x:v>
      </x:c>
      <x:c r="DF137" s="70">
        <x:v>0</x:v>
      </x:c>
      <x:c r="DG137" s="104">
        <x:v>0</x:v>
      </x:c>
    </x:row>
    <x:row r="138" spans="1:111" s="74" customFormat="1" customHeight="1">
      <x:c r="A138" s="689" t="s">
        <x:v>2524</x:v>
      </x:c>
      <x:c r="B138" s="114">
        <x:v>2</x:v>
      </x:c>
      <x:c r="C138" s="73">
        <x:v>228.06999999999999</x:v>
      </x:c>
      <x:c r="D138" s="70">
        <x:v>1</x:v>
      </x:c>
      <x:c r="E138" s="73">
        <x:v>166.11000000000001</x:v>
      </x:c>
      <x:c r="F138" s="70">
        <x:v>0</x:v>
      </x:c>
      <x:c r="G138" s="73">
        <x:v>0</x:v>
      </x:c>
      <x:c r="H138" s="70">
        <x:v>0</x:v>
      </x:c>
      <x:c r="I138" s="73">
        <x:v>0</x:v>
      </x:c>
      <x:c r="J138" s="70">
        <x:v>0</x:v>
      </x:c>
      <x:c r="K138" s="70">
        <x:v>0</x:v>
      </x:c>
      <x:c r="L138" s="73">
        <x:v>0</x:v>
      </x:c>
      <x:c r="M138" s="70">
        <x:v>0</x:v>
      </x:c>
      <x:c r="N138" s="70">
        <x:v>0</x:v>
      </x:c>
      <x:c r="O138" s="70">
        <x:v>0</x:v>
      </x:c>
      <x:c r="P138" s="70">
        <x:v>0</x:v>
      </x:c>
      <x:c r="Q138" s="70">
        <x:v>0</x:v>
      </x:c>
      <x:c r="R138" s="73">
        <x:v>0</x:v>
      </x:c>
      <x:c r="S138" s="70">
        <x:v>0</x:v>
      </x:c>
      <x:c r="T138" s="73">
        <x:v>0</x:v>
      </x:c>
      <x:c r="U138" s="70">
        <x:v>0</x:v>
      </x:c>
      <x:c r="V138" s="73">
        <x:v>0</x:v>
      </x:c>
      <x:c r="W138" s="70">
        <x:v>0</x:v>
      </x:c>
      <x:c r="X138" s="70">
        <x:v>0</x:v>
      </x:c>
      <x:c r="Y138" s="70">
        <x:v>0</x:v>
      </x:c>
      <x:c r="Z138" s="70">
        <x:v>0</x:v>
      </x:c>
      <x:c r="AA138" s="70">
        <x:v>0</x:v>
      </x:c>
      <x:c r="AB138" s="70">
        <x:v>0</x:v>
      </x:c>
      <x:c r="AC138" s="70">
        <x:v>0</x:v>
      </x:c>
      <x:c r="AD138" s="70">
        <x:v>0</x:v>
      </x:c>
      <x:c r="AE138" s="70">
        <x:v>0</x:v>
      </x:c>
      <x:c r="AF138" s="70">
        <x:v>0</x:v>
      </x:c>
      <x:c r="AG138" s="70">
        <x:v>0</x:v>
      </x:c>
      <x:c r="AH138" s="70">
        <x:v>0</x:v>
      </x:c>
      <x:c r="AI138" s="70">
        <x:v>0</x:v>
      </x:c>
      <x:c r="AJ138" s="70">
        <x:v>0</x:v>
      </x:c>
      <x:c r="AK138" s="70">
        <x:v>0</x:v>
      </x:c>
      <x:c r="AL138" s="689" t="s">
        <x:v>2524</x:v>
      </x:c>
      <x:c r="AM138" s="70">
        <x:v>0</x:v>
      </x:c>
      <x:c r="AN138" s="73">
        <x:v>0</x:v>
      </x:c>
      <x:c r="AO138" s="70">
        <x:v>0</x:v>
      </x:c>
      <x:c r="AP138" s="70">
        <x:v>0</x:v>
      </x:c>
      <x:c r="AQ138" s="70">
        <x:v>0</x:v>
      </x:c>
      <x:c r="AR138" s="73">
        <x:v>0</x:v>
      </x:c>
      <x:c r="AS138" s="70">
        <x:v>0</x:v>
      </x:c>
      <x:c r="AT138" s="73">
        <x:v>0</x:v>
      </x:c>
      <x:c r="AU138" s="70">
        <x:v>0</x:v>
      </x:c>
      <x:c r="AV138" s="70">
        <x:v>0</x:v>
      </x:c>
      <x:c r="AW138" s="70">
        <x:v>0</x:v>
      </x:c>
      <x:c r="AX138" s="70">
        <x:v>0</x:v>
      </x:c>
      <x:c r="AY138" s="70">
        <x:v>0</x:v>
      </x:c>
      <x:c r="AZ138" s="70">
        <x:v>0</x:v>
      </x:c>
      <x:c r="BA138" s="73">
        <x:v>0</x:v>
      </x:c>
      <x:c r="BB138" s="70">
        <x:v>0</x:v>
      </x:c>
      <x:c r="BC138" s="70">
        <x:v>0</x:v>
      </x:c>
      <x:c r="BD138" s="70">
        <x:v>0</x:v>
      </x:c>
      <x:c r="BE138" s="70">
        <x:v>0</x:v>
      </x:c>
      <x:c r="BF138" s="70">
        <x:v>0</x:v>
      </x:c>
      <x:c r="BG138" s="70">
        <x:v>0</x:v>
      </x:c>
      <x:c r="BH138" s="70">
        <x:v>0</x:v>
      </x:c>
      <x:c r="BI138" s="70">
        <x:v>0</x:v>
      </x:c>
      <x:c r="BJ138" s="73">
        <x:v>0</x:v>
      </x:c>
      <x:c r="BK138" s="70">
        <x:v>0</x:v>
      </x:c>
      <x:c r="BL138" s="73">
        <x:v>0</x:v>
      </x:c>
      <x:c r="BM138" s="70">
        <x:v>0</x:v>
      </x:c>
      <x:c r="BN138" s="73">
        <x:v>0</x:v>
      </x:c>
      <x:c r="BO138" s="70">
        <x:v>0</x:v>
      </x:c>
      <x:c r="BP138" s="73">
        <x:v>0</x:v>
      </x:c>
      <x:c r="BQ138" s="70">
        <x:v>0</x:v>
      </x:c>
      <x:c r="BR138" s="70">
        <x:v>0</x:v>
      </x:c>
      <x:c r="BS138" s="70">
        <x:v>0</x:v>
      </x:c>
      <x:c r="BT138" s="70">
        <x:v>0</x:v>
      </x:c>
      <x:c r="BU138" s="70">
        <x:v>0</x:v>
      </x:c>
      <x:c r="BV138" s="689" t="s">
        <x:v>2524</x:v>
      </x:c>
      <x:c r="BW138" s="70">
        <x:v>0</x:v>
      </x:c>
      <x:c r="BX138" s="70">
        <x:v>0</x:v>
      </x:c>
      <x:c r="BY138" s="73">
        <x:v>0</x:v>
      </x:c>
      <x:c r="BZ138" s="70">
        <x:v>0</x:v>
      </x:c>
      <x:c r="CA138" s="73">
        <x:v>0</x:v>
      </x:c>
      <x:c r="CB138" s="70">
        <x:v>0</x:v>
      </x:c>
      <x:c r="CC138" s="73">
        <x:v>0</x:v>
      </x:c>
      <x:c r="CD138" s="70">
        <x:v>0</x:v>
      </x:c>
      <x:c r="CE138" s="70">
        <x:v>0</x:v>
      </x:c>
      <x:c r="CF138" s="73">
        <x:v>0</x:v>
      </x:c>
      <x:c r="CG138" s="70">
        <x:v>0</x:v>
      </x:c>
      <x:c r="CH138" s="70">
        <x:v>0</x:v>
      </x:c>
      <x:c r="CI138" s="70">
        <x:v>0</x:v>
      </x:c>
      <x:c r="CJ138" s="70">
        <x:v>0</x:v>
      </x:c>
      <x:c r="CK138" s="70">
        <x:v>0</x:v>
      </x:c>
      <x:c r="CL138" s="70">
        <x:v>0</x:v>
      </x:c>
      <x:c r="CM138" s="70">
        <x:v>0</x:v>
      </x:c>
      <x:c r="CN138" s="607"/>
      <x:c r="CO138" s="70">
        <x:v>0</x:v>
      </x:c>
      <x:c r="CP138" s="73">
        <x:v>0</x:v>
      </x:c>
      <x:c r="CQ138" s="70">
        <x:v>0</x:v>
      </x:c>
      <x:c r="CR138" s="73">
        <x:v>0</x:v>
      </x:c>
      <x:c r="CS138" s="70">
        <x:v>0</x:v>
      </x:c>
      <x:c r="CT138" s="70">
        <x:v>0</x:v>
      </x:c>
      <x:c r="CU138" s="70">
        <x:v>0</x:v>
      </x:c>
      <x:c r="CV138" s="70">
        <x:v>0</x:v>
      </x:c>
      <x:c r="CW138" s="70">
        <x:v>0</x:v>
      </x:c>
      <x:c r="CX138" s="70">
        <x:v>0</x:v>
      </x:c>
      <x:c r="CY138" s="689" t="s">
        <x:v>2524</x:v>
      </x:c>
      <x:c r="CZ138" s="70">
        <x:v>0</x:v>
      </x:c>
      <x:c r="DA138" s="73">
        <x:v>0</x:v>
      </x:c>
      <x:c r="DB138" s="70">
        <x:v>0</x:v>
      </x:c>
      <x:c r="DC138" s="73">
        <x:v>0</x:v>
      </x:c>
      <x:c r="DD138" s="70">
        <x:v>0</x:v>
      </x:c>
      <x:c r="DE138" s="73">
        <x:v>0</x:v>
      </x:c>
      <x:c r="DF138" s="70">
        <x:v>0</x:v>
      </x:c>
      <x:c r="DG138" s="104">
        <x:v>0</x:v>
      </x:c>
    </x:row>
    <x:row r="139" spans="1:111" s="74" customFormat="1" customHeight="1">
      <x:c r="A139" s="689" t="s">
        <x:v>2536</x:v>
      </x:c>
      <x:c r="B139" s="114">
        <x:v>1</x:v>
      </x:c>
      <x:c r="C139" s="73">
        <x:v>178.40000000000001</x:v>
      </x:c>
      <x:c r="D139" s="70">
        <x:v>1</x:v>
      </x:c>
      <x:c r="E139" s="73">
        <x:v>38.700000000000003</x:v>
      </x:c>
      <x:c r="F139" s="70">
        <x:v>0</x:v>
      </x:c>
      <x:c r="G139" s="73">
        <x:v>0</x:v>
      </x:c>
      <x:c r="H139" s="70">
        <x:v>0</x:v>
      </x:c>
      <x:c r="I139" s="73">
        <x:v>0</x:v>
      </x:c>
      <x:c r="J139" s="70">
        <x:v>0</x:v>
      </x:c>
      <x:c r="K139" s="70">
        <x:v>0</x:v>
      </x:c>
      <x:c r="L139" s="73">
        <x:v>0</x:v>
      </x:c>
      <x:c r="M139" s="70">
        <x:v>0</x:v>
      </x:c>
      <x:c r="N139" s="70">
        <x:v>0</x:v>
      </x:c>
      <x:c r="O139" s="70">
        <x:v>0</x:v>
      </x:c>
      <x:c r="P139" s="70">
        <x:v>0</x:v>
      </x:c>
      <x:c r="Q139" s="70">
        <x:v>0</x:v>
      </x:c>
      <x:c r="R139" s="73">
        <x:v>0</x:v>
      </x:c>
      <x:c r="S139" s="70">
        <x:v>0</x:v>
      </x:c>
      <x:c r="T139" s="73">
        <x:v>0</x:v>
      </x:c>
      <x:c r="U139" s="70">
        <x:v>0</x:v>
      </x:c>
      <x:c r="V139" s="73">
        <x:v>0</x:v>
      </x:c>
      <x:c r="W139" s="70">
        <x:v>0</x:v>
      </x:c>
      <x:c r="X139" s="70">
        <x:v>0</x:v>
      </x:c>
      <x:c r="Y139" s="70">
        <x:v>0</x:v>
      </x:c>
      <x:c r="Z139" s="70">
        <x:v>0</x:v>
      </x:c>
      <x:c r="AA139" s="70">
        <x:v>0</x:v>
      </x:c>
      <x:c r="AB139" s="70">
        <x:v>0</x:v>
      </x:c>
      <x:c r="AC139" s="70">
        <x:v>0</x:v>
      </x:c>
      <x:c r="AD139" s="70">
        <x:v>0</x:v>
      </x:c>
      <x:c r="AE139" s="70">
        <x:v>0</x:v>
      </x:c>
      <x:c r="AF139" s="70">
        <x:v>0</x:v>
      </x:c>
      <x:c r="AG139" s="70">
        <x:v>0</x:v>
      </x:c>
      <x:c r="AH139" s="70">
        <x:v>0</x:v>
      </x:c>
      <x:c r="AI139" s="70">
        <x:v>0</x:v>
      </x:c>
      <x:c r="AJ139" s="70">
        <x:v>0</x:v>
      </x:c>
      <x:c r="AK139" s="70">
        <x:v>0</x:v>
      </x:c>
      <x:c r="AL139" s="689" t="s">
        <x:v>2536</x:v>
      </x:c>
      <x:c r="AM139" s="70">
        <x:v>0</x:v>
      </x:c>
      <x:c r="AN139" s="73">
        <x:v>0</x:v>
      </x:c>
      <x:c r="AO139" s="70">
        <x:v>0</x:v>
      </x:c>
      <x:c r="AP139" s="70">
        <x:v>0</x:v>
      </x:c>
      <x:c r="AQ139" s="70">
        <x:v>0</x:v>
      </x:c>
      <x:c r="AR139" s="73">
        <x:v>0</x:v>
      </x:c>
      <x:c r="AS139" s="70">
        <x:v>0</x:v>
      </x:c>
      <x:c r="AT139" s="73">
        <x:v>0</x:v>
      </x:c>
      <x:c r="AU139" s="70">
        <x:v>0</x:v>
      </x:c>
      <x:c r="AV139" s="70">
        <x:v>0</x:v>
      </x:c>
      <x:c r="AW139" s="70">
        <x:v>0</x:v>
      </x:c>
      <x:c r="AX139" s="70">
        <x:v>0</x:v>
      </x:c>
      <x:c r="AY139" s="70">
        <x:v>0</x:v>
      </x:c>
      <x:c r="AZ139" s="70">
        <x:v>0</x:v>
      </x:c>
      <x:c r="BA139" s="73">
        <x:v>0</x:v>
      </x:c>
      <x:c r="BB139" s="70">
        <x:v>0</x:v>
      </x:c>
      <x:c r="BC139" s="70">
        <x:v>0</x:v>
      </x:c>
      <x:c r="BD139" s="70">
        <x:v>0</x:v>
      </x:c>
      <x:c r="BE139" s="70">
        <x:v>0</x:v>
      </x:c>
      <x:c r="BF139" s="70">
        <x:v>0</x:v>
      </x:c>
      <x:c r="BG139" s="70">
        <x:v>0</x:v>
      </x:c>
      <x:c r="BH139" s="70">
        <x:v>0</x:v>
      </x:c>
      <x:c r="BI139" s="70">
        <x:v>0</x:v>
      </x:c>
      <x:c r="BJ139" s="73">
        <x:v>0</x:v>
      </x:c>
      <x:c r="BK139" s="70">
        <x:v>0</x:v>
      </x:c>
      <x:c r="BL139" s="73">
        <x:v>0</x:v>
      </x:c>
      <x:c r="BM139" s="70">
        <x:v>0</x:v>
      </x:c>
      <x:c r="BN139" s="73">
        <x:v>0</x:v>
      </x:c>
      <x:c r="BO139" s="70">
        <x:v>0</x:v>
      </x:c>
      <x:c r="BP139" s="73">
        <x:v>0</x:v>
      </x:c>
      <x:c r="BQ139" s="70">
        <x:v>0</x:v>
      </x:c>
      <x:c r="BR139" s="70"/>
      <x:c r="BS139" s="70"/>
      <x:c r="BT139" s="70"/>
      <x:c r="BU139" s="70"/>
      <x:c r="BV139" s="689" t="s">
        <x:v>2536</x:v>
      </x:c>
      <x:c r="BW139" s="70">
        <x:v>0</x:v>
      </x:c>
      <x:c r="BX139" s="70">
        <x:v>0</x:v>
      </x:c>
      <x:c r="BY139" s="73">
        <x:v>0</x:v>
      </x:c>
      <x:c r="BZ139" s="70">
        <x:v>0</x:v>
      </x:c>
      <x:c r="CA139" s="73">
        <x:v>0</x:v>
      </x:c>
      <x:c r="CB139" s="70">
        <x:v>0</x:v>
      </x:c>
      <x:c r="CC139" s="73">
        <x:v>0</x:v>
      </x:c>
      <x:c r="CD139" s="70">
        <x:v>0</x:v>
      </x:c>
      <x:c r="CE139" s="70">
        <x:v>0</x:v>
      </x:c>
      <x:c r="CF139" s="73">
        <x:v>0</x:v>
      </x:c>
      <x:c r="CG139" s="70">
        <x:v>0</x:v>
      </x:c>
      <x:c r="CH139" s="70">
        <x:v>0</x:v>
      </x:c>
      <x:c r="CI139" s="70">
        <x:v>0</x:v>
      </x:c>
      <x:c r="CJ139" s="70">
        <x:v>0</x:v>
      </x:c>
      <x:c r="CK139" s="70">
        <x:v>0</x:v>
      </x:c>
      <x:c r="CL139" s="70">
        <x:v>0</x:v>
      </x:c>
      <x:c r="CM139" s="70">
        <x:v>0</x:v>
      </x:c>
      <x:c r="CN139" s="70"/>
      <x:c r="CO139" s="70">
        <x:v>0</x:v>
      </x:c>
      <x:c r="CP139" s="73">
        <x:v>0</x:v>
      </x:c>
      <x:c r="CQ139" s="70">
        <x:v>0</x:v>
      </x:c>
      <x:c r="CR139" s="73">
        <x:v>0</x:v>
      </x:c>
      <x:c r="CS139" s="70">
        <x:v>0</x:v>
      </x:c>
      <x:c r="CT139" s="70">
        <x:v>0</x:v>
      </x:c>
      <x:c r="CU139" s="70">
        <x:v>0</x:v>
      </x:c>
      <x:c r="CV139" s="70">
        <x:v>0</x:v>
      </x:c>
      <x:c r="CW139" s="70">
        <x:v>0</x:v>
      </x:c>
      <x:c r="CX139" s="70">
        <x:v>0</x:v>
      </x:c>
      <x:c r="CY139" s="689" t="s">
        <x:v>2536</x:v>
      </x:c>
      <x:c r="CZ139" s="70">
        <x:v>0</x:v>
      </x:c>
      <x:c r="DA139" s="73">
        <x:v>0</x:v>
      </x:c>
      <x:c r="DB139" s="70">
        <x:v>0</x:v>
      </x:c>
      <x:c r="DC139" s="73">
        <x:v>0</x:v>
      </x:c>
      <x:c r="DD139" s="70">
        <x:v>0</x:v>
      </x:c>
      <x:c r="DE139" s="73">
        <x:v>0</x:v>
      </x:c>
      <x:c r="DF139" s="70">
        <x:v>0</x:v>
      </x:c>
      <x:c r="DG139" s="104">
        <x:v>0</x:v>
      </x:c>
    </x:row>
    <x:row r="140" spans="1:111" s="74" customFormat="1" customHeight="1">
      <x:c r="A140" s="689" t="s">
        <x:v>2290</x:v>
      </x:c>
      <x:c r="B140" s="114"/>
      <x:c r="C140" s="73"/>
      <x:c r="D140" s="70"/>
      <x:c r="E140" s="73"/>
      <x:c r="F140" s="70"/>
      <x:c r="G140" s="73"/>
      <x:c r="H140" s="70"/>
      <x:c r="I140" s="73"/>
      <x:c r="J140" s="70"/>
      <x:c r="K140" s="70"/>
      <x:c r="L140" s="73"/>
      <x:c r="M140" s="70"/>
      <x:c r="N140" s="70"/>
      <x:c r="O140" s="70"/>
      <x:c r="P140" s="70"/>
      <x:c r="Q140" s="70"/>
      <x:c r="R140" s="73"/>
      <x:c r="S140" s="70"/>
      <x:c r="T140" s="73"/>
      <x:c r="U140" s="70"/>
      <x:c r="V140" s="73"/>
      <x:c r="W140" s="70"/>
      <x:c r="X140" s="70"/>
      <x:c r="Y140" s="70"/>
      <x:c r="Z140" s="70"/>
      <x:c r="AA140" s="70"/>
      <x:c r="AB140" s="70"/>
      <x:c r="AC140" s="70"/>
      <x:c r="AD140" s="70"/>
      <x:c r="AE140" s="70"/>
      <x:c r="AF140" s="70"/>
      <x:c r="AG140" s="70"/>
      <x:c r="AH140" s="70"/>
      <x:c r="AI140" s="70"/>
      <x:c r="AJ140" s="70"/>
      <x:c r="AK140" s="70"/>
      <x:c r="AL140" s="689" t="s">
        <x:v>2290</x:v>
      </x:c>
      <x:c r="AM140" s="70"/>
      <x:c r="AN140" s="73"/>
      <x:c r="AO140" s="70"/>
      <x:c r="AP140" s="70"/>
      <x:c r="AQ140" s="70"/>
      <x:c r="AR140" s="73"/>
      <x:c r="AS140" s="70"/>
      <x:c r="AT140" s="73"/>
      <x:c r="AU140" s="70"/>
      <x:c r="AV140" s="70"/>
      <x:c r="AW140" s="70"/>
      <x:c r="AX140" s="70"/>
      <x:c r="AY140" s="70"/>
      <x:c r="AZ140" s="70"/>
      <x:c r="BA140" s="73"/>
      <x:c r="BB140" s="70"/>
      <x:c r="BC140" s="70"/>
      <x:c r="BD140" s="70"/>
      <x:c r="BE140" s="70"/>
      <x:c r="BF140" s="70"/>
      <x:c r="BG140" s="70"/>
      <x:c r="BH140" s="70"/>
      <x:c r="BI140" s="70"/>
      <x:c r="BJ140" s="73"/>
      <x:c r="BK140" s="70"/>
      <x:c r="BL140" s="73"/>
      <x:c r="BM140" s="70"/>
      <x:c r="BN140" s="73"/>
      <x:c r="BO140" s="70"/>
      <x:c r="BP140" s="73"/>
      <x:c r="BQ140" s="70"/>
      <x:c r="BR140" s="70"/>
      <x:c r="BS140" s="70"/>
      <x:c r="BT140" s="70"/>
      <x:c r="BU140" s="70"/>
      <x:c r="BV140" s="689" t="s">
        <x:v>2290</x:v>
      </x:c>
      <x:c r="BW140" s="70"/>
      <x:c r="BX140" s="70"/>
      <x:c r="BY140" s="73"/>
      <x:c r="BZ140" s="70"/>
      <x:c r="CA140" s="73"/>
      <x:c r="CB140" s="70"/>
      <x:c r="CC140" s="73"/>
      <x:c r="CD140" s="70"/>
      <x:c r="CE140" s="70"/>
      <x:c r="CF140" s="73"/>
      <x:c r="CG140" s="70"/>
      <x:c r="CH140" s="70"/>
      <x:c r="CI140" s="70"/>
      <x:c r="CJ140" s="70"/>
      <x:c r="CK140" s="70"/>
      <x:c r="CL140" s="70"/>
      <x:c r="CM140" s="70"/>
      <x:c r="CN140" s="70"/>
      <x:c r="CO140" s="70"/>
      <x:c r="CP140" s="73"/>
      <x:c r="CQ140" s="70"/>
      <x:c r="CR140" s="73"/>
      <x:c r="CS140" s="70"/>
      <x:c r="CT140" s="70"/>
      <x:c r="CU140" s="70"/>
      <x:c r="CV140" s="70"/>
      <x:c r="CW140" s="70"/>
      <x:c r="CX140" s="70"/>
      <x:c r="CY140" s="689" t="s">
        <x:v>2290</x:v>
      </x:c>
      <x:c r="CZ140" s="70"/>
      <x:c r="DA140" s="73"/>
      <x:c r="DB140" s="70"/>
      <x:c r="DC140" s="73"/>
      <x:c r="DD140" s="70"/>
      <x:c r="DE140" s="73"/>
      <x:c r="DF140" s="70"/>
      <x:c r="DG140" s="104"/>
    </x:row>
    <x:row r="141" spans="1:111" s="74" customFormat="1" customHeight="1">
      <x:c r="A141" s="689" t="s">
        <x:v>2299</x:v>
      </x:c>
      <x:c r="B141" s="114"/>
      <x:c r="C141" s="73"/>
      <x:c r="D141" s="70"/>
      <x:c r="E141" s="73"/>
      <x:c r="F141" s="70"/>
      <x:c r="G141" s="73"/>
      <x:c r="H141" s="70"/>
      <x:c r="I141" s="73"/>
      <x:c r="J141" s="70"/>
      <x:c r="K141" s="70"/>
      <x:c r="L141" s="73"/>
      <x:c r="M141" s="70"/>
      <x:c r="N141" s="70"/>
      <x:c r="O141" s="70"/>
      <x:c r="P141" s="70"/>
      <x:c r="Q141" s="70"/>
      <x:c r="R141" s="73"/>
      <x:c r="S141" s="70"/>
      <x:c r="T141" s="73"/>
      <x:c r="U141" s="70"/>
      <x:c r="V141" s="73"/>
      <x:c r="W141" s="70"/>
      <x:c r="X141" s="70"/>
      <x:c r="Y141" s="70"/>
      <x:c r="Z141" s="70"/>
      <x:c r="AA141" s="70"/>
      <x:c r="AB141" s="70"/>
      <x:c r="AC141" s="70"/>
      <x:c r="AD141" s="70"/>
      <x:c r="AE141" s="70"/>
      <x:c r="AF141" s="70"/>
      <x:c r="AG141" s="70"/>
      <x:c r="AH141" s="70"/>
      <x:c r="AI141" s="70"/>
      <x:c r="AJ141" s="70"/>
      <x:c r="AK141" s="70"/>
      <x:c r="AL141" s="689" t="s">
        <x:v>2299</x:v>
      </x:c>
      <x:c r="AM141" s="70"/>
      <x:c r="AN141" s="73"/>
      <x:c r="AO141" s="70"/>
      <x:c r="AP141" s="70"/>
      <x:c r="AQ141" s="70"/>
      <x:c r="AR141" s="73"/>
      <x:c r="AS141" s="70"/>
      <x:c r="AT141" s="73"/>
      <x:c r="AU141" s="70"/>
      <x:c r="AV141" s="70"/>
      <x:c r="AW141" s="70"/>
      <x:c r="AX141" s="70"/>
      <x:c r="AY141" s="70"/>
      <x:c r="AZ141" s="70"/>
      <x:c r="BA141" s="73"/>
      <x:c r="BB141" s="70"/>
      <x:c r="BC141" s="70"/>
      <x:c r="BD141" s="70"/>
      <x:c r="BE141" s="70"/>
      <x:c r="BF141" s="70"/>
      <x:c r="BG141" s="70"/>
      <x:c r="BH141" s="70"/>
      <x:c r="BI141" s="70"/>
      <x:c r="BJ141" s="73"/>
      <x:c r="BK141" s="70"/>
      <x:c r="BL141" s="73"/>
      <x:c r="BM141" s="70"/>
      <x:c r="BN141" s="73"/>
      <x:c r="BO141" s="70"/>
      <x:c r="BP141" s="73"/>
      <x:c r="BQ141" s="70"/>
      <x:c r="BR141" s="70"/>
      <x:c r="BS141" s="70"/>
      <x:c r="BT141" s="70"/>
      <x:c r="BU141" s="70"/>
      <x:c r="BV141" s="689" t="s">
        <x:v>2299</x:v>
      </x:c>
      <x:c r="BW141" s="70"/>
      <x:c r="BX141" s="70"/>
      <x:c r="BY141" s="73"/>
      <x:c r="BZ141" s="70"/>
      <x:c r="CA141" s="73"/>
      <x:c r="CB141" s="70"/>
      <x:c r="CC141" s="73"/>
      <x:c r="CD141" s="70"/>
      <x:c r="CE141" s="70"/>
      <x:c r="CF141" s="73"/>
      <x:c r="CG141" s="70"/>
      <x:c r="CH141" s="70"/>
      <x:c r="CI141" s="70"/>
      <x:c r="CJ141" s="70"/>
      <x:c r="CK141" s="70"/>
      <x:c r="CL141" s="70"/>
      <x:c r="CM141" s="70"/>
      <x:c r="CN141" s="70"/>
      <x:c r="CO141" s="70"/>
      <x:c r="CP141" s="73"/>
      <x:c r="CQ141" s="70"/>
      <x:c r="CR141" s="73"/>
      <x:c r="CS141" s="70"/>
      <x:c r="CT141" s="70"/>
      <x:c r="CU141" s="70"/>
      <x:c r="CV141" s="70"/>
      <x:c r="CW141" s="70"/>
      <x:c r="CX141" s="70"/>
      <x:c r="CY141" s="689" t="s">
        <x:v>2299</x:v>
      </x:c>
      <x:c r="CZ141" s="70"/>
      <x:c r="DA141" s="73"/>
      <x:c r="DB141" s="70"/>
      <x:c r="DC141" s="73"/>
      <x:c r="DD141" s="70"/>
      <x:c r="DE141" s="73"/>
      <x:c r="DF141" s="70"/>
      <x:c r="DG141" s="104"/>
    </x:row>
    <x:row r="142" spans="1:111" s="74" customFormat="1" customHeight="1">
      <x:c r="A142" s="689" t="s">
        <x:v>876</x:v>
      </x:c>
      <x:c r="B142" s="114"/>
      <x:c r="C142" s="73"/>
      <x:c r="D142" s="70"/>
      <x:c r="E142" s="73"/>
      <x:c r="F142" s="70"/>
      <x:c r="G142" s="73"/>
      <x:c r="H142" s="70"/>
      <x:c r="I142" s="73"/>
      <x:c r="J142" s="70"/>
      <x:c r="K142" s="70"/>
      <x:c r="L142" s="73"/>
      <x:c r="M142" s="70"/>
      <x:c r="N142" s="70"/>
      <x:c r="O142" s="70"/>
      <x:c r="P142" s="70"/>
      <x:c r="Q142" s="70"/>
      <x:c r="R142" s="73"/>
      <x:c r="S142" s="70"/>
      <x:c r="T142" s="73"/>
      <x:c r="U142" s="70"/>
      <x:c r="V142" s="73"/>
      <x:c r="W142" s="70"/>
      <x:c r="X142" s="70"/>
      <x:c r="Y142" s="70"/>
      <x:c r="Z142" s="70"/>
      <x:c r="AA142" s="70"/>
      <x:c r="AB142" s="70"/>
      <x:c r="AC142" s="70"/>
      <x:c r="AD142" s="70"/>
      <x:c r="AE142" s="70"/>
      <x:c r="AF142" s="70"/>
      <x:c r="AG142" s="70"/>
      <x:c r="AH142" s="70"/>
      <x:c r="AI142" s="70"/>
      <x:c r="AJ142" s="70"/>
      <x:c r="AK142" s="70"/>
      <x:c r="AL142" s="689" t="s">
        <x:v>876</x:v>
      </x:c>
      <x:c r="AM142" s="70"/>
      <x:c r="AN142" s="73"/>
      <x:c r="AO142" s="70"/>
      <x:c r="AP142" s="70"/>
      <x:c r="AQ142" s="70"/>
      <x:c r="AR142" s="73"/>
      <x:c r="AS142" s="70"/>
      <x:c r="AT142" s="73"/>
      <x:c r="AU142" s="70"/>
      <x:c r="AV142" s="70"/>
      <x:c r="AW142" s="70"/>
      <x:c r="AX142" s="70"/>
      <x:c r="AY142" s="70"/>
      <x:c r="AZ142" s="70"/>
      <x:c r="BA142" s="73"/>
      <x:c r="BB142" s="70"/>
      <x:c r="BC142" s="70"/>
      <x:c r="BD142" s="70"/>
      <x:c r="BE142" s="70"/>
      <x:c r="BF142" s="70"/>
      <x:c r="BG142" s="70"/>
      <x:c r="BH142" s="70"/>
      <x:c r="BI142" s="70"/>
      <x:c r="BJ142" s="73"/>
      <x:c r="BK142" s="70"/>
      <x:c r="BL142" s="73"/>
      <x:c r="BM142" s="70"/>
      <x:c r="BN142" s="73"/>
      <x:c r="BO142" s="70"/>
      <x:c r="BP142" s="73"/>
      <x:c r="BQ142" s="70"/>
      <x:c r="BR142" s="70"/>
      <x:c r="BS142" s="70"/>
      <x:c r="BT142" s="70"/>
      <x:c r="BU142" s="70"/>
      <x:c r="BV142" s="689" t="s">
        <x:v>876</x:v>
      </x:c>
      <x:c r="BW142" s="70"/>
      <x:c r="BX142" s="70"/>
      <x:c r="BY142" s="73"/>
      <x:c r="BZ142" s="70"/>
      <x:c r="CA142" s="73"/>
      <x:c r="CB142" s="70"/>
      <x:c r="CC142" s="73"/>
      <x:c r="CD142" s="70"/>
      <x:c r="CE142" s="70"/>
      <x:c r="CF142" s="73"/>
      <x:c r="CG142" s="70"/>
      <x:c r="CH142" s="70"/>
      <x:c r="CI142" s="70"/>
      <x:c r="CJ142" s="70"/>
      <x:c r="CK142" s="70"/>
      <x:c r="CL142" s="70"/>
      <x:c r="CM142" s="70"/>
      <x:c r="CN142" s="70"/>
      <x:c r="CO142" s="70"/>
      <x:c r="CP142" s="73"/>
      <x:c r="CQ142" s="70"/>
      <x:c r="CR142" s="73"/>
      <x:c r="CS142" s="70"/>
      <x:c r="CT142" s="70"/>
      <x:c r="CU142" s="70"/>
      <x:c r="CV142" s="70"/>
      <x:c r="CW142" s="70"/>
      <x:c r="CX142" s="70"/>
      <x:c r="CY142" s="689" t="s">
        <x:v>876</x:v>
      </x:c>
      <x:c r="CZ142" s="70"/>
      <x:c r="DA142" s="73"/>
      <x:c r="DB142" s="70"/>
      <x:c r="DC142" s="73"/>
      <x:c r="DD142" s="70"/>
      <x:c r="DE142" s="73"/>
      <x:c r="DF142" s="70"/>
      <x:c r="DG142" s="104"/>
    </x:row>
    <x:row r="143" spans="1:111" s="74" customFormat="1" customHeight="1">
      <x:c r="A143" s="136" t="s">
        <x:v>893</x:v>
      </x:c>
      <x:c r="B143" s="114">
        <x:f t="shared" ref="B143:AK143" si="34">B144+B148</x:f>
        <x:v>6</x:v>
      </x:c>
      <x:c r="C143" s="73">
        <x:f t="shared" si="34"/>
        <x:v>14459</x:v>
      </x:c>
      <x:c r="D143" s="70">
        <x:f t="shared" si="34"/>
        <x:v>1</x:v>
      </x:c>
      <x:c r="E143" s="73">
        <x:f t="shared" si="34"/>
        <x:v>1219</x:v>
      </x:c>
      <x:c r="F143" s="70">
        <x:f t="shared" si="34"/>
        <x:v>21</x:v>
      </x:c>
      <x:c r="G143" s="73">
        <x:f t="shared" si="34"/>
        <x:v>0.753</x:v>
      </x:c>
      <x:c r="H143" s="70">
        <x:f t="shared" si="34"/>
        <x:v>3</x:v>
      </x:c>
      <x:c r="I143" s="73">
        <x:f t="shared" si="34"/>
        <x:v>81200</x:v>
      </x:c>
      <x:c r="J143" s="70">
        <x:f t="shared" si="34"/>
        <x:v>7</x:v>
      </x:c>
      <x:c r="K143" s="70">
        <x:f t="shared" si="34"/>
        <x:v>0</x:v>
      </x:c>
      <x:c r="L143" s="73">
        <x:f t="shared" si="34"/>
        <x:v>0</x:v>
      </x:c>
      <x:c r="M143" s="70">
        <x:f t="shared" si="34"/>
        <x:v>2</x:v>
      </x:c>
      <x:c r="N143" s="70">
        <x:f t="shared" si="34"/>
        <x:v>14</x:v>
      </x:c>
      <x:c r="O143" s="70">
        <x:f t="shared" si="34"/>
        <x:v>1</x:v>
      </x:c>
      <x:c r="P143" s="70">
        <x:f t="shared" si="34"/>
        <x:v>0</x:v>
      </x:c>
      <x:c r="Q143" s="70">
        <x:f t="shared" si="34"/>
        <x:v>0</x:v>
      </x:c>
      <x:c r="R143" s="73">
        <x:f t="shared" si="34"/>
        <x:v>0</x:v>
      </x:c>
      <x:c r="S143" s="70">
        <x:f t="shared" si="34"/>
        <x:v>8</x:v>
      </x:c>
      <x:c r="T143" s="73">
        <x:f t="shared" si="34"/>
        <x:v>188.19999999999999</x:v>
      </x:c>
      <x:c r="U143" s="70">
        <x:f t="shared" si="34"/>
        <x:v>0</x:v>
      </x:c>
      <x:c r="V143" s="73">
        <x:f t="shared" si="34"/>
        <x:v>0</x:v>
      </x:c>
      <x:c r="W143" s="70">
        <x:f t="shared" si="34"/>
        <x:v>20</x:v>
      </x:c>
      <x:c r="X143" s="70">
        <x:f t="shared" si="34"/>
        <x:v>163</x:v>
      </x:c>
      <x:c r="Y143" s="70">
        <x:f t="shared" si="34"/>
        <x:v>1</x:v>
      </x:c>
      <x:c r="Z143" s="70">
        <x:f t="shared" si="34"/>
        <x:v>1</x:v>
      </x:c>
      <x:c r="AA143" s="70">
        <x:f t="shared" si="34"/>
        <x:v>2</x:v>
      </x:c>
      <x:c r="AB143" s="70">
        <x:f t="shared" si="34"/>
        <x:v>0</x:v>
      </x:c>
      <x:c r="AC143" s="70">
        <x:f t="shared" si="34"/>
        <x:v>0</x:v>
      </x:c>
      <x:c r="AD143" s="70">
        <x:f t="shared" si="34"/>
        <x:v>0</x:v>
      </x:c>
      <x:c r="AE143" s="70">
        <x:f t="shared" si="34"/>
        <x:v>0</x:v>
      </x:c>
      <x:c r="AF143" s="70">
        <x:f t="shared" si="34"/>
        <x:v>0</x:v>
      </x:c>
      <x:c r="AG143" s="70">
        <x:f t="shared" si="34"/>
        <x:v>2</x:v>
      </x:c>
      <x:c r="AH143" s="70">
        <x:f t="shared" si="34"/>
        <x:v>0</x:v>
      </x:c>
      <x:c r="AI143" s="70">
        <x:f t="shared" si="34"/>
        <x:v>0</x:v>
      </x:c>
      <x:c r="AJ143" s="70">
        <x:f t="shared" si="34"/>
        <x:v>0</x:v>
      </x:c>
      <x:c r="AK143" s="70">
        <x:f t="shared" si="34"/>
        <x:v>0</x:v>
      </x:c>
      <x:c r="AL143" s="136" t="s">
        <x:v>893</x:v>
      </x:c>
      <x:c r="AM143" s="70">
        <x:f t="shared" ref="AM143:BU143" si="35">AM144+AM148</x:f>
        <x:v>1</x:v>
      </x:c>
      <x:c r="AN143" s="73">
        <x:f t="shared" si="35"/>
        <x:v>5600</x:v>
      </x:c>
      <x:c r="AO143" s="70">
        <x:f t="shared" si="35"/>
        <x:v>1</x:v>
      </x:c>
      <x:c r="AP143" s="70">
        <x:f t="shared" si="35"/>
        <x:v>5</x:v>
      </x:c>
      <x:c r="AQ143" s="70">
        <x:f t="shared" si="35"/>
        <x:v>0</x:v>
      </x:c>
      <x:c r="AR143" s="73">
        <x:f t="shared" si="35"/>
        <x:v>0</x:v>
      </x:c>
      <x:c r="AS143" s="70">
        <x:f t="shared" si="35"/>
        <x:v>0</x:v>
      </x:c>
      <x:c r="AT143" s="73">
        <x:f t="shared" si="35"/>
        <x:v>0</x:v>
      </x:c>
      <x:c r="AU143" s="70">
        <x:f t="shared" si="35"/>
        <x:v>0</x:v>
      </x:c>
      <x:c r="AV143" s="70">
        <x:f t="shared" si="35"/>
        <x:v>0</x:v>
      </x:c>
      <x:c r="AW143" s="70">
        <x:f t="shared" si="35"/>
        <x:v>1</x:v>
      </x:c>
      <x:c r="AX143" s="70">
        <x:f t="shared" si="35"/>
        <x:v>0</x:v>
      </x:c>
      <x:c r="AY143" s="70">
        <x:f t="shared" si="35"/>
        <x:v>0</x:v>
      </x:c>
      <x:c r="AZ143" s="70">
        <x:f t="shared" si="35"/>
        <x:v>1</x:v>
      </x:c>
      <x:c r="BA143" s="73">
        <x:f t="shared" si="35"/>
        <x:v>3</x:v>
      </x:c>
      <x:c r="BB143" s="70">
        <x:f t="shared" si="35"/>
        <x:v>0</x:v>
      </x:c>
      <x:c r="BC143" s="70">
        <x:f t="shared" si="35"/>
        <x:v>0</x:v>
      </x:c>
      <x:c r="BD143" s="70">
        <x:f t="shared" si="35"/>
        <x:v>0</x:v>
      </x:c>
      <x:c r="BE143" s="70">
        <x:f t="shared" si="35"/>
        <x:v>6</x:v>
      </x:c>
      <x:c r="BF143" s="70">
        <x:f t="shared" si="35"/>
        <x:v>25</x:v>
      </x:c>
      <x:c r="BG143" s="70">
        <x:f t="shared" si="35"/>
        <x:v>3</x:v>
      </x:c>
      <x:c r="BH143" s="70">
        <x:f t="shared" si="35"/>
        <x:v>4</x:v>
      </x:c>
      <x:c r="BI143" s="70">
        <x:f t="shared" si="35"/>
        <x:v>0</x:v>
      </x:c>
      <x:c r="BJ143" s="73">
        <x:f t="shared" si="35"/>
        <x:v>0</x:v>
      </x:c>
      <x:c r="BK143" s="70">
        <x:f t="shared" si="35"/>
        <x:v>0</x:v>
      </x:c>
      <x:c r="BL143" s="73">
        <x:f t="shared" si="35"/>
        <x:v>0</x:v>
      </x:c>
      <x:c r="BM143" s="70">
        <x:f t="shared" si="35"/>
        <x:v>0</x:v>
      </x:c>
      <x:c r="BN143" s="73">
        <x:f t="shared" si="35"/>
        <x:v>0</x:v>
      </x:c>
      <x:c r="BO143" s="70">
        <x:f t="shared" si="35"/>
        <x:v>0</x:v>
      </x:c>
      <x:c r="BP143" s="73">
        <x:f t="shared" si="35"/>
        <x:v>0</x:v>
      </x:c>
      <x:c r="BQ143" s="70">
        <x:f t="shared" si="35"/>
        <x:v>1</x:v>
      </x:c>
      <x:c r="BR143" s="70">
        <x:f t="shared" si="35"/>
        <x:v>0</x:v>
      </x:c>
      <x:c r="BS143" s="70">
        <x:f t="shared" si="35"/>
        <x:v>0</x:v>
      </x:c>
      <x:c r="BT143" s="70">
        <x:f t="shared" si="35"/>
        <x:v>0</x:v>
      </x:c>
      <x:c r="BU143" s="70">
        <x:f t="shared" si="35"/>
        <x:v>0</x:v>
      </x:c>
      <x:c r="BV143" s="136" t="s">
        <x:v>893</x:v>
      </x:c>
      <x:c r="BW143" s="70">
        <x:f t="shared" ref="BW143:CX143" si="36">BW144+BW148</x:f>
        <x:v>3</x:v>
      </x:c>
      <x:c r="BX143" s="70">
        <x:f t="shared" si="36"/>
        <x:v>123</x:v>
      </x:c>
      <x:c r="BY143" s="73">
        <x:f t="shared" si="36"/>
        <x:v>3684</x:v>
      </x:c>
      <x:c r="BZ143" s="70">
        <x:f t="shared" si="36"/>
        <x:v>0</x:v>
      </x:c>
      <x:c r="CA143" s="73">
        <x:f t="shared" si="36"/>
        <x:v>0</x:v>
      </x:c>
      <x:c r="CB143" s="70">
        <x:f t="shared" si="36"/>
        <x:v>0</x:v>
      </x:c>
      <x:c r="CC143" s="73">
        <x:f t="shared" si="36"/>
        <x:v>0</x:v>
      </x:c>
      <x:c r="CD143" s="70">
        <x:f t="shared" si="36"/>
        <x:v>0</x:v>
      </x:c>
      <x:c r="CE143" s="70">
        <x:f t="shared" si="36"/>
        <x:v>3</x:v>
      </x:c>
      <x:c r="CF143" s="73">
        <x:f t="shared" si="36"/>
        <x:v>160.18000000000001</x:v>
      </x:c>
      <x:c r="CG143" s="70">
        <x:f t="shared" si="36"/>
        <x:v>0</x:v>
      </x:c>
      <x:c r="CH143" s="70">
        <x:f t="shared" si="36"/>
        <x:v>0</x:v>
      </x:c>
      <x:c r="CI143" s="70">
        <x:f t="shared" si="36"/>
        <x:v>2</x:v>
      </x:c>
      <x:c r="CJ143" s="70">
        <x:f t="shared" si="36"/>
        <x:v>7</x:v>
      </x:c>
      <x:c r="CK143" s="70">
        <x:f t="shared" si="36"/>
        <x:v>0</x:v>
      </x:c>
      <x:c r="CL143" s="70">
        <x:f t="shared" si="36"/>
        <x:v>1</x:v>
      </x:c>
      <x:c r="CM143" s="70">
        <x:f t="shared" si="36"/>
        <x:v>2</x:v>
      </x:c>
      <x:c r="CN143" s="70">
        <x:f t="shared" si="36"/>
        <x:v>9</x:v>
      </x:c>
      <x:c r="CO143" s="70">
        <x:f t="shared" si="36"/>
        <x:v>3</x:v>
      </x:c>
      <x:c r="CP143" s="73">
        <x:f t="shared" si="36"/>
        <x:v>29</x:v>
      </x:c>
      <x:c r="CQ143" s="70">
        <x:f t="shared" si="36"/>
        <x:v>4</x:v>
      </x:c>
      <x:c r="CR143" s="73">
        <x:f t="shared" si="36"/>
        <x:v>1894</x:v>
      </x:c>
      <x:c r="CS143" s="70">
        <x:f t="shared" si="36"/>
        <x:v>239</x:v>
      </x:c>
      <x:c r="CT143" s="70">
        <x:f t="shared" si="36"/>
        <x:v>4</x:v>
      </x:c>
      <x:c r="CU143" s="70">
        <x:f t="shared" si="36"/>
        <x:v>13</x:v>
      </x:c>
      <x:c r="CV143" s="70">
        <x:f t="shared" si="36"/>
        <x:v>7</x:v>
      </x:c>
      <x:c r="CW143" s="70">
        <x:f t="shared" si="36"/>
        <x:v>1</x:v>
      </x:c>
      <x:c r="CX143" s="70">
        <x:f t="shared" si="36"/>
        <x:v>1</x:v>
      </x:c>
      <x:c r="CY143" s="136" t="s">
        <x:v>893</x:v>
      </x:c>
      <x:c r="CZ143" s="70">
        <x:f t="shared" ref="CZ143:DG143" si="37">CZ144+CZ148</x:f>
        <x:v>5</x:v>
      </x:c>
      <x:c r="DA143" s="73">
        <x:f t="shared" si="37"/>
        <x:v>316.38</x:v>
      </x:c>
      <x:c r="DB143" s="70">
        <x:f t="shared" si="37"/>
        <x:v>0</x:v>
      </x:c>
      <x:c r="DC143" s="73">
        <x:f t="shared" si="37"/>
        <x:v>0</x:v>
      </x:c>
      <x:c r="DD143" s="70">
        <x:f t="shared" si="37"/>
        <x:v>0</x:v>
      </x:c>
      <x:c r="DE143" s="73">
        <x:f t="shared" si="37"/>
        <x:v>0</x:v>
      </x:c>
      <x:c r="DF143" s="70">
        <x:f t="shared" si="37"/>
        <x:v>0</x:v>
      </x:c>
      <x:c r="DG143" s="104">
        <x:f t="shared" si="37"/>
        <x:v>0</x:v>
      </x:c>
    </x:row>
    <x:row r="144" spans="1:111" s="74" customFormat="1" customHeight="1">
      <x:c r="A144" s="136" t="s">
        <x:v>70</x:v>
      </x:c>
      <x:c r="B144" s="114">
        <x:f>B145+B146+B147</x:f>
        <x:v>5</x:v>
      </x:c>
      <x:c r="C144" s="73">
        <x:f t="shared" ref="C144:BN144" si="38">C145+C146+C147</x:f>
        <x:v>11876</x:v>
      </x:c>
      <x:c r="D144" s="70">
        <x:f t="shared" si="38"/>
        <x:v>0</x:v>
      </x:c>
      <x:c r="E144" s="73">
        <x:f t="shared" si="38"/>
        <x:v>0</x:v>
      </x:c>
      <x:c r="F144" s="70">
        <x:f t="shared" si="38"/>
        <x:v>21</x:v>
      </x:c>
      <x:c r="G144" s="73">
        <x:f t="shared" si="38"/>
        <x:v>0.753</x:v>
      </x:c>
      <x:c r="H144" s="70">
        <x:f t="shared" si="38"/>
        <x:v>1</x:v>
      </x:c>
      <x:c r="I144" s="73">
        <x:f t="shared" si="38"/>
        <x:v>13563</x:v>
      </x:c>
      <x:c r="J144" s="70">
        <x:f t="shared" si="38"/>
        <x:v>2</x:v>
      </x:c>
      <x:c r="K144" s="70">
        <x:f t="shared" si="38"/>
        <x:v>0</x:v>
      </x:c>
      <x:c r="L144" s="73">
        <x:f t="shared" si="38"/>
        <x:v>0</x:v>
      </x:c>
      <x:c r="M144" s="70">
        <x:f t="shared" si="38"/>
        <x:v>1</x:v>
      </x:c>
      <x:c r="N144" s="70">
        <x:f t="shared" si="38"/>
        <x:v>10</x:v>
      </x:c>
      <x:c r="O144" s="70">
        <x:f t="shared" si="38"/>
        <x:v>1</x:v>
      </x:c>
      <x:c r="P144" s="70">
        <x:f t="shared" si="38"/>
        <x:v>0</x:v>
      </x:c>
      <x:c r="Q144" s="70">
        <x:f t="shared" si="38"/>
        <x:v>0</x:v>
      </x:c>
      <x:c r="R144" s="73">
        <x:f t="shared" si="38"/>
        <x:v>0</x:v>
      </x:c>
      <x:c r="S144" s="70">
        <x:f t="shared" si="38"/>
        <x:v>1</x:v>
      </x:c>
      <x:c r="T144" s="73">
        <x:f t="shared" si="38"/>
        <x:v>48.200000000000003</x:v>
      </x:c>
      <x:c r="U144" s="70">
        <x:f t="shared" si="38"/>
        <x:v>0</x:v>
      </x:c>
      <x:c r="V144" s="73">
        <x:f t="shared" si="38"/>
        <x:v>0</x:v>
      </x:c>
      <x:c r="W144" s="70">
        <x:f t="shared" si="38"/>
        <x:v>14</x:v>
      </x:c>
      <x:c r="X144" s="70">
        <x:f t="shared" si="38"/>
        <x:v>35</x:v>
      </x:c>
      <x:c r="Y144" s="70">
        <x:f t="shared" si="38"/>
        <x:v>0</x:v>
      </x:c>
      <x:c r="Z144" s="70">
        <x:f t="shared" si="38"/>
        <x:v>0</x:v>
      </x:c>
      <x:c r="AA144" s="70">
        <x:f t="shared" si="38"/>
        <x:v>0</x:v>
      </x:c>
      <x:c r="AB144" s="70">
        <x:f t="shared" si="38"/>
        <x:v>0</x:v>
      </x:c>
      <x:c r="AC144" s="70">
        <x:f t="shared" si="38"/>
        <x:v>0</x:v>
      </x:c>
      <x:c r="AD144" s="70">
        <x:f t="shared" si="38"/>
        <x:v>0</x:v>
      </x:c>
      <x:c r="AE144" s="70">
        <x:f t="shared" si="38"/>
        <x:v>0</x:v>
      </x:c>
      <x:c r="AF144" s="70">
        <x:f t="shared" si="38"/>
        <x:v>0</x:v>
      </x:c>
      <x:c r="AG144" s="70">
        <x:f t="shared" si="38"/>
        <x:v>0</x:v>
      </x:c>
      <x:c r="AH144" s="70">
        <x:f t="shared" si="38"/>
        <x:v>0</x:v>
      </x:c>
      <x:c r="AI144" s="70">
        <x:f t="shared" si="38"/>
        <x:v>0</x:v>
      </x:c>
      <x:c r="AJ144" s="70">
        <x:f t="shared" si="38"/>
        <x:v>0</x:v>
      </x:c>
      <x:c r="AK144" s="70">
        <x:f t="shared" si="38"/>
        <x:v>0</x:v>
      </x:c>
      <x:c r="AL144" s="136" t="s">
        <x:v>70</x:v>
      </x:c>
      <x:c r="AM144" s="70">
        <x:f t="shared" si="38"/>
        <x:v>0</x:v>
      </x:c>
      <x:c r="AN144" s="73">
        <x:f t="shared" si="38"/>
        <x:v>0</x:v>
      </x:c>
      <x:c r="AO144" s="70">
        <x:f t="shared" si="38"/>
        <x:v>0</x:v>
      </x:c>
      <x:c r="AP144" s="70">
        <x:f t="shared" si="38"/>
        <x:v>0</x:v>
      </x:c>
      <x:c r="AQ144" s="70">
        <x:f t="shared" si="38"/>
        <x:v>0</x:v>
      </x:c>
      <x:c r="AR144" s="73">
        <x:f t="shared" si="38"/>
        <x:v>0</x:v>
      </x:c>
      <x:c r="AS144" s="70">
        <x:f t="shared" si="38"/>
        <x:v>0</x:v>
      </x:c>
      <x:c r="AT144" s="73">
        <x:f t="shared" si="38"/>
        <x:v>0</x:v>
      </x:c>
      <x:c r="AU144" s="70">
        <x:f t="shared" si="38"/>
        <x:v>0</x:v>
      </x:c>
      <x:c r="AV144" s="70">
        <x:f t="shared" si="38"/>
        <x:v>0</x:v>
      </x:c>
      <x:c r="AW144" s="70">
        <x:f t="shared" si="38"/>
        <x:v>0</x:v>
      </x:c>
      <x:c r="AX144" s="70">
        <x:f t="shared" si="38"/>
        <x:v>0</x:v>
      </x:c>
      <x:c r="AY144" s="70">
        <x:f t="shared" si="38"/>
        <x:v>0</x:v>
      </x:c>
      <x:c r="AZ144" s="70">
        <x:f t="shared" si="38"/>
        <x:v>0</x:v>
      </x:c>
      <x:c r="BA144" s="73">
        <x:f t="shared" si="38"/>
        <x:v>0</x:v>
      </x:c>
      <x:c r="BB144" s="70">
        <x:f t="shared" si="38"/>
        <x:v>0</x:v>
      </x:c>
      <x:c r="BC144" s="70">
        <x:f t="shared" si="38"/>
        <x:v>0</x:v>
      </x:c>
      <x:c r="BD144" s="70">
        <x:f t="shared" si="38"/>
        <x:v>0</x:v>
      </x:c>
      <x:c r="BE144" s="70">
        <x:f t="shared" si="38"/>
        <x:v>2</x:v>
      </x:c>
      <x:c r="BF144" s="70">
        <x:f t="shared" si="38"/>
        <x:v>7</x:v>
      </x:c>
      <x:c r="BG144" s="70">
        <x:f t="shared" si="38"/>
        <x:v>3</x:v>
      </x:c>
      <x:c r="BH144" s="70">
        <x:f t="shared" si="38"/>
        <x:v>4</x:v>
      </x:c>
      <x:c r="BI144" s="70">
        <x:f t="shared" si="38"/>
        <x:v>0</x:v>
      </x:c>
      <x:c r="BJ144" s="73">
        <x:f t="shared" si="38"/>
        <x:v>0</x:v>
      </x:c>
      <x:c r="BK144" s="70">
        <x:f t="shared" si="38"/>
        <x:v>0</x:v>
      </x:c>
      <x:c r="BL144" s="73">
        <x:f t="shared" si="38"/>
        <x:v>0</x:v>
      </x:c>
      <x:c r="BM144" s="70">
        <x:f t="shared" si="38"/>
        <x:v>0</x:v>
      </x:c>
      <x:c r="BN144" s="73">
        <x:f t="shared" si="38"/>
        <x:v>0</x:v>
      </x:c>
      <x:c r="BO144" s="70">
        <x:f t="shared" ref="BO144:DG144" si="39">BO145+BO146+BO147</x:f>
        <x:v>0</x:v>
      </x:c>
      <x:c r="BP144" s="73">
        <x:f t="shared" si="39"/>
        <x:v>0</x:v>
      </x:c>
      <x:c r="BQ144" s="70">
        <x:f t="shared" si="39"/>
        <x:v>0</x:v>
      </x:c>
      <x:c r="BR144" s="70">
        <x:f t="shared" si="39"/>
        <x:v>0</x:v>
      </x:c>
      <x:c r="BS144" s="70">
        <x:f t="shared" si="39"/>
        <x:v>0</x:v>
      </x:c>
      <x:c r="BT144" s="70">
        <x:f t="shared" si="39"/>
        <x:v>0</x:v>
      </x:c>
      <x:c r="BU144" s="70">
        <x:f t="shared" si="39"/>
        <x:v>0</x:v>
      </x:c>
      <x:c r="BV144" s="136" t="s">
        <x:v>70</x:v>
      </x:c>
      <x:c r="BW144" s="70">
        <x:f t="shared" si="39"/>
        <x:v>1</x:v>
      </x:c>
      <x:c r="BX144" s="70">
        <x:f t="shared" si="39"/>
        <x:v>12</x:v>
      </x:c>
      <x:c r="BY144" s="73">
        <x:f t="shared" si="39"/>
        <x:v>354</x:v>
      </x:c>
      <x:c r="BZ144" s="70">
        <x:f t="shared" si="39"/>
        <x:v>0</x:v>
      </x:c>
      <x:c r="CA144" s="73">
        <x:f t="shared" si="39"/>
        <x:v>0</x:v>
      </x:c>
      <x:c r="CB144" s="70">
        <x:f t="shared" si="39"/>
        <x:v>0</x:v>
      </x:c>
      <x:c r="CC144" s="73">
        <x:f t="shared" si="39"/>
        <x:v>0</x:v>
      </x:c>
      <x:c r="CD144" s="70">
        <x:f t="shared" si="39"/>
        <x:v>0</x:v>
      </x:c>
      <x:c r="CE144" s="70">
        <x:f t="shared" si="39"/>
        <x:v>2</x:v>
      </x:c>
      <x:c r="CF144" s="73">
        <x:f t="shared" si="39"/>
        <x:v>123.88</x:v>
      </x:c>
      <x:c r="CG144" s="70">
        <x:f t="shared" si="39"/>
        <x:v>0</x:v>
      </x:c>
      <x:c r="CH144" s="70">
        <x:f t="shared" si="39"/>
        <x:v>0</x:v>
      </x:c>
      <x:c r="CI144" s="70">
        <x:f t="shared" si="39"/>
        <x:v>0</x:v>
      </x:c>
      <x:c r="CJ144" s="70">
        <x:f t="shared" si="39"/>
        <x:v>3</x:v>
      </x:c>
      <x:c r="CK144" s="70">
        <x:f t="shared" si="39"/>
        <x:v>0</x:v>
      </x:c>
      <x:c r="CL144" s="70">
        <x:f t="shared" si="39"/>
        <x:v>0</x:v>
      </x:c>
      <x:c r="CM144" s="70">
        <x:f t="shared" si="39"/>
        <x:v>1</x:v>
      </x:c>
      <x:c r="CN144" s="70">
        <x:f t="shared" si="39"/>
        <x:v>4</x:v>
      </x:c>
      <x:c r="CO144" s="70">
        <x:f t="shared" si="39"/>
        <x:v>1</x:v>
      </x:c>
      <x:c r="CP144" s="73">
        <x:f t="shared" si="39"/>
        <x:v>6</x:v>
      </x:c>
      <x:c r="CQ144" s="70">
        <x:f t="shared" si="39"/>
        <x:v>2</x:v>
      </x:c>
      <x:c r="CR144" s="73">
        <x:f t="shared" si="39"/>
        <x:v>948</x:v>
      </x:c>
      <x:c r="CS144" s="70">
        <x:f t="shared" si="39"/>
        <x:v>104</x:v>
      </x:c>
      <x:c r="CT144" s="70">
        <x:f t="shared" si="39"/>
        <x:v>2</x:v>
      </x:c>
      <x:c r="CU144" s="70">
        <x:f t="shared" si="39"/>
        <x:v>3</x:v>
      </x:c>
      <x:c r="CV144" s="70">
        <x:f t="shared" si="39"/>
        <x:v>7</x:v>
      </x:c>
      <x:c r="CW144" s="70">
        <x:f t="shared" si="39"/>
        <x:v>0</x:v>
      </x:c>
      <x:c r="CX144" s="70">
        <x:f t="shared" si="39"/>
        <x:v>0</x:v>
      </x:c>
      <x:c r="CY144" s="136" t="s">
        <x:v>70</x:v>
      </x:c>
      <x:c r="CZ144" s="70">
        <x:f t="shared" si="39"/>
        <x:v>3</x:v>
      </x:c>
      <x:c r="DA144" s="73">
        <x:f t="shared" si="39"/>
        <x:v>154.07999999999998</x:v>
      </x:c>
      <x:c r="DB144" s="70">
        <x:f t="shared" si="39"/>
        <x:v>0</x:v>
      </x:c>
      <x:c r="DC144" s="73">
        <x:f t="shared" si="39"/>
        <x:v>0</x:v>
      </x:c>
      <x:c r="DD144" s="70">
        <x:f t="shared" si="39"/>
        <x:v>0</x:v>
      </x:c>
      <x:c r="DE144" s="73">
        <x:f t="shared" si="39"/>
        <x:v>0</x:v>
      </x:c>
      <x:c r="DF144" s="70">
        <x:f t="shared" si="39"/>
        <x:v>0</x:v>
      </x:c>
      <x:c r="DG144" s="104">
        <x:f t="shared" si="39"/>
        <x:v>0</x:v>
      </x:c>
    </x:row>
    <x:row r="145" spans="1:111" s="74" customFormat="1" customHeight="1">
      <x:c r="A145" s="687" t="s">
        <x:v>380</x:v>
      </x:c>
      <x:c r="B145" s="114"/>
      <x:c r="C145" s="73"/>
      <x:c r="D145" s="70"/>
      <x:c r="E145" s="73"/>
      <x:c r="F145" s="70"/>
      <x:c r="G145" s="73"/>
      <x:c r="H145" s="70"/>
      <x:c r="I145" s="73"/>
      <x:c r="J145" s="70"/>
      <x:c r="K145" s="70"/>
      <x:c r="L145" s="73"/>
      <x:c r="M145" s="70"/>
      <x:c r="N145" s="70"/>
      <x:c r="O145" s="70"/>
      <x:c r="P145" s="70"/>
      <x:c r="Q145" s="70"/>
      <x:c r="R145" s="73"/>
      <x:c r="S145" s="70"/>
      <x:c r="T145" s="73"/>
      <x:c r="U145" s="70"/>
      <x:c r="V145" s="73"/>
      <x:c r="W145" s="70"/>
      <x:c r="X145" s="70"/>
      <x:c r="Y145" s="70"/>
      <x:c r="Z145" s="70"/>
      <x:c r="AA145" s="70"/>
      <x:c r="AB145" s="70"/>
      <x:c r="AC145" s="70"/>
      <x:c r="AD145" s="70"/>
      <x:c r="AE145" s="70"/>
      <x:c r="AF145" s="70"/>
      <x:c r="AG145" s="70"/>
      <x:c r="AH145" s="70"/>
      <x:c r="AI145" s="70"/>
      <x:c r="AJ145" s="70"/>
      <x:c r="AK145" s="70"/>
      <x:c r="AL145" s="687" t="s">
        <x:v>380</x:v>
      </x:c>
      <x:c r="AM145" s="70"/>
      <x:c r="AN145" s="73"/>
      <x:c r="AO145" s="70"/>
      <x:c r="AP145" s="70"/>
      <x:c r="AQ145" s="70"/>
      <x:c r="AR145" s="73"/>
      <x:c r="AS145" s="70"/>
      <x:c r="AT145" s="73"/>
      <x:c r="AU145" s="70"/>
      <x:c r="AV145" s="70"/>
      <x:c r="AW145" s="70"/>
      <x:c r="AX145" s="70"/>
      <x:c r="AY145" s="70"/>
      <x:c r="AZ145" s="70"/>
      <x:c r="BA145" s="73"/>
      <x:c r="BB145" s="70"/>
      <x:c r="BC145" s="70"/>
      <x:c r="BD145" s="70"/>
      <x:c r="BE145" s="70"/>
      <x:c r="BF145" s="70"/>
      <x:c r="BG145" s="70"/>
      <x:c r="BH145" s="70"/>
      <x:c r="BI145" s="70"/>
      <x:c r="BJ145" s="73"/>
      <x:c r="BK145" s="70"/>
      <x:c r="BL145" s="73"/>
      <x:c r="BM145" s="70"/>
      <x:c r="BN145" s="73"/>
      <x:c r="BO145" s="70"/>
      <x:c r="BP145" s="73"/>
      <x:c r="BQ145" s="70"/>
      <x:c r="BR145" s="70"/>
      <x:c r="BS145" s="70"/>
      <x:c r="BT145" s="70"/>
      <x:c r="BU145" s="70"/>
      <x:c r="BV145" s="687" t="s">
        <x:v>380</x:v>
      </x:c>
      <x:c r="BW145" s="70"/>
      <x:c r="BX145" s="70"/>
      <x:c r="BY145" s="73"/>
      <x:c r="BZ145" s="70"/>
      <x:c r="CA145" s="73"/>
      <x:c r="CB145" s="70"/>
      <x:c r="CC145" s="73"/>
      <x:c r="CD145" s="70"/>
      <x:c r="CE145" s="70"/>
      <x:c r="CF145" s="73"/>
      <x:c r="CG145" s="70"/>
      <x:c r="CH145" s="70"/>
      <x:c r="CI145" s="70"/>
      <x:c r="CJ145" s="70"/>
      <x:c r="CK145" s="70"/>
      <x:c r="CL145" s="70"/>
      <x:c r="CM145" s="70"/>
      <x:c r="CN145" s="70"/>
      <x:c r="CO145" s="70"/>
      <x:c r="CP145" s="73"/>
      <x:c r="CQ145" s="70"/>
      <x:c r="CR145" s="73"/>
      <x:c r="CS145" s="70"/>
      <x:c r="CT145" s="70"/>
      <x:c r="CU145" s="70"/>
      <x:c r="CV145" s="70"/>
      <x:c r="CW145" s="70"/>
      <x:c r="CX145" s="70"/>
      <x:c r="CY145" s="687" t="s">
        <x:v>380</x:v>
      </x:c>
      <x:c r="CZ145" s="70"/>
      <x:c r="DA145" s="73"/>
      <x:c r="DB145" s="70"/>
      <x:c r="DC145" s="73"/>
      <x:c r="DD145" s="70"/>
      <x:c r="DE145" s="73"/>
      <x:c r="DF145" s="70"/>
      <x:c r="DG145" s="104"/>
    </x:row>
    <x:row r="146" spans="1:111" s="74" customFormat="1" customHeight="1">
      <x:c r="A146" s="686" t="s">
        <x:v>361</x:v>
      </x:c>
      <x:c r="B146" s="477">
        <x:v>1</x:v>
      </x:c>
      <x:c r="C146" s="478">
        <x:v>2793</x:v>
      </x:c>
      <x:c r="D146" s="479"/>
      <x:c r="E146" s="478"/>
      <x:c r="F146" s="479"/>
      <x:c r="G146" s="478"/>
      <x:c r="H146" s="479">
        <x:v>1</x:v>
      </x:c>
      <x:c r="I146" s="478">
        <x:v>13563</x:v>
      </x:c>
      <x:c r="J146" s="479">
        <x:v>1</x:v>
      </x:c>
      <x:c r="K146" s="479"/>
      <x:c r="L146" s="478"/>
      <x:c r="M146" s="479">
        <x:v>1</x:v>
      </x:c>
      <x:c r="N146" s="479">
        <x:v>10</x:v>
      </x:c>
      <x:c r="O146" s="479"/>
      <x:c r="P146" s="479"/>
      <x:c r="Q146" s="479"/>
      <x:c r="R146" s="478"/>
      <x:c r="S146" s="479">
        <x:v>1</x:v>
      </x:c>
      <x:c r="T146" s="478">
        <x:v>48.200000000000003</x:v>
      </x:c>
      <x:c r="U146" s="479"/>
      <x:c r="V146" s="478"/>
      <x:c r="W146" s="479"/>
      <x:c r="X146" s="479">
        <x:v>25</x:v>
      </x:c>
      <x:c r="Y146" s="479"/>
      <x:c r="Z146" s="479"/>
      <x:c r="AA146" s="479"/>
      <x:c r="AB146" s="479"/>
      <x:c r="AC146" s="479"/>
      <x:c r="AD146" s="479"/>
      <x:c r="AE146" s="479"/>
      <x:c r="AF146" s="479"/>
      <x:c r="AG146" s="479"/>
      <x:c r="AH146" s="479"/>
      <x:c r="AI146" s="479"/>
      <x:c r="AJ146" s="479"/>
      <x:c r="AK146" s="479"/>
      <x:c r="AL146" s="686" t="s">
        <x:v>361</x:v>
      </x:c>
      <x:c r="AM146" s="479"/>
      <x:c r="AN146" s="478"/>
      <x:c r="AO146" s="479"/>
      <x:c r="AP146" s="479"/>
      <x:c r="AQ146" s="479"/>
      <x:c r="AR146" s="478"/>
      <x:c r="AS146" s="479"/>
      <x:c r="AT146" s="478"/>
      <x:c r="AU146" s="479"/>
      <x:c r="AV146" s="479"/>
      <x:c r="AW146" s="479"/>
      <x:c r="AX146" s="479"/>
      <x:c r="AY146" s="479"/>
      <x:c r="AZ146" s="479"/>
      <x:c r="BA146" s="478"/>
      <x:c r="BB146" s="479"/>
      <x:c r="BC146" s="479"/>
      <x:c r="BD146" s="479"/>
      <x:c r="BE146" s="479">
        <x:v>2</x:v>
      </x:c>
      <x:c r="BF146" s="479">
        <x:v>7</x:v>
      </x:c>
      <x:c r="BG146" s="479">
        <x:v>3</x:v>
      </x:c>
      <x:c r="BH146" s="479">
        <x:v>4</x:v>
      </x:c>
      <x:c r="BI146" s="479"/>
      <x:c r="BJ146" s="478"/>
      <x:c r="BK146" s="479"/>
      <x:c r="BL146" s="478"/>
      <x:c r="BM146" s="479"/>
      <x:c r="BN146" s="478"/>
      <x:c r="BO146" s="479"/>
      <x:c r="BP146" s="478"/>
      <x:c r="BQ146" s="479"/>
      <x:c r="BR146" s="479"/>
      <x:c r="BS146" s="479"/>
      <x:c r="BT146" s="479"/>
      <x:c r="BU146" s="479"/>
      <x:c r="BV146" s="686" t="s">
        <x:v>361</x:v>
      </x:c>
      <x:c r="BW146" s="479"/>
      <x:c r="BX146" s="479"/>
      <x:c r="BY146" s="478"/>
      <x:c r="BZ146" s="479"/>
      <x:c r="CA146" s="478"/>
      <x:c r="CB146" s="479"/>
      <x:c r="CC146" s="478"/>
      <x:c r="CD146" s="479"/>
      <x:c r="CE146" s="479">
        <x:v>1</x:v>
      </x:c>
      <x:c r="CF146" s="478">
        <x:v>55.880000000000003</x:v>
      </x:c>
      <x:c r="CG146" s="479"/>
      <x:c r="CH146" s="479"/>
      <x:c r="CI146" s="479"/>
      <x:c r="CJ146" s="479">
        <x:v>1</x:v>
      </x:c>
      <x:c r="CK146" s="479"/>
      <x:c r="CL146" s="479"/>
      <x:c r="CM146" s="479">
        <x:v>1</x:v>
      </x:c>
      <x:c r="CN146" s="479">
        <x:v>4</x:v>
      </x:c>
      <x:c r="CO146" s="479">
        <x:v>1</x:v>
      </x:c>
      <x:c r="CP146" s="478">
        <x:v>6</x:v>
      </x:c>
      <x:c r="CQ146" s="479">
        <x:v>1</x:v>
      </x:c>
      <x:c r="CR146" s="478">
        <x:v>768</x:v>
      </x:c>
      <x:c r="CS146" s="479">
        <x:v>52</x:v>
      </x:c>
      <x:c r="CT146" s="479">
        <x:v>1</x:v>
      </x:c>
      <x:c r="CU146" s="479">
        <x:v>3</x:v>
      </x:c>
      <x:c r="CV146" s="479"/>
      <x:c r="CW146" s="479"/>
      <x:c r="CX146" s="479"/>
      <x:c r="CY146" s="686" t="s">
        <x:v>361</x:v>
      </x:c>
      <x:c r="CZ146" s="479">
        <x:v>2</x:v>
      </x:c>
      <x:c r="DA146" s="478">
        <x:v>104.08</x:v>
      </x:c>
      <x:c r="DB146" s="479"/>
      <x:c r="DC146" s="478"/>
      <x:c r="DD146" s="479"/>
      <x:c r="DE146" s="478"/>
      <x:c r="DF146" s="479"/>
      <x:c r="DG146" s="500"/>
    </x:row>
    <x:row r="147" spans="1:111" s="586" customFormat="1" ht="24.949999999999999" customHeight="1">
      <x:c r="A147" s="687" t="s">
        <x:v>2554</x:v>
      </x:c>
      <x:c r="B147" s="77">
        <x:v>4</x:v>
      </x:c>
      <x:c r="C147" s="71">
        <x:v>9083</x:v>
      </x:c>
      <x:c r="D147" s="69"/>
      <x:c r="E147" s="71"/>
      <x:c r="F147" s="69">
        <x:v>21</x:v>
      </x:c>
      <x:c r="G147" s="71">
        <x:v>0.753</x:v>
      </x:c>
      <x:c r="H147" s="69"/>
      <x:c r="I147" s="71"/>
      <x:c r="J147" s="69">
        <x:v>1</x:v>
      </x:c>
      <x:c r="K147" s="69"/>
      <x:c r="L147" s="71"/>
      <x:c r="M147" s="69"/>
      <x:c r="N147" s="69"/>
      <x:c r="O147" s="69">
        <x:v>1</x:v>
      </x:c>
      <x:c r="P147" s="69"/>
      <x:c r="Q147" s="69"/>
      <x:c r="R147" s="71"/>
      <x:c r="S147" s="69"/>
      <x:c r="T147" s="71"/>
      <x:c r="U147" s="69"/>
      <x:c r="V147" s="71"/>
      <x:c r="W147" s="69">
        <x:v>14</x:v>
      </x:c>
      <x:c r="X147" s="69">
        <x:v>10</x:v>
      </x:c>
      <x:c r="Y147" s="69"/>
      <x:c r="Z147" s="69"/>
      <x:c r="AA147" s="69"/>
      <x:c r="AB147" s="69"/>
      <x:c r="AC147" s="69"/>
      <x:c r="AD147" s="69"/>
      <x:c r="AE147" s="69"/>
      <x:c r="AF147" s="69"/>
      <x:c r="AG147" s="69"/>
      <x:c r="AH147" s="69"/>
      <x:c r="AI147" s="69"/>
      <x:c r="AJ147" s="69"/>
      <x:c r="AK147" s="69"/>
      <x:c r="AL147" s="687" t="s">
        <x:v>2554</x:v>
      </x:c>
      <x:c r="AM147" s="69"/>
      <x:c r="AN147" s="71"/>
      <x:c r="AO147" s="69"/>
      <x:c r="AP147" s="69"/>
      <x:c r="AQ147" s="69"/>
      <x:c r="AR147" s="71"/>
      <x:c r="AS147" s="69"/>
      <x:c r="AT147" s="71"/>
      <x:c r="AU147" s="69"/>
      <x:c r="AV147" s="69"/>
      <x:c r="AW147" s="69"/>
      <x:c r="AX147" s="69"/>
      <x:c r="AY147" s="69"/>
      <x:c r="AZ147" s="69"/>
      <x:c r="BA147" s="71"/>
      <x:c r="BB147" s="69"/>
      <x:c r="BC147" s="69"/>
      <x:c r="BD147" s="69"/>
      <x:c r="BE147" s="69"/>
      <x:c r="BF147" s="69"/>
      <x:c r="BG147" s="69"/>
      <x:c r="BH147" s="69"/>
      <x:c r="BI147" s="69"/>
      <x:c r="BJ147" s="71"/>
      <x:c r="BK147" s="69"/>
      <x:c r="BL147" s="71"/>
      <x:c r="BM147" s="69"/>
      <x:c r="BN147" s="71"/>
      <x:c r="BO147" s="69"/>
      <x:c r="BP147" s="71"/>
      <x:c r="BQ147" s="69"/>
      <x:c r="BR147" s="69"/>
      <x:c r="BS147" s="69"/>
      <x:c r="BT147" s="69"/>
      <x:c r="BU147" s="69"/>
      <x:c r="BV147" s="687" t="s">
        <x:v>2554</x:v>
      </x:c>
      <x:c r="BW147" s="69">
        <x:v>1</x:v>
      </x:c>
      <x:c r="BX147" s="69">
        <x:v>12</x:v>
      </x:c>
      <x:c r="BY147" s="71">
        <x:v>354</x:v>
      </x:c>
      <x:c r="BZ147" s="69"/>
      <x:c r="CA147" s="71"/>
      <x:c r="CB147" s="69"/>
      <x:c r="CC147" s="71"/>
      <x:c r="CD147" s="69"/>
      <x:c r="CE147" s="69">
        <x:v>1</x:v>
      </x:c>
      <x:c r="CF147" s="71">
        <x:v>68</x:v>
      </x:c>
      <x:c r="CG147" s="69"/>
      <x:c r="CH147" s="69"/>
      <x:c r="CI147" s="69"/>
      <x:c r="CJ147" s="69">
        <x:v>2</x:v>
      </x:c>
      <x:c r="CK147" s="69"/>
      <x:c r="CL147" s="69"/>
      <x:c r="CM147" s="69"/>
      <x:c r="CN147" s="69"/>
      <x:c r="CO147" s="69"/>
      <x:c r="CP147" s="71"/>
      <x:c r="CQ147" s="69">
        <x:v>1</x:v>
      </x:c>
      <x:c r="CR147" s="71">
        <x:v>180</x:v>
      </x:c>
      <x:c r="CS147" s="69">
        <x:v>52</x:v>
      </x:c>
      <x:c r="CT147" s="69">
        <x:v>1</x:v>
      </x:c>
      <x:c r="CU147" s="69"/>
      <x:c r="CV147" s="69">
        <x:v>7</x:v>
      </x:c>
      <x:c r="CW147" s="69"/>
      <x:c r="CX147" s="69"/>
      <x:c r="CY147" s="687" t="s">
        <x:v>2554</x:v>
      </x:c>
      <x:c r="CZ147" s="69">
        <x:v>1</x:v>
      </x:c>
      <x:c r="DA147" s="71">
        <x:v>50</x:v>
      </x:c>
      <x:c r="DB147" s="69"/>
      <x:c r="DC147" s="71"/>
      <x:c r="DD147" s="94"/>
      <x:c r="DE147" s="72"/>
      <x:c r="DF147" s="94"/>
      <x:c r="DG147" s="106"/>
    </x:row>
    <x:row r="148" spans="1:111" s="74" customFormat="1" customHeight="1">
      <x:c r="A148" s="135" t="s">
        <x:v>831</x:v>
      </x:c>
      <x:c r="B148" s="113">
        <x:f>SUM(B149:B150)</x:f>
        <x:v>1</x:v>
      </x:c>
      <x:c r="C148" s="371">
        <x:f t="shared" ref="C148:AM148" si="40">SUM(C149:C150)</x:f>
        <x:v>2583</x:v>
      </x:c>
      <x:c r="D148" s="113">
        <x:f t="shared" si="40"/>
        <x:v>1</x:v>
      </x:c>
      <x:c r="E148" s="371">
        <x:f t="shared" si="40"/>
        <x:v>1219</x:v>
      </x:c>
      <x:c r="F148" s="113">
        <x:f t="shared" si="40"/>
        <x:v>0</x:v>
      </x:c>
      <x:c r="G148" s="371">
        <x:f t="shared" si="40"/>
        <x:v>0</x:v>
      </x:c>
      <x:c r="H148" s="113">
        <x:f t="shared" si="40"/>
        <x:v>2</x:v>
      </x:c>
      <x:c r="I148" s="371">
        <x:f t="shared" si="40"/>
        <x:v>67637</x:v>
      </x:c>
      <x:c r="J148" s="113">
        <x:f t="shared" si="40"/>
        <x:v>5</x:v>
      </x:c>
      <x:c r="K148" s="113">
        <x:f t="shared" si="40"/>
        <x:v>0</x:v>
      </x:c>
      <x:c r="L148" s="371">
        <x:f t="shared" si="40"/>
        <x:v>0</x:v>
      </x:c>
      <x:c r="M148" s="113">
        <x:f t="shared" si="40"/>
        <x:v>1</x:v>
      </x:c>
      <x:c r="N148" s="113">
        <x:f t="shared" si="40"/>
        <x:v>4</x:v>
      </x:c>
      <x:c r="O148" s="113">
        <x:f t="shared" si="40"/>
        <x:v>0</x:v>
      </x:c>
      <x:c r="P148" s="113">
        <x:f t="shared" si="40"/>
        <x:v>0</x:v>
      </x:c>
      <x:c r="Q148" s="113">
        <x:f t="shared" si="40"/>
        <x:v>0</x:v>
      </x:c>
      <x:c r="R148" s="371">
        <x:f t="shared" si="40"/>
        <x:v>0</x:v>
      </x:c>
      <x:c r="S148" s="113">
        <x:f t="shared" si="40"/>
        <x:v>7</x:v>
      </x:c>
      <x:c r="T148" s="371">
        <x:f t="shared" si="40"/>
        <x:v>140</x:v>
      </x:c>
      <x:c r="U148" s="113">
        <x:f t="shared" si="40"/>
        <x:v>0</x:v>
      </x:c>
      <x:c r="V148" s="371">
        <x:f t="shared" si="40"/>
        <x:v>0</x:v>
      </x:c>
      <x:c r="W148" s="113">
        <x:f t="shared" si="40"/>
        <x:v>6</x:v>
      </x:c>
      <x:c r="X148" s="113">
        <x:f t="shared" si="40"/>
        <x:v>128</x:v>
      </x:c>
      <x:c r="Y148" s="113">
        <x:f t="shared" si="40"/>
        <x:v>1</x:v>
      </x:c>
      <x:c r="Z148" s="113">
        <x:f t="shared" si="40"/>
        <x:v>1</x:v>
      </x:c>
      <x:c r="AA148" s="113">
        <x:f t="shared" si="40"/>
        <x:v>2</x:v>
      </x:c>
      <x:c r="AB148" s="113">
        <x:f t="shared" si="40"/>
        <x:v>0</x:v>
      </x:c>
      <x:c r="AC148" s="113">
        <x:f t="shared" si="40"/>
        <x:v>0</x:v>
      </x:c>
      <x:c r="AD148" s="113">
        <x:f t="shared" si="40"/>
        <x:v>0</x:v>
      </x:c>
      <x:c r="AE148" s="113">
        <x:f t="shared" si="40"/>
        <x:v>0</x:v>
      </x:c>
      <x:c r="AF148" s="113">
        <x:f t="shared" si="40"/>
        <x:v>0</x:v>
      </x:c>
      <x:c r="AG148" s="113">
        <x:f t="shared" si="40"/>
        <x:v>2</x:v>
      </x:c>
      <x:c r="AH148" s="113">
        <x:f t="shared" si="40"/>
        <x:v>0</x:v>
      </x:c>
      <x:c r="AI148" s="113">
        <x:f t="shared" si="40"/>
        <x:v>0</x:v>
      </x:c>
      <x:c r="AJ148" s="113">
        <x:f t="shared" si="40"/>
        <x:v>0</x:v>
      </x:c>
      <x:c r="AK148" s="113">
        <x:f t="shared" si="40"/>
        <x:v>0</x:v>
      </x:c>
      <x:c r="AL148" s="135" t="s">
        <x:v>831</x:v>
      </x:c>
      <x:c r="AM148" s="113">
        <x:f t="shared" si="40"/>
        <x:v>1</x:v>
      </x:c>
      <x:c r="AN148" s="371">
        <x:f t="shared" ref="AN148:BU148" si="41">SUM(AN149:AN150)</x:f>
        <x:v>5600</x:v>
      </x:c>
      <x:c r="AO148" s="113">
        <x:f t="shared" si="41"/>
        <x:v>1</x:v>
      </x:c>
      <x:c r="AP148" s="113">
        <x:f t="shared" si="41"/>
        <x:v>5</x:v>
      </x:c>
      <x:c r="AQ148" s="113">
        <x:f t="shared" si="41"/>
        <x:v>0</x:v>
      </x:c>
      <x:c r="AR148" s="371">
        <x:f t="shared" si="41"/>
        <x:v>0</x:v>
      </x:c>
      <x:c r="AS148" s="113">
        <x:f t="shared" si="41"/>
        <x:v>0</x:v>
      </x:c>
      <x:c r="AT148" s="371">
        <x:f t="shared" si="41"/>
        <x:v>0</x:v>
      </x:c>
      <x:c r="AU148" s="113">
        <x:f t="shared" si="41"/>
        <x:v>0</x:v>
      </x:c>
      <x:c r="AV148" s="113">
        <x:f t="shared" si="41"/>
        <x:v>0</x:v>
      </x:c>
      <x:c r="AW148" s="113">
        <x:f t="shared" si="41"/>
        <x:v>1</x:v>
      </x:c>
      <x:c r="AX148" s="113">
        <x:f t="shared" si="41"/>
        <x:v>0</x:v>
      </x:c>
      <x:c r="AY148" s="113">
        <x:f t="shared" si="41"/>
        <x:v>0</x:v>
      </x:c>
      <x:c r="AZ148" s="113">
        <x:f t="shared" si="41"/>
        <x:v>1</x:v>
      </x:c>
      <x:c r="BA148" s="371">
        <x:f t="shared" si="41"/>
        <x:v>3</x:v>
      </x:c>
      <x:c r="BB148" s="113">
        <x:f t="shared" si="41"/>
        <x:v>0</x:v>
      </x:c>
      <x:c r="BC148" s="113">
        <x:f t="shared" si="41"/>
        <x:v>0</x:v>
      </x:c>
      <x:c r="BD148" s="113">
        <x:f t="shared" si="41"/>
        <x:v>0</x:v>
      </x:c>
      <x:c r="BE148" s="113">
        <x:f t="shared" si="41"/>
        <x:v>4</x:v>
      </x:c>
      <x:c r="BF148" s="113">
        <x:f t="shared" si="41"/>
        <x:v>18</x:v>
      </x:c>
      <x:c r="BG148" s="113">
        <x:f t="shared" si="41"/>
        <x:v>0</x:v>
      </x:c>
      <x:c r="BH148" s="113">
        <x:f t="shared" si="41"/>
        <x:v>0</x:v>
      </x:c>
      <x:c r="BI148" s="113">
        <x:f t="shared" si="41"/>
        <x:v>0</x:v>
      </x:c>
      <x:c r="BJ148" s="371">
        <x:f t="shared" si="41"/>
        <x:v>0</x:v>
      </x:c>
      <x:c r="BK148" s="113">
        <x:f t="shared" si="41"/>
        <x:v>0</x:v>
      </x:c>
      <x:c r="BL148" s="371">
        <x:f t="shared" si="41"/>
        <x:v>0</x:v>
      </x:c>
      <x:c r="BM148" s="113">
        <x:f t="shared" si="41"/>
        <x:v>0</x:v>
      </x:c>
      <x:c r="BN148" s="371">
        <x:f t="shared" si="41"/>
        <x:v>0</x:v>
      </x:c>
      <x:c r="BO148" s="113">
        <x:f t="shared" si="41"/>
        <x:v>0</x:v>
      </x:c>
      <x:c r="BP148" s="371">
        <x:f t="shared" si="41"/>
        <x:v>0</x:v>
      </x:c>
      <x:c r="BQ148" s="113">
        <x:f t="shared" si="41"/>
        <x:v>1</x:v>
      </x:c>
      <x:c r="BR148" s="113">
        <x:f t="shared" si="41"/>
        <x:v>0</x:v>
      </x:c>
      <x:c r="BS148" s="113">
        <x:f t="shared" si="41"/>
        <x:v>0</x:v>
      </x:c>
      <x:c r="BT148" s="113">
        <x:f t="shared" si="41"/>
        <x:v>0</x:v>
      </x:c>
      <x:c r="BU148" s="113">
        <x:f t="shared" si="41"/>
        <x:v>0</x:v>
      </x:c>
      <x:c r="BV148" s="135" t="s">
        <x:v>831</x:v>
      </x:c>
      <x:c r="BW148" s="113">
        <x:f t="shared" ref="BW148:CX148" si="42">SUM(BW149:BW150)</x:f>
        <x:v>2</x:v>
      </x:c>
      <x:c r="BX148" s="113">
        <x:f t="shared" si="42"/>
        <x:v>111</x:v>
      </x:c>
      <x:c r="BY148" s="371">
        <x:f t="shared" si="42"/>
        <x:v>3330</x:v>
      </x:c>
      <x:c r="BZ148" s="113">
        <x:f t="shared" si="42"/>
        <x:v>0</x:v>
      </x:c>
      <x:c r="CA148" s="371">
        <x:f t="shared" si="42"/>
        <x:v>0</x:v>
      </x:c>
      <x:c r="CB148" s="113">
        <x:f t="shared" si="42"/>
        <x:v>0</x:v>
      </x:c>
      <x:c r="CC148" s="371">
        <x:f t="shared" si="42"/>
        <x:v>0</x:v>
      </x:c>
      <x:c r="CD148" s="113">
        <x:f t="shared" si="42"/>
        <x:v>0</x:v>
      </x:c>
      <x:c r="CE148" s="113">
        <x:f t="shared" si="42"/>
        <x:v>1</x:v>
      </x:c>
      <x:c r="CF148" s="371">
        <x:f t="shared" si="42"/>
        <x:v>36.299999999999997</x:v>
      </x:c>
      <x:c r="CG148" s="113">
        <x:f t="shared" si="42"/>
        <x:v>0</x:v>
      </x:c>
      <x:c r="CH148" s="113">
        <x:f t="shared" si="42"/>
        <x:v>0</x:v>
      </x:c>
      <x:c r="CI148" s="113">
        <x:f t="shared" si="42"/>
        <x:v>2</x:v>
      </x:c>
      <x:c r="CJ148" s="113">
        <x:f t="shared" si="42"/>
        <x:v>4</x:v>
      </x:c>
      <x:c r="CK148" s="113">
        <x:f t="shared" si="42"/>
        <x:v>0</x:v>
      </x:c>
      <x:c r="CL148" s="113">
        <x:f t="shared" si="42"/>
        <x:v>1</x:v>
      </x:c>
      <x:c r="CM148" s="113">
        <x:f t="shared" si="42"/>
        <x:v>1</x:v>
      </x:c>
      <x:c r="CN148" s="113">
        <x:f t="shared" si="42"/>
        <x:v>5</x:v>
      </x:c>
      <x:c r="CO148" s="113">
        <x:f t="shared" si="42"/>
        <x:v>2</x:v>
      </x:c>
      <x:c r="CP148" s="371">
        <x:f t="shared" si="42"/>
        <x:v>23</x:v>
      </x:c>
      <x:c r="CQ148" s="113">
        <x:f t="shared" si="42"/>
        <x:v>2</x:v>
      </x:c>
      <x:c r="CR148" s="371">
        <x:f t="shared" si="42"/>
        <x:v>946</x:v>
      </x:c>
      <x:c r="CS148" s="113">
        <x:f t="shared" si="42"/>
        <x:v>135</x:v>
      </x:c>
      <x:c r="CT148" s="113">
        <x:f t="shared" si="42"/>
        <x:v>2</x:v>
      </x:c>
      <x:c r="CU148" s="113">
        <x:f t="shared" si="42"/>
        <x:v>10</x:v>
      </x:c>
      <x:c r="CV148" s="113">
        <x:f t="shared" si="42"/>
        <x:v>0</x:v>
      </x:c>
      <x:c r="CW148" s="113">
        <x:f t="shared" si="42"/>
        <x:v>1</x:v>
      </x:c>
      <x:c r="CX148" s="113">
        <x:f t="shared" si="42"/>
        <x:v>1</x:v>
      </x:c>
      <x:c r="CY148" s="135" t="s">
        <x:v>831</x:v>
      </x:c>
      <x:c r="CZ148" s="113">
        <x:f t="shared" ref="CZ148:DG148" si="43">SUM(CZ149:CZ150)</x:f>
        <x:v>2</x:v>
      </x:c>
      <x:c r="DA148" s="371">
        <x:f t="shared" si="43"/>
        <x:v>162.30000000000001</x:v>
      </x:c>
      <x:c r="DB148" s="113">
        <x:f t="shared" si="43"/>
        <x:v>0</x:v>
      </x:c>
      <x:c r="DC148" s="371">
        <x:f t="shared" si="43"/>
        <x:v>0</x:v>
      </x:c>
      <x:c r="DD148" s="113">
        <x:f t="shared" si="43"/>
        <x:v>0</x:v>
      </x:c>
      <x:c r="DE148" s="371">
        <x:f t="shared" si="43"/>
        <x:v>0</x:v>
      </x:c>
      <x:c r="DF148" s="113">
        <x:f t="shared" si="43"/>
        <x:v>0</x:v>
      </x:c>
      <x:c r="DG148" s="371">
        <x:f t="shared" si="43"/>
        <x:v>0</x:v>
      </x:c>
    </x:row>
    <x:row r="149" spans="1:111" s="74" customFormat="1" customHeight="1">
      <x:c r="A149" s="687" t="s">
        <x:v>1353</x:v>
      </x:c>
      <x:c r="B149" s="114">
        <x:v>1</x:v>
      </x:c>
      <x:c r="C149" s="73">
        <x:v>2583</x:v>
      </x:c>
      <x:c r="D149" s="70">
        <x:v>1</x:v>
      </x:c>
      <x:c r="E149" s="73">
        <x:v>1219</x:v>
      </x:c>
      <x:c r="F149" s="70"/>
      <x:c r="G149" s="73"/>
      <x:c r="H149" s="70">
        <x:v>1</x:v>
      </x:c>
      <x:c r="I149" s="73">
        <x:v>20798</x:v>
      </x:c>
      <x:c r="J149" s="70">
        <x:v>2</x:v>
      </x:c>
      <x:c r="K149" s="70"/>
      <x:c r="L149" s="73"/>
      <x:c r="M149" s="70"/>
      <x:c r="N149" s="70"/>
      <x:c r="O149" s="70"/>
      <x:c r="P149" s="70"/>
      <x:c r="Q149" s="70"/>
      <x:c r="R149" s="73"/>
      <x:c r="S149" s="70">
        <x:v>2</x:v>
      </x:c>
      <x:c r="T149" s="73">
        <x:v>40</x:v>
      </x:c>
      <x:c r="U149" s="70"/>
      <x:c r="V149" s="73"/>
      <x:c r="W149" s="70"/>
      <x:c r="X149" s="70">
        <x:v>51</x:v>
      </x:c>
      <x:c r="Y149" s="70"/>
      <x:c r="Z149" s="70"/>
      <x:c r="AA149" s="70">
        <x:v>1</x:v>
      </x:c>
      <x:c r="AB149" s="70"/>
      <x:c r="AC149" s="70"/>
      <x:c r="AD149" s="70"/>
      <x:c r="AE149" s="70"/>
      <x:c r="AF149" s="70"/>
      <x:c r="AG149" s="70">
        <x:v>1</x:v>
      </x:c>
      <x:c r="AH149" s="70"/>
      <x:c r="AI149" s="70"/>
      <x:c r="AJ149" s="70"/>
      <x:c r="AK149" s="70"/>
      <x:c r="AL149" s="687" t="s">
        <x:v>1353</x:v>
      </x:c>
      <x:c r="AM149" s="70">
        <x:v>1</x:v>
      </x:c>
      <x:c r="AN149" s="73">
        <x:v>5600</x:v>
      </x:c>
      <x:c r="AO149" s="70"/>
      <x:c r="AP149" s="70"/>
      <x:c r="AQ149" s="70"/>
      <x:c r="AR149" s="73"/>
      <x:c r="AS149" s="70"/>
      <x:c r="AT149" s="73"/>
      <x:c r="AU149" s="70"/>
      <x:c r="AV149" s="70"/>
      <x:c r="AW149" s="70"/>
      <x:c r="AX149" s="70"/>
      <x:c r="AY149" s="70"/>
      <x:c r="AZ149" s="70"/>
      <x:c r="BA149" s="73"/>
      <x:c r="BB149" s="70"/>
      <x:c r="BC149" s="70"/>
      <x:c r="BD149" s="70"/>
      <x:c r="BE149" s="70">
        <x:v>2</x:v>
      </x:c>
      <x:c r="BF149" s="70">
        <x:v>9</x:v>
      </x:c>
      <x:c r="BG149" s="70"/>
      <x:c r="BH149" s="70"/>
      <x:c r="BI149" s="70"/>
      <x:c r="BJ149" s="73"/>
      <x:c r="BK149" s="70"/>
      <x:c r="BL149" s="73"/>
      <x:c r="BM149" s="70"/>
      <x:c r="BN149" s="73"/>
      <x:c r="BO149" s="70"/>
      <x:c r="BP149" s="73"/>
      <x:c r="BQ149" s="70">
        <x:v>1</x:v>
      </x:c>
      <x:c r="BR149" s="70"/>
      <x:c r="BS149" s="70"/>
      <x:c r="BT149" s="70"/>
      <x:c r="BU149" s="70"/>
      <x:c r="BV149" s="687" t="s">
        <x:v>1353</x:v>
      </x:c>
      <x:c r="BW149" s="70">
        <x:v>1</x:v>
      </x:c>
      <x:c r="BX149" s="70">
        <x:v>21</x:v>
      </x:c>
      <x:c r="BY149" s="73">
        <x:v>476</x:v>
      </x:c>
      <x:c r="BZ149" s="70"/>
      <x:c r="CA149" s="73"/>
      <x:c r="CB149" s="70"/>
      <x:c r="CC149" s="73"/>
      <x:c r="CD149" s="70"/>
      <x:c r="CE149" s="70">
        <x:v>1</x:v>
      </x:c>
      <x:c r="CF149" s="73">
        <x:v>36.299999999999997</x:v>
      </x:c>
      <x:c r="CG149" s="70"/>
      <x:c r="CH149" s="70"/>
      <x:c r="CI149" s="70"/>
      <x:c r="CJ149" s="70"/>
      <x:c r="CK149" s="70"/>
      <x:c r="CL149" s="70">
        <x:v>1</x:v>
      </x:c>
      <x:c r="CM149" s="70">
        <x:v>1</x:v>
      </x:c>
      <x:c r="CN149" s="70">
        <x:v>5</x:v>
      </x:c>
      <x:c r="CO149" s="70">
        <x:v>1</x:v>
      </x:c>
      <x:c r="CP149" s="73">
        <x:v>8</x:v>
      </x:c>
      <x:c r="CQ149" s="70"/>
      <x:c r="CR149" s="73"/>
      <x:c r="CS149" s="70">
        <x:v>33</x:v>
      </x:c>
      <x:c r="CT149" s="70">
        <x:v>1</x:v>
      </x:c>
      <x:c r="CU149" s="70">
        <x:v>3</x:v>
      </x:c>
      <x:c r="CV149" s="70"/>
      <x:c r="CW149" s="70">
        <x:v>1</x:v>
      </x:c>
      <x:c r="CX149" s="70">
        <x:v>1</x:v>
      </x:c>
      <x:c r="CY149" s="687" t="s">
        <x:v>1353</x:v>
      </x:c>
      <x:c r="CZ149" s="70">
        <x:v>1</x:v>
      </x:c>
      <x:c r="DA149" s="73">
        <x:v>36.299999999999997</x:v>
      </x:c>
      <x:c r="DB149" s="70"/>
      <x:c r="DC149" s="73"/>
      <x:c r="DD149" s="70"/>
      <x:c r="DE149" s="73"/>
      <x:c r="DF149" s="70"/>
      <x:c r="DG149" s="104"/>
    </x:row>
    <x:row r="150" spans="1:111" s="74" customFormat="1" customHeight="1">
      <x:c r="A150" s="686" t="s">
        <x:v>322</x:v>
      </x:c>
      <x:c r="B150" s="477"/>
      <x:c r="C150" s="478"/>
      <x:c r="D150" s="479"/>
      <x:c r="E150" s="478"/>
      <x:c r="F150" s="479"/>
      <x:c r="G150" s="478"/>
      <x:c r="H150" s="479">
        <x:v>1</x:v>
      </x:c>
      <x:c r="I150" s="478">
        <x:v>46839</x:v>
      </x:c>
      <x:c r="J150" s="479">
        <x:v>3</x:v>
      </x:c>
      <x:c r="K150" s="479"/>
      <x:c r="L150" s="478"/>
      <x:c r="M150" s="479">
        <x:v>1</x:v>
      </x:c>
      <x:c r="N150" s="479">
        <x:v>4</x:v>
      </x:c>
      <x:c r="O150" s="479"/>
      <x:c r="P150" s="479"/>
      <x:c r="Q150" s="479"/>
      <x:c r="R150" s="478"/>
      <x:c r="S150" s="479">
        <x:v>5</x:v>
      </x:c>
      <x:c r="T150" s="478">
        <x:v>100</x:v>
      </x:c>
      <x:c r="U150" s="479"/>
      <x:c r="V150" s="478"/>
      <x:c r="W150" s="479">
        <x:v>6</x:v>
      </x:c>
      <x:c r="X150" s="479">
        <x:v>77</x:v>
      </x:c>
      <x:c r="Y150" s="479">
        <x:v>1</x:v>
      </x:c>
      <x:c r="Z150" s="479">
        <x:v>1</x:v>
      </x:c>
      <x:c r="AA150" s="479">
        <x:v>1</x:v>
      </x:c>
      <x:c r="AB150" s="479"/>
      <x:c r="AC150" s="479"/>
      <x:c r="AD150" s="479"/>
      <x:c r="AE150" s="479"/>
      <x:c r="AF150" s="479"/>
      <x:c r="AG150" s="479">
        <x:v>1</x:v>
      </x:c>
      <x:c r="AH150" s="479"/>
      <x:c r="AI150" s="479"/>
      <x:c r="AJ150" s="479"/>
      <x:c r="AK150" s="479"/>
      <x:c r="AL150" s="686" t="s">
        <x:v>322</x:v>
      </x:c>
      <x:c r="AM150" s="479"/>
      <x:c r="AN150" s="478"/>
      <x:c r="AO150" s="479">
        <x:v>1</x:v>
      </x:c>
      <x:c r="AP150" s="479">
        <x:v>5</x:v>
      </x:c>
      <x:c r="AQ150" s="479"/>
      <x:c r="AR150" s="478"/>
      <x:c r="AS150" s="479"/>
      <x:c r="AT150" s="478"/>
      <x:c r="AU150" s="479"/>
      <x:c r="AV150" s="479"/>
      <x:c r="AW150" s="479">
        <x:v>1</x:v>
      </x:c>
      <x:c r="AX150" s="479"/>
      <x:c r="AY150" s="479"/>
      <x:c r="AZ150" s="479">
        <x:v>1</x:v>
      </x:c>
      <x:c r="BA150" s="478">
        <x:v>3</x:v>
      </x:c>
      <x:c r="BB150" s="479"/>
      <x:c r="BC150" s="479"/>
      <x:c r="BD150" s="479"/>
      <x:c r="BE150" s="479">
        <x:v>2</x:v>
      </x:c>
      <x:c r="BF150" s="479">
        <x:v>9</x:v>
      </x:c>
      <x:c r="BG150" s="479"/>
      <x:c r="BH150" s="479"/>
      <x:c r="BI150" s="479"/>
      <x:c r="BJ150" s="478"/>
      <x:c r="BK150" s="479"/>
      <x:c r="BL150" s="478"/>
      <x:c r="BM150" s="479"/>
      <x:c r="BN150" s="478"/>
      <x:c r="BO150" s="479"/>
      <x:c r="BP150" s="478"/>
      <x:c r="BQ150" s="479"/>
      <x:c r="BR150" s="479"/>
      <x:c r="BS150" s="479"/>
      <x:c r="BT150" s="479"/>
      <x:c r="BU150" s="479"/>
      <x:c r="BV150" s="686" t="s">
        <x:v>322</x:v>
      </x:c>
      <x:c r="BW150" s="479">
        <x:v>1</x:v>
      </x:c>
      <x:c r="BX150" s="479">
        <x:v>90</x:v>
      </x:c>
      <x:c r="BY150" s="478">
        <x:v>2854</x:v>
      </x:c>
      <x:c r="BZ150" s="479"/>
      <x:c r="CA150" s="478"/>
      <x:c r="CB150" s="479"/>
      <x:c r="CC150" s="478"/>
      <x:c r="CD150" s="479"/>
      <x:c r="CE150" s="479"/>
      <x:c r="CF150" s="478"/>
      <x:c r="CG150" s="479"/>
      <x:c r="CH150" s="479"/>
      <x:c r="CI150" s="479">
        <x:v>2</x:v>
      </x:c>
      <x:c r="CJ150" s="479">
        <x:v>4</x:v>
      </x:c>
      <x:c r="CK150" s="479"/>
      <x:c r="CL150" s="479"/>
      <x:c r="CM150" s="479"/>
      <x:c r="CN150" s="479"/>
      <x:c r="CO150" s="479">
        <x:v>1</x:v>
      </x:c>
      <x:c r="CP150" s="478">
        <x:v>15</x:v>
      </x:c>
      <x:c r="CQ150" s="479">
        <x:v>2</x:v>
      </x:c>
      <x:c r="CR150" s="478">
        <x:v>946</x:v>
      </x:c>
      <x:c r="CS150" s="479">
        <x:v>102</x:v>
      </x:c>
      <x:c r="CT150" s="479">
        <x:v>1</x:v>
      </x:c>
      <x:c r="CU150" s="479">
        <x:v>7</x:v>
      </x:c>
      <x:c r="CV150" s="479"/>
      <x:c r="CW150" s="479"/>
      <x:c r="CX150" s="479"/>
      <x:c r="CY150" s="686" t="s">
        <x:v>322</x:v>
      </x:c>
      <x:c r="CZ150" s="479">
        <x:v>1</x:v>
      </x:c>
      <x:c r="DA150" s="478">
        <x:v>126</x:v>
      </x:c>
      <x:c r="DB150" s="479"/>
      <x:c r="DC150" s="478"/>
      <x:c r="DD150" s="479"/>
      <x:c r="DE150" s="478"/>
      <x:c r="DF150" s="479"/>
      <x:c r="DG150" s="500"/>
    </x:row>
    <x:row r="151" spans="1:111" s="74" customFormat="1" customHeight="1">
      <x:c r="A151" s="134" t="s">
        <x:v>2403</x:v>
      </x:c>
      <x:c r="B151" s="120">
        <x:f>B152+B199</x:f>
        <x:v>1</x:v>
      </x:c>
      <x:c r="C151" s="121">
        <x:f t="shared" ref="C151:BN151" si="44">C152+C199</x:f>
        <x:v>10056</x:v>
      </x:c>
      <x:c r="D151" s="122">
        <x:f t="shared" si="44"/>
        <x:v>0</x:v>
      </x:c>
      <x:c r="E151" s="121">
        <x:f t="shared" si="44"/>
        <x:v>0</x:v>
      </x:c>
      <x:c r="F151" s="122">
        <x:f t="shared" si="44"/>
        <x:v>2</x:v>
      </x:c>
      <x:c r="G151" s="121">
        <x:f t="shared" si="44"/>
        <x:v>0.20000000000000001</x:v>
      </x:c>
      <x:c r="H151" s="122">
        <x:f t="shared" si="44"/>
        <x:v>0</x:v>
      </x:c>
      <x:c r="I151" s="121">
        <x:f t="shared" si="44"/>
        <x:v>0</x:v>
      </x:c>
      <x:c r="J151" s="122">
        <x:f t="shared" si="44"/>
        <x:v>12</x:v>
      </x:c>
      <x:c r="K151" s="122">
        <x:f t="shared" si="44"/>
        <x:v>0</x:v>
      </x:c>
      <x:c r="L151" s="121">
        <x:f t="shared" si="44"/>
        <x:v>0</x:v>
      </x:c>
      <x:c r="M151" s="122">
        <x:f t="shared" si="44"/>
        <x:v>0</x:v>
      </x:c>
      <x:c r="N151" s="122">
        <x:f t="shared" si="44"/>
        <x:v>0</x:v>
      </x:c>
      <x:c r="O151" s="122">
        <x:f t="shared" si="44"/>
        <x:v>0</x:v>
      </x:c>
      <x:c r="P151" s="122">
        <x:f t="shared" si="44"/>
        <x:v>0</x:v>
      </x:c>
      <x:c r="Q151" s="122">
        <x:f t="shared" si="44"/>
        <x:v>0</x:v>
      </x:c>
      <x:c r="R151" s="121">
        <x:f t="shared" si="44"/>
        <x:v>0</x:v>
      </x:c>
      <x:c r="S151" s="122">
        <x:f t="shared" si="44"/>
        <x:v>8</x:v>
      </x:c>
      <x:c r="T151" s="121">
        <x:f t="shared" si="44"/>
        <x:v>0</x:v>
      </x:c>
      <x:c r="U151" s="122">
        <x:f t="shared" si="44"/>
        <x:v>0</x:v>
      </x:c>
      <x:c r="V151" s="121">
        <x:f t="shared" si="44"/>
        <x:v>0</x:v>
      </x:c>
      <x:c r="W151" s="122">
        <x:f t="shared" si="44"/>
        <x:v>0</x:v>
      </x:c>
      <x:c r="X151" s="122">
        <x:f t="shared" si="44"/>
        <x:v>56</x:v>
      </x:c>
      <x:c r="Y151" s="122">
        <x:f t="shared" si="44"/>
        <x:v>0</x:v>
      </x:c>
      <x:c r="Z151" s="122">
        <x:f t="shared" si="44"/>
        <x:v>0</x:v>
      </x:c>
      <x:c r="AA151" s="122">
        <x:f t="shared" si="44"/>
        <x:v>0</x:v>
      </x:c>
      <x:c r="AB151" s="122">
        <x:f t="shared" si="44"/>
        <x:v>0</x:v>
      </x:c>
      <x:c r="AC151" s="122">
        <x:f t="shared" si="44"/>
        <x:v>0</x:v>
      </x:c>
      <x:c r="AD151" s="122">
        <x:f t="shared" si="44"/>
        <x:v>0</x:v>
      </x:c>
      <x:c r="AE151" s="122">
        <x:f t="shared" si="44"/>
        <x:v>0</x:v>
      </x:c>
      <x:c r="AF151" s="122">
        <x:f t="shared" si="44"/>
        <x:v>0</x:v>
      </x:c>
      <x:c r="AG151" s="122">
        <x:f t="shared" si="44"/>
        <x:v>0</x:v>
      </x:c>
      <x:c r="AH151" s="122">
        <x:f t="shared" si="44"/>
        <x:v>0</x:v>
      </x:c>
      <x:c r="AI151" s="122">
        <x:f t="shared" si="44"/>
        <x:v>0</x:v>
      </x:c>
      <x:c r="AJ151" s="122">
        <x:f t="shared" si="44"/>
        <x:v>0</x:v>
      </x:c>
      <x:c r="AK151" s="122">
        <x:f t="shared" si="44"/>
        <x:v>0</x:v>
      </x:c>
      <x:c r="AL151" s="134" t="s">
        <x:v>2403</x:v>
      </x:c>
      <x:c r="AM151" s="122">
        <x:f t="shared" si="44"/>
        <x:v>0</x:v>
      </x:c>
      <x:c r="AN151" s="121">
        <x:f t="shared" si="44"/>
        <x:v>0</x:v>
      </x:c>
      <x:c r="AO151" s="122">
        <x:f t="shared" si="44"/>
        <x:v>0</x:v>
      </x:c>
      <x:c r="AP151" s="122">
        <x:f t="shared" si="44"/>
        <x:v>0</x:v>
      </x:c>
      <x:c r="AQ151" s="122">
        <x:f t="shared" si="44"/>
        <x:v>0</x:v>
      </x:c>
      <x:c r="AR151" s="121">
        <x:f t="shared" si="44"/>
        <x:v>0</x:v>
      </x:c>
      <x:c r="AS151" s="122">
        <x:f t="shared" si="44"/>
        <x:v>0</x:v>
      </x:c>
      <x:c r="AT151" s="121">
        <x:f t="shared" si="44"/>
        <x:v>0</x:v>
      </x:c>
      <x:c r="AU151" s="122">
        <x:f t="shared" si="44"/>
        <x:v>0</x:v>
      </x:c>
      <x:c r="AV151" s="122">
        <x:f t="shared" si="44"/>
        <x:v>0</x:v>
      </x:c>
      <x:c r="AW151" s="122">
        <x:f t="shared" si="44"/>
        <x:v>0</x:v>
      </x:c>
      <x:c r="AX151" s="122">
        <x:f t="shared" si="44"/>
        <x:v>1</x:v>
      </x:c>
      <x:c r="AY151" s="122">
        <x:f t="shared" si="44"/>
        <x:v>0</x:v>
      </x:c>
      <x:c r="AZ151" s="122">
        <x:f t="shared" si="44"/>
        <x:v>1</x:v>
      </x:c>
      <x:c r="BA151" s="121">
        <x:f t="shared" si="44"/>
        <x:v>3</x:v>
      </x:c>
      <x:c r="BB151" s="122">
        <x:f t="shared" si="44"/>
        <x:v>0</x:v>
      </x:c>
      <x:c r="BC151" s="122">
        <x:f t="shared" si="44"/>
        <x:v>0</x:v>
      </x:c>
      <x:c r="BD151" s="122">
        <x:f t="shared" si="44"/>
        <x:v>1</x:v>
      </x:c>
      <x:c r="BE151" s="122">
        <x:f t="shared" si="44"/>
        <x:v>1</x:v>
      </x:c>
      <x:c r="BF151" s="122">
        <x:f t="shared" si="44"/>
        <x:v>6</x:v>
      </x:c>
      <x:c r="BG151" s="122">
        <x:f t="shared" si="44"/>
        <x:v>10</x:v>
      </x:c>
      <x:c r="BH151" s="122">
        <x:f t="shared" si="44"/>
        <x:v>12</x:v>
      </x:c>
      <x:c r="BI151" s="122">
        <x:f t="shared" si="44"/>
        <x:v>0</x:v>
      </x:c>
      <x:c r="BJ151" s="121">
        <x:f t="shared" si="44"/>
        <x:v>0</x:v>
      </x:c>
      <x:c r="BK151" s="122">
        <x:f t="shared" si="44"/>
        <x:v>0</x:v>
      </x:c>
      <x:c r="BL151" s="121">
        <x:f t="shared" si="44"/>
        <x:v>0</x:v>
      </x:c>
      <x:c r="BM151" s="122">
        <x:f t="shared" si="44"/>
        <x:v>0</x:v>
      </x:c>
      <x:c r="BN151" s="121">
        <x:f t="shared" si="44"/>
        <x:v>0</x:v>
      </x:c>
      <x:c r="BO151" s="122">
        <x:f t="shared" ref="BO151:DG151" si="45">BO152+BO199</x:f>
        <x:v>0</x:v>
      </x:c>
      <x:c r="BP151" s="121">
        <x:f t="shared" si="45"/>
        <x:v>0</x:v>
      </x:c>
      <x:c r="BQ151" s="122">
        <x:f t="shared" si="45"/>
        <x:v>0</x:v>
      </x:c>
      <x:c r="BR151" s="122">
        <x:f t="shared" si="45"/>
        <x:v>0</x:v>
      </x:c>
      <x:c r="BS151" s="122">
        <x:f t="shared" si="45"/>
        <x:v>0</x:v>
      </x:c>
      <x:c r="BT151" s="122">
        <x:f t="shared" si="45"/>
        <x:v>0</x:v>
      </x:c>
      <x:c r="BU151" s="122">
        <x:f t="shared" si="45"/>
        <x:v>0</x:v>
      </x:c>
      <x:c r="BV151" s="134" t="s">
        <x:v>2403</x:v>
      </x:c>
      <x:c r="BW151" s="122">
        <x:f t="shared" si="45"/>
        <x:v>0</x:v>
      </x:c>
      <x:c r="BX151" s="122">
        <x:f t="shared" si="45"/>
        <x:v>0</x:v>
      </x:c>
      <x:c r="BY151" s="121">
        <x:f t="shared" si="45"/>
        <x:v>0</x:v>
      </x:c>
      <x:c r="BZ151" s="122">
        <x:f t="shared" si="45"/>
        <x:v>0</x:v>
      </x:c>
      <x:c r="CA151" s="121">
        <x:f t="shared" si="45"/>
        <x:v>0</x:v>
      </x:c>
      <x:c r="CB151" s="122">
        <x:f t="shared" si="45"/>
        <x:v>0</x:v>
      </x:c>
      <x:c r="CC151" s="121">
        <x:f t="shared" si="45"/>
        <x:v>0</x:v>
      </x:c>
      <x:c r="CD151" s="122">
        <x:f t="shared" si="45"/>
        <x:v>0</x:v>
      </x:c>
      <x:c r="CE151" s="122">
        <x:f t="shared" si="45"/>
        <x:v>2</x:v>
      </x:c>
      <x:c r="CF151" s="121">
        <x:f t="shared" si="45"/>
        <x:v>32</x:v>
      </x:c>
      <x:c r="CG151" s="122">
        <x:f t="shared" si="45"/>
        <x:v>0</x:v>
      </x:c>
      <x:c r="CH151" s="122">
        <x:f t="shared" si="45"/>
        <x:v>0</x:v>
      </x:c>
      <x:c r="CI151" s="122">
        <x:f t="shared" si="45"/>
        <x:v>0</x:v>
      </x:c>
      <x:c r="CJ151" s="122">
        <x:f t="shared" si="45"/>
        <x:v>0</x:v>
      </x:c>
      <x:c r="CK151" s="122">
        <x:f t="shared" si="45"/>
        <x:v>0</x:v>
      </x:c>
      <x:c r="CL151" s="122">
        <x:f t="shared" si="45"/>
        <x:v>0</x:v>
      </x:c>
      <x:c r="CM151" s="122">
        <x:f t="shared" si="45"/>
        <x:v>0</x:v>
      </x:c>
      <x:c r="CN151" s="122">
        <x:f t="shared" si="45"/>
        <x:v>0</x:v>
      </x:c>
      <x:c r="CO151" s="122">
        <x:f t="shared" si="45"/>
        <x:v>0</x:v>
      </x:c>
      <x:c r="CP151" s="121">
        <x:f t="shared" si="45"/>
        <x:v>0</x:v>
      </x:c>
      <x:c r="CQ151" s="122">
        <x:f t="shared" si="45"/>
        <x:v>0</x:v>
      </x:c>
      <x:c r="CR151" s="121">
        <x:f t="shared" si="45"/>
        <x:v>48</x:v>
      </x:c>
      <x:c r="CS151" s="122">
        <x:f t="shared" si="45"/>
        <x:v>154</x:v>
      </x:c>
      <x:c r="CT151" s="122">
        <x:f t="shared" si="45"/>
        <x:v>15</x:v>
      </x:c>
      <x:c r="CU151" s="122">
        <x:f t="shared" si="45"/>
        <x:v>0</x:v>
      </x:c>
      <x:c r="CV151" s="122">
        <x:f t="shared" si="45"/>
        <x:v>0</x:v>
      </x:c>
      <x:c r="CW151" s="122">
        <x:f t="shared" si="45"/>
        <x:v>1</x:v>
      </x:c>
      <x:c r="CX151" s="122">
        <x:f t="shared" si="45"/>
        <x:v>1</x:v>
      </x:c>
      <x:c r="CY151" s="134" t="s">
        <x:v>2403</x:v>
      </x:c>
      <x:c r="CZ151" s="122">
        <x:f t="shared" si="45"/>
        <x:v>0</x:v>
      </x:c>
      <x:c r="DA151" s="121">
        <x:f t="shared" si="45"/>
        <x:v>0</x:v>
      </x:c>
      <x:c r="DB151" s="122">
        <x:f t="shared" si="45"/>
        <x:v>0</x:v>
      </x:c>
      <x:c r="DC151" s="121">
        <x:f t="shared" si="45"/>
        <x:v>0</x:v>
      </x:c>
      <x:c r="DD151" s="122">
        <x:f t="shared" si="45"/>
        <x:v>0</x:v>
      </x:c>
      <x:c r="DE151" s="121">
        <x:f t="shared" si="45"/>
        <x:v>0</x:v>
      </x:c>
      <x:c r="DF151" s="122">
        <x:f t="shared" si="45"/>
        <x:v>0</x:v>
      </x:c>
      <x:c r="DG151" s="123">
        <x:f t="shared" si="45"/>
        <x:v>0</x:v>
      </x:c>
    </x:row>
    <x:row r="152" spans="1:111" s="74" customFormat="1" customHeight="1">
      <x:c r="A152" s="135" t="s">
        <x:v>1065</x:v>
      </x:c>
      <x:c r="B152" s="113">
        <x:f t="shared" ref="B152:AK152" si="46">SUM(B153:B198)</x:f>
        <x:v>0</x:v>
      </x:c>
      <x:c r="C152" s="82">
        <x:f t="shared" si="46"/>
        <x:v>0</x:v>
      </x:c>
      <x:c r="D152" s="81">
        <x:f t="shared" si="46"/>
        <x:v>0</x:v>
      </x:c>
      <x:c r="E152" s="82">
        <x:f t="shared" si="46"/>
        <x:v>0</x:v>
      </x:c>
      <x:c r="F152" s="81">
        <x:f t="shared" si="46"/>
        <x:v>2</x:v>
      </x:c>
      <x:c r="G152" s="82">
        <x:f t="shared" si="46"/>
        <x:v>0.20000000000000001</x:v>
      </x:c>
      <x:c r="H152" s="81">
        <x:f t="shared" si="46"/>
        <x:v>0</x:v>
      </x:c>
      <x:c r="I152" s="82">
        <x:f t="shared" si="46"/>
        <x:v>0</x:v>
      </x:c>
      <x:c r="J152" s="81">
        <x:f t="shared" si="46"/>
        <x:v>12</x:v>
      </x:c>
      <x:c r="K152" s="81">
        <x:f t="shared" si="46"/>
        <x:v>0</x:v>
      </x:c>
      <x:c r="L152" s="82">
        <x:f t="shared" si="46"/>
        <x:v>0</x:v>
      </x:c>
      <x:c r="M152" s="81">
        <x:f t="shared" si="46"/>
        <x:v>0</x:v>
      </x:c>
      <x:c r="N152" s="81">
        <x:f t="shared" si="46"/>
        <x:v>0</x:v>
      </x:c>
      <x:c r="O152" s="81">
        <x:f t="shared" si="46"/>
        <x:v>0</x:v>
      </x:c>
      <x:c r="P152" s="81">
        <x:f t="shared" si="46"/>
        <x:v>0</x:v>
      </x:c>
      <x:c r="Q152" s="81">
        <x:f t="shared" si="46"/>
        <x:v>0</x:v>
      </x:c>
      <x:c r="R152" s="82">
        <x:f t="shared" si="46"/>
        <x:v>0</x:v>
      </x:c>
      <x:c r="S152" s="81">
        <x:f t="shared" si="46"/>
        <x:v>8</x:v>
      </x:c>
      <x:c r="T152" s="82">
        <x:f t="shared" si="46"/>
        <x:v>0</x:v>
      </x:c>
      <x:c r="U152" s="81">
        <x:f t="shared" si="46"/>
        <x:v>0</x:v>
      </x:c>
      <x:c r="V152" s="82">
        <x:f t="shared" si="46"/>
        <x:v>0</x:v>
      </x:c>
      <x:c r="W152" s="81">
        <x:f t="shared" si="46"/>
        <x:v>0</x:v>
      </x:c>
      <x:c r="X152" s="81">
        <x:f t="shared" si="46"/>
        <x:v>56</x:v>
      </x:c>
      <x:c r="Y152" s="81">
        <x:f t="shared" si="46"/>
        <x:v>0</x:v>
      </x:c>
      <x:c r="Z152" s="81">
        <x:f t="shared" si="46"/>
        <x:v>0</x:v>
      </x:c>
      <x:c r="AA152" s="81">
        <x:f t="shared" si="46"/>
        <x:v>0</x:v>
      </x:c>
      <x:c r="AB152" s="81">
        <x:f t="shared" si="46"/>
        <x:v>0</x:v>
      </x:c>
      <x:c r="AC152" s="81">
        <x:f t="shared" si="46"/>
        <x:v>0</x:v>
      </x:c>
      <x:c r="AD152" s="81">
        <x:f t="shared" si="46"/>
        <x:v>0</x:v>
      </x:c>
      <x:c r="AE152" s="81">
        <x:f t="shared" si="46"/>
        <x:v>0</x:v>
      </x:c>
      <x:c r="AF152" s="81">
        <x:f t="shared" si="46"/>
        <x:v>0</x:v>
      </x:c>
      <x:c r="AG152" s="81">
        <x:f t="shared" si="46"/>
        <x:v>0</x:v>
      </x:c>
      <x:c r="AH152" s="81">
        <x:f t="shared" si="46"/>
        <x:v>0</x:v>
      </x:c>
      <x:c r="AI152" s="81">
        <x:f t="shared" si="46"/>
        <x:v>0</x:v>
      </x:c>
      <x:c r="AJ152" s="81">
        <x:f t="shared" si="46"/>
        <x:v>0</x:v>
      </x:c>
      <x:c r="AK152" s="81">
        <x:f t="shared" si="46"/>
        <x:v>0</x:v>
      </x:c>
      <x:c r="AL152" s="135" t="s">
        <x:v>1065</x:v>
      </x:c>
      <x:c r="AM152" s="81">
        <x:f t="shared" ref="AM152:BU152" si="47">SUM(AM153:AM198)</x:f>
        <x:v>0</x:v>
      </x:c>
      <x:c r="AN152" s="82">
        <x:f t="shared" si="47"/>
        <x:v>0</x:v>
      </x:c>
      <x:c r="AO152" s="81">
        <x:f t="shared" si="47"/>
        <x:v>0</x:v>
      </x:c>
      <x:c r="AP152" s="81">
        <x:f t="shared" si="47"/>
        <x:v>0</x:v>
      </x:c>
      <x:c r="AQ152" s="81">
        <x:f t="shared" si="47"/>
        <x:v>0</x:v>
      </x:c>
      <x:c r="AR152" s="82">
        <x:f t="shared" si="47"/>
        <x:v>0</x:v>
      </x:c>
      <x:c r="AS152" s="81">
        <x:f t="shared" si="47"/>
        <x:v>0</x:v>
      </x:c>
      <x:c r="AT152" s="82">
        <x:f t="shared" si="47"/>
        <x:v>0</x:v>
      </x:c>
      <x:c r="AU152" s="81">
        <x:f t="shared" si="47"/>
        <x:v>0</x:v>
      </x:c>
      <x:c r="AV152" s="81">
        <x:f t="shared" si="47"/>
        <x:v>0</x:v>
      </x:c>
      <x:c r="AW152" s="81">
        <x:f t="shared" si="47"/>
        <x:v>0</x:v>
      </x:c>
      <x:c r="AX152" s="81">
        <x:f t="shared" si="47"/>
        <x:v>0</x:v>
      </x:c>
      <x:c r="AY152" s="81">
        <x:f t="shared" si="47"/>
        <x:v>0</x:v>
      </x:c>
      <x:c r="AZ152" s="81">
        <x:f t="shared" si="47"/>
        <x:v>0</x:v>
      </x:c>
      <x:c r="BA152" s="82">
        <x:f t="shared" si="47"/>
        <x:v>0</x:v>
      </x:c>
      <x:c r="BB152" s="81">
        <x:f t="shared" si="47"/>
        <x:v>0</x:v>
      </x:c>
      <x:c r="BC152" s="81">
        <x:f t="shared" si="47"/>
        <x:v>0</x:v>
      </x:c>
      <x:c r="BD152" s="81">
        <x:f t="shared" si="47"/>
        <x:v>0</x:v>
      </x:c>
      <x:c r="BE152" s="81">
        <x:f t="shared" si="47"/>
        <x:v>1</x:v>
      </x:c>
      <x:c r="BF152" s="81">
        <x:f t="shared" si="47"/>
        <x:v>6</x:v>
      </x:c>
      <x:c r="BG152" s="81">
        <x:f t="shared" si="47"/>
        <x:v>10</x:v>
      </x:c>
      <x:c r="BH152" s="81">
        <x:f t="shared" si="47"/>
        <x:v>12</x:v>
      </x:c>
      <x:c r="BI152" s="81">
        <x:f t="shared" si="47"/>
        <x:v>0</x:v>
      </x:c>
      <x:c r="BJ152" s="82">
        <x:f t="shared" si="47"/>
        <x:v>0</x:v>
      </x:c>
      <x:c r="BK152" s="81">
        <x:f t="shared" si="47"/>
        <x:v>0</x:v>
      </x:c>
      <x:c r="BL152" s="82">
        <x:f t="shared" si="47"/>
        <x:v>0</x:v>
      </x:c>
      <x:c r="BM152" s="81">
        <x:f t="shared" si="47"/>
        <x:v>0</x:v>
      </x:c>
      <x:c r="BN152" s="82">
        <x:f t="shared" si="47"/>
        <x:v>0</x:v>
      </x:c>
      <x:c r="BO152" s="81">
        <x:f t="shared" si="47"/>
        <x:v>0</x:v>
      </x:c>
      <x:c r="BP152" s="82">
        <x:f t="shared" si="47"/>
        <x:v>0</x:v>
      </x:c>
      <x:c r="BQ152" s="81">
        <x:f t="shared" si="47"/>
        <x:v>0</x:v>
      </x:c>
      <x:c r="BR152" s="81">
        <x:f t="shared" si="47"/>
        <x:v>0</x:v>
      </x:c>
      <x:c r="BS152" s="81">
        <x:f t="shared" si="47"/>
        <x:v>0</x:v>
      </x:c>
      <x:c r="BT152" s="81">
        <x:f t="shared" si="47"/>
        <x:v>0</x:v>
      </x:c>
      <x:c r="BU152" s="81">
        <x:f t="shared" si="47"/>
        <x:v>0</x:v>
      </x:c>
      <x:c r="BV152" s="135" t="s">
        <x:v>1065</x:v>
      </x:c>
      <x:c r="BW152" s="81">
        <x:f t="shared" ref="BW152:CX152" si="48">SUM(BW153:BW198)</x:f>
        <x:v>0</x:v>
      </x:c>
      <x:c r="BX152" s="81">
        <x:f t="shared" si="48"/>
        <x:v>0</x:v>
      </x:c>
      <x:c r="BY152" s="82">
        <x:f t="shared" si="48"/>
        <x:v>0</x:v>
      </x:c>
      <x:c r="BZ152" s="81">
        <x:f t="shared" si="48"/>
        <x:v>0</x:v>
      </x:c>
      <x:c r="CA152" s="82">
        <x:f t="shared" si="48"/>
        <x:v>0</x:v>
      </x:c>
      <x:c r="CB152" s="81">
        <x:f t="shared" si="48"/>
        <x:v>0</x:v>
      </x:c>
      <x:c r="CC152" s="82">
        <x:f t="shared" si="48"/>
        <x:v>0</x:v>
      </x:c>
      <x:c r="CD152" s="81">
        <x:f t="shared" si="48"/>
        <x:v>0</x:v>
      </x:c>
      <x:c r="CE152" s="81">
        <x:f t="shared" si="48"/>
        <x:v>2</x:v>
      </x:c>
      <x:c r="CF152" s="82">
        <x:f t="shared" si="48"/>
        <x:v>32</x:v>
      </x:c>
      <x:c r="CG152" s="81">
        <x:f t="shared" si="48"/>
        <x:v>0</x:v>
      </x:c>
      <x:c r="CH152" s="81">
        <x:f t="shared" si="48"/>
        <x:v>0</x:v>
      </x:c>
      <x:c r="CI152" s="81">
        <x:f t="shared" si="48"/>
        <x:v>0</x:v>
      </x:c>
      <x:c r="CJ152" s="81">
        <x:f t="shared" si="48"/>
        <x:v>0</x:v>
      </x:c>
      <x:c r="CK152" s="81">
        <x:f t="shared" si="48"/>
        <x:v>0</x:v>
      </x:c>
      <x:c r="CL152" s="81">
        <x:f t="shared" si="48"/>
        <x:v>0</x:v>
      </x:c>
      <x:c r="CM152" s="81">
        <x:f t="shared" si="48"/>
        <x:v>0</x:v>
      </x:c>
      <x:c r="CN152" s="81">
        <x:f t="shared" si="48"/>
        <x:v>0</x:v>
      </x:c>
      <x:c r="CO152" s="81">
        <x:f t="shared" si="48"/>
        <x:v>0</x:v>
      </x:c>
      <x:c r="CP152" s="82">
        <x:f t="shared" si="48"/>
        <x:v>0</x:v>
      </x:c>
      <x:c r="CQ152" s="81">
        <x:f t="shared" si="48"/>
        <x:v>0</x:v>
      </x:c>
      <x:c r="CR152" s="82">
        <x:f t="shared" si="48"/>
        <x:v>48</x:v>
      </x:c>
      <x:c r="CS152" s="81">
        <x:f t="shared" si="48"/>
        <x:v>100</x:v>
      </x:c>
      <x:c r="CT152" s="81">
        <x:f t="shared" si="48"/>
        <x:v>0</x:v>
      </x:c>
      <x:c r="CU152" s="81">
        <x:f t="shared" si="48"/>
        <x:v>0</x:v>
      </x:c>
      <x:c r="CV152" s="81">
        <x:f t="shared" si="48"/>
        <x:v>0</x:v>
      </x:c>
      <x:c r="CW152" s="81">
        <x:f t="shared" si="48"/>
        <x:v>1</x:v>
      </x:c>
      <x:c r="CX152" s="81">
        <x:f t="shared" si="48"/>
        <x:v>1</x:v>
      </x:c>
      <x:c r="CY152" s="135" t="s">
        <x:v>1065</x:v>
      </x:c>
      <x:c r="CZ152" s="81">
        <x:f t="shared" ref="CZ152:DG152" si="49">SUM(CZ153:CZ198)</x:f>
        <x:v>0</x:v>
      </x:c>
      <x:c r="DA152" s="82">
        <x:f t="shared" si="49"/>
        <x:v>0</x:v>
      </x:c>
      <x:c r="DB152" s="81">
        <x:f t="shared" si="49"/>
        <x:v>0</x:v>
      </x:c>
      <x:c r="DC152" s="82">
        <x:f t="shared" si="49"/>
        <x:v>0</x:v>
      </x:c>
      <x:c r="DD152" s="81">
        <x:f t="shared" si="49"/>
        <x:v>0</x:v>
      </x:c>
      <x:c r="DE152" s="82">
        <x:f t="shared" si="49"/>
        <x:v>0</x:v>
      </x:c>
      <x:c r="DF152" s="81">
        <x:f t="shared" si="49"/>
        <x:v>0</x:v>
      </x:c>
      <x:c r="DG152" s="109">
        <x:f t="shared" si="49"/>
        <x:v>0</x:v>
      </x:c>
    </x:row>
    <x:row r="153" spans="1:111" s="74" customFormat="1" customHeight="1">
      <x:c r="A153" s="687" t="s">
        <x:v>1867</x:v>
      </x:c>
      <x:c r="B153" s="114"/>
      <x:c r="C153" s="73"/>
      <x:c r="D153" s="70"/>
      <x:c r="E153" s="73"/>
      <x:c r="F153" s="70"/>
      <x:c r="G153" s="73"/>
      <x:c r="H153" s="70"/>
      <x:c r="I153" s="73"/>
      <x:c r="J153" s="70">
        <x:v>1</x:v>
      </x:c>
      <x:c r="K153" s="70"/>
      <x:c r="L153" s="73"/>
      <x:c r="M153" s="70"/>
      <x:c r="N153" s="70"/>
      <x:c r="O153" s="70"/>
      <x:c r="P153" s="70"/>
      <x:c r="Q153" s="70"/>
      <x:c r="R153" s="73"/>
      <x:c r="S153" s="70"/>
      <x:c r="T153" s="73"/>
      <x:c r="U153" s="70"/>
      <x:c r="V153" s="73"/>
      <x:c r="W153" s="70"/>
      <x:c r="X153" s="70">
        <x:v>8</x:v>
      </x:c>
      <x:c r="Y153" s="70"/>
      <x:c r="Z153" s="70"/>
      <x:c r="AA153" s="70"/>
      <x:c r="AB153" s="70"/>
      <x:c r="AC153" s="70"/>
      <x:c r="AD153" s="70"/>
      <x:c r="AE153" s="70"/>
      <x:c r="AF153" s="70"/>
      <x:c r="AG153" s="70"/>
      <x:c r="AH153" s="70"/>
      <x:c r="AI153" s="70"/>
      <x:c r="AJ153" s="70"/>
      <x:c r="AK153" s="70"/>
      <x:c r="AL153" s="687" t="s">
        <x:v>1867</x:v>
      </x:c>
      <x:c r="AM153" s="70"/>
      <x:c r="AN153" s="73"/>
      <x:c r="AO153" s="70"/>
      <x:c r="AP153" s="70"/>
      <x:c r="AQ153" s="70"/>
      <x:c r="AR153" s="73"/>
      <x:c r="AS153" s="70"/>
      <x:c r="AT153" s="73"/>
      <x:c r="AU153" s="70"/>
      <x:c r="AV153" s="70"/>
      <x:c r="AW153" s="70"/>
      <x:c r="AX153" s="70"/>
      <x:c r="AY153" s="70"/>
      <x:c r="AZ153" s="70"/>
      <x:c r="BA153" s="73"/>
      <x:c r="BB153" s="70"/>
      <x:c r="BC153" s="70"/>
      <x:c r="BD153" s="70"/>
      <x:c r="BE153" s="70"/>
      <x:c r="BF153" s="70"/>
      <x:c r="BG153" s="70"/>
      <x:c r="BH153" s="70"/>
      <x:c r="BI153" s="70"/>
      <x:c r="BJ153" s="73"/>
      <x:c r="BK153" s="70"/>
      <x:c r="BL153" s="73"/>
      <x:c r="BM153" s="70"/>
      <x:c r="BN153" s="73"/>
      <x:c r="BO153" s="70"/>
      <x:c r="BP153" s="73"/>
      <x:c r="BQ153" s="70"/>
      <x:c r="BR153" s="70"/>
      <x:c r="BS153" s="70"/>
      <x:c r="BT153" s="70"/>
      <x:c r="BU153" s="70"/>
      <x:c r="BV153" s="687" t="s">
        <x:v>1867</x:v>
      </x:c>
      <x:c r="BW153" s="70"/>
      <x:c r="BX153" s="70"/>
      <x:c r="BY153" s="73"/>
      <x:c r="BZ153" s="70"/>
      <x:c r="CA153" s="73"/>
      <x:c r="CB153" s="70"/>
      <x:c r="CC153" s="73"/>
      <x:c r="CD153" s="70"/>
      <x:c r="CE153" s="70"/>
      <x:c r="CF153" s="73"/>
      <x:c r="CG153" s="70"/>
      <x:c r="CH153" s="70"/>
      <x:c r="CI153" s="70"/>
      <x:c r="CJ153" s="70"/>
      <x:c r="CK153" s="70"/>
      <x:c r="CL153" s="70"/>
      <x:c r="CM153" s="70"/>
      <x:c r="CN153" s="70"/>
      <x:c r="CO153" s="70"/>
      <x:c r="CP153" s="73"/>
      <x:c r="CQ153" s="70"/>
      <x:c r="CR153" s="73"/>
      <x:c r="CS153" s="70">
        <x:v>3</x:v>
      </x:c>
      <x:c r="CT153" s="70"/>
      <x:c r="CU153" s="70"/>
      <x:c r="CV153" s="70"/>
      <x:c r="CW153" s="70"/>
      <x:c r="CX153" s="70"/>
      <x:c r="CY153" s="687" t="s">
        <x:v>1867</x:v>
      </x:c>
      <x:c r="CZ153" s="70"/>
      <x:c r="DA153" s="73"/>
      <x:c r="DB153" s="70"/>
      <x:c r="DC153" s="73"/>
      <x:c r="DD153" s="70"/>
      <x:c r="DE153" s="73"/>
      <x:c r="DF153" s="70"/>
      <x:c r="DG153" s="104"/>
    </x:row>
    <x:row r="154" spans="1:111" s="74" customFormat="1" customHeight="1">
      <x:c r="A154" s="687" t="s">
        <x:v>1823</x:v>
      </x:c>
      <x:c r="B154" s="114"/>
      <x:c r="C154" s="73"/>
      <x:c r="D154" s="70"/>
      <x:c r="E154" s="73"/>
      <x:c r="F154" s="70"/>
      <x:c r="G154" s="73"/>
      <x:c r="H154" s="70"/>
      <x:c r="I154" s="73"/>
      <x:c r="J154" s="70"/>
      <x:c r="K154" s="70"/>
      <x:c r="L154" s="73"/>
      <x:c r="M154" s="70"/>
      <x:c r="N154" s="70"/>
      <x:c r="O154" s="70"/>
      <x:c r="P154" s="70"/>
      <x:c r="Q154" s="70"/>
      <x:c r="R154" s="73"/>
      <x:c r="S154" s="70">
        <x:v>1</x:v>
      </x:c>
      <x:c r="T154" s="73"/>
      <x:c r="U154" s="70"/>
      <x:c r="V154" s="73"/>
      <x:c r="W154" s="70"/>
      <x:c r="X154" s="70">
        <x:v>2</x:v>
      </x:c>
      <x:c r="Y154" s="70"/>
      <x:c r="Z154" s="70"/>
      <x:c r="AA154" s="70"/>
      <x:c r="AB154" s="70"/>
      <x:c r="AC154" s="70"/>
      <x:c r="AD154" s="70"/>
      <x:c r="AE154" s="70"/>
      <x:c r="AF154" s="70"/>
      <x:c r="AG154" s="70"/>
      <x:c r="AH154" s="70"/>
      <x:c r="AI154" s="70"/>
      <x:c r="AJ154" s="70"/>
      <x:c r="AK154" s="70"/>
      <x:c r="AL154" s="687" t="s">
        <x:v>1823</x:v>
      </x:c>
      <x:c r="AM154" s="70"/>
      <x:c r="AN154" s="73"/>
      <x:c r="AO154" s="70"/>
      <x:c r="AP154" s="70"/>
      <x:c r="AQ154" s="70"/>
      <x:c r="AR154" s="73"/>
      <x:c r="AS154" s="70"/>
      <x:c r="AT154" s="73"/>
      <x:c r="AU154" s="70"/>
      <x:c r="AV154" s="70"/>
      <x:c r="AW154" s="70"/>
      <x:c r="AX154" s="70"/>
      <x:c r="AY154" s="70"/>
      <x:c r="AZ154" s="70"/>
      <x:c r="BA154" s="73"/>
      <x:c r="BB154" s="70"/>
      <x:c r="BC154" s="70"/>
      <x:c r="BD154" s="70"/>
      <x:c r="BE154" s="70"/>
      <x:c r="BF154" s="70"/>
      <x:c r="BG154" s="70">
        <x:v>2</x:v>
      </x:c>
      <x:c r="BH154" s="70">
        <x:v>2</x:v>
      </x:c>
      <x:c r="BI154" s="70"/>
      <x:c r="BJ154" s="73"/>
      <x:c r="BK154" s="70"/>
      <x:c r="BL154" s="73"/>
      <x:c r="BM154" s="70"/>
      <x:c r="BN154" s="73"/>
      <x:c r="BO154" s="70"/>
      <x:c r="BP154" s="73"/>
      <x:c r="BQ154" s="70"/>
      <x:c r="BR154" s="70"/>
      <x:c r="BS154" s="70"/>
      <x:c r="BT154" s="70"/>
      <x:c r="BU154" s="70"/>
      <x:c r="BV154" s="687" t="s">
        <x:v>1823</x:v>
      </x:c>
      <x:c r="BW154" s="70"/>
      <x:c r="BX154" s="70"/>
      <x:c r="BY154" s="73"/>
      <x:c r="BZ154" s="70"/>
      <x:c r="CA154" s="73"/>
      <x:c r="CB154" s="70"/>
      <x:c r="CC154" s="73"/>
      <x:c r="CD154" s="70"/>
      <x:c r="CE154" s="70"/>
      <x:c r="CF154" s="73"/>
      <x:c r="CG154" s="70"/>
      <x:c r="CH154" s="70"/>
      <x:c r="CI154" s="70"/>
      <x:c r="CJ154" s="70"/>
      <x:c r="CK154" s="70"/>
      <x:c r="CL154" s="70"/>
      <x:c r="CM154" s="70"/>
      <x:c r="CN154" s="70"/>
      <x:c r="CO154" s="70"/>
      <x:c r="CP154" s="73"/>
      <x:c r="CQ154" s="70"/>
      <x:c r="CR154" s="73">
        <x:v>12</x:v>
      </x:c>
      <x:c r="CS154" s="70">
        <x:v>2</x:v>
      </x:c>
      <x:c r="CT154" s="70"/>
      <x:c r="CU154" s="70"/>
      <x:c r="CV154" s="70"/>
      <x:c r="CW154" s="70"/>
      <x:c r="CX154" s="70"/>
      <x:c r="CY154" s="687" t="s">
        <x:v>1823</x:v>
      </x:c>
      <x:c r="CZ154" s="70"/>
      <x:c r="DA154" s="73"/>
      <x:c r="DB154" s="70"/>
      <x:c r="DC154" s="73"/>
      <x:c r="DD154" s="70"/>
      <x:c r="DE154" s="73"/>
      <x:c r="DF154" s="70"/>
      <x:c r="DG154" s="104"/>
    </x:row>
    <x:row r="155" spans="1:111" s="74" customFormat="1" customHeight="1">
      <x:c r="A155" s="687" t="s">
        <x:v>1790</x:v>
      </x:c>
      <x:c r="B155" s="114"/>
      <x:c r="C155" s="73"/>
      <x:c r="D155" s="70"/>
      <x:c r="E155" s="73"/>
      <x:c r="F155" s="70"/>
      <x:c r="G155" s="73"/>
      <x:c r="H155" s="70"/>
      <x:c r="I155" s="73"/>
      <x:c r="J155" s="70"/>
      <x:c r="K155" s="70"/>
      <x:c r="L155" s="73"/>
      <x:c r="M155" s="70"/>
      <x:c r="N155" s="70"/>
      <x:c r="O155" s="70"/>
      <x:c r="P155" s="70"/>
      <x:c r="Q155" s="70"/>
      <x:c r="R155" s="73"/>
      <x:c r="S155" s="70">
        <x:v>1</x:v>
      </x:c>
      <x:c r="T155" s="73"/>
      <x:c r="U155" s="70"/>
      <x:c r="V155" s="73"/>
      <x:c r="W155" s="70"/>
      <x:c r="X155" s="70"/>
      <x:c r="Y155" s="70"/>
      <x:c r="Z155" s="70"/>
      <x:c r="AA155" s="70"/>
      <x:c r="AB155" s="70"/>
      <x:c r="AC155" s="70"/>
      <x:c r="AD155" s="70"/>
      <x:c r="AE155" s="70"/>
      <x:c r="AF155" s="70"/>
      <x:c r="AG155" s="70"/>
      <x:c r="AH155" s="70"/>
      <x:c r="AI155" s="70"/>
      <x:c r="AJ155" s="70"/>
      <x:c r="AK155" s="70"/>
      <x:c r="AL155" s="687" t="s">
        <x:v>1790</x:v>
      </x:c>
      <x:c r="AM155" s="70"/>
      <x:c r="AN155" s="73"/>
      <x:c r="AO155" s="70"/>
      <x:c r="AP155" s="70"/>
      <x:c r="AQ155" s="70"/>
      <x:c r="AR155" s="73"/>
      <x:c r="AS155" s="70"/>
      <x:c r="AT155" s="73"/>
      <x:c r="AU155" s="70"/>
      <x:c r="AV155" s="70"/>
      <x:c r="AW155" s="70"/>
      <x:c r="AX155" s="70"/>
      <x:c r="AY155" s="70"/>
      <x:c r="AZ155" s="70"/>
      <x:c r="BA155" s="73"/>
      <x:c r="BB155" s="70"/>
      <x:c r="BC155" s="70"/>
      <x:c r="BD155" s="70"/>
      <x:c r="BE155" s="70"/>
      <x:c r="BF155" s="70"/>
      <x:c r="BG155" s="70">
        <x:v>2</x:v>
      </x:c>
      <x:c r="BH155" s="70">
        <x:v>2</x:v>
      </x:c>
      <x:c r="BI155" s="70"/>
      <x:c r="BJ155" s="73"/>
      <x:c r="BK155" s="70"/>
      <x:c r="BL155" s="73"/>
      <x:c r="BM155" s="70"/>
      <x:c r="BN155" s="73"/>
      <x:c r="BO155" s="70"/>
      <x:c r="BP155" s="73"/>
      <x:c r="BQ155" s="70"/>
      <x:c r="BR155" s="70"/>
      <x:c r="BS155" s="70"/>
      <x:c r="BT155" s="70"/>
      <x:c r="BU155" s="70"/>
      <x:c r="BV155" s="687" t="s">
        <x:v>1790</x:v>
      </x:c>
      <x:c r="BW155" s="70"/>
      <x:c r="BX155" s="70"/>
      <x:c r="BY155" s="73"/>
      <x:c r="BZ155" s="70"/>
      <x:c r="CA155" s="73"/>
      <x:c r="CB155" s="70"/>
      <x:c r="CC155" s="73"/>
      <x:c r="CD155" s="70"/>
      <x:c r="CE155" s="70"/>
      <x:c r="CF155" s="73"/>
      <x:c r="CG155" s="70"/>
      <x:c r="CH155" s="70"/>
      <x:c r="CI155" s="70"/>
      <x:c r="CJ155" s="70"/>
      <x:c r="CK155" s="70"/>
      <x:c r="CL155" s="70"/>
      <x:c r="CM155" s="70"/>
      <x:c r="CN155" s="70"/>
      <x:c r="CO155" s="70"/>
      <x:c r="CP155" s="73"/>
      <x:c r="CQ155" s="70"/>
      <x:c r="CR155" s="73"/>
      <x:c r="CS155" s="70">
        <x:v>2</x:v>
      </x:c>
      <x:c r="CT155" s="70"/>
      <x:c r="CU155" s="70"/>
      <x:c r="CV155" s="70"/>
      <x:c r="CW155" s="70"/>
      <x:c r="CX155" s="70"/>
      <x:c r="CY155" s="687" t="s">
        <x:v>1790</x:v>
      </x:c>
      <x:c r="CZ155" s="70"/>
      <x:c r="DA155" s="73"/>
      <x:c r="DB155" s="70"/>
      <x:c r="DC155" s="73"/>
      <x:c r="DD155" s="70"/>
      <x:c r="DE155" s="73"/>
      <x:c r="DF155" s="70"/>
      <x:c r="DG155" s="104"/>
    </x:row>
    <x:row r="156" spans="1:111" s="74" customFormat="1" customHeight="1">
      <x:c r="A156" s="687" t="s">
        <x:v>1828</x:v>
      </x:c>
      <x:c r="B156" s="114"/>
      <x:c r="C156" s="73"/>
      <x:c r="D156" s="70"/>
      <x:c r="E156" s="73"/>
      <x:c r="F156" s="70"/>
      <x:c r="G156" s="73"/>
      <x:c r="H156" s="70"/>
      <x:c r="I156" s="73"/>
      <x:c r="J156" s="70">
        <x:v>1</x:v>
      </x:c>
      <x:c r="K156" s="70"/>
      <x:c r="L156" s="73"/>
      <x:c r="M156" s="70"/>
      <x:c r="N156" s="70"/>
      <x:c r="O156" s="70"/>
      <x:c r="P156" s="70"/>
      <x:c r="Q156" s="70"/>
      <x:c r="R156" s="73"/>
      <x:c r="S156" s="70"/>
      <x:c r="T156" s="73"/>
      <x:c r="U156" s="70"/>
      <x:c r="V156" s="73"/>
      <x:c r="W156" s="70"/>
      <x:c r="X156" s="70">
        <x:v>2</x:v>
      </x:c>
      <x:c r="Y156" s="70"/>
      <x:c r="Z156" s="70"/>
      <x:c r="AA156" s="70"/>
      <x:c r="AB156" s="70"/>
      <x:c r="AC156" s="70"/>
      <x:c r="AD156" s="70"/>
      <x:c r="AE156" s="70"/>
      <x:c r="AF156" s="70"/>
      <x:c r="AG156" s="70"/>
      <x:c r="AH156" s="70"/>
      <x:c r="AI156" s="70"/>
      <x:c r="AJ156" s="70"/>
      <x:c r="AK156" s="70"/>
      <x:c r="AL156" s="687" t="s">
        <x:v>1828</x:v>
      </x:c>
      <x:c r="AM156" s="70"/>
      <x:c r="AN156" s="73"/>
      <x:c r="AO156" s="70"/>
      <x:c r="AP156" s="70"/>
      <x:c r="AQ156" s="70"/>
      <x:c r="AR156" s="73"/>
      <x:c r="AS156" s="70"/>
      <x:c r="AT156" s="73"/>
      <x:c r="AU156" s="70"/>
      <x:c r="AV156" s="70"/>
      <x:c r="AW156" s="70"/>
      <x:c r="AX156" s="70"/>
      <x:c r="AY156" s="70"/>
      <x:c r="AZ156" s="70"/>
      <x:c r="BA156" s="73"/>
      <x:c r="BB156" s="70"/>
      <x:c r="BC156" s="70"/>
      <x:c r="BD156" s="70"/>
      <x:c r="BE156" s="70"/>
      <x:c r="BF156" s="70"/>
      <x:c r="BG156" s="70"/>
      <x:c r="BH156" s="70"/>
      <x:c r="BI156" s="70"/>
      <x:c r="BJ156" s="73"/>
      <x:c r="BK156" s="70"/>
      <x:c r="BL156" s="73"/>
      <x:c r="BM156" s="70"/>
      <x:c r="BN156" s="73"/>
      <x:c r="BO156" s="70"/>
      <x:c r="BP156" s="73"/>
      <x:c r="BQ156" s="70"/>
      <x:c r="BR156" s="70"/>
      <x:c r="BS156" s="70"/>
      <x:c r="BT156" s="70"/>
      <x:c r="BU156" s="70"/>
      <x:c r="BV156" s="687" t="s">
        <x:v>1828</x:v>
      </x:c>
      <x:c r="BW156" s="70"/>
      <x:c r="BX156" s="70"/>
      <x:c r="BY156" s="73"/>
      <x:c r="BZ156" s="70"/>
      <x:c r="CA156" s="73"/>
      <x:c r="CB156" s="70"/>
      <x:c r="CC156" s="73"/>
      <x:c r="CD156" s="70"/>
      <x:c r="CE156" s="70"/>
      <x:c r="CF156" s="73"/>
      <x:c r="CG156" s="70"/>
      <x:c r="CH156" s="70"/>
      <x:c r="CI156" s="70"/>
      <x:c r="CJ156" s="70"/>
      <x:c r="CK156" s="70"/>
      <x:c r="CL156" s="70"/>
      <x:c r="CM156" s="70"/>
      <x:c r="CN156" s="70"/>
      <x:c r="CO156" s="70"/>
      <x:c r="CP156" s="73"/>
      <x:c r="CQ156" s="70"/>
      <x:c r="CR156" s="73">
        <x:v>36</x:v>
      </x:c>
      <x:c r="CS156" s="70"/>
      <x:c r="CT156" s="70"/>
      <x:c r="CU156" s="70"/>
      <x:c r="CV156" s="70"/>
      <x:c r="CW156" s="70">
        <x:v>1</x:v>
      </x:c>
      <x:c r="CX156" s="70">
        <x:v>1</x:v>
      </x:c>
      <x:c r="CY156" s="687" t="s">
        <x:v>1828</x:v>
      </x:c>
      <x:c r="CZ156" s="70"/>
      <x:c r="DA156" s="73"/>
      <x:c r="DB156" s="70"/>
      <x:c r="DC156" s="73"/>
      <x:c r="DD156" s="70"/>
      <x:c r="DE156" s="73"/>
      <x:c r="DF156" s="70"/>
      <x:c r="DG156" s="104"/>
    </x:row>
    <x:row r="157" spans="1:111" s="74" customFormat="1" customHeight="1">
      <x:c r="A157" s="687" t="s">
        <x:v>1844</x:v>
      </x:c>
      <x:c r="B157" s="114"/>
      <x:c r="C157" s="73"/>
      <x:c r="D157" s="70"/>
      <x:c r="E157" s="73"/>
      <x:c r="F157" s="70"/>
      <x:c r="G157" s="73"/>
      <x:c r="H157" s="70"/>
      <x:c r="I157" s="73"/>
      <x:c r="J157" s="70">
        <x:v>1</x:v>
      </x:c>
      <x:c r="K157" s="70"/>
      <x:c r="L157" s="73"/>
      <x:c r="M157" s="70"/>
      <x:c r="N157" s="70"/>
      <x:c r="O157" s="70"/>
      <x:c r="P157" s="70"/>
      <x:c r="Q157" s="70"/>
      <x:c r="R157" s="73"/>
      <x:c r="S157" s="70"/>
      <x:c r="T157" s="73"/>
      <x:c r="U157" s="70"/>
      <x:c r="V157" s="73"/>
      <x:c r="W157" s="70"/>
      <x:c r="X157" s="70"/>
      <x:c r="Y157" s="70"/>
      <x:c r="Z157" s="70"/>
      <x:c r="AA157" s="70"/>
      <x:c r="AB157" s="70"/>
      <x:c r="AC157" s="70"/>
      <x:c r="AD157" s="70"/>
      <x:c r="AE157" s="70"/>
      <x:c r="AF157" s="70"/>
      <x:c r="AG157" s="70"/>
      <x:c r="AH157" s="70"/>
      <x:c r="AI157" s="70"/>
      <x:c r="AJ157" s="70"/>
      <x:c r="AK157" s="70"/>
      <x:c r="AL157" s="687" t="s">
        <x:v>1844</x:v>
      </x:c>
      <x:c r="AM157" s="70"/>
      <x:c r="AN157" s="73"/>
      <x:c r="AO157" s="70"/>
      <x:c r="AP157" s="70"/>
      <x:c r="AQ157" s="70"/>
      <x:c r="AR157" s="73"/>
      <x:c r="AS157" s="70"/>
      <x:c r="AT157" s="73"/>
      <x:c r="AU157" s="70"/>
      <x:c r="AV157" s="70"/>
      <x:c r="AW157" s="70"/>
      <x:c r="AX157" s="70"/>
      <x:c r="AY157" s="70"/>
      <x:c r="AZ157" s="70"/>
      <x:c r="BA157" s="73"/>
      <x:c r="BB157" s="70"/>
      <x:c r="BC157" s="70"/>
      <x:c r="BD157" s="70"/>
      <x:c r="BE157" s="70"/>
      <x:c r="BF157" s="70"/>
      <x:c r="BG157" s="70"/>
      <x:c r="BH157" s="70"/>
      <x:c r="BI157" s="70"/>
      <x:c r="BJ157" s="73"/>
      <x:c r="BK157" s="70"/>
      <x:c r="BL157" s="73"/>
      <x:c r="BM157" s="70"/>
      <x:c r="BN157" s="73"/>
      <x:c r="BO157" s="70"/>
      <x:c r="BP157" s="73"/>
      <x:c r="BQ157" s="70"/>
      <x:c r="BR157" s="70"/>
      <x:c r="BS157" s="70"/>
      <x:c r="BT157" s="70"/>
      <x:c r="BU157" s="70"/>
      <x:c r="BV157" s="687" t="s">
        <x:v>1844</x:v>
      </x:c>
      <x:c r="BW157" s="70"/>
      <x:c r="BX157" s="70"/>
      <x:c r="BY157" s="73"/>
      <x:c r="BZ157" s="70"/>
      <x:c r="CA157" s="73"/>
      <x:c r="CB157" s="70"/>
      <x:c r="CC157" s="73"/>
      <x:c r="CD157" s="70"/>
      <x:c r="CE157" s="70"/>
      <x:c r="CF157" s="73"/>
      <x:c r="CG157" s="70"/>
      <x:c r="CH157" s="70"/>
      <x:c r="CI157" s="70"/>
      <x:c r="CJ157" s="70"/>
      <x:c r="CK157" s="70"/>
      <x:c r="CL157" s="70"/>
      <x:c r="CM157" s="70"/>
      <x:c r="CN157" s="70"/>
      <x:c r="CO157" s="70"/>
      <x:c r="CP157" s="73"/>
      <x:c r="CQ157" s="70"/>
      <x:c r="CR157" s="73"/>
      <x:c r="CS157" s="70">
        <x:v>2</x:v>
      </x:c>
      <x:c r="CT157" s="70"/>
      <x:c r="CU157" s="70"/>
      <x:c r="CV157" s="70"/>
      <x:c r="CW157" s="70"/>
      <x:c r="CX157" s="70"/>
      <x:c r="CY157" s="687" t="s">
        <x:v>1844</x:v>
      </x:c>
      <x:c r="CZ157" s="70"/>
      <x:c r="DA157" s="73"/>
      <x:c r="DB157" s="70"/>
      <x:c r="DC157" s="73"/>
      <x:c r="DD157" s="70"/>
      <x:c r="DE157" s="73"/>
      <x:c r="DF157" s="70"/>
      <x:c r="DG157" s="104"/>
    </x:row>
    <x:row r="158" spans="1:111" s="74" customFormat="1" customHeight="1">
      <x:c r="A158" s="687" t="s">
        <x:v>1852</x:v>
      </x:c>
      <x:c r="B158" s="114"/>
      <x:c r="C158" s="73"/>
      <x:c r="D158" s="70"/>
      <x:c r="E158" s="73"/>
      <x:c r="F158" s="70"/>
      <x:c r="G158" s="73"/>
      <x:c r="H158" s="70"/>
      <x:c r="I158" s="73"/>
      <x:c r="J158" s="70">
        <x:v>1</x:v>
      </x:c>
      <x:c r="K158" s="70"/>
      <x:c r="L158" s="73"/>
      <x:c r="M158" s="70"/>
      <x:c r="N158" s="70"/>
      <x:c r="O158" s="70"/>
      <x:c r="P158" s="70"/>
      <x:c r="Q158" s="70"/>
      <x:c r="R158" s="73"/>
      <x:c r="S158" s="70"/>
      <x:c r="T158" s="73"/>
      <x:c r="U158" s="70"/>
      <x:c r="V158" s="73"/>
      <x:c r="W158" s="70"/>
      <x:c r="X158" s="70">
        <x:v>1</x:v>
      </x:c>
      <x:c r="Y158" s="70"/>
      <x:c r="Z158" s="70"/>
      <x:c r="AA158" s="70"/>
      <x:c r="AB158" s="70"/>
      <x:c r="AC158" s="70"/>
      <x:c r="AD158" s="70"/>
      <x:c r="AE158" s="70"/>
      <x:c r="AF158" s="70"/>
      <x:c r="AG158" s="70"/>
      <x:c r="AH158" s="70"/>
      <x:c r="AI158" s="70"/>
      <x:c r="AJ158" s="70"/>
      <x:c r="AK158" s="70"/>
      <x:c r="AL158" s="687" t="s">
        <x:v>1852</x:v>
      </x:c>
      <x:c r="AM158" s="70"/>
      <x:c r="AN158" s="73"/>
      <x:c r="AO158" s="70"/>
      <x:c r="AP158" s="70"/>
      <x:c r="AQ158" s="70"/>
      <x:c r="AR158" s="73"/>
      <x:c r="AS158" s="70"/>
      <x:c r="AT158" s="73"/>
      <x:c r="AU158" s="70"/>
      <x:c r="AV158" s="70"/>
      <x:c r="AW158" s="70"/>
      <x:c r="AX158" s="70"/>
      <x:c r="AY158" s="70"/>
      <x:c r="AZ158" s="70"/>
      <x:c r="BA158" s="73"/>
      <x:c r="BB158" s="70"/>
      <x:c r="BC158" s="70"/>
      <x:c r="BD158" s="70"/>
      <x:c r="BE158" s="70"/>
      <x:c r="BF158" s="70"/>
      <x:c r="BG158" s="70"/>
      <x:c r="BH158" s="70"/>
      <x:c r="BI158" s="70"/>
      <x:c r="BJ158" s="73"/>
      <x:c r="BK158" s="70"/>
      <x:c r="BL158" s="73"/>
      <x:c r="BM158" s="70"/>
      <x:c r="BN158" s="73"/>
      <x:c r="BO158" s="70"/>
      <x:c r="BP158" s="73"/>
      <x:c r="BQ158" s="70"/>
      <x:c r="BR158" s="70"/>
      <x:c r="BS158" s="70"/>
      <x:c r="BT158" s="70"/>
      <x:c r="BU158" s="70"/>
      <x:c r="BV158" s="687" t="s">
        <x:v>1852</x:v>
      </x:c>
      <x:c r="BW158" s="70"/>
      <x:c r="BX158" s="70"/>
      <x:c r="BY158" s="73"/>
      <x:c r="BZ158" s="70"/>
      <x:c r="CA158" s="73"/>
      <x:c r="CB158" s="70"/>
      <x:c r="CC158" s="73"/>
      <x:c r="CD158" s="70"/>
      <x:c r="CE158" s="70"/>
      <x:c r="CF158" s="73"/>
      <x:c r="CG158" s="70"/>
      <x:c r="CH158" s="70"/>
      <x:c r="CI158" s="70"/>
      <x:c r="CJ158" s="70"/>
      <x:c r="CK158" s="70"/>
      <x:c r="CL158" s="70"/>
      <x:c r="CM158" s="70"/>
      <x:c r="CN158" s="70"/>
      <x:c r="CO158" s="70"/>
      <x:c r="CP158" s="73"/>
      <x:c r="CQ158" s="70"/>
      <x:c r="CR158" s="73"/>
      <x:c r="CS158" s="70">
        <x:v>4</x:v>
      </x:c>
      <x:c r="CT158" s="70"/>
      <x:c r="CU158" s="70"/>
      <x:c r="CV158" s="70"/>
      <x:c r="CW158" s="70"/>
      <x:c r="CX158" s="70"/>
      <x:c r="CY158" s="687" t="s">
        <x:v>1852</x:v>
      </x:c>
      <x:c r="CZ158" s="70"/>
      <x:c r="DA158" s="73"/>
      <x:c r="DB158" s="70"/>
      <x:c r="DC158" s="73"/>
      <x:c r="DD158" s="70"/>
      <x:c r="DE158" s="73"/>
      <x:c r="DF158" s="70"/>
      <x:c r="DG158" s="104"/>
    </x:row>
    <x:row r="159" spans="1:111" s="74" customFormat="1" customHeight="1">
      <x:c r="A159" s="687" t="s">
        <x:v>2841</x:v>
      </x:c>
      <x:c r="B159" s="114"/>
      <x:c r="C159" s="73"/>
      <x:c r="D159" s="70"/>
      <x:c r="E159" s="73"/>
      <x:c r="F159" s="70"/>
      <x:c r="G159" s="73"/>
      <x:c r="H159" s="70"/>
      <x:c r="I159" s="73"/>
      <x:c r="J159" s="70"/>
      <x:c r="K159" s="70"/>
      <x:c r="L159" s="73"/>
      <x:c r="M159" s="70"/>
      <x:c r="N159" s="70"/>
      <x:c r="O159" s="70"/>
      <x:c r="P159" s="70"/>
      <x:c r="Q159" s="70"/>
      <x:c r="R159" s="73"/>
      <x:c r="S159" s="70"/>
      <x:c r="T159" s="73"/>
      <x:c r="U159" s="70"/>
      <x:c r="V159" s="73"/>
      <x:c r="W159" s="70"/>
      <x:c r="X159" s="70">
        <x:v>4</x:v>
      </x:c>
      <x:c r="Y159" s="70"/>
      <x:c r="Z159" s="70"/>
      <x:c r="AA159" s="70"/>
      <x:c r="AB159" s="70"/>
      <x:c r="AC159" s="70"/>
      <x:c r="AD159" s="70"/>
      <x:c r="AE159" s="70"/>
      <x:c r="AF159" s="70"/>
      <x:c r="AG159" s="70"/>
      <x:c r="AH159" s="70"/>
      <x:c r="AI159" s="70"/>
      <x:c r="AJ159" s="70"/>
      <x:c r="AK159" s="70"/>
      <x:c r="AL159" s="687" t="s">
        <x:v>2841</x:v>
      </x:c>
      <x:c r="AM159" s="70"/>
      <x:c r="AN159" s="73"/>
      <x:c r="AO159" s="70"/>
      <x:c r="AP159" s="70"/>
      <x:c r="AQ159" s="70"/>
      <x:c r="AR159" s="73"/>
      <x:c r="AS159" s="70"/>
      <x:c r="AT159" s="73"/>
      <x:c r="AU159" s="70"/>
      <x:c r="AV159" s="70"/>
      <x:c r="AW159" s="70"/>
      <x:c r="AX159" s="70"/>
      <x:c r="AY159" s="70"/>
      <x:c r="AZ159" s="70"/>
      <x:c r="BA159" s="73"/>
      <x:c r="BB159" s="70"/>
      <x:c r="BC159" s="70"/>
      <x:c r="BD159" s="70"/>
      <x:c r="BE159" s="70"/>
      <x:c r="BF159" s="70"/>
      <x:c r="BG159" s="70"/>
      <x:c r="BH159" s="70"/>
      <x:c r="BI159" s="70"/>
      <x:c r="BJ159" s="73"/>
      <x:c r="BK159" s="70"/>
      <x:c r="BL159" s="73"/>
      <x:c r="BM159" s="70"/>
      <x:c r="BN159" s="73"/>
      <x:c r="BO159" s="70"/>
      <x:c r="BP159" s="73"/>
      <x:c r="BQ159" s="70"/>
      <x:c r="BR159" s="70"/>
      <x:c r="BS159" s="70"/>
      <x:c r="BT159" s="70"/>
      <x:c r="BU159" s="70"/>
      <x:c r="BV159" s="687" t="s">
        <x:v>2841</x:v>
      </x:c>
      <x:c r="BW159" s="70"/>
      <x:c r="BX159" s="70"/>
      <x:c r="BY159" s="73"/>
      <x:c r="BZ159" s="70"/>
      <x:c r="CA159" s="73"/>
      <x:c r="CB159" s="70"/>
      <x:c r="CC159" s="73"/>
      <x:c r="CD159" s="70"/>
      <x:c r="CE159" s="70"/>
      <x:c r="CF159" s="73"/>
      <x:c r="CG159" s="70"/>
      <x:c r="CH159" s="70"/>
      <x:c r="CI159" s="70"/>
      <x:c r="CJ159" s="70"/>
      <x:c r="CK159" s="70"/>
      <x:c r="CL159" s="70"/>
      <x:c r="CM159" s="70"/>
      <x:c r="CN159" s="70"/>
      <x:c r="CO159" s="70"/>
      <x:c r="CP159" s="73"/>
      <x:c r="CQ159" s="70"/>
      <x:c r="CR159" s="73"/>
      <x:c r="CS159" s="70">
        <x:v>1</x:v>
      </x:c>
      <x:c r="CT159" s="70"/>
      <x:c r="CU159" s="70"/>
      <x:c r="CV159" s="70"/>
      <x:c r="CW159" s="70"/>
      <x:c r="CX159" s="70"/>
      <x:c r="CY159" s="687" t="s">
        <x:v>2841</x:v>
      </x:c>
      <x:c r="CZ159" s="70"/>
      <x:c r="DA159" s="73"/>
      <x:c r="DB159" s="70"/>
      <x:c r="DC159" s="73"/>
      <x:c r="DD159" s="70"/>
      <x:c r="DE159" s="73"/>
      <x:c r="DF159" s="70"/>
      <x:c r="DG159" s="104"/>
    </x:row>
    <x:row r="160" spans="1:111" s="74" customFormat="1" customHeight="1">
      <x:c r="A160" s="687" t="s">
        <x:v>2875</x:v>
      </x:c>
      <x:c r="B160" s="114"/>
      <x:c r="C160" s="73"/>
      <x:c r="D160" s="70"/>
      <x:c r="E160" s="73"/>
      <x:c r="F160" s="70"/>
      <x:c r="G160" s="73"/>
      <x:c r="H160" s="70"/>
      <x:c r="I160" s="73"/>
      <x:c r="J160" s="70">
        <x:v>1</x:v>
      </x:c>
      <x:c r="K160" s="70"/>
      <x:c r="L160" s="73"/>
      <x:c r="M160" s="70"/>
      <x:c r="N160" s="70"/>
      <x:c r="O160" s="70"/>
      <x:c r="P160" s="70"/>
      <x:c r="Q160" s="70"/>
      <x:c r="R160" s="73"/>
      <x:c r="S160" s="70"/>
      <x:c r="T160" s="73"/>
      <x:c r="U160" s="70"/>
      <x:c r="V160" s="73"/>
      <x:c r="W160" s="70"/>
      <x:c r="X160" s="70"/>
      <x:c r="Y160" s="70"/>
      <x:c r="Z160" s="70"/>
      <x:c r="AA160" s="70"/>
      <x:c r="AB160" s="70"/>
      <x:c r="AC160" s="70"/>
      <x:c r="AD160" s="70"/>
      <x:c r="AE160" s="70"/>
      <x:c r="AF160" s="70"/>
      <x:c r="AG160" s="70"/>
      <x:c r="AH160" s="70"/>
      <x:c r="AI160" s="70"/>
      <x:c r="AJ160" s="70"/>
      <x:c r="AK160" s="70"/>
      <x:c r="AL160" s="687" t="s">
        <x:v>2875</x:v>
      </x:c>
      <x:c r="AM160" s="70"/>
      <x:c r="AN160" s="73"/>
      <x:c r="AO160" s="70"/>
      <x:c r="AP160" s="70"/>
      <x:c r="AQ160" s="70"/>
      <x:c r="AR160" s="73"/>
      <x:c r="AS160" s="70"/>
      <x:c r="AT160" s="73"/>
      <x:c r="AU160" s="70"/>
      <x:c r="AV160" s="70"/>
      <x:c r="AW160" s="70"/>
      <x:c r="AX160" s="70"/>
      <x:c r="AY160" s="70"/>
      <x:c r="AZ160" s="70"/>
      <x:c r="BA160" s="73"/>
      <x:c r="BB160" s="70"/>
      <x:c r="BC160" s="70"/>
      <x:c r="BD160" s="70"/>
      <x:c r="BE160" s="70"/>
      <x:c r="BF160" s="70"/>
      <x:c r="BG160" s="70"/>
      <x:c r="BH160" s="70"/>
      <x:c r="BI160" s="70"/>
      <x:c r="BJ160" s="73"/>
      <x:c r="BK160" s="70"/>
      <x:c r="BL160" s="73"/>
      <x:c r="BM160" s="70"/>
      <x:c r="BN160" s="73"/>
      <x:c r="BO160" s="70"/>
      <x:c r="BP160" s="73"/>
      <x:c r="BQ160" s="70"/>
      <x:c r="BR160" s="70"/>
      <x:c r="BS160" s="70"/>
      <x:c r="BT160" s="70"/>
      <x:c r="BU160" s="70"/>
      <x:c r="BV160" s="687" t="s">
        <x:v>2875</x:v>
      </x:c>
      <x:c r="BW160" s="70"/>
      <x:c r="BX160" s="70"/>
      <x:c r="BY160" s="73"/>
      <x:c r="BZ160" s="70"/>
      <x:c r="CA160" s="73"/>
      <x:c r="CB160" s="70"/>
      <x:c r="CC160" s="73"/>
      <x:c r="CD160" s="70"/>
      <x:c r="CE160" s="70"/>
      <x:c r="CF160" s="73"/>
      <x:c r="CG160" s="70"/>
      <x:c r="CH160" s="70"/>
      <x:c r="CI160" s="70"/>
      <x:c r="CJ160" s="70"/>
      <x:c r="CK160" s="70"/>
      <x:c r="CL160" s="70"/>
      <x:c r="CM160" s="70"/>
      <x:c r="CN160" s="70"/>
      <x:c r="CO160" s="70"/>
      <x:c r="CP160" s="73"/>
      <x:c r="CQ160" s="70"/>
      <x:c r="CR160" s="73"/>
      <x:c r="CS160" s="70">
        <x:v>1</x:v>
      </x:c>
      <x:c r="CT160" s="70"/>
      <x:c r="CU160" s="70"/>
      <x:c r="CV160" s="70"/>
      <x:c r="CW160" s="70"/>
      <x:c r="CX160" s="70"/>
      <x:c r="CY160" s="687" t="s">
        <x:v>2875</x:v>
      </x:c>
      <x:c r="CZ160" s="70"/>
      <x:c r="DA160" s="73"/>
      <x:c r="DB160" s="70"/>
      <x:c r="DC160" s="73"/>
      <x:c r="DD160" s="70"/>
      <x:c r="DE160" s="73"/>
      <x:c r="DF160" s="70"/>
      <x:c r="DG160" s="104"/>
    </x:row>
    <x:row r="161" spans="1:111" s="76" customFormat="1" customHeight="1">
      <x:c r="A161" s="687" t="s">
        <x:v>435</x:v>
      </x:c>
      <x:c r="B161" s="114"/>
      <x:c r="C161" s="73"/>
      <x:c r="D161" s="70"/>
      <x:c r="E161" s="73"/>
      <x:c r="F161" s="70"/>
      <x:c r="G161" s="73"/>
      <x:c r="H161" s="70"/>
      <x:c r="I161" s="73"/>
      <x:c r="J161" s="70">
        <x:v>1</x:v>
      </x:c>
      <x:c r="K161" s="70"/>
      <x:c r="L161" s="73"/>
      <x:c r="M161" s="70"/>
      <x:c r="N161" s="70"/>
      <x:c r="O161" s="70"/>
      <x:c r="P161" s="70"/>
      <x:c r="Q161" s="70"/>
      <x:c r="R161" s="73"/>
      <x:c r="S161" s="70"/>
      <x:c r="T161" s="73"/>
      <x:c r="U161" s="70"/>
      <x:c r="V161" s="73"/>
      <x:c r="W161" s="70"/>
      <x:c r="X161" s="70">
        <x:v>4</x:v>
      </x:c>
      <x:c r="Y161" s="70"/>
      <x:c r="Z161" s="70"/>
      <x:c r="AA161" s="70"/>
      <x:c r="AB161" s="70"/>
      <x:c r="AC161" s="70"/>
      <x:c r="AD161" s="70"/>
      <x:c r="AE161" s="70"/>
      <x:c r="AF161" s="70"/>
      <x:c r="AG161" s="70"/>
      <x:c r="AH161" s="70"/>
      <x:c r="AI161" s="70"/>
      <x:c r="AJ161" s="70"/>
      <x:c r="AK161" s="70"/>
      <x:c r="AL161" s="687" t="s">
        <x:v>435</x:v>
      </x:c>
      <x:c r="AM161" s="70"/>
      <x:c r="AN161" s="73"/>
      <x:c r="AO161" s="70"/>
      <x:c r="AP161" s="70"/>
      <x:c r="AQ161" s="70"/>
      <x:c r="AR161" s="73"/>
      <x:c r="AS161" s="70"/>
      <x:c r="AT161" s="73"/>
      <x:c r="AU161" s="70"/>
      <x:c r="AV161" s="70"/>
      <x:c r="AW161" s="70"/>
      <x:c r="AX161" s="70"/>
      <x:c r="AY161" s="70"/>
      <x:c r="AZ161" s="70"/>
      <x:c r="BA161" s="73"/>
      <x:c r="BB161" s="70"/>
      <x:c r="BC161" s="70"/>
      <x:c r="BD161" s="70"/>
      <x:c r="BE161" s="70"/>
      <x:c r="BF161" s="70"/>
      <x:c r="BG161" s="70"/>
      <x:c r="BH161" s="70"/>
      <x:c r="BI161" s="70"/>
      <x:c r="BJ161" s="73"/>
      <x:c r="BK161" s="70"/>
      <x:c r="BL161" s="73"/>
      <x:c r="BM161" s="70"/>
      <x:c r="BN161" s="73"/>
      <x:c r="BO161" s="70"/>
      <x:c r="BP161" s="73"/>
      <x:c r="BQ161" s="70"/>
      <x:c r="BR161" s="70"/>
      <x:c r="BS161" s="70"/>
      <x:c r="BT161" s="70"/>
      <x:c r="BU161" s="70"/>
      <x:c r="BV161" s="687" t="s">
        <x:v>435</x:v>
      </x:c>
      <x:c r="BW161" s="70"/>
      <x:c r="BX161" s="70"/>
      <x:c r="BY161" s="73"/>
      <x:c r="BZ161" s="70"/>
      <x:c r="CA161" s="73"/>
      <x:c r="CB161" s="70"/>
      <x:c r="CC161" s="73"/>
      <x:c r="CD161" s="70"/>
      <x:c r="CE161" s="70"/>
      <x:c r="CF161" s="73"/>
      <x:c r="CG161" s="70"/>
      <x:c r="CH161" s="70"/>
      <x:c r="CI161" s="70"/>
      <x:c r="CJ161" s="70"/>
      <x:c r="CK161" s="70"/>
      <x:c r="CL161" s="70"/>
      <x:c r="CM161" s="70"/>
      <x:c r="CN161" s="70"/>
      <x:c r="CO161" s="70"/>
      <x:c r="CP161" s="73"/>
      <x:c r="CQ161" s="70"/>
      <x:c r="CR161" s="73"/>
      <x:c r="CS161" s="70">
        <x:v>1</x:v>
      </x:c>
      <x:c r="CT161" s="70"/>
      <x:c r="CU161" s="70"/>
      <x:c r="CV161" s="70"/>
      <x:c r="CW161" s="70"/>
      <x:c r="CX161" s="70"/>
      <x:c r="CY161" s="687" t="s">
        <x:v>435</x:v>
      </x:c>
      <x:c r="CZ161" s="70"/>
      <x:c r="DA161" s="73"/>
      <x:c r="DB161" s="70"/>
      <x:c r="DC161" s="73"/>
      <x:c r="DD161" s="70"/>
      <x:c r="DE161" s="73"/>
      <x:c r="DF161" s="70"/>
      <x:c r="DG161" s="104"/>
    </x:row>
    <x:row r="162" spans="1:111" s="683" customFormat="1" customHeight="1">
      <x:c r="A162" s="687" t="s">
        <x:v>1850</x:v>
      </x:c>
      <x:c r="B162" s="114"/>
      <x:c r="C162" s="73"/>
      <x:c r="D162" s="70"/>
      <x:c r="E162" s="73"/>
      <x:c r="F162" s="70"/>
      <x:c r="G162" s="73"/>
      <x:c r="H162" s="70"/>
      <x:c r="I162" s="73"/>
      <x:c r="J162" s="70"/>
      <x:c r="K162" s="70"/>
      <x:c r="L162" s="73"/>
      <x:c r="M162" s="70"/>
      <x:c r="N162" s="70"/>
      <x:c r="O162" s="70"/>
      <x:c r="P162" s="70"/>
      <x:c r="Q162" s="70"/>
      <x:c r="R162" s="73"/>
      <x:c r="S162" s="70">
        <x:v>1</x:v>
      </x:c>
      <x:c r="T162" s="73"/>
      <x:c r="U162" s="70"/>
      <x:c r="V162" s="73"/>
      <x:c r="W162" s="70"/>
      <x:c r="X162" s="70"/>
      <x:c r="Y162" s="70"/>
      <x:c r="Z162" s="70"/>
      <x:c r="AA162" s="70"/>
      <x:c r="AB162" s="70"/>
      <x:c r="AC162" s="70"/>
      <x:c r="AD162" s="70"/>
      <x:c r="AE162" s="70"/>
      <x:c r="AF162" s="70"/>
      <x:c r="AG162" s="70"/>
      <x:c r="AH162" s="70"/>
      <x:c r="AI162" s="70"/>
      <x:c r="AJ162" s="70"/>
      <x:c r="AK162" s="70"/>
      <x:c r="AL162" s="687" t="s">
        <x:v>1850</x:v>
      </x:c>
      <x:c r="AM162" s="70"/>
      <x:c r="AN162" s="73"/>
      <x:c r="AO162" s="70"/>
      <x:c r="AP162" s="70"/>
      <x:c r="AQ162" s="70"/>
      <x:c r="AR162" s="73"/>
      <x:c r="AS162" s="70"/>
      <x:c r="AT162" s="73"/>
      <x:c r="AU162" s="70"/>
      <x:c r="AV162" s="70"/>
      <x:c r="AW162" s="70"/>
      <x:c r="AX162" s="70"/>
      <x:c r="AY162" s="70"/>
      <x:c r="AZ162" s="70"/>
      <x:c r="BA162" s="73"/>
      <x:c r="BB162" s="70"/>
      <x:c r="BC162" s="70"/>
      <x:c r="BD162" s="70"/>
      <x:c r="BE162" s="70"/>
      <x:c r="BF162" s="70"/>
      <x:c r="BG162" s="70">
        <x:v>1</x:v>
      </x:c>
      <x:c r="BH162" s="70">
        <x:v>2</x:v>
      </x:c>
      <x:c r="BI162" s="70"/>
      <x:c r="BJ162" s="73"/>
      <x:c r="BK162" s="70"/>
      <x:c r="BL162" s="73"/>
      <x:c r="BM162" s="70"/>
      <x:c r="BN162" s="73"/>
      <x:c r="BO162" s="70"/>
      <x:c r="BP162" s="73"/>
      <x:c r="BQ162" s="70"/>
      <x:c r="BR162" s="70"/>
      <x:c r="BS162" s="70"/>
      <x:c r="BT162" s="70"/>
      <x:c r="BU162" s="70"/>
      <x:c r="BV162" s="687" t="s">
        <x:v>1850</x:v>
      </x:c>
      <x:c r="BW162" s="70"/>
      <x:c r="BX162" s="70"/>
      <x:c r="BY162" s="73"/>
      <x:c r="BZ162" s="70"/>
      <x:c r="CA162" s="73"/>
      <x:c r="CB162" s="70"/>
      <x:c r="CC162" s="73"/>
      <x:c r="CD162" s="70"/>
      <x:c r="CE162" s="70">
        <x:v>1</x:v>
      </x:c>
      <x:c r="CF162" s="73">
        <x:v>20</x:v>
      </x:c>
      <x:c r="CG162" s="70"/>
      <x:c r="CH162" s="70"/>
      <x:c r="CI162" s="70"/>
      <x:c r="CJ162" s="70"/>
      <x:c r="CK162" s="70"/>
      <x:c r="CL162" s="70"/>
      <x:c r="CM162" s="70"/>
      <x:c r="CN162" s="70"/>
      <x:c r="CO162" s="70"/>
      <x:c r="CP162" s="73"/>
      <x:c r="CQ162" s="70"/>
      <x:c r="CR162" s="73"/>
      <x:c r="CS162" s="70">
        <x:v>8</x:v>
      </x:c>
      <x:c r="CT162" s="70"/>
      <x:c r="CU162" s="70"/>
      <x:c r="CV162" s="70"/>
      <x:c r="CW162" s="70"/>
      <x:c r="CX162" s="70"/>
      <x:c r="CY162" s="687" t="s">
        <x:v>1850</x:v>
      </x:c>
      <x:c r="CZ162" s="70"/>
      <x:c r="DA162" s="73"/>
      <x:c r="DB162" s="70"/>
      <x:c r="DC162" s="73"/>
      <x:c r="DD162" s="70"/>
      <x:c r="DE162" s="73"/>
      <x:c r="DF162" s="70"/>
      <x:c r="DG162" s="104"/>
    </x:row>
    <x:row r="163" spans="1:111" s="74" customFormat="1" customHeight="1">
      <x:c r="A163" s="687" t="s">
        <x:v>475</x:v>
      </x:c>
      <x:c r="B163" s="114"/>
      <x:c r="C163" s="73"/>
      <x:c r="D163" s="70"/>
      <x:c r="E163" s="73"/>
      <x:c r="F163" s="70"/>
      <x:c r="G163" s="73"/>
      <x:c r="H163" s="70"/>
      <x:c r="I163" s="73"/>
      <x:c r="J163" s="70"/>
      <x:c r="K163" s="70"/>
      <x:c r="L163" s="73"/>
      <x:c r="M163" s="70"/>
      <x:c r="N163" s="70"/>
      <x:c r="O163" s="70"/>
      <x:c r="P163" s="70"/>
      <x:c r="Q163" s="70"/>
      <x:c r="R163" s="73"/>
      <x:c r="S163" s="70"/>
      <x:c r="T163" s="73"/>
      <x:c r="U163" s="70"/>
      <x:c r="V163" s="73"/>
      <x:c r="W163" s="70"/>
      <x:c r="X163" s="70"/>
      <x:c r="Y163" s="70"/>
      <x:c r="Z163" s="70"/>
      <x:c r="AA163" s="70"/>
      <x:c r="AB163" s="70"/>
      <x:c r="AC163" s="70"/>
      <x:c r="AD163" s="70"/>
      <x:c r="AE163" s="70"/>
      <x:c r="AF163" s="70"/>
      <x:c r="AG163" s="70"/>
      <x:c r="AH163" s="70"/>
      <x:c r="AI163" s="70"/>
      <x:c r="AJ163" s="70"/>
      <x:c r="AK163" s="70"/>
      <x:c r="AL163" s="687" t="s">
        <x:v>475</x:v>
      </x:c>
      <x:c r="AM163" s="70"/>
      <x:c r="AN163" s="73"/>
      <x:c r="AO163" s="70"/>
      <x:c r="AP163" s="70"/>
      <x:c r="AQ163" s="70"/>
      <x:c r="AR163" s="73"/>
      <x:c r="AS163" s="70"/>
      <x:c r="AT163" s="73"/>
      <x:c r="AU163" s="70"/>
      <x:c r="AV163" s="70"/>
      <x:c r="AW163" s="70"/>
      <x:c r="AX163" s="70"/>
      <x:c r="AY163" s="70"/>
      <x:c r="AZ163" s="70"/>
      <x:c r="BA163" s="73"/>
      <x:c r="BB163" s="70"/>
      <x:c r="BC163" s="70"/>
      <x:c r="BD163" s="70"/>
      <x:c r="BE163" s="70"/>
      <x:c r="BF163" s="70"/>
      <x:c r="BG163" s="70"/>
      <x:c r="BH163" s="70"/>
      <x:c r="BI163" s="70"/>
      <x:c r="BJ163" s="73"/>
      <x:c r="BK163" s="70"/>
      <x:c r="BL163" s="73"/>
      <x:c r="BM163" s="70"/>
      <x:c r="BN163" s="73"/>
      <x:c r="BO163" s="70"/>
      <x:c r="BP163" s="73"/>
      <x:c r="BQ163" s="70"/>
      <x:c r="BR163" s="70"/>
      <x:c r="BS163" s="70"/>
      <x:c r="BT163" s="70"/>
      <x:c r="BU163" s="70"/>
      <x:c r="BV163" s="687" t="s">
        <x:v>475</x:v>
      </x:c>
      <x:c r="BW163" s="70"/>
      <x:c r="BX163" s="70"/>
      <x:c r="BY163" s="73"/>
      <x:c r="BZ163" s="70"/>
      <x:c r="CA163" s="73"/>
      <x:c r="CB163" s="70"/>
      <x:c r="CC163" s="73"/>
      <x:c r="CD163" s="70"/>
      <x:c r="CE163" s="70"/>
      <x:c r="CF163" s="73"/>
      <x:c r="CG163" s="70"/>
      <x:c r="CH163" s="70"/>
      <x:c r="CI163" s="70"/>
      <x:c r="CJ163" s="70"/>
      <x:c r="CK163" s="70"/>
      <x:c r="CL163" s="70"/>
      <x:c r="CM163" s="70"/>
      <x:c r="CN163" s="70"/>
      <x:c r="CO163" s="70"/>
      <x:c r="CP163" s="73"/>
      <x:c r="CQ163" s="70"/>
      <x:c r="CR163" s="73"/>
      <x:c r="CS163" s="70"/>
      <x:c r="CT163" s="70"/>
      <x:c r="CU163" s="70"/>
      <x:c r="CV163" s="70"/>
      <x:c r="CW163" s="70"/>
      <x:c r="CX163" s="70"/>
      <x:c r="CY163" s="687" t="s">
        <x:v>475</x:v>
      </x:c>
      <x:c r="CZ163" s="70"/>
      <x:c r="DA163" s="73"/>
      <x:c r="DB163" s="70"/>
      <x:c r="DC163" s="73"/>
      <x:c r="DD163" s="70"/>
      <x:c r="DE163" s="73"/>
      <x:c r="DF163" s="70"/>
      <x:c r="DG163" s="104"/>
    </x:row>
    <x:row r="164" spans="1:111" s="74" customFormat="1" customHeight="1">
      <x:c r="A164" s="687" t="s">
        <x:v>2980</x:v>
      </x:c>
      <x:c r="B164" s="114"/>
      <x:c r="C164" s="73"/>
      <x:c r="D164" s="70"/>
      <x:c r="E164" s="73"/>
      <x:c r="F164" s="70"/>
      <x:c r="G164" s="73"/>
      <x:c r="H164" s="70"/>
      <x:c r="I164" s="73"/>
      <x:c r="J164" s="70"/>
      <x:c r="K164" s="70"/>
      <x:c r="L164" s="73"/>
      <x:c r="M164" s="70"/>
      <x:c r="N164" s="70"/>
      <x:c r="O164" s="70"/>
      <x:c r="P164" s="70"/>
      <x:c r="Q164" s="70"/>
      <x:c r="R164" s="73"/>
      <x:c r="S164" s="70"/>
      <x:c r="T164" s="73"/>
      <x:c r="U164" s="70"/>
      <x:c r="V164" s="73"/>
      <x:c r="W164" s="70"/>
      <x:c r="X164" s="70"/>
      <x:c r="Y164" s="70"/>
      <x:c r="Z164" s="70"/>
      <x:c r="AA164" s="70"/>
      <x:c r="AB164" s="70"/>
      <x:c r="AC164" s="70"/>
      <x:c r="AD164" s="70"/>
      <x:c r="AE164" s="70"/>
      <x:c r="AF164" s="70"/>
      <x:c r="AG164" s="70"/>
      <x:c r="AH164" s="70"/>
      <x:c r="AI164" s="70"/>
      <x:c r="AJ164" s="70"/>
      <x:c r="AK164" s="70"/>
      <x:c r="AL164" s="687" t="s">
        <x:v>2980</x:v>
      </x:c>
      <x:c r="AM164" s="70"/>
      <x:c r="AN164" s="73"/>
      <x:c r="AO164" s="70"/>
      <x:c r="AP164" s="70"/>
      <x:c r="AQ164" s="70"/>
      <x:c r="AR164" s="73"/>
      <x:c r="AS164" s="70"/>
      <x:c r="AT164" s="73"/>
      <x:c r="AU164" s="70"/>
      <x:c r="AV164" s="70"/>
      <x:c r="AW164" s="70"/>
      <x:c r="AX164" s="70"/>
      <x:c r="AY164" s="70"/>
      <x:c r="AZ164" s="70"/>
      <x:c r="BA164" s="73"/>
      <x:c r="BB164" s="70"/>
      <x:c r="BC164" s="70"/>
      <x:c r="BD164" s="70"/>
      <x:c r="BE164" s="70"/>
      <x:c r="BF164" s="70"/>
      <x:c r="BG164" s="70"/>
      <x:c r="BH164" s="70"/>
      <x:c r="BI164" s="70"/>
      <x:c r="BJ164" s="73"/>
      <x:c r="BK164" s="70"/>
      <x:c r="BL164" s="73"/>
      <x:c r="BM164" s="70"/>
      <x:c r="BN164" s="73"/>
      <x:c r="BO164" s="70"/>
      <x:c r="BP164" s="73"/>
      <x:c r="BQ164" s="70"/>
      <x:c r="BR164" s="70"/>
      <x:c r="BS164" s="70"/>
      <x:c r="BT164" s="70"/>
      <x:c r="BU164" s="70"/>
      <x:c r="BV164" s="687" t="s">
        <x:v>2980</x:v>
      </x:c>
      <x:c r="BW164" s="70"/>
      <x:c r="BX164" s="70"/>
      <x:c r="BY164" s="73"/>
      <x:c r="BZ164" s="70"/>
      <x:c r="CA164" s="73"/>
      <x:c r="CB164" s="70"/>
      <x:c r="CC164" s="73"/>
      <x:c r="CD164" s="70"/>
      <x:c r="CE164" s="70"/>
      <x:c r="CF164" s="73"/>
      <x:c r="CG164" s="70"/>
      <x:c r="CH164" s="70"/>
      <x:c r="CI164" s="70"/>
      <x:c r="CJ164" s="70"/>
      <x:c r="CK164" s="70"/>
      <x:c r="CL164" s="70"/>
      <x:c r="CM164" s="70"/>
      <x:c r="CN164" s="70"/>
      <x:c r="CO164" s="70"/>
      <x:c r="CP164" s="73"/>
      <x:c r="CQ164" s="70"/>
      <x:c r="CR164" s="73"/>
      <x:c r="CS164" s="70"/>
      <x:c r="CT164" s="70"/>
      <x:c r="CU164" s="70"/>
      <x:c r="CV164" s="70"/>
      <x:c r="CW164" s="70"/>
      <x:c r="CX164" s="70"/>
      <x:c r="CY164" s="687" t="s">
        <x:v>2980</x:v>
      </x:c>
      <x:c r="CZ164" s="70"/>
      <x:c r="DA164" s="73"/>
      <x:c r="DB164" s="70"/>
      <x:c r="DC164" s="73"/>
      <x:c r="DD164" s="70"/>
      <x:c r="DE164" s="73"/>
      <x:c r="DF164" s="70"/>
      <x:c r="DG164" s="104"/>
    </x:row>
    <x:row r="165" spans="1:111" customHeight="1">
      <x:c r="A165" s="687" t="s">
        <x:v>279</x:v>
      </x:c>
      <x:c r="B165" s="114"/>
      <x:c r="C165" s="73"/>
      <x:c r="D165" s="70"/>
      <x:c r="E165" s="73"/>
      <x:c r="F165" s="70"/>
      <x:c r="G165" s="73"/>
      <x:c r="H165" s="70"/>
      <x:c r="I165" s="73"/>
      <x:c r="J165" s="70"/>
      <x:c r="K165" s="70"/>
      <x:c r="L165" s="73"/>
      <x:c r="M165" s="70"/>
      <x:c r="N165" s="70"/>
      <x:c r="O165" s="70"/>
      <x:c r="P165" s="70"/>
      <x:c r="Q165" s="70"/>
      <x:c r="R165" s="73"/>
      <x:c r="S165" s="70">
        <x:v>1</x:v>
      </x:c>
      <x:c r="T165" s="73"/>
      <x:c r="U165" s="70"/>
      <x:c r="V165" s="73"/>
      <x:c r="W165" s="70"/>
      <x:c r="X165" s="70"/>
      <x:c r="Y165" s="70"/>
      <x:c r="Z165" s="70"/>
      <x:c r="AA165" s="70"/>
      <x:c r="AB165" s="70"/>
      <x:c r="AC165" s="70"/>
      <x:c r="AD165" s="70"/>
      <x:c r="AE165" s="70"/>
      <x:c r="AF165" s="70"/>
      <x:c r="AG165" s="70"/>
      <x:c r="AH165" s="70"/>
      <x:c r="AI165" s="70"/>
      <x:c r="AJ165" s="70"/>
      <x:c r="AK165" s="70"/>
      <x:c r="AL165" s="687" t="s">
        <x:v>279</x:v>
      </x:c>
      <x:c r="AM165" s="70"/>
      <x:c r="AN165" s="73"/>
      <x:c r="AO165" s="70"/>
      <x:c r="AP165" s="70"/>
      <x:c r="AQ165" s="70"/>
      <x:c r="AR165" s="73"/>
      <x:c r="AS165" s="70"/>
      <x:c r="AT165" s="73"/>
      <x:c r="AU165" s="70"/>
      <x:c r="AV165" s="70"/>
      <x:c r="AW165" s="70"/>
      <x:c r="AX165" s="70"/>
      <x:c r="AY165" s="70"/>
      <x:c r="AZ165" s="70"/>
      <x:c r="BA165" s="73"/>
      <x:c r="BB165" s="70"/>
      <x:c r="BC165" s="70"/>
      <x:c r="BD165" s="70"/>
      <x:c r="BE165" s="70"/>
      <x:c r="BF165" s="70"/>
      <x:c r="BG165" s="70"/>
      <x:c r="BH165" s="70"/>
      <x:c r="BI165" s="70"/>
      <x:c r="BJ165" s="73"/>
      <x:c r="BK165" s="70"/>
      <x:c r="BL165" s="73"/>
      <x:c r="BM165" s="70"/>
      <x:c r="BN165" s="73"/>
      <x:c r="BO165" s="70"/>
      <x:c r="BP165" s="73"/>
      <x:c r="BQ165" s="70"/>
      <x:c r="BR165" s="70"/>
      <x:c r="BS165" s="70"/>
      <x:c r="BT165" s="70"/>
      <x:c r="BU165" s="70"/>
      <x:c r="BV165" s="687" t="s">
        <x:v>279</x:v>
      </x:c>
      <x:c r="BW165" s="70"/>
      <x:c r="BX165" s="70"/>
      <x:c r="BY165" s="73"/>
      <x:c r="BZ165" s="70"/>
      <x:c r="CA165" s="73"/>
      <x:c r="CB165" s="70"/>
      <x:c r="CC165" s="73"/>
      <x:c r="CD165" s="70"/>
      <x:c r="CE165" s="70"/>
      <x:c r="CF165" s="73"/>
      <x:c r="CG165" s="70"/>
      <x:c r="CH165" s="70"/>
      <x:c r="CI165" s="70"/>
      <x:c r="CJ165" s="70"/>
      <x:c r="CK165" s="70"/>
      <x:c r="CL165" s="70"/>
      <x:c r="CM165" s="70"/>
      <x:c r="CN165" s="70"/>
      <x:c r="CO165" s="70"/>
      <x:c r="CP165" s="73"/>
      <x:c r="CQ165" s="70"/>
      <x:c r="CR165" s="73"/>
      <x:c r="CS165" s="70">
        <x:v>4</x:v>
      </x:c>
      <x:c r="CT165" s="70"/>
      <x:c r="CU165" s="70"/>
      <x:c r="CV165" s="70"/>
      <x:c r="CW165" s="70"/>
      <x:c r="CX165" s="70"/>
      <x:c r="CY165" s="687" t="s">
        <x:v>279</x:v>
      </x:c>
      <x:c r="CZ165" s="70"/>
      <x:c r="DA165" s="73"/>
      <x:c r="DB165" s="70"/>
      <x:c r="DC165" s="73"/>
      <x:c r="DD165" s="70"/>
      <x:c r="DE165" s="73"/>
      <x:c r="DF165" s="70"/>
      <x:c r="DG165" s="104"/>
    </x:row>
    <x:row r="166" spans="1:111" customHeight="1">
      <x:c r="A166" s="687" t="s">
        <x:v>1727</x:v>
      </x:c>
      <x:c r="B166" s="114"/>
      <x:c r="C166" s="73"/>
      <x:c r="D166" s="70"/>
      <x:c r="E166" s="73"/>
      <x:c r="F166" s="70"/>
      <x:c r="G166" s="73"/>
      <x:c r="H166" s="70"/>
      <x:c r="I166" s="73"/>
      <x:c r="J166" s="70"/>
      <x:c r="K166" s="70"/>
      <x:c r="L166" s="73"/>
      <x:c r="M166" s="70"/>
      <x:c r="N166" s="70"/>
      <x:c r="O166" s="70"/>
      <x:c r="P166" s="70"/>
      <x:c r="Q166" s="70"/>
      <x:c r="R166" s="73"/>
      <x:c r="S166" s="70">
        <x:v>1</x:v>
      </x:c>
      <x:c r="T166" s="73"/>
      <x:c r="U166" s="70"/>
      <x:c r="V166" s="73"/>
      <x:c r="W166" s="70"/>
      <x:c r="X166" s="70">
        <x:v>12</x:v>
      </x:c>
      <x:c r="Y166" s="70"/>
      <x:c r="Z166" s="70"/>
      <x:c r="AA166" s="70"/>
      <x:c r="AB166" s="70"/>
      <x:c r="AC166" s="70"/>
      <x:c r="AD166" s="70"/>
      <x:c r="AE166" s="70"/>
      <x:c r="AF166" s="70"/>
      <x:c r="AG166" s="70"/>
      <x:c r="AH166" s="70"/>
      <x:c r="AI166" s="70"/>
      <x:c r="AJ166" s="70"/>
      <x:c r="AK166" s="70"/>
      <x:c r="AL166" s="687" t="s">
        <x:v>1727</x:v>
      </x:c>
      <x:c r="AM166" s="70"/>
      <x:c r="AN166" s="73"/>
      <x:c r="AO166" s="70"/>
      <x:c r="AP166" s="70"/>
      <x:c r="AQ166" s="70"/>
      <x:c r="AR166" s="73"/>
      <x:c r="AS166" s="70"/>
      <x:c r="AT166" s="73"/>
      <x:c r="AU166" s="70"/>
      <x:c r="AV166" s="70"/>
      <x:c r="AW166" s="70"/>
      <x:c r="AX166" s="70"/>
      <x:c r="AY166" s="70"/>
      <x:c r="AZ166" s="70"/>
      <x:c r="BA166" s="73"/>
      <x:c r="BB166" s="70"/>
      <x:c r="BC166" s="70"/>
      <x:c r="BD166" s="70"/>
      <x:c r="BE166" s="70"/>
      <x:c r="BF166" s="70"/>
      <x:c r="BG166" s="70">
        <x:v>1</x:v>
      </x:c>
      <x:c r="BH166" s="70">
        <x:v>2</x:v>
      </x:c>
      <x:c r="BI166" s="70"/>
      <x:c r="BJ166" s="73"/>
      <x:c r="BK166" s="70"/>
      <x:c r="BL166" s="73"/>
      <x:c r="BM166" s="70"/>
      <x:c r="BN166" s="73"/>
      <x:c r="BO166" s="70"/>
      <x:c r="BP166" s="73"/>
      <x:c r="BQ166" s="70"/>
      <x:c r="BR166" s="70"/>
      <x:c r="BS166" s="70"/>
      <x:c r="BT166" s="70"/>
      <x:c r="BU166" s="70"/>
      <x:c r="BV166" s="687" t="s">
        <x:v>1727</x:v>
      </x:c>
      <x:c r="BW166" s="70"/>
      <x:c r="BX166" s="70"/>
      <x:c r="BY166" s="73"/>
      <x:c r="BZ166" s="70"/>
      <x:c r="CA166" s="73"/>
      <x:c r="CB166" s="70"/>
      <x:c r="CC166" s="73"/>
      <x:c r="CD166" s="70"/>
      <x:c r="CE166" s="70"/>
      <x:c r="CF166" s="73"/>
      <x:c r="CG166" s="70"/>
      <x:c r="CH166" s="70"/>
      <x:c r="CI166" s="70"/>
      <x:c r="CJ166" s="70"/>
      <x:c r="CK166" s="70"/>
      <x:c r="CL166" s="70"/>
      <x:c r="CM166" s="70"/>
      <x:c r="CN166" s="70"/>
      <x:c r="CO166" s="70"/>
      <x:c r="CP166" s="73"/>
      <x:c r="CQ166" s="70"/>
      <x:c r="CR166" s="73"/>
      <x:c r="CS166" s="70"/>
      <x:c r="CT166" s="70"/>
      <x:c r="CU166" s="70"/>
      <x:c r="CV166" s="70"/>
      <x:c r="CW166" s="70"/>
      <x:c r="CX166" s="70"/>
      <x:c r="CY166" s="687" t="s">
        <x:v>1727</x:v>
      </x:c>
      <x:c r="CZ166" s="70"/>
      <x:c r="DA166" s="73"/>
      <x:c r="DB166" s="70"/>
      <x:c r="DC166" s="73"/>
      <x:c r="DD166" s="70"/>
      <x:c r="DE166" s="73"/>
      <x:c r="DF166" s="70"/>
      <x:c r="DG166" s="104"/>
    </x:row>
    <x:row r="167" spans="1:111" customHeight="1">
      <x:c r="A167" s="687" t="s">
        <x:v>2549</x:v>
      </x:c>
      <x:c r="B167" s="114"/>
      <x:c r="C167" s="73"/>
      <x:c r="D167" s="70"/>
      <x:c r="E167" s="73"/>
      <x:c r="F167" s="70"/>
      <x:c r="G167" s="73"/>
      <x:c r="H167" s="70"/>
      <x:c r="I167" s="73"/>
      <x:c r="J167" s="70"/>
      <x:c r="K167" s="70"/>
      <x:c r="L167" s="73"/>
      <x:c r="M167" s="70"/>
      <x:c r="N167" s="70"/>
      <x:c r="O167" s="70"/>
      <x:c r="P167" s="70"/>
      <x:c r="Q167" s="70"/>
      <x:c r="R167" s="73"/>
      <x:c r="S167" s="70"/>
      <x:c r="T167" s="73"/>
      <x:c r="U167" s="70"/>
      <x:c r="V167" s="73"/>
      <x:c r="W167" s="70"/>
      <x:c r="X167" s="70"/>
      <x:c r="Y167" s="70"/>
      <x:c r="Z167" s="70"/>
      <x:c r="AA167" s="70"/>
      <x:c r="AB167" s="70"/>
      <x:c r="AC167" s="70"/>
      <x:c r="AD167" s="70"/>
      <x:c r="AE167" s="70"/>
      <x:c r="AF167" s="70"/>
      <x:c r="AG167" s="70"/>
      <x:c r="AH167" s="70"/>
      <x:c r="AI167" s="70"/>
      <x:c r="AJ167" s="70"/>
      <x:c r="AK167" s="70"/>
      <x:c r="AL167" s="687" t="s">
        <x:v>2549</x:v>
      </x:c>
      <x:c r="AM167" s="70"/>
      <x:c r="AN167" s="73"/>
      <x:c r="AO167" s="70"/>
      <x:c r="AP167" s="70"/>
      <x:c r="AQ167" s="70"/>
      <x:c r="AR167" s="73"/>
      <x:c r="AS167" s="70"/>
      <x:c r="AT167" s="73"/>
      <x:c r="AU167" s="70"/>
      <x:c r="AV167" s="70"/>
      <x:c r="AW167" s="70"/>
      <x:c r="AX167" s="70"/>
      <x:c r="AY167" s="70"/>
      <x:c r="AZ167" s="70"/>
      <x:c r="BA167" s="73"/>
      <x:c r="BB167" s="70"/>
      <x:c r="BC167" s="70"/>
      <x:c r="BD167" s="70"/>
      <x:c r="BE167" s="70"/>
      <x:c r="BF167" s="70"/>
      <x:c r="BG167" s="70"/>
      <x:c r="BH167" s="70"/>
      <x:c r="BI167" s="70"/>
      <x:c r="BJ167" s="73"/>
      <x:c r="BK167" s="70"/>
      <x:c r="BL167" s="73"/>
      <x:c r="BM167" s="70"/>
      <x:c r="BN167" s="73"/>
      <x:c r="BO167" s="70"/>
      <x:c r="BP167" s="73"/>
      <x:c r="BQ167" s="70"/>
      <x:c r="BR167" s="70"/>
      <x:c r="BS167" s="70"/>
      <x:c r="BT167" s="70"/>
      <x:c r="BU167" s="70"/>
      <x:c r="BV167" s="687" t="s">
        <x:v>2549</x:v>
      </x:c>
      <x:c r="BW167" s="70"/>
      <x:c r="BX167" s="70"/>
      <x:c r="BY167" s="73"/>
      <x:c r="BZ167" s="70"/>
      <x:c r="CA167" s="73"/>
      <x:c r="CB167" s="70"/>
      <x:c r="CC167" s="73"/>
      <x:c r="CD167" s="70"/>
      <x:c r="CE167" s="70"/>
      <x:c r="CF167" s="73"/>
      <x:c r="CG167" s="70"/>
      <x:c r="CH167" s="70"/>
      <x:c r="CI167" s="70"/>
      <x:c r="CJ167" s="70"/>
      <x:c r="CK167" s="70"/>
      <x:c r="CL167" s="70"/>
      <x:c r="CM167" s="70"/>
      <x:c r="CN167" s="70"/>
      <x:c r="CO167" s="70"/>
      <x:c r="CP167" s="73"/>
      <x:c r="CQ167" s="70"/>
      <x:c r="CR167" s="73"/>
      <x:c r="CS167" s="70"/>
      <x:c r="CT167" s="70"/>
      <x:c r="CU167" s="70"/>
      <x:c r="CV167" s="70"/>
      <x:c r="CW167" s="70"/>
      <x:c r="CX167" s="70"/>
      <x:c r="CY167" s="687" t="s">
        <x:v>2549</x:v>
      </x:c>
      <x:c r="CZ167" s="70"/>
      <x:c r="DA167" s="73"/>
      <x:c r="DB167" s="70"/>
      <x:c r="DC167" s="73"/>
      <x:c r="DD167" s="70"/>
      <x:c r="DE167" s="73"/>
      <x:c r="DF167" s="70"/>
      <x:c r="DG167" s="104"/>
    </x:row>
    <x:row r="168" spans="1:111" customHeight="1">
      <x:c r="A168" s="687" t="s">
        <x:v>2472</x:v>
      </x:c>
      <x:c r="B168" s="114"/>
      <x:c r="C168" s="73"/>
      <x:c r="D168" s="70"/>
      <x:c r="E168" s="73"/>
      <x:c r="F168" s="70"/>
      <x:c r="G168" s="73"/>
      <x:c r="H168" s="70"/>
      <x:c r="I168" s="73"/>
      <x:c r="J168" s="70"/>
      <x:c r="K168" s="70"/>
      <x:c r="L168" s="73"/>
      <x:c r="M168" s="70"/>
      <x:c r="N168" s="70"/>
      <x:c r="O168" s="70"/>
      <x:c r="P168" s="70"/>
      <x:c r="Q168" s="70"/>
      <x:c r="R168" s="73"/>
      <x:c r="S168" s="70"/>
      <x:c r="T168" s="73"/>
      <x:c r="U168" s="70"/>
      <x:c r="V168" s="73"/>
      <x:c r="W168" s="70"/>
      <x:c r="X168" s="70"/>
      <x:c r="Y168" s="70"/>
      <x:c r="Z168" s="70"/>
      <x:c r="AA168" s="70"/>
      <x:c r="AB168" s="70"/>
      <x:c r="AC168" s="70"/>
      <x:c r="AD168" s="70"/>
      <x:c r="AE168" s="70"/>
      <x:c r="AF168" s="70"/>
      <x:c r="AG168" s="70"/>
      <x:c r="AH168" s="70"/>
      <x:c r="AI168" s="70"/>
      <x:c r="AJ168" s="70"/>
      <x:c r="AK168" s="70"/>
      <x:c r="AL168" s="687" t="s">
        <x:v>2472</x:v>
      </x:c>
      <x:c r="AM168" s="70"/>
      <x:c r="AN168" s="73"/>
      <x:c r="AO168" s="70"/>
      <x:c r="AP168" s="70"/>
      <x:c r="AQ168" s="70"/>
      <x:c r="AR168" s="73"/>
      <x:c r="AS168" s="70"/>
      <x:c r="AT168" s="73"/>
      <x:c r="AU168" s="70"/>
      <x:c r="AV168" s="70"/>
      <x:c r="AW168" s="70"/>
      <x:c r="AX168" s="70"/>
      <x:c r="AY168" s="70"/>
      <x:c r="AZ168" s="70"/>
      <x:c r="BA168" s="73"/>
      <x:c r="BB168" s="70"/>
      <x:c r="BC168" s="70"/>
      <x:c r="BD168" s="70"/>
      <x:c r="BE168" s="70"/>
      <x:c r="BF168" s="70"/>
      <x:c r="BG168" s="70"/>
      <x:c r="BH168" s="70"/>
      <x:c r="BI168" s="70"/>
      <x:c r="BJ168" s="73"/>
      <x:c r="BK168" s="70"/>
      <x:c r="BL168" s="73"/>
      <x:c r="BM168" s="70"/>
      <x:c r="BN168" s="73"/>
      <x:c r="BO168" s="70"/>
      <x:c r="BP168" s="73"/>
      <x:c r="BQ168" s="70"/>
      <x:c r="BR168" s="70"/>
      <x:c r="BS168" s="70"/>
      <x:c r="BT168" s="70"/>
      <x:c r="BU168" s="70"/>
      <x:c r="BV168" s="687" t="s">
        <x:v>2472</x:v>
      </x:c>
      <x:c r="BW168" s="70"/>
      <x:c r="BX168" s="70"/>
      <x:c r="BY168" s="73"/>
      <x:c r="BZ168" s="70"/>
      <x:c r="CA168" s="73"/>
      <x:c r="CB168" s="70"/>
      <x:c r="CC168" s="73"/>
      <x:c r="CD168" s="70"/>
      <x:c r="CE168" s="70"/>
      <x:c r="CF168" s="73"/>
      <x:c r="CG168" s="70"/>
      <x:c r="CH168" s="70"/>
      <x:c r="CI168" s="70"/>
      <x:c r="CJ168" s="70"/>
      <x:c r="CK168" s="70"/>
      <x:c r="CL168" s="70"/>
      <x:c r="CM168" s="70"/>
      <x:c r="CN168" s="70"/>
      <x:c r="CO168" s="70"/>
      <x:c r="CP168" s="73"/>
      <x:c r="CQ168" s="70"/>
      <x:c r="CR168" s="73"/>
      <x:c r="CS168" s="70"/>
      <x:c r="CT168" s="70"/>
      <x:c r="CU168" s="70"/>
      <x:c r="CV168" s="70"/>
      <x:c r="CW168" s="70"/>
      <x:c r="CX168" s="70"/>
      <x:c r="CY168" s="687" t="s">
        <x:v>2472</x:v>
      </x:c>
      <x:c r="CZ168" s="70"/>
      <x:c r="DA168" s="73"/>
      <x:c r="DB168" s="70"/>
      <x:c r="DC168" s="73"/>
      <x:c r="DD168" s="70"/>
      <x:c r="DE168" s="73"/>
      <x:c r="DF168" s="70"/>
      <x:c r="DG168" s="104"/>
    </x:row>
    <x:row r="169" spans="1:111" customHeight="1">
      <x:c r="A169" s="687" t="s">
        <x:v>2730</x:v>
      </x:c>
      <x:c r="B169" s="114"/>
      <x:c r="C169" s="73"/>
      <x:c r="D169" s="70"/>
      <x:c r="E169" s="73"/>
      <x:c r="F169" s="70"/>
      <x:c r="G169" s="73"/>
      <x:c r="H169" s="70"/>
      <x:c r="I169" s="73"/>
      <x:c r="J169" s="70"/>
      <x:c r="K169" s="70"/>
      <x:c r="L169" s="73"/>
      <x:c r="M169" s="70"/>
      <x:c r="N169" s="70"/>
      <x:c r="O169" s="70"/>
      <x:c r="P169" s="70"/>
      <x:c r="Q169" s="70"/>
      <x:c r="R169" s="73"/>
      <x:c r="S169" s="70">
        <x:v>2</x:v>
      </x:c>
      <x:c r="T169" s="73"/>
      <x:c r="U169" s="70"/>
      <x:c r="V169" s="73"/>
      <x:c r="W169" s="70"/>
      <x:c r="X169" s="70">
        <x:v>9</x:v>
      </x:c>
      <x:c r="Y169" s="70"/>
      <x:c r="Z169" s="70"/>
      <x:c r="AA169" s="70"/>
      <x:c r="AB169" s="70"/>
      <x:c r="AC169" s="70"/>
      <x:c r="AD169" s="70"/>
      <x:c r="AE169" s="70"/>
      <x:c r="AF169" s="70"/>
      <x:c r="AG169" s="70"/>
      <x:c r="AH169" s="70"/>
      <x:c r="AI169" s="70"/>
      <x:c r="AJ169" s="70"/>
      <x:c r="AK169" s="70"/>
      <x:c r="AL169" s="687" t="s">
        <x:v>2730</x:v>
      </x:c>
      <x:c r="AM169" s="70"/>
      <x:c r="AN169" s="73"/>
      <x:c r="AO169" s="70"/>
      <x:c r="AP169" s="70"/>
      <x:c r="AQ169" s="70"/>
      <x:c r="AR169" s="73"/>
      <x:c r="AS169" s="70"/>
      <x:c r="AT169" s="73"/>
      <x:c r="AU169" s="70"/>
      <x:c r="AV169" s="70"/>
      <x:c r="AW169" s="70"/>
      <x:c r="AX169" s="70"/>
      <x:c r="AY169" s="70"/>
      <x:c r="AZ169" s="70"/>
      <x:c r="BA169" s="73"/>
      <x:c r="BB169" s="70"/>
      <x:c r="BC169" s="70"/>
      <x:c r="BD169" s="70"/>
      <x:c r="BE169" s="70"/>
      <x:c r="BF169" s="70"/>
      <x:c r="BG169" s="70"/>
      <x:c r="BH169" s="70"/>
      <x:c r="BI169" s="70"/>
      <x:c r="BJ169" s="73"/>
      <x:c r="BK169" s="70"/>
      <x:c r="BL169" s="73"/>
      <x:c r="BM169" s="70"/>
      <x:c r="BN169" s="73"/>
      <x:c r="BO169" s="70"/>
      <x:c r="BP169" s="73"/>
      <x:c r="BQ169" s="70"/>
      <x:c r="BR169" s="70"/>
      <x:c r="BS169" s="70"/>
      <x:c r="BT169" s="70"/>
      <x:c r="BU169" s="70"/>
      <x:c r="BV169" s="687" t="s">
        <x:v>2730</x:v>
      </x:c>
      <x:c r="BW169" s="70"/>
      <x:c r="BX169" s="70"/>
      <x:c r="BY169" s="73"/>
      <x:c r="BZ169" s="70"/>
      <x:c r="CA169" s="73"/>
      <x:c r="CB169" s="70"/>
      <x:c r="CC169" s="73"/>
      <x:c r="CD169" s="70"/>
      <x:c r="CE169" s="70"/>
      <x:c r="CF169" s="73"/>
      <x:c r="CG169" s="70"/>
      <x:c r="CH169" s="70"/>
      <x:c r="CI169" s="70"/>
      <x:c r="CJ169" s="70"/>
      <x:c r="CK169" s="70"/>
      <x:c r="CL169" s="70"/>
      <x:c r="CM169" s="70"/>
      <x:c r="CN169" s="70"/>
      <x:c r="CO169" s="70"/>
      <x:c r="CP169" s="73"/>
      <x:c r="CQ169" s="70"/>
      <x:c r="CR169" s="73"/>
      <x:c r="CS169" s="70"/>
      <x:c r="CT169" s="70"/>
      <x:c r="CU169" s="70"/>
      <x:c r="CV169" s="70"/>
      <x:c r="CW169" s="70"/>
      <x:c r="CX169" s="70"/>
      <x:c r="CY169" s="687" t="s">
        <x:v>2730</x:v>
      </x:c>
      <x:c r="CZ169" s="70"/>
      <x:c r="DA169" s="73"/>
      <x:c r="DB169" s="70"/>
      <x:c r="DC169" s="73"/>
      <x:c r="DD169" s="70"/>
      <x:c r="DE169" s="73"/>
      <x:c r="DF169" s="70"/>
      <x:c r="DG169" s="104"/>
    </x:row>
    <x:row r="170" spans="1:111" customHeight="1">
      <x:c r="A170" s="687" t="s">
        <x:v>341</x:v>
      </x:c>
      <x:c r="B170" s="114"/>
      <x:c r="C170" s="73"/>
      <x:c r="D170" s="70"/>
      <x:c r="E170" s="73"/>
      <x:c r="F170" s="70"/>
      <x:c r="G170" s="73"/>
      <x:c r="H170" s="70"/>
      <x:c r="I170" s="73"/>
      <x:c r="J170" s="70"/>
      <x:c r="K170" s="70"/>
      <x:c r="L170" s="73"/>
      <x:c r="M170" s="70"/>
      <x:c r="N170" s="70"/>
      <x:c r="O170" s="70"/>
      <x:c r="P170" s="70"/>
      <x:c r="Q170" s="70"/>
      <x:c r="R170" s="73"/>
      <x:c r="S170" s="70"/>
      <x:c r="T170" s="73"/>
      <x:c r="U170" s="70"/>
      <x:c r="V170" s="73"/>
      <x:c r="W170" s="70"/>
      <x:c r="X170" s="70"/>
      <x:c r="Y170" s="70"/>
      <x:c r="Z170" s="70"/>
      <x:c r="AA170" s="70"/>
      <x:c r="AB170" s="70"/>
      <x:c r="AC170" s="70"/>
      <x:c r="AD170" s="70"/>
      <x:c r="AE170" s="70"/>
      <x:c r="AF170" s="70"/>
      <x:c r="AG170" s="70"/>
      <x:c r="AH170" s="70"/>
      <x:c r="AI170" s="70"/>
      <x:c r="AJ170" s="70"/>
      <x:c r="AK170" s="70"/>
      <x:c r="AL170" s="687" t="s">
        <x:v>341</x:v>
      </x:c>
      <x:c r="AM170" s="70"/>
      <x:c r="AN170" s="73"/>
      <x:c r="AO170" s="70"/>
      <x:c r="AP170" s="70"/>
      <x:c r="AQ170" s="70"/>
      <x:c r="AR170" s="73"/>
      <x:c r="AS170" s="70"/>
      <x:c r="AT170" s="73"/>
      <x:c r="AU170" s="70"/>
      <x:c r="AV170" s="70"/>
      <x:c r="AW170" s="70"/>
      <x:c r="AX170" s="70"/>
      <x:c r="AY170" s="70"/>
      <x:c r="AZ170" s="70"/>
      <x:c r="BA170" s="73"/>
      <x:c r="BB170" s="70"/>
      <x:c r="BC170" s="70"/>
      <x:c r="BD170" s="70"/>
      <x:c r="BE170" s="70"/>
      <x:c r="BF170" s="70"/>
      <x:c r="BG170" s="70"/>
      <x:c r="BH170" s="70"/>
      <x:c r="BI170" s="70"/>
      <x:c r="BJ170" s="73"/>
      <x:c r="BK170" s="70"/>
      <x:c r="BL170" s="73"/>
      <x:c r="BM170" s="70"/>
      <x:c r="BN170" s="73"/>
      <x:c r="BO170" s="70"/>
      <x:c r="BP170" s="73"/>
      <x:c r="BQ170" s="70"/>
      <x:c r="BR170" s="70"/>
      <x:c r="BS170" s="70"/>
      <x:c r="BT170" s="70"/>
      <x:c r="BU170" s="70"/>
      <x:c r="BV170" s="687" t="s">
        <x:v>341</x:v>
      </x:c>
      <x:c r="BW170" s="70"/>
      <x:c r="BX170" s="70"/>
      <x:c r="BY170" s="73"/>
      <x:c r="BZ170" s="70"/>
      <x:c r="CA170" s="73"/>
      <x:c r="CB170" s="70"/>
      <x:c r="CC170" s="73"/>
      <x:c r="CD170" s="70"/>
      <x:c r="CE170" s="70"/>
      <x:c r="CF170" s="73"/>
      <x:c r="CG170" s="70"/>
      <x:c r="CH170" s="70"/>
      <x:c r="CI170" s="70"/>
      <x:c r="CJ170" s="70"/>
      <x:c r="CK170" s="70"/>
      <x:c r="CL170" s="70"/>
      <x:c r="CM170" s="70"/>
      <x:c r="CN170" s="70"/>
      <x:c r="CO170" s="70"/>
      <x:c r="CP170" s="73"/>
      <x:c r="CQ170" s="70"/>
      <x:c r="CR170" s="73"/>
      <x:c r="CS170" s="70">
        <x:v>5</x:v>
      </x:c>
      <x:c r="CT170" s="70"/>
      <x:c r="CU170" s="70"/>
      <x:c r="CV170" s="70"/>
      <x:c r="CW170" s="70"/>
      <x:c r="CX170" s="70"/>
      <x:c r="CY170" s="687" t="s">
        <x:v>341</x:v>
      </x:c>
      <x:c r="CZ170" s="70"/>
      <x:c r="DA170" s="73"/>
      <x:c r="DB170" s="70"/>
      <x:c r="DC170" s="73"/>
      <x:c r="DD170" s="70"/>
      <x:c r="DE170" s="73"/>
      <x:c r="DF170" s="70"/>
      <x:c r="DG170" s="104"/>
    </x:row>
    <x:row r="171" spans="1:111" customHeight="1">
      <x:c r="A171" s="687" t="s">
        <x:v>2120</x:v>
      </x:c>
      <x:c r="B171" s="114"/>
      <x:c r="C171" s="73"/>
      <x:c r="D171" s="70"/>
      <x:c r="E171" s="73"/>
      <x:c r="F171" s="70"/>
      <x:c r="G171" s="73"/>
      <x:c r="H171" s="70"/>
      <x:c r="I171" s="73"/>
      <x:c r="J171" s="70"/>
      <x:c r="K171" s="70"/>
      <x:c r="L171" s="73"/>
      <x:c r="M171" s="70"/>
      <x:c r="N171" s="70"/>
      <x:c r="O171" s="70"/>
      <x:c r="P171" s="70"/>
      <x:c r="Q171" s="70"/>
      <x:c r="R171" s="73"/>
      <x:c r="S171" s="70"/>
      <x:c r="T171" s="73"/>
      <x:c r="U171" s="70"/>
      <x:c r="V171" s="73"/>
      <x:c r="W171" s="70"/>
      <x:c r="X171" s="70"/>
      <x:c r="Y171" s="70"/>
      <x:c r="Z171" s="70"/>
      <x:c r="AA171" s="70"/>
      <x:c r="AB171" s="70"/>
      <x:c r="AC171" s="70"/>
      <x:c r="AD171" s="70"/>
      <x:c r="AE171" s="70"/>
      <x:c r="AF171" s="70"/>
      <x:c r="AG171" s="70"/>
      <x:c r="AH171" s="70"/>
      <x:c r="AI171" s="70"/>
      <x:c r="AJ171" s="70"/>
      <x:c r="AK171" s="70"/>
      <x:c r="AL171" s="687" t="s">
        <x:v>2120</x:v>
      </x:c>
      <x:c r="AM171" s="70"/>
      <x:c r="AN171" s="73"/>
      <x:c r="AO171" s="70"/>
      <x:c r="AP171" s="70"/>
      <x:c r="AQ171" s="70"/>
      <x:c r="AR171" s="73"/>
      <x:c r="AS171" s="70"/>
      <x:c r="AT171" s="73"/>
      <x:c r="AU171" s="70"/>
      <x:c r="AV171" s="70"/>
      <x:c r="AW171" s="70"/>
      <x:c r="AX171" s="70"/>
      <x:c r="AY171" s="70"/>
      <x:c r="AZ171" s="70"/>
      <x:c r="BA171" s="73"/>
      <x:c r="BB171" s="70"/>
      <x:c r="BC171" s="70"/>
      <x:c r="BD171" s="70"/>
      <x:c r="BE171" s="70"/>
      <x:c r="BF171" s="70"/>
      <x:c r="BG171" s="70"/>
      <x:c r="BH171" s="70"/>
      <x:c r="BI171" s="70"/>
      <x:c r="BJ171" s="73"/>
      <x:c r="BK171" s="70"/>
      <x:c r="BL171" s="73"/>
      <x:c r="BM171" s="70"/>
      <x:c r="BN171" s="73"/>
      <x:c r="BO171" s="70"/>
      <x:c r="BP171" s="73"/>
      <x:c r="BQ171" s="70"/>
      <x:c r="BR171" s="70"/>
      <x:c r="BS171" s="70"/>
      <x:c r="BT171" s="70"/>
      <x:c r="BU171" s="70"/>
      <x:c r="BV171" s="687" t="s">
        <x:v>2120</x:v>
      </x:c>
      <x:c r="BW171" s="70"/>
      <x:c r="BX171" s="70"/>
      <x:c r="BY171" s="73"/>
      <x:c r="BZ171" s="70"/>
      <x:c r="CA171" s="73"/>
      <x:c r="CB171" s="70"/>
      <x:c r="CC171" s="73"/>
      <x:c r="CD171" s="70"/>
      <x:c r="CE171" s="70"/>
      <x:c r="CF171" s="73"/>
      <x:c r="CG171" s="70"/>
      <x:c r="CH171" s="70"/>
      <x:c r="CI171" s="70"/>
      <x:c r="CJ171" s="70"/>
      <x:c r="CK171" s="70"/>
      <x:c r="CL171" s="70"/>
      <x:c r="CM171" s="70"/>
      <x:c r="CN171" s="70"/>
      <x:c r="CO171" s="70"/>
      <x:c r="CP171" s="73"/>
      <x:c r="CQ171" s="70"/>
      <x:c r="CR171" s="73"/>
      <x:c r="CS171" s="70"/>
      <x:c r="CT171" s="70"/>
      <x:c r="CU171" s="70"/>
      <x:c r="CV171" s="70"/>
      <x:c r="CW171" s="70"/>
      <x:c r="CX171" s="70"/>
      <x:c r="CY171" s="687" t="s">
        <x:v>2120</x:v>
      </x:c>
      <x:c r="CZ171" s="70"/>
      <x:c r="DA171" s="73"/>
      <x:c r="DB171" s="70"/>
      <x:c r="DC171" s="73"/>
      <x:c r="DD171" s="70"/>
      <x:c r="DE171" s="73"/>
      <x:c r="DF171" s="70"/>
      <x:c r="DG171" s="104"/>
    </x:row>
    <x:row r="172" spans="1:111" customHeight="1">
      <x:c r="A172" s="687" t="s">
        <x:v>2533</x:v>
      </x:c>
      <x:c r="B172" s="114"/>
      <x:c r="C172" s="73"/>
      <x:c r="D172" s="70"/>
      <x:c r="E172" s="73"/>
      <x:c r="F172" s="70"/>
      <x:c r="G172" s="73"/>
      <x:c r="H172" s="70"/>
      <x:c r="I172" s="73"/>
      <x:c r="J172" s="70">
        <x:v>1</x:v>
      </x:c>
      <x:c r="K172" s="70"/>
      <x:c r="L172" s="73"/>
      <x:c r="M172" s="70"/>
      <x:c r="N172" s="70"/>
      <x:c r="O172" s="70"/>
      <x:c r="P172" s="70"/>
      <x:c r="Q172" s="70"/>
      <x:c r="R172" s="73"/>
      <x:c r="S172" s="70"/>
      <x:c r="T172" s="73"/>
      <x:c r="U172" s="70"/>
      <x:c r="V172" s="73"/>
      <x:c r="W172" s="70"/>
      <x:c r="X172" s="70"/>
      <x:c r="Y172" s="70"/>
      <x:c r="Z172" s="70"/>
      <x:c r="AA172" s="70"/>
      <x:c r="AB172" s="70"/>
      <x:c r="AC172" s="70"/>
      <x:c r="AD172" s="70"/>
      <x:c r="AE172" s="70"/>
      <x:c r="AF172" s="70"/>
      <x:c r="AG172" s="70"/>
      <x:c r="AH172" s="70"/>
      <x:c r="AI172" s="70"/>
      <x:c r="AJ172" s="70"/>
      <x:c r="AK172" s="70"/>
      <x:c r="AL172" s="687" t="s">
        <x:v>2533</x:v>
      </x:c>
      <x:c r="AM172" s="70"/>
      <x:c r="AN172" s="73"/>
      <x:c r="AO172" s="70"/>
      <x:c r="AP172" s="70"/>
      <x:c r="AQ172" s="70"/>
      <x:c r="AR172" s="73"/>
      <x:c r="AS172" s="70"/>
      <x:c r="AT172" s="73"/>
      <x:c r="AU172" s="70"/>
      <x:c r="AV172" s="70"/>
      <x:c r="AW172" s="70"/>
      <x:c r="AX172" s="70"/>
      <x:c r="AY172" s="70"/>
      <x:c r="AZ172" s="70"/>
      <x:c r="BA172" s="73"/>
      <x:c r="BB172" s="70"/>
      <x:c r="BC172" s="70"/>
      <x:c r="BD172" s="70"/>
      <x:c r="BE172" s="70"/>
      <x:c r="BF172" s="70"/>
      <x:c r="BG172" s="70"/>
      <x:c r="BH172" s="70"/>
      <x:c r="BI172" s="70"/>
      <x:c r="BJ172" s="73"/>
      <x:c r="BK172" s="70"/>
      <x:c r="BL172" s="73"/>
      <x:c r="BM172" s="70"/>
      <x:c r="BN172" s="73"/>
      <x:c r="BO172" s="70"/>
      <x:c r="BP172" s="73"/>
      <x:c r="BQ172" s="70"/>
      <x:c r="BR172" s="70"/>
      <x:c r="BS172" s="70"/>
      <x:c r="BT172" s="70"/>
      <x:c r="BU172" s="70"/>
      <x:c r="BV172" s="687" t="s">
        <x:v>2533</x:v>
      </x:c>
      <x:c r="BW172" s="70"/>
      <x:c r="BX172" s="70"/>
      <x:c r="BY172" s="73"/>
      <x:c r="BZ172" s="70"/>
      <x:c r="CA172" s="73"/>
      <x:c r="CB172" s="70"/>
      <x:c r="CC172" s="73"/>
      <x:c r="CD172" s="70"/>
      <x:c r="CE172" s="70"/>
      <x:c r="CF172" s="73"/>
      <x:c r="CG172" s="70"/>
      <x:c r="CH172" s="70"/>
      <x:c r="CI172" s="70"/>
      <x:c r="CJ172" s="70"/>
      <x:c r="CK172" s="70"/>
      <x:c r="CL172" s="70"/>
      <x:c r="CM172" s="70"/>
      <x:c r="CN172" s="70"/>
      <x:c r="CO172" s="70"/>
      <x:c r="CP172" s="73"/>
      <x:c r="CQ172" s="70"/>
      <x:c r="CR172" s="73"/>
      <x:c r="CS172" s="70"/>
      <x:c r="CT172" s="70"/>
      <x:c r="CU172" s="70"/>
      <x:c r="CV172" s="70"/>
      <x:c r="CW172" s="70"/>
      <x:c r="CX172" s="70"/>
      <x:c r="CY172" s="687" t="s">
        <x:v>2533</x:v>
      </x:c>
      <x:c r="CZ172" s="70"/>
      <x:c r="DA172" s="73"/>
      <x:c r="DB172" s="70"/>
      <x:c r="DC172" s="73"/>
      <x:c r="DD172" s="70"/>
      <x:c r="DE172" s="73"/>
      <x:c r="DF172" s="70"/>
      <x:c r="DG172" s="104"/>
    </x:row>
    <x:row r="173" spans="1:111" customHeight="1">
      <x:c r="A173" s="687" t="s">
        <x:v>2546</x:v>
      </x:c>
      <x:c r="B173" s="114"/>
      <x:c r="C173" s="73"/>
      <x:c r="D173" s="70"/>
      <x:c r="E173" s="73"/>
      <x:c r="F173" s="70"/>
      <x:c r="G173" s="73"/>
      <x:c r="H173" s="70"/>
      <x:c r="I173" s="73"/>
      <x:c r="J173" s="70">
        <x:v>1</x:v>
      </x:c>
      <x:c r="K173" s="70"/>
      <x:c r="L173" s="73"/>
      <x:c r="M173" s="70"/>
      <x:c r="N173" s="70"/>
      <x:c r="O173" s="70"/>
      <x:c r="P173" s="70"/>
      <x:c r="Q173" s="70"/>
      <x:c r="R173" s="73"/>
      <x:c r="S173" s="70"/>
      <x:c r="T173" s="73"/>
      <x:c r="U173" s="70"/>
      <x:c r="V173" s="73"/>
      <x:c r="W173" s="70"/>
      <x:c r="X173" s="70">
        <x:v>7</x:v>
      </x:c>
      <x:c r="Y173" s="70"/>
      <x:c r="Z173" s="70"/>
      <x:c r="AA173" s="70"/>
      <x:c r="AB173" s="70"/>
      <x:c r="AC173" s="70"/>
      <x:c r="AD173" s="70"/>
      <x:c r="AE173" s="70"/>
      <x:c r="AF173" s="70"/>
      <x:c r="AG173" s="70"/>
      <x:c r="AH173" s="70"/>
      <x:c r="AI173" s="70"/>
      <x:c r="AJ173" s="70"/>
      <x:c r="AK173" s="70"/>
      <x:c r="AL173" s="687" t="s">
        <x:v>2546</x:v>
      </x:c>
      <x:c r="AM173" s="70"/>
      <x:c r="AN173" s="73"/>
      <x:c r="AO173" s="70"/>
      <x:c r="AP173" s="70"/>
      <x:c r="AQ173" s="70"/>
      <x:c r="AR173" s="73"/>
      <x:c r="AS173" s="70"/>
      <x:c r="AT173" s="73"/>
      <x:c r="AU173" s="70"/>
      <x:c r="AV173" s="70"/>
      <x:c r="AW173" s="70"/>
      <x:c r="AX173" s="70"/>
      <x:c r="AY173" s="70"/>
      <x:c r="AZ173" s="70"/>
      <x:c r="BA173" s="73"/>
      <x:c r="BB173" s="70"/>
      <x:c r="BC173" s="70"/>
      <x:c r="BD173" s="70"/>
      <x:c r="BE173" s="70"/>
      <x:c r="BF173" s="70"/>
      <x:c r="BG173" s="70"/>
      <x:c r="BH173" s="70"/>
      <x:c r="BI173" s="70"/>
      <x:c r="BJ173" s="73"/>
      <x:c r="BK173" s="70"/>
      <x:c r="BL173" s="73"/>
      <x:c r="BM173" s="70"/>
      <x:c r="BN173" s="73"/>
      <x:c r="BO173" s="70"/>
      <x:c r="BP173" s="73"/>
      <x:c r="BQ173" s="70"/>
      <x:c r="BR173" s="70"/>
      <x:c r="BS173" s="70"/>
      <x:c r="BT173" s="70"/>
      <x:c r="BU173" s="70"/>
      <x:c r="BV173" s="687" t="s">
        <x:v>2546</x:v>
      </x:c>
      <x:c r="BW173" s="70"/>
      <x:c r="BX173" s="70"/>
      <x:c r="BY173" s="73"/>
      <x:c r="BZ173" s="70"/>
      <x:c r="CA173" s="73"/>
      <x:c r="CB173" s="70"/>
      <x:c r="CC173" s="73"/>
      <x:c r="CD173" s="70"/>
      <x:c r="CE173" s="70"/>
      <x:c r="CF173" s="73"/>
      <x:c r="CG173" s="70"/>
      <x:c r="CH173" s="70"/>
      <x:c r="CI173" s="70"/>
      <x:c r="CJ173" s="70"/>
      <x:c r="CK173" s="70"/>
      <x:c r="CL173" s="70"/>
      <x:c r="CM173" s="70"/>
      <x:c r="CN173" s="70"/>
      <x:c r="CO173" s="70"/>
      <x:c r="CP173" s="73"/>
      <x:c r="CQ173" s="70"/>
      <x:c r="CR173" s="73"/>
      <x:c r="CS173" s="70"/>
      <x:c r="CT173" s="70"/>
      <x:c r="CU173" s="70"/>
      <x:c r="CV173" s="70"/>
      <x:c r="CW173" s="70"/>
      <x:c r="CX173" s="70"/>
      <x:c r="CY173" s="687" t="s">
        <x:v>2546</x:v>
      </x:c>
      <x:c r="CZ173" s="70"/>
      <x:c r="DA173" s="73"/>
      <x:c r="DB173" s="70"/>
      <x:c r="DC173" s="73"/>
      <x:c r="DD173" s="70"/>
      <x:c r="DE173" s="73"/>
      <x:c r="DF173" s="70"/>
      <x:c r="DG173" s="104"/>
    </x:row>
    <x:row r="174" spans="1:111" customHeight="1">
      <x:c r="A174" s="687" t="s">
        <x:v>2125</x:v>
      </x:c>
      <x:c r="B174" s="114"/>
      <x:c r="C174" s="73"/>
      <x:c r="D174" s="70"/>
      <x:c r="E174" s="73"/>
      <x:c r="F174" s="70"/>
      <x:c r="G174" s="73"/>
      <x:c r="H174" s="70"/>
      <x:c r="I174" s="73"/>
      <x:c r="J174" s="70"/>
      <x:c r="K174" s="70"/>
      <x:c r="L174" s="73"/>
      <x:c r="M174" s="70"/>
      <x:c r="N174" s="70"/>
      <x:c r="O174" s="70"/>
      <x:c r="P174" s="70"/>
      <x:c r="Q174" s="70"/>
      <x:c r="R174" s="73"/>
      <x:c r="S174" s="70"/>
      <x:c r="T174" s="73"/>
      <x:c r="U174" s="70"/>
      <x:c r="V174" s="73"/>
      <x:c r="W174" s="70"/>
      <x:c r="X174" s="70"/>
      <x:c r="Y174" s="70"/>
      <x:c r="Z174" s="70"/>
      <x:c r="AA174" s="70"/>
      <x:c r="AB174" s="70"/>
      <x:c r="AC174" s="70"/>
      <x:c r="AD174" s="70"/>
      <x:c r="AE174" s="70"/>
      <x:c r="AF174" s="70"/>
      <x:c r="AG174" s="70"/>
      <x:c r="AH174" s="70"/>
      <x:c r="AI174" s="70"/>
      <x:c r="AJ174" s="70"/>
      <x:c r="AK174" s="70"/>
      <x:c r="AL174" s="687" t="s">
        <x:v>2125</x:v>
      </x:c>
      <x:c r="AM174" s="70"/>
      <x:c r="AN174" s="73"/>
      <x:c r="AO174" s="70"/>
      <x:c r="AP174" s="70"/>
      <x:c r="AQ174" s="70"/>
      <x:c r="AR174" s="73"/>
      <x:c r="AS174" s="70"/>
      <x:c r="AT174" s="73"/>
      <x:c r="AU174" s="70"/>
      <x:c r="AV174" s="70"/>
      <x:c r="AW174" s="70"/>
      <x:c r="AX174" s="70"/>
      <x:c r="AY174" s="70"/>
      <x:c r="AZ174" s="70"/>
      <x:c r="BA174" s="73"/>
      <x:c r="BB174" s="70"/>
      <x:c r="BC174" s="70"/>
      <x:c r="BD174" s="70"/>
      <x:c r="BE174" s="70"/>
      <x:c r="BF174" s="70"/>
      <x:c r="BG174" s="70"/>
      <x:c r="BH174" s="70"/>
      <x:c r="BI174" s="70"/>
      <x:c r="BJ174" s="73"/>
      <x:c r="BK174" s="70"/>
      <x:c r="BL174" s="73"/>
      <x:c r="BM174" s="70"/>
      <x:c r="BN174" s="73"/>
      <x:c r="BO174" s="70"/>
      <x:c r="BP174" s="73"/>
      <x:c r="BQ174" s="70"/>
      <x:c r="BR174" s="70"/>
      <x:c r="BS174" s="70"/>
      <x:c r="BT174" s="70"/>
      <x:c r="BU174" s="70"/>
      <x:c r="BV174" s="687" t="s">
        <x:v>2125</x:v>
      </x:c>
      <x:c r="BW174" s="70"/>
      <x:c r="BX174" s="70"/>
      <x:c r="BY174" s="73"/>
      <x:c r="BZ174" s="70"/>
      <x:c r="CA174" s="73"/>
      <x:c r="CB174" s="70"/>
      <x:c r="CC174" s="73"/>
      <x:c r="CD174" s="70"/>
      <x:c r="CE174" s="70"/>
      <x:c r="CF174" s="73"/>
      <x:c r="CG174" s="70"/>
      <x:c r="CH174" s="70"/>
      <x:c r="CI174" s="70"/>
      <x:c r="CJ174" s="70"/>
      <x:c r="CK174" s="70"/>
      <x:c r="CL174" s="70"/>
      <x:c r="CM174" s="70"/>
      <x:c r="CN174" s="70"/>
      <x:c r="CO174" s="70"/>
      <x:c r="CP174" s="73"/>
      <x:c r="CQ174" s="70"/>
      <x:c r="CR174" s="73"/>
      <x:c r="CS174" s="70"/>
      <x:c r="CT174" s="70"/>
      <x:c r="CU174" s="70"/>
      <x:c r="CV174" s="70"/>
      <x:c r="CW174" s="70"/>
      <x:c r="CX174" s="70"/>
      <x:c r="CY174" s="687" t="s">
        <x:v>2125</x:v>
      </x:c>
      <x:c r="CZ174" s="70"/>
      <x:c r="DA174" s="73"/>
      <x:c r="DB174" s="70"/>
      <x:c r="DC174" s="73"/>
      <x:c r="DD174" s="70"/>
      <x:c r="DE174" s="73"/>
      <x:c r="DF174" s="70"/>
      <x:c r="DG174" s="104"/>
    </x:row>
    <x:row r="175" spans="1:111" customHeight="1">
      <x:c r="A175" s="687" t="s">
        <x:v>1752</x:v>
      </x:c>
      <x:c r="B175" s="114"/>
      <x:c r="C175" s="73"/>
      <x:c r="D175" s="70"/>
      <x:c r="E175" s="73"/>
      <x:c r="F175" s="70"/>
      <x:c r="G175" s="73"/>
      <x:c r="H175" s="70"/>
      <x:c r="I175" s="73"/>
      <x:c r="J175" s="70"/>
      <x:c r="K175" s="70"/>
      <x:c r="L175" s="73"/>
      <x:c r="M175" s="70"/>
      <x:c r="N175" s="70"/>
      <x:c r="O175" s="70"/>
      <x:c r="P175" s="70"/>
      <x:c r="Q175" s="70"/>
      <x:c r="R175" s="73"/>
      <x:c r="S175" s="70"/>
      <x:c r="T175" s="73"/>
      <x:c r="U175" s="70"/>
      <x:c r="V175" s="73"/>
      <x:c r="W175" s="70"/>
      <x:c r="X175" s="70"/>
      <x:c r="Y175" s="70"/>
      <x:c r="Z175" s="70"/>
      <x:c r="AA175" s="70"/>
      <x:c r="AB175" s="70"/>
      <x:c r="AC175" s="70"/>
      <x:c r="AD175" s="70"/>
      <x:c r="AE175" s="70"/>
      <x:c r="AF175" s="70"/>
      <x:c r="AG175" s="70"/>
      <x:c r="AH175" s="70"/>
      <x:c r="AI175" s="70"/>
      <x:c r="AJ175" s="70"/>
      <x:c r="AK175" s="70"/>
      <x:c r="AL175" s="687" t="s">
        <x:v>1752</x:v>
      </x:c>
      <x:c r="AM175" s="70"/>
      <x:c r="AN175" s="73"/>
      <x:c r="AO175" s="70"/>
      <x:c r="AP175" s="70"/>
      <x:c r="AQ175" s="70"/>
      <x:c r="AR175" s="73"/>
      <x:c r="AS175" s="70"/>
      <x:c r="AT175" s="73"/>
      <x:c r="AU175" s="70"/>
      <x:c r="AV175" s="70"/>
      <x:c r="AW175" s="70"/>
      <x:c r="AX175" s="70"/>
      <x:c r="AY175" s="70"/>
      <x:c r="AZ175" s="70"/>
      <x:c r="BA175" s="73"/>
      <x:c r="BB175" s="70"/>
      <x:c r="BC175" s="70"/>
      <x:c r="BD175" s="70"/>
      <x:c r="BE175" s="70"/>
      <x:c r="BF175" s="70"/>
      <x:c r="BG175" s="70"/>
      <x:c r="BH175" s="70"/>
      <x:c r="BI175" s="70"/>
      <x:c r="BJ175" s="73"/>
      <x:c r="BK175" s="70"/>
      <x:c r="BL175" s="73"/>
      <x:c r="BM175" s="70"/>
      <x:c r="BN175" s="73"/>
      <x:c r="BO175" s="70"/>
      <x:c r="BP175" s="73"/>
      <x:c r="BQ175" s="70"/>
      <x:c r="BR175" s="70"/>
      <x:c r="BS175" s="70"/>
      <x:c r="BT175" s="70"/>
      <x:c r="BU175" s="70"/>
      <x:c r="BV175" s="687" t="s">
        <x:v>1752</x:v>
      </x:c>
      <x:c r="BW175" s="70"/>
      <x:c r="BX175" s="70"/>
      <x:c r="BY175" s="73"/>
      <x:c r="BZ175" s="70"/>
      <x:c r="CA175" s="73"/>
      <x:c r="CB175" s="70"/>
      <x:c r="CC175" s="73"/>
      <x:c r="CD175" s="70"/>
      <x:c r="CE175" s="70"/>
      <x:c r="CF175" s="73"/>
      <x:c r="CG175" s="70"/>
      <x:c r="CH175" s="70"/>
      <x:c r="CI175" s="70"/>
      <x:c r="CJ175" s="70"/>
      <x:c r="CK175" s="70"/>
      <x:c r="CL175" s="70"/>
      <x:c r="CM175" s="70"/>
      <x:c r="CN175" s="70"/>
      <x:c r="CO175" s="70"/>
      <x:c r="CP175" s="73"/>
      <x:c r="CQ175" s="70"/>
      <x:c r="CR175" s="73"/>
      <x:c r="CS175" s="70"/>
      <x:c r="CT175" s="70"/>
      <x:c r="CU175" s="70"/>
      <x:c r="CV175" s="70"/>
      <x:c r="CW175" s="70"/>
      <x:c r="CX175" s="70"/>
      <x:c r="CY175" s="687" t="s">
        <x:v>1752</x:v>
      </x:c>
      <x:c r="CZ175" s="70"/>
      <x:c r="DA175" s="73"/>
      <x:c r="DB175" s="70"/>
      <x:c r="DC175" s="73"/>
      <x:c r="DD175" s="70"/>
      <x:c r="DE175" s="73"/>
      <x:c r="DF175" s="70"/>
      <x:c r="DG175" s="104"/>
    </x:row>
    <x:row r="176" spans="1:111" customHeight="1">
      <x:c r="A176" s="687" t="s">
        <x:v>1323</x:v>
      </x:c>
      <x:c r="B176" s="114"/>
      <x:c r="C176" s="73"/>
      <x:c r="D176" s="70"/>
      <x:c r="E176" s="73"/>
      <x:c r="F176" s="70"/>
      <x:c r="G176" s="73"/>
      <x:c r="H176" s="70"/>
      <x:c r="I176" s="73"/>
      <x:c r="J176" s="70"/>
      <x:c r="K176" s="70"/>
      <x:c r="L176" s="73"/>
      <x:c r="M176" s="70"/>
      <x:c r="N176" s="70"/>
      <x:c r="O176" s="70"/>
      <x:c r="P176" s="70"/>
      <x:c r="Q176" s="70"/>
      <x:c r="R176" s="73"/>
      <x:c r="S176" s="70"/>
      <x:c r="T176" s="73"/>
      <x:c r="U176" s="70"/>
      <x:c r="V176" s="73"/>
      <x:c r="W176" s="70"/>
      <x:c r="X176" s="70"/>
      <x:c r="Y176" s="70"/>
      <x:c r="Z176" s="70"/>
      <x:c r="AA176" s="70"/>
      <x:c r="AB176" s="70"/>
      <x:c r="AC176" s="70"/>
      <x:c r="AD176" s="70"/>
      <x:c r="AE176" s="70"/>
      <x:c r="AF176" s="70"/>
      <x:c r="AG176" s="70"/>
      <x:c r="AH176" s="70"/>
      <x:c r="AI176" s="70"/>
      <x:c r="AJ176" s="70"/>
      <x:c r="AK176" s="70"/>
      <x:c r="AL176" s="687" t="s">
        <x:v>1323</x:v>
      </x:c>
      <x:c r="AM176" s="70"/>
      <x:c r="AN176" s="73"/>
      <x:c r="AO176" s="70"/>
      <x:c r="AP176" s="70"/>
      <x:c r="AQ176" s="70"/>
      <x:c r="AR176" s="73"/>
      <x:c r="AS176" s="70"/>
      <x:c r="AT176" s="73"/>
      <x:c r="AU176" s="70"/>
      <x:c r="AV176" s="70"/>
      <x:c r="AW176" s="70"/>
      <x:c r="AX176" s="70"/>
      <x:c r="AY176" s="70"/>
      <x:c r="AZ176" s="70"/>
      <x:c r="BA176" s="73"/>
      <x:c r="BB176" s="70"/>
      <x:c r="BC176" s="70"/>
      <x:c r="BD176" s="70"/>
      <x:c r="BE176" s="70"/>
      <x:c r="BF176" s="70"/>
      <x:c r="BG176" s="70"/>
      <x:c r="BH176" s="70"/>
      <x:c r="BI176" s="70"/>
      <x:c r="BJ176" s="73"/>
      <x:c r="BK176" s="70"/>
      <x:c r="BL176" s="73"/>
      <x:c r="BM176" s="70"/>
      <x:c r="BN176" s="73"/>
      <x:c r="BO176" s="70"/>
      <x:c r="BP176" s="73"/>
      <x:c r="BQ176" s="70"/>
      <x:c r="BR176" s="70"/>
      <x:c r="BS176" s="70"/>
      <x:c r="BT176" s="70"/>
      <x:c r="BU176" s="70"/>
      <x:c r="BV176" s="687" t="s">
        <x:v>1323</x:v>
      </x:c>
      <x:c r="BW176" s="70"/>
      <x:c r="BX176" s="70"/>
      <x:c r="BY176" s="73"/>
      <x:c r="BZ176" s="70"/>
      <x:c r="CA176" s="73"/>
      <x:c r="CB176" s="70"/>
      <x:c r="CC176" s="73"/>
      <x:c r="CD176" s="70"/>
      <x:c r="CE176" s="70"/>
      <x:c r="CF176" s="73"/>
      <x:c r="CG176" s="70"/>
      <x:c r="CH176" s="70"/>
      <x:c r="CI176" s="70"/>
      <x:c r="CJ176" s="70"/>
      <x:c r="CK176" s="70"/>
      <x:c r="CL176" s="70"/>
      <x:c r="CM176" s="70"/>
      <x:c r="CN176" s="70"/>
      <x:c r="CO176" s="70"/>
      <x:c r="CP176" s="73"/>
      <x:c r="CQ176" s="70"/>
      <x:c r="CR176" s="73"/>
      <x:c r="CS176" s="70"/>
      <x:c r="CT176" s="70"/>
      <x:c r="CU176" s="70"/>
      <x:c r="CV176" s="70"/>
      <x:c r="CW176" s="70"/>
      <x:c r="CX176" s="70"/>
      <x:c r="CY176" s="687" t="s">
        <x:v>1323</x:v>
      </x:c>
      <x:c r="CZ176" s="70"/>
      <x:c r="DA176" s="73"/>
      <x:c r="DB176" s="70"/>
      <x:c r="DC176" s="73"/>
      <x:c r="DD176" s="70"/>
      <x:c r="DE176" s="73"/>
      <x:c r="DF176" s="70"/>
      <x:c r="DG176" s="104"/>
    </x:row>
    <x:row r="177" spans="1:111" customHeight="1">
      <x:c r="A177" s="687" t="s">
        <x:v>2550</x:v>
      </x:c>
      <x:c r="B177" s="114"/>
      <x:c r="C177" s="73"/>
      <x:c r="D177" s="70"/>
      <x:c r="E177" s="73"/>
      <x:c r="F177" s="70"/>
      <x:c r="G177" s="73"/>
      <x:c r="H177" s="70"/>
      <x:c r="I177" s="73"/>
      <x:c r="J177" s="70"/>
      <x:c r="K177" s="70"/>
      <x:c r="L177" s="73"/>
      <x:c r="M177" s="70"/>
      <x:c r="N177" s="70"/>
      <x:c r="O177" s="70"/>
      <x:c r="P177" s="70"/>
      <x:c r="Q177" s="70"/>
      <x:c r="R177" s="73"/>
      <x:c r="S177" s="70"/>
      <x:c r="T177" s="73"/>
      <x:c r="U177" s="70"/>
      <x:c r="V177" s="73"/>
      <x:c r="W177" s="70"/>
      <x:c r="X177" s="70"/>
      <x:c r="Y177" s="70"/>
      <x:c r="Z177" s="70"/>
      <x:c r="AA177" s="70"/>
      <x:c r="AB177" s="70"/>
      <x:c r="AC177" s="70"/>
      <x:c r="AD177" s="70"/>
      <x:c r="AE177" s="70"/>
      <x:c r="AF177" s="70"/>
      <x:c r="AG177" s="70"/>
      <x:c r="AH177" s="70"/>
      <x:c r="AI177" s="70"/>
      <x:c r="AJ177" s="70"/>
      <x:c r="AK177" s="70"/>
      <x:c r="AL177" s="687" t="s">
        <x:v>2550</x:v>
      </x:c>
      <x:c r="AM177" s="70"/>
      <x:c r="AN177" s="73"/>
      <x:c r="AO177" s="70"/>
      <x:c r="AP177" s="70"/>
      <x:c r="AQ177" s="70"/>
      <x:c r="AR177" s="73"/>
      <x:c r="AS177" s="70"/>
      <x:c r="AT177" s="73"/>
      <x:c r="AU177" s="70"/>
      <x:c r="AV177" s="70"/>
      <x:c r="AW177" s="70"/>
      <x:c r="AX177" s="70"/>
      <x:c r="AY177" s="70"/>
      <x:c r="AZ177" s="70"/>
      <x:c r="BA177" s="73"/>
      <x:c r="BB177" s="70"/>
      <x:c r="BC177" s="70"/>
      <x:c r="BD177" s="70"/>
      <x:c r="BE177" s="70"/>
      <x:c r="BF177" s="70"/>
      <x:c r="BG177" s="70"/>
      <x:c r="BH177" s="70"/>
      <x:c r="BI177" s="70"/>
      <x:c r="BJ177" s="73"/>
      <x:c r="BK177" s="70"/>
      <x:c r="BL177" s="73"/>
      <x:c r="BM177" s="70"/>
      <x:c r="BN177" s="73"/>
      <x:c r="BO177" s="70"/>
      <x:c r="BP177" s="73"/>
      <x:c r="BQ177" s="70"/>
      <x:c r="BR177" s="70"/>
      <x:c r="BS177" s="70"/>
      <x:c r="BT177" s="70"/>
      <x:c r="BU177" s="70"/>
      <x:c r="BV177" s="687" t="s">
        <x:v>2550</x:v>
      </x:c>
      <x:c r="BW177" s="70"/>
      <x:c r="BX177" s="70"/>
      <x:c r="BY177" s="73"/>
      <x:c r="BZ177" s="70"/>
      <x:c r="CA177" s="73"/>
      <x:c r="CB177" s="70"/>
      <x:c r="CC177" s="73"/>
      <x:c r="CD177" s="70"/>
      <x:c r="CE177" s="70"/>
      <x:c r="CF177" s="73"/>
      <x:c r="CG177" s="70"/>
      <x:c r="CH177" s="70"/>
      <x:c r="CI177" s="70"/>
      <x:c r="CJ177" s="70"/>
      <x:c r="CK177" s="70"/>
      <x:c r="CL177" s="70"/>
      <x:c r="CM177" s="70"/>
      <x:c r="CN177" s="70"/>
      <x:c r="CO177" s="70"/>
      <x:c r="CP177" s="73"/>
      <x:c r="CQ177" s="70"/>
      <x:c r="CR177" s="73"/>
      <x:c r="CS177" s="70"/>
      <x:c r="CT177" s="70"/>
      <x:c r="CU177" s="70"/>
      <x:c r="CV177" s="70"/>
      <x:c r="CW177" s="70"/>
      <x:c r="CX177" s="70"/>
      <x:c r="CY177" s="687" t="s">
        <x:v>2550</x:v>
      </x:c>
      <x:c r="CZ177" s="70"/>
      <x:c r="DA177" s="73"/>
      <x:c r="DB177" s="70"/>
      <x:c r="DC177" s="73"/>
      <x:c r="DD177" s="70"/>
      <x:c r="DE177" s="73"/>
      <x:c r="DF177" s="70"/>
      <x:c r="DG177" s="104"/>
    </x:row>
    <x:row r="178" spans="1:111" customHeight="1">
      <x:c r="A178" s="687" t="s">
        <x:v>1298</x:v>
      </x:c>
      <x:c r="B178" s="114"/>
      <x:c r="C178" s="73"/>
      <x:c r="D178" s="70"/>
      <x:c r="E178" s="73"/>
      <x:c r="F178" s="70"/>
      <x:c r="G178" s="73"/>
      <x:c r="H178" s="70"/>
      <x:c r="I178" s="73"/>
      <x:c r="J178" s="70"/>
      <x:c r="K178" s="70"/>
      <x:c r="L178" s="73"/>
      <x:c r="M178" s="70"/>
      <x:c r="N178" s="70"/>
      <x:c r="O178" s="70"/>
      <x:c r="P178" s="70"/>
      <x:c r="Q178" s="70"/>
      <x:c r="R178" s="73"/>
      <x:c r="S178" s="70"/>
      <x:c r="T178" s="73"/>
      <x:c r="U178" s="70"/>
      <x:c r="V178" s="73"/>
      <x:c r="W178" s="70"/>
      <x:c r="X178" s="70"/>
      <x:c r="Y178" s="70"/>
      <x:c r="Z178" s="70"/>
      <x:c r="AA178" s="70"/>
      <x:c r="AB178" s="70"/>
      <x:c r="AC178" s="70"/>
      <x:c r="AD178" s="70"/>
      <x:c r="AE178" s="70"/>
      <x:c r="AF178" s="70"/>
      <x:c r="AG178" s="70"/>
      <x:c r="AH178" s="70"/>
      <x:c r="AI178" s="70"/>
      <x:c r="AJ178" s="70"/>
      <x:c r="AK178" s="70"/>
      <x:c r="AL178" s="687" t="s">
        <x:v>1298</x:v>
      </x:c>
      <x:c r="AM178" s="70"/>
      <x:c r="AN178" s="73"/>
      <x:c r="AO178" s="70"/>
      <x:c r="AP178" s="70"/>
      <x:c r="AQ178" s="70"/>
      <x:c r="AR178" s="73"/>
      <x:c r="AS178" s="70"/>
      <x:c r="AT178" s="73"/>
      <x:c r="AU178" s="70"/>
      <x:c r="AV178" s="70"/>
      <x:c r="AW178" s="70"/>
      <x:c r="AX178" s="70"/>
      <x:c r="AY178" s="70"/>
      <x:c r="AZ178" s="70"/>
      <x:c r="BA178" s="73"/>
      <x:c r="BB178" s="70"/>
      <x:c r="BC178" s="70"/>
      <x:c r="BD178" s="70"/>
      <x:c r="BE178" s="70"/>
      <x:c r="BF178" s="70"/>
      <x:c r="BG178" s="70"/>
      <x:c r="BH178" s="70"/>
      <x:c r="BI178" s="70"/>
      <x:c r="BJ178" s="73"/>
      <x:c r="BK178" s="70"/>
      <x:c r="BL178" s="73"/>
      <x:c r="BM178" s="70"/>
      <x:c r="BN178" s="73"/>
      <x:c r="BO178" s="70"/>
      <x:c r="BP178" s="73"/>
      <x:c r="BQ178" s="70"/>
      <x:c r="BR178" s="70"/>
      <x:c r="BS178" s="70"/>
      <x:c r="BT178" s="70"/>
      <x:c r="BU178" s="70"/>
      <x:c r="BV178" s="687" t="s">
        <x:v>1298</x:v>
      </x:c>
      <x:c r="BW178" s="70"/>
      <x:c r="BX178" s="70"/>
      <x:c r="BY178" s="73"/>
      <x:c r="BZ178" s="70"/>
      <x:c r="CA178" s="73"/>
      <x:c r="CB178" s="70"/>
      <x:c r="CC178" s="73"/>
      <x:c r="CD178" s="70"/>
      <x:c r="CE178" s="70"/>
      <x:c r="CF178" s="73"/>
      <x:c r="CG178" s="70"/>
      <x:c r="CH178" s="70"/>
      <x:c r="CI178" s="70"/>
      <x:c r="CJ178" s="70"/>
      <x:c r="CK178" s="70"/>
      <x:c r="CL178" s="70"/>
      <x:c r="CM178" s="70"/>
      <x:c r="CN178" s="70"/>
      <x:c r="CO178" s="70"/>
      <x:c r="CP178" s="73"/>
      <x:c r="CQ178" s="70"/>
      <x:c r="CR178" s="73"/>
      <x:c r="CS178" s="70"/>
      <x:c r="CT178" s="70"/>
      <x:c r="CU178" s="70"/>
      <x:c r="CV178" s="70"/>
      <x:c r="CW178" s="70"/>
      <x:c r="CX178" s="70"/>
      <x:c r="CY178" s="687" t="s">
        <x:v>1298</x:v>
      </x:c>
      <x:c r="CZ178" s="70"/>
      <x:c r="DA178" s="73"/>
      <x:c r="DB178" s="70"/>
      <x:c r="DC178" s="73"/>
      <x:c r="DD178" s="70"/>
      <x:c r="DE178" s="73"/>
      <x:c r="DF178" s="70"/>
      <x:c r="DG178" s="104"/>
    </x:row>
    <x:row r="179" spans="1:111" customHeight="1">
      <x:c r="A179" s="687" t="s">
        <x:v>2535</x:v>
      </x:c>
      <x:c r="B179" s="114"/>
      <x:c r="C179" s="73"/>
      <x:c r="D179" s="70"/>
      <x:c r="E179" s="73"/>
      <x:c r="F179" s="70"/>
      <x:c r="G179" s="73"/>
      <x:c r="H179" s="70"/>
      <x:c r="I179" s="73"/>
      <x:c r="J179" s="70"/>
      <x:c r="K179" s="70"/>
      <x:c r="L179" s="73"/>
      <x:c r="M179" s="70"/>
      <x:c r="N179" s="70"/>
      <x:c r="O179" s="70"/>
      <x:c r="P179" s="70"/>
      <x:c r="Q179" s="70"/>
      <x:c r="R179" s="73"/>
      <x:c r="S179" s="70"/>
      <x:c r="T179" s="73"/>
      <x:c r="U179" s="70"/>
      <x:c r="V179" s="73"/>
      <x:c r="W179" s="70"/>
      <x:c r="X179" s="70"/>
      <x:c r="Y179" s="70"/>
      <x:c r="Z179" s="70"/>
      <x:c r="AA179" s="70"/>
      <x:c r="AB179" s="70"/>
      <x:c r="AC179" s="70"/>
      <x:c r="AD179" s="70"/>
      <x:c r="AE179" s="70"/>
      <x:c r="AF179" s="70"/>
      <x:c r="AG179" s="70"/>
      <x:c r="AH179" s="70"/>
      <x:c r="AI179" s="70"/>
      <x:c r="AJ179" s="70"/>
      <x:c r="AK179" s="70"/>
      <x:c r="AL179" s="687" t="s">
        <x:v>2535</x:v>
      </x:c>
      <x:c r="AM179" s="70"/>
      <x:c r="AN179" s="73"/>
      <x:c r="AO179" s="70"/>
      <x:c r="AP179" s="70"/>
      <x:c r="AQ179" s="70"/>
      <x:c r="AR179" s="73"/>
      <x:c r="AS179" s="70"/>
      <x:c r="AT179" s="73"/>
      <x:c r="AU179" s="70"/>
      <x:c r="AV179" s="70"/>
      <x:c r="AW179" s="70"/>
      <x:c r="AX179" s="70"/>
      <x:c r="AY179" s="70"/>
      <x:c r="AZ179" s="70"/>
      <x:c r="BA179" s="73"/>
      <x:c r="BB179" s="70"/>
      <x:c r="BC179" s="70"/>
      <x:c r="BD179" s="70"/>
      <x:c r="BE179" s="70"/>
      <x:c r="BF179" s="70"/>
      <x:c r="BG179" s="70"/>
      <x:c r="BH179" s="70"/>
      <x:c r="BI179" s="70"/>
      <x:c r="BJ179" s="73"/>
      <x:c r="BK179" s="70"/>
      <x:c r="BL179" s="73"/>
      <x:c r="BM179" s="70"/>
      <x:c r="BN179" s="73"/>
      <x:c r="BO179" s="70"/>
      <x:c r="BP179" s="73"/>
      <x:c r="BQ179" s="70"/>
      <x:c r="BR179" s="70"/>
      <x:c r="BS179" s="70"/>
      <x:c r="BT179" s="70"/>
      <x:c r="BU179" s="70"/>
      <x:c r="BV179" s="687" t="s">
        <x:v>2535</x:v>
      </x:c>
      <x:c r="BW179" s="70"/>
      <x:c r="BX179" s="70"/>
      <x:c r="BY179" s="73"/>
      <x:c r="BZ179" s="70"/>
      <x:c r="CA179" s="73"/>
      <x:c r="CB179" s="70"/>
      <x:c r="CC179" s="73"/>
      <x:c r="CD179" s="70"/>
      <x:c r="CE179" s="70"/>
      <x:c r="CF179" s="73"/>
      <x:c r="CG179" s="70"/>
      <x:c r="CH179" s="70"/>
      <x:c r="CI179" s="70"/>
      <x:c r="CJ179" s="70"/>
      <x:c r="CK179" s="70"/>
      <x:c r="CL179" s="70"/>
      <x:c r="CM179" s="70"/>
      <x:c r="CN179" s="70"/>
      <x:c r="CO179" s="70"/>
      <x:c r="CP179" s="73"/>
      <x:c r="CQ179" s="70"/>
      <x:c r="CR179" s="73"/>
      <x:c r="CS179" s="70">
        <x:v>1</x:v>
      </x:c>
      <x:c r="CT179" s="70"/>
      <x:c r="CU179" s="70"/>
      <x:c r="CV179" s="70"/>
      <x:c r="CW179" s="70"/>
      <x:c r="CX179" s="70"/>
      <x:c r="CY179" s="687" t="s">
        <x:v>2535</x:v>
      </x:c>
      <x:c r="CZ179" s="70"/>
      <x:c r="DA179" s="73"/>
      <x:c r="DB179" s="70"/>
      <x:c r="DC179" s="73"/>
      <x:c r="DD179" s="70"/>
      <x:c r="DE179" s="73"/>
      <x:c r="DF179" s="70"/>
      <x:c r="DG179" s="104"/>
    </x:row>
    <x:row r="180" spans="1:111" customHeight="1">
      <x:c r="A180" s="687" t="s">
        <x:v>2460</x:v>
      </x:c>
      <x:c r="B180" s="114"/>
      <x:c r="C180" s="73"/>
      <x:c r="D180" s="70"/>
      <x:c r="E180" s="73"/>
      <x:c r="F180" s="70"/>
      <x:c r="G180" s="73"/>
      <x:c r="H180" s="70"/>
      <x:c r="I180" s="73"/>
      <x:c r="J180" s="70">
        <x:v>1</x:v>
      </x:c>
      <x:c r="K180" s="70"/>
      <x:c r="L180" s="73"/>
      <x:c r="M180" s="70"/>
      <x:c r="N180" s="70"/>
      <x:c r="O180" s="70"/>
      <x:c r="P180" s="70"/>
      <x:c r="Q180" s="70"/>
      <x:c r="R180" s="73"/>
      <x:c r="S180" s="70"/>
      <x:c r="T180" s="73"/>
      <x:c r="U180" s="70"/>
      <x:c r="V180" s="73"/>
      <x:c r="W180" s="70"/>
      <x:c r="X180" s="70">
        <x:v>1</x:v>
      </x:c>
      <x:c r="Y180" s="70"/>
      <x:c r="Z180" s="70"/>
      <x:c r="AA180" s="70"/>
      <x:c r="AB180" s="70"/>
      <x:c r="AC180" s="70"/>
      <x:c r="AD180" s="70"/>
      <x:c r="AE180" s="70"/>
      <x:c r="AF180" s="70"/>
      <x:c r="AG180" s="70"/>
      <x:c r="AH180" s="70"/>
      <x:c r="AI180" s="70"/>
      <x:c r="AJ180" s="70"/>
      <x:c r="AK180" s="70"/>
      <x:c r="AL180" s="687" t="s">
        <x:v>2460</x:v>
      </x:c>
      <x:c r="AM180" s="70"/>
      <x:c r="AN180" s="73"/>
      <x:c r="AO180" s="70"/>
      <x:c r="AP180" s="70"/>
      <x:c r="AQ180" s="70"/>
      <x:c r="AR180" s="73"/>
      <x:c r="AS180" s="70"/>
      <x:c r="AT180" s="73"/>
      <x:c r="AU180" s="70"/>
      <x:c r="AV180" s="70"/>
      <x:c r="AW180" s="70"/>
      <x:c r="AX180" s="70"/>
      <x:c r="AY180" s="70"/>
      <x:c r="AZ180" s="70"/>
      <x:c r="BA180" s="73"/>
      <x:c r="BB180" s="70"/>
      <x:c r="BC180" s="70"/>
      <x:c r="BD180" s="70"/>
      <x:c r="BE180" s="70"/>
      <x:c r="BF180" s="70"/>
      <x:c r="BG180" s="70"/>
      <x:c r="BH180" s="70"/>
      <x:c r="BI180" s="70"/>
      <x:c r="BJ180" s="73"/>
      <x:c r="BK180" s="70"/>
      <x:c r="BL180" s="73"/>
      <x:c r="BM180" s="70"/>
      <x:c r="BN180" s="73"/>
      <x:c r="BO180" s="70"/>
      <x:c r="BP180" s="73"/>
      <x:c r="BQ180" s="70"/>
      <x:c r="BR180" s="70"/>
      <x:c r="BS180" s="70"/>
      <x:c r="BT180" s="70"/>
      <x:c r="BU180" s="70"/>
      <x:c r="BV180" s="687" t="s">
        <x:v>2460</x:v>
      </x:c>
      <x:c r="BW180" s="70"/>
      <x:c r="BX180" s="70"/>
      <x:c r="BY180" s="73"/>
      <x:c r="BZ180" s="70"/>
      <x:c r="CA180" s="73"/>
      <x:c r="CB180" s="70"/>
      <x:c r="CC180" s="73"/>
      <x:c r="CD180" s="70"/>
      <x:c r="CE180" s="70"/>
      <x:c r="CF180" s="73"/>
      <x:c r="CG180" s="70"/>
      <x:c r="CH180" s="70"/>
      <x:c r="CI180" s="70"/>
      <x:c r="CJ180" s="70"/>
      <x:c r="CK180" s="70"/>
      <x:c r="CL180" s="70"/>
      <x:c r="CM180" s="70"/>
      <x:c r="CN180" s="70"/>
      <x:c r="CO180" s="70"/>
      <x:c r="CP180" s="73"/>
      <x:c r="CQ180" s="70"/>
      <x:c r="CR180" s="73"/>
      <x:c r="CS180" s="70"/>
      <x:c r="CT180" s="70"/>
      <x:c r="CU180" s="70"/>
      <x:c r="CV180" s="70"/>
      <x:c r="CW180" s="70"/>
      <x:c r="CX180" s="70"/>
      <x:c r="CY180" s="687" t="s">
        <x:v>2460</x:v>
      </x:c>
      <x:c r="CZ180" s="70"/>
      <x:c r="DA180" s="73"/>
      <x:c r="DB180" s="70"/>
      <x:c r="DC180" s="73"/>
      <x:c r="DD180" s="70"/>
      <x:c r="DE180" s="73"/>
      <x:c r="DF180" s="70"/>
      <x:c r="DG180" s="104"/>
    </x:row>
    <x:row r="181" spans="1:111" customHeight="1">
      <x:c r="A181" s="687" t="s">
        <x:v>2872</x:v>
      </x:c>
      <x:c r="B181" s="114"/>
      <x:c r="C181" s="73"/>
      <x:c r="D181" s="70"/>
      <x:c r="E181" s="73"/>
      <x:c r="F181" s="70"/>
      <x:c r="G181" s="73"/>
      <x:c r="H181" s="70"/>
      <x:c r="I181" s="73"/>
      <x:c r="J181" s="70">
        <x:v>1</x:v>
      </x:c>
      <x:c r="K181" s="70"/>
      <x:c r="L181" s="73"/>
      <x:c r="M181" s="70"/>
      <x:c r="N181" s="70"/>
      <x:c r="O181" s="70"/>
      <x:c r="P181" s="70"/>
      <x:c r="Q181" s="70"/>
      <x:c r="R181" s="73"/>
      <x:c r="S181" s="70"/>
      <x:c r="T181" s="73"/>
      <x:c r="U181" s="70"/>
      <x:c r="V181" s="73"/>
      <x:c r="W181" s="70"/>
      <x:c r="X181" s="70"/>
      <x:c r="Y181" s="70"/>
      <x:c r="Z181" s="70"/>
      <x:c r="AA181" s="70"/>
      <x:c r="AB181" s="70"/>
      <x:c r="AC181" s="70"/>
      <x:c r="AD181" s="70"/>
      <x:c r="AE181" s="70"/>
      <x:c r="AF181" s="70"/>
      <x:c r="AG181" s="70"/>
      <x:c r="AH181" s="70"/>
      <x:c r="AI181" s="70"/>
      <x:c r="AJ181" s="70"/>
      <x:c r="AK181" s="70"/>
      <x:c r="AL181" s="687" t="s">
        <x:v>2872</x:v>
      </x:c>
      <x:c r="AM181" s="70"/>
      <x:c r="AN181" s="73"/>
      <x:c r="AO181" s="70"/>
      <x:c r="AP181" s="70"/>
      <x:c r="AQ181" s="70"/>
      <x:c r="AR181" s="73"/>
      <x:c r="AS181" s="70"/>
      <x:c r="AT181" s="73"/>
      <x:c r="AU181" s="70"/>
      <x:c r="AV181" s="70"/>
      <x:c r="AW181" s="70"/>
      <x:c r="AX181" s="70"/>
      <x:c r="AY181" s="70"/>
      <x:c r="AZ181" s="70"/>
      <x:c r="BA181" s="73"/>
      <x:c r="BB181" s="70"/>
      <x:c r="BC181" s="70"/>
      <x:c r="BD181" s="70"/>
      <x:c r="BE181" s="70"/>
      <x:c r="BF181" s="70"/>
      <x:c r="BG181" s="70"/>
      <x:c r="BH181" s="70"/>
      <x:c r="BI181" s="70"/>
      <x:c r="BJ181" s="73"/>
      <x:c r="BK181" s="70"/>
      <x:c r="BL181" s="73"/>
      <x:c r="BM181" s="70"/>
      <x:c r="BN181" s="73"/>
      <x:c r="BO181" s="70"/>
      <x:c r="BP181" s="73"/>
      <x:c r="BQ181" s="70"/>
      <x:c r="BR181" s="70"/>
      <x:c r="BS181" s="70"/>
      <x:c r="BT181" s="70"/>
      <x:c r="BU181" s="70"/>
      <x:c r="BV181" s="687" t="s">
        <x:v>2872</x:v>
      </x:c>
      <x:c r="BW181" s="70"/>
      <x:c r="BX181" s="70"/>
      <x:c r="BY181" s="73"/>
      <x:c r="BZ181" s="70"/>
      <x:c r="CA181" s="73"/>
      <x:c r="CB181" s="70"/>
      <x:c r="CC181" s="73"/>
      <x:c r="CD181" s="70"/>
      <x:c r="CE181" s="70"/>
      <x:c r="CF181" s="73"/>
      <x:c r="CG181" s="70"/>
      <x:c r="CH181" s="70"/>
      <x:c r="CI181" s="70"/>
      <x:c r="CJ181" s="70"/>
      <x:c r="CK181" s="70"/>
      <x:c r="CL181" s="70"/>
      <x:c r="CM181" s="70"/>
      <x:c r="CN181" s="70"/>
      <x:c r="CO181" s="70"/>
      <x:c r="CP181" s="73"/>
      <x:c r="CQ181" s="70"/>
      <x:c r="CR181" s="73"/>
      <x:c r="CS181" s="70">
        <x:v>2</x:v>
      </x:c>
      <x:c r="CT181" s="70"/>
      <x:c r="CU181" s="70"/>
      <x:c r="CV181" s="70"/>
      <x:c r="CW181" s="70"/>
      <x:c r="CX181" s="70"/>
      <x:c r="CY181" s="687" t="s">
        <x:v>2872</x:v>
      </x:c>
      <x:c r="CZ181" s="70"/>
      <x:c r="DA181" s="73"/>
      <x:c r="DB181" s="70"/>
      <x:c r="DC181" s="73"/>
      <x:c r="DD181" s="70"/>
      <x:c r="DE181" s="73"/>
      <x:c r="DF181" s="70"/>
      <x:c r="DG181" s="104"/>
    </x:row>
    <x:row r="182" spans="1:111" customHeight="1">
      <x:c r="A182" s="687" t="s">
        <x:v>2541</x:v>
      </x:c>
      <x:c r="B182" s="114"/>
      <x:c r="C182" s="73"/>
      <x:c r="D182" s="70"/>
      <x:c r="E182" s="73"/>
      <x:c r="F182" s="70"/>
      <x:c r="G182" s="73"/>
      <x:c r="H182" s="70"/>
      <x:c r="I182" s="73"/>
      <x:c r="J182" s="70"/>
      <x:c r="K182" s="70"/>
      <x:c r="L182" s="73"/>
      <x:c r="M182" s="70"/>
      <x:c r="N182" s="70"/>
      <x:c r="O182" s="70"/>
      <x:c r="P182" s="70"/>
      <x:c r="Q182" s="70"/>
      <x:c r="R182" s="73"/>
      <x:c r="S182" s="70"/>
      <x:c r="T182" s="73"/>
      <x:c r="U182" s="70"/>
      <x:c r="V182" s="73"/>
      <x:c r="W182" s="70"/>
      <x:c r="X182" s="70"/>
      <x:c r="Y182" s="70"/>
      <x:c r="Z182" s="70"/>
      <x:c r="AA182" s="70"/>
      <x:c r="AB182" s="70"/>
      <x:c r="AC182" s="70"/>
      <x:c r="AD182" s="70"/>
      <x:c r="AE182" s="70"/>
      <x:c r="AF182" s="70"/>
      <x:c r="AG182" s="70"/>
      <x:c r="AH182" s="70"/>
      <x:c r="AI182" s="70"/>
      <x:c r="AJ182" s="70"/>
      <x:c r="AK182" s="70"/>
      <x:c r="AL182" s="687" t="s">
        <x:v>2541</x:v>
      </x:c>
      <x:c r="AM182" s="70"/>
      <x:c r="AN182" s="73"/>
      <x:c r="AO182" s="70"/>
      <x:c r="AP182" s="70"/>
      <x:c r="AQ182" s="70"/>
      <x:c r="AR182" s="73"/>
      <x:c r="AS182" s="70"/>
      <x:c r="AT182" s="73"/>
      <x:c r="AU182" s="70"/>
      <x:c r="AV182" s="70"/>
      <x:c r="AW182" s="70"/>
      <x:c r="AX182" s="70"/>
      <x:c r="AY182" s="70"/>
      <x:c r="AZ182" s="70"/>
      <x:c r="BA182" s="73"/>
      <x:c r="BB182" s="70"/>
      <x:c r="BC182" s="70"/>
      <x:c r="BD182" s="70"/>
      <x:c r="BE182" s="70"/>
      <x:c r="BF182" s="70"/>
      <x:c r="BG182" s="70"/>
      <x:c r="BH182" s="70"/>
      <x:c r="BI182" s="70"/>
      <x:c r="BJ182" s="73"/>
      <x:c r="BK182" s="70"/>
      <x:c r="BL182" s="73"/>
      <x:c r="BM182" s="70"/>
      <x:c r="BN182" s="73"/>
      <x:c r="BO182" s="70"/>
      <x:c r="BP182" s="73"/>
      <x:c r="BQ182" s="70"/>
      <x:c r="BR182" s="70"/>
      <x:c r="BS182" s="70"/>
      <x:c r="BT182" s="70"/>
      <x:c r="BU182" s="70"/>
      <x:c r="BV182" s="687" t="s">
        <x:v>2541</x:v>
      </x:c>
      <x:c r="BW182" s="70"/>
      <x:c r="BX182" s="70"/>
      <x:c r="BY182" s="73"/>
      <x:c r="BZ182" s="70"/>
      <x:c r="CA182" s="73"/>
      <x:c r="CB182" s="70"/>
      <x:c r="CC182" s="73"/>
      <x:c r="CD182" s="70"/>
      <x:c r="CE182" s="70"/>
      <x:c r="CF182" s="73"/>
      <x:c r="CG182" s="70"/>
      <x:c r="CH182" s="70"/>
      <x:c r="CI182" s="70"/>
      <x:c r="CJ182" s="70"/>
      <x:c r="CK182" s="70"/>
      <x:c r="CL182" s="70"/>
      <x:c r="CM182" s="70"/>
      <x:c r="CN182" s="70"/>
      <x:c r="CO182" s="70"/>
      <x:c r="CP182" s="73"/>
      <x:c r="CQ182" s="70"/>
      <x:c r="CR182" s="73"/>
      <x:c r="CS182" s="70">
        <x:v>2</x:v>
      </x:c>
      <x:c r="CT182" s="70"/>
      <x:c r="CU182" s="70"/>
      <x:c r="CV182" s="70"/>
      <x:c r="CW182" s="70"/>
      <x:c r="CX182" s="70"/>
      <x:c r="CY182" s="687" t="s">
        <x:v>2541</x:v>
      </x:c>
      <x:c r="CZ182" s="70"/>
      <x:c r="DA182" s="73"/>
      <x:c r="DB182" s="70"/>
      <x:c r="DC182" s="73"/>
      <x:c r="DD182" s="70"/>
      <x:c r="DE182" s="73"/>
      <x:c r="DF182" s="70"/>
      <x:c r="DG182" s="104"/>
    </x:row>
    <x:row r="183" spans="1:111" customHeight="1">
      <x:c r="A183" s="687" t="s">
        <x:v>2122</x:v>
      </x:c>
      <x:c r="B183" s="114"/>
      <x:c r="C183" s="73"/>
      <x:c r="D183" s="70"/>
      <x:c r="E183" s="73"/>
      <x:c r="F183" s="70"/>
      <x:c r="G183" s="73"/>
      <x:c r="H183" s="70"/>
      <x:c r="I183" s="73"/>
      <x:c r="J183" s="70">
        <x:v>1</x:v>
      </x:c>
      <x:c r="K183" s="70"/>
      <x:c r="L183" s="73"/>
      <x:c r="M183" s="70"/>
      <x:c r="N183" s="70"/>
      <x:c r="O183" s="70"/>
      <x:c r="P183" s="70"/>
      <x:c r="Q183" s="70"/>
      <x:c r="R183" s="73"/>
      <x:c r="S183" s="70"/>
      <x:c r="T183" s="73"/>
      <x:c r="U183" s="70"/>
      <x:c r="V183" s="73"/>
      <x:c r="W183" s="70"/>
      <x:c r="X183" s="70"/>
      <x:c r="Y183" s="70"/>
      <x:c r="Z183" s="70"/>
      <x:c r="AA183" s="70"/>
      <x:c r="AB183" s="70"/>
      <x:c r="AC183" s="70"/>
      <x:c r="AD183" s="70"/>
      <x:c r="AE183" s="70"/>
      <x:c r="AF183" s="70"/>
      <x:c r="AG183" s="70"/>
      <x:c r="AH183" s="70"/>
      <x:c r="AI183" s="70"/>
      <x:c r="AJ183" s="70"/>
      <x:c r="AK183" s="70"/>
      <x:c r="AL183" s="687" t="s">
        <x:v>2122</x:v>
      </x:c>
      <x:c r="AM183" s="70"/>
      <x:c r="AN183" s="73"/>
      <x:c r="AO183" s="70"/>
      <x:c r="AP183" s="70"/>
      <x:c r="AQ183" s="70"/>
      <x:c r="AR183" s="73"/>
      <x:c r="AS183" s="70"/>
      <x:c r="AT183" s="73"/>
      <x:c r="AU183" s="70"/>
      <x:c r="AV183" s="70"/>
      <x:c r="AW183" s="70"/>
      <x:c r="AX183" s="70"/>
      <x:c r="AY183" s="70"/>
      <x:c r="AZ183" s="70"/>
      <x:c r="BA183" s="73"/>
      <x:c r="BB183" s="70"/>
      <x:c r="BC183" s="70"/>
      <x:c r="BD183" s="70"/>
      <x:c r="BE183" s="70"/>
      <x:c r="BF183" s="70"/>
      <x:c r="BG183" s="70"/>
      <x:c r="BH183" s="70"/>
      <x:c r="BI183" s="70"/>
      <x:c r="BJ183" s="73"/>
      <x:c r="BK183" s="70"/>
      <x:c r="BL183" s="73"/>
      <x:c r="BM183" s="70"/>
      <x:c r="BN183" s="73"/>
      <x:c r="BO183" s="70"/>
      <x:c r="BP183" s="73"/>
      <x:c r="BQ183" s="70"/>
      <x:c r="BR183" s="70"/>
      <x:c r="BS183" s="70"/>
      <x:c r="BT183" s="70"/>
      <x:c r="BU183" s="70"/>
      <x:c r="BV183" s="687" t="s">
        <x:v>2122</x:v>
      </x:c>
      <x:c r="BW183" s="70"/>
      <x:c r="BX183" s="70"/>
      <x:c r="BY183" s="73"/>
      <x:c r="BZ183" s="70"/>
      <x:c r="CA183" s="73"/>
      <x:c r="CB183" s="70"/>
      <x:c r="CC183" s="73"/>
      <x:c r="CD183" s="70"/>
      <x:c r="CE183" s="70"/>
      <x:c r="CF183" s="73"/>
      <x:c r="CG183" s="70"/>
      <x:c r="CH183" s="70"/>
      <x:c r="CI183" s="70"/>
      <x:c r="CJ183" s="70"/>
      <x:c r="CK183" s="70"/>
      <x:c r="CL183" s="70"/>
      <x:c r="CM183" s="70"/>
      <x:c r="CN183" s="70"/>
      <x:c r="CO183" s="70"/>
      <x:c r="CP183" s="73"/>
      <x:c r="CQ183" s="70"/>
      <x:c r="CR183" s="73"/>
      <x:c r="CS183" s="70"/>
      <x:c r="CT183" s="70"/>
      <x:c r="CU183" s="70"/>
      <x:c r="CV183" s="70"/>
      <x:c r="CW183" s="70"/>
      <x:c r="CX183" s="70"/>
      <x:c r="CY183" s="687" t="s">
        <x:v>2122</x:v>
      </x:c>
      <x:c r="CZ183" s="70"/>
      <x:c r="DA183" s="73"/>
      <x:c r="DB183" s="70"/>
      <x:c r="DC183" s="73"/>
      <x:c r="DD183" s="70"/>
      <x:c r="DE183" s="73"/>
      <x:c r="DF183" s="70"/>
      <x:c r="DG183" s="104"/>
    </x:row>
    <x:row r="184" spans="1:111" customHeight="1">
      <x:c r="A184" s="687" t="s">
        <x:v>1636</x:v>
      </x:c>
      <x:c r="B184" s="114"/>
      <x:c r="C184" s="73"/>
      <x:c r="D184" s="70"/>
      <x:c r="E184" s="73"/>
      <x:c r="F184" s="70"/>
      <x:c r="G184" s="73"/>
      <x:c r="H184" s="70"/>
      <x:c r="I184" s="73"/>
      <x:c r="J184" s="70"/>
      <x:c r="K184" s="70"/>
      <x:c r="L184" s="73"/>
      <x:c r="M184" s="70"/>
      <x:c r="N184" s="70"/>
      <x:c r="O184" s="70"/>
      <x:c r="P184" s="70"/>
      <x:c r="Q184" s="70"/>
      <x:c r="R184" s="73"/>
      <x:c r="S184" s="70"/>
      <x:c r="T184" s="73"/>
      <x:c r="U184" s="70"/>
      <x:c r="V184" s="73"/>
      <x:c r="W184" s="70"/>
      <x:c r="X184" s="70"/>
      <x:c r="Y184" s="70"/>
      <x:c r="Z184" s="70"/>
      <x:c r="AA184" s="70"/>
      <x:c r="AB184" s="70"/>
      <x:c r="AC184" s="70"/>
      <x:c r="AD184" s="70"/>
      <x:c r="AE184" s="70"/>
      <x:c r="AF184" s="70"/>
      <x:c r="AG184" s="70"/>
      <x:c r="AH184" s="70"/>
      <x:c r="AI184" s="70"/>
      <x:c r="AJ184" s="70"/>
      <x:c r="AK184" s="70"/>
      <x:c r="AL184" s="687" t="s">
        <x:v>1636</x:v>
      </x:c>
      <x:c r="AM184" s="70"/>
      <x:c r="AN184" s="73"/>
      <x:c r="AO184" s="70"/>
      <x:c r="AP184" s="70"/>
      <x:c r="AQ184" s="70"/>
      <x:c r="AR184" s="73"/>
      <x:c r="AS184" s="70"/>
      <x:c r="AT184" s="73"/>
      <x:c r="AU184" s="70"/>
      <x:c r="AV184" s="70"/>
      <x:c r="AW184" s="70"/>
      <x:c r="AX184" s="70"/>
      <x:c r="AY184" s="70"/>
      <x:c r="AZ184" s="70"/>
      <x:c r="BA184" s="73"/>
      <x:c r="BB184" s="70"/>
      <x:c r="BC184" s="70"/>
      <x:c r="BD184" s="70"/>
      <x:c r="BE184" s="70"/>
      <x:c r="BF184" s="70"/>
      <x:c r="BG184" s="70"/>
      <x:c r="BH184" s="70"/>
      <x:c r="BI184" s="70"/>
      <x:c r="BJ184" s="73"/>
      <x:c r="BK184" s="70"/>
      <x:c r="BL184" s="73"/>
      <x:c r="BM184" s="70"/>
      <x:c r="BN184" s="73"/>
      <x:c r="BO184" s="70"/>
      <x:c r="BP184" s="73"/>
      <x:c r="BQ184" s="70"/>
      <x:c r="BR184" s="70"/>
      <x:c r="BS184" s="70"/>
      <x:c r="BT184" s="70"/>
      <x:c r="BU184" s="70"/>
      <x:c r="BV184" s="687" t="s">
        <x:v>1636</x:v>
      </x:c>
      <x:c r="BW184" s="70"/>
      <x:c r="BX184" s="70"/>
      <x:c r="BY184" s="73"/>
      <x:c r="BZ184" s="70"/>
      <x:c r="CA184" s="73"/>
      <x:c r="CB184" s="70"/>
      <x:c r="CC184" s="73"/>
      <x:c r="CD184" s="70"/>
      <x:c r="CE184" s="70"/>
      <x:c r="CF184" s="73"/>
      <x:c r="CG184" s="70"/>
      <x:c r="CH184" s="70"/>
      <x:c r="CI184" s="70"/>
      <x:c r="CJ184" s="70"/>
      <x:c r="CK184" s="70"/>
      <x:c r="CL184" s="70"/>
      <x:c r="CM184" s="70"/>
      <x:c r="CN184" s="70"/>
      <x:c r="CO184" s="70"/>
      <x:c r="CP184" s="73"/>
      <x:c r="CQ184" s="70"/>
      <x:c r="CR184" s="73"/>
      <x:c r="CS184" s="70"/>
      <x:c r="CT184" s="70"/>
      <x:c r="CU184" s="70"/>
      <x:c r="CV184" s="70"/>
      <x:c r="CW184" s="70"/>
      <x:c r="CX184" s="70"/>
      <x:c r="CY184" s="687" t="s">
        <x:v>1636</x:v>
      </x:c>
      <x:c r="CZ184" s="70"/>
      <x:c r="DA184" s="73"/>
      <x:c r="DB184" s="70"/>
      <x:c r="DC184" s="73"/>
      <x:c r="DD184" s="70"/>
      <x:c r="DE184" s="73"/>
      <x:c r="DF184" s="70"/>
      <x:c r="DG184" s="104"/>
    </x:row>
    <x:row r="185" spans="1:111" customHeight="1">
      <x:c r="A185" s="687" t="s">
        <x:v>1769</x:v>
      </x:c>
      <x:c r="B185" s="114"/>
      <x:c r="C185" s="73"/>
      <x:c r="D185" s="70"/>
      <x:c r="E185" s="73"/>
      <x:c r="F185" s="70"/>
      <x:c r="G185" s="73"/>
      <x:c r="H185" s="70"/>
      <x:c r="I185" s="73"/>
      <x:c r="J185" s="70">
        <x:v>1</x:v>
      </x:c>
      <x:c r="K185" s="70"/>
      <x:c r="L185" s="73"/>
      <x:c r="M185" s="70"/>
      <x:c r="N185" s="70"/>
      <x:c r="O185" s="70"/>
      <x:c r="P185" s="70"/>
      <x:c r="Q185" s="70"/>
      <x:c r="R185" s="73"/>
      <x:c r="S185" s="70"/>
      <x:c r="T185" s="73"/>
      <x:c r="U185" s="70"/>
      <x:c r="V185" s="73"/>
      <x:c r="W185" s="70"/>
      <x:c r="X185" s="70"/>
      <x:c r="Y185" s="70"/>
      <x:c r="Z185" s="70"/>
      <x:c r="AA185" s="70"/>
      <x:c r="AB185" s="70"/>
      <x:c r="AC185" s="70"/>
      <x:c r="AD185" s="70"/>
      <x:c r="AE185" s="70"/>
      <x:c r="AF185" s="70"/>
      <x:c r="AG185" s="70"/>
      <x:c r="AH185" s="70"/>
      <x:c r="AI185" s="70"/>
      <x:c r="AJ185" s="70"/>
      <x:c r="AK185" s="70"/>
      <x:c r="AL185" s="687" t="s">
        <x:v>1769</x:v>
      </x:c>
      <x:c r="AM185" s="70"/>
      <x:c r="AN185" s="73"/>
      <x:c r="AO185" s="70"/>
      <x:c r="AP185" s="70"/>
      <x:c r="AQ185" s="70"/>
      <x:c r="AR185" s="73"/>
      <x:c r="AS185" s="70"/>
      <x:c r="AT185" s="73"/>
      <x:c r="AU185" s="70"/>
      <x:c r="AV185" s="70"/>
      <x:c r="AW185" s="70"/>
      <x:c r="AX185" s="70"/>
      <x:c r="AY185" s="70"/>
      <x:c r="AZ185" s="70"/>
      <x:c r="BA185" s="73"/>
      <x:c r="BB185" s="70"/>
      <x:c r="BC185" s="70"/>
      <x:c r="BD185" s="70"/>
      <x:c r="BE185" s="70"/>
      <x:c r="BF185" s="70"/>
      <x:c r="BG185" s="70"/>
      <x:c r="BH185" s="70"/>
      <x:c r="BI185" s="70"/>
      <x:c r="BJ185" s="73"/>
      <x:c r="BK185" s="70"/>
      <x:c r="BL185" s="73"/>
      <x:c r="BM185" s="70"/>
      <x:c r="BN185" s="73"/>
      <x:c r="BO185" s="70"/>
      <x:c r="BP185" s="73"/>
      <x:c r="BQ185" s="70"/>
      <x:c r="BR185" s="70"/>
      <x:c r="BS185" s="70"/>
      <x:c r="BT185" s="70"/>
      <x:c r="BU185" s="70"/>
      <x:c r="BV185" s="687" t="s">
        <x:v>1769</x:v>
      </x:c>
      <x:c r="BW185" s="70"/>
      <x:c r="BX185" s="70"/>
      <x:c r="BY185" s="73"/>
      <x:c r="BZ185" s="70"/>
      <x:c r="CA185" s="73"/>
      <x:c r="CB185" s="70"/>
      <x:c r="CC185" s="73"/>
      <x:c r="CD185" s="70"/>
      <x:c r="CE185" s="70"/>
      <x:c r="CF185" s="73"/>
      <x:c r="CG185" s="70"/>
      <x:c r="CH185" s="70"/>
      <x:c r="CI185" s="70"/>
      <x:c r="CJ185" s="70"/>
      <x:c r="CK185" s="70"/>
      <x:c r="CL185" s="70"/>
      <x:c r="CM185" s="70"/>
      <x:c r="CN185" s="70"/>
      <x:c r="CO185" s="70"/>
      <x:c r="CP185" s="73"/>
      <x:c r="CQ185" s="70"/>
      <x:c r="CR185" s="73"/>
      <x:c r="CS185" s="70"/>
      <x:c r="CT185" s="70"/>
      <x:c r="CU185" s="70"/>
      <x:c r="CV185" s="70"/>
      <x:c r="CW185" s="70"/>
      <x:c r="CX185" s="70"/>
      <x:c r="CY185" s="687" t="s">
        <x:v>1769</x:v>
      </x:c>
      <x:c r="CZ185" s="70"/>
      <x:c r="DA185" s="73"/>
      <x:c r="DB185" s="70"/>
      <x:c r="DC185" s="73"/>
      <x:c r="DD185" s="70"/>
      <x:c r="DE185" s="73"/>
      <x:c r="DF185" s="70"/>
      <x:c r="DG185" s="104"/>
    </x:row>
    <x:row r="186" spans="1:111" customHeight="1">
      <x:c r="A186" s="687" t="s">
        <x:v>2522</x:v>
      </x:c>
      <x:c r="B186" s="114"/>
      <x:c r="C186" s="73"/>
      <x:c r="D186" s="70"/>
      <x:c r="E186" s="73"/>
      <x:c r="F186" s="70"/>
      <x:c r="G186" s="73"/>
      <x:c r="H186" s="70"/>
      <x:c r="I186" s="73"/>
      <x:c r="J186" s="70"/>
      <x:c r="K186" s="70"/>
      <x:c r="L186" s="73"/>
      <x:c r="M186" s="70"/>
      <x:c r="N186" s="70"/>
      <x:c r="O186" s="70"/>
      <x:c r="P186" s="70"/>
      <x:c r="Q186" s="70"/>
      <x:c r="R186" s="73"/>
      <x:c r="S186" s="70"/>
      <x:c r="T186" s="73"/>
      <x:c r="U186" s="70"/>
      <x:c r="V186" s="73"/>
      <x:c r="W186" s="70"/>
      <x:c r="X186" s="70"/>
      <x:c r="Y186" s="70"/>
      <x:c r="Z186" s="70"/>
      <x:c r="AA186" s="70"/>
      <x:c r="AB186" s="70"/>
      <x:c r="AC186" s="70"/>
      <x:c r="AD186" s="70"/>
      <x:c r="AE186" s="70"/>
      <x:c r="AF186" s="70"/>
      <x:c r="AG186" s="70"/>
      <x:c r="AH186" s="70"/>
      <x:c r="AI186" s="70"/>
      <x:c r="AJ186" s="70"/>
      <x:c r="AK186" s="70"/>
      <x:c r="AL186" s="687" t="s">
        <x:v>2522</x:v>
      </x:c>
      <x:c r="AM186" s="70"/>
      <x:c r="AN186" s="73"/>
      <x:c r="AO186" s="70"/>
      <x:c r="AP186" s="70"/>
      <x:c r="AQ186" s="70"/>
      <x:c r="AR186" s="73"/>
      <x:c r="AS186" s="70"/>
      <x:c r="AT186" s="73"/>
      <x:c r="AU186" s="70"/>
      <x:c r="AV186" s="70"/>
      <x:c r="AW186" s="70"/>
      <x:c r="AX186" s="70"/>
      <x:c r="AY186" s="70"/>
      <x:c r="AZ186" s="70"/>
      <x:c r="BA186" s="73"/>
      <x:c r="BB186" s="70"/>
      <x:c r="BC186" s="70"/>
      <x:c r="BD186" s="70"/>
      <x:c r="BE186" s="70"/>
      <x:c r="BF186" s="70"/>
      <x:c r="BG186" s="70"/>
      <x:c r="BH186" s="70"/>
      <x:c r="BI186" s="70"/>
      <x:c r="BJ186" s="73"/>
      <x:c r="BK186" s="70"/>
      <x:c r="BL186" s="73"/>
      <x:c r="BM186" s="70"/>
      <x:c r="BN186" s="73"/>
      <x:c r="BO186" s="70"/>
      <x:c r="BP186" s="73"/>
      <x:c r="BQ186" s="70"/>
      <x:c r="BR186" s="70"/>
      <x:c r="BS186" s="70"/>
      <x:c r="BT186" s="70"/>
      <x:c r="BU186" s="70"/>
      <x:c r="BV186" s="687" t="s">
        <x:v>2522</x:v>
      </x:c>
      <x:c r="BW186" s="70"/>
      <x:c r="BX186" s="70"/>
      <x:c r="BY186" s="73"/>
      <x:c r="BZ186" s="70"/>
      <x:c r="CA186" s="73"/>
      <x:c r="CB186" s="70"/>
      <x:c r="CC186" s="73"/>
      <x:c r="CD186" s="70"/>
      <x:c r="CE186" s="70"/>
      <x:c r="CF186" s="73"/>
      <x:c r="CG186" s="70"/>
      <x:c r="CH186" s="70"/>
      <x:c r="CI186" s="70"/>
      <x:c r="CJ186" s="70"/>
      <x:c r="CK186" s="70"/>
      <x:c r="CL186" s="70"/>
      <x:c r="CM186" s="70"/>
      <x:c r="CN186" s="70"/>
      <x:c r="CO186" s="70"/>
      <x:c r="CP186" s="73"/>
      <x:c r="CQ186" s="70"/>
      <x:c r="CR186" s="73"/>
      <x:c r="CS186" s="70"/>
      <x:c r="CT186" s="70"/>
      <x:c r="CU186" s="70"/>
      <x:c r="CV186" s="70"/>
      <x:c r="CW186" s="70"/>
      <x:c r="CX186" s="70"/>
      <x:c r="CY186" s="687" t="s">
        <x:v>2522</x:v>
      </x:c>
      <x:c r="CZ186" s="70"/>
      <x:c r="DA186" s="73"/>
      <x:c r="DB186" s="70"/>
      <x:c r="DC186" s="73"/>
      <x:c r="DD186" s="70"/>
      <x:c r="DE186" s="73"/>
      <x:c r="DF186" s="70"/>
      <x:c r="DG186" s="104"/>
    </x:row>
    <x:row r="187" spans="1:111" customHeight="1">
      <x:c r="A187" s="687" t="s">
        <x:v>2540</x:v>
      </x:c>
      <x:c r="B187" s="114"/>
      <x:c r="C187" s="73"/>
      <x:c r="D187" s="70"/>
      <x:c r="E187" s="73"/>
      <x:c r="F187" s="70"/>
      <x:c r="G187" s="73"/>
      <x:c r="H187" s="70"/>
      <x:c r="I187" s="73"/>
      <x:c r="J187" s="70"/>
      <x:c r="K187" s="70"/>
      <x:c r="L187" s="73"/>
      <x:c r="M187" s="70"/>
      <x:c r="N187" s="70"/>
      <x:c r="O187" s="70"/>
      <x:c r="P187" s="70"/>
      <x:c r="Q187" s="70"/>
      <x:c r="R187" s="73"/>
      <x:c r="S187" s="70"/>
      <x:c r="T187" s="73"/>
      <x:c r="U187" s="70"/>
      <x:c r="V187" s="73"/>
      <x:c r="W187" s="70"/>
      <x:c r="X187" s="70">
        <x:v>1</x:v>
      </x:c>
      <x:c r="Y187" s="70"/>
      <x:c r="Z187" s="70"/>
      <x:c r="AA187" s="70"/>
      <x:c r="AB187" s="70"/>
      <x:c r="AC187" s="70"/>
      <x:c r="AD187" s="70"/>
      <x:c r="AE187" s="70"/>
      <x:c r="AF187" s="70"/>
      <x:c r="AG187" s="70"/>
      <x:c r="AH187" s="70"/>
      <x:c r="AI187" s="70"/>
      <x:c r="AJ187" s="70"/>
      <x:c r="AK187" s="70"/>
      <x:c r="AL187" s="687" t="s">
        <x:v>2540</x:v>
      </x:c>
      <x:c r="AM187" s="70"/>
      <x:c r="AN187" s="73"/>
      <x:c r="AO187" s="70"/>
      <x:c r="AP187" s="70"/>
      <x:c r="AQ187" s="70"/>
      <x:c r="AR187" s="73"/>
      <x:c r="AS187" s="70"/>
      <x:c r="AT187" s="73"/>
      <x:c r="AU187" s="70"/>
      <x:c r="AV187" s="70"/>
      <x:c r="AW187" s="70"/>
      <x:c r="AX187" s="70"/>
      <x:c r="AY187" s="70"/>
      <x:c r="AZ187" s="70"/>
      <x:c r="BA187" s="73"/>
      <x:c r="BB187" s="70"/>
      <x:c r="BC187" s="70"/>
      <x:c r="BD187" s="70"/>
      <x:c r="BE187" s="70"/>
      <x:c r="BF187" s="70"/>
      <x:c r="BG187" s="70"/>
      <x:c r="BH187" s="70"/>
      <x:c r="BI187" s="70"/>
      <x:c r="BJ187" s="73"/>
      <x:c r="BK187" s="70"/>
      <x:c r="BL187" s="73"/>
      <x:c r="BM187" s="70"/>
      <x:c r="BN187" s="73"/>
      <x:c r="BO187" s="70"/>
      <x:c r="BP187" s="73"/>
      <x:c r="BQ187" s="70"/>
      <x:c r="BR187" s="70"/>
      <x:c r="BS187" s="70"/>
      <x:c r="BT187" s="70"/>
      <x:c r="BU187" s="70"/>
      <x:c r="BV187" s="687" t="s">
        <x:v>2540</x:v>
      </x:c>
      <x:c r="BW187" s="70"/>
      <x:c r="BX187" s="70"/>
      <x:c r="BY187" s="73"/>
      <x:c r="BZ187" s="70"/>
      <x:c r="CA187" s="73"/>
      <x:c r="CB187" s="70"/>
      <x:c r="CC187" s="73"/>
      <x:c r="CD187" s="70"/>
      <x:c r="CE187" s="70">
        <x:v>1</x:v>
      </x:c>
      <x:c r="CF187" s="73">
        <x:v>12</x:v>
      </x:c>
      <x:c r="CG187" s="70"/>
      <x:c r="CH187" s="70"/>
      <x:c r="CI187" s="70"/>
      <x:c r="CJ187" s="70"/>
      <x:c r="CK187" s="70"/>
      <x:c r="CL187" s="70"/>
      <x:c r="CM187" s="70"/>
      <x:c r="CN187" s="70"/>
      <x:c r="CO187" s="70"/>
      <x:c r="CP187" s="73"/>
      <x:c r="CQ187" s="70"/>
      <x:c r="CR187" s="73"/>
      <x:c r="CS187" s="70">
        <x:v>18</x:v>
      </x:c>
      <x:c r="CT187" s="70"/>
      <x:c r="CU187" s="70"/>
      <x:c r="CV187" s="70"/>
      <x:c r="CW187" s="70"/>
      <x:c r="CX187" s="70"/>
      <x:c r="CY187" s="687" t="s">
        <x:v>2540</x:v>
      </x:c>
      <x:c r="CZ187" s="70"/>
      <x:c r="DA187" s="73"/>
      <x:c r="DB187" s="70"/>
      <x:c r="DC187" s="73"/>
      <x:c r="DD187" s="70"/>
      <x:c r="DE187" s="73"/>
      <x:c r="DF187" s="70"/>
      <x:c r="DG187" s="104"/>
    </x:row>
    <x:row r="188" spans="1:111" customHeight="1">
      <x:c r="A188" s="687" t="s">
        <x:v>2888</x:v>
      </x:c>
      <x:c r="B188" s="114"/>
      <x:c r="C188" s="73"/>
      <x:c r="D188" s="70"/>
      <x:c r="E188" s="73"/>
      <x:c r="F188" s="70"/>
      <x:c r="G188" s="73"/>
      <x:c r="H188" s="70"/>
      <x:c r="I188" s="73"/>
      <x:c r="J188" s="70"/>
      <x:c r="K188" s="70"/>
      <x:c r="L188" s="73"/>
      <x:c r="M188" s="70"/>
      <x:c r="N188" s="70"/>
      <x:c r="O188" s="70"/>
      <x:c r="P188" s="70"/>
      <x:c r="Q188" s="70"/>
      <x:c r="R188" s="73"/>
      <x:c r="S188" s="70"/>
      <x:c r="T188" s="73"/>
      <x:c r="U188" s="70"/>
      <x:c r="V188" s="73"/>
      <x:c r="W188" s="70"/>
      <x:c r="X188" s="70"/>
      <x:c r="Y188" s="70"/>
      <x:c r="Z188" s="70"/>
      <x:c r="AA188" s="70"/>
      <x:c r="AB188" s="70"/>
      <x:c r="AC188" s="70"/>
      <x:c r="AD188" s="70"/>
      <x:c r="AE188" s="70"/>
      <x:c r="AF188" s="70"/>
      <x:c r="AG188" s="70"/>
      <x:c r="AH188" s="70"/>
      <x:c r="AI188" s="70"/>
      <x:c r="AJ188" s="70"/>
      <x:c r="AK188" s="70"/>
      <x:c r="AL188" s="687" t="s">
        <x:v>2888</x:v>
      </x:c>
      <x:c r="AM188" s="70"/>
      <x:c r="AN188" s="73"/>
      <x:c r="AO188" s="70"/>
      <x:c r="AP188" s="70"/>
      <x:c r="AQ188" s="70"/>
      <x:c r="AR188" s="73"/>
      <x:c r="AS188" s="70"/>
      <x:c r="AT188" s="73"/>
      <x:c r="AU188" s="70"/>
      <x:c r="AV188" s="70"/>
      <x:c r="AW188" s="70"/>
      <x:c r="AX188" s="70"/>
      <x:c r="AY188" s="70"/>
      <x:c r="AZ188" s="70"/>
      <x:c r="BA188" s="73"/>
      <x:c r="BB188" s="70"/>
      <x:c r="BC188" s="70"/>
      <x:c r="BD188" s="70"/>
      <x:c r="BE188" s="70"/>
      <x:c r="BF188" s="70"/>
      <x:c r="BG188" s="70"/>
      <x:c r="BH188" s="70"/>
      <x:c r="BI188" s="70"/>
      <x:c r="BJ188" s="73"/>
      <x:c r="BK188" s="70"/>
      <x:c r="BL188" s="73"/>
      <x:c r="BM188" s="70"/>
      <x:c r="BN188" s="73"/>
      <x:c r="BO188" s="70"/>
      <x:c r="BP188" s="73"/>
      <x:c r="BQ188" s="70"/>
      <x:c r="BR188" s="70"/>
      <x:c r="BS188" s="70"/>
      <x:c r="BT188" s="70"/>
      <x:c r="BU188" s="70"/>
      <x:c r="BV188" s="687" t="s">
        <x:v>2888</x:v>
      </x:c>
      <x:c r="BW188" s="70"/>
      <x:c r="BX188" s="70"/>
      <x:c r="BY188" s="73"/>
      <x:c r="BZ188" s="70"/>
      <x:c r="CA188" s="73"/>
      <x:c r="CB188" s="70"/>
      <x:c r="CC188" s="73"/>
      <x:c r="CD188" s="70"/>
      <x:c r="CE188" s="70"/>
      <x:c r="CF188" s="73"/>
      <x:c r="CG188" s="70"/>
      <x:c r="CH188" s="70"/>
      <x:c r="CI188" s="70"/>
      <x:c r="CJ188" s="70"/>
      <x:c r="CK188" s="70"/>
      <x:c r="CL188" s="70"/>
      <x:c r="CM188" s="70"/>
      <x:c r="CN188" s="70"/>
      <x:c r="CO188" s="70"/>
      <x:c r="CP188" s="73"/>
      <x:c r="CQ188" s="70"/>
      <x:c r="CR188" s="73"/>
      <x:c r="CS188" s="70"/>
      <x:c r="CT188" s="70"/>
      <x:c r="CU188" s="70"/>
      <x:c r="CV188" s="70"/>
      <x:c r="CW188" s="70"/>
      <x:c r="CX188" s="70"/>
      <x:c r="CY188" s="687" t="s">
        <x:v>2888</x:v>
      </x:c>
      <x:c r="CZ188" s="70"/>
      <x:c r="DA188" s="73"/>
      <x:c r="DB188" s="70"/>
      <x:c r="DC188" s="73"/>
      <x:c r="DD188" s="70"/>
      <x:c r="DE188" s="73"/>
      <x:c r="DF188" s="70"/>
      <x:c r="DG188" s="104"/>
    </x:row>
    <x:row r="189" spans="1:111" customHeight="1">
      <x:c r="A189" s="687" t="s">
        <x:v>2561</x:v>
      </x:c>
      <x:c r="B189" s="114"/>
      <x:c r="C189" s="73"/>
      <x:c r="D189" s="70"/>
      <x:c r="E189" s="73"/>
      <x:c r="F189" s="70"/>
      <x:c r="G189" s="73"/>
      <x:c r="H189" s="70"/>
      <x:c r="I189" s="73"/>
      <x:c r="J189" s="70"/>
      <x:c r="K189" s="70"/>
      <x:c r="L189" s="73"/>
      <x:c r="M189" s="70"/>
      <x:c r="N189" s="70"/>
      <x:c r="O189" s="70"/>
      <x:c r="P189" s="70"/>
      <x:c r="Q189" s="70"/>
      <x:c r="R189" s="73"/>
      <x:c r="S189" s="70"/>
      <x:c r="T189" s="73"/>
      <x:c r="U189" s="70"/>
      <x:c r="V189" s="73"/>
      <x:c r="W189" s="70"/>
      <x:c r="X189" s="70"/>
      <x:c r="Y189" s="70"/>
      <x:c r="Z189" s="70"/>
      <x:c r="AA189" s="70"/>
      <x:c r="AB189" s="70"/>
      <x:c r="AC189" s="70"/>
      <x:c r="AD189" s="70"/>
      <x:c r="AE189" s="70"/>
      <x:c r="AF189" s="70"/>
      <x:c r="AG189" s="70"/>
      <x:c r="AH189" s="70"/>
      <x:c r="AI189" s="70"/>
      <x:c r="AJ189" s="70"/>
      <x:c r="AK189" s="70"/>
      <x:c r="AL189" s="687" t="s">
        <x:v>2561</x:v>
      </x:c>
      <x:c r="AM189" s="70"/>
      <x:c r="AN189" s="73"/>
      <x:c r="AO189" s="70"/>
      <x:c r="AP189" s="70"/>
      <x:c r="AQ189" s="70"/>
      <x:c r="AR189" s="73"/>
      <x:c r="AS189" s="70"/>
      <x:c r="AT189" s="73"/>
      <x:c r="AU189" s="70"/>
      <x:c r="AV189" s="70"/>
      <x:c r="AW189" s="70"/>
      <x:c r="AX189" s="70"/>
      <x:c r="AY189" s="70"/>
      <x:c r="AZ189" s="70"/>
      <x:c r="BA189" s="73"/>
      <x:c r="BB189" s="70"/>
      <x:c r="BC189" s="70"/>
      <x:c r="BD189" s="70"/>
      <x:c r="BE189" s="70"/>
      <x:c r="BF189" s="70"/>
      <x:c r="BG189" s="70"/>
      <x:c r="BH189" s="70"/>
      <x:c r="BI189" s="70"/>
      <x:c r="BJ189" s="73"/>
      <x:c r="BK189" s="70"/>
      <x:c r="BL189" s="73"/>
      <x:c r="BM189" s="70"/>
      <x:c r="BN189" s="73"/>
      <x:c r="BO189" s="70"/>
      <x:c r="BP189" s="73"/>
      <x:c r="BQ189" s="70"/>
      <x:c r="BR189" s="70"/>
      <x:c r="BS189" s="70"/>
      <x:c r="BT189" s="70"/>
      <x:c r="BU189" s="70"/>
      <x:c r="BV189" s="687" t="s">
        <x:v>2561</x:v>
      </x:c>
      <x:c r="BW189" s="70"/>
      <x:c r="BX189" s="70"/>
      <x:c r="BY189" s="73"/>
      <x:c r="BZ189" s="70"/>
      <x:c r="CA189" s="73"/>
      <x:c r="CB189" s="70"/>
      <x:c r="CC189" s="73"/>
      <x:c r="CD189" s="70"/>
      <x:c r="CE189" s="70"/>
      <x:c r="CF189" s="73"/>
      <x:c r="CG189" s="70"/>
      <x:c r="CH189" s="70"/>
      <x:c r="CI189" s="70"/>
      <x:c r="CJ189" s="70"/>
      <x:c r="CK189" s="70"/>
      <x:c r="CL189" s="70"/>
      <x:c r="CM189" s="70"/>
      <x:c r="CN189" s="70"/>
      <x:c r="CO189" s="70"/>
      <x:c r="CP189" s="73"/>
      <x:c r="CQ189" s="70"/>
      <x:c r="CR189" s="73"/>
      <x:c r="CS189" s="70"/>
      <x:c r="CT189" s="70"/>
      <x:c r="CU189" s="70"/>
      <x:c r="CV189" s="70"/>
      <x:c r="CW189" s="70"/>
      <x:c r="CX189" s="70"/>
      <x:c r="CY189" s="687" t="s">
        <x:v>2561</x:v>
      </x:c>
      <x:c r="CZ189" s="70"/>
      <x:c r="DA189" s="73"/>
      <x:c r="DB189" s="70"/>
      <x:c r="DC189" s="73"/>
      <x:c r="DD189" s="70"/>
      <x:c r="DE189" s="73"/>
      <x:c r="DF189" s="70"/>
      <x:c r="DG189" s="104"/>
    </x:row>
    <x:row r="190" spans="1:111" customHeight="1">
      <x:c r="A190" s="687" t="s">
        <x:v>2560</x:v>
      </x:c>
      <x:c r="B190" s="114"/>
      <x:c r="C190" s="73"/>
      <x:c r="D190" s="70"/>
      <x:c r="E190" s="73"/>
      <x:c r="F190" s="70"/>
      <x:c r="G190" s="73"/>
      <x:c r="H190" s="70"/>
      <x:c r="I190" s="73"/>
      <x:c r="J190" s="70"/>
      <x:c r="K190" s="70"/>
      <x:c r="L190" s="73"/>
      <x:c r="M190" s="70"/>
      <x:c r="N190" s="70"/>
      <x:c r="O190" s="70"/>
      <x:c r="P190" s="70"/>
      <x:c r="Q190" s="70"/>
      <x:c r="R190" s="73"/>
      <x:c r="S190" s="70"/>
      <x:c r="T190" s="73"/>
      <x:c r="U190" s="70"/>
      <x:c r="V190" s="73"/>
      <x:c r="W190" s="70"/>
      <x:c r="X190" s="70"/>
      <x:c r="Y190" s="70"/>
      <x:c r="Z190" s="70"/>
      <x:c r="AA190" s="70"/>
      <x:c r="AB190" s="70"/>
      <x:c r="AC190" s="70"/>
      <x:c r="AD190" s="70"/>
      <x:c r="AE190" s="70"/>
      <x:c r="AF190" s="70"/>
      <x:c r="AG190" s="70"/>
      <x:c r="AH190" s="70"/>
      <x:c r="AI190" s="70"/>
      <x:c r="AJ190" s="70"/>
      <x:c r="AK190" s="70"/>
      <x:c r="AL190" s="687" t="s">
        <x:v>2560</x:v>
      </x:c>
      <x:c r="AM190" s="70"/>
      <x:c r="AN190" s="73"/>
      <x:c r="AO190" s="70"/>
      <x:c r="AP190" s="70"/>
      <x:c r="AQ190" s="70"/>
      <x:c r="AR190" s="73"/>
      <x:c r="AS190" s="70"/>
      <x:c r="AT190" s="73"/>
      <x:c r="AU190" s="70"/>
      <x:c r="AV190" s="70"/>
      <x:c r="AW190" s="70"/>
      <x:c r="AX190" s="70"/>
      <x:c r="AY190" s="70"/>
      <x:c r="AZ190" s="70"/>
      <x:c r="BA190" s="73"/>
      <x:c r="BB190" s="70"/>
      <x:c r="BC190" s="70"/>
      <x:c r="BD190" s="70"/>
      <x:c r="BE190" s="70"/>
      <x:c r="BF190" s="70"/>
      <x:c r="BG190" s="70"/>
      <x:c r="BH190" s="70"/>
      <x:c r="BI190" s="70"/>
      <x:c r="BJ190" s="73"/>
      <x:c r="BK190" s="70"/>
      <x:c r="BL190" s="73"/>
      <x:c r="BM190" s="70"/>
      <x:c r="BN190" s="73"/>
      <x:c r="BO190" s="70"/>
      <x:c r="BP190" s="73"/>
      <x:c r="BQ190" s="70"/>
      <x:c r="BR190" s="70"/>
      <x:c r="BS190" s="70"/>
      <x:c r="BT190" s="70"/>
      <x:c r="BU190" s="70"/>
      <x:c r="BV190" s="687" t="s">
        <x:v>2560</x:v>
      </x:c>
      <x:c r="BW190" s="70"/>
      <x:c r="BX190" s="70"/>
      <x:c r="BY190" s="73"/>
      <x:c r="BZ190" s="70"/>
      <x:c r="CA190" s="73"/>
      <x:c r="CB190" s="70"/>
      <x:c r="CC190" s="73"/>
      <x:c r="CD190" s="70"/>
      <x:c r="CE190" s="70"/>
      <x:c r="CF190" s="73"/>
      <x:c r="CG190" s="70"/>
      <x:c r="CH190" s="70"/>
      <x:c r="CI190" s="70"/>
      <x:c r="CJ190" s="70"/>
      <x:c r="CK190" s="70"/>
      <x:c r="CL190" s="70"/>
      <x:c r="CM190" s="70"/>
      <x:c r="CN190" s="70"/>
      <x:c r="CO190" s="70"/>
      <x:c r="CP190" s="73"/>
      <x:c r="CQ190" s="70"/>
      <x:c r="CR190" s="73"/>
      <x:c r="CS190" s="70"/>
      <x:c r="CT190" s="70"/>
      <x:c r="CU190" s="70"/>
      <x:c r="CV190" s="70"/>
      <x:c r="CW190" s="70"/>
      <x:c r="CX190" s="70"/>
      <x:c r="CY190" s="687" t="s">
        <x:v>2560</x:v>
      </x:c>
      <x:c r="CZ190" s="70"/>
      <x:c r="DA190" s="73"/>
      <x:c r="DB190" s="70"/>
      <x:c r="DC190" s="73"/>
      <x:c r="DD190" s="70"/>
      <x:c r="DE190" s="73"/>
      <x:c r="DF190" s="70"/>
      <x:c r="DG190" s="104"/>
    </x:row>
    <x:row r="191" spans="1:111" customHeight="1">
      <x:c r="A191" s="687" t="s">
        <x:v>2103</x:v>
      </x:c>
      <x:c r="B191" s="114"/>
      <x:c r="C191" s="73"/>
      <x:c r="D191" s="70"/>
      <x:c r="E191" s="73"/>
      <x:c r="F191" s="70"/>
      <x:c r="G191" s="73"/>
      <x:c r="H191" s="70"/>
      <x:c r="I191" s="73"/>
      <x:c r="J191" s="70"/>
      <x:c r="K191" s="70"/>
      <x:c r="L191" s="73"/>
      <x:c r="M191" s="70"/>
      <x:c r="N191" s="70"/>
      <x:c r="O191" s="70"/>
      <x:c r="P191" s="70"/>
      <x:c r="Q191" s="70"/>
      <x:c r="R191" s="73"/>
      <x:c r="S191" s="70"/>
      <x:c r="T191" s="73"/>
      <x:c r="U191" s="70"/>
      <x:c r="V191" s="73"/>
      <x:c r="W191" s="70"/>
      <x:c r="X191" s="70"/>
      <x:c r="Y191" s="70"/>
      <x:c r="Z191" s="70"/>
      <x:c r="AA191" s="70"/>
      <x:c r="AB191" s="70"/>
      <x:c r="AC191" s="70"/>
      <x:c r="AD191" s="70"/>
      <x:c r="AE191" s="70"/>
      <x:c r="AF191" s="70"/>
      <x:c r="AG191" s="70"/>
      <x:c r="AH191" s="70"/>
      <x:c r="AI191" s="70"/>
      <x:c r="AJ191" s="70"/>
      <x:c r="AK191" s="70"/>
      <x:c r="AL191" s="687" t="s">
        <x:v>2103</x:v>
      </x:c>
      <x:c r="AM191" s="70"/>
      <x:c r="AN191" s="73"/>
      <x:c r="AO191" s="70"/>
      <x:c r="AP191" s="70"/>
      <x:c r="AQ191" s="70"/>
      <x:c r="AR191" s="73"/>
      <x:c r="AS191" s="70"/>
      <x:c r="AT191" s="73"/>
      <x:c r="AU191" s="70"/>
      <x:c r="AV191" s="70"/>
      <x:c r="AW191" s="70"/>
      <x:c r="AX191" s="70"/>
      <x:c r="AY191" s="70"/>
      <x:c r="AZ191" s="70"/>
      <x:c r="BA191" s="73"/>
      <x:c r="BB191" s="70"/>
      <x:c r="BC191" s="70"/>
      <x:c r="BD191" s="70"/>
      <x:c r="BE191" s="70"/>
      <x:c r="BF191" s="70"/>
      <x:c r="BG191" s="70"/>
      <x:c r="BH191" s="70"/>
      <x:c r="BI191" s="70"/>
      <x:c r="BJ191" s="73"/>
      <x:c r="BK191" s="70"/>
      <x:c r="BL191" s="73"/>
      <x:c r="BM191" s="70"/>
      <x:c r="BN191" s="73"/>
      <x:c r="BO191" s="70"/>
      <x:c r="BP191" s="73"/>
      <x:c r="BQ191" s="70"/>
      <x:c r="BR191" s="70"/>
      <x:c r="BS191" s="70"/>
      <x:c r="BT191" s="70"/>
      <x:c r="BU191" s="70"/>
      <x:c r="BV191" s="687" t="s">
        <x:v>2103</x:v>
      </x:c>
      <x:c r="BW191" s="70"/>
      <x:c r="BX191" s="70"/>
      <x:c r="BY191" s="73"/>
      <x:c r="BZ191" s="70"/>
      <x:c r="CA191" s="73"/>
      <x:c r="CB191" s="70"/>
      <x:c r="CC191" s="73"/>
      <x:c r="CD191" s="70"/>
      <x:c r="CE191" s="70"/>
      <x:c r="CF191" s="73"/>
      <x:c r="CG191" s="70"/>
      <x:c r="CH191" s="70"/>
      <x:c r="CI191" s="70"/>
      <x:c r="CJ191" s="70"/>
      <x:c r="CK191" s="70"/>
      <x:c r="CL191" s="70"/>
      <x:c r="CM191" s="70"/>
      <x:c r="CN191" s="70"/>
      <x:c r="CO191" s="70"/>
      <x:c r="CP191" s="73"/>
      <x:c r="CQ191" s="70"/>
      <x:c r="CR191" s="73"/>
      <x:c r="CS191" s="70"/>
      <x:c r="CT191" s="70"/>
      <x:c r="CU191" s="70"/>
      <x:c r="CV191" s="70"/>
      <x:c r="CW191" s="70"/>
      <x:c r="CX191" s="70"/>
      <x:c r="CY191" s="687" t="s">
        <x:v>2103</x:v>
      </x:c>
      <x:c r="CZ191" s="70"/>
      <x:c r="DA191" s="73"/>
      <x:c r="DB191" s="70"/>
      <x:c r="DC191" s="73"/>
      <x:c r="DD191" s="70"/>
      <x:c r="DE191" s="73"/>
      <x:c r="DF191" s="70"/>
      <x:c r="DG191" s="104"/>
    </x:row>
    <x:row r="192" spans="1:111" customHeight="1">
      <x:c r="A192" s="687" t="s">
        <x:v>2066</x:v>
      </x:c>
      <x:c r="B192" s="114"/>
      <x:c r="C192" s="73"/>
      <x:c r="D192" s="70"/>
      <x:c r="E192" s="73"/>
      <x:c r="F192" s="70"/>
      <x:c r="G192" s="73"/>
      <x:c r="H192" s="70"/>
      <x:c r="I192" s="73"/>
      <x:c r="J192" s="70"/>
      <x:c r="K192" s="70"/>
      <x:c r="L192" s="73"/>
      <x:c r="M192" s="70"/>
      <x:c r="N192" s="70"/>
      <x:c r="O192" s="70"/>
      <x:c r="P192" s="70"/>
      <x:c r="Q192" s="70"/>
      <x:c r="R192" s="73"/>
      <x:c r="S192" s="70"/>
      <x:c r="T192" s="73"/>
      <x:c r="U192" s="70"/>
      <x:c r="V192" s="73"/>
      <x:c r="W192" s="70"/>
      <x:c r="X192" s="70"/>
      <x:c r="Y192" s="70"/>
      <x:c r="Z192" s="70"/>
      <x:c r="AA192" s="70"/>
      <x:c r="AB192" s="70"/>
      <x:c r="AC192" s="70"/>
      <x:c r="AD192" s="70"/>
      <x:c r="AE192" s="70"/>
      <x:c r="AF192" s="70"/>
      <x:c r="AG192" s="70"/>
      <x:c r="AH192" s="70"/>
      <x:c r="AI192" s="70"/>
      <x:c r="AJ192" s="70"/>
      <x:c r="AK192" s="70"/>
      <x:c r="AL192" s="687" t="s">
        <x:v>2066</x:v>
      </x:c>
      <x:c r="AM192" s="70"/>
      <x:c r="AN192" s="73"/>
      <x:c r="AO192" s="70"/>
      <x:c r="AP192" s="70"/>
      <x:c r="AQ192" s="70"/>
      <x:c r="AR192" s="73"/>
      <x:c r="AS192" s="70"/>
      <x:c r="AT192" s="73"/>
      <x:c r="AU192" s="70"/>
      <x:c r="AV192" s="70"/>
      <x:c r="AW192" s="70"/>
      <x:c r="AX192" s="70"/>
      <x:c r="AY192" s="70"/>
      <x:c r="AZ192" s="70"/>
      <x:c r="BA192" s="73"/>
      <x:c r="BB192" s="70"/>
      <x:c r="BC192" s="70"/>
      <x:c r="BD192" s="70"/>
      <x:c r="BE192" s="70"/>
      <x:c r="BF192" s="70"/>
      <x:c r="BG192" s="70"/>
      <x:c r="BH192" s="70"/>
      <x:c r="BI192" s="70"/>
      <x:c r="BJ192" s="73"/>
      <x:c r="BK192" s="70"/>
      <x:c r="BL192" s="73"/>
      <x:c r="BM192" s="70"/>
      <x:c r="BN192" s="73"/>
      <x:c r="BO192" s="70"/>
      <x:c r="BP192" s="73"/>
      <x:c r="BQ192" s="70"/>
      <x:c r="BR192" s="70"/>
      <x:c r="BS192" s="70"/>
      <x:c r="BT192" s="70"/>
      <x:c r="BU192" s="70"/>
      <x:c r="BV192" s="687" t="s">
        <x:v>2066</x:v>
      </x:c>
      <x:c r="BW192" s="70"/>
      <x:c r="BX192" s="70"/>
      <x:c r="BY192" s="73"/>
      <x:c r="BZ192" s="70"/>
      <x:c r="CA192" s="73"/>
      <x:c r="CB192" s="70"/>
      <x:c r="CC192" s="73"/>
      <x:c r="CD192" s="70"/>
      <x:c r="CE192" s="70"/>
      <x:c r="CF192" s="73"/>
      <x:c r="CG192" s="70"/>
      <x:c r="CH192" s="70"/>
      <x:c r="CI192" s="70"/>
      <x:c r="CJ192" s="70"/>
      <x:c r="CK192" s="70"/>
      <x:c r="CL192" s="70"/>
      <x:c r="CM192" s="70"/>
      <x:c r="CN192" s="70"/>
      <x:c r="CO192" s="70"/>
      <x:c r="CP192" s="73"/>
      <x:c r="CQ192" s="70"/>
      <x:c r="CR192" s="73"/>
      <x:c r="CS192" s="70"/>
      <x:c r="CT192" s="70"/>
      <x:c r="CU192" s="70"/>
      <x:c r="CV192" s="70"/>
      <x:c r="CW192" s="70"/>
      <x:c r="CX192" s="70"/>
      <x:c r="CY192" s="687" t="s">
        <x:v>2066</x:v>
      </x:c>
      <x:c r="CZ192" s="70"/>
      <x:c r="DA192" s="73"/>
      <x:c r="DB192" s="70"/>
      <x:c r="DC192" s="73"/>
      <x:c r="DD192" s="70"/>
      <x:c r="DE192" s="73"/>
      <x:c r="DF192" s="70"/>
      <x:c r="DG192" s="104"/>
    </x:row>
    <x:row r="193" spans="1:111" customHeight="1">
      <x:c r="A193" s="687" t="s">
        <x:v>1665</x:v>
      </x:c>
      <x:c r="B193" s="114"/>
      <x:c r="C193" s="73"/>
      <x:c r="D193" s="70"/>
      <x:c r="E193" s="73"/>
      <x:c r="F193" s="70"/>
      <x:c r="G193" s="73"/>
      <x:c r="H193" s="70"/>
      <x:c r="I193" s="73"/>
      <x:c r="J193" s="70"/>
      <x:c r="K193" s="70"/>
      <x:c r="L193" s="73"/>
      <x:c r="M193" s="70"/>
      <x:c r="N193" s="70"/>
      <x:c r="O193" s="70"/>
      <x:c r="P193" s="70"/>
      <x:c r="Q193" s="70"/>
      <x:c r="R193" s="73"/>
      <x:c r="S193" s="70"/>
      <x:c r="T193" s="73"/>
      <x:c r="U193" s="70"/>
      <x:c r="V193" s="73"/>
      <x:c r="W193" s="70"/>
      <x:c r="X193" s="70"/>
      <x:c r="Y193" s="70"/>
      <x:c r="Z193" s="70"/>
      <x:c r="AA193" s="70"/>
      <x:c r="AB193" s="70"/>
      <x:c r="AC193" s="70"/>
      <x:c r="AD193" s="70"/>
      <x:c r="AE193" s="70"/>
      <x:c r="AF193" s="70"/>
      <x:c r="AG193" s="70"/>
      <x:c r="AH193" s="70"/>
      <x:c r="AI193" s="70"/>
      <x:c r="AJ193" s="70"/>
      <x:c r="AK193" s="70"/>
      <x:c r="AL193" s="687" t="s">
        <x:v>1665</x:v>
      </x:c>
      <x:c r="AM193" s="70"/>
      <x:c r="AN193" s="73"/>
      <x:c r="AO193" s="70"/>
      <x:c r="AP193" s="70"/>
      <x:c r="AQ193" s="70"/>
      <x:c r="AR193" s="73"/>
      <x:c r="AS193" s="70"/>
      <x:c r="AT193" s="73"/>
      <x:c r="AU193" s="70"/>
      <x:c r="AV193" s="70"/>
      <x:c r="AW193" s="70"/>
      <x:c r="AX193" s="70"/>
      <x:c r="AY193" s="70"/>
      <x:c r="AZ193" s="70"/>
      <x:c r="BA193" s="73"/>
      <x:c r="BB193" s="70"/>
      <x:c r="BC193" s="70"/>
      <x:c r="BD193" s="70"/>
      <x:c r="BE193" s="70"/>
      <x:c r="BF193" s="70"/>
      <x:c r="BG193" s="70"/>
      <x:c r="BH193" s="70"/>
      <x:c r="BI193" s="70"/>
      <x:c r="BJ193" s="73"/>
      <x:c r="BK193" s="70"/>
      <x:c r="BL193" s="73"/>
      <x:c r="BM193" s="70"/>
      <x:c r="BN193" s="73"/>
      <x:c r="BO193" s="70"/>
      <x:c r="BP193" s="73"/>
      <x:c r="BQ193" s="70"/>
      <x:c r="BR193" s="70"/>
      <x:c r="BS193" s="70"/>
      <x:c r="BT193" s="70"/>
      <x:c r="BU193" s="70"/>
      <x:c r="BV193" s="687" t="s">
        <x:v>1665</x:v>
      </x:c>
      <x:c r="BW193" s="70"/>
      <x:c r="BX193" s="70"/>
      <x:c r="BY193" s="73"/>
      <x:c r="BZ193" s="70"/>
      <x:c r="CA193" s="73"/>
      <x:c r="CB193" s="70"/>
      <x:c r="CC193" s="73"/>
      <x:c r="CD193" s="70"/>
      <x:c r="CE193" s="70"/>
      <x:c r="CF193" s="73"/>
      <x:c r="CG193" s="70"/>
      <x:c r="CH193" s="70"/>
      <x:c r="CI193" s="70"/>
      <x:c r="CJ193" s="70"/>
      <x:c r="CK193" s="70"/>
      <x:c r="CL193" s="70"/>
      <x:c r="CM193" s="70"/>
      <x:c r="CN193" s="70"/>
      <x:c r="CO193" s="70"/>
      <x:c r="CP193" s="73"/>
      <x:c r="CQ193" s="70"/>
      <x:c r="CR193" s="73"/>
      <x:c r="CS193" s="70"/>
      <x:c r="CT193" s="70"/>
      <x:c r="CU193" s="70"/>
      <x:c r="CV193" s="70"/>
      <x:c r="CW193" s="70"/>
      <x:c r="CX193" s="70"/>
      <x:c r="CY193" s="687" t="s">
        <x:v>1665</x:v>
      </x:c>
      <x:c r="CZ193" s="70"/>
      <x:c r="DA193" s="73"/>
      <x:c r="DB193" s="70"/>
      <x:c r="DC193" s="73"/>
      <x:c r="DD193" s="70"/>
      <x:c r="DE193" s="73"/>
      <x:c r="DF193" s="70"/>
      <x:c r="DG193" s="104"/>
    </x:row>
    <x:row r="194" spans="1:111" customHeight="1">
      <x:c r="A194" s="687" t="s">
        <x:v>2502</x:v>
      </x:c>
      <x:c r="B194" s="114"/>
      <x:c r="C194" s="73"/>
      <x:c r="D194" s="70"/>
      <x:c r="E194" s="73"/>
      <x:c r="F194" s="70"/>
      <x:c r="G194" s="73"/>
      <x:c r="H194" s="70"/>
      <x:c r="I194" s="73"/>
      <x:c r="J194" s="70"/>
      <x:c r="K194" s="70"/>
      <x:c r="L194" s="73"/>
      <x:c r="M194" s="70"/>
      <x:c r="N194" s="70"/>
      <x:c r="O194" s="70"/>
      <x:c r="P194" s="70"/>
      <x:c r="Q194" s="70"/>
      <x:c r="R194" s="73"/>
      <x:c r="S194" s="70">
        <x:v>1</x:v>
      </x:c>
      <x:c r="T194" s="73"/>
      <x:c r="U194" s="70"/>
      <x:c r="V194" s="73"/>
      <x:c r="W194" s="70"/>
      <x:c r="X194" s="70">
        <x:v>2</x:v>
      </x:c>
      <x:c r="Y194" s="70"/>
      <x:c r="Z194" s="70"/>
      <x:c r="AA194" s="70"/>
      <x:c r="AB194" s="70"/>
      <x:c r="AC194" s="70"/>
      <x:c r="AD194" s="70"/>
      <x:c r="AE194" s="70"/>
      <x:c r="AF194" s="70"/>
      <x:c r="AG194" s="70"/>
      <x:c r="AH194" s="70"/>
      <x:c r="AI194" s="70"/>
      <x:c r="AJ194" s="70"/>
      <x:c r="AK194" s="70"/>
      <x:c r="AL194" s="687" t="s">
        <x:v>2502</x:v>
      </x:c>
      <x:c r="AM194" s="70"/>
      <x:c r="AN194" s="73"/>
      <x:c r="AO194" s="70"/>
      <x:c r="AP194" s="70"/>
      <x:c r="AQ194" s="70"/>
      <x:c r="AR194" s="73"/>
      <x:c r="AS194" s="70"/>
      <x:c r="AT194" s="73"/>
      <x:c r="AU194" s="70"/>
      <x:c r="AV194" s="70"/>
      <x:c r="AW194" s="70"/>
      <x:c r="AX194" s="70"/>
      <x:c r="AY194" s="70"/>
      <x:c r="AZ194" s="70"/>
      <x:c r="BA194" s="73"/>
      <x:c r="BB194" s="70"/>
      <x:c r="BC194" s="70"/>
      <x:c r="BD194" s="70"/>
      <x:c r="BE194" s="70"/>
      <x:c r="BF194" s="70"/>
      <x:c r="BG194" s="70">
        <x:v>4</x:v>
      </x:c>
      <x:c r="BH194" s="70">
        <x:v>4</x:v>
      </x:c>
      <x:c r="BI194" s="70"/>
      <x:c r="BJ194" s="73"/>
      <x:c r="BK194" s="70"/>
      <x:c r="BL194" s="73"/>
      <x:c r="BM194" s="70"/>
      <x:c r="BN194" s="73"/>
      <x:c r="BO194" s="70"/>
      <x:c r="BP194" s="73"/>
      <x:c r="BQ194" s="70"/>
      <x:c r="BR194" s="70"/>
      <x:c r="BS194" s="70"/>
      <x:c r="BT194" s="70"/>
      <x:c r="BU194" s="70"/>
      <x:c r="BV194" s="687" t="s">
        <x:v>2502</x:v>
      </x:c>
      <x:c r="BW194" s="70"/>
      <x:c r="BX194" s="70"/>
      <x:c r="BY194" s="73"/>
      <x:c r="BZ194" s="70"/>
      <x:c r="CA194" s="73"/>
      <x:c r="CB194" s="70"/>
      <x:c r="CC194" s="73"/>
      <x:c r="CD194" s="70"/>
      <x:c r="CE194" s="70"/>
      <x:c r="CF194" s="73"/>
      <x:c r="CG194" s="70"/>
      <x:c r="CH194" s="70"/>
      <x:c r="CI194" s="70"/>
      <x:c r="CJ194" s="70"/>
      <x:c r="CK194" s="70"/>
      <x:c r="CL194" s="70"/>
      <x:c r="CM194" s="70"/>
      <x:c r="CN194" s="70"/>
      <x:c r="CO194" s="70"/>
      <x:c r="CP194" s="73"/>
      <x:c r="CQ194" s="70"/>
      <x:c r="CR194" s="73"/>
      <x:c r="CS194" s="70">
        <x:v>6</x:v>
      </x:c>
      <x:c r="CT194" s="70"/>
      <x:c r="CU194" s="70"/>
      <x:c r="CV194" s="70"/>
      <x:c r="CW194" s="70"/>
      <x:c r="CX194" s="70"/>
      <x:c r="CY194" s="687" t="s">
        <x:v>2502</x:v>
      </x:c>
      <x:c r="CZ194" s="70"/>
      <x:c r="DA194" s="73"/>
      <x:c r="DB194" s="70"/>
      <x:c r="DC194" s="73"/>
      <x:c r="DD194" s="70"/>
      <x:c r="DE194" s="73"/>
      <x:c r="DF194" s="70"/>
      <x:c r="DG194" s="104"/>
    </x:row>
    <x:row r="195" spans="1:111" customHeight="1">
      <x:c r="A195" s="687" t="s">
        <x:v>2090</x:v>
      </x:c>
      <x:c r="B195" s="114"/>
      <x:c r="C195" s="73"/>
      <x:c r="D195" s="70"/>
      <x:c r="E195" s="73"/>
      <x:c r="F195" s="70">
        <x:v>2</x:v>
      </x:c>
      <x:c r="G195" s="73">
        <x:v>0.20000000000000001</x:v>
      </x:c>
      <x:c r="H195" s="70"/>
      <x:c r="I195" s="73"/>
      <x:c r="J195" s="70"/>
      <x:c r="K195" s="70"/>
      <x:c r="L195" s="73"/>
      <x:c r="M195" s="70"/>
      <x:c r="N195" s="70"/>
      <x:c r="O195" s="70"/>
      <x:c r="P195" s="70"/>
      <x:c r="Q195" s="70"/>
      <x:c r="R195" s="73"/>
      <x:c r="S195" s="70"/>
      <x:c r="T195" s="73"/>
      <x:c r="U195" s="70"/>
      <x:c r="V195" s="73"/>
      <x:c r="W195" s="70"/>
      <x:c r="X195" s="70">
        <x:v>3</x:v>
      </x:c>
      <x:c r="Y195" s="70"/>
      <x:c r="Z195" s="70"/>
      <x:c r="AA195" s="70"/>
      <x:c r="AB195" s="70"/>
      <x:c r="AC195" s="70"/>
      <x:c r="AD195" s="70"/>
      <x:c r="AE195" s="70"/>
      <x:c r="AF195" s="70"/>
      <x:c r="AG195" s="70"/>
      <x:c r="AH195" s="70"/>
      <x:c r="AI195" s="70"/>
      <x:c r="AJ195" s="70"/>
      <x:c r="AK195" s="70"/>
      <x:c r="AL195" s="687" t="s">
        <x:v>2090</x:v>
      </x:c>
      <x:c r="AM195" s="70"/>
      <x:c r="AN195" s="73"/>
      <x:c r="AO195" s="70"/>
      <x:c r="AP195" s="70"/>
      <x:c r="AQ195" s="70"/>
      <x:c r="AR195" s="73"/>
      <x:c r="AS195" s="70"/>
      <x:c r="AT195" s="73"/>
      <x:c r="AU195" s="70"/>
      <x:c r="AV195" s="70"/>
      <x:c r="AW195" s="70"/>
      <x:c r="AX195" s="70"/>
      <x:c r="AY195" s="70"/>
      <x:c r="AZ195" s="70"/>
      <x:c r="BA195" s="73"/>
      <x:c r="BB195" s="70"/>
      <x:c r="BC195" s="70"/>
      <x:c r="BD195" s="70"/>
      <x:c r="BE195" s="70">
        <x:v>1</x:v>
      </x:c>
      <x:c r="BF195" s="70">
        <x:v>6</x:v>
      </x:c>
      <x:c r="BG195" s="70"/>
      <x:c r="BH195" s="70"/>
      <x:c r="BI195" s="70"/>
      <x:c r="BJ195" s="73"/>
      <x:c r="BK195" s="70"/>
      <x:c r="BL195" s="73"/>
      <x:c r="BM195" s="70"/>
      <x:c r="BN195" s="73"/>
      <x:c r="BO195" s="70"/>
      <x:c r="BP195" s="73"/>
      <x:c r="BQ195" s="70"/>
      <x:c r="BR195" s="70"/>
      <x:c r="BS195" s="70"/>
      <x:c r="BT195" s="70"/>
      <x:c r="BU195" s="70"/>
      <x:c r="BV195" s="687" t="s">
        <x:v>2090</x:v>
      </x:c>
      <x:c r="BW195" s="70"/>
      <x:c r="BX195" s="70"/>
      <x:c r="BY195" s="73"/>
      <x:c r="BZ195" s="70"/>
      <x:c r="CA195" s="73"/>
      <x:c r="CB195" s="70"/>
      <x:c r="CC195" s="73"/>
      <x:c r="CD195" s="70"/>
      <x:c r="CE195" s="70"/>
      <x:c r="CF195" s="73"/>
      <x:c r="CG195" s="70"/>
      <x:c r="CH195" s="70"/>
      <x:c r="CI195" s="70"/>
      <x:c r="CJ195" s="70"/>
      <x:c r="CK195" s="70"/>
      <x:c r="CL195" s="70"/>
      <x:c r="CM195" s="70"/>
      <x:c r="CN195" s="70"/>
      <x:c r="CO195" s="70"/>
      <x:c r="CP195" s="73"/>
      <x:c r="CQ195" s="70"/>
      <x:c r="CR195" s="73"/>
      <x:c r="CS195" s="70">
        <x:v>38</x:v>
      </x:c>
      <x:c r="CT195" s="70"/>
      <x:c r="CU195" s="70"/>
      <x:c r="CV195" s="70"/>
      <x:c r="CW195" s="70"/>
      <x:c r="CX195" s="70"/>
      <x:c r="CY195" s="687" t="s">
        <x:v>2090</x:v>
      </x:c>
      <x:c r="CZ195" s="70"/>
      <x:c r="DA195" s="73"/>
      <x:c r="DB195" s="70"/>
      <x:c r="DC195" s="73"/>
      <x:c r="DD195" s="70"/>
      <x:c r="DE195" s="73"/>
      <x:c r="DF195" s="70"/>
      <x:c r="DG195" s="104"/>
    </x:row>
    <x:row r="196" spans="1:111" customHeight="1">
      <x:c r="A196" s="687" t="s">
        <x:v>2446</x:v>
      </x:c>
      <x:c r="B196" s="114"/>
      <x:c r="C196" s="73"/>
      <x:c r="D196" s="70"/>
      <x:c r="E196" s="73"/>
      <x:c r="F196" s="70"/>
      <x:c r="G196" s="73"/>
      <x:c r="H196" s="70"/>
      <x:c r="I196" s="73"/>
      <x:c r="J196" s="70"/>
      <x:c r="K196" s="70"/>
      <x:c r="L196" s="73"/>
      <x:c r="M196" s="70"/>
      <x:c r="N196" s="70"/>
      <x:c r="O196" s="70"/>
      <x:c r="P196" s="70"/>
      <x:c r="Q196" s="70"/>
      <x:c r="R196" s="73"/>
      <x:c r="S196" s="70"/>
      <x:c r="T196" s="73"/>
      <x:c r="U196" s="70"/>
      <x:c r="V196" s="73"/>
      <x:c r="W196" s="70"/>
      <x:c r="X196" s="70"/>
      <x:c r="Y196" s="70"/>
      <x:c r="Z196" s="70"/>
      <x:c r="AA196" s="70"/>
      <x:c r="AB196" s="70"/>
      <x:c r="AC196" s="70"/>
      <x:c r="AD196" s="70"/>
      <x:c r="AE196" s="70"/>
      <x:c r="AF196" s="70"/>
      <x:c r="AG196" s="70"/>
      <x:c r="AH196" s="70"/>
      <x:c r="AI196" s="70"/>
      <x:c r="AJ196" s="70"/>
      <x:c r="AK196" s="70"/>
      <x:c r="AL196" s="687" t="s">
        <x:v>2446</x:v>
      </x:c>
      <x:c r="AM196" s="70"/>
      <x:c r="AN196" s="73"/>
      <x:c r="AO196" s="70"/>
      <x:c r="AP196" s="70"/>
      <x:c r="AQ196" s="70"/>
      <x:c r="AR196" s="73"/>
      <x:c r="AS196" s="70"/>
      <x:c r="AT196" s="73"/>
      <x:c r="AU196" s="70"/>
      <x:c r="AV196" s="70"/>
      <x:c r="AW196" s="70"/>
      <x:c r="AX196" s="70"/>
      <x:c r="AY196" s="70"/>
      <x:c r="AZ196" s="70"/>
      <x:c r="BA196" s="73"/>
      <x:c r="BB196" s="70"/>
      <x:c r="BC196" s="70"/>
      <x:c r="BD196" s="70"/>
      <x:c r="BE196" s="70"/>
      <x:c r="BF196" s="70"/>
      <x:c r="BG196" s="70"/>
      <x:c r="BH196" s="70"/>
      <x:c r="BI196" s="70"/>
      <x:c r="BJ196" s="73"/>
      <x:c r="BK196" s="70"/>
      <x:c r="BL196" s="73"/>
      <x:c r="BM196" s="70"/>
      <x:c r="BN196" s="73"/>
      <x:c r="BO196" s="70"/>
      <x:c r="BP196" s="73"/>
      <x:c r="BQ196" s="70"/>
      <x:c r="BR196" s="70"/>
      <x:c r="BS196" s="70"/>
      <x:c r="BT196" s="70"/>
      <x:c r="BU196" s="70"/>
      <x:c r="BV196" s="687" t="s">
        <x:v>2446</x:v>
      </x:c>
      <x:c r="BW196" s="70"/>
      <x:c r="BX196" s="70"/>
      <x:c r="BY196" s="73"/>
      <x:c r="BZ196" s="70"/>
      <x:c r="CA196" s="73"/>
      <x:c r="CB196" s="70"/>
      <x:c r="CC196" s="73"/>
      <x:c r="CD196" s="70"/>
      <x:c r="CE196" s="70"/>
      <x:c r="CF196" s="73"/>
      <x:c r="CG196" s="70"/>
      <x:c r="CH196" s="70"/>
      <x:c r="CI196" s="70"/>
      <x:c r="CJ196" s="70"/>
      <x:c r="CK196" s="70"/>
      <x:c r="CL196" s="70"/>
      <x:c r="CM196" s="70"/>
      <x:c r="CN196" s="70"/>
      <x:c r="CO196" s="70"/>
      <x:c r="CP196" s="73"/>
      <x:c r="CQ196" s="70"/>
      <x:c r="CR196" s="73"/>
      <x:c r="CS196" s="70"/>
      <x:c r="CT196" s="70"/>
      <x:c r="CU196" s="70"/>
      <x:c r="CV196" s="70"/>
      <x:c r="CW196" s="70"/>
      <x:c r="CX196" s="70"/>
      <x:c r="CY196" s="687" t="s">
        <x:v>2446</x:v>
      </x:c>
      <x:c r="CZ196" s="70"/>
      <x:c r="DA196" s="73"/>
      <x:c r="DB196" s="70"/>
      <x:c r="DC196" s="73"/>
      <x:c r="DD196" s="70"/>
      <x:c r="DE196" s="73"/>
      <x:c r="DF196" s="70"/>
      <x:c r="DG196" s="104"/>
    </x:row>
    <x:row r="197" spans="1:111" customHeight="1">
      <x:c r="A197" s="687" t="s">
        <x:v>2469</x:v>
      </x:c>
      <x:c r="B197" s="114"/>
      <x:c r="C197" s="73"/>
      <x:c r="D197" s="70"/>
      <x:c r="E197" s="73"/>
      <x:c r="F197" s="70"/>
      <x:c r="G197" s="73"/>
      <x:c r="H197" s="70"/>
      <x:c r="I197" s="73"/>
      <x:c r="J197" s="70"/>
      <x:c r="K197" s="70"/>
      <x:c r="L197" s="73"/>
      <x:c r="M197" s="70"/>
      <x:c r="N197" s="70"/>
      <x:c r="O197" s="70"/>
      <x:c r="P197" s="70"/>
      <x:c r="Q197" s="70"/>
      <x:c r="R197" s="73"/>
      <x:c r="S197" s="70"/>
      <x:c r="T197" s="73"/>
      <x:c r="U197" s="70"/>
      <x:c r="V197" s="73"/>
      <x:c r="W197" s="70"/>
      <x:c r="X197" s="70"/>
      <x:c r="Y197" s="70"/>
      <x:c r="Z197" s="70"/>
      <x:c r="AA197" s="70"/>
      <x:c r="AB197" s="70"/>
      <x:c r="AC197" s="70"/>
      <x:c r="AD197" s="70"/>
      <x:c r="AE197" s="70"/>
      <x:c r="AF197" s="70"/>
      <x:c r="AG197" s="70"/>
      <x:c r="AH197" s="70"/>
      <x:c r="AI197" s="70"/>
      <x:c r="AJ197" s="70"/>
      <x:c r="AK197" s="70"/>
      <x:c r="AL197" s="687" t="s">
        <x:v>2469</x:v>
      </x:c>
      <x:c r="AM197" s="70"/>
      <x:c r="AN197" s="73"/>
      <x:c r="AO197" s="70"/>
      <x:c r="AP197" s="70"/>
      <x:c r="AQ197" s="70"/>
      <x:c r="AR197" s="73"/>
      <x:c r="AS197" s="70"/>
      <x:c r="AT197" s="73"/>
      <x:c r="AU197" s="70"/>
      <x:c r="AV197" s="70"/>
      <x:c r="AW197" s="70"/>
      <x:c r="AX197" s="70"/>
      <x:c r="AY197" s="70"/>
      <x:c r="AZ197" s="70"/>
      <x:c r="BA197" s="73"/>
      <x:c r="BB197" s="70"/>
      <x:c r="BC197" s="70"/>
      <x:c r="BD197" s="70"/>
      <x:c r="BE197" s="70"/>
      <x:c r="BF197" s="70"/>
      <x:c r="BG197" s="70"/>
      <x:c r="BH197" s="70"/>
      <x:c r="BI197" s="70"/>
      <x:c r="BJ197" s="73"/>
      <x:c r="BK197" s="70"/>
      <x:c r="BL197" s="73"/>
      <x:c r="BM197" s="70"/>
      <x:c r="BN197" s="73"/>
      <x:c r="BO197" s="70"/>
      <x:c r="BP197" s="73"/>
      <x:c r="BQ197" s="70"/>
      <x:c r="BR197" s="70"/>
      <x:c r="BS197" s="70"/>
      <x:c r="BT197" s="70"/>
      <x:c r="BU197" s="70"/>
      <x:c r="BV197" s="687" t="s">
        <x:v>2469</x:v>
      </x:c>
      <x:c r="BW197" s="70"/>
      <x:c r="BX197" s="70"/>
      <x:c r="BY197" s="73"/>
      <x:c r="BZ197" s="70"/>
      <x:c r="CA197" s="73"/>
      <x:c r="CB197" s="70"/>
      <x:c r="CC197" s="73"/>
      <x:c r="CD197" s="70"/>
      <x:c r="CE197" s="70"/>
      <x:c r="CF197" s="73"/>
      <x:c r="CG197" s="70"/>
      <x:c r="CH197" s="70"/>
      <x:c r="CI197" s="70"/>
      <x:c r="CJ197" s="70"/>
      <x:c r="CK197" s="70"/>
      <x:c r="CL197" s="70"/>
      <x:c r="CM197" s="70"/>
      <x:c r="CN197" s="70"/>
      <x:c r="CO197" s="70"/>
      <x:c r="CP197" s="73"/>
      <x:c r="CQ197" s="70"/>
      <x:c r="CR197" s="73"/>
      <x:c r="CS197" s="70"/>
      <x:c r="CT197" s="70"/>
      <x:c r="CU197" s="70"/>
      <x:c r="CV197" s="70"/>
      <x:c r="CW197" s="70"/>
      <x:c r="CX197" s="70"/>
      <x:c r="CY197" s="687" t="s">
        <x:v>2469</x:v>
      </x:c>
      <x:c r="CZ197" s="70"/>
      <x:c r="DA197" s="73"/>
      <x:c r="DB197" s="70"/>
      <x:c r="DC197" s="73"/>
      <x:c r="DD197" s="70"/>
      <x:c r="DE197" s="73"/>
      <x:c r="DF197" s="70"/>
      <x:c r="DG197" s="104"/>
    </x:row>
    <x:row r="198" spans="1:111" customHeight="1">
      <x:c r="A198" s="687" t="s">
        <x:v>358</x:v>
      </x:c>
      <x:c r="B198" s="114"/>
      <x:c r="C198" s="73"/>
      <x:c r="D198" s="70"/>
      <x:c r="E198" s="73"/>
      <x:c r="F198" s="70"/>
      <x:c r="G198" s="73"/>
      <x:c r="H198" s="70"/>
      <x:c r="I198" s="73"/>
      <x:c r="J198" s="70"/>
      <x:c r="K198" s="70"/>
      <x:c r="L198" s="73"/>
      <x:c r="M198" s="70"/>
      <x:c r="N198" s="70"/>
      <x:c r="O198" s="70"/>
      <x:c r="P198" s="70"/>
      <x:c r="Q198" s="70"/>
      <x:c r="R198" s="73"/>
      <x:c r="S198" s="70"/>
      <x:c r="T198" s="73"/>
      <x:c r="U198" s="70"/>
      <x:c r="V198" s="73"/>
      <x:c r="W198" s="70"/>
      <x:c r="X198" s="70"/>
      <x:c r="Y198" s="70"/>
      <x:c r="Z198" s="70"/>
      <x:c r="AA198" s="70"/>
      <x:c r="AB198" s="70"/>
      <x:c r="AC198" s="70"/>
      <x:c r="AD198" s="70"/>
      <x:c r="AE198" s="70"/>
      <x:c r="AF198" s="70"/>
      <x:c r="AG198" s="70"/>
      <x:c r="AH198" s="70"/>
      <x:c r="AI198" s="70"/>
      <x:c r="AJ198" s="70"/>
      <x:c r="AK198" s="70"/>
      <x:c r="AL198" s="687" t="s">
        <x:v>358</x:v>
      </x:c>
      <x:c r="AM198" s="70"/>
      <x:c r="AN198" s="73"/>
      <x:c r="AO198" s="70"/>
      <x:c r="AP198" s="70"/>
      <x:c r="AQ198" s="70"/>
      <x:c r="AR198" s="73"/>
      <x:c r="AS198" s="70"/>
      <x:c r="AT198" s="73"/>
      <x:c r="AU198" s="70"/>
      <x:c r="AV198" s="70"/>
      <x:c r="AW198" s="70"/>
      <x:c r="AX198" s="70"/>
      <x:c r="AY198" s="70"/>
      <x:c r="AZ198" s="70"/>
      <x:c r="BA198" s="73"/>
      <x:c r="BB198" s="70"/>
      <x:c r="BC198" s="70"/>
      <x:c r="BD198" s="70"/>
      <x:c r="BE198" s="70"/>
      <x:c r="BF198" s="70"/>
      <x:c r="BG198" s="70"/>
      <x:c r="BH198" s="70"/>
      <x:c r="BI198" s="70"/>
      <x:c r="BJ198" s="73"/>
      <x:c r="BK198" s="70"/>
      <x:c r="BL198" s="73"/>
      <x:c r="BM198" s="70"/>
      <x:c r="BN198" s="73"/>
      <x:c r="BO198" s="70"/>
      <x:c r="BP198" s="73"/>
      <x:c r="BQ198" s="70"/>
      <x:c r="BR198" s="70"/>
      <x:c r="BS198" s="70"/>
      <x:c r="BT198" s="70"/>
      <x:c r="BU198" s="70"/>
      <x:c r="BV198" s="687" t="s">
        <x:v>358</x:v>
      </x:c>
      <x:c r="BW198" s="70"/>
      <x:c r="BX198" s="70"/>
      <x:c r="BY198" s="73"/>
      <x:c r="BZ198" s="70"/>
      <x:c r="CA198" s="73"/>
      <x:c r="CB198" s="70"/>
      <x:c r="CC198" s="73"/>
      <x:c r="CD198" s="70"/>
      <x:c r="CE198" s="70"/>
      <x:c r="CF198" s="73"/>
      <x:c r="CG198" s="70"/>
      <x:c r="CH198" s="70"/>
      <x:c r="CI198" s="70"/>
      <x:c r="CJ198" s="70"/>
      <x:c r="CK198" s="70"/>
      <x:c r="CL198" s="70"/>
      <x:c r="CM198" s="70"/>
      <x:c r="CN198" s="70"/>
      <x:c r="CO198" s="70"/>
      <x:c r="CP198" s="73"/>
      <x:c r="CQ198" s="70"/>
      <x:c r="CR198" s="73"/>
      <x:c r="CS198" s="70"/>
      <x:c r="CT198" s="70"/>
      <x:c r="CU198" s="70"/>
      <x:c r="CV198" s="70"/>
      <x:c r="CW198" s="70"/>
      <x:c r="CX198" s="70"/>
      <x:c r="CY198" s="687" t="s">
        <x:v>358</x:v>
      </x:c>
      <x:c r="CZ198" s="70"/>
      <x:c r="DA198" s="73"/>
      <x:c r="DB198" s="70"/>
      <x:c r="DC198" s="73"/>
      <x:c r="DD198" s="70"/>
      <x:c r="DE198" s="73"/>
      <x:c r="DF198" s="70"/>
      <x:c r="DG198" s="104"/>
    </x:row>
    <x:row r="199" spans="1:111" customHeight="1">
      <x:c r="A199" s="136" t="s">
        <x:v>1142</x:v>
      </x:c>
      <x:c r="B199" s="114">
        <x:f t="shared" ref="B199:AK199" si="50">SUM(B200:B201)</x:f>
        <x:v>1</x:v>
      </x:c>
      <x:c r="C199" s="73">
        <x:f t="shared" si="50"/>
        <x:v>10056</x:v>
      </x:c>
      <x:c r="D199" s="70">
        <x:f t="shared" si="50"/>
        <x:v>0</x:v>
      </x:c>
      <x:c r="E199" s="73">
        <x:f t="shared" si="50"/>
        <x:v>0</x:v>
      </x:c>
      <x:c r="F199" s="70">
        <x:f t="shared" si="50"/>
        <x:v>0</x:v>
      </x:c>
      <x:c r="G199" s="73">
        <x:f t="shared" si="50"/>
        <x:v>0</x:v>
      </x:c>
      <x:c r="H199" s="70">
        <x:f t="shared" si="50"/>
        <x:v>0</x:v>
      </x:c>
      <x:c r="I199" s="73">
        <x:f t="shared" si="50"/>
        <x:v>0</x:v>
      </x:c>
      <x:c r="J199" s="70">
        <x:f t="shared" si="50"/>
        <x:v>0</x:v>
      </x:c>
      <x:c r="K199" s="70">
        <x:f t="shared" si="50"/>
        <x:v>0</x:v>
      </x:c>
      <x:c r="L199" s="73">
        <x:f t="shared" si="50"/>
        <x:v>0</x:v>
      </x:c>
      <x:c r="M199" s="70">
        <x:f t="shared" si="50"/>
        <x:v>0</x:v>
      </x:c>
      <x:c r="N199" s="70">
        <x:f t="shared" si="50"/>
        <x:v>0</x:v>
      </x:c>
      <x:c r="O199" s="70">
        <x:f t="shared" si="50"/>
        <x:v>0</x:v>
      </x:c>
      <x:c r="P199" s="70">
        <x:f t="shared" si="50"/>
        <x:v>0</x:v>
      </x:c>
      <x:c r="Q199" s="70">
        <x:f t="shared" si="50"/>
        <x:v>0</x:v>
      </x:c>
      <x:c r="R199" s="73">
        <x:f t="shared" si="50"/>
        <x:v>0</x:v>
      </x:c>
      <x:c r="S199" s="70">
        <x:f t="shared" si="50"/>
        <x:v>0</x:v>
      </x:c>
      <x:c r="T199" s="73">
        <x:f t="shared" si="50"/>
        <x:v>0</x:v>
      </x:c>
      <x:c r="U199" s="70">
        <x:f t="shared" si="50"/>
        <x:v>0</x:v>
      </x:c>
      <x:c r="V199" s="73">
        <x:f t="shared" si="50"/>
        <x:v>0</x:v>
      </x:c>
      <x:c r="W199" s="70">
        <x:f t="shared" si="50"/>
        <x:v>0</x:v>
      </x:c>
      <x:c r="X199" s="70">
        <x:f t="shared" si="50"/>
        <x:v>0</x:v>
      </x:c>
      <x:c r="Y199" s="70">
        <x:f t="shared" si="50"/>
        <x:v>0</x:v>
      </x:c>
      <x:c r="Z199" s="70">
        <x:f t="shared" si="50"/>
        <x:v>0</x:v>
      </x:c>
      <x:c r="AA199" s="70">
        <x:f t="shared" si="50"/>
        <x:v>0</x:v>
      </x:c>
      <x:c r="AB199" s="70">
        <x:f t="shared" si="50"/>
        <x:v>0</x:v>
      </x:c>
      <x:c r="AC199" s="70">
        <x:f t="shared" si="50"/>
        <x:v>0</x:v>
      </x:c>
      <x:c r="AD199" s="70">
        <x:f t="shared" si="50"/>
        <x:v>0</x:v>
      </x:c>
      <x:c r="AE199" s="70">
        <x:f t="shared" si="50"/>
        <x:v>0</x:v>
      </x:c>
      <x:c r="AF199" s="70">
        <x:f t="shared" si="50"/>
        <x:v>0</x:v>
      </x:c>
      <x:c r="AG199" s="70">
        <x:f t="shared" si="50"/>
        <x:v>0</x:v>
      </x:c>
      <x:c r="AH199" s="70">
        <x:f t="shared" si="50"/>
        <x:v>0</x:v>
      </x:c>
      <x:c r="AI199" s="70">
        <x:f t="shared" si="50"/>
        <x:v>0</x:v>
      </x:c>
      <x:c r="AJ199" s="70">
        <x:f t="shared" si="50"/>
        <x:v>0</x:v>
      </x:c>
      <x:c r="AK199" s="70">
        <x:f t="shared" si="50"/>
        <x:v>0</x:v>
      </x:c>
      <x:c r="AL199" s="136" t="s">
        <x:v>1142</x:v>
      </x:c>
      <x:c r="AM199" s="70">
        <x:f t="shared" ref="AM199:BU199" si="51">SUM(AM200:AM201)</x:f>
        <x:v>0</x:v>
      </x:c>
      <x:c r="AN199" s="73">
        <x:f t="shared" si="51"/>
        <x:v>0</x:v>
      </x:c>
      <x:c r="AO199" s="70">
        <x:f t="shared" si="51"/>
        <x:v>0</x:v>
      </x:c>
      <x:c r="AP199" s="70">
        <x:f t="shared" si="51"/>
        <x:v>0</x:v>
      </x:c>
      <x:c r="AQ199" s="70">
        <x:f t="shared" si="51"/>
        <x:v>0</x:v>
      </x:c>
      <x:c r="AR199" s="73">
        <x:f t="shared" si="51"/>
        <x:v>0</x:v>
      </x:c>
      <x:c r="AS199" s="70">
        <x:f t="shared" si="51"/>
        <x:v>0</x:v>
      </x:c>
      <x:c r="AT199" s="73">
        <x:f t="shared" si="51"/>
        <x:v>0</x:v>
      </x:c>
      <x:c r="AU199" s="70">
        <x:f t="shared" si="51"/>
        <x:v>0</x:v>
      </x:c>
      <x:c r="AV199" s="70">
        <x:f t="shared" si="51"/>
        <x:v>0</x:v>
      </x:c>
      <x:c r="AW199" s="70">
        <x:f t="shared" si="51"/>
        <x:v>0</x:v>
      </x:c>
      <x:c r="AX199" s="70">
        <x:f t="shared" si="51"/>
        <x:v>1</x:v>
      </x:c>
      <x:c r="AY199" s="70">
        <x:f t="shared" si="51"/>
        <x:v>0</x:v>
      </x:c>
      <x:c r="AZ199" s="70">
        <x:f t="shared" si="51"/>
        <x:v>1</x:v>
      </x:c>
      <x:c r="BA199" s="73">
        <x:f t="shared" si="51"/>
        <x:v>3</x:v>
      </x:c>
      <x:c r="BB199" s="70">
        <x:f t="shared" si="51"/>
        <x:v>0</x:v>
      </x:c>
      <x:c r="BC199" s="70">
        <x:f t="shared" si="51"/>
        <x:v>0</x:v>
      </x:c>
      <x:c r="BD199" s="70">
        <x:f t="shared" si="51"/>
        <x:v>1</x:v>
      </x:c>
      <x:c r="BE199" s="70">
        <x:f t="shared" si="51"/>
        <x:v>0</x:v>
      </x:c>
      <x:c r="BF199" s="70">
        <x:f t="shared" si="51"/>
        <x:v>0</x:v>
      </x:c>
      <x:c r="BG199" s="70">
        <x:f t="shared" si="51"/>
        <x:v>0</x:v>
      </x:c>
      <x:c r="BH199" s="70">
        <x:f t="shared" si="51"/>
        <x:v>0</x:v>
      </x:c>
      <x:c r="BI199" s="70">
        <x:f t="shared" si="51"/>
        <x:v>0</x:v>
      </x:c>
      <x:c r="BJ199" s="73">
        <x:f t="shared" si="51"/>
        <x:v>0</x:v>
      </x:c>
      <x:c r="BK199" s="70">
        <x:f t="shared" si="51"/>
        <x:v>0</x:v>
      </x:c>
      <x:c r="BL199" s="73">
        <x:f t="shared" si="51"/>
        <x:v>0</x:v>
      </x:c>
      <x:c r="BM199" s="70">
        <x:f t="shared" si="51"/>
        <x:v>0</x:v>
      </x:c>
      <x:c r="BN199" s="73">
        <x:f t="shared" si="51"/>
        <x:v>0</x:v>
      </x:c>
      <x:c r="BO199" s="70">
        <x:f t="shared" si="51"/>
        <x:v>0</x:v>
      </x:c>
      <x:c r="BP199" s="73">
        <x:f t="shared" si="51"/>
        <x:v>0</x:v>
      </x:c>
      <x:c r="BQ199" s="70">
        <x:f t="shared" si="51"/>
        <x:v>0</x:v>
      </x:c>
      <x:c r="BR199" s="70">
        <x:f t="shared" si="51"/>
        <x:v>0</x:v>
      </x:c>
      <x:c r="BS199" s="70">
        <x:f t="shared" si="51"/>
        <x:v>0</x:v>
      </x:c>
      <x:c r="BT199" s="70">
        <x:f t="shared" si="51"/>
        <x:v>0</x:v>
      </x:c>
      <x:c r="BU199" s="70">
        <x:f t="shared" si="51"/>
        <x:v>0</x:v>
      </x:c>
      <x:c r="BV199" s="136" t="s">
        <x:v>1142</x:v>
      </x:c>
      <x:c r="BW199" s="70">
        <x:f t="shared" ref="BW199:CX199" si="52">SUM(BW200:BW201)</x:f>
        <x:v>0</x:v>
      </x:c>
      <x:c r="BX199" s="70">
        <x:f t="shared" si="52"/>
        <x:v>0</x:v>
      </x:c>
      <x:c r="BY199" s="73">
        <x:f t="shared" si="52"/>
        <x:v>0</x:v>
      </x:c>
      <x:c r="BZ199" s="70">
        <x:f t="shared" si="52"/>
        <x:v>0</x:v>
      </x:c>
      <x:c r="CA199" s="73">
        <x:f t="shared" si="52"/>
        <x:v>0</x:v>
      </x:c>
      <x:c r="CB199" s="70">
        <x:f t="shared" si="52"/>
        <x:v>0</x:v>
      </x:c>
      <x:c r="CC199" s="73">
        <x:f t="shared" si="52"/>
        <x:v>0</x:v>
      </x:c>
      <x:c r="CD199" s="70">
        <x:f t="shared" si="52"/>
        <x:v>0</x:v>
      </x:c>
      <x:c r="CE199" s="70">
        <x:f t="shared" si="52"/>
        <x:v>0</x:v>
      </x:c>
      <x:c r="CF199" s="73">
        <x:f t="shared" si="52"/>
        <x:v>0</x:v>
      </x:c>
      <x:c r="CG199" s="70">
        <x:f t="shared" si="52"/>
        <x:v>0</x:v>
      </x:c>
      <x:c r="CH199" s="70">
        <x:f t="shared" si="52"/>
        <x:v>0</x:v>
      </x:c>
      <x:c r="CI199" s="70">
        <x:f t="shared" si="52"/>
        <x:v>0</x:v>
      </x:c>
      <x:c r="CJ199" s="70">
        <x:f t="shared" si="52"/>
        <x:v>0</x:v>
      </x:c>
      <x:c r="CK199" s="70">
        <x:f t="shared" si="52"/>
        <x:v>0</x:v>
      </x:c>
      <x:c r="CL199" s="70">
        <x:f t="shared" si="52"/>
        <x:v>0</x:v>
      </x:c>
      <x:c r="CM199" s="70">
        <x:f t="shared" si="52"/>
        <x:v>0</x:v>
      </x:c>
      <x:c r="CN199" s="70">
        <x:f t="shared" si="52"/>
        <x:v>0</x:v>
      </x:c>
      <x:c r="CO199" s="70">
        <x:f t="shared" si="52"/>
        <x:v>0</x:v>
      </x:c>
      <x:c r="CP199" s="73">
        <x:f t="shared" si="52"/>
        <x:v>0</x:v>
      </x:c>
      <x:c r="CQ199" s="70">
        <x:f t="shared" si="52"/>
        <x:v>0</x:v>
      </x:c>
      <x:c r="CR199" s="73">
        <x:f t="shared" si="52"/>
        <x:v>0</x:v>
      </x:c>
      <x:c r="CS199" s="70">
        <x:f t="shared" si="52"/>
        <x:v>54</x:v>
      </x:c>
      <x:c r="CT199" s="70">
        <x:f t="shared" si="52"/>
        <x:v>15</x:v>
      </x:c>
      <x:c r="CU199" s="70">
        <x:f t="shared" si="52"/>
        <x:v>0</x:v>
      </x:c>
      <x:c r="CV199" s="70">
        <x:f t="shared" si="52"/>
        <x:v>0</x:v>
      </x:c>
      <x:c r="CW199" s="70">
        <x:f t="shared" si="52"/>
        <x:v>0</x:v>
      </x:c>
      <x:c r="CX199" s="70">
        <x:f t="shared" si="52"/>
        <x:v>0</x:v>
      </x:c>
      <x:c r="CY199" s="136" t="s">
        <x:v>1142</x:v>
      </x:c>
      <x:c r="CZ199" s="70">
        <x:f t="shared" ref="CZ199:DG199" si="53">SUM(CZ200:CZ201)</x:f>
        <x:v>0</x:v>
      </x:c>
      <x:c r="DA199" s="73">
        <x:f t="shared" si="53"/>
        <x:v>0</x:v>
      </x:c>
      <x:c r="DB199" s="70">
        <x:f t="shared" si="53"/>
        <x:v>0</x:v>
      </x:c>
      <x:c r="DC199" s="73">
        <x:f t="shared" si="53"/>
        <x:v>0</x:v>
      </x:c>
      <x:c r="DD199" s="70">
        <x:f t="shared" si="53"/>
        <x:v>0</x:v>
      </x:c>
      <x:c r="DE199" s="73">
        <x:f t="shared" si="53"/>
        <x:v>0</x:v>
      </x:c>
      <x:c r="DF199" s="70">
        <x:f t="shared" si="53"/>
        <x:v>0</x:v>
      </x:c>
      <x:c r="DG199" s="104">
        <x:f t="shared" si="53"/>
        <x:v>0</x:v>
      </x:c>
    </x:row>
    <x:row r="200" spans="1:111" customHeight="1">
      <x:c r="A200" s="687" t="s">
        <x:v>1614</x:v>
      </x:c>
      <x:c r="B200" s="114">
        <x:v>1</x:v>
      </x:c>
      <x:c r="C200" s="73">
        <x:v>10056</x:v>
      </x:c>
      <x:c r="D200" s="70"/>
      <x:c r="E200" s="73"/>
      <x:c r="F200" s="70"/>
      <x:c r="G200" s="73"/>
      <x:c r="H200" s="70"/>
      <x:c r="I200" s="73"/>
      <x:c r="J200" s="70"/>
      <x:c r="K200" s="70"/>
      <x:c r="L200" s="73"/>
      <x:c r="M200" s="70"/>
      <x:c r="N200" s="70"/>
      <x:c r="O200" s="70"/>
      <x:c r="P200" s="70"/>
      <x:c r="Q200" s="70"/>
      <x:c r="R200" s="73"/>
      <x:c r="S200" s="70"/>
      <x:c r="T200" s="73"/>
      <x:c r="U200" s="70"/>
      <x:c r="V200" s="73"/>
      <x:c r="W200" s="70"/>
      <x:c r="X200" s="70"/>
      <x:c r="Y200" s="70"/>
      <x:c r="Z200" s="70"/>
      <x:c r="AA200" s="70"/>
      <x:c r="AB200" s="70"/>
      <x:c r="AC200" s="70"/>
      <x:c r="AD200" s="70"/>
      <x:c r="AE200" s="70"/>
      <x:c r="AF200" s="70"/>
      <x:c r="AG200" s="70"/>
      <x:c r="AH200" s="70"/>
      <x:c r="AI200" s="70"/>
      <x:c r="AJ200" s="70"/>
      <x:c r="AK200" s="70"/>
      <x:c r="AL200" s="687" t="s">
        <x:v>1614</x:v>
      </x:c>
      <x:c r="AM200" s="70"/>
      <x:c r="AN200" s="73"/>
      <x:c r="AO200" s="70"/>
      <x:c r="AP200" s="70"/>
      <x:c r="AQ200" s="70"/>
      <x:c r="AR200" s="73"/>
      <x:c r="AS200" s="70"/>
      <x:c r="AT200" s="73"/>
      <x:c r="AU200" s="70"/>
      <x:c r="AV200" s="70"/>
      <x:c r="AW200" s="70"/>
      <x:c r="AX200" s="70">
        <x:v>1</x:v>
      </x:c>
      <x:c r="AY200" s="70"/>
      <x:c r="AZ200" s="70">
        <x:v>1</x:v>
      </x:c>
      <x:c r="BA200" s="73">
        <x:v>3</x:v>
      </x:c>
      <x:c r="BB200" s="70"/>
      <x:c r="BC200" s="70"/>
      <x:c r="BD200" s="70">
        <x:v>1</x:v>
      </x:c>
      <x:c r="BE200" s="70"/>
      <x:c r="BF200" s="70"/>
      <x:c r="BG200" s="70"/>
      <x:c r="BH200" s="70"/>
      <x:c r="BI200" s="70"/>
      <x:c r="BJ200" s="73"/>
      <x:c r="BK200" s="70"/>
      <x:c r="BL200" s="73"/>
      <x:c r="BM200" s="70"/>
      <x:c r="BN200" s="73"/>
      <x:c r="BO200" s="70"/>
      <x:c r="BP200" s="73"/>
      <x:c r="BQ200" s="70"/>
      <x:c r="BR200" s="70"/>
      <x:c r="BS200" s="70"/>
      <x:c r="BT200" s="70"/>
      <x:c r="BU200" s="70"/>
      <x:c r="BV200" s="687" t="s">
        <x:v>1614</x:v>
      </x:c>
      <x:c r="BW200" s="70"/>
      <x:c r="BX200" s="70"/>
      <x:c r="BY200" s="73"/>
      <x:c r="BZ200" s="70"/>
      <x:c r="CA200" s="73"/>
      <x:c r="CB200" s="70"/>
      <x:c r="CC200" s="73"/>
      <x:c r="CD200" s="70"/>
      <x:c r="CE200" s="70"/>
      <x:c r="CF200" s="73"/>
      <x:c r="CG200" s="70"/>
      <x:c r="CH200" s="70"/>
      <x:c r="CI200" s="70"/>
      <x:c r="CJ200" s="70"/>
      <x:c r="CK200" s="70"/>
      <x:c r="CL200" s="70"/>
      <x:c r="CM200" s="70"/>
      <x:c r="CN200" s="70"/>
      <x:c r="CO200" s="70"/>
      <x:c r="CP200" s="73"/>
      <x:c r="CQ200" s="70"/>
      <x:c r="CR200" s="73"/>
      <x:c r="CS200" s="70">
        <x:v>10</x:v>
      </x:c>
      <x:c r="CT200" s="70">
        <x:v>15</x:v>
      </x:c>
      <x:c r="CU200" s="70"/>
      <x:c r="CV200" s="70"/>
      <x:c r="CW200" s="70"/>
      <x:c r="CX200" s="70"/>
      <x:c r="CY200" s="687" t="s">
        <x:v>1614</x:v>
      </x:c>
      <x:c r="CZ200" s="70"/>
      <x:c r="DA200" s="73"/>
      <x:c r="DB200" s="70"/>
      <x:c r="DC200" s="73"/>
      <x:c r="DD200" s="70"/>
      <x:c r="DE200" s="73"/>
      <x:c r="DF200" s="70"/>
      <x:c r="DG200" s="104"/>
    </x:row>
    <x:row r="201" spans="1:111" customHeight="1">
      <x:c r="A201" s="690" t="s">
        <x:v>27</x:v>
      </x:c>
      <x:c r="B201" s="507"/>
      <x:c r="C201" s="508"/>
      <x:c r="D201" s="509"/>
      <x:c r="E201" s="508"/>
      <x:c r="F201" s="509"/>
      <x:c r="G201" s="508"/>
      <x:c r="H201" s="509"/>
      <x:c r="I201" s="508"/>
      <x:c r="J201" s="509"/>
      <x:c r="K201" s="509"/>
      <x:c r="L201" s="508"/>
      <x:c r="M201" s="509"/>
      <x:c r="N201" s="509"/>
      <x:c r="O201" s="509"/>
      <x:c r="P201" s="509"/>
      <x:c r="Q201" s="509"/>
      <x:c r="R201" s="508"/>
      <x:c r="S201" s="509"/>
      <x:c r="T201" s="508"/>
      <x:c r="U201" s="509"/>
      <x:c r="V201" s="508"/>
      <x:c r="W201" s="509"/>
      <x:c r="X201" s="509"/>
      <x:c r="Y201" s="509"/>
      <x:c r="Z201" s="509"/>
      <x:c r="AA201" s="509"/>
      <x:c r="AB201" s="509"/>
      <x:c r="AC201" s="509"/>
      <x:c r="AD201" s="509"/>
      <x:c r="AE201" s="509"/>
      <x:c r="AF201" s="509"/>
      <x:c r="AG201" s="509"/>
      <x:c r="AH201" s="509"/>
      <x:c r="AI201" s="509"/>
      <x:c r="AJ201" s="509"/>
      <x:c r="AK201" s="509"/>
      <x:c r="AL201" s="690" t="s">
        <x:v>27</x:v>
      </x:c>
      <x:c r="AM201" s="509"/>
      <x:c r="AN201" s="508"/>
      <x:c r="AO201" s="509"/>
      <x:c r="AP201" s="509"/>
      <x:c r="AQ201" s="509"/>
      <x:c r="AR201" s="508"/>
      <x:c r="AS201" s="509"/>
      <x:c r="AT201" s="508"/>
      <x:c r="AU201" s="509"/>
      <x:c r="AV201" s="509"/>
      <x:c r="AW201" s="509"/>
      <x:c r="AX201" s="509"/>
      <x:c r="AY201" s="509"/>
      <x:c r="AZ201" s="509"/>
      <x:c r="BA201" s="508"/>
      <x:c r="BB201" s="509"/>
      <x:c r="BC201" s="509"/>
      <x:c r="BD201" s="509"/>
      <x:c r="BE201" s="509"/>
      <x:c r="BF201" s="509"/>
      <x:c r="BG201" s="509"/>
      <x:c r="BH201" s="509"/>
      <x:c r="BI201" s="509"/>
      <x:c r="BJ201" s="508"/>
      <x:c r="BK201" s="509"/>
      <x:c r="BL201" s="508"/>
      <x:c r="BM201" s="509"/>
      <x:c r="BN201" s="508"/>
      <x:c r="BO201" s="509"/>
      <x:c r="BP201" s="508"/>
      <x:c r="BQ201" s="509"/>
      <x:c r="BR201" s="509"/>
      <x:c r="BS201" s="509"/>
      <x:c r="BT201" s="509"/>
      <x:c r="BU201" s="509"/>
      <x:c r="BV201" s="690" t="s">
        <x:v>27</x:v>
      </x:c>
      <x:c r="BW201" s="509"/>
      <x:c r="BX201" s="509"/>
      <x:c r="BY201" s="508"/>
      <x:c r="BZ201" s="509"/>
      <x:c r="CA201" s="508"/>
      <x:c r="CB201" s="509"/>
      <x:c r="CC201" s="508"/>
      <x:c r="CD201" s="509"/>
      <x:c r="CE201" s="509"/>
      <x:c r="CF201" s="508"/>
      <x:c r="CG201" s="509"/>
      <x:c r="CH201" s="509"/>
      <x:c r="CI201" s="509"/>
      <x:c r="CJ201" s="509"/>
      <x:c r="CK201" s="509"/>
      <x:c r="CL201" s="509"/>
      <x:c r="CM201" s="509"/>
      <x:c r="CN201" s="665"/>
      <x:c r="CO201" s="509"/>
      <x:c r="CP201" s="508"/>
      <x:c r="CQ201" s="509"/>
      <x:c r="CR201" s="508"/>
      <x:c r="CS201" s="509">
        <x:v>44</x:v>
      </x:c>
      <x:c r="CT201" s="509"/>
      <x:c r="CU201" s="509"/>
      <x:c r="CV201" s="509"/>
      <x:c r="CW201" s="509"/>
      <x:c r="CX201" s="509"/>
      <x:c r="CY201" s="690" t="s">
        <x:v>27</x:v>
      </x:c>
      <x:c r="CZ201" s="509"/>
      <x:c r="DA201" s="508"/>
      <x:c r="DB201" s="509"/>
      <x:c r="DC201" s="508"/>
      <x:c r="DD201" s="509"/>
      <x:c r="DE201" s="508"/>
      <x:c r="DF201" s="509"/>
      <x:c r="DG201" s="511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60" firstPageNumber="1" fitToWidth="1" fitToHeight="1" orientation="portrait" usePrinterDefaults="1" blackAndWhite="0" draft="0" useFirstPageNumber="0" horizontalDpi="4294967293" verticalDpi="300" copies="1"/>
  <x:rowBreaks count="1" manualBreakCount="1">
    <x:brk id="182" min="0" max="1048575" man="1" pt="0"/>
  </x:rowBreaks>
  <x:colBreaks count="3" manualBreakCount="3">
    <x:brk id="16" min="0" max="16383" man="1" pt="0"/>
    <x:brk id="37" min="0" max="16383" man="1" pt="0"/>
    <x:brk id="111" min="0" max="16383" man="1" pt="0"/>
  </x:colBreaks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DG174"/>
  <x:sheetViews>
    <x:sheetView view="pageBreakPreview" topLeftCell="A1" zoomScaleNormal="100" zoomScaleSheetLayoutView="100" workbookViewId="0">
      <x:pane xSplit="1" ySplit="6" topLeftCell="CF59" activePane="bottomRight" state="frozen"/>
      <x:selection pane="bottomRight" activeCell="DG1" activeCellId="3" sqref="DA1:DA1048576 DC1:DC1048576 DE1:DE1048576 DG1:DG1048576"/>
    </x:sheetView>
  </x:sheetViews>
  <x:sheetFormatPr defaultColWidth="8.88671875" defaultRowHeight="10.5"/>
  <x:cols>
    <x:col min="1" max="1" width="24.6640625" style="75" customWidth="1"/>
    <x:col min="2" max="2" width="3" style="3" customWidth="1"/>
    <x:col min="3" max="3" width="7.5546875" style="200" bestFit="1" customWidth="1"/>
    <x:col min="4" max="4" width="3" style="3" customWidth="1"/>
    <x:col min="5" max="5" width="7.6640625" style="200" bestFit="1" customWidth="1"/>
    <x:col min="6" max="6" width="4.109375" style="3" bestFit="1" customWidth="1"/>
    <x:col min="7" max="7" width="7" style="200" bestFit="1" customWidth="1"/>
    <x:col min="8" max="8" width="2.77734375" style="3" customWidth="1"/>
    <x:col min="9" max="9" width="5.5546875" style="200" customWidth="1"/>
    <x:col min="10" max="10" width="4.33203125" style="3" customWidth="1"/>
    <x:col min="11" max="11" width="2.77734375" style="3" customWidth="1"/>
    <x:col min="12" max="12" width="6.109375" style="200" customWidth="1"/>
    <x:col min="13" max="16" width="3.33203125" style="3" customWidth="1"/>
    <x:col min="17" max="17" width="3.44140625" style="3" customWidth="1"/>
    <x:col min="18" max="18" width="6.88671875" style="200" bestFit="1" customWidth="1"/>
    <x:col min="19" max="19" width="4.109375" style="3" customWidth="1"/>
    <x:col min="20" max="20" width="7.33203125" style="200" bestFit="1" customWidth="1"/>
    <x:col min="21" max="21" width="3.44140625" style="3" customWidth="1"/>
    <x:col min="22" max="22" width="7.33203125" style="200" bestFit="1" customWidth="1"/>
    <x:col min="23" max="23" width="3.33203125" style="3" customWidth="1"/>
    <x:col min="24" max="24" width="4.6640625" style="3" customWidth="1"/>
    <x:col min="25" max="25" width="3.33203125" style="3" bestFit="1" customWidth="1"/>
    <x:col min="26" max="26" width="4.5546875" style="3" bestFit="1" customWidth="1"/>
    <x:col min="27" max="28" width="3.109375" style="3" bestFit="1" customWidth="1"/>
    <x:col min="29" max="33" width="3.33203125" style="3" customWidth="1"/>
    <x:col min="34" max="34" width="2.88671875" style="3" customWidth="1"/>
    <x:col min="35" max="35" width="3.21875" style="3" customWidth="1"/>
    <x:col min="36" max="36" width="3.33203125" style="3" bestFit="1" customWidth="1"/>
    <x:col min="37" max="37" width="4.5546875" style="3" bestFit="1" customWidth="1"/>
    <x:col min="38" max="38" width="19.6640625" style="3" customWidth="1"/>
    <x:col min="39" max="39" width="3.88671875" style="3" customWidth="1"/>
    <x:col min="40" max="40" width="6.6640625" style="200" customWidth="1"/>
    <x:col min="41" max="41" width="2.77734375" style="3" customWidth="1"/>
    <x:col min="42" max="42" width="5.44140625" style="3" bestFit="1" customWidth="1"/>
    <x:col min="43" max="43" width="3.44140625" style="3" customWidth="1"/>
    <x:col min="44" max="44" width="4.6640625" style="200" customWidth="1"/>
    <x:col min="45" max="45" width="3.44140625" style="3" customWidth="1"/>
    <x:col min="46" max="46" width="4.109375" style="200" customWidth="1"/>
    <x:col min="47" max="47" width="3.88671875" style="3" customWidth="1"/>
    <x:col min="48" max="49" width="3.33203125" style="3" customWidth="1"/>
    <x:col min="50" max="50" width="3.88671875" style="3" customWidth="1"/>
    <x:col min="51" max="51" width="3.33203125" style="3" customWidth="1"/>
    <x:col min="52" max="52" width="3.5546875" style="3" customWidth="1"/>
    <x:col min="53" max="53" width="7.5546875" style="200" bestFit="1" customWidth="1"/>
    <x:col min="54" max="54" width="2.77734375" style="3" customWidth="1"/>
    <x:col min="55" max="55" width="3.44140625" style="3" customWidth="1"/>
    <x:col min="56" max="56" width="3" style="3" customWidth="1"/>
    <x:col min="57" max="57" width="4.5546875" style="3" bestFit="1" customWidth="1"/>
    <x:col min="58" max="58" width="4.6640625" style="3" customWidth="1"/>
    <x:col min="59" max="60" width="3.5546875" style="3" customWidth="1"/>
    <x:col min="61" max="61" width="2.6640625" style="3" customWidth="1"/>
    <x:col min="62" max="62" width="6.44140625" style="200" customWidth="1"/>
    <x:col min="63" max="63" width="2.6640625" style="3" customWidth="1"/>
    <x:col min="64" max="64" width="6.44140625" style="200" customWidth="1"/>
    <x:col min="65" max="65" width="2.6640625" style="3" customWidth="1"/>
    <x:col min="66" max="66" width="6.44140625" style="200" customWidth="1"/>
    <x:col min="67" max="67" width="2.6640625" style="3" customWidth="1"/>
    <x:col min="68" max="68" width="6.44140625" style="200" customWidth="1"/>
    <x:col min="69" max="69" width="4" style="3" customWidth="1"/>
    <x:col min="70" max="71" width="3.33203125" style="3" bestFit="1" customWidth="1"/>
    <x:col min="72" max="73" width="3.88671875" style="3" bestFit="1" customWidth="1"/>
    <x:col min="74" max="74" width="17.77734375" style="3" customWidth="1"/>
    <x:col min="75" max="75" width="5.44140625" style="3" customWidth="1"/>
    <x:col min="76" max="76" width="6.44140625" style="3" customWidth="1"/>
    <x:col min="77" max="77" width="6.5546875" style="200" customWidth="1"/>
    <x:col min="78" max="78" width="4.44140625" style="3" customWidth="1"/>
    <x:col min="79" max="79" width="6.109375" style="200" customWidth="1"/>
    <x:col min="80" max="80" width="5.109375" style="3" customWidth="1"/>
    <x:col min="81" max="81" width="6.77734375" style="200" customWidth="1"/>
    <x:col min="82" max="82" width="4.44140625" style="3" customWidth="1"/>
    <x:col min="83" max="83" width="4.5546875" style="3" customWidth="1"/>
    <x:col min="84" max="84" width="7.33203125" style="200" customWidth="1"/>
    <x:col min="85" max="85" width="4.77734375" style="3" customWidth="1"/>
    <x:col min="86" max="86" width="4.5546875" style="3" customWidth="1"/>
    <x:col min="87" max="87" width="4.33203125" style="3" customWidth="1"/>
    <x:col min="88" max="88" width="4.21875" style="3" customWidth="1"/>
    <x:col min="89" max="89" width="4.44140625" style="3" customWidth="1"/>
    <x:col min="90" max="90" width="4.33203125" style="3" customWidth="1"/>
    <x:col min="91" max="92" width="3.33203125" style="3" customWidth="1"/>
    <x:col min="93" max="93" width="4" style="3" customWidth="1"/>
    <x:col min="94" max="94" width="9.44140625" style="200" bestFit="1" customWidth="1"/>
    <x:col min="95" max="95" width="4.33203125" style="3" customWidth="1"/>
    <x:col min="96" max="96" width="7.6640625" style="200" bestFit="1" customWidth="1"/>
    <x:col min="97" max="97" width="4.44140625" style="3" customWidth="1"/>
    <x:col min="98" max="98" width="3.5546875" style="3" bestFit="1" customWidth="1"/>
    <x:col min="99" max="99" width="4.109375" style="3" bestFit="1" customWidth="1"/>
    <x:col min="100" max="100" width="3.33203125" style="3" customWidth="1"/>
    <x:col min="101" max="101" width="3.109375" style="3" customWidth="1"/>
    <x:col min="102" max="102" width="3.5546875" style="3" customWidth="1"/>
    <x:col min="103" max="103" width="20" style="3" customWidth="1"/>
    <x:col min="104" max="104" width="5.33203125" style="3" customWidth="1"/>
    <x:col min="105" max="105" width="10.109375" style="200" customWidth="1"/>
    <x:col min="106" max="106" width="4.88671875" style="3" customWidth="1"/>
    <x:col min="107" max="107" width="10.44140625" style="200" customWidth="1"/>
    <x:col min="108" max="108" width="5.109375" style="3" customWidth="1"/>
    <x:col min="109" max="109" width="9.21875" style="200" customWidth="1"/>
    <x:col min="110" max="110" width="4.44140625" style="3" bestFit="1" customWidth="1"/>
    <x:col min="111" max="111" width="10" style="200" customWidth="1"/>
    <x:col min="112" max="16384" width="8.88671875" style="75"/>
  </x:cols>
  <x:sheetData>
    <x:row r="1" spans="1:111" s="203" customFormat="1" ht="30" customHeight="1">
      <x:c r="A1" s="12" t="s">
        <x:v>973</x:v>
      </x:c>
      <x:c r="B1" s="12"/>
      <x:c r="C1" s="137"/>
      <x:c r="D1" s="12"/>
      <x:c r="E1" s="137"/>
      <x:c r="F1" s="12"/>
      <x:c r="G1" s="84"/>
      <x:c r="H1" s="12"/>
      <x:c r="I1" s="137"/>
      <x:c r="J1" s="12"/>
      <x:c r="K1" s="12"/>
      <x:c r="L1" s="137"/>
      <x:c r="M1" s="12"/>
      <x:c r="N1" s="12"/>
      <x:c r="O1" s="12"/>
      <x:c r="P1" s="12"/>
      <x:c r="Q1" s="12"/>
      <x:c r="R1" s="137"/>
      <x:c r="S1" s="12"/>
      <x:c r="T1" s="137"/>
      <x:c r="U1" s="12"/>
      <x:c r="V1" s="137"/>
      <x:c r="W1" s="12"/>
      <x:c r="X1" s="12"/>
      <x:c r="Y1" s="12"/>
      <x:c r="Z1" s="12"/>
      <x:c r="AA1" s="12"/>
      <x:c r="AB1" s="12"/>
      <x:c r="AC1" s="12"/>
      <x:c r="AD1" s="12"/>
      <x:c r="AE1" s="12"/>
      <x:c r="AF1" s="12"/>
      <x:c r="AG1" s="12"/>
      <x:c r="AH1" s="12"/>
      <x:c r="AI1" s="12"/>
      <x:c r="AJ1" s="12"/>
      <x:c r="AK1" s="12"/>
      <x:c r="AL1" s="12"/>
      <x:c r="AM1" s="12"/>
      <x:c r="AN1" s="137"/>
      <x:c r="AO1" s="12"/>
      <x:c r="AP1" s="12"/>
      <x:c r="AQ1" s="12"/>
      <x:c r="AR1" s="137"/>
      <x:c r="AS1" s="12"/>
      <x:c r="AT1" s="137"/>
      <x:c r="AU1" s="12"/>
      <x:c r="AV1" s="12"/>
      <x:c r="AW1" s="12"/>
      <x:c r="AX1" s="12"/>
      <x:c r="AY1" s="12"/>
      <x:c r="AZ1" s="12"/>
      <x:c r="BA1" s="137"/>
      <x:c r="BB1" s="12"/>
      <x:c r="BC1" s="12"/>
      <x:c r="BD1" s="12"/>
      <x:c r="BE1" s="12"/>
      <x:c r="BF1" s="12"/>
      <x:c r="BG1" s="12"/>
      <x:c r="BH1" s="12"/>
      <x:c r="BI1" s="12"/>
      <x:c r="BJ1" s="137"/>
      <x:c r="BK1" s="12"/>
      <x:c r="BL1" s="137"/>
      <x:c r="BM1" s="12"/>
      <x:c r="BN1" s="137"/>
      <x:c r="BO1" s="12"/>
      <x:c r="BP1" s="137"/>
      <x:c r="BQ1" s="12"/>
      <x:c r="BR1" s="12"/>
      <x:c r="BS1" s="12"/>
      <x:c r="BT1" s="12"/>
      <x:c r="BU1" s="12"/>
      <x:c r="BV1" s="12"/>
      <x:c r="BW1" s="12"/>
      <x:c r="BX1" s="12"/>
      <x:c r="BY1" s="137"/>
      <x:c r="BZ1" s="12"/>
      <x:c r="CA1" s="137"/>
      <x:c r="CB1" s="12"/>
      <x:c r="CC1" s="137"/>
      <x:c r="CD1" s="12"/>
      <x:c r="CE1" s="12"/>
      <x:c r="CF1" s="84"/>
      <x:c r="CG1" s="12"/>
      <x:c r="CH1" s="12"/>
      <x:c r="CI1" s="12"/>
      <x:c r="CJ1" s="12"/>
      <x:c r="CK1" s="12"/>
      <x:c r="CL1" s="12"/>
      <x:c r="CM1" s="12"/>
      <x:c r="CN1" s="12"/>
      <x:c r="CO1" s="12"/>
      <x:c r="CP1" s="137"/>
      <x:c r="CQ1" s="12"/>
      <x:c r="CR1" s="137"/>
      <x:c r="CS1" s="12"/>
      <x:c r="CT1" s="12"/>
      <x:c r="CU1" s="12"/>
      <x:c r="CV1" s="12"/>
      <x:c r="CW1" s="12"/>
      <x:c r="CX1" s="12"/>
      <x:c r="CY1" s="12"/>
      <x:c r="CZ1" s="85"/>
      <x:c r="DA1" s="86"/>
      <x:c r="DB1" s="85"/>
      <x:c r="DC1" s="86"/>
      <x:c r="DD1" s="85"/>
      <x:c r="DE1" s="86"/>
      <x:c r="DF1" s="85"/>
      <x:c r="DG1" s="86"/>
    </x:row>
    <x:row r="2" spans="1:111" s="203" customFormat="1" ht="30" customHeight="1">
      <x:c r="A2" s="12" t="s">
        <x:v>2793</x:v>
      </x:c>
      <x:c r="B2" s="12"/>
      <x:c r="C2" s="137"/>
      <x:c r="D2" s="12"/>
      <x:c r="E2" s="137"/>
      <x:c r="F2" s="12"/>
      <x:c r="G2" s="84"/>
      <x:c r="H2" s="12"/>
      <x:c r="I2" s="137"/>
      <x:c r="J2" s="85"/>
      <x:c r="K2" s="12"/>
      <x:c r="L2" s="137"/>
      <x:c r="M2" s="12"/>
      <x:c r="N2" s="12"/>
      <x:c r="O2" s="12"/>
      <x:c r="P2" s="12"/>
      <x:c r="Q2" s="12"/>
      <x:c r="R2" s="137"/>
      <x:c r="S2" s="12"/>
      <x:c r="T2" s="137"/>
      <x:c r="U2" s="12"/>
      <x:c r="V2" s="137"/>
      <x:c r="W2" s="12"/>
      <x:c r="X2" s="12"/>
      <x:c r="Y2" s="12"/>
      <x:c r="Z2" s="12"/>
      <x:c r="AA2" s="12"/>
      <x:c r="AB2" s="12"/>
      <x:c r="AC2" s="12"/>
      <x:c r="AD2" s="12"/>
      <x:c r="AE2" s="12"/>
      <x:c r="AF2" s="12"/>
      <x:c r="AG2" s="12"/>
      <x:c r="AH2" s="12"/>
      <x:c r="AI2" s="12"/>
      <x:c r="AJ2" s="12"/>
      <x:c r="AK2" s="12"/>
      <x:c r="AL2" s="83" t="s">
        <x:v>464</x:v>
      </x:c>
      <x:c r="AM2" s="12"/>
      <x:c r="AN2" s="137"/>
      <x:c r="AO2" s="12"/>
      <x:c r="AP2" s="12"/>
      <x:c r="AQ2" s="12"/>
      <x:c r="AR2" s="137"/>
      <x:c r="AS2" s="12"/>
      <x:c r="AT2" s="137"/>
      <x:c r="AU2" s="12"/>
      <x:c r="AV2" s="12"/>
      <x:c r="AW2" s="12"/>
      <x:c r="AX2" s="12"/>
      <x:c r="AY2" s="12"/>
      <x:c r="AZ2" s="12"/>
      <x:c r="BA2" s="137"/>
      <x:c r="BB2" s="12"/>
      <x:c r="BC2" s="12"/>
      <x:c r="BD2" s="12"/>
      <x:c r="BE2" s="12"/>
      <x:c r="BF2" s="12"/>
      <x:c r="BG2" s="12"/>
      <x:c r="BH2" s="12"/>
      <x:c r="BI2" s="12"/>
      <x:c r="BJ2" s="137"/>
      <x:c r="BK2" s="12"/>
      <x:c r="BL2" s="137"/>
      <x:c r="BM2" s="12"/>
      <x:c r="BN2" s="137"/>
      <x:c r="BO2" s="12"/>
      <x:c r="BP2" s="137"/>
      <x:c r="BQ2" s="12"/>
      <x:c r="BR2" s="12"/>
      <x:c r="BS2" s="12"/>
      <x:c r="BT2" s="12"/>
      <x:c r="BU2" s="12"/>
      <x:c r="BV2" s="83" t="s">
        <x:v>491</x:v>
      </x:c>
      <x:c r="BW2" s="12"/>
      <x:c r="BX2" s="12"/>
      <x:c r="BY2" s="137"/>
      <x:c r="BZ2" s="12"/>
      <x:c r="CA2" s="137"/>
      <x:c r="CB2" s="12"/>
      <x:c r="CC2" s="137"/>
      <x:c r="CD2" s="12"/>
      <x:c r="CE2" s="12"/>
      <x:c r="CF2" s="84"/>
      <x:c r="CG2" s="12"/>
      <x:c r="CH2" s="12"/>
      <x:c r="CI2" s="12"/>
      <x:c r="CJ2" s="12"/>
      <x:c r="CK2" s="12"/>
      <x:c r="CL2" s="12"/>
      <x:c r="CM2" s="12"/>
      <x:c r="CN2" s="12"/>
      <x:c r="CO2" s="12"/>
      <x:c r="CP2" s="137"/>
      <x:c r="CQ2" s="12"/>
      <x:c r="CR2" s="137"/>
      <x:c r="CS2" s="12"/>
      <x:c r="CT2" s="12"/>
      <x:c r="CU2" s="12"/>
      <x:c r="CV2" s="12"/>
      <x:c r="CW2" s="12"/>
      <x:c r="CX2" s="12"/>
      <x:c r="CY2" s="83" t="s">
        <x:v>2589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201" customFormat="1" ht="30" customHeight="1">
      <x:c r="A3" s="946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4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4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/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4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201" customFormat="1" ht="30" customHeight="1">
      <x:c r="A4" s="947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4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4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4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201" customFormat="1" ht="30" customHeight="1">
      <x:c r="A5" s="948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48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48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48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202" customFormat="1" ht="30" customHeight="1">
      <x:c r="A6" s="143" t="s">
        <x:v>972</x:v>
      </x:c>
      <x:c r="B6" s="359">
        <x:f t="shared" ref="B6:AK6" si="0">B7+B20+B131</x:f>
        <x:v>42</x:v>
      </x:c>
      <x:c r="C6" s="360">
        <x:f t="shared" si="0"/>
        <x:v>24040.309999999998</x:v>
      </x:c>
      <x:c r="D6" s="361">
        <x:f t="shared" si="0"/>
        <x:v>13</x:v>
      </x:c>
      <x:c r="E6" s="360">
        <x:f t="shared" si="0"/>
        <x:v>21337.220000000001</x:v>
      </x:c>
      <x:c r="F6" s="361">
        <x:f t="shared" si="0"/>
        <x:v>32</x:v>
      </x:c>
      <x:c r="G6" s="360">
        <x:f t="shared" si="0"/>
        <x:v>3268.5470000000005</x:v>
      </x:c>
      <x:c r="H6" s="361">
        <x:f t="shared" si="0"/>
        <x:v>2</x:v>
      </x:c>
      <x:c r="I6" s="360">
        <x:f t="shared" si="0"/>
        <x:v>0</x:v>
      </x:c>
      <x:c r="J6" s="361">
        <x:f t="shared" si="0"/>
        <x:v>95</x:v>
      </x:c>
      <x:c r="K6" s="361">
        <x:f t="shared" si="0"/>
        <x:v>16</x:v>
      </x:c>
      <x:c r="L6" s="360">
        <x:f t="shared" si="0"/>
        <x:v>3331.73</x:v>
      </x:c>
      <x:c r="M6" s="361">
        <x:f t="shared" si="0"/>
        <x:v>11</x:v>
      </x:c>
      <x:c r="N6" s="361">
        <x:f t="shared" si="0"/>
        <x:v>13</x:v>
      </x:c>
      <x:c r="O6" s="361">
        <x:f t="shared" si="0"/>
        <x:v>22</x:v>
      </x:c>
      <x:c r="P6" s="361">
        <x:f t="shared" si="0"/>
        <x:v>34</x:v>
      </x:c>
      <x:c r="Q6" s="361">
        <x:f t="shared" si="0"/>
        <x:v>4</x:v>
      </x:c>
      <x:c r="R6" s="360">
        <x:f t="shared" si="0"/>
        <x:v>3284.8000000000002</x:v>
      </x:c>
      <x:c r="S6" s="361">
        <x:f t="shared" si="0"/>
        <x:v>154</x:v>
      </x:c>
      <x:c r="T6" s="360">
        <x:f t="shared" si="0"/>
        <x:v>4182.9700000000003</x:v>
      </x:c>
      <x:c r="U6" s="361">
        <x:f t="shared" si="0"/>
        <x:v>4</x:v>
      </x:c>
      <x:c r="V6" s="360">
        <x:f t="shared" si="0"/>
        <x:v>535.31999999999994</x:v>
      </x:c>
      <x:c r="W6" s="361">
        <x:f t="shared" si="0"/>
        <x:v>89</x:v>
      </x:c>
      <x:c r="X6" s="361">
        <x:f t="shared" si="0"/>
        <x:v>1541</x:v>
      </x:c>
      <x:c r="Y6" s="361">
        <x:f t="shared" si="0"/>
        <x:v>84</x:v>
      </x:c>
      <x:c r="Z6" s="361">
        <x:f t="shared" si="0"/>
        <x:v>349</x:v>
      </x:c>
      <x:c r="AA6" s="361">
        <x:f t="shared" si="0"/>
        <x:v>31</x:v>
      </x:c>
      <x:c r="AB6" s="361">
        <x:f t="shared" si="0"/>
        <x:v>2</x:v>
      </x:c>
      <x:c r="AC6" s="361">
        <x:f t="shared" si="0"/>
        <x:v>21</x:v>
      </x:c>
      <x:c r="AD6" s="361">
        <x:f t="shared" si="0"/>
        <x:v>20</x:v>
      </x:c>
      <x:c r="AE6" s="361">
        <x:f t="shared" si="0"/>
        <x:v>2</x:v>
      </x:c>
      <x:c r="AF6" s="361">
        <x:f t="shared" si="0"/>
        <x:v>1</x:v>
      </x:c>
      <x:c r="AG6" s="361">
        <x:f t="shared" si="0"/>
        <x:v>66</x:v>
      </x:c>
      <x:c r="AH6" s="361">
        <x:f t="shared" si="0"/>
        <x:v>0</x:v>
      </x:c>
      <x:c r="AI6" s="361">
        <x:f t="shared" si="0"/>
        <x:v>0</x:v>
      </x:c>
      <x:c r="AJ6" s="361">
        <x:f t="shared" si="0"/>
        <x:v>61</x:v>
      </x:c>
      <x:c r="AK6" s="361">
        <x:f t="shared" si="0"/>
        <x:v>123</x:v>
      </x:c>
      <x:c r="AL6" s="143" t="s">
        <x:v>972</x:v>
      </x:c>
      <x:c r="AM6" s="361">
        <x:f t="shared" ref="AM6:BU6" si="1">AM7+AM20+AM131</x:f>
        <x:v>3</x:v>
      </x:c>
      <x:c r="AN6" s="360">
        <x:f t="shared" si="1"/>
        <x:v>4001</x:v>
      </x:c>
      <x:c r="AO6" s="361">
        <x:f t="shared" si="1"/>
        <x:v>1</x:v>
      </x:c>
      <x:c r="AP6" s="361">
        <x:f t="shared" si="1"/>
        <x:v>1600</x:v>
      </x:c>
      <x:c r="AQ6" s="361">
        <x:f t="shared" si="1"/>
        <x:v>0</x:v>
      </x:c>
      <x:c r="AR6" s="360">
        <x:f t="shared" si="1"/>
        <x:v>0</x:v>
      </x:c>
      <x:c r="AS6" s="361">
        <x:f t="shared" si="1"/>
        <x:v>0</x:v>
      </x:c>
      <x:c r="AT6" s="360">
        <x:f t="shared" si="1"/>
        <x:v>0</x:v>
      </x:c>
      <x:c r="AU6" s="361">
        <x:f t="shared" si="1"/>
        <x:v>0</x:v>
      </x:c>
      <x:c r="AV6" s="361">
        <x:f t="shared" si="1"/>
        <x:v>0</x:v>
      </x:c>
      <x:c r="AW6" s="361">
        <x:f t="shared" si="1"/>
        <x:v>4</x:v>
      </x:c>
      <x:c r="AX6" s="361">
        <x:f t="shared" si="1"/>
        <x:v>5</x:v>
      </x:c>
      <x:c r="AY6" s="361">
        <x:f t="shared" si="1"/>
        <x:v>1</x:v>
      </x:c>
      <x:c r="AZ6" s="361">
        <x:f t="shared" si="1"/>
        <x:v>30</x:v>
      </x:c>
      <x:c r="BA6" s="360">
        <x:f t="shared" si="1"/>
        <x:v>10539.68</x:v>
      </x:c>
      <x:c r="BB6" s="361">
        <x:f t="shared" si="1"/>
        <x:v>0</x:v>
      </x:c>
      <x:c r="BC6" s="361">
        <x:f t="shared" si="1"/>
        <x:v>0</x:v>
      </x:c>
      <x:c r="BD6" s="361">
        <x:f t="shared" si="1"/>
        <x:v>1</x:v>
      </x:c>
      <x:c r="BE6" s="361">
        <x:f t="shared" si="1"/>
        <x:v>178</x:v>
      </x:c>
      <x:c r="BF6" s="361">
        <x:f t="shared" si="1"/>
        <x:v>1196</x:v>
      </x:c>
      <x:c r="BG6" s="361">
        <x:f t="shared" si="1"/>
        <x:v>8</x:v>
      </x:c>
      <x:c r="BH6" s="361">
        <x:f t="shared" si="1"/>
        <x:v>8</x:v>
      </x:c>
      <x:c r="BI6" s="361">
        <x:f t="shared" si="1"/>
        <x:v>0</x:v>
      </x:c>
      <x:c r="BJ6" s="360">
        <x:f t="shared" si="1"/>
        <x:v>0</x:v>
      </x:c>
      <x:c r="BK6" s="361">
        <x:f t="shared" si="1"/>
        <x:v>5</x:v>
      </x:c>
      <x:c r="BL6" s="360">
        <x:f t="shared" si="1"/>
        <x:v>2625.4700000000003</x:v>
      </x:c>
      <x:c r="BM6" s="361">
        <x:f t="shared" si="1"/>
        <x:v>1</x:v>
      </x:c>
      <x:c r="BN6" s="360">
        <x:f t="shared" si="1"/>
        <x:v>5059.9899999999998</x:v>
      </x:c>
      <x:c r="BO6" s="361">
        <x:f t="shared" si="1"/>
        <x:v>3</x:v>
      </x:c>
      <x:c r="BP6" s="360">
        <x:f t="shared" si="1"/>
        <x:v>3836.5599999999999</x:v>
      </x:c>
      <x:c r="BQ6" s="361">
        <x:f t="shared" si="1"/>
        <x:v>1</x:v>
      </x:c>
      <x:c r="BR6" s="361">
        <x:f t="shared" si="1"/>
        <x:v>1</x:v>
      </x:c>
      <x:c r="BS6" s="361">
        <x:f t="shared" si="1"/>
        <x:v>4</x:v>
      </x:c>
      <x:c r="BT6" s="361">
        <x:f t="shared" si="1"/>
        <x:v>25</x:v>
      </x:c>
      <x:c r="BU6" s="361">
        <x:f t="shared" si="1"/>
        <x:v>37</x:v>
      </x:c>
      <x:c r="BV6" s="143" t="s">
        <x:v>972</x:v>
      </x:c>
      <x:c r="BW6" s="361">
        <x:f t="shared" ref="BW6:CX6" si="2">BW7+BW20+BW131</x:f>
        <x:v>16</x:v>
      </x:c>
      <x:c r="BX6" s="361">
        <x:f t="shared" si="2"/>
        <x:v>384</x:v>
      </x:c>
      <x:c r="BY6" s="360">
        <x:f t="shared" si="2"/>
        <x:v>5412.4200000000001</x:v>
      </x:c>
      <x:c r="BZ6" s="361">
        <x:f t="shared" si="2"/>
        <x:v>0</x:v>
      </x:c>
      <x:c r="CA6" s="360">
        <x:f t="shared" si="2"/>
        <x:v>0</x:v>
      </x:c>
      <x:c r="CB6" s="361">
        <x:f t="shared" si="2"/>
        <x:v>1</x:v>
      </x:c>
      <x:c r="CC6" s="360">
        <x:f t="shared" si="2"/>
        <x:v>7.6600000000000001</x:v>
      </x:c>
      <x:c r="CD6" s="361">
        <x:f t="shared" si="2"/>
        <x:v>0</x:v>
      </x:c>
      <x:c r="CE6" s="361">
        <x:f t="shared" si="2"/>
        <x:v>29</x:v>
      </x:c>
      <x:c r="CF6" s="360">
        <x:f t="shared" si="2"/>
        <x:v>1224.02</x:v>
      </x:c>
      <x:c r="CG6" s="361">
        <x:f t="shared" si="2"/>
        <x:v>1</x:v>
      </x:c>
      <x:c r="CH6" s="361">
        <x:f t="shared" si="2"/>
        <x:v>4</x:v>
      </x:c>
      <x:c r="CI6" s="361">
        <x:f t="shared" si="2"/>
        <x:v>3</x:v>
      </x:c>
      <x:c r="CJ6" s="361">
        <x:f t="shared" si="2"/>
        <x:v>36</x:v>
      </x:c>
      <x:c r="CK6" s="361">
        <x:f t="shared" si="2"/>
        <x:v>12</x:v>
      </x:c>
      <x:c r="CL6" s="361">
        <x:f t="shared" si="2"/>
        <x:v>1</x:v>
      </x:c>
      <x:c r="CM6" s="361">
        <x:f t="shared" si="2"/>
        <x:v>4</x:v>
      </x:c>
      <x:c r="CN6" s="361">
        <x:f t="shared" si="2"/>
        <x:v>5</x:v>
      </x:c>
      <x:c r="CO6" s="361">
        <x:f t="shared" si="2"/>
        <x:v>14</x:v>
      </x:c>
      <x:c r="CP6" s="360">
        <x:f t="shared" si="2"/>
        <x:v>1338.4000000000001</x:v>
      </x:c>
      <x:c r="CQ6" s="361">
        <x:f t="shared" si="2"/>
        <x:v>65</x:v>
      </x:c>
      <x:c r="CR6" s="360">
        <x:f t="shared" si="2"/>
        <x:v>15337.799999999999</x:v>
      </x:c>
      <x:c r="CS6" s="361">
        <x:f t="shared" si="2"/>
        <x:v>814</x:v>
      </x:c>
      <x:c r="CT6" s="361">
        <x:f t="shared" si="2"/>
        <x:v>65</x:v>
      </x:c>
      <x:c r="CU6" s="361">
        <x:f t="shared" si="2"/>
        <x:v>105</x:v>
      </x:c>
      <x:c r="CV6" s="361">
        <x:f t="shared" si="2"/>
        <x:v>145</x:v>
      </x:c>
      <x:c r="CW6" s="361">
        <x:f t="shared" si="2"/>
        <x:v>52</x:v>
      </x:c>
      <x:c r="CX6" s="361">
        <x:f t="shared" si="2"/>
        <x:v>264</x:v>
      </x:c>
      <x:c r="CY6" s="143" t="s">
        <x:v>972</x:v>
      </x:c>
      <x:c r="CZ6" s="361">
        <x:f t="shared" ref="CZ6:DG6" si="3">CZ7+CZ20+CZ131</x:f>
        <x:v>46</x:v>
      </x:c>
      <x:c r="DA6" s="360">
        <x:f t="shared" si="3"/>
        <x:v>22328.420000000002</x:v>
      </x:c>
      <x:c r="DB6" s="361">
        <x:f t="shared" si="3"/>
        <x:v>305</x:v>
      </x:c>
      <x:c r="DC6" s="360">
        <x:f t="shared" si="3"/>
        <x:v>18821</x:v>
      </x:c>
      <x:c r="DD6" s="361">
        <x:f t="shared" si="3"/>
        <x:v>58</x:v>
      </x:c>
      <x:c r="DE6" s="360">
        <x:f t="shared" si="3"/>
        <x:v>6777</x:v>
      </x:c>
      <x:c r="DF6" s="361">
        <x:f t="shared" si="3"/>
        <x:v>247</x:v>
      </x:c>
      <x:c r="DG6" s="362">
        <x:f t="shared" si="3"/>
        <x:v>12044</x:v>
      </x:c>
    </x:row>
    <x:row r="7" spans="1:111" s="202" customFormat="1" ht="30" customHeight="1">
      <x:c r="A7" s="142" t="s">
        <x:v>2955</x:v>
      </x:c>
      <x:c r="B7" s="346">
        <x:f>B8</x:f>
        <x:v>0</x:v>
      </x:c>
      <x:c r="C7" s="347">
        <x:f t="shared" ref="C7:AK7" si="4">C8</x:f>
        <x:v>0</x:v>
      </x:c>
      <x:c r="D7" s="348">
        <x:f t="shared" si="4"/>
        <x:v>0</x:v>
      </x:c>
      <x:c r="E7" s="347">
        <x:f t="shared" si="4"/>
        <x:v>0</x:v>
      </x:c>
      <x:c r="F7" s="348">
        <x:f t="shared" si="4"/>
        <x:v>13</x:v>
      </x:c>
      <x:c r="G7" s="347">
        <x:f t="shared" si="4"/>
        <x:v>25.539999999999999</x:v>
      </x:c>
      <x:c r="H7" s="348">
        <x:f t="shared" si="4"/>
        <x:v>0</x:v>
      </x:c>
      <x:c r="I7" s="347">
        <x:f t="shared" si="4"/>
        <x:v>0</x:v>
      </x:c>
      <x:c r="J7" s="348">
        <x:f t="shared" si="4"/>
        <x:v>6</x:v>
      </x:c>
      <x:c r="K7" s="348">
        <x:f t="shared" si="4"/>
        <x:v>0</x:v>
      </x:c>
      <x:c r="L7" s="347">
        <x:f t="shared" si="4"/>
        <x:v>0</x:v>
      </x:c>
      <x:c r="M7" s="348">
        <x:f t="shared" si="4"/>
        <x:v>0</x:v>
      </x:c>
      <x:c r="N7" s="348">
        <x:f t="shared" si="4"/>
        <x:v>0</x:v>
      </x:c>
      <x:c r="O7" s="348">
        <x:f t="shared" si="4"/>
        <x:v>0</x:v>
      </x:c>
      <x:c r="P7" s="348">
        <x:f t="shared" si="4"/>
        <x:v>0</x:v>
      </x:c>
      <x:c r="Q7" s="348">
        <x:f t="shared" si="4"/>
        <x:v>0</x:v>
      </x:c>
      <x:c r="R7" s="347">
        <x:f t="shared" si="4"/>
        <x:v>0</x:v>
      </x:c>
      <x:c r="S7" s="348">
        <x:f t="shared" si="4"/>
        <x:v>1</x:v>
      </x:c>
      <x:c r="T7" s="347">
        <x:f t="shared" si="4"/>
        <x:v>0</x:v>
      </x:c>
      <x:c r="U7" s="348">
        <x:f t="shared" si="4"/>
        <x:v>0</x:v>
      </x:c>
      <x:c r="V7" s="347">
        <x:f t="shared" si="4"/>
        <x:v>0</x:v>
      </x:c>
      <x:c r="W7" s="348">
        <x:f t="shared" si="4"/>
        <x:v>4</x:v>
      </x:c>
      <x:c r="X7" s="348">
        <x:f t="shared" si="4"/>
        <x:v>135</x:v>
      </x:c>
      <x:c r="Y7" s="348">
        <x:f t="shared" si="4"/>
        <x:v>0</x:v>
      </x:c>
      <x:c r="Z7" s="348">
        <x:f t="shared" si="4"/>
        <x:v>0</x:v>
      </x:c>
      <x:c r="AA7" s="348">
        <x:f t="shared" si="4"/>
        <x:v>0</x:v>
      </x:c>
      <x:c r="AB7" s="348">
        <x:f t="shared" si="4"/>
        <x:v>0</x:v>
      </x:c>
      <x:c r="AC7" s="348">
        <x:f t="shared" si="4"/>
        <x:v>0</x:v>
      </x:c>
      <x:c r="AD7" s="348">
        <x:f t="shared" si="4"/>
        <x:v>0</x:v>
      </x:c>
      <x:c r="AE7" s="348">
        <x:f t="shared" si="4"/>
        <x:v>0</x:v>
      </x:c>
      <x:c r="AF7" s="348">
        <x:f t="shared" si="4"/>
        <x:v>0</x:v>
      </x:c>
      <x:c r="AG7" s="348">
        <x:f t="shared" si="4"/>
        <x:v>0</x:v>
      </x:c>
      <x:c r="AH7" s="348">
        <x:f t="shared" si="4"/>
        <x:v>0</x:v>
      </x:c>
      <x:c r="AI7" s="348">
        <x:f t="shared" si="4"/>
        <x:v>0</x:v>
      </x:c>
      <x:c r="AJ7" s="348">
        <x:f t="shared" si="4"/>
        <x:v>0</x:v>
      </x:c>
      <x:c r="AK7" s="348">
        <x:f t="shared" si="4"/>
        <x:v>0</x:v>
      </x:c>
      <x:c r="AL7" s="142" t="s">
        <x:v>2955</x:v>
      </x:c>
      <x:c r="AM7" s="348">
        <x:f>AM8</x:f>
        <x:v>0</x:v>
      </x:c>
      <x:c r="AN7" s="347">
        <x:f t="shared" ref="AN7:BU7" si="5">AN8</x:f>
        <x:v>0</x:v>
      </x:c>
      <x:c r="AO7" s="348">
        <x:f t="shared" si="5"/>
        <x:v>0</x:v>
      </x:c>
      <x:c r="AP7" s="348">
        <x:f t="shared" si="5"/>
        <x:v>0</x:v>
      </x:c>
      <x:c r="AQ7" s="348">
        <x:f t="shared" si="5"/>
        <x:v>0</x:v>
      </x:c>
      <x:c r="AR7" s="347">
        <x:f t="shared" si="5"/>
        <x:v>0</x:v>
      </x:c>
      <x:c r="AS7" s="348">
        <x:f t="shared" si="5"/>
        <x:v>0</x:v>
      </x:c>
      <x:c r="AT7" s="347">
        <x:f t="shared" si="5"/>
        <x:v>0</x:v>
      </x:c>
      <x:c r="AU7" s="348">
        <x:f t="shared" si="5"/>
        <x:v>0</x:v>
      </x:c>
      <x:c r="AV7" s="348">
        <x:f t="shared" si="5"/>
        <x:v>0</x:v>
      </x:c>
      <x:c r="AW7" s="348">
        <x:f t="shared" si="5"/>
        <x:v>0</x:v>
      </x:c>
      <x:c r="AX7" s="348">
        <x:f t="shared" si="5"/>
        <x:v>0</x:v>
      </x:c>
      <x:c r="AY7" s="348">
        <x:f t="shared" si="5"/>
        <x:v>0</x:v>
      </x:c>
      <x:c r="AZ7" s="348">
        <x:f t="shared" si="5"/>
        <x:v>0</x:v>
      </x:c>
      <x:c r="BA7" s="347">
        <x:f t="shared" si="5"/>
        <x:v>0</x:v>
      </x:c>
      <x:c r="BB7" s="348">
        <x:f t="shared" si="5"/>
        <x:v>0</x:v>
      </x:c>
      <x:c r="BC7" s="348">
        <x:f t="shared" si="5"/>
        <x:v>0</x:v>
      </x:c>
      <x:c r="BD7" s="348">
        <x:f t="shared" si="5"/>
        <x:v>0</x:v>
      </x:c>
      <x:c r="BE7" s="348">
        <x:f t="shared" si="5"/>
        <x:v>2</x:v>
      </x:c>
      <x:c r="BF7" s="348">
        <x:f t="shared" si="5"/>
        <x:v>10</x:v>
      </x:c>
      <x:c r="BG7" s="348">
        <x:f t="shared" si="5"/>
        <x:v>0</x:v>
      </x:c>
      <x:c r="BH7" s="348">
        <x:f t="shared" si="5"/>
        <x:v>0</x:v>
      </x:c>
      <x:c r="BI7" s="348">
        <x:f t="shared" si="5"/>
        <x:v>0</x:v>
      </x:c>
      <x:c r="BJ7" s="347">
        <x:f t="shared" si="5"/>
        <x:v>0</x:v>
      </x:c>
      <x:c r="BK7" s="348">
        <x:f t="shared" si="5"/>
        <x:v>0</x:v>
      </x:c>
      <x:c r="BL7" s="347">
        <x:f t="shared" si="5"/>
        <x:v>0</x:v>
      </x:c>
      <x:c r="BM7" s="348">
        <x:f t="shared" si="5"/>
        <x:v>0</x:v>
      </x:c>
      <x:c r="BN7" s="347">
        <x:f t="shared" si="5"/>
        <x:v>0</x:v>
      </x:c>
      <x:c r="BO7" s="348">
        <x:f t="shared" si="5"/>
        <x:v>0</x:v>
      </x:c>
      <x:c r="BP7" s="347">
        <x:f t="shared" si="5"/>
        <x:v>0</x:v>
      </x:c>
      <x:c r="BQ7" s="348">
        <x:f t="shared" si="5"/>
        <x:v>0</x:v>
      </x:c>
      <x:c r="BR7" s="348">
        <x:f t="shared" si="5"/>
        <x:v>0</x:v>
      </x:c>
      <x:c r="BS7" s="348">
        <x:f t="shared" si="5"/>
        <x:v>0</x:v>
      </x:c>
      <x:c r="BT7" s="348">
        <x:f t="shared" si="5"/>
        <x:v>0</x:v>
      </x:c>
      <x:c r="BU7" s="348">
        <x:f t="shared" si="5"/>
        <x:v>0</x:v>
      </x:c>
      <x:c r="BV7" s="142" t="s">
        <x:v>2955</x:v>
      </x:c>
      <x:c r="BW7" s="348">
        <x:f>BW8</x:f>
        <x:v>0</x:v>
      </x:c>
      <x:c r="BX7" s="348">
        <x:f t="shared" ref="BX7:CX7" si="6">BX8</x:f>
        <x:v>0</x:v>
      </x:c>
      <x:c r="BY7" s="347">
        <x:f t="shared" si="6"/>
        <x:v>0</x:v>
      </x:c>
      <x:c r="BZ7" s="348">
        <x:f t="shared" si="6"/>
        <x:v>0</x:v>
      </x:c>
      <x:c r="CA7" s="347">
        <x:f t="shared" si="6"/>
        <x:v>0</x:v>
      </x:c>
      <x:c r="CB7" s="348">
        <x:f t="shared" si="6"/>
        <x:v>0</x:v>
      </x:c>
      <x:c r="CC7" s="347">
        <x:f t="shared" si="6"/>
        <x:v>0</x:v>
      </x:c>
      <x:c r="CD7" s="348">
        <x:f t="shared" si="6"/>
        <x:v>0</x:v>
      </x:c>
      <x:c r="CE7" s="348">
        <x:f t="shared" si="6"/>
        <x:v>0</x:v>
      </x:c>
      <x:c r="CF7" s="347">
        <x:f t="shared" si="6"/>
        <x:v>0</x:v>
      </x:c>
      <x:c r="CG7" s="348">
        <x:f t="shared" si="6"/>
        <x:v>0</x:v>
      </x:c>
      <x:c r="CH7" s="348">
        <x:f t="shared" si="6"/>
        <x:v>0</x:v>
      </x:c>
      <x:c r="CI7" s="348">
        <x:f t="shared" si="6"/>
        <x:v>0</x:v>
      </x:c>
      <x:c r="CJ7" s="348">
        <x:f t="shared" si="6"/>
        <x:v>0</x:v>
      </x:c>
      <x:c r="CK7" s="348">
        <x:f t="shared" si="6"/>
        <x:v>0</x:v>
      </x:c>
      <x:c r="CL7" s="348">
        <x:f t="shared" si="6"/>
        <x:v>0</x:v>
      </x:c>
      <x:c r="CM7" s="348">
        <x:f t="shared" si="6"/>
        <x:v>0</x:v>
      </x:c>
      <x:c r="CN7" s="348">
        <x:f t="shared" si="6"/>
        <x:v>0</x:v>
      </x:c>
      <x:c r="CO7" s="348">
        <x:f t="shared" si="6"/>
        <x:v>0</x:v>
      </x:c>
      <x:c r="CP7" s="347">
        <x:f t="shared" si="6"/>
        <x:v>0</x:v>
      </x:c>
      <x:c r="CQ7" s="348">
        <x:f t="shared" si="6"/>
        <x:v>0</x:v>
      </x:c>
      <x:c r="CR7" s="347">
        <x:f t="shared" si="6"/>
        <x:v>0</x:v>
      </x:c>
      <x:c r="CS7" s="348">
        <x:f t="shared" si="6"/>
        <x:v>0</x:v>
      </x:c>
      <x:c r="CT7" s="348">
        <x:f t="shared" si="6"/>
        <x:v>0</x:v>
      </x:c>
      <x:c r="CU7" s="348">
        <x:f t="shared" si="6"/>
        <x:v>0</x:v>
      </x:c>
      <x:c r="CV7" s="348">
        <x:f t="shared" si="6"/>
        <x:v>0</x:v>
      </x:c>
      <x:c r="CW7" s="348">
        <x:f t="shared" si="6"/>
        <x:v>0</x:v>
      </x:c>
      <x:c r="CX7" s="348">
        <x:f t="shared" si="6"/>
        <x:v>0</x:v>
      </x:c>
      <x:c r="CY7" s="142" t="s">
        <x:v>2955</x:v>
      </x:c>
      <x:c r="CZ7" s="348">
        <x:f>CZ8</x:f>
        <x:v>0</x:v>
      </x:c>
      <x:c r="DA7" s="347">
        <x:f t="shared" ref="DA7:DG7" si="7">DA8</x:f>
        <x:v>0</x:v>
      </x:c>
      <x:c r="DB7" s="348">
        <x:f t="shared" si="7"/>
        <x:v>0</x:v>
      </x:c>
      <x:c r="DC7" s="347">
        <x:f t="shared" si="7"/>
        <x:v>0</x:v>
      </x:c>
      <x:c r="DD7" s="348">
        <x:f t="shared" si="7"/>
        <x:v>0</x:v>
      </x:c>
      <x:c r="DE7" s="347">
        <x:f t="shared" si="7"/>
        <x:v>0</x:v>
      </x:c>
      <x:c r="DF7" s="348">
        <x:f t="shared" si="7"/>
        <x:v>0</x:v>
      </x:c>
      <x:c r="DG7" s="349">
        <x:f t="shared" si="7"/>
        <x:v>0</x:v>
      </x:c>
    </x:row>
    <x:row r="8" spans="1:111" s="74" customFormat="1" ht="30" customHeight="1">
      <x:c r="A8" s="368" t="s">
        <x:v>502</x:v>
      </x:c>
      <x:c r="B8" s="113">
        <x:f>SUM(B9:B19)</x:f>
        <x:v>0</x:v>
      </x:c>
      <x:c r="C8" s="82">
        <x:f t="shared" ref="C8:P8" si="8">SUM(C9:C19)</x:f>
        <x:v>0</x:v>
      </x:c>
      <x:c r="D8" s="81">
        <x:f t="shared" si="8"/>
        <x:v>0</x:v>
      </x:c>
      <x:c r="E8" s="82">
        <x:f t="shared" si="8"/>
        <x:v>0</x:v>
      </x:c>
      <x:c r="F8" s="81">
        <x:f t="shared" si="8"/>
        <x:v>13</x:v>
      </x:c>
      <x:c r="G8" s="82">
        <x:f t="shared" si="8"/>
        <x:v>25.539999999999999</x:v>
      </x:c>
      <x:c r="H8" s="81">
        <x:f t="shared" si="8"/>
        <x:v>0</x:v>
      </x:c>
      <x:c r="I8" s="82">
        <x:f t="shared" si="8"/>
        <x:v>0</x:v>
      </x:c>
      <x:c r="J8" s="81">
        <x:f t="shared" si="8"/>
        <x:v>6</x:v>
      </x:c>
      <x:c r="K8" s="81">
        <x:f t="shared" si="8"/>
        <x:v>0</x:v>
      </x:c>
      <x:c r="L8" s="82">
        <x:f t="shared" si="8"/>
        <x:v>0</x:v>
      </x:c>
      <x:c r="M8" s="81">
        <x:f t="shared" si="8"/>
        <x:v>0</x:v>
      </x:c>
      <x:c r="N8" s="81">
        <x:f t="shared" si="8"/>
        <x:v>0</x:v>
      </x:c>
      <x:c r="O8" s="81">
        <x:f t="shared" si="8"/>
        <x:v>0</x:v>
      </x:c>
      <x:c r="P8" s="81">
        <x:f t="shared" si="8"/>
        <x:v>0</x:v>
      </x:c>
      <x:c r="Q8" s="81">
        <x:f>SUM(Q9:Q19)</x:f>
        <x:v>0</x:v>
      </x:c>
      <x:c r="R8" s="82">
        <x:f t="shared" ref="R8:AK8" si="9">SUM(R9:R19)</x:f>
        <x:v>0</x:v>
      </x:c>
      <x:c r="S8" s="81">
        <x:f t="shared" si="9"/>
        <x:v>1</x:v>
      </x:c>
      <x:c r="T8" s="82">
        <x:f t="shared" si="9"/>
        <x:v>0</x:v>
      </x:c>
      <x:c r="U8" s="81">
        <x:f t="shared" si="9"/>
        <x:v>0</x:v>
      </x:c>
      <x:c r="V8" s="82">
        <x:f t="shared" si="9"/>
        <x:v>0</x:v>
      </x:c>
      <x:c r="W8" s="81">
        <x:f t="shared" si="9"/>
        <x:v>4</x:v>
      </x:c>
      <x:c r="X8" s="81">
        <x:f t="shared" si="9"/>
        <x:v>135</x:v>
      </x:c>
      <x:c r="Y8" s="81">
        <x:f t="shared" si="9"/>
        <x:v>0</x:v>
      </x:c>
      <x:c r="Z8" s="81">
        <x:f t="shared" si="9"/>
        <x:v>0</x:v>
      </x:c>
      <x:c r="AA8" s="81">
        <x:f t="shared" si="9"/>
        <x:v>0</x:v>
      </x:c>
      <x:c r="AB8" s="81">
        <x:f t="shared" si="9"/>
        <x:v>0</x:v>
      </x:c>
      <x:c r="AC8" s="81">
        <x:f t="shared" si="9"/>
        <x:v>0</x:v>
      </x:c>
      <x:c r="AD8" s="81">
        <x:f t="shared" si="9"/>
        <x:v>0</x:v>
      </x:c>
      <x:c r="AE8" s="81">
        <x:f t="shared" si="9"/>
        <x:v>0</x:v>
      </x:c>
      <x:c r="AF8" s="81">
        <x:f t="shared" si="9"/>
        <x:v>0</x:v>
      </x:c>
      <x:c r="AG8" s="81">
        <x:f t="shared" si="9"/>
        <x:v>0</x:v>
      </x:c>
      <x:c r="AH8" s="81">
        <x:f t="shared" si="9"/>
        <x:v>0</x:v>
      </x:c>
      <x:c r="AI8" s="81">
        <x:f t="shared" si="9"/>
        <x:v>0</x:v>
      </x:c>
      <x:c r="AJ8" s="81">
        <x:f t="shared" si="9"/>
        <x:v>0</x:v>
      </x:c>
      <x:c r="AK8" s="81">
        <x:f t="shared" si="9"/>
        <x:v>0</x:v>
      </x:c>
      <x:c r="AL8" s="368" t="s">
        <x:v>502</x:v>
      </x:c>
      <x:c r="AM8" s="81">
        <x:f>SUM(AM9:AM19)</x:f>
        <x:v>0</x:v>
      </x:c>
      <x:c r="AN8" s="82">
        <x:f t="shared" ref="AN8:AZ8" si="10">SUM(AN9:AN19)</x:f>
        <x:v>0</x:v>
      </x:c>
      <x:c r="AO8" s="81">
        <x:f t="shared" si="10"/>
        <x:v>0</x:v>
      </x:c>
      <x:c r="AP8" s="81">
        <x:f t="shared" si="10"/>
        <x:v>0</x:v>
      </x:c>
      <x:c r="AQ8" s="81">
        <x:f t="shared" si="10"/>
        <x:v>0</x:v>
      </x:c>
      <x:c r="AR8" s="82">
        <x:f t="shared" si="10"/>
        <x:v>0</x:v>
      </x:c>
      <x:c r="AS8" s="81">
        <x:f t="shared" si="10"/>
        <x:v>0</x:v>
      </x:c>
      <x:c r="AT8" s="82">
        <x:f t="shared" si="10"/>
        <x:v>0</x:v>
      </x:c>
      <x:c r="AU8" s="81">
        <x:f t="shared" si="10"/>
        <x:v>0</x:v>
      </x:c>
      <x:c r="AV8" s="81">
        <x:f t="shared" si="10"/>
        <x:v>0</x:v>
      </x:c>
      <x:c r="AW8" s="81">
        <x:f t="shared" si="10"/>
        <x:v>0</x:v>
      </x:c>
      <x:c r="AX8" s="81">
        <x:f t="shared" si="10"/>
        <x:v>0</x:v>
      </x:c>
      <x:c r="AY8" s="81">
        <x:f t="shared" si="10"/>
        <x:v>0</x:v>
      </x:c>
      <x:c r="AZ8" s="81">
        <x:f t="shared" si="10"/>
        <x:v>0</x:v>
      </x:c>
      <x:c r="BA8" s="82">
        <x:f>SUM(BA9:BA19)</x:f>
        <x:v>0</x:v>
      </x:c>
      <x:c r="BB8" s="82">
        <x:f t="shared" ref="BB8:BU8" si="11">SUM(BB9:BB19)</x:f>
        <x:v>0</x:v>
      </x:c>
      <x:c r="BC8" s="82">
        <x:f t="shared" si="11"/>
        <x:v>0</x:v>
      </x:c>
      <x:c r="BD8" s="82">
        <x:f t="shared" si="11"/>
        <x:v>0</x:v>
      </x:c>
      <x:c r="BE8" s="82">
        <x:f t="shared" si="11"/>
        <x:v>2</x:v>
      </x:c>
      <x:c r="BF8" s="82">
        <x:f t="shared" si="11"/>
        <x:v>10</x:v>
      </x:c>
      <x:c r="BG8" s="82">
        <x:f t="shared" si="11"/>
        <x:v>0</x:v>
      </x:c>
      <x:c r="BH8" s="82">
        <x:f t="shared" si="11"/>
        <x:v>0</x:v>
      </x:c>
      <x:c r="BI8" s="82">
        <x:f t="shared" si="11"/>
        <x:v>0</x:v>
      </x:c>
      <x:c r="BJ8" s="82">
        <x:f t="shared" si="11"/>
        <x:v>0</x:v>
      </x:c>
      <x:c r="BK8" s="82">
        <x:f t="shared" si="11"/>
        <x:v>0</x:v>
      </x:c>
      <x:c r="BL8" s="82">
        <x:f t="shared" si="11"/>
        <x:v>0</x:v>
      </x:c>
      <x:c r="BM8" s="82">
        <x:f t="shared" si="11"/>
        <x:v>0</x:v>
      </x:c>
      <x:c r="BN8" s="82">
        <x:f t="shared" si="11"/>
        <x:v>0</x:v>
      </x:c>
      <x:c r="BO8" s="82">
        <x:f t="shared" si="11"/>
        <x:v>0</x:v>
      </x:c>
      <x:c r="BP8" s="82">
        <x:f t="shared" si="11"/>
        <x:v>0</x:v>
      </x:c>
      <x:c r="BQ8" s="82">
        <x:f t="shared" si="11"/>
        <x:v>0</x:v>
      </x:c>
      <x:c r="BR8" s="82">
        <x:f t="shared" si="11"/>
        <x:v>0</x:v>
      </x:c>
      <x:c r="BS8" s="82">
        <x:f t="shared" si="11"/>
        <x:v>0</x:v>
      </x:c>
      <x:c r="BT8" s="82">
        <x:f t="shared" si="11"/>
        <x:v>0</x:v>
      </x:c>
      <x:c r="BU8" s="82">
        <x:f t="shared" si="11"/>
        <x:v>0</x:v>
      </x:c>
      <x:c r="BV8" s="368" t="s">
        <x:v>502</x:v>
      </x:c>
      <x:c r="BW8" s="81">
        <x:f>SUM(BW9:BW19)</x:f>
        <x:v>0</x:v>
      </x:c>
      <x:c r="BX8" s="81">
        <x:f t="shared" ref="BX8:CX8" si="12">SUM(BX9:BX19)</x:f>
        <x:v>0</x:v>
      </x:c>
      <x:c r="BY8" s="82">
        <x:f t="shared" si="12"/>
        <x:v>0</x:v>
      </x:c>
      <x:c r="BZ8" s="81">
        <x:f t="shared" si="12"/>
        <x:v>0</x:v>
      </x:c>
      <x:c r="CA8" s="82">
        <x:f t="shared" si="12"/>
        <x:v>0</x:v>
      </x:c>
      <x:c r="CB8" s="81">
        <x:f t="shared" si="12"/>
        <x:v>0</x:v>
      </x:c>
      <x:c r="CC8" s="82">
        <x:f t="shared" si="12"/>
        <x:v>0</x:v>
      </x:c>
      <x:c r="CD8" s="81">
        <x:f t="shared" si="12"/>
        <x:v>0</x:v>
      </x:c>
      <x:c r="CE8" s="81">
        <x:f t="shared" si="12"/>
        <x:v>0</x:v>
      </x:c>
      <x:c r="CF8" s="82">
        <x:f t="shared" si="12"/>
        <x:v>0</x:v>
      </x:c>
      <x:c r="CG8" s="81">
        <x:f t="shared" si="12"/>
        <x:v>0</x:v>
      </x:c>
      <x:c r="CH8" s="81">
        <x:f t="shared" si="12"/>
        <x:v>0</x:v>
      </x:c>
      <x:c r="CI8" s="81">
        <x:f t="shared" si="12"/>
        <x:v>0</x:v>
      </x:c>
      <x:c r="CJ8" s="81">
        <x:f t="shared" si="12"/>
        <x:v>0</x:v>
      </x:c>
      <x:c r="CK8" s="81">
        <x:f t="shared" si="12"/>
        <x:v>0</x:v>
      </x:c>
      <x:c r="CL8" s="81">
        <x:f t="shared" si="12"/>
        <x:v>0</x:v>
      </x:c>
      <x:c r="CM8" s="81">
        <x:f t="shared" si="12"/>
        <x:v>0</x:v>
      </x:c>
      <x:c r="CN8" s="81">
        <x:f t="shared" si="12"/>
        <x:v>0</x:v>
      </x:c>
      <x:c r="CO8" s="81">
        <x:f t="shared" si="12"/>
        <x:v>0</x:v>
      </x:c>
      <x:c r="CP8" s="82">
        <x:f t="shared" si="12"/>
        <x:v>0</x:v>
      </x:c>
      <x:c r="CQ8" s="81">
        <x:f t="shared" si="12"/>
        <x:v>0</x:v>
      </x:c>
      <x:c r="CR8" s="82">
        <x:f t="shared" si="12"/>
        <x:v>0</x:v>
      </x:c>
      <x:c r="CS8" s="81">
        <x:f t="shared" si="12"/>
        <x:v>0</x:v>
      </x:c>
      <x:c r="CT8" s="81">
        <x:f t="shared" si="12"/>
        <x:v>0</x:v>
      </x:c>
      <x:c r="CU8" s="81">
        <x:f t="shared" si="12"/>
        <x:v>0</x:v>
      </x:c>
      <x:c r="CV8" s="81">
        <x:f t="shared" si="12"/>
        <x:v>0</x:v>
      </x:c>
      <x:c r="CW8" s="81">
        <x:f t="shared" si="12"/>
        <x:v>0</x:v>
      </x:c>
      <x:c r="CX8" s="81">
        <x:f t="shared" si="12"/>
        <x:v>0</x:v>
      </x:c>
      <x:c r="CY8" s="368" t="s">
        <x:v>502</x:v>
      </x:c>
      <x:c r="CZ8" s="81">
        <x:f>SUM(CZ9:CZ19)</x:f>
        <x:v>0</x:v>
      </x:c>
      <x:c r="DA8" s="82">
        <x:f t="shared" ref="DA8:DG8" si="13">SUM(DA9:DA19)</x:f>
        <x:v>0</x:v>
      </x:c>
      <x:c r="DB8" s="81">
        <x:f t="shared" si="13"/>
        <x:v>0</x:v>
      </x:c>
      <x:c r="DC8" s="82">
        <x:f t="shared" si="13"/>
        <x:v>0</x:v>
      </x:c>
      <x:c r="DD8" s="81">
        <x:f t="shared" si="13"/>
        <x:v>0</x:v>
      </x:c>
      <x:c r="DE8" s="82">
        <x:f t="shared" si="13"/>
        <x:v>0</x:v>
      </x:c>
      <x:c r="DF8" s="81">
        <x:f t="shared" si="13"/>
        <x:v>0</x:v>
      </x:c>
      <x:c r="DG8" s="109">
        <x:f t="shared" si="13"/>
        <x:v>0</x:v>
      </x:c>
    </x:row>
    <x:row r="9" spans="1:111" s="74" customFormat="1" ht="30" customHeight="1">
      <x:c r="A9" s="369" t="s">
        <x:v>2776</x:v>
      </x:c>
      <x:c r="B9" s="114"/>
      <x:c r="C9" s="73"/>
      <x:c r="D9" s="70"/>
      <x:c r="E9" s="73"/>
      <x:c r="F9" s="70">
        <x:v>1</x:v>
      </x:c>
      <x:c r="G9" s="73">
        <x:v>1.02</x:v>
      </x:c>
      <x:c r="H9" s="70"/>
      <x:c r="I9" s="73"/>
      <x:c r="J9" s="70">
        <x:v>1</x:v>
      </x:c>
      <x:c r="K9" s="70"/>
      <x:c r="L9" s="73"/>
      <x:c r="M9" s="70"/>
      <x:c r="N9" s="70"/>
      <x:c r="O9" s="70"/>
      <x:c r="P9" s="70"/>
      <x:c r="Q9" s="70"/>
      <x:c r="R9" s="73"/>
      <x:c r="S9" s="70"/>
      <x:c r="T9" s="73"/>
      <x:c r="U9" s="70"/>
      <x:c r="V9" s="73"/>
      <x:c r="W9" s="70"/>
      <x:c r="X9" s="70">
        <x:v>6</x:v>
      </x:c>
      <x:c r="Y9" s="70"/>
      <x:c r="Z9" s="70"/>
      <x:c r="AA9" s="70"/>
      <x:c r="AB9" s="70"/>
      <x:c r="AC9" s="70"/>
      <x:c r="AD9" s="70"/>
      <x:c r="AE9" s="70"/>
      <x:c r="AF9" s="70"/>
      <x:c r="AG9" s="70"/>
      <x:c r="AH9" s="70"/>
      <x:c r="AI9" s="70"/>
      <x:c r="AJ9" s="70"/>
      <x:c r="AK9" s="70"/>
      <x:c r="AL9" s="369" t="s">
        <x:v>2776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/>
      <x:c r="BA9" s="73"/>
      <x:c r="BB9" s="70"/>
      <x:c r="BC9" s="70"/>
      <x:c r="BD9" s="70"/>
      <x:c r="BE9" s="70"/>
      <x:c r="BF9" s="70"/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369" t="s">
        <x:v>2776</x:v>
      </x:c>
      <x:c r="BW9" s="70"/>
      <x:c r="BX9" s="70"/>
      <x:c r="BY9" s="73"/>
      <x:c r="BZ9" s="70"/>
      <x:c r="CA9" s="73"/>
      <x:c r="CB9" s="70"/>
      <x:c r="CC9" s="73"/>
      <x:c r="CD9" s="70"/>
      <x:c r="CE9" s="70"/>
      <x:c r="CF9" s="73"/>
      <x:c r="CG9" s="70"/>
      <x:c r="CH9" s="70"/>
      <x:c r="CI9" s="70"/>
      <x:c r="CJ9" s="70"/>
      <x:c r="CK9" s="70"/>
      <x:c r="CL9" s="70"/>
      <x:c r="CM9" s="70"/>
      <x:c r="CN9" s="70"/>
      <x:c r="CO9" s="70"/>
      <x:c r="CP9" s="73"/>
      <x:c r="CQ9" s="70"/>
      <x:c r="CR9" s="73"/>
      <x:c r="CS9" s="70"/>
      <x:c r="CT9" s="70"/>
      <x:c r="CU9" s="70"/>
      <x:c r="CV9" s="70"/>
      <x:c r="CW9" s="70"/>
      <x:c r="CX9" s="70"/>
      <x:c r="CY9" s="369" t="s">
        <x:v>2776</x:v>
      </x:c>
      <x:c r="CZ9" s="70"/>
      <x:c r="DA9" s="73"/>
      <x:c r="DB9" s="70"/>
      <x:c r="DC9" s="73"/>
      <x:c r="DD9" s="70"/>
      <x:c r="DE9" s="73"/>
      <x:c r="DF9" s="70"/>
      <x:c r="DG9" s="104"/>
    </x:row>
    <x:row r="10" spans="1:111" s="74" customFormat="1" ht="30" customHeight="1">
      <x:c r="A10" s="369" t="s">
        <x:v>2098</x:v>
      </x:c>
      <x:c r="B10" s="114"/>
      <x:c r="C10" s="73"/>
      <x:c r="D10" s="70"/>
      <x:c r="E10" s="73"/>
      <x:c r="F10" s="70">
        <x:v>2</x:v>
      </x:c>
      <x:c r="G10" s="73">
        <x:v>11.1</x:v>
      </x:c>
      <x:c r="H10" s="70"/>
      <x:c r="I10" s="73"/>
      <x:c r="J10" s="70">
        <x:v>2</x:v>
      </x:c>
      <x:c r="K10" s="70"/>
      <x:c r="L10" s="73"/>
      <x:c r="M10" s="70"/>
      <x:c r="N10" s="70"/>
      <x:c r="O10" s="70"/>
      <x:c r="P10" s="70"/>
      <x:c r="Q10" s="70"/>
      <x:c r="R10" s="73"/>
      <x:c r="S10" s="70"/>
      <x:c r="T10" s="73"/>
      <x:c r="U10" s="70"/>
      <x:c r="V10" s="73"/>
      <x:c r="W10" s="70"/>
      <x:c r="X10" s="70">
        <x:v>30</x:v>
      </x:c>
      <x:c r="Y10" s="70"/>
      <x:c r="Z10" s="70"/>
      <x:c r="AA10" s="70"/>
      <x:c r="AB10" s="70"/>
      <x:c r="AC10" s="70"/>
      <x:c r="AD10" s="70"/>
      <x:c r="AE10" s="70"/>
      <x:c r="AF10" s="70"/>
      <x:c r="AG10" s="70"/>
      <x:c r="AH10" s="70"/>
      <x:c r="AI10" s="70"/>
      <x:c r="AJ10" s="70"/>
      <x:c r="AK10" s="70"/>
      <x:c r="AL10" s="369" t="s">
        <x:v>2098</x:v>
      </x:c>
      <x:c r="AM10" s="70"/>
      <x:c r="AN10" s="73"/>
      <x:c r="AO10" s="70"/>
      <x:c r="AP10" s="70"/>
      <x:c r="AQ10" s="70"/>
      <x:c r="AR10" s="73"/>
      <x:c r="AS10" s="70"/>
      <x:c r="AT10" s="73"/>
      <x:c r="AU10" s="70"/>
      <x:c r="AV10" s="70"/>
      <x:c r="AW10" s="70"/>
      <x:c r="AX10" s="70"/>
      <x:c r="AY10" s="70"/>
      <x:c r="AZ10" s="70"/>
      <x:c r="BA10" s="73"/>
      <x:c r="BB10" s="70"/>
      <x:c r="BC10" s="70"/>
      <x:c r="BD10" s="70"/>
      <x:c r="BE10" s="70"/>
      <x:c r="BF10" s="70"/>
      <x:c r="BG10" s="70"/>
      <x:c r="BH10" s="70"/>
      <x:c r="BI10" s="70"/>
      <x:c r="BJ10" s="73"/>
      <x:c r="BK10" s="70"/>
      <x:c r="BL10" s="73"/>
      <x:c r="BM10" s="70"/>
      <x:c r="BN10" s="73"/>
      <x:c r="BO10" s="70"/>
      <x:c r="BP10" s="73"/>
      <x:c r="BQ10" s="70"/>
      <x:c r="BR10" s="70"/>
      <x:c r="BS10" s="70"/>
      <x:c r="BT10" s="70"/>
      <x:c r="BU10" s="70"/>
      <x:c r="BV10" s="369" t="s">
        <x:v>2098</x:v>
      </x:c>
      <x:c r="BW10" s="70"/>
      <x:c r="BX10" s="70"/>
      <x:c r="BY10" s="73"/>
      <x:c r="BZ10" s="70"/>
      <x:c r="CA10" s="73"/>
      <x:c r="CB10" s="70"/>
      <x:c r="CC10" s="73"/>
      <x:c r="CD10" s="70"/>
      <x:c r="CE10" s="70"/>
      <x:c r="CF10" s="73"/>
      <x:c r="CG10" s="70"/>
      <x:c r="CH10" s="70"/>
      <x:c r="CI10" s="70"/>
      <x:c r="CJ10" s="70"/>
      <x:c r="CK10" s="70"/>
      <x:c r="CL10" s="70"/>
      <x:c r="CM10" s="70"/>
      <x:c r="CN10" s="70"/>
      <x:c r="CO10" s="70"/>
      <x:c r="CP10" s="73"/>
      <x:c r="CQ10" s="70"/>
      <x:c r="CR10" s="73"/>
      <x:c r="CS10" s="70"/>
      <x:c r="CT10" s="70"/>
      <x:c r="CU10" s="70"/>
      <x:c r="CV10" s="70"/>
      <x:c r="CW10" s="70"/>
      <x:c r="CX10" s="70"/>
      <x:c r="CY10" s="369" t="s">
        <x:v>2098</x:v>
      </x:c>
      <x:c r="CZ10" s="70"/>
      <x:c r="DA10" s="73"/>
      <x:c r="DB10" s="70"/>
      <x:c r="DC10" s="73"/>
      <x:c r="DD10" s="70"/>
      <x:c r="DE10" s="73"/>
      <x:c r="DF10" s="70"/>
      <x:c r="DG10" s="104"/>
    </x:row>
    <x:row r="11" spans="1:111" s="74" customFormat="1" ht="30" customHeight="1">
      <x:c r="A11" s="369" t="s">
        <x:v>2593</x:v>
      </x:c>
      <x:c r="B11" s="114"/>
      <x:c r="C11" s="73"/>
      <x:c r="D11" s="70"/>
      <x:c r="E11" s="73"/>
      <x:c r="F11" s="70">
        <x:v>1</x:v>
      </x:c>
      <x:c r="G11" s="73">
        <x:v>2.1200000000000001</x:v>
      </x:c>
      <x:c r="H11" s="70"/>
      <x:c r="I11" s="73"/>
      <x:c r="J11" s="70">
        <x:v>1</x:v>
      </x:c>
      <x:c r="K11" s="70"/>
      <x:c r="L11" s="73"/>
      <x:c r="M11" s="70"/>
      <x:c r="N11" s="70"/>
      <x:c r="O11" s="70"/>
      <x:c r="P11" s="70"/>
      <x:c r="Q11" s="70"/>
      <x:c r="R11" s="73"/>
      <x:c r="S11" s="70">
        <x:v>1</x:v>
      </x:c>
      <x:c r="T11" s="73"/>
      <x:c r="U11" s="70"/>
      <x:c r="V11" s="73"/>
      <x:c r="W11" s="70"/>
      <x:c r="X11" s="70">
        <x:v>21</x:v>
      </x:c>
      <x:c r="Y11" s="70"/>
      <x:c r="Z11" s="70"/>
      <x:c r="AA11" s="70"/>
      <x:c r="AB11" s="70"/>
      <x:c r="AC11" s="70"/>
      <x:c r="AD11" s="70"/>
      <x:c r="AE11" s="70"/>
      <x:c r="AF11" s="70"/>
      <x:c r="AG11" s="70"/>
      <x:c r="AH11" s="70"/>
      <x:c r="AI11" s="70"/>
      <x:c r="AJ11" s="70"/>
      <x:c r="AK11" s="70"/>
      <x:c r="AL11" s="369" t="s">
        <x:v>2593</x:v>
      </x:c>
      <x:c r="AM11" s="70"/>
      <x:c r="AN11" s="73"/>
      <x:c r="AO11" s="70"/>
      <x:c r="AP11" s="70"/>
      <x:c r="AQ11" s="70"/>
      <x:c r="AR11" s="73"/>
      <x:c r="AS11" s="70"/>
      <x:c r="AT11" s="73"/>
      <x:c r="AU11" s="70"/>
      <x:c r="AV11" s="70"/>
      <x:c r="AW11" s="70"/>
      <x:c r="AX11" s="70"/>
      <x:c r="AY11" s="70"/>
      <x:c r="AZ11" s="70"/>
      <x:c r="BA11" s="73"/>
      <x:c r="BB11" s="70"/>
      <x:c r="BC11" s="70"/>
      <x:c r="BD11" s="70"/>
      <x:c r="BE11" s="70"/>
      <x:c r="BF11" s="70"/>
      <x:c r="BG11" s="70"/>
      <x:c r="BH11" s="70"/>
      <x:c r="BI11" s="70"/>
      <x:c r="BJ11" s="73"/>
      <x:c r="BK11" s="70"/>
      <x:c r="BL11" s="73"/>
      <x:c r="BM11" s="70"/>
      <x:c r="BN11" s="73"/>
      <x:c r="BO11" s="70"/>
      <x:c r="BP11" s="73"/>
      <x:c r="BQ11" s="70"/>
      <x:c r="BR11" s="70"/>
      <x:c r="BS11" s="70"/>
      <x:c r="BT11" s="70"/>
      <x:c r="BU11" s="70"/>
      <x:c r="BV11" s="369" t="s">
        <x:v>2593</x:v>
      </x:c>
      <x:c r="BW11" s="70"/>
      <x:c r="BX11" s="70"/>
      <x:c r="BY11" s="73"/>
      <x:c r="BZ11" s="70"/>
      <x:c r="CA11" s="73"/>
      <x:c r="CB11" s="70"/>
      <x:c r="CC11" s="73"/>
      <x:c r="CD11" s="70"/>
      <x:c r="CE11" s="70"/>
      <x:c r="CF11" s="73"/>
      <x:c r="CG11" s="70"/>
      <x:c r="CH11" s="70"/>
      <x:c r="CI11" s="70"/>
      <x:c r="CJ11" s="70"/>
      <x:c r="CK11" s="70"/>
      <x:c r="CL11" s="70"/>
      <x:c r="CM11" s="70"/>
      <x:c r="CN11" s="70"/>
      <x:c r="CO11" s="70"/>
      <x:c r="CP11" s="73"/>
      <x:c r="CQ11" s="70"/>
      <x:c r="CR11" s="73"/>
      <x:c r="CS11" s="70"/>
      <x:c r="CT11" s="70"/>
      <x:c r="CU11" s="70"/>
      <x:c r="CV11" s="70"/>
      <x:c r="CW11" s="70"/>
      <x:c r="CX11" s="70"/>
      <x:c r="CY11" s="369" t="s">
        <x:v>2593</x:v>
      </x:c>
      <x:c r="CZ11" s="70"/>
      <x:c r="DA11" s="73"/>
      <x:c r="DB11" s="70"/>
      <x:c r="DC11" s="73"/>
      <x:c r="DD11" s="70"/>
      <x:c r="DE11" s="73"/>
      <x:c r="DF11" s="70"/>
      <x:c r="DG11" s="104"/>
    </x:row>
    <x:row r="12" spans="1:111" s="74" customFormat="1" ht="30" customHeight="1">
      <x:c r="A12" s="369" t="s">
        <x:v>2582</x:v>
      </x:c>
      <x:c r="B12" s="114"/>
      <x:c r="C12" s="73"/>
      <x:c r="D12" s="70"/>
      <x:c r="E12" s="73"/>
      <x:c r="F12" s="70">
        <x:v>1</x:v>
      </x:c>
      <x:c r="G12" s="73">
        <x:v>0.28999999999999998</x:v>
      </x:c>
      <x:c r="H12" s="70"/>
      <x:c r="I12" s="73"/>
      <x:c r="J12" s="70"/>
      <x:c r="K12" s="70"/>
      <x:c r="L12" s="73"/>
      <x:c r="M12" s="70"/>
      <x:c r="N12" s="70"/>
      <x:c r="O12" s="70"/>
      <x:c r="P12" s="70"/>
      <x:c r="Q12" s="70"/>
      <x:c r="R12" s="73"/>
      <x:c r="S12" s="70"/>
      <x:c r="T12" s="73"/>
      <x:c r="U12" s="70"/>
      <x:c r="V12" s="73"/>
      <x:c r="W12" s="70">
        <x:v>3</x:v>
      </x:c>
      <x:c r="X12" s="70">
        <x:v>10</x:v>
      </x:c>
      <x:c r="Y12" s="70"/>
      <x:c r="Z12" s="70"/>
      <x:c r="AA12" s="70"/>
      <x:c r="AB12" s="70"/>
      <x:c r="AC12" s="70"/>
      <x:c r="AD12" s="70"/>
      <x:c r="AE12" s="70"/>
      <x:c r="AF12" s="70"/>
      <x:c r="AG12" s="70"/>
      <x:c r="AH12" s="70"/>
      <x:c r="AI12" s="70"/>
      <x:c r="AJ12" s="70"/>
      <x:c r="AK12" s="70"/>
      <x:c r="AL12" s="369" t="s">
        <x:v>2582</x:v>
      </x:c>
      <x:c r="AM12" s="70"/>
      <x:c r="AN12" s="73"/>
      <x:c r="AO12" s="70"/>
      <x:c r="AP12" s="70"/>
      <x:c r="AQ12" s="70"/>
      <x:c r="AR12" s="73"/>
      <x:c r="AS12" s="70"/>
      <x:c r="AT12" s="73"/>
      <x:c r="AU12" s="70"/>
      <x:c r="AV12" s="70"/>
      <x:c r="AW12" s="70"/>
      <x:c r="AX12" s="70"/>
      <x:c r="AY12" s="70"/>
      <x:c r="AZ12" s="70"/>
      <x:c r="BA12" s="73"/>
      <x:c r="BB12" s="70"/>
      <x:c r="BC12" s="70"/>
      <x:c r="BD12" s="70"/>
      <x:c r="BE12" s="70">
        <x:v>1</x:v>
      </x:c>
      <x:c r="BF12" s="70">
        <x:v>4</x:v>
      </x:c>
      <x:c r="BG12" s="70"/>
      <x:c r="BH12" s="70"/>
      <x:c r="BI12" s="70"/>
      <x:c r="BJ12" s="73"/>
      <x:c r="BK12" s="70"/>
      <x:c r="BL12" s="73"/>
      <x:c r="BM12" s="70"/>
      <x:c r="BN12" s="73"/>
      <x:c r="BO12" s="70"/>
      <x:c r="BP12" s="73"/>
      <x:c r="BQ12" s="70"/>
      <x:c r="BR12" s="70"/>
      <x:c r="BS12" s="70"/>
      <x:c r="BT12" s="70"/>
      <x:c r="BU12" s="70"/>
      <x:c r="BV12" s="369" t="s">
        <x:v>2582</x:v>
      </x:c>
      <x:c r="BW12" s="70"/>
      <x:c r="BX12" s="70"/>
      <x:c r="BY12" s="73"/>
      <x:c r="BZ12" s="70"/>
      <x:c r="CA12" s="73"/>
      <x:c r="CB12" s="70"/>
      <x:c r="CC12" s="73"/>
      <x:c r="CD12" s="70"/>
      <x:c r="CE12" s="70"/>
      <x:c r="CF12" s="73"/>
      <x:c r="CG12" s="70"/>
      <x:c r="CH12" s="70"/>
      <x:c r="CI12" s="70"/>
      <x:c r="CJ12" s="70"/>
      <x:c r="CK12" s="70"/>
      <x:c r="CL12" s="70"/>
      <x:c r="CM12" s="70"/>
      <x:c r="CN12" s="70"/>
      <x:c r="CO12" s="70"/>
      <x:c r="CP12" s="73"/>
      <x:c r="CQ12" s="70"/>
      <x:c r="CR12" s="73"/>
      <x:c r="CS12" s="70"/>
      <x:c r="CT12" s="70"/>
      <x:c r="CU12" s="70"/>
      <x:c r="CV12" s="70"/>
      <x:c r="CW12" s="70"/>
      <x:c r="CX12" s="70"/>
      <x:c r="CY12" s="369" t="s">
        <x:v>2582</x:v>
      </x:c>
      <x:c r="CZ12" s="70"/>
      <x:c r="DA12" s="73"/>
      <x:c r="DB12" s="70"/>
      <x:c r="DC12" s="73"/>
      <x:c r="DD12" s="70"/>
      <x:c r="DE12" s="73"/>
      <x:c r="DF12" s="70"/>
      <x:c r="DG12" s="104"/>
    </x:row>
    <x:row r="13" spans="1:111" s="74" customFormat="1" ht="30" customHeight="1">
      <x:c r="A13" s="369" t="s">
        <x:v>2576</x:v>
      </x:c>
      <x:c r="B13" s="114"/>
      <x:c r="C13" s="73"/>
      <x:c r="D13" s="70"/>
      <x:c r="E13" s="73"/>
      <x:c r="F13" s="70">
        <x:v>2</x:v>
      </x:c>
      <x:c r="G13" s="73">
        <x:v>6</x:v>
      </x:c>
      <x:c r="H13" s="70"/>
      <x:c r="I13" s="73"/>
      <x:c r="J13" s="70"/>
      <x:c r="K13" s="70"/>
      <x:c r="L13" s="73"/>
      <x:c r="M13" s="70"/>
      <x:c r="N13" s="70"/>
      <x:c r="O13" s="70"/>
      <x:c r="P13" s="70"/>
      <x:c r="Q13" s="70"/>
      <x:c r="R13" s="73"/>
      <x:c r="S13" s="70"/>
      <x:c r="T13" s="73"/>
      <x:c r="U13" s="70"/>
      <x:c r="V13" s="73"/>
      <x:c r="W13" s="70">
        <x:v>1</x:v>
      </x:c>
      <x:c r="X13" s="70">
        <x:v>10</x:v>
      </x:c>
      <x:c r="Y13" s="70"/>
      <x:c r="Z13" s="70"/>
      <x:c r="AA13" s="70"/>
      <x:c r="AB13" s="70"/>
      <x:c r="AC13" s="70"/>
      <x:c r="AD13" s="70"/>
      <x:c r="AE13" s="70"/>
      <x:c r="AF13" s="70"/>
      <x:c r="AG13" s="70"/>
      <x:c r="AH13" s="70"/>
      <x:c r="AI13" s="70"/>
      <x:c r="AJ13" s="70"/>
      <x:c r="AK13" s="70"/>
      <x:c r="AL13" s="369" t="s">
        <x:v>2576</x:v>
      </x:c>
      <x:c r="AM13" s="70"/>
      <x:c r="AN13" s="73"/>
      <x:c r="AO13" s="70"/>
      <x:c r="AP13" s="70"/>
      <x:c r="AQ13" s="70"/>
      <x:c r="AR13" s="73"/>
      <x:c r="AS13" s="70"/>
      <x:c r="AT13" s="73"/>
      <x:c r="AU13" s="70"/>
      <x:c r="AV13" s="70"/>
      <x:c r="AW13" s="70"/>
      <x:c r="AX13" s="70"/>
      <x:c r="AY13" s="70"/>
      <x:c r="AZ13" s="70"/>
      <x:c r="BA13" s="73"/>
      <x:c r="BB13" s="70"/>
      <x:c r="BC13" s="70"/>
      <x:c r="BD13" s="70"/>
      <x:c r="BE13" s="70"/>
      <x:c r="BF13" s="70"/>
      <x:c r="BG13" s="70"/>
      <x:c r="BH13" s="70"/>
      <x:c r="BI13" s="70"/>
      <x:c r="BJ13" s="73"/>
      <x:c r="BK13" s="70"/>
      <x:c r="BL13" s="73"/>
      <x:c r="BM13" s="70"/>
      <x:c r="BN13" s="73"/>
      <x:c r="BO13" s="70"/>
      <x:c r="BP13" s="73"/>
      <x:c r="BQ13" s="70"/>
      <x:c r="BR13" s="70"/>
      <x:c r="BS13" s="70"/>
      <x:c r="BT13" s="70"/>
      <x:c r="BU13" s="70"/>
      <x:c r="BV13" s="369" t="s">
        <x:v>2576</x:v>
      </x:c>
      <x:c r="BW13" s="70"/>
      <x:c r="BX13" s="70"/>
      <x:c r="BY13" s="73"/>
      <x:c r="BZ13" s="70"/>
      <x:c r="CA13" s="73"/>
      <x:c r="CB13" s="70"/>
      <x:c r="CC13" s="73"/>
      <x:c r="CD13" s="70"/>
      <x:c r="CE13" s="70"/>
      <x:c r="CF13" s="73"/>
      <x:c r="CG13" s="70"/>
      <x:c r="CH13" s="70"/>
      <x:c r="CI13" s="70"/>
      <x:c r="CJ13" s="70"/>
      <x:c r="CK13" s="70"/>
      <x:c r="CL13" s="70"/>
      <x:c r="CM13" s="70"/>
      <x:c r="CN13" s="70"/>
      <x:c r="CO13" s="70"/>
      <x:c r="CP13" s="73"/>
      <x:c r="CQ13" s="70"/>
      <x:c r="CR13" s="73"/>
      <x:c r="CS13" s="70"/>
      <x:c r="CT13" s="70"/>
      <x:c r="CU13" s="70"/>
      <x:c r="CV13" s="70"/>
      <x:c r="CW13" s="70"/>
      <x:c r="CX13" s="70"/>
      <x:c r="CY13" s="369" t="s">
        <x:v>2576</x:v>
      </x:c>
      <x:c r="CZ13" s="70"/>
      <x:c r="DA13" s="73"/>
      <x:c r="DB13" s="70"/>
      <x:c r="DC13" s="73"/>
      <x:c r="DD13" s="70"/>
      <x:c r="DE13" s="73"/>
      <x:c r="DF13" s="70"/>
      <x:c r="DG13" s="104"/>
    </x:row>
    <x:row r="14" spans="1:111" s="74" customFormat="1" ht="30" customHeight="1">
      <x:c r="A14" s="369" t="s">
        <x:v>2568</x:v>
      </x:c>
      <x:c r="B14" s="114"/>
      <x:c r="C14" s="73"/>
      <x:c r="D14" s="70"/>
      <x:c r="E14" s="73"/>
      <x:c r="F14" s="70">
        <x:v>1</x:v>
      </x:c>
      <x:c r="G14" s="73">
        <x:v>2.48</x:v>
      </x:c>
      <x:c r="H14" s="70"/>
      <x:c r="I14" s="73"/>
      <x:c r="J14" s="70"/>
      <x:c r="K14" s="70"/>
      <x:c r="L14" s="73"/>
      <x:c r="M14" s="70"/>
      <x:c r="N14" s="70"/>
      <x:c r="O14" s="70"/>
      <x:c r="P14" s="70"/>
      <x:c r="Q14" s="70"/>
      <x:c r="R14" s="73"/>
      <x:c r="S14" s="70"/>
      <x:c r="T14" s="73"/>
      <x:c r="U14" s="70"/>
      <x:c r="V14" s="73"/>
      <x:c r="W14" s="70"/>
      <x:c r="X14" s="70">
        <x:v>37</x:v>
      </x:c>
      <x:c r="Y14" s="70"/>
      <x:c r="Z14" s="70"/>
      <x:c r="AA14" s="70"/>
      <x:c r="AB14" s="70"/>
      <x:c r="AC14" s="70"/>
      <x:c r="AD14" s="70"/>
      <x:c r="AE14" s="70"/>
      <x:c r="AF14" s="70"/>
      <x:c r="AG14" s="70"/>
      <x:c r="AH14" s="70"/>
      <x:c r="AI14" s="70"/>
      <x:c r="AJ14" s="70"/>
      <x:c r="AK14" s="70"/>
      <x:c r="AL14" s="369" t="s">
        <x:v>2568</x:v>
      </x:c>
      <x:c r="AM14" s="70"/>
      <x:c r="AN14" s="73"/>
      <x:c r="AO14" s="70"/>
      <x:c r="AP14" s="70"/>
      <x:c r="AQ14" s="70"/>
      <x:c r="AR14" s="73"/>
      <x:c r="AS14" s="70"/>
      <x:c r="AT14" s="73"/>
      <x:c r="AU14" s="70"/>
      <x:c r="AV14" s="70"/>
      <x:c r="AW14" s="70"/>
      <x:c r="AX14" s="70"/>
      <x:c r="AY14" s="70"/>
      <x:c r="AZ14" s="70"/>
      <x:c r="BA14" s="73"/>
      <x:c r="BB14" s="70"/>
      <x:c r="BC14" s="70"/>
      <x:c r="BD14" s="70"/>
      <x:c r="BE14" s="70"/>
      <x:c r="BF14" s="70"/>
      <x:c r="BG14" s="70"/>
      <x:c r="BH14" s="70"/>
      <x:c r="BI14" s="70"/>
      <x:c r="BJ14" s="73"/>
      <x:c r="BK14" s="70"/>
      <x:c r="BL14" s="73"/>
      <x:c r="BM14" s="70"/>
      <x:c r="BN14" s="73"/>
      <x:c r="BO14" s="70"/>
      <x:c r="BP14" s="73"/>
      <x:c r="BQ14" s="70"/>
      <x:c r="BR14" s="70"/>
      <x:c r="BS14" s="70"/>
      <x:c r="BT14" s="70"/>
      <x:c r="BU14" s="70"/>
      <x:c r="BV14" s="369" t="s">
        <x:v>2568</x:v>
      </x:c>
      <x:c r="BW14" s="70"/>
      <x:c r="BX14" s="70"/>
      <x:c r="BY14" s="73"/>
      <x:c r="BZ14" s="70"/>
      <x:c r="CA14" s="73"/>
      <x:c r="CB14" s="70"/>
      <x:c r="CC14" s="73"/>
      <x:c r="CD14" s="70"/>
      <x:c r="CE14" s="70"/>
      <x:c r="CF14" s="73"/>
      <x:c r="CG14" s="70"/>
      <x:c r="CH14" s="70"/>
      <x:c r="CI14" s="70"/>
      <x:c r="CJ14" s="70"/>
      <x:c r="CK14" s="70"/>
      <x:c r="CL14" s="70"/>
      <x:c r="CM14" s="70"/>
      <x:c r="CN14" s="70"/>
      <x:c r="CO14" s="70"/>
      <x:c r="CP14" s="73"/>
      <x:c r="CQ14" s="70"/>
      <x:c r="CR14" s="73"/>
      <x:c r="CS14" s="70"/>
      <x:c r="CT14" s="70"/>
      <x:c r="CU14" s="70"/>
      <x:c r="CV14" s="70"/>
      <x:c r="CW14" s="70"/>
      <x:c r="CX14" s="70"/>
      <x:c r="CY14" s="369" t="s">
        <x:v>2568</x:v>
      </x:c>
      <x:c r="CZ14" s="70"/>
      <x:c r="DA14" s="73"/>
      <x:c r="DB14" s="70"/>
      <x:c r="DC14" s="73"/>
      <x:c r="DD14" s="70"/>
      <x:c r="DE14" s="73"/>
      <x:c r="DF14" s="70"/>
      <x:c r="DG14" s="104"/>
    </x:row>
    <x:row r="15" spans="1:111" s="74" customFormat="1" ht="30" customHeight="1">
      <x:c r="A15" s="369" t="s">
        <x:v>2601</x:v>
      </x:c>
      <x:c r="B15" s="114"/>
      <x:c r="C15" s="73"/>
      <x:c r="D15" s="70"/>
      <x:c r="E15" s="73"/>
      <x:c r="F15" s="70">
        <x:v>1</x:v>
      </x:c>
      <x:c r="G15" s="73">
        <x:v>1.28</x:v>
      </x:c>
      <x:c r="H15" s="70"/>
      <x:c r="I15" s="73"/>
      <x:c r="J15" s="70"/>
      <x:c r="K15" s="70"/>
      <x:c r="L15" s="73"/>
      <x:c r="M15" s="70"/>
      <x:c r="N15" s="70"/>
      <x:c r="O15" s="70"/>
      <x:c r="P15" s="70"/>
      <x:c r="Q15" s="70"/>
      <x:c r="R15" s="73"/>
      <x:c r="S15" s="70"/>
      <x:c r="T15" s="73"/>
      <x:c r="U15" s="70"/>
      <x:c r="V15" s="73"/>
      <x:c r="W15" s="70"/>
      <x:c r="X15" s="70">
        <x:v>9</x:v>
      </x:c>
      <x:c r="Y15" s="70"/>
      <x:c r="Z15" s="70"/>
      <x:c r="AA15" s="70"/>
      <x:c r="AB15" s="70"/>
      <x:c r="AC15" s="70"/>
      <x:c r="AD15" s="70"/>
      <x:c r="AE15" s="70"/>
      <x:c r="AF15" s="70"/>
      <x:c r="AG15" s="70"/>
      <x:c r="AH15" s="70"/>
      <x:c r="AI15" s="70"/>
      <x:c r="AJ15" s="70"/>
      <x:c r="AK15" s="70"/>
      <x:c r="AL15" s="369" t="s">
        <x:v>2601</x:v>
      </x:c>
      <x:c r="AM15" s="70"/>
      <x:c r="AN15" s="73"/>
      <x:c r="AO15" s="70"/>
      <x:c r="AP15" s="70"/>
      <x:c r="AQ15" s="70"/>
      <x:c r="AR15" s="73"/>
      <x:c r="AS15" s="70"/>
      <x:c r="AT15" s="73"/>
      <x:c r="AU15" s="70"/>
      <x:c r="AV15" s="70"/>
      <x:c r="AW15" s="70"/>
      <x:c r="AX15" s="70"/>
      <x:c r="AY15" s="70"/>
      <x:c r="AZ15" s="70"/>
      <x:c r="BA15" s="73"/>
      <x:c r="BB15" s="70"/>
      <x:c r="BC15" s="70"/>
      <x:c r="BD15" s="70"/>
      <x:c r="BE15" s="70"/>
      <x:c r="BF15" s="70"/>
      <x:c r="BG15" s="70"/>
      <x:c r="BH15" s="70"/>
      <x:c r="BI15" s="70"/>
      <x:c r="BJ15" s="73"/>
      <x:c r="BK15" s="70"/>
      <x:c r="BL15" s="73"/>
      <x:c r="BM15" s="70"/>
      <x:c r="BN15" s="73"/>
      <x:c r="BO15" s="70"/>
      <x:c r="BP15" s="73"/>
      <x:c r="BQ15" s="70"/>
      <x:c r="BR15" s="70"/>
      <x:c r="BS15" s="70"/>
      <x:c r="BT15" s="70"/>
      <x:c r="BU15" s="70"/>
      <x:c r="BV15" s="369" t="s">
        <x:v>2601</x:v>
      </x:c>
      <x:c r="BW15" s="70"/>
      <x:c r="BX15" s="70"/>
      <x:c r="BY15" s="73"/>
      <x:c r="BZ15" s="70"/>
      <x:c r="CA15" s="73"/>
      <x:c r="CB15" s="70"/>
      <x:c r="CC15" s="73"/>
      <x:c r="CD15" s="70"/>
      <x:c r="CE15" s="70"/>
      <x:c r="CF15" s="73"/>
      <x:c r="CG15" s="70"/>
      <x:c r="CH15" s="70"/>
      <x:c r="CI15" s="70"/>
      <x:c r="CJ15" s="70"/>
      <x:c r="CK15" s="70"/>
      <x:c r="CL15" s="70"/>
      <x:c r="CM15" s="70"/>
      <x:c r="CN15" s="70"/>
      <x:c r="CO15" s="70"/>
      <x:c r="CP15" s="73"/>
      <x:c r="CQ15" s="70"/>
      <x:c r="CR15" s="73"/>
      <x:c r="CS15" s="70"/>
      <x:c r="CT15" s="70"/>
      <x:c r="CU15" s="70"/>
      <x:c r="CV15" s="70"/>
      <x:c r="CW15" s="70"/>
      <x:c r="CX15" s="70"/>
      <x:c r="CY15" s="369" t="s">
        <x:v>2601</x:v>
      </x:c>
      <x:c r="CZ15" s="70"/>
      <x:c r="DA15" s="73"/>
      <x:c r="DB15" s="70"/>
      <x:c r="DC15" s="73"/>
      <x:c r="DD15" s="70"/>
      <x:c r="DE15" s="73"/>
      <x:c r="DF15" s="70"/>
      <x:c r="DG15" s="104"/>
    </x:row>
    <x:row r="16" spans="1:111" s="74" customFormat="1" ht="30" customHeight="1">
      <x:c r="A16" s="369" t="s">
        <x:v>667</x:v>
      </x:c>
      <x:c r="B16" s="114"/>
      <x:c r="C16" s="73"/>
      <x:c r="D16" s="70"/>
      <x:c r="E16" s="73"/>
      <x:c r="F16" s="70">
        <x:v>1</x:v>
      </x:c>
      <x:c r="G16" s="73">
        <x:v>0.29999999999999999</x:v>
      </x:c>
      <x:c r="H16" s="70"/>
      <x:c r="I16" s="73"/>
      <x:c r="J16" s="70"/>
      <x:c r="K16" s="70"/>
      <x:c r="L16" s="73"/>
      <x:c r="M16" s="70"/>
      <x:c r="N16" s="70"/>
      <x:c r="O16" s="70"/>
      <x:c r="P16" s="70"/>
      <x:c r="Q16" s="70"/>
      <x:c r="R16" s="73"/>
      <x:c r="S16" s="70"/>
      <x:c r="T16" s="73"/>
      <x:c r="U16" s="70"/>
      <x:c r="V16" s="73"/>
      <x:c r="W16" s="70"/>
      <x:c r="X16" s="70">
        <x:v>3</x:v>
      </x:c>
      <x:c r="Y16" s="70"/>
      <x:c r="Z16" s="70"/>
      <x:c r="AA16" s="70"/>
      <x:c r="AB16" s="70"/>
      <x:c r="AC16" s="70"/>
      <x:c r="AD16" s="70"/>
      <x:c r="AE16" s="70"/>
      <x:c r="AF16" s="70"/>
      <x:c r="AG16" s="70"/>
      <x:c r="AH16" s="70"/>
      <x:c r="AI16" s="70"/>
      <x:c r="AJ16" s="70"/>
      <x:c r="AK16" s="70"/>
      <x:c r="AL16" s="369" t="s">
        <x:v>667</x:v>
      </x:c>
      <x:c r="AM16" s="70"/>
      <x:c r="AN16" s="73"/>
      <x:c r="AO16" s="70"/>
      <x:c r="AP16" s="70"/>
      <x:c r="AQ16" s="70"/>
      <x:c r="AR16" s="73"/>
      <x:c r="AS16" s="70"/>
      <x:c r="AT16" s="73"/>
      <x:c r="AU16" s="70"/>
      <x:c r="AV16" s="70"/>
      <x:c r="AW16" s="70"/>
      <x:c r="AX16" s="70"/>
      <x:c r="AY16" s="70"/>
      <x:c r="AZ16" s="70"/>
      <x:c r="BA16" s="73"/>
      <x:c r="BB16" s="70"/>
      <x:c r="BC16" s="70"/>
      <x:c r="BD16" s="70"/>
      <x:c r="BE16" s="70">
        <x:v>1</x:v>
      </x:c>
      <x:c r="BF16" s="70">
        <x:v>6</x:v>
      </x:c>
      <x:c r="BG16" s="70"/>
      <x:c r="BH16" s="70"/>
      <x:c r="BI16" s="70"/>
      <x:c r="BJ16" s="73"/>
      <x:c r="BK16" s="70"/>
      <x:c r="BL16" s="73"/>
      <x:c r="BM16" s="70"/>
      <x:c r="BN16" s="73"/>
      <x:c r="BO16" s="70"/>
      <x:c r="BP16" s="73"/>
      <x:c r="BQ16" s="70"/>
      <x:c r="BR16" s="70"/>
      <x:c r="BS16" s="70"/>
      <x:c r="BT16" s="70"/>
      <x:c r="BU16" s="70"/>
      <x:c r="BV16" s="369" t="s">
        <x:v>667</x:v>
      </x:c>
      <x:c r="BW16" s="70"/>
      <x:c r="BX16" s="70"/>
      <x:c r="BY16" s="73"/>
      <x:c r="BZ16" s="70"/>
      <x:c r="CA16" s="73"/>
      <x:c r="CB16" s="70"/>
      <x:c r="CC16" s="73"/>
      <x:c r="CD16" s="70"/>
      <x:c r="CE16" s="70"/>
      <x:c r="CF16" s="73"/>
      <x:c r="CG16" s="70"/>
      <x:c r="CH16" s="70"/>
      <x:c r="CI16" s="70"/>
      <x:c r="CJ16" s="70"/>
      <x:c r="CK16" s="70"/>
      <x:c r="CL16" s="70"/>
      <x:c r="CM16" s="70"/>
      <x:c r="CN16" s="70"/>
      <x:c r="CO16" s="70"/>
      <x:c r="CP16" s="73"/>
      <x:c r="CQ16" s="70"/>
      <x:c r="CR16" s="73"/>
      <x:c r="CS16" s="70"/>
      <x:c r="CT16" s="70"/>
      <x:c r="CU16" s="70"/>
      <x:c r="CV16" s="70"/>
      <x:c r="CW16" s="70"/>
      <x:c r="CX16" s="70"/>
      <x:c r="CY16" s="369" t="s">
        <x:v>667</x:v>
      </x:c>
      <x:c r="CZ16" s="70"/>
      <x:c r="DA16" s="73"/>
      <x:c r="DB16" s="70"/>
      <x:c r="DC16" s="73"/>
      <x:c r="DD16" s="70"/>
      <x:c r="DE16" s="73"/>
      <x:c r="DF16" s="70"/>
      <x:c r="DG16" s="104"/>
    </x:row>
    <x:row r="17" spans="1:111" s="74" customFormat="1" ht="30" customHeight="1">
      <x:c r="A17" s="369" t="s">
        <x:v>2585</x:v>
      </x:c>
      <x:c r="B17" s="114"/>
      <x:c r="C17" s="73"/>
      <x:c r="D17" s="70"/>
      <x:c r="E17" s="73"/>
      <x:c r="F17" s="70">
        <x:v>1</x:v>
      </x:c>
      <x:c r="G17" s="73">
        <x:v>0.31</x:v>
      </x:c>
      <x:c r="H17" s="70"/>
      <x:c r="I17" s="73"/>
      <x:c r="J17" s="70"/>
      <x:c r="K17" s="70"/>
      <x:c r="L17" s="73"/>
      <x:c r="M17" s="70"/>
      <x:c r="N17" s="70"/>
      <x:c r="O17" s="70"/>
      <x:c r="P17" s="70"/>
      <x:c r="Q17" s="70"/>
      <x:c r="R17" s="73"/>
      <x:c r="S17" s="70"/>
      <x:c r="T17" s="73"/>
      <x:c r="U17" s="70"/>
      <x:c r="V17" s="73"/>
      <x:c r="W17" s="70"/>
      <x:c r="X17" s="70"/>
      <x:c r="Y17" s="70"/>
      <x:c r="Z17" s="70"/>
      <x:c r="AA17" s="70"/>
      <x:c r="AB17" s="70"/>
      <x:c r="AC17" s="70"/>
      <x:c r="AD17" s="70"/>
      <x:c r="AE17" s="70"/>
      <x:c r="AF17" s="70"/>
      <x:c r="AG17" s="70"/>
      <x:c r="AH17" s="70"/>
      <x:c r="AI17" s="70"/>
      <x:c r="AJ17" s="70"/>
      <x:c r="AK17" s="70"/>
      <x:c r="AL17" s="369" t="s">
        <x:v>2585</x:v>
      </x:c>
      <x:c r="AM17" s="70"/>
      <x:c r="AN17" s="73"/>
      <x:c r="AO17" s="70"/>
      <x:c r="AP17" s="70"/>
      <x:c r="AQ17" s="70"/>
      <x:c r="AR17" s="73"/>
      <x:c r="AS17" s="70"/>
      <x:c r="AT17" s="73"/>
      <x:c r="AU17" s="70"/>
      <x:c r="AV17" s="70"/>
      <x:c r="AW17" s="70"/>
      <x:c r="AX17" s="70"/>
      <x:c r="AY17" s="70"/>
      <x:c r="AZ17" s="70"/>
      <x:c r="BA17" s="73"/>
      <x:c r="BB17" s="70"/>
      <x:c r="BC17" s="70"/>
      <x:c r="BD17" s="70"/>
      <x:c r="BE17" s="70"/>
      <x:c r="BF17" s="70"/>
      <x:c r="BG17" s="70"/>
      <x:c r="BH17" s="70"/>
      <x:c r="BI17" s="70"/>
      <x:c r="BJ17" s="73"/>
      <x:c r="BK17" s="70"/>
      <x:c r="BL17" s="73"/>
      <x:c r="BM17" s="70"/>
      <x:c r="BN17" s="73"/>
      <x:c r="BO17" s="70"/>
      <x:c r="BP17" s="73"/>
      <x:c r="BQ17" s="70"/>
      <x:c r="BR17" s="70"/>
      <x:c r="BS17" s="70"/>
      <x:c r="BT17" s="70"/>
      <x:c r="BU17" s="70"/>
      <x:c r="BV17" s="369" t="s">
        <x:v>2585</x:v>
      </x:c>
      <x:c r="BW17" s="70"/>
      <x:c r="BX17" s="70"/>
      <x:c r="BY17" s="73"/>
      <x:c r="BZ17" s="70"/>
      <x:c r="CA17" s="73"/>
      <x:c r="CB17" s="70"/>
      <x:c r="CC17" s="73"/>
      <x:c r="CD17" s="70"/>
      <x:c r="CE17" s="70"/>
      <x:c r="CF17" s="73"/>
      <x:c r="CG17" s="70"/>
      <x:c r="CH17" s="70"/>
      <x:c r="CI17" s="70"/>
      <x:c r="CJ17" s="70"/>
      <x:c r="CK17" s="70"/>
      <x:c r="CL17" s="70"/>
      <x:c r="CM17" s="70"/>
      <x:c r="CN17" s="70"/>
      <x:c r="CO17" s="70"/>
      <x:c r="CP17" s="73"/>
      <x:c r="CQ17" s="70"/>
      <x:c r="CR17" s="73"/>
      <x:c r="CS17" s="70"/>
      <x:c r="CT17" s="70"/>
      <x:c r="CU17" s="70"/>
      <x:c r="CV17" s="70"/>
      <x:c r="CW17" s="70"/>
      <x:c r="CX17" s="70"/>
      <x:c r="CY17" s="369" t="s">
        <x:v>2585</x:v>
      </x:c>
      <x:c r="CZ17" s="70"/>
      <x:c r="DA17" s="73"/>
      <x:c r="DB17" s="70"/>
      <x:c r="DC17" s="73"/>
      <x:c r="DD17" s="70"/>
      <x:c r="DE17" s="73"/>
      <x:c r="DF17" s="70"/>
      <x:c r="DG17" s="104"/>
    </x:row>
    <x:row r="18" spans="1:111" s="74" customFormat="1" ht="30" customHeight="1">
      <x:c r="A18" s="369" t="s">
        <x:v>1303</x:v>
      </x:c>
      <x:c r="B18" s="114"/>
      <x:c r="C18" s="73"/>
      <x:c r="D18" s="70"/>
      <x:c r="E18" s="73"/>
      <x:c r="F18" s="70">
        <x:v>1</x:v>
      </x:c>
      <x:c r="G18" s="73">
        <x:v>0.26000000000000001</x:v>
      </x:c>
      <x:c r="H18" s="70"/>
      <x:c r="I18" s="73"/>
      <x:c r="J18" s="70"/>
      <x:c r="K18" s="70"/>
      <x:c r="L18" s="73"/>
      <x:c r="M18" s="70"/>
      <x:c r="N18" s="70"/>
      <x:c r="O18" s="70"/>
      <x:c r="P18" s="70"/>
      <x:c r="Q18" s="70"/>
      <x:c r="R18" s="73"/>
      <x:c r="S18" s="70"/>
      <x:c r="T18" s="73"/>
      <x:c r="U18" s="70"/>
      <x:c r="V18" s="73"/>
      <x:c r="W18" s="70"/>
      <x:c r="X18" s="70"/>
      <x:c r="Y18" s="70"/>
      <x:c r="Z18" s="70"/>
      <x:c r="AA18" s="70"/>
      <x:c r="AB18" s="70"/>
      <x:c r="AC18" s="70"/>
      <x:c r="AD18" s="70"/>
      <x:c r="AE18" s="70"/>
      <x:c r="AF18" s="70"/>
      <x:c r="AG18" s="70"/>
      <x:c r="AH18" s="70"/>
      <x:c r="AI18" s="70"/>
      <x:c r="AJ18" s="70"/>
      <x:c r="AK18" s="70"/>
      <x:c r="AL18" s="369" t="s">
        <x:v>1303</x:v>
      </x:c>
      <x:c r="AM18" s="70"/>
      <x:c r="AN18" s="73"/>
      <x:c r="AO18" s="70"/>
      <x:c r="AP18" s="70"/>
      <x:c r="AQ18" s="70"/>
      <x:c r="AR18" s="73"/>
      <x:c r="AS18" s="70"/>
      <x:c r="AT18" s="73"/>
      <x:c r="AU18" s="70"/>
      <x:c r="AV18" s="70"/>
      <x:c r="AW18" s="70"/>
      <x:c r="AX18" s="70"/>
      <x:c r="AY18" s="70"/>
      <x:c r="AZ18" s="70"/>
      <x:c r="BA18" s="73"/>
      <x:c r="BB18" s="70"/>
      <x:c r="BC18" s="70"/>
      <x:c r="BD18" s="70"/>
      <x:c r="BE18" s="70"/>
      <x:c r="BF18" s="70"/>
      <x:c r="BG18" s="70"/>
      <x:c r="BH18" s="70"/>
      <x:c r="BI18" s="70"/>
      <x:c r="BJ18" s="73"/>
      <x:c r="BK18" s="70"/>
      <x:c r="BL18" s="73"/>
      <x:c r="BM18" s="70"/>
      <x:c r="BN18" s="73"/>
      <x:c r="BO18" s="70"/>
      <x:c r="BP18" s="73"/>
      <x:c r="BQ18" s="70"/>
      <x:c r="BR18" s="70"/>
      <x:c r="BS18" s="70"/>
      <x:c r="BT18" s="70"/>
      <x:c r="BU18" s="70"/>
      <x:c r="BV18" s="369" t="s">
        <x:v>1303</x:v>
      </x:c>
      <x:c r="BW18" s="70"/>
      <x:c r="BX18" s="70"/>
      <x:c r="BY18" s="73"/>
      <x:c r="BZ18" s="70"/>
      <x:c r="CA18" s="73"/>
      <x:c r="CB18" s="70"/>
      <x:c r="CC18" s="73"/>
      <x:c r="CD18" s="70"/>
      <x:c r="CE18" s="70"/>
      <x:c r="CF18" s="73"/>
      <x:c r="CG18" s="70"/>
      <x:c r="CH18" s="70"/>
      <x:c r="CI18" s="70"/>
      <x:c r="CJ18" s="70"/>
      <x:c r="CK18" s="70"/>
      <x:c r="CL18" s="70"/>
      <x:c r="CM18" s="70"/>
      <x:c r="CN18" s="70"/>
      <x:c r="CO18" s="70"/>
      <x:c r="CP18" s="73"/>
      <x:c r="CQ18" s="70"/>
      <x:c r="CR18" s="73"/>
      <x:c r="CS18" s="70"/>
      <x:c r="CT18" s="70"/>
      <x:c r="CU18" s="70"/>
      <x:c r="CV18" s="70"/>
      <x:c r="CW18" s="70"/>
      <x:c r="CX18" s="70"/>
      <x:c r="CY18" s="369" t="s">
        <x:v>1303</x:v>
      </x:c>
      <x:c r="CZ18" s="70"/>
      <x:c r="DA18" s="73"/>
      <x:c r="DB18" s="70"/>
      <x:c r="DC18" s="73"/>
      <x:c r="DD18" s="70"/>
      <x:c r="DE18" s="73"/>
      <x:c r="DF18" s="70"/>
      <x:c r="DG18" s="104"/>
    </x:row>
    <x:row r="19" spans="1:111" s="74" customFormat="1" ht="30" customHeight="1">
      <x:c r="A19" s="369" t="s">
        <x:v>2577</x:v>
      </x:c>
      <x:c r="B19" s="114"/>
      <x:c r="C19" s="73"/>
      <x:c r="D19" s="70"/>
      <x:c r="E19" s="73"/>
      <x:c r="F19" s="70">
        <x:v>1</x:v>
      </x:c>
      <x:c r="G19" s="73">
        <x:v>0.38</x:v>
      </x:c>
      <x:c r="H19" s="70"/>
      <x:c r="I19" s="73"/>
      <x:c r="J19" s="70">
        <x:v>2</x:v>
      </x:c>
      <x:c r="K19" s="70"/>
      <x:c r="L19" s="73"/>
      <x:c r="M19" s="70"/>
      <x:c r="N19" s="70"/>
      <x:c r="O19" s="70"/>
      <x:c r="P19" s="70"/>
      <x:c r="Q19" s="70"/>
      <x:c r="R19" s="73"/>
      <x:c r="S19" s="70"/>
      <x:c r="T19" s="73"/>
      <x:c r="U19" s="70"/>
      <x:c r="V19" s="73"/>
      <x:c r="W19" s="70"/>
      <x:c r="X19" s="70">
        <x:v>9</x:v>
      </x:c>
      <x:c r="Y19" s="70"/>
      <x:c r="Z19" s="70"/>
      <x:c r="AA19" s="70"/>
      <x:c r="AB19" s="70"/>
      <x:c r="AC19" s="70"/>
      <x:c r="AD19" s="70"/>
      <x:c r="AE19" s="70"/>
      <x:c r="AF19" s="70"/>
      <x:c r="AG19" s="70"/>
      <x:c r="AH19" s="70"/>
      <x:c r="AI19" s="70"/>
      <x:c r="AJ19" s="70"/>
      <x:c r="AK19" s="70"/>
      <x:c r="AL19" s="369" t="s">
        <x:v>2577</x:v>
      </x:c>
      <x:c r="AM19" s="70"/>
      <x:c r="AN19" s="73"/>
      <x:c r="AO19" s="70"/>
      <x:c r="AP19" s="70"/>
      <x:c r="AQ19" s="70"/>
      <x:c r="AR19" s="73"/>
      <x:c r="AS19" s="70"/>
      <x:c r="AT19" s="73"/>
      <x:c r="AU19" s="70"/>
      <x:c r="AV19" s="70"/>
      <x:c r="AW19" s="70"/>
      <x:c r="AX19" s="70"/>
      <x:c r="AY19" s="70"/>
      <x:c r="AZ19" s="70"/>
      <x:c r="BA19" s="73"/>
      <x:c r="BB19" s="70"/>
      <x:c r="BC19" s="70"/>
      <x:c r="BD19" s="70"/>
      <x:c r="BE19" s="70"/>
      <x:c r="BF19" s="70"/>
      <x:c r="BG19" s="70"/>
      <x:c r="BH19" s="70"/>
      <x:c r="BI19" s="70"/>
      <x:c r="BJ19" s="73"/>
      <x:c r="BK19" s="70"/>
      <x:c r="BL19" s="73"/>
      <x:c r="BM19" s="70"/>
      <x:c r="BN19" s="73"/>
      <x:c r="BO19" s="70"/>
      <x:c r="BP19" s="73"/>
      <x:c r="BQ19" s="70"/>
      <x:c r="BR19" s="70"/>
      <x:c r="BS19" s="70"/>
      <x:c r="BT19" s="70"/>
      <x:c r="BU19" s="70"/>
      <x:c r="BV19" s="369" t="s">
        <x:v>2577</x:v>
      </x:c>
      <x:c r="BW19" s="70"/>
      <x:c r="BX19" s="70"/>
      <x:c r="BY19" s="73"/>
      <x:c r="BZ19" s="70"/>
      <x:c r="CA19" s="73"/>
      <x:c r="CB19" s="70"/>
      <x:c r="CC19" s="73"/>
      <x:c r="CD19" s="70"/>
      <x:c r="CE19" s="70"/>
      <x:c r="CF19" s="73"/>
      <x:c r="CG19" s="70"/>
      <x:c r="CH19" s="70"/>
      <x:c r="CI19" s="70"/>
      <x:c r="CJ19" s="70"/>
      <x:c r="CK19" s="70"/>
      <x:c r="CL19" s="70"/>
      <x:c r="CM19" s="70"/>
      <x:c r="CN19" s="70"/>
      <x:c r="CO19" s="70"/>
      <x:c r="CP19" s="73"/>
      <x:c r="CQ19" s="70"/>
      <x:c r="CR19" s="73"/>
      <x:c r="CS19" s="70"/>
      <x:c r="CT19" s="70"/>
      <x:c r="CU19" s="70"/>
      <x:c r="CV19" s="70"/>
      <x:c r="CW19" s="70"/>
      <x:c r="CX19" s="70"/>
      <x:c r="CY19" s="369" t="s">
        <x:v>2577</x:v>
      </x:c>
      <x:c r="CZ19" s="70"/>
      <x:c r="DA19" s="73"/>
      <x:c r="DB19" s="70"/>
      <x:c r="DC19" s="73"/>
      <x:c r="DD19" s="70"/>
      <x:c r="DE19" s="73"/>
      <x:c r="DF19" s="70"/>
      <x:c r="DG19" s="104"/>
    </x:row>
    <x:row r="20" spans="1:111" s="74" customFormat="1" ht="30" customHeight="1">
      <x:c r="A20" s="370" t="s">
        <x:v>2075</x:v>
      </x:c>
      <x:c r="B20" s="114">
        <x:f t="shared" ref="B20:AK20" si="14">B21+B124</x:f>
        <x:v>41</x:v>
      </x:c>
      <x:c r="C20" s="73">
        <x:f t="shared" si="14"/>
        <x:v>16289.209999999999</x:v>
      </x:c>
      <x:c r="D20" s="70">
        <x:f t="shared" si="14"/>
        <x:v>13</x:v>
      </x:c>
      <x:c r="E20" s="73">
        <x:f t="shared" si="14"/>
        <x:v>21337.220000000001</x:v>
      </x:c>
      <x:c r="F20" s="70">
        <x:f t="shared" si="14"/>
        <x:v>19</x:v>
      </x:c>
      <x:c r="G20" s="73">
        <x:f t="shared" si="14"/>
        <x:v>3243.0070000000005</x:v>
      </x:c>
      <x:c r="H20" s="70">
        <x:f t="shared" si="14"/>
        <x:v>2</x:v>
      </x:c>
      <x:c r="I20" s="73">
        <x:f t="shared" si="14"/>
        <x:v>0</x:v>
      </x:c>
      <x:c r="J20" s="70">
        <x:f t="shared" si="14"/>
        <x:v>73</x:v>
      </x:c>
      <x:c r="K20" s="70">
        <x:f t="shared" si="14"/>
        <x:v>16</x:v>
      </x:c>
      <x:c r="L20" s="73">
        <x:f t="shared" si="14"/>
        <x:v>3331.73</x:v>
      </x:c>
      <x:c r="M20" s="70">
        <x:f t="shared" si="14"/>
        <x:v>6</x:v>
      </x:c>
      <x:c r="N20" s="70">
        <x:f t="shared" si="14"/>
        <x:v>11</x:v>
      </x:c>
      <x:c r="O20" s="70">
        <x:f t="shared" si="14"/>
        <x:v>15</x:v>
      </x:c>
      <x:c r="P20" s="70">
        <x:f t="shared" si="14"/>
        <x:v>27</x:v>
      </x:c>
      <x:c r="Q20" s="70">
        <x:f t="shared" si="14"/>
        <x:v>4</x:v>
      </x:c>
      <x:c r="R20" s="73">
        <x:f t="shared" si="14"/>
        <x:v>3284.8000000000002</x:v>
      </x:c>
      <x:c r="S20" s="70">
        <x:f t="shared" si="14"/>
        <x:v>127</x:v>
      </x:c>
      <x:c r="T20" s="73">
        <x:f t="shared" si="14"/>
        <x:v>3827.9700000000003</x:v>
      </x:c>
      <x:c r="U20" s="70">
        <x:f t="shared" si="14"/>
        <x:v>4</x:v>
      </x:c>
      <x:c r="V20" s="73">
        <x:f t="shared" si="14"/>
        <x:v>535.31999999999994</x:v>
      </x:c>
      <x:c r="W20" s="70">
        <x:f t="shared" si="14"/>
        <x:v>82</x:v>
      </x:c>
      <x:c r="X20" s="70">
        <x:f t="shared" si="14"/>
        <x:v>1228</x:v>
      </x:c>
      <x:c r="Y20" s="70">
        <x:f t="shared" si="14"/>
        <x:v>51</x:v>
      </x:c>
      <x:c r="Z20" s="70">
        <x:f t="shared" si="14"/>
        <x:v>278</x:v>
      </x:c>
      <x:c r="AA20" s="70">
        <x:f t="shared" si="14"/>
        <x:v>30</x:v>
      </x:c>
      <x:c r="AB20" s="70">
        <x:f t="shared" si="14"/>
        <x:v>1</x:v>
      </x:c>
      <x:c r="AC20" s="70">
        <x:f t="shared" si="14"/>
        <x:v>15</x:v>
      </x:c>
      <x:c r="AD20" s="70">
        <x:f t="shared" si="14"/>
        <x:v>20</x:v>
      </x:c>
      <x:c r="AE20" s="70">
        <x:f t="shared" si="14"/>
        <x:v>2</x:v>
      </x:c>
      <x:c r="AF20" s="70">
        <x:f t="shared" si="14"/>
        <x:v>1</x:v>
      </x:c>
      <x:c r="AG20" s="70">
        <x:f t="shared" si="14"/>
        <x:v>58</x:v>
      </x:c>
      <x:c r="AH20" s="70">
        <x:f t="shared" si="14"/>
        <x:v>0</x:v>
      </x:c>
      <x:c r="AI20" s="70">
        <x:f t="shared" si="14"/>
        <x:v>0</x:v>
      </x:c>
      <x:c r="AJ20" s="70">
        <x:f t="shared" si="14"/>
        <x:v>52</x:v>
      </x:c>
      <x:c r="AK20" s="70">
        <x:f t="shared" si="14"/>
        <x:v>107</x:v>
      </x:c>
      <x:c r="AL20" s="370" t="s">
        <x:v>2075</x:v>
      </x:c>
      <x:c r="AM20" s="70">
        <x:f t="shared" ref="AM20:BU20" si="15">AM21+AM124</x:f>
        <x:v>3</x:v>
      </x:c>
      <x:c r="AN20" s="73">
        <x:f t="shared" si="15"/>
        <x:v>4001</x:v>
      </x:c>
      <x:c r="AO20" s="70">
        <x:f t="shared" si="15"/>
        <x:v>1</x:v>
      </x:c>
      <x:c r="AP20" s="70">
        <x:f t="shared" si="15"/>
        <x:v>1600</x:v>
      </x:c>
      <x:c r="AQ20" s="70">
        <x:f t="shared" si="15"/>
        <x:v>0</x:v>
      </x:c>
      <x:c r="AR20" s="73">
        <x:f t="shared" si="15"/>
        <x:v>0</x:v>
      </x:c>
      <x:c r="AS20" s="70">
        <x:f t="shared" si="15"/>
        <x:v>0</x:v>
      </x:c>
      <x:c r="AT20" s="73">
        <x:f t="shared" si="15"/>
        <x:v>0</x:v>
      </x:c>
      <x:c r="AU20" s="70">
        <x:f t="shared" si="15"/>
        <x:v>0</x:v>
      </x:c>
      <x:c r="AV20" s="70">
        <x:f t="shared" si="15"/>
        <x:v>0</x:v>
      </x:c>
      <x:c r="AW20" s="70">
        <x:f t="shared" si="15"/>
        <x:v>4</x:v>
      </x:c>
      <x:c r="AX20" s="70">
        <x:f t="shared" si="15"/>
        <x:v>5</x:v>
      </x:c>
      <x:c r="AY20" s="70">
        <x:f t="shared" si="15"/>
        <x:v>1</x:v>
      </x:c>
      <x:c r="AZ20" s="70">
        <x:f t="shared" si="15"/>
        <x:v>30</x:v>
      </x:c>
      <x:c r="BA20" s="73">
        <x:f t="shared" si="15"/>
        <x:v>10539.68</x:v>
      </x:c>
      <x:c r="BB20" s="70">
        <x:f t="shared" si="15"/>
        <x:v>0</x:v>
      </x:c>
      <x:c r="BC20" s="70">
        <x:f t="shared" si="15"/>
        <x:v>0</x:v>
      </x:c>
      <x:c r="BD20" s="70">
        <x:f t="shared" si="15"/>
        <x:v>1</x:v>
      </x:c>
      <x:c r="BE20" s="70">
        <x:f t="shared" si="15"/>
        <x:v>150</x:v>
      </x:c>
      <x:c r="BF20" s="70">
        <x:f t="shared" si="15"/>
        <x:v>1105</x:v>
      </x:c>
      <x:c r="BG20" s="70">
        <x:f t="shared" si="15"/>
        <x:v>8</x:v>
      </x:c>
      <x:c r="BH20" s="70">
        <x:f t="shared" si="15"/>
        <x:v>8</x:v>
      </x:c>
      <x:c r="BI20" s="70">
        <x:f t="shared" si="15"/>
        <x:v>0</x:v>
      </x:c>
      <x:c r="BJ20" s="73">
        <x:f t="shared" si="15"/>
        <x:v>0</x:v>
      </x:c>
      <x:c r="BK20" s="70">
        <x:f t="shared" si="15"/>
        <x:v>5</x:v>
      </x:c>
      <x:c r="BL20" s="73">
        <x:f t="shared" si="15"/>
        <x:v>2625.4700000000003</x:v>
      </x:c>
      <x:c r="BM20" s="70">
        <x:f t="shared" si="15"/>
        <x:v>1</x:v>
      </x:c>
      <x:c r="BN20" s="73">
        <x:f t="shared" si="15"/>
        <x:v>5059.9899999999998</x:v>
      </x:c>
      <x:c r="BO20" s="70">
        <x:f t="shared" si="15"/>
        <x:v>3</x:v>
      </x:c>
      <x:c r="BP20" s="73">
        <x:f t="shared" si="15"/>
        <x:v>3836.5599999999999</x:v>
      </x:c>
      <x:c r="BQ20" s="70">
        <x:f t="shared" si="15"/>
        <x:v>1</x:v>
      </x:c>
      <x:c r="BR20" s="70">
        <x:f t="shared" si="15"/>
        <x:v>0</x:v>
      </x:c>
      <x:c r="BS20" s="70">
        <x:f t="shared" si="15"/>
        <x:v>2</x:v>
      </x:c>
      <x:c r="BT20" s="70">
        <x:f t="shared" si="15"/>
        <x:v>25</x:v>
      </x:c>
      <x:c r="BU20" s="70">
        <x:f t="shared" si="15"/>
        <x:v>37</x:v>
      </x:c>
      <x:c r="BV20" s="370" t="s">
        <x:v>2075</x:v>
      </x:c>
      <x:c r="BW20" s="70">
        <x:f t="shared" ref="BW20:CX20" si="16">BW21+BW124</x:f>
        <x:v>15</x:v>
      </x:c>
      <x:c r="BX20" s="70">
        <x:f t="shared" si="16"/>
        <x:v>384</x:v>
      </x:c>
      <x:c r="BY20" s="73">
        <x:f t="shared" si="16"/>
        <x:v>5412.4200000000001</x:v>
      </x:c>
      <x:c r="BZ20" s="70">
        <x:f t="shared" si="16"/>
        <x:v>0</x:v>
      </x:c>
      <x:c r="CA20" s="73">
        <x:f t="shared" si="16"/>
        <x:v>0</x:v>
      </x:c>
      <x:c r="CB20" s="70">
        <x:f t="shared" si="16"/>
        <x:v>1</x:v>
      </x:c>
      <x:c r="CC20" s="73">
        <x:f t="shared" si="16"/>
        <x:v>7.6600000000000001</x:v>
      </x:c>
      <x:c r="CD20" s="70">
        <x:f t="shared" si="16"/>
        <x:v>0</x:v>
      </x:c>
      <x:c r="CE20" s="70">
        <x:f t="shared" si="16"/>
        <x:v>29</x:v>
      </x:c>
      <x:c r="CF20" s="73">
        <x:f t="shared" si="16"/>
        <x:v>1224.02</x:v>
      </x:c>
      <x:c r="CG20" s="70">
        <x:f t="shared" si="16"/>
        <x:v>1</x:v>
      </x:c>
      <x:c r="CH20" s="70">
        <x:f t="shared" si="16"/>
        <x:v>3</x:v>
      </x:c>
      <x:c r="CI20" s="70">
        <x:f t="shared" si="16"/>
        <x:v>3</x:v>
      </x:c>
      <x:c r="CJ20" s="70">
        <x:f t="shared" si="16"/>
        <x:v>31</x:v>
      </x:c>
      <x:c r="CK20" s="70">
        <x:f t="shared" si="16"/>
        <x:v>12</x:v>
      </x:c>
      <x:c r="CL20" s="70">
        <x:f t="shared" si="16"/>
        <x:v>1</x:v>
      </x:c>
      <x:c r="CM20" s="70">
        <x:f t="shared" si="16"/>
        <x:v>3</x:v>
      </x:c>
      <x:c r="CN20" s="70">
        <x:f t="shared" si="16"/>
        <x:v>4</x:v>
      </x:c>
      <x:c r="CO20" s="70">
        <x:f t="shared" si="16"/>
        <x:v>13</x:v>
      </x:c>
      <x:c r="CP20" s="73">
        <x:f t="shared" si="16"/>
        <x:v>1332.7</x:v>
      </x:c>
      <x:c r="CQ20" s="70">
        <x:f t="shared" si="16"/>
        <x:v>62</x:v>
      </x:c>
      <x:c r="CR20" s="73">
        <x:f t="shared" si="16"/>
        <x:v>15008.799999999999</x:v>
      </x:c>
      <x:c r="CS20" s="70">
        <x:f t="shared" si="16"/>
        <x:v>677</x:v>
      </x:c>
      <x:c r="CT20" s="70">
        <x:f t="shared" si="16"/>
        <x:v>58</x:v>
      </x:c>
      <x:c r="CU20" s="70">
        <x:f t="shared" si="16"/>
        <x:v>102</x:v>
      </x:c>
      <x:c r="CV20" s="70">
        <x:f t="shared" si="16"/>
        <x:v>128</x:v>
      </x:c>
      <x:c r="CW20" s="70">
        <x:f t="shared" si="16"/>
        <x:v>23</x:v>
      </x:c>
      <x:c r="CX20" s="70">
        <x:f t="shared" si="16"/>
        <x:v>62</x:v>
      </x:c>
      <x:c r="CY20" s="370" t="s">
        <x:v>2075</x:v>
      </x:c>
      <x:c r="CZ20" s="70">
        <x:f t="shared" ref="CZ20:DG20" si="17">CZ21+CZ124</x:f>
        <x:v>46</x:v>
      </x:c>
      <x:c r="DA20" s="73">
        <x:f t="shared" si="17"/>
        <x:v>22328.420000000002</x:v>
      </x:c>
      <x:c r="DB20" s="70">
        <x:f t="shared" si="17"/>
        <x:v>305</x:v>
      </x:c>
      <x:c r="DC20" s="73">
        <x:f t="shared" si="17"/>
        <x:v>18821</x:v>
      </x:c>
      <x:c r="DD20" s="70">
        <x:f t="shared" si="17"/>
        <x:v>58</x:v>
      </x:c>
      <x:c r="DE20" s="73">
        <x:f t="shared" si="17"/>
        <x:v>6777</x:v>
      </x:c>
      <x:c r="DF20" s="70">
        <x:f t="shared" si="17"/>
        <x:v>247</x:v>
      </x:c>
      <x:c r="DG20" s="104">
        <x:f t="shared" si="17"/>
        <x:v>12044</x:v>
      </x:c>
    </x:row>
    <x:row r="21" spans="1:111" s="74" customFormat="1" ht="30" customHeight="1">
      <x:c r="A21" s="370" t="s">
        <x:v>1611</x:v>
      </x:c>
      <x:c r="B21" s="114">
        <x:f t="shared" ref="B21:AK21" si="18">SUM(B22,B50,B98)</x:f>
        <x:v>41</x:v>
      </x:c>
      <x:c r="C21" s="73">
        <x:f t="shared" si="18"/>
        <x:v>16289.209999999999</x:v>
      </x:c>
      <x:c r="D21" s="70">
        <x:f t="shared" si="18"/>
        <x:v>13</x:v>
      </x:c>
      <x:c r="E21" s="73">
        <x:f t="shared" si="18"/>
        <x:v>21337.220000000001</x:v>
      </x:c>
      <x:c r="F21" s="70">
        <x:f t="shared" si="18"/>
        <x:v>19</x:v>
      </x:c>
      <x:c r="G21" s="73">
        <x:f t="shared" si="18"/>
        <x:v>3243.0070000000005</x:v>
      </x:c>
      <x:c r="H21" s="70">
        <x:f t="shared" si="18"/>
        <x:v>2</x:v>
      </x:c>
      <x:c r="I21" s="73">
        <x:f t="shared" si="18"/>
        <x:v>0</x:v>
      </x:c>
      <x:c r="J21" s="70">
        <x:f t="shared" si="18"/>
        <x:v>73</x:v>
      </x:c>
      <x:c r="K21" s="70">
        <x:f t="shared" si="18"/>
        <x:v>16</x:v>
      </x:c>
      <x:c r="L21" s="73">
        <x:f t="shared" si="18"/>
        <x:v>3331.73</x:v>
      </x:c>
      <x:c r="M21" s="70">
        <x:f t="shared" si="18"/>
        <x:v>6</x:v>
      </x:c>
      <x:c r="N21" s="70">
        <x:f t="shared" si="18"/>
        <x:v>11</x:v>
      </x:c>
      <x:c r="O21" s="70">
        <x:f t="shared" si="18"/>
        <x:v>15</x:v>
      </x:c>
      <x:c r="P21" s="70">
        <x:f t="shared" si="18"/>
        <x:v>27</x:v>
      </x:c>
      <x:c r="Q21" s="70">
        <x:f t="shared" si="18"/>
        <x:v>4</x:v>
      </x:c>
      <x:c r="R21" s="73">
        <x:f t="shared" si="18"/>
        <x:v>3284.8000000000002</x:v>
      </x:c>
      <x:c r="S21" s="70">
        <x:f t="shared" si="18"/>
        <x:v>124</x:v>
      </x:c>
      <x:c r="T21" s="73">
        <x:f t="shared" si="18"/>
        <x:v>3779.9700000000003</x:v>
      </x:c>
      <x:c r="U21" s="70">
        <x:f t="shared" si="18"/>
        <x:v>4</x:v>
      </x:c>
      <x:c r="V21" s="73">
        <x:f t="shared" si="18"/>
        <x:v>535.31999999999994</x:v>
      </x:c>
      <x:c r="W21" s="70">
        <x:f t="shared" si="18"/>
        <x:v>82</x:v>
      </x:c>
      <x:c r="X21" s="70">
        <x:f t="shared" si="18"/>
        <x:v>1211</x:v>
      </x:c>
      <x:c r="Y21" s="70">
        <x:f t="shared" si="18"/>
        <x:v>51</x:v>
      </x:c>
      <x:c r="Z21" s="70">
        <x:f t="shared" si="18"/>
        <x:v>278</x:v>
      </x:c>
      <x:c r="AA21" s="70">
        <x:f t="shared" si="18"/>
        <x:v>30</x:v>
      </x:c>
      <x:c r="AB21" s="70">
        <x:f t="shared" si="18"/>
        <x:v>1</x:v>
      </x:c>
      <x:c r="AC21" s="70">
        <x:f t="shared" si="18"/>
        <x:v>15</x:v>
      </x:c>
      <x:c r="AD21" s="70">
        <x:f t="shared" si="18"/>
        <x:v>20</x:v>
      </x:c>
      <x:c r="AE21" s="70">
        <x:f t="shared" si="18"/>
        <x:v>2</x:v>
      </x:c>
      <x:c r="AF21" s="70">
        <x:f t="shared" si="18"/>
        <x:v>1</x:v>
      </x:c>
      <x:c r="AG21" s="70">
        <x:f t="shared" si="18"/>
        <x:v>58</x:v>
      </x:c>
      <x:c r="AH21" s="70">
        <x:f t="shared" si="18"/>
        <x:v>0</x:v>
      </x:c>
      <x:c r="AI21" s="70">
        <x:f t="shared" si="18"/>
        <x:v>0</x:v>
      </x:c>
      <x:c r="AJ21" s="70">
        <x:f t="shared" si="18"/>
        <x:v>52</x:v>
      </x:c>
      <x:c r="AK21" s="70">
        <x:f t="shared" si="18"/>
        <x:v>107</x:v>
      </x:c>
      <x:c r="AL21" s="370" t="s">
        <x:v>1611</x:v>
      </x:c>
      <x:c r="AM21" s="70">
        <x:f t="shared" ref="AM21:BU21" si="19">SUM(AM22,AM50,AM98)</x:f>
        <x:v>3</x:v>
      </x:c>
      <x:c r="AN21" s="73">
        <x:f t="shared" si="19"/>
        <x:v>4001</x:v>
      </x:c>
      <x:c r="AO21" s="70">
        <x:f t="shared" si="19"/>
        <x:v>1</x:v>
      </x:c>
      <x:c r="AP21" s="70">
        <x:f t="shared" si="19"/>
        <x:v>1600</x:v>
      </x:c>
      <x:c r="AQ21" s="70">
        <x:f t="shared" si="19"/>
        <x:v>0</x:v>
      </x:c>
      <x:c r="AR21" s="73">
        <x:f t="shared" si="19"/>
        <x:v>0</x:v>
      </x:c>
      <x:c r="AS21" s="70">
        <x:f t="shared" si="19"/>
        <x:v>0</x:v>
      </x:c>
      <x:c r="AT21" s="73">
        <x:f t="shared" si="19"/>
        <x:v>0</x:v>
      </x:c>
      <x:c r="AU21" s="70">
        <x:f t="shared" si="19"/>
        <x:v>0</x:v>
      </x:c>
      <x:c r="AV21" s="70">
        <x:f t="shared" si="19"/>
        <x:v>0</x:v>
      </x:c>
      <x:c r="AW21" s="70">
        <x:f t="shared" si="19"/>
        <x:v>4</x:v>
      </x:c>
      <x:c r="AX21" s="70">
        <x:f t="shared" si="19"/>
        <x:v>5</x:v>
      </x:c>
      <x:c r="AY21" s="70">
        <x:f t="shared" si="19"/>
        <x:v>1</x:v>
      </x:c>
      <x:c r="AZ21" s="70">
        <x:f t="shared" si="19"/>
        <x:v>30</x:v>
      </x:c>
      <x:c r="BA21" s="73">
        <x:f t="shared" si="19"/>
        <x:v>10539.68</x:v>
      </x:c>
      <x:c r="BB21" s="70">
        <x:f t="shared" si="19"/>
        <x:v>0</x:v>
      </x:c>
      <x:c r="BC21" s="70">
        <x:f t="shared" si="19"/>
        <x:v>0</x:v>
      </x:c>
      <x:c r="BD21" s="70">
        <x:f t="shared" si="19"/>
        <x:v>1</x:v>
      </x:c>
      <x:c r="BE21" s="70">
        <x:f t="shared" si="19"/>
        <x:v>149</x:v>
      </x:c>
      <x:c r="BF21" s="70">
        <x:f t="shared" si="19"/>
        <x:v>1096</x:v>
      </x:c>
      <x:c r="BG21" s="70">
        <x:f t="shared" si="19"/>
        <x:v>8</x:v>
      </x:c>
      <x:c r="BH21" s="70">
        <x:f t="shared" si="19"/>
        <x:v>8</x:v>
      </x:c>
      <x:c r="BI21" s="70">
        <x:f t="shared" si="19"/>
        <x:v>0</x:v>
      </x:c>
      <x:c r="BJ21" s="73">
        <x:f t="shared" si="19"/>
        <x:v>0</x:v>
      </x:c>
      <x:c r="BK21" s="70">
        <x:f t="shared" si="19"/>
        <x:v>5</x:v>
      </x:c>
      <x:c r="BL21" s="73">
        <x:f t="shared" si="19"/>
        <x:v>2625.4700000000003</x:v>
      </x:c>
      <x:c r="BM21" s="70">
        <x:f t="shared" si="19"/>
        <x:v>1</x:v>
      </x:c>
      <x:c r="BN21" s="73">
        <x:f t="shared" si="19"/>
        <x:v>5059.9899999999998</x:v>
      </x:c>
      <x:c r="BO21" s="70">
        <x:f t="shared" si="19"/>
        <x:v>3</x:v>
      </x:c>
      <x:c r="BP21" s="73">
        <x:f t="shared" si="19"/>
        <x:v>3836.5599999999999</x:v>
      </x:c>
      <x:c r="BQ21" s="70">
        <x:f t="shared" si="19"/>
        <x:v>1</x:v>
      </x:c>
      <x:c r="BR21" s="70">
        <x:f t="shared" si="19"/>
        <x:v>0</x:v>
      </x:c>
      <x:c r="BS21" s="70">
        <x:f t="shared" si="19"/>
        <x:v>2</x:v>
      </x:c>
      <x:c r="BT21" s="70">
        <x:f t="shared" si="19"/>
        <x:v>25</x:v>
      </x:c>
      <x:c r="BU21" s="70">
        <x:f t="shared" si="19"/>
        <x:v>37</x:v>
      </x:c>
      <x:c r="BV21" s="370" t="s">
        <x:v>1611</x:v>
      </x:c>
      <x:c r="BW21" s="70">
        <x:f t="shared" ref="BW21:CX21" si="20">SUM(BW22,BW50,BW98)</x:f>
        <x:v>15</x:v>
      </x:c>
      <x:c r="BX21" s="70">
        <x:f t="shared" si="20"/>
        <x:v>384</x:v>
      </x:c>
      <x:c r="BY21" s="73">
        <x:f t="shared" si="20"/>
        <x:v>5412.4200000000001</x:v>
      </x:c>
      <x:c r="BZ21" s="70">
        <x:f t="shared" si="20"/>
        <x:v>0</x:v>
      </x:c>
      <x:c r="CA21" s="73">
        <x:f t="shared" si="20"/>
        <x:v>0</x:v>
      </x:c>
      <x:c r="CB21" s="70">
        <x:f t="shared" si="20"/>
        <x:v>1</x:v>
      </x:c>
      <x:c r="CC21" s="73">
        <x:f t="shared" si="20"/>
        <x:v>7.6600000000000001</x:v>
      </x:c>
      <x:c r="CD21" s="70">
        <x:f t="shared" si="20"/>
        <x:v>0</x:v>
      </x:c>
      <x:c r="CE21" s="70">
        <x:f t="shared" si="20"/>
        <x:v>29</x:v>
      </x:c>
      <x:c r="CF21" s="73">
        <x:f t="shared" si="20"/>
        <x:v>1224.02</x:v>
      </x:c>
      <x:c r="CG21" s="70">
        <x:f t="shared" si="20"/>
        <x:v>1</x:v>
      </x:c>
      <x:c r="CH21" s="70">
        <x:f t="shared" si="20"/>
        <x:v>3</x:v>
      </x:c>
      <x:c r="CI21" s="70">
        <x:f t="shared" si="20"/>
        <x:v>3</x:v>
      </x:c>
      <x:c r="CJ21" s="70">
        <x:f t="shared" si="20"/>
        <x:v>31</x:v>
      </x:c>
      <x:c r="CK21" s="70">
        <x:f t="shared" si="20"/>
        <x:v>12</x:v>
      </x:c>
      <x:c r="CL21" s="70">
        <x:f t="shared" si="20"/>
        <x:v>1</x:v>
      </x:c>
      <x:c r="CM21" s="70">
        <x:f t="shared" si="20"/>
        <x:v>3</x:v>
      </x:c>
      <x:c r="CN21" s="70">
        <x:f t="shared" si="20"/>
        <x:v>4</x:v>
      </x:c>
      <x:c r="CO21" s="70">
        <x:f t="shared" si="20"/>
        <x:v>13</x:v>
      </x:c>
      <x:c r="CP21" s="73">
        <x:f t="shared" si="20"/>
        <x:v>1332.7</x:v>
      </x:c>
      <x:c r="CQ21" s="70">
        <x:f t="shared" si="20"/>
        <x:v>60</x:v>
      </x:c>
      <x:c r="CR21" s="73">
        <x:f t="shared" si="20"/>
        <x:v>14592.799999999999</x:v>
      </x:c>
      <x:c r="CS21" s="70">
        <x:f t="shared" si="20"/>
        <x:v>645</x:v>
      </x:c>
      <x:c r="CT21" s="70">
        <x:f t="shared" si="20"/>
        <x:v>58</x:v>
      </x:c>
      <x:c r="CU21" s="70">
        <x:f t="shared" si="20"/>
        <x:v>101</x:v>
      </x:c>
      <x:c r="CV21" s="70">
        <x:f t="shared" si="20"/>
        <x:v>128</x:v>
      </x:c>
      <x:c r="CW21" s="70">
        <x:f t="shared" si="20"/>
        <x:v>23</x:v>
      </x:c>
      <x:c r="CX21" s="70">
        <x:f t="shared" si="20"/>
        <x:v>62</x:v>
      </x:c>
      <x:c r="CY21" s="370" t="s">
        <x:v>1611</x:v>
      </x:c>
      <x:c r="CZ21" s="70">
        <x:f t="shared" ref="CZ21:DG21" si="21">SUM(CZ22,CZ50,CZ98)</x:f>
        <x:v>46</x:v>
      </x:c>
      <x:c r="DA21" s="73">
        <x:f t="shared" si="21"/>
        <x:v>22328.420000000002</x:v>
      </x:c>
      <x:c r="DB21" s="70">
        <x:f t="shared" si="21"/>
        <x:v>305</x:v>
      </x:c>
      <x:c r="DC21" s="73">
        <x:f t="shared" si="21"/>
        <x:v>18821</x:v>
      </x:c>
      <x:c r="DD21" s="70">
        <x:f t="shared" si="21"/>
        <x:v>58</x:v>
      </x:c>
      <x:c r="DE21" s="73">
        <x:f t="shared" si="21"/>
        <x:v>6777</x:v>
      </x:c>
      <x:c r="DF21" s="70">
        <x:f t="shared" si="21"/>
        <x:v>247</x:v>
      </x:c>
      <x:c r="DG21" s="104">
        <x:f t="shared" si="21"/>
        <x:v>12044</x:v>
      </x:c>
    </x:row>
    <x:row r="22" spans="1:111" s="74" customFormat="1" ht="30" customHeight="1">
      <x:c r="A22" s="370" t="s">
        <x:v>906</x:v>
      </x:c>
      <x:c r="B22" s="114">
        <x:f t="shared" ref="B22:AK22" si="22">SUM(B23,B45)</x:f>
        <x:v>41</x:v>
      </x:c>
      <x:c r="C22" s="73">
        <x:f>SUM(C23,C45)</x:f>
        <x:v>16289.209999999999</x:v>
      </x:c>
      <x:c r="D22" s="70">
        <x:f t="shared" si="22"/>
        <x:v>11</x:v>
      </x:c>
      <x:c r="E22" s="73">
        <x:f t="shared" si="22"/>
        <x:v>21012.220000000001</x:v>
      </x:c>
      <x:c r="F22" s="70">
        <x:f t="shared" si="22"/>
        <x:v>19</x:v>
      </x:c>
      <x:c r="G22" s="73">
        <x:f t="shared" si="22"/>
        <x:v>3243.0070000000005</x:v>
      </x:c>
      <x:c r="H22" s="70">
        <x:f t="shared" si="22"/>
        <x:v>0</x:v>
      </x:c>
      <x:c r="I22" s="73">
        <x:f t="shared" si="22"/>
        <x:v>0</x:v>
      </x:c>
      <x:c r="J22" s="70">
        <x:f t="shared" si="22"/>
        <x:v>61</x:v>
      </x:c>
      <x:c r="K22" s="70">
        <x:f t="shared" si="22"/>
        <x:v>12</x:v>
      </x:c>
      <x:c r="L22" s="73">
        <x:f t="shared" si="22"/>
        <x:v>3331.73</x:v>
      </x:c>
      <x:c r="M22" s="70">
        <x:f t="shared" si="22"/>
        <x:v>1</x:v>
      </x:c>
      <x:c r="N22" s="70">
        <x:f t="shared" si="22"/>
        <x:v>11</x:v>
      </x:c>
      <x:c r="O22" s="70">
        <x:f t="shared" si="22"/>
        <x:v>13</x:v>
      </x:c>
      <x:c r="P22" s="70">
        <x:f t="shared" si="22"/>
        <x:v>25</x:v>
      </x:c>
      <x:c r="Q22" s="70">
        <x:f t="shared" si="22"/>
        <x:v>4</x:v>
      </x:c>
      <x:c r="R22" s="73">
        <x:f t="shared" si="22"/>
        <x:v>3284.8000000000002</x:v>
      </x:c>
      <x:c r="S22" s="70">
        <x:f t="shared" si="22"/>
        <x:v>89</x:v>
      </x:c>
      <x:c r="T22" s="73">
        <x:f t="shared" si="22"/>
        <x:v>3193.9700000000003</x:v>
      </x:c>
      <x:c r="U22" s="70">
        <x:f t="shared" si="22"/>
        <x:v>1</x:v>
      </x:c>
      <x:c r="V22" s="73">
        <x:f t="shared" si="22"/>
        <x:v>48</x:v>
      </x:c>
      <x:c r="W22" s="70">
        <x:f t="shared" si="22"/>
        <x:v>80</x:v>
      </x:c>
      <x:c r="X22" s="70">
        <x:f t="shared" si="22"/>
        <x:v>848</x:v>
      </x:c>
      <x:c r="Y22" s="70">
        <x:f t="shared" si="22"/>
        <x:v>27</x:v>
      </x:c>
      <x:c r="Z22" s="70">
        <x:f t="shared" si="22"/>
        <x:v>229</x:v>
      </x:c>
      <x:c r="AA22" s="70">
        <x:f t="shared" si="22"/>
        <x:v>1</x:v>
      </x:c>
      <x:c r="AB22" s="70">
        <x:f t="shared" si="22"/>
        <x:v>0</x:v>
      </x:c>
      <x:c r="AC22" s="70">
        <x:f t="shared" si="22"/>
        <x:v>0</x:v>
      </x:c>
      <x:c r="AD22" s="70">
        <x:f t="shared" si="22"/>
        <x:v>2</x:v>
      </x:c>
      <x:c r="AE22" s="70">
        <x:f t="shared" si="22"/>
        <x:v>0</x:v>
      </x:c>
      <x:c r="AF22" s="70">
        <x:f t="shared" si="22"/>
        <x:v>0</x:v>
      </x:c>
      <x:c r="AG22" s="70">
        <x:f t="shared" si="22"/>
        <x:v>8</x:v>
      </x:c>
      <x:c r="AH22" s="70">
        <x:f t="shared" si="22"/>
        <x:v>0</x:v>
      </x:c>
      <x:c r="AI22" s="70">
        <x:f t="shared" si="22"/>
        <x:v>0</x:v>
      </x:c>
      <x:c r="AJ22" s="70">
        <x:f t="shared" si="22"/>
        <x:v>20</x:v>
      </x:c>
      <x:c r="AK22" s="70">
        <x:f t="shared" si="22"/>
        <x:v>23</x:v>
      </x:c>
      <x:c r="AL22" s="370" t="s">
        <x:v>906</x:v>
      </x:c>
      <x:c r="AM22" s="70">
        <x:f t="shared" ref="AM22:BU22" si="23">SUM(AM23,AM45)</x:f>
        <x:v>3</x:v>
      </x:c>
      <x:c r="AN22" s="73">
        <x:f t="shared" si="23"/>
        <x:v>4001</x:v>
      </x:c>
      <x:c r="AO22" s="70">
        <x:f t="shared" si="23"/>
        <x:v>1</x:v>
      </x:c>
      <x:c r="AP22" s="70">
        <x:f t="shared" si="23"/>
        <x:v>1600</x:v>
      </x:c>
      <x:c r="AQ22" s="70">
        <x:f t="shared" si="23"/>
        <x:v>0</x:v>
      </x:c>
      <x:c r="AR22" s="73">
        <x:f t="shared" si="23"/>
        <x:v>0</x:v>
      </x:c>
      <x:c r="AS22" s="70">
        <x:f t="shared" si="23"/>
        <x:v>0</x:v>
      </x:c>
      <x:c r="AT22" s="73">
        <x:f t="shared" si="23"/>
        <x:v>0</x:v>
      </x:c>
      <x:c r="AU22" s="70">
        <x:f t="shared" si="23"/>
        <x:v>0</x:v>
      </x:c>
      <x:c r="AV22" s="70">
        <x:f t="shared" si="23"/>
        <x:v>0</x:v>
      </x:c>
      <x:c r="AW22" s="70">
        <x:f t="shared" si="23"/>
        <x:v>4</x:v>
      </x:c>
      <x:c r="AX22" s="70">
        <x:f t="shared" si="23"/>
        <x:v>5</x:v>
      </x:c>
      <x:c r="AY22" s="70">
        <x:f t="shared" si="23"/>
        <x:v>1</x:v>
      </x:c>
      <x:c r="AZ22" s="70">
        <x:f t="shared" si="23"/>
        <x:v>29</x:v>
      </x:c>
      <x:c r="BA22" s="73">
        <x:f t="shared" si="23"/>
        <x:v>10539.68</x:v>
      </x:c>
      <x:c r="BB22" s="70">
        <x:f t="shared" si="23"/>
        <x:v>0</x:v>
      </x:c>
      <x:c r="BC22" s="70">
        <x:f t="shared" si="23"/>
        <x:v>0</x:v>
      </x:c>
      <x:c r="BD22" s="70">
        <x:f t="shared" si="23"/>
        <x:v>1</x:v>
      </x:c>
      <x:c r="BE22" s="70">
        <x:f t="shared" si="23"/>
        <x:v>93</x:v>
      </x:c>
      <x:c r="BF22" s="70">
        <x:f t="shared" si="23"/>
        <x:v>910</x:v>
      </x:c>
      <x:c r="BG22" s="70">
        <x:f t="shared" si="23"/>
        <x:v>8</x:v>
      </x:c>
      <x:c r="BH22" s="70">
        <x:f t="shared" si="23"/>
        <x:v>8</x:v>
      </x:c>
      <x:c r="BI22" s="70">
        <x:f t="shared" si="23"/>
        <x:v>0</x:v>
      </x:c>
      <x:c r="BJ22" s="73">
        <x:f t="shared" si="23"/>
        <x:v>0</x:v>
      </x:c>
      <x:c r="BK22" s="70">
        <x:f t="shared" si="23"/>
        <x:v>5</x:v>
      </x:c>
      <x:c r="BL22" s="73">
        <x:f t="shared" si="23"/>
        <x:v>2625.4700000000003</x:v>
      </x:c>
      <x:c r="BM22" s="70">
        <x:f t="shared" si="23"/>
        <x:v>1</x:v>
      </x:c>
      <x:c r="BN22" s="73">
        <x:f t="shared" si="23"/>
        <x:v>5059.9899999999998</x:v>
      </x:c>
      <x:c r="BO22" s="70">
        <x:f t="shared" si="23"/>
        <x:v>3</x:v>
      </x:c>
      <x:c r="BP22" s="73">
        <x:f t="shared" si="23"/>
        <x:v>3836.5599999999999</x:v>
      </x:c>
      <x:c r="BQ22" s="70">
        <x:f t="shared" si="23"/>
        <x:v>1</x:v>
      </x:c>
      <x:c r="BR22" s="70">
        <x:f t="shared" si="23"/>
        <x:v>0</x:v>
      </x:c>
      <x:c r="BS22" s="70">
        <x:f t="shared" si="23"/>
        <x:v>1</x:v>
      </x:c>
      <x:c r="BT22" s="70">
        <x:f t="shared" si="23"/>
        <x:v>23</x:v>
      </x:c>
      <x:c r="BU22" s="70">
        <x:f t="shared" si="23"/>
        <x:v>35</x:v>
      </x:c>
      <x:c r="BV22" s="370" t="s">
        <x:v>906</x:v>
      </x:c>
      <x:c r="BW22" s="70">
        <x:f t="shared" ref="BW22:CX22" si="24">SUM(BW23,BW45)</x:f>
        <x:v>15</x:v>
      </x:c>
      <x:c r="BX22" s="70">
        <x:f t="shared" si="24"/>
        <x:v>384</x:v>
      </x:c>
      <x:c r="BY22" s="73">
        <x:f t="shared" si="24"/>
        <x:v>5412.4200000000001</x:v>
      </x:c>
      <x:c r="BZ22" s="70">
        <x:f t="shared" si="24"/>
        <x:v>0</x:v>
      </x:c>
      <x:c r="CA22" s="73">
        <x:f t="shared" si="24"/>
        <x:v>0</x:v>
      </x:c>
      <x:c r="CB22" s="70">
        <x:f t="shared" si="24"/>
        <x:v>1</x:v>
      </x:c>
      <x:c r="CC22" s="73">
        <x:f t="shared" si="24"/>
        <x:v>7.6600000000000001</x:v>
      </x:c>
      <x:c r="CD22" s="70">
        <x:f t="shared" si="24"/>
        <x:v>0</x:v>
      </x:c>
      <x:c r="CE22" s="70">
        <x:f t="shared" si="24"/>
        <x:v>11</x:v>
      </x:c>
      <x:c r="CF22" s="73">
        <x:f t="shared" si="24"/>
        <x:v>649.74000000000001</x:v>
      </x:c>
      <x:c r="CG22" s="70">
        <x:f t="shared" si="24"/>
        <x:v>1</x:v>
      </x:c>
      <x:c r="CH22" s="70">
        <x:f t="shared" si="24"/>
        <x:v>2</x:v>
      </x:c>
      <x:c r="CI22" s="70">
        <x:f t="shared" si="24"/>
        <x:v>0</x:v>
      </x:c>
      <x:c r="CJ22" s="70">
        <x:f t="shared" si="24"/>
        <x:v>13</x:v>
      </x:c>
      <x:c r="CK22" s="70">
        <x:f t="shared" si="24"/>
        <x:v>12</x:v>
      </x:c>
      <x:c r="CL22" s="70">
        <x:f t="shared" si="24"/>
        <x:v>0</x:v>
      </x:c>
      <x:c r="CM22" s="70">
        <x:f t="shared" si="24"/>
        <x:v>3</x:v>
      </x:c>
      <x:c r="CN22" s="70">
        <x:f t="shared" si="24"/>
        <x:v>4</x:v>
      </x:c>
      <x:c r="CO22" s="70">
        <x:f t="shared" si="24"/>
        <x:v>10</x:v>
      </x:c>
      <x:c r="CP22" s="73">
        <x:f t="shared" si="24"/>
        <x:v>1271.7</x:v>
      </x:c>
      <x:c r="CQ22" s="70">
        <x:f t="shared" si="24"/>
        <x:v>22</x:v>
      </x:c>
      <x:c r="CR22" s="73">
        <x:f t="shared" si="24"/>
        <x:v>11001.5</x:v>
      </x:c>
      <x:c r="CS22" s="70">
        <x:f t="shared" si="24"/>
        <x:v>436</x:v>
      </x:c>
      <x:c r="CT22" s="70">
        <x:f t="shared" si="24"/>
        <x:v>26</x:v>
      </x:c>
      <x:c r="CU22" s="70">
        <x:f t="shared" si="24"/>
        <x:v>97</x:v>
      </x:c>
      <x:c r="CV22" s="70">
        <x:f t="shared" si="24"/>
        <x:v>101</x:v>
      </x:c>
      <x:c r="CW22" s="70">
        <x:f t="shared" si="24"/>
        <x:v>11</x:v>
      </x:c>
      <x:c r="CX22" s="70">
        <x:f t="shared" si="24"/>
        <x:v>44</x:v>
      </x:c>
      <x:c r="CY22" s="370" t="s">
        <x:v>906</x:v>
      </x:c>
      <x:c r="CZ22" s="70">
        <x:f t="shared" ref="CZ22:DG22" si="25">SUM(CZ23,CZ45)</x:f>
        <x:v>25</x:v>
      </x:c>
      <x:c r="DA22" s="73">
        <x:f t="shared" si="25"/>
        <x:v>21388.68</x:v>
      </x:c>
      <x:c r="DB22" s="70">
        <x:f t="shared" si="25"/>
        <x:v>305</x:v>
      </x:c>
      <x:c r="DC22" s="73">
        <x:f t="shared" si="25"/>
        <x:v>18821</x:v>
      </x:c>
      <x:c r="DD22" s="70">
        <x:f t="shared" si="25"/>
        <x:v>58</x:v>
      </x:c>
      <x:c r="DE22" s="73">
        <x:f t="shared" si="25"/>
        <x:v>6777</x:v>
      </x:c>
      <x:c r="DF22" s="70">
        <x:f t="shared" si="25"/>
        <x:v>247</x:v>
      </x:c>
      <x:c r="DG22" s="104">
        <x:f t="shared" si="25"/>
        <x:v>12044</x:v>
      </x:c>
    </x:row>
    <x:row r="23" spans="1:111" s="74" customFormat="1" ht="30" customHeight="1">
      <x:c r="A23" s="370" t="s">
        <x:v>675</x:v>
      </x:c>
      <x:c r="B23" s="114">
        <x:f>SUM(B24:B44)</x:f>
        <x:v>41</x:v>
      </x:c>
      <x:c r="C23" s="73">
        <x:f t="shared" ref="C23:BN23" si="26">SUM(C24:C44)</x:f>
        <x:v>16289.209999999999</x:v>
      </x:c>
      <x:c r="D23" s="70">
        <x:f t="shared" si="26"/>
        <x:v>11</x:v>
      </x:c>
      <x:c r="E23" s="73">
        <x:f t="shared" si="26"/>
        <x:v>21012.220000000001</x:v>
      </x:c>
      <x:c r="F23" s="70">
        <x:f t="shared" si="26"/>
        <x:v>19</x:v>
      </x:c>
      <x:c r="G23" s="73">
        <x:f t="shared" si="26"/>
        <x:v>3243.0070000000005</x:v>
      </x:c>
      <x:c r="H23" s="70">
        <x:f t="shared" si="26"/>
        <x:v>0</x:v>
      </x:c>
      <x:c r="I23" s="73">
        <x:f t="shared" si="26"/>
        <x:v>0</x:v>
      </x:c>
      <x:c r="J23" s="70">
        <x:f t="shared" si="26"/>
        <x:v>61</x:v>
      </x:c>
      <x:c r="K23" s="70">
        <x:f t="shared" si="26"/>
        <x:v>12</x:v>
      </x:c>
      <x:c r="L23" s="73">
        <x:f t="shared" si="26"/>
        <x:v>3331.73</x:v>
      </x:c>
      <x:c r="M23" s="70">
        <x:f t="shared" si="26"/>
        <x:v>1</x:v>
      </x:c>
      <x:c r="N23" s="70">
        <x:f t="shared" si="26"/>
        <x:v>11</x:v>
      </x:c>
      <x:c r="O23" s="70">
        <x:f t="shared" si="26"/>
        <x:v>13</x:v>
      </x:c>
      <x:c r="P23" s="70">
        <x:f t="shared" si="26"/>
        <x:v>25</x:v>
      </x:c>
      <x:c r="Q23" s="70">
        <x:f t="shared" si="26"/>
        <x:v>4</x:v>
      </x:c>
      <x:c r="R23" s="73">
        <x:f t="shared" si="26"/>
        <x:v>3284.8000000000002</x:v>
      </x:c>
      <x:c r="S23" s="70">
        <x:f t="shared" si="26"/>
        <x:v>89</x:v>
      </x:c>
      <x:c r="T23" s="73">
        <x:f t="shared" si="26"/>
        <x:v>3193.9700000000003</x:v>
      </x:c>
      <x:c r="U23" s="70">
        <x:f t="shared" si="26"/>
        <x:v>1</x:v>
      </x:c>
      <x:c r="V23" s="73">
        <x:f t="shared" si="26"/>
        <x:v>48</x:v>
      </x:c>
      <x:c r="W23" s="70">
        <x:f t="shared" si="26"/>
        <x:v>80</x:v>
      </x:c>
      <x:c r="X23" s="70">
        <x:f t="shared" si="26"/>
        <x:v>848</x:v>
      </x:c>
      <x:c r="Y23" s="70">
        <x:f t="shared" si="26"/>
        <x:v>27</x:v>
      </x:c>
      <x:c r="Z23" s="70">
        <x:f t="shared" si="26"/>
        <x:v>229</x:v>
      </x:c>
      <x:c r="AA23" s="70">
        <x:f t="shared" si="26"/>
        <x:v>1</x:v>
      </x:c>
      <x:c r="AB23" s="70">
        <x:f t="shared" si="26"/>
        <x:v>0</x:v>
      </x:c>
      <x:c r="AC23" s="70">
        <x:f t="shared" si="26"/>
        <x:v>0</x:v>
      </x:c>
      <x:c r="AD23" s="70">
        <x:f t="shared" si="26"/>
        <x:v>2</x:v>
      </x:c>
      <x:c r="AE23" s="70">
        <x:f t="shared" si="26"/>
        <x:v>0</x:v>
      </x:c>
      <x:c r="AF23" s="70">
        <x:f t="shared" si="26"/>
        <x:v>0</x:v>
      </x:c>
      <x:c r="AG23" s="70">
        <x:f t="shared" si="26"/>
        <x:v>8</x:v>
      </x:c>
      <x:c r="AH23" s="70">
        <x:f t="shared" si="26"/>
        <x:v>0</x:v>
      </x:c>
      <x:c r="AI23" s="70">
        <x:f t="shared" si="26"/>
        <x:v>0</x:v>
      </x:c>
      <x:c r="AJ23" s="70">
        <x:f t="shared" si="26"/>
        <x:v>20</x:v>
      </x:c>
      <x:c r="AK23" s="70">
        <x:f t="shared" si="26"/>
        <x:v>23</x:v>
      </x:c>
      <x:c r="AL23" s="370" t="s">
        <x:v>675</x:v>
      </x:c>
      <x:c r="AM23" s="70">
        <x:f t="shared" si="26"/>
        <x:v>3</x:v>
      </x:c>
      <x:c r="AN23" s="73">
        <x:f t="shared" si="26"/>
        <x:v>4001</x:v>
      </x:c>
      <x:c r="AO23" s="70">
        <x:f t="shared" si="26"/>
        <x:v>1</x:v>
      </x:c>
      <x:c r="AP23" s="70">
        <x:f t="shared" si="26"/>
        <x:v>1600</x:v>
      </x:c>
      <x:c r="AQ23" s="70">
        <x:f t="shared" si="26"/>
        <x:v>0</x:v>
      </x:c>
      <x:c r="AR23" s="73">
        <x:f t="shared" si="26"/>
        <x:v>0</x:v>
      </x:c>
      <x:c r="AS23" s="70">
        <x:f t="shared" si="26"/>
        <x:v>0</x:v>
      </x:c>
      <x:c r="AT23" s="73">
        <x:f t="shared" si="26"/>
        <x:v>0</x:v>
      </x:c>
      <x:c r="AU23" s="70">
        <x:f t="shared" si="26"/>
        <x:v>0</x:v>
      </x:c>
      <x:c r="AV23" s="70">
        <x:f t="shared" si="26"/>
        <x:v>0</x:v>
      </x:c>
      <x:c r="AW23" s="70">
        <x:f t="shared" si="26"/>
        <x:v>4</x:v>
      </x:c>
      <x:c r="AX23" s="70">
        <x:f t="shared" si="26"/>
        <x:v>5</x:v>
      </x:c>
      <x:c r="AY23" s="70">
        <x:f t="shared" si="26"/>
        <x:v>1</x:v>
      </x:c>
      <x:c r="AZ23" s="70">
        <x:f t="shared" si="26"/>
        <x:v>29</x:v>
      </x:c>
      <x:c r="BA23" s="73">
        <x:f t="shared" si="26"/>
        <x:v>10539.68</x:v>
      </x:c>
      <x:c r="BB23" s="70">
        <x:f t="shared" si="26"/>
        <x:v>0</x:v>
      </x:c>
      <x:c r="BC23" s="70">
        <x:f t="shared" si="26"/>
        <x:v>0</x:v>
      </x:c>
      <x:c r="BD23" s="70">
        <x:f t="shared" si="26"/>
        <x:v>1</x:v>
      </x:c>
      <x:c r="BE23" s="70">
        <x:f t="shared" si="26"/>
        <x:v>93</x:v>
      </x:c>
      <x:c r="BF23" s="70">
        <x:f t="shared" si="26"/>
        <x:v>910</x:v>
      </x:c>
      <x:c r="BG23" s="70">
        <x:f t="shared" si="26"/>
        <x:v>8</x:v>
      </x:c>
      <x:c r="BH23" s="70">
        <x:f t="shared" si="26"/>
        <x:v>8</x:v>
      </x:c>
      <x:c r="BI23" s="70">
        <x:f t="shared" si="26"/>
        <x:v>0</x:v>
      </x:c>
      <x:c r="BJ23" s="73">
        <x:f t="shared" si="26"/>
        <x:v>0</x:v>
      </x:c>
      <x:c r="BK23" s="70">
        <x:f t="shared" si="26"/>
        <x:v>5</x:v>
      </x:c>
      <x:c r="BL23" s="73">
        <x:f t="shared" si="26"/>
        <x:v>2625.4700000000003</x:v>
      </x:c>
      <x:c r="BM23" s="70">
        <x:f t="shared" si="26"/>
        <x:v>1</x:v>
      </x:c>
      <x:c r="BN23" s="73">
        <x:f t="shared" si="26"/>
        <x:v>5059.9899999999998</x:v>
      </x:c>
      <x:c r="BO23" s="70">
        <x:f t="shared" ref="BO23:DG23" si="27">SUM(BO24:BO44)</x:f>
        <x:v>3</x:v>
      </x:c>
      <x:c r="BP23" s="73">
        <x:f t="shared" si="27"/>
        <x:v>3836.5599999999999</x:v>
      </x:c>
      <x:c r="BQ23" s="70">
        <x:f t="shared" si="27"/>
        <x:v>1</x:v>
      </x:c>
      <x:c r="BR23" s="70">
        <x:f t="shared" si="27"/>
        <x:v>0</x:v>
      </x:c>
      <x:c r="BS23" s="70">
        <x:f t="shared" si="27"/>
        <x:v>1</x:v>
      </x:c>
      <x:c r="BT23" s="70">
        <x:f t="shared" si="27"/>
        <x:v>23</x:v>
      </x:c>
      <x:c r="BU23" s="70">
        <x:f t="shared" si="27"/>
        <x:v>35</x:v>
      </x:c>
      <x:c r="BV23" s="370" t="s">
        <x:v>675</x:v>
      </x:c>
      <x:c r="BW23" s="70">
        <x:f t="shared" si="27"/>
        <x:v>15</x:v>
      </x:c>
      <x:c r="BX23" s="70">
        <x:f t="shared" si="27"/>
        <x:v>384</x:v>
      </x:c>
      <x:c r="BY23" s="73">
        <x:f t="shared" si="27"/>
        <x:v>5412.4200000000001</x:v>
      </x:c>
      <x:c r="BZ23" s="70">
        <x:f t="shared" si="27"/>
        <x:v>0</x:v>
      </x:c>
      <x:c r="CA23" s="73">
        <x:f t="shared" si="27"/>
        <x:v>0</x:v>
      </x:c>
      <x:c r="CB23" s="70">
        <x:f t="shared" si="27"/>
        <x:v>1</x:v>
      </x:c>
      <x:c r="CC23" s="73">
        <x:f t="shared" si="27"/>
        <x:v>7.6600000000000001</x:v>
      </x:c>
      <x:c r="CD23" s="70">
        <x:f t="shared" si="27"/>
        <x:v>0</x:v>
      </x:c>
      <x:c r="CE23" s="70">
        <x:f t="shared" si="27"/>
        <x:v>11</x:v>
      </x:c>
      <x:c r="CF23" s="73">
        <x:f t="shared" si="27"/>
        <x:v>649.74000000000001</x:v>
      </x:c>
      <x:c r="CG23" s="70">
        <x:f t="shared" si="27"/>
        <x:v>1</x:v>
      </x:c>
      <x:c r="CH23" s="70">
        <x:f t="shared" si="27"/>
        <x:v>2</x:v>
      </x:c>
      <x:c r="CI23" s="70">
        <x:f t="shared" si="27"/>
        <x:v>0</x:v>
      </x:c>
      <x:c r="CJ23" s="70">
        <x:f t="shared" si="27"/>
        <x:v>13</x:v>
      </x:c>
      <x:c r="CK23" s="70">
        <x:f t="shared" si="27"/>
        <x:v>12</x:v>
      </x:c>
      <x:c r="CL23" s="70">
        <x:f t="shared" si="27"/>
        <x:v>0</x:v>
      </x:c>
      <x:c r="CM23" s="70">
        <x:f t="shared" si="27"/>
        <x:v>3</x:v>
      </x:c>
      <x:c r="CN23" s="70">
        <x:f t="shared" si="27"/>
        <x:v>4</x:v>
      </x:c>
      <x:c r="CO23" s="70">
        <x:f t="shared" si="27"/>
        <x:v>10</x:v>
      </x:c>
      <x:c r="CP23" s="73">
        <x:f t="shared" si="27"/>
        <x:v>1271.7</x:v>
      </x:c>
      <x:c r="CQ23" s="70">
        <x:f t="shared" si="27"/>
        <x:v>22</x:v>
      </x:c>
      <x:c r="CR23" s="73">
        <x:f t="shared" si="27"/>
        <x:v>11001.5</x:v>
      </x:c>
      <x:c r="CS23" s="70">
        <x:f t="shared" si="27"/>
        <x:v>436</x:v>
      </x:c>
      <x:c r="CT23" s="70">
        <x:f t="shared" si="27"/>
        <x:v>26</x:v>
      </x:c>
      <x:c r="CU23" s="70">
        <x:f t="shared" si="27"/>
        <x:v>97</x:v>
      </x:c>
      <x:c r="CV23" s="70">
        <x:f t="shared" si="27"/>
        <x:v>101</x:v>
      </x:c>
      <x:c r="CW23" s="70">
        <x:f t="shared" si="27"/>
        <x:v>11</x:v>
      </x:c>
      <x:c r="CX23" s="70">
        <x:f t="shared" si="27"/>
        <x:v>44</x:v>
      </x:c>
      <x:c r="CY23" s="370" t="s">
        <x:v>675</x:v>
      </x:c>
      <x:c r="CZ23" s="70">
        <x:f t="shared" si="27"/>
        <x:v>25</x:v>
      </x:c>
      <x:c r="DA23" s="73">
        <x:f t="shared" si="27"/>
        <x:v>21388.68</x:v>
      </x:c>
      <x:c r="DB23" s="70">
        <x:f t="shared" si="27"/>
        <x:v>305</x:v>
      </x:c>
      <x:c r="DC23" s="73">
        <x:f t="shared" si="27"/>
        <x:v>18821</x:v>
      </x:c>
      <x:c r="DD23" s="70">
        <x:f t="shared" si="27"/>
        <x:v>58</x:v>
      </x:c>
      <x:c r="DE23" s="73">
        <x:f t="shared" si="27"/>
        <x:v>6777</x:v>
      </x:c>
      <x:c r="DF23" s="70">
        <x:f t="shared" si="27"/>
        <x:v>247</x:v>
      </x:c>
      <x:c r="DG23" s="104">
        <x:f t="shared" si="27"/>
        <x:v>12044</x:v>
      </x:c>
    </x:row>
    <x:row r="24" spans="1:111" s="74" customFormat="1" ht="30" customHeight="1">
      <x:c r="A24" s="369" t="s">
        <x:v>494</x:v>
      </x:c>
      <x:c r="B24" s="114">
        <x:v>9</x:v>
      </x:c>
      <x:c r="C24" s="73">
        <x:v>1075.2</x:v>
      </x:c>
      <x:c r="D24" s="70">
        <x:v>3</x:v>
      </x:c>
      <x:c r="E24" s="73">
        <x:v>641.24000000000001</x:v>
      </x:c>
      <x:c r="F24" s="70">
        <x:v>1</x:v>
      </x:c>
      <x:c r="G24" s="73">
        <x:v>2.0499999999999998</x:v>
      </x:c>
      <x:c r="H24" s="70"/>
      <x:c r="I24" s="73"/>
      <x:c r="J24" s="70">
        <x:v>4</x:v>
      </x:c>
      <x:c r="K24" s="70">
        <x:v>0</x:v>
      </x:c>
      <x:c r="L24" s="73">
        <x:v>0</x:v>
      </x:c>
      <x:c r="M24" s="70">
        <x:v>1</x:v>
      </x:c>
      <x:c r="N24" s="70"/>
      <x:c r="O24" s="70">
        <x:v>3</x:v>
      </x:c>
      <x:c r="P24" s="70">
        <x:v>3</x:v>
      </x:c>
      <x:c r="Q24" s="70"/>
      <x:c r="R24" s="73"/>
      <x:c r="S24" s="70">
        <x:v>3</x:v>
      </x:c>
      <x:c r="T24" s="73">
        <x:v>75.519999999999996</x:v>
      </x:c>
      <x:c r="U24" s="70"/>
      <x:c r="V24" s="73"/>
      <x:c r="W24" s="70">
        <x:v>4</x:v>
      </x:c>
      <x:c r="X24" s="70">
        <x:v>25</x:v>
      </x:c>
      <x:c r="Y24" s="70">
        <x:v>4</x:v>
      </x:c>
      <x:c r="Z24" s="70">
        <x:v>94</x:v>
      </x:c>
      <x:c r="AA24" s="70"/>
      <x:c r="AB24" s="70"/>
      <x:c r="AC24" s="70"/>
      <x:c r="AD24" s="70"/>
      <x:c r="AE24" s="70"/>
      <x:c r="AF24" s="70"/>
      <x:c r="AG24" s="70">
        <x:v>1</x:v>
      </x:c>
      <x:c r="AH24" s="70"/>
      <x:c r="AI24" s="70"/>
      <x:c r="AJ24" s="70"/>
      <x:c r="AK24" s="70"/>
      <x:c r="AL24" s="369" t="s">
        <x:v>494</x:v>
      </x:c>
      <x:c r="AM24" s="70"/>
      <x:c r="AN24" s="73"/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>
        <x:v>1</x:v>
      </x:c>
      <x:c r="AY24" s="70"/>
      <x:c r="AZ24" s="70">
        <x:v>1</x:v>
      </x:c>
      <x:c r="BA24" s="73">
        <x:v>684.58000000000004</x:v>
      </x:c>
      <x:c r="BB24" s="70"/>
      <x:c r="BC24" s="70"/>
      <x:c r="BD24" s="70">
        <x:v>1</x:v>
      </x:c>
      <x:c r="BE24" s="70">
        <x:v>4</x:v>
      </x:c>
      <x:c r="BF24" s="70">
        <x:v>97</x:v>
      </x:c>
      <x:c r="BG24" s="70">
        <x:v>2</x:v>
      </x:c>
      <x:c r="BH24" s="70">
        <x:v>2</x:v>
      </x:c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>
        <x:v>2</x:v>
      </x:c>
      <x:c r="BU24" s="70">
        <x:v>2</x:v>
      </x:c>
      <x:c r="BV24" s="369" t="s">
        <x:v>494</x:v>
      </x:c>
      <x:c r="BW24" s="70"/>
      <x:c r="BX24" s="70"/>
      <x:c r="BY24" s="73"/>
      <x:c r="BZ24" s="70"/>
      <x:c r="CA24" s="73"/>
      <x:c r="CB24" s="70"/>
      <x:c r="CC24" s="73"/>
      <x:c r="CD24" s="70"/>
      <x:c r="CE24" s="70">
        <x:v>1</x:v>
      </x:c>
      <x:c r="CF24" s="73">
        <x:v>52.68</x:v>
      </x:c>
      <x:c r="CG24" s="70">
        <x:v>0</x:v>
      </x:c>
      <x:c r="CH24" s="70"/>
      <x:c r="CI24" s="70"/>
      <x:c r="CJ24" s="70">
        <x:v>1</x:v>
      </x:c>
      <x:c r="CK24" s="70">
        <x:v>4</x:v>
      </x:c>
      <x:c r="CL24" s="70"/>
      <x:c r="CM24" s="70">
        <x:v>1</x:v>
      </x:c>
      <x:c r="CN24" s="70">
        <x:v>2</x:v>
      </x:c>
      <x:c r="CO24" s="70">
        <x:v>1</x:v>
      </x:c>
      <x:c r="CP24" s="73">
        <x:v>18.18</x:v>
      </x:c>
      <x:c r="CQ24" s="70">
        <x:v>2</x:v>
      </x:c>
      <x:c r="CR24" s="73">
        <x:v>2423</x:v>
      </x:c>
      <x:c r="CS24" s="70">
        <x:v>14</x:v>
      </x:c>
      <x:c r="CT24" s="70">
        <x:v>1</x:v>
      </x:c>
      <x:c r="CU24" s="70">
        <x:v>18</x:v>
      </x:c>
      <x:c r="CV24" s="70"/>
      <x:c r="CW24" s="70">
        <x:v>2</x:v>
      </x:c>
      <x:c r="CX24" s="70">
        <x:v>3</x:v>
      </x:c>
      <x:c r="CY24" s="369" t="s">
        <x:v>494</x:v>
      </x:c>
      <x:c r="CZ24" s="70">
        <x:v>1</x:v>
      </x:c>
      <x:c r="DA24" s="73">
        <x:v>52.68</x:v>
      </x:c>
      <x:c r="DB24" s="70">
        <x:f t="shared" ref="DB24:DC31" si="28">SUM(DD24,DF24)</x:f>
        <x:v>129</x:v>
      </x:c>
      <x:c r="DC24" s="73">
        <x:f t="shared" si="28"/>
        <x:v>5793</x:v>
      </x:c>
      <x:c r="DD24" s="70">
        <x:v>5</x:v>
      </x:c>
      <x:c r="DE24" s="73">
        <x:v>252</x:v>
      </x:c>
      <x:c r="DF24" s="70">
        <x:v>124</x:v>
      </x:c>
      <x:c r="DG24" s="104">
        <x:v>5541</x:v>
      </x:c>
    </x:row>
    <x:row r="25" spans="1:111" s="74" customFormat="1" ht="30" customHeight="1">
      <x:c r="A25" s="369" t="s">
        <x:v>2994</x:v>
      </x:c>
      <x:c r="B25" s="114">
        <x:v>2</x:v>
      </x:c>
      <x:c r="C25" s="73">
        <x:v>1439</x:v>
      </x:c>
      <x:c r="D25" s="70">
        <x:v>3</x:v>
      </x:c>
      <x:c r="E25" s="73">
        <x:v>2910</x:v>
      </x:c>
      <x:c r="F25" s="70">
        <x:v>3</x:v>
      </x:c>
      <x:c r="G25" s="73">
        <x:v>18.399999999999999</x:v>
      </x:c>
      <x:c r="H25" s="70"/>
      <x:c r="I25" s="73"/>
      <x:c r="J25" s="70">
        <x:v>5</x:v>
      </x:c>
      <x:c r="K25" s="70">
        <x:v>1</x:v>
      </x:c>
      <x:c r="L25" s="73">
        <x:v>475</x:v>
      </x:c>
      <x:c r="M25" s="70"/>
      <x:c r="N25" s="70"/>
      <x:c r="O25" s="70">
        <x:v>1</x:v>
      </x:c>
      <x:c r="P25" s="70">
        <x:v>1</x:v>
      </x:c>
      <x:c r="Q25" s="70">
        <x:v>1</x:v>
      </x:c>
      <x:c r="R25" s="73">
        <x:v>925</x:v>
      </x:c>
      <x:c r="S25" s="70">
        <x:v>10</x:v>
      </x:c>
      <x:c r="T25" s="73">
        <x:v>202</x:v>
      </x:c>
      <x:c r="U25" s="70"/>
      <x:c r="V25" s="73"/>
      <x:c r="W25" s="70">
        <x:v>30</x:v>
      </x:c>
      <x:c r="X25" s="70">
        <x:v>203</x:v>
      </x:c>
      <x:c r="Y25" s="70">
        <x:v>3</x:v>
      </x:c>
      <x:c r="Z25" s="70">
        <x:v>3</x:v>
      </x:c>
      <x:c r="AA25" s="70">
        <x:v>1</x:v>
      </x:c>
      <x:c r="AB25" s="70"/>
      <x:c r="AC25" s="70"/>
      <x:c r="AD25" s="70">
        <x:v>2</x:v>
      </x:c>
      <x:c r="AE25" s="70"/>
      <x:c r="AF25" s="70"/>
      <x:c r="AG25" s="70">
        <x:v>3</x:v>
      </x:c>
      <x:c r="AH25" s="70"/>
      <x:c r="AI25" s="70"/>
      <x:c r="AJ25" s="70">
        <x:v>3</x:v>
      </x:c>
      <x:c r="AK25" s="70">
        <x:v>4</x:v>
      </x:c>
      <x:c r="AL25" s="369" t="s">
        <x:v>2994</x:v>
      </x:c>
      <x:c r="AM25" s="70">
        <x:v>1</x:v>
      </x:c>
      <x:c r="AN25" s="73">
        <x:v>1597</x:v>
      </x:c>
      <x:c r="AO25" s="70"/>
      <x:c r="AP25" s="70"/>
      <x:c r="AQ25" s="70"/>
      <x:c r="AR25" s="73"/>
      <x:c r="AS25" s="70"/>
      <x:c r="AT25" s="73"/>
      <x:c r="AU25" s="70"/>
      <x:c r="AV25" s="70"/>
      <x:c r="AW25" s="70">
        <x:v>2</x:v>
      </x:c>
      <x:c r="AX25" s="70">
        <x:v>2</x:v>
      </x:c>
      <x:c r="AY25" s="70">
        <x:v>1</x:v>
      </x:c>
      <x:c r="AZ25" s="70">
        <x:v>8</x:v>
      </x:c>
      <x:c r="BA25" s="73">
        <x:v>426</x:v>
      </x:c>
      <x:c r="BB25" s="70"/>
      <x:c r="BC25" s="70"/>
      <x:c r="BD25" s="70"/>
      <x:c r="BE25" s="70">
        <x:v>10</x:v>
      </x:c>
      <x:c r="BF25" s="70">
        <x:v>334</x:v>
      </x:c>
      <x:c r="BG25" s="70">
        <x:v>4</x:v>
      </x:c>
      <x:c r="BH25" s="70">
        <x:v>4</x:v>
      </x:c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>
        <x:v>4</x:v>
      </x:c>
      <x:c r="BU25" s="70">
        <x:v>4</x:v>
      </x:c>
      <x:c r="BV25" s="369" t="s">
        <x:v>2994</x:v>
      </x:c>
      <x:c r="BW25" s="70">
        <x:v>1</x:v>
      </x:c>
      <x:c r="BX25" s="70">
        <x:v>20</x:v>
      </x:c>
      <x:c r="BY25" s="73">
        <x:v>819</x:v>
      </x:c>
      <x:c r="BZ25" s="70"/>
      <x:c r="CA25" s="73"/>
      <x:c r="CB25" s="70"/>
      <x:c r="CC25" s="73"/>
      <x:c r="CD25" s="70"/>
      <x:c r="CE25" s="70">
        <x:v>2</x:v>
      </x:c>
      <x:c r="CF25" s="73">
        <x:v>168.5</x:v>
      </x:c>
      <x:c r="CG25" s="70"/>
      <x:c r="CH25" s="70"/>
      <x:c r="CI25" s="70"/>
      <x:c r="CJ25" s="70">
        <x:v>5</x:v>
      </x:c>
      <x:c r="CK25" s="70">
        <x:v>3</x:v>
      </x:c>
      <x:c r="CL25" s="70"/>
      <x:c r="CM25" s="70">
        <x:v>1</x:v>
      </x:c>
      <x:c r="CN25" s="70">
        <x:v>1</x:v>
      </x:c>
      <x:c r="CO25" s="70">
        <x:v>2</x:v>
      </x:c>
      <x:c r="CP25" s="73">
        <x:v>98</x:v>
      </x:c>
      <x:c r="CQ25" s="70">
        <x:v>2</x:v>
      </x:c>
      <x:c r="CR25" s="73">
        <x:v>991</x:v>
      </x:c>
      <x:c r="CS25" s="70">
        <x:v>16</x:v>
      </x:c>
      <x:c r="CT25" s="70">
        <x:v>1</x:v>
      </x:c>
      <x:c r="CU25" s="70">
        <x:v>31</x:v>
      </x:c>
      <x:c r="CV25" s="70">
        <x:v>6</x:v>
      </x:c>
      <x:c r="CW25" s="70">
        <x:v>1</x:v>
      </x:c>
      <x:c r="CX25" s="70">
        <x:v>2</x:v>
      </x:c>
      <x:c r="CY25" s="369" t="s">
        <x:v>2994</x:v>
      </x:c>
      <x:c r="CZ25" s="70">
        <x:v>9</x:v>
      </x:c>
      <x:c r="DA25" s="73">
        <x:v>784.5</x:v>
      </x:c>
      <x:c r="DB25" s="70">
        <x:f t="shared" si="28"/>
        <x:v>69</x:v>
      </x:c>
      <x:c r="DC25" s="73">
        <x:f t="shared" si="28"/>
        <x:v>3790</x:v>
      </x:c>
      <x:c r="DD25" s="70">
        <x:v>4</x:v>
      </x:c>
      <x:c r="DE25" s="73">
        <x:v>948</x:v>
      </x:c>
      <x:c r="DF25" s="70">
        <x:v>65</x:v>
      </x:c>
      <x:c r="DG25" s="104">
        <x:v>2842</x:v>
      </x:c>
    </x:row>
    <x:row r="26" spans="1:111" s="74" customFormat="1" ht="30" customHeight="1">
      <x:c r="A26" s="369" t="s">
        <x:v>456</x:v>
      </x:c>
      <x:c r="B26" s="114">
        <x:v>5</x:v>
      </x:c>
      <x:c r="C26" s="73">
        <x:v>1907.3</x:v>
      </x:c>
      <x:c r="D26" s="70">
        <x:v>1</x:v>
      </x:c>
      <x:c r="E26" s="73">
        <x:v>1518.9000000000001</x:v>
      </x:c>
      <x:c r="F26" s="70">
        <x:v>3</x:v>
      </x:c>
      <x:c r="G26" s="73">
        <x:v>7.7999999999999998</x:v>
      </x:c>
      <x:c r="H26" s="70"/>
      <x:c r="I26" s="73"/>
      <x:c r="J26" s="70">
        <x:v>6</x:v>
      </x:c>
      <x:c r="K26" s="70">
        <x:v>2</x:v>
      </x:c>
      <x:c r="L26" s="73">
        <x:v>269.89999999999998</x:v>
      </x:c>
      <x:c r="M26" s="70"/>
      <x:c r="N26" s="70"/>
      <x:c r="O26" s="70">
        <x:v>3</x:v>
      </x:c>
      <x:c r="P26" s="70">
        <x:v>3</x:v>
      </x:c>
      <x:c r="Q26" s="70">
        <x:v>2</x:v>
      </x:c>
      <x:c r="R26" s="73">
        <x:v>544.79999999999995</x:v>
      </x:c>
      <x:c r="S26" s="70">
        <x:v>9</x:v>
      </x:c>
      <x:c r="T26" s="73">
        <x:v>171</x:v>
      </x:c>
      <x:c r="U26" s="70"/>
      <x:c r="V26" s="73"/>
      <x:c r="W26" s="70">
        <x:v>7</x:v>
      </x:c>
      <x:c r="X26" s="70">
        <x:v>68</x:v>
      </x:c>
      <x:c r="Y26" s="70"/>
      <x:c r="Z26" s="70"/>
      <x:c r="AA26" s="70"/>
      <x:c r="AB26" s="70"/>
      <x:c r="AC26" s="70"/>
      <x:c r="AD26" s="70"/>
      <x:c r="AE26" s="70"/>
      <x:c r="AF26" s="70"/>
      <x:c r="AG26" s="70"/>
      <x:c r="AH26" s="70"/>
      <x:c r="AI26" s="70"/>
      <x:c r="AJ26" s="70">
        <x:v>7</x:v>
      </x:c>
      <x:c r="AK26" s="70">
        <x:v>7</x:v>
      </x:c>
      <x:c r="AL26" s="369" t="s">
        <x:v>456</x:v>
      </x:c>
      <x:c r="AM26" s="70">
        <x:v>1</x:v>
      </x:c>
      <x:c r="AN26" s="73">
        <x:v>1800</x:v>
      </x:c>
      <x:c r="AO26" s="70"/>
      <x:c r="AP26" s="70"/>
      <x:c r="AQ26" s="70"/>
      <x:c r="AR26" s="73"/>
      <x:c r="AS26" s="70"/>
      <x:c r="AT26" s="73"/>
      <x:c r="AU26" s="70"/>
      <x:c r="AV26" s="70"/>
      <x:c r="AW26" s="70">
        <x:v>1</x:v>
      </x:c>
      <x:c r="AX26" s="70">
        <x:v>1</x:v>
      </x:c>
      <x:c r="AY26" s="70"/>
      <x:c r="AZ26" s="70">
        <x:v>3</x:v>
      </x:c>
      <x:c r="BA26" s="73">
        <x:v>1926.8</x:v>
      </x:c>
      <x:c r="BB26" s="70"/>
      <x:c r="BC26" s="70"/>
      <x:c r="BD26" s="70"/>
      <x:c r="BE26" s="70">
        <x:v>10</x:v>
      </x:c>
      <x:c r="BF26" s="70">
        <x:v>112</x:v>
      </x:c>
      <x:c r="BG26" s="70"/>
      <x:c r="BH26" s="70"/>
      <x:c r="BI26" s="70"/>
      <x:c r="BJ26" s="73"/>
      <x:c r="BK26" s="70"/>
      <x:c r="BL26" s="73"/>
      <x:c r="BM26" s="70"/>
      <x:c r="BN26" s="73"/>
      <x:c r="BO26" s="70">
        <x:v>2</x:v>
      </x:c>
      <x:c r="BP26" s="73">
        <x:v>885</x:v>
      </x:c>
      <x:c r="BQ26" s="70">
        <x:v>1</x:v>
      </x:c>
      <x:c r="BR26" s="70"/>
      <x:c r="BS26" s="70"/>
      <x:c r="BT26" s="70">
        <x:v>3</x:v>
      </x:c>
      <x:c r="BU26" s="70">
        <x:v>3</x:v>
      </x:c>
      <x:c r="BV26" s="369" t="s">
        <x:v>456</x:v>
      </x:c>
      <x:c r="BW26" s="70">
        <x:v>1</x:v>
      </x:c>
      <x:c r="BX26" s="70">
        <x:v>5</x:v>
      </x:c>
      <x:c r="BY26" s="73">
        <x:v>170.19999999999999</x:v>
      </x:c>
      <x:c r="BZ26" s="70"/>
      <x:c r="CA26" s="73"/>
      <x:c r="CB26" s="70"/>
      <x:c r="CC26" s="73"/>
      <x:c r="CD26" s="70"/>
      <x:c r="CE26" s="70">
        <x:v>1</x:v>
      </x:c>
      <x:c r="CF26" s="73">
        <x:v>38</x:v>
      </x:c>
      <x:c r="CG26" s="70"/>
      <x:c r="CH26" s="70"/>
      <x:c r="CI26" s="70"/>
      <x:c r="CJ26" s="70">
        <x:v>1</x:v>
      </x:c>
      <x:c r="CK26" s="70">
        <x:v>3</x:v>
      </x:c>
      <x:c r="CL26" s="70"/>
      <x:c r="CM26" s="70"/>
      <x:c r="CN26" s="70"/>
      <x:c r="CO26" s="70">
        <x:v>1</x:v>
      </x:c>
      <x:c r="CP26" s="73">
        <x:v>105.3</x:v>
      </x:c>
      <x:c r="CQ26" s="70">
        <x:v>3</x:v>
      </x:c>
      <x:c r="CR26" s="73">
        <x:v>1444</x:v>
      </x:c>
      <x:c r="CS26" s="70">
        <x:v>0</x:v>
      </x:c>
      <x:c r="CT26" s="70">
        <x:v>1</x:v>
      </x:c>
      <x:c r="CU26" s="70">
        <x:v>11</x:v>
      </x:c>
      <x:c r="CV26" s="70">
        <x:v>3</x:v>
      </x:c>
      <x:c r="CW26" s="70">
        <x:v>1</x:v>
      </x:c>
      <x:c r="CX26" s="70">
        <x:v>2</x:v>
      </x:c>
      <x:c r="CY26" s="369" t="s">
        <x:v>456</x:v>
      </x:c>
      <x:c r="CZ26" s="70">
        <x:v>1</x:v>
      </x:c>
      <x:c r="DA26" s="73">
        <x:v>14.550000000000001</x:v>
      </x:c>
      <x:c r="DB26" s="70">
        <x:f t="shared" si="28"/>
        <x:v>35</x:v>
      </x:c>
      <x:c r="DC26" s="73">
        <x:f t="shared" si="28"/>
        <x:v>2638</x:v>
      </x:c>
      <x:c r="DD26" s="70">
        <x:v>26</x:v>
      </x:c>
      <x:c r="DE26" s="73">
        <x:v>2200</x:v>
      </x:c>
      <x:c r="DF26" s="70">
        <x:v>9</x:v>
      </x:c>
      <x:c r="DG26" s="104">
        <x:v>438</x:v>
      </x:c>
    </x:row>
    <x:row r="27" spans="1:111" s="74" customFormat="1" ht="30" customHeight="1">
      <x:c r="A27" s="485" t="s">
        <x:v>2091</x:v>
      </x:c>
      <x:c r="B27" s="114"/>
      <x:c r="C27" s="73"/>
      <x:c r="D27" s="70">
        <x:v>1</x:v>
      </x:c>
      <x:c r="E27" s="73">
        <x:v>1247</x:v>
      </x:c>
      <x:c r="F27" s="70">
        <x:v>1</x:v>
      </x:c>
      <x:c r="G27" s="73">
        <x:v>2</x:v>
      </x:c>
      <x:c r="H27" s="70"/>
      <x:c r="I27" s="73"/>
      <x:c r="J27" s="70">
        <x:v>2</x:v>
      </x:c>
      <x:c r="K27" s="70"/>
      <x:c r="L27" s="73"/>
      <x:c r="M27" s="70"/>
      <x:c r="N27" s="70"/>
      <x:c r="O27" s="70"/>
      <x:c r="P27" s="70"/>
      <x:c r="Q27" s="70"/>
      <x:c r="R27" s="73"/>
      <x:c r="S27" s="70">
        <x:v>3</x:v>
      </x:c>
      <x:c r="T27" s="73">
        <x:v>52.5</x:v>
      </x:c>
      <x:c r="U27" s="70"/>
      <x:c r="V27" s="73"/>
      <x:c r="W27" s="70">
        <x:v>12</x:v>
      </x:c>
      <x:c r="X27" s="70">
        <x:v>40</x:v>
      </x:c>
      <x:c r="Y27" s="70">
        <x:v>1</x:v>
      </x:c>
      <x:c r="Z27" s="70">
        <x:v>1</x:v>
      </x:c>
      <x:c r="AA27" s="70"/>
      <x:c r="AB27" s="70"/>
      <x:c r="AC27" s="70"/>
      <x:c r="AD27" s="70"/>
      <x:c r="AE27" s="70"/>
      <x:c r="AF27" s="70"/>
      <x:c r="AG27" s="70"/>
      <x:c r="AH27" s="70"/>
      <x:c r="AI27" s="70"/>
      <x:c r="AJ27" s="70"/>
      <x:c r="AK27" s="70"/>
      <x:c r="AL27" s="485" t="s">
        <x:v>2091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>
        <x:v>1</x:v>
      </x:c>
      <x:c r="BA27" s="73">
        <x:v>552</x:v>
      </x:c>
      <x:c r="BB27" s="70"/>
      <x:c r="BC27" s="70"/>
      <x:c r="BD27" s="70"/>
      <x:c r="BE27" s="70">
        <x:v>6</x:v>
      </x:c>
      <x:c r="BF27" s="70">
        <x:v>29</x:v>
      </x:c>
      <x:c r="BG27" s="70">
        <x:v>1</x:v>
      </x:c>
      <x:c r="BH27" s="70">
        <x:v>1</x:v>
      </x:c>
      <x:c r="BI27" s="70"/>
      <x:c r="BJ27" s="73"/>
      <x:c r="BK27" s="70"/>
      <x:c r="BL27" s="73"/>
      <x:c r="BM27" s="70">
        <x:v>1</x:v>
      </x:c>
      <x:c r="BN27" s="73">
        <x:v>5059.9899999999998</x:v>
      </x:c>
      <x:c r="BO27" s="70"/>
      <x:c r="BP27" s="73"/>
      <x:c r="BQ27" s="70"/>
      <x:c r="BR27" s="70"/>
      <x:c r="BS27" s="70">
        <x:v>1</x:v>
      </x:c>
      <x:c r="BT27" s="70"/>
      <x:c r="BU27" s="70"/>
      <x:c r="BV27" s="485" t="s">
        <x:v>2091</x:v>
      </x:c>
      <x:c r="BW27" s="70">
        <x:v>2</x:v>
      </x:c>
      <x:c r="BX27" s="70">
        <x:v>44</x:v>
      </x:c>
      <x:c r="BY27" s="73">
        <x:v>366</x:v>
      </x:c>
      <x:c r="BZ27" s="70"/>
      <x:c r="CA27" s="73"/>
      <x:c r="CB27" s="70"/>
      <x:c r="CC27" s="73"/>
      <x:c r="CD27" s="70"/>
      <x:c r="CE27" s="70"/>
      <x:c r="CF27" s="73"/>
      <x:c r="CG27" s="70">
        <x:v>1</x:v>
      </x:c>
      <x:c r="CH27" s="70"/>
      <x:c r="CI27" s="70"/>
      <x:c r="CJ27" s="70">
        <x:v>1</x:v>
      </x:c>
      <x:c r="CK27" s="70"/>
      <x:c r="CL27" s="70"/>
      <x:c r="CM27" s="70"/>
      <x:c r="CN27" s="70"/>
      <x:c r="CO27" s="70"/>
      <x:c r="CP27" s="73"/>
      <x:c r="CQ27" s="70">
        <x:v>2</x:v>
      </x:c>
      <x:c r="CR27" s="73">
        <x:v>350</x:v>
      </x:c>
      <x:c r="CS27" s="70">
        <x:v>20</x:v>
      </x:c>
      <x:c r="CT27" s="70">
        <x:v>1</x:v>
      </x:c>
      <x:c r="CU27" s="70">
        <x:v>3</x:v>
      </x:c>
      <x:c r="CV27" s="70">
        <x:v>12</x:v>
      </x:c>
      <x:c r="CW27" s="70"/>
      <x:c r="CX27" s="70"/>
      <x:c r="CY27" s="485" t="s">
        <x:v>2091</x:v>
      </x:c>
      <x:c r="CZ27" s="70">
        <x:v>1</x:v>
      </x:c>
      <x:c r="DA27" s="73">
        <x:v>5059.9899999999998</x:v>
      </x:c>
      <x:c r="DB27" s="70">
        <x:f t="shared" si="28"/>
        <x:v>3</x:v>
      </x:c>
      <x:c r="DC27" s="73">
        <x:f t="shared" si="28"/>
        <x:v>274</x:v>
      </x:c>
      <x:c r="DD27" s="70">
        <x:v>1</x:v>
      </x:c>
      <x:c r="DE27" s="73">
        <x:v>132</x:v>
      </x:c>
      <x:c r="DF27" s="70">
        <x:v>2</x:v>
      </x:c>
      <x:c r="DG27" s="104">
        <x:v>142</x:v>
      </x:c>
    </x:row>
    <x:row r="28" spans="1:111" s="74" customFormat="1" ht="30" customHeight="1">
      <x:c r="A28" s="485" t="s">
        <x:v>2838</x:v>
      </x:c>
      <x:c r="B28" s="114"/>
      <x:c r="C28" s="73"/>
      <x:c r="D28" s="70"/>
      <x:c r="E28" s="73"/>
      <x:c r="F28" s="70">
        <x:v>2</x:v>
      </x:c>
      <x:c r="G28" s="73">
        <x:v>10.23</x:v>
      </x:c>
      <x:c r="H28" s="70"/>
      <x:c r="I28" s="73"/>
      <x:c r="J28" s="70">
        <x:v>5</x:v>
      </x:c>
      <x:c r="K28" s="70"/>
      <x:c r="L28" s="73"/>
      <x:c r="M28" s="70"/>
      <x:c r="N28" s="70"/>
      <x:c r="O28" s="70"/>
      <x:c r="P28" s="70"/>
      <x:c r="Q28" s="70"/>
      <x:c r="R28" s="73"/>
      <x:c r="S28" s="70">
        <x:v>7</x:v>
      </x:c>
      <x:c r="T28" s="73">
        <x:v>250.90000000000001</x:v>
      </x:c>
      <x:c r="U28" s="70">
        <x:v>1</x:v>
      </x:c>
      <x:c r="V28" s="73">
        <x:v>48</x:v>
      </x:c>
      <x:c r="W28" s="70">
        <x:v>3</x:v>
      </x:c>
      <x:c r="X28" s="70">
        <x:v>81</x:v>
      </x:c>
      <x:c r="Y28" s="70">
        <x:v>3</x:v>
      </x:c>
      <x:c r="Z28" s="70">
        <x:v>20</x:v>
      </x:c>
      <x:c r="AA28" s="70"/>
      <x:c r="AB28" s="70"/>
      <x:c r="AC28" s="70"/>
      <x:c r="AD28" s="70"/>
      <x:c r="AE28" s="70"/>
      <x:c r="AF28" s="70"/>
      <x:c r="AG28" s="70">
        <x:v>1</x:v>
      </x:c>
      <x:c r="AH28" s="70"/>
      <x:c r="AI28" s="70"/>
      <x:c r="AJ28" s="70">
        <x:v>4</x:v>
      </x:c>
      <x:c r="AK28" s="70">
        <x:v>4</x:v>
      </x:c>
      <x:c r="AL28" s="485" t="s">
        <x:v>2838</x:v>
      </x:c>
      <x:c r="AM28" s="70"/>
      <x:c r="AN28" s="73"/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>
        <x:v>6</x:v>
      </x:c>
      <x:c r="BA28" s="73">
        <x:v>4877.8000000000002</x:v>
      </x:c>
      <x:c r="BB28" s="70"/>
      <x:c r="BC28" s="70"/>
      <x:c r="BD28" s="70"/>
      <x:c r="BE28" s="70">
        <x:v>9</x:v>
      </x:c>
      <x:c r="BF28" s="70">
        <x:v>65</x:v>
      </x:c>
      <x:c r="BG28" s="70"/>
      <x:c r="BH28" s="70"/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/>
      <x:c r="BT28" s="70">
        <x:v>4</x:v>
      </x:c>
      <x:c r="BU28" s="70">
        <x:v>4</x:v>
      </x:c>
      <x:c r="BV28" s="485" t="s">
        <x:v>2838</x:v>
      </x:c>
      <x:c r="BW28" s="70">
        <x:v>1</x:v>
      </x:c>
      <x:c r="BX28" s="70">
        <x:v>15</x:v>
      </x:c>
      <x:c r="BY28" s="73">
        <x:v>555</x:v>
      </x:c>
      <x:c r="BZ28" s="70"/>
      <x:c r="CA28" s="73"/>
      <x:c r="CB28" s="70"/>
      <x:c r="CC28" s="73"/>
      <x:c r="CD28" s="70"/>
      <x:c r="CE28" s="70">
        <x:v>1</x:v>
      </x:c>
      <x:c r="CF28" s="73">
        <x:v>55.729999999999997</x:v>
      </x:c>
      <x:c r="CG28" s="70"/>
      <x:c r="CH28" s="70">
        <x:v>1</x:v>
      </x:c>
      <x:c r="CI28" s="70"/>
      <x:c r="CJ28" s="70">
        <x:v>1</x:v>
      </x:c>
      <x:c r="CK28" s="70">
        <x:v>2</x:v>
      </x:c>
      <x:c r="CL28" s="70"/>
      <x:c r="CM28" s="70">
        <x:v>1</x:v>
      </x:c>
      <x:c r="CN28" s="70">
        <x:v>1</x:v>
      </x:c>
      <x:c r="CO28" s="70"/>
      <x:c r="CP28" s="73"/>
      <x:c r="CQ28" s="70">
        <x:v>3</x:v>
      </x:c>
      <x:c r="CR28" s="73">
        <x:v>397</x:v>
      </x:c>
      <x:c r="CS28" s="70">
        <x:v>20</x:v>
      </x:c>
      <x:c r="CT28" s="70">
        <x:v>1</x:v>
      </x:c>
      <x:c r="CU28" s="70">
        <x:v>10</x:v>
      </x:c>
      <x:c r="CV28" s="70">
        <x:v>12</x:v>
      </x:c>
      <x:c r="CW28" s="70">
        <x:v>1</x:v>
      </x:c>
      <x:c r="CX28" s="70">
        <x:v>1</x:v>
      </x:c>
      <x:c r="CY28" s="485" t="s">
        <x:v>2838</x:v>
      </x:c>
      <x:c r="CZ28" s="70">
        <x:v>5</x:v>
      </x:c>
      <x:c r="DA28" s="73">
        <x:v>5648.1599999999999</x:v>
      </x:c>
      <x:c r="DB28" s="70">
        <x:f t="shared" si="28"/>
        <x:v>5</x:v>
      </x:c>
      <x:c r="DC28" s="73">
        <x:f t="shared" si="28"/>
        <x:v>483</x:v>
      </x:c>
      <x:c r="DD28" s="70">
        <x:v>2</x:v>
      </x:c>
      <x:c r="DE28" s="73">
        <x:v>215</x:v>
      </x:c>
      <x:c r="DF28" s="70">
        <x:v>3</x:v>
      </x:c>
      <x:c r="DG28" s="104">
        <x:v>268</x:v>
      </x:c>
    </x:row>
    <x:row r="29" spans="1:111" s="74" customFormat="1" ht="30" customHeight="1">
      <x:c r="A29" s="485" t="s">
        <x:v>2093</x:v>
      </x:c>
      <x:c r="B29" s="114">
        <x:v>3</x:v>
      </x:c>
      <x:c r="C29" s="73">
        <x:v>3849</x:v>
      </x:c>
      <x:c r="D29" s="70"/>
      <x:c r="E29" s="73"/>
      <x:c r="F29" s="70">
        <x:v>1</x:v>
      </x:c>
      <x:c r="G29" s="73">
        <x:v>4.5</x:v>
      </x:c>
      <x:c r="H29" s="70"/>
      <x:c r="I29" s="73"/>
      <x:c r="J29" s="70">
        <x:v>5</x:v>
      </x:c>
      <x:c r="K29" s="70"/>
      <x:c r="L29" s="73"/>
      <x:c r="M29" s="70"/>
      <x:c r="N29" s="70">
        <x:v>11</x:v>
      </x:c>
      <x:c r="O29" s="70">
        <x:v>1</x:v>
      </x:c>
      <x:c r="P29" s="70">
        <x:v>6</x:v>
      </x:c>
      <x:c r="Q29" s="70"/>
      <x:c r="R29" s="73"/>
      <x:c r="S29" s="70">
        <x:v>9</x:v>
      </x:c>
      <x:c r="T29" s="73">
        <x:v>268</x:v>
      </x:c>
      <x:c r="U29" s="70"/>
      <x:c r="V29" s="73"/>
      <x:c r="W29" s="70"/>
      <x:c r="X29" s="70">
        <x:v>110</x:v>
      </x:c>
      <x:c r="Y29" s="70">
        <x:v>3</x:v>
      </x:c>
      <x:c r="Z29" s="70">
        <x:v>10</x:v>
      </x:c>
      <x:c r="AA29" s="70"/>
      <x:c r="AB29" s="70"/>
      <x:c r="AC29" s="70"/>
      <x:c r="AD29" s="70"/>
      <x:c r="AE29" s="70"/>
      <x:c r="AF29" s="70"/>
      <x:c r="AG29" s="70">
        <x:v>1</x:v>
      </x:c>
      <x:c r="AH29" s="70"/>
      <x:c r="AI29" s="70"/>
      <x:c r="AJ29" s="70">
        <x:v>3</x:v>
      </x:c>
      <x:c r="AK29" s="70">
        <x:v>4</x:v>
      </x:c>
      <x:c r="AL29" s="485" t="s">
        <x:v>2093</x:v>
      </x:c>
      <x:c r="AM29" s="70"/>
      <x:c r="AN29" s="73"/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>
        <x:v>1</x:v>
      </x:c>
      <x:c r="AY29" s="70"/>
      <x:c r="AZ29" s="70">
        <x:v>4</x:v>
      </x:c>
      <x:c r="BA29" s="73">
        <x:v>182</x:v>
      </x:c>
      <x:c r="BB29" s="70"/>
      <x:c r="BC29" s="70"/>
      <x:c r="BD29" s="70"/>
      <x:c r="BE29" s="70">
        <x:v>9</x:v>
      </x:c>
      <x:c r="BF29" s="70">
        <x:v>54</x:v>
      </x:c>
      <x:c r="BG29" s="70"/>
      <x:c r="BH29" s="70"/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485" t="s">
        <x:v>2093</x:v>
      </x:c>
      <x:c r="BW29" s="70"/>
      <x:c r="BX29" s="70"/>
      <x:c r="BY29" s="73"/>
      <x:c r="BZ29" s="70"/>
      <x:c r="CA29" s="73"/>
      <x:c r="CB29" s="70">
        <x:v>1</x:v>
      </x:c>
      <x:c r="CC29" s="73">
        <x:v>7.6600000000000001</x:v>
      </x:c>
      <x:c r="CD29" s="70"/>
      <x:c r="CE29" s="70">
        <x:v>1</x:v>
      </x:c>
      <x:c r="CF29" s="73">
        <x:v>72.700000000000003</x:v>
      </x:c>
      <x:c r="CG29" s="70"/>
      <x:c r="CH29" s="70"/>
      <x:c r="CI29" s="70"/>
      <x:c r="CJ29" s="70"/>
      <x:c r="CK29" s="70"/>
      <x:c r="CL29" s="70"/>
      <x:c r="CM29" s="70"/>
      <x:c r="CN29" s="70"/>
      <x:c r="CO29" s="70">
        <x:v>1</x:v>
      </x:c>
      <x:c r="CP29" s="73">
        <x:v>165.36000000000001</x:v>
      </x:c>
      <x:c r="CQ29" s="70">
        <x:v>1</x:v>
      </x:c>
      <x:c r="CR29" s="73">
        <x:v>3310</x:v>
      </x:c>
      <x:c r="CS29" s="70">
        <x:v>92</x:v>
      </x:c>
      <x:c r="CT29" s="70">
        <x:v>4</x:v>
      </x:c>
      <x:c r="CU29" s="70">
        <x:v>5</x:v>
      </x:c>
      <x:c r="CV29" s="70">
        <x:v>22</x:v>
      </x:c>
      <x:c r="CW29" s="70">
        <x:v>1</x:v>
      </x:c>
      <x:c r="CX29" s="70">
        <x:v>1</x:v>
      </x:c>
      <x:c r="CY29" s="485" t="s">
        <x:v>2093</x:v>
      </x:c>
      <x:c r="CZ29" s="70"/>
      <x:c r="DA29" s="73"/>
      <x:c r="DB29" s="70">
        <x:f t="shared" si="28"/>
        <x:v>8</x:v>
      </x:c>
      <x:c r="DC29" s="73">
        <x:f t="shared" si="28"/>
        <x:v>2259</x:v>
      </x:c>
      <x:c r="DD29" s="70">
        <x:v>6</x:v>
      </x:c>
      <x:c r="DE29" s="73">
        <x:v>2126</x:v>
      </x:c>
      <x:c r="DF29" s="70">
        <x:v>2</x:v>
      </x:c>
      <x:c r="DG29" s="104">
        <x:v>133</x:v>
      </x:c>
    </x:row>
    <x:row r="30" spans="1:111" s="74" customFormat="1" ht="30" customHeight="1">
      <x:c r="A30" s="485" t="s">
        <x:v>2082</x:v>
      </x:c>
      <x:c r="B30" s="114">
        <x:v>6</x:v>
      </x:c>
      <x:c r="C30" s="73">
        <x:v>1291.9000000000001</x:v>
      </x:c>
      <x:c r="D30" s="70">
        <x:v>1</x:v>
      </x:c>
      <x:c r="E30" s="73">
        <x:v>10997</x:v>
      </x:c>
      <x:c r="F30" s="70">
        <x:v>1</x:v>
      </x:c>
      <x:c r="G30" s="73">
        <x:v>4.2000000000000002</x:v>
      </x:c>
      <x:c r="H30" s="70"/>
      <x:c r="I30" s="73"/>
      <x:c r="J30" s="70">
        <x:v>18</x:v>
      </x:c>
      <x:c r="K30" s="70">
        <x:v>5</x:v>
      </x:c>
      <x:c r="L30" s="73">
        <x:v>1735</x:v>
      </x:c>
      <x:c r="M30" s="70"/>
      <x:c r="N30" s="70"/>
      <x:c r="O30" s="70">
        <x:v>3</x:v>
      </x:c>
      <x:c r="P30" s="70">
        <x:v>4</x:v>
      </x:c>
      <x:c r="Q30" s="70">
        <x:v>1</x:v>
      </x:c>
      <x:c r="R30" s="73">
        <x:v>1815</x:v>
      </x:c>
      <x:c r="S30" s="70">
        <x:v>10</x:v>
      </x:c>
      <x:c r="T30" s="73">
        <x:v>1001</x:v>
      </x:c>
      <x:c r="U30" s="70"/>
      <x:c r="V30" s="73"/>
      <x:c r="W30" s="70"/>
      <x:c r="X30" s="70">
        <x:v>39</x:v>
      </x:c>
      <x:c r="Y30" s="70">
        <x:v>3</x:v>
      </x:c>
      <x:c r="Z30" s="70">
        <x:v>40</x:v>
      </x:c>
      <x:c r="AA30" s="70"/>
      <x:c r="AB30" s="70"/>
      <x:c r="AC30" s="70"/>
      <x:c r="AD30" s="70"/>
      <x:c r="AE30" s="70"/>
      <x:c r="AF30" s="70"/>
      <x:c r="AG30" s="70"/>
      <x:c r="AH30" s="70"/>
      <x:c r="AI30" s="70"/>
      <x:c r="AJ30" s="70">
        <x:v>1</x:v>
      </x:c>
      <x:c r="AK30" s="70">
        <x:v>1</x:v>
      </x:c>
      <x:c r="AL30" s="485" t="s">
        <x:v>2082</x:v>
      </x:c>
      <x:c r="AM30" s="70">
        <x:v>1</x:v>
      </x:c>
      <x:c r="AN30" s="73">
        <x:v>604</x:v>
      </x:c>
      <x:c r="AO30" s="70">
        <x:v>1</x:v>
      </x:c>
      <x:c r="AP30" s="70">
        <x:v>1600</x:v>
      </x:c>
      <x:c r="AQ30" s="70"/>
      <x:c r="AR30" s="73"/>
      <x:c r="AS30" s="70"/>
      <x:c r="AT30" s="73"/>
      <x:c r="AU30" s="70"/>
      <x:c r="AV30" s="70"/>
      <x:c r="AW30" s="70">
        <x:v>1</x:v>
      </x:c>
      <x:c r="AX30" s="70"/>
      <x:c r="AY30" s="70"/>
      <x:c r="AZ30" s="70">
        <x:v>2</x:v>
      </x:c>
      <x:c r="BA30" s="73">
        <x:v>1320.5</x:v>
      </x:c>
      <x:c r="BB30" s="70"/>
      <x:c r="BC30" s="70"/>
      <x:c r="BD30" s="70"/>
      <x:c r="BE30" s="70">
        <x:v>9</x:v>
      </x:c>
      <x:c r="BF30" s="70">
        <x:v>41</x:v>
      </x:c>
      <x:c r="BG30" s="70">
        <x:v>1</x:v>
      </x:c>
      <x:c r="BH30" s="70">
        <x:v>1</x:v>
      </x:c>
      <x:c r="BI30" s="70"/>
      <x:c r="BJ30" s="73"/>
      <x:c r="BK30" s="70">
        <x:v>4</x:v>
      </x:c>
      <x:c r="BL30" s="73">
        <x:v>2088</x:v>
      </x:c>
      <x:c r="BM30" s="70"/>
      <x:c r="BN30" s="73"/>
      <x:c r="BO30" s="70"/>
      <x:c r="BP30" s="73"/>
      <x:c r="BQ30" s="70"/>
      <x:c r="BR30" s="70"/>
      <x:c r="BS30" s="70"/>
      <x:c r="BT30" s="70">
        <x:v>7</x:v>
      </x:c>
      <x:c r="BU30" s="70">
        <x:v>19</x:v>
      </x:c>
      <x:c r="BV30" s="485" t="s">
        <x:v>2082</x:v>
      </x:c>
      <x:c r="BW30" s="70">
        <x:v>6</x:v>
      </x:c>
      <x:c r="BX30" s="70">
        <x:v>200</x:v>
      </x:c>
      <x:c r="BY30" s="73">
        <x:v>2232</x:v>
      </x:c>
      <x:c r="BZ30" s="70"/>
      <x:c r="CA30" s="73"/>
      <x:c r="CB30" s="70"/>
      <x:c r="CC30" s="73"/>
      <x:c r="CD30" s="70"/>
      <x:c r="CE30" s="70">
        <x:v>2</x:v>
      </x:c>
      <x:c r="CF30" s="73">
        <x:v>97.400000000000006</x:v>
      </x:c>
      <x:c r="CG30" s="70"/>
      <x:c r="CH30" s="70"/>
      <x:c r="CI30" s="70"/>
      <x:c r="CJ30" s="70"/>
      <x:c r="CK30" s="70"/>
      <x:c r="CL30" s="70"/>
      <x:c r="CM30" s="70"/>
      <x:c r="CN30" s="70"/>
      <x:c r="CO30" s="70">
        <x:v>3</x:v>
      </x:c>
      <x:c r="CP30" s="73">
        <x:v>502.19999999999999</x:v>
      </x:c>
      <x:c r="CQ30" s="70">
        <x:v>2</x:v>
      </x:c>
      <x:c r="CR30" s="73">
        <x:v>488</x:v>
      </x:c>
      <x:c r="CS30" s="70">
        <x:v>7</x:v>
      </x:c>
      <x:c r="CT30" s="70">
        <x:v>4</x:v>
      </x:c>
      <x:c r="CU30" s="70">
        <x:v>3</x:v>
      </x:c>
      <x:c r="CV30" s="70"/>
      <x:c r="CW30" s="70">
        <x:v>1</x:v>
      </x:c>
      <x:c r="CX30" s="70">
        <x:v>2</x:v>
      </x:c>
      <x:c r="CY30" s="485" t="s">
        <x:v>2082</x:v>
      </x:c>
      <x:c r="CZ30" s="70">
        <x:f>SUM(CO30,CE30)</x:f>
        <x:v>5</x:v>
      </x:c>
      <x:c r="DA30" s="73">
        <x:f>SUM(CP30,CF30)</x:f>
        <x:v>599.60000000000002</x:v>
      </x:c>
      <x:c r="DB30" s="70">
        <x:f t="shared" si="28"/>
        <x:v>50</x:v>
      </x:c>
      <x:c r="DC30" s="73">
        <x:f t="shared" si="28"/>
        <x:v>3151</x:v>
      </x:c>
      <x:c r="DD30" s="70">
        <x:v>11</x:v>
      </x:c>
      <x:c r="DE30" s="73">
        <x:v>656</x:v>
      </x:c>
      <x:c r="DF30" s="70">
        <x:v>39</x:v>
      </x:c>
      <x:c r="DG30" s="104">
        <x:v>2495</x:v>
      </x:c>
    </x:row>
    <x:row r="31" spans="1:111" s="74" customFormat="1" ht="30" customHeight="1">
      <x:c r="A31" s="485" t="s">
        <x:v>2824</x:v>
      </x:c>
      <x:c r="B31" s="114">
        <x:v>6</x:v>
      </x:c>
      <x:c r="C31" s="73">
        <x:v>5788.3999999999996</x:v>
      </x:c>
      <x:c r="D31" s="70"/>
      <x:c r="E31" s="73"/>
      <x:c r="F31" s="70">
        <x:v>2</x:v>
      </x:c>
      <x:c r="G31" s="73">
        <x:v>1.8500000000000001</x:v>
      </x:c>
      <x:c r="H31" s="70"/>
      <x:c r="I31" s="73"/>
      <x:c r="J31" s="70">
        <x:v>8</x:v>
      </x:c>
      <x:c r="K31" s="70">
        <x:v>1</x:v>
      </x:c>
      <x:c r="L31" s="73">
        <x:v>200</x:v>
      </x:c>
      <x:c r="M31" s="70"/>
      <x:c r="N31" s="70"/>
      <x:c r="O31" s="70"/>
      <x:c r="P31" s="70"/>
      <x:c r="Q31" s="70"/>
      <x:c r="R31" s="73"/>
      <x:c r="S31" s="70">
        <x:v>4</x:v>
      </x:c>
      <x:c r="T31" s="73">
        <x:v>80</x:v>
      </x:c>
      <x:c r="U31" s="70"/>
      <x:c r="V31" s="73"/>
      <x:c r="W31" s="70">
        <x:v>8</x:v>
      </x:c>
      <x:c r="X31" s="70">
        <x:v>25</x:v>
      </x:c>
      <x:c r="Y31" s="70">
        <x:v>1</x:v>
      </x:c>
      <x:c r="Z31" s="70">
        <x:v>7</x:v>
      </x:c>
      <x:c r="AA31" s="70"/>
      <x:c r="AB31" s="70"/>
      <x:c r="AC31" s="70"/>
      <x:c r="AD31" s="70"/>
      <x:c r="AE31" s="70"/>
      <x:c r="AF31" s="70"/>
      <x:c r="AG31" s="70">
        <x:v>1</x:v>
      </x:c>
      <x:c r="AH31" s="70"/>
      <x:c r="AI31" s="70"/>
      <x:c r="AJ31" s="70"/>
      <x:c r="AK31" s="70"/>
      <x:c r="AL31" s="485" t="s">
        <x:v>2824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>
        <x:v>1</x:v>
      </x:c>
      <x:c r="BA31" s="73">
        <x:v>556</x:v>
      </x:c>
      <x:c r="BB31" s="70"/>
      <x:c r="BC31" s="70"/>
      <x:c r="BD31" s="70"/>
      <x:c r="BE31" s="70">
        <x:v>8</x:v>
      </x:c>
      <x:c r="BF31" s="70">
        <x:v>28</x:v>
      </x:c>
      <x:c r="BG31" s="70"/>
      <x:c r="BH31" s="70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>
        <x:v>1</x:v>
      </x:c>
      <x:c r="BU31" s="70">
        <x:v>1</x:v>
      </x:c>
      <x:c r="BV31" s="485" t="s">
        <x:v>2824</x:v>
      </x:c>
      <x:c r="BW31" s="70"/>
      <x:c r="BX31" s="70"/>
      <x:c r="BY31" s="73"/>
      <x:c r="BZ31" s="70"/>
      <x:c r="CA31" s="73"/>
      <x:c r="CB31" s="70"/>
      <x:c r="CC31" s="73"/>
      <x:c r="CD31" s="70"/>
      <x:c r="CE31" s="70">
        <x:v>2</x:v>
      </x:c>
      <x:c r="CF31" s="73">
        <x:v>78.170000000000002</x:v>
      </x:c>
      <x:c r="CG31" s="70"/>
      <x:c r="CH31" s="70"/>
      <x:c r="CI31" s="70"/>
      <x:c r="CJ31" s="70">
        <x:v>1</x:v>
      </x:c>
      <x:c r="CK31" s="70"/>
      <x:c r="CL31" s="70"/>
      <x:c r="CM31" s="70"/>
      <x:c r="CN31" s="70"/>
      <x:c r="CO31" s="70"/>
      <x:c r="CP31" s="73"/>
      <x:c r="CQ31" s="70">
        <x:v>1</x:v>
      </x:c>
      <x:c r="CR31" s="73">
        <x:v>420</x:v>
      </x:c>
      <x:c r="CS31" s="70">
        <x:v>19</x:v>
      </x:c>
      <x:c r="CT31" s="70">
        <x:v>2</x:v>
      </x:c>
      <x:c r="CU31" s="70">
        <x:v>16</x:v>
      </x:c>
      <x:c r="CV31" s="70">
        <x:v>2</x:v>
      </x:c>
      <x:c r="CW31" s="70"/>
      <x:c r="CX31" s="70"/>
      <x:c r="CY31" s="485" t="s">
        <x:v>2824</x:v>
      </x:c>
      <x:c r="CZ31" s="70">
        <x:v>2</x:v>
      </x:c>
      <x:c r="DA31" s="73">
        <x:v>78.170000000000002</x:v>
      </x:c>
      <x:c r="DB31" s="70">
        <x:f t="shared" si="28"/>
        <x:v>1</x:v>
      </x:c>
      <x:c r="DC31" s="73">
        <x:f t="shared" si="28"/>
        <x:v>132</x:v>
      </x:c>
      <x:c r="DD31" s="70">
        <x:v>1</x:v>
      </x:c>
      <x:c r="DE31" s="73">
        <x:v>132</x:v>
      </x:c>
      <x:c r="DF31" s="70"/>
      <x:c r="DG31" s="104"/>
    </x:row>
    <x:row r="32" spans="1:111" s="74" customFormat="1" ht="30" customHeight="1">
      <x:c r="A32" s="485" t="s">
        <x:v>2569</x:v>
      </x:c>
      <x:c r="B32" s="114"/>
      <x:c r="C32" s="73"/>
      <x:c r="D32" s="70"/>
      <x:c r="E32" s="73"/>
      <x:c r="F32" s="70"/>
      <x:c r="G32" s="73"/>
      <x:c r="H32" s="70"/>
      <x:c r="I32" s="73"/>
      <x:c r="J32" s="70"/>
      <x:c r="K32" s="70"/>
      <x:c r="L32" s="73"/>
      <x:c r="M32" s="70"/>
      <x:c r="N32" s="70"/>
      <x:c r="O32" s="70"/>
      <x:c r="P32" s="70"/>
      <x:c r="Q32" s="70"/>
      <x:c r="R32" s="73"/>
      <x:c r="S32" s="70"/>
      <x:c r="T32" s="73"/>
      <x:c r="U32" s="70"/>
      <x:c r="V32" s="73"/>
      <x:c r="W32" s="70"/>
      <x:c r="X32" s="70"/>
      <x:c r="Y32" s="70"/>
      <x:c r="Z32" s="70"/>
      <x:c r="AA32" s="70"/>
      <x:c r="AB32" s="70"/>
      <x:c r="AC32" s="70"/>
      <x:c r="AD32" s="70"/>
      <x:c r="AE32" s="70"/>
      <x:c r="AF32" s="70"/>
      <x:c r="AG32" s="70"/>
      <x:c r="AH32" s="70"/>
      <x:c r="AI32" s="70"/>
      <x:c r="AJ32" s="70"/>
      <x:c r="AK32" s="70"/>
      <x:c r="AL32" s="485" t="s">
        <x:v>2569</x:v>
      </x:c>
      <x:c r="AM32" s="70"/>
      <x:c r="AN32" s="73"/>
      <x:c r="AO32" s="70"/>
      <x:c r="AP32" s="70"/>
      <x:c r="AQ32" s="70"/>
      <x:c r="AR32" s="73"/>
      <x:c r="AS32" s="70"/>
      <x:c r="AT32" s="73"/>
      <x:c r="AU32" s="70"/>
      <x:c r="AV32" s="70"/>
      <x:c r="AW32" s="70"/>
      <x:c r="AX32" s="70"/>
      <x:c r="AY32" s="70"/>
      <x:c r="AZ32" s="70"/>
      <x:c r="BA32" s="73"/>
      <x:c r="BB32" s="70"/>
      <x:c r="BC32" s="70"/>
      <x:c r="BD32" s="70"/>
      <x:c r="BE32" s="70"/>
      <x:c r="BF32" s="70"/>
      <x:c r="BG32" s="70"/>
      <x:c r="BH32" s="70"/>
      <x:c r="BI32" s="70"/>
      <x:c r="BJ32" s="73"/>
      <x:c r="BK32" s="70"/>
      <x:c r="BL32" s="73"/>
      <x:c r="BM32" s="70"/>
      <x:c r="BN32" s="73"/>
      <x:c r="BO32" s="70"/>
      <x:c r="BP32" s="73"/>
      <x:c r="BQ32" s="70"/>
      <x:c r="BR32" s="70"/>
      <x:c r="BS32" s="70"/>
      <x:c r="BT32" s="70"/>
      <x:c r="BU32" s="70"/>
      <x:c r="BV32" s="485" t="s">
        <x:v>2569</x:v>
      </x:c>
      <x:c r="BW32" s="70"/>
      <x:c r="BX32" s="70"/>
      <x:c r="BY32" s="73"/>
      <x:c r="BZ32" s="70"/>
      <x:c r="CA32" s="73"/>
      <x:c r="CB32" s="70"/>
      <x:c r="CC32" s="73"/>
      <x:c r="CD32" s="70"/>
      <x:c r="CE32" s="70"/>
      <x:c r="CF32" s="73"/>
      <x:c r="CG32" s="70"/>
      <x:c r="CH32" s="70"/>
      <x:c r="CI32" s="70"/>
      <x:c r="CJ32" s="70"/>
      <x:c r="CK32" s="70"/>
      <x:c r="CL32" s="70"/>
      <x:c r="CM32" s="70"/>
      <x:c r="CN32" s="70"/>
      <x:c r="CO32" s="70"/>
      <x:c r="CP32" s="73"/>
      <x:c r="CQ32" s="70">
        <x:v>1</x:v>
      </x:c>
      <x:c r="CR32" s="73">
        <x:v>62</x:v>
      </x:c>
      <x:c r="CS32" s="70"/>
      <x:c r="CT32" s="70"/>
      <x:c r="CU32" s="70"/>
      <x:c r="CV32" s="70"/>
      <x:c r="CW32" s="70"/>
      <x:c r="CX32" s="70"/>
      <x:c r="CY32" s="485" t="s">
        <x:v>2569</x:v>
      </x:c>
      <x:c r="CZ32" s="70"/>
      <x:c r="DA32" s="73"/>
      <x:c r="DB32" s="70"/>
      <x:c r="DC32" s="73"/>
      <x:c r="DD32" s="70"/>
      <x:c r="DE32" s="73"/>
      <x:c r="DF32" s="70"/>
      <x:c r="DG32" s="104"/>
    </x:row>
    <x:row r="33" spans="1:111" s="74" customFormat="1" ht="30" customHeight="1">
      <x:c r="A33" s="485" t="s">
        <x:v>2564</x:v>
      </x:c>
      <x:c r="B33" s="114">
        <x:v>4</x:v>
      </x:c>
      <x:c r="C33" s="73">
        <x:v>833.40999999999997</x:v>
      </x:c>
      <x:c r="D33" s="70">
        <x:v>1</x:v>
      </x:c>
      <x:c r="E33" s="73">
        <x:v>3527.0799999999999</x:v>
      </x:c>
      <x:c r="F33" s="70">
        <x:v>1</x:v>
      </x:c>
      <x:c r="G33" s="73">
        <x:v>3190</x:v>
      </x:c>
      <x:c r="H33" s="70"/>
      <x:c r="I33" s="73"/>
      <x:c r="J33" s="70">
        <x:v>5</x:v>
      </x:c>
      <x:c r="K33" s="70">
        <x:v>1</x:v>
      </x:c>
      <x:c r="L33" s="73">
        <x:v>419.82999999999998</x:v>
      </x:c>
      <x:c r="M33" s="70"/>
      <x:c r="N33" s="70"/>
      <x:c r="O33" s="70">
        <x:v>2</x:v>
      </x:c>
      <x:c r="P33" s="70">
        <x:v>8</x:v>
      </x:c>
      <x:c r="Q33" s="70"/>
      <x:c r="R33" s="73"/>
      <x:c r="S33" s="70">
        <x:v>14</x:v>
      </x:c>
      <x:c r="T33" s="73">
        <x:v>757.79999999999995</x:v>
      </x:c>
      <x:c r="U33" s="70"/>
      <x:c r="V33" s="73"/>
      <x:c r="W33" s="70">
        <x:v>5</x:v>
      </x:c>
      <x:c r="X33" s="70">
        <x:v>77</x:v>
      </x:c>
      <x:c r="Y33" s="70">
        <x:v>3</x:v>
      </x:c>
      <x:c r="Z33" s="70">
        <x:v>34</x:v>
      </x:c>
      <x:c r="AA33" s="70"/>
      <x:c r="AB33" s="70"/>
      <x:c r="AC33" s="70"/>
      <x:c r="AD33" s="70"/>
      <x:c r="AE33" s="70"/>
      <x:c r="AF33" s="70"/>
      <x:c r="AG33" s="70">
        <x:v>1</x:v>
      </x:c>
      <x:c r="AH33" s="70"/>
      <x:c r="AI33" s="70"/>
      <x:c r="AJ33" s="70">
        <x:v>1</x:v>
      </x:c>
      <x:c r="AK33" s="70">
        <x:v>2</x:v>
      </x:c>
      <x:c r="AL33" s="485" t="s">
        <x:v>2564</x:v>
      </x:c>
      <x:c r="AM33" s="70"/>
      <x:c r="AN33" s="73"/>
      <x:c r="AO33" s="70"/>
      <x:c r="AP33" s="70"/>
      <x:c r="AQ33" s="70"/>
      <x:c r="AR33" s="73"/>
      <x:c r="AS33" s="70"/>
      <x:c r="AT33" s="73"/>
      <x:c r="AU33" s="70"/>
      <x:c r="AV33" s="70"/>
      <x:c r="AW33" s="70"/>
      <x:c r="AX33" s="70"/>
      <x:c r="AY33" s="70"/>
      <x:c r="AZ33" s="70"/>
      <x:c r="BA33" s="73"/>
      <x:c r="BB33" s="70"/>
      <x:c r="BC33" s="70"/>
      <x:c r="BD33" s="70"/>
      <x:c r="BE33" s="70">
        <x:v>5</x:v>
      </x:c>
      <x:c r="BF33" s="70">
        <x:v>33</x:v>
      </x:c>
      <x:c r="BG33" s="70"/>
      <x:c r="BH33" s="70"/>
      <x:c r="BI33" s="70"/>
      <x:c r="BJ33" s="73"/>
      <x:c r="BK33" s="70">
        <x:v>1</x:v>
      </x:c>
      <x:c r="BL33" s="73">
        <x:v>537.47000000000003</x:v>
      </x:c>
      <x:c r="BM33" s="70"/>
      <x:c r="BN33" s="73"/>
      <x:c r="BO33" s="70"/>
      <x:c r="BP33" s="73"/>
      <x:c r="BQ33" s="70"/>
      <x:c r="BR33" s="70"/>
      <x:c r="BS33" s="70"/>
      <x:c r="BT33" s="70">
        <x:v>1</x:v>
      </x:c>
      <x:c r="BU33" s="70">
        <x:v>1</x:v>
      </x:c>
      <x:c r="BV33" s="485" t="s">
        <x:v>2564</x:v>
      </x:c>
      <x:c r="BW33" s="70">
        <x:v>1</x:v>
      </x:c>
      <x:c r="BX33" s="70">
        <x:v>5</x:v>
      </x:c>
      <x:c r="BY33" s="73">
        <x:v>80.219999999999999</x:v>
      </x:c>
      <x:c r="BZ33" s="70"/>
      <x:c r="CA33" s="73"/>
      <x:c r="CB33" s="70"/>
      <x:c r="CC33" s="73"/>
      <x:c r="CD33" s="70"/>
      <x:c r="CE33" s="70">
        <x:v>1</x:v>
      </x:c>
      <x:c r="CF33" s="73">
        <x:v>86.560000000000002</x:v>
      </x:c>
      <x:c r="CG33" s="70"/>
      <x:c r="CH33" s="70"/>
      <x:c r="CI33" s="70"/>
      <x:c r="CJ33" s="70">
        <x:v>1</x:v>
      </x:c>
      <x:c r="CK33" s="70"/>
      <x:c r="CL33" s="70"/>
      <x:c r="CM33" s="70"/>
      <x:c r="CN33" s="70"/>
      <x:c r="CO33" s="70">
        <x:v>1</x:v>
      </x:c>
      <x:c r="CP33" s="73">
        <x:v>257.66000000000003</x:v>
      </x:c>
      <x:c r="CQ33" s="70">
        <x:v>3</x:v>
      </x:c>
      <x:c r="CR33" s="73">
        <x:v>136.5</x:v>
      </x:c>
      <x:c r="CS33" s="70">
        <x:v>67</x:v>
      </x:c>
      <x:c r="CT33" s="70">
        <x:v>3</x:v>
      </x:c>
      <x:c r="CU33" s="70"/>
      <x:c r="CV33" s="70">
        <x:v>36</x:v>
      </x:c>
      <x:c r="CW33" s="70">
        <x:v>2</x:v>
      </x:c>
      <x:c r="CX33" s="70">
        <x:v>14</x:v>
      </x:c>
      <x:c r="CY33" s="485" t="s">
        <x:v>2564</x:v>
      </x:c>
      <x:c r="CZ33" s="70"/>
      <x:c r="DA33" s="73"/>
      <x:c r="DB33" s="70"/>
      <x:c r="DC33" s="73"/>
      <x:c r="DD33" s="70"/>
      <x:c r="DE33" s="73"/>
      <x:c r="DF33" s="70"/>
      <x:c r="DG33" s="104"/>
    </x:row>
    <x:row r="34" spans="1:111" s="74" customFormat="1" ht="30" customHeight="1">
      <x:c r="A34" s="485" t="s">
        <x:v>86</x:v>
      </x:c>
      <x:c r="B34" s="114">
        <x:v>6</x:v>
      </x:c>
      <x:c r="C34" s="73">
        <x:v>105</x:v>
      </x:c>
      <x:c r="D34" s="70">
        <x:v>1</x:v>
      </x:c>
      <x:c r="E34" s="73">
        <x:v>171</x:v>
      </x:c>
      <x:c r="F34" s="70">
        <x:v>1</x:v>
      </x:c>
      <x:c r="G34" s="73">
        <x:v>0.877</x:v>
      </x:c>
      <x:c r="H34" s="70"/>
      <x:c r="I34" s="73"/>
      <x:c r="J34" s="70">
        <x:v>2</x:v>
      </x:c>
      <x:c r="K34" s="70">
        <x:v>1</x:v>
      </x:c>
      <x:c r="L34" s="73">
        <x:v>132</x:v>
      </x:c>
      <x:c r="M34" s="70"/>
      <x:c r="N34" s="70"/>
      <x:c r="O34" s="70"/>
      <x:c r="P34" s="70"/>
      <x:c r="Q34" s="70"/>
      <x:c r="R34" s="73"/>
      <x:c r="S34" s="70">
        <x:v>1</x:v>
      </x:c>
      <x:c r="T34" s="73">
        <x:v>20</x:v>
      </x:c>
      <x:c r="U34" s="70"/>
      <x:c r="V34" s="73"/>
      <x:c r="W34" s="70">
        <x:v>4</x:v>
      </x:c>
      <x:c r="X34" s="70">
        <x:v>19</x:v>
      </x:c>
      <x:c r="Y34" s="70">
        <x:v>6</x:v>
      </x:c>
      <x:c r="Z34" s="70">
        <x:v>20</x:v>
      </x:c>
      <x:c r="AA34" s="70"/>
      <x:c r="AB34" s="70"/>
      <x:c r="AC34" s="70"/>
      <x:c r="AD34" s="70"/>
      <x:c r="AE34" s="70"/>
      <x:c r="AF34" s="70"/>
      <x:c r="AG34" s="70"/>
      <x:c r="AH34" s="70"/>
      <x:c r="AI34" s="70"/>
      <x:c r="AJ34" s="70">
        <x:v>1</x:v>
      </x:c>
      <x:c r="AK34" s="70">
        <x:v>1</x:v>
      </x:c>
      <x:c r="AL34" s="485" t="s">
        <x:v>86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>
        <x:v>6</x:v>
      </x:c>
      <x:c r="BF34" s="70">
        <x:v>30</x:v>
      </x:c>
      <x:c r="BG34" s="70"/>
      <x:c r="BH34" s="70"/>
      <x:c r="BI34" s="70"/>
      <x:c r="BJ34" s="73"/>
      <x:c r="BK34" s="70"/>
      <x:c r="BL34" s="73"/>
      <x:c r="BM34" s="70"/>
      <x:c r="BN34" s="73"/>
      <x:c r="BO34" s="70">
        <x:v>1</x:v>
      </x:c>
      <x:c r="BP34" s="73">
        <x:v>2951.5599999999999</x:v>
      </x:c>
      <x:c r="BQ34" s="70"/>
      <x:c r="BR34" s="70"/>
      <x:c r="BS34" s="70"/>
      <x:c r="BT34" s="70">
        <x:v>1</x:v>
      </x:c>
      <x:c r="BU34" s="70">
        <x:v>1</x:v>
      </x:c>
      <x:c r="BV34" s="485" t="s">
        <x:v>86</x:v>
      </x:c>
      <x:c r="BW34" s="70">
        <x:v>3</x:v>
      </x:c>
      <x:c r="BX34" s="70">
        <x:v>95</x:v>
      </x:c>
      <x:c r="BY34" s="73">
        <x:v>1190</x:v>
      </x:c>
      <x:c r="BZ34" s="70"/>
      <x:c r="CA34" s="73"/>
      <x:c r="CB34" s="70"/>
      <x:c r="CC34" s="73"/>
      <x:c r="CD34" s="70"/>
      <x:c r="CE34" s="70"/>
      <x:c r="CF34" s="73"/>
      <x:c r="CG34" s="70"/>
      <x:c r="CH34" s="70">
        <x:v>1</x:v>
      </x:c>
      <x:c r="CI34" s="70"/>
      <x:c r="CJ34" s="70">
        <x:v>1</x:v>
      </x:c>
      <x:c r="CK34" s="70"/>
      <x:c r="CL34" s="70"/>
      <x:c r="CM34" s="70"/>
      <x:c r="CN34" s="70"/>
      <x:c r="CO34" s="70">
        <x:v>1</x:v>
      </x:c>
      <x:c r="CP34" s="73">
        <x:v>125</x:v>
      </x:c>
      <x:c r="CQ34" s="70">
        <x:v>1</x:v>
      </x:c>
      <x:c r="CR34" s="73">
        <x:v>450</x:v>
      </x:c>
      <x:c r="CS34" s="70">
        <x:v>63</x:v>
      </x:c>
      <x:c r="CT34" s="70"/>
      <x:c r="CU34" s="70"/>
      <x:c r="CV34" s="70">
        <x:v>5</x:v>
      </x:c>
      <x:c r="CW34" s="70">
        <x:v>2</x:v>
      </x:c>
      <x:c r="CX34" s="70">
        <x:v>19</x:v>
      </x:c>
      <x:c r="CY34" s="485" t="s">
        <x:v>86</x:v>
      </x:c>
      <x:c r="CZ34" s="70">
        <x:v>1</x:v>
      </x:c>
      <x:c r="DA34" s="73">
        <x:v>9151.0300000000007</x:v>
      </x:c>
      <x:c r="DB34" s="70"/>
      <x:c r="DC34" s="73"/>
      <x:c r="DD34" s="70"/>
      <x:c r="DE34" s="73"/>
      <x:c r="DF34" s="70"/>
      <x:c r="DG34" s="104"/>
    </x:row>
    <x:row r="35" spans="1:111" s="74" customFormat="1" ht="30" customHeight="1">
      <x:c r="A35" s="485" t="s">
        <x:v>667</x:v>
      </x:c>
      <x:c r="B35" s="114"/>
      <x:c r="C35" s="73"/>
      <x:c r="D35" s="70"/>
      <x:c r="E35" s="73"/>
      <x:c r="F35" s="70">
        <x:v>1</x:v>
      </x:c>
      <x:c r="G35" s="73">
        <x:v>0.40000000000000002</x:v>
      </x:c>
      <x:c r="H35" s="70"/>
      <x:c r="I35" s="73"/>
      <x:c r="J35" s="70">
        <x:v>1</x:v>
      </x:c>
      <x:c r="K35" s="70">
        <x:v>1</x:v>
      </x:c>
      <x:c r="L35" s="73">
        <x:v>100</x:v>
      </x:c>
      <x:c r="M35" s="70"/>
      <x:c r="N35" s="70"/>
      <x:c r="O35" s="70"/>
      <x:c r="P35" s="70"/>
      <x:c r="Q35" s="70"/>
      <x:c r="R35" s="73"/>
      <x:c r="S35" s="70">
        <x:v>1</x:v>
      </x:c>
      <x:c r="T35" s="73">
        <x:v>20.25</x:v>
      </x:c>
      <x:c r="U35" s="70"/>
      <x:c r="V35" s="73"/>
      <x:c r="W35" s="70"/>
      <x:c r="X35" s="70">
        <x:v>21</x:v>
      </x:c>
      <x:c r="Y35" s="70"/>
      <x:c r="Z35" s="70"/>
      <x:c r="AA35" s="70"/>
      <x:c r="AB35" s="70"/>
      <x:c r="AC35" s="70"/>
      <x:c r="AD35" s="70"/>
      <x:c r="AE35" s="70"/>
      <x:c r="AF35" s="70"/>
      <x:c r="AG35" s="70"/>
      <x:c r="AH35" s="70"/>
      <x:c r="AI35" s="70"/>
      <x:c r="AJ35" s="70"/>
      <x:c r="AK35" s="70"/>
      <x:c r="AL35" s="485" t="s">
        <x:v>667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70"/>
      <x:c r="BE35" s="70">
        <x:v>5</x:v>
      </x:c>
      <x:c r="BF35" s="70">
        <x:v>21</x:v>
      </x:c>
      <x:c r="BG35" s="70"/>
      <x:c r="BH35" s="70"/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485" t="s">
        <x:v>667</x:v>
      </x:c>
      <x:c r="BW35" s="70"/>
      <x:c r="BX35" s="70"/>
      <x:c r="BY35" s="73"/>
      <x:c r="BZ35" s="70"/>
      <x:c r="CA35" s="73"/>
      <x:c r="CB35" s="70"/>
      <x:c r="CC35" s="73"/>
      <x:c r="CD35" s="70"/>
      <x:c r="CE35" s="70"/>
      <x:c r="CF35" s="73"/>
      <x:c r="CG35" s="70"/>
      <x:c r="CH35" s="70"/>
      <x:c r="CI35" s="70"/>
      <x:c r="CJ35" s="70">
        <x:v>1</x:v>
      </x:c>
      <x:c r="CK35" s="70"/>
      <x:c r="CL35" s="70"/>
      <x:c r="CM35" s="70"/>
      <x:c r="CN35" s="70"/>
      <x:c r="CO35" s="70"/>
      <x:c r="CP35" s="73"/>
      <x:c r="CQ35" s="70">
        <x:v>1</x:v>
      </x:c>
      <x:c r="CR35" s="73">
        <x:v>530</x:v>
      </x:c>
      <x:c r="CS35" s="70">
        <x:v>3</x:v>
      </x:c>
      <x:c r="CT35" s="70"/>
      <x:c r="CU35" s="70"/>
      <x:c r="CV35" s="70"/>
      <x:c r="CW35" s="70"/>
      <x:c r="CX35" s="70"/>
      <x:c r="CY35" s="485" t="s">
        <x:v>667</x:v>
      </x:c>
      <x:c r="CZ35" s="70"/>
      <x:c r="DA35" s="73"/>
      <x:c r="DB35" s="70">
        <x:f t="shared" ref="DB35:DC37" si="29">SUM(DD35,DF35)</x:f>
        <x:v>3</x:v>
      </x:c>
      <x:c r="DC35" s="73">
        <x:f t="shared" si="29"/>
        <x:v>185</x:v>
      </x:c>
      <x:c r="DD35" s="70"/>
      <x:c r="DE35" s="73"/>
      <x:c r="DF35" s="70">
        <x:v>3</x:v>
      </x:c>
      <x:c r="DG35" s="104">
        <x:v>185</x:v>
      </x:c>
    </x:row>
    <x:row r="36" spans="1:111" s="74" customFormat="1" ht="30" customHeight="1">
      <x:c r="A36" s="485" t="s">
        <x:v>1683</x:v>
      </x:c>
      <x:c r="B36" s="114"/>
      <x:c r="C36" s="73"/>
      <x:c r="D36" s="70"/>
      <x:c r="E36" s="73"/>
      <x:c r="F36" s="70">
        <x:v>1</x:v>
      </x:c>
      <x:c r="G36" s="73">
        <x:v>0.40000000000000002</x:v>
      </x:c>
      <x:c r="H36" s="70"/>
      <x:c r="I36" s="73"/>
      <x:c r="J36" s="70"/>
      <x:c r="K36" s="70"/>
      <x:c r="L36" s="73"/>
      <x:c r="M36" s="70"/>
      <x:c r="N36" s="70"/>
      <x:c r="O36" s="70"/>
      <x:c r="P36" s="70"/>
      <x:c r="Q36" s="70"/>
      <x:c r="R36" s="73"/>
      <x:c r="S36" s="70">
        <x:v>2</x:v>
      </x:c>
      <x:c r="T36" s="73">
        <x:v>41</x:v>
      </x:c>
      <x:c r="U36" s="70"/>
      <x:c r="V36" s="73"/>
      <x:c r="W36" s="70">
        <x:v>1</x:v>
      </x:c>
      <x:c r="X36" s="70">
        <x:v>5</x:v>
      </x:c>
      <x:c r="Y36" s="70"/>
      <x:c r="Z36" s="70"/>
      <x:c r="AA36" s="70"/>
      <x:c r="AB36" s="70"/>
      <x:c r="AC36" s="70"/>
      <x:c r="AD36" s="70"/>
      <x:c r="AE36" s="70"/>
      <x:c r="AF36" s="70"/>
      <x:c r="AG36" s="70"/>
      <x:c r="AH36" s="70"/>
      <x:c r="AI36" s="70"/>
      <x:c r="AJ36" s="70"/>
      <x:c r="AK36" s="70"/>
      <x:c r="AL36" s="485" t="s">
        <x:v>1683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>
        <x:v>1</x:v>
      </x:c>
      <x:c r="BA36" s="73">
        <x:v>4</x:v>
      </x:c>
      <x:c r="BB36" s="70"/>
      <x:c r="BC36" s="70"/>
      <x:c r="BD36" s="70"/>
      <x:c r="BE36" s="70">
        <x:v>5</x:v>
      </x:c>
      <x:c r="BF36" s="70">
        <x:v>14</x:v>
      </x:c>
      <x:c r="BG36" s="70"/>
      <x:c r="BH36" s="70"/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485" t="s">
        <x:v>1683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73"/>
      <x:c r="CG36" s="70"/>
      <x:c r="CH36" s="70"/>
      <x:c r="CI36" s="70"/>
      <x:c r="CJ36" s="70"/>
      <x:c r="CK36" s="70"/>
      <x:c r="CL36" s="70"/>
      <x:c r="CM36" s="70"/>
      <x:c r="CN36" s="70"/>
      <x:c r="CO36" s="70"/>
      <x:c r="CP36" s="73"/>
      <x:c r="CQ36" s="70"/>
      <x:c r="CR36" s="73"/>
      <x:c r="CS36" s="70">
        <x:v>5</x:v>
      </x:c>
      <x:c r="CT36" s="70"/>
      <x:c r="CU36" s="70"/>
      <x:c r="CV36" s="70"/>
      <x:c r="CW36" s="70"/>
      <x:c r="CX36" s="70"/>
      <x:c r="CY36" s="485" t="s">
        <x:v>1683</x:v>
      </x:c>
      <x:c r="CZ36" s="70"/>
      <x:c r="DA36" s="73"/>
      <x:c r="DB36" s="70">
        <x:f t="shared" si="29"/>
        <x:v>1</x:v>
      </x:c>
      <x:c r="DC36" s="73">
        <x:f t="shared" si="29"/>
        <x:v>83</x:v>
      </x:c>
      <x:c r="DD36" s="70">
        <x:v>1</x:v>
      </x:c>
      <x:c r="DE36" s="73">
        <x:v>83</x:v>
      </x:c>
      <x:c r="DF36" s="70"/>
      <x:c r="DG36" s="104"/>
    </x:row>
    <x:row r="37" spans="1:111" s="74" customFormat="1" ht="30" customHeight="1">
      <x:c r="A37" s="485" t="s">
        <x:v>680</x:v>
      </x:c>
      <x:c r="B37" s="114"/>
      <x:c r="C37" s="73"/>
      <x:c r="D37" s="70"/>
      <x:c r="E37" s="73"/>
      <x:c r="F37" s="70">
        <x:v>1</x:v>
      </x:c>
      <x:c r="G37" s="73">
        <x:v>0.29999999999999999</x:v>
      </x:c>
      <x:c r="H37" s="70"/>
      <x:c r="I37" s="73"/>
      <x:c r="J37" s="70"/>
      <x:c r="K37" s="70"/>
      <x:c r="L37" s="73"/>
      <x:c r="M37" s="70"/>
      <x:c r="N37" s="70"/>
      <x:c r="O37" s="70"/>
      <x:c r="P37" s="70"/>
      <x:c r="Q37" s="70"/>
      <x:c r="R37" s="73"/>
      <x:c r="S37" s="70"/>
      <x:c r="T37" s="73"/>
      <x:c r="U37" s="70"/>
      <x:c r="V37" s="73"/>
      <x:c r="W37" s="70"/>
      <x:c r="X37" s="70"/>
      <x:c r="Y37" s="70"/>
      <x:c r="Z37" s="70"/>
      <x:c r="AA37" s="70"/>
      <x:c r="AB37" s="70"/>
      <x:c r="AC37" s="70"/>
      <x:c r="AD37" s="70"/>
      <x:c r="AE37" s="70"/>
      <x:c r="AF37" s="70"/>
      <x:c r="AG37" s="70"/>
      <x:c r="AH37" s="70"/>
      <x:c r="AI37" s="70"/>
      <x:c r="AJ37" s="70"/>
      <x:c r="AK37" s="70"/>
      <x:c r="AL37" s="485" t="s">
        <x:v>680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/>
      <x:c r="BF37" s="70"/>
      <x:c r="BG37" s="70"/>
      <x:c r="BH37" s="70"/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485" t="s">
        <x:v>680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70"/>
      <x:c r="CI37" s="70"/>
      <x:c r="CJ37" s="70"/>
      <x:c r="CK37" s="70"/>
      <x:c r="CL37" s="70"/>
      <x:c r="CM37" s="70"/>
      <x:c r="CN37" s="70"/>
      <x:c r="CO37" s="70"/>
      <x:c r="CP37" s="73"/>
      <x:c r="CQ37" s="70"/>
      <x:c r="CR37" s="73"/>
      <x:c r="CS37" s="70">
        <x:v>0</x:v>
      </x:c>
      <x:c r="CT37" s="70"/>
      <x:c r="CU37" s="70"/>
      <x:c r="CV37" s="70"/>
      <x:c r="CW37" s="70"/>
      <x:c r="CX37" s="70"/>
      <x:c r="CY37" s="485" t="s">
        <x:v>680</x:v>
      </x:c>
      <x:c r="CZ37" s="70"/>
      <x:c r="DA37" s="73"/>
      <x:c r="DB37" s="70">
        <x:f t="shared" si="29"/>
        <x:v>1</x:v>
      </x:c>
      <x:c r="DC37" s="73">
        <x:f t="shared" si="29"/>
        <x:v>33</x:v>
      </x:c>
      <x:c r="DD37" s="70">
        <x:v>1</x:v>
      </x:c>
      <x:c r="DE37" s="73">
        <x:v>33</x:v>
      </x:c>
      <x:c r="DF37" s="70"/>
      <x:c r="DG37" s="104"/>
    </x:row>
    <x:row r="38" spans="1:111" s="74" customFormat="1" ht="30" customHeight="1">
      <x:c r="A38" s="485" t="s">
        <x:v>1671</x:v>
      </x:c>
      <x:c r="B38" s="114"/>
      <x:c r="C38" s="73"/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/>
      <x:c r="O38" s="70"/>
      <x:c r="P38" s="70"/>
      <x:c r="Q38" s="70"/>
      <x:c r="R38" s="73"/>
      <x:c r="S38" s="70"/>
      <x:c r="T38" s="73"/>
      <x:c r="U38" s="70"/>
      <x:c r="V38" s="73"/>
      <x:c r="W38" s="70"/>
      <x:c r="X38" s="70">
        <x:v>9</x:v>
      </x:c>
      <x:c r="Y38" s="70"/>
      <x:c r="Z38" s="70"/>
      <x:c r="AA38" s="70"/>
      <x:c r="AB38" s="70"/>
      <x:c r="AC38" s="70"/>
      <x:c r="AD38" s="70"/>
      <x:c r="AE38" s="70"/>
      <x:c r="AF38" s="70"/>
      <x:c r="AG38" s="70"/>
      <x:c r="AH38" s="70"/>
      <x:c r="AI38" s="70"/>
      <x:c r="AJ38" s="70"/>
      <x:c r="AK38" s="70"/>
      <x:c r="AL38" s="485" t="s">
        <x:v>1671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>
        <x:v>1</x:v>
      </x:c>
      <x:c r="BF38" s="70">
        <x:v>10</x:v>
      </x:c>
      <x:c r="BG38" s="70"/>
      <x:c r="BH38" s="70"/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485" t="s">
        <x:v>1671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70"/>
      <x:c r="CI38" s="70"/>
      <x:c r="CJ38" s="70"/>
      <x:c r="CK38" s="70"/>
      <x:c r="CL38" s="70"/>
      <x:c r="CM38" s="70"/>
      <x:c r="CN38" s="70"/>
      <x:c r="CO38" s="70"/>
      <x:c r="CP38" s="73"/>
      <x:c r="CQ38" s="70"/>
      <x:c r="CR38" s="73"/>
      <x:c r="CS38" s="70">
        <x:v>10</x:v>
      </x:c>
      <x:c r="CT38" s="70">
        <x:v>1</x:v>
      </x:c>
      <x:c r="CU38" s="70"/>
      <x:c r="CV38" s="70"/>
      <x:c r="CW38" s="70"/>
      <x:c r="CX38" s="70"/>
      <x:c r="CY38" s="485" t="s">
        <x:v>1671</x:v>
      </x:c>
      <x:c r="CZ38" s="70"/>
      <x:c r="DA38" s="73"/>
      <x:c r="DB38" s="70"/>
      <x:c r="DC38" s="73"/>
      <x:c r="DD38" s="70"/>
      <x:c r="DE38" s="73"/>
      <x:c r="DF38" s="70"/>
      <x:c r="DG38" s="104"/>
    </x:row>
    <x:row r="39" spans="1:111" s="74" customFormat="1" ht="30" customHeight="1">
      <x:c r="A39" s="485" t="s">
        <x:v>1717</x:v>
      </x:c>
      <x:c r="B39" s="114"/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>
        <x:v>1</x:v>
      </x:c>
      <x:c r="T39" s="73">
        <x:v>14</x:v>
      </x:c>
      <x:c r="U39" s="70"/>
      <x:c r="V39" s="73"/>
      <x:c r="W39" s="70"/>
      <x:c r="X39" s="70">
        <x:v>15</x:v>
      </x:c>
      <x:c r="Y39" s="70"/>
      <x:c r="Z39" s="70"/>
      <x:c r="AA39" s="70"/>
      <x:c r="AB39" s="70"/>
      <x:c r="AC39" s="70"/>
      <x:c r="AD39" s="70"/>
      <x:c r="AE39" s="70"/>
      <x:c r="AF39" s="70"/>
      <x:c r="AG39" s="70"/>
      <x:c r="AH39" s="70"/>
      <x:c r="AI39" s="70"/>
      <x:c r="AJ39" s="70"/>
      <x:c r="AK39" s="70"/>
      <x:c r="AL39" s="485" t="s">
        <x:v>1717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>
        <x:v>1</x:v>
      </x:c>
      <x:c r="BF39" s="70">
        <x:v>12</x:v>
      </x:c>
      <x:c r="BG39" s="70"/>
      <x:c r="BH39" s="70"/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485" t="s">
        <x:v>1717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70"/>
      <x:c r="CI39" s="70"/>
      <x:c r="CJ39" s="70"/>
      <x:c r="CK39" s="70"/>
      <x:c r="CL39" s="70"/>
      <x:c r="CM39" s="70"/>
      <x:c r="CN39" s="70"/>
      <x:c r="CO39" s="70"/>
      <x:c r="CP39" s="73"/>
      <x:c r="CQ39" s="70"/>
      <x:c r="CR39" s="73"/>
      <x:c r="CS39" s="70">
        <x:v>17</x:v>
      </x:c>
      <x:c r="CT39" s="70"/>
      <x:c r="CU39" s="70"/>
      <x:c r="CV39" s="70"/>
      <x:c r="CW39" s="70"/>
      <x:c r="CX39" s="70"/>
      <x:c r="CY39" s="485" t="s">
        <x:v>1717</x:v>
      </x:c>
      <x:c r="CZ39" s="70"/>
      <x:c r="DA39" s="73"/>
      <x:c r="DB39" s="70"/>
      <x:c r="DC39" s="73"/>
      <x:c r="DD39" s="70"/>
      <x:c r="DE39" s="73"/>
      <x:c r="DF39" s="70"/>
      <x:c r="DG39" s="104"/>
    </x:row>
    <x:row r="40" spans="1:111" s="74" customFormat="1" ht="30" customHeight="1">
      <x:c r="A40" s="485" t="s">
        <x:v>1685</x:v>
      </x:c>
      <x:c r="B40" s="114"/>
      <x:c r="C40" s="73"/>
      <x:c r="D40" s="70"/>
      <x:c r="E40" s="73"/>
      <x:c r="F40" s="70"/>
      <x:c r="G40" s="73"/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>
        <x:v>2</x:v>
      </x:c>
      <x:c r="T40" s="73">
        <x:v>33</x:v>
      </x:c>
      <x:c r="U40" s="70"/>
      <x:c r="V40" s="73"/>
      <x:c r="W40" s="70"/>
      <x:c r="X40" s="70">
        <x:v>10</x:v>
      </x:c>
      <x:c r="Y40" s="70"/>
      <x:c r="Z40" s="70"/>
      <x:c r="AA40" s="70"/>
      <x:c r="AB40" s="70"/>
      <x:c r="AC40" s="70"/>
      <x:c r="AD40" s="70"/>
      <x:c r="AE40" s="70"/>
      <x:c r="AF40" s="70"/>
      <x:c r="AG40" s="70"/>
      <x:c r="AH40" s="70"/>
      <x:c r="AI40" s="70"/>
      <x:c r="AJ40" s="70"/>
      <x:c r="AK40" s="70"/>
      <x:c r="AL40" s="485" t="s">
        <x:v>1685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>
        <x:v>1</x:v>
      </x:c>
      <x:c r="BF40" s="70">
        <x:v>4</x:v>
      </x:c>
      <x:c r="BG40" s="70"/>
      <x:c r="BH40" s="70"/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485" t="s">
        <x:v>1685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/>
      <x:c r="CK40" s="70"/>
      <x:c r="CL40" s="70"/>
      <x:c r="CM40" s="70"/>
      <x:c r="CN40" s="70"/>
      <x:c r="CO40" s="70"/>
      <x:c r="CP40" s="73"/>
      <x:c r="CQ40" s="70"/>
      <x:c r="CR40" s="73"/>
      <x:c r="CS40" s="70">
        <x:v>11</x:v>
      </x:c>
      <x:c r="CT40" s="70">
        <x:v>1</x:v>
      </x:c>
      <x:c r="CU40" s="70"/>
      <x:c r="CV40" s="70"/>
      <x:c r="CW40" s="70"/>
      <x:c r="CX40" s="70"/>
      <x:c r="CY40" s="485" t="s">
        <x:v>1685</x:v>
      </x:c>
      <x:c r="CZ40" s="70"/>
      <x:c r="DA40" s="73"/>
      <x:c r="DB40" s="70"/>
      <x:c r="DC40" s="73"/>
      <x:c r="DD40" s="70"/>
      <x:c r="DE40" s="73"/>
      <x:c r="DF40" s="70"/>
      <x:c r="DG40" s="104"/>
    </x:row>
    <x:row r="41" spans="1:111" s="74" customFormat="1" ht="30" customHeight="1">
      <x:c r="A41" s="485" t="s">
        <x:v>1662</x:v>
      </x:c>
      <x:c r="B41" s="114"/>
      <x:c r="C41" s="73"/>
      <x:c r="D41" s="70"/>
      <x:c r="E41" s="73"/>
      <x:c r="F41" s="70"/>
      <x:c r="G41" s="73"/>
      <x:c r="H41" s="70"/>
      <x:c r="I41" s="73"/>
      <x:c r="J41" s="70"/>
      <x:c r="K41" s="70"/>
      <x:c r="L41" s="73"/>
      <x:c r="M41" s="70"/>
      <x:c r="N41" s="70"/>
      <x:c r="O41" s="70"/>
      <x:c r="P41" s="70"/>
      <x:c r="Q41" s="70"/>
      <x:c r="R41" s="73"/>
      <x:c r="S41" s="70">
        <x:v>1</x:v>
      </x:c>
      <x:c r="T41" s="73">
        <x:v>31</x:v>
      </x:c>
      <x:c r="U41" s="70"/>
      <x:c r="V41" s="73"/>
      <x:c r="W41" s="70"/>
      <x:c r="X41" s="70">
        <x:v>15</x:v>
      </x:c>
      <x:c r="Y41" s="70"/>
      <x:c r="Z41" s="70"/>
      <x:c r="AA41" s="70"/>
      <x:c r="AB41" s="70"/>
      <x:c r="AC41" s="70"/>
      <x:c r="AD41" s="70"/>
      <x:c r="AE41" s="70"/>
      <x:c r="AF41" s="70"/>
      <x:c r="AG41" s="70"/>
      <x:c r="AH41" s="70"/>
      <x:c r="AI41" s="70"/>
      <x:c r="AJ41" s="70"/>
      <x:c r="AK41" s="70"/>
      <x:c r="AL41" s="485" t="s">
        <x:v>1662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/>
      <x:c r="BF41" s="70"/>
      <x:c r="BG41" s="70"/>
      <x:c r="BH41" s="70"/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485" t="s">
        <x:v>1662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70"/>
      <x:c r="CI41" s="70"/>
      <x:c r="CJ41" s="70"/>
      <x:c r="CK41" s="70"/>
      <x:c r="CL41" s="70"/>
      <x:c r="CM41" s="70"/>
      <x:c r="CN41" s="70"/>
      <x:c r="CO41" s="70"/>
      <x:c r="CP41" s="73"/>
      <x:c r="CQ41" s="70"/>
      <x:c r="CR41" s="73"/>
      <x:c r="CS41" s="70">
        <x:v>13</x:v>
      </x:c>
      <x:c r="CT41" s="70">
        <x:v>2</x:v>
      </x:c>
      <x:c r="CU41" s="70"/>
      <x:c r="CV41" s="70"/>
      <x:c r="CW41" s="70"/>
      <x:c r="CX41" s="70"/>
      <x:c r="CY41" s="485" t="s">
        <x:v>1662</x:v>
      </x:c>
      <x:c r="CZ41" s="70"/>
      <x:c r="DA41" s="73"/>
      <x:c r="DB41" s="70"/>
      <x:c r="DC41" s="73"/>
      <x:c r="DD41" s="70"/>
      <x:c r="DE41" s="73"/>
      <x:c r="DF41" s="70"/>
      <x:c r="DG41" s="104"/>
    </x:row>
    <x:row r="42" spans="1:111" s="74" customFormat="1" ht="30" customHeight="1">
      <x:c r="A42" s="485" t="s">
        <x:v>1773</x:v>
      </x:c>
      <x:c r="B42" s="114"/>
      <x:c r="C42" s="73"/>
      <x:c r="D42" s="70"/>
      <x:c r="E42" s="73"/>
      <x:c r="F42" s="70"/>
      <x:c r="G42" s="73"/>
      <x:c r="H42" s="70"/>
      <x:c r="I42" s="73"/>
      <x:c r="J42" s="70"/>
      <x:c r="K42" s="70"/>
      <x:c r="L42" s="73"/>
      <x:c r="M42" s="70"/>
      <x:c r="N42" s="70"/>
      <x:c r="O42" s="70"/>
      <x:c r="P42" s="70"/>
      <x:c r="Q42" s="70"/>
      <x:c r="R42" s="73"/>
      <x:c r="S42" s="70">
        <x:v>4</x:v>
      </x:c>
      <x:c r="T42" s="73">
        <x:v>64</x:v>
      </x:c>
      <x:c r="U42" s="70"/>
      <x:c r="V42" s="73"/>
      <x:c r="W42" s="70"/>
      <x:c r="X42" s="70">
        <x:v>20</x:v>
      </x:c>
      <x:c r="Y42" s="70"/>
      <x:c r="Z42" s="70"/>
      <x:c r="AA42" s="70"/>
      <x:c r="AB42" s="70"/>
      <x:c r="AC42" s="70"/>
      <x:c r="AD42" s="70"/>
      <x:c r="AE42" s="70"/>
      <x:c r="AF42" s="70"/>
      <x:c r="AG42" s="70"/>
      <x:c r="AH42" s="70"/>
      <x:c r="AI42" s="70"/>
      <x:c r="AJ42" s="70"/>
      <x:c r="AK42" s="70"/>
      <x:c r="AL42" s="485" t="s">
        <x:v>1773</x:v>
      </x:c>
      <x:c r="AM42" s="70"/>
      <x:c r="AN42" s="73"/>
      <x:c r="AO42" s="70"/>
      <x:c r="AP42" s="70"/>
      <x:c r="AQ42" s="70"/>
      <x:c r="AR42" s="73"/>
      <x:c r="AS42" s="70"/>
      <x:c r="AT42" s="73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70"/>
      <x:c r="BE42" s="70">
        <x:v>2</x:v>
      </x:c>
      <x:c r="BF42" s="70">
        <x:v>9</x:v>
      </x:c>
      <x:c r="BG42" s="70"/>
      <x:c r="BH42" s="70"/>
      <x:c r="BI42" s="70"/>
      <x:c r="BJ42" s="73"/>
      <x:c r="BK42" s="70"/>
      <x:c r="BL42" s="73"/>
      <x:c r="BM42" s="70"/>
      <x:c r="BN42" s="73"/>
      <x:c r="BO42" s="70"/>
      <x:c r="BP42" s="73"/>
      <x:c r="BQ42" s="70"/>
      <x:c r="BR42" s="70"/>
      <x:c r="BS42" s="70"/>
      <x:c r="BT42" s="70"/>
      <x:c r="BU42" s="70"/>
      <x:c r="BV42" s="485" t="s">
        <x:v>1773</x:v>
      </x:c>
      <x:c r="BW42" s="70"/>
      <x:c r="BX42" s="70"/>
      <x:c r="BY42" s="73"/>
      <x:c r="BZ42" s="70"/>
      <x:c r="CA42" s="73"/>
      <x:c r="CB42" s="70"/>
      <x:c r="CC42" s="73"/>
      <x:c r="CD42" s="70"/>
      <x:c r="CE42" s="70"/>
      <x:c r="CF42" s="73"/>
      <x:c r="CG42" s="70"/>
      <x:c r="CH42" s="70"/>
      <x:c r="CI42" s="70"/>
      <x:c r="CJ42" s="70"/>
      <x:c r="CK42" s="70"/>
      <x:c r="CL42" s="70"/>
      <x:c r="CM42" s="70"/>
      <x:c r="CN42" s="70"/>
      <x:c r="CO42" s="70"/>
      <x:c r="CP42" s="73"/>
      <x:c r="CQ42" s="70"/>
      <x:c r="CR42" s="73"/>
      <x:c r="CS42" s="70">
        <x:v>8</x:v>
      </x:c>
      <x:c r="CT42" s="70"/>
      <x:c r="CU42" s="70"/>
      <x:c r="CV42" s="70"/>
      <x:c r="CW42" s="70"/>
      <x:c r="CX42" s="70"/>
      <x:c r="CY42" s="485" t="s">
        <x:v>1773</x:v>
      </x:c>
      <x:c r="CZ42" s="70"/>
      <x:c r="DA42" s="73"/>
      <x:c r="DB42" s="70"/>
      <x:c r="DC42" s="73"/>
      <x:c r="DD42" s="70"/>
      <x:c r="DE42" s="73"/>
      <x:c r="DF42" s="70"/>
      <x:c r="DG42" s="104"/>
    </x:row>
    <x:row r="43" spans="1:111" s="74" customFormat="1" ht="30" customHeight="1">
      <x:c r="A43" s="485" t="s">
        <x:v>1720</x:v>
      </x:c>
      <x:c r="B43" s="114"/>
      <x:c r="C43" s="73"/>
      <x:c r="D43" s="70"/>
      <x:c r="E43" s="73"/>
      <x:c r="F43" s="70"/>
      <x:c r="G43" s="73"/>
      <x:c r="H43" s="70"/>
      <x:c r="I43" s="73"/>
      <x:c r="J43" s="70"/>
      <x:c r="K43" s="70"/>
      <x:c r="L43" s="73"/>
      <x:c r="M43" s="70"/>
      <x:c r="N43" s="70"/>
      <x:c r="O43" s="70"/>
      <x:c r="P43" s="70"/>
      <x:c r="Q43" s="70"/>
      <x:c r="R43" s="73"/>
      <x:c r="S43" s="70">
        <x:v>6</x:v>
      </x:c>
      <x:c r="T43" s="73">
        <x:v>80</x:v>
      </x:c>
      <x:c r="U43" s="70"/>
      <x:c r="V43" s="73"/>
      <x:c r="W43" s="70"/>
      <x:c r="X43" s="70">
        <x:v>51</x:v>
      </x:c>
      <x:c r="Y43" s="70"/>
      <x:c r="Z43" s="70"/>
      <x:c r="AA43" s="70"/>
      <x:c r="AB43" s="70"/>
      <x:c r="AC43" s="70"/>
      <x:c r="AD43" s="70"/>
      <x:c r="AE43" s="70"/>
      <x:c r="AF43" s="70"/>
      <x:c r="AG43" s="70"/>
      <x:c r="AH43" s="70"/>
      <x:c r="AI43" s="70"/>
      <x:c r="AJ43" s="70"/>
      <x:c r="AK43" s="70"/>
      <x:c r="AL43" s="485" t="s">
        <x:v>1720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>
        <x:v>2</x:v>
      </x:c>
      <x:c r="BA43" s="73">
        <x:v>10</x:v>
      </x:c>
      <x:c r="BB43" s="70"/>
      <x:c r="BC43" s="70"/>
      <x:c r="BD43" s="70"/>
      <x:c r="BE43" s="70">
        <x:v>1</x:v>
      </x:c>
      <x:c r="BF43" s="70">
        <x:v>9</x:v>
      </x:c>
      <x:c r="BG43" s="70"/>
      <x:c r="BH43" s="70"/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485" t="s">
        <x:v>1720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/>
      <x:c r="CK43" s="70"/>
      <x:c r="CL43" s="70"/>
      <x:c r="CM43" s="70"/>
      <x:c r="CN43" s="70"/>
      <x:c r="CO43" s="70"/>
      <x:c r="CP43" s="73"/>
      <x:c r="CQ43" s="70"/>
      <x:c r="CR43" s="73"/>
      <x:c r="CS43" s="70">
        <x:v>31</x:v>
      </x:c>
      <x:c r="CT43" s="70">
        <x:v>4</x:v>
      </x:c>
      <x:c r="CU43" s="70"/>
      <x:c r="CV43" s="70"/>
      <x:c r="CW43" s="70"/>
      <x:c r="CX43" s="70"/>
      <x:c r="CY43" s="485" t="s">
        <x:v>1720</x:v>
      </x:c>
      <x:c r="CZ43" s="70"/>
      <x:c r="DA43" s="73"/>
      <x:c r="DB43" s="70"/>
      <x:c r="DC43" s="73"/>
      <x:c r="DD43" s="70"/>
      <x:c r="DE43" s="73"/>
      <x:c r="DF43" s="70"/>
      <x:c r="DG43" s="104"/>
    </x:row>
    <x:row r="44" spans="1:111" s="74" customFormat="1" ht="30" customHeight="1">
      <x:c r="A44" s="485" t="s">
        <x:v>1644</x:v>
      </x:c>
      <x:c r="B44" s="114"/>
      <x:c r="C44" s="73"/>
      <x:c r="D44" s="70"/>
      <x:c r="E44" s="73"/>
      <x:c r="F44" s="70"/>
      <x:c r="G44" s="73"/>
      <x:c r="H44" s="70"/>
      <x:c r="I44" s="73"/>
      <x:c r="J44" s="70"/>
      <x:c r="K44" s="70"/>
      <x:c r="L44" s="73"/>
      <x:c r="M44" s="70"/>
      <x:c r="N44" s="70"/>
      <x:c r="O44" s="70"/>
      <x:c r="P44" s="70"/>
      <x:c r="Q44" s="70"/>
      <x:c r="R44" s="73"/>
      <x:c r="S44" s="70">
        <x:v>2</x:v>
      </x:c>
      <x:c r="T44" s="73">
        <x:v>32</x:v>
      </x:c>
      <x:c r="U44" s="70"/>
      <x:c r="V44" s="73"/>
      <x:c r="W44" s="70">
        <x:v>6</x:v>
      </x:c>
      <x:c r="X44" s="70">
        <x:v>15</x:v>
      </x:c>
      <x:c r="Y44" s="70"/>
      <x:c r="Z44" s="70"/>
      <x:c r="AA44" s="70"/>
      <x:c r="AB44" s="70"/>
      <x:c r="AC44" s="70"/>
      <x:c r="AD44" s="70"/>
      <x:c r="AE44" s="70"/>
      <x:c r="AF44" s="70"/>
      <x:c r="AG44" s="70"/>
      <x:c r="AH44" s="70"/>
      <x:c r="AI44" s="70"/>
      <x:c r="AJ44" s="70"/>
      <x:c r="AK44" s="70"/>
      <x:c r="AL44" s="485" t="s">
        <x:v>1644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>
        <x:v>1</x:v>
      </x:c>
      <x:c r="BF44" s="70">
        <x:v>8</x:v>
      </x:c>
      <x:c r="BG44" s="70"/>
      <x:c r="BH44" s="70"/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485" t="s">
        <x:v>1644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70"/>
      <x:c r="CI44" s="70"/>
      <x:c r="CJ44" s="70"/>
      <x:c r="CK44" s="70"/>
      <x:c r="CL44" s="70"/>
      <x:c r="CM44" s="70"/>
      <x:c r="CN44" s="70"/>
      <x:c r="CO44" s="70"/>
      <x:c r="CP44" s="73"/>
      <x:c r="CQ44" s="70"/>
      <x:c r="CR44" s="73"/>
      <x:c r="CS44" s="70">
        <x:v>20</x:v>
      </x:c>
      <x:c r="CT44" s="70"/>
      <x:c r="CU44" s="70"/>
      <x:c r="CV44" s="70">
        <x:v>3</x:v>
      </x:c>
      <x:c r="CW44" s="70"/>
      <x:c r="CX44" s="70"/>
      <x:c r="CY44" s="485" t="s">
        <x:v>1644</x:v>
      </x:c>
      <x:c r="CZ44" s="70"/>
      <x:c r="DA44" s="73"/>
      <x:c r="DB44" s="70"/>
      <x:c r="DC44" s="73"/>
      <x:c r="DD44" s="70"/>
      <x:c r="DE44" s="73"/>
      <x:c r="DF44" s="70"/>
      <x:c r="DG44" s="104"/>
    </x:row>
    <x:row r="45" spans="1:111" s="74" customFormat="1" ht="30" customHeight="1">
      <x:c r="A45" s="370" t="s">
        <x:v>677</x:v>
      </x:c>
      <x:c r="B45" s="114">
        <x:f t="shared" ref="B45:AK45" si="30">SUM(B46:B49)</x:f>
        <x:v>0</x:v>
      </x:c>
      <x:c r="C45" s="73">
        <x:f t="shared" si="30"/>
        <x:v>0</x:v>
      </x:c>
      <x:c r="D45" s="70">
        <x:f t="shared" si="30"/>
        <x:v>0</x:v>
      </x:c>
      <x:c r="E45" s="73">
        <x:f t="shared" si="30"/>
        <x:v>0</x:v>
      </x:c>
      <x:c r="F45" s="70">
        <x:f t="shared" si="30"/>
        <x:v>0</x:v>
      </x:c>
      <x:c r="G45" s="73">
        <x:f t="shared" si="30"/>
        <x:v>0</x:v>
      </x:c>
      <x:c r="H45" s="70">
        <x:f t="shared" si="30"/>
        <x:v>0</x:v>
      </x:c>
      <x:c r="I45" s="73">
        <x:f t="shared" si="30"/>
        <x:v>0</x:v>
      </x:c>
      <x:c r="J45" s="70">
        <x:f t="shared" si="30"/>
        <x:v>0</x:v>
      </x:c>
      <x:c r="K45" s="70">
        <x:f t="shared" si="30"/>
        <x:v>0</x:v>
      </x:c>
      <x:c r="L45" s="73">
        <x:f t="shared" si="30"/>
        <x:v>0</x:v>
      </x:c>
      <x:c r="M45" s="70">
        <x:f t="shared" si="30"/>
        <x:v>0</x:v>
      </x:c>
      <x:c r="N45" s="70">
        <x:f t="shared" si="30"/>
        <x:v>0</x:v>
      </x:c>
      <x:c r="O45" s="70">
        <x:f t="shared" si="30"/>
        <x:v>0</x:v>
      </x:c>
      <x:c r="P45" s="70">
        <x:f t="shared" si="30"/>
        <x:v>0</x:v>
      </x:c>
      <x:c r="Q45" s="70">
        <x:f t="shared" si="30"/>
        <x:v>0</x:v>
      </x:c>
      <x:c r="R45" s="73">
        <x:f t="shared" si="30"/>
        <x:v>0</x:v>
      </x:c>
      <x:c r="S45" s="70">
        <x:f t="shared" si="30"/>
        <x:v>0</x:v>
      </x:c>
      <x:c r="T45" s="73">
        <x:f t="shared" si="30"/>
        <x:v>0</x:v>
      </x:c>
      <x:c r="U45" s="70">
        <x:f t="shared" si="30"/>
        <x:v>0</x:v>
      </x:c>
      <x:c r="V45" s="73">
        <x:f t="shared" si="30"/>
        <x:v>0</x:v>
      </x:c>
      <x:c r="W45" s="70">
        <x:f t="shared" si="30"/>
        <x:v>0</x:v>
      </x:c>
      <x:c r="X45" s="70">
        <x:f t="shared" si="30"/>
        <x:v>0</x:v>
      </x:c>
      <x:c r="Y45" s="70">
        <x:f t="shared" si="30"/>
        <x:v>0</x:v>
      </x:c>
      <x:c r="Z45" s="70">
        <x:f t="shared" si="30"/>
        <x:v>0</x:v>
      </x:c>
      <x:c r="AA45" s="70">
        <x:f t="shared" si="30"/>
        <x:v>0</x:v>
      </x:c>
      <x:c r="AB45" s="70">
        <x:f t="shared" si="30"/>
        <x:v>0</x:v>
      </x:c>
      <x:c r="AC45" s="70">
        <x:f t="shared" si="30"/>
        <x:v>0</x:v>
      </x:c>
      <x:c r="AD45" s="70">
        <x:f t="shared" si="30"/>
        <x:v>0</x:v>
      </x:c>
      <x:c r="AE45" s="70">
        <x:f t="shared" si="30"/>
        <x:v>0</x:v>
      </x:c>
      <x:c r="AF45" s="70">
        <x:f t="shared" si="30"/>
        <x:v>0</x:v>
      </x:c>
      <x:c r="AG45" s="70">
        <x:f t="shared" si="30"/>
        <x:v>0</x:v>
      </x:c>
      <x:c r="AH45" s="70">
        <x:f t="shared" si="30"/>
        <x:v>0</x:v>
      </x:c>
      <x:c r="AI45" s="70">
        <x:f t="shared" si="30"/>
        <x:v>0</x:v>
      </x:c>
      <x:c r="AJ45" s="70">
        <x:f t="shared" si="30"/>
        <x:v>0</x:v>
      </x:c>
      <x:c r="AK45" s="70">
        <x:f t="shared" si="30"/>
        <x:v>0</x:v>
      </x:c>
      <x:c r="AL45" s="370" t="s">
        <x:v>677</x:v>
      </x:c>
      <x:c r="AM45" s="70">
        <x:f t="shared" ref="AM45:BU45" si="31">SUM(AM46:AM49)</x:f>
        <x:v>0</x:v>
      </x:c>
      <x:c r="AN45" s="73">
        <x:f t="shared" si="31"/>
        <x:v>0</x:v>
      </x:c>
      <x:c r="AO45" s="70">
        <x:f t="shared" si="31"/>
        <x:v>0</x:v>
      </x:c>
      <x:c r="AP45" s="70">
        <x:f t="shared" si="31"/>
        <x:v>0</x:v>
      </x:c>
      <x:c r="AQ45" s="70">
        <x:f t="shared" si="31"/>
        <x:v>0</x:v>
      </x:c>
      <x:c r="AR45" s="73">
        <x:f t="shared" si="31"/>
        <x:v>0</x:v>
      </x:c>
      <x:c r="AS45" s="70">
        <x:f t="shared" si="31"/>
        <x:v>0</x:v>
      </x:c>
      <x:c r="AT45" s="73">
        <x:f t="shared" si="31"/>
        <x:v>0</x:v>
      </x:c>
      <x:c r="AU45" s="70">
        <x:f t="shared" si="31"/>
        <x:v>0</x:v>
      </x:c>
      <x:c r="AV45" s="70">
        <x:f t="shared" si="31"/>
        <x:v>0</x:v>
      </x:c>
      <x:c r="AW45" s="70">
        <x:f t="shared" si="31"/>
        <x:v>0</x:v>
      </x:c>
      <x:c r="AX45" s="70">
        <x:f t="shared" si="31"/>
        <x:v>0</x:v>
      </x:c>
      <x:c r="AY45" s="70">
        <x:f t="shared" si="31"/>
        <x:v>0</x:v>
      </x:c>
      <x:c r="AZ45" s="70">
        <x:f t="shared" si="31"/>
        <x:v>0</x:v>
      </x:c>
      <x:c r="BA45" s="73">
        <x:f t="shared" si="31"/>
        <x:v>0</x:v>
      </x:c>
      <x:c r="BB45" s="70">
        <x:f t="shared" si="31"/>
        <x:v>0</x:v>
      </x:c>
      <x:c r="BC45" s="70">
        <x:f t="shared" si="31"/>
        <x:v>0</x:v>
      </x:c>
      <x:c r="BD45" s="70">
        <x:f t="shared" si="31"/>
        <x:v>0</x:v>
      </x:c>
      <x:c r="BE45" s="70">
        <x:f t="shared" si="31"/>
        <x:v>0</x:v>
      </x:c>
      <x:c r="BF45" s="70">
        <x:f t="shared" si="31"/>
        <x:v>0</x:v>
      </x:c>
      <x:c r="BG45" s="70">
        <x:f t="shared" si="31"/>
        <x:v>0</x:v>
      </x:c>
      <x:c r="BH45" s="70">
        <x:f t="shared" si="31"/>
        <x:v>0</x:v>
      </x:c>
      <x:c r="BI45" s="70">
        <x:f t="shared" si="31"/>
        <x:v>0</x:v>
      </x:c>
      <x:c r="BJ45" s="73">
        <x:f t="shared" si="31"/>
        <x:v>0</x:v>
      </x:c>
      <x:c r="BK45" s="70">
        <x:f t="shared" si="31"/>
        <x:v>0</x:v>
      </x:c>
      <x:c r="BL45" s="73">
        <x:f t="shared" si="31"/>
        <x:v>0</x:v>
      </x:c>
      <x:c r="BM45" s="70">
        <x:f t="shared" si="31"/>
        <x:v>0</x:v>
      </x:c>
      <x:c r="BN45" s="73">
        <x:f t="shared" si="31"/>
        <x:v>0</x:v>
      </x:c>
      <x:c r="BO45" s="70">
        <x:f t="shared" si="31"/>
        <x:v>0</x:v>
      </x:c>
      <x:c r="BP45" s="73">
        <x:f t="shared" si="31"/>
        <x:v>0</x:v>
      </x:c>
      <x:c r="BQ45" s="70">
        <x:f t="shared" si="31"/>
        <x:v>0</x:v>
      </x:c>
      <x:c r="BR45" s="70">
        <x:f t="shared" si="31"/>
        <x:v>0</x:v>
      </x:c>
      <x:c r="BS45" s="70">
        <x:f t="shared" si="31"/>
        <x:v>0</x:v>
      </x:c>
      <x:c r="BT45" s="70">
        <x:f t="shared" si="31"/>
        <x:v>0</x:v>
      </x:c>
      <x:c r="BU45" s="70">
        <x:f t="shared" si="31"/>
        <x:v>0</x:v>
      </x:c>
      <x:c r="BV45" s="370" t="s">
        <x:v>677</x:v>
      </x:c>
      <x:c r="BW45" s="70">
        <x:f t="shared" ref="BW45:CX45" si="32">SUM(BW46:BW49)</x:f>
        <x:v>0</x:v>
      </x:c>
      <x:c r="BX45" s="70">
        <x:f t="shared" si="32"/>
        <x:v>0</x:v>
      </x:c>
      <x:c r="BY45" s="73">
        <x:f t="shared" si="32"/>
        <x:v>0</x:v>
      </x:c>
      <x:c r="BZ45" s="70">
        <x:f t="shared" si="32"/>
        <x:v>0</x:v>
      </x:c>
      <x:c r="CA45" s="73">
        <x:f t="shared" si="32"/>
        <x:v>0</x:v>
      </x:c>
      <x:c r="CB45" s="70">
        <x:f t="shared" si="32"/>
        <x:v>0</x:v>
      </x:c>
      <x:c r="CC45" s="73">
        <x:f t="shared" si="32"/>
        <x:v>0</x:v>
      </x:c>
      <x:c r="CD45" s="73">
        <x:f t="shared" si="32"/>
        <x:v>0</x:v>
      </x:c>
      <x:c r="CE45" s="73">
        <x:f t="shared" si="32"/>
        <x:v>0</x:v>
      </x:c>
      <x:c r="CF45" s="73">
        <x:f t="shared" si="32"/>
        <x:v>0</x:v>
      </x:c>
      <x:c r="CG45" s="73">
        <x:f t="shared" si="32"/>
        <x:v>0</x:v>
      </x:c>
      <x:c r="CH45" s="73">
        <x:f t="shared" si="32"/>
        <x:v>0</x:v>
      </x:c>
      <x:c r="CI45" s="73">
        <x:f t="shared" si="32"/>
        <x:v>0</x:v>
      </x:c>
      <x:c r="CJ45" s="73">
        <x:f t="shared" si="32"/>
        <x:v>0</x:v>
      </x:c>
      <x:c r="CK45" s="73">
        <x:f t="shared" si="32"/>
        <x:v>0</x:v>
      </x:c>
      <x:c r="CL45" s="73">
        <x:f t="shared" si="32"/>
        <x:v>0</x:v>
      </x:c>
      <x:c r="CM45" s="73">
        <x:f t="shared" si="32"/>
        <x:v>0</x:v>
      </x:c>
      <x:c r="CN45" s="73">
        <x:f t="shared" si="32"/>
        <x:v>0</x:v>
      </x:c>
      <x:c r="CO45" s="73">
        <x:f t="shared" si="32"/>
        <x:v>0</x:v>
      </x:c>
      <x:c r="CP45" s="73">
        <x:f t="shared" si="32"/>
        <x:v>0</x:v>
      </x:c>
      <x:c r="CQ45" s="73">
        <x:f t="shared" si="32"/>
        <x:v>0</x:v>
      </x:c>
      <x:c r="CR45" s="73">
        <x:f t="shared" si="32"/>
        <x:v>0</x:v>
      </x:c>
      <x:c r="CS45" s="73">
        <x:f t="shared" si="32"/>
        <x:v>0</x:v>
      </x:c>
      <x:c r="CT45" s="73">
        <x:f t="shared" si="32"/>
        <x:v>0</x:v>
      </x:c>
      <x:c r="CU45" s="73">
        <x:f t="shared" si="32"/>
        <x:v>0</x:v>
      </x:c>
      <x:c r="CV45" s="73">
        <x:f t="shared" si="32"/>
        <x:v>0</x:v>
      </x:c>
      <x:c r="CW45" s="73">
        <x:f t="shared" si="32"/>
        <x:v>0</x:v>
      </x:c>
      <x:c r="CX45" s="73">
        <x:f t="shared" si="32"/>
        <x:v>0</x:v>
      </x:c>
      <x:c r="CY45" s="370" t="s">
        <x:v>677</x:v>
      </x:c>
      <x:c r="CZ45" s="70">
        <x:f t="shared" ref="CZ45:DG45" si="33">SUM(CZ46:CZ49)</x:f>
        <x:v>0</x:v>
      </x:c>
      <x:c r="DA45" s="73">
        <x:f t="shared" si="33"/>
        <x:v>0</x:v>
      </x:c>
      <x:c r="DB45" s="70">
        <x:f t="shared" si="33"/>
        <x:v>0</x:v>
      </x:c>
      <x:c r="DC45" s="73">
        <x:f t="shared" si="33"/>
        <x:v>0</x:v>
      </x:c>
      <x:c r="DD45" s="70">
        <x:f t="shared" si="33"/>
        <x:v>0</x:v>
      </x:c>
      <x:c r="DE45" s="73">
        <x:f t="shared" si="33"/>
        <x:v>0</x:v>
      </x:c>
      <x:c r="DF45" s="70">
        <x:f t="shared" si="33"/>
        <x:v>0</x:v>
      </x:c>
      <x:c r="DG45" s="104">
        <x:f t="shared" si="33"/>
        <x:v>0</x:v>
      </x:c>
    </x:row>
    <x:row r="46" spans="1:111" s="74" customFormat="1" ht="30" customHeight="1">
      <x:c r="A46" s="485" t="s">
        <x:v>2083</x:v>
      </x:c>
      <x:c r="B46" s="114"/>
      <x:c r="C46" s="73"/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/>
      <x:c r="V46" s="73"/>
      <x:c r="W46" s="70"/>
      <x:c r="X46" s="70"/>
      <x:c r="Y46" s="70"/>
      <x:c r="Z46" s="70"/>
      <x:c r="AA46" s="70"/>
      <x:c r="AB46" s="70"/>
      <x:c r="AC46" s="70"/>
      <x:c r="AD46" s="70"/>
      <x:c r="AE46" s="70"/>
      <x:c r="AF46" s="70"/>
      <x:c r="AG46" s="70"/>
      <x:c r="AH46" s="70"/>
      <x:c r="AI46" s="70"/>
      <x:c r="AJ46" s="70"/>
      <x:c r="AK46" s="70"/>
      <x:c r="AL46" s="485" t="s">
        <x:v>2083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/>
      <x:c r="BF46" s="70"/>
      <x:c r="BG46" s="70"/>
      <x:c r="BH46" s="70"/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485" t="s">
        <x:v>2083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70"/>
      <x:c r="CI46" s="70"/>
      <x:c r="CJ46" s="70"/>
      <x:c r="CK46" s="70"/>
      <x:c r="CL46" s="70"/>
      <x:c r="CM46" s="70"/>
      <x:c r="CN46" s="70"/>
      <x:c r="CO46" s="70"/>
      <x:c r="CP46" s="73"/>
      <x:c r="CQ46" s="70"/>
      <x:c r="CR46" s="73"/>
      <x:c r="CS46" s="70"/>
      <x:c r="CT46" s="70"/>
      <x:c r="CU46" s="70"/>
      <x:c r="CV46" s="70"/>
      <x:c r="CW46" s="70"/>
      <x:c r="CX46" s="70"/>
      <x:c r="CY46" s="485" t="s">
        <x:v>2083</x:v>
      </x:c>
      <x:c r="CZ46" s="70"/>
      <x:c r="DA46" s="73"/>
      <x:c r="DB46" s="70"/>
      <x:c r="DC46" s="73"/>
      <x:c r="DD46" s="70"/>
      <x:c r="DE46" s="73"/>
      <x:c r="DF46" s="70"/>
      <x:c r="DG46" s="104"/>
    </x:row>
    <x:row r="47" spans="1:111" s="74" customFormat="1" ht="30" customHeight="1">
      <x:c r="A47" s="485" t="s">
        <x:v>2088</x:v>
      </x:c>
      <x:c r="B47" s="114"/>
      <x:c r="C47" s="73"/>
      <x:c r="D47" s="70"/>
      <x:c r="E47" s="73"/>
      <x:c r="F47" s="70"/>
      <x:c r="G47" s="73"/>
      <x:c r="H47" s="70"/>
      <x:c r="I47" s="73"/>
      <x:c r="J47" s="70"/>
      <x:c r="K47" s="70"/>
      <x:c r="L47" s="73"/>
      <x:c r="M47" s="70"/>
      <x:c r="N47" s="70"/>
      <x:c r="O47" s="70"/>
      <x:c r="P47" s="70"/>
      <x:c r="Q47" s="70"/>
      <x:c r="R47" s="73"/>
      <x:c r="S47" s="70"/>
      <x:c r="T47" s="73"/>
      <x:c r="U47" s="70"/>
      <x:c r="V47" s="73"/>
      <x:c r="W47" s="70"/>
      <x:c r="X47" s="70"/>
      <x:c r="Y47" s="70"/>
      <x:c r="Z47" s="70"/>
      <x:c r="AA47" s="70"/>
      <x:c r="AB47" s="70"/>
      <x:c r="AC47" s="70"/>
      <x:c r="AD47" s="70"/>
      <x:c r="AE47" s="70"/>
      <x:c r="AF47" s="70"/>
      <x:c r="AG47" s="70"/>
      <x:c r="AH47" s="70"/>
      <x:c r="AI47" s="70"/>
      <x:c r="AJ47" s="70"/>
      <x:c r="AK47" s="70"/>
      <x:c r="AL47" s="485" t="s">
        <x:v>2088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/>
      <x:c r="BF47" s="70"/>
      <x:c r="BG47" s="70"/>
      <x:c r="BH47" s="70"/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485" t="s">
        <x:v>2088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/>
      <x:c r="CK47" s="70"/>
      <x:c r="CL47" s="70"/>
      <x:c r="CM47" s="70"/>
      <x:c r="CN47" s="70"/>
      <x:c r="CO47" s="70"/>
      <x:c r="CP47" s="73"/>
      <x:c r="CQ47" s="70"/>
      <x:c r="CR47" s="73"/>
      <x:c r="CS47" s="70"/>
      <x:c r="CT47" s="70"/>
      <x:c r="CU47" s="70"/>
      <x:c r="CV47" s="70"/>
      <x:c r="CW47" s="70"/>
      <x:c r="CX47" s="70"/>
      <x:c r="CY47" s="485" t="s">
        <x:v>2088</x:v>
      </x:c>
      <x:c r="CZ47" s="70"/>
      <x:c r="DA47" s="73"/>
      <x:c r="DB47" s="70"/>
      <x:c r="DC47" s="73"/>
      <x:c r="DD47" s="70"/>
      <x:c r="DE47" s="73"/>
      <x:c r="DF47" s="70"/>
      <x:c r="DG47" s="104"/>
    </x:row>
    <x:row r="48" spans="1:111" s="74" customFormat="1" ht="30" customHeight="1">
      <x:c r="A48" s="485" t="s">
        <x:v>2096</x:v>
      </x:c>
      <x:c r="B48" s="114"/>
      <x:c r="C48" s="73"/>
      <x:c r="D48" s="70"/>
      <x:c r="E48" s="73"/>
      <x:c r="F48" s="70"/>
      <x:c r="G48" s="73"/>
      <x:c r="H48" s="70"/>
      <x:c r="I48" s="73"/>
      <x:c r="J48" s="70"/>
      <x:c r="K48" s="70"/>
      <x:c r="L48" s="73"/>
      <x:c r="M48" s="70"/>
      <x:c r="N48" s="70"/>
      <x:c r="O48" s="70"/>
      <x:c r="P48" s="70"/>
      <x:c r="Q48" s="70"/>
      <x:c r="R48" s="73"/>
      <x:c r="S48" s="70"/>
      <x:c r="T48" s="73"/>
      <x:c r="U48" s="70"/>
      <x:c r="V48" s="73"/>
      <x:c r="W48" s="70"/>
      <x:c r="X48" s="70"/>
      <x:c r="Y48" s="70"/>
      <x:c r="Z48" s="70"/>
      <x:c r="AA48" s="70"/>
      <x:c r="AB48" s="70"/>
      <x:c r="AC48" s="70"/>
      <x:c r="AD48" s="70"/>
      <x:c r="AE48" s="70"/>
      <x:c r="AF48" s="70"/>
      <x:c r="AG48" s="70"/>
      <x:c r="AH48" s="70"/>
      <x:c r="AI48" s="70"/>
      <x:c r="AJ48" s="70"/>
      <x:c r="AK48" s="70"/>
      <x:c r="AL48" s="485" t="s">
        <x:v>2096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/>
      <x:c r="BF48" s="70"/>
      <x:c r="BG48" s="70"/>
      <x:c r="BH48" s="70"/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485" t="s">
        <x:v>2096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70"/>
      <x:c r="CI48" s="70"/>
      <x:c r="CJ48" s="70"/>
      <x:c r="CK48" s="70"/>
      <x:c r="CL48" s="70"/>
      <x:c r="CM48" s="70"/>
      <x:c r="CN48" s="70"/>
      <x:c r="CO48" s="70"/>
      <x:c r="CP48" s="73"/>
      <x:c r="CQ48" s="70"/>
      <x:c r="CR48" s="73"/>
      <x:c r="CS48" s="70"/>
      <x:c r="CT48" s="70"/>
      <x:c r="CU48" s="70"/>
      <x:c r="CV48" s="70"/>
      <x:c r="CW48" s="70"/>
      <x:c r="CX48" s="70"/>
      <x:c r="CY48" s="485" t="s">
        <x:v>2096</x:v>
      </x:c>
      <x:c r="CZ48" s="70"/>
      <x:c r="DA48" s="73"/>
      <x:c r="DB48" s="70"/>
      <x:c r="DC48" s="73"/>
      <x:c r="DD48" s="70"/>
      <x:c r="DE48" s="73"/>
      <x:c r="DF48" s="70"/>
      <x:c r="DG48" s="104"/>
    </x:row>
    <x:row r="49" spans="1:111" s="74" customFormat="1" ht="30" customHeight="1">
      <x:c r="A49" s="485" t="s">
        <x:v>2092</x:v>
      </x:c>
      <x:c r="B49" s="114"/>
      <x:c r="C49" s="73"/>
      <x:c r="D49" s="70"/>
      <x:c r="E49" s="73"/>
      <x:c r="F49" s="70"/>
      <x:c r="G49" s="73"/>
      <x:c r="H49" s="70"/>
      <x:c r="I49" s="73"/>
      <x:c r="J49" s="70"/>
      <x:c r="K49" s="70"/>
      <x:c r="L49" s="73"/>
      <x:c r="M49" s="70"/>
      <x:c r="N49" s="70"/>
      <x:c r="O49" s="70"/>
      <x:c r="P49" s="70"/>
      <x:c r="Q49" s="70"/>
      <x:c r="R49" s="73"/>
      <x:c r="S49" s="70"/>
      <x:c r="T49" s="73"/>
      <x:c r="U49" s="70"/>
      <x:c r="V49" s="73"/>
      <x:c r="W49" s="70"/>
      <x:c r="X49" s="70"/>
      <x:c r="Y49" s="70"/>
      <x:c r="Z49" s="70"/>
      <x:c r="AA49" s="70"/>
      <x:c r="AB49" s="70"/>
      <x:c r="AC49" s="70"/>
      <x:c r="AD49" s="70"/>
      <x:c r="AE49" s="70"/>
      <x:c r="AF49" s="70"/>
      <x:c r="AG49" s="70"/>
      <x:c r="AH49" s="70"/>
      <x:c r="AI49" s="70"/>
      <x:c r="AJ49" s="70"/>
      <x:c r="AK49" s="70"/>
      <x:c r="AL49" s="485" t="s">
        <x:v>2092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/>
      <x:c r="BF49" s="70"/>
      <x:c r="BG49" s="70"/>
      <x:c r="BH49" s="70"/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485" t="s">
        <x:v>2092</x:v>
      </x:c>
      <x:c r="BW49" s="70"/>
      <x:c r="BX49" s="70"/>
      <x:c r="BY49" s="73"/>
      <x:c r="BZ49" s="70"/>
      <x:c r="CA49" s="73"/>
      <x:c r="CB49" s="70"/>
      <x:c r="CC49" s="73"/>
      <x:c r="CD49" s="70"/>
      <x:c r="CE49" s="70"/>
      <x:c r="CF49" s="73"/>
      <x:c r="CG49" s="70"/>
      <x:c r="CH49" s="70"/>
      <x:c r="CI49" s="70"/>
      <x:c r="CJ49" s="70"/>
      <x:c r="CK49" s="70"/>
      <x:c r="CL49" s="70"/>
      <x:c r="CM49" s="70"/>
      <x:c r="CN49" s="70"/>
      <x:c r="CO49" s="70"/>
      <x:c r="CP49" s="73"/>
      <x:c r="CQ49" s="70"/>
      <x:c r="CR49" s="73"/>
      <x:c r="CS49" s="70"/>
      <x:c r="CT49" s="70"/>
      <x:c r="CU49" s="70"/>
      <x:c r="CV49" s="70"/>
      <x:c r="CW49" s="70"/>
      <x:c r="CX49" s="70"/>
      <x:c r="CY49" s="485" t="s">
        <x:v>2092</x:v>
      </x:c>
      <x:c r="CZ49" s="70"/>
      <x:c r="DA49" s="73"/>
      <x:c r="DB49" s="70"/>
      <x:c r="DC49" s="73"/>
      <x:c r="DD49" s="70"/>
      <x:c r="DE49" s="73"/>
      <x:c r="DF49" s="70"/>
      <x:c r="DG49" s="104"/>
    </x:row>
    <x:row r="50" spans="1:111" s="74" customFormat="1" ht="30" customHeight="1">
      <x:c r="A50" s="370" t="s">
        <x:v>1359</x:v>
      </x:c>
      <x:c r="B50" s="114">
        <x:f>B51+B89</x:f>
        <x:v>0</x:v>
      </x:c>
      <x:c r="C50" s="73">
        <x:f t="shared" ref="C50:BN50" si="34">C51+C89</x:f>
        <x:v>0</x:v>
      </x:c>
      <x:c r="D50" s="70">
        <x:f t="shared" si="34"/>
        <x:v>2</x:v>
      </x:c>
      <x:c r="E50" s="73">
        <x:f t="shared" si="34"/>
        <x:v>325</x:v>
      </x:c>
      <x:c r="F50" s="70">
        <x:f t="shared" si="34"/>
        <x:v>0</x:v>
      </x:c>
      <x:c r="G50" s="73">
        <x:f t="shared" si="34"/>
        <x:v>0</x:v>
      </x:c>
      <x:c r="H50" s="70">
        <x:f t="shared" si="34"/>
        <x:v>2</x:v>
      </x:c>
      <x:c r="I50" s="73">
        <x:f t="shared" si="34"/>
        <x:v>0</x:v>
      </x:c>
      <x:c r="J50" s="70">
        <x:f t="shared" si="34"/>
        <x:v>12</x:v>
      </x:c>
      <x:c r="K50" s="70">
        <x:f t="shared" si="34"/>
        <x:v>4</x:v>
      </x:c>
      <x:c r="L50" s="73">
        <x:f t="shared" si="34"/>
        <x:v>0</x:v>
      </x:c>
      <x:c r="M50" s="70">
        <x:f t="shared" si="34"/>
        <x:v>4</x:v>
      </x:c>
      <x:c r="N50" s="70">
        <x:f t="shared" si="34"/>
        <x:v>0</x:v>
      </x:c>
      <x:c r="O50" s="70">
        <x:f t="shared" si="34"/>
        <x:v>2</x:v>
      </x:c>
      <x:c r="P50" s="70">
        <x:f t="shared" si="34"/>
        <x:v>2</x:v>
      </x:c>
      <x:c r="Q50" s="70">
        <x:f t="shared" si="34"/>
        <x:v>0</x:v>
      </x:c>
      <x:c r="R50" s="73">
        <x:f t="shared" si="34"/>
        <x:v>0</x:v>
      </x:c>
      <x:c r="S50" s="70">
        <x:f t="shared" si="34"/>
        <x:v>30</x:v>
      </x:c>
      <x:c r="T50" s="73">
        <x:f>T51+T89</x:f>
        <x:v>488.14999999999998</x:v>
      </x:c>
      <x:c r="U50" s="70">
        <x:f t="shared" si="34"/>
        <x:v>3</x:v>
      </x:c>
      <x:c r="V50" s="73">
        <x:f t="shared" si="34"/>
        <x:v>487.31999999999999</x:v>
      </x:c>
      <x:c r="W50" s="70">
        <x:f t="shared" si="34"/>
        <x:v>2</x:v>
      </x:c>
      <x:c r="X50" s="70">
        <x:f t="shared" si="34"/>
        <x:v>304</x:v>
      </x:c>
      <x:c r="Y50" s="70">
        <x:f t="shared" si="34"/>
        <x:v>22</x:v>
      </x:c>
      <x:c r="Z50" s="70">
        <x:f t="shared" si="34"/>
        <x:v>44</x:v>
      </x:c>
      <x:c r="AA50" s="70">
        <x:f t="shared" si="34"/>
        <x:v>29</x:v>
      </x:c>
      <x:c r="AB50" s="70">
        <x:f t="shared" si="34"/>
        <x:v>1</x:v>
      </x:c>
      <x:c r="AC50" s="70">
        <x:f t="shared" si="34"/>
        <x:v>15</x:v>
      </x:c>
      <x:c r="AD50" s="70">
        <x:f t="shared" si="34"/>
        <x:v>18</x:v>
      </x:c>
      <x:c r="AE50" s="70">
        <x:f t="shared" si="34"/>
        <x:v>2</x:v>
      </x:c>
      <x:c r="AF50" s="70">
        <x:f t="shared" si="34"/>
        <x:v>1</x:v>
      </x:c>
      <x:c r="AG50" s="70">
        <x:f t="shared" si="34"/>
        <x:v>50</x:v>
      </x:c>
      <x:c r="AH50" s="70">
        <x:f t="shared" si="34"/>
        <x:v>0</x:v>
      </x:c>
      <x:c r="AI50" s="70">
        <x:f t="shared" si="34"/>
        <x:v>0</x:v>
      </x:c>
      <x:c r="AJ50" s="70">
        <x:f t="shared" si="34"/>
        <x:v>32</x:v>
      </x:c>
      <x:c r="AK50" s="70">
        <x:f t="shared" si="34"/>
        <x:v>84</x:v>
      </x:c>
      <x:c r="AL50" s="370" t="s">
        <x:v>1359</x:v>
      </x:c>
      <x:c r="AM50" s="70">
        <x:f t="shared" si="34"/>
        <x:v>0</x:v>
      </x:c>
      <x:c r="AN50" s="73">
        <x:f t="shared" si="34"/>
        <x:v>0</x:v>
      </x:c>
      <x:c r="AO50" s="70">
        <x:f t="shared" si="34"/>
        <x:v>0</x:v>
      </x:c>
      <x:c r="AP50" s="70">
        <x:f t="shared" si="34"/>
        <x:v>0</x:v>
      </x:c>
      <x:c r="AQ50" s="70">
        <x:f t="shared" si="34"/>
        <x:v>0</x:v>
      </x:c>
      <x:c r="AR50" s="73">
        <x:f t="shared" si="34"/>
        <x:v>0</x:v>
      </x:c>
      <x:c r="AS50" s="70">
        <x:f t="shared" si="34"/>
        <x:v>0</x:v>
      </x:c>
      <x:c r="AT50" s="73">
        <x:f t="shared" si="34"/>
        <x:v>0</x:v>
      </x:c>
      <x:c r="AU50" s="70">
        <x:f t="shared" si="34"/>
        <x:v>0</x:v>
      </x:c>
      <x:c r="AV50" s="70">
        <x:f t="shared" si="34"/>
        <x:v>0</x:v>
      </x:c>
      <x:c r="AW50" s="70">
        <x:f t="shared" si="34"/>
        <x:v>0</x:v>
      </x:c>
      <x:c r="AX50" s="70">
        <x:f t="shared" si="34"/>
        <x:v>0</x:v>
      </x:c>
      <x:c r="AY50" s="70">
        <x:f t="shared" si="34"/>
        <x:v>0</x:v>
      </x:c>
      <x:c r="AZ50" s="70">
        <x:f t="shared" si="34"/>
        <x:v>1</x:v>
      </x:c>
      <x:c r="BA50" s="73">
        <x:f t="shared" si="34"/>
        <x:v>0</x:v>
      </x:c>
      <x:c r="BB50" s="70">
        <x:f t="shared" si="34"/>
        <x:v>0</x:v>
      </x:c>
      <x:c r="BC50" s="70">
        <x:f t="shared" si="34"/>
        <x:v>0</x:v>
      </x:c>
      <x:c r="BD50" s="70">
        <x:f t="shared" si="34"/>
        <x:v>0</x:v>
      </x:c>
      <x:c r="BE50" s="70">
        <x:f t="shared" si="34"/>
        <x:v>41</x:v>
      </x:c>
      <x:c r="BF50" s="70">
        <x:f t="shared" si="34"/>
        <x:v>168</x:v>
      </x:c>
      <x:c r="BG50" s="70">
        <x:f t="shared" si="34"/>
        <x:v>0</x:v>
      </x:c>
      <x:c r="BH50" s="70">
        <x:f t="shared" si="34"/>
        <x:v>0</x:v>
      </x:c>
      <x:c r="BI50" s="70">
        <x:f t="shared" si="34"/>
        <x:v>0</x:v>
      </x:c>
      <x:c r="BJ50" s="73">
        <x:f t="shared" si="34"/>
        <x:v>0</x:v>
      </x:c>
      <x:c r="BK50" s="70">
        <x:f t="shared" si="34"/>
        <x:v>0</x:v>
      </x:c>
      <x:c r="BL50" s="73">
        <x:f t="shared" si="34"/>
        <x:v>0</x:v>
      </x:c>
      <x:c r="BM50" s="70">
        <x:f t="shared" si="34"/>
        <x:v>0</x:v>
      </x:c>
      <x:c r="BN50" s="73">
        <x:f t="shared" si="34"/>
        <x:v>0</x:v>
      </x:c>
      <x:c r="BO50" s="70">
        <x:f t="shared" ref="BO50:DG50" si="35">BO51+BO89</x:f>
        <x:v>0</x:v>
      </x:c>
      <x:c r="BP50" s="73">
        <x:f t="shared" si="35"/>
        <x:v>0</x:v>
      </x:c>
      <x:c r="BQ50" s="70">
        <x:f t="shared" si="35"/>
        <x:v>0</x:v>
      </x:c>
      <x:c r="BR50" s="70">
        <x:f t="shared" si="35"/>
        <x:v>0</x:v>
      </x:c>
      <x:c r="BS50" s="70">
        <x:f t="shared" si="35"/>
        <x:v>1</x:v>
      </x:c>
      <x:c r="BT50" s="70">
        <x:f t="shared" si="35"/>
        <x:v>2</x:v>
      </x:c>
      <x:c r="BU50" s="70">
        <x:f t="shared" si="35"/>
        <x:v>2</x:v>
      </x:c>
      <x:c r="BV50" s="370" t="s">
        <x:v>1359</x:v>
      </x:c>
      <x:c r="BW50" s="70">
        <x:f t="shared" si="35"/>
        <x:v>0</x:v>
      </x:c>
      <x:c r="BX50" s="70">
        <x:f t="shared" si="35"/>
        <x:v>0</x:v>
      </x:c>
      <x:c r="BY50" s="73">
        <x:f t="shared" si="35"/>
        <x:v>0</x:v>
      </x:c>
      <x:c r="BZ50" s="70">
        <x:f t="shared" si="35"/>
        <x:v>0</x:v>
      </x:c>
      <x:c r="CA50" s="73">
        <x:f t="shared" si="35"/>
        <x:v>0</x:v>
      </x:c>
      <x:c r="CB50" s="70">
        <x:f t="shared" si="35"/>
        <x:v>0</x:v>
      </x:c>
      <x:c r="CC50" s="73">
        <x:f t="shared" si="35"/>
        <x:v>0</x:v>
      </x:c>
      <x:c r="CD50" s="70">
        <x:f t="shared" si="35"/>
        <x:v>0</x:v>
      </x:c>
      <x:c r="CE50" s="70">
        <x:f t="shared" si="35"/>
        <x:v>18</x:v>
      </x:c>
      <x:c r="CF50" s="73">
        <x:f t="shared" si="35"/>
        <x:v>574.27999999999997</x:v>
      </x:c>
      <x:c r="CG50" s="70">
        <x:f t="shared" si="35"/>
        <x:v>0</x:v>
      </x:c>
      <x:c r="CH50" s="70">
        <x:f t="shared" si="35"/>
        <x:v>1</x:v>
      </x:c>
      <x:c r="CI50" s="70">
        <x:f t="shared" si="35"/>
        <x:v>2</x:v>
      </x:c>
      <x:c r="CJ50" s="70">
        <x:f t="shared" si="35"/>
        <x:v>18</x:v>
      </x:c>
      <x:c r="CK50" s="70">
        <x:f t="shared" si="35"/>
        <x:v>0</x:v>
      </x:c>
      <x:c r="CL50" s="70">
        <x:f t="shared" si="35"/>
        <x:v>1</x:v>
      </x:c>
      <x:c r="CM50" s="70">
        <x:f t="shared" si="35"/>
        <x:v>0</x:v>
      </x:c>
      <x:c r="CN50" s="70">
        <x:f t="shared" si="35"/>
        <x:v>0</x:v>
      </x:c>
      <x:c r="CO50" s="70">
        <x:f t="shared" si="35"/>
        <x:v>3</x:v>
      </x:c>
      <x:c r="CP50" s="73">
        <x:f t="shared" si="35"/>
        <x:v>61</x:v>
      </x:c>
      <x:c r="CQ50" s="70">
        <x:f t="shared" si="35"/>
        <x:v>36</x:v>
      </x:c>
      <x:c r="CR50" s="73">
        <x:f t="shared" si="35"/>
        <x:v>3500.2999999999997</x:v>
      </x:c>
      <x:c r="CS50" s="70">
        <x:f t="shared" si="35"/>
        <x:v>192</x:v>
      </x:c>
      <x:c r="CT50" s="70">
        <x:f t="shared" si="35"/>
        <x:v>30</x:v>
      </x:c>
      <x:c r="CU50" s="70">
        <x:f t="shared" si="35"/>
        <x:v>4</x:v>
      </x:c>
      <x:c r="CV50" s="70">
        <x:f t="shared" si="35"/>
        <x:v>27</x:v>
      </x:c>
      <x:c r="CW50" s="70">
        <x:f t="shared" si="35"/>
        <x:v>12</x:v>
      </x:c>
      <x:c r="CX50" s="70">
        <x:f t="shared" si="35"/>
        <x:v>18</x:v>
      </x:c>
      <x:c r="CY50" s="370" t="s">
        <x:v>1359</x:v>
      </x:c>
      <x:c r="CZ50" s="70">
        <x:f t="shared" si="35"/>
        <x:v>21</x:v>
      </x:c>
      <x:c r="DA50" s="73">
        <x:f t="shared" si="35"/>
        <x:v>939.7399999999999</x:v>
      </x:c>
      <x:c r="DB50" s="70">
        <x:f t="shared" si="35"/>
        <x:v>0</x:v>
      </x:c>
      <x:c r="DC50" s="73">
        <x:f t="shared" si="35"/>
        <x:v>0</x:v>
      </x:c>
      <x:c r="DD50" s="70">
        <x:f t="shared" si="35"/>
        <x:v>0</x:v>
      </x:c>
      <x:c r="DE50" s="73">
        <x:f t="shared" si="35"/>
        <x:v>0</x:v>
      </x:c>
      <x:c r="DF50" s="70">
        <x:f t="shared" si="35"/>
        <x:v>0</x:v>
      </x:c>
      <x:c r="DG50" s="104">
        <x:f t="shared" si="35"/>
        <x:v>0</x:v>
      </x:c>
    </x:row>
    <x:row r="51" spans="1:111" s="74" customFormat="1" ht="30" customHeight="1">
      <x:c r="A51" s="370" t="s">
        <x:v>675</x:v>
      </x:c>
      <x:c r="B51" s="114">
        <x:f>SUM(B52:B88)</x:f>
        <x:v>0</x:v>
      </x:c>
      <x:c r="C51" s="367">
        <x:f t="shared" ref="C51:BN51" si="36">SUM(C52:C88)</x:f>
        <x:v>0</x:v>
      </x:c>
      <x:c r="D51" s="114">
        <x:f t="shared" si="36"/>
        <x:v>2</x:v>
      </x:c>
      <x:c r="E51" s="367">
        <x:f t="shared" si="36"/>
        <x:v>325</x:v>
      </x:c>
      <x:c r="F51" s="114">
        <x:f t="shared" si="36"/>
        <x:v>0</x:v>
      </x:c>
      <x:c r="G51" s="367">
        <x:f t="shared" si="36"/>
        <x:v>0</x:v>
      </x:c>
      <x:c r="H51" s="114">
        <x:f t="shared" si="36"/>
        <x:v>2</x:v>
      </x:c>
      <x:c r="I51" s="367">
        <x:f t="shared" si="36"/>
        <x:v>0</x:v>
      </x:c>
      <x:c r="J51" s="114">
        <x:f t="shared" si="36"/>
        <x:v>12</x:v>
      </x:c>
      <x:c r="K51" s="114">
        <x:f t="shared" si="36"/>
        <x:v>4</x:v>
      </x:c>
      <x:c r="L51" s="367">
        <x:f t="shared" si="36"/>
        <x:v>0</x:v>
      </x:c>
      <x:c r="M51" s="114">
        <x:f t="shared" si="36"/>
        <x:v>4</x:v>
      </x:c>
      <x:c r="N51" s="114">
        <x:f t="shared" si="36"/>
        <x:v>0</x:v>
      </x:c>
      <x:c r="O51" s="114">
        <x:f t="shared" si="36"/>
        <x:v>2</x:v>
      </x:c>
      <x:c r="P51" s="114">
        <x:f t="shared" si="36"/>
        <x:v>2</x:v>
      </x:c>
      <x:c r="Q51" s="114">
        <x:f t="shared" si="36"/>
        <x:v>0</x:v>
      </x:c>
      <x:c r="R51" s="367">
        <x:f t="shared" si="36"/>
        <x:v>0</x:v>
      </x:c>
      <x:c r="S51" s="114">
        <x:f t="shared" si="36"/>
        <x:v>30</x:v>
      </x:c>
      <x:c r="T51" s="367">
        <x:f t="shared" si="36"/>
        <x:v>488.14999999999998</x:v>
      </x:c>
      <x:c r="U51" s="114">
        <x:f t="shared" si="36"/>
        <x:v>3</x:v>
      </x:c>
      <x:c r="V51" s="367">
        <x:f t="shared" si="36"/>
        <x:v>487.31999999999999</x:v>
      </x:c>
      <x:c r="W51" s="114">
        <x:f t="shared" si="36"/>
        <x:v>2</x:v>
      </x:c>
      <x:c r="X51" s="114">
        <x:f t="shared" si="36"/>
        <x:v>304</x:v>
      </x:c>
      <x:c r="Y51" s="114">
        <x:f t="shared" si="36"/>
        <x:v>22</x:v>
      </x:c>
      <x:c r="Z51" s="114">
        <x:f t="shared" si="36"/>
        <x:v>44</x:v>
      </x:c>
      <x:c r="AA51" s="114">
        <x:f t="shared" si="36"/>
        <x:v>29</x:v>
      </x:c>
      <x:c r="AB51" s="114">
        <x:f t="shared" si="36"/>
        <x:v>1</x:v>
      </x:c>
      <x:c r="AC51" s="114">
        <x:f t="shared" si="36"/>
        <x:v>15</x:v>
      </x:c>
      <x:c r="AD51" s="114">
        <x:f t="shared" si="36"/>
        <x:v>18</x:v>
      </x:c>
      <x:c r="AE51" s="114">
        <x:f t="shared" si="36"/>
        <x:v>2</x:v>
      </x:c>
      <x:c r="AF51" s="114">
        <x:f t="shared" si="36"/>
        <x:v>1</x:v>
      </x:c>
      <x:c r="AG51" s="114">
        <x:f t="shared" si="36"/>
        <x:v>50</x:v>
      </x:c>
      <x:c r="AH51" s="114">
        <x:f t="shared" si="36"/>
        <x:v>0</x:v>
      </x:c>
      <x:c r="AI51" s="114">
        <x:f t="shared" si="36"/>
        <x:v>0</x:v>
      </x:c>
      <x:c r="AJ51" s="114">
        <x:f t="shared" si="36"/>
        <x:v>32</x:v>
      </x:c>
      <x:c r="AK51" s="114">
        <x:f t="shared" si="36"/>
        <x:v>84</x:v>
      </x:c>
      <x:c r="AL51" s="370" t="s">
        <x:v>675</x:v>
      </x:c>
      <x:c r="AM51" s="114">
        <x:f t="shared" si="36"/>
        <x:v>0</x:v>
      </x:c>
      <x:c r="AN51" s="367">
        <x:f t="shared" si="36"/>
        <x:v>0</x:v>
      </x:c>
      <x:c r="AO51" s="114">
        <x:f t="shared" si="36"/>
        <x:v>0</x:v>
      </x:c>
      <x:c r="AP51" s="114">
        <x:f t="shared" si="36"/>
        <x:v>0</x:v>
      </x:c>
      <x:c r="AQ51" s="114">
        <x:f t="shared" si="36"/>
        <x:v>0</x:v>
      </x:c>
      <x:c r="AR51" s="367">
        <x:f t="shared" si="36"/>
        <x:v>0</x:v>
      </x:c>
      <x:c r="AS51" s="114">
        <x:f t="shared" si="36"/>
        <x:v>0</x:v>
      </x:c>
      <x:c r="AT51" s="367">
        <x:f t="shared" si="36"/>
        <x:v>0</x:v>
      </x:c>
      <x:c r="AU51" s="114">
        <x:f t="shared" si="36"/>
        <x:v>0</x:v>
      </x:c>
      <x:c r="AV51" s="114">
        <x:f t="shared" si="36"/>
        <x:v>0</x:v>
      </x:c>
      <x:c r="AW51" s="114">
        <x:f t="shared" si="36"/>
        <x:v>0</x:v>
      </x:c>
      <x:c r="AX51" s="114">
        <x:f t="shared" si="36"/>
        <x:v>0</x:v>
      </x:c>
      <x:c r="AY51" s="114">
        <x:f t="shared" si="36"/>
        <x:v>0</x:v>
      </x:c>
      <x:c r="AZ51" s="114">
        <x:f t="shared" si="36"/>
        <x:v>1</x:v>
      </x:c>
      <x:c r="BA51" s="367">
        <x:f t="shared" si="36"/>
        <x:v>0</x:v>
      </x:c>
      <x:c r="BB51" s="114">
        <x:f t="shared" si="36"/>
        <x:v>0</x:v>
      </x:c>
      <x:c r="BC51" s="114">
        <x:f t="shared" si="36"/>
        <x:v>0</x:v>
      </x:c>
      <x:c r="BD51" s="114">
        <x:f t="shared" si="36"/>
        <x:v>0</x:v>
      </x:c>
      <x:c r="BE51" s="114">
        <x:f t="shared" si="36"/>
        <x:v>41</x:v>
      </x:c>
      <x:c r="BF51" s="114">
        <x:f t="shared" si="36"/>
        <x:v>168</x:v>
      </x:c>
      <x:c r="BG51" s="114">
        <x:f t="shared" si="36"/>
        <x:v>0</x:v>
      </x:c>
      <x:c r="BH51" s="114">
        <x:f t="shared" si="36"/>
        <x:v>0</x:v>
      </x:c>
      <x:c r="BI51" s="114">
        <x:f t="shared" si="36"/>
        <x:v>0</x:v>
      </x:c>
      <x:c r="BJ51" s="367">
        <x:f t="shared" si="36"/>
        <x:v>0</x:v>
      </x:c>
      <x:c r="BK51" s="114">
        <x:f t="shared" si="36"/>
        <x:v>0</x:v>
      </x:c>
      <x:c r="BL51" s="367">
        <x:f t="shared" si="36"/>
        <x:v>0</x:v>
      </x:c>
      <x:c r="BM51" s="114">
        <x:f t="shared" si="36"/>
        <x:v>0</x:v>
      </x:c>
      <x:c r="BN51" s="367">
        <x:f t="shared" si="36"/>
        <x:v>0</x:v>
      </x:c>
      <x:c r="BO51" s="114">
        <x:f t="shared" ref="BO51:DG51" si="37">SUM(BO52:BO88)</x:f>
        <x:v>0</x:v>
      </x:c>
      <x:c r="BP51" s="367">
        <x:f t="shared" si="37"/>
        <x:v>0</x:v>
      </x:c>
      <x:c r="BQ51" s="114">
        <x:f t="shared" si="37"/>
        <x:v>0</x:v>
      </x:c>
      <x:c r="BR51" s="114">
        <x:f t="shared" si="37"/>
        <x:v>0</x:v>
      </x:c>
      <x:c r="BS51" s="114">
        <x:f t="shared" si="37"/>
        <x:v>1</x:v>
      </x:c>
      <x:c r="BT51" s="114">
        <x:f t="shared" si="37"/>
        <x:v>2</x:v>
      </x:c>
      <x:c r="BU51" s="114">
        <x:f t="shared" si="37"/>
        <x:v>2</x:v>
      </x:c>
      <x:c r="BV51" s="370" t="s">
        <x:v>675</x:v>
      </x:c>
      <x:c r="BW51" s="114">
        <x:f t="shared" si="37"/>
        <x:v>0</x:v>
      </x:c>
      <x:c r="BX51" s="114">
        <x:f t="shared" si="37"/>
        <x:v>0</x:v>
      </x:c>
      <x:c r="BY51" s="367">
        <x:f t="shared" si="37"/>
        <x:v>0</x:v>
      </x:c>
      <x:c r="BZ51" s="114">
        <x:f t="shared" si="37"/>
        <x:v>0</x:v>
      </x:c>
      <x:c r="CA51" s="367">
        <x:f t="shared" si="37"/>
        <x:v>0</x:v>
      </x:c>
      <x:c r="CB51" s="114">
        <x:f t="shared" si="37"/>
        <x:v>0</x:v>
      </x:c>
      <x:c r="CC51" s="367">
        <x:f t="shared" si="37"/>
        <x:v>0</x:v>
      </x:c>
      <x:c r="CD51" s="114">
        <x:f t="shared" si="37"/>
        <x:v>0</x:v>
      </x:c>
      <x:c r="CE51" s="114">
        <x:f t="shared" si="37"/>
        <x:v>18</x:v>
      </x:c>
      <x:c r="CF51" s="367">
        <x:f t="shared" si="37"/>
        <x:v>574.27999999999997</x:v>
      </x:c>
      <x:c r="CG51" s="114">
        <x:f t="shared" si="37"/>
        <x:v>0</x:v>
      </x:c>
      <x:c r="CH51" s="114">
        <x:f t="shared" si="37"/>
        <x:v>1</x:v>
      </x:c>
      <x:c r="CI51" s="114">
        <x:f t="shared" si="37"/>
        <x:v>2</x:v>
      </x:c>
      <x:c r="CJ51" s="114">
        <x:f t="shared" si="37"/>
        <x:v>18</x:v>
      </x:c>
      <x:c r="CK51" s="114">
        <x:f t="shared" si="37"/>
        <x:v>0</x:v>
      </x:c>
      <x:c r="CL51" s="114">
        <x:f t="shared" si="37"/>
        <x:v>1</x:v>
      </x:c>
      <x:c r="CM51" s="114">
        <x:f t="shared" si="37"/>
        <x:v>0</x:v>
      </x:c>
      <x:c r="CN51" s="114">
        <x:f t="shared" si="37"/>
        <x:v>0</x:v>
      </x:c>
      <x:c r="CO51" s="114">
        <x:f t="shared" si="37"/>
        <x:v>3</x:v>
      </x:c>
      <x:c r="CP51" s="367">
        <x:f t="shared" si="37"/>
        <x:v>61</x:v>
      </x:c>
      <x:c r="CQ51" s="114">
        <x:f t="shared" si="37"/>
        <x:v>36</x:v>
      </x:c>
      <x:c r="CR51" s="367">
        <x:f t="shared" si="37"/>
        <x:v>3500.2999999999997</x:v>
      </x:c>
      <x:c r="CS51" s="114">
        <x:f t="shared" si="37"/>
        <x:v>192</x:v>
      </x:c>
      <x:c r="CT51" s="114">
        <x:f t="shared" si="37"/>
        <x:v>30</x:v>
      </x:c>
      <x:c r="CU51" s="114">
        <x:f t="shared" si="37"/>
        <x:v>4</x:v>
      </x:c>
      <x:c r="CV51" s="114">
        <x:f t="shared" si="37"/>
        <x:v>27</x:v>
      </x:c>
      <x:c r="CW51" s="114">
        <x:f t="shared" si="37"/>
        <x:v>12</x:v>
      </x:c>
      <x:c r="CX51" s="114">
        <x:f t="shared" si="37"/>
        <x:v>18</x:v>
      </x:c>
      <x:c r="CY51" s="370" t="s">
        <x:v>675</x:v>
      </x:c>
      <x:c r="CZ51" s="114">
        <x:f t="shared" si="37"/>
        <x:v>21</x:v>
      </x:c>
      <x:c r="DA51" s="367">
        <x:f t="shared" si="37"/>
        <x:v>939.7399999999999</x:v>
      </x:c>
      <x:c r="DB51" s="114">
        <x:f t="shared" si="37"/>
        <x:v>0</x:v>
      </x:c>
      <x:c r="DC51" s="367">
        <x:f t="shared" si="37"/>
        <x:v>0</x:v>
      </x:c>
      <x:c r="DD51" s="114">
        <x:f t="shared" si="37"/>
        <x:v>0</x:v>
      </x:c>
      <x:c r="DE51" s="367">
        <x:f t="shared" si="37"/>
        <x:v>0</x:v>
      </x:c>
      <x:c r="DF51" s="114">
        <x:f t="shared" si="37"/>
        <x:v>0</x:v>
      </x:c>
      <x:c r="DG51" s="367">
        <x:f t="shared" si="37"/>
        <x:v>0</x:v>
      </x:c>
    </x:row>
    <x:row r="52" spans="1:111" s="74" customFormat="1" ht="30" customHeight="1">
      <x:c r="A52" s="485" t="s">
        <x:v>1746</x:v>
      </x:c>
      <x:c r="B52" s="114"/>
      <x:c r="C52" s="73"/>
      <x:c r="D52" s="70"/>
      <x:c r="E52" s="73"/>
      <x:c r="F52" s="70"/>
      <x:c r="G52" s="73"/>
      <x:c r="H52" s="70"/>
      <x:c r="I52" s="73"/>
      <x:c r="J52" s="70">
        <x:v>1</x:v>
      </x:c>
      <x:c r="K52" s="70"/>
      <x:c r="L52" s="73"/>
      <x:c r="M52" s="70"/>
      <x:c r="N52" s="70"/>
      <x:c r="O52" s="70"/>
      <x:c r="P52" s="70"/>
      <x:c r="Q52" s="70"/>
      <x:c r="R52" s="73"/>
      <x:c r="S52" s="70"/>
      <x:c r="T52" s="73"/>
      <x:c r="U52" s="70"/>
      <x:c r="V52" s="73"/>
      <x:c r="W52" s="70"/>
      <x:c r="X52" s="70">
        <x:v>7</x:v>
      </x:c>
      <x:c r="Y52" s="70"/>
      <x:c r="Z52" s="70"/>
      <x:c r="AA52" s="70">
        <x:v>1</x:v>
      </x:c>
      <x:c r="AB52" s="70"/>
      <x:c r="AC52" s="70"/>
      <x:c r="AD52" s="70"/>
      <x:c r="AE52" s="70"/>
      <x:c r="AF52" s="70"/>
      <x:c r="AG52" s="70">
        <x:v>1</x:v>
      </x:c>
      <x:c r="AH52" s="70"/>
      <x:c r="AI52" s="70"/>
      <x:c r="AJ52" s="70">
        <x:v>1</x:v>
      </x:c>
      <x:c r="AK52" s="70">
        <x:v>1</x:v>
      </x:c>
      <x:c r="AL52" s="485" t="s">
        <x:v>1746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>
        <x:v>1</x:v>
      </x:c>
      <x:c r="BF52" s="70">
        <x:v>8</x:v>
      </x:c>
      <x:c r="BG52" s="70"/>
      <x:c r="BH52" s="70"/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485" t="s">
        <x:v>1746</x:v>
      </x:c>
      <x:c r="BW52" s="70"/>
      <x:c r="BX52" s="70"/>
      <x:c r="BY52" s="73"/>
      <x:c r="BZ52" s="70"/>
      <x:c r="CA52" s="73"/>
      <x:c r="CB52" s="70"/>
      <x:c r="CC52" s="73"/>
      <x:c r="CD52" s="70"/>
      <x:c r="CE52" s="70">
        <x:v>1</x:v>
      </x:c>
      <x:c r="CF52" s="73">
        <x:v>13.199999999999999</x:v>
      </x:c>
      <x:c r="CG52" s="70"/>
      <x:c r="CH52" s="70"/>
      <x:c r="CI52" s="70"/>
      <x:c r="CJ52" s="70"/>
      <x:c r="CK52" s="70"/>
      <x:c r="CL52" s="70"/>
      <x:c r="CM52" s="70"/>
      <x:c r="CN52" s="70"/>
      <x:c r="CO52" s="70">
        <x:v>1</x:v>
      </x:c>
      <x:c r="CP52" s="73">
        <x:v>34.32</x:v>
      </x:c>
      <x:c r="CQ52" s="70">
        <x:v>1</x:v>
      </x:c>
      <x:c r="CR52" s="73">
        <x:v>182</x:v>
      </x:c>
      <x:c r="CS52" s="70">
        <x:v>4</x:v>
      </x:c>
      <x:c r="CT52" s="70">
        <x:v>1</x:v>
      </x:c>
      <x:c r="CU52" s="70"/>
      <x:c r="CV52" s="70"/>
      <x:c r="CW52" s="70">
        <x:v>1</x:v>
      </x:c>
      <x:c r="CX52" s="70">
        <x:v>1</x:v>
      </x:c>
      <x:c r="CY52" s="485" t="s">
        <x:v>1746</x:v>
      </x:c>
      <x:c r="CZ52" s="70">
        <x:v>2</x:v>
      </x:c>
      <x:c r="DA52" s="73">
        <x:v>47.520000000000003</x:v>
      </x:c>
      <x:c r="DB52" s="70"/>
      <x:c r="DC52" s="73"/>
      <x:c r="DD52" s="70"/>
      <x:c r="DE52" s="73"/>
      <x:c r="DF52" s="70"/>
      <x:c r="DG52" s="104"/>
    </x:row>
    <x:row r="53" spans="1:111" s="74" customFormat="1" ht="30" customHeight="1">
      <x:c r="A53" s="485" t="s">
        <x:v>1793</x:v>
      </x:c>
      <x:c r="B53" s="114"/>
      <x:c r="C53" s="73"/>
      <x:c r="D53" s="70"/>
      <x:c r="E53" s="73"/>
      <x:c r="F53" s="70"/>
      <x:c r="G53" s="73"/>
      <x:c r="H53" s="70"/>
      <x:c r="I53" s="73"/>
      <x:c r="J53" s="70">
        <x:v>1</x:v>
      </x:c>
      <x:c r="K53" s="70"/>
      <x:c r="L53" s="73"/>
      <x:c r="M53" s="70"/>
      <x:c r="N53" s="70"/>
      <x:c r="O53" s="70"/>
      <x:c r="P53" s="70"/>
      <x:c r="Q53" s="70"/>
      <x:c r="R53" s="73"/>
      <x:c r="S53" s="70"/>
      <x:c r="T53" s="73"/>
      <x:c r="U53" s="70"/>
      <x:c r="V53" s="73"/>
      <x:c r="W53" s="70"/>
      <x:c r="X53" s="70">
        <x:v>6</x:v>
      </x:c>
      <x:c r="Y53" s="70">
        <x:v>1</x:v>
      </x:c>
      <x:c r="Z53" s="70">
        <x:v>1</x:v>
      </x:c>
      <x:c r="AA53" s="70">
        <x:v>1</x:v>
      </x:c>
      <x:c r="AB53" s="70"/>
      <x:c r="AC53" s="70">
        <x:v>1</x:v>
      </x:c>
      <x:c r="AD53" s="70"/>
      <x:c r="AE53" s="70"/>
      <x:c r="AF53" s="70"/>
      <x:c r="AG53" s="70">
        <x:v>2</x:v>
      </x:c>
      <x:c r="AH53" s="70"/>
      <x:c r="AI53" s="70"/>
      <x:c r="AJ53" s="70"/>
      <x:c r="AK53" s="70"/>
      <x:c r="AL53" s="485" t="s">
        <x:v>1793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>
        <x:v>1</x:v>
      </x:c>
      <x:c r="BF53" s="70">
        <x:v>7</x:v>
      </x:c>
      <x:c r="BG53" s="70"/>
      <x:c r="BH53" s="70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 t="s">
        <x:v>506</x:v>
      </x:c>
      <x:c r="BT53" s="70"/>
      <x:c r="BU53" s="70"/>
      <x:c r="BV53" s="485" t="s">
        <x:v>1793</x:v>
      </x:c>
      <x:c r="BW53" s="70"/>
      <x:c r="BX53" s="70"/>
      <x:c r="BY53" s="73"/>
      <x:c r="BZ53" s="70"/>
      <x:c r="CA53" s="73"/>
      <x:c r="CB53" s="70"/>
      <x:c r="CC53" s="73"/>
      <x:c r="CD53" s="70"/>
      <x:c r="CE53" s="70">
        <x:v>1</x:v>
      </x:c>
      <x:c r="CF53" s="73">
        <x:v>38.049999999999997</x:v>
      </x:c>
      <x:c r="CG53" s="70"/>
      <x:c r="CH53" s="70"/>
      <x:c r="CI53" s="70"/>
      <x:c r="CJ53" s="70"/>
      <x:c r="CK53" s="70"/>
      <x:c r="CL53" s="70"/>
      <x:c r="CM53" s="70"/>
      <x:c r="CN53" s="70"/>
      <x:c r="CO53" s="70"/>
      <x:c r="CP53" s="73"/>
      <x:c r="CQ53" s="70">
        <x:v>1</x:v>
      </x:c>
      <x:c r="CR53" s="73">
        <x:v>106</x:v>
      </x:c>
      <x:c r="CS53" s="70">
        <x:v>6</x:v>
      </x:c>
      <x:c r="CT53" s="70">
        <x:v>1</x:v>
      </x:c>
      <x:c r="CU53" s="70"/>
      <x:c r="CV53" s="70"/>
      <x:c r="CW53" s="70" t="s">
        <x:v>506</x:v>
      </x:c>
      <x:c r="CX53" s="70" t="s">
        <x:v>506</x:v>
      </x:c>
      <x:c r="CY53" s="485" t="s">
        <x:v>1793</x:v>
      </x:c>
      <x:c r="CZ53" s="70">
        <x:v>1</x:v>
      </x:c>
      <x:c r="DA53" s="73">
        <x:v>38.049999999999997</x:v>
      </x:c>
      <x:c r="DB53" s="70"/>
      <x:c r="DC53" s="73"/>
      <x:c r="DD53" s="70"/>
      <x:c r="DE53" s="73"/>
      <x:c r="DF53" s="70"/>
      <x:c r="DG53" s="104"/>
    </x:row>
    <x:row r="54" spans="1:111" s="74" customFormat="1" ht="30" customHeight="1">
      <x:c r="A54" s="485" t="s">
        <x:v>1780</x:v>
      </x:c>
      <x:c r="B54" s="114"/>
      <x:c r="C54" s="73"/>
      <x:c r="D54" s="70"/>
      <x:c r="E54" s="73"/>
      <x:c r="F54" s="70"/>
      <x:c r="G54" s="73"/>
      <x:c r="H54" s="70"/>
      <x:c r="I54" s="73"/>
      <x:c r="J54" s="70">
        <x:v>1</x:v>
      </x:c>
      <x:c r="K54" s="70"/>
      <x:c r="L54" s="73"/>
      <x:c r="M54" s="70"/>
      <x:c r="N54" s="70"/>
      <x:c r="O54" s="70"/>
      <x:c r="P54" s="70"/>
      <x:c r="Q54" s="70"/>
      <x:c r="R54" s="73"/>
      <x:c r="S54" s="70"/>
      <x:c r="T54" s="73"/>
      <x:c r="U54" s="70"/>
      <x:c r="V54" s="73"/>
      <x:c r="W54" s="70"/>
      <x:c r="X54" s="70">
        <x:v>12</x:v>
      </x:c>
      <x:c r="Y54" s="70"/>
      <x:c r="Z54" s="70"/>
      <x:c r="AA54" s="70"/>
      <x:c r="AB54" s="70"/>
      <x:c r="AC54" s="70"/>
      <x:c r="AD54" s="70"/>
      <x:c r="AE54" s="70"/>
      <x:c r="AF54" s="70"/>
      <x:c r="AG54" s="70">
        <x:v>1</x:v>
      </x:c>
      <x:c r="AH54" s="70"/>
      <x:c r="AI54" s="70"/>
      <x:c r="AJ54" s="70"/>
      <x:c r="AK54" s="70"/>
      <x:c r="AL54" s="485" t="s">
        <x:v>1780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>
        <x:v>1</x:v>
      </x:c>
      <x:c r="BF54" s="70">
        <x:v>8</x:v>
      </x:c>
      <x:c r="BG54" s="70"/>
      <x:c r="BH54" s="70"/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485" t="s">
        <x:v>1780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/>
      <x:c r="CK54" s="70"/>
      <x:c r="CL54" s="70"/>
      <x:c r="CM54" s="70"/>
      <x:c r="CN54" s="70"/>
      <x:c r="CO54" s="70"/>
      <x:c r="CP54" s="73"/>
      <x:c r="CQ54" s="70">
        <x:v>1</x:v>
      </x:c>
      <x:c r="CR54" s="73">
        <x:v>16</x:v>
      </x:c>
      <x:c r="CS54" s="70">
        <x:v>4</x:v>
      </x:c>
      <x:c r="CT54" s="70">
        <x:v>1</x:v>
      </x:c>
      <x:c r="CU54" s="70"/>
      <x:c r="CV54" s="70"/>
      <x:c r="CW54" s="70" t="s">
        <x:v>506</x:v>
      </x:c>
      <x:c r="CX54" s="70" t="s">
        <x:v>506</x:v>
      </x:c>
      <x:c r="CY54" s="485" t="s">
        <x:v>1780</x:v>
      </x:c>
      <x:c r="CZ54" s="70"/>
      <x:c r="DA54" s="73"/>
      <x:c r="DB54" s="70"/>
      <x:c r="DC54" s="73"/>
      <x:c r="DD54" s="70"/>
      <x:c r="DE54" s="73"/>
      <x:c r="DF54" s="70"/>
      <x:c r="DG54" s="104"/>
    </x:row>
    <x:row r="55" spans="1:111" s="74" customFormat="1" ht="30" customHeight="1">
      <x:c r="A55" s="485" t="s">
        <x:v>1518</x:v>
      </x:c>
      <x:c r="B55" s="114"/>
      <x:c r="C55" s="73"/>
      <x:c r="D55" s="70"/>
      <x:c r="E55" s="73"/>
      <x:c r="F55" s="70"/>
      <x:c r="G55" s="73"/>
      <x:c r="H55" s="70"/>
      <x:c r="I55" s="73"/>
      <x:c r="J55" s="70"/>
      <x:c r="K55" s="70"/>
      <x:c r="L55" s="73"/>
      <x:c r="M55" s="70"/>
      <x:c r="N55" s="70"/>
      <x:c r="O55" s="70"/>
      <x:c r="P55" s="70"/>
      <x:c r="Q55" s="70"/>
      <x:c r="R55" s="73"/>
      <x:c r="S55" s="70">
        <x:v>3</x:v>
      </x:c>
      <x:c r="T55" s="73">
        <x:v>38.880000000000003</x:v>
      </x:c>
      <x:c r="U55" s="70"/>
      <x:c r="V55" s="73"/>
      <x:c r="W55" s="70"/>
      <x:c r="X55" s="70">
        <x:v>7</x:v>
      </x:c>
      <x:c r="Y55" s="70"/>
      <x:c r="Z55" s="70"/>
      <x:c r="AA55" s="70">
        <x:v>1</x:v>
      </x:c>
      <x:c r="AB55" s="70"/>
      <x:c r="AC55" s="70">
        <x:v>1</x:v>
      </x:c>
      <x:c r="AD55" s="70"/>
      <x:c r="AE55" s="70"/>
      <x:c r="AF55" s="70"/>
      <x:c r="AG55" s="70">
        <x:v>3</x:v>
      </x:c>
      <x:c r="AH55" s="70"/>
      <x:c r="AI55" s="70"/>
      <x:c r="AJ55" s="70">
        <x:v>1</x:v>
      </x:c>
      <x:c r="AK55" s="70">
        <x:v>3</x:v>
      </x:c>
      <x:c r="AL55" s="485" t="s">
        <x:v>1518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>
        <x:v>1</x:v>
      </x:c>
      <x:c r="BF55" s="70">
        <x:v>4</x:v>
      </x:c>
      <x:c r="BG55" s="70">
        <x:v>0</x:v>
      </x:c>
      <x:c r="BH55" s="70">
        <x:v>0</x:v>
      </x:c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485" t="s">
        <x:v>1518</x:v>
      </x:c>
      <x:c r="BW55" s="70"/>
      <x:c r="BX55" s="70"/>
      <x:c r="BY55" s="73"/>
      <x:c r="BZ55" s="70"/>
      <x:c r="CA55" s="73"/>
      <x:c r="CB55" s="70"/>
      <x:c r="CC55" s="73"/>
      <x:c r="CD55" s="70"/>
      <x:c r="CE55" s="70">
        <x:v>1</x:v>
      </x:c>
      <x:c r="CF55" s="73">
        <x:v>13.199999999999999</x:v>
      </x:c>
      <x:c r="CG55" s="70"/>
      <x:c r="CH55" s="70"/>
      <x:c r="CI55" s="70"/>
      <x:c r="CJ55" s="70">
        <x:v>1</x:v>
      </x:c>
      <x:c r="CK55" s="70"/>
      <x:c r="CL55" s="70"/>
      <x:c r="CM55" s="70"/>
      <x:c r="CN55" s="70"/>
      <x:c r="CO55" s="70"/>
      <x:c r="CP55" s="73"/>
      <x:c r="CQ55" s="70">
        <x:v>1</x:v>
      </x:c>
      <x:c r="CR55" s="73">
        <x:v>68</x:v>
      </x:c>
      <x:c r="CS55" s="70">
        <x:v>5</x:v>
      </x:c>
      <x:c r="CT55" s="70">
        <x:v>2</x:v>
      </x:c>
      <x:c r="CU55" s="70"/>
      <x:c r="CV55" s="70"/>
      <x:c r="CW55" s="70">
        <x:v>0</x:v>
      </x:c>
      <x:c r="CX55" s="70">
        <x:v>0</x:v>
      </x:c>
      <x:c r="CY55" s="485" t="s">
        <x:v>1518</x:v>
      </x:c>
      <x:c r="CZ55" s="70">
        <x:v>1</x:v>
      </x:c>
      <x:c r="DA55" s="73">
        <x:v>13.199999999999999</x:v>
      </x:c>
      <x:c r="DB55" s="70"/>
      <x:c r="DC55" s="73"/>
      <x:c r="DD55" s="70"/>
      <x:c r="DE55" s="73"/>
      <x:c r="DF55" s="70"/>
      <x:c r="DG55" s="104"/>
    </x:row>
    <x:row r="56" spans="1:111" s="74" customFormat="1" ht="30" customHeight="1">
      <x:c r="A56" s="485" t="s">
        <x:v>1104</x:v>
      </x:c>
      <x:c r="B56" s="114"/>
      <x:c r="C56" s="73"/>
      <x:c r="D56" s="70"/>
      <x:c r="E56" s="73"/>
      <x:c r="F56" s="70"/>
      <x:c r="G56" s="73"/>
      <x:c r="H56" s="70"/>
      <x:c r="I56" s="73"/>
      <x:c r="J56" s="70"/>
      <x:c r="K56" s="70"/>
      <x:c r="L56" s="73"/>
      <x:c r="M56" s="70"/>
      <x:c r="N56" s="70"/>
      <x:c r="O56" s="70"/>
      <x:c r="P56" s="70"/>
      <x:c r="Q56" s="70"/>
      <x:c r="R56" s="73"/>
      <x:c r="S56" s="70">
        <x:v>1</x:v>
      </x:c>
      <x:c r="T56" s="73">
        <x:v>20.25</x:v>
      </x:c>
      <x:c r="U56" s="70"/>
      <x:c r="V56" s="73"/>
      <x:c r="W56" s="70"/>
      <x:c r="X56" s="70">
        <x:v>4</x:v>
      </x:c>
      <x:c r="Y56" s="70"/>
      <x:c r="Z56" s="70"/>
      <x:c r="AA56" s="70">
        <x:v>1</x:v>
      </x:c>
      <x:c r="AB56" s="70"/>
      <x:c r="AC56" s="70">
        <x:v>1</x:v>
      </x:c>
      <x:c r="AD56" s="70"/>
      <x:c r="AE56" s="70"/>
      <x:c r="AF56" s="70"/>
      <x:c r="AG56" s="70">
        <x:v>1</x:v>
      </x:c>
      <x:c r="AH56" s="70"/>
      <x:c r="AI56" s="70"/>
      <x:c r="AJ56" s="70">
        <x:v>2</x:v>
      </x:c>
      <x:c r="AK56" s="70">
        <x:v>4</x:v>
      </x:c>
      <x:c r="AL56" s="485" t="s">
        <x:v>1104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>
        <x:v>1</x:v>
      </x:c>
      <x:c r="BF56" s="70">
        <x:v>3</x:v>
      </x:c>
      <x:c r="BG56" s="70"/>
      <x:c r="BH56" s="70"/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485" t="s">
        <x:v>1104</x:v>
      </x:c>
      <x:c r="BW56" s="70"/>
      <x:c r="BX56" s="70"/>
      <x:c r="BY56" s="73"/>
      <x:c r="BZ56" s="70"/>
      <x:c r="CA56" s="73"/>
      <x:c r="CB56" s="70"/>
      <x:c r="CC56" s="73"/>
      <x:c r="CD56" s="70"/>
      <x:c r="CE56" s="70">
        <x:v>1</x:v>
      </x:c>
      <x:c r="CF56" s="73">
        <x:v>36.880000000000003</x:v>
      </x:c>
      <x:c r="CG56" s="70"/>
      <x:c r="CH56" s="70"/>
      <x:c r="CI56" s="70"/>
      <x:c r="CJ56" s="70">
        <x:v>1</x:v>
      </x:c>
      <x:c r="CK56" s="70"/>
      <x:c r="CL56" s="70"/>
      <x:c r="CM56" s="70"/>
      <x:c r="CN56" s="70"/>
      <x:c r="CO56" s="70"/>
      <x:c r="CP56" s="73"/>
      <x:c r="CQ56" s="70">
        <x:v>1</x:v>
      </x:c>
      <x:c r="CR56" s="73">
        <x:v>94</x:v>
      </x:c>
      <x:c r="CS56" s="70">
        <x:v>4</x:v>
      </x:c>
      <x:c r="CT56" s="70">
        <x:v>1</x:v>
      </x:c>
      <x:c r="CU56" s="70"/>
      <x:c r="CV56" s="70">
        <x:v>2</x:v>
      </x:c>
      <x:c r="CW56" s="70">
        <x:v>1</x:v>
      </x:c>
      <x:c r="CX56" s="70">
        <x:v>1</x:v>
      </x:c>
      <x:c r="CY56" s="485" t="s">
        <x:v>1104</x:v>
      </x:c>
      <x:c r="CZ56" s="70">
        <x:v>1</x:v>
      </x:c>
      <x:c r="DA56" s="73">
        <x:v>36.880000000000003</x:v>
      </x:c>
      <x:c r="DB56" s="70"/>
      <x:c r="DC56" s="73"/>
      <x:c r="DD56" s="70"/>
      <x:c r="DE56" s="73"/>
      <x:c r="DF56" s="70"/>
      <x:c r="DG56" s="104"/>
    </x:row>
    <x:row r="57" spans="1:111" s="74" customFormat="1" ht="30" customHeight="1">
      <x:c r="A57" s="485" t="s">
        <x:v>1868</x:v>
      </x:c>
      <x:c r="B57" s="114"/>
      <x:c r="C57" s="73"/>
      <x:c r="D57" s="70"/>
      <x:c r="E57" s="73"/>
      <x:c r="F57" s="70"/>
      <x:c r="G57" s="73"/>
      <x:c r="H57" s="70"/>
      <x:c r="I57" s="73"/>
      <x:c r="J57" s="70">
        <x:v>0</x:v>
      </x:c>
      <x:c r="K57" s="70"/>
      <x:c r="L57" s="73"/>
      <x:c r="M57" s="70"/>
      <x:c r="N57" s="70"/>
      <x:c r="O57" s="70"/>
      <x:c r="P57" s="70"/>
      <x:c r="Q57" s="70"/>
      <x:c r="R57" s="73"/>
      <x:c r="S57" s="70">
        <x:v>1</x:v>
      </x:c>
      <x:c r="T57" s="73">
        <x:v>20.25</x:v>
      </x:c>
      <x:c r="U57" s="70"/>
      <x:c r="V57" s="73"/>
      <x:c r="W57" s="70"/>
      <x:c r="X57" s="70">
        <x:v>5</x:v>
      </x:c>
      <x:c r="Y57" s="70">
        <x:v>1</x:v>
      </x:c>
      <x:c r="Z57" s="70">
        <x:v>3</x:v>
      </x:c>
      <x:c r="AA57" s="70">
        <x:v>1</x:v>
      </x:c>
      <x:c r="AB57" s="70"/>
      <x:c r="AC57" s="70"/>
      <x:c r="AD57" s="70"/>
      <x:c r="AE57" s="70"/>
      <x:c r="AF57" s="70"/>
      <x:c r="AG57" s="70">
        <x:v>2</x:v>
      </x:c>
      <x:c r="AH57" s="70"/>
      <x:c r="AI57" s="70"/>
      <x:c r="AJ57" s="70">
        <x:v>1</x:v>
      </x:c>
      <x:c r="AK57" s="70">
        <x:v>2</x:v>
      </x:c>
      <x:c r="AL57" s="485" t="s">
        <x:v>1868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70"/>
      <x:c r="BE57" s="70">
        <x:v>1</x:v>
      </x:c>
      <x:c r="BF57" s="70">
        <x:v>1</x:v>
      </x:c>
      <x:c r="BG57" s="70"/>
      <x:c r="BH57" s="70"/>
      <x:c r="BI57" s="70"/>
      <x:c r="BJ57" s="73"/>
      <x:c r="BK57" s="70"/>
      <x:c r="BL57" s="73"/>
      <x:c r="BM57" s="70"/>
      <x:c r="BN57" s="73"/>
      <x:c r="BO57" s="70"/>
      <x:c r="BP57" s="73"/>
      <x:c r="BQ57" s="70"/>
      <x:c r="BR57" s="70"/>
      <x:c r="BS57" s="70"/>
      <x:c r="BT57" s="70"/>
      <x:c r="BU57" s="70"/>
      <x:c r="BV57" s="485" t="s">
        <x:v>1868</x:v>
      </x:c>
      <x:c r="BW57" s="70"/>
      <x:c r="BX57" s="70"/>
      <x:c r="BY57" s="73"/>
      <x:c r="BZ57" s="70"/>
      <x:c r="CA57" s="73"/>
      <x:c r="CB57" s="70"/>
      <x:c r="CC57" s="73"/>
      <x:c r="CD57" s="70"/>
      <x:c r="CE57" s="70">
        <x:v>1</x:v>
      </x:c>
      <x:c r="CF57" s="73">
        <x:v>36.880000000000003</x:v>
      </x:c>
      <x:c r="CG57" s="70"/>
      <x:c r="CH57" s="70"/>
      <x:c r="CI57" s="70"/>
      <x:c r="CJ57" s="70"/>
      <x:c r="CK57" s="70"/>
      <x:c r="CL57" s="70"/>
      <x:c r="CM57" s="70"/>
      <x:c r="CN57" s="70"/>
      <x:c r="CO57" s="70"/>
      <x:c r="CP57" s="73"/>
      <x:c r="CQ57" s="70">
        <x:v>1</x:v>
      </x:c>
      <x:c r="CR57" s="73">
        <x:v>318</x:v>
      </x:c>
      <x:c r="CS57" s="70">
        <x:v>4</x:v>
      </x:c>
      <x:c r="CT57" s="70">
        <x:v>1</x:v>
      </x:c>
      <x:c r="CU57" s="70"/>
      <x:c r="CV57" s="70"/>
      <x:c r="CW57" s="70"/>
      <x:c r="CX57" s="70"/>
      <x:c r="CY57" s="485" t="s">
        <x:v>1868</x:v>
      </x:c>
      <x:c r="CZ57" s="70">
        <x:v>1</x:v>
      </x:c>
      <x:c r="DA57" s="73">
        <x:v>36.880000000000003</x:v>
      </x:c>
      <x:c r="DB57" s="70"/>
      <x:c r="DC57" s="73"/>
      <x:c r="DD57" s="70"/>
      <x:c r="DE57" s="73"/>
      <x:c r="DF57" s="70"/>
      <x:c r="DG57" s="104"/>
    </x:row>
    <x:row r="58" spans="1:111" s="74" customFormat="1" ht="30" customHeight="1">
      <x:c r="A58" s="485" t="s">
        <x:v>1157</x:v>
      </x:c>
      <x:c r="B58" s="114"/>
      <x:c r="C58" s="73"/>
      <x:c r="D58" s="70"/>
      <x:c r="E58" s="73"/>
      <x:c r="F58" s="70"/>
      <x:c r="G58" s="73"/>
      <x:c r="H58" s="70"/>
      <x:c r="I58" s="73"/>
      <x:c r="J58" s="70"/>
      <x:c r="K58" s="70"/>
      <x:c r="L58" s="73"/>
      <x:c r="M58" s="70"/>
      <x:c r="N58" s="70"/>
      <x:c r="O58" s="70"/>
      <x:c r="P58" s="70"/>
      <x:c r="Q58" s="70"/>
      <x:c r="R58" s="73"/>
      <x:c r="S58" s="70">
        <x:v>3</x:v>
      </x:c>
      <x:c r="T58" s="73">
        <x:v>60</x:v>
      </x:c>
      <x:c r="U58" s="70"/>
      <x:c r="V58" s="73"/>
      <x:c r="W58" s="70"/>
      <x:c r="X58" s="70">
        <x:v>11</x:v>
      </x:c>
      <x:c r="Y58" s="70"/>
      <x:c r="Z58" s="70"/>
      <x:c r="AA58" s="70">
        <x:v>1</x:v>
      </x:c>
      <x:c r="AB58" s="70"/>
      <x:c r="AC58" s="70"/>
      <x:c r="AD58" s="70">
        <x:v>2</x:v>
      </x:c>
      <x:c r="AE58" s="70"/>
      <x:c r="AF58" s="70"/>
      <x:c r="AG58" s="70">
        <x:v>1</x:v>
      </x:c>
      <x:c r="AH58" s="70"/>
      <x:c r="AI58" s="70"/>
      <x:c r="AJ58" s="70">
        <x:v>1</x:v>
      </x:c>
      <x:c r="AK58" s="70">
        <x:v>2</x:v>
      </x:c>
      <x:c r="AL58" s="485" t="s">
        <x:v>1157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>
        <x:v>1</x:v>
      </x:c>
      <x:c r="BF58" s="70">
        <x:v>7</x:v>
      </x:c>
      <x:c r="BG58" s="70"/>
      <x:c r="BH58" s="70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485" t="s">
        <x:v>1157</x:v>
      </x:c>
      <x:c r="BW58" s="70"/>
      <x:c r="BX58" s="70"/>
      <x:c r="BY58" s="73"/>
      <x:c r="BZ58" s="70"/>
      <x:c r="CA58" s="73"/>
      <x:c r="CB58" s="70"/>
      <x:c r="CC58" s="73"/>
      <x:c r="CD58" s="70"/>
      <x:c r="CE58" s="70">
        <x:v>1</x:v>
      </x:c>
      <x:c r="CF58" s="73">
        <x:v>39.189999999999998</x:v>
      </x:c>
      <x:c r="CG58" s="70"/>
      <x:c r="CH58" s="70"/>
      <x:c r="CI58" s="70"/>
      <x:c r="CJ58" s="70"/>
      <x:c r="CK58" s="70"/>
      <x:c r="CL58" s="70"/>
      <x:c r="CM58" s="70"/>
      <x:c r="CN58" s="70"/>
      <x:c r="CO58" s="70"/>
      <x:c r="CP58" s="73"/>
      <x:c r="CQ58" s="70">
        <x:v>2</x:v>
      </x:c>
      <x:c r="CR58" s="73">
        <x:v>154</x:v>
      </x:c>
      <x:c r="CS58" s="70">
        <x:v>10</x:v>
      </x:c>
      <x:c r="CT58" s="70"/>
      <x:c r="CU58" s="70"/>
      <x:c r="CV58" s="70">
        <x:v>1</x:v>
      </x:c>
      <x:c r="CW58" s="70">
        <x:v>0</x:v>
      </x:c>
      <x:c r="CX58" s="70">
        <x:v>0</x:v>
      </x:c>
      <x:c r="CY58" s="485" t="s">
        <x:v>1157</x:v>
      </x:c>
      <x:c r="CZ58" s="70">
        <x:v>1</x:v>
      </x:c>
      <x:c r="DA58" s="73">
        <x:v>39.189999999999998</x:v>
      </x:c>
      <x:c r="DB58" s="70"/>
      <x:c r="DC58" s="73"/>
      <x:c r="DD58" s="70"/>
      <x:c r="DE58" s="73"/>
      <x:c r="DF58" s="70"/>
      <x:c r="DG58" s="104"/>
    </x:row>
    <x:row r="59" spans="1:111" s="74" customFormat="1" ht="30" customHeight="1">
      <x:c r="A59" s="485" t="s">
        <x:v>1783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>
        <x:v>1</x:v>
      </x:c>
      <x:c r="T59" s="73">
        <x:v>20.25</x:v>
      </x:c>
      <x:c r="U59" s="70"/>
      <x:c r="V59" s="73"/>
      <x:c r="W59" s="70"/>
      <x:c r="X59" s="70">
        <x:v>7</x:v>
      </x:c>
      <x:c r="Y59" s="70"/>
      <x:c r="Z59" s="70"/>
      <x:c r="AA59" s="70">
        <x:v>1</x:v>
      </x:c>
      <x:c r="AB59" s="70"/>
      <x:c r="AC59" s="70">
        <x:v>1</x:v>
      </x:c>
      <x:c r="AD59" s="70">
        <x:v>0</x:v>
      </x:c>
      <x:c r="AE59" s="70"/>
      <x:c r="AF59" s="70">
        <x:v>0</x:v>
      </x:c>
      <x:c r="AG59" s="70">
        <x:v>1</x:v>
      </x:c>
      <x:c r="AH59" s="70"/>
      <x:c r="AI59" s="70"/>
      <x:c r="AJ59" s="70">
        <x:v>1</x:v>
      </x:c>
      <x:c r="AK59" s="70">
        <x:v>2</x:v>
      </x:c>
      <x:c r="AL59" s="485" t="s">
        <x:v>1783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>
        <x:v>4</x:v>
      </x:c>
      <x:c r="BF59" s="70">
        <x:v>4</x:v>
      </x:c>
      <x:c r="BG59" s="70"/>
      <x:c r="BH59" s="70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485" t="s">
        <x:v>1783</x:v>
      </x:c>
      <x:c r="BW59" s="70"/>
      <x:c r="BX59" s="70"/>
      <x:c r="BY59" s="73"/>
      <x:c r="BZ59" s="70"/>
      <x:c r="CA59" s="73"/>
      <x:c r="CB59" s="70"/>
      <x:c r="CC59" s="73"/>
      <x:c r="CD59" s="70"/>
      <x:c r="CE59" s="70">
        <x:v>1</x:v>
      </x:c>
      <x:c r="CF59" s="73">
        <x:v>13.199999999999999</x:v>
      </x:c>
      <x:c r="CG59" s="70"/>
      <x:c r="CH59" s="70"/>
      <x:c r="CI59" s="70"/>
      <x:c r="CJ59" s="70"/>
      <x:c r="CK59" s="70"/>
      <x:c r="CL59" s="70"/>
      <x:c r="CM59" s="70"/>
      <x:c r="CN59" s="70"/>
      <x:c r="CO59" s="70">
        <x:v>1</x:v>
      </x:c>
      <x:c r="CP59" s="73">
        <x:v>6.9400000000000004</x:v>
      </x:c>
      <x:c r="CQ59" s="70">
        <x:v>1</x:v>
      </x:c>
      <x:c r="CR59" s="73">
        <x:v>60</x:v>
      </x:c>
      <x:c r="CS59" s="70">
        <x:v>6</x:v>
      </x:c>
      <x:c r="CT59" s="70">
        <x:v>1</x:v>
      </x:c>
      <x:c r="CU59" s="70"/>
      <x:c r="CV59" s="70">
        <x:v>1</x:v>
      </x:c>
      <x:c r="CW59" s="70">
        <x:v>0</x:v>
      </x:c>
      <x:c r="CX59" s="70">
        <x:v>0</x:v>
      </x:c>
      <x:c r="CY59" s="485" t="s">
        <x:v>1783</x:v>
      </x:c>
      <x:c r="CZ59" s="70">
        <x:v>2</x:v>
      </x:c>
      <x:c r="DA59" s="73">
        <x:v>20.140000000000001</x:v>
      </x:c>
      <x:c r="DB59" s="70"/>
      <x:c r="DC59" s="73"/>
      <x:c r="DD59" s="70"/>
      <x:c r="DE59" s="73"/>
      <x:c r="DF59" s="70"/>
      <x:c r="DG59" s="104"/>
    </x:row>
    <x:row r="60" spans="1:111" s="74" customFormat="1" ht="30" customHeight="1">
      <x:c r="A60" s="485" t="s">
        <x:v>1810</x:v>
      </x:c>
      <x:c r="B60" s="114"/>
      <x:c r="C60" s="73"/>
      <x:c r="D60" s="70"/>
      <x:c r="E60" s="73"/>
      <x:c r="F60" s="70"/>
      <x:c r="G60" s="73"/>
      <x:c r="H60" s="70"/>
      <x:c r="I60" s="73"/>
      <x:c r="J60" s="70">
        <x:v>1</x:v>
      </x:c>
      <x:c r="K60" s="70"/>
      <x:c r="L60" s="73"/>
      <x:c r="M60" s="70"/>
      <x:c r="N60" s="70"/>
      <x:c r="O60" s="70"/>
      <x:c r="P60" s="70"/>
      <x:c r="Q60" s="70"/>
      <x:c r="R60" s="73"/>
      <x:c r="S60" s="70">
        <x:v>1</x:v>
      </x:c>
      <x:c r="T60" s="73">
        <x:v>32</x:v>
      </x:c>
      <x:c r="U60" s="70"/>
      <x:c r="V60" s="73"/>
      <x:c r="W60" s="70"/>
      <x:c r="X60" s="70">
        <x:v>6</x:v>
      </x:c>
      <x:c r="Y60" s="70">
        <x:v>1</x:v>
      </x:c>
      <x:c r="Z60" s="70">
        <x:v>4</x:v>
      </x:c>
      <x:c r="AA60" s="70">
        <x:v>1</x:v>
      </x:c>
      <x:c r="AB60" s="70"/>
      <x:c r="AC60" s="70">
        <x:v>1</x:v>
      </x:c>
      <x:c r="AD60" s="70">
        <x:v>1</x:v>
      </x:c>
      <x:c r="AE60" s="70"/>
      <x:c r="AF60" s="70"/>
      <x:c r="AG60" s="70">
        <x:v>2</x:v>
      </x:c>
      <x:c r="AH60" s="70"/>
      <x:c r="AI60" s="70"/>
      <x:c r="AJ60" s="70">
        <x:v>1</x:v>
      </x:c>
      <x:c r="AK60" s="70">
        <x:v>2</x:v>
      </x:c>
      <x:c r="AL60" s="485" t="s">
        <x:v>1810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70"/>
      <x:c r="BE60" s="70">
        <x:v>1</x:v>
      </x:c>
      <x:c r="BF60" s="70">
        <x:v>3</x:v>
      </x:c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485" t="s">
        <x:v>1810</x:v>
      </x:c>
      <x:c r="BW60" s="70"/>
      <x:c r="BX60" s="70"/>
      <x:c r="BY60" s="73"/>
      <x:c r="BZ60" s="70"/>
      <x:c r="CA60" s="73"/>
      <x:c r="CB60" s="70"/>
      <x:c r="CC60" s="73"/>
      <x:c r="CD60" s="70"/>
      <x:c r="CE60" s="70">
        <x:v>1</x:v>
      </x:c>
      <x:c r="CF60" s="73">
        <x:v>8.3599999999999994</x:v>
      </x:c>
      <x:c r="CG60" s="70"/>
      <x:c r="CH60" s="70"/>
      <x:c r="CI60" s="70"/>
      <x:c r="CJ60" s="70">
        <x:v>1</x:v>
      </x:c>
      <x:c r="CK60" s="70"/>
      <x:c r="CL60" s="70"/>
      <x:c r="CM60" s="70"/>
      <x:c r="CN60" s="70"/>
      <x:c r="CO60" s="70"/>
      <x:c r="CP60" s="73"/>
      <x:c r="CQ60" s="70">
        <x:v>1</x:v>
      </x:c>
      <x:c r="CR60" s="73">
        <x:v>48</x:v>
      </x:c>
      <x:c r="CS60" s="70">
        <x:v>4</x:v>
      </x:c>
      <x:c r="CT60" s="70">
        <x:v>1</x:v>
      </x:c>
      <x:c r="CU60" s="70"/>
      <x:c r="CV60" s="70">
        <x:v>1</x:v>
      </x:c>
      <x:c r="CW60" s="70">
        <x:v>1</x:v>
      </x:c>
      <x:c r="CX60" s="70">
        <x:v>2</x:v>
      </x:c>
      <x:c r="CY60" s="485" t="s">
        <x:v>1810</x:v>
      </x:c>
      <x:c r="CZ60" s="70">
        <x:v>1</x:v>
      </x:c>
      <x:c r="DA60" s="73">
        <x:v>8.3599999999999994</x:v>
      </x:c>
      <x:c r="DB60" s="70"/>
      <x:c r="DC60" s="73"/>
      <x:c r="DD60" s="70"/>
      <x:c r="DE60" s="73"/>
      <x:c r="DF60" s="70"/>
      <x:c r="DG60" s="104"/>
    </x:row>
    <x:row r="61" spans="1:111" s="74" customFormat="1" ht="30" customHeight="1">
      <x:c r="A61" s="485" t="s">
        <x:v>324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/>
      <x:c r="N61" s="70"/>
      <x:c r="O61" s="70"/>
      <x:c r="P61" s="70"/>
      <x:c r="Q61" s="70"/>
      <x:c r="R61" s="73"/>
      <x:c r="S61" s="70">
        <x:v>1</x:v>
      </x:c>
      <x:c r="T61" s="73">
        <x:v>36</x:v>
      </x:c>
      <x:c r="U61" s="70"/>
      <x:c r="V61" s="73"/>
      <x:c r="W61" s="70"/>
      <x:c r="X61" s="70">
        <x:v>2</x:v>
      </x:c>
      <x:c r="Y61" s="70"/>
      <x:c r="Z61" s="70"/>
      <x:c r="AA61" s="70"/>
      <x:c r="AB61" s="70"/>
      <x:c r="AC61" s="70"/>
      <x:c r="AD61" s="70"/>
      <x:c r="AE61" s="70"/>
      <x:c r="AF61" s="70"/>
      <x:c r="AG61" s="70">
        <x:v>1</x:v>
      </x:c>
      <x:c r="AH61" s="70"/>
      <x:c r="AI61" s="70"/>
      <x:c r="AJ61" s="70">
        <x:v>1</x:v>
      </x:c>
      <x:c r="AK61" s="70">
        <x:v>2</x:v>
      </x:c>
      <x:c r="AL61" s="485" t="s">
        <x:v>324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>
        <x:v>1</x:v>
      </x:c>
      <x:c r="BF61" s="70">
        <x:v>2</x:v>
      </x:c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>
        <x:v>1</x:v>
      </x:c>
      <x:c r="BT61" s="70">
        <x:v>2</x:v>
      </x:c>
      <x:c r="BU61" s="70">
        <x:v>2</x:v>
      </x:c>
      <x:c r="BV61" s="485" t="s">
        <x:v>324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70"/>
      <x:c r="CO61" s="70"/>
      <x:c r="CP61" s="73"/>
      <x:c r="CQ61" s="70">
        <x:v>1</x:v>
      </x:c>
      <x:c r="CR61" s="73">
        <x:v>77</x:v>
      </x:c>
      <x:c r="CS61" s="70">
        <x:v>3</x:v>
      </x:c>
      <x:c r="CT61" s="70"/>
      <x:c r="CU61" s="70"/>
      <x:c r="CV61" s="70"/>
      <x:c r="CW61" s="70"/>
      <x:c r="CX61" s="70"/>
      <x:c r="CY61" s="485" t="s">
        <x:v>324</x:v>
      </x:c>
      <x:c r="CZ61" s="70"/>
      <x:c r="DA61" s="73"/>
      <x:c r="DB61" s="70"/>
      <x:c r="DC61" s="73"/>
      <x:c r="DD61" s="70"/>
      <x:c r="DE61" s="73"/>
      <x:c r="DF61" s="70"/>
      <x:c r="DG61" s="104"/>
    </x:row>
    <x:row r="62" spans="1:111" s="74" customFormat="1" ht="30" customHeight="1">
      <x:c r="A62" s="485" t="s">
        <x:v>1837</x:v>
      </x:c>
      <x:c r="B62" s="114"/>
      <x:c r="C62" s="73"/>
      <x:c r="D62" s="70"/>
      <x:c r="E62" s="73"/>
      <x:c r="F62" s="70"/>
      <x:c r="G62" s="73"/>
      <x:c r="H62" s="70"/>
      <x:c r="I62" s="73"/>
      <x:c r="J62" s="70">
        <x:v>0</x:v>
      </x:c>
      <x:c r="K62" s="70"/>
      <x:c r="L62" s="73"/>
      <x:c r="M62" s="70">
        <x:v>1</x:v>
      </x:c>
      <x:c r="N62" s="70"/>
      <x:c r="O62" s="70"/>
      <x:c r="P62" s="70"/>
      <x:c r="Q62" s="70"/>
      <x:c r="R62" s="73"/>
      <x:c r="S62" s="70"/>
      <x:c r="T62" s="73"/>
      <x:c r="U62" s="70">
        <x:v>1</x:v>
      </x:c>
      <x:c r="V62" s="73">
        <x:v>137.52000000000001</x:v>
      </x:c>
      <x:c r="W62" s="70"/>
      <x:c r="X62" s="70">
        <x:v>38</x:v>
      </x:c>
      <x:c r="Y62" s="70">
        <x:v>1</x:v>
      </x:c>
      <x:c r="Z62" s="70">
        <x:v>6</x:v>
      </x:c>
      <x:c r="AA62" s="70"/>
      <x:c r="AB62" s="70"/>
      <x:c r="AC62" s="70">
        <x:v>1</x:v>
      </x:c>
      <x:c r="AD62" s="70"/>
      <x:c r="AE62" s="70"/>
      <x:c r="AF62" s="70"/>
      <x:c r="AG62" s="70">
        <x:v>1</x:v>
      </x:c>
      <x:c r="AH62" s="70"/>
      <x:c r="AI62" s="70"/>
      <x:c r="AJ62" s="70">
        <x:v>1</x:v>
      </x:c>
      <x:c r="AK62" s="70">
        <x:v>4</x:v>
      </x:c>
      <x:c r="AL62" s="485" t="s">
        <x:v>1837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>
        <x:v>1</x:v>
      </x:c>
      <x:c r="BF62" s="70">
        <x:v>11</x:v>
      </x:c>
      <x:c r="BG62" s="70"/>
      <x:c r="BH62" s="70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485" t="s">
        <x:v>1837</x:v>
      </x:c>
      <x:c r="BW62" s="70"/>
      <x:c r="BX62" s="70"/>
      <x:c r="BY62" s="73"/>
      <x:c r="BZ62" s="70"/>
      <x:c r="CA62" s="73"/>
      <x:c r="CB62" s="70"/>
      <x:c r="CC62" s="73"/>
      <x:c r="CD62" s="70"/>
      <x:c r="CE62" s="70">
        <x:v>1</x:v>
      </x:c>
      <x:c r="CF62" s="73">
        <x:v>48.359999999999999</x:v>
      </x:c>
      <x:c r="CG62" s="70"/>
      <x:c r="CH62" s="70"/>
      <x:c r="CI62" s="70">
        <x:v>2</x:v>
      </x:c>
      <x:c r="CJ62" s="70">
        <x:v>1</x:v>
      </x:c>
      <x:c r="CK62" s="70"/>
      <x:c r="CL62" s="70">
        <x:v>1</x:v>
      </x:c>
      <x:c r="CM62" s="70"/>
      <x:c r="CN62" s="70"/>
      <x:c r="CO62" s="70"/>
      <x:c r="CP62" s="73"/>
      <x:c r="CQ62" s="70">
        <x:v>1</x:v>
      </x:c>
      <x:c r="CR62" s="73">
        <x:v>228</x:v>
      </x:c>
      <x:c r="CS62" s="70">
        <x:v>23</x:v>
      </x:c>
      <x:c r="CT62" s="70">
        <x:v>1</x:v>
      </x:c>
      <x:c r="CU62" s="70"/>
      <x:c r="CV62" s="70">
        <x:v>4</x:v>
      </x:c>
      <x:c r="CW62" s="70">
        <x:v>0</x:v>
      </x:c>
      <x:c r="CX62" s="70">
        <x:v>0</x:v>
      </x:c>
      <x:c r="CY62" s="485" t="s">
        <x:v>1837</x:v>
      </x:c>
      <x:c r="CZ62" s="70">
        <x:v>2</x:v>
      </x:c>
      <x:c r="DA62" s="73">
        <x:v>185.88</x:v>
      </x:c>
      <x:c r="DB62" s="70"/>
      <x:c r="DC62" s="73"/>
      <x:c r="DD62" s="70"/>
      <x:c r="DE62" s="73"/>
      <x:c r="DF62" s="70"/>
      <x:c r="DG62" s="104"/>
    </x:row>
    <x:row r="63" spans="1:111" s="74" customFormat="1" ht="30" customHeight="1">
      <x:c r="A63" s="485" t="s">
        <x:v>947</x:v>
      </x:c>
      <x:c r="B63" s="114"/>
      <x:c r="C63" s="73"/>
      <x:c r="D63" s="70"/>
      <x:c r="E63" s="73"/>
      <x:c r="F63" s="70"/>
      <x:c r="G63" s="73"/>
      <x:c r="H63" s="70"/>
      <x:c r="I63" s="73"/>
      <x:c r="J63" s="70"/>
      <x:c r="K63" s="70"/>
      <x:c r="L63" s="73"/>
      <x:c r="M63" s="70"/>
      <x:c r="N63" s="70"/>
      <x:c r="O63" s="70"/>
      <x:c r="P63" s="70"/>
      <x:c r="Q63" s="70"/>
      <x:c r="R63" s="73"/>
      <x:c r="S63" s="70"/>
      <x:c r="T63" s="73"/>
      <x:c r="U63" s="70"/>
      <x:c r="V63" s="73"/>
      <x:c r="W63" s="70"/>
      <x:c r="X63" s="70">
        <x:v>5</x:v>
      </x:c>
      <x:c r="Y63" s="70">
        <x:v>2</x:v>
      </x:c>
      <x:c r="Z63" s="70">
        <x:v>3</x:v>
      </x:c>
      <x:c r="AA63" s="70">
        <x:v>1</x:v>
      </x:c>
      <x:c r="AB63" s="70"/>
      <x:c r="AC63" s="70">
        <x:v>0</x:v>
      </x:c>
      <x:c r="AD63" s="70">
        <x:v>2</x:v>
      </x:c>
      <x:c r="AE63" s="70"/>
      <x:c r="AF63" s="70">
        <x:v>0</x:v>
      </x:c>
      <x:c r="AG63" s="70">
        <x:v>2</x:v>
      </x:c>
      <x:c r="AH63" s="70"/>
      <x:c r="AI63" s="70"/>
      <x:c r="AJ63" s="70">
        <x:v>1</x:v>
      </x:c>
      <x:c r="AK63" s="70">
        <x:v>6</x:v>
      </x:c>
      <x:c r="AL63" s="485" t="s">
        <x:v>947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70"/>
      <x:c r="BE63" s="70">
        <x:v>1</x:v>
      </x:c>
      <x:c r="BF63" s="70">
        <x:v>5</x:v>
      </x:c>
      <x:c r="BG63" s="70"/>
      <x:c r="BH63" s="70"/>
      <x:c r="BI63" s="70"/>
      <x:c r="BJ63" s="73"/>
      <x:c r="BK63" s="70"/>
      <x:c r="BL63" s="73"/>
      <x:c r="BM63" s="70"/>
      <x:c r="BN63" s="73"/>
      <x:c r="BO63" s="70"/>
      <x:c r="BP63" s="73"/>
      <x:c r="BQ63" s="70"/>
      <x:c r="BR63" s="70"/>
      <x:c r="BS63" s="70"/>
      <x:c r="BT63" s="70"/>
      <x:c r="BU63" s="70"/>
      <x:c r="BV63" s="485" t="s">
        <x:v>947</x:v>
      </x:c>
      <x:c r="BW63" s="70"/>
      <x:c r="BX63" s="70"/>
      <x:c r="BY63" s="73"/>
      <x:c r="BZ63" s="70"/>
      <x:c r="CA63" s="73"/>
      <x:c r="CB63" s="70"/>
      <x:c r="CC63" s="73"/>
      <x:c r="CD63" s="70"/>
      <x:c r="CE63" s="70">
        <x:v>1</x:v>
      </x:c>
      <x:c r="CF63" s="73">
        <x:v>38.130000000000003</x:v>
      </x:c>
      <x:c r="CG63" s="70"/>
      <x:c r="CH63" s="70"/>
      <x:c r="CI63" s="70"/>
      <x:c r="CJ63" s="70">
        <x:v>1</x:v>
      </x:c>
      <x:c r="CK63" s="70"/>
      <x:c r="CL63" s="70"/>
      <x:c r="CM63" s="70"/>
      <x:c r="CN63" s="70"/>
      <x:c r="CO63" s="70"/>
      <x:c r="CP63" s="73"/>
      <x:c r="CQ63" s="70">
        <x:v>1</x:v>
      </x:c>
      <x:c r="CR63" s="73">
        <x:v>140</x:v>
      </x:c>
      <x:c r="CS63" s="70">
        <x:v>6</x:v>
      </x:c>
      <x:c r="CT63" s="70">
        <x:v>1</x:v>
      </x:c>
      <x:c r="CU63" s="70"/>
      <x:c r="CV63" s="70">
        <x:v>2</x:v>
      </x:c>
      <x:c r="CW63" s="70">
        <x:v>0</x:v>
      </x:c>
      <x:c r="CX63" s="70">
        <x:v>0</x:v>
      </x:c>
      <x:c r="CY63" s="485" t="s">
        <x:v>947</x:v>
      </x:c>
      <x:c r="CZ63" s="70">
        <x:v>1</x:v>
      </x:c>
      <x:c r="DA63" s="73">
        <x:v>38.130000000000003</x:v>
      </x:c>
      <x:c r="DB63" s="70"/>
      <x:c r="DC63" s="73"/>
      <x:c r="DD63" s="70"/>
      <x:c r="DE63" s="73"/>
      <x:c r="DF63" s="70"/>
      <x:c r="DG63" s="104"/>
    </x:row>
    <x:row r="64" spans="1:111" s="74" customFormat="1" ht="30" customHeight="1">
      <x:c r="A64" s="485" t="s">
        <x:v>1446</x:v>
      </x:c>
      <x:c r="B64" s="114"/>
      <x:c r="C64" s="73"/>
      <x:c r="D64" s="70"/>
      <x:c r="E64" s="73"/>
      <x:c r="F64" s="70"/>
      <x:c r="G64" s="73"/>
      <x:c r="H64" s="70"/>
      <x:c r="I64" s="73"/>
      <x:c r="J64" s="70">
        <x:v>1</x:v>
      </x:c>
      <x:c r="K64" s="70"/>
      <x:c r="L64" s="73"/>
      <x:c r="M64" s="70"/>
      <x:c r="N64" s="70"/>
      <x:c r="O64" s="70"/>
      <x:c r="P64" s="70"/>
      <x:c r="Q64" s="70"/>
      <x:c r="R64" s="73"/>
      <x:c r="S64" s="70"/>
      <x:c r="T64" s="73"/>
      <x:c r="U64" s="70"/>
      <x:c r="V64" s="73"/>
      <x:c r="W64" s="70"/>
      <x:c r="X64" s="70">
        <x:v>10</x:v>
      </x:c>
      <x:c r="Y64" s="70"/>
      <x:c r="Z64" s="70"/>
      <x:c r="AA64" s="70"/>
      <x:c r="AB64" s="70"/>
      <x:c r="AC64" s="70">
        <x:v>1</x:v>
      </x:c>
      <x:c r="AD64" s="70"/>
      <x:c r="AE64" s="70"/>
      <x:c r="AF64" s="70"/>
      <x:c r="AG64" s="70">
        <x:v>1</x:v>
      </x:c>
      <x:c r="AH64" s="70"/>
      <x:c r="AI64" s="70"/>
      <x:c r="AJ64" s="70">
        <x:v>2</x:v>
      </x:c>
      <x:c r="AK64" s="70">
        <x:v>8</x:v>
      </x:c>
      <x:c r="AL64" s="485" t="s">
        <x:v>1446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70"/>
      <x:c r="BE64" s="70">
        <x:v>1</x:v>
      </x:c>
      <x:c r="BF64" s="70">
        <x:v>3</x:v>
      </x:c>
      <x:c r="BG64" s="70"/>
      <x:c r="BH64" s="70"/>
      <x:c r="BI64" s="70"/>
      <x:c r="BJ64" s="73"/>
      <x:c r="BK64" s="70"/>
      <x:c r="BL64" s="73"/>
      <x:c r="BM64" s="70"/>
      <x:c r="BN64" s="73"/>
      <x:c r="BO64" s="70"/>
      <x:c r="BP64" s="73"/>
      <x:c r="BQ64" s="70"/>
      <x:c r="BR64" s="70"/>
      <x:c r="BS64" s="70"/>
      <x:c r="BT64" s="70"/>
      <x:c r="BU64" s="70"/>
      <x:c r="BV64" s="485" t="s">
        <x:v>1446</x:v>
      </x:c>
      <x:c r="BW64" s="70"/>
      <x:c r="BX64" s="70"/>
      <x:c r="BY64" s="73"/>
      <x:c r="BZ64" s="70"/>
      <x:c r="CA64" s="73"/>
      <x:c r="CB64" s="70"/>
      <x:c r="CC64" s="73"/>
      <x:c r="CD64" s="70"/>
      <x:c r="CE64" s="70"/>
      <x:c r="CF64" s="73"/>
      <x:c r="CG64" s="70"/>
      <x:c r="CH64" s="70"/>
      <x:c r="CI64" s="70"/>
      <x:c r="CJ64" s="70">
        <x:v>1</x:v>
      </x:c>
      <x:c r="CK64" s="70"/>
      <x:c r="CL64" s="70"/>
      <x:c r="CM64" s="70"/>
      <x:c r="CN64" s="70"/>
      <x:c r="CO64" s="70"/>
      <x:c r="CP64" s="73"/>
      <x:c r="CQ64" s="70"/>
      <x:c r="CR64" s="73"/>
      <x:c r="CS64" s="70">
        <x:v>3</x:v>
      </x:c>
      <x:c r="CT64" s="70">
        <x:v>1</x:v>
      </x:c>
      <x:c r="CU64" s="70"/>
      <x:c r="CV64" s="70">
        <x:v>1</x:v>
      </x:c>
      <x:c r="CW64" s="70">
        <x:v>0</x:v>
      </x:c>
      <x:c r="CX64" s="70">
        <x:v>0</x:v>
      </x:c>
      <x:c r="CY64" s="485" t="s">
        <x:v>1446</x:v>
      </x:c>
      <x:c r="CZ64" s="70"/>
      <x:c r="DA64" s="73"/>
      <x:c r="DB64" s="70"/>
      <x:c r="DC64" s="73"/>
      <x:c r="DD64" s="70"/>
      <x:c r="DE64" s="73"/>
      <x:c r="DF64" s="70"/>
      <x:c r="DG64" s="104"/>
    </x:row>
    <x:row r="65" spans="1:111" s="74" customFormat="1" ht="30" customHeight="1">
      <x:c r="A65" s="485" t="s">
        <x:v>1144</x:v>
      </x:c>
      <x:c r="B65" s="114"/>
      <x:c r="C65" s="73"/>
      <x:c r="D65" s="70">
        <x:v>1</x:v>
      </x:c>
      <x:c r="E65" s="73">
        <x:v>25</x:v>
      </x:c>
      <x:c r="F65" s="70"/>
      <x:c r="G65" s="73"/>
      <x:c r="H65" s="70"/>
      <x:c r="I65" s="73"/>
      <x:c r="J65" s="70"/>
      <x:c r="K65" s="70"/>
      <x:c r="L65" s="73"/>
      <x:c r="M65" s="70"/>
      <x:c r="N65" s="70"/>
      <x:c r="O65" s="70"/>
      <x:c r="P65" s="70"/>
      <x:c r="Q65" s="70"/>
      <x:c r="R65" s="73"/>
      <x:c r="S65" s="70">
        <x:v>1</x:v>
      </x:c>
      <x:c r="T65" s="73">
        <x:v>22</x:v>
      </x:c>
      <x:c r="U65" s="70"/>
      <x:c r="V65" s="73"/>
      <x:c r="W65" s="70"/>
      <x:c r="X65" s="70">
        <x:v>8</x:v>
      </x:c>
      <x:c r="Y65" s="70"/>
      <x:c r="Z65" s="70"/>
      <x:c r="AA65" s="70">
        <x:v>1</x:v>
      </x:c>
      <x:c r="AB65" s="70"/>
      <x:c r="AC65" s="70">
        <x:v>0</x:v>
      </x:c>
      <x:c r="AD65" s="70">
        <x:v>1</x:v>
      </x:c>
      <x:c r="AE65" s="70"/>
      <x:c r="AF65" s="70">
        <x:v>0</x:v>
      </x:c>
      <x:c r="AG65" s="70">
        <x:v>1</x:v>
      </x:c>
      <x:c r="AH65" s="70"/>
      <x:c r="AI65" s="70"/>
      <x:c r="AJ65" s="70">
        <x:v>2</x:v>
      </x:c>
      <x:c r="AK65" s="70">
        <x:v>2</x:v>
      </x:c>
      <x:c r="AL65" s="485" t="s">
        <x:v>1144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>
        <x:v>1</x:v>
      </x:c>
      <x:c r="BF65" s="70">
        <x:v>3</x:v>
      </x:c>
      <x:c r="BG65" s="70"/>
      <x:c r="BH65" s="70"/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485" t="s">
        <x:v>1144</x:v>
      </x:c>
      <x:c r="BW65" s="70"/>
      <x:c r="BX65" s="70"/>
      <x:c r="BY65" s="73"/>
      <x:c r="BZ65" s="70"/>
      <x:c r="CA65" s="73"/>
      <x:c r="CB65" s="70"/>
      <x:c r="CC65" s="73"/>
      <x:c r="CD65" s="70"/>
      <x:c r="CE65" s="70">
        <x:v>1</x:v>
      </x:c>
      <x:c r="CF65" s="73">
        <x:v>22.809999999999999</x:v>
      </x:c>
      <x:c r="CG65" s="70"/>
      <x:c r="CH65" s="70"/>
      <x:c r="CI65" s="70"/>
      <x:c r="CJ65" s="70"/>
      <x:c r="CK65" s="70"/>
      <x:c r="CL65" s="70"/>
      <x:c r="CM65" s="70"/>
      <x:c r="CN65" s="70"/>
      <x:c r="CO65" s="70"/>
      <x:c r="CP65" s="73"/>
      <x:c r="CQ65" s="70">
        <x:v>1</x:v>
      </x:c>
      <x:c r="CR65" s="73">
        <x:v>80</x:v>
      </x:c>
      <x:c r="CS65" s="70">
        <x:v>4</x:v>
      </x:c>
      <x:c r="CT65" s="70">
        <x:v>1</x:v>
      </x:c>
      <x:c r="CU65" s="70">
        <x:v>1</x:v>
      </x:c>
      <x:c r="CV65" s="70">
        <x:v>2</x:v>
      </x:c>
      <x:c r="CW65" s="70">
        <x:v>0</x:v>
      </x:c>
      <x:c r="CX65" s="70">
        <x:v>0</x:v>
      </x:c>
      <x:c r="CY65" s="485" t="s">
        <x:v>1144</x:v>
      </x:c>
      <x:c r="CZ65" s="70">
        <x:v>1</x:v>
      </x:c>
      <x:c r="DA65" s="73">
        <x:v>13.199999999999999</x:v>
      </x:c>
      <x:c r="DB65" s="70"/>
      <x:c r="DC65" s="73"/>
      <x:c r="DD65" s="70"/>
      <x:c r="DE65" s="73"/>
      <x:c r="DF65" s="70"/>
      <x:c r="DG65" s="104"/>
    </x:row>
    <x:row r="66" spans="1:111" s="74" customFormat="1" ht="30" customHeight="1">
      <x:c r="A66" s="485" t="s">
        <x:v>652</x:v>
      </x:c>
      <x:c r="B66" s="114"/>
      <x:c r="C66" s="73"/>
      <x:c r="D66" s="70"/>
      <x:c r="E66" s="73"/>
      <x:c r="F66" s="70"/>
      <x:c r="G66" s="73"/>
      <x:c r="H66" s="70"/>
      <x:c r="I66" s="73"/>
      <x:c r="J66" s="70"/>
      <x:c r="K66" s="70"/>
      <x:c r="L66" s="73"/>
      <x:c r="M66" s="70"/>
      <x:c r="N66" s="70"/>
      <x:c r="O66" s="70"/>
      <x:c r="P66" s="70"/>
      <x:c r="Q66" s="70"/>
      <x:c r="R66" s="73"/>
      <x:c r="S66" s="70">
        <x:v>1</x:v>
      </x:c>
      <x:c r="T66" s="73">
        <x:v>20.25</x:v>
      </x:c>
      <x:c r="U66" s="70"/>
      <x:c r="V66" s="73"/>
      <x:c r="W66" s="70"/>
      <x:c r="X66" s="70">
        <x:v>16</x:v>
      </x:c>
      <x:c r="Y66" s="70">
        <x:v>1</x:v>
      </x:c>
      <x:c r="Z66" s="70">
        <x:v>4</x:v>
      </x:c>
      <x:c r="AA66" s="70">
        <x:v>1</x:v>
      </x:c>
      <x:c r="AB66" s="70"/>
      <x:c r="AC66" s="70"/>
      <x:c r="AD66" s="70">
        <x:v>1</x:v>
      </x:c>
      <x:c r="AE66" s="70"/>
      <x:c r="AF66" s="70"/>
      <x:c r="AG66" s="70">
        <x:v>2</x:v>
      </x:c>
      <x:c r="AH66" s="70"/>
      <x:c r="AI66" s="70"/>
      <x:c r="AJ66" s="70">
        <x:v>1</x:v>
      </x:c>
      <x:c r="AK66" s="70">
        <x:v>2</x:v>
      </x:c>
      <x:c r="AL66" s="485" t="s">
        <x:v>652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>
        <x:v>1</x:v>
      </x:c>
      <x:c r="BF66" s="70">
        <x:v>8</x:v>
      </x:c>
      <x:c r="BG66" s="70"/>
      <x:c r="BH66" s="70"/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485" t="s">
        <x:v>652</x:v>
      </x:c>
      <x:c r="BW66" s="70"/>
      <x:c r="BX66" s="70"/>
      <x:c r="BY66" s="73"/>
      <x:c r="BZ66" s="70"/>
      <x:c r="CA66" s="73"/>
      <x:c r="CB66" s="70"/>
      <x:c r="CC66" s="73"/>
      <x:c r="CD66" s="70"/>
      <x:c r="CE66" s="70">
        <x:v>1</x:v>
      </x:c>
      <x:c r="CF66" s="73">
        <x:v>25</x:v>
      </x:c>
      <x:c r="CG66" s="70"/>
      <x:c r="CH66" s="70"/>
      <x:c r="CI66" s="70"/>
      <x:c r="CJ66" s="70"/>
      <x:c r="CK66" s="70"/>
      <x:c r="CL66" s="70"/>
      <x:c r="CM66" s="70"/>
      <x:c r="CN66" s="70"/>
      <x:c r="CO66" s="70"/>
      <x:c r="CP66" s="73"/>
      <x:c r="CQ66" s="70">
        <x:v>1</x:v>
      </x:c>
      <x:c r="CR66" s="73">
        <x:v>133</x:v>
      </x:c>
      <x:c r="CS66" s="70">
        <x:v>3</x:v>
      </x:c>
      <x:c r="CT66" s="70">
        <x:v>1</x:v>
      </x:c>
      <x:c r="CU66" s="70"/>
      <x:c r="CV66" s="70">
        <x:v>0</x:v>
      </x:c>
      <x:c r="CW66" s="70">
        <x:v>1</x:v>
      </x:c>
      <x:c r="CX66" s="70">
        <x:v>1</x:v>
      </x:c>
      <x:c r="CY66" s="485" t="s">
        <x:v>652</x:v>
      </x:c>
      <x:c r="CZ66" s="70">
        <x:v>1</x:v>
      </x:c>
      <x:c r="DA66" s="73">
        <x:v>25</x:v>
      </x:c>
      <x:c r="DB66" s="70"/>
      <x:c r="DC66" s="73"/>
      <x:c r="DD66" s="70"/>
      <x:c r="DE66" s="73"/>
      <x:c r="DF66" s="70"/>
      <x:c r="DG66" s="104"/>
    </x:row>
    <x:row r="67" spans="1:111" s="74" customFormat="1" ht="30" customHeight="1">
      <x:c r="A67" s="485" t="s">
        <x:v>1542</x:v>
      </x:c>
      <x:c r="B67" s="114"/>
      <x:c r="C67" s="73"/>
      <x:c r="D67" s="70"/>
      <x:c r="E67" s="73"/>
      <x:c r="F67" s="70"/>
      <x:c r="G67" s="73"/>
      <x:c r="H67" s="70"/>
      <x:c r="I67" s="73"/>
      <x:c r="J67" s="70"/>
      <x:c r="K67" s="70">
        <x:v>1</x:v>
      </x:c>
      <x:c r="L67" s="73"/>
      <x:c r="M67" s="70"/>
      <x:c r="N67" s="70"/>
      <x:c r="O67" s="70"/>
      <x:c r="P67" s="70"/>
      <x:c r="Q67" s="70"/>
      <x:c r="R67" s="73"/>
      <x:c r="S67" s="70">
        <x:v>1</x:v>
      </x:c>
      <x:c r="T67" s="73">
        <x:v>20.25</x:v>
      </x:c>
      <x:c r="U67" s="70"/>
      <x:c r="V67" s="73"/>
      <x:c r="W67" s="70"/>
      <x:c r="X67" s="70">
        <x:v>13</x:v>
      </x:c>
      <x:c r="Y67" s="70">
        <x:v>2</x:v>
      </x:c>
      <x:c r="Z67" s="70">
        <x:v>2</x:v>
      </x:c>
      <x:c r="AA67" s="70">
        <x:v>1</x:v>
      </x:c>
      <x:c r="AB67" s="70"/>
      <x:c r="AC67" s="70"/>
      <x:c r="AD67" s="70">
        <x:v>1</x:v>
      </x:c>
      <x:c r="AE67" s="70"/>
      <x:c r="AF67" s="70"/>
      <x:c r="AG67" s="70">
        <x:v>2</x:v>
      </x:c>
      <x:c r="AH67" s="70"/>
      <x:c r="AI67" s="70"/>
      <x:c r="AJ67" s="70">
        <x:v>1</x:v>
      </x:c>
      <x:c r="AK67" s="70">
        <x:v>5</x:v>
      </x:c>
      <x:c r="AL67" s="485" t="s">
        <x:v>1542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70"/>
      <x:c r="BE67" s="70">
        <x:v>1</x:v>
      </x:c>
      <x:c r="BF67" s="70">
        <x:v>4</x:v>
      </x:c>
      <x:c r="BG67" s="70"/>
      <x:c r="BH67" s="70"/>
      <x:c r="BI67" s="70"/>
      <x:c r="BJ67" s="73"/>
      <x:c r="BK67" s="70"/>
      <x:c r="BL67" s="73"/>
      <x:c r="BM67" s="70"/>
      <x:c r="BN67" s="73"/>
      <x:c r="BO67" s="70"/>
      <x:c r="BP67" s="73"/>
      <x:c r="BQ67" s="70"/>
      <x:c r="BR67" s="70"/>
      <x:c r="BS67" s="70"/>
      <x:c r="BT67" s="70"/>
      <x:c r="BU67" s="70"/>
      <x:c r="BV67" s="485" t="s">
        <x:v>1542</x:v>
      </x:c>
      <x:c r="BW67" s="70"/>
      <x:c r="BX67" s="70"/>
      <x:c r="BY67" s="73"/>
      <x:c r="BZ67" s="70"/>
      <x:c r="CA67" s="73"/>
      <x:c r="CB67" s="70"/>
      <x:c r="CC67" s="73"/>
      <x:c r="CD67" s="70"/>
      <x:c r="CE67" s="70">
        <x:v>1</x:v>
      </x:c>
      <x:c r="CF67" s="73">
        <x:v>69.269999999999996</x:v>
      </x:c>
      <x:c r="CG67" s="70"/>
      <x:c r="CH67" s="70"/>
      <x:c r="CI67" s="70"/>
      <x:c r="CJ67" s="70"/>
      <x:c r="CK67" s="70"/>
      <x:c r="CL67" s="70"/>
      <x:c r="CM67" s="70"/>
      <x:c r="CN67" s="70"/>
      <x:c r="CO67" s="70"/>
      <x:c r="CP67" s="73"/>
      <x:c r="CQ67" s="70">
        <x:v>2</x:v>
      </x:c>
      <x:c r="CR67" s="73">
        <x:v>160.19999999999999</x:v>
      </x:c>
      <x:c r="CS67" s="70">
        <x:v>3</x:v>
      </x:c>
      <x:c r="CT67" s="70">
        <x:v>1</x:v>
      </x:c>
      <x:c r="CU67" s="70"/>
      <x:c r="CV67" s="70"/>
      <x:c r="CW67" s="70"/>
      <x:c r="CX67" s="70"/>
      <x:c r="CY67" s="485" t="s">
        <x:v>1542</x:v>
      </x:c>
      <x:c r="CZ67" s="70">
        <x:v>1</x:v>
      </x:c>
      <x:c r="DA67" s="73">
        <x:v>194.86000000000001</x:v>
      </x:c>
      <x:c r="DB67" s="70"/>
      <x:c r="DC67" s="73"/>
      <x:c r="DD67" s="70"/>
      <x:c r="DE67" s="73"/>
      <x:c r="DF67" s="70"/>
      <x:c r="DG67" s="104"/>
    </x:row>
    <x:row r="68" spans="1:111" s="74" customFormat="1" ht="30" customHeight="1">
      <x:c r="A68" s="485" t="s">
        <x:v>64</x:v>
      </x:c>
      <x:c r="B68" s="114"/>
      <x:c r="C68" s="73"/>
      <x:c r="D68" s="70"/>
      <x:c r="E68" s="73"/>
      <x:c r="F68" s="70"/>
      <x:c r="G68" s="73"/>
      <x:c r="H68" s="70"/>
      <x:c r="I68" s="73"/>
      <x:c r="J68" s="70"/>
      <x:c r="K68" s="70"/>
      <x:c r="L68" s="73"/>
      <x:c r="M68" s="70"/>
      <x:c r="N68" s="70"/>
      <x:c r="O68" s="70"/>
      <x:c r="P68" s="70"/>
      <x:c r="Q68" s="70"/>
      <x:c r="R68" s="73"/>
      <x:c r="S68" s="70">
        <x:v>1</x:v>
      </x:c>
      <x:c r="T68" s="73">
        <x:v>20.25</x:v>
      </x:c>
      <x:c r="U68" s="70"/>
      <x:c r="V68" s="73"/>
      <x:c r="W68" s="70"/>
      <x:c r="X68" s="70">
        <x:v>13</x:v>
      </x:c>
      <x:c r="Y68" s="70"/>
      <x:c r="Z68" s="70"/>
      <x:c r="AA68" s="70">
        <x:v>1</x:v>
      </x:c>
      <x:c r="AB68" s="70"/>
      <x:c r="AC68" s="70"/>
      <x:c r="AD68" s="70">
        <x:v>2</x:v>
      </x:c>
      <x:c r="AE68" s="70"/>
      <x:c r="AF68" s="70"/>
      <x:c r="AG68" s="70">
        <x:v>1</x:v>
      </x:c>
      <x:c r="AH68" s="70"/>
      <x:c r="AI68" s="70"/>
      <x:c r="AJ68" s="70">
        <x:v>1</x:v>
      </x:c>
      <x:c r="AK68" s="70">
        <x:v>2</x:v>
      </x:c>
      <x:c r="AL68" s="485" t="s">
        <x:v>64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/>
      <x:c r="BA68" s="73"/>
      <x:c r="BB68" s="70"/>
      <x:c r="BC68" s="70"/>
      <x:c r="BD68" s="70"/>
      <x:c r="BE68" s="70">
        <x:v>1</x:v>
      </x:c>
      <x:c r="BF68" s="70">
        <x:v>4</x:v>
      </x:c>
      <x:c r="BG68" s="70"/>
      <x:c r="BH68" s="70"/>
      <x:c r="BI68" s="70"/>
      <x:c r="BJ68" s="73"/>
      <x:c r="BK68" s="70"/>
      <x:c r="BL68" s="73"/>
      <x:c r="BM68" s="70"/>
      <x:c r="BN68" s="73"/>
      <x:c r="BO68" s="70"/>
      <x:c r="BP68" s="73"/>
      <x:c r="BQ68" s="70"/>
      <x:c r="BR68" s="70"/>
      <x:c r="BS68" s="70"/>
      <x:c r="BT68" s="70"/>
      <x:c r="BU68" s="70"/>
      <x:c r="BV68" s="485" t="s">
        <x:v>64</x:v>
      </x:c>
      <x:c r="BW68" s="70"/>
      <x:c r="BX68" s="70"/>
      <x:c r="BY68" s="73"/>
      <x:c r="BZ68" s="70"/>
      <x:c r="CA68" s="73"/>
      <x:c r="CB68" s="70"/>
      <x:c r="CC68" s="73"/>
      <x:c r="CD68" s="70"/>
      <x:c r="CE68" s="70">
        <x:v>1</x:v>
      </x:c>
      <x:c r="CF68" s="73">
        <x:v>49.350000000000001</x:v>
      </x:c>
      <x:c r="CG68" s="70"/>
      <x:c r="CH68" s="70"/>
      <x:c r="CI68" s="70"/>
      <x:c r="CJ68" s="70">
        <x:v>1</x:v>
      </x:c>
      <x:c r="CK68" s="70"/>
      <x:c r="CL68" s="70"/>
      <x:c r="CM68" s="70"/>
      <x:c r="CN68" s="70"/>
      <x:c r="CO68" s="70">
        <x:v>1</x:v>
      </x:c>
      <x:c r="CP68" s="73">
        <x:v>19.739999999999998</x:v>
      </x:c>
      <x:c r="CQ68" s="70">
        <x:v>1</x:v>
      </x:c>
      <x:c r="CR68" s="73">
        <x:f>58+28</x:f>
        <x:v>86</x:v>
      </x:c>
      <x:c r="CS68" s="70">
        <x:v>4</x:v>
      </x:c>
      <x:c r="CT68" s="70">
        <x:v>1</x:v>
      </x:c>
      <x:c r="CU68" s="70"/>
      <x:c r="CV68" s="70"/>
      <x:c r="CW68" s="70">
        <x:v>1</x:v>
      </x:c>
      <x:c r="CX68" s="70">
        <x:v>1</x:v>
      </x:c>
      <x:c r="CY68" s="485" t="s">
        <x:v>64</x:v>
      </x:c>
      <x:c r="CZ68" s="70">
        <x:v>1</x:v>
      </x:c>
      <x:c r="DA68" s="73">
        <x:v>69.349999999999994</x:v>
      </x:c>
      <x:c r="DB68" s="70"/>
      <x:c r="DC68" s="73"/>
      <x:c r="DD68" s="70"/>
      <x:c r="DE68" s="73"/>
      <x:c r="DF68" s="70"/>
      <x:c r="DG68" s="104"/>
    </x:row>
    <x:row r="69" spans="1:111" s="74" customFormat="1" ht="30" customHeight="1">
      <x:c r="A69" s="485" t="s">
        <x:v>1822</x:v>
      </x:c>
      <x:c r="B69" s="114"/>
      <x:c r="C69" s="73"/>
      <x:c r="D69" s="70"/>
      <x:c r="E69" s="73"/>
      <x:c r="F69" s="70"/>
      <x:c r="G69" s="73"/>
      <x:c r="H69" s="70"/>
      <x:c r="I69" s="73"/>
      <x:c r="J69" s="70"/>
      <x:c r="K69" s="70"/>
      <x:c r="L69" s="73"/>
      <x:c r="M69" s="70"/>
      <x:c r="N69" s="70"/>
      <x:c r="O69" s="70"/>
      <x:c r="P69" s="70"/>
      <x:c r="Q69" s="70"/>
      <x:c r="R69" s="73"/>
      <x:c r="S69" s="70">
        <x:v>1</x:v>
      </x:c>
      <x:c r="T69" s="73">
        <x:v>20.25</x:v>
      </x:c>
      <x:c r="U69" s="70"/>
      <x:c r="V69" s="73"/>
      <x:c r="W69" s="70"/>
      <x:c r="X69" s="70">
        <x:v>9</x:v>
      </x:c>
      <x:c r="Y69" s="70"/>
      <x:c r="Z69" s="70"/>
      <x:c r="AA69" s="70">
        <x:v>1</x:v>
      </x:c>
      <x:c r="AB69" s="70"/>
      <x:c r="AC69" s="70"/>
      <x:c r="AD69" s="70">
        <x:v>1</x:v>
      </x:c>
      <x:c r="AE69" s="70"/>
      <x:c r="AF69" s="70"/>
      <x:c r="AG69" s="70">
        <x:v>1</x:v>
      </x:c>
      <x:c r="AH69" s="70"/>
      <x:c r="AI69" s="70"/>
      <x:c r="AJ69" s="70">
        <x:v>1</x:v>
      </x:c>
      <x:c r="AK69" s="70">
        <x:v>1</x:v>
      </x:c>
      <x:c r="AL69" s="485" t="s">
        <x:v>1822</x:v>
      </x:c>
      <x:c r="AM69" s="70"/>
      <x:c r="AN69" s="73"/>
      <x:c r="AO69" s="70"/>
      <x:c r="AP69" s="70"/>
      <x:c r="AQ69" s="70"/>
      <x:c r="AR69" s="73"/>
      <x:c r="AS69" s="70"/>
      <x:c r="AT69" s="73"/>
      <x:c r="AU69" s="70"/>
      <x:c r="AV69" s="70"/>
      <x:c r="AW69" s="70"/>
      <x:c r="AX69" s="70"/>
      <x:c r="AY69" s="70"/>
      <x:c r="AZ69" s="70"/>
      <x:c r="BA69" s="73"/>
      <x:c r="BB69" s="70"/>
      <x:c r="BC69" s="70"/>
      <x:c r="BD69" s="70"/>
      <x:c r="BE69" s="70">
        <x:v>1</x:v>
      </x:c>
      <x:c r="BF69" s="70">
        <x:v>2</x:v>
      </x:c>
      <x:c r="BG69" s="70"/>
      <x:c r="BH69" s="70"/>
      <x:c r="BI69" s="70"/>
      <x:c r="BJ69" s="73"/>
      <x:c r="BK69" s="70"/>
      <x:c r="BL69" s="73"/>
      <x:c r="BM69" s="70"/>
      <x:c r="BN69" s="73"/>
      <x:c r="BO69" s="70"/>
      <x:c r="BP69" s="73"/>
      <x:c r="BQ69" s="70"/>
      <x:c r="BR69" s="70"/>
      <x:c r="BS69" s="70"/>
      <x:c r="BT69" s="70"/>
      <x:c r="BU69" s="70"/>
      <x:c r="BV69" s="485" t="s">
        <x:v>1822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70"/>
      <x:c r="CI69" s="70"/>
      <x:c r="CJ69" s="70"/>
      <x:c r="CK69" s="70"/>
      <x:c r="CL69" s="70"/>
      <x:c r="CM69" s="70"/>
      <x:c r="CN69" s="70"/>
      <x:c r="CO69" s="70"/>
      <x:c r="CP69" s="73"/>
      <x:c r="CQ69" s="70"/>
      <x:c r="CR69" s="73"/>
      <x:c r="CS69" s="70">
        <x:v>3</x:v>
      </x:c>
      <x:c r="CT69" s="70">
        <x:v>1</x:v>
      </x:c>
      <x:c r="CU69" s="70"/>
      <x:c r="CV69" s="70" t="s">
        <x:v>506</x:v>
      </x:c>
      <x:c r="CW69" s="70" t="s">
        <x:v>506</x:v>
      </x:c>
      <x:c r="CX69" s="70" t="s">
        <x:v>506</x:v>
      </x:c>
      <x:c r="CY69" s="485" t="s">
        <x:v>1822</x:v>
      </x:c>
      <x:c r="CZ69" s="70"/>
      <x:c r="DA69" s="73"/>
      <x:c r="DB69" s="70"/>
      <x:c r="DC69" s="73"/>
      <x:c r="DD69" s="70"/>
      <x:c r="DE69" s="73"/>
      <x:c r="DF69" s="70"/>
      <x:c r="DG69" s="104"/>
    </x:row>
    <x:row r="70" spans="1:111" s="74" customFormat="1" ht="30" customHeight="1">
      <x:c r="A70" s="485" t="s">
        <x:v>1096</x:v>
      </x:c>
      <x:c r="B70" s="114"/>
      <x:c r="C70" s="73"/>
      <x:c r="D70" s="70"/>
      <x:c r="E70" s="73"/>
      <x:c r="F70" s="70"/>
      <x:c r="G70" s="73"/>
      <x:c r="H70" s="70"/>
      <x:c r="I70" s="73"/>
      <x:c r="J70" s="70">
        <x:v>2</x:v>
      </x:c>
      <x:c r="K70" s="70"/>
      <x:c r="L70" s="73"/>
      <x:c r="M70" s="70"/>
      <x:c r="N70" s="70"/>
      <x:c r="O70" s="70"/>
      <x:c r="P70" s="70"/>
      <x:c r="Q70" s="70"/>
      <x:c r="R70" s="73"/>
      <x:c r="S70" s="70"/>
      <x:c r="T70" s="73"/>
      <x:c r="U70" s="70"/>
      <x:c r="V70" s="73"/>
      <x:c r="W70" s="70"/>
      <x:c r="X70" s="70">
        <x:v>7</x:v>
      </x:c>
      <x:c r="Y70" s="70">
        <x:v>2</x:v>
      </x:c>
      <x:c r="Z70" s="70">
        <x:v>3</x:v>
      </x:c>
      <x:c r="AA70" s="70">
        <x:v>1</x:v>
      </x:c>
      <x:c r="AB70" s="70"/>
      <x:c r="AC70" s="70">
        <x:v>1</x:v>
      </x:c>
      <x:c r="AD70" s="70"/>
      <x:c r="AE70" s="70"/>
      <x:c r="AF70" s="70"/>
      <x:c r="AG70" s="70">
        <x:v>1</x:v>
      </x:c>
      <x:c r="AH70" s="70"/>
      <x:c r="AI70" s="70"/>
      <x:c r="AJ70" s="70">
        <x:v>1</x:v>
      </x:c>
      <x:c r="AK70" s="70">
        <x:v>2</x:v>
      </x:c>
      <x:c r="AL70" s="485" t="s">
        <x:v>1096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>
        <x:v>3</x:v>
      </x:c>
      <x:c r="BF70" s="70">
        <x:v>3</x:v>
      </x:c>
      <x:c r="BG70" s="70"/>
      <x:c r="BH70" s="70"/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485" t="s">
        <x:v>1096</x:v>
      </x:c>
      <x:c r="BW70" s="70"/>
      <x:c r="BX70" s="70"/>
      <x:c r="BY70" s="73"/>
      <x:c r="BZ70" s="70"/>
      <x:c r="CA70" s="73"/>
      <x:c r="CB70" s="70"/>
      <x:c r="CC70" s="73"/>
      <x:c r="CD70" s="70"/>
      <x:c r="CE70" s="70">
        <x:v>1</x:v>
      </x:c>
      <x:c r="CF70" s="73">
        <x:v>19.800000000000001</x:v>
      </x:c>
      <x:c r="CG70" s="70"/>
      <x:c r="CH70" s="70"/>
      <x:c r="CI70" s="70"/>
      <x:c r="CJ70" s="70"/>
      <x:c r="CK70" s="70"/>
      <x:c r="CL70" s="70"/>
      <x:c r="CM70" s="70"/>
      <x:c r="CN70" s="70"/>
      <x:c r="CO70" s="70"/>
      <x:c r="CP70" s="73"/>
      <x:c r="CQ70" s="70">
        <x:v>1</x:v>
      </x:c>
      <x:c r="CR70" s="73">
        <x:v>52</x:v>
      </x:c>
      <x:c r="CS70" s="70">
        <x:v>4</x:v>
      </x:c>
      <x:c r="CT70" s="70">
        <x:v>1</x:v>
      </x:c>
      <x:c r="CU70" s="70">
        <x:v>1</x:v>
      </x:c>
      <x:c r="CV70" s="70">
        <x:v>2</x:v>
      </x:c>
      <x:c r="CW70" s="70">
        <x:v>1</x:v>
      </x:c>
      <x:c r="CX70" s="70">
        <x:v>2</x:v>
      </x:c>
      <x:c r="CY70" s="485" t="s">
        <x:v>1096</x:v>
      </x:c>
      <x:c r="CZ70" s="70">
        <x:v>1</x:v>
      </x:c>
      <x:c r="DA70" s="73">
        <x:v>19.800000000000001</x:v>
      </x:c>
      <x:c r="DB70" s="70"/>
      <x:c r="DC70" s="73"/>
      <x:c r="DD70" s="70"/>
      <x:c r="DE70" s="73"/>
      <x:c r="DF70" s="70"/>
      <x:c r="DG70" s="104"/>
    </x:row>
    <x:row r="71" spans="1:111" s="74" customFormat="1" ht="30" customHeight="1">
      <x:c r="A71" s="485" t="s">
        <x:v>1813</x:v>
      </x:c>
      <x:c r="B71" s="114"/>
      <x:c r="C71" s="73"/>
      <x:c r="D71" s="70"/>
      <x:c r="E71" s="73"/>
      <x:c r="F71" s="70"/>
      <x:c r="G71" s="73"/>
      <x:c r="H71" s="70"/>
      <x:c r="I71" s="73"/>
      <x:c r="J71" s="70">
        <x:v>1</x:v>
      </x:c>
      <x:c r="K71" s="70"/>
      <x:c r="L71" s="73"/>
      <x:c r="M71" s="70"/>
      <x:c r="N71" s="70"/>
      <x:c r="O71" s="70"/>
      <x:c r="P71" s="70"/>
      <x:c r="Q71" s="70"/>
      <x:c r="R71" s="73"/>
      <x:c r="S71" s="70"/>
      <x:c r="T71" s="73"/>
      <x:c r="U71" s="70"/>
      <x:c r="V71" s="73"/>
      <x:c r="W71" s="70"/>
      <x:c r="X71" s="70">
        <x:v>10</x:v>
      </x:c>
      <x:c r="Y71" s="70"/>
      <x:c r="Z71" s="70"/>
      <x:c r="AA71" s="70"/>
      <x:c r="AB71" s="70"/>
      <x:c r="AC71" s="70">
        <x:v>1</x:v>
      </x:c>
      <x:c r="AD71" s="70"/>
      <x:c r="AE71" s="70"/>
      <x:c r="AF71" s="70"/>
      <x:c r="AG71" s="70">
        <x:v>2</x:v>
      </x:c>
      <x:c r="AH71" s="70"/>
      <x:c r="AI71" s="70"/>
      <x:c r="AJ71" s="70">
        <x:v>1</x:v>
      </x:c>
      <x:c r="AK71" s="70">
        <x:v>2</x:v>
      </x:c>
      <x:c r="AL71" s="485" t="s">
        <x:v>1813</x:v>
      </x:c>
      <x:c r="AM71" s="70"/>
      <x:c r="AN71" s="73"/>
      <x:c r="AO71" s="70"/>
      <x:c r="AP71" s="70"/>
      <x:c r="AQ71" s="70"/>
      <x:c r="AR71" s="73"/>
      <x:c r="AS71" s="70"/>
      <x:c r="AT71" s="73"/>
      <x:c r="AU71" s="70"/>
      <x:c r="AV71" s="70"/>
      <x:c r="AW71" s="70"/>
      <x:c r="AX71" s="70"/>
      <x:c r="AY71" s="70"/>
      <x:c r="AZ71" s="70"/>
      <x:c r="BA71" s="73"/>
      <x:c r="BB71" s="70"/>
      <x:c r="BC71" s="70"/>
      <x:c r="BD71" s="70"/>
      <x:c r="BE71" s="70">
        <x:v>1</x:v>
      </x:c>
      <x:c r="BF71" s="70">
        <x:v>3</x:v>
      </x:c>
      <x:c r="BG71" s="70"/>
      <x:c r="BH71" s="70"/>
      <x:c r="BI71" s="70"/>
      <x:c r="BJ71" s="73"/>
      <x:c r="BK71" s="70"/>
      <x:c r="BL71" s="73"/>
      <x:c r="BM71" s="70"/>
      <x:c r="BN71" s="73"/>
      <x:c r="BO71" s="70"/>
      <x:c r="BP71" s="73"/>
      <x:c r="BQ71" s="70"/>
      <x:c r="BR71" s="70"/>
      <x:c r="BS71" s="70"/>
      <x:c r="BT71" s="70"/>
      <x:c r="BU71" s="70"/>
      <x:c r="BV71" s="485" t="s">
        <x:v>1813</x:v>
      </x:c>
      <x:c r="BW71" s="70"/>
      <x:c r="BX71" s="70"/>
      <x:c r="BY71" s="73"/>
      <x:c r="BZ71" s="70"/>
      <x:c r="CA71" s="73"/>
      <x:c r="CB71" s="70"/>
      <x:c r="CC71" s="73"/>
      <x:c r="CD71" s="70"/>
      <x:c r="CE71" s="70">
        <x:v>1</x:v>
      </x:c>
      <x:c r="CF71" s="73">
        <x:v>42.600000000000001</x:v>
      </x:c>
      <x:c r="CG71" s="70"/>
      <x:c r="CH71" s="70"/>
      <x:c r="CI71" s="70"/>
      <x:c r="CJ71" s="70">
        <x:v>1</x:v>
      </x:c>
      <x:c r="CK71" s="70"/>
      <x:c r="CL71" s="70"/>
      <x:c r="CM71" s="70"/>
      <x:c r="CN71" s="70"/>
      <x:c r="CO71" s="70"/>
      <x:c r="CP71" s="73"/>
      <x:c r="CQ71" s="70">
        <x:v>1</x:v>
      </x:c>
      <x:c r="CR71" s="73">
        <x:v>52</x:v>
      </x:c>
      <x:c r="CS71" s="70">
        <x:v>4</x:v>
      </x:c>
      <x:c r="CT71" s="70">
        <x:v>1</x:v>
      </x:c>
      <x:c r="CU71" s="70"/>
      <x:c r="CV71" s="70">
        <x:v>2</x:v>
      </x:c>
      <x:c r="CW71" s="70">
        <x:v>2</x:v>
      </x:c>
      <x:c r="CX71" s="70">
        <x:v>3</x:v>
      </x:c>
      <x:c r="CY71" s="485" t="s">
        <x:v>1813</x:v>
      </x:c>
      <x:c r="CZ71" s="70">
        <x:v>1</x:v>
      </x:c>
      <x:c r="DA71" s="73">
        <x:v>42.5</x:v>
      </x:c>
      <x:c r="DB71" s="70"/>
      <x:c r="DC71" s="73"/>
      <x:c r="DD71" s="70"/>
      <x:c r="DE71" s="73"/>
      <x:c r="DF71" s="70"/>
      <x:c r="DG71" s="104"/>
    </x:row>
    <x:row r="72" spans="1:111" s="74" customFormat="1" ht="30" customHeight="1">
      <x:c r="A72" s="485" t="s">
        <x:v>1869</x:v>
      </x:c>
      <x:c r="B72" s="114"/>
      <x:c r="C72" s="73"/>
      <x:c r="D72" s="70"/>
      <x:c r="E72" s="73"/>
      <x:c r="F72" s="70"/>
      <x:c r="G72" s="73"/>
      <x:c r="H72" s="70"/>
      <x:c r="I72" s="73"/>
      <x:c r="J72" s="70"/>
      <x:c r="K72" s="70"/>
      <x:c r="L72" s="73"/>
      <x:c r="M72" s="70"/>
      <x:c r="N72" s="70"/>
      <x:c r="O72" s="70"/>
      <x:c r="P72" s="70"/>
      <x:c r="Q72" s="70"/>
      <x:c r="R72" s="73"/>
      <x:c r="S72" s="70">
        <x:v>1</x:v>
      </x:c>
      <x:c r="T72" s="73">
        <x:v>20.25</x:v>
      </x:c>
      <x:c r="U72" s="70"/>
      <x:c r="V72" s="73"/>
      <x:c r="W72" s="70"/>
      <x:c r="X72" s="70">
        <x:v>3</x:v>
      </x:c>
      <x:c r="Y72" s="70">
        <x:v>1</x:v>
      </x:c>
      <x:c r="Z72" s="70">
        <x:v>1</x:v>
      </x:c>
      <x:c r="AA72" s="70">
        <x:v>1</x:v>
      </x:c>
      <x:c r="AB72" s="70"/>
      <x:c r="AC72" s="70">
        <x:v>1</x:v>
      </x:c>
      <x:c r="AD72" s="70"/>
      <x:c r="AE72" s="70">
        <x:v>0</x:v>
      </x:c>
      <x:c r="AF72" s="70">
        <x:v>0</x:v>
      </x:c>
      <x:c r="AG72" s="70">
        <x:v>1</x:v>
      </x:c>
      <x:c r="AH72" s="70"/>
      <x:c r="AI72" s="70"/>
      <x:c r="AJ72" s="70">
        <x:v>1</x:v>
      </x:c>
      <x:c r="AK72" s="70">
        <x:v>4</x:v>
      </x:c>
      <x:c r="AL72" s="485" t="s">
        <x:v>1869</x:v>
      </x:c>
      <x:c r="AM72" s="70"/>
      <x:c r="AN72" s="73"/>
      <x:c r="AO72" s="70"/>
      <x:c r="AP72" s="70"/>
      <x:c r="AQ72" s="70"/>
      <x:c r="AR72" s="73"/>
      <x:c r="AS72" s="70"/>
      <x:c r="AT72" s="73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70"/>
      <x:c r="BE72" s="70">
        <x:v>1</x:v>
      </x:c>
      <x:c r="BF72" s="70">
        <x:v>6</x:v>
      </x:c>
      <x:c r="BG72" s="70"/>
      <x:c r="BH72" s="70"/>
      <x:c r="BI72" s="70"/>
      <x:c r="BJ72" s="73"/>
      <x:c r="BK72" s="70"/>
      <x:c r="BL72" s="73"/>
      <x:c r="BM72" s="70"/>
      <x:c r="BN72" s="73"/>
      <x:c r="BO72" s="70"/>
      <x:c r="BP72" s="73"/>
      <x:c r="BQ72" s="70"/>
      <x:c r="BR72" s="70"/>
      <x:c r="BS72" s="70"/>
      <x:c r="BT72" s="70"/>
      <x:c r="BU72" s="70"/>
      <x:c r="BV72" s="485" t="s">
        <x:v>1869</x:v>
      </x:c>
      <x:c r="BW72" s="70"/>
      <x:c r="BX72" s="70"/>
      <x:c r="BY72" s="73"/>
      <x:c r="BZ72" s="70"/>
      <x:c r="CA72" s="73"/>
      <x:c r="CB72" s="70"/>
      <x:c r="CC72" s="73"/>
      <x:c r="CD72" s="70"/>
      <x:c r="CE72" s="70">
        <x:v>1</x:v>
      </x:c>
      <x:c r="CF72" s="73">
        <x:v>25</x:v>
      </x:c>
      <x:c r="CG72" s="70"/>
      <x:c r="CH72" s="70"/>
      <x:c r="CI72" s="70"/>
      <x:c r="CJ72" s="70">
        <x:v>1</x:v>
      </x:c>
      <x:c r="CK72" s="70"/>
      <x:c r="CL72" s="70"/>
      <x:c r="CM72" s="70"/>
      <x:c r="CN72" s="70"/>
      <x:c r="CO72" s="70"/>
      <x:c r="CP72" s="73"/>
      <x:c r="CQ72" s="70">
        <x:v>1</x:v>
      </x:c>
      <x:c r="CR72" s="73">
        <x:v>40</x:v>
      </x:c>
      <x:c r="CS72" s="70">
        <x:v>4</x:v>
      </x:c>
      <x:c r="CT72" s="70">
        <x:v>1</x:v>
      </x:c>
      <x:c r="CU72" s="70"/>
      <x:c r="CV72" s="70">
        <x:v>1</x:v>
      </x:c>
      <x:c r="CW72" s="70">
        <x:v>1</x:v>
      </x:c>
      <x:c r="CX72" s="70">
        <x:v>1</x:v>
      </x:c>
      <x:c r="CY72" s="485" t="s">
        <x:v>1869</x:v>
      </x:c>
      <x:c r="CZ72" s="70">
        <x:v>1</x:v>
      </x:c>
      <x:c r="DA72" s="73">
        <x:v>25</x:v>
      </x:c>
      <x:c r="DB72" s="70"/>
      <x:c r="DC72" s="73"/>
      <x:c r="DD72" s="70"/>
      <x:c r="DE72" s="73"/>
      <x:c r="DF72" s="70"/>
      <x:c r="DG72" s="104"/>
    </x:row>
    <x:row r="73" spans="1:111" s="74" customFormat="1" ht="30" customHeight="1">
      <x:c r="A73" s="485" t="s">
        <x:v>275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>
        <x:v>1</x:v>
      </x:c>
      <x:c r="T73" s="73">
        <x:v>20.25</x:v>
      </x:c>
      <x:c r="U73" s="70"/>
      <x:c r="V73" s="73"/>
      <x:c r="W73" s="70"/>
      <x:c r="X73" s="70">
        <x:v>3</x:v>
      </x:c>
      <x:c r="Y73" s="70"/>
      <x:c r="Z73" s="70"/>
      <x:c r="AA73" s="70">
        <x:v>1</x:v>
      </x:c>
      <x:c r="AB73" s="70"/>
      <x:c r="AC73" s="70"/>
      <x:c r="AD73" s="70">
        <x:v>1</x:v>
      </x:c>
      <x:c r="AE73" s="70"/>
      <x:c r="AF73" s="70"/>
      <x:c r="AG73" s="70">
        <x:v>1</x:v>
      </x:c>
      <x:c r="AH73" s="70"/>
      <x:c r="AI73" s="70"/>
      <x:c r="AJ73" s="70">
        <x:v>1</x:v>
      </x:c>
      <x:c r="AK73" s="70">
        <x:v>2</x:v>
      </x:c>
      <x:c r="AL73" s="485" t="s">
        <x:v>275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485" t="s">
        <x:v>275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>
        <x:v>1</x:v>
      </x:c>
      <x:c r="CK73" s="70"/>
      <x:c r="CL73" s="70"/>
      <x:c r="CM73" s="70"/>
      <x:c r="CN73" s="70"/>
      <x:c r="CO73" s="70"/>
      <x:c r="CP73" s="73"/>
      <x:c r="CQ73" s="70">
        <x:v>1</x:v>
      </x:c>
      <x:c r="CR73" s="73">
        <x:v>200</x:v>
      </x:c>
      <x:c r="CS73" s="70">
        <x:v>4</x:v>
      </x:c>
      <x:c r="CT73" s="70">
        <x:v>1</x:v>
      </x:c>
      <x:c r="CU73" s="70"/>
      <x:c r="CV73" s="70">
        <x:v>1</x:v>
      </x:c>
      <x:c r="CW73" s="70">
        <x:v>1</x:v>
      </x:c>
      <x:c r="CX73" s="70">
        <x:v>1</x:v>
      </x:c>
      <x:c r="CY73" s="485" t="s">
        <x:v>275</x:v>
      </x:c>
      <x:c r="CZ73" s="70"/>
      <x:c r="DA73" s="73"/>
      <x:c r="DB73" s="70"/>
      <x:c r="DC73" s="73"/>
      <x:c r="DD73" s="70"/>
      <x:c r="DE73" s="73"/>
      <x:c r="DF73" s="70"/>
      <x:c r="DG73" s="104"/>
    </x:row>
    <x:row r="74" spans="1:111" s="691" customFormat="1" ht="30" customHeight="1">
      <x:c r="A74" s="485" t="s">
        <x:v>1891</x:v>
      </x:c>
      <x:c r="B74" s="114"/>
      <x:c r="C74" s="73"/>
      <x:c r="D74" s="70"/>
      <x:c r="E74" s="73"/>
      <x:c r="F74" s="70"/>
      <x:c r="G74" s="73"/>
      <x:c r="H74" s="70"/>
      <x:c r="I74" s="73"/>
      <x:c r="J74" s="70"/>
      <x:c r="K74" s="70"/>
      <x:c r="L74" s="73"/>
      <x:c r="M74" s="70"/>
      <x:c r="N74" s="70"/>
      <x:c r="O74" s="70"/>
      <x:c r="P74" s="70"/>
      <x:c r="Q74" s="70"/>
      <x:c r="R74" s="73"/>
      <x:c r="S74" s="70">
        <x:v>1</x:v>
      </x:c>
      <x:c r="T74" s="73">
        <x:v>20.25</x:v>
      </x:c>
      <x:c r="U74" s="70"/>
      <x:c r="V74" s="73"/>
      <x:c r="W74" s="70"/>
      <x:c r="X74" s="70">
        <x:v>6</x:v>
      </x:c>
      <x:c r="Y74" s="70"/>
      <x:c r="Z74" s="70"/>
      <x:c r="AA74" s="70">
        <x:v>1</x:v>
      </x:c>
      <x:c r="AB74" s="70"/>
      <x:c r="AC74" s="70"/>
      <x:c r="AD74" s="70"/>
      <x:c r="AE74" s="70"/>
      <x:c r="AF74" s="70"/>
      <x:c r="AG74" s="70">
        <x:v>1</x:v>
      </x:c>
      <x:c r="AH74" s="70"/>
      <x:c r="AI74" s="70"/>
      <x:c r="AJ74" s="70"/>
      <x:c r="AK74" s="70"/>
      <x:c r="AL74" s="485" t="s">
        <x:v>1891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>
        <x:v>1</x:v>
      </x:c>
      <x:c r="BF74" s="70">
        <x:v>3</x:v>
      </x:c>
      <x:c r="BG74" s="70"/>
      <x:c r="BH74" s="70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485" t="s">
        <x:v>1891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70"/>
      <x:c r="CI74" s="70"/>
      <x:c r="CJ74" s="70">
        <x:v>1</x:v>
      </x:c>
      <x:c r="CK74" s="70"/>
      <x:c r="CL74" s="70"/>
      <x:c r="CM74" s="70"/>
      <x:c r="CN74" s="70"/>
      <x:c r="CO74" s="70"/>
      <x:c r="CP74" s="73"/>
      <x:c r="CQ74" s="70">
        <x:v>1</x:v>
      </x:c>
      <x:c r="CR74" s="73">
        <x:v>50</x:v>
      </x:c>
      <x:c r="CS74" s="70">
        <x:v>2</x:v>
      </x:c>
      <x:c r="CT74" s="70">
        <x:v>1</x:v>
      </x:c>
      <x:c r="CU74" s="70"/>
      <x:c r="CV74" s="70"/>
      <x:c r="CW74" s="70"/>
      <x:c r="CX74" s="70"/>
      <x:c r="CY74" s="485" t="s">
        <x:v>1891</x:v>
      </x:c>
      <x:c r="CZ74" s="70"/>
      <x:c r="DA74" s="73"/>
      <x:c r="DB74" s="70"/>
      <x:c r="DC74" s="73"/>
      <x:c r="DD74" s="70"/>
      <x:c r="DE74" s="73"/>
      <x:c r="DF74" s="70"/>
      <x:c r="DG74" s="104"/>
    </x:row>
    <x:row r="75" spans="1:111" s="74" customFormat="1" ht="30" customHeight="1">
      <x:c r="A75" s="485" t="s">
        <x:v>1892</x:v>
      </x:c>
      <x:c r="B75" s="114"/>
      <x:c r="C75" s="73"/>
      <x:c r="D75" s="70"/>
      <x:c r="E75" s="73"/>
      <x:c r="F75" s="70"/>
      <x:c r="G75" s="73"/>
      <x:c r="H75" s="70"/>
      <x:c r="I75" s="73"/>
      <x:c r="J75" s="70"/>
      <x:c r="K75" s="70"/>
      <x:c r="L75" s="73"/>
      <x:c r="M75" s="70"/>
      <x:c r="N75" s="70"/>
      <x:c r="O75" s="70"/>
      <x:c r="P75" s="70"/>
      <x:c r="Q75" s="70"/>
      <x:c r="R75" s="73"/>
      <x:c r="S75" s="70">
        <x:v>1</x:v>
      </x:c>
      <x:c r="T75" s="73">
        <x:v>12.960000000000001</x:v>
      </x:c>
      <x:c r="U75" s="70"/>
      <x:c r="V75" s="73"/>
      <x:c r="W75" s="70"/>
      <x:c r="X75" s="70">
        <x:v>4</x:v>
      </x:c>
      <x:c r="Y75" s="70">
        <x:v>1</x:v>
      </x:c>
      <x:c r="Z75" s="70">
        <x:v>1</x:v>
      </x:c>
      <x:c r="AA75" s="70">
        <x:v>1</x:v>
      </x:c>
      <x:c r="AB75" s="70">
        <x:v>0</x:v>
      </x:c>
      <x:c r="AC75" s="70">
        <x:v>0</x:v>
      </x:c>
      <x:c r="AD75" s="70">
        <x:v>0</x:v>
      </x:c>
      <x:c r="AE75" s="70">
        <x:v>0</x:v>
      </x:c>
      <x:c r="AF75" s="70">
        <x:v>0</x:v>
      </x:c>
      <x:c r="AG75" s="70">
        <x:v>1</x:v>
      </x:c>
      <x:c r="AH75" s="70"/>
      <x:c r="AI75" s="70"/>
      <x:c r="AJ75" s="70"/>
      <x:c r="AK75" s="70"/>
      <x:c r="AL75" s="485" t="s">
        <x:v>1892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>
        <x:v>1</x:v>
      </x:c>
      <x:c r="BF75" s="70">
        <x:v>1</x:v>
      </x:c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485" t="s">
        <x:v>1892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70"/>
      <x:c r="CO75" s="70"/>
      <x:c r="CP75" s="73"/>
      <x:c r="CQ75" s="70">
        <x:v>1</x:v>
      </x:c>
      <x:c r="CR75" s="73">
        <x:v>22</x:v>
      </x:c>
      <x:c r="CS75" s="70">
        <x:v>2</x:v>
      </x:c>
      <x:c r="CT75" s="70">
        <x:v>1</x:v>
      </x:c>
      <x:c r="CU75" s="70">
        <x:v>0</x:v>
      </x:c>
      <x:c r="CV75" s="70">
        <x:v>1</x:v>
      </x:c>
      <x:c r="CW75" s="70">
        <x:v>0</x:v>
      </x:c>
      <x:c r="CX75" s="70">
        <x:v>0</x:v>
      </x:c>
      <x:c r="CY75" s="485" t="s">
        <x:v>1892</x:v>
      </x:c>
      <x:c r="CZ75" s="70"/>
      <x:c r="DA75" s="73"/>
      <x:c r="DB75" s="70"/>
      <x:c r="DC75" s="73"/>
      <x:c r="DD75" s="70"/>
      <x:c r="DE75" s="73"/>
      <x:c r="DF75" s="70"/>
      <x:c r="DG75" s="104"/>
    </x:row>
    <x:row r="76" spans="1:111" s="74" customFormat="1" ht="30" customHeight="1">
      <x:c r="A76" s="485" t="s">
        <x:v>1818</x:v>
      </x:c>
      <x:c r="B76" s="114"/>
      <x:c r="C76" s="73"/>
      <x:c r="D76" s="70"/>
      <x:c r="E76" s="73"/>
      <x:c r="F76" s="70"/>
      <x:c r="G76" s="73"/>
      <x:c r="H76" s="70"/>
      <x:c r="I76" s="73"/>
      <x:c r="J76" s="70"/>
      <x:c r="K76" s="70"/>
      <x:c r="L76" s="73"/>
      <x:c r="M76" s="70"/>
      <x:c r="N76" s="70"/>
      <x:c r="O76" s="70"/>
      <x:c r="P76" s="70"/>
      <x:c r="Q76" s="70"/>
      <x:c r="R76" s="73"/>
      <x:c r="S76" s="70">
        <x:v>1</x:v>
      </x:c>
      <x:c r="T76" s="73">
        <x:v>11.56</x:v>
      </x:c>
      <x:c r="U76" s="70">
        <x:v>1</x:v>
      </x:c>
      <x:c r="V76" s="73">
        <x:v>85.799999999999997</x:v>
      </x:c>
      <x:c r="W76" s="70"/>
      <x:c r="X76" s="70">
        <x:v>2</x:v>
      </x:c>
      <x:c r="Y76" s="70">
        <x:v>2</x:v>
      </x:c>
      <x:c r="Z76" s="70">
        <x:v>3</x:v>
      </x:c>
      <x:c r="AA76" s="70">
        <x:v>1</x:v>
      </x:c>
      <x:c r="AB76" s="70">
        <x:v>0</x:v>
      </x:c>
      <x:c r="AC76" s="70">
        <x:v>1</x:v>
      </x:c>
      <x:c r="AD76" s="70">
        <x:v>1</x:v>
      </x:c>
      <x:c r="AE76" s="70">
        <x:v>0</x:v>
      </x:c>
      <x:c r="AF76" s="70">
        <x:v>0</x:v>
      </x:c>
      <x:c r="AG76" s="70">
        <x:v>1</x:v>
      </x:c>
      <x:c r="AH76" s="70"/>
      <x:c r="AI76" s="70"/>
      <x:c r="AJ76" s="70">
        <x:v>1</x:v>
      </x:c>
      <x:c r="AK76" s="70">
        <x:v>1</x:v>
      </x:c>
      <x:c r="AL76" s="485" t="s">
        <x:v>1818</x:v>
      </x:c>
      <x:c r="AM76" s="70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>
        <x:v>1</x:v>
      </x:c>
      <x:c r="BF76" s="70">
        <x:v>3</x:v>
      </x:c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485" t="s">
        <x:v>1818</x:v>
      </x:c>
      <x:c r="BW76" s="70"/>
      <x:c r="BX76" s="70"/>
      <x:c r="BY76" s="73"/>
      <x:c r="BZ76" s="70"/>
      <x:c r="CA76" s="73"/>
      <x:c r="CB76" s="70"/>
      <x:c r="CC76" s="73"/>
      <x:c r="CD76" s="70"/>
      <x:c r="CE76" s="70">
        <x:v>1</x:v>
      </x:c>
      <x:c r="CF76" s="73">
        <x:v>35</x:v>
      </x:c>
      <x:c r="CG76" s="70"/>
      <x:c r="CH76" s="70"/>
      <x:c r="CI76" s="70"/>
      <x:c r="CJ76" s="70">
        <x:v>1</x:v>
      </x:c>
      <x:c r="CK76" s="70"/>
      <x:c r="CL76" s="70"/>
      <x:c r="CM76" s="70"/>
      <x:c r="CN76" s="70"/>
      <x:c r="CO76" s="70"/>
      <x:c r="CP76" s="73"/>
      <x:c r="CQ76" s="70">
        <x:v>1</x:v>
      </x:c>
      <x:c r="CR76" s="73">
        <x:v>94</x:v>
      </x:c>
      <x:c r="CS76" s="70">
        <x:v>4</x:v>
      </x:c>
      <x:c r="CT76" s="70">
        <x:v>1</x:v>
      </x:c>
      <x:c r="CU76" s="70"/>
      <x:c r="CV76" s="70">
        <x:v>1</x:v>
      </x:c>
      <x:c r="CW76" s="70">
        <x:v>0</x:v>
      </x:c>
      <x:c r="CX76" s="70">
        <x:v>0</x:v>
      </x:c>
      <x:c r="CY76" s="485" t="s">
        <x:v>1818</x:v>
      </x:c>
      <x:c r="CZ76" s="70">
        <x:v>1</x:v>
      </x:c>
      <x:c r="DA76" s="73">
        <x:v>85.799999999999997</x:v>
      </x:c>
      <x:c r="DB76" s="70"/>
      <x:c r="DC76" s="73"/>
      <x:c r="DD76" s="70"/>
      <x:c r="DE76" s="73"/>
      <x:c r="DF76" s="70"/>
      <x:c r="DG76" s="104"/>
    </x:row>
    <x:row r="77" spans="1:111" s="74" customFormat="1" ht="30" customHeight="1">
      <x:c r="A77" s="485" t="s">
        <x:v>1887</x:v>
      </x:c>
      <x:c r="B77" s="114"/>
      <x:c r="C77" s="73"/>
      <x:c r="D77" s="70"/>
      <x:c r="E77" s="73"/>
      <x:c r="F77" s="70"/>
      <x:c r="G77" s="73"/>
      <x:c r="H77" s="70"/>
      <x:c r="I77" s="73"/>
      <x:c r="J77" s="70">
        <x:v>1</x:v>
      </x:c>
      <x:c r="K77" s="70"/>
      <x:c r="L77" s="73"/>
      <x:c r="M77" s="70"/>
      <x:c r="N77" s="70"/>
      <x:c r="O77" s="70"/>
      <x:c r="P77" s="70"/>
      <x:c r="Q77" s="70"/>
      <x:c r="R77" s="73"/>
      <x:c r="S77" s="70"/>
      <x:c r="T77" s="73"/>
      <x:c r="U77" s="70">
        <x:v>1</x:v>
      </x:c>
      <x:c r="V77" s="73">
        <x:v>264</x:v>
      </x:c>
      <x:c r="W77" s="70"/>
      <x:c r="X77" s="70">
        <x:v>6</x:v>
      </x:c>
      <x:c r="Y77" s="70"/>
      <x:c r="Z77" s="70"/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485" t="s">
        <x:v>1887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>
        <x:v>1</x:v>
      </x:c>
      <x:c r="BF77" s="70">
        <x:v>3</x:v>
      </x:c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485" t="s">
        <x:v>1887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70"/>
      <x:c r="CI77" s="70"/>
      <x:c r="CJ77" s="70"/>
      <x:c r="CK77" s="70"/>
      <x:c r="CL77" s="70"/>
      <x:c r="CM77" s="70"/>
      <x:c r="CN77" s="70"/>
      <x:c r="CO77" s="70"/>
      <x:c r="CP77" s="73"/>
      <x:c r="CQ77" s="70">
        <x:v>1</x:v>
      </x:c>
      <x:c r="CR77" s="73">
        <x:v>82</x:v>
      </x:c>
      <x:c r="CS77" s="70"/>
      <x:c r="CT77" s="70"/>
      <x:c r="CU77" s="70"/>
      <x:c r="CV77" s="70"/>
      <x:c r="CW77" s="70">
        <x:v>1</x:v>
      </x:c>
      <x:c r="CX77" s="70">
        <x:v>2</x:v>
      </x:c>
      <x:c r="CY77" s="485" t="s">
        <x:v>1887</x:v>
      </x:c>
      <x:c r="CZ77" s="70"/>
      <x:c r="DA77" s="73"/>
      <x:c r="DB77" s="70"/>
      <x:c r="DC77" s="73"/>
      <x:c r="DD77" s="70"/>
      <x:c r="DE77" s="73"/>
      <x:c r="DF77" s="70"/>
      <x:c r="DG77" s="104"/>
    </x:row>
    <x:row r="78" spans="1:111" s="74" customFormat="1" ht="30" customHeight="1">
      <x:c r="A78" s="485" t="s">
        <x:v>395</x:v>
      </x:c>
      <x:c r="B78" s="114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>
        <x:v>12</x:v>
      </x:c>
      <x:c r="Y78" s="70"/>
      <x:c r="Z78" s="70"/>
      <x:c r="AA78" s="70"/>
      <x:c r="AB78" s="70"/>
      <x:c r="AC78" s="70"/>
      <x:c r="AD78" s="70"/>
      <x:c r="AE78" s="70"/>
      <x:c r="AF78" s="70"/>
      <x:c r="AG78" s="70">
        <x:v>1</x:v>
      </x:c>
      <x:c r="AH78" s="70"/>
      <x:c r="AI78" s="70"/>
      <x:c r="AJ78" s="70">
        <x:v>1</x:v>
      </x:c>
      <x:c r="AK78" s="70">
        <x:v>2</x:v>
      </x:c>
      <x:c r="AL78" s="485" t="s">
        <x:v>395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>
        <x:v>1</x:v>
      </x:c>
      <x:c r="BF78" s="70">
        <x:v>7</x:v>
      </x:c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485" t="s">
        <x:v>395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70"/>
      <x:c r="CO78" s="70"/>
      <x:c r="CP78" s="73"/>
      <x:c r="CQ78" s="70">
        <x:v>1</x:v>
      </x:c>
      <x:c r="CR78" s="73">
        <x:v>108</x:v>
      </x:c>
      <x:c r="CS78" s="70">
        <x:v>9</x:v>
      </x:c>
      <x:c r="CT78" s="70">
        <x:v>1</x:v>
      </x:c>
      <x:c r="CU78" s="70"/>
      <x:c r="CV78" s="70">
        <x:v>0</x:v>
      </x:c>
      <x:c r="CW78" s="70">
        <x:v>0</x:v>
      </x:c>
      <x:c r="CX78" s="70">
        <x:v>0</x:v>
      </x:c>
      <x:c r="CY78" s="485" t="s">
        <x:v>395</x:v>
      </x:c>
      <x:c r="CZ78" s="70"/>
      <x:c r="DA78" s="73"/>
      <x:c r="DB78" s="70"/>
      <x:c r="DC78" s="73"/>
      <x:c r="DD78" s="70"/>
      <x:c r="DE78" s="73"/>
      <x:c r="DF78" s="70"/>
      <x:c r="DG78" s="104"/>
    </x:row>
    <x:row r="79" spans="1:111" s="74" customFormat="1" ht="30" customHeight="1">
      <x:c r="A79" s="485" t="s">
        <x:v>2118</x:v>
      </x:c>
      <x:c r="B79" s="114"/>
      <x:c r="C79" s="73"/>
      <x:c r="D79" s="70"/>
      <x:c r="E79" s="73"/>
      <x:c r="F79" s="70"/>
      <x:c r="G79" s="73"/>
      <x:c r="H79" s="70"/>
      <x:c r="I79" s="73"/>
      <x:c r="J79" s="70">
        <x:v>1</x:v>
      </x:c>
      <x:c r="K79" s="70"/>
      <x:c r="L79" s="73"/>
      <x:c r="M79" s="70"/>
      <x:c r="N79" s="70"/>
      <x:c r="O79" s="70"/>
      <x:c r="P79" s="70"/>
      <x:c r="Q79" s="70"/>
      <x:c r="R79" s="73"/>
      <x:c r="S79" s="70"/>
      <x:c r="T79" s="73"/>
      <x:c r="U79" s="70"/>
      <x:c r="V79" s="73"/>
      <x:c r="W79" s="70"/>
      <x:c r="X79" s="70">
        <x:v>4</x:v>
      </x:c>
      <x:c r="Y79" s="70">
        <x:v>1</x:v>
      </x:c>
      <x:c r="Z79" s="70">
        <x:v>1</x:v>
      </x:c>
      <x:c r="AA79" s="70"/>
      <x:c r="AB79" s="70"/>
      <x:c r="AC79" s="70"/>
      <x:c r="AD79" s="70"/>
      <x:c r="AE79" s="70"/>
      <x:c r="AF79" s="70"/>
      <x:c r="AG79" s="70">
        <x:v>1</x:v>
      </x:c>
      <x:c r="AH79" s="70"/>
      <x:c r="AI79" s="70"/>
      <x:c r="AJ79" s="70"/>
      <x:c r="AK79" s="70"/>
      <x:c r="AL79" s="485" t="s">
        <x:v>2118</x:v>
      </x:c>
      <x:c r="AM79" s="70"/>
      <x:c r="AN79" s="73"/>
      <x:c r="AO79" s="70"/>
      <x:c r="AP79" s="70"/>
      <x:c r="AQ79" s="70"/>
      <x:c r="AR79" s="73"/>
      <x:c r="AS79" s="70"/>
      <x:c r="AT79" s="73"/>
      <x:c r="AU79" s="70"/>
      <x:c r="AV79" s="70"/>
      <x:c r="AW79" s="70"/>
      <x:c r="AX79" s="70"/>
      <x:c r="AY79" s="70"/>
      <x:c r="AZ79" s="70"/>
      <x:c r="BA79" s="73"/>
      <x:c r="BB79" s="70"/>
      <x:c r="BC79" s="70"/>
      <x:c r="BD79" s="70"/>
      <x:c r="BE79" s="70">
        <x:v>1</x:v>
      </x:c>
      <x:c r="BF79" s="70">
        <x:v>8</x:v>
      </x:c>
      <x:c r="BG79" s="70"/>
      <x:c r="BH79" s="70"/>
      <x:c r="BI79" s="70"/>
      <x:c r="BJ79" s="73"/>
      <x:c r="BK79" s="70"/>
      <x:c r="BL79" s="73"/>
      <x:c r="BM79" s="70"/>
      <x:c r="BN79" s="73"/>
      <x:c r="BO79" s="70"/>
      <x:c r="BP79" s="73"/>
      <x:c r="BQ79" s="70"/>
      <x:c r="BR79" s="70"/>
      <x:c r="BS79" s="70"/>
      <x:c r="BT79" s="70"/>
      <x:c r="BU79" s="70"/>
      <x:c r="BV79" s="485" t="s">
        <x:v>2118</x:v>
      </x:c>
      <x:c r="BW79" s="70"/>
      <x:c r="BX79" s="70"/>
      <x:c r="BY79" s="73"/>
      <x:c r="BZ79" s="70"/>
      <x:c r="CA79" s="73"/>
      <x:c r="CB79" s="70"/>
      <x:c r="CC79" s="73"/>
      <x:c r="CD79" s="70"/>
      <x:c r="CE79" s="70"/>
      <x:c r="CF79" s="73"/>
      <x:c r="CG79" s="70"/>
      <x:c r="CH79" s="70"/>
      <x:c r="CI79" s="70"/>
      <x:c r="CJ79" s="70">
        <x:v>1</x:v>
      </x:c>
      <x:c r="CK79" s="70"/>
      <x:c r="CL79" s="70"/>
      <x:c r="CM79" s="70"/>
      <x:c r="CN79" s="70"/>
      <x:c r="CO79" s="70"/>
      <x:c r="CP79" s="73"/>
      <x:c r="CQ79" s="70">
        <x:v>1</x:v>
      </x:c>
      <x:c r="CR79" s="73">
        <x:v>52</x:v>
      </x:c>
      <x:c r="CS79" s="70">
        <x:v>4</x:v>
      </x:c>
      <x:c r="CT79" s="70"/>
      <x:c r="CU79" s="70"/>
      <x:c r="CV79" s="70">
        <x:v>0</x:v>
      </x:c>
      <x:c r="CW79" s="70"/>
      <x:c r="CX79" s="70"/>
      <x:c r="CY79" s="485" t="s">
        <x:v>2118</x:v>
      </x:c>
      <x:c r="CZ79" s="70"/>
      <x:c r="DA79" s="73"/>
      <x:c r="DB79" s="70"/>
      <x:c r="DC79" s="73"/>
      <x:c r="DD79" s="70"/>
      <x:c r="DE79" s="73"/>
      <x:c r="DF79" s="70"/>
      <x:c r="DG79" s="104"/>
    </x:row>
    <x:row r="80" spans="1:111" s="74" customFormat="1" ht="30" customHeight="1">
      <x:c r="A80" s="485" t="s">
        <x:v>331</x:v>
      </x:c>
      <x:c r="B80" s="114"/>
      <x:c r="C80" s="73"/>
      <x:c r="D80" s="70"/>
      <x:c r="E80" s="73"/>
      <x:c r="F80" s="70"/>
      <x:c r="G80" s="73"/>
      <x:c r="H80" s="70"/>
      <x:c r="I80" s="73"/>
      <x:c r="J80" s="70"/>
      <x:c r="K80" s="70"/>
      <x:c r="L80" s="73"/>
      <x:c r="M80" s="70"/>
      <x:c r="N80" s="70"/>
      <x:c r="O80" s="70"/>
      <x:c r="P80" s="70"/>
      <x:c r="Q80" s="70"/>
      <x:c r="R80" s="73"/>
      <x:c r="S80" s="70">
        <x:v>0</x:v>
      </x:c>
      <x:c r="T80" s="73">
        <x:v>0</x:v>
      </x:c>
      <x:c r="U80" s="70"/>
      <x:c r="V80" s="73"/>
      <x:c r="W80" s="70"/>
      <x:c r="X80" s="70">
        <x:v>3</x:v>
      </x:c>
      <x:c r="Y80" s="70">
        <x:v>1</x:v>
      </x:c>
      <x:c r="Z80" s="70">
        <x:v>1</x:v>
      </x:c>
      <x:c r="AA80" s="70">
        <x:v>1</x:v>
      </x:c>
      <x:c r="AB80" s="70"/>
      <x:c r="AC80" s="70"/>
      <x:c r="AD80" s="70"/>
      <x:c r="AE80" s="70"/>
      <x:c r="AF80" s="70"/>
      <x:c r="AG80" s="70">
        <x:v>1</x:v>
      </x:c>
      <x:c r="AH80" s="70"/>
      <x:c r="AI80" s="70"/>
      <x:c r="AJ80" s="70"/>
      <x:c r="AK80" s="70"/>
      <x:c r="AL80" s="485" t="s">
        <x:v>331</x:v>
      </x:c>
      <x:c r="AM80" s="70"/>
      <x:c r="AN80" s="73"/>
      <x:c r="AO80" s="70"/>
      <x:c r="AP80" s="70"/>
      <x:c r="AQ80" s="70"/>
      <x:c r="AR80" s="73"/>
      <x:c r="AS80" s="70"/>
      <x:c r="AT80" s="73"/>
      <x:c r="AU80" s="70"/>
      <x:c r="AV80" s="70"/>
      <x:c r="AW80" s="70"/>
      <x:c r="AX80" s="70"/>
      <x:c r="AY80" s="70"/>
      <x:c r="AZ80" s="70"/>
      <x:c r="BA80" s="73"/>
      <x:c r="BB80" s="70"/>
      <x:c r="BC80" s="70"/>
      <x:c r="BD80" s="70"/>
      <x:c r="BE80" s="70">
        <x:v>1</x:v>
      </x:c>
      <x:c r="BF80" s="70">
        <x:v>2</x:v>
      </x:c>
      <x:c r="BG80" s="70"/>
      <x:c r="BH80" s="70"/>
      <x:c r="BI80" s="70"/>
      <x:c r="BJ80" s="73"/>
      <x:c r="BK80" s="70"/>
      <x:c r="BL80" s="73"/>
      <x:c r="BM80" s="70"/>
      <x:c r="BN80" s="73"/>
      <x:c r="BO80" s="70"/>
      <x:c r="BP80" s="73"/>
      <x:c r="BQ80" s="70"/>
      <x:c r="BR80" s="70"/>
      <x:c r="BS80" s="70"/>
      <x:c r="BT80" s="70"/>
      <x:c r="BU80" s="70"/>
      <x:c r="BV80" s="485" t="s">
        <x:v>331</x:v>
      </x:c>
      <x:c r="BW80" s="70"/>
      <x:c r="BX80" s="70"/>
      <x:c r="BY80" s="73"/>
      <x:c r="BZ80" s="70"/>
      <x:c r="CA80" s="73"/>
      <x:c r="CB80" s="70"/>
      <x:c r="CC80" s="73"/>
      <x:c r="CD80" s="70"/>
      <x:c r="CE80" s="70"/>
      <x:c r="CF80" s="73"/>
      <x:c r="CG80" s="70"/>
      <x:c r="CH80" s="70"/>
      <x:c r="CI80" s="70"/>
      <x:c r="CJ80" s="70">
        <x:v>1</x:v>
      </x:c>
      <x:c r="CK80" s="70"/>
      <x:c r="CL80" s="70"/>
      <x:c r="CM80" s="70"/>
      <x:c r="CN80" s="70"/>
      <x:c r="CO80" s="70"/>
      <x:c r="CP80" s="73"/>
      <x:c r="CQ80" s="70">
        <x:v>1</x:v>
      </x:c>
      <x:c r="CR80" s="73">
        <x:v>153</x:v>
      </x:c>
      <x:c r="CS80" s="70">
        <x:v>6</x:v>
      </x:c>
      <x:c r="CT80" s="70"/>
      <x:c r="CU80" s="70"/>
      <x:c r="CV80" s="70">
        <x:v>1</x:v>
      </x:c>
      <x:c r="CW80" s="70"/>
      <x:c r="CX80" s="70"/>
      <x:c r="CY80" s="485" t="s">
        <x:v>331</x:v>
      </x:c>
      <x:c r="CZ80" s="70"/>
      <x:c r="DA80" s="73"/>
      <x:c r="DB80" s="70"/>
      <x:c r="DC80" s="73"/>
      <x:c r="DD80" s="70"/>
      <x:c r="DE80" s="73"/>
      <x:c r="DF80" s="70"/>
      <x:c r="DG80" s="104"/>
    </x:row>
    <x:row r="81" spans="1:111" s="74" customFormat="1" ht="30" customHeight="1">
      <x:c r="A81" s="485" t="s">
        <x:v>688</x:v>
      </x:c>
      <x:c r="B81" s="114"/>
      <x:c r="C81" s="73"/>
      <x:c r="D81" s="70"/>
      <x:c r="E81" s="73"/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>
        <x:v>1</x:v>
      </x:c>
      <x:c r="T81" s="73">
        <x:v>20.25</x:v>
      </x:c>
      <x:c r="U81" s="70"/>
      <x:c r="V81" s="73"/>
      <x:c r="W81" s="70"/>
      <x:c r="X81" s="70"/>
      <x:c r="Y81" s="70">
        <x:v>2</x:v>
      </x:c>
      <x:c r="Z81" s="70">
        <x:v>5</x:v>
      </x:c>
      <x:c r="AA81" s="70">
        <x:v>1</x:v>
      </x:c>
      <x:c r="AB81" s="70"/>
      <x:c r="AC81" s="70"/>
      <x:c r="AD81" s="70"/>
      <x:c r="AE81" s="70"/>
      <x:c r="AF81" s="70"/>
      <x:c r="AG81" s="70">
        <x:v>2</x:v>
      </x:c>
      <x:c r="AH81" s="70"/>
      <x:c r="AI81" s="70"/>
      <x:c r="AJ81" s="70">
        <x:v>1</x:v>
      </x:c>
      <x:c r="AK81" s="70">
        <x:v>2</x:v>
      </x:c>
      <x:c r="AL81" s="485" t="s">
        <x:v>688</x:v>
      </x:c>
      <x:c r="AM81" s="70"/>
      <x:c r="AN81" s="73"/>
      <x:c r="AO81" s="70"/>
      <x:c r="AP81" s="70"/>
      <x:c r="AQ81" s="70"/>
      <x:c r="AR81" s="73"/>
      <x:c r="AS81" s="70"/>
      <x:c r="AT81" s="73"/>
      <x:c r="AU81" s="70"/>
      <x:c r="AV81" s="70"/>
      <x:c r="AW81" s="70"/>
      <x:c r="AX81" s="70"/>
      <x:c r="AY81" s="70"/>
      <x:c r="AZ81" s="70"/>
      <x:c r="BA81" s="73"/>
      <x:c r="BB81" s="70"/>
      <x:c r="BC81" s="70"/>
      <x:c r="BD81" s="70"/>
      <x:c r="BE81" s="70">
        <x:v>1</x:v>
      </x:c>
      <x:c r="BF81" s="70">
        <x:v>9</x:v>
      </x:c>
      <x:c r="BG81" s="70"/>
      <x:c r="BH81" s="70"/>
      <x:c r="BI81" s="70"/>
      <x:c r="BJ81" s="73"/>
      <x:c r="BK81" s="70"/>
      <x:c r="BL81" s="73"/>
      <x:c r="BM81" s="70"/>
      <x:c r="BN81" s="73"/>
      <x:c r="BO81" s="70"/>
      <x:c r="BP81" s="73"/>
      <x:c r="BQ81" s="70"/>
      <x:c r="BR81" s="70"/>
      <x:c r="BS81" s="70"/>
      <x:c r="BT81" s="70"/>
      <x:c r="BU81" s="70"/>
      <x:c r="BV81" s="485" t="s">
        <x:v>688</x:v>
      </x:c>
      <x:c r="BW81" s="70"/>
      <x:c r="BX81" s="70"/>
      <x:c r="BY81" s="73"/>
      <x:c r="BZ81" s="70"/>
      <x:c r="CA81" s="73"/>
      <x:c r="CB81" s="70"/>
      <x:c r="CC81" s="73"/>
      <x:c r="CD81" s="70"/>
      <x:c r="CE81" s="70"/>
      <x:c r="CF81" s="73"/>
      <x:c r="CG81" s="70"/>
      <x:c r="CH81" s="70"/>
      <x:c r="CI81" s="70"/>
      <x:c r="CJ81" s="70">
        <x:v>1</x:v>
      </x:c>
      <x:c r="CK81" s="70"/>
      <x:c r="CL81" s="70"/>
      <x:c r="CM81" s="70"/>
      <x:c r="CN81" s="70"/>
      <x:c r="CO81" s="70"/>
      <x:c r="CP81" s="73"/>
      <x:c r="CQ81" s="70"/>
      <x:c r="CR81" s="73"/>
      <x:c r="CS81" s="70">
        <x:v>4</x:v>
      </x:c>
      <x:c r="CT81" s="70">
        <x:v>1</x:v>
      </x:c>
      <x:c r="CU81" s="70"/>
      <x:c r="CV81" s="70"/>
      <x:c r="CW81" s="70">
        <x:v>0</x:v>
      </x:c>
      <x:c r="CX81" s="70">
        <x:v>0</x:v>
      </x:c>
      <x:c r="CY81" s="485" t="s">
        <x:v>688</x:v>
      </x:c>
      <x:c r="CZ81" s="70"/>
      <x:c r="DA81" s="73"/>
      <x:c r="DB81" s="70"/>
      <x:c r="DC81" s="73"/>
      <x:c r="DD81" s="70"/>
      <x:c r="DE81" s="73"/>
      <x:c r="DF81" s="70"/>
      <x:c r="DG81" s="104"/>
    </x:row>
    <x:row r="82" spans="1:111" s="74" customFormat="1" ht="30" customHeight="1">
      <x:c r="A82" s="485" t="s">
        <x:v>2868</x:v>
      </x:c>
      <x:c r="B82" s="114"/>
      <x:c r="C82" s="73"/>
      <x:c r="D82" s="70"/>
      <x:c r="E82" s="73"/>
      <x:c r="F82" s="70"/>
      <x:c r="G82" s="73"/>
      <x:c r="H82" s="70"/>
      <x:c r="I82" s="73"/>
      <x:c r="J82" s="70">
        <x:v>1</x:v>
      </x:c>
      <x:c r="K82" s="70"/>
      <x:c r="L82" s="73"/>
      <x:c r="M82" s="70"/>
      <x:c r="N82" s="70"/>
      <x:c r="O82" s="70">
        <x:v>1</x:v>
      </x:c>
      <x:c r="P82" s="70">
        <x:v>1</x:v>
      </x:c>
      <x:c r="Q82" s="70"/>
      <x:c r="R82" s="73"/>
      <x:c r="S82" s="70">
        <x:v>1</x:v>
      </x:c>
      <x:c r="T82" s="73">
        <x:v>20</x:v>
      </x:c>
      <x:c r="U82" s="70"/>
      <x:c r="V82" s="73"/>
      <x:c r="W82" s="70"/>
      <x:c r="X82" s="70">
        <x:v>7</x:v>
      </x:c>
      <x:c r="Y82" s="70"/>
      <x:c r="Z82" s="70"/>
      <x:c r="AA82" s="70">
        <x:v>1</x:v>
      </x:c>
      <x:c r="AB82" s="70"/>
      <x:c r="AC82" s="70">
        <x:v>1</x:v>
      </x:c>
      <x:c r="AD82" s="70">
        <x:v>1</x:v>
      </x:c>
      <x:c r="AE82" s="70"/>
      <x:c r="AF82" s="70"/>
      <x:c r="AG82" s="70">
        <x:v>2</x:v>
      </x:c>
      <x:c r="AH82" s="70"/>
      <x:c r="AI82" s="70"/>
      <x:c r="AJ82" s="70"/>
      <x:c r="AK82" s="70"/>
      <x:c r="AL82" s="485" t="s">
        <x:v>2868</x:v>
      </x:c>
      <x:c r="AM82" s="70"/>
      <x:c r="AN82" s="73"/>
      <x:c r="AO82" s="70"/>
      <x:c r="AP82" s="70"/>
      <x:c r="AQ82" s="70"/>
      <x:c r="AR82" s="73"/>
      <x:c r="AS82" s="70"/>
      <x:c r="AT82" s="73"/>
      <x:c r="AU82" s="70"/>
      <x:c r="AV82" s="70"/>
      <x:c r="AW82" s="70"/>
      <x:c r="AX82" s="70"/>
      <x:c r="AY82" s="70"/>
      <x:c r="AZ82" s="70"/>
      <x:c r="BA82" s="73"/>
      <x:c r="BB82" s="70"/>
      <x:c r="BC82" s="70"/>
      <x:c r="BD82" s="70"/>
      <x:c r="BE82" s="70">
        <x:v>1</x:v>
      </x:c>
      <x:c r="BF82" s="70">
        <x:v>4</x:v>
      </x:c>
      <x:c r="BG82" s="70"/>
      <x:c r="BH82" s="70"/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/>
      <x:c r="BS82" s="70"/>
      <x:c r="BT82" s="70"/>
      <x:c r="BU82" s="70"/>
      <x:c r="BV82" s="485" t="s">
        <x:v>2868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70"/>
      <x:c r="CI82" s="70"/>
      <x:c r="CJ82" s="70">
        <x:v>1</x:v>
      </x:c>
      <x:c r="CK82" s="70"/>
      <x:c r="CL82" s="70"/>
      <x:c r="CM82" s="70"/>
      <x:c r="CN82" s="70"/>
      <x:c r="CO82" s="70"/>
      <x:c r="CP82" s="73"/>
      <x:c r="CQ82" s="70">
        <x:v>2</x:v>
      </x:c>
      <x:c r="CR82" s="73">
        <x:v>50.100000000000001</x:v>
      </x:c>
      <x:c r="CS82" s="70">
        <x:v>9</x:v>
      </x:c>
      <x:c r="CT82" s="70">
        <x:v>1</x:v>
      </x:c>
      <x:c r="CU82" s="70"/>
      <x:c r="CV82" s="70">
        <x:v>2</x:v>
      </x:c>
      <x:c r="CW82" s="70">
        <x:v>1</x:v>
      </x:c>
      <x:c r="CX82" s="70">
        <x:v>3</x:v>
      </x:c>
      <x:c r="CY82" s="485" t="s">
        <x:v>2868</x:v>
      </x:c>
      <x:c r="CZ82" s="70"/>
      <x:c r="DA82" s="73"/>
      <x:c r="DB82" s="70"/>
      <x:c r="DC82" s="73"/>
      <x:c r="DD82" s="70"/>
      <x:c r="DE82" s="73"/>
      <x:c r="DF82" s="70"/>
      <x:c r="DG82" s="104"/>
    </x:row>
    <x:row r="83" spans="1:111" s="74" customFormat="1" ht="30" customHeight="1">
      <x:c r="A83" s="485" t="s">
        <x:v>1565</x:v>
      </x:c>
      <x:c r="B83" s="114"/>
      <x:c r="C83" s="73"/>
      <x:c r="D83" s="70">
        <x:v>1</x:v>
      </x:c>
      <x:c r="E83" s="73">
        <x:v>300</x:v>
      </x:c>
      <x:c r="F83" s="70"/>
      <x:c r="G83" s="73"/>
      <x:c r="H83" s="70"/>
      <x:c r="I83" s="73"/>
      <x:c r="J83" s="70">
        <x:v>0</x:v>
      </x:c>
      <x:c r="K83" s="70"/>
      <x:c r="L83" s="73"/>
      <x:c r="M83" s="70"/>
      <x:c r="N83" s="70"/>
      <x:c r="O83" s="70"/>
      <x:c r="P83" s="70"/>
      <x:c r="Q83" s="70"/>
      <x:c r="R83" s="73"/>
      <x:c r="S83" s="70"/>
      <x:c r="T83" s="73"/>
      <x:c r="U83" s="70"/>
      <x:c r="V83" s="73"/>
      <x:c r="W83" s="70"/>
      <x:c r="X83" s="70">
        <x:v>3</x:v>
      </x:c>
      <x:c r="Y83" s="70">
        <x:v>1</x:v>
      </x:c>
      <x:c r="Z83" s="70">
        <x:v>1</x:v>
      </x:c>
      <x:c r="AA83" s="70">
        <x:v>1</x:v>
      </x:c>
      <x:c r="AB83" s="70"/>
      <x:c r="AC83" s="70"/>
      <x:c r="AD83" s="70"/>
      <x:c r="AE83" s="70"/>
      <x:c r="AF83" s="70"/>
      <x:c r="AG83" s="70">
        <x:v>1</x:v>
      </x:c>
      <x:c r="AH83" s="70"/>
      <x:c r="AI83" s="70"/>
      <x:c r="AJ83" s="70">
        <x:v>1</x:v>
      </x:c>
      <x:c r="AK83" s="70">
        <x:v>2</x:v>
      </x:c>
      <x:c r="AL83" s="485" t="s">
        <x:v>1565</x:v>
      </x:c>
      <x:c r="AM83" s="70"/>
      <x:c r="AN83" s="73"/>
      <x:c r="AO83" s="70"/>
      <x:c r="AP83" s="70"/>
      <x:c r="AQ83" s="70"/>
      <x:c r="AR83" s="73"/>
      <x:c r="AS83" s="70"/>
      <x:c r="AT83" s="73"/>
      <x:c r="AU83" s="70"/>
      <x:c r="AV83" s="70"/>
      <x:c r="AW83" s="70"/>
      <x:c r="AX83" s="70"/>
      <x:c r="AY83" s="70"/>
      <x:c r="AZ83" s="70"/>
      <x:c r="BA83" s="73"/>
      <x:c r="BB83" s="70"/>
      <x:c r="BC83" s="70"/>
      <x:c r="BD83" s="70"/>
      <x:c r="BE83" s="70">
        <x:v>1</x:v>
      </x:c>
      <x:c r="BF83" s="70">
        <x:v>3</x:v>
      </x:c>
      <x:c r="BG83" s="70"/>
      <x:c r="BH83" s="70"/>
      <x:c r="BI83" s="70"/>
      <x:c r="BJ83" s="73"/>
      <x:c r="BK83" s="70"/>
      <x:c r="BL83" s="73"/>
      <x:c r="BM83" s="70"/>
      <x:c r="BN83" s="73"/>
      <x:c r="BO83" s="70"/>
      <x:c r="BP83" s="73"/>
      <x:c r="BQ83" s="70"/>
      <x:c r="BR83" s="70"/>
      <x:c r="BS83" s="70"/>
      <x:c r="BT83" s="70"/>
      <x:c r="BU83" s="70"/>
      <x:c r="BV83" s="485" t="s">
        <x:v>1565</x:v>
      </x:c>
      <x:c r="BW83" s="70"/>
      <x:c r="BX83" s="70"/>
      <x:c r="BY83" s="73"/>
      <x:c r="BZ83" s="70"/>
      <x:c r="CA83" s="73"/>
      <x:c r="CB83" s="70"/>
      <x:c r="CC83" s="73"/>
      <x:c r="CD83" s="70"/>
      <x:c r="CE83" s="70"/>
      <x:c r="CF83" s="73"/>
      <x:c r="CG83" s="70"/>
      <x:c r="CH83" s="70"/>
      <x:c r="CI83" s="70"/>
      <x:c r="CJ83" s="70">
        <x:v>1</x:v>
      </x:c>
      <x:c r="CK83" s="70"/>
      <x:c r="CL83" s="70"/>
      <x:c r="CM83" s="70"/>
      <x:c r="CN83" s="70"/>
      <x:c r="CO83" s="70"/>
      <x:c r="CP83" s="73"/>
      <x:c r="CQ83" s="70">
        <x:v>1</x:v>
      </x:c>
      <x:c r="CR83" s="73">
        <x:v>445</x:v>
      </x:c>
      <x:c r="CS83" s="70">
        <x:v>6</x:v>
      </x:c>
      <x:c r="CT83" s="70">
        <x:v>1</x:v>
      </x:c>
      <x:c r="CU83" s="70"/>
      <x:c r="CV83" s="70">
        <x:v>1</x:v>
      </x:c>
      <x:c r="CW83" s="70">
        <x:v>0</x:v>
      </x:c>
      <x:c r="CX83" s="70">
        <x:v>0</x:v>
      </x:c>
      <x:c r="CY83" s="485" t="s">
        <x:v>1565</x:v>
      </x:c>
      <x:c r="CZ83" s="70"/>
      <x:c r="DA83" s="73"/>
      <x:c r="DB83" s="70"/>
      <x:c r="DC83" s="73"/>
      <x:c r="DD83" s="70"/>
      <x:c r="DE83" s="73"/>
      <x:c r="DF83" s="70"/>
      <x:c r="DG83" s="104"/>
    </x:row>
    <x:row r="84" spans="1:111" s="74" customFormat="1" ht="30" customHeight="1">
      <x:c r="A84" s="485" t="s">
        <x:v>2578</x:v>
      </x:c>
      <x:c r="B84" s="114"/>
      <x:c r="C84" s="73"/>
      <x:c r="D84" s="70"/>
      <x:c r="E84" s="73"/>
      <x:c r="F84" s="70"/>
      <x:c r="G84" s="73"/>
      <x:c r="H84" s="70"/>
      <x:c r="I84" s="73"/>
      <x:c r="J84" s="70"/>
      <x:c r="K84" s="70">
        <x:v>2</x:v>
      </x:c>
      <x:c r="L84" s="73"/>
      <x:c r="M84" s="70">
        <x:v>1</x:v>
      </x:c>
      <x:c r="N84" s="70"/>
      <x:c r="O84" s="70"/>
      <x:c r="P84" s="70"/>
      <x:c r="Q84" s="70"/>
      <x:c r="R84" s="73"/>
      <x:c r="S84" s="70">
        <x:v>1</x:v>
      </x:c>
      <x:c r="T84" s="73">
        <x:v>20</x:v>
      </x:c>
      <x:c r="U84" s="70"/>
      <x:c r="V84" s="73"/>
      <x:c r="W84" s="70"/>
      <x:c r="X84" s="70">
        <x:v>20</x:v>
      </x:c>
      <x:c r="Y84" s="70"/>
      <x:c r="Z84" s="70"/>
      <x:c r="AA84" s="70">
        <x:v>1</x:v>
      </x:c>
      <x:c r="AB84" s="70"/>
      <x:c r="AC84" s="70">
        <x:v>1</x:v>
      </x:c>
      <x:c r="AD84" s="70">
        <x:v>2</x:v>
      </x:c>
      <x:c r="AE84" s="70"/>
      <x:c r="AF84" s="70"/>
      <x:c r="AG84" s="70">
        <x:v>3</x:v>
      </x:c>
      <x:c r="AH84" s="70"/>
      <x:c r="AI84" s="70"/>
      <x:c r="AJ84" s="70">
        <x:v>4</x:v>
      </x:c>
      <x:c r="AK84" s="70">
        <x:v>18</x:v>
      </x:c>
      <x:c r="AL84" s="485" t="s">
        <x:v>2578</x:v>
      </x:c>
      <x:c r="AM84" s="70"/>
      <x:c r="AN84" s="73"/>
      <x:c r="AO84" s="70"/>
      <x:c r="AP84" s="70"/>
      <x:c r="AQ84" s="70"/>
      <x:c r="AR84" s="73"/>
      <x:c r="AS84" s="70"/>
      <x:c r="AT84" s="73"/>
      <x:c r="AU84" s="70"/>
      <x:c r="AV84" s="70"/>
      <x:c r="AW84" s="70"/>
      <x:c r="AX84" s="70"/>
      <x:c r="AY84" s="70"/>
      <x:c r="AZ84" s="70"/>
      <x:c r="BA84" s="73"/>
      <x:c r="BB84" s="70"/>
      <x:c r="BC84" s="70"/>
      <x:c r="BD84" s="70"/>
      <x:c r="BE84" s="70">
        <x:v>2</x:v>
      </x:c>
      <x:c r="BF84" s="70">
        <x:v>6</x:v>
      </x:c>
      <x:c r="BG84" s="70"/>
      <x:c r="BH84" s="70"/>
      <x:c r="BI84" s="70"/>
      <x:c r="BJ84" s="73"/>
      <x:c r="BK84" s="70"/>
      <x:c r="BL84" s="73"/>
      <x:c r="BM84" s="70"/>
      <x:c r="BN84" s="73"/>
      <x:c r="BO84" s="70"/>
      <x:c r="BP84" s="73"/>
      <x:c r="BQ84" s="70"/>
      <x:c r="BR84" s="70"/>
      <x:c r="BS84" s="70"/>
      <x:c r="BT84" s="70"/>
      <x:c r="BU84" s="70"/>
      <x:c r="BV84" s="485" t="s">
        <x:v>2578</x:v>
      </x:c>
      <x:c r="BW84" s="70"/>
      <x:c r="BX84" s="70"/>
      <x:c r="BY84" s="73"/>
      <x:c r="BZ84" s="70"/>
      <x:c r="CA84" s="73"/>
      <x:c r="CB84" s="70"/>
      <x:c r="CC84" s="73"/>
      <x:c r="CD84" s="70"/>
      <x:c r="CE84" s="70"/>
      <x:c r="CF84" s="73"/>
      <x:c r="CG84" s="70"/>
      <x:c r="CH84" s="70">
        <x:v>1</x:v>
      </x:c>
      <x:c r="CI84" s="70"/>
      <x:c r="CJ84" s="70">
        <x:v>1</x:v>
      </x:c>
      <x:c r="CK84" s="70"/>
      <x:c r="CL84" s="70"/>
      <x:c r="CM84" s="70"/>
      <x:c r="CN84" s="70"/>
      <x:c r="CO84" s="70"/>
      <x:c r="CP84" s="73"/>
      <x:c r="CQ84" s="70">
        <x:v>4</x:v>
      </x:c>
      <x:c r="CR84" s="73">
        <x:v>150</x:v>
      </x:c>
      <x:c r="CS84" s="70"/>
      <x:c r="CT84" s="70">
        <x:v>1</x:v>
      </x:c>
      <x:c r="CU84" s="70">
        <x:v>2</x:v>
      </x:c>
      <x:c r="CV84" s="70">
        <x:v>1</x:v>
      </x:c>
      <x:c r="CW84" s="70"/>
      <x:c r="CX84" s="70"/>
      <x:c r="CY84" s="485" t="s">
        <x:v>2578</x:v>
      </x:c>
      <x:c r="CZ84" s="70"/>
      <x:c r="DA84" s="73"/>
      <x:c r="DB84" s="70"/>
      <x:c r="DC84" s="73"/>
      <x:c r="DD84" s="70"/>
      <x:c r="DE84" s="73"/>
      <x:c r="DF84" s="70"/>
      <x:c r="DG84" s="104"/>
    </x:row>
    <x:row r="85" spans="1:111" s="74" customFormat="1" ht="30" customHeight="1">
      <x:c r="A85" s="485" t="s">
        <x:v>2885</x:v>
      </x:c>
      <x:c r="B85" s="114"/>
      <x:c r="C85" s="73"/>
      <x:c r="D85" s="70"/>
      <x:c r="E85" s="73"/>
      <x:c r="F85" s="70"/>
      <x:c r="G85" s="73"/>
      <x:c r="H85" s="70">
        <x:v>1</x:v>
      </x:c>
      <x:c r="I85" s="73"/>
      <x:c r="J85" s="70"/>
      <x:c r="K85" s="70"/>
      <x:c r="L85" s="73"/>
      <x:c r="M85" s="70">
        <x:v>1</x:v>
      </x:c>
      <x:c r="N85" s="70"/>
      <x:c r="O85" s="70"/>
      <x:c r="P85" s="70"/>
      <x:c r="Q85" s="70"/>
      <x:c r="R85" s="73"/>
      <x:c r="S85" s="70">
        <x:v>4</x:v>
      </x:c>
      <x:c r="T85" s="73"/>
      <x:c r="U85" s="70"/>
      <x:c r="V85" s="73"/>
      <x:c r="W85" s="70"/>
      <x:c r="X85" s="70">
        <x:v>25</x:v>
      </x:c>
      <x:c r="Y85" s="70"/>
      <x:c r="Z85" s="70"/>
      <x:c r="AA85" s="70">
        <x:v>2</x:v>
      </x:c>
      <x:c r="AB85" s="70"/>
      <x:c r="AC85" s="70">
        <x:v>1</x:v>
      </x:c>
      <x:c r="AD85" s="70">
        <x:v>1</x:v>
      </x:c>
      <x:c r="AE85" s="70"/>
      <x:c r="AF85" s="70">
        <x:v>1</x:v>
      </x:c>
      <x:c r="AG85" s="70">
        <x:v>1</x:v>
      </x:c>
      <x:c r="AH85" s="70"/>
      <x:c r="AI85" s="70"/>
      <x:c r="AJ85" s="70"/>
      <x:c r="AK85" s="70"/>
      <x:c r="AL85" s="485" t="s">
        <x:v>2885</x:v>
      </x:c>
      <x:c r="AM85" s="70"/>
      <x:c r="AN85" s="73"/>
      <x:c r="AO85" s="70"/>
      <x:c r="AP85" s="70"/>
      <x:c r="AQ85" s="70"/>
      <x:c r="AR85" s="73"/>
      <x:c r="AS85" s="70"/>
      <x:c r="AT85" s="73"/>
      <x:c r="AU85" s="70"/>
      <x:c r="AV85" s="70"/>
      <x:c r="AW85" s="70"/>
      <x:c r="AX85" s="70"/>
      <x:c r="AY85" s="70"/>
      <x:c r="AZ85" s="70">
        <x:v>1</x:v>
      </x:c>
      <x:c r="BA85" s="73"/>
      <x:c r="BB85" s="70"/>
      <x:c r="BC85" s="70"/>
      <x:c r="BD85" s="70"/>
      <x:c r="BE85" s="70">
        <x:v>1</x:v>
      </x:c>
      <x:c r="BF85" s="70">
        <x:v>7</x:v>
      </x:c>
      <x:c r="BG85" s="70"/>
      <x:c r="BH85" s="70"/>
      <x:c r="BI85" s="70"/>
      <x:c r="BJ85" s="73"/>
      <x:c r="BK85" s="70"/>
      <x:c r="BL85" s="73"/>
      <x:c r="BM85" s="70"/>
      <x:c r="BN85" s="73"/>
      <x:c r="BO85" s="70"/>
      <x:c r="BP85" s="73"/>
      <x:c r="BQ85" s="70"/>
      <x:c r="BR85" s="70"/>
      <x:c r="BS85" s="70"/>
      <x:c r="BT85" s="70"/>
      <x:c r="BU85" s="70"/>
      <x:c r="BV85" s="485" t="s">
        <x:v>2885</x:v>
      </x:c>
      <x:c r="BW85" s="70"/>
      <x:c r="BX85" s="70"/>
      <x:c r="BY85" s="73"/>
      <x:c r="BZ85" s="70"/>
      <x:c r="CA85" s="73"/>
      <x:c r="CB85" s="70"/>
      <x:c r="CC85" s="73"/>
      <x:c r="CD85" s="70"/>
      <x:c r="CE85" s="70"/>
      <x:c r="CF85" s="73"/>
      <x:c r="CG85" s="70"/>
      <x:c r="CH85" s="70"/>
      <x:c r="CI85" s="70"/>
      <x:c r="CJ85" s="70"/>
      <x:c r="CK85" s="70"/>
      <x:c r="CL85" s="70"/>
      <x:c r="CM85" s="70"/>
      <x:c r="CN85" s="70"/>
      <x:c r="CO85" s="70"/>
      <x:c r="CP85" s="73"/>
      <x:c r="CQ85" s="70"/>
      <x:c r="CR85" s="73"/>
      <x:c r="CS85" s="70">
        <x:v>22</x:v>
      </x:c>
      <x:c r="CT85" s="70">
        <x:v>1</x:v>
      </x:c>
      <x:c r="CU85" s="70"/>
      <x:c r="CV85" s="70"/>
      <x:c r="CW85" s="70"/>
      <x:c r="CX85" s="70"/>
      <x:c r="CY85" s="485" t="s">
        <x:v>2885</x:v>
      </x:c>
      <x:c r="CZ85" s="70"/>
      <x:c r="DA85" s="73"/>
      <x:c r="DB85" s="70"/>
      <x:c r="DC85" s="73"/>
      <x:c r="DD85" s="70"/>
      <x:c r="DE85" s="73"/>
      <x:c r="DF85" s="70"/>
      <x:c r="DG85" s="104"/>
    </x:row>
    <x:row r="86" spans="1:111" s="74" customFormat="1" ht="30" customHeight="1">
      <x:c r="A86" s="522" t="s">
        <x:v>2845</x:v>
      </x:c>
      <x:c r="B86" s="114"/>
      <x:c r="C86" s="73"/>
      <x:c r="D86" s="70"/>
      <x:c r="E86" s="73"/>
      <x:c r="F86" s="70"/>
      <x:c r="G86" s="73"/>
      <x:c r="H86" s="70">
        <x:v>1</x:v>
      </x:c>
      <x:c r="I86" s="73"/>
      <x:c r="J86" s="70"/>
      <x:c r="K86" s="70"/>
      <x:c r="L86" s="73"/>
      <x:c r="M86" s="70"/>
      <x:c r="N86" s="70"/>
      <x:c r="O86" s="70"/>
      <x:c r="P86" s="70"/>
      <x:c r="Q86" s="70"/>
      <x:c r="R86" s="73"/>
      <x:c r="S86" s="70">
        <x:v>1</x:v>
      </x:c>
      <x:c r="T86" s="73"/>
      <x:c r="U86" s="70"/>
      <x:c r="V86" s="73"/>
      <x:c r="W86" s="70">
        <x:v>2</x:v>
      </x:c>
      <x:c r="X86" s="70">
        <x:v>6</x:v>
      </x:c>
      <x:c r="Y86" s="70"/>
      <x:c r="Z86" s="70"/>
      <x:c r="AA86" s="70">
        <x:v>1</x:v>
      </x:c>
      <x:c r="AB86" s="70"/>
      <x:c r="AC86" s="70"/>
      <x:c r="AD86" s="70"/>
      <x:c r="AE86" s="70"/>
      <x:c r="AF86" s="70"/>
      <x:c r="AG86" s="70">
        <x:v>1</x:v>
      </x:c>
      <x:c r="AH86" s="70"/>
      <x:c r="AI86" s="70"/>
      <x:c r="AJ86" s="70"/>
      <x:c r="AK86" s="70"/>
      <x:c r="AL86" s="522" t="s">
        <x:v>2845</x:v>
      </x:c>
      <x:c r="AM86" s="70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70"/>
      <x:c r="BE86" s="70">
        <x:v>1</x:v>
      </x:c>
      <x:c r="BF86" s="70">
        <x:v>5</x:v>
      </x:c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522" t="s">
        <x:v>2845</x:v>
      </x:c>
      <x:c r="BW86" s="70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70"/>
      <x:c r="CI86" s="70"/>
      <x:c r="CJ86" s="70"/>
      <x:c r="CK86" s="70"/>
      <x:c r="CL86" s="70"/>
      <x:c r="CM86" s="70"/>
      <x:c r="CN86" s="70"/>
      <x:c r="CO86" s="70"/>
      <x:c r="CP86" s="73"/>
      <x:c r="CQ86" s="70"/>
      <x:c r="CR86" s="73"/>
      <x:c r="CS86" s="70">
        <x:v>9</x:v>
      </x:c>
      <x:c r="CT86" s="70"/>
      <x:c r="CU86" s="70"/>
      <x:c r="CV86" s="70"/>
      <x:c r="CW86" s="70"/>
      <x:c r="CX86" s="70"/>
      <x:c r="CY86" s="522" t="s">
        <x:v>2845</x:v>
      </x:c>
      <x:c r="CZ86" s="70"/>
      <x:c r="DA86" s="73"/>
      <x:c r="DB86" s="70"/>
      <x:c r="DC86" s="73"/>
      <x:c r="DD86" s="70"/>
      <x:c r="DE86" s="73"/>
      <x:c r="DF86" s="70"/>
      <x:c r="DG86" s="104"/>
    </x:row>
    <x:row r="87" spans="1:111" s="74" customFormat="1" ht="30" customHeight="1">
      <x:c r="A87" s="485" t="s">
        <x:v>2834</x:v>
      </x:c>
      <x:c r="B87" s="114"/>
      <x:c r="C87" s="73"/>
      <x:c r="D87" s="70"/>
      <x:c r="E87" s="73"/>
      <x:c r="F87" s="70"/>
      <x:c r="G87" s="73"/>
      <x:c r="H87" s="70"/>
      <x:c r="I87" s="73"/>
      <x:c r="J87" s="70"/>
      <x:c r="K87" s="70">
        <x:v>1</x:v>
      </x:c>
      <x:c r="L87" s="73"/>
      <x:c r="M87" s="70">
        <x:v>1</x:v>
      </x:c>
      <x:c r="N87" s="70"/>
      <x:c r="O87" s="70"/>
      <x:c r="P87" s="70"/>
      <x:c r="Q87" s="70"/>
      <x:c r="R87" s="73"/>
      <x:c r="S87" s="70">
        <x:v>1</x:v>
      </x:c>
      <x:c r="T87" s="73">
        <x:v>12</x:v>
      </x:c>
      <x:c r="U87" s="70"/>
      <x:c r="V87" s="73"/>
      <x:c r="W87" s="70"/>
      <x:c r="X87" s="70">
        <x:v>1</x:v>
      </x:c>
      <x:c r="Y87" s="70"/>
      <x:c r="Z87" s="70"/>
      <x:c r="AA87" s="70">
        <x:v>1</x:v>
      </x:c>
      <x:c r="AB87" s="70">
        <x:v>1</x:v>
      </x:c>
      <x:c r="AC87" s="70">
        <x:v>1</x:v>
      </x:c>
      <x:c r="AD87" s="70">
        <x:v>1</x:v>
      </x:c>
      <x:c r="AE87" s="70"/>
      <x:c r="AF87" s="70"/>
      <x:c r="AG87" s="70">
        <x:v>1</x:v>
      </x:c>
      <x:c r="AH87" s="70"/>
      <x:c r="AI87" s="70"/>
      <x:c r="AJ87" s="70">
        <x:v>1</x:v>
      </x:c>
      <x:c r="AK87" s="70">
        <x:v>1</x:v>
      </x:c>
      <x:c r="AL87" s="485" t="s">
        <x:v>2834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>
        <x:v>1</x:v>
      </x:c>
      <x:c r="BF87" s="70">
        <x:v>8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485" t="s">
        <x:v>2834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/>
      <x:c r="CK87" s="70"/>
      <x:c r="CL87" s="70"/>
      <x:c r="CM87" s="70"/>
      <x:c r="CN87" s="70"/>
      <x:c r="CO87" s="70"/>
      <x:c r="CP87" s="73"/>
      <x:c r="CQ87" s="70"/>
      <x:c r="CR87" s="73"/>
      <x:c r="CS87" s="70"/>
      <x:c r="CT87" s="70"/>
      <x:c r="CU87" s="70"/>
      <x:c r="CV87" s="70"/>
      <x:c r="CW87" s="70"/>
      <x:c r="CX87" s="70"/>
      <x:c r="CY87" s="485" t="s">
        <x:v>2834</x:v>
      </x:c>
      <x:c r="CZ87" s="70"/>
      <x:c r="DA87" s="73"/>
      <x:c r="DB87" s="70"/>
      <x:c r="DC87" s="73"/>
      <x:c r="DD87" s="70"/>
      <x:c r="DE87" s="73"/>
      <x:c r="DF87" s="70"/>
      <x:c r="DG87" s="104"/>
    </x:row>
    <x:row r="88" spans="1:111" s="74" customFormat="1" ht="30" customHeight="1">
      <x:c r="A88" s="485" t="s">
        <x:v>2828</x:v>
      </x:c>
      <x:c r="B88" s="114"/>
      <x:c r="C88" s="73"/>
      <x:c r="D88" s="70"/>
      <x:c r="E88" s="73"/>
      <x:c r="F88" s="70"/>
      <x:c r="G88" s="73"/>
      <x:c r="H88" s="70"/>
      <x:c r="I88" s="73"/>
      <x:c r="J88" s="70">
        <x:v>1</x:v>
      </x:c>
      <x:c r="K88" s="70"/>
      <x:c r="L88" s="73"/>
      <x:c r="M88" s="70"/>
      <x:c r="N88" s="70"/>
      <x:c r="O88" s="70">
        <x:v>1</x:v>
      </x:c>
      <x:c r="P88" s="70">
        <x:v>1</x:v>
      </x:c>
      <x:c r="Q88" s="70"/>
      <x:c r="R88" s="73"/>
      <x:c r="S88" s="70"/>
      <x:c r="T88" s="73"/>
      <x:c r="U88" s="70"/>
      <x:c r="V88" s="73"/>
      <x:c r="W88" s="70"/>
      <x:c r="X88" s="70">
        <x:v>3</x:v>
      </x:c>
      <x:c r="Y88" s="70">
        <x:v>2</x:v>
      </x:c>
      <x:c r="Z88" s="70">
        <x:v>5</x:v>
      </x:c>
      <x:c r="AA88" s="70"/>
      <x:c r="AB88" s="70"/>
      <x:c r="AC88" s="70"/>
      <x:c r="AD88" s="70"/>
      <x:c r="AE88" s="70">
        <x:v>2</x:v>
      </x:c>
      <x:c r="AF88" s="70"/>
      <x:c r="AG88" s="70">
        <x:v>2</x:v>
      </x:c>
      <x:c r="AH88" s="70"/>
      <x:c r="AI88" s="70"/>
      <x:c r="AJ88" s="70"/>
      <x:c r="AK88" s="70"/>
      <x:c r="AL88" s="485" t="s">
        <x:v>2828</x:v>
      </x:c>
      <x:c r="AM88" s="70"/>
      <x:c r="AN88" s="73"/>
      <x:c r="AO88" s="70"/>
      <x:c r="AP88" s="70"/>
      <x:c r="AQ88" s="70"/>
      <x:c r="AR88" s="73"/>
      <x:c r="AS88" s="70"/>
      <x:c r="AT88" s="73"/>
      <x:c r="AU88" s="70"/>
      <x:c r="AV88" s="70"/>
      <x:c r="AW88" s="70"/>
      <x:c r="AX88" s="70"/>
      <x:c r="AY88" s="70"/>
      <x:c r="AZ88" s="70"/>
      <x:c r="BA88" s="73"/>
      <x:c r="BB88" s="70"/>
      <x:c r="BC88" s="70"/>
      <x:c r="BD88" s="70"/>
      <x:c r="BE88" s="70"/>
      <x:c r="BF88" s="70"/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485" t="s">
        <x:v>2828</x:v>
      </x:c>
      <x:c r="BW88" s="70"/>
      <x:c r="BX88" s="70"/>
      <x:c r="BY88" s="73"/>
      <x:c r="BZ88" s="70"/>
      <x:c r="CA88" s="73"/>
      <x:c r="CB88" s="70"/>
      <x:c r="CC88" s="73"/>
      <x:c r="CD88" s="70"/>
      <x:c r="CE88" s="70"/>
      <x:c r="CF88" s="73"/>
      <x:c r="CG88" s="70"/>
      <x:c r="CH88" s="70"/>
      <x:c r="CI88" s="70"/>
      <x:c r="CJ88" s="70"/>
      <x:c r="CK88" s="70"/>
      <x:c r="CL88" s="70"/>
      <x:c r="CM88" s="70"/>
      <x:c r="CN88" s="70"/>
      <x:c r="CO88" s="70"/>
      <x:c r="CP88" s="73"/>
      <x:c r="CQ88" s="70"/>
      <x:c r="CR88" s="73"/>
      <x:c r="CS88" s="70"/>
      <x:c r="CT88" s="70"/>
      <x:c r="CU88" s="70"/>
      <x:c r="CV88" s="70"/>
      <x:c r="CW88" s="70"/>
      <x:c r="CX88" s="70"/>
      <x:c r="CY88" s="485" t="s">
        <x:v>2828</x:v>
      </x:c>
      <x:c r="CZ88" s="70"/>
      <x:c r="DA88" s="73"/>
      <x:c r="DB88" s="70"/>
      <x:c r="DC88" s="73"/>
      <x:c r="DD88" s="70"/>
      <x:c r="DE88" s="73"/>
      <x:c r="DF88" s="70"/>
      <x:c r="DG88" s="104"/>
    </x:row>
    <x:row r="89" spans="1:111" s="74" customFormat="1" ht="30" customHeight="1">
      <x:c r="A89" s="370" t="s">
        <x:v>677</x:v>
      </x:c>
      <x:c r="B89" s="114">
        <x:f t="shared" ref="B89:AK89" si="38">SUM(B90:B97)</x:f>
        <x:v>0</x:v>
      </x:c>
      <x:c r="C89" s="73">
        <x:f t="shared" si="38"/>
        <x:v>0</x:v>
      </x:c>
      <x:c r="D89" s="70">
        <x:f t="shared" si="38"/>
        <x:v>0</x:v>
      </x:c>
      <x:c r="E89" s="73">
        <x:f t="shared" si="38"/>
        <x:v>0</x:v>
      </x:c>
      <x:c r="F89" s="70">
        <x:f t="shared" si="38"/>
        <x:v>0</x:v>
      </x:c>
      <x:c r="G89" s="73">
        <x:f t="shared" si="38"/>
        <x:v>0</x:v>
      </x:c>
      <x:c r="H89" s="70">
        <x:f t="shared" si="38"/>
        <x:v>0</x:v>
      </x:c>
      <x:c r="I89" s="73">
        <x:f t="shared" si="38"/>
        <x:v>0</x:v>
      </x:c>
      <x:c r="J89" s="70">
        <x:f t="shared" si="38"/>
        <x:v>0</x:v>
      </x:c>
      <x:c r="K89" s="70">
        <x:f t="shared" si="38"/>
        <x:v>0</x:v>
      </x:c>
      <x:c r="L89" s="73">
        <x:f t="shared" si="38"/>
        <x:v>0</x:v>
      </x:c>
      <x:c r="M89" s="70">
        <x:f t="shared" si="38"/>
        <x:v>0</x:v>
      </x:c>
      <x:c r="N89" s="70">
        <x:f t="shared" si="38"/>
        <x:v>0</x:v>
      </x:c>
      <x:c r="O89" s="70">
        <x:f t="shared" si="38"/>
        <x:v>0</x:v>
      </x:c>
      <x:c r="P89" s="70">
        <x:f t="shared" si="38"/>
        <x:v>0</x:v>
      </x:c>
      <x:c r="Q89" s="70">
        <x:f t="shared" si="38"/>
        <x:v>0</x:v>
      </x:c>
      <x:c r="R89" s="73">
        <x:f t="shared" si="38"/>
        <x:v>0</x:v>
      </x:c>
      <x:c r="S89" s="70">
        <x:f t="shared" si="38"/>
        <x:v>0</x:v>
      </x:c>
      <x:c r="T89" s="73">
        <x:f t="shared" si="38"/>
        <x:v>0</x:v>
      </x:c>
      <x:c r="U89" s="70">
        <x:f t="shared" si="38"/>
        <x:v>0</x:v>
      </x:c>
      <x:c r="V89" s="73">
        <x:f t="shared" si="38"/>
        <x:v>0</x:v>
      </x:c>
      <x:c r="W89" s="70">
        <x:f t="shared" si="38"/>
        <x:v>0</x:v>
      </x:c>
      <x:c r="X89" s="70">
        <x:f t="shared" si="38"/>
        <x:v>0</x:v>
      </x:c>
      <x:c r="Y89" s="70">
        <x:f t="shared" si="38"/>
        <x:v>0</x:v>
      </x:c>
      <x:c r="Z89" s="70">
        <x:f t="shared" si="38"/>
        <x:v>0</x:v>
      </x:c>
      <x:c r="AA89" s="70">
        <x:f t="shared" si="38"/>
        <x:v>0</x:v>
      </x:c>
      <x:c r="AB89" s="70">
        <x:f t="shared" si="38"/>
        <x:v>0</x:v>
      </x:c>
      <x:c r="AC89" s="70">
        <x:f t="shared" si="38"/>
        <x:v>0</x:v>
      </x:c>
      <x:c r="AD89" s="70">
        <x:f t="shared" si="38"/>
        <x:v>0</x:v>
      </x:c>
      <x:c r="AE89" s="70">
        <x:f t="shared" si="38"/>
        <x:v>0</x:v>
      </x:c>
      <x:c r="AF89" s="70">
        <x:f t="shared" si="38"/>
        <x:v>0</x:v>
      </x:c>
      <x:c r="AG89" s="70">
        <x:f t="shared" si="38"/>
        <x:v>0</x:v>
      </x:c>
      <x:c r="AH89" s="70">
        <x:f t="shared" si="38"/>
        <x:v>0</x:v>
      </x:c>
      <x:c r="AI89" s="70">
        <x:f t="shared" si="38"/>
        <x:v>0</x:v>
      </x:c>
      <x:c r="AJ89" s="70">
        <x:f t="shared" si="38"/>
        <x:v>0</x:v>
      </x:c>
      <x:c r="AK89" s="70">
        <x:f t="shared" si="38"/>
        <x:v>0</x:v>
      </x:c>
      <x:c r="AL89" s="370" t="s">
        <x:v>677</x:v>
      </x:c>
      <x:c r="AM89" s="70">
        <x:f t="shared" ref="AM89:BU89" si="39">SUM(AM90:AM97)</x:f>
        <x:v>0</x:v>
      </x:c>
      <x:c r="AN89" s="73">
        <x:f t="shared" si="39"/>
        <x:v>0</x:v>
      </x:c>
      <x:c r="AO89" s="70">
        <x:f t="shared" si="39"/>
        <x:v>0</x:v>
      </x:c>
      <x:c r="AP89" s="70">
        <x:f t="shared" si="39"/>
        <x:v>0</x:v>
      </x:c>
      <x:c r="AQ89" s="70">
        <x:f t="shared" si="39"/>
        <x:v>0</x:v>
      </x:c>
      <x:c r="AR89" s="73">
        <x:f t="shared" si="39"/>
        <x:v>0</x:v>
      </x:c>
      <x:c r="AS89" s="70">
        <x:f t="shared" si="39"/>
        <x:v>0</x:v>
      </x:c>
      <x:c r="AT89" s="73">
        <x:f t="shared" si="39"/>
        <x:v>0</x:v>
      </x:c>
      <x:c r="AU89" s="70">
        <x:f t="shared" si="39"/>
        <x:v>0</x:v>
      </x:c>
      <x:c r="AV89" s="70">
        <x:f t="shared" si="39"/>
        <x:v>0</x:v>
      </x:c>
      <x:c r="AW89" s="70">
        <x:f t="shared" si="39"/>
        <x:v>0</x:v>
      </x:c>
      <x:c r="AX89" s="70">
        <x:f t="shared" si="39"/>
        <x:v>0</x:v>
      </x:c>
      <x:c r="AY89" s="70">
        <x:f t="shared" si="39"/>
        <x:v>0</x:v>
      </x:c>
      <x:c r="AZ89" s="70">
        <x:f t="shared" si="39"/>
        <x:v>0</x:v>
      </x:c>
      <x:c r="BA89" s="73">
        <x:f t="shared" si="39"/>
        <x:v>0</x:v>
      </x:c>
      <x:c r="BB89" s="70">
        <x:f t="shared" si="39"/>
        <x:v>0</x:v>
      </x:c>
      <x:c r="BC89" s="70">
        <x:f t="shared" si="39"/>
        <x:v>0</x:v>
      </x:c>
      <x:c r="BD89" s="70">
        <x:f t="shared" si="39"/>
        <x:v>0</x:v>
      </x:c>
      <x:c r="BE89" s="70">
        <x:f t="shared" si="39"/>
        <x:v>0</x:v>
      </x:c>
      <x:c r="BF89" s="70">
        <x:f t="shared" si="39"/>
        <x:v>0</x:v>
      </x:c>
      <x:c r="BG89" s="70">
        <x:f t="shared" si="39"/>
        <x:v>0</x:v>
      </x:c>
      <x:c r="BH89" s="70">
        <x:f t="shared" si="39"/>
        <x:v>0</x:v>
      </x:c>
      <x:c r="BI89" s="70">
        <x:f t="shared" si="39"/>
        <x:v>0</x:v>
      </x:c>
      <x:c r="BJ89" s="73">
        <x:f t="shared" si="39"/>
        <x:v>0</x:v>
      </x:c>
      <x:c r="BK89" s="70">
        <x:f t="shared" si="39"/>
        <x:v>0</x:v>
      </x:c>
      <x:c r="BL89" s="73">
        <x:f t="shared" si="39"/>
        <x:v>0</x:v>
      </x:c>
      <x:c r="BM89" s="70">
        <x:f t="shared" si="39"/>
        <x:v>0</x:v>
      </x:c>
      <x:c r="BN89" s="73">
        <x:f t="shared" si="39"/>
        <x:v>0</x:v>
      </x:c>
      <x:c r="BO89" s="70">
        <x:f t="shared" si="39"/>
        <x:v>0</x:v>
      </x:c>
      <x:c r="BP89" s="73">
        <x:f t="shared" si="39"/>
        <x:v>0</x:v>
      </x:c>
      <x:c r="BQ89" s="70">
        <x:f t="shared" si="39"/>
        <x:v>0</x:v>
      </x:c>
      <x:c r="BR89" s="70">
        <x:f t="shared" si="39"/>
        <x:v>0</x:v>
      </x:c>
      <x:c r="BS89" s="70">
        <x:f t="shared" si="39"/>
        <x:v>0</x:v>
      </x:c>
      <x:c r="BT89" s="70">
        <x:f t="shared" si="39"/>
        <x:v>0</x:v>
      </x:c>
      <x:c r="BU89" s="70">
        <x:f t="shared" si="39"/>
        <x:v>0</x:v>
      </x:c>
      <x:c r="BV89" s="370" t="s">
        <x:v>677</x:v>
      </x:c>
      <x:c r="BW89" s="70">
        <x:f t="shared" ref="BW89:CX89" si="40">SUM(BW90:BW97)</x:f>
        <x:v>0</x:v>
      </x:c>
      <x:c r="BX89" s="70">
        <x:f t="shared" si="40"/>
        <x:v>0</x:v>
      </x:c>
      <x:c r="BY89" s="73">
        <x:f t="shared" si="40"/>
        <x:v>0</x:v>
      </x:c>
      <x:c r="BZ89" s="70">
        <x:f t="shared" si="40"/>
        <x:v>0</x:v>
      </x:c>
      <x:c r="CA89" s="73">
        <x:f t="shared" si="40"/>
        <x:v>0</x:v>
      </x:c>
      <x:c r="CB89" s="70">
        <x:f t="shared" si="40"/>
        <x:v>0</x:v>
      </x:c>
      <x:c r="CC89" s="73">
        <x:f t="shared" si="40"/>
        <x:v>0</x:v>
      </x:c>
      <x:c r="CD89" s="70">
        <x:f t="shared" si="40"/>
        <x:v>0</x:v>
      </x:c>
      <x:c r="CE89" s="70">
        <x:f t="shared" si="40"/>
        <x:v>0</x:v>
      </x:c>
      <x:c r="CF89" s="73">
        <x:f t="shared" si="40"/>
        <x:v>0</x:v>
      </x:c>
      <x:c r="CG89" s="70">
        <x:f t="shared" si="40"/>
        <x:v>0</x:v>
      </x:c>
      <x:c r="CH89" s="70">
        <x:f t="shared" si="40"/>
        <x:v>0</x:v>
      </x:c>
      <x:c r="CI89" s="70">
        <x:f t="shared" si="40"/>
        <x:v>0</x:v>
      </x:c>
      <x:c r="CJ89" s="70">
        <x:f t="shared" si="40"/>
        <x:v>0</x:v>
      </x:c>
      <x:c r="CK89" s="70">
        <x:f t="shared" si="40"/>
        <x:v>0</x:v>
      </x:c>
      <x:c r="CL89" s="70">
        <x:f t="shared" si="40"/>
        <x:v>0</x:v>
      </x:c>
      <x:c r="CM89" s="70">
        <x:f t="shared" si="40"/>
        <x:v>0</x:v>
      </x:c>
      <x:c r="CN89" s="70">
        <x:f t="shared" si="40"/>
        <x:v>0</x:v>
      </x:c>
      <x:c r="CO89" s="70">
        <x:f t="shared" si="40"/>
        <x:v>0</x:v>
      </x:c>
      <x:c r="CP89" s="73">
        <x:f t="shared" si="40"/>
        <x:v>0</x:v>
      </x:c>
      <x:c r="CQ89" s="70">
        <x:f t="shared" si="40"/>
        <x:v>0</x:v>
      </x:c>
      <x:c r="CR89" s="73">
        <x:f t="shared" si="40"/>
        <x:v>0</x:v>
      </x:c>
      <x:c r="CS89" s="70">
        <x:f t="shared" si="40"/>
        <x:v>0</x:v>
      </x:c>
      <x:c r="CT89" s="70">
        <x:f t="shared" si="40"/>
        <x:v>0</x:v>
      </x:c>
      <x:c r="CU89" s="70">
        <x:f t="shared" si="40"/>
        <x:v>0</x:v>
      </x:c>
      <x:c r="CV89" s="70">
        <x:f t="shared" si="40"/>
        <x:v>0</x:v>
      </x:c>
      <x:c r="CW89" s="70">
        <x:f t="shared" si="40"/>
        <x:v>0</x:v>
      </x:c>
      <x:c r="CX89" s="70">
        <x:f t="shared" si="40"/>
        <x:v>0</x:v>
      </x:c>
      <x:c r="CY89" s="370" t="s">
        <x:v>677</x:v>
      </x:c>
      <x:c r="CZ89" s="70">
        <x:f t="shared" ref="CZ89:DG89" si="41">SUM(CZ90:CZ97)</x:f>
        <x:v>0</x:v>
      </x:c>
      <x:c r="DA89" s="73">
        <x:f t="shared" si="41"/>
        <x:v>0</x:v>
      </x:c>
      <x:c r="DB89" s="70">
        <x:f t="shared" si="41"/>
        <x:v>0</x:v>
      </x:c>
      <x:c r="DC89" s="73">
        <x:f t="shared" si="41"/>
        <x:v>0</x:v>
      </x:c>
      <x:c r="DD89" s="70">
        <x:f t="shared" si="41"/>
        <x:v>0</x:v>
      </x:c>
      <x:c r="DE89" s="73">
        <x:f t="shared" si="41"/>
        <x:v>0</x:v>
      </x:c>
      <x:c r="DF89" s="70">
        <x:f t="shared" si="41"/>
        <x:v>0</x:v>
      </x:c>
      <x:c r="DG89" s="104">
        <x:f t="shared" si="41"/>
        <x:v>0</x:v>
      </x:c>
    </x:row>
    <x:row r="90" spans="1:111" s="74" customFormat="1" ht="30" customHeight="1">
      <x:c r="A90" s="485" t="s">
        <x:v>1689</x:v>
      </x:c>
      <x:c r="B90" s="114"/>
      <x:c r="C90" s="73"/>
      <x:c r="D90" s="70"/>
      <x:c r="E90" s="73"/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/>
      <x:c r="T90" s="73"/>
      <x:c r="U90" s="70"/>
      <x:c r="V90" s="73"/>
      <x:c r="W90" s="70"/>
      <x:c r="X90" s="70"/>
      <x:c r="Y90" s="70"/>
      <x:c r="Z90" s="70"/>
      <x:c r="AA90" s="70"/>
      <x:c r="AB90" s="70"/>
      <x:c r="AC90" s="70"/>
      <x:c r="AD90" s="70"/>
      <x:c r="AE90" s="70"/>
      <x:c r="AF90" s="70"/>
      <x:c r="AG90" s="70"/>
      <x:c r="AH90" s="70"/>
      <x:c r="AI90" s="70"/>
      <x:c r="AJ90" s="70"/>
      <x:c r="AK90" s="70"/>
      <x:c r="AL90" s="485" t="s">
        <x:v>1689</x:v>
      </x:c>
      <x:c r="AM90" s="70"/>
      <x:c r="AN90" s="73"/>
      <x:c r="AO90" s="70"/>
      <x:c r="AP90" s="70"/>
      <x:c r="AQ90" s="70"/>
      <x:c r="AR90" s="73"/>
      <x:c r="AS90" s="70"/>
      <x:c r="AT90" s="73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70"/>
      <x:c r="BE90" s="70"/>
      <x:c r="BF90" s="70"/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485" t="s">
        <x:v>1689</x:v>
      </x:c>
      <x:c r="BW90" s="70"/>
      <x:c r="BX90" s="70"/>
      <x:c r="BY90" s="73"/>
      <x:c r="BZ90" s="70"/>
      <x:c r="CA90" s="73"/>
      <x:c r="CB90" s="70"/>
      <x:c r="CC90" s="73"/>
      <x:c r="CD90" s="70"/>
      <x:c r="CE90" s="70"/>
      <x:c r="CF90" s="73"/>
      <x:c r="CG90" s="70"/>
      <x:c r="CH90" s="70"/>
      <x:c r="CI90" s="70"/>
      <x:c r="CJ90" s="70"/>
      <x:c r="CK90" s="70"/>
      <x:c r="CL90" s="70"/>
      <x:c r="CM90" s="70"/>
      <x:c r="CN90" s="70"/>
      <x:c r="CO90" s="70"/>
      <x:c r="CP90" s="73"/>
      <x:c r="CQ90" s="70"/>
      <x:c r="CR90" s="73"/>
      <x:c r="CS90" s="70"/>
      <x:c r="CT90" s="70"/>
      <x:c r="CU90" s="70"/>
      <x:c r="CV90" s="70"/>
      <x:c r="CW90" s="70"/>
      <x:c r="CX90" s="70"/>
      <x:c r="CY90" s="485" t="s">
        <x:v>1689</x:v>
      </x:c>
      <x:c r="CZ90" s="70"/>
      <x:c r="DA90" s="73"/>
      <x:c r="DB90" s="70"/>
      <x:c r="DC90" s="73"/>
      <x:c r="DD90" s="70"/>
      <x:c r="DE90" s="73"/>
      <x:c r="DF90" s="70"/>
      <x:c r="DG90" s="104"/>
    </x:row>
    <x:row r="91" spans="1:111" s="74" customFormat="1" ht="30" customHeight="1">
      <x:c r="A91" s="485" t="s">
        <x:v>2072</x:v>
      </x:c>
      <x:c r="B91" s="114"/>
      <x:c r="C91" s="73"/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/>
      <x:c r="T91" s="73"/>
      <x:c r="U91" s="70"/>
      <x:c r="V91" s="73"/>
      <x:c r="W91" s="70"/>
      <x:c r="X91" s="70"/>
      <x:c r="Y91" s="70"/>
      <x:c r="Z91" s="70"/>
      <x:c r="AA91" s="70"/>
      <x:c r="AB91" s="70"/>
      <x:c r="AC91" s="70"/>
      <x:c r="AD91" s="70"/>
      <x:c r="AE91" s="70"/>
      <x:c r="AF91" s="70"/>
      <x:c r="AG91" s="70"/>
      <x:c r="AH91" s="70"/>
      <x:c r="AI91" s="70"/>
      <x:c r="AJ91" s="70"/>
      <x:c r="AK91" s="70"/>
      <x:c r="AL91" s="485" t="s">
        <x:v>2072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/>
      <x:c r="BF91" s="70"/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485" t="s">
        <x:v>2072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/>
      <x:c r="CK91" s="70"/>
      <x:c r="CL91" s="70"/>
      <x:c r="CM91" s="70"/>
      <x:c r="CN91" s="70"/>
      <x:c r="CO91" s="70"/>
      <x:c r="CP91" s="73"/>
      <x:c r="CQ91" s="70"/>
      <x:c r="CR91" s="73"/>
      <x:c r="CS91" s="70"/>
      <x:c r="CT91" s="70"/>
      <x:c r="CU91" s="70"/>
      <x:c r="CV91" s="70"/>
      <x:c r="CW91" s="70"/>
      <x:c r="CX91" s="70"/>
      <x:c r="CY91" s="485" t="s">
        <x:v>2072</x:v>
      </x:c>
      <x:c r="CZ91" s="70"/>
      <x:c r="DA91" s="73"/>
      <x:c r="DB91" s="70"/>
      <x:c r="DC91" s="73"/>
      <x:c r="DD91" s="70"/>
      <x:c r="DE91" s="73"/>
      <x:c r="DF91" s="70"/>
      <x:c r="DG91" s="104"/>
    </x:row>
    <x:row r="92" spans="1:111" s="74" customFormat="1" ht="30" customHeight="1">
      <x:c r="A92" s="485" t="s">
        <x:v>2079</x:v>
      </x:c>
      <x:c r="B92" s="114"/>
      <x:c r="C92" s="73"/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/>
      <x:c r="T92" s="73"/>
      <x:c r="U92" s="70"/>
      <x:c r="V92" s="73"/>
      <x:c r="W92" s="70"/>
      <x:c r="X92" s="70"/>
      <x:c r="Y92" s="70"/>
      <x:c r="Z92" s="70"/>
      <x:c r="AA92" s="70"/>
      <x:c r="AB92" s="70"/>
      <x:c r="AC92" s="70"/>
      <x:c r="AD92" s="70"/>
      <x:c r="AE92" s="70"/>
      <x:c r="AF92" s="70"/>
      <x:c r="AG92" s="70"/>
      <x:c r="AH92" s="70"/>
      <x:c r="AI92" s="70"/>
      <x:c r="AJ92" s="70"/>
      <x:c r="AK92" s="70"/>
      <x:c r="AL92" s="485" t="s">
        <x:v>2079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/>
      <x:c r="BF92" s="70"/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485" t="s">
        <x:v>2079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/>
      <x:c r="CK92" s="70"/>
      <x:c r="CL92" s="70"/>
      <x:c r="CM92" s="70"/>
      <x:c r="CN92" s="70"/>
      <x:c r="CO92" s="70"/>
      <x:c r="CP92" s="73"/>
      <x:c r="CQ92" s="70"/>
      <x:c r="CR92" s="73"/>
      <x:c r="CS92" s="70"/>
      <x:c r="CT92" s="70"/>
      <x:c r="CU92" s="70"/>
      <x:c r="CV92" s="70"/>
      <x:c r="CW92" s="70"/>
      <x:c r="CX92" s="70"/>
      <x:c r="CY92" s="485" t="s">
        <x:v>2079</x:v>
      </x:c>
      <x:c r="CZ92" s="70"/>
      <x:c r="DA92" s="73"/>
      <x:c r="DB92" s="70"/>
      <x:c r="DC92" s="73"/>
      <x:c r="DD92" s="70"/>
      <x:c r="DE92" s="73"/>
      <x:c r="DF92" s="70"/>
      <x:c r="DG92" s="104"/>
    </x:row>
    <x:row r="93" spans="1:111" s="74" customFormat="1" ht="30" customHeight="1">
      <x:c r="A93" s="485" t="s">
        <x:v>2826</x:v>
      </x:c>
      <x:c r="B93" s="114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/>
      <x:c r="N93" s="70"/>
      <x:c r="O93" s="70"/>
      <x:c r="P93" s="70"/>
      <x:c r="Q93" s="70"/>
      <x:c r="R93" s="73"/>
      <x:c r="S93" s="70"/>
      <x:c r="T93" s="73"/>
      <x:c r="U93" s="70"/>
      <x:c r="V93" s="73"/>
      <x:c r="W93" s="70"/>
      <x:c r="X93" s="70"/>
      <x:c r="Y93" s="70"/>
      <x:c r="Z93" s="70"/>
      <x:c r="AA93" s="70"/>
      <x:c r="AB93" s="70"/>
      <x:c r="AC93" s="70"/>
      <x:c r="AD93" s="70"/>
      <x:c r="AE93" s="70"/>
      <x:c r="AF93" s="70"/>
      <x:c r="AG93" s="70"/>
      <x:c r="AH93" s="70"/>
      <x:c r="AI93" s="70"/>
      <x:c r="AJ93" s="70"/>
      <x:c r="AK93" s="70"/>
      <x:c r="AL93" s="485" t="s">
        <x:v>2826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/>
      <x:c r="BF93" s="70"/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485" t="s">
        <x:v>2826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/>
      <x:c r="CR93" s="73"/>
      <x:c r="CS93" s="70"/>
      <x:c r="CT93" s="70"/>
      <x:c r="CU93" s="70"/>
      <x:c r="CV93" s="70"/>
      <x:c r="CW93" s="70"/>
      <x:c r="CX93" s="70"/>
      <x:c r="CY93" s="485" t="s">
        <x:v>2826</x:v>
      </x:c>
      <x:c r="CZ93" s="70"/>
      <x:c r="DA93" s="73"/>
      <x:c r="DB93" s="70"/>
      <x:c r="DC93" s="73"/>
      <x:c r="DD93" s="70"/>
      <x:c r="DE93" s="73"/>
      <x:c r="DF93" s="70"/>
      <x:c r="DG93" s="104"/>
    </x:row>
    <x:row r="94" spans="1:111" s="74" customFormat="1" ht="30" customHeight="1">
      <x:c r="A94" s="485" t="s">
        <x:v>2062</x:v>
      </x:c>
      <x:c r="B94" s="114"/>
      <x:c r="C94" s="73"/>
      <x:c r="D94" s="70"/>
      <x:c r="E94" s="73"/>
      <x:c r="F94" s="70"/>
      <x:c r="G94" s="73"/>
      <x:c r="H94" s="70"/>
      <x:c r="I94" s="73"/>
      <x:c r="J94" s="70"/>
      <x:c r="K94" s="70"/>
      <x:c r="L94" s="73"/>
      <x:c r="M94" s="70"/>
      <x:c r="N94" s="70"/>
      <x:c r="O94" s="70"/>
      <x:c r="P94" s="70"/>
      <x:c r="Q94" s="70"/>
      <x:c r="R94" s="73"/>
      <x:c r="S94" s="70"/>
      <x:c r="T94" s="73"/>
      <x:c r="U94" s="70"/>
      <x:c r="V94" s="73"/>
      <x:c r="W94" s="70"/>
      <x:c r="X94" s="70"/>
      <x:c r="Y94" s="70"/>
      <x:c r="Z94" s="70"/>
      <x:c r="AA94" s="70"/>
      <x:c r="AB94" s="70"/>
      <x:c r="AC94" s="70"/>
      <x:c r="AD94" s="70"/>
      <x:c r="AE94" s="70"/>
      <x:c r="AF94" s="70"/>
      <x:c r="AG94" s="70"/>
      <x:c r="AH94" s="70"/>
      <x:c r="AI94" s="70"/>
      <x:c r="AJ94" s="70"/>
      <x:c r="AK94" s="70"/>
      <x:c r="AL94" s="485" t="s">
        <x:v>2062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/>
      <x:c r="BF94" s="70"/>
      <x:c r="BG94" s="70"/>
      <x:c r="BH94" s="70"/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485" t="s">
        <x:v>2062</x:v>
      </x:c>
      <x:c r="BW94" s="70"/>
      <x:c r="BX94" s="70"/>
      <x:c r="BY94" s="73"/>
      <x:c r="BZ94" s="70"/>
      <x:c r="CA94" s="73"/>
      <x:c r="CB94" s="70"/>
      <x:c r="CC94" s="73"/>
      <x:c r="CD94" s="70"/>
      <x:c r="CE94" s="70"/>
      <x:c r="CF94" s="73"/>
      <x:c r="CG94" s="70"/>
      <x:c r="CH94" s="70"/>
      <x:c r="CI94" s="70"/>
      <x:c r="CJ94" s="70"/>
      <x:c r="CK94" s="70"/>
      <x:c r="CL94" s="70"/>
      <x:c r="CM94" s="70"/>
      <x:c r="CN94" s="70"/>
      <x:c r="CO94" s="70"/>
      <x:c r="CP94" s="73"/>
      <x:c r="CQ94" s="70"/>
      <x:c r="CR94" s="73"/>
      <x:c r="CS94" s="70"/>
      <x:c r="CT94" s="70"/>
      <x:c r="CU94" s="70"/>
      <x:c r="CV94" s="70"/>
      <x:c r="CW94" s="70"/>
      <x:c r="CX94" s="70"/>
      <x:c r="CY94" s="485" t="s">
        <x:v>2062</x:v>
      </x:c>
      <x:c r="CZ94" s="70"/>
      <x:c r="DA94" s="73"/>
      <x:c r="DB94" s="70"/>
      <x:c r="DC94" s="73"/>
      <x:c r="DD94" s="70"/>
      <x:c r="DE94" s="73"/>
      <x:c r="DF94" s="70"/>
      <x:c r="DG94" s="104"/>
    </x:row>
    <x:row r="95" spans="1:111" s="74" customFormat="1" ht="30" customHeight="1">
      <x:c r="A95" s="485" t="s">
        <x:v>2107</x:v>
      </x:c>
      <x:c r="B95" s="114"/>
      <x:c r="C95" s="73"/>
      <x:c r="D95" s="70"/>
      <x:c r="E95" s="73"/>
      <x:c r="F95" s="70"/>
      <x:c r="G95" s="73"/>
      <x:c r="H95" s="70"/>
      <x:c r="I95" s="73"/>
      <x:c r="J95" s="70"/>
      <x:c r="K95" s="70"/>
      <x:c r="L95" s="73"/>
      <x:c r="M95" s="70"/>
      <x:c r="N95" s="70"/>
      <x:c r="O95" s="70"/>
      <x:c r="P95" s="70"/>
      <x:c r="Q95" s="70"/>
      <x:c r="R95" s="73"/>
      <x:c r="S95" s="70"/>
      <x:c r="T95" s="73"/>
      <x:c r="U95" s="70"/>
      <x:c r="V95" s="73"/>
      <x:c r="W95" s="70"/>
      <x:c r="X95" s="70"/>
      <x:c r="Y95" s="70"/>
      <x:c r="Z95" s="70"/>
      <x:c r="AA95" s="70"/>
      <x:c r="AB95" s="70"/>
      <x:c r="AC95" s="70"/>
      <x:c r="AD95" s="70"/>
      <x:c r="AE95" s="70"/>
      <x:c r="AF95" s="70"/>
      <x:c r="AG95" s="70"/>
      <x:c r="AH95" s="70"/>
      <x:c r="AI95" s="70"/>
      <x:c r="AJ95" s="70"/>
      <x:c r="AK95" s="70"/>
      <x:c r="AL95" s="485" t="s">
        <x:v>2107</x:v>
      </x:c>
      <x:c r="AM95" s="70"/>
      <x:c r="AN95" s="73"/>
      <x:c r="AO95" s="70"/>
      <x:c r="AP95" s="70"/>
      <x:c r="AQ95" s="70"/>
      <x:c r="AR95" s="73"/>
      <x:c r="AS95" s="70"/>
      <x:c r="AT95" s="73"/>
      <x:c r="AU95" s="70"/>
      <x:c r="AV95" s="70"/>
      <x:c r="AW95" s="70"/>
      <x:c r="AX95" s="70"/>
      <x:c r="AY95" s="70"/>
      <x:c r="AZ95" s="70"/>
      <x:c r="BA95" s="73"/>
      <x:c r="BB95" s="70"/>
      <x:c r="BC95" s="70"/>
      <x:c r="BD95" s="70"/>
      <x:c r="BE95" s="70"/>
      <x:c r="BF95" s="70"/>
      <x:c r="BG95" s="70"/>
      <x:c r="BH95" s="70"/>
      <x:c r="BI95" s="70"/>
      <x:c r="BJ95" s="73"/>
      <x:c r="BK95" s="70"/>
      <x:c r="BL95" s="73"/>
      <x:c r="BM95" s="70"/>
      <x:c r="BN95" s="73"/>
      <x:c r="BO95" s="70"/>
      <x:c r="BP95" s="73"/>
      <x:c r="BQ95" s="70"/>
      <x:c r="BR95" s="70"/>
      <x:c r="BS95" s="70"/>
      <x:c r="BT95" s="70"/>
      <x:c r="BU95" s="70"/>
      <x:c r="BV95" s="485" t="s">
        <x:v>2107</x:v>
      </x:c>
      <x:c r="BW95" s="70"/>
      <x:c r="BX95" s="70"/>
      <x:c r="BY95" s="73"/>
      <x:c r="BZ95" s="70"/>
      <x:c r="CA95" s="73"/>
      <x:c r="CB95" s="70"/>
      <x:c r="CC95" s="73"/>
      <x:c r="CD95" s="70"/>
      <x:c r="CE95" s="70"/>
      <x:c r="CF95" s="73"/>
      <x:c r="CG95" s="70"/>
      <x:c r="CH95" s="70"/>
      <x:c r="CI95" s="70"/>
      <x:c r="CJ95" s="70"/>
      <x:c r="CK95" s="70"/>
      <x:c r="CL95" s="70"/>
      <x:c r="CM95" s="70"/>
      <x:c r="CN95" s="70"/>
      <x:c r="CO95" s="70"/>
      <x:c r="CP95" s="73"/>
      <x:c r="CQ95" s="70"/>
      <x:c r="CR95" s="73"/>
      <x:c r="CS95" s="70"/>
      <x:c r="CT95" s="70"/>
      <x:c r="CU95" s="70"/>
      <x:c r="CV95" s="70"/>
      <x:c r="CW95" s="70"/>
      <x:c r="CX95" s="70"/>
      <x:c r="CY95" s="485" t="s">
        <x:v>2107</x:v>
      </x:c>
      <x:c r="CZ95" s="70"/>
      <x:c r="DA95" s="73"/>
      <x:c r="DB95" s="70"/>
      <x:c r="DC95" s="73"/>
      <x:c r="DD95" s="70"/>
      <x:c r="DE95" s="73"/>
      <x:c r="DF95" s="70"/>
      <x:c r="DG95" s="104"/>
    </x:row>
    <x:row r="96" spans="1:111" s="74" customFormat="1" ht="30" customHeight="1">
      <x:c r="A96" s="485" t="s">
        <x:v>2101</x:v>
      </x:c>
      <x:c r="B96" s="114"/>
      <x:c r="C96" s="73"/>
      <x:c r="D96" s="70"/>
      <x:c r="E96" s="73"/>
      <x:c r="F96" s="70"/>
      <x:c r="G96" s="73"/>
      <x:c r="H96" s="70"/>
      <x:c r="I96" s="73"/>
      <x:c r="J96" s="70"/>
      <x:c r="K96" s="70"/>
      <x:c r="L96" s="73"/>
      <x:c r="M96" s="70"/>
      <x:c r="N96" s="70"/>
      <x:c r="O96" s="70"/>
      <x:c r="P96" s="70"/>
      <x:c r="Q96" s="70"/>
      <x:c r="R96" s="73"/>
      <x:c r="S96" s="70"/>
      <x:c r="T96" s="73"/>
      <x:c r="U96" s="70"/>
      <x:c r="V96" s="73"/>
      <x:c r="W96" s="70"/>
      <x:c r="X96" s="70"/>
      <x:c r="Y96" s="70"/>
      <x:c r="Z96" s="70"/>
      <x:c r="AA96" s="70"/>
      <x:c r="AB96" s="70"/>
      <x:c r="AC96" s="70"/>
      <x:c r="AD96" s="70"/>
      <x:c r="AE96" s="70"/>
      <x:c r="AF96" s="70"/>
      <x:c r="AG96" s="70"/>
      <x:c r="AH96" s="70"/>
      <x:c r="AI96" s="70"/>
      <x:c r="AJ96" s="70"/>
      <x:c r="AK96" s="70"/>
      <x:c r="AL96" s="485" t="s">
        <x:v>2101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/>
      <x:c r="BF96" s="70"/>
      <x:c r="BG96" s="70"/>
      <x:c r="BH96" s="70"/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485" t="s">
        <x:v>2101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/>
      <x:c r="CK96" s="70"/>
      <x:c r="CL96" s="70"/>
      <x:c r="CM96" s="70"/>
      <x:c r="CN96" s="70"/>
      <x:c r="CO96" s="70"/>
      <x:c r="CP96" s="73"/>
      <x:c r="CQ96" s="70"/>
      <x:c r="CR96" s="73"/>
      <x:c r="CS96" s="70"/>
      <x:c r="CT96" s="70"/>
      <x:c r="CU96" s="70"/>
      <x:c r="CV96" s="70"/>
      <x:c r="CW96" s="70"/>
      <x:c r="CX96" s="70"/>
      <x:c r="CY96" s="485" t="s">
        <x:v>2101</x:v>
      </x:c>
      <x:c r="CZ96" s="70"/>
      <x:c r="DA96" s="73"/>
      <x:c r="DB96" s="70"/>
      <x:c r="DC96" s="73"/>
      <x:c r="DD96" s="70"/>
      <x:c r="DE96" s="73"/>
      <x:c r="DF96" s="70"/>
      <x:c r="DG96" s="104"/>
    </x:row>
    <x:row r="97" spans="1:111" s="74" customFormat="1" ht="30" customHeight="1">
      <x:c r="A97" s="485" t="s">
        <x:v>2057</x:v>
      </x:c>
      <x:c r="B97" s="114"/>
      <x:c r="C97" s="73"/>
      <x:c r="D97" s="70"/>
      <x:c r="E97" s="73"/>
      <x:c r="F97" s="70"/>
      <x:c r="G97" s="73"/>
      <x:c r="H97" s="70"/>
      <x:c r="I97" s="73"/>
      <x:c r="J97" s="70"/>
      <x:c r="K97" s="70"/>
      <x:c r="L97" s="73"/>
      <x:c r="M97" s="70"/>
      <x:c r="N97" s="70"/>
      <x:c r="O97" s="70"/>
      <x:c r="P97" s="70"/>
      <x:c r="Q97" s="70"/>
      <x:c r="R97" s="73"/>
      <x:c r="S97" s="70"/>
      <x:c r="T97" s="73"/>
      <x:c r="U97" s="70"/>
      <x:c r="V97" s="73"/>
      <x:c r="W97" s="70"/>
      <x:c r="X97" s="70"/>
      <x:c r="Y97" s="70"/>
      <x:c r="Z97" s="70"/>
      <x:c r="AA97" s="70"/>
      <x:c r="AB97" s="70"/>
      <x:c r="AC97" s="70"/>
      <x:c r="AD97" s="70"/>
      <x:c r="AE97" s="70"/>
      <x:c r="AF97" s="70"/>
      <x:c r="AG97" s="70"/>
      <x:c r="AH97" s="70"/>
      <x:c r="AI97" s="70"/>
      <x:c r="AJ97" s="70"/>
      <x:c r="AK97" s="70"/>
      <x:c r="AL97" s="485" t="s">
        <x:v>2057</x:v>
      </x:c>
      <x:c r="AM97" s="70"/>
      <x:c r="AN97" s="73"/>
      <x:c r="AO97" s="70"/>
      <x:c r="AP97" s="70"/>
      <x:c r="AQ97" s="70"/>
      <x:c r="AR97" s="73"/>
      <x:c r="AS97" s="70"/>
      <x:c r="AT97" s="73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70"/>
      <x:c r="BE97" s="70"/>
      <x:c r="BF97" s="70"/>
      <x:c r="BG97" s="70"/>
      <x:c r="BH97" s="70"/>
      <x:c r="BI97" s="70"/>
      <x:c r="BJ97" s="73"/>
      <x:c r="BK97" s="70"/>
      <x:c r="BL97" s="73"/>
      <x:c r="BM97" s="70"/>
      <x:c r="BN97" s="73"/>
      <x:c r="BO97" s="70"/>
      <x:c r="BP97" s="73"/>
      <x:c r="BQ97" s="70"/>
      <x:c r="BR97" s="70"/>
      <x:c r="BS97" s="70"/>
      <x:c r="BT97" s="70"/>
      <x:c r="BU97" s="70"/>
      <x:c r="BV97" s="485" t="s">
        <x:v>2057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70"/>
      <x:c r="CI97" s="70"/>
      <x:c r="CJ97" s="70"/>
      <x:c r="CK97" s="70"/>
      <x:c r="CL97" s="70"/>
      <x:c r="CM97" s="70"/>
      <x:c r="CN97" s="70"/>
      <x:c r="CO97" s="70"/>
      <x:c r="CP97" s="73"/>
      <x:c r="CQ97" s="70"/>
      <x:c r="CR97" s="73"/>
      <x:c r="CS97" s="70"/>
      <x:c r="CT97" s="70"/>
      <x:c r="CU97" s="70"/>
      <x:c r="CV97" s="70"/>
      <x:c r="CW97" s="70"/>
      <x:c r="CX97" s="70"/>
      <x:c r="CY97" s="485" t="s">
        <x:v>2057</x:v>
      </x:c>
      <x:c r="CZ97" s="70"/>
      <x:c r="DA97" s="73"/>
      <x:c r="DB97" s="70"/>
      <x:c r="DC97" s="73"/>
      <x:c r="DD97" s="70"/>
      <x:c r="DE97" s="73"/>
      <x:c r="DF97" s="70"/>
      <x:c r="DG97" s="104"/>
    </x:row>
    <x:row r="98" spans="1:111" s="74" customFormat="1" ht="30" customHeight="1">
      <x:c r="A98" s="370" t="s">
        <x:v>1140</x:v>
      </x:c>
      <x:c r="B98" s="114">
        <x:f>SUM(B99,B118)</x:f>
        <x:v>0</x:v>
      </x:c>
      <x:c r="C98" s="73">
        <x:f t="shared" ref="C98:BN98" si="42">SUM(C99,C118)</x:f>
        <x:v>0</x:v>
      </x:c>
      <x:c r="D98" s="70">
        <x:f t="shared" si="42"/>
        <x:v>0</x:v>
      </x:c>
      <x:c r="E98" s="73">
        <x:f t="shared" si="42"/>
        <x:v>0</x:v>
      </x:c>
      <x:c r="F98" s="70">
        <x:f t="shared" si="42"/>
        <x:v>0</x:v>
      </x:c>
      <x:c r="G98" s="73">
        <x:f t="shared" si="42"/>
        <x:v>0</x:v>
      </x:c>
      <x:c r="H98" s="70">
        <x:f t="shared" si="42"/>
        <x:v>0</x:v>
      </x:c>
      <x:c r="I98" s="73">
        <x:f t="shared" si="42"/>
        <x:v>0</x:v>
      </x:c>
      <x:c r="J98" s="70">
        <x:f t="shared" si="42"/>
        <x:v>0</x:v>
      </x:c>
      <x:c r="K98" s="70">
        <x:f t="shared" si="42"/>
        <x:v>0</x:v>
      </x:c>
      <x:c r="L98" s="73">
        <x:f t="shared" si="42"/>
        <x:v>0</x:v>
      </x:c>
      <x:c r="M98" s="70">
        <x:f t="shared" si="42"/>
        <x:v>1</x:v>
      </x:c>
      <x:c r="N98" s="70">
        <x:f t="shared" si="42"/>
        <x:v>0</x:v>
      </x:c>
      <x:c r="O98" s="70">
        <x:f t="shared" si="42"/>
        <x:v>0</x:v>
      </x:c>
      <x:c r="P98" s="70">
        <x:f t="shared" si="42"/>
        <x:v>0</x:v>
      </x:c>
      <x:c r="Q98" s="70">
        <x:f t="shared" si="42"/>
        <x:v>0</x:v>
      </x:c>
      <x:c r="R98" s="73">
        <x:f t="shared" si="42"/>
        <x:v>0</x:v>
      </x:c>
      <x:c r="S98" s="70">
        <x:f t="shared" si="42"/>
        <x:v>5</x:v>
      </x:c>
      <x:c r="T98" s="73">
        <x:f t="shared" si="42"/>
        <x:v>97.849999999999994</x:v>
      </x:c>
      <x:c r="U98" s="70">
        <x:f t="shared" si="42"/>
        <x:v>0</x:v>
      </x:c>
      <x:c r="V98" s="73">
        <x:f t="shared" si="42"/>
        <x:v>0</x:v>
      </x:c>
      <x:c r="W98" s="70">
        <x:f t="shared" si="42"/>
        <x:v>0</x:v>
      </x:c>
      <x:c r="X98" s="70">
        <x:f t="shared" si="42"/>
        <x:v>59</x:v>
      </x:c>
      <x:c r="Y98" s="70">
        <x:f t="shared" si="42"/>
        <x:v>2</x:v>
      </x:c>
      <x:c r="Z98" s="70">
        <x:f t="shared" si="42"/>
        <x:v>5</x:v>
      </x:c>
      <x:c r="AA98" s="70">
        <x:f t="shared" si="42"/>
        <x:v>0</x:v>
      </x:c>
      <x:c r="AB98" s="70">
        <x:f t="shared" si="42"/>
        <x:v>0</x:v>
      </x:c>
      <x:c r="AC98" s="70">
        <x:f t="shared" si="42"/>
        <x:v>0</x:v>
      </x:c>
      <x:c r="AD98" s="70">
        <x:f t="shared" si="42"/>
        <x:v>0</x:v>
      </x:c>
      <x:c r="AE98" s="70">
        <x:f t="shared" si="42"/>
        <x:v>0</x:v>
      </x:c>
      <x:c r="AF98" s="70">
        <x:f t="shared" si="42"/>
        <x:v>0</x:v>
      </x:c>
      <x:c r="AG98" s="70">
        <x:f t="shared" si="42"/>
        <x:v>0</x:v>
      </x:c>
      <x:c r="AH98" s="70">
        <x:f t="shared" si="42"/>
        <x:v>0</x:v>
      </x:c>
      <x:c r="AI98" s="70">
        <x:f t="shared" si="42"/>
        <x:v>0</x:v>
      </x:c>
      <x:c r="AJ98" s="70">
        <x:f t="shared" si="42"/>
        <x:v>0</x:v>
      </x:c>
      <x:c r="AK98" s="70">
        <x:f t="shared" si="42"/>
        <x:v>0</x:v>
      </x:c>
      <x:c r="AL98" s="370" t="s">
        <x:v>1140</x:v>
      </x:c>
      <x:c r="AM98" s="70">
        <x:f t="shared" si="42"/>
        <x:v>0</x:v>
      </x:c>
      <x:c r="AN98" s="73">
        <x:f t="shared" si="42"/>
        <x:v>0</x:v>
      </x:c>
      <x:c r="AO98" s="70">
        <x:f t="shared" si="42"/>
        <x:v>0</x:v>
      </x:c>
      <x:c r="AP98" s="70">
        <x:f t="shared" si="42"/>
        <x:v>0</x:v>
      </x:c>
      <x:c r="AQ98" s="70">
        <x:f t="shared" si="42"/>
        <x:v>0</x:v>
      </x:c>
      <x:c r="AR98" s="73">
        <x:f t="shared" si="42"/>
        <x:v>0</x:v>
      </x:c>
      <x:c r="AS98" s="70">
        <x:f t="shared" si="42"/>
        <x:v>0</x:v>
      </x:c>
      <x:c r="AT98" s="73">
        <x:f t="shared" si="42"/>
        <x:v>0</x:v>
      </x:c>
      <x:c r="AU98" s="70">
        <x:f t="shared" si="42"/>
        <x:v>0</x:v>
      </x:c>
      <x:c r="AV98" s="70">
        <x:f t="shared" si="42"/>
        <x:v>0</x:v>
      </x:c>
      <x:c r="AW98" s="70">
        <x:f t="shared" si="42"/>
        <x:v>0</x:v>
      </x:c>
      <x:c r="AX98" s="70">
        <x:f t="shared" si="42"/>
        <x:v>0</x:v>
      </x:c>
      <x:c r="AY98" s="70">
        <x:f t="shared" si="42"/>
        <x:v>0</x:v>
      </x:c>
      <x:c r="AZ98" s="70">
        <x:f t="shared" si="42"/>
        <x:v>0</x:v>
      </x:c>
      <x:c r="BA98" s="73">
        <x:f t="shared" si="42"/>
        <x:v>0</x:v>
      </x:c>
      <x:c r="BB98" s="70">
        <x:f t="shared" si="42"/>
        <x:v>0</x:v>
      </x:c>
      <x:c r="BC98" s="70">
        <x:f t="shared" si="42"/>
        <x:v>0</x:v>
      </x:c>
      <x:c r="BD98" s="70">
        <x:f t="shared" si="42"/>
        <x:v>0</x:v>
      </x:c>
      <x:c r="BE98" s="70">
        <x:f t="shared" si="42"/>
        <x:v>15</x:v>
      </x:c>
      <x:c r="BF98" s="70">
        <x:f t="shared" si="42"/>
        <x:v>18</x:v>
      </x:c>
      <x:c r="BG98" s="70">
        <x:f t="shared" si="42"/>
        <x:v>0</x:v>
      </x:c>
      <x:c r="BH98" s="70">
        <x:f t="shared" si="42"/>
        <x:v>0</x:v>
      </x:c>
      <x:c r="BI98" s="70">
        <x:f t="shared" si="42"/>
        <x:v>0</x:v>
      </x:c>
      <x:c r="BJ98" s="73">
        <x:f t="shared" si="42"/>
        <x:v>0</x:v>
      </x:c>
      <x:c r="BK98" s="70">
        <x:f t="shared" si="42"/>
        <x:v>0</x:v>
      </x:c>
      <x:c r="BL98" s="73">
        <x:f t="shared" si="42"/>
        <x:v>0</x:v>
      </x:c>
      <x:c r="BM98" s="70">
        <x:f t="shared" si="42"/>
        <x:v>0</x:v>
      </x:c>
      <x:c r="BN98" s="73">
        <x:f t="shared" si="42"/>
        <x:v>0</x:v>
      </x:c>
      <x:c r="BO98" s="70">
        <x:f t="shared" ref="BO98:DF98" si="43">SUM(BO99,BO118)</x:f>
        <x:v>0</x:v>
      </x:c>
      <x:c r="BP98" s="73">
        <x:f t="shared" si="43"/>
        <x:v>0</x:v>
      </x:c>
      <x:c r="BQ98" s="70">
        <x:f t="shared" si="43"/>
        <x:v>0</x:v>
      </x:c>
      <x:c r="BR98" s="70">
        <x:f t="shared" si="43"/>
        <x:v>0</x:v>
      </x:c>
      <x:c r="BS98" s="70">
        <x:f t="shared" si="43"/>
        <x:v>0</x:v>
      </x:c>
      <x:c r="BT98" s="70">
        <x:f t="shared" si="43"/>
        <x:v>0</x:v>
      </x:c>
      <x:c r="BU98" s="70">
        <x:f t="shared" si="43"/>
        <x:v>0</x:v>
      </x:c>
      <x:c r="BV98" s="370" t="s">
        <x:v>1140</x:v>
      </x:c>
      <x:c r="BW98" s="70">
        <x:f t="shared" si="43"/>
        <x:v>0</x:v>
      </x:c>
      <x:c r="BX98" s="70">
        <x:f t="shared" si="43"/>
        <x:v>0</x:v>
      </x:c>
      <x:c r="BY98" s="73">
        <x:f t="shared" si="43"/>
        <x:v>0</x:v>
      </x:c>
      <x:c r="BZ98" s="70">
        <x:f t="shared" si="43"/>
        <x:v>0</x:v>
      </x:c>
      <x:c r="CA98" s="73">
        <x:f t="shared" si="43"/>
        <x:v>0</x:v>
      </x:c>
      <x:c r="CB98" s="70">
        <x:f t="shared" si="43"/>
        <x:v>0</x:v>
      </x:c>
      <x:c r="CC98" s="73">
        <x:f t="shared" si="43"/>
        <x:v>0</x:v>
      </x:c>
      <x:c r="CD98" s="70">
        <x:f t="shared" si="43"/>
        <x:v>0</x:v>
      </x:c>
      <x:c r="CE98" s="70">
        <x:f t="shared" si="43"/>
        <x:v>0</x:v>
      </x:c>
      <x:c r="CF98" s="73">
        <x:f t="shared" si="43"/>
        <x:v>0</x:v>
      </x:c>
      <x:c r="CG98" s="70">
        <x:f t="shared" si="43"/>
        <x:v>0</x:v>
      </x:c>
      <x:c r="CH98" s="70">
        <x:f t="shared" si="43"/>
        <x:v>0</x:v>
      </x:c>
      <x:c r="CI98" s="70">
        <x:f t="shared" si="43"/>
        <x:v>1</x:v>
      </x:c>
      <x:c r="CJ98" s="70">
        <x:f t="shared" si="43"/>
        <x:v>0</x:v>
      </x:c>
      <x:c r="CK98" s="70">
        <x:f t="shared" si="43"/>
        <x:v>0</x:v>
      </x:c>
      <x:c r="CL98" s="70">
        <x:f t="shared" si="43"/>
        <x:v>0</x:v>
      </x:c>
      <x:c r="CM98" s="70">
        <x:f t="shared" si="43"/>
        <x:v>0</x:v>
      </x:c>
      <x:c r="CN98" s="70">
        <x:f t="shared" si="43"/>
        <x:v>0</x:v>
      </x:c>
      <x:c r="CO98" s="70">
        <x:f t="shared" si="43"/>
        <x:v>0</x:v>
      </x:c>
      <x:c r="CP98" s="73">
        <x:f t="shared" si="43"/>
        <x:v>0</x:v>
      </x:c>
      <x:c r="CQ98" s="70">
        <x:f t="shared" si="43"/>
        <x:v>2</x:v>
      </x:c>
      <x:c r="CR98" s="73">
        <x:f t="shared" si="43"/>
        <x:v>91</x:v>
      </x:c>
      <x:c r="CS98" s="70">
        <x:f t="shared" si="43"/>
        <x:v>17</x:v>
      </x:c>
      <x:c r="CT98" s="70">
        <x:f t="shared" si="43"/>
        <x:v>2</x:v>
      </x:c>
      <x:c r="CU98" s="70">
        <x:f t="shared" si="43"/>
        <x:v>0</x:v>
      </x:c>
      <x:c r="CV98" s="70">
        <x:f t="shared" si="43"/>
        <x:v>0</x:v>
      </x:c>
      <x:c r="CW98" s="70">
        <x:f t="shared" si="43"/>
        <x:v>0</x:v>
      </x:c>
      <x:c r="CX98" s="70">
        <x:f t="shared" si="43"/>
        <x:v>0</x:v>
      </x:c>
      <x:c r="CY98" s="370" t="s">
        <x:v>1140</x:v>
      </x:c>
      <x:c r="CZ98" s="70">
        <x:f t="shared" si="43"/>
        <x:v>0</x:v>
      </x:c>
      <x:c r="DA98" s="73">
        <x:f t="shared" si="43"/>
        <x:v>0</x:v>
      </x:c>
      <x:c r="DB98" s="70">
        <x:f t="shared" si="43"/>
        <x:v>0</x:v>
      </x:c>
      <x:c r="DC98" s="73">
        <x:f t="shared" si="43"/>
        <x:v>0</x:v>
      </x:c>
      <x:c r="DD98" s="70">
        <x:f t="shared" si="43"/>
        <x:v>0</x:v>
      </x:c>
      <x:c r="DE98" s="73">
        <x:f t="shared" si="43"/>
        <x:v>0</x:v>
      </x:c>
      <x:c r="DF98" s="70">
        <x:f t="shared" si="43"/>
        <x:v>0</x:v>
      </x:c>
      <x:c r="DG98" s="104">
        <x:f>SUM(DG99,DG118)</x:f>
        <x:v>0</x:v>
      </x:c>
    </x:row>
    <x:row r="99" spans="1:111" s="74" customFormat="1" ht="30" customHeight="1">
      <x:c r="A99" s="370" t="s">
        <x:v>675</x:v>
      </x:c>
      <x:c r="B99" s="114">
        <x:f>SUM(B100:B117)</x:f>
        <x:v>0</x:v>
      </x:c>
      <x:c r="C99" s="367">
        <x:f t="shared" ref="C99:BN99" si="44">SUM(C100:C117)</x:f>
        <x:v>0</x:v>
      </x:c>
      <x:c r="D99" s="114">
        <x:f t="shared" si="44"/>
        <x:v>0</x:v>
      </x:c>
      <x:c r="E99" s="367">
        <x:f t="shared" si="44"/>
        <x:v>0</x:v>
      </x:c>
      <x:c r="F99" s="114">
        <x:f t="shared" si="44"/>
        <x:v>0</x:v>
      </x:c>
      <x:c r="G99" s="367">
        <x:f t="shared" si="44"/>
        <x:v>0</x:v>
      </x:c>
      <x:c r="H99" s="114">
        <x:f t="shared" si="44"/>
        <x:v>0</x:v>
      </x:c>
      <x:c r="I99" s="367">
        <x:f t="shared" si="44"/>
        <x:v>0</x:v>
      </x:c>
      <x:c r="J99" s="114">
        <x:f t="shared" si="44"/>
        <x:v>0</x:v>
      </x:c>
      <x:c r="K99" s="114">
        <x:f t="shared" si="44"/>
        <x:v>0</x:v>
      </x:c>
      <x:c r="L99" s="367">
        <x:f t="shared" si="44"/>
        <x:v>0</x:v>
      </x:c>
      <x:c r="M99" s="114">
        <x:f t="shared" si="44"/>
        <x:v>1</x:v>
      </x:c>
      <x:c r="N99" s="114">
        <x:f t="shared" si="44"/>
        <x:v>0</x:v>
      </x:c>
      <x:c r="O99" s="114">
        <x:f t="shared" si="44"/>
        <x:v>0</x:v>
      </x:c>
      <x:c r="P99" s="114">
        <x:f t="shared" si="44"/>
        <x:v>0</x:v>
      </x:c>
      <x:c r="Q99" s="114">
        <x:f t="shared" si="44"/>
        <x:v>0</x:v>
      </x:c>
      <x:c r="R99" s="367">
        <x:f t="shared" si="44"/>
        <x:v>0</x:v>
      </x:c>
      <x:c r="S99" s="114">
        <x:f t="shared" si="44"/>
        <x:v>5</x:v>
      </x:c>
      <x:c r="T99" s="367">
        <x:f t="shared" si="44"/>
        <x:v>97.849999999999994</x:v>
      </x:c>
      <x:c r="U99" s="114">
        <x:f t="shared" si="44"/>
        <x:v>0</x:v>
      </x:c>
      <x:c r="V99" s="367">
        <x:f t="shared" si="44"/>
        <x:v>0</x:v>
      </x:c>
      <x:c r="W99" s="114">
        <x:f t="shared" si="44"/>
        <x:v>0</x:v>
      </x:c>
      <x:c r="X99" s="114">
        <x:f t="shared" si="44"/>
        <x:v>59</x:v>
      </x:c>
      <x:c r="Y99" s="114">
        <x:f t="shared" si="44"/>
        <x:v>2</x:v>
      </x:c>
      <x:c r="Z99" s="114">
        <x:f t="shared" si="44"/>
        <x:v>5</x:v>
      </x:c>
      <x:c r="AA99" s="114">
        <x:f t="shared" si="44"/>
        <x:v>0</x:v>
      </x:c>
      <x:c r="AB99" s="114">
        <x:f t="shared" si="44"/>
        <x:v>0</x:v>
      </x:c>
      <x:c r="AC99" s="114">
        <x:f t="shared" si="44"/>
        <x:v>0</x:v>
      </x:c>
      <x:c r="AD99" s="114">
        <x:f t="shared" si="44"/>
        <x:v>0</x:v>
      </x:c>
      <x:c r="AE99" s="114">
        <x:f t="shared" si="44"/>
        <x:v>0</x:v>
      </x:c>
      <x:c r="AF99" s="114">
        <x:f t="shared" si="44"/>
        <x:v>0</x:v>
      </x:c>
      <x:c r="AG99" s="114">
        <x:f t="shared" si="44"/>
        <x:v>0</x:v>
      </x:c>
      <x:c r="AH99" s="114">
        <x:f t="shared" si="44"/>
        <x:v>0</x:v>
      </x:c>
      <x:c r="AI99" s="114">
        <x:f t="shared" si="44"/>
        <x:v>0</x:v>
      </x:c>
      <x:c r="AJ99" s="114">
        <x:f t="shared" si="44"/>
        <x:v>0</x:v>
      </x:c>
      <x:c r="AK99" s="114">
        <x:f t="shared" si="44"/>
        <x:v>0</x:v>
      </x:c>
      <x:c r="AL99" s="370" t="s">
        <x:v>675</x:v>
      </x:c>
      <x:c r="AM99" s="114">
        <x:f t="shared" si="44"/>
        <x:v>0</x:v>
      </x:c>
      <x:c r="AN99" s="367">
        <x:f t="shared" si="44"/>
        <x:v>0</x:v>
      </x:c>
      <x:c r="AO99" s="114">
        <x:f t="shared" si="44"/>
        <x:v>0</x:v>
      </x:c>
      <x:c r="AP99" s="114">
        <x:f t="shared" si="44"/>
        <x:v>0</x:v>
      </x:c>
      <x:c r="AQ99" s="114">
        <x:f t="shared" si="44"/>
        <x:v>0</x:v>
      </x:c>
      <x:c r="AR99" s="367">
        <x:f t="shared" si="44"/>
        <x:v>0</x:v>
      </x:c>
      <x:c r="AS99" s="114">
        <x:f t="shared" si="44"/>
        <x:v>0</x:v>
      </x:c>
      <x:c r="AT99" s="367">
        <x:f t="shared" si="44"/>
        <x:v>0</x:v>
      </x:c>
      <x:c r="AU99" s="114">
        <x:f t="shared" si="44"/>
        <x:v>0</x:v>
      </x:c>
      <x:c r="AV99" s="114">
        <x:f t="shared" si="44"/>
        <x:v>0</x:v>
      </x:c>
      <x:c r="AW99" s="114">
        <x:f t="shared" si="44"/>
        <x:v>0</x:v>
      </x:c>
      <x:c r="AX99" s="114">
        <x:f t="shared" si="44"/>
        <x:v>0</x:v>
      </x:c>
      <x:c r="AY99" s="114">
        <x:f t="shared" si="44"/>
        <x:v>0</x:v>
      </x:c>
      <x:c r="AZ99" s="114">
        <x:f t="shared" si="44"/>
        <x:v>0</x:v>
      </x:c>
      <x:c r="BA99" s="367">
        <x:f t="shared" si="44"/>
        <x:v>0</x:v>
      </x:c>
      <x:c r="BB99" s="114">
        <x:f t="shared" si="44"/>
        <x:v>0</x:v>
      </x:c>
      <x:c r="BC99" s="114">
        <x:f t="shared" si="44"/>
        <x:v>0</x:v>
      </x:c>
      <x:c r="BD99" s="114">
        <x:f t="shared" si="44"/>
        <x:v>0</x:v>
      </x:c>
      <x:c r="BE99" s="114">
        <x:f t="shared" si="44"/>
        <x:v>15</x:v>
      </x:c>
      <x:c r="BF99" s="114">
        <x:f t="shared" si="44"/>
        <x:v>18</x:v>
      </x:c>
      <x:c r="BG99" s="114">
        <x:f t="shared" si="44"/>
        <x:v>0</x:v>
      </x:c>
      <x:c r="BH99" s="114">
        <x:f t="shared" si="44"/>
        <x:v>0</x:v>
      </x:c>
      <x:c r="BI99" s="114">
        <x:f t="shared" si="44"/>
        <x:v>0</x:v>
      </x:c>
      <x:c r="BJ99" s="367">
        <x:f t="shared" si="44"/>
        <x:v>0</x:v>
      </x:c>
      <x:c r="BK99" s="114">
        <x:f t="shared" si="44"/>
        <x:v>0</x:v>
      </x:c>
      <x:c r="BL99" s="367">
        <x:f t="shared" si="44"/>
        <x:v>0</x:v>
      </x:c>
      <x:c r="BM99" s="114">
        <x:f t="shared" si="44"/>
        <x:v>0</x:v>
      </x:c>
      <x:c r="BN99" s="367">
        <x:f t="shared" si="44"/>
        <x:v>0</x:v>
      </x:c>
      <x:c r="BO99" s="114">
        <x:f t="shared" ref="BO99:DG99" si="45">SUM(BO100:BO117)</x:f>
        <x:v>0</x:v>
      </x:c>
      <x:c r="BP99" s="367">
        <x:f t="shared" si="45"/>
        <x:v>0</x:v>
      </x:c>
      <x:c r="BQ99" s="114">
        <x:f t="shared" si="45"/>
        <x:v>0</x:v>
      </x:c>
      <x:c r="BR99" s="114">
        <x:f t="shared" si="45"/>
        <x:v>0</x:v>
      </x:c>
      <x:c r="BS99" s="114">
        <x:f t="shared" si="45"/>
        <x:v>0</x:v>
      </x:c>
      <x:c r="BT99" s="114">
        <x:f t="shared" si="45"/>
        <x:v>0</x:v>
      </x:c>
      <x:c r="BU99" s="114">
        <x:f t="shared" si="45"/>
        <x:v>0</x:v>
      </x:c>
      <x:c r="BV99" s="370" t="s">
        <x:v>675</x:v>
      </x:c>
      <x:c r="BW99" s="114">
        <x:f t="shared" si="45"/>
        <x:v>0</x:v>
      </x:c>
      <x:c r="BX99" s="114">
        <x:f t="shared" si="45"/>
        <x:v>0</x:v>
      </x:c>
      <x:c r="BY99" s="367">
        <x:f t="shared" si="45"/>
        <x:v>0</x:v>
      </x:c>
      <x:c r="BZ99" s="114">
        <x:f t="shared" si="45"/>
        <x:v>0</x:v>
      </x:c>
      <x:c r="CA99" s="367">
        <x:f t="shared" si="45"/>
        <x:v>0</x:v>
      </x:c>
      <x:c r="CB99" s="114">
        <x:f t="shared" si="45"/>
        <x:v>0</x:v>
      </x:c>
      <x:c r="CC99" s="367">
        <x:f t="shared" si="45"/>
        <x:v>0</x:v>
      </x:c>
      <x:c r="CD99" s="114">
        <x:f t="shared" si="45"/>
        <x:v>0</x:v>
      </x:c>
      <x:c r="CE99" s="114">
        <x:f t="shared" si="45"/>
        <x:v>0</x:v>
      </x:c>
      <x:c r="CF99" s="367">
        <x:f t="shared" si="45"/>
        <x:v>0</x:v>
      </x:c>
      <x:c r="CG99" s="114">
        <x:f t="shared" si="45"/>
        <x:v>0</x:v>
      </x:c>
      <x:c r="CH99" s="114">
        <x:f t="shared" si="45"/>
        <x:v>0</x:v>
      </x:c>
      <x:c r="CI99" s="114">
        <x:f t="shared" si="45"/>
        <x:v>1</x:v>
      </x:c>
      <x:c r="CJ99" s="114">
        <x:f t="shared" si="45"/>
        <x:v>0</x:v>
      </x:c>
      <x:c r="CK99" s="114">
        <x:f t="shared" si="45"/>
        <x:v>0</x:v>
      </x:c>
      <x:c r="CL99" s="114">
        <x:f t="shared" si="45"/>
        <x:v>0</x:v>
      </x:c>
      <x:c r="CM99" s="114">
        <x:f t="shared" si="45"/>
        <x:v>0</x:v>
      </x:c>
      <x:c r="CN99" s="114">
        <x:f t="shared" si="45"/>
        <x:v>0</x:v>
      </x:c>
      <x:c r="CO99" s="114">
        <x:f t="shared" si="45"/>
        <x:v>0</x:v>
      </x:c>
      <x:c r="CP99" s="367">
        <x:f t="shared" si="45"/>
        <x:v>0</x:v>
      </x:c>
      <x:c r="CQ99" s="114">
        <x:f t="shared" si="45"/>
        <x:v>2</x:v>
      </x:c>
      <x:c r="CR99" s="367">
        <x:f t="shared" si="45"/>
        <x:v>91</x:v>
      </x:c>
      <x:c r="CS99" s="114">
        <x:f t="shared" si="45"/>
        <x:v>17</x:v>
      </x:c>
      <x:c r="CT99" s="114">
        <x:f t="shared" si="45"/>
        <x:v>2</x:v>
      </x:c>
      <x:c r="CU99" s="114">
        <x:f t="shared" si="45"/>
        <x:v>0</x:v>
      </x:c>
      <x:c r="CV99" s="114">
        <x:f t="shared" si="45"/>
        <x:v>0</x:v>
      </x:c>
      <x:c r="CW99" s="114">
        <x:f t="shared" si="45"/>
        <x:v>0</x:v>
      </x:c>
      <x:c r="CX99" s="114">
        <x:f t="shared" si="45"/>
        <x:v>0</x:v>
      </x:c>
      <x:c r="CY99" s="370" t="s">
        <x:v>675</x:v>
      </x:c>
      <x:c r="CZ99" s="114">
        <x:f t="shared" si="45"/>
        <x:v>0</x:v>
      </x:c>
      <x:c r="DA99" s="367">
        <x:f t="shared" si="45"/>
        <x:v>0</x:v>
      </x:c>
      <x:c r="DB99" s="114">
        <x:f t="shared" si="45"/>
        <x:v>0</x:v>
      </x:c>
      <x:c r="DC99" s="367">
        <x:f t="shared" si="45"/>
        <x:v>0</x:v>
      </x:c>
      <x:c r="DD99" s="114">
        <x:f t="shared" si="45"/>
        <x:v>0</x:v>
      </x:c>
      <x:c r="DE99" s="367">
        <x:f t="shared" si="45"/>
        <x:v>0</x:v>
      </x:c>
      <x:c r="DF99" s="114">
        <x:f t="shared" si="45"/>
        <x:v>0</x:v>
      </x:c>
      <x:c r="DG99" s="367">
        <x:f t="shared" si="45"/>
        <x:v>0</x:v>
      </x:c>
    </x:row>
    <x:row r="100" spans="1:111" s="74" customFormat="1" ht="30" customHeight="1">
      <x:c r="A100" s="485" t="s">
        <x:v>1719</x:v>
      </x:c>
      <x:c r="B100" s="114"/>
      <x:c r="C100" s="73"/>
      <x:c r="D100" s="70"/>
      <x:c r="E100" s="73"/>
      <x:c r="F100" s="70"/>
      <x:c r="G100" s="73"/>
      <x:c r="H100" s="70"/>
      <x:c r="I100" s="73"/>
      <x:c r="J100" s="70"/>
      <x:c r="K100" s="70"/>
      <x:c r="L100" s="73"/>
      <x:c r="M100" s="70"/>
      <x:c r="N100" s="70"/>
      <x:c r="O100" s="70"/>
      <x:c r="P100" s="70"/>
      <x:c r="Q100" s="70"/>
      <x:c r="R100" s="73"/>
      <x:c r="S100" s="70"/>
      <x:c r="T100" s="73"/>
      <x:c r="U100" s="70"/>
      <x:c r="V100" s="73"/>
      <x:c r="W100" s="70"/>
      <x:c r="X100" s="70">
        <x:v>9</x:v>
      </x:c>
      <x:c r="Y100" s="70"/>
      <x:c r="Z100" s="70"/>
      <x:c r="AA100" s="70"/>
      <x:c r="AB100" s="70"/>
      <x:c r="AC100" s="70"/>
      <x:c r="AD100" s="70"/>
      <x:c r="AE100" s="70"/>
      <x:c r="AF100" s="70"/>
      <x:c r="AG100" s="70"/>
      <x:c r="AH100" s="70"/>
      <x:c r="AI100" s="70"/>
      <x:c r="AJ100" s="70"/>
      <x:c r="AK100" s="70"/>
      <x:c r="AL100" s="485" t="s">
        <x:v>1719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70"/>
      <x:c r="BE100" s="70"/>
      <x:c r="BF100" s="70"/>
      <x:c r="BG100" s="70"/>
      <x:c r="BH100" s="70"/>
      <x:c r="BI100" s="70"/>
      <x:c r="BJ100" s="73"/>
      <x:c r="BK100" s="70"/>
      <x:c r="BL100" s="73"/>
      <x:c r="BM100" s="70"/>
      <x:c r="BN100" s="73"/>
      <x:c r="BO100" s="70"/>
      <x:c r="BP100" s="73"/>
      <x:c r="BQ100" s="70"/>
      <x:c r="BR100" s="70"/>
      <x:c r="BS100" s="70"/>
      <x:c r="BT100" s="70"/>
      <x:c r="BU100" s="70"/>
      <x:c r="BV100" s="485" t="s">
        <x:v>1719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70"/>
      <x:c r="CI100" s="70">
        <x:v>1</x:v>
      </x:c>
      <x:c r="CJ100" s="70"/>
      <x:c r="CK100" s="70"/>
      <x:c r="CL100" s="70"/>
      <x:c r="CM100" s="70"/>
      <x:c r="CN100" s="70"/>
      <x:c r="CO100" s="70"/>
      <x:c r="CP100" s="73"/>
      <x:c r="CQ100" s="70">
        <x:v>1</x:v>
      </x:c>
      <x:c r="CR100" s="73">
        <x:v>43</x:v>
      </x:c>
      <x:c r="CS100" s="70"/>
      <x:c r="CT100" s="70"/>
      <x:c r="CU100" s="70"/>
      <x:c r="CV100" s="70"/>
      <x:c r="CW100" s="70"/>
      <x:c r="CX100" s="70"/>
      <x:c r="CY100" s="485" t="s">
        <x:v>1719</x:v>
      </x:c>
      <x:c r="CZ100" s="70"/>
      <x:c r="DA100" s="73"/>
      <x:c r="DB100" s="70"/>
      <x:c r="DC100" s="73"/>
      <x:c r="DD100" s="70"/>
      <x:c r="DE100" s="73"/>
      <x:c r="DF100" s="70"/>
      <x:c r="DG100" s="104"/>
    </x:row>
    <x:row r="101" spans="1:111" s="74" customFormat="1" ht="30" customHeight="1">
      <x:c r="A101" s="485" t="s">
        <x:v>1673</x:v>
      </x:c>
      <x:c r="B101" s="114"/>
      <x:c r="C101" s="73"/>
      <x:c r="D101" s="70"/>
      <x:c r="E101" s="73"/>
      <x:c r="F101" s="70"/>
      <x:c r="G101" s="73"/>
      <x:c r="H101" s="70"/>
      <x:c r="I101" s="73"/>
      <x:c r="J101" s="70"/>
      <x:c r="K101" s="70"/>
      <x:c r="L101" s="73"/>
      <x:c r="M101" s="70"/>
      <x:c r="N101" s="70"/>
      <x:c r="O101" s="70"/>
      <x:c r="P101" s="70"/>
      <x:c r="Q101" s="70"/>
      <x:c r="R101" s="73"/>
      <x:c r="S101" s="70"/>
      <x:c r="T101" s="73"/>
      <x:c r="U101" s="70"/>
      <x:c r="V101" s="73"/>
      <x:c r="W101" s="70"/>
      <x:c r="X101" s="70">
        <x:v>4</x:v>
      </x:c>
      <x:c r="Y101" s="70"/>
      <x:c r="Z101" s="70"/>
      <x:c r="AA101" s="70"/>
      <x:c r="AB101" s="70"/>
      <x:c r="AC101" s="70"/>
      <x:c r="AD101" s="70"/>
      <x:c r="AE101" s="70"/>
      <x:c r="AF101" s="70"/>
      <x:c r="AG101" s="70"/>
      <x:c r="AH101" s="70"/>
      <x:c r="AI101" s="70"/>
      <x:c r="AJ101" s="70"/>
      <x:c r="AK101" s="70"/>
      <x:c r="AL101" s="485" t="s">
        <x:v>1673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70"/>
      <x:c r="BE101" s="70"/>
      <x:c r="BF101" s="70"/>
      <x:c r="BG101" s="70"/>
      <x:c r="BH101" s="70"/>
      <x:c r="BI101" s="70"/>
      <x:c r="BJ101" s="73"/>
      <x:c r="BK101" s="70"/>
      <x:c r="BL101" s="73"/>
      <x:c r="BM101" s="70"/>
      <x:c r="BN101" s="73"/>
      <x:c r="BO101" s="70"/>
      <x:c r="BP101" s="73"/>
      <x:c r="BQ101" s="70"/>
      <x:c r="BR101" s="70"/>
      <x:c r="BS101" s="70"/>
      <x:c r="BT101" s="70"/>
      <x:c r="BU101" s="70"/>
      <x:c r="BV101" s="485" t="s">
        <x:v>1673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70"/>
      <x:c r="CI101" s="70"/>
      <x:c r="CJ101" s="70"/>
      <x:c r="CK101" s="70"/>
      <x:c r="CL101" s="70"/>
      <x:c r="CM101" s="70"/>
      <x:c r="CN101" s="70"/>
      <x:c r="CO101" s="70"/>
      <x:c r="CP101" s="73"/>
      <x:c r="CQ101" s="70">
        <x:v>1</x:v>
      </x:c>
      <x:c r="CR101" s="73">
        <x:v>48</x:v>
      </x:c>
      <x:c r="CS101" s="70">
        <x:v>1</x:v>
      </x:c>
      <x:c r="CT101" s="70"/>
      <x:c r="CU101" s="70"/>
      <x:c r="CV101" s="70"/>
      <x:c r="CW101" s="70"/>
      <x:c r="CX101" s="70"/>
      <x:c r="CY101" s="485" t="s">
        <x:v>1673</x:v>
      </x:c>
      <x:c r="CZ101" s="70"/>
      <x:c r="DA101" s="73"/>
      <x:c r="DB101" s="70"/>
      <x:c r="DC101" s="73"/>
      <x:c r="DD101" s="70"/>
      <x:c r="DE101" s="73"/>
      <x:c r="DF101" s="70"/>
      <x:c r="DG101" s="104"/>
    </x:row>
    <x:row r="102" spans="1:111" s="74" customFormat="1" ht="30" customHeight="1">
      <x:c r="A102" s="485" t="s">
        <x:v>1630</x:v>
      </x:c>
      <x:c r="B102" s="114"/>
      <x:c r="C102" s="73"/>
      <x:c r="D102" s="70"/>
      <x:c r="E102" s="73"/>
      <x:c r="F102" s="70"/>
      <x:c r="G102" s="73"/>
      <x:c r="H102" s="70"/>
      <x:c r="I102" s="73"/>
      <x:c r="J102" s="70"/>
      <x:c r="K102" s="70"/>
      <x:c r="L102" s="73"/>
      <x:c r="M102" s="70"/>
      <x:c r="N102" s="70"/>
      <x:c r="O102" s="70"/>
      <x:c r="P102" s="70"/>
      <x:c r="Q102" s="70"/>
      <x:c r="R102" s="73"/>
      <x:c r="S102" s="70"/>
      <x:c r="T102" s="73"/>
      <x:c r="U102" s="70"/>
      <x:c r="V102" s="73"/>
      <x:c r="W102" s="70"/>
      <x:c r="X102" s="70"/>
      <x:c r="Y102" s="70">
        <x:v>1</x:v>
      </x:c>
      <x:c r="Z102" s="70">
        <x:v>4</x:v>
      </x:c>
      <x:c r="AA102" s="70"/>
      <x:c r="AB102" s="70"/>
      <x:c r="AC102" s="70"/>
      <x:c r="AD102" s="70"/>
      <x:c r="AE102" s="70"/>
      <x:c r="AF102" s="70"/>
      <x:c r="AG102" s="70"/>
      <x:c r="AH102" s="70"/>
      <x:c r="AI102" s="70"/>
      <x:c r="AJ102" s="70"/>
      <x:c r="AK102" s="70"/>
      <x:c r="AL102" s="485" t="s">
        <x:v>1630</x:v>
      </x:c>
      <x:c r="AM102" s="70"/>
      <x:c r="AN102" s="73"/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70"/>
      <x:c r="BE102" s="70"/>
      <x:c r="BF102" s="70"/>
      <x:c r="BG102" s="70"/>
      <x:c r="BH102" s="70"/>
      <x:c r="BI102" s="70"/>
      <x:c r="BJ102" s="73"/>
      <x:c r="BK102" s="70"/>
      <x:c r="BL102" s="73"/>
      <x:c r="BM102" s="70"/>
      <x:c r="BN102" s="73"/>
      <x:c r="BO102" s="70"/>
      <x:c r="BP102" s="73"/>
      <x:c r="BQ102" s="70"/>
      <x:c r="BR102" s="70"/>
      <x:c r="BS102" s="70"/>
      <x:c r="BT102" s="70"/>
      <x:c r="BU102" s="70"/>
      <x:c r="BV102" s="485" t="s">
        <x:v>1630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70"/>
      <x:c r="CI102" s="70"/>
      <x:c r="CJ102" s="70"/>
      <x:c r="CK102" s="70"/>
      <x:c r="CL102" s="70"/>
      <x:c r="CM102" s="70"/>
      <x:c r="CN102" s="70"/>
      <x:c r="CO102" s="70"/>
      <x:c r="CP102" s="73"/>
      <x:c r="CQ102" s="70"/>
      <x:c r="CR102" s="73"/>
      <x:c r="CS102" s="70">
        <x:v>2</x:v>
      </x:c>
      <x:c r="CT102" s="70"/>
      <x:c r="CU102" s="70"/>
      <x:c r="CV102" s="70"/>
      <x:c r="CW102" s="70"/>
      <x:c r="CX102" s="70"/>
      <x:c r="CY102" s="485" t="s">
        <x:v>1630</x:v>
      </x:c>
      <x:c r="CZ102" s="70"/>
      <x:c r="DA102" s="73"/>
      <x:c r="DB102" s="70"/>
      <x:c r="DC102" s="73"/>
      <x:c r="DD102" s="70"/>
      <x:c r="DE102" s="73"/>
      <x:c r="DF102" s="70"/>
      <x:c r="DG102" s="104"/>
    </x:row>
    <x:row r="103" spans="1:111" s="74" customFormat="1" ht="30" customHeight="1">
      <x:c r="A103" s="485" t="s">
        <x:v>1706</x:v>
      </x:c>
      <x:c r="B103" s="114"/>
      <x:c r="C103" s="73"/>
      <x:c r="D103" s="70"/>
      <x:c r="E103" s="73"/>
      <x:c r="F103" s="70"/>
      <x:c r="G103" s="73"/>
      <x:c r="H103" s="70"/>
      <x:c r="I103" s="73"/>
      <x:c r="J103" s="70"/>
      <x:c r="K103" s="70"/>
      <x:c r="L103" s="73"/>
      <x:c r="M103" s="70"/>
      <x:c r="N103" s="70"/>
      <x:c r="O103" s="70"/>
      <x:c r="P103" s="70"/>
      <x:c r="Q103" s="70"/>
      <x:c r="R103" s="73"/>
      <x:c r="S103" s="70"/>
      <x:c r="T103" s="73"/>
      <x:c r="U103" s="70"/>
      <x:c r="V103" s="73"/>
      <x:c r="W103" s="70"/>
      <x:c r="X103" s="70"/>
      <x:c r="Y103" s="70"/>
      <x:c r="Z103" s="70"/>
      <x:c r="AA103" s="70"/>
      <x:c r="AB103" s="70"/>
      <x:c r="AC103" s="70"/>
      <x:c r="AD103" s="70"/>
      <x:c r="AE103" s="70"/>
      <x:c r="AF103" s="70"/>
      <x:c r="AG103" s="70"/>
      <x:c r="AH103" s="70"/>
      <x:c r="AI103" s="70"/>
      <x:c r="AJ103" s="70"/>
      <x:c r="AK103" s="70"/>
      <x:c r="AL103" s="485" t="s">
        <x:v>1706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70"/>
      <x:c r="BE103" s="70"/>
      <x:c r="BF103" s="70"/>
      <x:c r="BG103" s="70"/>
      <x:c r="BH103" s="70"/>
      <x:c r="BI103" s="70"/>
      <x:c r="BJ103" s="73"/>
      <x:c r="BK103" s="70"/>
      <x:c r="BL103" s="73"/>
      <x:c r="BM103" s="70"/>
      <x:c r="BN103" s="73"/>
      <x:c r="BO103" s="70"/>
      <x:c r="BP103" s="73"/>
      <x:c r="BQ103" s="70"/>
      <x:c r="BR103" s="70"/>
      <x:c r="BS103" s="70"/>
      <x:c r="BT103" s="70"/>
      <x:c r="BU103" s="70"/>
      <x:c r="BV103" s="485" t="s">
        <x:v>1706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70"/>
      <x:c r="CI103" s="70"/>
      <x:c r="CJ103" s="70"/>
      <x:c r="CK103" s="70"/>
      <x:c r="CL103" s="70"/>
      <x:c r="CM103" s="70"/>
      <x:c r="CN103" s="70"/>
      <x:c r="CO103" s="70"/>
      <x:c r="CP103" s="73"/>
      <x:c r="CQ103" s="70"/>
      <x:c r="CR103" s="73"/>
      <x:c r="CS103" s="70"/>
      <x:c r="CT103" s="70"/>
      <x:c r="CU103" s="70"/>
      <x:c r="CV103" s="70"/>
      <x:c r="CW103" s="70"/>
      <x:c r="CX103" s="70"/>
      <x:c r="CY103" s="485" t="s">
        <x:v>1706</x:v>
      </x:c>
      <x:c r="CZ103" s="70"/>
      <x:c r="DA103" s="73"/>
      <x:c r="DB103" s="70"/>
      <x:c r="DC103" s="73"/>
      <x:c r="DD103" s="70"/>
      <x:c r="DE103" s="73"/>
      <x:c r="DF103" s="70"/>
      <x:c r="DG103" s="104"/>
    </x:row>
    <x:row r="104" spans="1:111" s="74" customFormat="1" ht="30" customHeight="1">
      <x:c r="A104" s="485" t="s">
        <x:v>2876</x:v>
      </x:c>
      <x:c r="B104" s="114"/>
      <x:c r="C104" s="73"/>
      <x:c r="D104" s="70"/>
      <x:c r="E104" s="73"/>
      <x:c r="F104" s="70"/>
      <x:c r="G104" s="73"/>
      <x:c r="H104" s="70"/>
      <x:c r="I104" s="73"/>
      <x:c r="J104" s="70"/>
      <x:c r="K104" s="70"/>
      <x:c r="L104" s="73"/>
      <x:c r="M104" s="70"/>
      <x:c r="N104" s="70"/>
      <x:c r="O104" s="70"/>
      <x:c r="P104" s="70"/>
      <x:c r="Q104" s="70"/>
      <x:c r="R104" s="73"/>
      <x:c r="S104" s="70">
        <x:v>2</x:v>
      </x:c>
      <x:c r="T104" s="73">
        <x:v>40.5</x:v>
      </x:c>
      <x:c r="U104" s="70"/>
      <x:c r="V104" s="73"/>
      <x:c r="W104" s="70"/>
      <x:c r="X104" s="70">
        <x:v>6</x:v>
      </x:c>
      <x:c r="Y104" s="70"/>
      <x:c r="Z104" s="70"/>
      <x:c r="AA104" s="70"/>
      <x:c r="AB104" s="70"/>
      <x:c r="AC104" s="70"/>
      <x:c r="AD104" s="70"/>
      <x:c r="AE104" s="70"/>
      <x:c r="AF104" s="70"/>
      <x:c r="AG104" s="70"/>
      <x:c r="AH104" s="70"/>
      <x:c r="AI104" s="70"/>
      <x:c r="AJ104" s="70"/>
      <x:c r="AK104" s="70"/>
      <x:c r="AL104" s="485" t="s">
        <x:v>2876</x:v>
      </x:c>
      <x:c r="AM104" s="70"/>
      <x:c r="AN104" s="73"/>
      <x:c r="AO104" s="70"/>
      <x:c r="AP104" s="70"/>
      <x:c r="AQ104" s="70"/>
      <x:c r="AR104" s="73"/>
      <x:c r="AS104" s="70"/>
      <x:c r="AT104" s="73"/>
      <x:c r="AU104" s="70"/>
      <x:c r="AV104" s="70"/>
      <x:c r="AW104" s="70"/>
      <x:c r="AX104" s="70"/>
      <x:c r="AY104" s="70"/>
      <x:c r="AZ104" s="70"/>
      <x:c r="BA104" s="73"/>
      <x:c r="BB104" s="70"/>
      <x:c r="BC104" s="70"/>
      <x:c r="BD104" s="70"/>
      <x:c r="BE104" s="70">
        <x:v>6</x:v>
      </x:c>
      <x:c r="BF104" s="70">
        <x:v>6</x:v>
      </x:c>
      <x:c r="BG104" s="70"/>
      <x:c r="BH104" s="70"/>
      <x:c r="BI104" s="70"/>
      <x:c r="BJ104" s="73"/>
      <x:c r="BK104" s="70"/>
      <x:c r="BL104" s="73"/>
      <x:c r="BM104" s="70"/>
      <x:c r="BN104" s="73"/>
      <x:c r="BO104" s="70"/>
      <x:c r="BP104" s="73"/>
      <x:c r="BQ104" s="70"/>
      <x:c r="BR104" s="70"/>
      <x:c r="BS104" s="70"/>
      <x:c r="BT104" s="70"/>
      <x:c r="BU104" s="70"/>
      <x:c r="BV104" s="485" t="s">
        <x:v>2876</x:v>
      </x:c>
      <x:c r="BW104" s="70"/>
      <x:c r="BX104" s="70"/>
      <x:c r="BY104" s="73"/>
      <x:c r="BZ104" s="70"/>
      <x:c r="CA104" s="73"/>
      <x:c r="CB104" s="70"/>
      <x:c r="CC104" s="73"/>
      <x:c r="CD104" s="70"/>
      <x:c r="CE104" s="70"/>
      <x:c r="CF104" s="73"/>
      <x:c r="CG104" s="70"/>
      <x:c r="CH104" s="70"/>
      <x:c r="CI104" s="70"/>
      <x:c r="CJ104" s="70"/>
      <x:c r="CK104" s="70"/>
      <x:c r="CL104" s="70"/>
      <x:c r="CM104" s="70"/>
      <x:c r="CN104" s="70"/>
      <x:c r="CO104" s="70"/>
      <x:c r="CP104" s="73"/>
      <x:c r="CQ104" s="70"/>
      <x:c r="CR104" s="73"/>
      <x:c r="CS104" s="70"/>
      <x:c r="CT104" s="70"/>
      <x:c r="CU104" s="70"/>
      <x:c r="CV104" s="70"/>
      <x:c r="CW104" s="70"/>
      <x:c r="CX104" s="70"/>
      <x:c r="CY104" s="485" t="s">
        <x:v>2876</x:v>
      </x:c>
      <x:c r="CZ104" s="70"/>
      <x:c r="DA104" s="73"/>
      <x:c r="DB104" s="70"/>
      <x:c r="DC104" s="73"/>
      <x:c r="DD104" s="70"/>
      <x:c r="DE104" s="73"/>
      <x:c r="DF104" s="70"/>
      <x:c r="DG104" s="104"/>
    </x:row>
    <x:row r="105" spans="1:111" s="74" customFormat="1" ht="30" customHeight="1">
      <x:c r="A105" s="485" t="s">
        <x:v>2848</x:v>
      </x:c>
      <x:c r="B105" s="114"/>
      <x:c r="C105" s="73"/>
      <x:c r="D105" s="70"/>
      <x:c r="E105" s="73"/>
      <x:c r="F105" s="70"/>
      <x:c r="G105" s="73"/>
      <x:c r="H105" s="70"/>
      <x:c r="I105" s="73"/>
      <x:c r="J105" s="70"/>
      <x:c r="K105" s="70"/>
      <x:c r="L105" s="73"/>
      <x:c r="M105" s="70"/>
      <x:c r="N105" s="70"/>
      <x:c r="O105" s="70"/>
      <x:c r="P105" s="70"/>
      <x:c r="Q105" s="70"/>
      <x:c r="R105" s="73"/>
      <x:c r="S105" s="70">
        <x:v>1</x:v>
      </x:c>
      <x:c r="T105" s="73">
        <x:v>20.25</x:v>
      </x:c>
      <x:c r="U105" s="70"/>
      <x:c r="V105" s="73"/>
      <x:c r="W105" s="70"/>
      <x:c r="X105" s="70">
        <x:v>10</x:v>
      </x:c>
      <x:c r="Y105" s="70"/>
      <x:c r="Z105" s="70"/>
      <x:c r="AA105" s="70"/>
      <x:c r="AB105" s="70"/>
      <x:c r="AC105" s="70"/>
      <x:c r="AD105" s="70"/>
      <x:c r="AE105" s="70"/>
      <x:c r="AF105" s="70"/>
      <x:c r="AG105" s="70"/>
      <x:c r="AH105" s="70"/>
      <x:c r="AI105" s="70"/>
      <x:c r="AJ105" s="70"/>
      <x:c r="AK105" s="70"/>
      <x:c r="AL105" s="485" t="s">
        <x:v>2848</x:v>
      </x:c>
      <x:c r="AM105" s="70"/>
      <x:c r="AN105" s="73"/>
      <x:c r="AO105" s="70"/>
      <x:c r="AP105" s="70"/>
      <x:c r="AQ105" s="70"/>
      <x:c r="AR105" s="73"/>
      <x:c r="AS105" s="70"/>
      <x:c r="AT105" s="73"/>
      <x:c r="AU105" s="70"/>
      <x:c r="AV105" s="70"/>
      <x:c r="AW105" s="70"/>
      <x:c r="AX105" s="70"/>
      <x:c r="AY105" s="70"/>
      <x:c r="AZ105" s="70"/>
      <x:c r="BA105" s="73"/>
      <x:c r="BB105" s="70"/>
      <x:c r="BC105" s="70"/>
      <x:c r="BD105" s="70"/>
      <x:c r="BE105" s="70">
        <x:v>4</x:v>
      </x:c>
      <x:c r="BF105" s="70">
        <x:v>4</x:v>
      </x:c>
      <x:c r="BG105" s="70"/>
      <x:c r="BH105" s="70"/>
      <x:c r="BI105" s="70"/>
      <x:c r="BJ105" s="73"/>
      <x:c r="BK105" s="70"/>
      <x:c r="BL105" s="73"/>
      <x:c r="BM105" s="70"/>
      <x:c r="BN105" s="73"/>
      <x:c r="BO105" s="70"/>
      <x:c r="BP105" s="73"/>
      <x:c r="BQ105" s="70"/>
      <x:c r="BR105" s="70"/>
      <x:c r="BS105" s="70"/>
      <x:c r="BT105" s="70"/>
      <x:c r="BU105" s="70"/>
      <x:c r="BV105" s="485" t="s">
        <x:v>2848</x:v>
      </x:c>
      <x:c r="BW105" s="70"/>
      <x:c r="BX105" s="70"/>
      <x:c r="BY105" s="73"/>
      <x:c r="BZ105" s="70"/>
      <x:c r="CA105" s="73"/>
      <x:c r="CB105" s="70"/>
      <x:c r="CC105" s="73"/>
      <x:c r="CD105" s="70"/>
      <x:c r="CE105" s="70"/>
      <x:c r="CF105" s="73"/>
      <x:c r="CG105" s="70"/>
      <x:c r="CH105" s="70"/>
      <x:c r="CI105" s="70"/>
      <x:c r="CJ105" s="70"/>
      <x:c r="CK105" s="70"/>
      <x:c r="CL105" s="70"/>
      <x:c r="CM105" s="70"/>
      <x:c r="CN105" s="70"/>
      <x:c r="CO105" s="70"/>
      <x:c r="CP105" s="73"/>
      <x:c r="CQ105" s="70"/>
      <x:c r="CR105" s="73"/>
      <x:c r="CS105" s="70">
        <x:v>7</x:v>
      </x:c>
      <x:c r="CT105" s="70"/>
      <x:c r="CU105" s="70"/>
      <x:c r="CV105" s="70"/>
      <x:c r="CW105" s="70"/>
      <x:c r="CX105" s="70"/>
      <x:c r="CY105" s="485" t="s">
        <x:v>2848</x:v>
      </x:c>
      <x:c r="CZ105" s="70"/>
      <x:c r="DA105" s="73"/>
      <x:c r="DB105" s="70"/>
      <x:c r="DC105" s="73"/>
      <x:c r="DD105" s="70"/>
      <x:c r="DE105" s="73"/>
      <x:c r="DF105" s="70"/>
      <x:c r="DG105" s="104"/>
    </x:row>
    <x:row r="106" spans="1:111" s="74" customFormat="1" ht="30" customHeight="1">
      <x:c r="A106" s="485" t="s">
        <x:v>2829</x:v>
      </x:c>
      <x:c r="B106" s="114"/>
      <x:c r="C106" s="73"/>
      <x:c r="D106" s="70"/>
      <x:c r="E106" s="73"/>
      <x:c r="F106" s="70"/>
      <x:c r="G106" s="73"/>
      <x:c r="H106" s="70"/>
      <x:c r="I106" s="73"/>
      <x:c r="J106" s="70"/>
      <x:c r="K106" s="70"/>
      <x:c r="L106" s="73"/>
      <x:c r="M106" s="70"/>
      <x:c r="N106" s="70"/>
      <x:c r="O106" s="70"/>
      <x:c r="P106" s="70"/>
      <x:c r="Q106" s="70"/>
      <x:c r="R106" s="73"/>
      <x:c r="S106" s="70"/>
      <x:c r="T106" s="73"/>
      <x:c r="U106" s="70"/>
      <x:c r="V106" s="73"/>
      <x:c r="W106" s="70"/>
      <x:c r="X106" s="70">
        <x:v>6</x:v>
      </x:c>
      <x:c r="Y106" s="70"/>
      <x:c r="Z106" s="70"/>
      <x:c r="AA106" s="70"/>
      <x:c r="AB106" s="70"/>
      <x:c r="AC106" s="70"/>
      <x:c r="AD106" s="70"/>
      <x:c r="AE106" s="70"/>
      <x:c r="AF106" s="70"/>
      <x:c r="AG106" s="70"/>
      <x:c r="AH106" s="70"/>
      <x:c r="AI106" s="70"/>
      <x:c r="AJ106" s="70"/>
      <x:c r="AK106" s="70"/>
      <x:c r="AL106" s="485" t="s">
        <x:v>2829</x:v>
      </x:c>
      <x:c r="AM106" s="70"/>
      <x:c r="AN106" s="73"/>
      <x:c r="AO106" s="70"/>
      <x:c r="AP106" s="70"/>
      <x:c r="AQ106" s="70"/>
      <x:c r="AR106" s="73"/>
      <x:c r="AS106" s="70"/>
      <x:c r="AT106" s="73"/>
      <x:c r="AU106" s="70"/>
      <x:c r="AV106" s="70"/>
      <x:c r="AW106" s="70"/>
      <x:c r="AX106" s="70"/>
      <x:c r="AY106" s="70"/>
      <x:c r="AZ106" s="70"/>
      <x:c r="BA106" s="73"/>
      <x:c r="BB106" s="70"/>
      <x:c r="BC106" s="70"/>
      <x:c r="BD106" s="70"/>
      <x:c r="BE106" s="70">
        <x:v>4</x:v>
      </x:c>
      <x:c r="BF106" s="70">
        <x:v>4</x:v>
      </x:c>
      <x:c r="BG106" s="70"/>
      <x:c r="BH106" s="70"/>
      <x:c r="BI106" s="70"/>
      <x:c r="BJ106" s="73"/>
      <x:c r="BK106" s="70"/>
      <x:c r="BL106" s="73"/>
      <x:c r="BM106" s="70"/>
      <x:c r="BN106" s="73"/>
      <x:c r="BO106" s="70"/>
      <x:c r="BP106" s="73"/>
      <x:c r="BQ106" s="70"/>
      <x:c r="BR106" s="70"/>
      <x:c r="BS106" s="70"/>
      <x:c r="BT106" s="70"/>
      <x:c r="BU106" s="70"/>
      <x:c r="BV106" s="485" t="s">
        <x:v>2829</x:v>
      </x:c>
      <x:c r="BW106" s="70"/>
      <x:c r="BX106" s="70"/>
      <x:c r="BY106" s="73"/>
      <x:c r="BZ106" s="70"/>
      <x:c r="CA106" s="73"/>
      <x:c r="CB106" s="70"/>
      <x:c r="CC106" s="73"/>
      <x:c r="CD106" s="70"/>
      <x:c r="CE106" s="70"/>
      <x:c r="CF106" s="73"/>
      <x:c r="CG106" s="70"/>
      <x:c r="CH106" s="70"/>
      <x:c r="CI106" s="70"/>
      <x:c r="CJ106" s="70"/>
      <x:c r="CK106" s="70"/>
      <x:c r="CL106" s="70"/>
      <x:c r="CM106" s="70"/>
      <x:c r="CN106" s="70"/>
      <x:c r="CO106" s="70"/>
      <x:c r="CP106" s="73"/>
      <x:c r="CQ106" s="70"/>
      <x:c r="CR106" s="73"/>
      <x:c r="CS106" s="70">
        <x:v>7</x:v>
      </x:c>
      <x:c r="CT106" s="70"/>
      <x:c r="CU106" s="70"/>
      <x:c r="CV106" s="70"/>
      <x:c r="CW106" s="70"/>
      <x:c r="CX106" s="70"/>
      <x:c r="CY106" s="485" t="s">
        <x:v>2829</x:v>
      </x:c>
      <x:c r="CZ106" s="70"/>
      <x:c r="DA106" s="73"/>
      <x:c r="DB106" s="70"/>
      <x:c r="DC106" s="73"/>
      <x:c r="DD106" s="70"/>
      <x:c r="DE106" s="73"/>
      <x:c r="DF106" s="70"/>
      <x:c r="DG106" s="104"/>
    </x:row>
    <x:row r="107" spans="1:111" s="74" customFormat="1" ht="30" customHeight="1">
      <x:c r="A107" s="485" t="s">
        <x:v>2573</x:v>
      </x:c>
      <x:c r="B107" s="114"/>
      <x:c r="C107" s="73"/>
      <x:c r="D107" s="70"/>
      <x:c r="E107" s="73"/>
      <x:c r="F107" s="70"/>
      <x:c r="G107" s="73"/>
      <x:c r="H107" s="70"/>
      <x:c r="I107" s="73"/>
      <x:c r="J107" s="70"/>
      <x:c r="K107" s="70"/>
      <x:c r="L107" s="73"/>
      <x:c r="M107" s="70"/>
      <x:c r="N107" s="70"/>
      <x:c r="O107" s="70"/>
      <x:c r="P107" s="70"/>
      <x:c r="Q107" s="70"/>
      <x:c r="R107" s="73"/>
      <x:c r="S107" s="70"/>
      <x:c r="T107" s="73"/>
      <x:c r="U107" s="70"/>
      <x:c r="V107" s="73"/>
      <x:c r="W107" s="70"/>
      <x:c r="X107" s="70">
        <x:v>3</x:v>
      </x:c>
      <x:c r="Y107" s="70"/>
      <x:c r="Z107" s="70"/>
      <x:c r="AA107" s="70"/>
      <x:c r="AB107" s="70"/>
      <x:c r="AC107" s="70"/>
      <x:c r="AD107" s="70"/>
      <x:c r="AE107" s="70"/>
      <x:c r="AF107" s="70"/>
      <x:c r="AG107" s="70"/>
      <x:c r="AH107" s="70"/>
      <x:c r="AI107" s="70"/>
      <x:c r="AJ107" s="70"/>
      <x:c r="AK107" s="70"/>
      <x:c r="AL107" s="485" t="s">
        <x:v>2573</x:v>
      </x:c>
      <x:c r="AM107" s="70"/>
      <x:c r="AN107" s="73"/>
      <x:c r="AO107" s="70"/>
      <x:c r="AP107" s="70"/>
      <x:c r="AQ107" s="70"/>
      <x:c r="AR107" s="73"/>
      <x:c r="AS107" s="70"/>
      <x:c r="AT107" s="73"/>
      <x:c r="AU107" s="70"/>
      <x:c r="AV107" s="70"/>
      <x:c r="AW107" s="70"/>
      <x:c r="AX107" s="70"/>
      <x:c r="AY107" s="70"/>
      <x:c r="AZ107" s="70"/>
      <x:c r="BA107" s="73"/>
      <x:c r="BB107" s="70"/>
      <x:c r="BC107" s="70"/>
      <x:c r="BD107" s="70"/>
      <x:c r="BE107" s="70"/>
      <x:c r="BF107" s="70"/>
      <x:c r="BG107" s="70"/>
      <x:c r="BH107" s="70"/>
      <x:c r="BI107" s="70"/>
      <x:c r="BJ107" s="73"/>
      <x:c r="BK107" s="70"/>
      <x:c r="BL107" s="73"/>
      <x:c r="BM107" s="70"/>
      <x:c r="BN107" s="73"/>
      <x:c r="BO107" s="70"/>
      <x:c r="BP107" s="73"/>
      <x:c r="BQ107" s="70"/>
      <x:c r="BR107" s="70"/>
      <x:c r="BS107" s="70"/>
      <x:c r="BT107" s="70"/>
      <x:c r="BU107" s="70"/>
      <x:c r="BV107" s="485" t="s">
        <x:v>2573</x:v>
      </x:c>
      <x:c r="BW107" s="70"/>
      <x:c r="BX107" s="70"/>
      <x:c r="BY107" s="73"/>
      <x:c r="BZ107" s="70"/>
      <x:c r="CA107" s="73"/>
      <x:c r="CB107" s="70"/>
      <x:c r="CC107" s="73"/>
      <x:c r="CD107" s="70"/>
      <x:c r="CE107" s="70"/>
      <x:c r="CF107" s="73"/>
      <x:c r="CG107" s="70"/>
      <x:c r="CH107" s="70"/>
      <x:c r="CI107" s="70"/>
      <x:c r="CJ107" s="70"/>
      <x:c r="CK107" s="70"/>
      <x:c r="CL107" s="70"/>
      <x:c r="CM107" s="70"/>
      <x:c r="CN107" s="70"/>
      <x:c r="CO107" s="70"/>
      <x:c r="CP107" s="73"/>
      <x:c r="CQ107" s="70"/>
      <x:c r="CR107" s="73"/>
      <x:c r="CS107" s="70"/>
      <x:c r="CT107" s="70">
        <x:v>1</x:v>
      </x:c>
      <x:c r="CU107" s="70"/>
      <x:c r="CV107" s="70"/>
      <x:c r="CW107" s="70"/>
      <x:c r="CX107" s="70"/>
      <x:c r="CY107" s="485" t="s">
        <x:v>2573</x:v>
      </x:c>
      <x:c r="CZ107" s="70"/>
      <x:c r="DA107" s="73"/>
      <x:c r="DB107" s="70"/>
      <x:c r="DC107" s="73"/>
      <x:c r="DD107" s="70"/>
      <x:c r="DE107" s="73"/>
      <x:c r="DF107" s="70"/>
      <x:c r="DG107" s="104"/>
    </x:row>
    <x:row r="108" spans="1:111" s="74" customFormat="1" ht="30" customHeight="1">
      <x:c r="A108" s="485" t="s">
        <x:v>2995</x:v>
      </x:c>
      <x:c r="B108" s="114"/>
      <x:c r="C108" s="73"/>
      <x:c r="D108" s="70"/>
      <x:c r="E108" s="73"/>
      <x:c r="F108" s="70"/>
      <x:c r="G108" s="73"/>
      <x:c r="H108" s="70"/>
      <x:c r="I108" s="73"/>
      <x:c r="J108" s="70"/>
      <x:c r="K108" s="70"/>
      <x:c r="L108" s="73"/>
      <x:c r="M108" s="70"/>
      <x:c r="N108" s="70"/>
      <x:c r="O108" s="70"/>
      <x:c r="P108" s="70"/>
      <x:c r="Q108" s="70"/>
      <x:c r="R108" s="73"/>
      <x:c r="S108" s="70">
        <x:v>1</x:v>
      </x:c>
      <x:c r="T108" s="73">
        <x:v>13</x:v>
      </x:c>
      <x:c r="U108" s="70"/>
      <x:c r="V108" s="73"/>
      <x:c r="W108" s="70"/>
      <x:c r="X108" s="70">
        <x:v>17</x:v>
      </x:c>
      <x:c r="Y108" s="70"/>
      <x:c r="Z108" s="70"/>
      <x:c r="AA108" s="70"/>
      <x:c r="AB108" s="70"/>
      <x:c r="AC108" s="70"/>
      <x:c r="AD108" s="70"/>
      <x:c r="AE108" s="70"/>
      <x:c r="AF108" s="70"/>
      <x:c r="AG108" s="70"/>
      <x:c r="AH108" s="70"/>
      <x:c r="AI108" s="70"/>
      <x:c r="AJ108" s="70"/>
      <x:c r="AK108" s="70"/>
      <x:c r="AL108" s="485" t="s">
        <x:v>2995</x:v>
      </x:c>
      <x:c r="AM108" s="70"/>
      <x:c r="AN108" s="73"/>
      <x:c r="AO108" s="70"/>
      <x:c r="AP108" s="70"/>
      <x:c r="AQ108" s="70"/>
      <x:c r="AR108" s="73"/>
      <x:c r="AS108" s="70"/>
      <x:c r="AT108" s="73"/>
      <x:c r="AU108" s="70"/>
      <x:c r="AV108" s="70"/>
      <x:c r="AW108" s="70"/>
      <x:c r="AX108" s="70"/>
      <x:c r="AY108" s="70"/>
      <x:c r="AZ108" s="70"/>
      <x:c r="BA108" s="73"/>
      <x:c r="BB108" s="70"/>
      <x:c r="BC108" s="70"/>
      <x:c r="BD108" s="70"/>
      <x:c r="BE108" s="70">
        <x:v>1</x:v>
      </x:c>
      <x:c r="BF108" s="70">
        <x:v>4</x:v>
      </x:c>
      <x:c r="BG108" s="70"/>
      <x:c r="BH108" s="70"/>
      <x:c r="BI108" s="70"/>
      <x:c r="BJ108" s="73"/>
      <x:c r="BK108" s="70"/>
      <x:c r="BL108" s="73"/>
      <x:c r="BM108" s="70"/>
      <x:c r="BN108" s="73"/>
      <x:c r="BO108" s="70"/>
      <x:c r="BP108" s="73"/>
      <x:c r="BQ108" s="70"/>
      <x:c r="BR108" s="70"/>
      <x:c r="BS108" s="70"/>
      <x:c r="BT108" s="70"/>
      <x:c r="BU108" s="70"/>
      <x:c r="BV108" s="485" t="s">
        <x:v>2995</x:v>
      </x:c>
      <x:c r="BW108" s="70"/>
      <x:c r="BX108" s="70"/>
      <x:c r="BY108" s="73"/>
      <x:c r="BZ108" s="70"/>
      <x:c r="CA108" s="73"/>
      <x:c r="CB108" s="70"/>
      <x:c r="CC108" s="73"/>
      <x:c r="CD108" s="70"/>
      <x:c r="CE108" s="70"/>
      <x:c r="CF108" s="73"/>
      <x:c r="CG108" s="70"/>
      <x:c r="CH108" s="70"/>
      <x:c r="CI108" s="70"/>
      <x:c r="CJ108" s="70"/>
      <x:c r="CK108" s="70"/>
      <x:c r="CL108" s="70"/>
      <x:c r="CM108" s="70"/>
      <x:c r="CN108" s="70"/>
      <x:c r="CO108" s="70"/>
      <x:c r="CP108" s="73"/>
      <x:c r="CQ108" s="70"/>
      <x:c r="CR108" s="73"/>
      <x:c r="CS108" s="70"/>
      <x:c r="CT108" s="70">
        <x:v>1</x:v>
      </x:c>
      <x:c r="CU108" s="70"/>
      <x:c r="CV108" s="70"/>
      <x:c r="CW108" s="70"/>
      <x:c r="CX108" s="70"/>
      <x:c r="CY108" s="485" t="s">
        <x:v>2995</x:v>
      </x:c>
      <x:c r="CZ108" s="70"/>
      <x:c r="DA108" s="73"/>
      <x:c r="DB108" s="70"/>
      <x:c r="DC108" s="73"/>
      <x:c r="DD108" s="70"/>
      <x:c r="DE108" s="73"/>
      <x:c r="DF108" s="70"/>
      <x:c r="DG108" s="104"/>
    </x:row>
    <x:row r="109" spans="1:111" s="74" customFormat="1" ht="30" customHeight="1">
      <x:c r="A109" s="485" t="s">
        <x:v>1666</x:v>
      </x:c>
      <x:c r="B109" s="114"/>
      <x:c r="C109" s="73"/>
      <x:c r="D109" s="70"/>
      <x:c r="E109" s="73"/>
      <x:c r="F109" s="70"/>
      <x:c r="G109" s="73"/>
      <x:c r="H109" s="70"/>
      <x:c r="I109" s="73"/>
      <x:c r="J109" s="70"/>
      <x:c r="K109" s="70"/>
      <x:c r="L109" s="73"/>
      <x:c r="M109" s="70"/>
      <x:c r="N109" s="70"/>
      <x:c r="O109" s="70"/>
      <x:c r="P109" s="70"/>
      <x:c r="Q109" s="70"/>
      <x:c r="R109" s="73"/>
      <x:c r="S109" s="70"/>
      <x:c r="T109" s="73"/>
      <x:c r="U109" s="70"/>
      <x:c r="V109" s="73"/>
      <x:c r="W109" s="70"/>
      <x:c r="X109" s="70"/>
      <x:c r="Y109" s="70"/>
      <x:c r="Z109" s="70"/>
      <x:c r="AA109" s="70"/>
      <x:c r="AB109" s="70"/>
      <x:c r="AC109" s="70"/>
      <x:c r="AD109" s="70"/>
      <x:c r="AE109" s="70"/>
      <x:c r="AF109" s="70"/>
      <x:c r="AG109" s="70"/>
      <x:c r="AH109" s="70"/>
      <x:c r="AI109" s="70"/>
      <x:c r="AJ109" s="70"/>
      <x:c r="AK109" s="70"/>
      <x:c r="AL109" s="485" t="s">
        <x:v>1666</x:v>
      </x:c>
      <x:c r="AM109" s="70"/>
      <x:c r="AN109" s="73"/>
      <x:c r="AO109" s="70"/>
      <x:c r="AP109" s="70"/>
      <x:c r="AQ109" s="70"/>
      <x:c r="AR109" s="73"/>
      <x:c r="AS109" s="70"/>
      <x:c r="AT109" s="73"/>
      <x:c r="AU109" s="70"/>
      <x:c r="AV109" s="70"/>
      <x:c r="AW109" s="70"/>
      <x:c r="AX109" s="70"/>
      <x:c r="AY109" s="70"/>
      <x:c r="AZ109" s="70"/>
      <x:c r="BA109" s="73"/>
      <x:c r="BB109" s="70"/>
      <x:c r="BC109" s="70"/>
      <x:c r="BD109" s="70"/>
      <x:c r="BE109" s="70"/>
      <x:c r="BF109" s="70"/>
      <x:c r="BG109" s="70"/>
      <x:c r="BH109" s="70"/>
      <x:c r="BI109" s="70"/>
      <x:c r="BJ109" s="73"/>
      <x:c r="BK109" s="70"/>
      <x:c r="BL109" s="73"/>
      <x:c r="BM109" s="70"/>
      <x:c r="BN109" s="73"/>
      <x:c r="BO109" s="70"/>
      <x:c r="BP109" s="73"/>
      <x:c r="BQ109" s="70"/>
      <x:c r="BR109" s="70"/>
      <x:c r="BS109" s="70"/>
      <x:c r="BT109" s="70"/>
      <x:c r="BU109" s="70"/>
      <x:c r="BV109" s="485" t="s">
        <x:v>1666</x:v>
      </x:c>
      <x:c r="BW109" s="70"/>
      <x:c r="BX109" s="70"/>
      <x:c r="BY109" s="73"/>
      <x:c r="BZ109" s="70"/>
      <x:c r="CA109" s="73"/>
      <x:c r="CB109" s="70"/>
      <x:c r="CC109" s="73"/>
      <x:c r="CD109" s="70"/>
      <x:c r="CE109" s="70"/>
      <x:c r="CF109" s="73"/>
      <x:c r="CG109" s="70"/>
      <x:c r="CH109" s="70"/>
      <x:c r="CI109" s="70"/>
      <x:c r="CJ109" s="70"/>
      <x:c r="CK109" s="70"/>
      <x:c r="CL109" s="70"/>
      <x:c r="CM109" s="70"/>
      <x:c r="CN109" s="70"/>
      <x:c r="CO109" s="70"/>
      <x:c r="CP109" s="73"/>
      <x:c r="CQ109" s="70"/>
      <x:c r="CR109" s="73"/>
      <x:c r="CS109" s="70"/>
      <x:c r="CT109" s="70"/>
      <x:c r="CU109" s="70"/>
      <x:c r="CV109" s="70"/>
      <x:c r="CW109" s="70"/>
      <x:c r="CX109" s="70"/>
      <x:c r="CY109" s="485" t="s">
        <x:v>1666</x:v>
      </x:c>
      <x:c r="CZ109" s="70"/>
      <x:c r="DA109" s="73"/>
      <x:c r="DB109" s="70"/>
      <x:c r="DC109" s="73"/>
      <x:c r="DD109" s="70"/>
      <x:c r="DE109" s="73"/>
      <x:c r="DF109" s="70"/>
      <x:c r="DG109" s="104"/>
    </x:row>
    <x:row r="110" spans="1:111" s="74" customFormat="1" ht="30" customHeight="1">
      <x:c r="A110" s="485" t="s">
        <x:v>1651</x:v>
      </x:c>
      <x:c r="B110" s="114"/>
      <x:c r="C110" s="73"/>
      <x:c r="D110" s="70"/>
      <x:c r="E110" s="73"/>
      <x:c r="F110" s="70"/>
      <x:c r="G110" s="73"/>
      <x:c r="H110" s="70"/>
      <x:c r="I110" s="73"/>
      <x:c r="J110" s="70"/>
      <x:c r="K110" s="70"/>
      <x:c r="L110" s="73"/>
      <x:c r="M110" s="70"/>
      <x:c r="N110" s="70"/>
      <x:c r="O110" s="70"/>
      <x:c r="P110" s="70"/>
      <x:c r="Q110" s="70"/>
      <x:c r="R110" s="73"/>
      <x:c r="S110" s="70"/>
      <x:c r="T110" s="73"/>
      <x:c r="U110" s="70"/>
      <x:c r="V110" s="73"/>
      <x:c r="W110" s="70"/>
      <x:c r="X110" s="70"/>
      <x:c r="Y110" s="70"/>
      <x:c r="Z110" s="70"/>
      <x:c r="AA110" s="70"/>
      <x:c r="AB110" s="70"/>
      <x:c r="AC110" s="70"/>
      <x:c r="AD110" s="70"/>
      <x:c r="AE110" s="70"/>
      <x:c r="AF110" s="70"/>
      <x:c r="AG110" s="70"/>
      <x:c r="AH110" s="70"/>
      <x:c r="AI110" s="70"/>
      <x:c r="AJ110" s="70"/>
      <x:c r="AK110" s="70"/>
      <x:c r="AL110" s="485" t="s">
        <x:v>1651</x:v>
      </x:c>
      <x:c r="AM110" s="70"/>
      <x:c r="AN110" s="73"/>
      <x:c r="AO110" s="70"/>
      <x:c r="AP110" s="70"/>
      <x:c r="AQ110" s="70"/>
      <x:c r="AR110" s="73"/>
      <x:c r="AS110" s="70"/>
      <x:c r="AT110" s="73"/>
      <x:c r="AU110" s="70"/>
      <x:c r="AV110" s="70"/>
      <x:c r="AW110" s="70"/>
      <x:c r="AX110" s="70"/>
      <x:c r="AY110" s="70"/>
      <x:c r="AZ110" s="70"/>
      <x:c r="BA110" s="73"/>
      <x:c r="BB110" s="70"/>
      <x:c r="BC110" s="70"/>
      <x:c r="BD110" s="70"/>
      <x:c r="BE110" s="70"/>
      <x:c r="BF110" s="70"/>
      <x:c r="BG110" s="70"/>
      <x:c r="BH110" s="70"/>
      <x:c r="BI110" s="70"/>
      <x:c r="BJ110" s="73"/>
      <x:c r="BK110" s="70"/>
      <x:c r="BL110" s="73"/>
      <x:c r="BM110" s="70"/>
      <x:c r="BN110" s="73"/>
      <x:c r="BO110" s="70"/>
      <x:c r="BP110" s="73"/>
      <x:c r="BQ110" s="70"/>
      <x:c r="BR110" s="70"/>
      <x:c r="BS110" s="70"/>
      <x:c r="BT110" s="70"/>
      <x:c r="BU110" s="70"/>
      <x:c r="BV110" s="485" t="s">
        <x:v>1651</x:v>
      </x:c>
      <x:c r="BW110" s="70"/>
      <x:c r="BX110" s="70"/>
      <x:c r="BY110" s="73"/>
      <x:c r="BZ110" s="70"/>
      <x:c r="CA110" s="73"/>
      <x:c r="CB110" s="70"/>
      <x:c r="CC110" s="73"/>
      <x:c r="CD110" s="70"/>
      <x:c r="CE110" s="70"/>
      <x:c r="CF110" s="73"/>
      <x:c r="CG110" s="70"/>
      <x:c r="CH110" s="70"/>
      <x:c r="CI110" s="70"/>
      <x:c r="CJ110" s="70"/>
      <x:c r="CK110" s="70"/>
      <x:c r="CL110" s="70"/>
      <x:c r="CM110" s="70"/>
      <x:c r="CN110" s="70"/>
      <x:c r="CO110" s="70"/>
      <x:c r="CP110" s="73"/>
      <x:c r="CQ110" s="70"/>
      <x:c r="CR110" s="73"/>
      <x:c r="CS110" s="70"/>
      <x:c r="CT110" s="70"/>
      <x:c r="CU110" s="70"/>
      <x:c r="CV110" s="70"/>
      <x:c r="CW110" s="70"/>
      <x:c r="CX110" s="70"/>
      <x:c r="CY110" s="485" t="s">
        <x:v>1651</x:v>
      </x:c>
      <x:c r="CZ110" s="70"/>
      <x:c r="DA110" s="73"/>
      <x:c r="DB110" s="70"/>
      <x:c r="DC110" s="73"/>
      <x:c r="DD110" s="70"/>
      <x:c r="DE110" s="73"/>
      <x:c r="DF110" s="70"/>
      <x:c r="DG110" s="104"/>
    </x:row>
    <x:row r="111" spans="1:111" s="692" customFormat="1" ht="30" customHeight="1">
      <x:c r="A111" s="485" t="s">
        <x:v>1677</x:v>
      </x:c>
      <x:c r="B111" s="114"/>
      <x:c r="C111" s="73"/>
      <x:c r="D111" s="70"/>
      <x:c r="E111" s="73"/>
      <x:c r="F111" s="70"/>
      <x:c r="G111" s="73"/>
      <x:c r="H111" s="70"/>
      <x:c r="I111" s="73"/>
      <x:c r="J111" s="70"/>
      <x:c r="K111" s="70"/>
      <x:c r="L111" s="73"/>
      <x:c r="M111" s="70"/>
      <x:c r="N111" s="70"/>
      <x:c r="O111" s="70"/>
      <x:c r="P111" s="70"/>
      <x:c r="Q111" s="70"/>
      <x:c r="R111" s="73"/>
      <x:c r="S111" s="70"/>
      <x:c r="T111" s="73"/>
      <x:c r="U111" s="70"/>
      <x:c r="V111" s="73"/>
      <x:c r="W111" s="70"/>
      <x:c r="X111" s="70"/>
      <x:c r="Y111" s="70"/>
      <x:c r="Z111" s="70"/>
      <x:c r="AA111" s="70"/>
      <x:c r="AB111" s="70"/>
      <x:c r="AC111" s="70"/>
      <x:c r="AD111" s="70"/>
      <x:c r="AE111" s="70"/>
      <x:c r="AF111" s="70"/>
      <x:c r="AG111" s="70"/>
      <x:c r="AH111" s="70"/>
      <x:c r="AI111" s="70"/>
      <x:c r="AJ111" s="70"/>
      <x:c r="AK111" s="70"/>
      <x:c r="AL111" s="485" t="s">
        <x:v>1677</x:v>
      </x:c>
      <x:c r="AM111" s="70"/>
      <x:c r="AN111" s="73"/>
      <x:c r="AO111" s="70"/>
      <x:c r="AP111" s="70"/>
      <x:c r="AQ111" s="70"/>
      <x:c r="AR111" s="73"/>
      <x:c r="AS111" s="70"/>
      <x:c r="AT111" s="73"/>
      <x:c r="AU111" s="70"/>
      <x:c r="AV111" s="70"/>
      <x:c r="AW111" s="70"/>
      <x:c r="AX111" s="70"/>
      <x:c r="AY111" s="70"/>
      <x:c r="AZ111" s="70"/>
      <x:c r="BA111" s="73"/>
      <x:c r="BB111" s="70"/>
      <x:c r="BC111" s="70"/>
      <x:c r="BD111" s="70"/>
      <x:c r="BE111" s="70"/>
      <x:c r="BF111" s="70"/>
      <x:c r="BG111" s="70"/>
      <x:c r="BH111" s="70"/>
      <x:c r="BI111" s="70"/>
      <x:c r="BJ111" s="73"/>
      <x:c r="BK111" s="70"/>
      <x:c r="BL111" s="73"/>
      <x:c r="BM111" s="70"/>
      <x:c r="BN111" s="73"/>
      <x:c r="BO111" s="70"/>
      <x:c r="BP111" s="73"/>
      <x:c r="BQ111" s="70"/>
      <x:c r="BR111" s="70"/>
      <x:c r="BS111" s="70"/>
      <x:c r="BT111" s="70"/>
      <x:c r="BU111" s="70"/>
      <x:c r="BV111" s="485" t="s">
        <x:v>1677</x:v>
      </x:c>
      <x:c r="BW111" s="70"/>
      <x:c r="BX111" s="70"/>
      <x:c r="BY111" s="73"/>
      <x:c r="BZ111" s="70"/>
      <x:c r="CA111" s="73"/>
      <x:c r="CB111" s="70"/>
      <x:c r="CC111" s="73"/>
      <x:c r="CD111" s="70"/>
      <x:c r="CE111" s="70"/>
      <x:c r="CF111" s="73"/>
      <x:c r="CG111" s="70"/>
      <x:c r="CH111" s="70"/>
      <x:c r="CI111" s="70"/>
      <x:c r="CJ111" s="70"/>
      <x:c r="CK111" s="70"/>
      <x:c r="CL111" s="70"/>
      <x:c r="CM111" s="70"/>
      <x:c r="CN111" s="70"/>
      <x:c r="CO111" s="70"/>
      <x:c r="CP111" s="73"/>
      <x:c r="CQ111" s="70"/>
      <x:c r="CR111" s="73"/>
      <x:c r="CS111" s="70"/>
      <x:c r="CT111" s="70"/>
      <x:c r="CU111" s="70"/>
      <x:c r="CV111" s="70"/>
      <x:c r="CW111" s="70"/>
      <x:c r="CX111" s="70"/>
      <x:c r="CY111" s="485" t="s">
        <x:v>1677</x:v>
      </x:c>
      <x:c r="CZ111" s="70"/>
      <x:c r="DA111" s="73"/>
      <x:c r="DB111" s="70"/>
      <x:c r="DC111" s="73"/>
      <x:c r="DD111" s="70"/>
      <x:c r="DE111" s="73"/>
      <x:c r="DF111" s="70"/>
      <x:c r="DG111" s="104"/>
    </x:row>
    <x:row r="112" spans="1:111" s="74" customFormat="1" ht="30" customHeight="1">
      <x:c r="A112" s="369" t="s">
        <x:v>410</x:v>
      </x:c>
      <x:c r="B112" s="114"/>
      <x:c r="C112" s="73"/>
      <x:c r="D112" s="70"/>
      <x:c r="E112" s="73"/>
      <x:c r="F112" s="70"/>
      <x:c r="G112" s="73"/>
      <x:c r="H112" s="70"/>
      <x:c r="I112" s="73"/>
      <x:c r="J112" s="70"/>
      <x:c r="K112" s="70"/>
      <x:c r="L112" s="73"/>
      <x:c r="M112" s="70"/>
      <x:c r="N112" s="70"/>
      <x:c r="O112" s="70"/>
      <x:c r="P112" s="70"/>
      <x:c r="Q112" s="70"/>
      <x:c r="R112" s="73"/>
      <x:c r="S112" s="70"/>
      <x:c r="T112" s="73"/>
      <x:c r="U112" s="70"/>
      <x:c r="V112" s="73"/>
      <x:c r="W112" s="70"/>
      <x:c r="X112" s="70"/>
      <x:c r="Y112" s="70"/>
      <x:c r="Z112" s="70"/>
      <x:c r="AA112" s="70"/>
      <x:c r="AB112" s="70"/>
      <x:c r="AC112" s="70"/>
      <x:c r="AD112" s="70"/>
      <x:c r="AE112" s="70"/>
      <x:c r="AF112" s="70"/>
      <x:c r="AG112" s="70"/>
      <x:c r="AH112" s="70"/>
      <x:c r="AI112" s="70"/>
      <x:c r="AJ112" s="70"/>
      <x:c r="AK112" s="70"/>
      <x:c r="AL112" s="369" t="s">
        <x:v>410</x:v>
      </x:c>
      <x:c r="AM112" s="70"/>
      <x:c r="AN112" s="73"/>
      <x:c r="AO112" s="70"/>
      <x:c r="AP112" s="70"/>
      <x:c r="AQ112" s="70"/>
      <x:c r="AR112" s="73"/>
      <x:c r="AS112" s="70"/>
      <x:c r="AT112" s="73"/>
      <x:c r="AU112" s="70"/>
      <x:c r="AV112" s="70"/>
      <x:c r="AW112" s="70"/>
      <x:c r="AX112" s="70"/>
      <x:c r="AY112" s="70"/>
      <x:c r="AZ112" s="70"/>
      <x:c r="BA112" s="73"/>
      <x:c r="BB112" s="70"/>
      <x:c r="BC112" s="70"/>
      <x:c r="BD112" s="70"/>
      <x:c r="BE112" s="70"/>
      <x:c r="BF112" s="70"/>
      <x:c r="BG112" s="70"/>
      <x:c r="BH112" s="70"/>
      <x:c r="BI112" s="70"/>
      <x:c r="BJ112" s="73"/>
      <x:c r="BK112" s="70"/>
      <x:c r="BL112" s="73"/>
      <x:c r="BM112" s="70"/>
      <x:c r="BN112" s="73"/>
      <x:c r="BO112" s="70"/>
      <x:c r="BP112" s="73"/>
      <x:c r="BQ112" s="70"/>
      <x:c r="BR112" s="70"/>
      <x:c r="BS112" s="70"/>
      <x:c r="BT112" s="70"/>
      <x:c r="BU112" s="70"/>
      <x:c r="BV112" s="369" t="s">
        <x:v>410</x:v>
      </x:c>
      <x:c r="BW112" s="70"/>
      <x:c r="BX112" s="70"/>
      <x:c r="BY112" s="73"/>
      <x:c r="BZ112" s="70"/>
      <x:c r="CA112" s="73"/>
      <x:c r="CB112" s="70"/>
      <x:c r="CC112" s="73"/>
      <x:c r="CD112" s="70"/>
      <x:c r="CE112" s="70"/>
      <x:c r="CF112" s="73"/>
      <x:c r="CG112" s="70"/>
      <x:c r="CH112" s="70"/>
      <x:c r="CI112" s="70"/>
      <x:c r="CJ112" s="70"/>
      <x:c r="CK112" s="70"/>
      <x:c r="CL112" s="70"/>
      <x:c r="CM112" s="70"/>
      <x:c r="CN112" s="70"/>
      <x:c r="CO112" s="70"/>
      <x:c r="CP112" s="73"/>
      <x:c r="CQ112" s="70"/>
      <x:c r="CR112" s="73"/>
      <x:c r="CS112" s="70"/>
      <x:c r="CT112" s="70"/>
      <x:c r="CU112" s="70"/>
      <x:c r="CV112" s="70"/>
      <x:c r="CW112" s="70"/>
      <x:c r="CX112" s="70"/>
      <x:c r="CY112" s="369" t="s">
        <x:v>410</x:v>
      </x:c>
      <x:c r="CZ112" s="70"/>
      <x:c r="DA112" s="73"/>
      <x:c r="DB112" s="70"/>
      <x:c r="DC112" s="73"/>
      <x:c r="DD112" s="70"/>
      <x:c r="DE112" s="73"/>
      <x:c r="DF112" s="70"/>
      <x:c r="DG112" s="104"/>
    </x:row>
    <x:row r="113" spans="1:111" s="74" customFormat="1" ht="30" customHeight="1">
      <x:c r="A113" s="485" t="s">
        <x:v>2819</x:v>
      </x:c>
      <x:c r="B113" s="114"/>
      <x:c r="C113" s="73"/>
      <x:c r="D113" s="70"/>
      <x:c r="E113" s="73"/>
      <x:c r="F113" s="70"/>
      <x:c r="G113" s="73"/>
      <x:c r="H113" s="70"/>
      <x:c r="I113" s="73"/>
      <x:c r="J113" s="70"/>
      <x:c r="K113" s="70"/>
      <x:c r="L113" s="73"/>
      <x:c r="M113" s="70"/>
      <x:c r="N113" s="70"/>
      <x:c r="O113" s="70"/>
      <x:c r="P113" s="70"/>
      <x:c r="Q113" s="70"/>
      <x:c r="R113" s="73"/>
      <x:c r="S113" s="70"/>
      <x:c r="T113" s="73"/>
      <x:c r="U113" s="70"/>
      <x:c r="V113" s="73"/>
      <x:c r="W113" s="70"/>
      <x:c r="X113" s="70"/>
      <x:c r="Y113" s="70">
        <x:v>1</x:v>
      </x:c>
      <x:c r="Z113" s="70">
        <x:v>1</x:v>
      </x:c>
      <x:c r="AA113" s="70"/>
      <x:c r="AB113" s="70"/>
      <x:c r="AC113" s="70"/>
      <x:c r="AD113" s="70"/>
      <x:c r="AE113" s="70"/>
      <x:c r="AF113" s="70"/>
      <x:c r="AG113" s="70"/>
      <x:c r="AH113" s="70"/>
      <x:c r="AI113" s="70"/>
      <x:c r="AJ113" s="70"/>
      <x:c r="AK113" s="70"/>
      <x:c r="AL113" s="485" t="s">
        <x:v>2819</x:v>
      </x:c>
      <x:c r="AM113" s="70"/>
      <x:c r="AN113" s="73"/>
      <x:c r="AO113" s="70"/>
      <x:c r="AP113" s="70"/>
      <x:c r="AQ113" s="70"/>
      <x:c r="AR113" s="73"/>
      <x:c r="AS113" s="70"/>
      <x:c r="AT113" s="73"/>
      <x:c r="AU113" s="70"/>
      <x:c r="AV113" s="70"/>
      <x:c r="AW113" s="70"/>
      <x:c r="AX113" s="70"/>
      <x:c r="AY113" s="70"/>
      <x:c r="AZ113" s="70"/>
      <x:c r="BA113" s="73"/>
      <x:c r="BB113" s="70"/>
      <x:c r="BC113" s="70"/>
      <x:c r="BD113" s="70"/>
      <x:c r="BE113" s="70"/>
      <x:c r="BF113" s="70"/>
      <x:c r="BG113" s="70"/>
      <x:c r="BH113" s="70"/>
      <x:c r="BI113" s="70"/>
      <x:c r="BJ113" s="73"/>
      <x:c r="BK113" s="70"/>
      <x:c r="BL113" s="73"/>
      <x:c r="BM113" s="70"/>
      <x:c r="BN113" s="73"/>
      <x:c r="BO113" s="70"/>
      <x:c r="BP113" s="73"/>
      <x:c r="BQ113" s="70"/>
      <x:c r="BR113" s="70"/>
      <x:c r="BS113" s="70"/>
      <x:c r="BT113" s="70"/>
      <x:c r="BU113" s="70"/>
      <x:c r="BV113" s="485" t="s">
        <x:v>2819</x:v>
      </x:c>
      <x:c r="BW113" s="70"/>
      <x:c r="BX113" s="70"/>
      <x:c r="BY113" s="73"/>
      <x:c r="BZ113" s="70"/>
      <x:c r="CA113" s="73"/>
      <x:c r="CB113" s="70"/>
      <x:c r="CC113" s="73"/>
      <x:c r="CD113" s="70"/>
      <x:c r="CE113" s="70"/>
      <x:c r="CF113" s="73"/>
      <x:c r="CG113" s="70"/>
      <x:c r="CH113" s="70"/>
      <x:c r="CI113" s="70"/>
      <x:c r="CJ113" s="70"/>
      <x:c r="CK113" s="70"/>
      <x:c r="CL113" s="70"/>
      <x:c r="CM113" s="70"/>
      <x:c r="CN113" s="70"/>
      <x:c r="CO113" s="70"/>
      <x:c r="CP113" s="73"/>
      <x:c r="CQ113" s="70"/>
      <x:c r="CR113" s="73"/>
      <x:c r="CS113" s="70"/>
      <x:c r="CT113" s="70"/>
      <x:c r="CU113" s="70"/>
      <x:c r="CV113" s="70"/>
      <x:c r="CW113" s="70"/>
      <x:c r="CX113" s="70"/>
      <x:c r="CY113" s="485" t="s">
        <x:v>2819</x:v>
      </x:c>
      <x:c r="CZ113" s="70"/>
      <x:c r="DA113" s="73"/>
      <x:c r="DB113" s="70"/>
      <x:c r="DC113" s="73"/>
      <x:c r="DD113" s="70"/>
      <x:c r="DE113" s="73"/>
      <x:c r="DF113" s="70"/>
      <x:c r="DG113" s="104"/>
    </x:row>
    <x:row r="114" spans="1:111" s="74" customFormat="1" ht="30" customHeight="1">
      <x:c r="A114" s="485" t="s">
        <x:v>2992</x:v>
      </x:c>
      <x:c r="B114" s="114"/>
      <x:c r="C114" s="73"/>
      <x:c r="D114" s="70"/>
      <x:c r="E114" s="73"/>
      <x:c r="F114" s="70"/>
      <x:c r="G114" s="73"/>
      <x:c r="H114" s="70"/>
      <x:c r="I114" s="73"/>
      <x:c r="J114" s="70"/>
      <x:c r="K114" s="70"/>
      <x:c r="L114" s="73"/>
      <x:c r="M114" s="70">
        <x:v>1</x:v>
      </x:c>
      <x:c r="N114" s="70"/>
      <x:c r="O114" s="70"/>
      <x:c r="P114" s="70"/>
      <x:c r="Q114" s="70"/>
      <x:c r="R114" s="73"/>
      <x:c r="S114" s="70"/>
      <x:c r="T114" s="73"/>
      <x:c r="U114" s="70"/>
      <x:c r="V114" s="73"/>
      <x:c r="W114" s="70"/>
      <x:c r="X114" s="70">
        <x:v>4</x:v>
      </x:c>
      <x:c r="Y114" s="70"/>
      <x:c r="Z114" s="70"/>
      <x:c r="AA114" s="70"/>
      <x:c r="AB114" s="70"/>
      <x:c r="AC114" s="70"/>
      <x:c r="AD114" s="70"/>
      <x:c r="AE114" s="70"/>
      <x:c r="AF114" s="70"/>
      <x:c r="AG114" s="70"/>
      <x:c r="AH114" s="70"/>
      <x:c r="AI114" s="70"/>
      <x:c r="AJ114" s="70"/>
      <x:c r="AK114" s="70"/>
      <x:c r="AL114" s="485" t="s">
        <x:v>2992</x:v>
      </x:c>
      <x:c r="AM114" s="70"/>
      <x:c r="AN114" s="73"/>
      <x:c r="AO114" s="70"/>
      <x:c r="AP114" s="70"/>
      <x:c r="AQ114" s="70"/>
      <x:c r="AR114" s="73"/>
      <x:c r="AS114" s="70"/>
      <x:c r="AT114" s="73"/>
      <x:c r="AU114" s="70"/>
      <x:c r="AV114" s="70"/>
      <x:c r="AW114" s="70"/>
      <x:c r="AX114" s="70"/>
      <x:c r="AY114" s="70"/>
      <x:c r="AZ114" s="70"/>
      <x:c r="BA114" s="73"/>
      <x:c r="BB114" s="70"/>
      <x:c r="BC114" s="70"/>
      <x:c r="BD114" s="70"/>
      <x:c r="BE114" s="70"/>
      <x:c r="BF114" s="70"/>
      <x:c r="BG114" s="70"/>
      <x:c r="BH114" s="70"/>
      <x:c r="BI114" s="70"/>
      <x:c r="BJ114" s="73"/>
      <x:c r="BK114" s="70"/>
      <x:c r="BL114" s="73"/>
      <x:c r="BM114" s="70"/>
      <x:c r="BN114" s="73"/>
      <x:c r="BO114" s="70"/>
      <x:c r="BP114" s="73"/>
      <x:c r="BQ114" s="70"/>
      <x:c r="BR114" s="70"/>
      <x:c r="BS114" s="70"/>
      <x:c r="BT114" s="70"/>
      <x:c r="BU114" s="70"/>
      <x:c r="BV114" s="485" t="s">
        <x:v>2992</x:v>
      </x:c>
      <x:c r="BW114" s="70"/>
      <x:c r="BX114" s="70"/>
      <x:c r="BY114" s="73"/>
      <x:c r="BZ114" s="70"/>
      <x:c r="CA114" s="73"/>
      <x:c r="CB114" s="70"/>
      <x:c r="CC114" s="73"/>
      <x:c r="CD114" s="70"/>
      <x:c r="CE114" s="70"/>
      <x:c r="CF114" s="73"/>
      <x:c r="CG114" s="70"/>
      <x:c r="CH114" s="70"/>
      <x:c r="CI114" s="70"/>
      <x:c r="CJ114" s="70"/>
      <x:c r="CK114" s="70"/>
      <x:c r="CL114" s="70"/>
      <x:c r="CM114" s="70"/>
      <x:c r="CN114" s="70"/>
      <x:c r="CO114" s="70"/>
      <x:c r="CP114" s="73"/>
      <x:c r="CQ114" s="70"/>
      <x:c r="CR114" s="73"/>
      <x:c r="CS114" s="70"/>
      <x:c r="CT114" s="70"/>
      <x:c r="CU114" s="70"/>
      <x:c r="CV114" s="70"/>
      <x:c r="CW114" s="70"/>
      <x:c r="CX114" s="70"/>
      <x:c r="CY114" s="485" t="s">
        <x:v>2992</x:v>
      </x:c>
      <x:c r="CZ114" s="70"/>
      <x:c r="DA114" s="73"/>
      <x:c r="DB114" s="70"/>
      <x:c r="DC114" s="73"/>
      <x:c r="DD114" s="70"/>
      <x:c r="DE114" s="73"/>
      <x:c r="DF114" s="70"/>
      <x:c r="DG114" s="104"/>
    </x:row>
    <x:row r="115" spans="1:111" s="74" customFormat="1" ht="30" customHeight="1">
      <x:c r="A115" s="485" t="s">
        <x:v>1643</x:v>
      </x:c>
      <x:c r="B115" s="114"/>
      <x:c r="C115" s="73"/>
      <x:c r="D115" s="70"/>
      <x:c r="E115" s="73"/>
      <x:c r="F115" s="70"/>
      <x:c r="G115" s="73"/>
      <x:c r="H115" s="70"/>
      <x:c r="I115" s="73"/>
      <x:c r="J115" s="70"/>
      <x:c r="K115" s="70"/>
      <x:c r="L115" s="73"/>
      <x:c r="M115" s="70"/>
      <x:c r="N115" s="70"/>
      <x:c r="O115" s="70"/>
      <x:c r="P115" s="70"/>
      <x:c r="Q115" s="70"/>
      <x:c r="R115" s="73"/>
      <x:c r="S115" s="70"/>
      <x:c r="T115" s="73"/>
      <x:c r="U115" s="70"/>
      <x:c r="V115" s="73"/>
      <x:c r="W115" s="70"/>
      <x:c r="X115" s="70"/>
      <x:c r="Y115" s="70"/>
      <x:c r="Z115" s="70"/>
      <x:c r="AA115" s="70"/>
      <x:c r="AB115" s="70"/>
      <x:c r="AC115" s="70"/>
      <x:c r="AD115" s="70"/>
      <x:c r="AE115" s="70"/>
      <x:c r="AF115" s="70"/>
      <x:c r="AG115" s="70"/>
      <x:c r="AH115" s="70"/>
      <x:c r="AI115" s="70"/>
      <x:c r="AJ115" s="70"/>
      <x:c r="AK115" s="70"/>
      <x:c r="AL115" s="485" t="s">
        <x:v>1643</x:v>
      </x:c>
      <x:c r="AM115" s="70"/>
      <x:c r="AN115" s="73"/>
      <x:c r="AO115" s="70"/>
      <x:c r="AP115" s="70"/>
      <x:c r="AQ115" s="70"/>
      <x:c r="AR115" s="73"/>
      <x:c r="AS115" s="70"/>
      <x:c r="AT115" s="73"/>
      <x:c r="AU115" s="70"/>
      <x:c r="AV115" s="70"/>
      <x:c r="AW115" s="70"/>
      <x:c r="AX115" s="70"/>
      <x:c r="AY115" s="70"/>
      <x:c r="AZ115" s="70"/>
      <x:c r="BA115" s="73"/>
      <x:c r="BB115" s="70"/>
      <x:c r="BC115" s="70"/>
      <x:c r="BD115" s="70"/>
      <x:c r="BE115" s="70"/>
      <x:c r="BF115" s="70"/>
      <x:c r="BG115" s="70"/>
      <x:c r="BH115" s="70"/>
      <x:c r="BI115" s="70"/>
      <x:c r="BJ115" s="73"/>
      <x:c r="BK115" s="70"/>
      <x:c r="BL115" s="73"/>
      <x:c r="BM115" s="70"/>
      <x:c r="BN115" s="73"/>
      <x:c r="BO115" s="70"/>
      <x:c r="BP115" s="73"/>
      <x:c r="BQ115" s="70"/>
      <x:c r="BR115" s="70"/>
      <x:c r="BS115" s="70"/>
      <x:c r="BT115" s="70"/>
      <x:c r="BU115" s="70"/>
      <x:c r="BV115" s="485" t="s">
        <x:v>1643</x:v>
      </x:c>
      <x:c r="BW115" s="70"/>
      <x:c r="BX115" s="70"/>
      <x:c r="BY115" s="73"/>
      <x:c r="BZ115" s="70"/>
      <x:c r="CA115" s="73"/>
      <x:c r="CB115" s="70"/>
      <x:c r="CC115" s="73"/>
      <x:c r="CD115" s="70"/>
      <x:c r="CE115" s="70"/>
      <x:c r="CF115" s="73"/>
      <x:c r="CG115" s="70"/>
      <x:c r="CH115" s="70"/>
      <x:c r="CI115" s="70"/>
      <x:c r="CJ115" s="70"/>
      <x:c r="CK115" s="70"/>
      <x:c r="CL115" s="70"/>
      <x:c r="CM115" s="70"/>
      <x:c r="CN115" s="70"/>
      <x:c r="CO115" s="70"/>
      <x:c r="CP115" s="73"/>
      <x:c r="CQ115" s="70"/>
      <x:c r="CR115" s="73"/>
      <x:c r="CS115" s="70"/>
      <x:c r="CT115" s="70"/>
      <x:c r="CU115" s="70"/>
      <x:c r="CV115" s="70"/>
      <x:c r="CW115" s="70"/>
      <x:c r="CX115" s="70"/>
      <x:c r="CY115" s="485" t="s">
        <x:v>1643</x:v>
      </x:c>
      <x:c r="CZ115" s="70"/>
      <x:c r="DA115" s="73"/>
      <x:c r="DB115" s="70"/>
      <x:c r="DC115" s="73"/>
      <x:c r="DD115" s="70"/>
      <x:c r="DE115" s="73"/>
      <x:c r="DF115" s="70"/>
      <x:c r="DG115" s="104"/>
    </x:row>
    <x:row r="116" spans="1:111" s="74" customFormat="1" ht="30" customHeight="1">
      <x:c r="A116" s="485" t="s">
        <x:v>900</x:v>
      </x:c>
      <x:c r="B116" s="114"/>
      <x:c r="C116" s="73"/>
      <x:c r="D116" s="70"/>
      <x:c r="E116" s="73"/>
      <x:c r="F116" s="70"/>
      <x:c r="G116" s="73"/>
      <x:c r="H116" s="70"/>
      <x:c r="I116" s="73"/>
      <x:c r="J116" s="70"/>
      <x:c r="K116" s="70"/>
      <x:c r="L116" s="73"/>
      <x:c r="M116" s="70"/>
      <x:c r="N116" s="70"/>
      <x:c r="O116" s="70"/>
      <x:c r="P116" s="70"/>
      <x:c r="Q116" s="70"/>
      <x:c r="R116" s="73"/>
      <x:c r="S116" s="70"/>
      <x:c r="T116" s="73"/>
      <x:c r="U116" s="70"/>
      <x:c r="V116" s="73"/>
      <x:c r="W116" s="70"/>
      <x:c r="X116" s="70"/>
      <x:c r="Y116" s="70"/>
      <x:c r="Z116" s="70"/>
      <x:c r="AA116" s="70"/>
      <x:c r="AB116" s="70"/>
      <x:c r="AC116" s="70"/>
      <x:c r="AD116" s="70"/>
      <x:c r="AE116" s="70"/>
      <x:c r="AF116" s="70"/>
      <x:c r="AG116" s="70"/>
      <x:c r="AH116" s="70"/>
      <x:c r="AI116" s="70"/>
      <x:c r="AJ116" s="70"/>
      <x:c r="AK116" s="70"/>
      <x:c r="AL116" s="485" t="s">
        <x:v>900</x:v>
      </x:c>
      <x:c r="AM116" s="70"/>
      <x:c r="AN116" s="73"/>
      <x:c r="AO116" s="70"/>
      <x:c r="AP116" s="70"/>
      <x:c r="AQ116" s="70"/>
      <x:c r="AR116" s="73"/>
      <x:c r="AS116" s="70"/>
      <x:c r="AT116" s="73"/>
      <x:c r="AU116" s="70"/>
      <x:c r="AV116" s="70"/>
      <x:c r="AW116" s="70"/>
      <x:c r="AX116" s="70"/>
      <x:c r="AY116" s="70"/>
      <x:c r="AZ116" s="70"/>
      <x:c r="BA116" s="73"/>
      <x:c r="BB116" s="70"/>
      <x:c r="BC116" s="70"/>
      <x:c r="BD116" s="70"/>
      <x:c r="BE116" s="70"/>
      <x:c r="BF116" s="70"/>
      <x:c r="BG116" s="70"/>
      <x:c r="BH116" s="70"/>
      <x:c r="BI116" s="70"/>
      <x:c r="BJ116" s="73"/>
      <x:c r="BK116" s="70"/>
      <x:c r="BL116" s="73"/>
      <x:c r="BM116" s="70"/>
      <x:c r="BN116" s="73"/>
      <x:c r="BO116" s="70"/>
      <x:c r="BP116" s="73"/>
      <x:c r="BQ116" s="70"/>
      <x:c r="BR116" s="70"/>
      <x:c r="BS116" s="70"/>
      <x:c r="BT116" s="70"/>
      <x:c r="BU116" s="70"/>
      <x:c r="BV116" s="485" t="s">
        <x:v>900</x:v>
      </x:c>
      <x:c r="BW116" s="70"/>
      <x:c r="BX116" s="70"/>
      <x:c r="BY116" s="73"/>
      <x:c r="BZ116" s="70"/>
      <x:c r="CA116" s="73"/>
      <x:c r="CB116" s="70"/>
      <x:c r="CC116" s="73"/>
      <x:c r="CD116" s="70"/>
      <x:c r="CE116" s="70"/>
      <x:c r="CF116" s="73"/>
      <x:c r="CG116" s="70"/>
      <x:c r="CH116" s="70"/>
      <x:c r="CI116" s="70"/>
      <x:c r="CJ116" s="70"/>
      <x:c r="CK116" s="70"/>
      <x:c r="CL116" s="70"/>
      <x:c r="CM116" s="70"/>
      <x:c r="CN116" s="70"/>
      <x:c r="CO116" s="70"/>
      <x:c r="CP116" s="73"/>
      <x:c r="CQ116" s="70"/>
      <x:c r="CR116" s="73"/>
      <x:c r="CS116" s="70"/>
      <x:c r="CT116" s="70"/>
      <x:c r="CU116" s="70"/>
      <x:c r="CV116" s="70"/>
      <x:c r="CW116" s="70"/>
      <x:c r="CX116" s="70"/>
      <x:c r="CY116" s="485" t="s">
        <x:v>900</x:v>
      </x:c>
      <x:c r="CZ116" s="70"/>
      <x:c r="DA116" s="73"/>
      <x:c r="DB116" s="70"/>
      <x:c r="DC116" s="73"/>
      <x:c r="DD116" s="70"/>
      <x:c r="DE116" s="73"/>
      <x:c r="DF116" s="70"/>
      <x:c r="DG116" s="104"/>
    </x:row>
    <x:row r="117" spans="1:111" s="74" customFormat="1" ht="30" customHeight="1">
      <x:c r="A117" s="485" t="s">
        <x:v>484</x:v>
      </x:c>
      <x:c r="B117" s="114"/>
      <x:c r="C117" s="73"/>
      <x:c r="D117" s="70"/>
      <x:c r="E117" s="73"/>
      <x:c r="F117" s="70"/>
      <x:c r="G117" s="73"/>
      <x:c r="H117" s="70"/>
      <x:c r="I117" s="73"/>
      <x:c r="J117" s="70"/>
      <x:c r="K117" s="70"/>
      <x:c r="L117" s="73"/>
      <x:c r="M117" s="70"/>
      <x:c r="N117" s="70"/>
      <x:c r="O117" s="70"/>
      <x:c r="P117" s="70"/>
      <x:c r="Q117" s="70"/>
      <x:c r="R117" s="73"/>
      <x:c r="S117" s="70">
        <x:v>1</x:v>
      </x:c>
      <x:c r="T117" s="73">
        <x:v>24.100000000000001</x:v>
      </x:c>
      <x:c r="U117" s="70"/>
      <x:c r="V117" s="73"/>
      <x:c r="W117" s="70"/>
      <x:c r="X117" s="70"/>
      <x:c r="Y117" s="70"/>
      <x:c r="Z117" s="70"/>
      <x:c r="AA117" s="70"/>
      <x:c r="AB117" s="70"/>
      <x:c r="AC117" s="70"/>
      <x:c r="AD117" s="70"/>
      <x:c r="AE117" s="70"/>
      <x:c r="AF117" s="70"/>
      <x:c r="AG117" s="70"/>
      <x:c r="AH117" s="70"/>
      <x:c r="AI117" s="70"/>
      <x:c r="AJ117" s="70"/>
      <x:c r="AK117" s="70"/>
      <x:c r="AL117" s="485" t="s">
        <x:v>484</x:v>
      </x:c>
      <x:c r="AM117" s="70"/>
      <x:c r="AN117" s="73"/>
      <x:c r="AO117" s="70"/>
      <x:c r="AP117" s="70"/>
      <x:c r="AQ117" s="70"/>
      <x:c r="AR117" s="73"/>
      <x:c r="AS117" s="70"/>
      <x:c r="AT117" s="73"/>
      <x:c r="AU117" s="70"/>
      <x:c r="AV117" s="70"/>
      <x:c r="AW117" s="70"/>
      <x:c r="AX117" s="70"/>
      <x:c r="AY117" s="70"/>
      <x:c r="AZ117" s="70"/>
      <x:c r="BA117" s="73"/>
      <x:c r="BB117" s="70"/>
      <x:c r="BC117" s="70"/>
      <x:c r="BD117" s="70"/>
      <x:c r="BE117" s="70"/>
      <x:c r="BF117" s="70"/>
      <x:c r="BG117" s="70"/>
      <x:c r="BH117" s="70"/>
      <x:c r="BI117" s="70"/>
      <x:c r="BJ117" s="73"/>
      <x:c r="BK117" s="70"/>
      <x:c r="BL117" s="73"/>
      <x:c r="BM117" s="70"/>
      <x:c r="BN117" s="73"/>
      <x:c r="BO117" s="70"/>
      <x:c r="BP117" s="73"/>
      <x:c r="BQ117" s="70"/>
      <x:c r="BR117" s="70"/>
      <x:c r="BS117" s="70"/>
      <x:c r="BT117" s="70"/>
      <x:c r="BU117" s="70"/>
      <x:c r="BV117" s="485" t="s">
        <x:v>484</x:v>
      </x:c>
      <x:c r="BW117" s="70"/>
      <x:c r="BX117" s="70"/>
      <x:c r="BY117" s="73"/>
      <x:c r="BZ117" s="70"/>
      <x:c r="CA117" s="73"/>
      <x:c r="CB117" s="70"/>
      <x:c r="CC117" s="73"/>
      <x:c r="CD117" s="70"/>
      <x:c r="CE117" s="70"/>
      <x:c r="CF117" s="73"/>
      <x:c r="CG117" s="70"/>
      <x:c r="CH117" s="70"/>
      <x:c r="CI117" s="70"/>
      <x:c r="CJ117" s="70"/>
      <x:c r="CK117" s="70"/>
      <x:c r="CL117" s="70"/>
      <x:c r="CM117" s="70"/>
      <x:c r="CN117" s="70"/>
      <x:c r="CO117" s="70"/>
      <x:c r="CP117" s="73"/>
      <x:c r="CQ117" s="70"/>
      <x:c r="CR117" s="73"/>
      <x:c r="CS117" s="70"/>
      <x:c r="CT117" s="70"/>
      <x:c r="CU117" s="70"/>
      <x:c r="CV117" s="70"/>
      <x:c r="CW117" s="70"/>
      <x:c r="CX117" s="70"/>
      <x:c r="CY117" s="485" t="s">
        <x:v>484</x:v>
      </x:c>
      <x:c r="CZ117" s="70"/>
      <x:c r="DA117" s="73"/>
      <x:c r="DB117" s="70"/>
      <x:c r="DC117" s="73"/>
      <x:c r="DD117" s="70"/>
      <x:c r="DE117" s="73"/>
      <x:c r="DF117" s="70"/>
      <x:c r="DG117" s="104"/>
    </x:row>
    <x:row r="118" spans="1:111" s="74" customFormat="1" ht="30" customHeight="1">
      <x:c r="A118" s="370" t="s">
        <x:v>677</x:v>
      </x:c>
      <x:c r="B118" s="114">
        <x:f t="shared" ref="B118:AK118" si="46">SUM(B119:B123)</x:f>
        <x:v>0</x:v>
      </x:c>
      <x:c r="C118" s="73">
        <x:f t="shared" si="46"/>
        <x:v>0</x:v>
      </x:c>
      <x:c r="D118" s="70">
        <x:f t="shared" si="46"/>
        <x:v>0</x:v>
      </x:c>
      <x:c r="E118" s="73">
        <x:f t="shared" si="46"/>
        <x:v>0</x:v>
      </x:c>
      <x:c r="F118" s="70">
        <x:f t="shared" si="46"/>
        <x:v>0</x:v>
      </x:c>
      <x:c r="G118" s="73">
        <x:f t="shared" si="46"/>
        <x:v>0</x:v>
      </x:c>
      <x:c r="H118" s="70">
        <x:f t="shared" si="46"/>
        <x:v>0</x:v>
      </x:c>
      <x:c r="I118" s="73">
        <x:f t="shared" si="46"/>
        <x:v>0</x:v>
      </x:c>
      <x:c r="J118" s="70">
        <x:f t="shared" si="46"/>
        <x:v>0</x:v>
      </x:c>
      <x:c r="K118" s="70">
        <x:f t="shared" si="46"/>
        <x:v>0</x:v>
      </x:c>
      <x:c r="L118" s="73">
        <x:f t="shared" si="46"/>
        <x:v>0</x:v>
      </x:c>
      <x:c r="M118" s="70">
        <x:f t="shared" si="46"/>
        <x:v>0</x:v>
      </x:c>
      <x:c r="N118" s="70">
        <x:f t="shared" si="46"/>
        <x:v>0</x:v>
      </x:c>
      <x:c r="O118" s="70">
        <x:f t="shared" si="46"/>
        <x:v>0</x:v>
      </x:c>
      <x:c r="P118" s="70">
        <x:f t="shared" si="46"/>
        <x:v>0</x:v>
      </x:c>
      <x:c r="Q118" s="70">
        <x:f t="shared" si="46"/>
        <x:v>0</x:v>
      </x:c>
      <x:c r="R118" s="73">
        <x:f t="shared" si="46"/>
        <x:v>0</x:v>
      </x:c>
      <x:c r="S118" s="70">
        <x:f t="shared" si="46"/>
        <x:v>0</x:v>
      </x:c>
      <x:c r="T118" s="73">
        <x:f t="shared" si="46"/>
        <x:v>0</x:v>
      </x:c>
      <x:c r="U118" s="70">
        <x:f t="shared" si="46"/>
        <x:v>0</x:v>
      </x:c>
      <x:c r="V118" s="73">
        <x:f t="shared" si="46"/>
        <x:v>0</x:v>
      </x:c>
      <x:c r="W118" s="70">
        <x:f t="shared" si="46"/>
        <x:v>0</x:v>
      </x:c>
      <x:c r="X118" s="70">
        <x:f t="shared" si="46"/>
        <x:v>0</x:v>
      </x:c>
      <x:c r="Y118" s="70">
        <x:f t="shared" si="46"/>
        <x:v>0</x:v>
      </x:c>
      <x:c r="Z118" s="70">
        <x:f t="shared" si="46"/>
        <x:v>0</x:v>
      </x:c>
      <x:c r="AA118" s="70">
        <x:f t="shared" si="46"/>
        <x:v>0</x:v>
      </x:c>
      <x:c r="AB118" s="70">
        <x:f t="shared" si="46"/>
        <x:v>0</x:v>
      </x:c>
      <x:c r="AC118" s="70">
        <x:f t="shared" si="46"/>
        <x:v>0</x:v>
      </x:c>
      <x:c r="AD118" s="70">
        <x:f t="shared" si="46"/>
        <x:v>0</x:v>
      </x:c>
      <x:c r="AE118" s="70">
        <x:f t="shared" si="46"/>
        <x:v>0</x:v>
      </x:c>
      <x:c r="AF118" s="70">
        <x:f t="shared" si="46"/>
        <x:v>0</x:v>
      </x:c>
      <x:c r="AG118" s="70">
        <x:f t="shared" si="46"/>
        <x:v>0</x:v>
      </x:c>
      <x:c r="AH118" s="70">
        <x:f t="shared" si="46"/>
        <x:v>0</x:v>
      </x:c>
      <x:c r="AI118" s="70">
        <x:f t="shared" si="46"/>
        <x:v>0</x:v>
      </x:c>
      <x:c r="AJ118" s="70">
        <x:f t="shared" si="46"/>
        <x:v>0</x:v>
      </x:c>
      <x:c r="AK118" s="70">
        <x:f t="shared" si="46"/>
        <x:v>0</x:v>
      </x:c>
      <x:c r="AL118" s="370" t="s">
        <x:v>677</x:v>
      </x:c>
      <x:c r="AM118" s="70">
        <x:f t="shared" ref="AM118:BU118" si="47">SUM(AM119:AM123)</x:f>
        <x:v>0</x:v>
      </x:c>
      <x:c r="AN118" s="73">
        <x:f t="shared" si="47"/>
        <x:v>0</x:v>
      </x:c>
      <x:c r="AO118" s="70">
        <x:f t="shared" si="47"/>
        <x:v>0</x:v>
      </x:c>
      <x:c r="AP118" s="70">
        <x:f t="shared" si="47"/>
        <x:v>0</x:v>
      </x:c>
      <x:c r="AQ118" s="70">
        <x:f t="shared" si="47"/>
        <x:v>0</x:v>
      </x:c>
      <x:c r="AR118" s="73">
        <x:f t="shared" si="47"/>
        <x:v>0</x:v>
      </x:c>
      <x:c r="AS118" s="70">
        <x:f t="shared" si="47"/>
        <x:v>0</x:v>
      </x:c>
      <x:c r="AT118" s="73">
        <x:f t="shared" si="47"/>
        <x:v>0</x:v>
      </x:c>
      <x:c r="AU118" s="70">
        <x:f t="shared" si="47"/>
        <x:v>0</x:v>
      </x:c>
      <x:c r="AV118" s="70">
        <x:f t="shared" si="47"/>
        <x:v>0</x:v>
      </x:c>
      <x:c r="AW118" s="70">
        <x:f t="shared" si="47"/>
        <x:v>0</x:v>
      </x:c>
      <x:c r="AX118" s="70">
        <x:f t="shared" si="47"/>
        <x:v>0</x:v>
      </x:c>
      <x:c r="AY118" s="70">
        <x:f t="shared" si="47"/>
        <x:v>0</x:v>
      </x:c>
      <x:c r="AZ118" s="70">
        <x:f t="shared" si="47"/>
        <x:v>0</x:v>
      </x:c>
      <x:c r="BA118" s="73">
        <x:f t="shared" si="47"/>
        <x:v>0</x:v>
      </x:c>
      <x:c r="BB118" s="70">
        <x:f t="shared" si="47"/>
        <x:v>0</x:v>
      </x:c>
      <x:c r="BC118" s="70">
        <x:f t="shared" si="47"/>
        <x:v>0</x:v>
      </x:c>
      <x:c r="BD118" s="70">
        <x:f t="shared" si="47"/>
        <x:v>0</x:v>
      </x:c>
      <x:c r="BE118" s="70">
        <x:f t="shared" si="47"/>
        <x:v>0</x:v>
      </x:c>
      <x:c r="BF118" s="70">
        <x:f t="shared" si="47"/>
        <x:v>0</x:v>
      </x:c>
      <x:c r="BG118" s="70">
        <x:f t="shared" si="47"/>
        <x:v>0</x:v>
      </x:c>
      <x:c r="BH118" s="70">
        <x:f t="shared" si="47"/>
        <x:v>0</x:v>
      </x:c>
      <x:c r="BI118" s="70">
        <x:f t="shared" si="47"/>
        <x:v>0</x:v>
      </x:c>
      <x:c r="BJ118" s="73">
        <x:f t="shared" si="47"/>
        <x:v>0</x:v>
      </x:c>
      <x:c r="BK118" s="70">
        <x:f t="shared" si="47"/>
        <x:v>0</x:v>
      </x:c>
      <x:c r="BL118" s="73">
        <x:f t="shared" si="47"/>
        <x:v>0</x:v>
      </x:c>
      <x:c r="BM118" s="70">
        <x:f t="shared" si="47"/>
        <x:v>0</x:v>
      </x:c>
      <x:c r="BN118" s="73">
        <x:f t="shared" si="47"/>
        <x:v>0</x:v>
      </x:c>
      <x:c r="BO118" s="70">
        <x:f t="shared" si="47"/>
        <x:v>0</x:v>
      </x:c>
      <x:c r="BP118" s="73">
        <x:f t="shared" si="47"/>
        <x:v>0</x:v>
      </x:c>
      <x:c r="BQ118" s="70">
        <x:f t="shared" si="47"/>
        <x:v>0</x:v>
      </x:c>
      <x:c r="BR118" s="70">
        <x:f t="shared" si="47"/>
        <x:v>0</x:v>
      </x:c>
      <x:c r="BS118" s="70">
        <x:f t="shared" si="47"/>
        <x:v>0</x:v>
      </x:c>
      <x:c r="BT118" s="70">
        <x:f t="shared" si="47"/>
        <x:v>0</x:v>
      </x:c>
      <x:c r="BU118" s="70">
        <x:f t="shared" si="47"/>
        <x:v>0</x:v>
      </x:c>
      <x:c r="BV118" s="370" t="s">
        <x:v>677</x:v>
      </x:c>
      <x:c r="BW118" s="70">
        <x:f t="shared" ref="BW118:CX118" si="48">SUM(BW119:BW123)</x:f>
        <x:v>0</x:v>
      </x:c>
      <x:c r="BX118" s="70">
        <x:f t="shared" si="48"/>
        <x:v>0</x:v>
      </x:c>
      <x:c r="BY118" s="73">
        <x:f t="shared" si="48"/>
        <x:v>0</x:v>
      </x:c>
      <x:c r="BZ118" s="70">
        <x:f t="shared" si="48"/>
        <x:v>0</x:v>
      </x:c>
      <x:c r="CA118" s="73">
        <x:f t="shared" si="48"/>
        <x:v>0</x:v>
      </x:c>
      <x:c r="CB118" s="70">
        <x:f t="shared" si="48"/>
        <x:v>0</x:v>
      </x:c>
      <x:c r="CC118" s="73">
        <x:f t="shared" si="48"/>
        <x:v>0</x:v>
      </x:c>
      <x:c r="CD118" s="70">
        <x:f t="shared" si="48"/>
        <x:v>0</x:v>
      </x:c>
      <x:c r="CE118" s="70">
        <x:f t="shared" si="48"/>
        <x:v>0</x:v>
      </x:c>
      <x:c r="CF118" s="73">
        <x:f t="shared" si="48"/>
        <x:v>0</x:v>
      </x:c>
      <x:c r="CG118" s="70">
        <x:f t="shared" si="48"/>
        <x:v>0</x:v>
      </x:c>
      <x:c r="CH118" s="70">
        <x:f t="shared" si="48"/>
        <x:v>0</x:v>
      </x:c>
      <x:c r="CI118" s="70">
        <x:f t="shared" si="48"/>
        <x:v>0</x:v>
      </x:c>
      <x:c r="CJ118" s="70">
        <x:f t="shared" si="48"/>
        <x:v>0</x:v>
      </x:c>
      <x:c r="CK118" s="70">
        <x:f t="shared" si="48"/>
        <x:v>0</x:v>
      </x:c>
      <x:c r="CL118" s="70">
        <x:f t="shared" si="48"/>
        <x:v>0</x:v>
      </x:c>
      <x:c r="CM118" s="70">
        <x:f t="shared" si="48"/>
        <x:v>0</x:v>
      </x:c>
      <x:c r="CN118" s="70">
        <x:f t="shared" si="48"/>
        <x:v>0</x:v>
      </x:c>
      <x:c r="CO118" s="70">
        <x:f t="shared" si="48"/>
        <x:v>0</x:v>
      </x:c>
      <x:c r="CP118" s="73">
        <x:f t="shared" si="48"/>
        <x:v>0</x:v>
      </x:c>
      <x:c r="CQ118" s="70">
        <x:f t="shared" si="48"/>
        <x:v>0</x:v>
      </x:c>
      <x:c r="CR118" s="73">
        <x:f t="shared" si="48"/>
        <x:v>0</x:v>
      </x:c>
      <x:c r="CS118" s="70">
        <x:f t="shared" si="48"/>
        <x:v>0</x:v>
      </x:c>
      <x:c r="CT118" s="70">
        <x:f t="shared" si="48"/>
        <x:v>0</x:v>
      </x:c>
      <x:c r="CU118" s="70">
        <x:f t="shared" si="48"/>
        <x:v>0</x:v>
      </x:c>
      <x:c r="CV118" s="70">
        <x:f t="shared" si="48"/>
        <x:v>0</x:v>
      </x:c>
      <x:c r="CW118" s="70">
        <x:f t="shared" si="48"/>
        <x:v>0</x:v>
      </x:c>
      <x:c r="CX118" s="70">
        <x:f t="shared" si="48"/>
        <x:v>0</x:v>
      </x:c>
      <x:c r="CY118" s="370" t="s">
        <x:v>677</x:v>
      </x:c>
      <x:c r="CZ118" s="70">
        <x:f t="shared" ref="CZ118:DG118" si="49">SUM(CZ119:CZ123)</x:f>
        <x:v>0</x:v>
      </x:c>
      <x:c r="DA118" s="73">
        <x:f t="shared" si="49"/>
        <x:v>0</x:v>
      </x:c>
      <x:c r="DB118" s="70">
        <x:f t="shared" si="49"/>
        <x:v>0</x:v>
      </x:c>
      <x:c r="DC118" s="73">
        <x:f t="shared" si="49"/>
        <x:v>0</x:v>
      </x:c>
      <x:c r="DD118" s="70">
        <x:f t="shared" si="49"/>
        <x:v>0</x:v>
      </x:c>
      <x:c r="DE118" s="73">
        <x:f t="shared" si="49"/>
        <x:v>0</x:v>
      </x:c>
      <x:c r="DF118" s="70">
        <x:f t="shared" si="49"/>
        <x:v>0</x:v>
      </x:c>
      <x:c r="DG118" s="104">
        <x:f t="shared" si="49"/>
        <x:v>0</x:v>
      </x:c>
    </x:row>
    <x:row r="119" spans="1:111" s="74" customFormat="1" ht="30" customHeight="1">
      <x:c r="A119" s="485" t="s">
        <x:v>432</x:v>
      </x:c>
      <x:c r="B119" s="114"/>
      <x:c r="C119" s="73"/>
      <x:c r="D119" s="70"/>
      <x:c r="E119" s="73"/>
      <x:c r="F119" s="70"/>
      <x:c r="G119" s="73"/>
      <x:c r="H119" s="70"/>
      <x:c r="I119" s="73"/>
      <x:c r="J119" s="70"/>
      <x:c r="K119" s="70"/>
      <x:c r="L119" s="73"/>
      <x:c r="M119" s="70"/>
      <x:c r="N119" s="70"/>
      <x:c r="O119" s="70"/>
      <x:c r="P119" s="70"/>
      <x:c r="Q119" s="70"/>
      <x:c r="R119" s="73"/>
      <x:c r="S119" s="70"/>
      <x:c r="T119" s="73"/>
      <x:c r="U119" s="70"/>
      <x:c r="V119" s="73"/>
      <x:c r="W119" s="70"/>
      <x:c r="X119" s="70"/>
      <x:c r="Y119" s="70"/>
      <x:c r="Z119" s="70"/>
      <x:c r="AA119" s="70"/>
      <x:c r="AB119" s="70"/>
      <x:c r="AC119" s="70"/>
      <x:c r="AD119" s="70"/>
      <x:c r="AE119" s="70"/>
      <x:c r="AF119" s="70"/>
      <x:c r="AG119" s="70"/>
      <x:c r="AH119" s="70"/>
      <x:c r="AI119" s="70"/>
      <x:c r="AJ119" s="70"/>
      <x:c r="AK119" s="70"/>
      <x:c r="AL119" s="485" t="s">
        <x:v>432</x:v>
      </x:c>
      <x:c r="AM119" s="70"/>
      <x:c r="AN119" s="73"/>
      <x:c r="AO119" s="70"/>
      <x:c r="AP119" s="70"/>
      <x:c r="AQ119" s="70"/>
      <x:c r="AR119" s="73"/>
      <x:c r="AS119" s="70"/>
      <x:c r="AT119" s="73"/>
      <x:c r="AU119" s="70"/>
      <x:c r="AV119" s="70"/>
      <x:c r="AW119" s="70"/>
      <x:c r="AX119" s="70"/>
      <x:c r="AY119" s="70"/>
      <x:c r="AZ119" s="70"/>
      <x:c r="BA119" s="73"/>
      <x:c r="BB119" s="70"/>
      <x:c r="BC119" s="70"/>
      <x:c r="BD119" s="70"/>
      <x:c r="BE119" s="70"/>
      <x:c r="BF119" s="70"/>
      <x:c r="BG119" s="70"/>
      <x:c r="BH119" s="70"/>
      <x:c r="BI119" s="70"/>
      <x:c r="BJ119" s="73"/>
      <x:c r="BK119" s="70"/>
      <x:c r="BL119" s="73"/>
      <x:c r="BM119" s="70"/>
      <x:c r="BN119" s="73"/>
      <x:c r="BO119" s="70"/>
      <x:c r="BP119" s="73"/>
      <x:c r="BQ119" s="70"/>
      <x:c r="BR119" s="70"/>
      <x:c r="BS119" s="70"/>
      <x:c r="BT119" s="70"/>
      <x:c r="BU119" s="70"/>
      <x:c r="BV119" s="485" t="s">
        <x:v>432</x:v>
      </x:c>
      <x:c r="BW119" s="70"/>
      <x:c r="BX119" s="70"/>
      <x:c r="BY119" s="73"/>
      <x:c r="BZ119" s="70"/>
      <x:c r="CA119" s="73"/>
      <x:c r="CB119" s="70"/>
      <x:c r="CC119" s="73"/>
      <x:c r="CD119" s="70"/>
      <x:c r="CE119" s="70"/>
      <x:c r="CF119" s="73"/>
      <x:c r="CG119" s="70"/>
      <x:c r="CH119" s="70"/>
      <x:c r="CI119" s="70"/>
      <x:c r="CJ119" s="70"/>
      <x:c r="CK119" s="70"/>
      <x:c r="CL119" s="70"/>
      <x:c r="CM119" s="70"/>
      <x:c r="CN119" s="70"/>
      <x:c r="CO119" s="70"/>
      <x:c r="CP119" s="73"/>
      <x:c r="CQ119" s="70"/>
      <x:c r="CR119" s="73"/>
      <x:c r="CS119" s="70"/>
      <x:c r="CT119" s="70"/>
      <x:c r="CU119" s="70"/>
      <x:c r="CV119" s="70"/>
      <x:c r="CW119" s="70"/>
      <x:c r="CX119" s="70"/>
      <x:c r="CY119" s="485" t="s">
        <x:v>432</x:v>
      </x:c>
      <x:c r="CZ119" s="70"/>
      <x:c r="DA119" s="73"/>
      <x:c r="DB119" s="70"/>
      <x:c r="DC119" s="73"/>
      <x:c r="DD119" s="70"/>
      <x:c r="DE119" s="73"/>
      <x:c r="DF119" s="70"/>
      <x:c r="DG119" s="104"/>
    </x:row>
    <x:row r="120" spans="1:111" ht="30" customHeight="1">
      <x:c r="A120" s="485" t="s">
        <x:v>443</x:v>
      </x:c>
      <x:c r="B120" s="114"/>
      <x:c r="C120" s="73"/>
      <x:c r="D120" s="70"/>
      <x:c r="E120" s="73"/>
      <x:c r="F120" s="70"/>
      <x:c r="G120" s="73"/>
      <x:c r="H120" s="70"/>
      <x:c r="I120" s="73"/>
      <x:c r="J120" s="70"/>
      <x:c r="K120" s="70"/>
      <x:c r="L120" s="73"/>
      <x:c r="M120" s="70"/>
      <x:c r="N120" s="70"/>
      <x:c r="O120" s="70"/>
      <x:c r="P120" s="70"/>
      <x:c r="Q120" s="70"/>
      <x:c r="R120" s="73"/>
      <x:c r="S120" s="70"/>
      <x:c r="T120" s="73"/>
      <x:c r="U120" s="70"/>
      <x:c r="V120" s="73"/>
      <x:c r="W120" s="70"/>
      <x:c r="X120" s="70"/>
      <x:c r="Y120" s="70"/>
      <x:c r="Z120" s="70"/>
      <x:c r="AA120" s="70"/>
      <x:c r="AB120" s="70"/>
      <x:c r="AC120" s="70"/>
      <x:c r="AD120" s="70"/>
      <x:c r="AE120" s="70"/>
      <x:c r="AF120" s="70"/>
      <x:c r="AG120" s="70"/>
      <x:c r="AH120" s="70"/>
      <x:c r="AI120" s="70"/>
      <x:c r="AJ120" s="70"/>
      <x:c r="AK120" s="70"/>
      <x:c r="AL120" s="485" t="s">
        <x:v>443</x:v>
      </x:c>
      <x:c r="AM120" s="70"/>
      <x:c r="AN120" s="73"/>
      <x:c r="AO120" s="70"/>
      <x:c r="AP120" s="70"/>
      <x:c r="AQ120" s="70"/>
      <x:c r="AR120" s="73"/>
      <x:c r="AS120" s="70"/>
      <x:c r="AT120" s="73"/>
      <x:c r="AU120" s="70"/>
      <x:c r="AV120" s="70"/>
      <x:c r="AW120" s="70"/>
      <x:c r="AX120" s="70"/>
      <x:c r="AY120" s="70"/>
      <x:c r="AZ120" s="70"/>
      <x:c r="BA120" s="73"/>
      <x:c r="BB120" s="70"/>
      <x:c r="BC120" s="70"/>
      <x:c r="BD120" s="70"/>
      <x:c r="BE120" s="70"/>
      <x:c r="BF120" s="70"/>
      <x:c r="BG120" s="70"/>
      <x:c r="BH120" s="70"/>
      <x:c r="BI120" s="70"/>
      <x:c r="BJ120" s="73"/>
      <x:c r="BK120" s="70"/>
      <x:c r="BL120" s="73"/>
      <x:c r="BM120" s="70"/>
      <x:c r="BN120" s="73"/>
      <x:c r="BO120" s="70"/>
      <x:c r="BP120" s="73"/>
      <x:c r="BQ120" s="70"/>
      <x:c r="BR120" s="70"/>
      <x:c r="BS120" s="70"/>
      <x:c r="BT120" s="70"/>
      <x:c r="BU120" s="70"/>
      <x:c r="BV120" s="485" t="s">
        <x:v>443</x:v>
      </x:c>
      <x:c r="BW120" s="70"/>
      <x:c r="BX120" s="70"/>
      <x:c r="BY120" s="73"/>
      <x:c r="BZ120" s="70"/>
      <x:c r="CA120" s="73"/>
      <x:c r="CB120" s="70"/>
      <x:c r="CC120" s="73"/>
      <x:c r="CD120" s="70"/>
      <x:c r="CE120" s="70"/>
      <x:c r="CF120" s="73"/>
      <x:c r="CG120" s="70"/>
      <x:c r="CH120" s="70"/>
      <x:c r="CI120" s="70"/>
      <x:c r="CJ120" s="70"/>
      <x:c r="CK120" s="70"/>
      <x:c r="CL120" s="70"/>
      <x:c r="CM120" s="70"/>
      <x:c r="CN120" s="70"/>
      <x:c r="CO120" s="70"/>
      <x:c r="CP120" s="73"/>
      <x:c r="CQ120" s="70"/>
      <x:c r="CR120" s="73"/>
      <x:c r="CS120" s="70"/>
      <x:c r="CT120" s="70"/>
      <x:c r="CU120" s="70"/>
      <x:c r="CV120" s="70"/>
      <x:c r="CW120" s="70"/>
      <x:c r="CX120" s="70"/>
      <x:c r="CY120" s="485" t="s">
        <x:v>443</x:v>
      </x:c>
      <x:c r="CZ120" s="70"/>
      <x:c r="DA120" s="73"/>
      <x:c r="DB120" s="70"/>
      <x:c r="DC120" s="73"/>
      <x:c r="DD120" s="70"/>
      <x:c r="DE120" s="73"/>
      <x:c r="DF120" s="70"/>
      <x:c r="DG120" s="104"/>
    </x:row>
    <x:row r="121" spans="1:111" ht="30" customHeight="1">
      <x:c r="A121" s="485" t="s">
        <x:v>442</x:v>
      </x:c>
      <x:c r="B121" s="114"/>
      <x:c r="C121" s="73"/>
      <x:c r="D121" s="70"/>
      <x:c r="E121" s="73"/>
      <x:c r="F121" s="70"/>
      <x:c r="G121" s="73"/>
      <x:c r="H121" s="70"/>
      <x:c r="I121" s="73"/>
      <x:c r="J121" s="70"/>
      <x:c r="K121" s="70"/>
      <x:c r="L121" s="73"/>
      <x:c r="M121" s="70"/>
      <x:c r="N121" s="70"/>
      <x:c r="O121" s="70"/>
      <x:c r="P121" s="70"/>
      <x:c r="Q121" s="70"/>
      <x:c r="R121" s="73"/>
      <x:c r="S121" s="70"/>
      <x:c r="T121" s="73"/>
      <x:c r="U121" s="70"/>
      <x:c r="V121" s="73"/>
      <x:c r="W121" s="70"/>
      <x:c r="X121" s="70"/>
      <x:c r="Y121" s="70"/>
      <x:c r="Z121" s="70"/>
      <x:c r="AA121" s="70"/>
      <x:c r="AB121" s="70"/>
      <x:c r="AC121" s="70"/>
      <x:c r="AD121" s="70"/>
      <x:c r="AE121" s="70"/>
      <x:c r="AF121" s="70"/>
      <x:c r="AG121" s="70"/>
      <x:c r="AH121" s="70"/>
      <x:c r="AI121" s="70"/>
      <x:c r="AJ121" s="70"/>
      <x:c r="AK121" s="70"/>
      <x:c r="AL121" s="485" t="s">
        <x:v>442</x:v>
      </x:c>
      <x:c r="AM121" s="70"/>
      <x:c r="AN121" s="73"/>
      <x:c r="AO121" s="70"/>
      <x:c r="AP121" s="70"/>
      <x:c r="AQ121" s="70"/>
      <x:c r="AR121" s="73"/>
      <x:c r="AS121" s="70"/>
      <x:c r="AT121" s="73"/>
      <x:c r="AU121" s="70"/>
      <x:c r="AV121" s="70"/>
      <x:c r="AW121" s="70"/>
      <x:c r="AX121" s="70"/>
      <x:c r="AY121" s="70"/>
      <x:c r="AZ121" s="70"/>
      <x:c r="BA121" s="73"/>
      <x:c r="BB121" s="70"/>
      <x:c r="BC121" s="70"/>
      <x:c r="BD121" s="70"/>
      <x:c r="BE121" s="70"/>
      <x:c r="BF121" s="70"/>
      <x:c r="BG121" s="70"/>
      <x:c r="BH121" s="70"/>
      <x:c r="BI121" s="70"/>
      <x:c r="BJ121" s="73"/>
      <x:c r="BK121" s="70"/>
      <x:c r="BL121" s="73"/>
      <x:c r="BM121" s="70"/>
      <x:c r="BN121" s="73"/>
      <x:c r="BO121" s="70"/>
      <x:c r="BP121" s="73"/>
      <x:c r="BQ121" s="70"/>
      <x:c r="BR121" s="70"/>
      <x:c r="BS121" s="70"/>
      <x:c r="BT121" s="70"/>
      <x:c r="BU121" s="70"/>
      <x:c r="BV121" s="485" t="s">
        <x:v>442</x:v>
      </x:c>
      <x:c r="BW121" s="70"/>
      <x:c r="BX121" s="70"/>
      <x:c r="BY121" s="73"/>
      <x:c r="BZ121" s="70"/>
      <x:c r="CA121" s="73"/>
      <x:c r="CB121" s="70"/>
      <x:c r="CC121" s="73"/>
      <x:c r="CD121" s="70"/>
      <x:c r="CE121" s="70"/>
      <x:c r="CF121" s="73"/>
      <x:c r="CG121" s="70"/>
      <x:c r="CH121" s="70"/>
      <x:c r="CI121" s="70"/>
      <x:c r="CJ121" s="70"/>
      <x:c r="CK121" s="70"/>
      <x:c r="CL121" s="70"/>
      <x:c r="CM121" s="70"/>
      <x:c r="CN121" s="70"/>
      <x:c r="CO121" s="70"/>
      <x:c r="CP121" s="73"/>
      <x:c r="CQ121" s="70"/>
      <x:c r="CR121" s="73"/>
      <x:c r="CS121" s="70"/>
      <x:c r="CT121" s="70"/>
      <x:c r="CU121" s="70"/>
      <x:c r="CV121" s="70"/>
      <x:c r="CW121" s="70"/>
      <x:c r="CX121" s="70"/>
      <x:c r="CY121" s="485" t="s">
        <x:v>442</x:v>
      </x:c>
      <x:c r="CZ121" s="70"/>
      <x:c r="DA121" s="73"/>
      <x:c r="DB121" s="70"/>
      <x:c r="DC121" s="73"/>
      <x:c r="DD121" s="70"/>
      <x:c r="DE121" s="73"/>
      <x:c r="DF121" s="70"/>
      <x:c r="DG121" s="104"/>
    </x:row>
    <x:row r="122" spans="1:111" ht="30" customHeight="1">
      <x:c r="A122" s="485" t="s">
        <x:v>430</x:v>
      </x:c>
      <x:c r="B122" s="114"/>
      <x:c r="C122" s="73"/>
      <x:c r="D122" s="70"/>
      <x:c r="E122" s="73"/>
      <x:c r="F122" s="70"/>
      <x:c r="G122" s="73"/>
      <x:c r="H122" s="70"/>
      <x:c r="I122" s="73"/>
      <x:c r="J122" s="70"/>
      <x:c r="K122" s="70"/>
      <x:c r="L122" s="73"/>
      <x:c r="M122" s="70"/>
      <x:c r="N122" s="70"/>
      <x:c r="O122" s="70"/>
      <x:c r="P122" s="70"/>
      <x:c r="Q122" s="70"/>
      <x:c r="R122" s="73"/>
      <x:c r="S122" s="70"/>
      <x:c r="T122" s="73"/>
      <x:c r="U122" s="70"/>
      <x:c r="V122" s="73"/>
      <x:c r="W122" s="70"/>
      <x:c r="X122" s="70"/>
      <x:c r="Y122" s="70"/>
      <x:c r="Z122" s="70"/>
      <x:c r="AA122" s="70"/>
      <x:c r="AB122" s="70"/>
      <x:c r="AC122" s="70"/>
      <x:c r="AD122" s="70"/>
      <x:c r="AE122" s="70"/>
      <x:c r="AF122" s="70"/>
      <x:c r="AG122" s="70"/>
      <x:c r="AH122" s="70"/>
      <x:c r="AI122" s="70"/>
      <x:c r="AJ122" s="70"/>
      <x:c r="AK122" s="70"/>
      <x:c r="AL122" s="485" t="s">
        <x:v>430</x:v>
      </x:c>
      <x:c r="AM122" s="70"/>
      <x:c r="AN122" s="73"/>
      <x:c r="AO122" s="70"/>
      <x:c r="AP122" s="70"/>
      <x:c r="AQ122" s="70"/>
      <x:c r="AR122" s="73"/>
      <x:c r="AS122" s="70"/>
      <x:c r="AT122" s="73"/>
      <x:c r="AU122" s="70"/>
      <x:c r="AV122" s="70"/>
      <x:c r="AW122" s="70"/>
      <x:c r="AX122" s="70"/>
      <x:c r="AY122" s="70"/>
      <x:c r="AZ122" s="70"/>
      <x:c r="BA122" s="73"/>
      <x:c r="BB122" s="70"/>
      <x:c r="BC122" s="70"/>
      <x:c r="BD122" s="70"/>
      <x:c r="BE122" s="70"/>
      <x:c r="BF122" s="70"/>
      <x:c r="BG122" s="70"/>
      <x:c r="BH122" s="70"/>
      <x:c r="BI122" s="70"/>
      <x:c r="BJ122" s="73"/>
      <x:c r="BK122" s="70"/>
      <x:c r="BL122" s="73"/>
      <x:c r="BM122" s="70"/>
      <x:c r="BN122" s="73"/>
      <x:c r="BO122" s="70"/>
      <x:c r="BP122" s="73"/>
      <x:c r="BQ122" s="70"/>
      <x:c r="BR122" s="70"/>
      <x:c r="BS122" s="70"/>
      <x:c r="BT122" s="70"/>
      <x:c r="BU122" s="70"/>
      <x:c r="BV122" s="485" t="s">
        <x:v>430</x:v>
      </x:c>
      <x:c r="BW122" s="70"/>
      <x:c r="BX122" s="70"/>
      <x:c r="BY122" s="73"/>
      <x:c r="BZ122" s="70"/>
      <x:c r="CA122" s="73"/>
      <x:c r="CB122" s="70"/>
      <x:c r="CC122" s="73"/>
      <x:c r="CD122" s="70"/>
      <x:c r="CE122" s="70"/>
      <x:c r="CF122" s="73"/>
      <x:c r="CG122" s="70"/>
      <x:c r="CH122" s="70"/>
      <x:c r="CI122" s="70"/>
      <x:c r="CJ122" s="70"/>
      <x:c r="CK122" s="70"/>
      <x:c r="CL122" s="70"/>
      <x:c r="CM122" s="70"/>
      <x:c r="CN122" s="70"/>
      <x:c r="CO122" s="70"/>
      <x:c r="CP122" s="73"/>
      <x:c r="CQ122" s="70"/>
      <x:c r="CR122" s="73"/>
      <x:c r="CS122" s="70"/>
      <x:c r="CT122" s="70"/>
      <x:c r="CU122" s="70"/>
      <x:c r="CV122" s="70"/>
      <x:c r="CW122" s="70"/>
      <x:c r="CX122" s="70"/>
      <x:c r="CY122" s="485" t="s">
        <x:v>430</x:v>
      </x:c>
      <x:c r="CZ122" s="70"/>
      <x:c r="DA122" s="73"/>
      <x:c r="DB122" s="70"/>
      <x:c r="DC122" s="73"/>
      <x:c r="DD122" s="70"/>
      <x:c r="DE122" s="73"/>
      <x:c r="DF122" s="70"/>
      <x:c r="DG122" s="104"/>
    </x:row>
    <x:row r="123" spans="1:111" ht="30" customHeight="1">
      <x:c r="A123" s="485" t="s">
        <x:v>448</x:v>
      </x:c>
      <x:c r="B123" s="114"/>
      <x:c r="C123" s="73"/>
      <x:c r="D123" s="70"/>
      <x:c r="E123" s="73"/>
      <x:c r="F123" s="70"/>
      <x:c r="G123" s="73"/>
      <x:c r="H123" s="70"/>
      <x:c r="I123" s="73"/>
      <x:c r="J123" s="70"/>
      <x:c r="K123" s="70"/>
      <x:c r="L123" s="73"/>
      <x:c r="M123" s="70"/>
      <x:c r="N123" s="70"/>
      <x:c r="O123" s="70"/>
      <x:c r="P123" s="70"/>
      <x:c r="Q123" s="70"/>
      <x:c r="R123" s="73"/>
      <x:c r="S123" s="70"/>
      <x:c r="T123" s="73"/>
      <x:c r="U123" s="70"/>
      <x:c r="V123" s="73"/>
      <x:c r="W123" s="70"/>
      <x:c r="X123" s="70"/>
      <x:c r="Y123" s="70"/>
      <x:c r="Z123" s="70"/>
      <x:c r="AA123" s="70"/>
      <x:c r="AB123" s="70"/>
      <x:c r="AC123" s="70"/>
      <x:c r="AD123" s="70"/>
      <x:c r="AE123" s="70"/>
      <x:c r="AF123" s="70"/>
      <x:c r="AG123" s="70"/>
      <x:c r="AH123" s="70"/>
      <x:c r="AI123" s="70"/>
      <x:c r="AJ123" s="70"/>
      <x:c r="AK123" s="70"/>
      <x:c r="AL123" s="485" t="s">
        <x:v>448</x:v>
      </x:c>
      <x:c r="AM123" s="70"/>
      <x:c r="AN123" s="73"/>
      <x:c r="AO123" s="70"/>
      <x:c r="AP123" s="70"/>
      <x:c r="AQ123" s="70"/>
      <x:c r="AR123" s="73"/>
      <x:c r="AS123" s="70"/>
      <x:c r="AT123" s="73"/>
      <x:c r="AU123" s="70"/>
      <x:c r="AV123" s="70"/>
      <x:c r="AW123" s="70"/>
      <x:c r="AX123" s="70"/>
      <x:c r="AY123" s="70"/>
      <x:c r="AZ123" s="70"/>
      <x:c r="BA123" s="73"/>
      <x:c r="BB123" s="70"/>
      <x:c r="BC123" s="70"/>
      <x:c r="BD123" s="70"/>
      <x:c r="BE123" s="70"/>
      <x:c r="BF123" s="70"/>
      <x:c r="BG123" s="70"/>
      <x:c r="BH123" s="70"/>
      <x:c r="BI123" s="70"/>
      <x:c r="BJ123" s="73"/>
      <x:c r="BK123" s="70"/>
      <x:c r="BL123" s="73"/>
      <x:c r="BM123" s="70"/>
      <x:c r="BN123" s="73"/>
      <x:c r="BO123" s="70"/>
      <x:c r="BP123" s="73"/>
      <x:c r="BQ123" s="70"/>
      <x:c r="BR123" s="70"/>
      <x:c r="BS123" s="70"/>
      <x:c r="BT123" s="70"/>
      <x:c r="BU123" s="70"/>
      <x:c r="BV123" s="485" t="s">
        <x:v>448</x:v>
      </x:c>
      <x:c r="BW123" s="70"/>
      <x:c r="BX123" s="70"/>
      <x:c r="BY123" s="73"/>
      <x:c r="BZ123" s="70"/>
      <x:c r="CA123" s="73"/>
      <x:c r="CB123" s="70"/>
      <x:c r="CC123" s="73"/>
      <x:c r="CD123" s="70"/>
      <x:c r="CE123" s="70"/>
      <x:c r="CF123" s="73"/>
      <x:c r="CG123" s="70"/>
      <x:c r="CH123" s="70"/>
      <x:c r="CI123" s="70"/>
      <x:c r="CJ123" s="70"/>
      <x:c r="CK123" s="70"/>
      <x:c r="CL123" s="70"/>
      <x:c r="CM123" s="70"/>
      <x:c r="CN123" s="70"/>
      <x:c r="CO123" s="70"/>
      <x:c r="CP123" s="73"/>
      <x:c r="CQ123" s="70"/>
      <x:c r="CR123" s="73"/>
      <x:c r="CS123" s="70"/>
      <x:c r="CT123" s="70"/>
      <x:c r="CU123" s="70"/>
      <x:c r="CV123" s="70"/>
      <x:c r="CW123" s="70"/>
      <x:c r="CX123" s="70"/>
      <x:c r="CY123" s="485" t="s">
        <x:v>448</x:v>
      </x:c>
      <x:c r="CZ123" s="70"/>
      <x:c r="DA123" s="73"/>
      <x:c r="DB123" s="70"/>
      <x:c r="DC123" s="73"/>
      <x:c r="DD123" s="70"/>
      <x:c r="DE123" s="73"/>
      <x:c r="DF123" s="70"/>
      <x:c r="DG123" s="104"/>
    </x:row>
    <x:row r="124" spans="1:111" ht="30" customHeight="1">
      <x:c r="A124" s="370" t="s">
        <x:v>893</x:v>
      </x:c>
      <x:c r="B124" s="114">
        <x:f>B125</x:f>
        <x:v>0</x:v>
      </x:c>
      <x:c r="C124" s="73">
        <x:f t="shared" ref="C124:BN124" si="50">C125</x:f>
        <x:v>0</x:v>
      </x:c>
      <x:c r="D124" s="70">
        <x:f t="shared" si="50"/>
        <x:v>0</x:v>
      </x:c>
      <x:c r="E124" s="73">
        <x:f t="shared" si="50"/>
        <x:v>0</x:v>
      </x:c>
      <x:c r="F124" s="70">
        <x:f t="shared" si="50"/>
        <x:v>0</x:v>
      </x:c>
      <x:c r="G124" s="73">
        <x:f t="shared" si="50"/>
        <x:v>0</x:v>
      </x:c>
      <x:c r="H124" s="70">
        <x:f t="shared" si="50"/>
        <x:v>0</x:v>
      </x:c>
      <x:c r="I124" s="73">
        <x:f t="shared" si="50"/>
        <x:v>0</x:v>
      </x:c>
      <x:c r="J124" s="70">
        <x:f t="shared" si="50"/>
        <x:v>0</x:v>
      </x:c>
      <x:c r="K124" s="70">
        <x:f t="shared" si="50"/>
        <x:v>0</x:v>
      </x:c>
      <x:c r="L124" s="73">
        <x:f t="shared" si="50"/>
        <x:v>0</x:v>
      </x:c>
      <x:c r="M124" s="70">
        <x:f t="shared" si="50"/>
        <x:v>0</x:v>
      </x:c>
      <x:c r="N124" s="70">
        <x:f t="shared" si="50"/>
        <x:v>0</x:v>
      </x:c>
      <x:c r="O124" s="70">
        <x:f t="shared" si="50"/>
        <x:v>0</x:v>
      </x:c>
      <x:c r="P124" s="70">
        <x:f t="shared" si="50"/>
        <x:v>0</x:v>
      </x:c>
      <x:c r="Q124" s="70">
        <x:f t="shared" si="50"/>
        <x:v>0</x:v>
      </x:c>
      <x:c r="R124" s="73">
        <x:f t="shared" si="50"/>
        <x:v>0</x:v>
      </x:c>
      <x:c r="S124" s="70">
        <x:f t="shared" si="50"/>
        <x:v>3</x:v>
      </x:c>
      <x:c r="T124" s="73">
        <x:f t="shared" si="50"/>
        <x:v>48</x:v>
      </x:c>
      <x:c r="U124" s="70">
        <x:f t="shared" si="50"/>
        <x:v>0</x:v>
      </x:c>
      <x:c r="V124" s="73">
        <x:f t="shared" si="50"/>
        <x:v>0</x:v>
      </x:c>
      <x:c r="W124" s="70">
        <x:f t="shared" si="50"/>
        <x:v>0</x:v>
      </x:c>
      <x:c r="X124" s="70">
        <x:f t="shared" si="50"/>
        <x:v>17</x:v>
      </x:c>
      <x:c r="Y124" s="70">
        <x:f t="shared" si="50"/>
        <x:v>0</x:v>
      </x:c>
      <x:c r="Z124" s="70">
        <x:f t="shared" si="50"/>
        <x:v>0</x:v>
      </x:c>
      <x:c r="AA124" s="70">
        <x:f t="shared" si="50"/>
        <x:v>0</x:v>
      </x:c>
      <x:c r="AB124" s="70">
        <x:f t="shared" si="50"/>
        <x:v>0</x:v>
      </x:c>
      <x:c r="AC124" s="70">
        <x:f t="shared" si="50"/>
        <x:v>0</x:v>
      </x:c>
      <x:c r="AD124" s="70">
        <x:f t="shared" si="50"/>
        <x:v>0</x:v>
      </x:c>
      <x:c r="AE124" s="70">
        <x:f t="shared" si="50"/>
        <x:v>0</x:v>
      </x:c>
      <x:c r="AF124" s="70">
        <x:f t="shared" si="50"/>
        <x:v>0</x:v>
      </x:c>
      <x:c r="AG124" s="70">
        <x:f t="shared" si="50"/>
        <x:v>0</x:v>
      </x:c>
      <x:c r="AH124" s="70">
        <x:f t="shared" si="50"/>
        <x:v>0</x:v>
      </x:c>
      <x:c r="AI124" s="70">
        <x:f t="shared" si="50"/>
        <x:v>0</x:v>
      </x:c>
      <x:c r="AJ124" s="70">
        <x:f t="shared" si="50"/>
        <x:v>0</x:v>
      </x:c>
      <x:c r="AK124" s="70">
        <x:f t="shared" si="50"/>
        <x:v>0</x:v>
      </x:c>
      <x:c r="AL124" s="370" t="s">
        <x:v>893</x:v>
      </x:c>
      <x:c r="AM124" s="70">
        <x:f t="shared" si="50"/>
        <x:v>0</x:v>
      </x:c>
      <x:c r="AN124" s="73">
        <x:f t="shared" si="50"/>
        <x:v>0</x:v>
      </x:c>
      <x:c r="AO124" s="70">
        <x:f t="shared" si="50"/>
        <x:v>0</x:v>
      </x:c>
      <x:c r="AP124" s="70">
        <x:f t="shared" si="50"/>
        <x:v>0</x:v>
      </x:c>
      <x:c r="AQ124" s="70">
        <x:f t="shared" si="50"/>
        <x:v>0</x:v>
      </x:c>
      <x:c r="AR124" s="73">
        <x:f t="shared" si="50"/>
        <x:v>0</x:v>
      </x:c>
      <x:c r="AS124" s="70">
        <x:f t="shared" si="50"/>
        <x:v>0</x:v>
      </x:c>
      <x:c r="AT124" s="73">
        <x:f t="shared" si="50"/>
        <x:v>0</x:v>
      </x:c>
      <x:c r="AU124" s="70">
        <x:f t="shared" si="50"/>
        <x:v>0</x:v>
      </x:c>
      <x:c r="AV124" s="70">
        <x:f t="shared" si="50"/>
        <x:v>0</x:v>
      </x:c>
      <x:c r="AW124" s="70">
        <x:f t="shared" si="50"/>
        <x:v>0</x:v>
      </x:c>
      <x:c r="AX124" s="70">
        <x:f t="shared" si="50"/>
        <x:v>0</x:v>
      </x:c>
      <x:c r="AY124" s="70">
        <x:f t="shared" si="50"/>
        <x:v>0</x:v>
      </x:c>
      <x:c r="AZ124" s="70">
        <x:f t="shared" si="50"/>
        <x:v>0</x:v>
      </x:c>
      <x:c r="BA124" s="73">
        <x:f t="shared" si="50"/>
        <x:v>0</x:v>
      </x:c>
      <x:c r="BB124" s="70">
        <x:f t="shared" si="50"/>
        <x:v>0</x:v>
      </x:c>
      <x:c r="BC124" s="70">
        <x:f t="shared" si="50"/>
        <x:v>0</x:v>
      </x:c>
      <x:c r="BD124" s="70">
        <x:f t="shared" si="50"/>
        <x:v>0</x:v>
      </x:c>
      <x:c r="BE124" s="70">
        <x:f t="shared" si="50"/>
        <x:v>1</x:v>
      </x:c>
      <x:c r="BF124" s="70">
        <x:f t="shared" si="50"/>
        <x:v>9</x:v>
      </x:c>
      <x:c r="BG124" s="70">
        <x:f t="shared" si="50"/>
        <x:v>0</x:v>
      </x:c>
      <x:c r="BH124" s="70">
        <x:f t="shared" si="50"/>
        <x:v>0</x:v>
      </x:c>
      <x:c r="BI124" s="70">
        <x:f t="shared" si="50"/>
        <x:v>0</x:v>
      </x:c>
      <x:c r="BJ124" s="73">
        <x:f t="shared" si="50"/>
        <x:v>0</x:v>
      </x:c>
      <x:c r="BK124" s="70">
        <x:f t="shared" si="50"/>
        <x:v>0</x:v>
      </x:c>
      <x:c r="BL124" s="73">
        <x:f t="shared" si="50"/>
        <x:v>0</x:v>
      </x:c>
      <x:c r="BM124" s="70">
        <x:f t="shared" si="50"/>
        <x:v>0</x:v>
      </x:c>
      <x:c r="BN124" s="73">
        <x:f t="shared" si="50"/>
        <x:v>0</x:v>
      </x:c>
      <x:c r="BO124" s="70">
        <x:f t="shared" ref="BO124:DG124" si="51">BO125</x:f>
        <x:v>0</x:v>
      </x:c>
      <x:c r="BP124" s="73">
        <x:f t="shared" si="51"/>
        <x:v>0</x:v>
      </x:c>
      <x:c r="BQ124" s="70">
        <x:f t="shared" si="51"/>
        <x:v>0</x:v>
      </x:c>
      <x:c r="BR124" s="70">
        <x:f t="shared" si="51"/>
        <x:v>0</x:v>
      </x:c>
      <x:c r="BS124" s="70">
        <x:f t="shared" si="51"/>
        <x:v>0</x:v>
      </x:c>
      <x:c r="BT124" s="70">
        <x:f t="shared" si="51"/>
        <x:v>0</x:v>
      </x:c>
      <x:c r="BU124" s="70">
        <x:f t="shared" si="51"/>
        <x:v>0</x:v>
      </x:c>
      <x:c r="BV124" s="370" t="s">
        <x:v>893</x:v>
      </x:c>
      <x:c r="BW124" s="70">
        <x:f t="shared" si="51"/>
        <x:v>0</x:v>
      </x:c>
      <x:c r="BX124" s="70">
        <x:f t="shared" si="51"/>
        <x:v>0</x:v>
      </x:c>
      <x:c r="BY124" s="73">
        <x:f t="shared" si="51"/>
        <x:v>0</x:v>
      </x:c>
      <x:c r="BZ124" s="70">
        <x:f t="shared" si="51"/>
        <x:v>0</x:v>
      </x:c>
      <x:c r="CA124" s="73">
        <x:f t="shared" si="51"/>
        <x:v>0</x:v>
      </x:c>
      <x:c r="CB124" s="70">
        <x:f t="shared" si="51"/>
        <x:v>0</x:v>
      </x:c>
      <x:c r="CC124" s="73">
        <x:f t="shared" si="51"/>
        <x:v>0</x:v>
      </x:c>
      <x:c r="CD124" s="70">
        <x:f t="shared" si="51"/>
        <x:v>0</x:v>
      </x:c>
      <x:c r="CE124" s="70">
        <x:f t="shared" si="51"/>
        <x:v>0</x:v>
      </x:c>
      <x:c r="CF124" s="73">
        <x:f t="shared" si="51"/>
        <x:v>0</x:v>
      </x:c>
      <x:c r="CG124" s="70">
        <x:f t="shared" si="51"/>
        <x:v>0</x:v>
      </x:c>
      <x:c r="CH124" s="70">
        <x:f t="shared" si="51"/>
        <x:v>0</x:v>
      </x:c>
      <x:c r="CI124" s="70">
        <x:f t="shared" si="51"/>
        <x:v>0</x:v>
      </x:c>
      <x:c r="CJ124" s="70">
        <x:f t="shared" si="51"/>
        <x:v>0</x:v>
      </x:c>
      <x:c r="CK124" s="70">
        <x:f t="shared" si="51"/>
        <x:v>0</x:v>
      </x:c>
      <x:c r="CL124" s="70">
        <x:f t="shared" si="51"/>
        <x:v>0</x:v>
      </x:c>
      <x:c r="CM124" s="70">
        <x:f t="shared" si="51"/>
        <x:v>0</x:v>
      </x:c>
      <x:c r="CN124" s="70">
        <x:f t="shared" si="51"/>
        <x:v>0</x:v>
      </x:c>
      <x:c r="CO124" s="70">
        <x:f t="shared" si="51"/>
        <x:v>0</x:v>
      </x:c>
      <x:c r="CP124" s="73">
        <x:f t="shared" si="51"/>
        <x:v>0</x:v>
      </x:c>
      <x:c r="CQ124" s="70">
        <x:f t="shared" si="51"/>
        <x:v>2</x:v>
      </x:c>
      <x:c r="CR124" s="73">
        <x:f t="shared" si="51"/>
        <x:v>416</x:v>
      </x:c>
      <x:c r="CS124" s="70">
        <x:f t="shared" si="51"/>
        <x:v>32</x:v>
      </x:c>
      <x:c r="CT124" s="70">
        <x:f t="shared" si="51"/>
        <x:v>0</x:v>
      </x:c>
      <x:c r="CU124" s="70">
        <x:f t="shared" si="51"/>
        <x:v>1</x:v>
      </x:c>
      <x:c r="CV124" s="70">
        <x:f t="shared" si="51"/>
        <x:v>0</x:v>
      </x:c>
      <x:c r="CW124" s="70">
        <x:f t="shared" si="51"/>
        <x:v>0</x:v>
      </x:c>
      <x:c r="CX124" s="70">
        <x:f t="shared" si="51"/>
        <x:v>0</x:v>
      </x:c>
      <x:c r="CY124" s="370" t="s">
        <x:v>893</x:v>
      </x:c>
      <x:c r="CZ124" s="70">
        <x:f t="shared" si="51"/>
        <x:v>0</x:v>
      </x:c>
      <x:c r="DA124" s="73">
        <x:f t="shared" si="51"/>
        <x:v>0</x:v>
      </x:c>
      <x:c r="DB124" s="70">
        <x:f t="shared" si="51"/>
        <x:v>0</x:v>
      </x:c>
      <x:c r="DC124" s="73">
        <x:f t="shared" si="51"/>
        <x:v>0</x:v>
      </x:c>
      <x:c r="DD124" s="70">
        <x:f t="shared" si="51"/>
        <x:v>0</x:v>
      </x:c>
      <x:c r="DE124" s="73">
        <x:f t="shared" si="51"/>
        <x:v>0</x:v>
      </x:c>
      <x:c r="DF124" s="70">
        <x:f t="shared" si="51"/>
        <x:v>0</x:v>
      </x:c>
      <x:c r="DG124" s="104">
        <x:f t="shared" si="51"/>
        <x:v>0</x:v>
      </x:c>
    </x:row>
    <x:row r="125" spans="1:111" ht="30" customHeight="1">
      <x:c r="A125" s="370" t="s">
        <x:v>70</x:v>
      </x:c>
      <x:c r="B125" s="114">
        <x:f>SUM(B126,B129)</x:f>
        <x:v>0</x:v>
      </x:c>
      <x:c r="C125" s="73">
        <x:f t="shared" ref="C125:BN125" si="52">SUM(C126,C129)</x:f>
        <x:v>0</x:v>
      </x:c>
      <x:c r="D125" s="70">
        <x:f t="shared" si="52"/>
        <x:v>0</x:v>
      </x:c>
      <x:c r="E125" s="73">
        <x:f t="shared" si="52"/>
        <x:v>0</x:v>
      </x:c>
      <x:c r="F125" s="70">
        <x:f t="shared" si="52"/>
        <x:v>0</x:v>
      </x:c>
      <x:c r="G125" s="73">
        <x:f t="shared" si="52"/>
        <x:v>0</x:v>
      </x:c>
      <x:c r="H125" s="70">
        <x:f t="shared" si="52"/>
        <x:v>0</x:v>
      </x:c>
      <x:c r="I125" s="73">
        <x:f t="shared" si="52"/>
        <x:v>0</x:v>
      </x:c>
      <x:c r="J125" s="70">
        <x:f t="shared" si="52"/>
        <x:v>0</x:v>
      </x:c>
      <x:c r="K125" s="70">
        <x:f t="shared" si="52"/>
        <x:v>0</x:v>
      </x:c>
      <x:c r="L125" s="73">
        <x:f t="shared" si="52"/>
        <x:v>0</x:v>
      </x:c>
      <x:c r="M125" s="70">
        <x:f t="shared" si="52"/>
        <x:v>0</x:v>
      </x:c>
      <x:c r="N125" s="70">
        <x:f t="shared" si="52"/>
        <x:v>0</x:v>
      </x:c>
      <x:c r="O125" s="70">
        <x:f t="shared" si="52"/>
        <x:v>0</x:v>
      </x:c>
      <x:c r="P125" s="70">
        <x:f t="shared" si="52"/>
        <x:v>0</x:v>
      </x:c>
      <x:c r="Q125" s="70">
        <x:f t="shared" si="52"/>
        <x:v>0</x:v>
      </x:c>
      <x:c r="R125" s="73">
        <x:f t="shared" si="52"/>
        <x:v>0</x:v>
      </x:c>
      <x:c r="S125" s="70">
        <x:f t="shared" si="52"/>
        <x:v>3</x:v>
      </x:c>
      <x:c r="T125" s="73">
        <x:f t="shared" si="52"/>
        <x:v>48</x:v>
      </x:c>
      <x:c r="U125" s="70">
        <x:f t="shared" si="52"/>
        <x:v>0</x:v>
      </x:c>
      <x:c r="V125" s="73">
        <x:f t="shared" si="52"/>
        <x:v>0</x:v>
      </x:c>
      <x:c r="W125" s="70">
        <x:f t="shared" si="52"/>
        <x:v>0</x:v>
      </x:c>
      <x:c r="X125" s="70">
        <x:f t="shared" si="52"/>
        <x:v>17</x:v>
      </x:c>
      <x:c r="Y125" s="70">
        <x:f t="shared" si="52"/>
        <x:v>0</x:v>
      </x:c>
      <x:c r="Z125" s="70">
        <x:f t="shared" si="52"/>
        <x:v>0</x:v>
      </x:c>
      <x:c r="AA125" s="70">
        <x:f t="shared" si="52"/>
        <x:v>0</x:v>
      </x:c>
      <x:c r="AB125" s="70">
        <x:f t="shared" si="52"/>
        <x:v>0</x:v>
      </x:c>
      <x:c r="AC125" s="70">
        <x:f t="shared" si="52"/>
        <x:v>0</x:v>
      </x:c>
      <x:c r="AD125" s="70">
        <x:f t="shared" si="52"/>
        <x:v>0</x:v>
      </x:c>
      <x:c r="AE125" s="70">
        <x:f t="shared" si="52"/>
        <x:v>0</x:v>
      </x:c>
      <x:c r="AF125" s="70">
        <x:f t="shared" si="52"/>
        <x:v>0</x:v>
      </x:c>
      <x:c r="AG125" s="70">
        <x:f t="shared" si="52"/>
        <x:v>0</x:v>
      </x:c>
      <x:c r="AH125" s="70">
        <x:f t="shared" si="52"/>
        <x:v>0</x:v>
      </x:c>
      <x:c r="AI125" s="70">
        <x:f t="shared" si="52"/>
        <x:v>0</x:v>
      </x:c>
      <x:c r="AJ125" s="70">
        <x:f t="shared" si="52"/>
        <x:v>0</x:v>
      </x:c>
      <x:c r="AK125" s="70">
        <x:f t="shared" si="52"/>
        <x:v>0</x:v>
      </x:c>
      <x:c r="AL125" s="370" t="s">
        <x:v>70</x:v>
      </x:c>
      <x:c r="AM125" s="70">
        <x:f t="shared" si="52"/>
        <x:v>0</x:v>
      </x:c>
      <x:c r="AN125" s="73">
        <x:f t="shared" si="52"/>
        <x:v>0</x:v>
      </x:c>
      <x:c r="AO125" s="70">
        <x:f t="shared" si="52"/>
        <x:v>0</x:v>
      </x:c>
      <x:c r="AP125" s="70">
        <x:f t="shared" si="52"/>
        <x:v>0</x:v>
      </x:c>
      <x:c r="AQ125" s="70">
        <x:f t="shared" si="52"/>
        <x:v>0</x:v>
      </x:c>
      <x:c r="AR125" s="73">
        <x:f t="shared" si="52"/>
        <x:v>0</x:v>
      </x:c>
      <x:c r="AS125" s="70">
        <x:f t="shared" si="52"/>
        <x:v>0</x:v>
      </x:c>
      <x:c r="AT125" s="73">
        <x:f t="shared" si="52"/>
        <x:v>0</x:v>
      </x:c>
      <x:c r="AU125" s="70">
        <x:f t="shared" si="52"/>
        <x:v>0</x:v>
      </x:c>
      <x:c r="AV125" s="70">
        <x:f t="shared" si="52"/>
        <x:v>0</x:v>
      </x:c>
      <x:c r="AW125" s="70">
        <x:f t="shared" si="52"/>
        <x:v>0</x:v>
      </x:c>
      <x:c r="AX125" s="70">
        <x:f t="shared" si="52"/>
        <x:v>0</x:v>
      </x:c>
      <x:c r="AY125" s="70">
        <x:f t="shared" si="52"/>
        <x:v>0</x:v>
      </x:c>
      <x:c r="AZ125" s="70">
        <x:f t="shared" si="52"/>
        <x:v>0</x:v>
      </x:c>
      <x:c r="BA125" s="73">
        <x:f t="shared" si="52"/>
        <x:v>0</x:v>
      </x:c>
      <x:c r="BB125" s="70">
        <x:f t="shared" si="52"/>
        <x:v>0</x:v>
      </x:c>
      <x:c r="BC125" s="70">
        <x:f t="shared" si="52"/>
        <x:v>0</x:v>
      </x:c>
      <x:c r="BD125" s="70">
        <x:f t="shared" si="52"/>
        <x:v>0</x:v>
      </x:c>
      <x:c r="BE125" s="70">
        <x:f t="shared" si="52"/>
        <x:v>1</x:v>
      </x:c>
      <x:c r="BF125" s="70">
        <x:f t="shared" si="52"/>
        <x:v>9</x:v>
      </x:c>
      <x:c r="BG125" s="70">
        <x:f t="shared" si="52"/>
        <x:v>0</x:v>
      </x:c>
      <x:c r="BH125" s="70">
        <x:f t="shared" si="52"/>
        <x:v>0</x:v>
      </x:c>
      <x:c r="BI125" s="70">
        <x:f t="shared" si="52"/>
        <x:v>0</x:v>
      </x:c>
      <x:c r="BJ125" s="73">
        <x:f t="shared" si="52"/>
        <x:v>0</x:v>
      </x:c>
      <x:c r="BK125" s="70">
        <x:f t="shared" si="52"/>
        <x:v>0</x:v>
      </x:c>
      <x:c r="BL125" s="73">
        <x:f t="shared" si="52"/>
        <x:v>0</x:v>
      </x:c>
      <x:c r="BM125" s="70">
        <x:f t="shared" si="52"/>
        <x:v>0</x:v>
      </x:c>
      <x:c r="BN125" s="73">
        <x:f t="shared" si="52"/>
        <x:v>0</x:v>
      </x:c>
      <x:c r="BO125" s="70">
        <x:f t="shared" ref="BO125:DG125" si="53">SUM(BO126,BO129)</x:f>
        <x:v>0</x:v>
      </x:c>
      <x:c r="BP125" s="73">
        <x:f t="shared" si="53"/>
        <x:v>0</x:v>
      </x:c>
      <x:c r="BQ125" s="70">
        <x:f t="shared" si="53"/>
        <x:v>0</x:v>
      </x:c>
      <x:c r="BR125" s="70">
        <x:f t="shared" si="53"/>
        <x:v>0</x:v>
      </x:c>
      <x:c r="BS125" s="70">
        <x:f t="shared" si="53"/>
        <x:v>0</x:v>
      </x:c>
      <x:c r="BT125" s="70">
        <x:f t="shared" si="53"/>
        <x:v>0</x:v>
      </x:c>
      <x:c r="BU125" s="70">
        <x:f t="shared" si="53"/>
        <x:v>0</x:v>
      </x:c>
      <x:c r="BV125" s="370" t="s">
        <x:v>70</x:v>
      </x:c>
      <x:c r="BW125" s="70">
        <x:f t="shared" si="53"/>
        <x:v>0</x:v>
      </x:c>
      <x:c r="BX125" s="70">
        <x:f t="shared" si="53"/>
        <x:v>0</x:v>
      </x:c>
      <x:c r="BY125" s="73">
        <x:f t="shared" si="53"/>
        <x:v>0</x:v>
      </x:c>
      <x:c r="BZ125" s="70">
        <x:f t="shared" si="53"/>
        <x:v>0</x:v>
      </x:c>
      <x:c r="CA125" s="73">
        <x:f t="shared" si="53"/>
        <x:v>0</x:v>
      </x:c>
      <x:c r="CB125" s="70">
        <x:f t="shared" si="53"/>
        <x:v>0</x:v>
      </x:c>
      <x:c r="CC125" s="73">
        <x:f t="shared" si="53"/>
        <x:v>0</x:v>
      </x:c>
      <x:c r="CD125" s="70">
        <x:f t="shared" si="53"/>
        <x:v>0</x:v>
      </x:c>
      <x:c r="CE125" s="70">
        <x:f t="shared" si="53"/>
        <x:v>0</x:v>
      </x:c>
      <x:c r="CF125" s="73">
        <x:f t="shared" si="53"/>
        <x:v>0</x:v>
      </x:c>
      <x:c r="CG125" s="70">
        <x:f t="shared" si="53"/>
        <x:v>0</x:v>
      </x:c>
      <x:c r="CH125" s="70">
        <x:f t="shared" si="53"/>
        <x:v>0</x:v>
      </x:c>
      <x:c r="CI125" s="70">
        <x:f t="shared" si="53"/>
        <x:v>0</x:v>
      </x:c>
      <x:c r="CJ125" s="70">
        <x:f t="shared" si="53"/>
        <x:v>0</x:v>
      </x:c>
      <x:c r="CK125" s="70">
        <x:f t="shared" si="53"/>
        <x:v>0</x:v>
      </x:c>
      <x:c r="CL125" s="70">
        <x:f t="shared" si="53"/>
        <x:v>0</x:v>
      </x:c>
      <x:c r="CM125" s="70">
        <x:f t="shared" si="53"/>
        <x:v>0</x:v>
      </x:c>
      <x:c r="CN125" s="70">
        <x:f t="shared" si="53"/>
        <x:v>0</x:v>
      </x:c>
      <x:c r="CO125" s="70">
        <x:f t="shared" si="53"/>
        <x:v>0</x:v>
      </x:c>
      <x:c r="CP125" s="73">
        <x:f t="shared" si="53"/>
        <x:v>0</x:v>
      </x:c>
      <x:c r="CQ125" s="70">
        <x:f t="shared" si="53"/>
        <x:v>2</x:v>
      </x:c>
      <x:c r="CR125" s="73">
        <x:f t="shared" si="53"/>
        <x:v>416</x:v>
      </x:c>
      <x:c r="CS125" s="70">
        <x:f t="shared" si="53"/>
        <x:v>32</x:v>
      </x:c>
      <x:c r="CT125" s="70">
        <x:f t="shared" si="53"/>
        <x:v>0</x:v>
      </x:c>
      <x:c r="CU125" s="70">
        <x:f t="shared" si="53"/>
        <x:v>1</x:v>
      </x:c>
      <x:c r="CV125" s="70">
        <x:f t="shared" si="53"/>
        <x:v>0</x:v>
      </x:c>
      <x:c r="CW125" s="70">
        <x:f t="shared" si="53"/>
        <x:v>0</x:v>
      </x:c>
      <x:c r="CX125" s="70">
        <x:f t="shared" si="53"/>
        <x:v>0</x:v>
      </x:c>
      <x:c r="CY125" s="370" t="s">
        <x:v>70</x:v>
      </x:c>
      <x:c r="CZ125" s="70">
        <x:f t="shared" si="53"/>
        <x:v>0</x:v>
      </x:c>
      <x:c r="DA125" s="73">
        <x:f t="shared" si="53"/>
        <x:v>0</x:v>
      </x:c>
      <x:c r="DB125" s="70">
        <x:f t="shared" si="53"/>
        <x:v>0</x:v>
      </x:c>
      <x:c r="DC125" s="73">
        <x:f t="shared" si="53"/>
        <x:v>0</x:v>
      </x:c>
      <x:c r="DD125" s="70">
        <x:f t="shared" si="53"/>
        <x:v>0</x:v>
      </x:c>
      <x:c r="DE125" s="73">
        <x:f t="shared" si="53"/>
        <x:v>0</x:v>
      </x:c>
      <x:c r="DF125" s="70">
        <x:f t="shared" si="53"/>
        <x:v>0</x:v>
      </x:c>
      <x:c r="DG125" s="104">
        <x:f t="shared" si="53"/>
        <x:v>0</x:v>
      </x:c>
    </x:row>
    <x:row r="126" spans="1:111" ht="30" customHeight="1">
      <x:c r="A126" s="370" t="s">
        <x:v>675</x:v>
      </x:c>
      <x:c r="B126" s="114">
        <x:f>SUM(B127:B128)</x:f>
        <x:v>0</x:v>
      </x:c>
      <x:c r="C126" s="73">
        <x:f t="shared" ref="C126:BN126" si="54">SUM(C127:C128)</x:f>
        <x:v>0</x:v>
      </x:c>
      <x:c r="D126" s="70">
        <x:f t="shared" si="54"/>
        <x:v>0</x:v>
      </x:c>
      <x:c r="E126" s="73">
        <x:f t="shared" si="54"/>
        <x:v>0</x:v>
      </x:c>
      <x:c r="F126" s="70">
        <x:f t="shared" si="54"/>
        <x:v>0</x:v>
      </x:c>
      <x:c r="G126" s="73">
        <x:f t="shared" si="54"/>
        <x:v>0</x:v>
      </x:c>
      <x:c r="H126" s="70">
        <x:f t="shared" si="54"/>
        <x:v>0</x:v>
      </x:c>
      <x:c r="I126" s="73">
        <x:f t="shared" si="54"/>
        <x:v>0</x:v>
      </x:c>
      <x:c r="J126" s="70">
        <x:f t="shared" si="54"/>
        <x:v>0</x:v>
      </x:c>
      <x:c r="K126" s="70">
        <x:f t="shared" si="54"/>
        <x:v>0</x:v>
      </x:c>
      <x:c r="L126" s="73">
        <x:f t="shared" si="54"/>
        <x:v>0</x:v>
      </x:c>
      <x:c r="M126" s="70">
        <x:f t="shared" si="54"/>
        <x:v>0</x:v>
      </x:c>
      <x:c r="N126" s="70">
        <x:f t="shared" si="54"/>
        <x:v>0</x:v>
      </x:c>
      <x:c r="O126" s="70">
        <x:f t="shared" si="54"/>
        <x:v>0</x:v>
      </x:c>
      <x:c r="P126" s="70">
        <x:f t="shared" si="54"/>
        <x:v>0</x:v>
      </x:c>
      <x:c r="Q126" s="70">
        <x:f t="shared" si="54"/>
        <x:v>0</x:v>
      </x:c>
      <x:c r="R126" s="73">
        <x:f t="shared" si="54"/>
        <x:v>0</x:v>
      </x:c>
      <x:c r="S126" s="70">
        <x:f t="shared" si="54"/>
        <x:v>3</x:v>
      </x:c>
      <x:c r="T126" s="73">
        <x:f t="shared" si="54"/>
        <x:v>48</x:v>
      </x:c>
      <x:c r="U126" s="70">
        <x:f t="shared" si="54"/>
        <x:v>0</x:v>
      </x:c>
      <x:c r="V126" s="73">
        <x:f t="shared" si="54"/>
        <x:v>0</x:v>
      </x:c>
      <x:c r="W126" s="70">
        <x:f t="shared" si="54"/>
        <x:v>0</x:v>
      </x:c>
      <x:c r="X126" s="70">
        <x:f t="shared" si="54"/>
        <x:v>17</x:v>
      </x:c>
      <x:c r="Y126" s="70">
        <x:f t="shared" si="54"/>
        <x:v>0</x:v>
      </x:c>
      <x:c r="Z126" s="70">
        <x:f t="shared" si="54"/>
        <x:v>0</x:v>
      </x:c>
      <x:c r="AA126" s="70">
        <x:f t="shared" si="54"/>
        <x:v>0</x:v>
      </x:c>
      <x:c r="AB126" s="70">
        <x:f t="shared" si="54"/>
        <x:v>0</x:v>
      </x:c>
      <x:c r="AC126" s="70">
        <x:f t="shared" si="54"/>
        <x:v>0</x:v>
      </x:c>
      <x:c r="AD126" s="70">
        <x:f t="shared" si="54"/>
        <x:v>0</x:v>
      </x:c>
      <x:c r="AE126" s="70">
        <x:f t="shared" si="54"/>
        <x:v>0</x:v>
      </x:c>
      <x:c r="AF126" s="70">
        <x:f t="shared" si="54"/>
        <x:v>0</x:v>
      </x:c>
      <x:c r="AG126" s="70">
        <x:f t="shared" si="54"/>
        <x:v>0</x:v>
      </x:c>
      <x:c r="AH126" s="70">
        <x:f t="shared" si="54"/>
        <x:v>0</x:v>
      </x:c>
      <x:c r="AI126" s="70">
        <x:f t="shared" si="54"/>
        <x:v>0</x:v>
      </x:c>
      <x:c r="AJ126" s="70">
        <x:f t="shared" si="54"/>
        <x:v>0</x:v>
      </x:c>
      <x:c r="AK126" s="70">
        <x:f t="shared" si="54"/>
        <x:v>0</x:v>
      </x:c>
      <x:c r="AL126" s="370" t="s">
        <x:v>675</x:v>
      </x:c>
      <x:c r="AM126" s="70">
        <x:f t="shared" si="54"/>
        <x:v>0</x:v>
      </x:c>
      <x:c r="AN126" s="73">
        <x:f t="shared" si="54"/>
        <x:v>0</x:v>
      </x:c>
      <x:c r="AO126" s="70">
        <x:f t="shared" si="54"/>
        <x:v>0</x:v>
      </x:c>
      <x:c r="AP126" s="70">
        <x:f t="shared" si="54"/>
        <x:v>0</x:v>
      </x:c>
      <x:c r="AQ126" s="70">
        <x:f t="shared" si="54"/>
        <x:v>0</x:v>
      </x:c>
      <x:c r="AR126" s="73">
        <x:f t="shared" si="54"/>
        <x:v>0</x:v>
      </x:c>
      <x:c r="AS126" s="70">
        <x:f t="shared" si="54"/>
        <x:v>0</x:v>
      </x:c>
      <x:c r="AT126" s="73">
        <x:f t="shared" si="54"/>
        <x:v>0</x:v>
      </x:c>
      <x:c r="AU126" s="70">
        <x:f t="shared" si="54"/>
        <x:v>0</x:v>
      </x:c>
      <x:c r="AV126" s="70">
        <x:f t="shared" si="54"/>
        <x:v>0</x:v>
      </x:c>
      <x:c r="AW126" s="70">
        <x:f t="shared" si="54"/>
        <x:v>0</x:v>
      </x:c>
      <x:c r="AX126" s="70">
        <x:f t="shared" si="54"/>
        <x:v>0</x:v>
      </x:c>
      <x:c r="AY126" s="70">
        <x:f t="shared" si="54"/>
        <x:v>0</x:v>
      </x:c>
      <x:c r="AZ126" s="70">
        <x:f t="shared" si="54"/>
        <x:v>0</x:v>
      </x:c>
      <x:c r="BA126" s="73">
        <x:f t="shared" si="54"/>
        <x:v>0</x:v>
      </x:c>
      <x:c r="BB126" s="70">
        <x:f t="shared" si="54"/>
        <x:v>0</x:v>
      </x:c>
      <x:c r="BC126" s="70">
        <x:f t="shared" si="54"/>
        <x:v>0</x:v>
      </x:c>
      <x:c r="BD126" s="70">
        <x:f t="shared" si="54"/>
        <x:v>0</x:v>
      </x:c>
      <x:c r="BE126" s="70">
        <x:f t="shared" si="54"/>
        <x:v>1</x:v>
      </x:c>
      <x:c r="BF126" s="70">
        <x:f t="shared" si="54"/>
        <x:v>9</x:v>
      </x:c>
      <x:c r="BG126" s="70">
        <x:f t="shared" si="54"/>
        <x:v>0</x:v>
      </x:c>
      <x:c r="BH126" s="70">
        <x:f t="shared" si="54"/>
        <x:v>0</x:v>
      </x:c>
      <x:c r="BI126" s="70">
        <x:f t="shared" si="54"/>
        <x:v>0</x:v>
      </x:c>
      <x:c r="BJ126" s="73">
        <x:f t="shared" si="54"/>
        <x:v>0</x:v>
      </x:c>
      <x:c r="BK126" s="70">
        <x:f t="shared" si="54"/>
        <x:v>0</x:v>
      </x:c>
      <x:c r="BL126" s="73">
        <x:f t="shared" si="54"/>
        <x:v>0</x:v>
      </x:c>
      <x:c r="BM126" s="70">
        <x:f t="shared" si="54"/>
        <x:v>0</x:v>
      </x:c>
      <x:c r="BN126" s="73">
        <x:f t="shared" si="54"/>
        <x:v>0</x:v>
      </x:c>
      <x:c r="BO126" s="70">
        <x:f t="shared" ref="BO126:DG126" si="55">SUM(BO127:BO128)</x:f>
        <x:v>0</x:v>
      </x:c>
      <x:c r="BP126" s="73">
        <x:f t="shared" si="55"/>
        <x:v>0</x:v>
      </x:c>
      <x:c r="BQ126" s="70">
        <x:f t="shared" si="55"/>
        <x:v>0</x:v>
      </x:c>
      <x:c r="BR126" s="70">
        <x:f t="shared" si="55"/>
        <x:v>0</x:v>
      </x:c>
      <x:c r="BS126" s="70">
        <x:f t="shared" si="55"/>
        <x:v>0</x:v>
      </x:c>
      <x:c r="BT126" s="70">
        <x:f t="shared" si="55"/>
        <x:v>0</x:v>
      </x:c>
      <x:c r="BU126" s="70">
        <x:f t="shared" si="55"/>
        <x:v>0</x:v>
      </x:c>
      <x:c r="BV126" s="370" t="s">
        <x:v>675</x:v>
      </x:c>
      <x:c r="BW126" s="70">
        <x:f t="shared" si="55"/>
        <x:v>0</x:v>
      </x:c>
      <x:c r="BX126" s="70">
        <x:f t="shared" si="55"/>
        <x:v>0</x:v>
      </x:c>
      <x:c r="BY126" s="73">
        <x:f t="shared" si="55"/>
        <x:v>0</x:v>
      </x:c>
      <x:c r="BZ126" s="70">
        <x:f t="shared" si="55"/>
        <x:v>0</x:v>
      </x:c>
      <x:c r="CA126" s="73">
        <x:f t="shared" si="55"/>
        <x:v>0</x:v>
      </x:c>
      <x:c r="CB126" s="70">
        <x:f t="shared" si="55"/>
        <x:v>0</x:v>
      </x:c>
      <x:c r="CC126" s="73">
        <x:f t="shared" si="55"/>
        <x:v>0</x:v>
      </x:c>
      <x:c r="CD126" s="70">
        <x:f t="shared" si="55"/>
        <x:v>0</x:v>
      </x:c>
      <x:c r="CE126" s="70">
        <x:f t="shared" si="55"/>
        <x:v>0</x:v>
      </x:c>
      <x:c r="CF126" s="73">
        <x:f t="shared" si="55"/>
        <x:v>0</x:v>
      </x:c>
      <x:c r="CG126" s="70">
        <x:f t="shared" si="55"/>
        <x:v>0</x:v>
      </x:c>
      <x:c r="CH126" s="70">
        <x:f t="shared" si="55"/>
        <x:v>0</x:v>
      </x:c>
      <x:c r="CI126" s="70">
        <x:f t="shared" si="55"/>
        <x:v>0</x:v>
      </x:c>
      <x:c r="CJ126" s="70">
        <x:f t="shared" si="55"/>
        <x:v>0</x:v>
      </x:c>
      <x:c r="CK126" s="70">
        <x:f t="shared" si="55"/>
        <x:v>0</x:v>
      </x:c>
      <x:c r="CL126" s="70">
        <x:f t="shared" si="55"/>
        <x:v>0</x:v>
      </x:c>
      <x:c r="CM126" s="70">
        <x:f t="shared" si="55"/>
        <x:v>0</x:v>
      </x:c>
      <x:c r="CN126" s="70">
        <x:f t="shared" si="55"/>
        <x:v>0</x:v>
      </x:c>
      <x:c r="CO126" s="70">
        <x:f t="shared" si="55"/>
        <x:v>0</x:v>
      </x:c>
      <x:c r="CP126" s="73">
        <x:f t="shared" si="55"/>
        <x:v>0</x:v>
      </x:c>
      <x:c r="CQ126" s="70">
        <x:f t="shared" si="55"/>
        <x:v>2</x:v>
      </x:c>
      <x:c r="CR126" s="73">
        <x:f t="shared" si="55"/>
        <x:v>416</x:v>
      </x:c>
      <x:c r="CS126" s="70">
        <x:f t="shared" si="55"/>
        <x:v>32</x:v>
      </x:c>
      <x:c r="CT126" s="70">
        <x:f t="shared" si="55"/>
        <x:v>0</x:v>
      </x:c>
      <x:c r="CU126" s="70">
        <x:f t="shared" si="55"/>
        <x:v>1</x:v>
      </x:c>
      <x:c r="CV126" s="70">
        <x:f t="shared" si="55"/>
        <x:v>0</x:v>
      </x:c>
      <x:c r="CW126" s="70">
        <x:f t="shared" si="55"/>
        <x:v>0</x:v>
      </x:c>
      <x:c r="CX126" s="70">
        <x:f t="shared" si="55"/>
        <x:v>0</x:v>
      </x:c>
      <x:c r="CY126" s="370" t="s">
        <x:v>675</x:v>
      </x:c>
      <x:c r="CZ126" s="70">
        <x:f t="shared" si="55"/>
        <x:v>0</x:v>
      </x:c>
      <x:c r="DA126" s="73">
        <x:f t="shared" si="55"/>
        <x:v>0</x:v>
      </x:c>
      <x:c r="DB126" s="70">
        <x:f t="shared" si="55"/>
        <x:v>0</x:v>
      </x:c>
      <x:c r="DC126" s="73">
        <x:f t="shared" si="55"/>
        <x:v>0</x:v>
      </x:c>
      <x:c r="DD126" s="70">
        <x:f t="shared" si="55"/>
        <x:v>0</x:v>
      </x:c>
      <x:c r="DE126" s="73">
        <x:f t="shared" si="55"/>
        <x:v>0</x:v>
      </x:c>
      <x:c r="DF126" s="70">
        <x:f t="shared" si="55"/>
        <x:v>0</x:v>
      </x:c>
      <x:c r="DG126" s="104">
        <x:f t="shared" si="55"/>
        <x:v>0</x:v>
      </x:c>
    </x:row>
    <x:row r="127" spans="1:111" ht="30" customHeight="1">
      <x:c r="A127" s="485" t="s">
        <x:v>2615</x:v>
      </x:c>
      <x:c r="B127" s="114"/>
      <x:c r="C127" s="73"/>
      <x:c r="D127" s="70"/>
      <x:c r="E127" s="73"/>
      <x:c r="F127" s="70"/>
      <x:c r="G127" s="73"/>
      <x:c r="H127" s="70"/>
      <x:c r="I127" s="73"/>
      <x:c r="J127" s="70"/>
      <x:c r="K127" s="70"/>
      <x:c r="L127" s="73"/>
      <x:c r="M127" s="70"/>
      <x:c r="N127" s="70"/>
      <x:c r="O127" s="70"/>
      <x:c r="P127" s="70"/>
      <x:c r="Q127" s="70"/>
      <x:c r="R127" s="73"/>
      <x:c r="S127" s="70">
        <x:v>3</x:v>
      </x:c>
      <x:c r="T127" s="73">
        <x:v>48</x:v>
      </x:c>
      <x:c r="U127" s="70"/>
      <x:c r="V127" s="73"/>
      <x:c r="W127" s="70"/>
      <x:c r="X127" s="70">
        <x:v>17</x:v>
      </x:c>
      <x:c r="Y127" s="70"/>
      <x:c r="Z127" s="70"/>
      <x:c r="AA127" s="70"/>
      <x:c r="AB127" s="70"/>
      <x:c r="AC127" s="70"/>
      <x:c r="AD127" s="70"/>
      <x:c r="AE127" s="70"/>
      <x:c r="AF127" s="70"/>
      <x:c r="AG127" s="70"/>
      <x:c r="AH127" s="70"/>
      <x:c r="AI127" s="70"/>
      <x:c r="AJ127" s="70"/>
      <x:c r="AK127" s="70"/>
      <x:c r="AL127" s="485" t="s">
        <x:v>2615</x:v>
      </x:c>
      <x:c r="AM127" s="70"/>
      <x:c r="AN127" s="73"/>
      <x:c r="AO127" s="70"/>
      <x:c r="AP127" s="70"/>
      <x:c r="AQ127" s="70"/>
      <x:c r="AR127" s="73"/>
      <x:c r="AS127" s="70"/>
      <x:c r="AT127" s="73"/>
      <x:c r="AU127" s="70"/>
      <x:c r="AV127" s="70"/>
      <x:c r="AW127" s="70"/>
      <x:c r="AX127" s="70"/>
      <x:c r="AY127" s="70"/>
      <x:c r="AZ127" s="70"/>
      <x:c r="BA127" s="73"/>
      <x:c r="BB127" s="70"/>
      <x:c r="BC127" s="70"/>
      <x:c r="BD127" s="70"/>
      <x:c r="BE127" s="70">
        <x:v>1</x:v>
      </x:c>
      <x:c r="BF127" s="70">
        <x:v>9</x:v>
      </x:c>
      <x:c r="BG127" s="70"/>
      <x:c r="BH127" s="70"/>
      <x:c r="BI127" s="70"/>
      <x:c r="BJ127" s="73"/>
      <x:c r="BK127" s="70"/>
      <x:c r="BL127" s="73"/>
      <x:c r="BM127" s="70"/>
      <x:c r="BN127" s="73"/>
      <x:c r="BO127" s="70"/>
      <x:c r="BP127" s="73"/>
      <x:c r="BQ127" s="70"/>
      <x:c r="BR127" s="70"/>
      <x:c r="BS127" s="70"/>
      <x:c r="BT127" s="70"/>
      <x:c r="BU127" s="70"/>
      <x:c r="BV127" s="485" t="s">
        <x:v>2615</x:v>
      </x:c>
      <x:c r="BW127" s="70"/>
      <x:c r="BX127" s="70"/>
      <x:c r="BY127" s="73"/>
      <x:c r="BZ127" s="70"/>
      <x:c r="CA127" s="73"/>
      <x:c r="CB127" s="70"/>
      <x:c r="CC127" s="73"/>
      <x:c r="CD127" s="70"/>
      <x:c r="CE127" s="70"/>
      <x:c r="CF127" s="73"/>
      <x:c r="CG127" s="70"/>
      <x:c r="CH127" s="70"/>
      <x:c r="CI127" s="70"/>
      <x:c r="CJ127" s="70"/>
      <x:c r="CK127" s="70"/>
      <x:c r="CL127" s="70"/>
      <x:c r="CM127" s="70"/>
      <x:c r="CN127" s="70"/>
      <x:c r="CO127" s="70"/>
      <x:c r="CP127" s="73"/>
      <x:c r="CQ127" s="70">
        <x:v>1</x:v>
      </x:c>
      <x:c r="CR127" s="73">
        <x:v>332</x:v>
      </x:c>
      <x:c r="CS127" s="70">
        <x:v>25</x:v>
      </x:c>
      <x:c r="CT127" s="70"/>
      <x:c r="CU127" s="70">
        <x:v>1</x:v>
      </x:c>
      <x:c r="CV127" s="70"/>
      <x:c r="CW127" s="70"/>
      <x:c r="CX127" s="70"/>
      <x:c r="CY127" s="485" t="s">
        <x:v>2615</x:v>
      </x:c>
      <x:c r="CZ127" s="70"/>
      <x:c r="DA127" s="73"/>
      <x:c r="DB127" s="70"/>
      <x:c r="DC127" s="73"/>
      <x:c r="DD127" s="70"/>
      <x:c r="DE127" s="73"/>
      <x:c r="DF127" s="70"/>
      <x:c r="DG127" s="104"/>
    </x:row>
    <x:row r="128" spans="1:111" ht="30" customHeight="1">
      <x:c r="A128" s="485" t="s">
        <x:v>2598</x:v>
      </x:c>
      <x:c r="B128" s="114"/>
      <x:c r="C128" s="73"/>
      <x:c r="D128" s="70"/>
      <x:c r="E128" s="73"/>
      <x:c r="F128" s="70"/>
      <x:c r="G128" s="73"/>
      <x:c r="H128" s="70"/>
      <x:c r="I128" s="73"/>
      <x:c r="J128" s="70"/>
      <x:c r="K128" s="70"/>
      <x:c r="L128" s="73"/>
      <x:c r="M128" s="70"/>
      <x:c r="N128" s="70"/>
      <x:c r="O128" s="70"/>
      <x:c r="P128" s="70"/>
      <x:c r="Q128" s="70"/>
      <x:c r="R128" s="73"/>
      <x:c r="S128" s="70"/>
      <x:c r="T128" s="73"/>
      <x:c r="U128" s="70"/>
      <x:c r="V128" s="73"/>
      <x:c r="W128" s="70"/>
      <x:c r="X128" s="70"/>
      <x:c r="Y128" s="70"/>
      <x:c r="Z128" s="70"/>
      <x:c r="AA128" s="70"/>
      <x:c r="AB128" s="70"/>
      <x:c r="AC128" s="70"/>
      <x:c r="AD128" s="70"/>
      <x:c r="AE128" s="70"/>
      <x:c r="AF128" s="70"/>
      <x:c r="AG128" s="70"/>
      <x:c r="AH128" s="70"/>
      <x:c r="AI128" s="70"/>
      <x:c r="AJ128" s="70"/>
      <x:c r="AK128" s="70"/>
      <x:c r="AL128" s="485" t="s">
        <x:v>2598</x:v>
      </x:c>
      <x:c r="AM128" s="70"/>
      <x:c r="AN128" s="73"/>
      <x:c r="AO128" s="70"/>
      <x:c r="AP128" s="70"/>
      <x:c r="AQ128" s="70"/>
      <x:c r="AR128" s="73"/>
      <x:c r="AS128" s="70"/>
      <x:c r="AT128" s="73"/>
      <x:c r="AU128" s="70"/>
      <x:c r="AV128" s="70"/>
      <x:c r="AW128" s="70"/>
      <x:c r="AX128" s="70"/>
      <x:c r="AY128" s="70"/>
      <x:c r="AZ128" s="70"/>
      <x:c r="BA128" s="73"/>
      <x:c r="BB128" s="70"/>
      <x:c r="BC128" s="70"/>
      <x:c r="BD128" s="70"/>
      <x:c r="BE128" s="70"/>
      <x:c r="BF128" s="70"/>
      <x:c r="BG128" s="70"/>
      <x:c r="BH128" s="70"/>
      <x:c r="BI128" s="70"/>
      <x:c r="BJ128" s="73"/>
      <x:c r="BK128" s="70"/>
      <x:c r="BL128" s="73"/>
      <x:c r="BM128" s="70"/>
      <x:c r="BN128" s="73"/>
      <x:c r="BO128" s="70"/>
      <x:c r="BP128" s="73"/>
      <x:c r="BQ128" s="70"/>
      <x:c r="BR128" s="70"/>
      <x:c r="BS128" s="70"/>
      <x:c r="BT128" s="70"/>
      <x:c r="BU128" s="70"/>
      <x:c r="BV128" s="485" t="s">
        <x:v>2598</x:v>
      </x:c>
      <x:c r="BW128" s="70"/>
      <x:c r="BX128" s="70"/>
      <x:c r="BY128" s="73"/>
      <x:c r="BZ128" s="70"/>
      <x:c r="CA128" s="73"/>
      <x:c r="CB128" s="70"/>
      <x:c r="CC128" s="73"/>
      <x:c r="CD128" s="70"/>
      <x:c r="CE128" s="70"/>
      <x:c r="CF128" s="73"/>
      <x:c r="CG128" s="70"/>
      <x:c r="CH128" s="70"/>
      <x:c r="CI128" s="70"/>
      <x:c r="CJ128" s="70"/>
      <x:c r="CK128" s="70"/>
      <x:c r="CL128" s="70"/>
      <x:c r="CM128" s="70"/>
      <x:c r="CN128" s="70"/>
      <x:c r="CO128" s="70"/>
      <x:c r="CP128" s="73"/>
      <x:c r="CQ128" s="70">
        <x:v>1</x:v>
      </x:c>
      <x:c r="CR128" s="73">
        <x:v>84</x:v>
      </x:c>
      <x:c r="CS128" s="70">
        <x:v>7</x:v>
      </x:c>
      <x:c r="CT128" s="70"/>
      <x:c r="CU128" s="70"/>
      <x:c r="CV128" s="70"/>
      <x:c r="CW128" s="70"/>
      <x:c r="CX128" s="70"/>
      <x:c r="CY128" s="485" t="s">
        <x:v>2598</x:v>
      </x:c>
      <x:c r="CZ128" s="70"/>
      <x:c r="DA128" s="73"/>
      <x:c r="DB128" s="70"/>
      <x:c r="DC128" s="73"/>
      <x:c r="DD128" s="70"/>
      <x:c r="DE128" s="73"/>
      <x:c r="DF128" s="70"/>
      <x:c r="DG128" s="104"/>
    </x:row>
    <x:row r="129" spans="1:111" ht="30" customHeight="1">
      <x:c r="A129" s="370" t="s">
        <x:v>677</x:v>
      </x:c>
      <x:c r="B129" s="114">
        <x:f t="shared" ref="B129:AK129" si="56">SUM(B130:B130)</x:f>
        <x:v>0</x:v>
      </x:c>
      <x:c r="C129" s="73">
        <x:f t="shared" si="56"/>
        <x:v>0</x:v>
      </x:c>
      <x:c r="D129" s="70">
        <x:f t="shared" si="56"/>
        <x:v>0</x:v>
      </x:c>
      <x:c r="E129" s="73">
        <x:f t="shared" si="56"/>
        <x:v>0</x:v>
      </x:c>
      <x:c r="F129" s="70">
        <x:f t="shared" si="56"/>
        <x:v>0</x:v>
      </x:c>
      <x:c r="G129" s="73">
        <x:f t="shared" si="56"/>
        <x:v>0</x:v>
      </x:c>
      <x:c r="H129" s="70">
        <x:f t="shared" si="56"/>
        <x:v>0</x:v>
      </x:c>
      <x:c r="I129" s="73">
        <x:f t="shared" si="56"/>
        <x:v>0</x:v>
      </x:c>
      <x:c r="J129" s="70">
        <x:f t="shared" si="56"/>
        <x:v>0</x:v>
      </x:c>
      <x:c r="K129" s="70">
        <x:f t="shared" si="56"/>
        <x:v>0</x:v>
      </x:c>
      <x:c r="L129" s="73">
        <x:f t="shared" si="56"/>
        <x:v>0</x:v>
      </x:c>
      <x:c r="M129" s="70">
        <x:f t="shared" si="56"/>
        <x:v>0</x:v>
      </x:c>
      <x:c r="N129" s="70">
        <x:f t="shared" si="56"/>
        <x:v>0</x:v>
      </x:c>
      <x:c r="O129" s="70">
        <x:f t="shared" si="56"/>
        <x:v>0</x:v>
      </x:c>
      <x:c r="P129" s="70">
        <x:f t="shared" si="56"/>
        <x:v>0</x:v>
      </x:c>
      <x:c r="Q129" s="70">
        <x:f t="shared" si="56"/>
        <x:v>0</x:v>
      </x:c>
      <x:c r="R129" s="73">
        <x:f t="shared" si="56"/>
        <x:v>0</x:v>
      </x:c>
      <x:c r="S129" s="70">
        <x:f t="shared" si="56"/>
        <x:v>0</x:v>
      </x:c>
      <x:c r="T129" s="73">
        <x:f t="shared" si="56"/>
        <x:v>0</x:v>
      </x:c>
      <x:c r="U129" s="70">
        <x:f t="shared" si="56"/>
        <x:v>0</x:v>
      </x:c>
      <x:c r="V129" s="73">
        <x:f t="shared" si="56"/>
        <x:v>0</x:v>
      </x:c>
      <x:c r="W129" s="70">
        <x:f t="shared" si="56"/>
        <x:v>0</x:v>
      </x:c>
      <x:c r="X129" s="70">
        <x:f t="shared" si="56"/>
        <x:v>0</x:v>
      </x:c>
      <x:c r="Y129" s="70">
        <x:f t="shared" si="56"/>
        <x:v>0</x:v>
      </x:c>
      <x:c r="Z129" s="70">
        <x:f t="shared" si="56"/>
        <x:v>0</x:v>
      </x:c>
      <x:c r="AA129" s="70">
        <x:f t="shared" si="56"/>
        <x:v>0</x:v>
      </x:c>
      <x:c r="AB129" s="70">
        <x:f t="shared" si="56"/>
        <x:v>0</x:v>
      </x:c>
      <x:c r="AC129" s="70">
        <x:f t="shared" si="56"/>
        <x:v>0</x:v>
      </x:c>
      <x:c r="AD129" s="70">
        <x:f t="shared" si="56"/>
        <x:v>0</x:v>
      </x:c>
      <x:c r="AE129" s="70">
        <x:f t="shared" si="56"/>
        <x:v>0</x:v>
      </x:c>
      <x:c r="AF129" s="70">
        <x:f t="shared" si="56"/>
        <x:v>0</x:v>
      </x:c>
      <x:c r="AG129" s="70">
        <x:f t="shared" si="56"/>
        <x:v>0</x:v>
      </x:c>
      <x:c r="AH129" s="70">
        <x:f t="shared" si="56"/>
        <x:v>0</x:v>
      </x:c>
      <x:c r="AI129" s="70">
        <x:f t="shared" si="56"/>
        <x:v>0</x:v>
      </x:c>
      <x:c r="AJ129" s="70">
        <x:f t="shared" si="56"/>
        <x:v>0</x:v>
      </x:c>
      <x:c r="AK129" s="70">
        <x:f t="shared" si="56"/>
        <x:v>0</x:v>
      </x:c>
      <x:c r="AL129" s="370" t="s">
        <x:v>677</x:v>
      </x:c>
      <x:c r="AM129" s="70">
        <x:f t="shared" ref="AM129:BU129" si="57">SUM(AM130:AM130)</x:f>
        <x:v>0</x:v>
      </x:c>
      <x:c r="AN129" s="73">
        <x:f t="shared" si="57"/>
        <x:v>0</x:v>
      </x:c>
      <x:c r="AO129" s="70">
        <x:f t="shared" si="57"/>
        <x:v>0</x:v>
      </x:c>
      <x:c r="AP129" s="70">
        <x:f t="shared" si="57"/>
        <x:v>0</x:v>
      </x:c>
      <x:c r="AQ129" s="70">
        <x:f t="shared" si="57"/>
        <x:v>0</x:v>
      </x:c>
      <x:c r="AR129" s="73">
        <x:f t="shared" si="57"/>
        <x:v>0</x:v>
      </x:c>
      <x:c r="AS129" s="70">
        <x:f t="shared" si="57"/>
        <x:v>0</x:v>
      </x:c>
      <x:c r="AT129" s="73">
        <x:f t="shared" si="57"/>
        <x:v>0</x:v>
      </x:c>
      <x:c r="AU129" s="70">
        <x:f t="shared" si="57"/>
        <x:v>0</x:v>
      </x:c>
      <x:c r="AV129" s="70">
        <x:f t="shared" si="57"/>
        <x:v>0</x:v>
      </x:c>
      <x:c r="AW129" s="70">
        <x:f t="shared" si="57"/>
        <x:v>0</x:v>
      </x:c>
      <x:c r="AX129" s="70">
        <x:f t="shared" si="57"/>
        <x:v>0</x:v>
      </x:c>
      <x:c r="AY129" s="70">
        <x:f t="shared" si="57"/>
        <x:v>0</x:v>
      </x:c>
      <x:c r="AZ129" s="70">
        <x:f t="shared" si="57"/>
        <x:v>0</x:v>
      </x:c>
      <x:c r="BA129" s="73">
        <x:f t="shared" si="57"/>
        <x:v>0</x:v>
      </x:c>
      <x:c r="BB129" s="70">
        <x:f t="shared" si="57"/>
        <x:v>0</x:v>
      </x:c>
      <x:c r="BC129" s="70">
        <x:f t="shared" si="57"/>
        <x:v>0</x:v>
      </x:c>
      <x:c r="BD129" s="70">
        <x:f t="shared" si="57"/>
        <x:v>0</x:v>
      </x:c>
      <x:c r="BE129" s="70">
        <x:f t="shared" si="57"/>
        <x:v>0</x:v>
      </x:c>
      <x:c r="BF129" s="70">
        <x:f t="shared" si="57"/>
        <x:v>0</x:v>
      </x:c>
      <x:c r="BG129" s="70">
        <x:f t="shared" si="57"/>
        <x:v>0</x:v>
      </x:c>
      <x:c r="BH129" s="70">
        <x:f t="shared" si="57"/>
        <x:v>0</x:v>
      </x:c>
      <x:c r="BI129" s="70">
        <x:f t="shared" si="57"/>
        <x:v>0</x:v>
      </x:c>
      <x:c r="BJ129" s="73">
        <x:f t="shared" si="57"/>
        <x:v>0</x:v>
      </x:c>
      <x:c r="BK129" s="70">
        <x:f t="shared" si="57"/>
        <x:v>0</x:v>
      </x:c>
      <x:c r="BL129" s="73">
        <x:f t="shared" si="57"/>
        <x:v>0</x:v>
      </x:c>
      <x:c r="BM129" s="70">
        <x:f t="shared" si="57"/>
        <x:v>0</x:v>
      </x:c>
      <x:c r="BN129" s="73">
        <x:f t="shared" si="57"/>
        <x:v>0</x:v>
      </x:c>
      <x:c r="BO129" s="70">
        <x:f t="shared" si="57"/>
        <x:v>0</x:v>
      </x:c>
      <x:c r="BP129" s="73">
        <x:f t="shared" si="57"/>
        <x:v>0</x:v>
      </x:c>
      <x:c r="BQ129" s="70">
        <x:f t="shared" si="57"/>
        <x:v>0</x:v>
      </x:c>
      <x:c r="BR129" s="70">
        <x:f t="shared" si="57"/>
        <x:v>0</x:v>
      </x:c>
      <x:c r="BS129" s="70">
        <x:f t="shared" si="57"/>
        <x:v>0</x:v>
      </x:c>
      <x:c r="BT129" s="70">
        <x:f t="shared" si="57"/>
        <x:v>0</x:v>
      </x:c>
      <x:c r="BU129" s="70">
        <x:f t="shared" si="57"/>
        <x:v>0</x:v>
      </x:c>
      <x:c r="BV129" s="370" t="s">
        <x:v>677</x:v>
      </x:c>
      <x:c r="BW129" s="70">
        <x:f t="shared" ref="BW129:CX129" si="58">SUM(BW130:BW130)</x:f>
        <x:v>0</x:v>
      </x:c>
      <x:c r="BX129" s="70">
        <x:f t="shared" si="58"/>
        <x:v>0</x:v>
      </x:c>
      <x:c r="BY129" s="73">
        <x:f t="shared" si="58"/>
        <x:v>0</x:v>
      </x:c>
      <x:c r="BZ129" s="70">
        <x:f t="shared" si="58"/>
        <x:v>0</x:v>
      </x:c>
      <x:c r="CA129" s="73">
        <x:f t="shared" si="58"/>
        <x:v>0</x:v>
      </x:c>
      <x:c r="CB129" s="70">
        <x:f t="shared" si="58"/>
        <x:v>0</x:v>
      </x:c>
      <x:c r="CC129" s="73">
        <x:f t="shared" si="58"/>
        <x:v>0</x:v>
      </x:c>
      <x:c r="CD129" s="70">
        <x:f t="shared" si="58"/>
        <x:v>0</x:v>
      </x:c>
      <x:c r="CE129" s="70">
        <x:f t="shared" si="58"/>
        <x:v>0</x:v>
      </x:c>
      <x:c r="CF129" s="73">
        <x:f t="shared" si="58"/>
        <x:v>0</x:v>
      </x:c>
      <x:c r="CG129" s="70">
        <x:f t="shared" si="58"/>
        <x:v>0</x:v>
      </x:c>
      <x:c r="CH129" s="70">
        <x:f t="shared" si="58"/>
        <x:v>0</x:v>
      </x:c>
      <x:c r="CI129" s="70">
        <x:f t="shared" si="58"/>
        <x:v>0</x:v>
      </x:c>
      <x:c r="CJ129" s="70">
        <x:f t="shared" si="58"/>
        <x:v>0</x:v>
      </x:c>
      <x:c r="CK129" s="70">
        <x:f t="shared" si="58"/>
        <x:v>0</x:v>
      </x:c>
      <x:c r="CL129" s="70">
        <x:f t="shared" si="58"/>
        <x:v>0</x:v>
      </x:c>
      <x:c r="CM129" s="70">
        <x:f t="shared" si="58"/>
        <x:v>0</x:v>
      </x:c>
      <x:c r="CN129" s="70">
        <x:f t="shared" si="58"/>
        <x:v>0</x:v>
      </x:c>
      <x:c r="CO129" s="70">
        <x:f t="shared" si="58"/>
        <x:v>0</x:v>
      </x:c>
      <x:c r="CP129" s="73">
        <x:f t="shared" si="58"/>
        <x:v>0</x:v>
      </x:c>
      <x:c r="CQ129" s="70">
        <x:f t="shared" si="58"/>
        <x:v>0</x:v>
      </x:c>
      <x:c r="CR129" s="73">
        <x:f t="shared" si="58"/>
        <x:v>0</x:v>
      </x:c>
      <x:c r="CS129" s="70">
        <x:f t="shared" si="58"/>
        <x:v>0</x:v>
      </x:c>
      <x:c r="CT129" s="70">
        <x:f t="shared" si="58"/>
        <x:v>0</x:v>
      </x:c>
      <x:c r="CU129" s="70">
        <x:f t="shared" si="58"/>
        <x:v>0</x:v>
      </x:c>
      <x:c r="CV129" s="70">
        <x:f t="shared" si="58"/>
        <x:v>0</x:v>
      </x:c>
      <x:c r="CW129" s="70">
        <x:f t="shared" si="58"/>
        <x:v>0</x:v>
      </x:c>
      <x:c r="CX129" s="70">
        <x:f t="shared" si="58"/>
        <x:v>0</x:v>
      </x:c>
      <x:c r="CY129" s="370" t="s">
        <x:v>677</x:v>
      </x:c>
      <x:c r="CZ129" s="70">
        <x:f t="shared" ref="CZ129:DG129" si="59">SUM(CZ130:CZ130)</x:f>
        <x:v>0</x:v>
      </x:c>
      <x:c r="DA129" s="73">
        <x:f t="shared" si="59"/>
        <x:v>0</x:v>
      </x:c>
      <x:c r="DB129" s="70">
        <x:f t="shared" si="59"/>
        <x:v>0</x:v>
      </x:c>
      <x:c r="DC129" s="73">
        <x:f t="shared" si="59"/>
        <x:v>0</x:v>
      </x:c>
      <x:c r="DD129" s="70">
        <x:f t="shared" si="59"/>
        <x:v>0</x:v>
      </x:c>
      <x:c r="DE129" s="73">
        <x:f t="shared" si="59"/>
        <x:v>0</x:v>
      </x:c>
      <x:c r="DF129" s="70">
        <x:f t="shared" si="59"/>
        <x:v>0</x:v>
      </x:c>
      <x:c r="DG129" s="104">
        <x:f t="shared" si="59"/>
        <x:v>0</x:v>
      </x:c>
    </x:row>
    <x:row r="130" spans="1:111" ht="30" customHeight="1">
      <x:c r="A130" s="516" t="s">
        <x:v>909</x:v>
      </x:c>
      <x:c r="B130" s="477"/>
      <x:c r="C130" s="478"/>
      <x:c r="D130" s="479"/>
      <x:c r="E130" s="478"/>
      <x:c r="F130" s="479"/>
      <x:c r="G130" s="478"/>
      <x:c r="H130" s="479"/>
      <x:c r="I130" s="478"/>
      <x:c r="J130" s="479"/>
      <x:c r="K130" s="479"/>
      <x:c r="L130" s="478"/>
      <x:c r="M130" s="479"/>
      <x:c r="N130" s="479"/>
      <x:c r="O130" s="479"/>
      <x:c r="P130" s="479"/>
      <x:c r="Q130" s="479"/>
      <x:c r="R130" s="478"/>
      <x:c r="S130" s="479"/>
      <x:c r="T130" s="478"/>
      <x:c r="U130" s="479"/>
      <x:c r="V130" s="478"/>
      <x:c r="W130" s="479"/>
      <x:c r="X130" s="479"/>
      <x:c r="Y130" s="479"/>
      <x:c r="Z130" s="479"/>
      <x:c r="AA130" s="479"/>
      <x:c r="AB130" s="479"/>
      <x:c r="AC130" s="479"/>
      <x:c r="AD130" s="479"/>
      <x:c r="AE130" s="479"/>
      <x:c r="AF130" s="479"/>
      <x:c r="AG130" s="479"/>
      <x:c r="AH130" s="479"/>
      <x:c r="AI130" s="479"/>
      <x:c r="AJ130" s="479"/>
      <x:c r="AK130" s="479"/>
      <x:c r="AL130" s="516" t="s">
        <x:v>909</x:v>
      </x:c>
      <x:c r="AM130" s="479"/>
      <x:c r="AN130" s="478"/>
      <x:c r="AO130" s="479"/>
      <x:c r="AP130" s="479"/>
      <x:c r="AQ130" s="479"/>
      <x:c r="AR130" s="478"/>
      <x:c r="AS130" s="479"/>
      <x:c r="AT130" s="478"/>
      <x:c r="AU130" s="479"/>
      <x:c r="AV130" s="479"/>
      <x:c r="AW130" s="479"/>
      <x:c r="AX130" s="479"/>
      <x:c r="AY130" s="479"/>
      <x:c r="AZ130" s="479"/>
      <x:c r="BA130" s="478"/>
      <x:c r="BB130" s="479"/>
      <x:c r="BC130" s="479"/>
      <x:c r="BD130" s="479"/>
      <x:c r="BE130" s="479"/>
      <x:c r="BF130" s="479"/>
      <x:c r="BG130" s="479"/>
      <x:c r="BH130" s="479"/>
      <x:c r="BI130" s="479"/>
      <x:c r="BJ130" s="478"/>
      <x:c r="BK130" s="479"/>
      <x:c r="BL130" s="478"/>
      <x:c r="BM130" s="479"/>
      <x:c r="BN130" s="478"/>
      <x:c r="BO130" s="479"/>
      <x:c r="BP130" s="478"/>
      <x:c r="BQ130" s="479"/>
      <x:c r="BR130" s="479"/>
      <x:c r="BS130" s="479"/>
      <x:c r="BT130" s="479"/>
      <x:c r="BU130" s="479"/>
      <x:c r="BV130" s="516" t="s">
        <x:v>909</x:v>
      </x:c>
      <x:c r="BW130" s="479"/>
      <x:c r="BX130" s="479"/>
      <x:c r="BY130" s="478"/>
      <x:c r="BZ130" s="479"/>
      <x:c r="CA130" s="478"/>
      <x:c r="CB130" s="479"/>
      <x:c r="CC130" s="478"/>
      <x:c r="CD130" s="479"/>
      <x:c r="CE130" s="479"/>
      <x:c r="CF130" s="478"/>
      <x:c r="CG130" s="479"/>
      <x:c r="CH130" s="479"/>
      <x:c r="CI130" s="479"/>
      <x:c r="CJ130" s="479"/>
      <x:c r="CK130" s="479"/>
      <x:c r="CL130" s="479"/>
      <x:c r="CM130" s="479"/>
      <x:c r="CN130" s="479"/>
      <x:c r="CO130" s="479"/>
      <x:c r="CP130" s="478"/>
      <x:c r="CQ130" s="479"/>
      <x:c r="CR130" s="478"/>
      <x:c r="CS130" s="479"/>
      <x:c r="CT130" s="479"/>
      <x:c r="CU130" s="479"/>
      <x:c r="CV130" s="479"/>
      <x:c r="CW130" s="479"/>
      <x:c r="CX130" s="479"/>
      <x:c r="CY130" s="516" t="s">
        <x:v>909</x:v>
      </x:c>
      <x:c r="CZ130" s="479"/>
      <x:c r="DA130" s="478"/>
      <x:c r="DB130" s="479"/>
      <x:c r="DC130" s="478"/>
      <x:c r="DD130" s="479"/>
      <x:c r="DE130" s="478"/>
      <x:c r="DF130" s="479"/>
      <x:c r="DG130" s="500"/>
    </x:row>
    <x:row r="131" spans="1:111" ht="30" customHeight="1">
      <x:c r="A131" s="142" t="s">
        <x:v>841</x:v>
      </x:c>
      <x:c r="B131" s="346">
        <x:f t="shared" ref="B131:AK131" si="60">SUM(B132,B135,B164,B170)</x:f>
        <x:v>1</x:v>
      </x:c>
      <x:c r="C131" s="347">
        <x:f t="shared" si="60"/>
        <x:v>7751.1000000000004</x:v>
      </x:c>
      <x:c r="D131" s="348">
        <x:f t="shared" si="60"/>
        <x:v>0</x:v>
      </x:c>
      <x:c r="E131" s="347">
        <x:f t="shared" si="60"/>
        <x:v>0</x:v>
      </x:c>
      <x:c r="F131" s="348">
        <x:f t="shared" si="60"/>
        <x:v>0</x:v>
      </x:c>
      <x:c r="G131" s="347">
        <x:f t="shared" si="60"/>
        <x:v>0</x:v>
      </x:c>
      <x:c r="H131" s="348">
        <x:f t="shared" si="60"/>
        <x:v>0</x:v>
      </x:c>
      <x:c r="I131" s="347">
        <x:f t="shared" si="60"/>
        <x:v>0</x:v>
      </x:c>
      <x:c r="J131" s="348">
        <x:f t="shared" si="60"/>
        <x:v>16</x:v>
      </x:c>
      <x:c r="K131" s="348">
        <x:f t="shared" si="60"/>
        <x:v>0</x:v>
      </x:c>
      <x:c r="L131" s="347">
        <x:f t="shared" si="60"/>
        <x:v>0</x:v>
      </x:c>
      <x:c r="M131" s="348">
        <x:f t="shared" si="60"/>
        <x:v>5</x:v>
      </x:c>
      <x:c r="N131" s="348">
        <x:f t="shared" si="60"/>
        <x:v>2</x:v>
      </x:c>
      <x:c r="O131" s="348">
        <x:f t="shared" si="60"/>
        <x:v>7</x:v>
      </x:c>
      <x:c r="P131" s="348">
        <x:f t="shared" si="60"/>
        <x:v>7</x:v>
      </x:c>
      <x:c r="Q131" s="348">
        <x:f t="shared" si="60"/>
        <x:v>0</x:v>
      </x:c>
      <x:c r="R131" s="347">
        <x:f t="shared" si="60"/>
        <x:v>0</x:v>
      </x:c>
      <x:c r="S131" s="348">
        <x:f t="shared" si="60"/>
        <x:v>26</x:v>
      </x:c>
      <x:c r="T131" s="347">
        <x:f t="shared" si="60"/>
        <x:v>355</x:v>
      </x:c>
      <x:c r="U131" s="348">
        <x:f t="shared" si="60"/>
        <x:v>0</x:v>
      </x:c>
      <x:c r="V131" s="347">
        <x:f t="shared" si="60"/>
        <x:v>0</x:v>
      </x:c>
      <x:c r="W131" s="348">
        <x:f t="shared" si="60"/>
        <x:v>3</x:v>
      </x:c>
      <x:c r="X131" s="348">
        <x:f t="shared" si="60"/>
        <x:v>178</x:v>
      </x:c>
      <x:c r="Y131" s="348">
        <x:f t="shared" si="60"/>
        <x:v>33</x:v>
      </x:c>
      <x:c r="Z131" s="348">
        <x:f t="shared" si="60"/>
        <x:v>71</x:v>
      </x:c>
      <x:c r="AA131" s="348">
        <x:f t="shared" si="60"/>
        <x:v>1</x:v>
      </x:c>
      <x:c r="AB131" s="348">
        <x:f t="shared" si="60"/>
        <x:v>1</x:v>
      </x:c>
      <x:c r="AC131" s="348">
        <x:f t="shared" si="60"/>
        <x:v>6</x:v>
      </x:c>
      <x:c r="AD131" s="348">
        <x:f t="shared" si="60"/>
        <x:v>0</x:v>
      </x:c>
      <x:c r="AE131" s="348">
        <x:f t="shared" si="60"/>
        <x:v>0</x:v>
      </x:c>
      <x:c r="AF131" s="348">
        <x:f t="shared" si="60"/>
        <x:v>0</x:v>
      </x:c>
      <x:c r="AG131" s="348">
        <x:f t="shared" si="60"/>
        <x:v>8</x:v>
      </x:c>
      <x:c r="AH131" s="348">
        <x:f t="shared" si="60"/>
        <x:v>0</x:v>
      </x:c>
      <x:c r="AI131" s="348">
        <x:f t="shared" si="60"/>
        <x:v>0</x:v>
      </x:c>
      <x:c r="AJ131" s="348">
        <x:f t="shared" si="60"/>
        <x:v>9</x:v>
      </x:c>
      <x:c r="AK131" s="348">
        <x:f t="shared" si="60"/>
        <x:v>16</x:v>
      </x:c>
      <x:c r="AL131" s="142" t="s">
        <x:v>841</x:v>
      </x:c>
      <x:c r="AM131" s="348">
        <x:f t="shared" ref="AM131:BU131" si="61">SUM(AM132,AM135,AM164,AM170)</x:f>
        <x:v>0</x:v>
      </x:c>
      <x:c r="AN131" s="347">
        <x:f t="shared" si="61"/>
        <x:v>0</x:v>
      </x:c>
      <x:c r="AO131" s="348">
        <x:f t="shared" si="61"/>
        <x:v>0</x:v>
      </x:c>
      <x:c r="AP131" s="348">
        <x:f t="shared" si="61"/>
        <x:v>0</x:v>
      </x:c>
      <x:c r="AQ131" s="348">
        <x:f t="shared" si="61"/>
        <x:v>0</x:v>
      </x:c>
      <x:c r="AR131" s="347">
        <x:f t="shared" si="61"/>
        <x:v>0</x:v>
      </x:c>
      <x:c r="AS131" s="348">
        <x:f t="shared" si="61"/>
        <x:v>0</x:v>
      </x:c>
      <x:c r="AT131" s="347">
        <x:f t="shared" si="61"/>
        <x:v>0</x:v>
      </x:c>
      <x:c r="AU131" s="348">
        <x:f t="shared" si="61"/>
        <x:v>0</x:v>
      </x:c>
      <x:c r="AV131" s="348">
        <x:f t="shared" si="61"/>
        <x:v>0</x:v>
      </x:c>
      <x:c r="AW131" s="348">
        <x:f t="shared" si="61"/>
        <x:v>0</x:v>
      </x:c>
      <x:c r="AX131" s="348">
        <x:f t="shared" si="61"/>
        <x:v>0</x:v>
      </x:c>
      <x:c r="AY131" s="348">
        <x:f t="shared" si="61"/>
        <x:v>0</x:v>
      </x:c>
      <x:c r="AZ131" s="348">
        <x:f t="shared" si="61"/>
        <x:v>0</x:v>
      </x:c>
      <x:c r="BA131" s="347">
        <x:f t="shared" si="61"/>
        <x:v>0</x:v>
      </x:c>
      <x:c r="BB131" s="348">
        <x:f t="shared" si="61"/>
        <x:v>0</x:v>
      </x:c>
      <x:c r="BC131" s="348">
        <x:f t="shared" si="61"/>
        <x:v>0</x:v>
      </x:c>
      <x:c r="BD131" s="348">
        <x:f t="shared" si="61"/>
        <x:v>0</x:v>
      </x:c>
      <x:c r="BE131" s="348">
        <x:f t="shared" si="61"/>
        <x:v>26</x:v>
      </x:c>
      <x:c r="BF131" s="348">
        <x:f t="shared" si="61"/>
        <x:v>81</x:v>
      </x:c>
      <x:c r="BG131" s="348">
        <x:f t="shared" si="61"/>
        <x:v>0</x:v>
      </x:c>
      <x:c r="BH131" s="348">
        <x:f t="shared" si="61"/>
        <x:v>0</x:v>
      </x:c>
      <x:c r="BI131" s="348">
        <x:f t="shared" si="61"/>
        <x:v>0</x:v>
      </x:c>
      <x:c r="BJ131" s="347">
        <x:f t="shared" si="61"/>
        <x:v>0</x:v>
      </x:c>
      <x:c r="BK131" s="348">
        <x:f t="shared" si="61"/>
        <x:v>0</x:v>
      </x:c>
      <x:c r="BL131" s="347">
        <x:f t="shared" si="61"/>
        <x:v>0</x:v>
      </x:c>
      <x:c r="BM131" s="348">
        <x:f t="shared" si="61"/>
        <x:v>0</x:v>
      </x:c>
      <x:c r="BN131" s="347">
        <x:f t="shared" si="61"/>
        <x:v>0</x:v>
      </x:c>
      <x:c r="BO131" s="348">
        <x:f t="shared" si="61"/>
        <x:v>0</x:v>
      </x:c>
      <x:c r="BP131" s="347">
        <x:f t="shared" si="61"/>
        <x:v>0</x:v>
      </x:c>
      <x:c r="BQ131" s="348">
        <x:f t="shared" si="61"/>
        <x:v>0</x:v>
      </x:c>
      <x:c r="BR131" s="348">
        <x:f t="shared" si="61"/>
        <x:v>1</x:v>
      </x:c>
      <x:c r="BS131" s="348">
        <x:f t="shared" si="61"/>
        <x:v>2</x:v>
      </x:c>
      <x:c r="BT131" s="348">
        <x:f t="shared" si="61"/>
        <x:v>0</x:v>
      </x:c>
      <x:c r="BU131" s="348">
        <x:f t="shared" si="61"/>
        <x:v>0</x:v>
      </x:c>
      <x:c r="BV131" s="142" t="s">
        <x:v>841</x:v>
      </x:c>
      <x:c r="BW131" s="348">
        <x:f t="shared" ref="BW131:CX131" si="62">SUM(BW132,BW135,BW164,BW170)</x:f>
        <x:v>1</x:v>
      </x:c>
      <x:c r="BX131" s="348">
        <x:f t="shared" si="62"/>
        <x:v>0</x:v>
      </x:c>
      <x:c r="BY131" s="347">
        <x:f t="shared" si="62"/>
        <x:v>0</x:v>
      </x:c>
      <x:c r="BZ131" s="348">
        <x:f t="shared" si="62"/>
        <x:v>0</x:v>
      </x:c>
      <x:c r="CA131" s="347">
        <x:f t="shared" si="62"/>
        <x:v>0</x:v>
      </x:c>
      <x:c r="CB131" s="348">
        <x:f t="shared" si="62"/>
        <x:v>0</x:v>
      </x:c>
      <x:c r="CC131" s="347">
        <x:f t="shared" si="62"/>
        <x:v>0</x:v>
      </x:c>
      <x:c r="CD131" s="348">
        <x:f t="shared" si="62"/>
        <x:v>0</x:v>
      </x:c>
      <x:c r="CE131" s="348">
        <x:f t="shared" si="62"/>
        <x:v>0</x:v>
      </x:c>
      <x:c r="CF131" s="347">
        <x:f t="shared" si="62"/>
        <x:v>0</x:v>
      </x:c>
      <x:c r="CG131" s="348">
        <x:f t="shared" si="62"/>
        <x:v>0</x:v>
      </x:c>
      <x:c r="CH131" s="348">
        <x:f t="shared" si="62"/>
        <x:v>1</x:v>
      </x:c>
      <x:c r="CI131" s="348">
        <x:f t="shared" si="62"/>
        <x:v>0</x:v>
      </x:c>
      <x:c r="CJ131" s="348">
        <x:f t="shared" si="62"/>
        <x:v>5</x:v>
      </x:c>
      <x:c r="CK131" s="348">
        <x:f t="shared" si="62"/>
        <x:v>0</x:v>
      </x:c>
      <x:c r="CL131" s="348">
        <x:f t="shared" si="62"/>
        <x:v>0</x:v>
      </x:c>
      <x:c r="CM131" s="348">
        <x:f t="shared" si="62"/>
        <x:v>1</x:v>
      </x:c>
      <x:c r="CN131" s="348">
        <x:f t="shared" si="62"/>
        <x:v>1</x:v>
      </x:c>
      <x:c r="CO131" s="348">
        <x:f t="shared" si="62"/>
        <x:v>1</x:v>
      </x:c>
      <x:c r="CP131" s="347">
        <x:f t="shared" si="62"/>
        <x:v>5.7000000000000002</x:v>
      </x:c>
      <x:c r="CQ131" s="348">
        <x:f t="shared" si="62"/>
        <x:v>3</x:v>
      </x:c>
      <x:c r="CR131" s="347">
        <x:f t="shared" si="62"/>
        <x:v>329</x:v>
      </x:c>
      <x:c r="CS131" s="348">
        <x:f t="shared" si="62"/>
        <x:v>137</x:v>
      </x:c>
      <x:c r="CT131" s="348">
        <x:f t="shared" si="62"/>
        <x:v>7</x:v>
      </x:c>
      <x:c r="CU131" s="348">
        <x:f t="shared" si="62"/>
        <x:v>3</x:v>
      </x:c>
      <x:c r="CV131" s="348">
        <x:f t="shared" si="62"/>
        <x:v>17</x:v>
      </x:c>
      <x:c r="CW131" s="348">
        <x:f t="shared" si="62"/>
        <x:v>29</x:v>
      </x:c>
      <x:c r="CX131" s="348">
        <x:f t="shared" si="62"/>
        <x:v>202</x:v>
      </x:c>
      <x:c r="CY131" s="142" t="s">
        <x:v>841</x:v>
      </x:c>
      <x:c r="CZ131" s="348">
        <x:f t="shared" ref="CZ131:DG131" si="63">SUM(CZ132,CZ135,CZ164,CZ170)</x:f>
        <x:v>0</x:v>
      </x:c>
      <x:c r="DA131" s="347">
        <x:f t="shared" si="63"/>
        <x:v>0</x:v>
      </x:c>
      <x:c r="DB131" s="348">
        <x:f t="shared" si="63"/>
        <x:v>0</x:v>
      </x:c>
      <x:c r="DC131" s="347">
        <x:f t="shared" si="63"/>
        <x:v>0</x:v>
      </x:c>
      <x:c r="DD131" s="348">
        <x:f t="shared" si="63"/>
        <x:v>0</x:v>
      </x:c>
      <x:c r="DE131" s="347">
        <x:f t="shared" si="63"/>
        <x:v>0</x:v>
      </x:c>
      <x:c r="DF131" s="348">
        <x:f t="shared" si="63"/>
        <x:v>0</x:v>
      </x:c>
      <x:c r="DG131" s="349">
        <x:f t="shared" si="63"/>
        <x:v>0</x:v>
      </x:c>
    </x:row>
    <x:row r="132" spans="1:111" ht="30" customHeight="1">
      <x:c r="A132" s="368" t="s">
        <x:v>1142</x:v>
      </x:c>
      <x:c r="B132" s="113">
        <x:f t="shared" ref="B132:Q133" si="64">B133</x:f>
        <x:v>0</x:v>
      </x:c>
      <x:c r="C132" s="82">
        <x:f t="shared" si="64"/>
        <x:v>0</x:v>
      </x:c>
      <x:c r="D132" s="81">
        <x:f t="shared" si="64"/>
        <x:v>0</x:v>
      </x:c>
      <x:c r="E132" s="82">
        <x:f t="shared" si="64"/>
        <x:v>0</x:v>
      </x:c>
      <x:c r="F132" s="81">
        <x:f t="shared" si="64"/>
        <x:v>0</x:v>
      </x:c>
      <x:c r="G132" s="82">
        <x:f t="shared" si="64"/>
        <x:v>0</x:v>
      </x:c>
      <x:c r="H132" s="81">
        <x:f t="shared" si="64"/>
        <x:v>0</x:v>
      </x:c>
      <x:c r="I132" s="82">
        <x:f t="shared" si="64"/>
        <x:v>0</x:v>
      </x:c>
      <x:c r="J132" s="81">
        <x:f t="shared" si="64"/>
        <x:v>0</x:v>
      </x:c>
      <x:c r="K132" s="81">
        <x:f t="shared" si="64"/>
        <x:v>0</x:v>
      </x:c>
      <x:c r="L132" s="82">
        <x:f t="shared" si="64"/>
        <x:v>0</x:v>
      </x:c>
      <x:c r="M132" s="81">
        <x:f t="shared" si="64"/>
        <x:v>0</x:v>
      </x:c>
      <x:c r="N132" s="81">
        <x:f t="shared" si="64"/>
        <x:v>0</x:v>
      </x:c>
      <x:c r="O132" s="81">
        <x:f t="shared" si="64"/>
        <x:v>0</x:v>
      </x:c>
      <x:c r="P132" s="81">
        <x:f t="shared" si="64"/>
        <x:v>0</x:v>
      </x:c>
      <x:c r="Q132" s="81">
        <x:f t="shared" si="64"/>
        <x:v>0</x:v>
      </x:c>
      <x:c r="R132" s="82">
        <x:f t="shared" ref="R132:AN133" si="65">R133</x:f>
        <x:v>0</x:v>
      </x:c>
      <x:c r="S132" s="81">
        <x:f t="shared" si="65"/>
        <x:v>11</x:v>
      </x:c>
      <x:c r="T132" s="82">
        <x:f t="shared" si="65"/>
        <x:v>99</x:v>
      </x:c>
      <x:c r="U132" s="81">
        <x:f t="shared" si="65"/>
        <x:v>0</x:v>
      </x:c>
      <x:c r="V132" s="82">
        <x:f t="shared" si="65"/>
        <x:v>0</x:v>
      </x:c>
      <x:c r="W132" s="81">
        <x:f t="shared" si="65"/>
        <x:v>0</x:v>
      </x:c>
      <x:c r="X132" s="81">
        <x:f t="shared" si="65"/>
        <x:v>30</x:v>
      </x:c>
      <x:c r="Y132" s="81">
        <x:f t="shared" si="65"/>
        <x:v>1</x:v>
      </x:c>
      <x:c r="Z132" s="81">
        <x:f t="shared" si="65"/>
        <x:v>4</x:v>
      </x:c>
      <x:c r="AA132" s="81">
        <x:f t="shared" si="65"/>
        <x:v>0</x:v>
      </x:c>
      <x:c r="AB132" s="81">
        <x:f t="shared" si="65"/>
        <x:v>0</x:v>
      </x:c>
      <x:c r="AC132" s="81">
        <x:f t="shared" si="65"/>
        <x:v>0</x:v>
      </x:c>
      <x:c r="AD132" s="81">
        <x:f t="shared" si="65"/>
        <x:v>0</x:v>
      </x:c>
      <x:c r="AE132" s="81">
        <x:f t="shared" si="65"/>
        <x:v>0</x:v>
      </x:c>
      <x:c r="AF132" s="81">
        <x:f t="shared" si="65"/>
        <x:v>0</x:v>
      </x:c>
      <x:c r="AG132" s="81">
        <x:f t="shared" si="65"/>
        <x:v>0</x:v>
      </x:c>
      <x:c r="AH132" s="81">
        <x:f t="shared" si="65"/>
        <x:v>0</x:v>
      </x:c>
      <x:c r="AI132" s="81">
        <x:f t="shared" si="65"/>
        <x:v>0</x:v>
      </x:c>
      <x:c r="AJ132" s="81">
        <x:f t="shared" si="65"/>
        <x:v>0</x:v>
      </x:c>
      <x:c r="AK132" s="81">
        <x:f t="shared" si="65"/>
        <x:v>0</x:v>
      </x:c>
      <x:c r="AL132" s="368" t="s">
        <x:v>1142</x:v>
      </x:c>
      <x:c r="AM132" s="81">
        <x:f t="shared" si="65"/>
        <x:v>0</x:v>
      </x:c>
      <x:c r="AN132" s="82">
        <x:f t="shared" si="65"/>
        <x:v>0</x:v>
      </x:c>
      <x:c r="AO132" s="81">
        <x:f t="shared" ref="AO132:BX133" si="66">AO133</x:f>
        <x:v>0</x:v>
      </x:c>
      <x:c r="AP132" s="81">
        <x:f t="shared" si="66"/>
        <x:v>0</x:v>
      </x:c>
      <x:c r="AQ132" s="81">
        <x:f t="shared" si="66"/>
        <x:v>0</x:v>
      </x:c>
      <x:c r="AR132" s="82">
        <x:f t="shared" si="66"/>
        <x:v>0</x:v>
      </x:c>
      <x:c r="AS132" s="81">
        <x:f t="shared" si="66"/>
        <x:v>0</x:v>
      </x:c>
      <x:c r="AT132" s="82">
        <x:f t="shared" si="66"/>
        <x:v>0</x:v>
      </x:c>
      <x:c r="AU132" s="81">
        <x:f t="shared" si="66"/>
        <x:v>0</x:v>
      </x:c>
      <x:c r="AV132" s="81">
        <x:f t="shared" si="66"/>
        <x:v>0</x:v>
      </x:c>
      <x:c r="AW132" s="81">
        <x:f t="shared" si="66"/>
        <x:v>0</x:v>
      </x:c>
      <x:c r="AX132" s="81">
        <x:f t="shared" si="66"/>
        <x:v>0</x:v>
      </x:c>
      <x:c r="AY132" s="81">
        <x:f t="shared" si="66"/>
        <x:v>0</x:v>
      </x:c>
      <x:c r="AZ132" s="81">
        <x:f t="shared" si="66"/>
        <x:v>0</x:v>
      </x:c>
      <x:c r="BA132" s="82">
        <x:f t="shared" si="66"/>
        <x:v>0</x:v>
      </x:c>
      <x:c r="BB132" s="81">
        <x:f t="shared" si="66"/>
        <x:v>0</x:v>
      </x:c>
      <x:c r="BC132" s="81">
        <x:f t="shared" si="66"/>
        <x:v>0</x:v>
      </x:c>
      <x:c r="BD132" s="81">
        <x:f t="shared" si="66"/>
        <x:v>0</x:v>
      </x:c>
      <x:c r="BE132" s="81">
        <x:f t="shared" si="66"/>
        <x:v>0</x:v>
      </x:c>
      <x:c r="BF132" s="81">
        <x:f t="shared" si="66"/>
        <x:v>0</x:v>
      </x:c>
      <x:c r="BG132" s="81">
        <x:f t="shared" si="66"/>
        <x:v>0</x:v>
      </x:c>
      <x:c r="BH132" s="81">
        <x:f t="shared" si="66"/>
        <x:v>0</x:v>
      </x:c>
      <x:c r="BI132" s="81">
        <x:f t="shared" si="66"/>
        <x:v>0</x:v>
      </x:c>
      <x:c r="BJ132" s="82">
        <x:f t="shared" si="66"/>
        <x:v>0</x:v>
      </x:c>
      <x:c r="BK132" s="81">
        <x:f t="shared" si="66"/>
        <x:v>0</x:v>
      </x:c>
      <x:c r="BL132" s="82">
        <x:f t="shared" si="66"/>
        <x:v>0</x:v>
      </x:c>
      <x:c r="BM132" s="81">
        <x:f t="shared" si="66"/>
        <x:v>0</x:v>
      </x:c>
      <x:c r="BN132" s="82">
        <x:f t="shared" si="66"/>
        <x:v>0</x:v>
      </x:c>
      <x:c r="BO132" s="81">
        <x:f t="shared" si="66"/>
        <x:v>0</x:v>
      </x:c>
      <x:c r="BP132" s="82">
        <x:f t="shared" si="66"/>
        <x:v>0</x:v>
      </x:c>
      <x:c r="BQ132" s="81">
        <x:f t="shared" si="66"/>
        <x:v>0</x:v>
      </x:c>
      <x:c r="BR132" s="81">
        <x:f t="shared" si="66"/>
        <x:v>0</x:v>
      </x:c>
      <x:c r="BS132" s="81">
        <x:f t="shared" si="66"/>
        <x:v>0</x:v>
      </x:c>
      <x:c r="BT132" s="81">
        <x:f t="shared" si="66"/>
        <x:v>0</x:v>
      </x:c>
      <x:c r="BU132" s="81">
        <x:f t="shared" si="66"/>
        <x:v>0</x:v>
      </x:c>
      <x:c r="BV132" s="368" t="s">
        <x:v>1142</x:v>
      </x:c>
      <x:c r="BW132" s="81">
        <x:f t="shared" si="66"/>
        <x:v>0</x:v>
      </x:c>
      <x:c r="BX132" s="81">
        <x:f t="shared" si="66"/>
        <x:v>0</x:v>
      </x:c>
      <x:c r="BY132" s="82">
        <x:f t="shared" ref="BY132:DA133" si="67">BY133</x:f>
        <x:v>0</x:v>
      </x:c>
      <x:c r="BZ132" s="81">
        <x:f t="shared" si="67"/>
        <x:v>0</x:v>
      </x:c>
      <x:c r="CA132" s="82">
        <x:f t="shared" si="67"/>
        <x:v>0</x:v>
      </x:c>
      <x:c r="CB132" s="81">
        <x:f t="shared" si="67"/>
        <x:v>0</x:v>
      </x:c>
      <x:c r="CC132" s="82">
        <x:f t="shared" si="67"/>
        <x:v>0</x:v>
      </x:c>
      <x:c r="CD132" s="81">
        <x:f t="shared" si="67"/>
        <x:v>0</x:v>
      </x:c>
      <x:c r="CE132" s="81">
        <x:f t="shared" si="67"/>
        <x:v>0</x:v>
      </x:c>
      <x:c r="CF132" s="82">
        <x:f t="shared" si="67"/>
        <x:v>0</x:v>
      </x:c>
      <x:c r="CG132" s="81">
        <x:f t="shared" si="67"/>
        <x:v>0</x:v>
      </x:c>
      <x:c r="CH132" s="81">
        <x:f t="shared" si="67"/>
        <x:v>0</x:v>
      </x:c>
      <x:c r="CI132" s="81">
        <x:f t="shared" si="67"/>
        <x:v>0</x:v>
      </x:c>
      <x:c r="CJ132" s="81">
        <x:f t="shared" si="67"/>
        <x:v>0</x:v>
      </x:c>
      <x:c r="CK132" s="81">
        <x:f t="shared" si="67"/>
        <x:v>0</x:v>
      </x:c>
      <x:c r="CL132" s="81">
        <x:f t="shared" si="67"/>
        <x:v>0</x:v>
      </x:c>
      <x:c r="CM132" s="81">
        <x:f t="shared" si="67"/>
        <x:v>0</x:v>
      </x:c>
      <x:c r="CN132" s="81">
        <x:f t="shared" si="67"/>
        <x:v>0</x:v>
      </x:c>
      <x:c r="CO132" s="81">
        <x:f t="shared" si="67"/>
        <x:v>0</x:v>
      </x:c>
      <x:c r="CP132" s="82">
        <x:f t="shared" si="67"/>
        <x:v>0</x:v>
      </x:c>
      <x:c r="CQ132" s="81">
        <x:f t="shared" si="67"/>
        <x:v>0</x:v>
      </x:c>
      <x:c r="CR132" s="82">
        <x:f t="shared" si="67"/>
        <x:v>0</x:v>
      </x:c>
      <x:c r="CS132" s="81">
        <x:f t="shared" si="67"/>
        <x:v>0</x:v>
      </x:c>
      <x:c r="CT132" s="81">
        <x:f t="shared" si="67"/>
        <x:v>0</x:v>
      </x:c>
      <x:c r="CU132" s="81">
        <x:f t="shared" si="67"/>
        <x:v>0</x:v>
      </x:c>
      <x:c r="CV132" s="81">
        <x:f t="shared" si="67"/>
        <x:v>0</x:v>
      </x:c>
      <x:c r="CW132" s="81">
        <x:f t="shared" si="67"/>
        <x:v>0</x:v>
      </x:c>
      <x:c r="CX132" s="81">
        <x:f t="shared" si="67"/>
        <x:v>0</x:v>
      </x:c>
      <x:c r="CY132" s="368" t="s">
        <x:v>1142</x:v>
      </x:c>
      <x:c r="CZ132" s="81">
        <x:f t="shared" si="67"/>
        <x:v>0</x:v>
      </x:c>
      <x:c r="DA132" s="82">
        <x:f t="shared" si="67"/>
        <x:v>0</x:v>
      </x:c>
      <x:c r="DB132" s="81">
        <x:f t="shared" ref="DB132:DG133" si="68">DB133</x:f>
        <x:v>0</x:v>
      </x:c>
      <x:c r="DC132" s="82">
        <x:f t="shared" si="68"/>
        <x:v>0</x:v>
      </x:c>
      <x:c r="DD132" s="81">
        <x:f t="shared" si="68"/>
        <x:v>0</x:v>
      </x:c>
      <x:c r="DE132" s="82">
        <x:f t="shared" si="68"/>
        <x:v>0</x:v>
      </x:c>
      <x:c r="DF132" s="81">
        <x:f t="shared" si="68"/>
        <x:v>0</x:v>
      </x:c>
      <x:c r="DG132" s="109">
        <x:f t="shared" si="68"/>
        <x:v>0</x:v>
      </x:c>
    </x:row>
    <x:row r="133" spans="1:111" ht="30" customHeight="1">
      <x:c r="A133" s="370" t="s">
        <x:v>675</x:v>
      </x:c>
      <x:c r="B133" s="114">
        <x:f t="shared" si="64"/>
        <x:v>0</x:v>
      </x:c>
      <x:c r="C133" s="73">
        <x:f t="shared" si="64"/>
        <x:v>0</x:v>
      </x:c>
      <x:c r="D133" s="70">
        <x:f t="shared" si="64"/>
        <x:v>0</x:v>
      </x:c>
      <x:c r="E133" s="73">
        <x:f t="shared" si="64"/>
        <x:v>0</x:v>
      </x:c>
      <x:c r="F133" s="70">
        <x:f t="shared" si="64"/>
        <x:v>0</x:v>
      </x:c>
      <x:c r="G133" s="73">
        <x:f t="shared" si="64"/>
        <x:v>0</x:v>
      </x:c>
      <x:c r="H133" s="70">
        <x:f t="shared" si="64"/>
        <x:v>0</x:v>
      </x:c>
      <x:c r="I133" s="73">
        <x:f t="shared" si="64"/>
        <x:v>0</x:v>
      </x:c>
      <x:c r="J133" s="70">
        <x:f t="shared" si="64"/>
        <x:v>0</x:v>
      </x:c>
      <x:c r="K133" s="70">
        <x:f t="shared" si="64"/>
        <x:v>0</x:v>
      </x:c>
      <x:c r="L133" s="73">
        <x:f t="shared" si="64"/>
        <x:v>0</x:v>
      </x:c>
      <x:c r="M133" s="70">
        <x:f t="shared" si="64"/>
        <x:v>0</x:v>
      </x:c>
      <x:c r="N133" s="70">
        <x:f t="shared" si="64"/>
        <x:v>0</x:v>
      </x:c>
      <x:c r="O133" s="70">
        <x:f t="shared" si="64"/>
        <x:v>0</x:v>
      </x:c>
      <x:c r="P133" s="70">
        <x:f t="shared" si="64"/>
        <x:v>0</x:v>
      </x:c>
      <x:c r="Q133" s="70">
        <x:f t="shared" si="64"/>
        <x:v>0</x:v>
      </x:c>
      <x:c r="R133" s="73">
        <x:f t="shared" si="65"/>
        <x:v>0</x:v>
      </x:c>
      <x:c r="S133" s="70">
        <x:f t="shared" si="65"/>
        <x:v>11</x:v>
      </x:c>
      <x:c r="T133" s="73">
        <x:f t="shared" si="65"/>
        <x:v>99</x:v>
      </x:c>
      <x:c r="U133" s="70">
        <x:f t="shared" si="65"/>
        <x:v>0</x:v>
      </x:c>
      <x:c r="V133" s="73">
        <x:f t="shared" si="65"/>
        <x:v>0</x:v>
      </x:c>
      <x:c r="W133" s="70">
        <x:f t="shared" si="65"/>
        <x:v>0</x:v>
      </x:c>
      <x:c r="X133" s="70">
        <x:f t="shared" si="65"/>
        <x:v>30</x:v>
      </x:c>
      <x:c r="Y133" s="70">
        <x:f t="shared" si="65"/>
        <x:v>1</x:v>
      </x:c>
      <x:c r="Z133" s="70">
        <x:f t="shared" si="65"/>
        <x:v>4</x:v>
      </x:c>
      <x:c r="AA133" s="70">
        <x:f t="shared" si="65"/>
        <x:v>0</x:v>
      </x:c>
      <x:c r="AB133" s="70">
        <x:f t="shared" si="65"/>
        <x:v>0</x:v>
      </x:c>
      <x:c r="AC133" s="70">
        <x:f t="shared" si="65"/>
        <x:v>0</x:v>
      </x:c>
      <x:c r="AD133" s="70">
        <x:f t="shared" si="65"/>
        <x:v>0</x:v>
      </x:c>
      <x:c r="AE133" s="70">
        <x:f t="shared" si="65"/>
        <x:v>0</x:v>
      </x:c>
      <x:c r="AF133" s="70">
        <x:f t="shared" si="65"/>
        <x:v>0</x:v>
      </x:c>
      <x:c r="AG133" s="70">
        <x:f t="shared" si="65"/>
        <x:v>0</x:v>
      </x:c>
      <x:c r="AH133" s="70">
        <x:f t="shared" si="65"/>
        <x:v>0</x:v>
      </x:c>
      <x:c r="AI133" s="70">
        <x:f t="shared" si="65"/>
        <x:v>0</x:v>
      </x:c>
      <x:c r="AJ133" s="70">
        <x:f t="shared" si="65"/>
        <x:v>0</x:v>
      </x:c>
      <x:c r="AK133" s="70">
        <x:f t="shared" si="65"/>
        <x:v>0</x:v>
      </x:c>
      <x:c r="AL133" s="370" t="s">
        <x:v>675</x:v>
      </x:c>
      <x:c r="AM133" s="70">
        <x:f t="shared" si="65"/>
        <x:v>0</x:v>
      </x:c>
      <x:c r="AN133" s="73">
        <x:f t="shared" si="65"/>
        <x:v>0</x:v>
      </x:c>
      <x:c r="AO133" s="70">
        <x:f t="shared" si="66"/>
        <x:v>0</x:v>
      </x:c>
      <x:c r="AP133" s="70">
        <x:f t="shared" si="66"/>
        <x:v>0</x:v>
      </x:c>
      <x:c r="AQ133" s="70">
        <x:f t="shared" si="66"/>
        <x:v>0</x:v>
      </x:c>
      <x:c r="AR133" s="73">
        <x:f t="shared" si="66"/>
        <x:v>0</x:v>
      </x:c>
      <x:c r="AS133" s="70">
        <x:f t="shared" si="66"/>
        <x:v>0</x:v>
      </x:c>
      <x:c r="AT133" s="73">
        <x:f t="shared" si="66"/>
        <x:v>0</x:v>
      </x:c>
      <x:c r="AU133" s="70">
        <x:f t="shared" si="66"/>
        <x:v>0</x:v>
      </x:c>
      <x:c r="AV133" s="70">
        <x:f t="shared" si="66"/>
        <x:v>0</x:v>
      </x:c>
      <x:c r="AW133" s="70">
        <x:f t="shared" si="66"/>
        <x:v>0</x:v>
      </x:c>
      <x:c r="AX133" s="70">
        <x:f t="shared" si="66"/>
        <x:v>0</x:v>
      </x:c>
      <x:c r="AY133" s="70">
        <x:f t="shared" si="66"/>
        <x:v>0</x:v>
      </x:c>
      <x:c r="AZ133" s="70">
        <x:f t="shared" si="66"/>
        <x:v>0</x:v>
      </x:c>
      <x:c r="BA133" s="73">
        <x:f t="shared" si="66"/>
        <x:v>0</x:v>
      </x:c>
      <x:c r="BB133" s="70">
        <x:f t="shared" si="66"/>
        <x:v>0</x:v>
      </x:c>
      <x:c r="BC133" s="70">
        <x:f t="shared" si="66"/>
        <x:v>0</x:v>
      </x:c>
      <x:c r="BD133" s="70">
        <x:f t="shared" si="66"/>
        <x:v>0</x:v>
      </x:c>
      <x:c r="BE133" s="70">
        <x:f t="shared" si="66"/>
        <x:v>0</x:v>
      </x:c>
      <x:c r="BF133" s="70">
        <x:f t="shared" si="66"/>
        <x:v>0</x:v>
      </x:c>
      <x:c r="BG133" s="70">
        <x:f t="shared" si="66"/>
        <x:v>0</x:v>
      </x:c>
      <x:c r="BH133" s="70">
        <x:f t="shared" si="66"/>
        <x:v>0</x:v>
      </x:c>
      <x:c r="BI133" s="70">
        <x:f t="shared" si="66"/>
        <x:v>0</x:v>
      </x:c>
      <x:c r="BJ133" s="73">
        <x:f t="shared" si="66"/>
        <x:v>0</x:v>
      </x:c>
      <x:c r="BK133" s="70">
        <x:f t="shared" si="66"/>
        <x:v>0</x:v>
      </x:c>
      <x:c r="BL133" s="73">
        <x:f t="shared" si="66"/>
        <x:v>0</x:v>
      </x:c>
      <x:c r="BM133" s="70">
        <x:f t="shared" si="66"/>
        <x:v>0</x:v>
      </x:c>
      <x:c r="BN133" s="73">
        <x:f t="shared" si="66"/>
        <x:v>0</x:v>
      </x:c>
      <x:c r="BO133" s="70">
        <x:f t="shared" si="66"/>
        <x:v>0</x:v>
      </x:c>
      <x:c r="BP133" s="73">
        <x:f t="shared" si="66"/>
        <x:v>0</x:v>
      </x:c>
      <x:c r="BQ133" s="70">
        <x:f t="shared" si="66"/>
        <x:v>0</x:v>
      </x:c>
      <x:c r="BR133" s="70">
        <x:f t="shared" si="66"/>
        <x:v>0</x:v>
      </x:c>
      <x:c r="BS133" s="70">
        <x:f t="shared" si="66"/>
        <x:v>0</x:v>
      </x:c>
      <x:c r="BT133" s="70">
        <x:f t="shared" si="66"/>
        <x:v>0</x:v>
      </x:c>
      <x:c r="BU133" s="70">
        <x:f t="shared" si="66"/>
        <x:v>0</x:v>
      </x:c>
      <x:c r="BV133" s="370" t="s">
        <x:v>675</x:v>
      </x:c>
      <x:c r="BW133" s="70">
        <x:f t="shared" si="66"/>
        <x:v>0</x:v>
      </x:c>
      <x:c r="BX133" s="70">
        <x:f t="shared" si="66"/>
        <x:v>0</x:v>
      </x:c>
      <x:c r="BY133" s="73">
        <x:f t="shared" si="67"/>
        <x:v>0</x:v>
      </x:c>
      <x:c r="BZ133" s="70">
        <x:f t="shared" si="67"/>
        <x:v>0</x:v>
      </x:c>
      <x:c r="CA133" s="73">
        <x:f t="shared" si="67"/>
        <x:v>0</x:v>
      </x:c>
      <x:c r="CB133" s="70">
        <x:f t="shared" si="67"/>
        <x:v>0</x:v>
      </x:c>
      <x:c r="CC133" s="73">
        <x:f t="shared" si="67"/>
        <x:v>0</x:v>
      </x:c>
      <x:c r="CD133" s="70">
        <x:f t="shared" si="67"/>
        <x:v>0</x:v>
      </x:c>
      <x:c r="CE133" s="70">
        <x:f t="shared" si="67"/>
        <x:v>0</x:v>
      </x:c>
      <x:c r="CF133" s="73">
        <x:f t="shared" si="67"/>
        <x:v>0</x:v>
      </x:c>
      <x:c r="CG133" s="70">
        <x:f t="shared" si="67"/>
        <x:v>0</x:v>
      </x:c>
      <x:c r="CH133" s="70">
        <x:f t="shared" si="67"/>
        <x:v>0</x:v>
      </x:c>
      <x:c r="CI133" s="70">
        <x:f t="shared" si="67"/>
        <x:v>0</x:v>
      </x:c>
      <x:c r="CJ133" s="70">
        <x:f t="shared" si="67"/>
        <x:v>0</x:v>
      </x:c>
      <x:c r="CK133" s="70">
        <x:f t="shared" si="67"/>
        <x:v>0</x:v>
      </x:c>
      <x:c r="CL133" s="70">
        <x:f t="shared" si="67"/>
        <x:v>0</x:v>
      </x:c>
      <x:c r="CM133" s="70">
        <x:f t="shared" si="67"/>
        <x:v>0</x:v>
      </x:c>
      <x:c r="CN133" s="70">
        <x:f t="shared" si="67"/>
        <x:v>0</x:v>
      </x:c>
      <x:c r="CO133" s="70">
        <x:f t="shared" si="67"/>
        <x:v>0</x:v>
      </x:c>
      <x:c r="CP133" s="73">
        <x:f t="shared" si="67"/>
        <x:v>0</x:v>
      </x:c>
      <x:c r="CQ133" s="70">
        <x:f t="shared" si="67"/>
        <x:v>0</x:v>
      </x:c>
      <x:c r="CR133" s="73">
        <x:f t="shared" si="67"/>
        <x:v>0</x:v>
      </x:c>
      <x:c r="CS133" s="70">
        <x:f t="shared" si="67"/>
        <x:v>0</x:v>
      </x:c>
      <x:c r="CT133" s="70">
        <x:f t="shared" si="67"/>
        <x:v>0</x:v>
      </x:c>
      <x:c r="CU133" s="70">
        <x:f t="shared" si="67"/>
        <x:v>0</x:v>
      </x:c>
      <x:c r="CV133" s="70">
        <x:f t="shared" si="67"/>
        <x:v>0</x:v>
      </x:c>
      <x:c r="CW133" s="70">
        <x:f t="shared" si="67"/>
        <x:v>0</x:v>
      </x:c>
      <x:c r="CX133" s="70">
        <x:f t="shared" si="67"/>
        <x:v>0</x:v>
      </x:c>
      <x:c r="CY133" s="370" t="s">
        <x:v>675</x:v>
      </x:c>
      <x:c r="CZ133" s="70">
        <x:f t="shared" si="67"/>
        <x:v>0</x:v>
      </x:c>
      <x:c r="DA133" s="73">
        <x:f t="shared" si="67"/>
        <x:v>0</x:v>
      </x:c>
      <x:c r="DB133" s="70">
        <x:f t="shared" si="68"/>
        <x:v>0</x:v>
      </x:c>
      <x:c r="DC133" s="73">
        <x:f t="shared" si="68"/>
        <x:v>0</x:v>
      </x:c>
      <x:c r="DD133" s="70">
        <x:f t="shared" si="68"/>
        <x:v>0</x:v>
      </x:c>
      <x:c r="DE133" s="73">
        <x:f t="shared" si="68"/>
        <x:v>0</x:v>
      </x:c>
      <x:c r="DF133" s="70">
        <x:f t="shared" si="68"/>
        <x:v>0</x:v>
      </x:c>
      <x:c r="DG133" s="104">
        <x:f t="shared" si="68"/>
        <x:v>0</x:v>
      </x:c>
    </x:row>
    <x:row r="134" spans="1:111" ht="30" customHeight="1">
      <x:c r="A134" s="485" t="s">
        <x:v>1441</x:v>
      </x:c>
      <x:c r="B134" s="114"/>
      <x:c r="C134" s="73"/>
      <x:c r="D134" s="70"/>
      <x:c r="E134" s="73"/>
      <x:c r="F134" s="70"/>
      <x:c r="G134" s="73"/>
      <x:c r="H134" s="70"/>
      <x:c r="I134" s="73"/>
      <x:c r="J134" s="70"/>
      <x:c r="K134" s="70"/>
      <x:c r="L134" s="73"/>
      <x:c r="M134" s="70"/>
      <x:c r="N134" s="70"/>
      <x:c r="O134" s="70"/>
      <x:c r="P134" s="70"/>
      <x:c r="Q134" s="70"/>
      <x:c r="R134" s="73"/>
      <x:c r="S134" s="70">
        <x:v>11</x:v>
      </x:c>
      <x:c r="T134" s="73">
        <x:v>99</x:v>
      </x:c>
      <x:c r="U134" s="70"/>
      <x:c r="V134" s="73"/>
      <x:c r="W134" s="70"/>
      <x:c r="X134" s="70">
        <x:v>30</x:v>
      </x:c>
      <x:c r="Y134" s="70">
        <x:v>1</x:v>
      </x:c>
      <x:c r="Z134" s="70">
        <x:v>4</x:v>
      </x:c>
      <x:c r="AA134" s="70"/>
      <x:c r="AB134" s="70"/>
      <x:c r="AC134" s="70"/>
      <x:c r="AD134" s="70"/>
      <x:c r="AE134" s="70"/>
      <x:c r="AF134" s="70"/>
      <x:c r="AG134" s="70"/>
      <x:c r="AH134" s="70"/>
      <x:c r="AI134" s="70"/>
      <x:c r="AJ134" s="70"/>
      <x:c r="AK134" s="70"/>
      <x:c r="AL134" s="485" t="s">
        <x:v>1441</x:v>
      </x:c>
      <x:c r="AM134" s="70"/>
      <x:c r="AN134" s="73"/>
      <x:c r="AO134" s="70"/>
      <x:c r="AP134" s="70"/>
      <x:c r="AQ134" s="70"/>
      <x:c r="AR134" s="73"/>
      <x:c r="AS134" s="70"/>
      <x:c r="AT134" s="73"/>
      <x:c r="AU134" s="70"/>
      <x:c r="AV134" s="70"/>
      <x:c r="AW134" s="70"/>
      <x:c r="AX134" s="70"/>
      <x:c r="AY134" s="70"/>
      <x:c r="AZ134" s="70"/>
      <x:c r="BA134" s="73"/>
      <x:c r="BB134" s="70"/>
      <x:c r="BC134" s="70"/>
      <x:c r="BD134" s="70"/>
      <x:c r="BE134" s="70"/>
      <x:c r="BF134" s="70"/>
      <x:c r="BG134" s="70"/>
      <x:c r="BH134" s="70"/>
      <x:c r="BI134" s="70"/>
      <x:c r="BJ134" s="73"/>
      <x:c r="BK134" s="70"/>
      <x:c r="BL134" s="73"/>
      <x:c r="BM134" s="70"/>
      <x:c r="BN134" s="73"/>
      <x:c r="BO134" s="70"/>
      <x:c r="BP134" s="73"/>
      <x:c r="BQ134" s="70"/>
      <x:c r="BR134" s="70"/>
      <x:c r="BS134" s="70"/>
      <x:c r="BT134" s="70"/>
      <x:c r="BU134" s="70"/>
      <x:c r="BV134" s="485" t="s">
        <x:v>1441</x:v>
      </x:c>
      <x:c r="BW134" s="70"/>
      <x:c r="BX134" s="70"/>
      <x:c r="BY134" s="73"/>
      <x:c r="BZ134" s="70"/>
      <x:c r="CA134" s="73"/>
      <x:c r="CB134" s="70"/>
      <x:c r="CC134" s="73"/>
      <x:c r="CD134" s="70"/>
      <x:c r="CE134" s="70"/>
      <x:c r="CF134" s="73"/>
      <x:c r="CG134" s="70"/>
      <x:c r="CH134" s="70"/>
      <x:c r="CI134" s="70"/>
      <x:c r="CJ134" s="70"/>
      <x:c r="CK134" s="70"/>
      <x:c r="CL134" s="70"/>
      <x:c r="CM134" s="70"/>
      <x:c r="CN134" s="70"/>
      <x:c r="CO134" s="70"/>
      <x:c r="CP134" s="73"/>
      <x:c r="CQ134" s="70"/>
      <x:c r="CR134" s="73"/>
      <x:c r="CS134" s="70"/>
      <x:c r="CT134" s="70"/>
      <x:c r="CU134" s="70"/>
      <x:c r="CV134" s="70"/>
      <x:c r="CW134" s="70"/>
      <x:c r="CX134" s="70"/>
      <x:c r="CY134" s="485" t="s">
        <x:v>1441</x:v>
      </x:c>
      <x:c r="CZ134" s="564"/>
      <x:c r="DA134" s="73"/>
      <x:c r="DB134" s="564"/>
      <x:c r="DC134" s="73"/>
      <x:c r="DD134" s="564"/>
      <x:c r="DE134" s="73"/>
      <x:c r="DF134" s="564"/>
      <x:c r="DG134" s="104"/>
    </x:row>
    <x:row r="135" spans="1:111" ht="30" customHeight="1">
      <x:c r="A135" s="370" t="s">
        <x:v>1065</x:v>
      </x:c>
      <x:c r="B135" s="114">
        <x:f>B136</x:f>
        <x:v>0</x:v>
      </x:c>
      <x:c r="C135" s="73">
        <x:f t="shared" ref="C135:BN135" si="69">C136</x:f>
        <x:v>0</x:v>
      </x:c>
      <x:c r="D135" s="70">
        <x:f t="shared" si="69"/>
        <x:v>0</x:v>
      </x:c>
      <x:c r="E135" s="73">
        <x:f t="shared" si="69"/>
        <x:v>0</x:v>
      </x:c>
      <x:c r="F135" s="70">
        <x:f t="shared" si="69"/>
        <x:v>0</x:v>
      </x:c>
      <x:c r="G135" s="73">
        <x:f t="shared" si="69"/>
        <x:v>0</x:v>
      </x:c>
      <x:c r="H135" s="70">
        <x:f t="shared" si="69"/>
        <x:v>0</x:v>
      </x:c>
      <x:c r="I135" s="73">
        <x:f t="shared" si="69"/>
        <x:v>0</x:v>
      </x:c>
      <x:c r="J135" s="70">
        <x:f t="shared" si="69"/>
        <x:v>16</x:v>
      </x:c>
      <x:c r="K135" s="70">
        <x:f t="shared" si="69"/>
        <x:v>0</x:v>
      </x:c>
      <x:c r="L135" s="73">
        <x:f t="shared" si="69"/>
        <x:v>0</x:v>
      </x:c>
      <x:c r="M135" s="70">
        <x:f t="shared" si="69"/>
        <x:v>1</x:v>
      </x:c>
      <x:c r="N135" s="70">
        <x:f t="shared" si="69"/>
        <x:v>0</x:v>
      </x:c>
      <x:c r="O135" s="70">
        <x:f t="shared" si="69"/>
        <x:v>1</x:v>
      </x:c>
      <x:c r="P135" s="70">
        <x:f t="shared" si="69"/>
        <x:v>1</x:v>
      </x:c>
      <x:c r="Q135" s="70">
        <x:f t="shared" si="69"/>
        <x:v>0</x:v>
      </x:c>
      <x:c r="R135" s="73">
        <x:f t="shared" si="69"/>
        <x:v>0</x:v>
      </x:c>
      <x:c r="S135" s="70">
        <x:f t="shared" si="69"/>
        <x:v>13</x:v>
      </x:c>
      <x:c r="T135" s="73">
        <x:f t="shared" si="69"/>
        <x:v>216</x:v>
      </x:c>
      <x:c r="U135" s="70">
        <x:f t="shared" si="69"/>
        <x:v>0</x:v>
      </x:c>
      <x:c r="V135" s="73">
        <x:f t="shared" si="69"/>
        <x:v>0</x:v>
      </x:c>
      <x:c r="W135" s="70">
        <x:f t="shared" si="69"/>
        <x:v>3</x:v>
      </x:c>
      <x:c r="X135" s="70">
        <x:f t="shared" si="69"/>
        <x:v>128</x:v>
      </x:c>
      <x:c r="Y135" s="70">
        <x:f t="shared" si="69"/>
        <x:v>30</x:v>
      </x:c>
      <x:c r="Z135" s="70">
        <x:f t="shared" si="69"/>
        <x:v>62</x:v>
      </x:c>
      <x:c r="AA135" s="70">
        <x:f t="shared" si="69"/>
        <x:v>1</x:v>
      </x:c>
      <x:c r="AB135" s="70">
        <x:f t="shared" si="69"/>
        <x:v>1</x:v>
      </x:c>
      <x:c r="AC135" s="70">
        <x:f t="shared" si="69"/>
        <x:v>6</x:v>
      </x:c>
      <x:c r="AD135" s="70">
        <x:f t="shared" si="69"/>
        <x:v>0</x:v>
      </x:c>
      <x:c r="AE135" s="70">
        <x:f t="shared" si="69"/>
        <x:v>0</x:v>
      </x:c>
      <x:c r="AF135" s="70">
        <x:f t="shared" si="69"/>
        <x:v>0</x:v>
      </x:c>
      <x:c r="AG135" s="70">
        <x:f t="shared" si="69"/>
        <x:v>8</x:v>
      </x:c>
      <x:c r="AH135" s="70">
        <x:f t="shared" si="69"/>
        <x:v>0</x:v>
      </x:c>
      <x:c r="AI135" s="70">
        <x:f t="shared" si="69"/>
        <x:v>0</x:v>
      </x:c>
      <x:c r="AJ135" s="70">
        <x:f t="shared" si="69"/>
        <x:v>9</x:v>
      </x:c>
      <x:c r="AK135" s="70">
        <x:f t="shared" si="69"/>
        <x:v>16</x:v>
      </x:c>
      <x:c r="AL135" s="370" t="s">
        <x:v>1065</x:v>
      </x:c>
      <x:c r="AM135" s="70">
        <x:f t="shared" si="69"/>
        <x:v>0</x:v>
      </x:c>
      <x:c r="AN135" s="73">
        <x:f t="shared" si="69"/>
        <x:v>0</x:v>
      </x:c>
      <x:c r="AO135" s="70">
        <x:f t="shared" si="69"/>
        <x:v>0</x:v>
      </x:c>
      <x:c r="AP135" s="70">
        <x:f t="shared" si="69"/>
        <x:v>0</x:v>
      </x:c>
      <x:c r="AQ135" s="70">
        <x:f t="shared" si="69"/>
        <x:v>0</x:v>
      </x:c>
      <x:c r="AR135" s="73">
        <x:f t="shared" si="69"/>
        <x:v>0</x:v>
      </x:c>
      <x:c r="AS135" s="70">
        <x:f t="shared" si="69"/>
        <x:v>0</x:v>
      </x:c>
      <x:c r="AT135" s="73">
        <x:f t="shared" si="69"/>
        <x:v>0</x:v>
      </x:c>
      <x:c r="AU135" s="70">
        <x:f t="shared" si="69"/>
        <x:v>0</x:v>
      </x:c>
      <x:c r="AV135" s="70">
        <x:f t="shared" si="69"/>
        <x:v>0</x:v>
      </x:c>
      <x:c r="AW135" s="70">
        <x:f t="shared" si="69"/>
        <x:v>0</x:v>
      </x:c>
      <x:c r="AX135" s="70">
        <x:f t="shared" si="69"/>
        <x:v>0</x:v>
      </x:c>
      <x:c r="AY135" s="70">
        <x:f t="shared" si="69"/>
        <x:v>0</x:v>
      </x:c>
      <x:c r="AZ135" s="70">
        <x:f t="shared" si="69"/>
        <x:v>0</x:v>
      </x:c>
      <x:c r="BA135" s="73">
        <x:f t="shared" si="69"/>
        <x:v>0</x:v>
      </x:c>
      <x:c r="BB135" s="70">
        <x:f t="shared" si="69"/>
        <x:v>0</x:v>
      </x:c>
      <x:c r="BC135" s="70">
        <x:f t="shared" si="69"/>
        <x:v>0</x:v>
      </x:c>
      <x:c r="BD135" s="70">
        <x:f t="shared" si="69"/>
        <x:v>0</x:v>
      </x:c>
      <x:c r="BE135" s="70">
        <x:f t="shared" si="69"/>
        <x:v>25</x:v>
      </x:c>
      <x:c r="BF135" s="70">
        <x:f t="shared" si="69"/>
        <x:v>78</x:v>
      </x:c>
      <x:c r="BG135" s="70">
        <x:f t="shared" si="69"/>
        <x:v>0</x:v>
      </x:c>
      <x:c r="BH135" s="70">
        <x:f t="shared" si="69"/>
        <x:v>0</x:v>
      </x:c>
      <x:c r="BI135" s="70">
        <x:f t="shared" si="69"/>
        <x:v>0</x:v>
      </x:c>
      <x:c r="BJ135" s="73">
        <x:f t="shared" si="69"/>
        <x:v>0</x:v>
      </x:c>
      <x:c r="BK135" s="70">
        <x:f t="shared" si="69"/>
        <x:v>0</x:v>
      </x:c>
      <x:c r="BL135" s="73">
        <x:f t="shared" si="69"/>
        <x:v>0</x:v>
      </x:c>
      <x:c r="BM135" s="70">
        <x:f t="shared" si="69"/>
        <x:v>0</x:v>
      </x:c>
      <x:c r="BN135" s="73">
        <x:f t="shared" si="69"/>
        <x:v>0</x:v>
      </x:c>
      <x:c r="BO135" s="70">
        <x:f t="shared" ref="BO135:DG135" si="70">BO136</x:f>
        <x:v>0</x:v>
      </x:c>
      <x:c r="BP135" s="73">
        <x:f t="shared" si="70"/>
        <x:v>0</x:v>
      </x:c>
      <x:c r="BQ135" s="70">
        <x:f t="shared" si="70"/>
        <x:v>0</x:v>
      </x:c>
      <x:c r="BR135" s="70">
        <x:f t="shared" si="70"/>
        <x:v>0</x:v>
      </x:c>
      <x:c r="BS135" s="70">
        <x:f t="shared" si="70"/>
        <x:v>1</x:v>
      </x:c>
      <x:c r="BT135" s="70">
        <x:f t="shared" si="70"/>
        <x:v>0</x:v>
      </x:c>
      <x:c r="BU135" s="70">
        <x:f t="shared" si="70"/>
        <x:v>0</x:v>
      </x:c>
      <x:c r="BV135" s="370" t="s">
        <x:v>1065</x:v>
      </x:c>
      <x:c r="BW135" s="70">
        <x:f t="shared" si="70"/>
        <x:v>0</x:v>
      </x:c>
      <x:c r="BX135" s="70">
        <x:f t="shared" si="70"/>
        <x:v>0</x:v>
      </x:c>
      <x:c r="BY135" s="73">
        <x:f t="shared" si="70"/>
        <x:v>0</x:v>
      </x:c>
      <x:c r="BZ135" s="70">
        <x:f t="shared" si="70"/>
        <x:v>0</x:v>
      </x:c>
      <x:c r="CA135" s="73">
        <x:f t="shared" si="70"/>
        <x:v>0</x:v>
      </x:c>
      <x:c r="CB135" s="70">
        <x:f t="shared" si="70"/>
        <x:v>0</x:v>
      </x:c>
      <x:c r="CC135" s="73">
        <x:f t="shared" si="70"/>
        <x:v>0</x:v>
      </x:c>
      <x:c r="CD135" s="70">
        <x:f t="shared" si="70"/>
        <x:v>0</x:v>
      </x:c>
      <x:c r="CE135" s="70">
        <x:f t="shared" si="70"/>
        <x:v>0</x:v>
      </x:c>
      <x:c r="CF135" s="73">
        <x:f t="shared" si="70"/>
        <x:v>0</x:v>
      </x:c>
      <x:c r="CG135" s="70">
        <x:f t="shared" si="70"/>
        <x:v>0</x:v>
      </x:c>
      <x:c r="CH135" s="70">
        <x:f t="shared" si="70"/>
        <x:v>1</x:v>
      </x:c>
      <x:c r="CI135" s="70">
        <x:f t="shared" si="70"/>
        <x:v>0</x:v>
      </x:c>
      <x:c r="CJ135" s="70">
        <x:f t="shared" si="70"/>
        <x:v>3</x:v>
      </x:c>
      <x:c r="CK135" s="70">
        <x:f t="shared" si="70"/>
        <x:v>0</x:v>
      </x:c>
      <x:c r="CL135" s="70">
        <x:f t="shared" si="70"/>
        <x:v>0</x:v>
      </x:c>
      <x:c r="CM135" s="70">
        <x:f t="shared" si="70"/>
        <x:v>1</x:v>
      </x:c>
      <x:c r="CN135" s="70">
        <x:f t="shared" si="70"/>
        <x:v>1</x:v>
      </x:c>
      <x:c r="CO135" s="70">
        <x:f t="shared" si="70"/>
        <x:v>0</x:v>
      </x:c>
      <x:c r="CP135" s="73">
        <x:f t="shared" si="70"/>
        <x:v>0</x:v>
      </x:c>
      <x:c r="CQ135" s="70">
        <x:f t="shared" si="70"/>
        <x:v>2</x:v>
      </x:c>
      <x:c r="CR135" s="73">
        <x:f t="shared" si="70"/>
        <x:v>182</x:v>
      </x:c>
      <x:c r="CS135" s="70">
        <x:f t="shared" si="70"/>
        <x:v>94</x:v>
      </x:c>
      <x:c r="CT135" s="70">
        <x:f t="shared" si="70"/>
        <x:v>7</x:v>
      </x:c>
      <x:c r="CU135" s="70">
        <x:f t="shared" si="70"/>
        <x:v>2</x:v>
      </x:c>
      <x:c r="CV135" s="70">
        <x:f t="shared" si="70"/>
        <x:v>16</x:v>
      </x:c>
      <x:c r="CW135" s="70">
        <x:f t="shared" si="70"/>
        <x:v>23</x:v>
      </x:c>
      <x:c r="CX135" s="70">
        <x:f t="shared" si="70"/>
        <x:v>159</x:v>
      </x:c>
      <x:c r="CY135" s="370" t="s">
        <x:v>1065</x:v>
      </x:c>
      <x:c r="CZ135" s="70">
        <x:f t="shared" si="70"/>
        <x:v>0</x:v>
      </x:c>
      <x:c r="DA135" s="73">
        <x:f t="shared" si="70"/>
        <x:v>0</x:v>
      </x:c>
      <x:c r="DB135" s="70">
        <x:f t="shared" si="70"/>
        <x:v>0</x:v>
      </x:c>
      <x:c r="DC135" s="73">
        <x:f t="shared" si="70"/>
        <x:v>0</x:v>
      </x:c>
      <x:c r="DD135" s="70">
        <x:f t="shared" si="70"/>
        <x:v>0</x:v>
      </x:c>
      <x:c r="DE135" s="73">
        <x:f t="shared" si="70"/>
        <x:v>0</x:v>
      </x:c>
      <x:c r="DF135" s="70">
        <x:f t="shared" si="70"/>
        <x:v>0</x:v>
      </x:c>
      <x:c r="DG135" s="104">
        <x:f t="shared" si="70"/>
        <x:v>0</x:v>
      </x:c>
    </x:row>
    <x:row r="136" spans="1:111" ht="30" customHeight="1">
      <x:c r="A136" s="370" t="s">
        <x:v>675</x:v>
      </x:c>
      <x:c r="B136" s="114">
        <x:f t="shared" ref="B136:AK136" si="71">SUM(B137:B163)</x:f>
        <x:v>0</x:v>
      </x:c>
      <x:c r="C136" s="73">
        <x:f t="shared" si="71"/>
        <x:v>0</x:v>
      </x:c>
      <x:c r="D136" s="70">
        <x:f t="shared" si="71"/>
        <x:v>0</x:v>
      </x:c>
      <x:c r="E136" s="73">
        <x:f t="shared" si="71"/>
        <x:v>0</x:v>
      </x:c>
      <x:c r="F136" s="70">
        <x:f t="shared" si="71"/>
        <x:v>0</x:v>
      </x:c>
      <x:c r="G136" s="73">
        <x:f t="shared" si="71"/>
        <x:v>0</x:v>
      </x:c>
      <x:c r="H136" s="70">
        <x:f t="shared" si="71"/>
        <x:v>0</x:v>
      </x:c>
      <x:c r="I136" s="73">
        <x:f t="shared" si="71"/>
        <x:v>0</x:v>
      </x:c>
      <x:c r="J136" s="70">
        <x:f t="shared" si="71"/>
        <x:v>16</x:v>
      </x:c>
      <x:c r="K136" s="70">
        <x:f t="shared" si="71"/>
        <x:v>0</x:v>
      </x:c>
      <x:c r="L136" s="73">
        <x:f t="shared" si="71"/>
        <x:v>0</x:v>
      </x:c>
      <x:c r="M136" s="70">
        <x:f t="shared" si="71"/>
        <x:v>1</x:v>
      </x:c>
      <x:c r="N136" s="70">
        <x:f t="shared" si="71"/>
        <x:v>0</x:v>
      </x:c>
      <x:c r="O136" s="70">
        <x:f t="shared" si="71"/>
        <x:v>1</x:v>
      </x:c>
      <x:c r="P136" s="70">
        <x:f t="shared" si="71"/>
        <x:v>1</x:v>
      </x:c>
      <x:c r="Q136" s="70">
        <x:f t="shared" si="71"/>
        <x:v>0</x:v>
      </x:c>
      <x:c r="R136" s="73">
        <x:f t="shared" si="71"/>
        <x:v>0</x:v>
      </x:c>
      <x:c r="S136" s="70">
        <x:f t="shared" si="71"/>
        <x:v>13</x:v>
      </x:c>
      <x:c r="T136" s="73">
        <x:f t="shared" si="71"/>
        <x:v>216</x:v>
      </x:c>
      <x:c r="U136" s="70">
        <x:f t="shared" si="71"/>
        <x:v>0</x:v>
      </x:c>
      <x:c r="V136" s="73">
        <x:f t="shared" si="71"/>
        <x:v>0</x:v>
      </x:c>
      <x:c r="W136" s="70">
        <x:f t="shared" si="71"/>
        <x:v>3</x:v>
      </x:c>
      <x:c r="X136" s="70">
        <x:f t="shared" si="71"/>
        <x:v>128</x:v>
      </x:c>
      <x:c r="Y136" s="70">
        <x:f t="shared" si="71"/>
        <x:v>30</x:v>
      </x:c>
      <x:c r="Z136" s="70">
        <x:f t="shared" si="71"/>
        <x:v>62</x:v>
      </x:c>
      <x:c r="AA136" s="70">
        <x:f t="shared" si="71"/>
        <x:v>1</x:v>
      </x:c>
      <x:c r="AB136" s="70">
        <x:f t="shared" si="71"/>
        <x:v>1</x:v>
      </x:c>
      <x:c r="AC136" s="70">
        <x:f t="shared" si="71"/>
        <x:v>6</x:v>
      </x:c>
      <x:c r="AD136" s="70">
        <x:f t="shared" si="71"/>
        <x:v>0</x:v>
      </x:c>
      <x:c r="AE136" s="70">
        <x:f t="shared" si="71"/>
        <x:v>0</x:v>
      </x:c>
      <x:c r="AF136" s="70">
        <x:f t="shared" si="71"/>
        <x:v>0</x:v>
      </x:c>
      <x:c r="AG136" s="70">
        <x:f t="shared" si="71"/>
        <x:v>8</x:v>
      </x:c>
      <x:c r="AH136" s="70">
        <x:f t="shared" si="71"/>
        <x:v>0</x:v>
      </x:c>
      <x:c r="AI136" s="70">
        <x:f t="shared" si="71"/>
        <x:v>0</x:v>
      </x:c>
      <x:c r="AJ136" s="70">
        <x:f t="shared" si="71"/>
        <x:v>9</x:v>
      </x:c>
      <x:c r="AK136" s="70">
        <x:f t="shared" si="71"/>
        <x:v>16</x:v>
      </x:c>
      <x:c r="AL136" s="370" t="s">
        <x:v>675</x:v>
      </x:c>
      <x:c r="AM136" s="70">
        <x:f t="shared" ref="AM136:BU136" si="72">SUM(AM137:AM163)</x:f>
        <x:v>0</x:v>
      </x:c>
      <x:c r="AN136" s="73">
        <x:f t="shared" si="72"/>
        <x:v>0</x:v>
      </x:c>
      <x:c r="AO136" s="70">
        <x:f t="shared" si="72"/>
        <x:v>0</x:v>
      </x:c>
      <x:c r="AP136" s="70">
        <x:f t="shared" si="72"/>
        <x:v>0</x:v>
      </x:c>
      <x:c r="AQ136" s="70">
        <x:f t="shared" si="72"/>
        <x:v>0</x:v>
      </x:c>
      <x:c r="AR136" s="73">
        <x:f t="shared" si="72"/>
        <x:v>0</x:v>
      </x:c>
      <x:c r="AS136" s="70">
        <x:f t="shared" si="72"/>
        <x:v>0</x:v>
      </x:c>
      <x:c r="AT136" s="73">
        <x:f t="shared" si="72"/>
        <x:v>0</x:v>
      </x:c>
      <x:c r="AU136" s="70">
        <x:f t="shared" si="72"/>
        <x:v>0</x:v>
      </x:c>
      <x:c r="AV136" s="70">
        <x:f t="shared" si="72"/>
        <x:v>0</x:v>
      </x:c>
      <x:c r="AW136" s="70">
        <x:f t="shared" si="72"/>
        <x:v>0</x:v>
      </x:c>
      <x:c r="AX136" s="70">
        <x:f t="shared" si="72"/>
        <x:v>0</x:v>
      </x:c>
      <x:c r="AY136" s="70">
        <x:f t="shared" si="72"/>
        <x:v>0</x:v>
      </x:c>
      <x:c r="AZ136" s="70">
        <x:f t="shared" si="72"/>
        <x:v>0</x:v>
      </x:c>
      <x:c r="BA136" s="73">
        <x:f t="shared" si="72"/>
        <x:v>0</x:v>
      </x:c>
      <x:c r="BB136" s="70">
        <x:f t="shared" si="72"/>
        <x:v>0</x:v>
      </x:c>
      <x:c r="BC136" s="70">
        <x:f t="shared" si="72"/>
        <x:v>0</x:v>
      </x:c>
      <x:c r="BD136" s="70">
        <x:f t="shared" si="72"/>
        <x:v>0</x:v>
      </x:c>
      <x:c r="BE136" s="70">
        <x:f t="shared" si="72"/>
        <x:v>25</x:v>
      </x:c>
      <x:c r="BF136" s="70">
        <x:f t="shared" si="72"/>
        <x:v>78</x:v>
      </x:c>
      <x:c r="BG136" s="70">
        <x:f t="shared" si="72"/>
        <x:v>0</x:v>
      </x:c>
      <x:c r="BH136" s="70">
        <x:f t="shared" si="72"/>
        <x:v>0</x:v>
      </x:c>
      <x:c r="BI136" s="70">
        <x:f t="shared" si="72"/>
        <x:v>0</x:v>
      </x:c>
      <x:c r="BJ136" s="73">
        <x:f t="shared" si="72"/>
        <x:v>0</x:v>
      </x:c>
      <x:c r="BK136" s="70">
        <x:f t="shared" si="72"/>
        <x:v>0</x:v>
      </x:c>
      <x:c r="BL136" s="73">
        <x:f t="shared" si="72"/>
        <x:v>0</x:v>
      </x:c>
      <x:c r="BM136" s="70">
        <x:f t="shared" si="72"/>
        <x:v>0</x:v>
      </x:c>
      <x:c r="BN136" s="73">
        <x:f t="shared" si="72"/>
        <x:v>0</x:v>
      </x:c>
      <x:c r="BO136" s="70">
        <x:f t="shared" si="72"/>
        <x:v>0</x:v>
      </x:c>
      <x:c r="BP136" s="73">
        <x:f t="shared" si="72"/>
        <x:v>0</x:v>
      </x:c>
      <x:c r="BQ136" s="70">
        <x:f t="shared" si="72"/>
        <x:v>0</x:v>
      </x:c>
      <x:c r="BR136" s="70">
        <x:f t="shared" si="72"/>
        <x:v>0</x:v>
      </x:c>
      <x:c r="BS136" s="70">
        <x:f t="shared" si="72"/>
        <x:v>1</x:v>
      </x:c>
      <x:c r="BT136" s="70">
        <x:f t="shared" si="72"/>
        <x:v>0</x:v>
      </x:c>
      <x:c r="BU136" s="70">
        <x:f t="shared" si="72"/>
        <x:v>0</x:v>
      </x:c>
      <x:c r="BV136" s="370" t="s">
        <x:v>675</x:v>
      </x:c>
      <x:c r="BW136" s="70">
        <x:f t="shared" ref="BW136:CX136" si="73">SUM(BW137:BW163)</x:f>
        <x:v>0</x:v>
      </x:c>
      <x:c r="BX136" s="70">
        <x:f t="shared" si="73"/>
        <x:v>0</x:v>
      </x:c>
      <x:c r="BY136" s="73">
        <x:f t="shared" si="73"/>
        <x:v>0</x:v>
      </x:c>
      <x:c r="BZ136" s="70">
        <x:f t="shared" si="73"/>
        <x:v>0</x:v>
      </x:c>
      <x:c r="CA136" s="73">
        <x:f t="shared" si="73"/>
        <x:v>0</x:v>
      </x:c>
      <x:c r="CB136" s="70">
        <x:f t="shared" si="73"/>
        <x:v>0</x:v>
      </x:c>
      <x:c r="CC136" s="73">
        <x:f t="shared" si="73"/>
        <x:v>0</x:v>
      </x:c>
      <x:c r="CD136" s="70">
        <x:f t="shared" si="73"/>
        <x:v>0</x:v>
      </x:c>
      <x:c r="CE136" s="70">
        <x:f t="shared" si="73"/>
        <x:v>0</x:v>
      </x:c>
      <x:c r="CF136" s="73">
        <x:f t="shared" si="73"/>
        <x:v>0</x:v>
      </x:c>
      <x:c r="CG136" s="70">
        <x:f t="shared" si="73"/>
        <x:v>0</x:v>
      </x:c>
      <x:c r="CH136" s="70">
        <x:f t="shared" si="73"/>
        <x:v>1</x:v>
      </x:c>
      <x:c r="CI136" s="70">
        <x:f t="shared" si="73"/>
        <x:v>0</x:v>
      </x:c>
      <x:c r="CJ136" s="70">
        <x:f t="shared" si="73"/>
        <x:v>3</x:v>
      </x:c>
      <x:c r="CK136" s="70">
        <x:f t="shared" si="73"/>
        <x:v>0</x:v>
      </x:c>
      <x:c r="CL136" s="70">
        <x:f t="shared" si="73"/>
        <x:v>0</x:v>
      </x:c>
      <x:c r="CM136" s="70">
        <x:f t="shared" si="73"/>
        <x:v>1</x:v>
      </x:c>
      <x:c r="CN136" s="70">
        <x:f t="shared" si="73"/>
        <x:v>1</x:v>
      </x:c>
      <x:c r="CO136" s="70">
        <x:f t="shared" si="73"/>
        <x:v>0</x:v>
      </x:c>
      <x:c r="CP136" s="73">
        <x:f t="shared" si="73"/>
        <x:v>0</x:v>
      </x:c>
      <x:c r="CQ136" s="70">
        <x:f t="shared" si="73"/>
        <x:v>2</x:v>
      </x:c>
      <x:c r="CR136" s="73">
        <x:f t="shared" si="73"/>
        <x:v>182</x:v>
      </x:c>
      <x:c r="CS136" s="70">
        <x:f t="shared" si="73"/>
        <x:v>94</x:v>
      </x:c>
      <x:c r="CT136" s="70">
        <x:f t="shared" si="73"/>
        <x:v>7</x:v>
      </x:c>
      <x:c r="CU136" s="70">
        <x:f t="shared" si="73"/>
        <x:v>2</x:v>
      </x:c>
      <x:c r="CV136" s="70">
        <x:f t="shared" si="73"/>
        <x:v>16</x:v>
      </x:c>
      <x:c r="CW136" s="70">
        <x:f t="shared" si="73"/>
        <x:v>23</x:v>
      </x:c>
      <x:c r="CX136" s="70">
        <x:f t="shared" si="73"/>
        <x:v>159</x:v>
      </x:c>
      <x:c r="CY136" s="370" t="s">
        <x:v>675</x:v>
      </x:c>
      <x:c r="CZ136" s="70">
        <x:f t="shared" ref="CZ136:DG136" si="74">SUM(CZ137:CZ163)</x:f>
        <x:v>0</x:v>
      </x:c>
      <x:c r="DA136" s="73">
        <x:f t="shared" si="74"/>
        <x:v>0</x:v>
      </x:c>
      <x:c r="DB136" s="70">
        <x:f t="shared" si="74"/>
        <x:v>0</x:v>
      </x:c>
      <x:c r="DC136" s="73">
        <x:f t="shared" si="74"/>
        <x:v>0</x:v>
      </x:c>
      <x:c r="DD136" s="70">
        <x:f t="shared" si="74"/>
        <x:v>0</x:v>
      </x:c>
      <x:c r="DE136" s="73">
        <x:f t="shared" si="74"/>
        <x:v>0</x:v>
      </x:c>
      <x:c r="DF136" s="70">
        <x:f t="shared" si="74"/>
        <x:v>0</x:v>
      </x:c>
      <x:c r="DG136" s="104">
        <x:f t="shared" si="74"/>
        <x:v>0</x:v>
      </x:c>
    </x:row>
    <x:row r="137" spans="1:111" ht="30" customHeight="1">
      <x:c r="A137" s="485" t="s">
        <x:v>1159</x:v>
      </x:c>
      <x:c r="B137" s="114"/>
      <x:c r="C137" s="73"/>
      <x:c r="D137" s="70"/>
      <x:c r="E137" s="73"/>
      <x:c r="F137" s="70"/>
      <x:c r="G137" s="73"/>
      <x:c r="H137" s="70"/>
      <x:c r="I137" s="73"/>
      <x:c r="J137" s="70">
        <x:v>1</x:v>
      </x:c>
      <x:c r="K137" s="70"/>
      <x:c r="L137" s="73"/>
      <x:c r="M137" s="70"/>
      <x:c r="N137" s="70"/>
      <x:c r="O137" s="70"/>
      <x:c r="P137" s="70"/>
      <x:c r="Q137" s="70"/>
      <x:c r="R137" s="73"/>
      <x:c r="S137" s="70"/>
      <x:c r="T137" s="73"/>
      <x:c r="U137" s="70"/>
      <x:c r="V137" s="73"/>
      <x:c r="W137" s="70"/>
      <x:c r="X137" s="70">
        <x:v>3</x:v>
      </x:c>
      <x:c r="Y137" s="70">
        <x:v>1</x:v>
      </x:c>
      <x:c r="Z137" s="70">
        <x:v>5</x:v>
      </x:c>
      <x:c r="AA137" s="70"/>
      <x:c r="AB137" s="70"/>
      <x:c r="AC137" s="70"/>
      <x:c r="AD137" s="70"/>
      <x:c r="AE137" s="70"/>
      <x:c r="AF137" s="70"/>
      <x:c r="AG137" s="70"/>
      <x:c r="AH137" s="70"/>
      <x:c r="AI137" s="70"/>
      <x:c r="AJ137" s="70"/>
      <x:c r="AK137" s="70"/>
      <x:c r="AL137" s="485" t="s">
        <x:v>1159</x:v>
      </x:c>
      <x:c r="AM137" s="70"/>
      <x:c r="AN137" s="73"/>
      <x:c r="AO137" s="70"/>
      <x:c r="AP137" s="70"/>
      <x:c r="AQ137" s="70"/>
      <x:c r="AR137" s="73"/>
      <x:c r="AS137" s="70"/>
      <x:c r="AT137" s="73"/>
      <x:c r="AU137" s="70"/>
      <x:c r="AV137" s="70"/>
      <x:c r="AW137" s="70"/>
      <x:c r="AX137" s="70"/>
      <x:c r="AY137" s="70"/>
      <x:c r="AZ137" s="70"/>
      <x:c r="BA137" s="73"/>
      <x:c r="BB137" s="70"/>
      <x:c r="BC137" s="70"/>
      <x:c r="BD137" s="70"/>
      <x:c r="BE137" s="70" t="s">
        <x:v>506</x:v>
      </x:c>
      <x:c r="BF137" s="70" t="s">
        <x:v>506</x:v>
      </x:c>
      <x:c r="BG137" s="70"/>
      <x:c r="BH137" s="70"/>
      <x:c r="BI137" s="70"/>
      <x:c r="BJ137" s="73"/>
      <x:c r="BK137" s="70"/>
      <x:c r="BL137" s="73"/>
      <x:c r="BM137" s="70"/>
      <x:c r="BN137" s="73"/>
      <x:c r="BO137" s="70"/>
      <x:c r="BP137" s="73"/>
      <x:c r="BQ137" s="70"/>
      <x:c r="BR137" s="70"/>
      <x:c r="BS137" s="70">
        <x:v>1</x:v>
      </x:c>
      <x:c r="BT137" s="70"/>
      <x:c r="BU137" s="70"/>
      <x:c r="BV137" s="485" t="s">
        <x:v>1159</x:v>
      </x:c>
      <x:c r="BW137" s="70"/>
      <x:c r="BX137" s="70"/>
      <x:c r="BY137" s="73"/>
      <x:c r="BZ137" s="70"/>
      <x:c r="CA137" s="73"/>
      <x:c r="CB137" s="70"/>
      <x:c r="CC137" s="73"/>
      <x:c r="CD137" s="70"/>
      <x:c r="CE137" s="70"/>
      <x:c r="CF137" s="73"/>
      <x:c r="CG137" s="70"/>
      <x:c r="CH137" s="70"/>
      <x:c r="CI137" s="70"/>
      <x:c r="CJ137" s="70"/>
      <x:c r="CK137" s="70"/>
      <x:c r="CL137" s="70"/>
      <x:c r="CM137" s="70"/>
      <x:c r="CN137" s="70"/>
      <x:c r="CO137" s="70"/>
      <x:c r="CP137" s="73"/>
      <x:c r="CQ137" s="70"/>
      <x:c r="CR137" s="73"/>
      <x:c r="CS137" s="70">
        <x:v>4</x:v>
      </x:c>
      <x:c r="CT137" s="70">
        <x:v>1</x:v>
      </x:c>
      <x:c r="CU137" s="70"/>
      <x:c r="CV137" s="70"/>
      <x:c r="CW137" s="70">
        <x:v>1</x:v>
      </x:c>
      <x:c r="CX137" s="70">
        <x:v>6</x:v>
      </x:c>
      <x:c r="CY137" s="485" t="s">
        <x:v>1159</x:v>
      </x:c>
      <x:c r="CZ137" s="564"/>
      <x:c r="DA137" s="73"/>
      <x:c r="DB137" s="564"/>
      <x:c r="DC137" s="73"/>
      <x:c r="DD137" s="564"/>
      <x:c r="DE137" s="73"/>
      <x:c r="DF137" s="564"/>
      <x:c r="DG137" s="104"/>
    </x:row>
    <x:row r="138" spans="1:111" ht="30" customHeight="1">
      <x:c r="A138" s="485" t="s">
        <x:v>680</x:v>
      </x:c>
      <x:c r="B138" s="114"/>
      <x:c r="C138" s="73"/>
      <x:c r="D138" s="70"/>
      <x:c r="E138" s="73"/>
      <x:c r="F138" s="70"/>
      <x:c r="G138" s="73"/>
      <x:c r="H138" s="70"/>
      <x:c r="I138" s="73"/>
      <x:c r="J138" s="70">
        <x:v>1</x:v>
      </x:c>
      <x:c r="K138" s="70"/>
      <x:c r="L138" s="73"/>
      <x:c r="M138" s="70"/>
      <x:c r="N138" s="70"/>
      <x:c r="O138" s="70"/>
      <x:c r="P138" s="70"/>
      <x:c r="Q138" s="70"/>
      <x:c r="R138" s="73"/>
      <x:c r="S138" s="70"/>
      <x:c r="T138" s="73"/>
      <x:c r="U138" s="70"/>
      <x:c r="V138" s="73"/>
      <x:c r="W138" s="70"/>
      <x:c r="X138" s="70">
        <x:v>4</x:v>
      </x:c>
      <x:c r="Y138" s="70">
        <x:v>2</x:v>
      </x:c>
      <x:c r="Z138" s="70">
        <x:v>5</x:v>
      </x:c>
      <x:c r="AA138" s="70"/>
      <x:c r="AB138" s="70"/>
      <x:c r="AC138" s="70">
        <x:v>1</x:v>
      </x:c>
      <x:c r="AD138" s="70"/>
      <x:c r="AE138" s="70"/>
      <x:c r="AF138" s="70"/>
      <x:c r="AG138" s="70">
        <x:v>1</x:v>
      </x:c>
      <x:c r="AH138" s="70"/>
      <x:c r="AI138" s="70"/>
      <x:c r="AJ138" s="70">
        <x:v>1</x:v>
      </x:c>
      <x:c r="AK138" s="70">
        <x:v>2</x:v>
      </x:c>
      <x:c r="AL138" s="485" t="s">
        <x:v>680</x:v>
      </x:c>
      <x:c r="AM138" s="70"/>
      <x:c r="AN138" s="73"/>
      <x:c r="AO138" s="70"/>
      <x:c r="AP138" s="70"/>
      <x:c r="AQ138" s="70"/>
      <x:c r="AR138" s="73"/>
      <x:c r="AS138" s="70"/>
      <x:c r="AT138" s="73"/>
      <x:c r="AU138" s="70"/>
      <x:c r="AV138" s="70"/>
      <x:c r="AW138" s="70"/>
      <x:c r="AX138" s="70"/>
      <x:c r="AY138" s="70"/>
      <x:c r="AZ138" s="70"/>
      <x:c r="BA138" s="73"/>
      <x:c r="BB138" s="70"/>
      <x:c r="BC138" s="70"/>
      <x:c r="BD138" s="70"/>
      <x:c r="BE138" s="70">
        <x:v>1</x:v>
      </x:c>
      <x:c r="BF138" s="70">
        <x:v>1</x:v>
      </x:c>
      <x:c r="BG138" s="70"/>
      <x:c r="BH138" s="70"/>
      <x:c r="BI138" s="70"/>
      <x:c r="BJ138" s="73"/>
      <x:c r="BK138" s="70"/>
      <x:c r="BL138" s="73"/>
      <x:c r="BM138" s="70"/>
      <x:c r="BN138" s="73"/>
      <x:c r="BO138" s="70"/>
      <x:c r="BP138" s="73"/>
      <x:c r="BQ138" s="70"/>
      <x:c r="BR138" s="70"/>
      <x:c r="BS138" s="70"/>
      <x:c r="BT138" s="70"/>
      <x:c r="BU138" s="70"/>
      <x:c r="BV138" s="485" t="s">
        <x:v>680</x:v>
      </x:c>
      <x:c r="BW138" s="70"/>
      <x:c r="BX138" s="70"/>
      <x:c r="BY138" s="73"/>
      <x:c r="BZ138" s="70"/>
      <x:c r="CA138" s="73"/>
      <x:c r="CB138" s="70"/>
      <x:c r="CC138" s="73"/>
      <x:c r="CD138" s="70"/>
      <x:c r="CE138" s="70"/>
      <x:c r="CF138" s="73"/>
      <x:c r="CG138" s="70"/>
      <x:c r="CH138" s="70"/>
      <x:c r="CI138" s="70"/>
      <x:c r="CJ138" s="70"/>
      <x:c r="CK138" s="70"/>
      <x:c r="CL138" s="70"/>
      <x:c r="CM138" s="70"/>
      <x:c r="CN138" s="70"/>
      <x:c r="CO138" s="70"/>
      <x:c r="CP138" s="73"/>
      <x:c r="CQ138" s="70"/>
      <x:c r="CR138" s="73"/>
      <x:c r="CS138" s="70">
        <x:v>4</x:v>
      </x:c>
      <x:c r="CT138" s="70"/>
      <x:c r="CU138" s="70"/>
      <x:c r="CV138" s="70"/>
      <x:c r="CW138" s="70">
        <x:v>1</x:v>
      </x:c>
      <x:c r="CX138" s="70">
        <x:v>4</x:v>
      </x:c>
      <x:c r="CY138" s="485" t="s">
        <x:v>680</x:v>
      </x:c>
      <x:c r="CZ138" s="564"/>
      <x:c r="DA138" s="73"/>
      <x:c r="DB138" s="564"/>
      <x:c r="DC138" s="73"/>
      <x:c r="DD138" s="564"/>
      <x:c r="DE138" s="73"/>
      <x:c r="DF138" s="564"/>
      <x:c r="DG138" s="104"/>
    </x:row>
    <x:row r="139" spans="1:111" ht="30" customHeight="1">
      <x:c r="A139" s="485" t="s">
        <x:v>2732</x:v>
      </x:c>
      <x:c r="B139" s="114"/>
      <x:c r="C139" s="73"/>
      <x:c r="D139" s="70"/>
      <x:c r="E139" s="73"/>
      <x:c r="F139" s="70"/>
      <x:c r="G139" s="73"/>
      <x:c r="H139" s="70"/>
      <x:c r="I139" s="73"/>
      <x:c r="J139" s="70"/>
      <x:c r="K139" s="70"/>
      <x:c r="L139" s="73"/>
      <x:c r="M139" s="70"/>
      <x:c r="N139" s="70"/>
      <x:c r="O139" s="70"/>
      <x:c r="P139" s="70"/>
      <x:c r="Q139" s="70"/>
      <x:c r="R139" s="73"/>
      <x:c r="S139" s="70">
        <x:v>1</x:v>
      </x:c>
      <x:c r="T139" s="73">
        <x:v>20</x:v>
      </x:c>
      <x:c r="U139" s="70"/>
      <x:c r="V139" s="73"/>
      <x:c r="W139" s="70"/>
      <x:c r="X139" s="70">
        <x:v>3</x:v>
      </x:c>
      <x:c r="Y139" s="70"/>
      <x:c r="Z139" s="70"/>
      <x:c r="AA139" s="70"/>
      <x:c r="AB139" s="70"/>
      <x:c r="AC139" s="70"/>
      <x:c r="AD139" s="70"/>
      <x:c r="AE139" s="70"/>
      <x:c r="AF139" s="70"/>
      <x:c r="AG139" s="70">
        <x:v>1</x:v>
      </x:c>
      <x:c r="AH139" s="70"/>
      <x:c r="AI139" s="70"/>
      <x:c r="AJ139" s="70">
        <x:v>1</x:v>
      </x:c>
      <x:c r="AK139" s="70">
        <x:v>2</x:v>
      </x:c>
      <x:c r="AL139" s="485" t="s">
        <x:v>2732</x:v>
      </x:c>
      <x:c r="AM139" s="70"/>
      <x:c r="AN139" s="73"/>
      <x:c r="AO139" s="70"/>
      <x:c r="AP139" s="70"/>
      <x:c r="AQ139" s="70"/>
      <x:c r="AR139" s="73"/>
      <x:c r="AS139" s="70"/>
      <x:c r="AT139" s="73"/>
      <x:c r="AU139" s="70"/>
      <x:c r="AV139" s="70"/>
      <x:c r="AW139" s="70"/>
      <x:c r="AX139" s="70"/>
      <x:c r="AY139" s="70"/>
      <x:c r="AZ139" s="70"/>
      <x:c r="BA139" s="73"/>
      <x:c r="BB139" s="70"/>
      <x:c r="BC139" s="70"/>
      <x:c r="BD139" s="70"/>
      <x:c r="BE139" s="70">
        <x:v>1</x:v>
      </x:c>
      <x:c r="BF139" s="70">
        <x:v>3</x:v>
      </x:c>
      <x:c r="BG139" s="70"/>
      <x:c r="BH139" s="70"/>
      <x:c r="BI139" s="70"/>
      <x:c r="BJ139" s="73"/>
      <x:c r="BK139" s="70"/>
      <x:c r="BL139" s="73"/>
      <x:c r="BM139" s="70"/>
      <x:c r="BN139" s="73"/>
      <x:c r="BO139" s="70"/>
      <x:c r="BP139" s="73"/>
      <x:c r="BQ139" s="70"/>
      <x:c r="BR139" s="70"/>
      <x:c r="BS139" s="70"/>
      <x:c r="BT139" s="70"/>
      <x:c r="BU139" s="70"/>
      <x:c r="BV139" s="485" t="s">
        <x:v>2732</x:v>
      </x:c>
      <x:c r="BW139" s="70"/>
      <x:c r="BX139" s="70"/>
      <x:c r="BY139" s="73"/>
      <x:c r="BZ139" s="70"/>
      <x:c r="CA139" s="73"/>
      <x:c r="CB139" s="70"/>
      <x:c r="CC139" s="73"/>
      <x:c r="CD139" s="70"/>
      <x:c r="CE139" s="70"/>
      <x:c r="CF139" s="73"/>
      <x:c r="CG139" s="70"/>
      <x:c r="CH139" s="70"/>
      <x:c r="CI139" s="70"/>
      <x:c r="CJ139" s="70"/>
      <x:c r="CK139" s="70"/>
      <x:c r="CL139" s="70"/>
      <x:c r="CM139" s="70"/>
      <x:c r="CN139" s="70"/>
      <x:c r="CO139" s="70"/>
      <x:c r="CP139" s="73"/>
      <x:c r="CQ139" s="70"/>
      <x:c r="CR139" s="73"/>
      <x:c r="CS139" s="70">
        <x:v>4</x:v>
      </x:c>
      <x:c r="CT139" s="70"/>
      <x:c r="CU139" s="70"/>
      <x:c r="CV139" s="70">
        <x:v>1</x:v>
      </x:c>
      <x:c r="CW139" s="70">
        <x:v>1</x:v>
      </x:c>
      <x:c r="CX139" s="70">
        <x:v>2</x:v>
      </x:c>
      <x:c r="CY139" s="485" t="s">
        <x:v>2732</x:v>
      </x:c>
      <x:c r="CZ139" s="564"/>
      <x:c r="DA139" s="73"/>
      <x:c r="DB139" s="564"/>
      <x:c r="DC139" s="73"/>
      <x:c r="DD139" s="564"/>
      <x:c r="DE139" s="73"/>
      <x:c r="DF139" s="564"/>
      <x:c r="DG139" s="104"/>
    </x:row>
    <x:row r="140" spans="1:111" ht="30" customHeight="1">
      <x:c r="A140" s="485" t="s">
        <x:v>1837</x:v>
      </x:c>
      <x:c r="B140" s="114"/>
      <x:c r="C140" s="73"/>
      <x:c r="D140" s="70"/>
      <x:c r="E140" s="73"/>
      <x:c r="F140" s="70"/>
      <x:c r="G140" s="73"/>
      <x:c r="H140" s="70"/>
      <x:c r="I140" s="73"/>
      <x:c r="J140" s="70"/>
      <x:c r="K140" s="70"/>
      <x:c r="L140" s="73"/>
      <x:c r="M140" s="70"/>
      <x:c r="N140" s="70"/>
      <x:c r="O140" s="70"/>
      <x:c r="P140" s="70"/>
      <x:c r="Q140" s="70"/>
      <x:c r="R140" s="73"/>
      <x:c r="S140" s="70">
        <x:v>1</x:v>
      </x:c>
      <x:c r="T140" s="73">
        <x:v>20</x:v>
      </x:c>
      <x:c r="U140" s="70"/>
      <x:c r="V140" s="73"/>
      <x:c r="W140" s="70"/>
      <x:c r="X140" s="70"/>
      <x:c r="Y140" s="70"/>
      <x:c r="Z140" s="70"/>
      <x:c r="AA140" s="70"/>
      <x:c r="AB140" s="70"/>
      <x:c r="AC140" s="70"/>
      <x:c r="AD140" s="70"/>
      <x:c r="AE140" s="70"/>
      <x:c r="AF140" s="70"/>
      <x:c r="AG140" s="70"/>
      <x:c r="AH140" s="70"/>
      <x:c r="AI140" s="70"/>
      <x:c r="AJ140" s="70"/>
      <x:c r="AK140" s="70"/>
      <x:c r="AL140" s="485" t="s">
        <x:v>1837</x:v>
      </x:c>
      <x:c r="AM140" s="70"/>
      <x:c r="AN140" s="73"/>
      <x:c r="AO140" s="70"/>
      <x:c r="AP140" s="70"/>
      <x:c r="AQ140" s="70"/>
      <x:c r="AR140" s="73"/>
      <x:c r="AS140" s="70"/>
      <x:c r="AT140" s="73"/>
      <x:c r="AU140" s="70"/>
      <x:c r="AV140" s="70"/>
      <x:c r="AW140" s="70"/>
      <x:c r="AX140" s="70"/>
      <x:c r="AY140" s="70"/>
      <x:c r="AZ140" s="70"/>
      <x:c r="BA140" s="73"/>
      <x:c r="BB140" s="70"/>
      <x:c r="BC140" s="70"/>
      <x:c r="BD140" s="70"/>
      <x:c r="BE140" s="70">
        <x:v>1</x:v>
      </x:c>
      <x:c r="BF140" s="70">
        <x:v>2</x:v>
      </x:c>
      <x:c r="BG140" s="70"/>
      <x:c r="BH140" s="70"/>
      <x:c r="BI140" s="70"/>
      <x:c r="BJ140" s="73"/>
      <x:c r="BK140" s="70"/>
      <x:c r="BL140" s="73"/>
      <x:c r="BM140" s="70"/>
      <x:c r="BN140" s="73"/>
      <x:c r="BO140" s="70"/>
      <x:c r="BP140" s="73"/>
      <x:c r="BQ140" s="70"/>
      <x:c r="BR140" s="70"/>
      <x:c r="BS140" s="70"/>
      <x:c r="BT140" s="70"/>
      <x:c r="BU140" s="70"/>
      <x:c r="BV140" s="485" t="s">
        <x:v>1837</x:v>
      </x:c>
      <x:c r="BW140" s="70"/>
      <x:c r="BX140" s="70"/>
      <x:c r="BY140" s="73"/>
      <x:c r="BZ140" s="70"/>
      <x:c r="CA140" s="73"/>
      <x:c r="CB140" s="70"/>
      <x:c r="CC140" s="73"/>
      <x:c r="CD140" s="70"/>
      <x:c r="CE140" s="70"/>
      <x:c r="CF140" s="73"/>
      <x:c r="CG140" s="70"/>
      <x:c r="CH140" s="70"/>
      <x:c r="CI140" s="70"/>
      <x:c r="CJ140" s="70"/>
      <x:c r="CK140" s="70"/>
      <x:c r="CL140" s="70"/>
      <x:c r="CM140" s="70"/>
      <x:c r="CN140" s="70"/>
      <x:c r="CO140" s="70"/>
      <x:c r="CP140" s="73"/>
      <x:c r="CQ140" s="70"/>
      <x:c r="CR140" s="73"/>
      <x:c r="CS140" s="70">
        <x:v>3</x:v>
      </x:c>
      <x:c r="CT140" s="70">
        <x:v>1</x:v>
      </x:c>
      <x:c r="CU140" s="70"/>
      <x:c r="CV140" s="70"/>
      <x:c r="CW140" s="70">
        <x:v>1</x:v>
      </x:c>
      <x:c r="CX140" s="70">
        <x:v>2</x:v>
      </x:c>
      <x:c r="CY140" s="485" t="s">
        <x:v>1837</x:v>
      </x:c>
      <x:c r="CZ140" s="564"/>
      <x:c r="DA140" s="73"/>
      <x:c r="DB140" s="564"/>
      <x:c r="DC140" s="73"/>
      <x:c r="DD140" s="564"/>
      <x:c r="DE140" s="73"/>
      <x:c r="DF140" s="564"/>
      <x:c r="DG140" s="104"/>
    </x:row>
    <x:row r="141" spans="1:111" ht="30" customHeight="1">
      <x:c r="A141" s="485" t="s">
        <x:v>2722</x:v>
      </x:c>
      <x:c r="B141" s="114"/>
      <x:c r="C141" s="73"/>
      <x:c r="D141" s="70"/>
      <x:c r="E141" s="73"/>
      <x:c r="F141" s="70"/>
      <x:c r="G141" s="73"/>
      <x:c r="H141" s="70"/>
      <x:c r="I141" s="73"/>
      <x:c r="J141" s="70"/>
      <x:c r="K141" s="70"/>
      <x:c r="L141" s="73"/>
      <x:c r="M141" s="70"/>
      <x:c r="N141" s="70"/>
      <x:c r="O141" s="70"/>
      <x:c r="P141" s="70"/>
      <x:c r="Q141" s="70"/>
      <x:c r="R141" s="73"/>
      <x:c r="S141" s="70"/>
      <x:c r="T141" s="73"/>
      <x:c r="U141" s="70"/>
      <x:c r="V141" s="73"/>
      <x:c r="W141" s="70"/>
      <x:c r="X141" s="70">
        <x:v>1</x:v>
      </x:c>
      <x:c r="Y141" s="70">
        <x:v>1</x:v>
      </x:c>
      <x:c r="Z141" s="70">
        <x:v>1</x:v>
      </x:c>
      <x:c r="AA141" s="70"/>
      <x:c r="AB141" s="70"/>
      <x:c r="AC141" s="70"/>
      <x:c r="AD141" s="70"/>
      <x:c r="AE141" s="70"/>
      <x:c r="AF141" s="70"/>
      <x:c r="AG141" s="70"/>
      <x:c r="AH141" s="70"/>
      <x:c r="AI141" s="70"/>
      <x:c r="AJ141" s="70"/>
      <x:c r="AK141" s="70"/>
      <x:c r="AL141" s="485" t="s">
        <x:v>2722</x:v>
      </x:c>
      <x:c r="AM141" s="70"/>
      <x:c r="AN141" s="73"/>
      <x:c r="AO141" s="70"/>
      <x:c r="AP141" s="70"/>
      <x:c r="AQ141" s="70"/>
      <x:c r="AR141" s="73"/>
      <x:c r="AS141" s="70"/>
      <x:c r="AT141" s="73"/>
      <x:c r="AU141" s="70"/>
      <x:c r="AV141" s="70"/>
      <x:c r="AW141" s="70"/>
      <x:c r="AX141" s="70"/>
      <x:c r="AY141" s="70"/>
      <x:c r="AZ141" s="70"/>
      <x:c r="BA141" s="73"/>
      <x:c r="BB141" s="70"/>
      <x:c r="BC141" s="70"/>
      <x:c r="BD141" s="70"/>
      <x:c r="BE141" s="70">
        <x:v>1</x:v>
      </x:c>
      <x:c r="BF141" s="70">
        <x:v>2</x:v>
      </x:c>
      <x:c r="BG141" s="70"/>
      <x:c r="BH141" s="70"/>
      <x:c r="BI141" s="70"/>
      <x:c r="BJ141" s="73"/>
      <x:c r="BK141" s="70"/>
      <x:c r="BL141" s="73"/>
      <x:c r="BM141" s="70"/>
      <x:c r="BN141" s="73"/>
      <x:c r="BO141" s="70"/>
      <x:c r="BP141" s="73"/>
      <x:c r="BQ141" s="70"/>
      <x:c r="BR141" s="70"/>
      <x:c r="BS141" s="70"/>
      <x:c r="BT141" s="70"/>
      <x:c r="BU141" s="70"/>
      <x:c r="BV141" s="485" t="s">
        <x:v>2722</x:v>
      </x:c>
      <x:c r="BW141" s="70"/>
      <x:c r="BX141" s="70"/>
      <x:c r="BY141" s="73"/>
      <x:c r="BZ141" s="70"/>
      <x:c r="CA141" s="73"/>
      <x:c r="CB141" s="70"/>
      <x:c r="CC141" s="73"/>
      <x:c r="CD141" s="70"/>
      <x:c r="CE141" s="70"/>
      <x:c r="CF141" s="73"/>
      <x:c r="CG141" s="70"/>
      <x:c r="CH141" s="70"/>
      <x:c r="CI141" s="70"/>
      <x:c r="CJ141" s="70"/>
      <x:c r="CK141" s="70"/>
      <x:c r="CL141" s="70"/>
      <x:c r="CM141" s="70"/>
      <x:c r="CN141" s="70"/>
      <x:c r="CO141" s="70"/>
      <x:c r="CP141" s="73"/>
      <x:c r="CQ141" s="70"/>
      <x:c r="CR141" s="73"/>
      <x:c r="CS141" s="70">
        <x:v>1</x:v>
      </x:c>
      <x:c r="CT141" s="70"/>
      <x:c r="CU141" s="70"/>
      <x:c r="CV141" s="70"/>
      <x:c r="CW141" s="70">
        <x:v>1</x:v>
      </x:c>
      <x:c r="CX141" s="70">
        <x:v>1</x:v>
      </x:c>
      <x:c r="CY141" s="485" t="s">
        <x:v>2722</x:v>
      </x:c>
      <x:c r="CZ141" s="564"/>
      <x:c r="DA141" s="73"/>
      <x:c r="DB141" s="564"/>
      <x:c r="DC141" s="73"/>
      <x:c r="DD141" s="564"/>
      <x:c r="DE141" s="73"/>
      <x:c r="DF141" s="564"/>
      <x:c r="DG141" s="104"/>
    </x:row>
    <x:row r="142" spans="1:111" ht="30" customHeight="1">
      <x:c r="A142" s="485" t="s">
        <x:v>2750</x:v>
      </x:c>
      <x:c r="B142" s="114"/>
      <x:c r="C142" s="73"/>
      <x:c r="D142" s="70"/>
      <x:c r="E142" s="73"/>
      <x:c r="F142" s="70"/>
      <x:c r="G142" s="73"/>
      <x:c r="H142" s="70"/>
      <x:c r="I142" s="73"/>
      <x:c r="J142" s="70"/>
      <x:c r="K142" s="70"/>
      <x:c r="L142" s="73"/>
      <x:c r="M142" s="70"/>
      <x:c r="N142" s="70"/>
      <x:c r="O142" s="70"/>
      <x:c r="P142" s="70"/>
      <x:c r="Q142" s="70"/>
      <x:c r="R142" s="73"/>
      <x:c r="S142" s="70">
        <x:v>0</x:v>
      </x:c>
      <x:c r="T142" s="73">
        <x:v>0</x:v>
      </x:c>
      <x:c r="U142" s="70"/>
      <x:c r="V142" s="73"/>
      <x:c r="W142" s="70"/>
      <x:c r="X142" s="70">
        <x:v>4</x:v>
      </x:c>
      <x:c r="Y142" s="70">
        <x:v>1</x:v>
      </x:c>
      <x:c r="Z142" s="70">
        <x:v>2</x:v>
      </x:c>
      <x:c r="AA142" s="70"/>
      <x:c r="AB142" s="70"/>
      <x:c r="AC142" s="70"/>
      <x:c r="AD142" s="70"/>
      <x:c r="AE142" s="70"/>
      <x:c r="AF142" s="70"/>
      <x:c r="AG142" s="70"/>
      <x:c r="AH142" s="70"/>
      <x:c r="AI142" s="70"/>
      <x:c r="AJ142" s="70"/>
      <x:c r="AK142" s="70"/>
      <x:c r="AL142" s="485" t="s">
        <x:v>2750</x:v>
      </x:c>
      <x:c r="AM142" s="70"/>
      <x:c r="AN142" s="73"/>
      <x:c r="AO142" s="70"/>
      <x:c r="AP142" s="70"/>
      <x:c r="AQ142" s="70"/>
      <x:c r="AR142" s="73"/>
      <x:c r="AS142" s="70"/>
      <x:c r="AT142" s="73"/>
      <x:c r="AU142" s="70"/>
      <x:c r="AV142" s="70"/>
      <x:c r="AW142" s="70"/>
      <x:c r="AX142" s="70"/>
      <x:c r="AY142" s="70"/>
      <x:c r="AZ142" s="70"/>
      <x:c r="BA142" s="73"/>
      <x:c r="BB142" s="70"/>
      <x:c r="BC142" s="70"/>
      <x:c r="BD142" s="70"/>
      <x:c r="BE142" s="70">
        <x:v>1</x:v>
      </x:c>
      <x:c r="BF142" s="70">
        <x:v>2</x:v>
      </x:c>
      <x:c r="BG142" s="70"/>
      <x:c r="BH142" s="70"/>
      <x:c r="BI142" s="70"/>
      <x:c r="BJ142" s="73"/>
      <x:c r="BK142" s="70"/>
      <x:c r="BL142" s="73"/>
      <x:c r="BM142" s="70"/>
      <x:c r="BN142" s="73"/>
      <x:c r="BO142" s="70"/>
      <x:c r="BP142" s="73"/>
      <x:c r="BQ142" s="70"/>
      <x:c r="BR142" s="70"/>
      <x:c r="BS142" s="70"/>
      <x:c r="BT142" s="70"/>
      <x:c r="BU142" s="70"/>
      <x:c r="BV142" s="485" t="s">
        <x:v>2750</x:v>
      </x:c>
      <x:c r="BW142" s="70"/>
      <x:c r="BX142" s="70"/>
      <x:c r="BY142" s="73"/>
      <x:c r="BZ142" s="70"/>
      <x:c r="CA142" s="73"/>
      <x:c r="CB142" s="70"/>
      <x:c r="CC142" s="73"/>
      <x:c r="CD142" s="70"/>
      <x:c r="CE142" s="70"/>
      <x:c r="CF142" s="73"/>
      <x:c r="CG142" s="70"/>
      <x:c r="CH142" s="70"/>
      <x:c r="CI142" s="70"/>
      <x:c r="CJ142" s="70"/>
      <x:c r="CK142" s="70"/>
      <x:c r="CL142" s="70"/>
      <x:c r="CM142" s="70"/>
      <x:c r="CN142" s="70"/>
      <x:c r="CO142" s="70"/>
      <x:c r="CP142" s="73"/>
      <x:c r="CQ142" s="70"/>
      <x:c r="CR142" s="73"/>
      <x:c r="CS142" s="70">
        <x:v>2</x:v>
      </x:c>
      <x:c r="CT142" s="70"/>
      <x:c r="CU142" s="70"/>
      <x:c r="CV142" s="70"/>
      <x:c r="CW142" s="70"/>
      <x:c r="CX142" s="70"/>
      <x:c r="CY142" s="485" t="s">
        <x:v>2750</x:v>
      </x:c>
      <x:c r="CZ142" s="564"/>
      <x:c r="DA142" s="73"/>
      <x:c r="DB142" s="564"/>
      <x:c r="DC142" s="73"/>
      <x:c r="DD142" s="564"/>
      <x:c r="DE142" s="73"/>
      <x:c r="DF142" s="564"/>
      <x:c r="DG142" s="104"/>
    </x:row>
    <x:row r="143" spans="1:111" ht="30" customHeight="1">
      <x:c r="A143" s="485" t="s">
        <x:v>1139</x:v>
      </x:c>
      <x:c r="B143" s="114"/>
      <x:c r="C143" s="73"/>
      <x:c r="D143" s="70"/>
      <x:c r="E143" s="73"/>
      <x:c r="F143" s="70"/>
      <x:c r="G143" s="73"/>
      <x:c r="H143" s="70"/>
      <x:c r="I143" s="73"/>
      <x:c r="J143" s="70"/>
      <x:c r="K143" s="70"/>
      <x:c r="L143" s="73"/>
      <x:c r="M143" s="70"/>
      <x:c r="N143" s="70"/>
      <x:c r="O143" s="70"/>
      <x:c r="P143" s="70"/>
      <x:c r="Q143" s="70"/>
      <x:c r="R143" s="73"/>
      <x:c r="S143" s="70">
        <x:v>1</x:v>
      </x:c>
      <x:c r="T143" s="73">
        <x:v>20</x:v>
      </x:c>
      <x:c r="U143" s="70"/>
      <x:c r="V143" s="73"/>
      <x:c r="W143" s="70"/>
      <x:c r="X143" s="70">
        <x:v>1</x:v>
      </x:c>
      <x:c r="Y143" s="70">
        <x:v>1</x:v>
      </x:c>
      <x:c r="Z143" s="70">
        <x:v>2</x:v>
      </x:c>
      <x:c r="AA143" s="70"/>
      <x:c r="AB143" s="70"/>
      <x:c r="AC143" s="70"/>
      <x:c r="AD143" s="70"/>
      <x:c r="AE143" s="70"/>
      <x:c r="AF143" s="70"/>
      <x:c r="AG143" s="70"/>
      <x:c r="AH143" s="70"/>
      <x:c r="AI143" s="70"/>
      <x:c r="AJ143" s="70"/>
      <x:c r="AK143" s="70"/>
      <x:c r="AL143" s="485" t="s">
        <x:v>1139</x:v>
      </x:c>
      <x:c r="AM143" s="70"/>
      <x:c r="AN143" s="73"/>
      <x:c r="AO143" s="70"/>
      <x:c r="AP143" s="70"/>
      <x:c r="AQ143" s="70"/>
      <x:c r="AR143" s="73"/>
      <x:c r="AS143" s="70"/>
      <x:c r="AT143" s="73"/>
      <x:c r="AU143" s="70"/>
      <x:c r="AV143" s="70"/>
      <x:c r="AW143" s="70"/>
      <x:c r="AX143" s="70"/>
      <x:c r="AY143" s="70"/>
      <x:c r="AZ143" s="70"/>
      <x:c r="BA143" s="73"/>
      <x:c r="BB143" s="70"/>
      <x:c r="BC143" s="70"/>
      <x:c r="BD143" s="70"/>
      <x:c r="BE143" s="70">
        <x:v>1</x:v>
      </x:c>
      <x:c r="BF143" s="70">
        <x:v>2</x:v>
      </x:c>
      <x:c r="BG143" s="70"/>
      <x:c r="BH143" s="70"/>
      <x:c r="BI143" s="70"/>
      <x:c r="BJ143" s="73"/>
      <x:c r="BK143" s="70"/>
      <x:c r="BL143" s="73"/>
      <x:c r="BM143" s="70"/>
      <x:c r="BN143" s="73"/>
      <x:c r="BO143" s="70"/>
      <x:c r="BP143" s="73"/>
      <x:c r="BQ143" s="70"/>
      <x:c r="BR143" s="70"/>
      <x:c r="BS143" s="70"/>
      <x:c r="BT143" s="70"/>
      <x:c r="BU143" s="70"/>
      <x:c r="BV143" s="485" t="s">
        <x:v>1139</x:v>
      </x:c>
      <x:c r="BW143" s="70"/>
      <x:c r="BX143" s="70"/>
      <x:c r="BY143" s="73"/>
      <x:c r="BZ143" s="70"/>
      <x:c r="CA143" s="73"/>
      <x:c r="CB143" s="70"/>
      <x:c r="CC143" s="73"/>
      <x:c r="CD143" s="70"/>
      <x:c r="CE143" s="70"/>
      <x:c r="CF143" s="73"/>
      <x:c r="CG143" s="70"/>
      <x:c r="CH143" s="70"/>
      <x:c r="CI143" s="70"/>
      <x:c r="CJ143" s="70"/>
      <x:c r="CK143" s="70"/>
      <x:c r="CL143" s="70"/>
      <x:c r="CM143" s="70"/>
      <x:c r="CN143" s="70"/>
      <x:c r="CO143" s="70"/>
      <x:c r="CP143" s="73"/>
      <x:c r="CQ143" s="70"/>
      <x:c r="CR143" s="73"/>
      <x:c r="CS143" s="70">
        <x:v>2</x:v>
      </x:c>
      <x:c r="CT143" s="70">
        <x:v>1</x:v>
      </x:c>
      <x:c r="CU143" s="70"/>
      <x:c r="CV143" s="70"/>
      <x:c r="CW143" s="70">
        <x:v>1</x:v>
      </x:c>
      <x:c r="CX143" s="70">
        <x:v>3</x:v>
      </x:c>
      <x:c r="CY143" s="485" t="s">
        <x:v>1139</x:v>
      </x:c>
      <x:c r="CZ143" s="564"/>
      <x:c r="DA143" s="73"/>
      <x:c r="DB143" s="564"/>
      <x:c r="DC143" s="73"/>
      <x:c r="DD143" s="564"/>
      <x:c r="DE143" s="73"/>
      <x:c r="DF143" s="564"/>
      <x:c r="DG143" s="104"/>
    </x:row>
    <x:row r="144" spans="1:111" ht="30" customHeight="1">
      <x:c r="A144" s="485" t="s">
        <x:v>1128</x:v>
      </x:c>
      <x:c r="B144" s="114"/>
      <x:c r="C144" s="73"/>
      <x:c r="D144" s="70"/>
      <x:c r="E144" s="73"/>
      <x:c r="F144" s="70"/>
      <x:c r="G144" s="73"/>
      <x:c r="H144" s="70"/>
      <x:c r="I144" s="73"/>
      <x:c r="J144" s="70">
        <x:v>2</x:v>
      </x:c>
      <x:c r="K144" s="70"/>
      <x:c r="L144" s="73"/>
      <x:c r="M144" s="70"/>
      <x:c r="N144" s="70"/>
      <x:c r="O144" s="70"/>
      <x:c r="P144" s="70"/>
      <x:c r="Q144" s="70"/>
      <x:c r="R144" s="73"/>
      <x:c r="S144" s="70"/>
      <x:c r="T144" s="73"/>
      <x:c r="U144" s="70"/>
      <x:c r="V144" s="73"/>
      <x:c r="W144" s="70"/>
      <x:c r="X144" s="70"/>
      <x:c r="Y144" s="70"/>
      <x:c r="Z144" s="70"/>
      <x:c r="AA144" s="70"/>
      <x:c r="AB144" s="70"/>
      <x:c r="AC144" s="70"/>
      <x:c r="AD144" s="70">
        <x:v>0</x:v>
      </x:c>
      <x:c r="AE144" s="70"/>
      <x:c r="AF144" s="70"/>
      <x:c r="AG144" s="70"/>
      <x:c r="AH144" s="70"/>
      <x:c r="AI144" s="70"/>
      <x:c r="AJ144" s="70"/>
      <x:c r="AK144" s="70"/>
      <x:c r="AL144" s="485" t="s">
        <x:v>1128</x:v>
      </x:c>
      <x:c r="AM144" s="70"/>
      <x:c r="AN144" s="73"/>
      <x:c r="AO144" s="70"/>
      <x:c r="AP144" s="70"/>
      <x:c r="AQ144" s="70"/>
      <x:c r="AR144" s="73"/>
      <x:c r="AS144" s="70"/>
      <x:c r="AT144" s="73"/>
      <x:c r="AU144" s="70"/>
      <x:c r="AV144" s="70"/>
      <x:c r="AW144" s="70"/>
      <x:c r="AX144" s="70"/>
      <x:c r="AY144" s="70"/>
      <x:c r="AZ144" s="70"/>
      <x:c r="BA144" s="73"/>
      <x:c r="BB144" s="70"/>
      <x:c r="BC144" s="70"/>
      <x:c r="BD144" s="70"/>
      <x:c r="BE144" s="70">
        <x:v>1</x:v>
      </x:c>
      <x:c r="BF144" s="70">
        <x:v>3</x:v>
      </x:c>
      <x:c r="BG144" s="70"/>
      <x:c r="BH144" s="70"/>
      <x:c r="BI144" s="70"/>
      <x:c r="BJ144" s="73"/>
      <x:c r="BK144" s="70"/>
      <x:c r="BL144" s="73"/>
      <x:c r="BM144" s="70"/>
      <x:c r="BN144" s="73"/>
      <x:c r="BO144" s="70"/>
      <x:c r="BP144" s="73"/>
      <x:c r="BQ144" s="70"/>
      <x:c r="BR144" s="70"/>
      <x:c r="BS144" s="70"/>
      <x:c r="BT144" s="70"/>
      <x:c r="BU144" s="70"/>
      <x:c r="BV144" s="485" t="s">
        <x:v>1128</x:v>
      </x:c>
      <x:c r="BW144" s="70"/>
      <x:c r="BX144" s="70"/>
      <x:c r="BY144" s="73"/>
      <x:c r="BZ144" s="70"/>
      <x:c r="CA144" s="73"/>
      <x:c r="CB144" s="70"/>
      <x:c r="CC144" s="73"/>
      <x:c r="CD144" s="70"/>
      <x:c r="CE144" s="70"/>
      <x:c r="CF144" s="73"/>
      <x:c r="CG144" s="70"/>
      <x:c r="CH144" s="70"/>
      <x:c r="CI144" s="70"/>
      <x:c r="CJ144" s="70"/>
      <x:c r="CK144" s="70"/>
      <x:c r="CL144" s="70"/>
      <x:c r="CM144" s="70"/>
      <x:c r="CN144" s="70"/>
      <x:c r="CO144" s="70"/>
      <x:c r="CP144" s="73"/>
      <x:c r="CQ144" s="70"/>
      <x:c r="CR144" s="73"/>
      <x:c r="CS144" s="70">
        <x:v>2</x:v>
      </x:c>
      <x:c r="CT144" s="70"/>
      <x:c r="CU144" s="70"/>
      <x:c r="CV144" s="70">
        <x:v>1</x:v>
      </x:c>
      <x:c r="CW144" s="70">
        <x:v>1</x:v>
      </x:c>
      <x:c r="CX144" s="70">
        <x:v>7</x:v>
      </x:c>
      <x:c r="CY144" s="485" t="s">
        <x:v>1128</x:v>
      </x:c>
      <x:c r="CZ144" s="564"/>
      <x:c r="DA144" s="73"/>
      <x:c r="DB144" s="564"/>
      <x:c r="DC144" s="73"/>
      <x:c r="DD144" s="564"/>
      <x:c r="DE144" s="73"/>
      <x:c r="DF144" s="564"/>
      <x:c r="DG144" s="104"/>
    </x:row>
    <x:row r="145" spans="1:111" ht="30" customHeight="1">
      <x:c r="A145" s="485" t="s">
        <x:v>307</x:v>
      </x:c>
      <x:c r="B145" s="114"/>
      <x:c r="C145" s="73"/>
      <x:c r="D145" s="70"/>
      <x:c r="E145" s="73"/>
      <x:c r="F145" s="70"/>
      <x:c r="G145" s="73"/>
      <x:c r="H145" s="70"/>
      <x:c r="I145" s="73"/>
      <x:c r="J145" s="70">
        <x:v>2</x:v>
      </x:c>
      <x:c r="K145" s="70"/>
      <x:c r="L145" s="73"/>
      <x:c r="M145" s="70"/>
      <x:c r="N145" s="70"/>
      <x:c r="O145" s="70"/>
      <x:c r="P145" s="70"/>
      <x:c r="Q145" s="70"/>
      <x:c r="R145" s="73"/>
      <x:c r="S145" s="70"/>
      <x:c r="T145" s="73"/>
      <x:c r="U145" s="70"/>
      <x:c r="V145" s="73"/>
      <x:c r="W145" s="70"/>
      <x:c r="X145" s="70">
        <x:v>20</x:v>
      </x:c>
      <x:c r="Y145" s="70">
        <x:v>2</x:v>
      </x:c>
      <x:c r="Z145" s="70">
        <x:v>10</x:v>
      </x:c>
      <x:c r="AA145" s="70"/>
      <x:c r="AB145" s="70"/>
      <x:c r="AC145" s="70"/>
      <x:c r="AD145" s="70"/>
      <x:c r="AE145" s="70"/>
      <x:c r="AF145" s="70"/>
      <x:c r="AG145" s="70"/>
      <x:c r="AH145" s="70"/>
      <x:c r="AI145" s="70"/>
      <x:c r="AJ145" s="70"/>
      <x:c r="AK145" s="70"/>
      <x:c r="AL145" s="485" t="s">
        <x:v>307</x:v>
      </x:c>
      <x:c r="AM145" s="70"/>
      <x:c r="AN145" s="73"/>
      <x:c r="AO145" s="70"/>
      <x:c r="AP145" s="70"/>
      <x:c r="AQ145" s="70"/>
      <x:c r="AR145" s="73"/>
      <x:c r="AS145" s="70"/>
      <x:c r="AT145" s="73"/>
      <x:c r="AU145" s="70"/>
      <x:c r="AV145" s="70"/>
      <x:c r="AW145" s="70"/>
      <x:c r="AX145" s="70"/>
      <x:c r="AY145" s="70"/>
      <x:c r="AZ145" s="70"/>
      <x:c r="BA145" s="73"/>
      <x:c r="BB145" s="70"/>
      <x:c r="BC145" s="70"/>
      <x:c r="BD145" s="70"/>
      <x:c r="BE145" s="70">
        <x:v>1</x:v>
      </x:c>
      <x:c r="BF145" s="70">
        <x:v>2</x:v>
      </x:c>
      <x:c r="BG145" s="70"/>
      <x:c r="BH145" s="70"/>
      <x:c r="BI145" s="70"/>
      <x:c r="BJ145" s="73"/>
      <x:c r="BK145" s="70"/>
      <x:c r="BL145" s="73"/>
      <x:c r="BM145" s="70"/>
      <x:c r="BN145" s="73"/>
      <x:c r="BO145" s="70"/>
      <x:c r="BP145" s="73"/>
      <x:c r="BQ145" s="70"/>
      <x:c r="BR145" s="70"/>
      <x:c r="BS145" s="70"/>
      <x:c r="BT145" s="70"/>
      <x:c r="BU145" s="70"/>
      <x:c r="BV145" s="485" t="s">
        <x:v>307</x:v>
      </x:c>
      <x:c r="BW145" s="70"/>
      <x:c r="BX145" s="70"/>
      <x:c r="BY145" s="73"/>
      <x:c r="BZ145" s="70"/>
      <x:c r="CA145" s="73"/>
      <x:c r="CB145" s="70"/>
      <x:c r="CC145" s="73"/>
      <x:c r="CD145" s="70"/>
      <x:c r="CE145" s="70"/>
      <x:c r="CF145" s="73"/>
      <x:c r="CG145" s="70"/>
      <x:c r="CH145" s="70"/>
      <x:c r="CI145" s="70"/>
      <x:c r="CJ145" s="70"/>
      <x:c r="CK145" s="70"/>
      <x:c r="CL145" s="70"/>
      <x:c r="CM145" s="70"/>
      <x:c r="CN145" s="70"/>
      <x:c r="CO145" s="70"/>
      <x:c r="CP145" s="73"/>
      <x:c r="CQ145" s="70"/>
      <x:c r="CR145" s="73"/>
      <x:c r="CS145" s="70">
        <x:v>3</x:v>
      </x:c>
      <x:c r="CT145" s="70"/>
      <x:c r="CU145" s="70"/>
      <x:c r="CV145" s="70"/>
      <x:c r="CW145" s="70">
        <x:v>1</x:v>
      </x:c>
      <x:c r="CX145" s="70">
        <x:v>10</x:v>
      </x:c>
      <x:c r="CY145" s="485" t="s">
        <x:v>307</x:v>
      </x:c>
      <x:c r="CZ145" s="564"/>
      <x:c r="DA145" s="73"/>
      <x:c r="DB145" s="693"/>
      <x:c r="DC145" s="73"/>
      <x:c r="DD145" s="693"/>
      <x:c r="DE145" s="73"/>
      <x:c r="DF145" s="693"/>
      <x:c r="DG145" s="104"/>
    </x:row>
    <x:row r="146" spans="1:111" ht="30" customHeight="1">
      <x:c r="A146" s="485" t="s">
        <x:v>1819</x:v>
      </x:c>
      <x:c r="B146" s="114"/>
      <x:c r="C146" s="73"/>
      <x:c r="D146" s="70"/>
      <x:c r="E146" s="73"/>
      <x:c r="F146" s="70"/>
      <x:c r="G146" s="73"/>
      <x:c r="H146" s="70"/>
      <x:c r="I146" s="73"/>
      <x:c r="J146" s="70">
        <x:v>1</x:v>
      </x:c>
      <x:c r="K146" s="70"/>
      <x:c r="L146" s="73"/>
      <x:c r="M146" s="70"/>
      <x:c r="N146" s="70"/>
      <x:c r="O146" s="70"/>
      <x:c r="P146" s="70"/>
      <x:c r="Q146" s="70"/>
      <x:c r="R146" s="73"/>
      <x:c r="S146" s="70"/>
      <x:c r="T146" s="73"/>
      <x:c r="U146" s="70"/>
      <x:c r="V146" s="73"/>
      <x:c r="W146" s="70"/>
      <x:c r="X146" s="70">
        <x:v>3</x:v>
      </x:c>
      <x:c r="Y146" s="70"/>
      <x:c r="Z146" s="70"/>
      <x:c r="AA146" s="70"/>
      <x:c r="AB146" s="70"/>
      <x:c r="AC146" s="70"/>
      <x:c r="AD146" s="70"/>
      <x:c r="AE146" s="70"/>
      <x:c r="AF146" s="70"/>
      <x:c r="AG146" s="70"/>
      <x:c r="AH146" s="70"/>
      <x:c r="AI146" s="70"/>
      <x:c r="AJ146" s="70"/>
      <x:c r="AK146" s="70"/>
      <x:c r="AL146" s="485" t="s">
        <x:v>1819</x:v>
      </x:c>
      <x:c r="AM146" s="70"/>
      <x:c r="AN146" s="73"/>
      <x:c r="AO146" s="70"/>
      <x:c r="AP146" s="70"/>
      <x:c r="AQ146" s="70"/>
      <x:c r="AR146" s="73"/>
      <x:c r="AS146" s="70"/>
      <x:c r="AT146" s="73"/>
      <x:c r="AU146" s="70"/>
      <x:c r="AV146" s="70"/>
      <x:c r="AW146" s="70"/>
      <x:c r="AX146" s="70"/>
      <x:c r="AY146" s="70"/>
      <x:c r="AZ146" s="70"/>
      <x:c r="BA146" s="73"/>
      <x:c r="BB146" s="70"/>
      <x:c r="BC146" s="70"/>
      <x:c r="BD146" s="70"/>
      <x:c r="BE146" s="70">
        <x:v>1</x:v>
      </x:c>
      <x:c r="BF146" s="70">
        <x:v>5</x:v>
      </x:c>
      <x:c r="BG146" s="70"/>
      <x:c r="BH146" s="70"/>
      <x:c r="BI146" s="70"/>
      <x:c r="BJ146" s="73"/>
      <x:c r="BK146" s="70"/>
      <x:c r="BL146" s="73"/>
      <x:c r="BM146" s="70"/>
      <x:c r="BN146" s="73"/>
      <x:c r="BO146" s="70"/>
      <x:c r="BP146" s="73"/>
      <x:c r="BQ146" s="70"/>
      <x:c r="BR146" s="70"/>
      <x:c r="BS146" s="70"/>
      <x:c r="BT146" s="70"/>
      <x:c r="BU146" s="70"/>
      <x:c r="BV146" s="485" t="s">
        <x:v>1819</x:v>
      </x:c>
      <x:c r="BW146" s="70"/>
      <x:c r="BX146" s="70"/>
      <x:c r="BY146" s="73"/>
      <x:c r="BZ146" s="70"/>
      <x:c r="CA146" s="73"/>
      <x:c r="CB146" s="70"/>
      <x:c r="CC146" s="73"/>
      <x:c r="CD146" s="70"/>
      <x:c r="CE146" s="70"/>
      <x:c r="CF146" s="73"/>
      <x:c r="CG146" s="70"/>
      <x:c r="CH146" s="70"/>
      <x:c r="CI146" s="70"/>
      <x:c r="CJ146" s="70"/>
      <x:c r="CK146" s="70"/>
      <x:c r="CL146" s="70"/>
      <x:c r="CM146" s="70"/>
      <x:c r="CN146" s="70"/>
      <x:c r="CO146" s="70"/>
      <x:c r="CP146" s="73"/>
      <x:c r="CQ146" s="70">
        <x:v>1</x:v>
      </x:c>
      <x:c r="CR146" s="73">
        <x:v>23</x:v>
      </x:c>
      <x:c r="CS146" s="70">
        <x:v>3</x:v>
      </x:c>
      <x:c r="CT146" s="70"/>
      <x:c r="CU146" s="70"/>
      <x:c r="CV146" s="70"/>
      <x:c r="CW146" s="70"/>
      <x:c r="CX146" s="70"/>
      <x:c r="CY146" s="485" t="s">
        <x:v>1819</x:v>
      </x:c>
      <x:c r="CZ146" s="564"/>
      <x:c r="DA146" s="73"/>
      <x:c r="DB146" s="564"/>
      <x:c r="DC146" s="73"/>
      <x:c r="DD146" s="564"/>
      <x:c r="DE146" s="73"/>
      <x:c r="DF146" s="564"/>
      <x:c r="DG146" s="104"/>
    </x:row>
    <x:row r="147" spans="1:111" ht="30" customHeight="1">
      <x:c r="A147" s="485" t="s">
        <x:v>1145</x:v>
      </x:c>
      <x:c r="B147" s="114"/>
      <x:c r="C147" s="73"/>
      <x:c r="D147" s="70"/>
      <x:c r="E147" s="73"/>
      <x:c r="F147" s="70"/>
      <x:c r="G147" s="73"/>
      <x:c r="H147" s="70"/>
      <x:c r="I147" s="73"/>
      <x:c r="J147" s="70">
        <x:v>1</x:v>
      </x:c>
      <x:c r="K147" s="70"/>
      <x:c r="L147" s="73"/>
      <x:c r="M147" s="70"/>
      <x:c r="N147" s="70"/>
      <x:c r="O147" s="70"/>
      <x:c r="P147" s="70"/>
      <x:c r="Q147" s="70"/>
      <x:c r="R147" s="73"/>
      <x:c r="S147" s="70"/>
      <x:c r="T147" s="73"/>
      <x:c r="U147" s="70"/>
      <x:c r="V147" s="73"/>
      <x:c r="W147" s="70"/>
      <x:c r="X147" s="70">
        <x:v>8</x:v>
      </x:c>
      <x:c r="Y147" s="70">
        <x:v>1</x:v>
      </x:c>
      <x:c r="Z147" s="70">
        <x:v>5</x:v>
      </x:c>
      <x:c r="AA147" s="70"/>
      <x:c r="AB147" s="70"/>
      <x:c r="AC147" s="70">
        <x:v>1</x:v>
      </x:c>
      <x:c r="AD147" s="70"/>
      <x:c r="AE147" s="70"/>
      <x:c r="AF147" s="70"/>
      <x:c r="AG147" s="70">
        <x:v>1</x:v>
      </x:c>
      <x:c r="AH147" s="70"/>
      <x:c r="AI147" s="70"/>
      <x:c r="AJ147" s="70">
        <x:v>1</x:v>
      </x:c>
      <x:c r="AK147" s="70">
        <x:v>1</x:v>
      </x:c>
      <x:c r="AL147" s="485" t="s">
        <x:v>1145</x:v>
      </x:c>
      <x:c r="AM147" s="70"/>
      <x:c r="AN147" s="73"/>
      <x:c r="AO147" s="70"/>
      <x:c r="AP147" s="70"/>
      <x:c r="AQ147" s="70"/>
      <x:c r="AR147" s="73"/>
      <x:c r="AS147" s="70"/>
      <x:c r="AT147" s="73"/>
      <x:c r="AU147" s="70"/>
      <x:c r="AV147" s="70"/>
      <x:c r="AW147" s="70"/>
      <x:c r="AX147" s="70"/>
      <x:c r="AY147" s="70"/>
      <x:c r="AZ147" s="70"/>
      <x:c r="BA147" s="73"/>
      <x:c r="BB147" s="70"/>
      <x:c r="BC147" s="70"/>
      <x:c r="BD147" s="70"/>
      <x:c r="BE147" s="70" t="s">
        <x:v>506</x:v>
      </x:c>
      <x:c r="BF147" s="70" t="s">
        <x:v>506</x:v>
      </x:c>
      <x:c r="BG147" s="70"/>
      <x:c r="BH147" s="70"/>
      <x:c r="BI147" s="70"/>
      <x:c r="BJ147" s="73"/>
      <x:c r="BK147" s="70"/>
      <x:c r="BL147" s="73"/>
      <x:c r="BM147" s="70"/>
      <x:c r="BN147" s="73"/>
      <x:c r="BO147" s="70"/>
      <x:c r="BP147" s="73"/>
      <x:c r="BQ147" s="70"/>
      <x:c r="BR147" s="70"/>
      <x:c r="BS147" s="70"/>
      <x:c r="BT147" s="70"/>
      <x:c r="BU147" s="70"/>
      <x:c r="BV147" s="485" t="s">
        <x:v>1145</x:v>
      </x:c>
      <x:c r="BW147" s="70"/>
      <x:c r="BX147" s="70"/>
      <x:c r="BY147" s="73"/>
      <x:c r="BZ147" s="70"/>
      <x:c r="CA147" s="73"/>
      <x:c r="CB147" s="70"/>
      <x:c r="CC147" s="73"/>
      <x:c r="CD147" s="70"/>
      <x:c r="CE147" s="70"/>
      <x:c r="CF147" s="73"/>
      <x:c r="CG147" s="70"/>
      <x:c r="CH147" s="70"/>
      <x:c r="CI147" s="70"/>
      <x:c r="CJ147" s="70"/>
      <x:c r="CK147" s="70"/>
      <x:c r="CL147" s="70"/>
      <x:c r="CM147" s="70"/>
      <x:c r="CN147" s="70"/>
      <x:c r="CO147" s="70"/>
      <x:c r="CP147" s="73"/>
      <x:c r="CQ147" s="70"/>
      <x:c r="CR147" s="73"/>
      <x:c r="CS147" s="70">
        <x:v>12</x:v>
      </x:c>
      <x:c r="CT147" s="70"/>
      <x:c r="CU147" s="70">
        <x:v>1</x:v>
      </x:c>
      <x:c r="CV147" s="70">
        <x:v>3</x:v>
      </x:c>
      <x:c r="CW147" s="70">
        <x:v>1</x:v>
      </x:c>
      <x:c r="CX147" s="70">
        <x:v>2</x:v>
      </x:c>
      <x:c r="CY147" s="485" t="s">
        <x:v>1145</x:v>
      </x:c>
      <x:c r="CZ147" s="564"/>
      <x:c r="DA147" s="73"/>
      <x:c r="DB147" s="564"/>
      <x:c r="DC147" s="73"/>
      <x:c r="DD147" s="564"/>
      <x:c r="DE147" s="73"/>
      <x:c r="DF147" s="564"/>
      <x:c r="DG147" s="104"/>
    </x:row>
    <x:row r="148" spans="1:111" ht="30" customHeight="1">
      <x:c r="A148" s="485" t="s">
        <x:v>1175</x:v>
      </x:c>
      <x:c r="B148" s="114"/>
      <x:c r="C148" s="73"/>
      <x:c r="D148" s="70"/>
      <x:c r="E148" s="73"/>
      <x:c r="F148" s="70"/>
      <x:c r="G148" s="73"/>
      <x:c r="H148" s="70"/>
      <x:c r="I148" s="73"/>
      <x:c r="J148" s="70">
        <x:v>1</x:v>
      </x:c>
      <x:c r="K148" s="70"/>
      <x:c r="L148" s="73"/>
      <x:c r="M148" s="70"/>
      <x:c r="N148" s="70"/>
      <x:c r="O148" s="70"/>
      <x:c r="P148" s="70"/>
      <x:c r="Q148" s="70"/>
      <x:c r="R148" s="73"/>
      <x:c r="S148" s="70"/>
      <x:c r="T148" s="73"/>
      <x:c r="U148" s="70"/>
      <x:c r="V148" s="73"/>
      <x:c r="W148" s="70"/>
      <x:c r="X148" s="70">
        <x:v>6</x:v>
      </x:c>
      <x:c r="Y148" s="70">
        <x:v>2</x:v>
      </x:c>
      <x:c r="Z148" s="70">
        <x:v>5</x:v>
      </x:c>
      <x:c r="AA148" s="70"/>
      <x:c r="AB148" s="70"/>
      <x:c r="AC148" s="70">
        <x:v>1</x:v>
      </x:c>
      <x:c r="AD148" s="70"/>
      <x:c r="AE148" s="70"/>
      <x:c r="AF148" s="70"/>
      <x:c r="AG148" s="70">
        <x:v>1</x:v>
      </x:c>
      <x:c r="AH148" s="70"/>
      <x:c r="AI148" s="70"/>
      <x:c r="AJ148" s="70"/>
      <x:c r="AK148" s="70"/>
      <x:c r="AL148" s="485" t="s">
        <x:v>1175</x:v>
      </x:c>
      <x:c r="AM148" s="70"/>
      <x:c r="AN148" s="73"/>
      <x:c r="AO148" s="70"/>
      <x:c r="AP148" s="70"/>
      <x:c r="AQ148" s="70"/>
      <x:c r="AR148" s="73"/>
      <x:c r="AS148" s="70"/>
      <x:c r="AT148" s="73"/>
      <x:c r="AU148" s="70"/>
      <x:c r="AV148" s="70"/>
      <x:c r="AW148" s="70"/>
      <x:c r="AX148" s="70"/>
      <x:c r="AY148" s="70"/>
      <x:c r="AZ148" s="70"/>
      <x:c r="BA148" s="73"/>
      <x:c r="BB148" s="70"/>
      <x:c r="BC148" s="70"/>
      <x:c r="BD148" s="70"/>
      <x:c r="BE148" s="70">
        <x:v>1</x:v>
      </x:c>
      <x:c r="BF148" s="70">
        <x:v>3</x:v>
      </x:c>
      <x:c r="BG148" s="70"/>
      <x:c r="BH148" s="70"/>
      <x:c r="BI148" s="70"/>
      <x:c r="BJ148" s="73"/>
      <x:c r="BK148" s="70"/>
      <x:c r="BL148" s="73"/>
      <x:c r="BM148" s="70"/>
      <x:c r="BN148" s="73"/>
      <x:c r="BO148" s="70"/>
      <x:c r="BP148" s="73"/>
      <x:c r="BQ148" s="70"/>
      <x:c r="BR148" s="70"/>
      <x:c r="BS148" s="70"/>
      <x:c r="BT148" s="70"/>
      <x:c r="BU148" s="70"/>
      <x:c r="BV148" s="485" t="s">
        <x:v>1175</x:v>
      </x:c>
      <x:c r="BW148" s="70"/>
      <x:c r="BX148" s="70"/>
      <x:c r="BY148" s="73"/>
      <x:c r="BZ148" s="70"/>
      <x:c r="CA148" s="73"/>
      <x:c r="CB148" s="70"/>
      <x:c r="CC148" s="73"/>
      <x:c r="CD148" s="70"/>
      <x:c r="CE148" s="70"/>
      <x:c r="CF148" s="73"/>
      <x:c r="CG148" s="70"/>
      <x:c r="CH148" s="70"/>
      <x:c r="CI148" s="70"/>
      <x:c r="CJ148" s="70"/>
      <x:c r="CK148" s="70"/>
      <x:c r="CL148" s="70"/>
      <x:c r="CM148" s="70"/>
      <x:c r="CN148" s="70"/>
      <x:c r="CO148" s="70"/>
      <x:c r="CP148" s="73"/>
      <x:c r="CQ148" s="70"/>
      <x:c r="CR148" s="73"/>
      <x:c r="CS148" s="70">
        <x:v>3</x:v>
      </x:c>
      <x:c r="CT148" s="70"/>
      <x:c r="CU148" s="70"/>
      <x:c r="CV148" s="70">
        <x:v>1</x:v>
      </x:c>
      <x:c r="CW148" s="70"/>
      <x:c r="CX148" s="70"/>
      <x:c r="CY148" s="485" t="s">
        <x:v>1175</x:v>
      </x:c>
      <x:c r="CZ148" s="564"/>
      <x:c r="DA148" s="73"/>
      <x:c r="DB148" s="693"/>
      <x:c r="DC148" s="73"/>
      <x:c r="DD148" s="693"/>
      <x:c r="DE148" s="73"/>
      <x:c r="DF148" s="693"/>
      <x:c r="DG148" s="104"/>
    </x:row>
    <x:row r="149" spans="1:111" ht="30" customHeight="1">
      <x:c r="A149" s="485" t="s">
        <x:v>2680</x:v>
      </x:c>
      <x:c r="B149" s="114"/>
      <x:c r="C149" s="73"/>
      <x:c r="D149" s="70"/>
      <x:c r="E149" s="73"/>
      <x:c r="F149" s="70"/>
      <x:c r="G149" s="73"/>
      <x:c r="H149" s="70"/>
      <x:c r="I149" s="73"/>
      <x:c r="J149" s="70"/>
      <x:c r="K149" s="70"/>
      <x:c r="L149" s="73"/>
      <x:c r="M149" s="70"/>
      <x:c r="N149" s="70"/>
      <x:c r="O149" s="70"/>
      <x:c r="P149" s="70"/>
      <x:c r="Q149" s="70"/>
      <x:c r="R149" s="73"/>
      <x:c r="S149" s="70">
        <x:v>1</x:v>
      </x:c>
      <x:c r="T149" s="73">
        <x:v>36</x:v>
      </x:c>
      <x:c r="U149" s="70"/>
      <x:c r="V149" s="73"/>
      <x:c r="W149" s="70">
        <x:v>3</x:v>
      </x:c>
      <x:c r="X149" s="70">
        <x:v>6</x:v>
      </x:c>
      <x:c r="Y149" s="70">
        <x:v>1</x:v>
      </x:c>
      <x:c r="Z149" s="70">
        <x:v>4</x:v>
      </x:c>
      <x:c r="AA149" s="70"/>
      <x:c r="AB149" s="70">
        <x:v>1</x:v>
      </x:c>
      <x:c r="AC149" s="70">
        <x:v>1</x:v>
      </x:c>
      <x:c r="AD149" s="70"/>
      <x:c r="AE149" s="70"/>
      <x:c r="AF149" s="70"/>
      <x:c r="AG149" s="70">
        <x:v>1</x:v>
      </x:c>
      <x:c r="AH149" s="70"/>
      <x:c r="AI149" s="70"/>
      <x:c r="AJ149" s="70">
        <x:v>1</x:v>
      </x:c>
      <x:c r="AK149" s="70">
        <x:v>2</x:v>
      </x:c>
      <x:c r="AL149" s="485" t="s">
        <x:v>2680</x:v>
      </x:c>
      <x:c r="AM149" s="70"/>
      <x:c r="AN149" s="73"/>
      <x:c r="AO149" s="70"/>
      <x:c r="AP149" s="70"/>
      <x:c r="AQ149" s="70"/>
      <x:c r="AR149" s="73"/>
      <x:c r="AS149" s="70"/>
      <x:c r="AT149" s="73"/>
      <x:c r="AU149" s="70"/>
      <x:c r="AV149" s="70"/>
      <x:c r="AW149" s="70"/>
      <x:c r="AX149" s="70"/>
      <x:c r="AY149" s="70"/>
      <x:c r="AZ149" s="70"/>
      <x:c r="BA149" s="73"/>
      <x:c r="BB149" s="70"/>
      <x:c r="BC149" s="70"/>
      <x:c r="BD149" s="70"/>
      <x:c r="BE149" s="70">
        <x:v>1</x:v>
      </x:c>
      <x:c r="BF149" s="70">
        <x:v>5</x:v>
      </x:c>
      <x:c r="BG149" s="70"/>
      <x:c r="BH149" s="70"/>
      <x:c r="BI149" s="70"/>
      <x:c r="BJ149" s="73"/>
      <x:c r="BK149" s="70"/>
      <x:c r="BL149" s="73"/>
      <x:c r="BM149" s="70"/>
      <x:c r="BN149" s="73"/>
      <x:c r="BO149" s="70"/>
      <x:c r="BP149" s="73"/>
      <x:c r="BQ149" s="70"/>
      <x:c r="BR149" s="70"/>
      <x:c r="BS149" s="70"/>
      <x:c r="BT149" s="70"/>
      <x:c r="BU149" s="70"/>
      <x:c r="BV149" s="485" t="s">
        <x:v>2680</x:v>
      </x:c>
      <x:c r="BW149" s="70"/>
      <x:c r="BX149" s="70"/>
      <x:c r="BY149" s="73"/>
      <x:c r="BZ149" s="70"/>
      <x:c r="CA149" s="73"/>
      <x:c r="CB149" s="70"/>
      <x:c r="CC149" s="73"/>
      <x:c r="CD149" s="70"/>
      <x:c r="CE149" s="70"/>
      <x:c r="CF149" s="73"/>
      <x:c r="CG149" s="70"/>
      <x:c r="CH149" s="70"/>
      <x:c r="CI149" s="70"/>
      <x:c r="CJ149" s="70"/>
      <x:c r="CK149" s="70"/>
      <x:c r="CL149" s="70"/>
      <x:c r="CM149" s="70"/>
      <x:c r="CN149" s="70"/>
      <x:c r="CO149" s="70"/>
      <x:c r="CP149" s="73"/>
      <x:c r="CQ149" s="70"/>
      <x:c r="CR149" s="73"/>
      <x:c r="CS149" s="70">
        <x:v>11</x:v>
      </x:c>
      <x:c r="CT149" s="70"/>
      <x:c r="CU149" s="70"/>
      <x:c r="CV149" s="70">
        <x:v>1</x:v>
      </x:c>
      <x:c r="CW149" s="70">
        <x:v>1</x:v>
      </x:c>
      <x:c r="CX149" s="70">
        <x:v>7</x:v>
      </x:c>
      <x:c r="CY149" s="485" t="s">
        <x:v>2680</x:v>
      </x:c>
      <x:c r="CZ149" s="564"/>
      <x:c r="DA149" s="73"/>
      <x:c r="DB149" s="564"/>
      <x:c r="DC149" s="73"/>
      <x:c r="DD149" s="564"/>
      <x:c r="DE149" s="73"/>
      <x:c r="DF149" s="564"/>
      <x:c r="DG149" s="104"/>
    </x:row>
    <x:row r="150" spans="1:111" ht="30" customHeight="1">
      <x:c r="A150" s="485" t="s">
        <x:v>2747</x:v>
      </x:c>
      <x:c r="B150" s="114"/>
      <x:c r="C150" s="73"/>
      <x:c r="D150" s="70"/>
      <x:c r="E150" s="73"/>
      <x:c r="F150" s="70"/>
      <x:c r="G150" s="73"/>
      <x:c r="H150" s="70"/>
      <x:c r="I150" s="73"/>
      <x:c r="J150" s="70">
        <x:v>1</x:v>
      </x:c>
      <x:c r="K150" s="70"/>
      <x:c r="L150" s="73"/>
      <x:c r="M150" s="70"/>
      <x:c r="N150" s="70"/>
      <x:c r="O150" s="70"/>
      <x:c r="P150" s="70"/>
      <x:c r="Q150" s="70"/>
      <x:c r="R150" s="73"/>
      <x:c r="S150" s="70">
        <x:v>1</x:v>
      </x:c>
      <x:c r="T150" s="73">
        <x:v>20</x:v>
      </x:c>
      <x:c r="U150" s="70"/>
      <x:c r="V150" s="73"/>
      <x:c r="W150" s="70"/>
      <x:c r="X150" s="70">
        <x:v>3</x:v>
      </x:c>
      <x:c r="Y150" s="70">
        <x:v>2</x:v>
      </x:c>
      <x:c r="Z150" s="70">
        <x:v>2</x:v>
      </x:c>
      <x:c r="AA150" s="70"/>
      <x:c r="AB150" s="70"/>
      <x:c r="AC150" s="70"/>
      <x:c r="AD150" s="70"/>
      <x:c r="AE150" s="70"/>
      <x:c r="AF150" s="70"/>
      <x:c r="AG150" s="70"/>
      <x:c r="AH150" s="70"/>
      <x:c r="AI150" s="70"/>
      <x:c r="AJ150" s="70"/>
      <x:c r="AK150" s="70"/>
      <x:c r="AL150" s="485" t="s">
        <x:v>2747</x:v>
      </x:c>
      <x:c r="AM150" s="70"/>
      <x:c r="AN150" s="73"/>
      <x:c r="AO150" s="70"/>
      <x:c r="AP150" s="70"/>
      <x:c r="AQ150" s="70"/>
      <x:c r="AR150" s="73"/>
      <x:c r="AS150" s="70"/>
      <x:c r="AT150" s="73"/>
      <x:c r="AU150" s="70"/>
      <x:c r="AV150" s="70"/>
      <x:c r="AW150" s="70"/>
      <x:c r="AX150" s="70"/>
      <x:c r="AY150" s="70"/>
      <x:c r="AZ150" s="70"/>
      <x:c r="BA150" s="73"/>
      <x:c r="BB150" s="70"/>
      <x:c r="BC150" s="70"/>
      <x:c r="BD150" s="70"/>
      <x:c r="BE150" s="70">
        <x:v>1</x:v>
      </x:c>
      <x:c r="BF150" s="70">
        <x:v>3</x:v>
      </x:c>
      <x:c r="BG150" s="70"/>
      <x:c r="BH150" s="70"/>
      <x:c r="BI150" s="70"/>
      <x:c r="BJ150" s="73"/>
      <x:c r="BK150" s="70"/>
      <x:c r="BL150" s="73"/>
      <x:c r="BM150" s="70"/>
      <x:c r="BN150" s="73"/>
      <x:c r="BO150" s="70"/>
      <x:c r="BP150" s="73"/>
      <x:c r="BQ150" s="70"/>
      <x:c r="BR150" s="70"/>
      <x:c r="BS150" s="70"/>
      <x:c r="BT150" s="70"/>
      <x:c r="BU150" s="70"/>
      <x:c r="BV150" s="485" t="s">
        <x:v>2747</x:v>
      </x:c>
      <x:c r="BW150" s="70"/>
      <x:c r="BX150" s="70"/>
      <x:c r="BY150" s="73"/>
      <x:c r="BZ150" s="70"/>
      <x:c r="CA150" s="73"/>
      <x:c r="CB150" s="70"/>
      <x:c r="CC150" s="73"/>
      <x:c r="CD150" s="70"/>
      <x:c r="CE150" s="70"/>
      <x:c r="CF150" s="73"/>
      <x:c r="CG150" s="70"/>
      <x:c r="CH150" s="70"/>
      <x:c r="CI150" s="70"/>
      <x:c r="CJ150" s="70">
        <x:v>1</x:v>
      </x:c>
      <x:c r="CK150" s="70"/>
      <x:c r="CL150" s="70"/>
      <x:c r="CM150" s="70"/>
      <x:c r="CN150" s="70"/>
      <x:c r="CO150" s="70"/>
      <x:c r="CP150" s="73"/>
      <x:c r="CQ150" s="70"/>
      <x:c r="CR150" s="73"/>
      <x:c r="CS150" s="70">
        <x:v>3</x:v>
      </x:c>
      <x:c r="CT150" s="70"/>
      <x:c r="CU150" s="70"/>
      <x:c r="CV150" s="70"/>
      <x:c r="CW150" s="70">
        <x:v>1</x:v>
      </x:c>
      <x:c r="CX150" s="70">
        <x:v>2</x:v>
      </x:c>
      <x:c r="CY150" s="485" t="s">
        <x:v>2747</x:v>
      </x:c>
      <x:c r="CZ150" s="564"/>
      <x:c r="DA150" s="73"/>
      <x:c r="DB150" s="564"/>
      <x:c r="DC150" s="73"/>
      <x:c r="DD150" s="564"/>
      <x:c r="DE150" s="73"/>
      <x:c r="DF150" s="564"/>
      <x:c r="DG150" s="104"/>
    </x:row>
    <x:row r="151" spans="1:111" ht="30" customHeight="1">
      <x:c r="A151" s="485" t="s">
        <x:v>2704</x:v>
      </x:c>
      <x:c r="B151" s="114"/>
      <x:c r="C151" s="73"/>
      <x:c r="D151" s="70"/>
      <x:c r="E151" s="73"/>
      <x:c r="F151" s="70"/>
      <x:c r="G151" s="73"/>
      <x:c r="H151" s="70"/>
      <x:c r="I151" s="73"/>
      <x:c r="J151" s="70">
        <x:v>1</x:v>
      </x:c>
      <x:c r="K151" s="70"/>
      <x:c r="L151" s="73"/>
      <x:c r="M151" s="70">
        <x:v>1</x:v>
      </x:c>
      <x:c r="N151" s="70"/>
      <x:c r="O151" s="70"/>
      <x:c r="P151" s="70"/>
      <x:c r="Q151" s="70"/>
      <x:c r="R151" s="73"/>
      <x:c r="S151" s="70">
        <x:v>1</x:v>
      </x:c>
      <x:c r="T151" s="73">
        <x:v>20</x:v>
      </x:c>
      <x:c r="U151" s="70"/>
      <x:c r="V151" s="73"/>
      <x:c r="W151" s="70"/>
      <x:c r="X151" s="70">
        <x:v>14</x:v>
      </x:c>
      <x:c r="Y151" s="70"/>
      <x:c r="Z151" s="70"/>
      <x:c r="AA151" s="70"/>
      <x:c r="AB151" s="70"/>
      <x:c r="AC151" s="70">
        <x:v>1</x:v>
      </x:c>
      <x:c r="AD151" s="70"/>
      <x:c r="AE151" s="70"/>
      <x:c r="AF151" s="70"/>
      <x:c r="AG151" s="70">
        <x:v>1</x:v>
      </x:c>
      <x:c r="AH151" s="70"/>
      <x:c r="AI151" s="70"/>
      <x:c r="AJ151" s="70">
        <x:v>1</x:v>
      </x:c>
      <x:c r="AK151" s="70">
        <x:v>4</x:v>
      </x:c>
      <x:c r="AL151" s="485" t="s">
        <x:v>2704</x:v>
      </x:c>
      <x:c r="AM151" s="70"/>
      <x:c r="AN151" s="73"/>
      <x:c r="AO151" s="70"/>
      <x:c r="AP151" s="70"/>
      <x:c r="AQ151" s="70"/>
      <x:c r="AR151" s="73"/>
      <x:c r="AS151" s="70"/>
      <x:c r="AT151" s="73"/>
      <x:c r="AU151" s="70"/>
      <x:c r="AV151" s="70"/>
      <x:c r="AW151" s="70"/>
      <x:c r="AX151" s="70"/>
      <x:c r="AY151" s="70"/>
      <x:c r="AZ151" s="70"/>
      <x:c r="BA151" s="73"/>
      <x:c r="BB151" s="70"/>
      <x:c r="BC151" s="70"/>
      <x:c r="BD151" s="70"/>
      <x:c r="BE151" s="70">
        <x:v>1</x:v>
      </x:c>
      <x:c r="BF151" s="70">
        <x:v>9</x:v>
      </x:c>
      <x:c r="BG151" s="70"/>
      <x:c r="BH151" s="70"/>
      <x:c r="BI151" s="70"/>
      <x:c r="BJ151" s="73"/>
      <x:c r="BK151" s="70"/>
      <x:c r="BL151" s="73"/>
      <x:c r="BM151" s="70"/>
      <x:c r="BN151" s="73"/>
      <x:c r="BO151" s="70"/>
      <x:c r="BP151" s="73"/>
      <x:c r="BQ151" s="70"/>
      <x:c r="BR151" s="70"/>
      <x:c r="BS151" s="70"/>
      <x:c r="BT151" s="70"/>
      <x:c r="BU151" s="70"/>
      <x:c r="BV151" s="485" t="s">
        <x:v>2704</x:v>
      </x:c>
      <x:c r="BW151" s="70"/>
      <x:c r="BX151" s="70"/>
      <x:c r="BY151" s="73"/>
      <x:c r="BZ151" s="70"/>
      <x:c r="CA151" s="73"/>
      <x:c r="CB151" s="70"/>
      <x:c r="CC151" s="73"/>
      <x:c r="CD151" s="70"/>
      <x:c r="CE151" s="70"/>
      <x:c r="CF151" s="73"/>
      <x:c r="CG151" s="70"/>
      <x:c r="CH151" s="70">
        <x:v>1</x:v>
      </x:c>
      <x:c r="CI151" s="70"/>
      <x:c r="CJ151" s="70">
        <x:v>1</x:v>
      </x:c>
      <x:c r="CK151" s="70"/>
      <x:c r="CL151" s="70"/>
      <x:c r="CM151" s="70">
        <x:v>1</x:v>
      </x:c>
      <x:c r="CN151" s="70">
        <x:v>1</x:v>
      </x:c>
      <x:c r="CO151" s="70"/>
      <x:c r="CP151" s="73"/>
      <x:c r="CQ151" s="70">
        <x:v>1</x:v>
      </x:c>
      <x:c r="CR151" s="73">
        <x:v>159</x:v>
      </x:c>
      <x:c r="CS151" s="70">
        <x:v>8</x:v>
      </x:c>
      <x:c r="CT151" s="70"/>
      <x:c r="CU151" s="70"/>
      <x:c r="CV151" s="70">
        <x:v>4</x:v>
      </x:c>
      <x:c r="CW151" s="70">
        <x:v>1</x:v>
      </x:c>
      <x:c r="CX151" s="70">
        <x:v>7</x:v>
      </x:c>
      <x:c r="CY151" s="485" t="s">
        <x:v>2704</x:v>
      </x:c>
      <x:c r="CZ151" s="564"/>
      <x:c r="DA151" s="73"/>
      <x:c r="DB151" s="564"/>
      <x:c r="DC151" s="73"/>
      <x:c r="DD151" s="564"/>
      <x:c r="DE151" s="73"/>
      <x:c r="DF151" s="564"/>
      <x:c r="DG151" s="104"/>
    </x:row>
    <x:row r="152" spans="1:111" ht="30" customHeight="1">
      <x:c r="A152" s="485" t="s">
        <x:v>1450</x:v>
      </x:c>
      <x:c r="B152" s="114"/>
      <x:c r="C152" s="73"/>
      <x:c r="D152" s="70"/>
      <x:c r="E152" s="73"/>
      <x:c r="F152" s="70"/>
      <x:c r="G152" s="73"/>
      <x:c r="H152" s="70"/>
      <x:c r="I152" s="73"/>
      <x:c r="J152" s="70">
        <x:v>1</x:v>
      </x:c>
      <x:c r="K152" s="70"/>
      <x:c r="L152" s="73"/>
      <x:c r="M152" s="70"/>
      <x:c r="N152" s="70"/>
      <x:c r="O152" s="70"/>
      <x:c r="P152" s="70"/>
      <x:c r="Q152" s="70"/>
      <x:c r="R152" s="73"/>
      <x:c r="S152" s="70"/>
      <x:c r="T152" s="73"/>
      <x:c r="U152" s="70"/>
      <x:c r="V152" s="73"/>
      <x:c r="W152" s="70"/>
      <x:c r="X152" s="70">
        <x:v>3</x:v>
      </x:c>
      <x:c r="Y152" s="70">
        <x:v>2</x:v>
      </x:c>
      <x:c r="Z152" s="70">
        <x:v>4</x:v>
      </x:c>
      <x:c r="AA152" s="70"/>
      <x:c r="AB152" s="70"/>
      <x:c r="AC152" s="70">
        <x:v>1</x:v>
      </x:c>
      <x:c r="AD152" s="70"/>
      <x:c r="AE152" s="70"/>
      <x:c r="AF152" s="70"/>
      <x:c r="AG152" s="70">
        <x:v>1</x:v>
      </x:c>
      <x:c r="AH152" s="70"/>
      <x:c r="AI152" s="70"/>
      <x:c r="AJ152" s="70">
        <x:v>1</x:v>
      </x:c>
      <x:c r="AK152" s="70">
        <x:v>1</x:v>
      </x:c>
      <x:c r="AL152" s="485" t="s">
        <x:v>1450</x:v>
      </x:c>
      <x:c r="AM152" s="70"/>
      <x:c r="AN152" s="73"/>
      <x:c r="AO152" s="70"/>
      <x:c r="AP152" s="70"/>
      <x:c r="AQ152" s="70"/>
      <x:c r="AR152" s="73"/>
      <x:c r="AS152" s="70"/>
      <x:c r="AT152" s="73"/>
      <x:c r="AU152" s="70"/>
      <x:c r="AV152" s="70"/>
      <x:c r="AW152" s="70"/>
      <x:c r="AX152" s="70"/>
      <x:c r="AY152" s="70"/>
      <x:c r="AZ152" s="70"/>
      <x:c r="BA152" s="73"/>
      <x:c r="BB152" s="70"/>
      <x:c r="BC152" s="70"/>
      <x:c r="BD152" s="70"/>
      <x:c r="BE152" s="70">
        <x:v>1</x:v>
      </x:c>
      <x:c r="BF152" s="70">
        <x:v>2</x:v>
      </x:c>
      <x:c r="BG152" s="70"/>
      <x:c r="BH152" s="70"/>
      <x:c r="BI152" s="70"/>
      <x:c r="BJ152" s="73"/>
      <x:c r="BK152" s="70"/>
      <x:c r="BL152" s="73"/>
      <x:c r="BM152" s="70"/>
      <x:c r="BN152" s="73"/>
      <x:c r="BO152" s="70"/>
      <x:c r="BP152" s="73"/>
      <x:c r="BQ152" s="70"/>
      <x:c r="BR152" s="70"/>
      <x:c r="BS152" s="70"/>
      <x:c r="BT152" s="70"/>
      <x:c r="BU152" s="70"/>
      <x:c r="BV152" s="485" t="s">
        <x:v>1450</x:v>
      </x:c>
      <x:c r="BW152" s="70"/>
      <x:c r="BX152" s="70"/>
      <x:c r="BY152" s="73"/>
      <x:c r="BZ152" s="70"/>
      <x:c r="CA152" s="73"/>
      <x:c r="CB152" s="70"/>
      <x:c r="CC152" s="73"/>
      <x:c r="CD152" s="70"/>
      <x:c r="CE152" s="70"/>
      <x:c r="CF152" s="73"/>
      <x:c r="CG152" s="70"/>
      <x:c r="CH152" s="70"/>
      <x:c r="CI152" s="70"/>
      <x:c r="CJ152" s="70"/>
      <x:c r="CK152" s="70"/>
      <x:c r="CL152" s="70"/>
      <x:c r="CM152" s="70"/>
      <x:c r="CN152" s="70"/>
      <x:c r="CO152" s="70"/>
      <x:c r="CP152" s="73"/>
      <x:c r="CQ152" s="70"/>
      <x:c r="CR152" s="73"/>
      <x:c r="CS152" s="70">
        <x:v>3</x:v>
      </x:c>
      <x:c r="CT152" s="70"/>
      <x:c r="CU152" s="70"/>
      <x:c r="CV152" s="70">
        <x:v>3</x:v>
      </x:c>
      <x:c r="CW152" s="70">
        <x:v>1</x:v>
      </x:c>
      <x:c r="CX152" s="70">
        <x:v>12</x:v>
      </x:c>
      <x:c r="CY152" s="485" t="s">
        <x:v>1450</x:v>
      </x:c>
      <x:c r="CZ152" s="564"/>
      <x:c r="DA152" s="73"/>
      <x:c r="DB152" s="564"/>
      <x:c r="DC152" s="73"/>
      <x:c r="DD152" s="564"/>
      <x:c r="DE152" s="73"/>
      <x:c r="DF152" s="564"/>
      <x:c r="DG152" s="104"/>
    </x:row>
    <x:row r="153" spans="1:111" ht="30" customHeight="1">
      <x:c r="A153" s="485" t="s">
        <x:v>1208</x:v>
      </x:c>
      <x:c r="B153" s="114"/>
      <x:c r="C153" s="73"/>
      <x:c r="D153" s="70"/>
      <x:c r="E153" s="73"/>
      <x:c r="F153" s="70"/>
      <x:c r="G153" s="73"/>
      <x:c r="H153" s="70"/>
      <x:c r="I153" s="73"/>
      <x:c r="J153" s="70"/>
      <x:c r="K153" s="70"/>
      <x:c r="L153" s="73"/>
      <x:c r="M153" s="70"/>
      <x:c r="N153" s="70"/>
      <x:c r="O153" s="70"/>
      <x:c r="P153" s="70"/>
      <x:c r="Q153" s="70"/>
      <x:c r="R153" s="73"/>
      <x:c r="S153" s="70"/>
      <x:c r="T153" s="73"/>
      <x:c r="U153" s="70"/>
      <x:c r="V153" s="73"/>
      <x:c r="W153" s="70"/>
      <x:c r="X153" s="70"/>
      <x:c r="Y153" s="70">
        <x:v>2</x:v>
      </x:c>
      <x:c r="Z153" s="70">
        <x:v>3</x:v>
      </x:c>
      <x:c r="AA153" s="70"/>
      <x:c r="AB153" s="70"/>
      <x:c r="AC153" s="70"/>
      <x:c r="AD153" s="70"/>
      <x:c r="AE153" s="70"/>
      <x:c r="AF153" s="70"/>
      <x:c r="AG153" s="70"/>
      <x:c r="AH153" s="70"/>
      <x:c r="AI153" s="70"/>
      <x:c r="AJ153" s="70"/>
      <x:c r="AK153" s="70"/>
      <x:c r="AL153" s="485" t="s">
        <x:v>1208</x:v>
      </x:c>
      <x:c r="AM153" s="70"/>
      <x:c r="AN153" s="73"/>
      <x:c r="AO153" s="70"/>
      <x:c r="AP153" s="70"/>
      <x:c r="AQ153" s="70"/>
      <x:c r="AR153" s="73"/>
      <x:c r="AS153" s="70"/>
      <x:c r="AT153" s="73"/>
      <x:c r="AU153" s="70"/>
      <x:c r="AV153" s="70"/>
      <x:c r="AW153" s="70"/>
      <x:c r="AX153" s="70"/>
      <x:c r="AY153" s="70"/>
      <x:c r="AZ153" s="70"/>
      <x:c r="BA153" s="73"/>
      <x:c r="BB153" s="70"/>
      <x:c r="BC153" s="70"/>
      <x:c r="BD153" s="70"/>
      <x:c r="BE153" s="70"/>
      <x:c r="BF153" s="70"/>
      <x:c r="BG153" s="70"/>
      <x:c r="BH153" s="70"/>
      <x:c r="BI153" s="70"/>
      <x:c r="BJ153" s="73"/>
      <x:c r="BK153" s="70"/>
      <x:c r="BL153" s="73"/>
      <x:c r="BM153" s="70"/>
      <x:c r="BN153" s="73"/>
      <x:c r="BO153" s="70"/>
      <x:c r="BP153" s="73"/>
      <x:c r="BQ153" s="70"/>
      <x:c r="BR153" s="70"/>
      <x:c r="BS153" s="70"/>
      <x:c r="BT153" s="70"/>
      <x:c r="BU153" s="70"/>
      <x:c r="BV153" s="485" t="s">
        <x:v>1208</x:v>
      </x:c>
      <x:c r="BW153" s="70"/>
      <x:c r="BX153" s="70"/>
      <x:c r="BY153" s="73"/>
      <x:c r="BZ153" s="70"/>
      <x:c r="CA153" s="73"/>
      <x:c r="CB153" s="70"/>
      <x:c r="CC153" s="73"/>
      <x:c r="CD153" s="70"/>
      <x:c r="CE153" s="70"/>
      <x:c r="CF153" s="73"/>
      <x:c r="CG153" s="70"/>
      <x:c r="CH153" s="70"/>
      <x:c r="CI153" s="70"/>
      <x:c r="CJ153" s="70"/>
      <x:c r="CK153" s="70"/>
      <x:c r="CL153" s="70"/>
      <x:c r="CM153" s="70"/>
      <x:c r="CN153" s="70"/>
      <x:c r="CO153" s="70"/>
      <x:c r="CP153" s="73"/>
      <x:c r="CQ153" s="70"/>
      <x:c r="CR153" s="73"/>
      <x:c r="CS153" s="70"/>
      <x:c r="CT153" s="70"/>
      <x:c r="CU153" s="70"/>
      <x:c r="CV153" s="70"/>
      <x:c r="CW153" s="70">
        <x:v>1</x:v>
      </x:c>
      <x:c r="CX153" s="70">
        <x:v>5</x:v>
      </x:c>
      <x:c r="CY153" s="485" t="s">
        <x:v>1208</x:v>
      </x:c>
      <x:c r="CZ153" s="564"/>
      <x:c r="DA153" s="73"/>
      <x:c r="DB153" s="564"/>
      <x:c r="DC153" s="73"/>
      <x:c r="DD153" s="564"/>
      <x:c r="DE153" s="73"/>
      <x:c r="DF153" s="564"/>
      <x:c r="DG153" s="104"/>
    </x:row>
    <x:row r="154" spans="1:111" ht="30" customHeight="1">
      <x:c r="A154" s="485" t="s">
        <x:v>1265</x:v>
      </x:c>
      <x:c r="B154" s="114"/>
      <x:c r="C154" s="73"/>
      <x:c r="D154" s="70"/>
      <x:c r="E154" s="73"/>
      <x:c r="F154" s="70"/>
      <x:c r="G154" s="73"/>
      <x:c r="H154" s="70"/>
      <x:c r="I154" s="73"/>
      <x:c r="J154" s="70">
        <x:v>2</x:v>
      </x:c>
      <x:c r="K154" s="70"/>
      <x:c r="L154" s="73"/>
      <x:c r="M154" s="70"/>
      <x:c r="N154" s="70"/>
      <x:c r="O154" s="70"/>
      <x:c r="P154" s="70"/>
      <x:c r="Q154" s="70"/>
      <x:c r="R154" s="73"/>
      <x:c r="S154" s="70">
        <x:v>1</x:v>
      </x:c>
      <x:c r="T154" s="73">
        <x:v>20</x:v>
      </x:c>
      <x:c r="U154" s="70"/>
      <x:c r="V154" s="73"/>
      <x:c r="W154" s="70"/>
      <x:c r="X154" s="70">
        <x:v>4</x:v>
      </x:c>
      <x:c r="Y154" s="70">
        <x:v>2</x:v>
      </x:c>
      <x:c r="Z154" s="70">
        <x:v>2</x:v>
      </x:c>
      <x:c r="AA154" s="70"/>
      <x:c r="AB154" s="70"/>
      <x:c r="AC154" s="70"/>
      <x:c r="AD154" s="70"/>
      <x:c r="AE154" s="70"/>
      <x:c r="AF154" s="70"/>
      <x:c r="AG154" s="70"/>
      <x:c r="AH154" s="70"/>
      <x:c r="AI154" s="70"/>
      <x:c r="AJ154" s="70">
        <x:v>3</x:v>
      </x:c>
      <x:c r="AK154" s="70">
        <x:v>4</x:v>
      </x:c>
      <x:c r="AL154" s="485" t="s">
        <x:v>1265</x:v>
      </x:c>
      <x:c r="AM154" s="70"/>
      <x:c r="AN154" s="73"/>
      <x:c r="AO154" s="70"/>
      <x:c r="AP154" s="70"/>
      <x:c r="AQ154" s="70"/>
      <x:c r="AR154" s="73"/>
      <x:c r="AS154" s="70"/>
      <x:c r="AT154" s="73"/>
      <x:c r="AU154" s="70"/>
      <x:c r="AV154" s="70"/>
      <x:c r="AW154" s="70"/>
      <x:c r="AX154" s="70"/>
      <x:c r="AY154" s="70"/>
      <x:c r="AZ154" s="70"/>
      <x:c r="BA154" s="73"/>
      <x:c r="BB154" s="70"/>
      <x:c r="BC154" s="70"/>
      <x:c r="BD154" s="70"/>
      <x:c r="BE154" s="70">
        <x:v>1</x:v>
      </x:c>
      <x:c r="BF154" s="70">
        <x:v>4</x:v>
      </x:c>
      <x:c r="BG154" s="70"/>
      <x:c r="BH154" s="70"/>
      <x:c r="BI154" s="70"/>
      <x:c r="BJ154" s="73"/>
      <x:c r="BK154" s="70"/>
      <x:c r="BL154" s="73"/>
      <x:c r="BM154" s="70"/>
      <x:c r="BN154" s="73"/>
      <x:c r="BO154" s="70"/>
      <x:c r="BP154" s="73"/>
      <x:c r="BQ154" s="70"/>
      <x:c r="BR154" s="70"/>
      <x:c r="BS154" s="70"/>
      <x:c r="BT154" s="70"/>
      <x:c r="BU154" s="70"/>
      <x:c r="BV154" s="485" t="s">
        <x:v>1265</x:v>
      </x:c>
      <x:c r="BW154" s="70"/>
      <x:c r="BX154" s="70"/>
      <x:c r="BY154" s="73"/>
      <x:c r="BZ154" s="70"/>
      <x:c r="CA154" s="73"/>
      <x:c r="CB154" s="70"/>
      <x:c r="CC154" s="73"/>
      <x:c r="CD154" s="70"/>
      <x:c r="CE154" s="70"/>
      <x:c r="CF154" s="73"/>
      <x:c r="CG154" s="70"/>
      <x:c r="CH154" s="70"/>
      <x:c r="CI154" s="70"/>
      <x:c r="CJ154" s="70"/>
      <x:c r="CK154" s="70"/>
      <x:c r="CL154" s="70"/>
      <x:c r="CM154" s="70"/>
      <x:c r="CN154" s="70"/>
      <x:c r="CO154" s="70"/>
      <x:c r="CP154" s="73"/>
      <x:c r="CQ154" s="70"/>
      <x:c r="CR154" s="73"/>
      <x:c r="CS154" s="70">
        <x:v>4</x:v>
      </x:c>
      <x:c r="CT154" s="70"/>
      <x:c r="CU154" s="70"/>
      <x:c r="CV154" s="70"/>
      <x:c r="CW154" s="70">
        <x:v>2</x:v>
      </x:c>
      <x:c r="CX154" s="70">
        <x:v>3</x:v>
      </x:c>
      <x:c r="CY154" s="485" t="s">
        <x:v>1265</x:v>
      </x:c>
      <x:c r="CZ154" s="564"/>
      <x:c r="DA154" s="73"/>
      <x:c r="DB154" s="564"/>
      <x:c r="DC154" s="73"/>
      <x:c r="DD154" s="564"/>
      <x:c r="DE154" s="73"/>
      <x:c r="DF154" s="564"/>
      <x:c r="DG154" s="104"/>
    </x:row>
    <x:row r="155" spans="1:111" ht="30" customHeight="1">
      <x:c r="A155" s="485" t="s">
        <x:v>2595</x:v>
      </x:c>
      <x:c r="B155" s="114"/>
      <x:c r="C155" s="73"/>
      <x:c r="D155" s="70"/>
      <x:c r="E155" s="73"/>
      <x:c r="F155" s="70"/>
      <x:c r="G155" s="73"/>
      <x:c r="H155" s="70"/>
      <x:c r="I155" s="73"/>
      <x:c r="J155" s="70"/>
      <x:c r="K155" s="70"/>
      <x:c r="L155" s="73"/>
      <x:c r="M155" s="70"/>
      <x:c r="N155" s="70"/>
      <x:c r="O155" s="70"/>
      <x:c r="P155" s="70"/>
      <x:c r="Q155" s="70"/>
      <x:c r="R155" s="73"/>
      <x:c r="S155" s="70"/>
      <x:c r="T155" s="73"/>
      <x:c r="U155" s="70"/>
      <x:c r="V155" s="73"/>
      <x:c r="W155" s="70"/>
      <x:c r="X155" s="70">
        <x:v>2</x:v>
      </x:c>
      <x:c r="Y155" s="70">
        <x:v>2</x:v>
      </x:c>
      <x:c r="Z155" s="70">
        <x:v>2</x:v>
      </x:c>
      <x:c r="AA155" s="70"/>
      <x:c r="AB155" s="70"/>
      <x:c r="AC155" s="70"/>
      <x:c r="AD155" s="70"/>
      <x:c r="AE155" s="70"/>
      <x:c r="AF155" s="70"/>
      <x:c r="AG155" s="70"/>
      <x:c r="AH155" s="70"/>
      <x:c r="AI155" s="70"/>
      <x:c r="AJ155" s="70"/>
      <x:c r="AK155" s="70"/>
      <x:c r="AL155" s="485" t="s">
        <x:v>2595</x:v>
      </x:c>
      <x:c r="AM155" s="70"/>
      <x:c r="AN155" s="73"/>
      <x:c r="AO155" s="70"/>
      <x:c r="AP155" s="70"/>
      <x:c r="AQ155" s="70"/>
      <x:c r="AR155" s="73"/>
      <x:c r="AS155" s="70"/>
      <x:c r="AT155" s="73"/>
      <x:c r="AU155" s="70"/>
      <x:c r="AV155" s="70"/>
      <x:c r="AW155" s="70"/>
      <x:c r="AX155" s="70"/>
      <x:c r="AY155" s="70"/>
      <x:c r="AZ155" s="70"/>
      <x:c r="BA155" s="73"/>
      <x:c r="BB155" s="70"/>
      <x:c r="BC155" s="70"/>
      <x:c r="BD155" s="70"/>
      <x:c r="BE155" s="70">
        <x:v>1</x:v>
      </x:c>
      <x:c r="BF155" s="70">
        <x:v>3</x:v>
      </x:c>
      <x:c r="BG155" s="70"/>
      <x:c r="BH155" s="70"/>
      <x:c r="BI155" s="70"/>
      <x:c r="BJ155" s="73"/>
      <x:c r="BK155" s="70"/>
      <x:c r="BL155" s="73"/>
      <x:c r="BM155" s="70"/>
      <x:c r="BN155" s="73"/>
      <x:c r="BO155" s="70"/>
      <x:c r="BP155" s="73"/>
      <x:c r="BQ155" s="70"/>
      <x:c r="BR155" s="70"/>
      <x:c r="BS155" s="70"/>
      <x:c r="BT155" s="70"/>
      <x:c r="BU155" s="70"/>
      <x:c r="BV155" s="485" t="s">
        <x:v>2595</x:v>
      </x:c>
      <x:c r="BW155" s="70"/>
      <x:c r="BX155" s="70"/>
      <x:c r="BY155" s="73"/>
      <x:c r="BZ155" s="70"/>
      <x:c r="CA155" s="73"/>
      <x:c r="CB155" s="70"/>
      <x:c r="CC155" s="73"/>
      <x:c r="CD155" s="70"/>
      <x:c r="CE155" s="70"/>
      <x:c r="CF155" s="73"/>
      <x:c r="CG155" s="70"/>
      <x:c r="CH155" s="70"/>
      <x:c r="CI155" s="70"/>
      <x:c r="CJ155" s="70"/>
      <x:c r="CK155" s="70"/>
      <x:c r="CL155" s="70"/>
      <x:c r="CM155" s="70"/>
      <x:c r="CN155" s="70"/>
      <x:c r="CO155" s="70"/>
      <x:c r="CP155" s="73"/>
      <x:c r="CQ155" s="70"/>
      <x:c r="CR155" s="73"/>
      <x:c r="CS155" s="70"/>
      <x:c r="CT155" s="70"/>
      <x:c r="CU155" s="70"/>
      <x:c r="CV155" s="70">
        <x:v>2</x:v>
      </x:c>
      <x:c r="CW155" s="70">
        <x:v>1</x:v>
      </x:c>
      <x:c r="CX155" s="70">
        <x:v>1</x:v>
      </x:c>
      <x:c r="CY155" s="485" t="s">
        <x:v>2595</x:v>
      </x:c>
      <x:c r="CZ155" s="564"/>
      <x:c r="DA155" s="73"/>
      <x:c r="DB155" s="564"/>
      <x:c r="DC155" s="73"/>
      <x:c r="DD155" s="564"/>
      <x:c r="DE155" s="73"/>
      <x:c r="DF155" s="564"/>
      <x:c r="DG155" s="104"/>
    </x:row>
    <x:row r="156" spans="1:111" ht="30" customHeight="1">
      <x:c r="A156" s="485" t="s">
        <x:v>2770</x:v>
      </x:c>
      <x:c r="B156" s="114"/>
      <x:c r="C156" s="73"/>
      <x:c r="D156" s="70"/>
      <x:c r="E156" s="73"/>
      <x:c r="F156" s="70"/>
      <x:c r="G156" s="73"/>
      <x:c r="H156" s="70"/>
      <x:c r="I156" s="73"/>
      <x:c r="J156" s="70">
        <x:v>1</x:v>
      </x:c>
      <x:c r="K156" s="70"/>
      <x:c r="L156" s="73"/>
      <x:c r="M156" s="70"/>
      <x:c r="N156" s="70"/>
      <x:c r="O156" s="70"/>
      <x:c r="P156" s="70"/>
      <x:c r="Q156" s="70"/>
      <x:c r="R156" s="73"/>
      <x:c r="S156" s="70">
        <x:v>1</x:v>
      </x:c>
      <x:c r="T156" s="73">
        <x:v>12</x:v>
      </x:c>
      <x:c r="U156" s="70"/>
      <x:c r="V156" s="73"/>
      <x:c r="W156" s="70"/>
      <x:c r="X156" s="70">
        <x:v>14</x:v>
      </x:c>
      <x:c r="Y156" s="70">
        <x:v>1</x:v>
      </x:c>
      <x:c r="Z156" s="70">
        <x:v>2</x:v>
      </x:c>
      <x:c r="AA156" s="70"/>
      <x:c r="AB156" s="70">
        <x:v>0</x:v>
      </x:c>
      <x:c r="AC156" s="70"/>
      <x:c r="AD156" s="70"/>
      <x:c r="AE156" s="70"/>
      <x:c r="AF156" s="70"/>
      <x:c r="AG156" s="70"/>
      <x:c r="AH156" s="70"/>
      <x:c r="AI156" s="70"/>
      <x:c r="AJ156" s="70"/>
      <x:c r="AK156" s="70"/>
      <x:c r="AL156" s="485" t="s">
        <x:v>2770</x:v>
      </x:c>
      <x:c r="AM156" s="70"/>
      <x:c r="AN156" s="73"/>
      <x:c r="AO156" s="70"/>
      <x:c r="AP156" s="70"/>
      <x:c r="AQ156" s="70"/>
      <x:c r="AR156" s="73"/>
      <x:c r="AS156" s="70"/>
      <x:c r="AT156" s="73"/>
      <x:c r="AU156" s="70"/>
      <x:c r="AV156" s="70"/>
      <x:c r="AW156" s="70"/>
      <x:c r="AX156" s="70"/>
      <x:c r="AY156" s="70"/>
      <x:c r="AZ156" s="70"/>
      <x:c r="BA156" s="73"/>
      <x:c r="BB156" s="70"/>
      <x:c r="BC156" s="70"/>
      <x:c r="BD156" s="70"/>
      <x:c r="BE156" s="70">
        <x:v>1</x:v>
      </x:c>
      <x:c r="BF156" s="70">
        <x:v>4</x:v>
      </x:c>
      <x:c r="BG156" s="70"/>
      <x:c r="BH156" s="70"/>
      <x:c r="BI156" s="70"/>
      <x:c r="BJ156" s="73"/>
      <x:c r="BK156" s="70"/>
      <x:c r="BL156" s="73"/>
      <x:c r="BM156" s="70"/>
      <x:c r="BN156" s="73"/>
      <x:c r="BO156" s="70"/>
      <x:c r="BP156" s="73"/>
      <x:c r="BQ156" s="70"/>
      <x:c r="BR156" s="70"/>
      <x:c r="BS156" s="70"/>
      <x:c r="BT156" s="70"/>
      <x:c r="BU156" s="70"/>
      <x:c r="BV156" s="485" t="s">
        <x:v>2770</x:v>
      </x:c>
      <x:c r="BW156" s="70"/>
      <x:c r="BX156" s="70"/>
      <x:c r="BY156" s="73"/>
      <x:c r="BZ156" s="70"/>
      <x:c r="CA156" s="73"/>
      <x:c r="CB156" s="70"/>
      <x:c r="CC156" s="73"/>
      <x:c r="CD156" s="70"/>
      <x:c r="CE156" s="70"/>
      <x:c r="CF156" s="73"/>
      <x:c r="CG156" s="70"/>
      <x:c r="CH156" s="70"/>
      <x:c r="CI156" s="70"/>
      <x:c r="CJ156" s="70"/>
      <x:c r="CK156" s="70"/>
      <x:c r="CL156" s="70"/>
      <x:c r="CM156" s="70"/>
      <x:c r="CN156" s="70"/>
      <x:c r="CO156" s="70"/>
      <x:c r="CP156" s="73"/>
      <x:c r="CQ156" s="70"/>
      <x:c r="CR156" s="73"/>
      <x:c r="CS156" s="70">
        <x:v>4</x:v>
      </x:c>
      <x:c r="CT156" s="70">
        <x:v>1</x:v>
      </x:c>
      <x:c r="CU156" s="70"/>
      <x:c r="CV156" s="70"/>
      <x:c r="CW156" s="70">
        <x:v>1</x:v>
      </x:c>
      <x:c r="CX156" s="70">
        <x:v>5</x:v>
      </x:c>
      <x:c r="CY156" s="485" t="s">
        <x:v>2770</x:v>
      </x:c>
      <x:c r="CZ156" s="564"/>
      <x:c r="DA156" s="73"/>
      <x:c r="DB156" s="564"/>
      <x:c r="DC156" s="73"/>
      <x:c r="DD156" s="564"/>
      <x:c r="DE156" s="73"/>
      <x:c r="DF156" s="564"/>
      <x:c r="DG156" s="104"/>
    </x:row>
    <x:row r="157" spans="1:111" ht="30" customHeight="1">
      <x:c r="A157" s="485" t="s">
        <x:v>2752</x:v>
      </x:c>
      <x:c r="B157" s="114"/>
      <x:c r="C157" s="73"/>
      <x:c r="D157" s="70"/>
      <x:c r="E157" s="73"/>
      <x:c r="F157" s="70"/>
      <x:c r="G157" s="73"/>
      <x:c r="H157" s="70"/>
      <x:c r="I157" s="73"/>
      <x:c r="J157" s="70"/>
      <x:c r="K157" s="70"/>
      <x:c r="L157" s="73"/>
      <x:c r="M157" s="70"/>
      <x:c r="N157" s="70"/>
      <x:c r="O157" s="70"/>
      <x:c r="P157" s="70"/>
      <x:c r="Q157" s="70"/>
      <x:c r="R157" s="73"/>
      <x:c r="S157" s="70">
        <x:v>1</x:v>
      </x:c>
      <x:c r="T157" s="73">
        <x:v>12</x:v>
      </x:c>
      <x:c r="U157" s="70"/>
      <x:c r="V157" s="73"/>
      <x:c r="W157" s="70"/>
      <x:c r="X157" s="70">
        <x:v>6</x:v>
      </x:c>
      <x:c r="Y157" s="70">
        <x:v>2</x:v>
      </x:c>
      <x:c r="Z157" s="70">
        <x:v>2</x:v>
      </x:c>
      <x:c r="AA157" s="70">
        <x:v>1</x:v>
      </x:c>
      <x:c r="AB157" s="70">
        <x:v>0</x:v>
      </x:c>
      <x:c r="AC157" s="70"/>
      <x:c r="AD157" s="70"/>
      <x:c r="AE157" s="70"/>
      <x:c r="AF157" s="70"/>
      <x:c r="AG157" s="70">
        <x:v>1</x:v>
      </x:c>
      <x:c r="AH157" s="70"/>
      <x:c r="AI157" s="70"/>
      <x:c r="AJ157" s="70"/>
      <x:c r="AK157" s="70"/>
      <x:c r="AL157" s="485" t="s">
        <x:v>2752</x:v>
      </x:c>
      <x:c r="AM157" s="70"/>
      <x:c r="AN157" s="73"/>
      <x:c r="AO157" s="70"/>
      <x:c r="AP157" s="70"/>
      <x:c r="AQ157" s="70"/>
      <x:c r="AR157" s="73"/>
      <x:c r="AS157" s="70"/>
      <x:c r="AT157" s="73"/>
      <x:c r="AU157" s="70"/>
      <x:c r="AV157" s="70"/>
      <x:c r="AW157" s="70"/>
      <x:c r="AX157" s="70"/>
      <x:c r="AY157" s="70"/>
      <x:c r="AZ157" s="70"/>
      <x:c r="BA157" s="73"/>
      <x:c r="BB157" s="70"/>
      <x:c r="BC157" s="70"/>
      <x:c r="BD157" s="70"/>
      <x:c r="BE157" s="70">
        <x:v>1</x:v>
      </x:c>
      <x:c r="BF157" s="70">
        <x:v>5</x:v>
      </x:c>
      <x:c r="BG157" s="70"/>
      <x:c r="BH157" s="70"/>
      <x:c r="BI157" s="70"/>
      <x:c r="BJ157" s="73"/>
      <x:c r="BK157" s="70"/>
      <x:c r="BL157" s="73"/>
      <x:c r="BM157" s="70"/>
      <x:c r="BN157" s="73"/>
      <x:c r="BO157" s="70"/>
      <x:c r="BP157" s="73"/>
      <x:c r="BQ157" s="70"/>
      <x:c r="BR157" s="70"/>
      <x:c r="BS157" s="70"/>
      <x:c r="BT157" s="70"/>
      <x:c r="BU157" s="70"/>
      <x:c r="BV157" s="485" t="s">
        <x:v>2752</x:v>
      </x:c>
      <x:c r="BW157" s="70"/>
      <x:c r="BX157" s="70"/>
      <x:c r="BY157" s="73"/>
      <x:c r="BZ157" s="70"/>
      <x:c r="CA157" s="73"/>
      <x:c r="CB157" s="70"/>
      <x:c r="CC157" s="73"/>
      <x:c r="CD157" s="70"/>
      <x:c r="CE157" s="70"/>
      <x:c r="CF157" s="73"/>
      <x:c r="CG157" s="70"/>
      <x:c r="CH157" s="70"/>
      <x:c r="CI157" s="70"/>
      <x:c r="CJ157" s="70">
        <x:v>1</x:v>
      </x:c>
      <x:c r="CK157" s="70"/>
      <x:c r="CL157" s="70"/>
      <x:c r="CM157" s="70"/>
      <x:c r="CN157" s="70"/>
      <x:c r="CO157" s="70"/>
      <x:c r="CP157" s="73"/>
      <x:c r="CQ157" s="70"/>
      <x:c r="CR157" s="73"/>
      <x:c r="CS157" s="70">
        <x:v>4</x:v>
      </x:c>
      <x:c r="CT157" s="70">
        <x:v>1</x:v>
      </x:c>
      <x:c r="CU157" s="70"/>
      <x:c r="CV157" s="70"/>
      <x:c r="CW157" s="70">
        <x:v>1</x:v>
      </x:c>
      <x:c r="CX157" s="70">
        <x:v>7</x:v>
      </x:c>
      <x:c r="CY157" s="485" t="s">
        <x:v>2752</x:v>
      </x:c>
      <x:c r="CZ157" s="564"/>
      <x:c r="DA157" s="73"/>
      <x:c r="DB157" s="564"/>
      <x:c r="DC157" s="73"/>
      <x:c r="DD157" s="564"/>
      <x:c r="DE157" s="73"/>
      <x:c r="DF157" s="564"/>
      <x:c r="DG157" s="104"/>
    </x:row>
    <x:row r="158" spans="1:111" ht="30" customHeight="1">
      <x:c r="A158" s="485" t="s">
        <x:v>2684</x:v>
      </x:c>
      <x:c r="B158" s="114"/>
      <x:c r="C158" s="73"/>
      <x:c r="D158" s="70"/>
      <x:c r="E158" s="73"/>
      <x:c r="F158" s="70"/>
      <x:c r="G158" s="73"/>
      <x:c r="H158" s="70"/>
      <x:c r="I158" s="73"/>
      <x:c r="J158" s="70"/>
      <x:c r="K158" s="70"/>
      <x:c r="L158" s="73"/>
      <x:c r="M158" s="70"/>
      <x:c r="N158" s="70"/>
      <x:c r="O158" s="70"/>
      <x:c r="P158" s="70"/>
      <x:c r="Q158" s="70"/>
      <x:c r="R158" s="73"/>
      <x:c r="S158" s="70">
        <x:v>1</x:v>
      </x:c>
      <x:c r="T158" s="73">
        <x:v>9</x:v>
      </x:c>
      <x:c r="U158" s="70"/>
      <x:c r="V158" s="73"/>
      <x:c r="W158" s="70"/>
      <x:c r="X158" s="70">
        <x:v>5</x:v>
      </x:c>
      <x:c r="Y158" s="70">
        <x:v>1</x:v>
      </x:c>
      <x:c r="Z158" s="70">
        <x:v>1</x:v>
      </x:c>
      <x:c r="AA158" s="70"/>
      <x:c r="AB158" s="70"/>
      <x:c r="AC158" s="70"/>
      <x:c r="AD158" s="70"/>
      <x:c r="AE158" s="70"/>
      <x:c r="AF158" s="70"/>
      <x:c r="AG158" s="70"/>
      <x:c r="AH158" s="70"/>
      <x:c r="AI158" s="70"/>
      <x:c r="AJ158" s="70"/>
      <x:c r="AK158" s="70"/>
      <x:c r="AL158" s="485" t="s">
        <x:v>2684</x:v>
      </x:c>
      <x:c r="AM158" s="70"/>
      <x:c r="AN158" s="73"/>
      <x:c r="AO158" s="70"/>
      <x:c r="AP158" s="70"/>
      <x:c r="AQ158" s="70"/>
      <x:c r="AR158" s="73"/>
      <x:c r="AS158" s="70"/>
      <x:c r="AT158" s="73"/>
      <x:c r="AU158" s="70"/>
      <x:c r="AV158" s="70"/>
      <x:c r="AW158" s="70"/>
      <x:c r="AX158" s="70"/>
      <x:c r="AY158" s="70"/>
      <x:c r="AZ158" s="70"/>
      <x:c r="BA158" s="73"/>
      <x:c r="BB158" s="70"/>
      <x:c r="BC158" s="70"/>
      <x:c r="BD158" s="70"/>
      <x:c r="BE158" s="70"/>
      <x:c r="BF158" s="70"/>
      <x:c r="BG158" s="70"/>
      <x:c r="BH158" s="70"/>
      <x:c r="BI158" s="70"/>
      <x:c r="BJ158" s="73"/>
      <x:c r="BK158" s="70"/>
      <x:c r="BL158" s="73"/>
      <x:c r="BM158" s="70"/>
      <x:c r="BN158" s="73"/>
      <x:c r="BO158" s="70"/>
      <x:c r="BP158" s="73"/>
      <x:c r="BQ158" s="70"/>
      <x:c r="BR158" s="70"/>
      <x:c r="BS158" s="70"/>
      <x:c r="BT158" s="70"/>
      <x:c r="BU158" s="70"/>
      <x:c r="BV158" s="485" t="s">
        <x:v>2684</x:v>
      </x:c>
      <x:c r="BW158" s="70"/>
      <x:c r="BX158" s="70"/>
      <x:c r="BY158" s="73"/>
      <x:c r="BZ158" s="70"/>
      <x:c r="CA158" s="73"/>
      <x:c r="CB158" s="70"/>
      <x:c r="CC158" s="73"/>
      <x:c r="CD158" s="70"/>
      <x:c r="CE158" s="70"/>
      <x:c r="CF158" s="73"/>
      <x:c r="CG158" s="70"/>
      <x:c r="CH158" s="70"/>
      <x:c r="CI158" s="70"/>
      <x:c r="CJ158" s="70"/>
      <x:c r="CK158" s="70"/>
      <x:c r="CL158" s="70"/>
      <x:c r="CM158" s="70"/>
      <x:c r="CN158" s="70"/>
      <x:c r="CO158" s="70"/>
      <x:c r="CP158" s="73"/>
      <x:c r="CQ158" s="70"/>
      <x:c r="CR158" s="73"/>
      <x:c r="CS158" s="70"/>
      <x:c r="CT158" s="70"/>
      <x:c r="CU158" s="70"/>
      <x:c r="CV158" s="70"/>
      <x:c r="CW158" s="70"/>
      <x:c r="CX158" s="70"/>
      <x:c r="CY158" s="485" t="s">
        <x:v>2684</x:v>
      </x:c>
      <x:c r="CZ158" s="564"/>
      <x:c r="DA158" s="73"/>
      <x:c r="DB158" s="564"/>
      <x:c r="DC158" s="73"/>
      <x:c r="DD158" s="564"/>
      <x:c r="DE158" s="73"/>
      <x:c r="DF158" s="564"/>
      <x:c r="DG158" s="104"/>
    </x:row>
    <x:row r="159" spans="1:111" ht="30" customHeight="1">
      <x:c r="A159" s="485" t="s">
        <x:v>2691</x:v>
      </x:c>
      <x:c r="B159" s="114"/>
      <x:c r="C159" s="73"/>
      <x:c r="D159" s="70"/>
      <x:c r="E159" s="73"/>
      <x:c r="F159" s="70"/>
      <x:c r="G159" s="73"/>
      <x:c r="H159" s="70"/>
      <x:c r="I159" s="73"/>
      <x:c r="J159" s="70">
        <x:v>1</x:v>
      </x:c>
      <x:c r="K159" s="70"/>
      <x:c r="L159" s="73"/>
      <x:c r="M159" s="70"/>
      <x:c r="N159" s="70"/>
      <x:c r="O159" s="70"/>
      <x:c r="P159" s="70"/>
      <x:c r="Q159" s="70"/>
      <x:c r="R159" s="73"/>
      <x:c r="S159" s="70"/>
      <x:c r="T159" s="73"/>
      <x:c r="U159" s="70"/>
      <x:c r="V159" s="73"/>
      <x:c r="W159" s="70"/>
      <x:c r="X159" s="70">
        <x:v>6</x:v>
      </x:c>
      <x:c r="Y159" s="70">
        <x:v>1</x:v>
      </x:c>
      <x:c r="Z159" s="70">
        <x:v>1</x:v>
      </x:c>
      <x:c r="AA159" s="70"/>
      <x:c r="AB159" s="70"/>
      <x:c r="AC159" s="70"/>
      <x:c r="AD159" s="70"/>
      <x:c r="AE159" s="70"/>
      <x:c r="AF159" s="70"/>
      <x:c r="AG159" s="70"/>
      <x:c r="AH159" s="70"/>
      <x:c r="AI159" s="70"/>
      <x:c r="AJ159" s="70"/>
      <x:c r="AK159" s="70"/>
      <x:c r="AL159" s="485" t="s">
        <x:v>2691</x:v>
      </x:c>
      <x:c r="AM159" s="70"/>
      <x:c r="AN159" s="73"/>
      <x:c r="AO159" s="70"/>
      <x:c r="AP159" s="70"/>
      <x:c r="AQ159" s="70"/>
      <x:c r="AR159" s="73"/>
      <x:c r="AS159" s="70"/>
      <x:c r="AT159" s="73"/>
      <x:c r="AU159" s="70"/>
      <x:c r="AV159" s="70"/>
      <x:c r="AW159" s="70"/>
      <x:c r="AX159" s="70"/>
      <x:c r="AY159" s="70"/>
      <x:c r="AZ159" s="70"/>
      <x:c r="BA159" s="73"/>
      <x:c r="BB159" s="70"/>
      <x:c r="BC159" s="70"/>
      <x:c r="BD159" s="70"/>
      <x:c r="BE159" s="70">
        <x:v>1</x:v>
      </x:c>
      <x:c r="BF159" s="70">
        <x:v>3</x:v>
      </x:c>
      <x:c r="BG159" s="70"/>
      <x:c r="BH159" s="70"/>
      <x:c r="BI159" s="70"/>
      <x:c r="BJ159" s="73"/>
      <x:c r="BK159" s="70"/>
      <x:c r="BL159" s="73"/>
      <x:c r="BM159" s="70"/>
      <x:c r="BN159" s="73"/>
      <x:c r="BO159" s="70"/>
      <x:c r="BP159" s="73"/>
      <x:c r="BQ159" s="70"/>
      <x:c r="BR159" s="70"/>
      <x:c r="BS159" s="70"/>
      <x:c r="BT159" s="70">
        <x:v>0</x:v>
      </x:c>
      <x:c r="BU159" s="70">
        <x:v>0</x:v>
      </x:c>
      <x:c r="BV159" s="485" t="s">
        <x:v>2691</x:v>
      </x:c>
      <x:c r="BW159" s="70"/>
      <x:c r="BX159" s="70"/>
      <x:c r="BY159" s="73"/>
      <x:c r="BZ159" s="70"/>
      <x:c r="CA159" s="73"/>
      <x:c r="CB159" s="70"/>
      <x:c r="CC159" s="73"/>
      <x:c r="CD159" s="70"/>
      <x:c r="CE159" s="70"/>
      <x:c r="CF159" s="73"/>
      <x:c r="CG159" s="70"/>
      <x:c r="CH159" s="70"/>
      <x:c r="CI159" s="70"/>
      <x:c r="CJ159" s="70"/>
      <x:c r="CK159" s="70"/>
      <x:c r="CL159" s="70"/>
      <x:c r="CM159" s="70"/>
      <x:c r="CN159" s="70"/>
      <x:c r="CO159" s="70"/>
      <x:c r="CP159" s="73"/>
      <x:c r="CQ159" s="70"/>
      <x:c r="CR159" s="73"/>
      <x:c r="CS159" s="70">
        <x:v>2</x:v>
      </x:c>
      <x:c r="CT159" s="70">
        <x:v>1</x:v>
      </x:c>
      <x:c r="CU159" s="70">
        <x:v>1</x:v>
      </x:c>
      <x:c r="CV159" s="70"/>
      <x:c r="CW159" s="70">
        <x:v>1</x:v>
      </x:c>
      <x:c r="CX159" s="70">
        <x:v>3</x:v>
      </x:c>
      <x:c r="CY159" s="485" t="s">
        <x:v>2691</x:v>
      </x:c>
      <x:c r="CZ159" s="564"/>
      <x:c r="DA159" s="73"/>
      <x:c r="DB159" s="564"/>
      <x:c r="DC159" s="73"/>
      <x:c r="DD159" s="564"/>
      <x:c r="DE159" s="73"/>
      <x:c r="DF159" s="564"/>
      <x:c r="DG159" s="104"/>
    </x:row>
    <x:row r="160" spans="1:111" ht="30" customHeight="1">
      <x:c r="A160" s="485" t="s">
        <x:v>2570</x:v>
      </x:c>
      <x:c r="B160" s="114"/>
      <x:c r="C160" s="73"/>
      <x:c r="D160" s="70"/>
      <x:c r="E160" s="73"/>
      <x:c r="F160" s="70"/>
      <x:c r="G160" s="73"/>
      <x:c r="H160" s="70"/>
      <x:c r="I160" s="73"/>
      <x:c r="J160" s="70"/>
      <x:c r="K160" s="70"/>
      <x:c r="L160" s="73"/>
      <x:c r="M160" s="70"/>
      <x:c r="N160" s="70"/>
      <x:c r="O160" s="70"/>
      <x:c r="P160" s="70"/>
      <x:c r="Q160" s="70"/>
      <x:c r="R160" s="73"/>
      <x:c r="S160" s="70">
        <x:v>1</x:v>
      </x:c>
      <x:c r="T160" s="73">
        <x:v>9</x:v>
      </x:c>
      <x:c r="U160" s="70"/>
      <x:c r="V160" s="73"/>
      <x:c r="W160" s="70"/>
      <x:c r="X160" s="70">
        <x:v>3</x:v>
      </x:c>
      <x:c r="Y160" s="70">
        <x:v>1</x:v>
      </x:c>
      <x:c r="Z160" s="70">
        <x:v>2</x:v>
      </x:c>
      <x:c r="AA160" s="70"/>
      <x:c r="AB160" s="70"/>
      <x:c r="AC160" s="70"/>
      <x:c r="AD160" s="70"/>
      <x:c r="AE160" s="70"/>
      <x:c r="AF160" s="70"/>
      <x:c r="AG160" s="70"/>
      <x:c r="AH160" s="70"/>
      <x:c r="AI160" s="70"/>
      <x:c r="AJ160" s="70"/>
      <x:c r="AK160" s="70"/>
      <x:c r="AL160" s="485" t="s">
        <x:v>2570</x:v>
      </x:c>
      <x:c r="AM160" s="70"/>
      <x:c r="AN160" s="73"/>
      <x:c r="AO160" s="70"/>
      <x:c r="AP160" s="70"/>
      <x:c r="AQ160" s="70"/>
      <x:c r="AR160" s="73"/>
      <x:c r="AS160" s="70"/>
      <x:c r="AT160" s="73"/>
      <x:c r="AU160" s="70"/>
      <x:c r="AV160" s="70"/>
      <x:c r="AW160" s="70"/>
      <x:c r="AX160" s="70"/>
      <x:c r="AY160" s="70"/>
      <x:c r="AZ160" s="70"/>
      <x:c r="BA160" s="73"/>
      <x:c r="BB160" s="70"/>
      <x:c r="BC160" s="70"/>
      <x:c r="BD160" s="70"/>
      <x:c r="BE160" s="70">
        <x:v>4</x:v>
      </x:c>
      <x:c r="BF160" s="70">
        <x:v>4</x:v>
      </x:c>
      <x:c r="BG160" s="70"/>
      <x:c r="BH160" s="70"/>
      <x:c r="BI160" s="70"/>
      <x:c r="BJ160" s="73"/>
      <x:c r="BK160" s="70"/>
      <x:c r="BL160" s="73"/>
      <x:c r="BM160" s="70"/>
      <x:c r="BN160" s="73"/>
      <x:c r="BO160" s="70"/>
      <x:c r="BP160" s="73"/>
      <x:c r="BQ160" s="70"/>
      <x:c r="BR160" s="70"/>
      <x:c r="BS160" s="70"/>
      <x:c r="BT160" s="70"/>
      <x:c r="BU160" s="70"/>
      <x:c r="BV160" s="485" t="s">
        <x:v>2570</x:v>
      </x:c>
      <x:c r="BW160" s="70"/>
      <x:c r="BX160" s="70"/>
      <x:c r="BY160" s="73"/>
      <x:c r="BZ160" s="70"/>
      <x:c r="CA160" s="73"/>
      <x:c r="CB160" s="70"/>
      <x:c r="CC160" s="73"/>
      <x:c r="CD160" s="70"/>
      <x:c r="CE160" s="70"/>
      <x:c r="CF160" s="73"/>
      <x:c r="CG160" s="70"/>
      <x:c r="CH160" s="70"/>
      <x:c r="CI160" s="70"/>
      <x:c r="CJ160" s="70"/>
      <x:c r="CK160" s="70"/>
      <x:c r="CL160" s="70"/>
      <x:c r="CM160" s="70"/>
      <x:c r="CN160" s="70"/>
      <x:c r="CO160" s="70"/>
      <x:c r="CP160" s="73"/>
      <x:c r="CQ160" s="70"/>
      <x:c r="CR160" s="73"/>
      <x:c r="CS160" s="70">
        <x:v>3</x:v>
      </x:c>
      <x:c r="CT160" s="70"/>
      <x:c r="CU160" s="70"/>
      <x:c r="CV160" s="70"/>
      <x:c r="CW160" s="70">
        <x:v>1</x:v>
      </x:c>
      <x:c r="CX160" s="70">
        <x:v>5</x:v>
      </x:c>
      <x:c r="CY160" s="485" t="s">
        <x:v>2570</x:v>
      </x:c>
      <x:c r="CZ160" s="564"/>
      <x:c r="DA160" s="73"/>
      <x:c r="DB160" s="564"/>
      <x:c r="DC160" s="73"/>
      <x:c r="DD160" s="564"/>
      <x:c r="DE160" s="73"/>
      <x:c r="DF160" s="564"/>
      <x:c r="DG160" s="104"/>
    </x:row>
    <x:row r="161" spans="1:111" ht="30" customHeight="1">
      <x:c r="A161" s="485" t="s">
        <x:v>2567</x:v>
      </x:c>
      <x:c r="B161" s="114"/>
      <x:c r="C161" s="73"/>
      <x:c r="D161" s="70"/>
      <x:c r="E161" s="73"/>
      <x:c r="F161" s="70"/>
      <x:c r="G161" s="73"/>
      <x:c r="H161" s="70"/>
      <x:c r="I161" s="73"/>
      <x:c r="J161" s="70"/>
      <x:c r="K161" s="70"/>
      <x:c r="L161" s="73"/>
      <x:c r="M161" s="70"/>
      <x:c r="N161" s="70"/>
      <x:c r="O161" s="70"/>
      <x:c r="P161" s="70"/>
      <x:c r="Q161" s="70"/>
      <x:c r="R161" s="73"/>
      <x:c r="S161" s="70">
        <x:v>1</x:v>
      </x:c>
      <x:c r="T161" s="73">
        <x:v>9</x:v>
      </x:c>
      <x:c r="U161" s="70"/>
      <x:c r="V161" s="73"/>
      <x:c r="W161" s="70"/>
      <x:c r="X161" s="70">
        <x:v>9</x:v>
      </x:c>
      <x:c r="Y161" s="70"/>
      <x:c r="Z161" s="70"/>
      <x:c r="AA161" s="70"/>
      <x:c r="AB161" s="70"/>
      <x:c r="AC161" s="70"/>
      <x:c r="AD161" s="70"/>
      <x:c r="AE161" s="70"/>
      <x:c r="AF161" s="70"/>
      <x:c r="AG161" s="70"/>
      <x:c r="AH161" s="70"/>
      <x:c r="AI161" s="70"/>
      <x:c r="AJ161" s="70"/>
      <x:c r="AK161" s="70"/>
      <x:c r="AL161" s="485" t="s">
        <x:v>2567</x:v>
      </x:c>
      <x:c r="AM161" s="70"/>
      <x:c r="AN161" s="73"/>
      <x:c r="AO161" s="70"/>
      <x:c r="AP161" s="70"/>
      <x:c r="AQ161" s="70"/>
      <x:c r="AR161" s="73"/>
      <x:c r="AS161" s="70"/>
      <x:c r="AT161" s="73"/>
      <x:c r="AU161" s="70"/>
      <x:c r="AV161" s="70"/>
      <x:c r="AW161" s="70"/>
      <x:c r="AX161" s="70"/>
      <x:c r="AY161" s="70"/>
      <x:c r="AZ161" s="70"/>
      <x:c r="BA161" s="73"/>
      <x:c r="BB161" s="70"/>
      <x:c r="BC161" s="70"/>
      <x:c r="BD161" s="70"/>
      <x:c r="BE161" s="70">
        <x:v>1</x:v>
      </x:c>
      <x:c r="BF161" s="70">
        <x:v>8</x:v>
      </x:c>
      <x:c r="BG161" s="70"/>
      <x:c r="BH161" s="70"/>
      <x:c r="BI161" s="70"/>
      <x:c r="BJ161" s="73"/>
      <x:c r="BK161" s="70"/>
      <x:c r="BL161" s="73"/>
      <x:c r="BM161" s="70"/>
      <x:c r="BN161" s="73"/>
      <x:c r="BO161" s="70"/>
      <x:c r="BP161" s="73"/>
      <x:c r="BQ161" s="70"/>
      <x:c r="BR161" s="70"/>
      <x:c r="BS161" s="70"/>
      <x:c r="BT161" s="70"/>
      <x:c r="BU161" s="70"/>
      <x:c r="BV161" s="485" t="s">
        <x:v>2567</x:v>
      </x:c>
      <x:c r="BW161" s="70"/>
      <x:c r="BX161" s="70"/>
      <x:c r="BY161" s="73"/>
      <x:c r="BZ161" s="70"/>
      <x:c r="CA161" s="73"/>
      <x:c r="CB161" s="70"/>
      <x:c r="CC161" s="73"/>
      <x:c r="CD161" s="70"/>
      <x:c r="CE161" s="70"/>
      <x:c r="CF161" s="73"/>
      <x:c r="CG161" s="70"/>
      <x:c r="CH161" s="70"/>
      <x:c r="CI161" s="70"/>
      <x:c r="CJ161" s="70"/>
      <x:c r="CK161" s="70"/>
      <x:c r="CL161" s="70"/>
      <x:c r="CM161" s="70"/>
      <x:c r="CN161" s="70"/>
      <x:c r="CO161" s="70"/>
      <x:c r="CP161" s="73"/>
      <x:c r="CQ161" s="70"/>
      <x:c r="CR161" s="73"/>
      <x:c r="CS161" s="70">
        <x:v>6</x:v>
      </x:c>
      <x:c r="CT161" s="70"/>
      <x:c r="CU161" s="70"/>
      <x:c r="CV161" s="70"/>
      <x:c r="CW161" s="70">
        <x:v>1</x:v>
      </x:c>
      <x:c r="CX161" s="70">
        <x:v>58</x:v>
      </x:c>
      <x:c r="CY161" s="485" t="s">
        <x:v>2567</x:v>
      </x:c>
      <x:c r="CZ161" s="564"/>
      <x:c r="DA161" s="73"/>
      <x:c r="DB161" s="564"/>
      <x:c r="DC161" s="73"/>
      <x:c r="DD161" s="564"/>
      <x:c r="DE161" s="73"/>
      <x:c r="DF161" s="564"/>
      <x:c r="DG161" s="104"/>
    </x:row>
    <x:row r="162" spans="1:111" ht="30" customHeight="1">
      <x:c r="A162" s="485" t="s">
        <x:v>2599</x:v>
      </x:c>
      <x:c r="B162" s="114"/>
      <x:c r="C162" s="73"/>
      <x:c r="D162" s="70"/>
      <x:c r="E162" s="73"/>
      <x:c r="F162" s="70"/>
      <x:c r="G162" s="73"/>
      <x:c r="H162" s="70"/>
      <x:c r="I162" s="73"/>
      <x:c r="J162" s="70"/>
      <x:c r="K162" s="70"/>
      <x:c r="L162" s="73"/>
      <x:c r="M162" s="70"/>
      <x:c r="N162" s="70"/>
      <x:c r="O162" s="70"/>
      <x:c r="P162" s="70"/>
      <x:c r="Q162" s="70"/>
      <x:c r="R162" s="73"/>
      <x:c r="S162" s="70">
        <x:v>1</x:v>
      </x:c>
      <x:c r="T162" s="73">
        <x:v>9</x:v>
      </x:c>
      <x:c r="U162" s="70"/>
      <x:c r="V162" s="73"/>
      <x:c r="W162" s="70"/>
      <x:c r="X162" s="70"/>
      <x:c r="Y162" s="70">
        <x:v>1</x:v>
      </x:c>
      <x:c r="Z162" s="70">
        <x:v>1</x:v>
      </x:c>
      <x:c r="AA162" s="70"/>
      <x:c r="AB162" s="70"/>
      <x:c r="AC162" s="70"/>
      <x:c r="AD162" s="70"/>
      <x:c r="AE162" s="70"/>
      <x:c r="AF162" s="70"/>
      <x:c r="AG162" s="70"/>
      <x:c r="AH162" s="70"/>
      <x:c r="AI162" s="70"/>
      <x:c r="AJ162" s="70"/>
      <x:c r="AK162" s="70"/>
      <x:c r="AL162" s="485" t="s">
        <x:v>2599</x:v>
      </x:c>
      <x:c r="AM162" s="70"/>
      <x:c r="AN162" s="73"/>
      <x:c r="AO162" s="70"/>
      <x:c r="AP162" s="70"/>
      <x:c r="AQ162" s="70"/>
      <x:c r="AR162" s="73"/>
      <x:c r="AS162" s="70"/>
      <x:c r="AT162" s="73"/>
      <x:c r="AU162" s="70"/>
      <x:c r="AV162" s="70"/>
      <x:c r="AW162" s="70"/>
      <x:c r="AX162" s="70"/>
      <x:c r="AY162" s="70"/>
      <x:c r="AZ162" s="70"/>
      <x:c r="BA162" s="73"/>
      <x:c r="BB162" s="70"/>
      <x:c r="BC162" s="70"/>
      <x:c r="BD162" s="70"/>
      <x:c r="BE162" s="70">
        <x:v>1</x:v>
      </x:c>
      <x:c r="BF162" s="70">
        <x:v>3</x:v>
      </x:c>
      <x:c r="BG162" s="70"/>
      <x:c r="BH162" s="70"/>
      <x:c r="BI162" s="70"/>
      <x:c r="BJ162" s="73"/>
      <x:c r="BK162" s="70"/>
      <x:c r="BL162" s="73"/>
      <x:c r="BM162" s="70"/>
      <x:c r="BN162" s="73"/>
      <x:c r="BO162" s="70"/>
      <x:c r="BP162" s="73"/>
      <x:c r="BQ162" s="70"/>
      <x:c r="BR162" s="70"/>
      <x:c r="BS162" s="70"/>
      <x:c r="BT162" s="70"/>
      <x:c r="BU162" s="70"/>
      <x:c r="BV162" s="485" t="s">
        <x:v>2599</x:v>
      </x:c>
      <x:c r="BW162" s="70"/>
      <x:c r="BX162" s="70"/>
      <x:c r="BY162" s="73"/>
      <x:c r="BZ162" s="70"/>
      <x:c r="CA162" s="73"/>
      <x:c r="CB162" s="70"/>
      <x:c r="CC162" s="73"/>
      <x:c r="CD162" s="70"/>
      <x:c r="CE162" s="70"/>
      <x:c r="CF162" s="73"/>
      <x:c r="CG162" s="70"/>
      <x:c r="CH162" s="70"/>
      <x:c r="CI162" s="70"/>
      <x:c r="CJ162" s="70"/>
      <x:c r="CK162" s="70"/>
      <x:c r="CL162" s="70"/>
      <x:c r="CM162" s="70"/>
      <x:c r="CN162" s="70"/>
      <x:c r="CO162" s="70"/>
      <x:c r="CP162" s="73"/>
      <x:c r="CQ162" s="70"/>
      <x:c r="CR162" s="73"/>
      <x:c r="CS162" s="70">
        <x:v>2</x:v>
      </x:c>
      <x:c r="CT162" s="70">
        <x:v>1</x:v>
      </x:c>
      <x:c r="CU162" s="70"/>
      <x:c r="CV162" s="70"/>
      <x:c r="CW162" s="70">
        <x:v>1</x:v>
      </x:c>
      <x:c r="CX162" s="70">
        <x:v>7</x:v>
      </x:c>
      <x:c r="CY162" s="485" t="s">
        <x:v>2599</x:v>
      </x:c>
      <x:c r="CZ162" s="564"/>
      <x:c r="DA162" s="73"/>
      <x:c r="DB162" s="564"/>
      <x:c r="DC162" s="73"/>
      <x:c r="DD162" s="564"/>
      <x:c r="DE162" s="73"/>
      <x:c r="DF162" s="564"/>
      <x:c r="DG162" s="104"/>
    </x:row>
    <x:row r="163" spans="1:111" ht="30" customHeight="1">
      <x:c r="A163" s="485" t="s">
        <x:v>2690</x:v>
      </x:c>
      <x:c r="B163" s="114"/>
      <x:c r="C163" s="73"/>
      <x:c r="D163" s="70"/>
      <x:c r="E163" s="73"/>
      <x:c r="F163" s="70"/>
      <x:c r="G163" s="73"/>
      <x:c r="H163" s="70"/>
      <x:c r="I163" s="73"/>
      <x:c r="J163" s="70"/>
      <x:c r="K163" s="70"/>
      <x:c r="L163" s="73"/>
      <x:c r="M163" s="70"/>
      <x:c r="N163" s="70"/>
      <x:c r="O163" s="70">
        <x:v>1</x:v>
      </x:c>
      <x:c r="P163" s="70">
        <x:v>1</x:v>
      </x:c>
      <x:c r="Q163" s="70"/>
      <x:c r="R163" s="73"/>
      <x:c r="S163" s="70"/>
      <x:c r="T163" s="73"/>
      <x:c r="U163" s="70"/>
      <x:c r="V163" s="73"/>
      <x:c r="W163" s="70"/>
      <x:c r="X163" s="70"/>
      <x:c r="Y163" s="70">
        <x:v>1</x:v>
      </x:c>
      <x:c r="Z163" s="70">
        <x:v>1</x:v>
      </x:c>
      <x:c r="AA163" s="70"/>
      <x:c r="AB163" s="70"/>
      <x:c r="AC163" s="70"/>
      <x:c r="AD163" s="70"/>
      <x:c r="AE163" s="70"/>
      <x:c r="AF163" s="70"/>
      <x:c r="AG163" s="70"/>
      <x:c r="AH163" s="70"/>
      <x:c r="AI163" s="70"/>
      <x:c r="AJ163" s="70"/>
      <x:c r="AK163" s="70"/>
      <x:c r="AL163" s="485" t="s">
        <x:v>2690</x:v>
      </x:c>
      <x:c r="AM163" s="70"/>
      <x:c r="AN163" s="73"/>
      <x:c r="AO163" s="70"/>
      <x:c r="AP163" s="70"/>
      <x:c r="AQ163" s="70"/>
      <x:c r="AR163" s="73"/>
      <x:c r="AS163" s="70"/>
      <x:c r="AT163" s="73"/>
      <x:c r="AU163" s="70"/>
      <x:c r="AV163" s="70"/>
      <x:c r="AW163" s="70"/>
      <x:c r="AX163" s="70"/>
      <x:c r="AY163" s="70"/>
      <x:c r="AZ163" s="70"/>
      <x:c r="BA163" s="73"/>
      <x:c r="BB163" s="70"/>
      <x:c r="BC163" s="70"/>
      <x:c r="BD163" s="70"/>
      <x:c r="BE163" s="70"/>
      <x:c r="BF163" s="70"/>
      <x:c r="BG163" s="70"/>
      <x:c r="BH163" s="70"/>
      <x:c r="BI163" s="70"/>
      <x:c r="BJ163" s="73"/>
      <x:c r="BK163" s="70"/>
      <x:c r="BL163" s="73"/>
      <x:c r="BM163" s="70"/>
      <x:c r="BN163" s="73"/>
      <x:c r="BO163" s="70"/>
      <x:c r="BP163" s="73"/>
      <x:c r="BQ163" s="70"/>
      <x:c r="BR163" s="70"/>
      <x:c r="BS163" s="70"/>
      <x:c r="BT163" s="70"/>
      <x:c r="BU163" s="70"/>
      <x:c r="BV163" s="485" t="s">
        <x:v>2690</x:v>
      </x:c>
      <x:c r="BW163" s="70"/>
      <x:c r="BX163" s="70"/>
      <x:c r="BY163" s="73"/>
      <x:c r="BZ163" s="70"/>
      <x:c r="CA163" s="73"/>
      <x:c r="CB163" s="70"/>
      <x:c r="CC163" s="73"/>
      <x:c r="CD163" s="70"/>
      <x:c r="CE163" s="70"/>
      <x:c r="CF163" s="73"/>
      <x:c r="CG163" s="70"/>
      <x:c r="CH163" s="70"/>
      <x:c r="CI163" s="70"/>
      <x:c r="CJ163" s="70"/>
      <x:c r="CK163" s="70"/>
      <x:c r="CL163" s="70"/>
      <x:c r="CM163" s="70"/>
      <x:c r="CN163" s="70"/>
      <x:c r="CO163" s="70"/>
      <x:c r="CP163" s="73"/>
      <x:c r="CQ163" s="70"/>
      <x:c r="CR163" s="73"/>
      <x:c r="CS163" s="70">
        <x:v>1</x:v>
      </x:c>
      <x:c r="CT163" s="70"/>
      <x:c r="CU163" s="70"/>
      <x:c r="CV163" s="70"/>
      <x:c r="CW163" s="70"/>
      <x:c r="CX163" s="70"/>
      <x:c r="CY163" s="485" t="s">
        <x:v>2690</x:v>
      </x:c>
      <x:c r="CZ163" s="564"/>
      <x:c r="DA163" s="73"/>
      <x:c r="DB163" s="564"/>
      <x:c r="DC163" s="73"/>
      <x:c r="DD163" s="564"/>
      <x:c r="DE163" s="73"/>
      <x:c r="DF163" s="564"/>
      <x:c r="DG163" s="104"/>
    </x:row>
    <x:row r="164" spans="1:111" ht="30" customHeight="1">
      <x:c r="A164" s="370" t="s">
        <x:v>1604</x:v>
      </x:c>
      <x:c r="B164" s="114">
        <x:f>SUM(B165,B167)</x:f>
        <x:v>1</x:v>
      </x:c>
      <x:c r="C164" s="73">
        <x:f t="shared" ref="C164:BN164" si="75">SUM(C165,C167)</x:f>
        <x:v>5700.1000000000004</x:v>
      </x:c>
      <x:c r="D164" s="70">
        <x:f t="shared" si="75"/>
        <x:v>0</x:v>
      </x:c>
      <x:c r="E164" s="73">
        <x:f t="shared" si="75"/>
        <x:v>0</x:v>
      </x:c>
      <x:c r="F164" s="70">
        <x:f t="shared" si="75"/>
        <x:v>0</x:v>
      </x:c>
      <x:c r="G164" s="73">
        <x:f t="shared" si="75"/>
        <x:v>0</x:v>
      </x:c>
      <x:c r="H164" s="70">
        <x:f t="shared" si="75"/>
        <x:v>0</x:v>
      </x:c>
      <x:c r="I164" s="73">
        <x:f t="shared" si="75"/>
        <x:v>0</x:v>
      </x:c>
      <x:c r="J164" s="70">
        <x:f t="shared" si="75"/>
        <x:v>0</x:v>
      </x:c>
      <x:c r="K164" s="70">
        <x:f t="shared" si="75"/>
        <x:v>0</x:v>
      </x:c>
      <x:c r="L164" s="73">
        <x:f t="shared" si="75"/>
        <x:v>0</x:v>
      </x:c>
      <x:c r="M164" s="70">
        <x:f t="shared" si="75"/>
        <x:v>1</x:v>
      </x:c>
      <x:c r="N164" s="70">
        <x:f t="shared" si="75"/>
        <x:v>2</x:v>
      </x:c>
      <x:c r="O164" s="70">
        <x:f t="shared" si="75"/>
        <x:v>0</x:v>
      </x:c>
      <x:c r="P164" s="70">
        <x:f t="shared" si="75"/>
        <x:v>0</x:v>
      </x:c>
      <x:c r="Q164" s="70">
        <x:f t="shared" si="75"/>
        <x:v>0</x:v>
      </x:c>
      <x:c r="R164" s="73">
        <x:f t="shared" si="75"/>
        <x:v>0</x:v>
      </x:c>
      <x:c r="S164" s="70">
        <x:f t="shared" si="75"/>
        <x:v>2</x:v>
      </x:c>
      <x:c r="T164" s="73">
        <x:f t="shared" si="75"/>
        <x:v>40</x:v>
      </x:c>
      <x:c r="U164" s="70">
        <x:f t="shared" si="75"/>
        <x:v>0</x:v>
      </x:c>
      <x:c r="V164" s="73">
        <x:f t="shared" si="75"/>
        <x:v>0</x:v>
      </x:c>
      <x:c r="W164" s="70">
        <x:f t="shared" si="75"/>
        <x:v>0</x:v>
      </x:c>
      <x:c r="X164" s="70">
        <x:f t="shared" si="75"/>
        <x:v>20</x:v>
      </x:c>
      <x:c r="Y164" s="70">
        <x:f t="shared" si="75"/>
        <x:v>0</x:v>
      </x:c>
      <x:c r="Z164" s="70">
        <x:f t="shared" si="75"/>
        <x:v>0</x:v>
      </x:c>
      <x:c r="AA164" s="70">
        <x:f t="shared" si="75"/>
        <x:v>0</x:v>
      </x:c>
      <x:c r="AB164" s="70">
        <x:f t="shared" si="75"/>
        <x:v>0</x:v>
      </x:c>
      <x:c r="AC164" s="70">
        <x:f t="shared" si="75"/>
        <x:v>0</x:v>
      </x:c>
      <x:c r="AD164" s="70">
        <x:f t="shared" si="75"/>
        <x:v>0</x:v>
      </x:c>
      <x:c r="AE164" s="70">
        <x:f t="shared" si="75"/>
        <x:v>0</x:v>
      </x:c>
      <x:c r="AF164" s="70">
        <x:f t="shared" si="75"/>
        <x:v>0</x:v>
      </x:c>
      <x:c r="AG164" s="70">
        <x:f t="shared" si="75"/>
        <x:v>0</x:v>
      </x:c>
      <x:c r="AH164" s="70">
        <x:f t="shared" si="75"/>
        <x:v>0</x:v>
      </x:c>
      <x:c r="AI164" s="70">
        <x:f t="shared" si="75"/>
        <x:v>0</x:v>
      </x:c>
      <x:c r="AJ164" s="70">
        <x:f t="shared" si="75"/>
        <x:v>0</x:v>
      </x:c>
      <x:c r="AK164" s="70">
        <x:f t="shared" si="75"/>
        <x:v>0</x:v>
      </x:c>
      <x:c r="AL164" s="370" t="s">
        <x:v>1604</x:v>
      </x:c>
      <x:c r="AM164" s="70">
        <x:f t="shared" si="75"/>
        <x:v>0</x:v>
      </x:c>
      <x:c r="AN164" s="73">
        <x:f t="shared" si="75"/>
        <x:v>0</x:v>
      </x:c>
      <x:c r="AO164" s="70">
        <x:f t="shared" si="75"/>
        <x:v>0</x:v>
      </x:c>
      <x:c r="AP164" s="70">
        <x:f t="shared" si="75"/>
        <x:v>0</x:v>
      </x:c>
      <x:c r="AQ164" s="70">
        <x:f t="shared" si="75"/>
        <x:v>0</x:v>
      </x:c>
      <x:c r="AR164" s="73">
        <x:f t="shared" si="75"/>
        <x:v>0</x:v>
      </x:c>
      <x:c r="AS164" s="70">
        <x:f t="shared" si="75"/>
        <x:v>0</x:v>
      </x:c>
      <x:c r="AT164" s="73">
        <x:f t="shared" si="75"/>
        <x:v>0</x:v>
      </x:c>
      <x:c r="AU164" s="70">
        <x:f t="shared" si="75"/>
        <x:v>0</x:v>
      </x:c>
      <x:c r="AV164" s="70">
        <x:f t="shared" si="75"/>
        <x:v>0</x:v>
      </x:c>
      <x:c r="AW164" s="70">
        <x:f t="shared" si="75"/>
        <x:v>0</x:v>
      </x:c>
      <x:c r="AX164" s="70">
        <x:f t="shared" si="75"/>
        <x:v>0</x:v>
      </x:c>
      <x:c r="AY164" s="70">
        <x:f t="shared" si="75"/>
        <x:v>0</x:v>
      </x:c>
      <x:c r="AZ164" s="70">
        <x:f t="shared" si="75"/>
        <x:v>0</x:v>
      </x:c>
      <x:c r="BA164" s="73">
        <x:f t="shared" si="75"/>
        <x:v>0</x:v>
      </x:c>
      <x:c r="BB164" s="70">
        <x:f t="shared" si="75"/>
        <x:v>0</x:v>
      </x:c>
      <x:c r="BC164" s="70">
        <x:f t="shared" si="75"/>
        <x:v>0</x:v>
      </x:c>
      <x:c r="BD164" s="70">
        <x:f t="shared" si="75"/>
        <x:v>0</x:v>
      </x:c>
      <x:c r="BE164" s="70">
        <x:f t="shared" si="75"/>
        <x:v>1</x:v>
      </x:c>
      <x:c r="BF164" s="70">
        <x:f t="shared" si="75"/>
        <x:v>3</x:v>
      </x:c>
      <x:c r="BG164" s="70">
        <x:f t="shared" si="75"/>
        <x:v>0</x:v>
      </x:c>
      <x:c r="BH164" s="70">
        <x:f t="shared" si="75"/>
        <x:v>0</x:v>
      </x:c>
      <x:c r="BI164" s="70">
        <x:f t="shared" si="75"/>
        <x:v>0</x:v>
      </x:c>
      <x:c r="BJ164" s="73">
        <x:f t="shared" si="75"/>
        <x:v>0</x:v>
      </x:c>
      <x:c r="BK164" s="70">
        <x:f t="shared" si="75"/>
        <x:v>0</x:v>
      </x:c>
      <x:c r="BL164" s="73">
        <x:f t="shared" si="75"/>
        <x:v>0</x:v>
      </x:c>
      <x:c r="BM164" s="70">
        <x:f t="shared" si="75"/>
        <x:v>0</x:v>
      </x:c>
      <x:c r="BN164" s="73">
        <x:f t="shared" si="75"/>
        <x:v>0</x:v>
      </x:c>
      <x:c r="BO164" s="70">
        <x:f t="shared" ref="BO164:DG164" si="76">SUM(BO165,BO167)</x:f>
        <x:v>0</x:v>
      </x:c>
      <x:c r="BP164" s="73">
        <x:f t="shared" si="76"/>
        <x:v>0</x:v>
      </x:c>
      <x:c r="BQ164" s="70">
        <x:f t="shared" si="76"/>
        <x:v>0</x:v>
      </x:c>
      <x:c r="BR164" s="70">
        <x:f t="shared" si="76"/>
        <x:v>1</x:v>
      </x:c>
      <x:c r="BS164" s="70">
        <x:f t="shared" si="76"/>
        <x:v>1</x:v>
      </x:c>
      <x:c r="BT164" s="70">
        <x:f t="shared" si="76"/>
        <x:v>0</x:v>
      </x:c>
      <x:c r="BU164" s="70">
        <x:f t="shared" si="76"/>
        <x:v>0</x:v>
      </x:c>
      <x:c r="BV164" s="370" t="s">
        <x:v>1604</x:v>
      </x:c>
      <x:c r="BW164" s="70">
        <x:f t="shared" si="76"/>
        <x:v>1</x:v>
      </x:c>
      <x:c r="BX164" s="70">
        <x:f t="shared" si="76"/>
        <x:v>0</x:v>
      </x:c>
      <x:c r="BY164" s="73">
        <x:f t="shared" si="76"/>
        <x:v>0</x:v>
      </x:c>
      <x:c r="BZ164" s="70">
        <x:f t="shared" si="76"/>
        <x:v>0</x:v>
      </x:c>
      <x:c r="CA164" s="73">
        <x:f t="shared" si="76"/>
        <x:v>0</x:v>
      </x:c>
      <x:c r="CB164" s="70">
        <x:f t="shared" si="76"/>
        <x:v>0</x:v>
      </x:c>
      <x:c r="CC164" s="73">
        <x:f t="shared" si="76"/>
        <x:v>0</x:v>
      </x:c>
      <x:c r="CD164" s="70">
        <x:f t="shared" si="76"/>
        <x:v>0</x:v>
      </x:c>
      <x:c r="CE164" s="70">
        <x:f t="shared" si="76"/>
        <x:v>0</x:v>
      </x:c>
      <x:c r="CF164" s="73">
        <x:f t="shared" si="76"/>
        <x:v>0</x:v>
      </x:c>
      <x:c r="CG164" s="70">
        <x:f t="shared" si="76"/>
        <x:v>0</x:v>
      </x:c>
      <x:c r="CH164" s="70">
        <x:f t="shared" si="76"/>
        <x:v>0</x:v>
      </x:c>
      <x:c r="CI164" s="70">
        <x:f t="shared" si="76"/>
        <x:v>0</x:v>
      </x:c>
      <x:c r="CJ164" s="70">
        <x:f t="shared" si="76"/>
        <x:v>1</x:v>
      </x:c>
      <x:c r="CK164" s="70">
        <x:f t="shared" si="76"/>
        <x:v>0</x:v>
      </x:c>
      <x:c r="CL164" s="70">
        <x:f t="shared" si="76"/>
        <x:v>0</x:v>
      </x:c>
      <x:c r="CM164" s="70">
        <x:f t="shared" si="76"/>
        <x:v>0</x:v>
      </x:c>
      <x:c r="CN164" s="70">
        <x:f t="shared" si="76"/>
        <x:v>0</x:v>
      </x:c>
      <x:c r="CO164" s="70">
        <x:f t="shared" si="76"/>
        <x:v>0</x:v>
      </x:c>
      <x:c r="CP164" s="73">
        <x:f t="shared" si="76"/>
        <x:v>0</x:v>
      </x:c>
      <x:c r="CQ164" s="70">
        <x:f t="shared" si="76"/>
        <x:v>0</x:v>
      </x:c>
      <x:c r="CR164" s="73">
        <x:f t="shared" si="76"/>
        <x:v>0</x:v>
      </x:c>
      <x:c r="CS164" s="70">
        <x:f t="shared" si="76"/>
        <x:v>21</x:v>
      </x:c>
      <x:c r="CT164" s="70">
        <x:f t="shared" si="76"/>
        <x:v>0</x:v>
      </x:c>
      <x:c r="CU164" s="70">
        <x:f t="shared" si="76"/>
        <x:v>0</x:v>
      </x:c>
      <x:c r="CV164" s="70">
        <x:f t="shared" si="76"/>
        <x:v>0</x:v>
      </x:c>
      <x:c r="CW164" s="70">
        <x:f t="shared" si="76"/>
        <x:v>3</x:v>
      </x:c>
      <x:c r="CX164" s="70">
        <x:f t="shared" si="76"/>
        <x:v>33</x:v>
      </x:c>
      <x:c r="CY164" s="370" t="s">
        <x:v>1604</x:v>
      </x:c>
      <x:c r="CZ164" s="70">
        <x:f t="shared" si="76"/>
        <x:v>0</x:v>
      </x:c>
      <x:c r="DA164" s="73">
        <x:f t="shared" si="76"/>
        <x:v>0</x:v>
      </x:c>
      <x:c r="DB164" s="70">
        <x:f t="shared" si="76"/>
        <x:v>0</x:v>
      </x:c>
      <x:c r="DC164" s="73">
        <x:f t="shared" si="76"/>
        <x:v>0</x:v>
      </x:c>
      <x:c r="DD164" s="70">
        <x:f t="shared" si="76"/>
        <x:v>0</x:v>
      </x:c>
      <x:c r="DE164" s="73">
        <x:f t="shared" si="76"/>
        <x:v>0</x:v>
      </x:c>
      <x:c r="DF164" s="70">
        <x:f t="shared" si="76"/>
        <x:v>0</x:v>
      </x:c>
      <x:c r="DG164" s="104">
        <x:f t="shared" si="76"/>
        <x:v>0</x:v>
      </x:c>
    </x:row>
    <x:row r="165" spans="1:111" ht="30" customHeight="1">
      <x:c r="A165" s="370" t="s">
        <x:v>675</x:v>
      </x:c>
      <x:c r="B165" s="114">
        <x:f>B166</x:f>
        <x:v>1</x:v>
      </x:c>
      <x:c r="C165" s="73">
        <x:f t="shared" ref="C165:BN165" si="77">C166</x:f>
        <x:v>5700.1000000000004</x:v>
      </x:c>
      <x:c r="D165" s="70">
        <x:f t="shared" si="77"/>
        <x:v>0</x:v>
      </x:c>
      <x:c r="E165" s="73">
        <x:f t="shared" si="77"/>
        <x:v>0</x:v>
      </x:c>
      <x:c r="F165" s="70">
        <x:f t="shared" si="77"/>
        <x:v>0</x:v>
      </x:c>
      <x:c r="G165" s="73">
        <x:f t="shared" si="77"/>
        <x:v>0</x:v>
      </x:c>
      <x:c r="H165" s="70">
        <x:f t="shared" si="77"/>
        <x:v>0</x:v>
      </x:c>
      <x:c r="I165" s="73">
        <x:f t="shared" si="77"/>
        <x:v>0</x:v>
      </x:c>
      <x:c r="J165" s="70">
        <x:f t="shared" si="77"/>
        <x:v>0</x:v>
      </x:c>
      <x:c r="K165" s="70">
        <x:f t="shared" si="77"/>
        <x:v>0</x:v>
      </x:c>
      <x:c r="L165" s="73">
        <x:f t="shared" si="77"/>
        <x:v>0</x:v>
      </x:c>
      <x:c r="M165" s="70">
        <x:f t="shared" si="77"/>
        <x:v>1</x:v>
      </x:c>
      <x:c r="N165" s="70">
        <x:f t="shared" si="77"/>
        <x:v>2</x:v>
      </x:c>
      <x:c r="O165" s="70">
        <x:f t="shared" si="77"/>
        <x:v>0</x:v>
      </x:c>
      <x:c r="P165" s="70">
        <x:f t="shared" si="77"/>
        <x:v>0</x:v>
      </x:c>
      <x:c r="Q165" s="70">
        <x:f t="shared" si="77"/>
        <x:v>0</x:v>
      </x:c>
      <x:c r="R165" s="73">
        <x:f t="shared" si="77"/>
        <x:v>0</x:v>
      </x:c>
      <x:c r="S165" s="70">
        <x:f t="shared" si="77"/>
        <x:v>2</x:v>
      </x:c>
      <x:c r="T165" s="73">
        <x:f t="shared" si="77"/>
        <x:v>40</x:v>
      </x:c>
      <x:c r="U165" s="70">
        <x:f t="shared" si="77"/>
        <x:v>0</x:v>
      </x:c>
      <x:c r="V165" s="73">
        <x:f t="shared" si="77"/>
        <x:v>0</x:v>
      </x:c>
      <x:c r="W165" s="70">
        <x:f t="shared" si="77"/>
        <x:v>0</x:v>
      </x:c>
      <x:c r="X165" s="70">
        <x:f t="shared" si="77"/>
        <x:v>20</x:v>
      </x:c>
      <x:c r="Y165" s="70">
        <x:f t="shared" si="77"/>
        <x:v>0</x:v>
      </x:c>
      <x:c r="Z165" s="70">
        <x:f t="shared" si="77"/>
        <x:v>0</x:v>
      </x:c>
      <x:c r="AA165" s="70">
        <x:f t="shared" si="77"/>
        <x:v>0</x:v>
      </x:c>
      <x:c r="AB165" s="70">
        <x:f t="shared" si="77"/>
        <x:v>0</x:v>
      </x:c>
      <x:c r="AC165" s="70">
        <x:f t="shared" si="77"/>
        <x:v>0</x:v>
      </x:c>
      <x:c r="AD165" s="70">
        <x:f t="shared" si="77"/>
        <x:v>0</x:v>
      </x:c>
      <x:c r="AE165" s="70">
        <x:f t="shared" si="77"/>
        <x:v>0</x:v>
      </x:c>
      <x:c r="AF165" s="70">
        <x:f t="shared" si="77"/>
        <x:v>0</x:v>
      </x:c>
      <x:c r="AG165" s="70">
        <x:f t="shared" si="77"/>
        <x:v>0</x:v>
      </x:c>
      <x:c r="AH165" s="70">
        <x:f t="shared" si="77"/>
        <x:v>0</x:v>
      </x:c>
      <x:c r="AI165" s="70">
        <x:f t="shared" si="77"/>
        <x:v>0</x:v>
      </x:c>
      <x:c r="AJ165" s="70">
        <x:f t="shared" si="77"/>
        <x:v>0</x:v>
      </x:c>
      <x:c r="AK165" s="70">
        <x:f t="shared" si="77"/>
        <x:v>0</x:v>
      </x:c>
      <x:c r="AL165" s="370" t="s">
        <x:v>675</x:v>
      </x:c>
      <x:c r="AM165" s="70">
        <x:f t="shared" si="77"/>
        <x:v>0</x:v>
      </x:c>
      <x:c r="AN165" s="73">
        <x:f t="shared" si="77"/>
        <x:v>0</x:v>
      </x:c>
      <x:c r="AO165" s="70">
        <x:f t="shared" si="77"/>
        <x:v>0</x:v>
      </x:c>
      <x:c r="AP165" s="70">
        <x:f t="shared" si="77"/>
        <x:v>0</x:v>
      </x:c>
      <x:c r="AQ165" s="70">
        <x:f t="shared" si="77"/>
        <x:v>0</x:v>
      </x:c>
      <x:c r="AR165" s="73">
        <x:f t="shared" si="77"/>
        <x:v>0</x:v>
      </x:c>
      <x:c r="AS165" s="70">
        <x:f t="shared" si="77"/>
        <x:v>0</x:v>
      </x:c>
      <x:c r="AT165" s="73">
        <x:f t="shared" si="77"/>
        <x:v>0</x:v>
      </x:c>
      <x:c r="AU165" s="70">
        <x:f t="shared" si="77"/>
        <x:v>0</x:v>
      </x:c>
      <x:c r="AV165" s="70">
        <x:f t="shared" si="77"/>
        <x:v>0</x:v>
      </x:c>
      <x:c r="AW165" s="70">
        <x:f t="shared" si="77"/>
        <x:v>0</x:v>
      </x:c>
      <x:c r="AX165" s="70">
        <x:f t="shared" si="77"/>
        <x:v>0</x:v>
      </x:c>
      <x:c r="AY165" s="70">
        <x:f t="shared" si="77"/>
        <x:v>0</x:v>
      </x:c>
      <x:c r="AZ165" s="70">
        <x:f t="shared" si="77"/>
        <x:v>0</x:v>
      </x:c>
      <x:c r="BA165" s="73">
        <x:f t="shared" si="77"/>
        <x:v>0</x:v>
      </x:c>
      <x:c r="BB165" s="70">
        <x:f t="shared" si="77"/>
        <x:v>0</x:v>
      </x:c>
      <x:c r="BC165" s="70">
        <x:f t="shared" si="77"/>
        <x:v>0</x:v>
      </x:c>
      <x:c r="BD165" s="70">
        <x:f t="shared" si="77"/>
        <x:v>0</x:v>
      </x:c>
      <x:c r="BE165" s="70">
        <x:f t="shared" si="77"/>
        <x:v>1</x:v>
      </x:c>
      <x:c r="BF165" s="70">
        <x:f t="shared" si="77"/>
        <x:v>3</x:v>
      </x:c>
      <x:c r="BG165" s="70">
        <x:f t="shared" si="77"/>
        <x:v>0</x:v>
      </x:c>
      <x:c r="BH165" s="70">
        <x:f t="shared" si="77"/>
        <x:v>0</x:v>
      </x:c>
      <x:c r="BI165" s="70">
        <x:f t="shared" si="77"/>
        <x:v>0</x:v>
      </x:c>
      <x:c r="BJ165" s="73">
        <x:f t="shared" si="77"/>
        <x:v>0</x:v>
      </x:c>
      <x:c r="BK165" s="70">
        <x:f t="shared" si="77"/>
        <x:v>0</x:v>
      </x:c>
      <x:c r="BL165" s="73">
        <x:f t="shared" si="77"/>
        <x:v>0</x:v>
      </x:c>
      <x:c r="BM165" s="70">
        <x:f t="shared" si="77"/>
        <x:v>0</x:v>
      </x:c>
      <x:c r="BN165" s="73">
        <x:f t="shared" si="77"/>
        <x:v>0</x:v>
      </x:c>
      <x:c r="BO165" s="70">
        <x:f t="shared" ref="BO165:DG165" si="78">BO166</x:f>
        <x:v>0</x:v>
      </x:c>
      <x:c r="BP165" s="73">
        <x:f t="shared" si="78"/>
        <x:v>0</x:v>
      </x:c>
      <x:c r="BQ165" s="70">
        <x:f t="shared" si="78"/>
        <x:v>0</x:v>
      </x:c>
      <x:c r="BR165" s="70">
        <x:f t="shared" si="78"/>
        <x:v>1</x:v>
      </x:c>
      <x:c r="BS165" s="70">
        <x:f t="shared" si="78"/>
        <x:v>1</x:v>
      </x:c>
      <x:c r="BT165" s="70">
        <x:f t="shared" si="78"/>
        <x:v>0</x:v>
      </x:c>
      <x:c r="BU165" s="70">
        <x:f t="shared" si="78"/>
        <x:v>0</x:v>
      </x:c>
      <x:c r="BV165" s="370" t="s">
        <x:v>675</x:v>
      </x:c>
      <x:c r="BW165" s="70">
        <x:f t="shared" si="78"/>
        <x:v>1</x:v>
      </x:c>
      <x:c r="BX165" s="70">
        <x:f t="shared" si="78"/>
        <x:v>0</x:v>
      </x:c>
      <x:c r="BY165" s="73">
        <x:f t="shared" si="78"/>
        <x:v>0</x:v>
      </x:c>
      <x:c r="BZ165" s="70">
        <x:f t="shared" si="78"/>
        <x:v>0</x:v>
      </x:c>
      <x:c r="CA165" s="73">
        <x:f t="shared" si="78"/>
        <x:v>0</x:v>
      </x:c>
      <x:c r="CB165" s="70">
        <x:f t="shared" si="78"/>
        <x:v>0</x:v>
      </x:c>
      <x:c r="CC165" s="73">
        <x:f t="shared" si="78"/>
        <x:v>0</x:v>
      </x:c>
      <x:c r="CD165" s="70">
        <x:f t="shared" si="78"/>
        <x:v>0</x:v>
      </x:c>
      <x:c r="CE165" s="70">
        <x:f t="shared" si="78"/>
        <x:v>0</x:v>
      </x:c>
      <x:c r="CF165" s="73">
        <x:f t="shared" si="78"/>
        <x:v>0</x:v>
      </x:c>
      <x:c r="CG165" s="70">
        <x:f t="shared" si="78"/>
        <x:v>0</x:v>
      </x:c>
      <x:c r="CH165" s="70">
        <x:f t="shared" si="78"/>
        <x:v>0</x:v>
      </x:c>
      <x:c r="CI165" s="70">
        <x:f t="shared" si="78"/>
        <x:v>0</x:v>
      </x:c>
      <x:c r="CJ165" s="70">
        <x:f t="shared" si="78"/>
        <x:v>1</x:v>
      </x:c>
      <x:c r="CK165" s="70">
        <x:f t="shared" si="78"/>
        <x:v>0</x:v>
      </x:c>
      <x:c r="CL165" s="70">
        <x:f t="shared" si="78"/>
        <x:v>0</x:v>
      </x:c>
      <x:c r="CM165" s="70">
        <x:f t="shared" si="78"/>
        <x:v>0</x:v>
      </x:c>
      <x:c r="CN165" s="70">
        <x:f t="shared" si="78"/>
        <x:v>0</x:v>
      </x:c>
      <x:c r="CO165" s="70">
        <x:f t="shared" si="78"/>
        <x:v>0</x:v>
      </x:c>
      <x:c r="CP165" s="73">
        <x:f t="shared" si="78"/>
        <x:v>0</x:v>
      </x:c>
      <x:c r="CQ165" s="70">
        <x:f t="shared" si="78"/>
        <x:v>0</x:v>
      </x:c>
      <x:c r="CR165" s="73">
        <x:f t="shared" si="78"/>
        <x:v>0</x:v>
      </x:c>
      <x:c r="CS165" s="70">
        <x:f t="shared" si="78"/>
        <x:v>21</x:v>
      </x:c>
      <x:c r="CT165" s="70">
        <x:f t="shared" si="78"/>
        <x:v>0</x:v>
      </x:c>
      <x:c r="CU165" s="70">
        <x:f t="shared" si="78"/>
        <x:v>0</x:v>
      </x:c>
      <x:c r="CV165" s="70">
        <x:f t="shared" si="78"/>
        <x:v>0</x:v>
      </x:c>
      <x:c r="CW165" s="70">
        <x:f t="shared" si="78"/>
        <x:v>3</x:v>
      </x:c>
      <x:c r="CX165" s="70">
        <x:f t="shared" si="78"/>
        <x:v>33</x:v>
      </x:c>
      <x:c r="CY165" s="370" t="s">
        <x:v>675</x:v>
      </x:c>
      <x:c r="CZ165" s="70">
        <x:f t="shared" si="78"/>
        <x:v>0</x:v>
      </x:c>
      <x:c r="DA165" s="73">
        <x:f t="shared" si="78"/>
        <x:v>0</x:v>
      </x:c>
      <x:c r="DB165" s="70">
        <x:f t="shared" si="78"/>
        <x:v>0</x:v>
      </x:c>
      <x:c r="DC165" s="73">
        <x:f t="shared" si="78"/>
        <x:v>0</x:v>
      </x:c>
      <x:c r="DD165" s="70">
        <x:f t="shared" si="78"/>
        <x:v>0</x:v>
      </x:c>
      <x:c r="DE165" s="73">
        <x:f t="shared" si="78"/>
        <x:v>0</x:v>
      </x:c>
      <x:c r="DF165" s="70">
        <x:f t="shared" si="78"/>
        <x:v>0</x:v>
      </x:c>
      <x:c r="DG165" s="104">
        <x:f t="shared" si="78"/>
        <x:v>0</x:v>
      </x:c>
    </x:row>
    <x:row r="166" spans="1:111" ht="30" customHeight="1">
      <x:c r="A166" s="513" t="s">
        <x:v>2581</x:v>
      </x:c>
      <x:c r="B166" s="115">
        <x:v>1</x:v>
      </x:c>
      <x:c r="C166" s="73">
        <x:v>5700.1000000000004</x:v>
      </x:c>
      <x:c r="D166" s="112"/>
      <x:c r="E166" s="73"/>
      <x:c r="F166" s="112"/>
      <x:c r="G166" s="73"/>
      <x:c r="H166" s="112"/>
      <x:c r="I166" s="162"/>
      <x:c r="J166" s="112"/>
      <x:c r="K166" s="112"/>
      <x:c r="L166" s="73"/>
      <x:c r="M166" s="112">
        <x:v>1</x:v>
      </x:c>
      <x:c r="N166" s="112">
        <x:v>2</x:v>
      </x:c>
      <x:c r="O166" s="112"/>
      <x:c r="P166" s="112"/>
      <x:c r="Q166" s="112"/>
      <x:c r="R166" s="73"/>
      <x:c r="S166" s="112">
        <x:v>2</x:v>
      </x:c>
      <x:c r="T166" s="73">
        <x:v>40</x:v>
      </x:c>
      <x:c r="U166" s="112"/>
      <x:c r="V166" s="73"/>
      <x:c r="W166" s="112"/>
      <x:c r="X166" s="112">
        <x:v>20</x:v>
      </x:c>
      <x:c r="Y166" s="112"/>
      <x:c r="Z166" s="112"/>
      <x:c r="AA166" s="112"/>
      <x:c r="AB166" s="112"/>
      <x:c r="AC166" s="112"/>
      <x:c r="AD166" s="112"/>
      <x:c r="AE166" s="112"/>
      <x:c r="AF166" s="112"/>
      <x:c r="AG166" s="112"/>
      <x:c r="AH166" s="112"/>
      <x:c r="AI166" s="112"/>
      <x:c r="AJ166" s="112"/>
      <x:c r="AK166" s="112"/>
      <x:c r="AL166" s="513" t="s">
        <x:v>2581</x:v>
      </x:c>
      <x:c r="AM166" s="112"/>
      <x:c r="AN166" s="73"/>
      <x:c r="AO166" s="112"/>
      <x:c r="AP166" s="112"/>
      <x:c r="AQ166" s="112"/>
      <x:c r="AR166" s="162"/>
      <x:c r="AS166" s="112"/>
      <x:c r="AT166" s="162"/>
      <x:c r="AU166" s="112"/>
      <x:c r="AV166" s="112"/>
      <x:c r="AW166" s="112"/>
      <x:c r="AX166" s="112"/>
      <x:c r="AY166" s="112"/>
      <x:c r="AZ166" s="112"/>
      <x:c r="BA166" s="73"/>
      <x:c r="BB166" s="112"/>
      <x:c r="BC166" s="112"/>
      <x:c r="BD166" s="112"/>
      <x:c r="BE166" s="112">
        <x:v>1</x:v>
      </x:c>
      <x:c r="BF166" s="112">
        <x:v>3</x:v>
      </x:c>
      <x:c r="BG166" s="112"/>
      <x:c r="BH166" s="112"/>
      <x:c r="BI166" s="112"/>
      <x:c r="BJ166" s="162"/>
      <x:c r="BK166" s="112"/>
      <x:c r="BL166" s="73"/>
      <x:c r="BM166" s="112"/>
      <x:c r="BN166" s="73"/>
      <x:c r="BO166" s="112"/>
      <x:c r="BP166" s="73"/>
      <x:c r="BQ166" s="112"/>
      <x:c r="BR166" s="112">
        <x:v>1</x:v>
      </x:c>
      <x:c r="BS166" s="112">
        <x:v>1</x:v>
      </x:c>
      <x:c r="BT166" s="112"/>
      <x:c r="BU166" s="112"/>
      <x:c r="BV166" s="513" t="s">
        <x:v>2581</x:v>
      </x:c>
      <x:c r="BW166" s="112">
        <x:v>1</x:v>
      </x:c>
      <x:c r="BX166" s="112"/>
      <x:c r="BY166" s="73"/>
      <x:c r="BZ166" s="112"/>
      <x:c r="CA166" s="162"/>
      <x:c r="CB166" s="112"/>
      <x:c r="CC166" s="73"/>
      <x:c r="CD166" s="112"/>
      <x:c r="CE166" s="112"/>
      <x:c r="CF166" s="73"/>
      <x:c r="CG166" s="112"/>
      <x:c r="CH166" s="112"/>
      <x:c r="CI166" s="112"/>
      <x:c r="CJ166" s="112">
        <x:v>1</x:v>
      </x:c>
      <x:c r="CK166" s="112"/>
      <x:c r="CL166" s="112"/>
      <x:c r="CM166" s="112"/>
      <x:c r="CN166" s="112"/>
      <x:c r="CO166" s="112"/>
      <x:c r="CP166" s="73"/>
      <x:c r="CQ166" s="112"/>
      <x:c r="CR166" s="162"/>
      <x:c r="CS166" s="112">
        <x:v>21</x:v>
      </x:c>
      <x:c r="CT166" s="112"/>
      <x:c r="CU166" s="112"/>
      <x:c r="CV166" s="112"/>
      <x:c r="CW166" s="112">
        <x:v>3</x:v>
      </x:c>
      <x:c r="CX166" s="112">
        <x:v>33</x:v>
      </x:c>
      <x:c r="CY166" s="513" t="s">
        <x:v>2581</x:v>
      </x:c>
      <x:c r="CZ166" s="694"/>
      <x:c r="DA166" s="73"/>
      <x:c r="DB166" s="694"/>
      <x:c r="DC166" s="73"/>
      <x:c r="DD166" s="694"/>
      <x:c r="DE166" s="73"/>
      <x:c r="DF166" s="694"/>
      <x:c r="DG166" s="104"/>
    </x:row>
    <x:row r="167" spans="1:111" ht="30" customHeight="1">
      <x:c r="A167" s="370" t="s">
        <x:v>677</x:v>
      </x:c>
      <x:c r="B167" s="114">
        <x:f t="shared" ref="B167:AK167" si="79">SUM(B168:B169)</x:f>
        <x:v>0</x:v>
      </x:c>
      <x:c r="C167" s="73">
        <x:f t="shared" si="79"/>
        <x:v>0</x:v>
      </x:c>
      <x:c r="D167" s="70">
        <x:f t="shared" si="79"/>
        <x:v>0</x:v>
      </x:c>
      <x:c r="E167" s="73">
        <x:f>SUM(E168:E169)</x:f>
        <x:v>0</x:v>
      </x:c>
      <x:c r="F167" s="70">
        <x:f t="shared" si="79"/>
        <x:v>0</x:v>
      </x:c>
      <x:c r="G167" s="73">
        <x:f t="shared" si="79"/>
        <x:v>0</x:v>
      </x:c>
      <x:c r="H167" s="70">
        <x:f t="shared" si="79"/>
        <x:v>0</x:v>
      </x:c>
      <x:c r="I167" s="73">
        <x:f t="shared" si="79"/>
        <x:v>0</x:v>
      </x:c>
      <x:c r="J167" s="70">
        <x:f t="shared" si="79"/>
        <x:v>0</x:v>
      </x:c>
      <x:c r="K167" s="70">
        <x:f t="shared" si="79"/>
        <x:v>0</x:v>
      </x:c>
      <x:c r="L167" s="73">
        <x:f t="shared" si="79"/>
        <x:v>0</x:v>
      </x:c>
      <x:c r="M167" s="70">
        <x:f t="shared" si="79"/>
        <x:v>0</x:v>
      </x:c>
      <x:c r="N167" s="70">
        <x:f t="shared" si="79"/>
        <x:v>0</x:v>
      </x:c>
      <x:c r="O167" s="70">
        <x:f t="shared" si="79"/>
        <x:v>0</x:v>
      </x:c>
      <x:c r="P167" s="70">
        <x:f t="shared" si="79"/>
        <x:v>0</x:v>
      </x:c>
      <x:c r="Q167" s="70">
        <x:f t="shared" si="79"/>
        <x:v>0</x:v>
      </x:c>
      <x:c r="R167" s="73">
        <x:f t="shared" si="79"/>
        <x:v>0</x:v>
      </x:c>
      <x:c r="S167" s="70">
        <x:f t="shared" si="79"/>
        <x:v>0</x:v>
      </x:c>
      <x:c r="T167" s="73">
        <x:f t="shared" si="79"/>
        <x:v>0</x:v>
      </x:c>
      <x:c r="U167" s="70">
        <x:f t="shared" si="79"/>
        <x:v>0</x:v>
      </x:c>
      <x:c r="V167" s="73">
        <x:f t="shared" si="79"/>
        <x:v>0</x:v>
      </x:c>
      <x:c r="W167" s="70">
        <x:f t="shared" si="79"/>
        <x:v>0</x:v>
      </x:c>
      <x:c r="X167" s="70">
        <x:f t="shared" si="79"/>
        <x:v>0</x:v>
      </x:c>
      <x:c r="Y167" s="70">
        <x:f t="shared" si="79"/>
        <x:v>0</x:v>
      </x:c>
      <x:c r="Z167" s="70">
        <x:f t="shared" si="79"/>
        <x:v>0</x:v>
      </x:c>
      <x:c r="AA167" s="70">
        <x:f t="shared" si="79"/>
        <x:v>0</x:v>
      </x:c>
      <x:c r="AB167" s="70">
        <x:f t="shared" si="79"/>
        <x:v>0</x:v>
      </x:c>
      <x:c r="AC167" s="70">
        <x:f t="shared" si="79"/>
        <x:v>0</x:v>
      </x:c>
      <x:c r="AD167" s="70">
        <x:f t="shared" si="79"/>
        <x:v>0</x:v>
      </x:c>
      <x:c r="AE167" s="70">
        <x:f t="shared" si="79"/>
        <x:v>0</x:v>
      </x:c>
      <x:c r="AF167" s="70">
        <x:f t="shared" si="79"/>
        <x:v>0</x:v>
      </x:c>
      <x:c r="AG167" s="70">
        <x:f t="shared" si="79"/>
        <x:v>0</x:v>
      </x:c>
      <x:c r="AH167" s="70">
        <x:f t="shared" si="79"/>
        <x:v>0</x:v>
      </x:c>
      <x:c r="AI167" s="70">
        <x:f t="shared" si="79"/>
        <x:v>0</x:v>
      </x:c>
      <x:c r="AJ167" s="70">
        <x:f t="shared" si="79"/>
        <x:v>0</x:v>
      </x:c>
      <x:c r="AK167" s="70">
        <x:f t="shared" si="79"/>
        <x:v>0</x:v>
      </x:c>
      <x:c r="AL167" s="370" t="s">
        <x:v>677</x:v>
      </x:c>
      <x:c r="AM167" s="70">
        <x:f t="shared" ref="AM167:BU167" si="80">SUM(AM168:AM169)</x:f>
        <x:v>0</x:v>
      </x:c>
      <x:c r="AN167" s="73">
        <x:f t="shared" si="80"/>
        <x:v>0</x:v>
      </x:c>
      <x:c r="AO167" s="70">
        <x:f t="shared" si="80"/>
        <x:v>0</x:v>
      </x:c>
      <x:c r="AP167" s="70">
        <x:f t="shared" si="80"/>
        <x:v>0</x:v>
      </x:c>
      <x:c r="AQ167" s="70">
        <x:f t="shared" si="80"/>
        <x:v>0</x:v>
      </x:c>
      <x:c r="AR167" s="73">
        <x:f t="shared" si="80"/>
        <x:v>0</x:v>
      </x:c>
      <x:c r="AS167" s="70">
        <x:f t="shared" si="80"/>
        <x:v>0</x:v>
      </x:c>
      <x:c r="AT167" s="73">
        <x:f t="shared" si="80"/>
        <x:v>0</x:v>
      </x:c>
      <x:c r="AU167" s="70">
        <x:f t="shared" si="80"/>
        <x:v>0</x:v>
      </x:c>
      <x:c r="AV167" s="70">
        <x:f t="shared" si="80"/>
        <x:v>0</x:v>
      </x:c>
      <x:c r="AW167" s="70">
        <x:f t="shared" si="80"/>
        <x:v>0</x:v>
      </x:c>
      <x:c r="AX167" s="70">
        <x:f t="shared" si="80"/>
        <x:v>0</x:v>
      </x:c>
      <x:c r="AY167" s="70">
        <x:f t="shared" si="80"/>
        <x:v>0</x:v>
      </x:c>
      <x:c r="AZ167" s="70">
        <x:f t="shared" si="80"/>
        <x:v>0</x:v>
      </x:c>
      <x:c r="BA167" s="73">
        <x:f t="shared" si="80"/>
        <x:v>0</x:v>
      </x:c>
      <x:c r="BB167" s="70">
        <x:f t="shared" si="80"/>
        <x:v>0</x:v>
      </x:c>
      <x:c r="BC167" s="70">
        <x:f t="shared" si="80"/>
        <x:v>0</x:v>
      </x:c>
      <x:c r="BD167" s="70">
        <x:f t="shared" si="80"/>
        <x:v>0</x:v>
      </x:c>
      <x:c r="BE167" s="70">
        <x:f t="shared" si="80"/>
        <x:v>0</x:v>
      </x:c>
      <x:c r="BF167" s="70">
        <x:f t="shared" si="80"/>
        <x:v>0</x:v>
      </x:c>
      <x:c r="BG167" s="70">
        <x:f t="shared" si="80"/>
        <x:v>0</x:v>
      </x:c>
      <x:c r="BH167" s="70">
        <x:f t="shared" si="80"/>
        <x:v>0</x:v>
      </x:c>
      <x:c r="BI167" s="70">
        <x:f t="shared" si="80"/>
        <x:v>0</x:v>
      </x:c>
      <x:c r="BJ167" s="73">
        <x:f t="shared" si="80"/>
        <x:v>0</x:v>
      </x:c>
      <x:c r="BK167" s="70">
        <x:f t="shared" si="80"/>
        <x:v>0</x:v>
      </x:c>
      <x:c r="BL167" s="73">
        <x:f t="shared" si="80"/>
        <x:v>0</x:v>
      </x:c>
      <x:c r="BM167" s="70">
        <x:f t="shared" si="80"/>
        <x:v>0</x:v>
      </x:c>
      <x:c r="BN167" s="73">
        <x:f t="shared" si="80"/>
        <x:v>0</x:v>
      </x:c>
      <x:c r="BO167" s="70">
        <x:f t="shared" si="80"/>
        <x:v>0</x:v>
      </x:c>
      <x:c r="BP167" s="73">
        <x:f t="shared" si="80"/>
        <x:v>0</x:v>
      </x:c>
      <x:c r="BQ167" s="70">
        <x:f t="shared" si="80"/>
        <x:v>0</x:v>
      </x:c>
      <x:c r="BR167" s="70">
        <x:f t="shared" si="80"/>
        <x:v>0</x:v>
      </x:c>
      <x:c r="BS167" s="70">
        <x:f t="shared" si="80"/>
        <x:v>0</x:v>
      </x:c>
      <x:c r="BT167" s="70">
        <x:f t="shared" si="80"/>
        <x:v>0</x:v>
      </x:c>
      <x:c r="BU167" s="70">
        <x:f t="shared" si="80"/>
        <x:v>0</x:v>
      </x:c>
      <x:c r="BV167" s="370" t="s">
        <x:v>677</x:v>
      </x:c>
      <x:c r="BW167" s="70">
        <x:f t="shared" ref="BW167:CX167" si="81">SUM(BW168:BW169)</x:f>
        <x:v>0</x:v>
      </x:c>
      <x:c r="BX167" s="70">
        <x:f t="shared" si="81"/>
        <x:v>0</x:v>
      </x:c>
      <x:c r="BY167" s="73">
        <x:f t="shared" si="81"/>
        <x:v>0</x:v>
      </x:c>
      <x:c r="BZ167" s="70">
        <x:f t="shared" si="81"/>
        <x:v>0</x:v>
      </x:c>
      <x:c r="CA167" s="73">
        <x:f t="shared" si="81"/>
        <x:v>0</x:v>
      </x:c>
      <x:c r="CB167" s="70">
        <x:f t="shared" si="81"/>
        <x:v>0</x:v>
      </x:c>
      <x:c r="CC167" s="73">
        <x:f t="shared" si="81"/>
        <x:v>0</x:v>
      </x:c>
      <x:c r="CD167" s="70">
        <x:f t="shared" si="81"/>
        <x:v>0</x:v>
      </x:c>
      <x:c r="CE167" s="70">
        <x:f t="shared" si="81"/>
        <x:v>0</x:v>
      </x:c>
      <x:c r="CF167" s="73">
        <x:f t="shared" si="81"/>
        <x:v>0</x:v>
      </x:c>
      <x:c r="CG167" s="70">
        <x:f t="shared" si="81"/>
        <x:v>0</x:v>
      </x:c>
      <x:c r="CH167" s="70">
        <x:f t="shared" si="81"/>
        <x:v>0</x:v>
      </x:c>
      <x:c r="CI167" s="70">
        <x:f t="shared" si="81"/>
        <x:v>0</x:v>
      </x:c>
      <x:c r="CJ167" s="70">
        <x:f t="shared" si="81"/>
        <x:v>0</x:v>
      </x:c>
      <x:c r="CK167" s="70">
        <x:f t="shared" si="81"/>
        <x:v>0</x:v>
      </x:c>
      <x:c r="CL167" s="70">
        <x:f t="shared" si="81"/>
        <x:v>0</x:v>
      </x:c>
      <x:c r="CM167" s="70">
        <x:f t="shared" si="81"/>
        <x:v>0</x:v>
      </x:c>
      <x:c r="CN167" s="70">
        <x:f t="shared" si="81"/>
        <x:v>0</x:v>
      </x:c>
      <x:c r="CO167" s="70">
        <x:f t="shared" si="81"/>
        <x:v>0</x:v>
      </x:c>
      <x:c r="CP167" s="73">
        <x:f t="shared" si="81"/>
        <x:v>0</x:v>
      </x:c>
      <x:c r="CQ167" s="70">
        <x:f t="shared" si="81"/>
        <x:v>0</x:v>
      </x:c>
      <x:c r="CR167" s="73">
        <x:f t="shared" si="81"/>
        <x:v>0</x:v>
      </x:c>
      <x:c r="CS167" s="70">
        <x:f t="shared" si="81"/>
        <x:v>0</x:v>
      </x:c>
      <x:c r="CT167" s="70">
        <x:f t="shared" si="81"/>
        <x:v>0</x:v>
      </x:c>
      <x:c r="CU167" s="70">
        <x:f t="shared" si="81"/>
        <x:v>0</x:v>
      </x:c>
      <x:c r="CV167" s="70">
        <x:f t="shared" si="81"/>
        <x:v>0</x:v>
      </x:c>
      <x:c r="CW167" s="70">
        <x:f t="shared" si="81"/>
        <x:v>0</x:v>
      </x:c>
      <x:c r="CX167" s="70">
        <x:f t="shared" si="81"/>
        <x:v>0</x:v>
      </x:c>
      <x:c r="CY167" s="370" t="s">
        <x:v>677</x:v>
      </x:c>
      <x:c r="CZ167" s="70">
        <x:f t="shared" ref="CZ167:DG167" si="82">SUM(CZ168:CZ169)</x:f>
        <x:v>0</x:v>
      </x:c>
      <x:c r="DA167" s="73">
        <x:f t="shared" si="82"/>
        <x:v>0</x:v>
      </x:c>
      <x:c r="DB167" s="70">
        <x:f t="shared" si="82"/>
        <x:v>0</x:v>
      </x:c>
      <x:c r="DC167" s="73">
        <x:f t="shared" si="82"/>
        <x:v>0</x:v>
      </x:c>
      <x:c r="DD167" s="70">
        <x:f t="shared" si="82"/>
        <x:v>0</x:v>
      </x:c>
      <x:c r="DE167" s="73">
        <x:f t="shared" si="82"/>
        <x:v>0</x:v>
      </x:c>
      <x:c r="DF167" s="70">
        <x:f t="shared" si="82"/>
        <x:v>0</x:v>
      </x:c>
      <x:c r="DG167" s="104">
        <x:f t="shared" si="82"/>
        <x:v>0</x:v>
      </x:c>
    </x:row>
    <x:row r="168" spans="1:111" ht="30" customHeight="1">
      <x:c r="A168" s="485" t="s">
        <x:v>2109</x:v>
      </x:c>
      <x:c r="B168" s="114"/>
      <x:c r="C168" s="73"/>
      <x:c r="D168" s="70"/>
      <x:c r="E168" s="73"/>
      <x:c r="F168" s="70"/>
      <x:c r="G168" s="73"/>
      <x:c r="H168" s="70"/>
      <x:c r="I168" s="73"/>
      <x:c r="J168" s="70"/>
      <x:c r="K168" s="70"/>
      <x:c r="L168" s="73"/>
      <x:c r="M168" s="70"/>
      <x:c r="N168" s="70"/>
      <x:c r="O168" s="70"/>
      <x:c r="P168" s="70"/>
      <x:c r="Q168" s="70"/>
      <x:c r="R168" s="73"/>
      <x:c r="S168" s="70"/>
      <x:c r="T168" s="73"/>
      <x:c r="U168" s="70"/>
      <x:c r="V168" s="73"/>
      <x:c r="W168" s="70"/>
      <x:c r="X168" s="70"/>
      <x:c r="Y168" s="70"/>
      <x:c r="Z168" s="70"/>
      <x:c r="AA168" s="70"/>
      <x:c r="AB168" s="70"/>
      <x:c r="AC168" s="70"/>
      <x:c r="AD168" s="70"/>
      <x:c r="AE168" s="70"/>
      <x:c r="AF168" s="70"/>
      <x:c r="AG168" s="70"/>
      <x:c r="AH168" s="70"/>
      <x:c r="AI168" s="70"/>
      <x:c r="AJ168" s="70"/>
      <x:c r="AK168" s="70"/>
      <x:c r="AL168" s="485" t="s">
        <x:v>2109</x:v>
      </x:c>
      <x:c r="AM168" s="70"/>
      <x:c r="AN168" s="73"/>
      <x:c r="AO168" s="70"/>
      <x:c r="AP168" s="70"/>
      <x:c r="AQ168" s="70"/>
      <x:c r="AR168" s="73"/>
      <x:c r="AS168" s="70"/>
      <x:c r="AT168" s="73"/>
      <x:c r="AU168" s="70"/>
      <x:c r="AV168" s="70"/>
      <x:c r="AW168" s="70"/>
      <x:c r="AX168" s="70"/>
      <x:c r="AY168" s="70"/>
      <x:c r="AZ168" s="70"/>
      <x:c r="BA168" s="73"/>
      <x:c r="BB168" s="70"/>
      <x:c r="BC168" s="70"/>
      <x:c r="BD168" s="70"/>
      <x:c r="BE168" s="70"/>
      <x:c r="BF168" s="70"/>
      <x:c r="BG168" s="70"/>
      <x:c r="BH168" s="70"/>
      <x:c r="BI168" s="70"/>
      <x:c r="BJ168" s="73"/>
      <x:c r="BK168" s="70"/>
      <x:c r="BL168" s="73"/>
      <x:c r="BM168" s="70"/>
      <x:c r="BN168" s="73"/>
      <x:c r="BO168" s="70"/>
      <x:c r="BP168" s="73"/>
      <x:c r="BQ168" s="70"/>
      <x:c r="BR168" s="70"/>
      <x:c r="BS168" s="70"/>
      <x:c r="BT168" s="70"/>
      <x:c r="BU168" s="70"/>
      <x:c r="BV168" s="485" t="s">
        <x:v>2109</x:v>
      </x:c>
      <x:c r="BW168" s="70"/>
      <x:c r="BX168" s="70"/>
      <x:c r="BY168" s="73"/>
      <x:c r="BZ168" s="70"/>
      <x:c r="CA168" s="73"/>
      <x:c r="CB168" s="70"/>
      <x:c r="CC168" s="73"/>
      <x:c r="CD168" s="70"/>
      <x:c r="CE168" s="70"/>
      <x:c r="CF168" s="73"/>
      <x:c r="CG168" s="70"/>
      <x:c r="CH168" s="70"/>
      <x:c r="CI168" s="70"/>
      <x:c r="CJ168" s="70"/>
      <x:c r="CK168" s="70"/>
      <x:c r="CL168" s="70"/>
      <x:c r="CM168" s="70"/>
      <x:c r="CN168" s="70"/>
      <x:c r="CO168" s="70"/>
      <x:c r="CP168" s="73"/>
      <x:c r="CQ168" s="70"/>
      <x:c r="CR168" s="73"/>
      <x:c r="CS168" s="70"/>
      <x:c r="CT168" s="70"/>
      <x:c r="CU168" s="70"/>
      <x:c r="CV168" s="70"/>
      <x:c r="CW168" s="70"/>
      <x:c r="CX168" s="70"/>
      <x:c r="CY168" s="485" t="s">
        <x:v>2109</x:v>
      </x:c>
      <x:c r="CZ168" s="564"/>
      <x:c r="DA168" s="73"/>
      <x:c r="DB168" s="564"/>
      <x:c r="DC168" s="73"/>
      <x:c r="DD168" s="564"/>
      <x:c r="DE168" s="73"/>
      <x:c r="DF168" s="564"/>
      <x:c r="DG168" s="104"/>
    </x:row>
    <x:row r="169" spans="1:111" ht="30" customHeight="1">
      <x:c r="A169" s="485" t="s">
        <x:v>2099</x:v>
      </x:c>
      <x:c r="B169" s="114"/>
      <x:c r="C169" s="73"/>
      <x:c r="D169" s="70"/>
      <x:c r="E169" s="73"/>
      <x:c r="F169" s="70"/>
      <x:c r="G169" s="73"/>
      <x:c r="H169" s="70"/>
      <x:c r="I169" s="73"/>
      <x:c r="J169" s="70"/>
      <x:c r="K169" s="70"/>
      <x:c r="L169" s="73"/>
      <x:c r="M169" s="70"/>
      <x:c r="N169" s="70"/>
      <x:c r="O169" s="70"/>
      <x:c r="P169" s="70"/>
      <x:c r="Q169" s="70"/>
      <x:c r="R169" s="73"/>
      <x:c r="S169" s="70"/>
      <x:c r="T169" s="73"/>
      <x:c r="U169" s="70"/>
      <x:c r="V169" s="73"/>
      <x:c r="W169" s="70"/>
      <x:c r="X169" s="70"/>
      <x:c r="Y169" s="70"/>
      <x:c r="Z169" s="70"/>
      <x:c r="AA169" s="70"/>
      <x:c r="AB169" s="70"/>
      <x:c r="AC169" s="70"/>
      <x:c r="AD169" s="70"/>
      <x:c r="AE169" s="70"/>
      <x:c r="AF169" s="70"/>
      <x:c r="AG169" s="70"/>
      <x:c r="AH169" s="70"/>
      <x:c r="AI169" s="70"/>
      <x:c r="AJ169" s="70"/>
      <x:c r="AK169" s="70"/>
      <x:c r="AL169" s="485" t="s">
        <x:v>2099</x:v>
      </x:c>
      <x:c r="AM169" s="70"/>
      <x:c r="AN169" s="73"/>
      <x:c r="AO169" s="70"/>
      <x:c r="AP169" s="70"/>
      <x:c r="AQ169" s="70"/>
      <x:c r="AR169" s="73"/>
      <x:c r="AS169" s="70"/>
      <x:c r="AT169" s="73"/>
      <x:c r="AU169" s="70"/>
      <x:c r="AV169" s="70"/>
      <x:c r="AW169" s="70"/>
      <x:c r="AX169" s="70"/>
      <x:c r="AY169" s="70"/>
      <x:c r="AZ169" s="70"/>
      <x:c r="BA169" s="73"/>
      <x:c r="BB169" s="70"/>
      <x:c r="BC169" s="70"/>
      <x:c r="BD169" s="70"/>
      <x:c r="BE169" s="70"/>
      <x:c r="BF169" s="70"/>
      <x:c r="BG169" s="70"/>
      <x:c r="BH169" s="70"/>
      <x:c r="BI169" s="70"/>
      <x:c r="BJ169" s="73"/>
      <x:c r="BK169" s="70"/>
      <x:c r="BL169" s="73"/>
      <x:c r="BM169" s="70"/>
      <x:c r="BN169" s="73"/>
      <x:c r="BO169" s="70"/>
      <x:c r="BP169" s="73"/>
      <x:c r="BQ169" s="70"/>
      <x:c r="BR169" s="70"/>
      <x:c r="BS169" s="70"/>
      <x:c r="BT169" s="70"/>
      <x:c r="BU169" s="70"/>
      <x:c r="BV169" s="485" t="s">
        <x:v>2099</x:v>
      </x:c>
      <x:c r="BW169" s="70"/>
      <x:c r="BX169" s="70"/>
      <x:c r="BY169" s="73"/>
      <x:c r="BZ169" s="70"/>
      <x:c r="CA169" s="73"/>
      <x:c r="CB169" s="70"/>
      <x:c r="CC169" s="73"/>
      <x:c r="CD169" s="70"/>
      <x:c r="CE169" s="70"/>
      <x:c r="CF169" s="73"/>
      <x:c r="CG169" s="70"/>
      <x:c r="CH169" s="70"/>
      <x:c r="CI169" s="70"/>
      <x:c r="CJ169" s="70"/>
      <x:c r="CK169" s="70"/>
      <x:c r="CL169" s="70"/>
      <x:c r="CM169" s="70"/>
      <x:c r="CN169" s="70"/>
      <x:c r="CO169" s="70"/>
      <x:c r="CP169" s="73"/>
      <x:c r="CQ169" s="70"/>
      <x:c r="CR169" s="73"/>
      <x:c r="CS169" s="70"/>
      <x:c r="CT169" s="70"/>
      <x:c r="CU169" s="70"/>
      <x:c r="CV169" s="70"/>
      <x:c r="CW169" s="70"/>
      <x:c r="CX169" s="70"/>
      <x:c r="CY169" s="485" t="s">
        <x:v>2099</x:v>
      </x:c>
      <x:c r="CZ169" s="564"/>
      <x:c r="DA169" s="73"/>
      <x:c r="DB169" s="564"/>
      <x:c r="DC169" s="73"/>
      <x:c r="DD169" s="564"/>
      <x:c r="DE169" s="73"/>
      <x:c r="DF169" s="564"/>
      <x:c r="DG169" s="104"/>
    </x:row>
    <x:row r="170" spans="1:111" ht="30" customHeight="1">
      <x:c r="A170" s="370" t="s">
        <x:v>1541</x:v>
      </x:c>
      <x:c r="B170" s="114">
        <x:f>SUM(B171,B173)</x:f>
        <x:v>0</x:v>
      </x:c>
      <x:c r="C170" s="73">
        <x:f t="shared" ref="C170:BN170" si="83">SUM(C171,C173)</x:f>
        <x:v>2051</x:v>
      </x:c>
      <x:c r="D170" s="70">
        <x:f t="shared" si="83"/>
        <x:v>0</x:v>
      </x:c>
      <x:c r="E170" s="73">
        <x:f t="shared" si="83"/>
        <x:v>0</x:v>
      </x:c>
      <x:c r="F170" s="70">
        <x:f t="shared" si="83"/>
        <x:v>0</x:v>
      </x:c>
      <x:c r="G170" s="73">
        <x:f t="shared" si="83"/>
        <x:v>0</x:v>
      </x:c>
      <x:c r="H170" s="70">
        <x:f t="shared" si="83"/>
        <x:v>0</x:v>
      </x:c>
      <x:c r="I170" s="73">
        <x:f t="shared" si="83"/>
        <x:v>0</x:v>
      </x:c>
      <x:c r="J170" s="70">
        <x:f t="shared" si="83"/>
        <x:v>0</x:v>
      </x:c>
      <x:c r="K170" s="70">
        <x:f t="shared" si="83"/>
        <x:v>0</x:v>
      </x:c>
      <x:c r="L170" s="73">
        <x:f t="shared" si="83"/>
        <x:v>0</x:v>
      </x:c>
      <x:c r="M170" s="70">
        <x:f t="shared" si="83"/>
        <x:v>3</x:v>
      </x:c>
      <x:c r="N170" s="70">
        <x:f t="shared" si="83"/>
        <x:v>0</x:v>
      </x:c>
      <x:c r="O170" s="70">
        <x:f t="shared" si="83"/>
        <x:v>6</x:v>
      </x:c>
      <x:c r="P170" s="70">
        <x:f t="shared" si="83"/>
        <x:v>6</x:v>
      </x:c>
      <x:c r="Q170" s="70">
        <x:f t="shared" si="83"/>
        <x:v>0</x:v>
      </x:c>
      <x:c r="R170" s="73">
        <x:f t="shared" si="83"/>
        <x:v>0</x:v>
      </x:c>
      <x:c r="S170" s="70">
        <x:f t="shared" si="83"/>
        <x:v>0</x:v>
      </x:c>
      <x:c r="T170" s="73">
        <x:f t="shared" si="83"/>
        <x:v>0</x:v>
      </x:c>
      <x:c r="U170" s="70">
        <x:f t="shared" si="83"/>
        <x:v>0</x:v>
      </x:c>
      <x:c r="V170" s="73">
        <x:f t="shared" si="83"/>
        <x:v>0</x:v>
      </x:c>
      <x:c r="W170" s="70">
        <x:f t="shared" si="83"/>
        <x:v>0</x:v>
      </x:c>
      <x:c r="X170" s="70">
        <x:f t="shared" si="83"/>
        <x:v>0</x:v>
      </x:c>
      <x:c r="Y170" s="70">
        <x:f t="shared" si="83"/>
        <x:v>2</x:v>
      </x:c>
      <x:c r="Z170" s="70">
        <x:f t="shared" si="83"/>
        <x:v>5</x:v>
      </x:c>
      <x:c r="AA170" s="70">
        <x:f t="shared" si="83"/>
        <x:v>0</x:v>
      </x:c>
      <x:c r="AB170" s="70">
        <x:f t="shared" si="83"/>
        <x:v>0</x:v>
      </x:c>
      <x:c r="AC170" s="70">
        <x:f t="shared" si="83"/>
        <x:v>0</x:v>
      </x:c>
      <x:c r="AD170" s="70">
        <x:f t="shared" si="83"/>
        <x:v>0</x:v>
      </x:c>
      <x:c r="AE170" s="70">
        <x:f t="shared" si="83"/>
        <x:v>0</x:v>
      </x:c>
      <x:c r="AF170" s="70">
        <x:f t="shared" si="83"/>
        <x:v>0</x:v>
      </x:c>
      <x:c r="AG170" s="70">
        <x:f t="shared" si="83"/>
        <x:v>0</x:v>
      </x:c>
      <x:c r="AH170" s="70">
        <x:f t="shared" si="83"/>
        <x:v>0</x:v>
      </x:c>
      <x:c r="AI170" s="70">
        <x:f t="shared" si="83"/>
        <x:v>0</x:v>
      </x:c>
      <x:c r="AJ170" s="70">
        <x:f t="shared" si="83"/>
        <x:v>0</x:v>
      </x:c>
      <x:c r="AK170" s="70">
        <x:f t="shared" si="83"/>
        <x:v>0</x:v>
      </x:c>
      <x:c r="AL170" s="370" t="s">
        <x:v>1541</x:v>
      </x:c>
      <x:c r="AM170" s="70">
        <x:f t="shared" si="83"/>
        <x:v>0</x:v>
      </x:c>
      <x:c r="AN170" s="73">
        <x:f t="shared" si="83"/>
        <x:v>0</x:v>
      </x:c>
      <x:c r="AO170" s="70">
        <x:f t="shared" si="83"/>
        <x:v>0</x:v>
      </x:c>
      <x:c r="AP170" s="70">
        <x:f t="shared" si="83"/>
        <x:v>0</x:v>
      </x:c>
      <x:c r="AQ170" s="70">
        <x:f t="shared" si="83"/>
        <x:v>0</x:v>
      </x:c>
      <x:c r="AR170" s="73">
        <x:f t="shared" si="83"/>
        <x:v>0</x:v>
      </x:c>
      <x:c r="AS170" s="70">
        <x:f t="shared" si="83"/>
        <x:v>0</x:v>
      </x:c>
      <x:c r="AT170" s="73">
        <x:f t="shared" si="83"/>
        <x:v>0</x:v>
      </x:c>
      <x:c r="AU170" s="70">
        <x:f t="shared" si="83"/>
        <x:v>0</x:v>
      </x:c>
      <x:c r="AV170" s="70">
        <x:f t="shared" si="83"/>
        <x:v>0</x:v>
      </x:c>
      <x:c r="AW170" s="70">
        <x:f t="shared" si="83"/>
        <x:v>0</x:v>
      </x:c>
      <x:c r="AX170" s="70">
        <x:f t="shared" si="83"/>
        <x:v>0</x:v>
      </x:c>
      <x:c r="AY170" s="70">
        <x:f t="shared" si="83"/>
        <x:v>0</x:v>
      </x:c>
      <x:c r="AZ170" s="70">
        <x:f t="shared" si="83"/>
        <x:v>0</x:v>
      </x:c>
      <x:c r="BA170" s="73">
        <x:f t="shared" si="83"/>
        <x:v>0</x:v>
      </x:c>
      <x:c r="BB170" s="70">
        <x:f t="shared" si="83"/>
        <x:v>0</x:v>
      </x:c>
      <x:c r="BC170" s="70">
        <x:f t="shared" si="83"/>
        <x:v>0</x:v>
      </x:c>
      <x:c r="BD170" s="70">
        <x:f t="shared" si="83"/>
        <x:v>0</x:v>
      </x:c>
      <x:c r="BE170" s="70">
        <x:f t="shared" si="83"/>
        <x:v>0</x:v>
      </x:c>
      <x:c r="BF170" s="70">
        <x:f t="shared" si="83"/>
        <x:v>0</x:v>
      </x:c>
      <x:c r="BG170" s="70">
        <x:f t="shared" si="83"/>
        <x:v>0</x:v>
      </x:c>
      <x:c r="BH170" s="70">
        <x:f t="shared" si="83"/>
        <x:v>0</x:v>
      </x:c>
      <x:c r="BI170" s="70">
        <x:f t="shared" si="83"/>
        <x:v>0</x:v>
      </x:c>
      <x:c r="BJ170" s="73">
        <x:f t="shared" si="83"/>
        <x:v>0</x:v>
      </x:c>
      <x:c r="BK170" s="70">
        <x:f t="shared" si="83"/>
        <x:v>0</x:v>
      </x:c>
      <x:c r="BL170" s="73">
        <x:f t="shared" si="83"/>
        <x:v>0</x:v>
      </x:c>
      <x:c r="BM170" s="70">
        <x:f t="shared" si="83"/>
        <x:v>0</x:v>
      </x:c>
      <x:c r="BN170" s="73">
        <x:f t="shared" si="83"/>
        <x:v>0</x:v>
      </x:c>
      <x:c r="BO170" s="70">
        <x:f t="shared" ref="BO170:DG170" si="84">SUM(BO171,BO173)</x:f>
        <x:v>0</x:v>
      </x:c>
      <x:c r="BP170" s="73">
        <x:f t="shared" si="84"/>
        <x:v>0</x:v>
      </x:c>
      <x:c r="BQ170" s="70">
        <x:f t="shared" si="84"/>
        <x:v>0</x:v>
      </x:c>
      <x:c r="BR170" s="70">
        <x:f t="shared" si="84"/>
        <x:v>0</x:v>
      </x:c>
      <x:c r="BS170" s="70">
        <x:f t="shared" si="84"/>
        <x:v>0</x:v>
      </x:c>
      <x:c r="BT170" s="70">
        <x:f t="shared" si="84"/>
        <x:v>0</x:v>
      </x:c>
      <x:c r="BU170" s="70">
        <x:f t="shared" si="84"/>
        <x:v>0</x:v>
      </x:c>
      <x:c r="BV170" s="370" t="s">
        <x:v>1541</x:v>
      </x:c>
      <x:c r="BW170" s="70">
        <x:f t="shared" si="84"/>
        <x:v>0</x:v>
      </x:c>
      <x:c r="BX170" s="70">
        <x:f t="shared" si="84"/>
        <x:v>0</x:v>
      </x:c>
      <x:c r="BY170" s="73">
        <x:f t="shared" si="84"/>
        <x:v>0</x:v>
      </x:c>
      <x:c r="BZ170" s="70">
        <x:f t="shared" si="84"/>
        <x:v>0</x:v>
      </x:c>
      <x:c r="CA170" s="73">
        <x:f t="shared" si="84"/>
        <x:v>0</x:v>
      </x:c>
      <x:c r="CB170" s="70">
        <x:f t="shared" si="84"/>
        <x:v>0</x:v>
      </x:c>
      <x:c r="CC170" s="73">
        <x:f t="shared" si="84"/>
        <x:v>0</x:v>
      </x:c>
      <x:c r="CD170" s="70">
        <x:f t="shared" si="84"/>
        <x:v>0</x:v>
      </x:c>
      <x:c r="CE170" s="70">
        <x:f t="shared" si="84"/>
        <x:v>0</x:v>
      </x:c>
      <x:c r="CF170" s="73">
        <x:f t="shared" si="84"/>
        <x:v>0</x:v>
      </x:c>
      <x:c r="CG170" s="70">
        <x:f t="shared" si="84"/>
        <x:v>0</x:v>
      </x:c>
      <x:c r="CH170" s="70">
        <x:f t="shared" si="84"/>
        <x:v>0</x:v>
      </x:c>
      <x:c r="CI170" s="70">
        <x:f t="shared" si="84"/>
        <x:v>0</x:v>
      </x:c>
      <x:c r="CJ170" s="70">
        <x:f t="shared" si="84"/>
        <x:v>1</x:v>
      </x:c>
      <x:c r="CK170" s="70">
        <x:f t="shared" si="84"/>
        <x:v>0</x:v>
      </x:c>
      <x:c r="CL170" s="70">
        <x:f t="shared" si="84"/>
        <x:v>0</x:v>
      </x:c>
      <x:c r="CM170" s="70">
        <x:f t="shared" si="84"/>
        <x:v>0</x:v>
      </x:c>
      <x:c r="CN170" s="70">
        <x:f t="shared" si="84"/>
        <x:v>0</x:v>
      </x:c>
      <x:c r="CO170" s="70">
        <x:f t="shared" si="84"/>
        <x:v>1</x:v>
      </x:c>
      <x:c r="CP170" s="73">
        <x:f t="shared" si="84"/>
        <x:v>5.7000000000000002</x:v>
      </x:c>
      <x:c r="CQ170" s="70">
        <x:f t="shared" si="84"/>
        <x:v>1</x:v>
      </x:c>
      <x:c r="CR170" s="73">
        <x:f t="shared" si="84"/>
        <x:v>147</x:v>
      </x:c>
      <x:c r="CS170" s="70">
        <x:f t="shared" si="84"/>
        <x:v>22</x:v>
      </x:c>
      <x:c r="CT170" s="70">
        <x:f t="shared" si="84"/>
        <x:v>0</x:v>
      </x:c>
      <x:c r="CU170" s="70">
        <x:f t="shared" si="84"/>
        <x:v>1</x:v>
      </x:c>
      <x:c r="CV170" s="70">
        <x:f t="shared" si="84"/>
        <x:v>1</x:v>
      </x:c>
      <x:c r="CW170" s="70">
        <x:f t="shared" si="84"/>
        <x:v>3</x:v>
      </x:c>
      <x:c r="CX170" s="70">
        <x:f t="shared" si="84"/>
        <x:v>10</x:v>
      </x:c>
      <x:c r="CY170" s="370" t="s">
        <x:v>1541</x:v>
      </x:c>
      <x:c r="CZ170" s="70">
        <x:f t="shared" si="84"/>
        <x:v>0</x:v>
      </x:c>
      <x:c r="DA170" s="73">
        <x:f t="shared" si="84"/>
        <x:v>0</x:v>
      </x:c>
      <x:c r="DB170" s="70">
        <x:f t="shared" si="84"/>
        <x:v>0</x:v>
      </x:c>
      <x:c r="DC170" s="73">
        <x:f t="shared" si="84"/>
        <x:v>0</x:v>
      </x:c>
      <x:c r="DD170" s="70">
        <x:f t="shared" si="84"/>
        <x:v>0</x:v>
      </x:c>
      <x:c r="DE170" s="73">
        <x:f t="shared" si="84"/>
        <x:v>0</x:v>
      </x:c>
      <x:c r="DF170" s="70">
        <x:f t="shared" si="84"/>
        <x:v>0</x:v>
      </x:c>
      <x:c r="DG170" s="104">
        <x:f t="shared" si="84"/>
        <x:v>0</x:v>
      </x:c>
    </x:row>
    <x:row r="171" spans="1:111" ht="30" customHeight="1">
      <x:c r="A171" s="370" t="s">
        <x:v>675</x:v>
      </x:c>
      <x:c r="B171" s="114">
        <x:f>B172</x:f>
        <x:v>0</x:v>
      </x:c>
      <x:c r="C171" s="73">
        <x:f t="shared" ref="C171:BN171" si="85">C172</x:f>
        <x:v>2051</x:v>
      </x:c>
      <x:c r="D171" s="70">
        <x:f t="shared" si="85"/>
        <x:v>0</x:v>
      </x:c>
      <x:c r="E171" s="73">
        <x:f t="shared" si="85"/>
        <x:v>0</x:v>
      </x:c>
      <x:c r="F171" s="70">
        <x:f t="shared" si="85"/>
        <x:v>0</x:v>
      </x:c>
      <x:c r="G171" s="73">
        <x:f t="shared" si="85"/>
        <x:v>0</x:v>
      </x:c>
      <x:c r="H171" s="70">
        <x:f t="shared" si="85"/>
        <x:v>0</x:v>
      </x:c>
      <x:c r="I171" s="73">
        <x:f t="shared" si="85"/>
        <x:v>0</x:v>
      </x:c>
      <x:c r="J171" s="70">
        <x:f t="shared" si="85"/>
        <x:v>0</x:v>
      </x:c>
      <x:c r="K171" s="70">
        <x:f t="shared" si="85"/>
        <x:v>0</x:v>
      </x:c>
      <x:c r="L171" s="73">
        <x:f t="shared" si="85"/>
        <x:v>0</x:v>
      </x:c>
      <x:c r="M171" s="70">
        <x:f t="shared" si="85"/>
        <x:v>3</x:v>
      </x:c>
      <x:c r="N171" s="70">
        <x:f t="shared" si="85"/>
        <x:v>0</x:v>
      </x:c>
      <x:c r="O171" s="70">
        <x:f t="shared" si="85"/>
        <x:v>6</x:v>
      </x:c>
      <x:c r="P171" s="70">
        <x:f t="shared" si="85"/>
        <x:v>6</x:v>
      </x:c>
      <x:c r="Q171" s="70">
        <x:f t="shared" si="85"/>
        <x:v>0</x:v>
      </x:c>
      <x:c r="R171" s="73">
        <x:f t="shared" si="85"/>
        <x:v>0</x:v>
      </x:c>
      <x:c r="S171" s="70">
        <x:f t="shared" si="85"/>
        <x:v>0</x:v>
      </x:c>
      <x:c r="T171" s="73">
        <x:f t="shared" si="85"/>
        <x:v>0</x:v>
      </x:c>
      <x:c r="U171" s="70">
        <x:f t="shared" si="85"/>
        <x:v>0</x:v>
      </x:c>
      <x:c r="V171" s="73">
        <x:f t="shared" si="85"/>
        <x:v>0</x:v>
      </x:c>
      <x:c r="W171" s="70">
        <x:f t="shared" si="85"/>
        <x:v>0</x:v>
      </x:c>
      <x:c r="X171" s="70">
        <x:f t="shared" si="85"/>
        <x:v>0</x:v>
      </x:c>
      <x:c r="Y171" s="70">
        <x:f t="shared" si="85"/>
        <x:v>2</x:v>
      </x:c>
      <x:c r="Z171" s="70">
        <x:f t="shared" si="85"/>
        <x:v>5</x:v>
      </x:c>
      <x:c r="AA171" s="70">
        <x:f t="shared" si="85"/>
        <x:v>0</x:v>
      </x:c>
      <x:c r="AB171" s="70">
        <x:f t="shared" si="85"/>
        <x:v>0</x:v>
      </x:c>
      <x:c r="AC171" s="70">
        <x:f t="shared" si="85"/>
        <x:v>0</x:v>
      </x:c>
      <x:c r="AD171" s="70">
        <x:f t="shared" si="85"/>
        <x:v>0</x:v>
      </x:c>
      <x:c r="AE171" s="70">
        <x:f t="shared" si="85"/>
        <x:v>0</x:v>
      </x:c>
      <x:c r="AF171" s="70">
        <x:f t="shared" si="85"/>
        <x:v>0</x:v>
      </x:c>
      <x:c r="AG171" s="70">
        <x:f t="shared" si="85"/>
        <x:v>0</x:v>
      </x:c>
      <x:c r="AH171" s="70">
        <x:f t="shared" si="85"/>
        <x:v>0</x:v>
      </x:c>
      <x:c r="AI171" s="70">
        <x:f t="shared" si="85"/>
        <x:v>0</x:v>
      </x:c>
      <x:c r="AJ171" s="70">
        <x:f t="shared" si="85"/>
        <x:v>0</x:v>
      </x:c>
      <x:c r="AK171" s="70">
        <x:f t="shared" si="85"/>
        <x:v>0</x:v>
      </x:c>
      <x:c r="AL171" s="370" t="s">
        <x:v>675</x:v>
      </x:c>
      <x:c r="AM171" s="70">
        <x:f t="shared" si="85"/>
        <x:v>0</x:v>
      </x:c>
      <x:c r="AN171" s="73">
        <x:f t="shared" si="85"/>
        <x:v>0</x:v>
      </x:c>
      <x:c r="AO171" s="70">
        <x:f t="shared" si="85"/>
        <x:v>0</x:v>
      </x:c>
      <x:c r="AP171" s="70">
        <x:f t="shared" si="85"/>
        <x:v>0</x:v>
      </x:c>
      <x:c r="AQ171" s="70">
        <x:f t="shared" si="85"/>
        <x:v>0</x:v>
      </x:c>
      <x:c r="AR171" s="73">
        <x:f t="shared" si="85"/>
        <x:v>0</x:v>
      </x:c>
      <x:c r="AS171" s="70">
        <x:f t="shared" si="85"/>
        <x:v>0</x:v>
      </x:c>
      <x:c r="AT171" s="73">
        <x:f t="shared" si="85"/>
        <x:v>0</x:v>
      </x:c>
      <x:c r="AU171" s="70">
        <x:f t="shared" si="85"/>
        <x:v>0</x:v>
      </x:c>
      <x:c r="AV171" s="70">
        <x:f t="shared" si="85"/>
        <x:v>0</x:v>
      </x:c>
      <x:c r="AW171" s="70">
        <x:f t="shared" si="85"/>
        <x:v>0</x:v>
      </x:c>
      <x:c r="AX171" s="70">
        <x:f t="shared" si="85"/>
        <x:v>0</x:v>
      </x:c>
      <x:c r="AY171" s="70">
        <x:f t="shared" si="85"/>
        <x:v>0</x:v>
      </x:c>
      <x:c r="AZ171" s="70">
        <x:f t="shared" si="85"/>
        <x:v>0</x:v>
      </x:c>
      <x:c r="BA171" s="73">
        <x:f t="shared" si="85"/>
        <x:v>0</x:v>
      </x:c>
      <x:c r="BB171" s="70">
        <x:f t="shared" si="85"/>
        <x:v>0</x:v>
      </x:c>
      <x:c r="BC171" s="70">
        <x:f t="shared" si="85"/>
        <x:v>0</x:v>
      </x:c>
      <x:c r="BD171" s="70">
        <x:f t="shared" si="85"/>
        <x:v>0</x:v>
      </x:c>
      <x:c r="BE171" s="70">
        <x:f t="shared" si="85"/>
        <x:v>0</x:v>
      </x:c>
      <x:c r="BF171" s="70">
        <x:f t="shared" si="85"/>
        <x:v>0</x:v>
      </x:c>
      <x:c r="BG171" s="70">
        <x:f t="shared" si="85"/>
        <x:v>0</x:v>
      </x:c>
      <x:c r="BH171" s="70">
        <x:f t="shared" si="85"/>
        <x:v>0</x:v>
      </x:c>
      <x:c r="BI171" s="70">
        <x:f t="shared" si="85"/>
        <x:v>0</x:v>
      </x:c>
      <x:c r="BJ171" s="73">
        <x:f t="shared" si="85"/>
        <x:v>0</x:v>
      </x:c>
      <x:c r="BK171" s="70">
        <x:f t="shared" si="85"/>
        <x:v>0</x:v>
      </x:c>
      <x:c r="BL171" s="73">
        <x:f t="shared" si="85"/>
        <x:v>0</x:v>
      </x:c>
      <x:c r="BM171" s="70">
        <x:f t="shared" si="85"/>
        <x:v>0</x:v>
      </x:c>
      <x:c r="BN171" s="73">
        <x:f t="shared" si="85"/>
        <x:v>0</x:v>
      </x:c>
      <x:c r="BO171" s="70">
        <x:f t="shared" ref="BO171:DG171" si="86">BO172</x:f>
        <x:v>0</x:v>
      </x:c>
      <x:c r="BP171" s="73">
        <x:f t="shared" si="86"/>
        <x:v>0</x:v>
      </x:c>
      <x:c r="BQ171" s="70">
        <x:f t="shared" si="86"/>
        <x:v>0</x:v>
      </x:c>
      <x:c r="BR171" s="70">
        <x:f t="shared" si="86"/>
        <x:v>0</x:v>
      </x:c>
      <x:c r="BS171" s="70">
        <x:f t="shared" si="86"/>
        <x:v>0</x:v>
      </x:c>
      <x:c r="BT171" s="70">
        <x:f t="shared" si="86"/>
        <x:v>0</x:v>
      </x:c>
      <x:c r="BU171" s="70">
        <x:f t="shared" si="86"/>
        <x:v>0</x:v>
      </x:c>
      <x:c r="BV171" s="370" t="s">
        <x:v>675</x:v>
      </x:c>
      <x:c r="BW171" s="70">
        <x:f t="shared" si="86"/>
        <x:v>0</x:v>
      </x:c>
      <x:c r="BX171" s="70">
        <x:f t="shared" si="86"/>
        <x:v>0</x:v>
      </x:c>
      <x:c r="BY171" s="73">
        <x:f t="shared" si="86"/>
        <x:v>0</x:v>
      </x:c>
      <x:c r="BZ171" s="70">
        <x:f t="shared" si="86"/>
        <x:v>0</x:v>
      </x:c>
      <x:c r="CA171" s="73">
        <x:f t="shared" si="86"/>
        <x:v>0</x:v>
      </x:c>
      <x:c r="CB171" s="70">
        <x:f t="shared" si="86"/>
        <x:v>0</x:v>
      </x:c>
      <x:c r="CC171" s="73">
        <x:f t="shared" si="86"/>
        <x:v>0</x:v>
      </x:c>
      <x:c r="CD171" s="70">
        <x:f t="shared" si="86"/>
        <x:v>0</x:v>
      </x:c>
      <x:c r="CE171" s="70">
        <x:f t="shared" si="86"/>
        <x:v>0</x:v>
      </x:c>
      <x:c r="CF171" s="73">
        <x:f t="shared" si="86"/>
        <x:v>0</x:v>
      </x:c>
      <x:c r="CG171" s="70">
        <x:f t="shared" si="86"/>
        <x:v>0</x:v>
      </x:c>
      <x:c r="CH171" s="70">
        <x:f t="shared" si="86"/>
        <x:v>0</x:v>
      </x:c>
      <x:c r="CI171" s="70">
        <x:f t="shared" si="86"/>
        <x:v>0</x:v>
      </x:c>
      <x:c r="CJ171" s="70">
        <x:f t="shared" si="86"/>
        <x:v>1</x:v>
      </x:c>
      <x:c r="CK171" s="70">
        <x:f t="shared" si="86"/>
        <x:v>0</x:v>
      </x:c>
      <x:c r="CL171" s="70">
        <x:f t="shared" si="86"/>
        <x:v>0</x:v>
      </x:c>
      <x:c r="CM171" s="70">
        <x:f t="shared" si="86"/>
        <x:v>0</x:v>
      </x:c>
      <x:c r="CN171" s="70">
        <x:f t="shared" si="86"/>
        <x:v>0</x:v>
      </x:c>
      <x:c r="CO171" s="70">
        <x:f t="shared" si="86"/>
        <x:v>1</x:v>
      </x:c>
      <x:c r="CP171" s="73">
        <x:f t="shared" si="86"/>
        <x:v>5.7000000000000002</x:v>
      </x:c>
      <x:c r="CQ171" s="70">
        <x:f t="shared" si="86"/>
        <x:v>1</x:v>
      </x:c>
      <x:c r="CR171" s="73">
        <x:f t="shared" si="86"/>
        <x:v>147</x:v>
      </x:c>
      <x:c r="CS171" s="70">
        <x:f t="shared" si="86"/>
        <x:v>22</x:v>
      </x:c>
      <x:c r="CT171" s="70">
        <x:f t="shared" si="86"/>
        <x:v>0</x:v>
      </x:c>
      <x:c r="CU171" s="70">
        <x:f t="shared" si="86"/>
        <x:v>1</x:v>
      </x:c>
      <x:c r="CV171" s="70">
        <x:f t="shared" si="86"/>
        <x:v>1</x:v>
      </x:c>
      <x:c r="CW171" s="70">
        <x:f t="shared" si="86"/>
        <x:v>3</x:v>
      </x:c>
      <x:c r="CX171" s="70">
        <x:f t="shared" si="86"/>
        <x:v>10</x:v>
      </x:c>
      <x:c r="CY171" s="370" t="s">
        <x:v>675</x:v>
      </x:c>
      <x:c r="CZ171" s="70">
        <x:f t="shared" si="86"/>
        <x:v>0</x:v>
      </x:c>
      <x:c r="DA171" s="73">
        <x:f t="shared" si="86"/>
        <x:v>0</x:v>
      </x:c>
      <x:c r="DB171" s="70">
        <x:f t="shared" si="86"/>
        <x:v>0</x:v>
      </x:c>
      <x:c r="DC171" s="73">
        <x:f t="shared" si="86"/>
        <x:v>0</x:v>
      </x:c>
      <x:c r="DD171" s="70">
        <x:f t="shared" si="86"/>
        <x:v>0</x:v>
      </x:c>
      <x:c r="DE171" s="73">
        <x:f t="shared" si="86"/>
        <x:v>0</x:v>
      </x:c>
      <x:c r="DF171" s="70">
        <x:f t="shared" si="86"/>
        <x:v>0</x:v>
      </x:c>
      <x:c r="DG171" s="104">
        <x:f t="shared" si="86"/>
        <x:v>0</x:v>
      </x:c>
    </x:row>
    <x:row r="172" spans="1:111" ht="30" customHeight="1">
      <x:c r="A172" s="485" t="s">
        <x:v>1410</x:v>
      </x:c>
      <x:c r="B172" s="114"/>
      <x:c r="C172" s="73">
        <x:v>2051</x:v>
      </x:c>
      <x:c r="D172" s="70"/>
      <x:c r="E172" s="73"/>
      <x:c r="F172" s="70"/>
      <x:c r="G172" s="73"/>
      <x:c r="H172" s="70"/>
      <x:c r="I172" s="73"/>
      <x:c r="J172" s="70"/>
      <x:c r="K172" s="70"/>
      <x:c r="L172" s="73"/>
      <x:c r="M172" s="70">
        <x:v>3</x:v>
      </x:c>
      <x:c r="N172" s="70"/>
      <x:c r="O172" s="70">
        <x:v>6</x:v>
      </x:c>
      <x:c r="P172" s="70">
        <x:v>6</x:v>
      </x:c>
      <x:c r="Q172" s="70"/>
      <x:c r="R172" s="73"/>
      <x:c r="S172" s="70"/>
      <x:c r="T172" s="73"/>
      <x:c r="U172" s="70"/>
      <x:c r="V172" s="73"/>
      <x:c r="W172" s="70"/>
      <x:c r="X172" s="70"/>
      <x:c r="Y172" s="70">
        <x:v>2</x:v>
      </x:c>
      <x:c r="Z172" s="70">
        <x:v>5</x:v>
      </x:c>
      <x:c r="AA172" s="70"/>
      <x:c r="AB172" s="70"/>
      <x:c r="AC172" s="70"/>
      <x:c r="AD172" s="70"/>
      <x:c r="AE172" s="70"/>
      <x:c r="AF172" s="70"/>
      <x:c r="AG172" s="70"/>
      <x:c r="AH172" s="70"/>
      <x:c r="AI172" s="70"/>
      <x:c r="AJ172" s="70"/>
      <x:c r="AK172" s="70"/>
      <x:c r="AL172" s="485" t="s">
        <x:v>1410</x:v>
      </x:c>
      <x:c r="AM172" s="70"/>
      <x:c r="AN172" s="73"/>
      <x:c r="AO172" s="70"/>
      <x:c r="AP172" s="70"/>
      <x:c r="AQ172" s="70"/>
      <x:c r="AR172" s="73"/>
      <x:c r="AS172" s="70"/>
      <x:c r="AT172" s="73"/>
      <x:c r="AU172" s="70"/>
      <x:c r="AV172" s="70"/>
      <x:c r="AW172" s="70"/>
      <x:c r="AX172" s="70"/>
      <x:c r="AY172" s="70"/>
      <x:c r="AZ172" s="70"/>
      <x:c r="BA172" s="73"/>
      <x:c r="BB172" s="70"/>
      <x:c r="BC172" s="70"/>
      <x:c r="BD172" s="70"/>
      <x:c r="BE172" s="70"/>
      <x:c r="BF172" s="70"/>
      <x:c r="BG172" s="70"/>
      <x:c r="BH172" s="70"/>
      <x:c r="BI172" s="70"/>
      <x:c r="BJ172" s="73"/>
      <x:c r="BK172" s="70"/>
      <x:c r="BL172" s="73"/>
      <x:c r="BM172" s="70"/>
      <x:c r="BN172" s="73"/>
      <x:c r="BO172" s="70"/>
      <x:c r="BP172" s="73"/>
      <x:c r="BQ172" s="70"/>
      <x:c r="BR172" s="70"/>
      <x:c r="BS172" s="70"/>
      <x:c r="BT172" s="70"/>
      <x:c r="BU172" s="70"/>
      <x:c r="BV172" s="485" t="s">
        <x:v>1410</x:v>
      </x:c>
      <x:c r="BW172" s="70"/>
      <x:c r="BX172" s="70"/>
      <x:c r="BY172" s="73"/>
      <x:c r="BZ172" s="70"/>
      <x:c r="CA172" s="73"/>
      <x:c r="CB172" s="70"/>
      <x:c r="CC172" s="73"/>
      <x:c r="CD172" s="70"/>
      <x:c r="CE172" s="70"/>
      <x:c r="CF172" s="73"/>
      <x:c r="CG172" s="70"/>
      <x:c r="CH172" s="70"/>
      <x:c r="CI172" s="70"/>
      <x:c r="CJ172" s="70">
        <x:v>1</x:v>
      </x:c>
      <x:c r="CK172" s="70"/>
      <x:c r="CL172" s="70"/>
      <x:c r="CM172" s="70"/>
      <x:c r="CN172" s="70"/>
      <x:c r="CO172" s="70">
        <x:v>1</x:v>
      </x:c>
      <x:c r="CP172" s="73">
        <x:v>5.7000000000000002</x:v>
      </x:c>
      <x:c r="CQ172" s="70">
        <x:v>1</x:v>
      </x:c>
      <x:c r="CR172" s="73">
        <x:v>147</x:v>
      </x:c>
      <x:c r="CS172" s="70">
        <x:v>22</x:v>
      </x:c>
      <x:c r="CT172" s="70"/>
      <x:c r="CU172" s="70">
        <x:v>1</x:v>
      </x:c>
      <x:c r="CV172" s="70">
        <x:v>1</x:v>
      </x:c>
      <x:c r="CW172" s="70">
        <x:v>3</x:v>
      </x:c>
      <x:c r="CX172" s="70">
        <x:v>10</x:v>
      </x:c>
      <x:c r="CY172" s="485" t="s">
        <x:v>1410</x:v>
      </x:c>
      <x:c r="CZ172" s="564"/>
      <x:c r="DA172" s="73"/>
      <x:c r="DB172" s="564"/>
      <x:c r="DC172" s="73"/>
      <x:c r="DD172" s="564"/>
      <x:c r="DE172" s="73"/>
      <x:c r="DF172" s="564"/>
      <x:c r="DG172" s="104"/>
    </x:row>
    <x:row r="173" spans="1:111" ht="30" customHeight="1">
      <x:c r="A173" s="370" t="s">
        <x:v>677</x:v>
      </x:c>
      <x:c r="B173" s="114">
        <x:f>B174</x:f>
        <x:v>0</x:v>
      </x:c>
      <x:c r="C173" s="73">
        <x:f t="shared" ref="C173:BN173" si="87">C174</x:f>
        <x:v>0</x:v>
      </x:c>
      <x:c r="D173" s="70">
        <x:f t="shared" si="87"/>
        <x:v>0</x:v>
      </x:c>
      <x:c r="E173" s="73">
        <x:f t="shared" si="87"/>
        <x:v>0</x:v>
      </x:c>
      <x:c r="F173" s="70">
        <x:f t="shared" si="87"/>
        <x:v>0</x:v>
      </x:c>
      <x:c r="G173" s="73">
        <x:f t="shared" si="87"/>
        <x:v>0</x:v>
      </x:c>
      <x:c r="H173" s="70">
        <x:f t="shared" si="87"/>
        <x:v>0</x:v>
      </x:c>
      <x:c r="I173" s="73">
        <x:f t="shared" si="87"/>
        <x:v>0</x:v>
      </x:c>
      <x:c r="J173" s="70">
        <x:f t="shared" si="87"/>
        <x:v>0</x:v>
      </x:c>
      <x:c r="K173" s="70">
        <x:f t="shared" si="87"/>
        <x:v>0</x:v>
      </x:c>
      <x:c r="L173" s="73">
        <x:f t="shared" si="87"/>
        <x:v>0</x:v>
      </x:c>
      <x:c r="M173" s="70">
        <x:f t="shared" si="87"/>
        <x:v>0</x:v>
      </x:c>
      <x:c r="N173" s="70">
        <x:f t="shared" si="87"/>
        <x:v>0</x:v>
      </x:c>
      <x:c r="O173" s="70">
        <x:f t="shared" si="87"/>
        <x:v>0</x:v>
      </x:c>
      <x:c r="P173" s="70">
        <x:f t="shared" si="87"/>
        <x:v>0</x:v>
      </x:c>
      <x:c r="Q173" s="70">
        <x:f t="shared" si="87"/>
        <x:v>0</x:v>
      </x:c>
      <x:c r="R173" s="73">
        <x:f t="shared" si="87"/>
        <x:v>0</x:v>
      </x:c>
      <x:c r="S173" s="70">
        <x:f t="shared" si="87"/>
        <x:v>0</x:v>
      </x:c>
      <x:c r="T173" s="73">
        <x:f t="shared" si="87"/>
        <x:v>0</x:v>
      </x:c>
      <x:c r="U173" s="70">
        <x:f t="shared" si="87"/>
        <x:v>0</x:v>
      </x:c>
      <x:c r="V173" s="73">
        <x:f t="shared" si="87"/>
        <x:v>0</x:v>
      </x:c>
      <x:c r="W173" s="70">
        <x:f t="shared" si="87"/>
        <x:v>0</x:v>
      </x:c>
      <x:c r="X173" s="70">
        <x:f t="shared" si="87"/>
        <x:v>0</x:v>
      </x:c>
      <x:c r="Y173" s="70">
        <x:f t="shared" si="87"/>
        <x:v>0</x:v>
      </x:c>
      <x:c r="Z173" s="70">
        <x:f t="shared" si="87"/>
        <x:v>0</x:v>
      </x:c>
      <x:c r="AA173" s="70">
        <x:f t="shared" si="87"/>
        <x:v>0</x:v>
      </x:c>
      <x:c r="AB173" s="70">
        <x:f t="shared" si="87"/>
        <x:v>0</x:v>
      </x:c>
      <x:c r="AC173" s="70">
        <x:f t="shared" si="87"/>
        <x:v>0</x:v>
      </x:c>
      <x:c r="AD173" s="70">
        <x:f t="shared" si="87"/>
        <x:v>0</x:v>
      </x:c>
      <x:c r="AE173" s="70">
        <x:f t="shared" si="87"/>
        <x:v>0</x:v>
      </x:c>
      <x:c r="AF173" s="70">
        <x:f t="shared" si="87"/>
        <x:v>0</x:v>
      </x:c>
      <x:c r="AG173" s="70">
        <x:f t="shared" si="87"/>
        <x:v>0</x:v>
      </x:c>
      <x:c r="AH173" s="70">
        <x:f t="shared" si="87"/>
        <x:v>0</x:v>
      </x:c>
      <x:c r="AI173" s="70">
        <x:f t="shared" si="87"/>
        <x:v>0</x:v>
      </x:c>
      <x:c r="AJ173" s="70">
        <x:f t="shared" si="87"/>
        <x:v>0</x:v>
      </x:c>
      <x:c r="AK173" s="70">
        <x:f t="shared" si="87"/>
        <x:v>0</x:v>
      </x:c>
      <x:c r="AL173" s="370" t="s">
        <x:v>677</x:v>
      </x:c>
      <x:c r="AM173" s="70">
        <x:f t="shared" si="87"/>
        <x:v>0</x:v>
      </x:c>
      <x:c r="AN173" s="73">
        <x:f t="shared" si="87"/>
        <x:v>0</x:v>
      </x:c>
      <x:c r="AO173" s="70">
        <x:f t="shared" si="87"/>
        <x:v>0</x:v>
      </x:c>
      <x:c r="AP173" s="70">
        <x:f t="shared" si="87"/>
        <x:v>0</x:v>
      </x:c>
      <x:c r="AQ173" s="70">
        <x:f t="shared" si="87"/>
        <x:v>0</x:v>
      </x:c>
      <x:c r="AR173" s="73">
        <x:f t="shared" si="87"/>
        <x:v>0</x:v>
      </x:c>
      <x:c r="AS173" s="70">
        <x:f t="shared" si="87"/>
        <x:v>0</x:v>
      </x:c>
      <x:c r="AT173" s="73">
        <x:f t="shared" si="87"/>
        <x:v>0</x:v>
      </x:c>
      <x:c r="AU173" s="70">
        <x:f t="shared" si="87"/>
        <x:v>0</x:v>
      </x:c>
      <x:c r="AV173" s="70">
        <x:f t="shared" si="87"/>
        <x:v>0</x:v>
      </x:c>
      <x:c r="AW173" s="70">
        <x:f t="shared" si="87"/>
        <x:v>0</x:v>
      </x:c>
      <x:c r="AX173" s="70">
        <x:f t="shared" si="87"/>
        <x:v>0</x:v>
      </x:c>
      <x:c r="AY173" s="70">
        <x:f t="shared" si="87"/>
        <x:v>0</x:v>
      </x:c>
      <x:c r="AZ173" s="70">
        <x:f t="shared" si="87"/>
        <x:v>0</x:v>
      </x:c>
      <x:c r="BA173" s="73">
        <x:f t="shared" si="87"/>
        <x:v>0</x:v>
      </x:c>
      <x:c r="BB173" s="70">
        <x:f t="shared" si="87"/>
        <x:v>0</x:v>
      </x:c>
      <x:c r="BC173" s="70">
        <x:f t="shared" si="87"/>
        <x:v>0</x:v>
      </x:c>
      <x:c r="BD173" s="70">
        <x:f t="shared" si="87"/>
        <x:v>0</x:v>
      </x:c>
      <x:c r="BE173" s="70">
        <x:f t="shared" si="87"/>
        <x:v>0</x:v>
      </x:c>
      <x:c r="BF173" s="70">
        <x:f t="shared" si="87"/>
        <x:v>0</x:v>
      </x:c>
      <x:c r="BG173" s="70">
        <x:f t="shared" si="87"/>
        <x:v>0</x:v>
      </x:c>
      <x:c r="BH173" s="70">
        <x:f t="shared" si="87"/>
        <x:v>0</x:v>
      </x:c>
      <x:c r="BI173" s="70">
        <x:f t="shared" si="87"/>
        <x:v>0</x:v>
      </x:c>
      <x:c r="BJ173" s="73">
        <x:f t="shared" si="87"/>
        <x:v>0</x:v>
      </x:c>
      <x:c r="BK173" s="70">
        <x:f t="shared" si="87"/>
        <x:v>0</x:v>
      </x:c>
      <x:c r="BL173" s="73">
        <x:f t="shared" si="87"/>
        <x:v>0</x:v>
      </x:c>
      <x:c r="BM173" s="70">
        <x:f t="shared" si="87"/>
        <x:v>0</x:v>
      </x:c>
      <x:c r="BN173" s="73">
        <x:f t="shared" si="87"/>
        <x:v>0</x:v>
      </x:c>
      <x:c r="BO173" s="70">
        <x:f t="shared" ref="BO173:DG173" si="88">BO174</x:f>
        <x:v>0</x:v>
      </x:c>
      <x:c r="BP173" s="73">
        <x:f t="shared" si="88"/>
        <x:v>0</x:v>
      </x:c>
      <x:c r="BQ173" s="70">
        <x:f t="shared" si="88"/>
        <x:v>0</x:v>
      </x:c>
      <x:c r="BR173" s="70">
        <x:f t="shared" si="88"/>
        <x:v>0</x:v>
      </x:c>
      <x:c r="BS173" s="70">
        <x:f t="shared" si="88"/>
        <x:v>0</x:v>
      </x:c>
      <x:c r="BT173" s="70">
        <x:f t="shared" si="88"/>
        <x:v>0</x:v>
      </x:c>
      <x:c r="BU173" s="70">
        <x:f t="shared" si="88"/>
        <x:v>0</x:v>
      </x:c>
      <x:c r="BV173" s="370" t="s">
        <x:v>677</x:v>
      </x:c>
      <x:c r="BW173" s="70">
        <x:f t="shared" si="88"/>
        <x:v>0</x:v>
      </x:c>
      <x:c r="BX173" s="70">
        <x:f t="shared" si="88"/>
        <x:v>0</x:v>
      </x:c>
      <x:c r="BY173" s="73">
        <x:f t="shared" si="88"/>
        <x:v>0</x:v>
      </x:c>
      <x:c r="BZ173" s="70">
        <x:f t="shared" si="88"/>
        <x:v>0</x:v>
      </x:c>
      <x:c r="CA173" s="73">
        <x:f t="shared" si="88"/>
        <x:v>0</x:v>
      </x:c>
      <x:c r="CB173" s="70">
        <x:f t="shared" si="88"/>
        <x:v>0</x:v>
      </x:c>
      <x:c r="CC173" s="73">
        <x:f t="shared" si="88"/>
        <x:v>0</x:v>
      </x:c>
      <x:c r="CD173" s="70">
        <x:f t="shared" si="88"/>
        <x:v>0</x:v>
      </x:c>
      <x:c r="CE173" s="70">
        <x:f t="shared" si="88"/>
        <x:v>0</x:v>
      </x:c>
      <x:c r="CF173" s="73">
        <x:f t="shared" si="88"/>
        <x:v>0</x:v>
      </x:c>
      <x:c r="CG173" s="70">
        <x:f t="shared" si="88"/>
        <x:v>0</x:v>
      </x:c>
      <x:c r="CH173" s="70">
        <x:f t="shared" si="88"/>
        <x:v>0</x:v>
      </x:c>
      <x:c r="CI173" s="70">
        <x:f t="shared" si="88"/>
        <x:v>0</x:v>
      </x:c>
      <x:c r="CJ173" s="70">
        <x:f t="shared" si="88"/>
        <x:v>0</x:v>
      </x:c>
      <x:c r="CK173" s="70">
        <x:f t="shared" si="88"/>
        <x:v>0</x:v>
      </x:c>
      <x:c r="CL173" s="70">
        <x:f t="shared" si="88"/>
        <x:v>0</x:v>
      </x:c>
      <x:c r="CM173" s="70">
        <x:f t="shared" si="88"/>
        <x:v>0</x:v>
      </x:c>
      <x:c r="CN173" s="70">
        <x:f t="shared" si="88"/>
        <x:v>0</x:v>
      </x:c>
      <x:c r="CO173" s="70">
        <x:f t="shared" si="88"/>
        <x:v>0</x:v>
      </x:c>
      <x:c r="CP173" s="73">
        <x:f t="shared" si="88"/>
        <x:v>0</x:v>
      </x:c>
      <x:c r="CQ173" s="70">
        <x:f t="shared" si="88"/>
        <x:v>0</x:v>
      </x:c>
      <x:c r="CR173" s="73">
        <x:f t="shared" si="88"/>
        <x:v>0</x:v>
      </x:c>
      <x:c r="CS173" s="70">
        <x:f t="shared" si="88"/>
        <x:v>0</x:v>
      </x:c>
      <x:c r="CT173" s="70">
        <x:f t="shared" si="88"/>
        <x:v>0</x:v>
      </x:c>
      <x:c r="CU173" s="70">
        <x:f t="shared" si="88"/>
        <x:v>0</x:v>
      </x:c>
      <x:c r="CV173" s="70">
        <x:f t="shared" si="88"/>
        <x:v>0</x:v>
      </x:c>
      <x:c r="CW173" s="70">
        <x:f t="shared" si="88"/>
        <x:v>0</x:v>
      </x:c>
      <x:c r="CX173" s="70">
        <x:f t="shared" si="88"/>
        <x:v>0</x:v>
      </x:c>
      <x:c r="CY173" s="370" t="s">
        <x:v>677</x:v>
      </x:c>
      <x:c r="CZ173" s="70">
        <x:f t="shared" si="88"/>
        <x:v>0</x:v>
      </x:c>
      <x:c r="DA173" s="73">
        <x:f t="shared" si="88"/>
        <x:v>0</x:v>
      </x:c>
      <x:c r="DB173" s="70">
        <x:f t="shared" si="88"/>
        <x:v>0</x:v>
      </x:c>
      <x:c r="DC173" s="73">
        <x:f t="shared" si="88"/>
        <x:v>0</x:v>
      </x:c>
      <x:c r="DD173" s="70">
        <x:f t="shared" si="88"/>
        <x:v>0</x:v>
      </x:c>
      <x:c r="DE173" s="73">
        <x:f t="shared" si="88"/>
        <x:v>0</x:v>
      </x:c>
      <x:c r="DF173" s="70">
        <x:f t="shared" si="88"/>
        <x:v>0</x:v>
      </x:c>
      <x:c r="DG173" s="104">
        <x:f t="shared" si="88"/>
        <x:v>0</x:v>
      </x:c>
    </x:row>
    <x:row r="174" spans="1:111" ht="30" customHeight="1">
      <x:c r="A174" s="572" t="s">
        <x:v>1819</x:v>
      </x:c>
      <x:c r="B174" s="507"/>
      <x:c r="C174" s="508"/>
      <x:c r="D174" s="509"/>
      <x:c r="E174" s="508"/>
      <x:c r="F174" s="509"/>
      <x:c r="G174" s="508"/>
      <x:c r="H174" s="509"/>
      <x:c r="I174" s="508"/>
      <x:c r="J174" s="509"/>
      <x:c r="K174" s="509"/>
      <x:c r="L174" s="508"/>
      <x:c r="M174" s="509"/>
      <x:c r="N174" s="509"/>
      <x:c r="O174" s="509"/>
      <x:c r="P174" s="509"/>
      <x:c r="Q174" s="509"/>
      <x:c r="R174" s="508"/>
      <x:c r="S174" s="509"/>
      <x:c r="T174" s="508"/>
      <x:c r="U174" s="509"/>
      <x:c r="V174" s="508"/>
      <x:c r="W174" s="509"/>
      <x:c r="X174" s="509"/>
      <x:c r="Y174" s="509"/>
      <x:c r="Z174" s="509"/>
      <x:c r="AA174" s="509"/>
      <x:c r="AB174" s="509"/>
      <x:c r="AC174" s="509"/>
      <x:c r="AD174" s="509"/>
      <x:c r="AE174" s="509"/>
      <x:c r="AF174" s="509"/>
      <x:c r="AG174" s="509"/>
      <x:c r="AH174" s="509"/>
      <x:c r="AI174" s="509"/>
      <x:c r="AJ174" s="509"/>
      <x:c r="AK174" s="509"/>
      <x:c r="AL174" s="572" t="s">
        <x:v>1819</x:v>
      </x:c>
      <x:c r="AM174" s="509"/>
      <x:c r="AN174" s="508"/>
      <x:c r="AO174" s="509"/>
      <x:c r="AP174" s="509"/>
      <x:c r="AQ174" s="509"/>
      <x:c r="AR174" s="508"/>
      <x:c r="AS174" s="509"/>
      <x:c r="AT174" s="508"/>
      <x:c r="AU174" s="509"/>
      <x:c r="AV174" s="509"/>
      <x:c r="AW174" s="509"/>
      <x:c r="AX174" s="509"/>
      <x:c r="AY174" s="509"/>
      <x:c r="AZ174" s="509"/>
      <x:c r="BA174" s="508"/>
      <x:c r="BB174" s="509"/>
      <x:c r="BC174" s="509"/>
      <x:c r="BD174" s="509"/>
      <x:c r="BE174" s="509"/>
      <x:c r="BF174" s="509"/>
      <x:c r="BG174" s="509"/>
      <x:c r="BH174" s="509"/>
      <x:c r="BI174" s="509"/>
      <x:c r="BJ174" s="508"/>
      <x:c r="BK174" s="509"/>
      <x:c r="BL174" s="508"/>
      <x:c r="BM174" s="509"/>
      <x:c r="BN174" s="508"/>
      <x:c r="BO174" s="509"/>
      <x:c r="BP174" s="508"/>
      <x:c r="BQ174" s="509"/>
      <x:c r="BR174" s="509"/>
      <x:c r="BS174" s="509"/>
      <x:c r="BT174" s="509"/>
      <x:c r="BU174" s="509"/>
      <x:c r="BV174" s="572" t="s">
        <x:v>1819</x:v>
      </x:c>
      <x:c r="BW174" s="509"/>
      <x:c r="BX174" s="509"/>
      <x:c r="BY174" s="508"/>
      <x:c r="BZ174" s="509"/>
      <x:c r="CA174" s="508"/>
      <x:c r="CB174" s="509"/>
      <x:c r="CC174" s="508"/>
      <x:c r="CD174" s="509"/>
      <x:c r="CE174" s="509"/>
      <x:c r="CF174" s="508"/>
      <x:c r="CG174" s="509"/>
      <x:c r="CH174" s="509"/>
      <x:c r="CI174" s="509"/>
      <x:c r="CJ174" s="509"/>
      <x:c r="CK174" s="509"/>
      <x:c r="CL174" s="509"/>
      <x:c r="CM174" s="509"/>
      <x:c r="CN174" s="509"/>
      <x:c r="CO174" s="509"/>
      <x:c r="CP174" s="508"/>
      <x:c r="CQ174" s="509"/>
      <x:c r="CR174" s="508"/>
      <x:c r="CS174" s="509"/>
      <x:c r="CT174" s="509"/>
      <x:c r="CU174" s="509"/>
      <x:c r="CV174" s="509"/>
      <x:c r="CW174" s="509"/>
      <x:c r="CX174" s="509"/>
      <x:c r="CY174" s="572" t="s">
        <x:v>1819</x:v>
      </x:c>
      <x:c r="CZ174" s="573"/>
      <x:c r="DA174" s="508"/>
      <x:c r="DB174" s="573"/>
      <x:c r="DC174" s="508"/>
      <x:c r="DD174" s="573"/>
      <x:c r="DE174" s="508"/>
      <x:c r="DF174" s="573"/>
      <x:c r="DG174" s="511"/>
    </x:row>
    <x:row r="175" ht="18" customHeight="1"/>
    <x:row r="176" ht="18" customHeight="1"/>
    <x:row r="177" ht="18" customHeight="1"/>
    <x:row r="178" ht="18" customHeight="1"/>
  </x:sheetData>
  <x:mergeCells count="81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75" firstPageNumber="1" fitToWidth="1" fitToHeight="1" orientation="portrait" usePrinterDefaults="1" blackAndWhite="0" draft="0" useFirstPageNumber="0" horizontalDpi="4294967293" verticalDpi="300" copies="1"/>
  <x:colBreaks count="3" manualBreakCount="3">
    <x:brk id="16" min="0" max="16383" man="1" pt="0"/>
    <x:brk id="57" min="0" max="16383" man="1" pt="0"/>
    <x:brk id="111" min="0" max="16383" man="1" pt="0"/>
  </x:colBreaks>
  <x:drawing r:id="rId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DG181"/>
  <x:sheetViews>
    <x:sheetView view="pageBreakPreview" topLeftCell="A1" zoomScale="85" zoomScaleNormal="100" zoomScaleSheetLayoutView="85" workbookViewId="0">
      <x:pane xSplit="1" ySplit="6" topLeftCell="BU7" activePane="bottomRight" state="frozen"/>
      <x:selection pane="bottomRight" activeCell="DG1" activeCellId="13" sqref="BJ1:BJ1048576 BL1:BL1048576 BN1:BN1048576 BP1:BP1048576 BY1:BY1048576 CA1:CA1048576 CC1:CC1048576 CF1:CF1048576 CP1:CP1048576 CR1:CR1048576 DA1:DA1048576 DC1:DC1048576 DE1:DE1048576 DG1:DG1048576"/>
    </x:sheetView>
  </x:sheetViews>
  <x:sheetFormatPr defaultColWidth="8.88671875" defaultRowHeight="10.699999999999999"/>
  <x:cols>
    <x:col min="1" max="1" width="13" style="7" customWidth="1"/>
    <x:col min="2" max="2" width="4" style="22" customWidth="1"/>
    <x:col min="3" max="3" width="7.77734375" style="8" bestFit="1" customWidth="1"/>
    <x:col min="4" max="4" width="3.33203125" style="22" customWidth="1"/>
    <x:col min="5" max="5" width="7.109375" style="8" bestFit="1" customWidth="1"/>
    <x:col min="6" max="6" width="3.6640625" style="22" customWidth="1"/>
    <x:col min="7" max="7" width="5.33203125" style="8" customWidth="1"/>
    <x:col min="8" max="8" width="3.5546875" style="22" customWidth="1"/>
    <x:col min="9" max="9" width="5.5546875" style="8" customWidth="1"/>
    <x:col min="10" max="10" width="3.6640625" style="22" customWidth="1"/>
    <x:col min="11" max="11" width="3.5546875" style="22" customWidth="1"/>
    <x:col min="12" max="12" width="6.21875" style="8" bestFit="1" customWidth="1"/>
    <x:col min="13" max="13" width="4.109375" style="22" customWidth="1"/>
    <x:col min="14" max="14" width="4.33203125" style="22" customWidth="1"/>
    <x:col min="15" max="16" width="4" style="22" customWidth="1"/>
    <x:col min="17" max="17" width="3.44140625" style="22" customWidth="1"/>
    <x:col min="18" max="18" width="3.5546875" style="8" customWidth="1"/>
    <x:col min="19" max="19" width="3" style="22" customWidth="1"/>
    <x:col min="20" max="20" width="7.44140625" style="8" bestFit="1" customWidth="1"/>
    <x:col min="21" max="21" width="3" style="22" customWidth="1"/>
    <x:col min="22" max="22" width="7.44140625" style="8" bestFit="1" customWidth="1"/>
    <x:col min="23" max="23" width="3.33203125" style="22" customWidth="1"/>
    <x:col min="24" max="24" width="4.77734375" style="22" customWidth="1"/>
    <x:col min="25" max="26" width="3" style="22" customWidth="1"/>
    <x:col min="27" max="32" width="3.21875" style="22" customWidth="1"/>
    <x:col min="33" max="33" width="3.33203125" style="22" customWidth="1"/>
    <x:col min="34" max="34" width="3.44140625" style="22" customWidth="1"/>
    <x:col min="35" max="35" width="3.44140625" style="22" bestFit="1" customWidth="1"/>
    <x:col min="36" max="36" width="3.5546875" style="22" customWidth="1"/>
    <x:col min="37" max="37" width="4.5546875" style="22" bestFit="1" customWidth="1"/>
    <x:col min="38" max="38" width="15" style="22" customWidth="1"/>
    <x:col min="39" max="39" width="3.44140625" style="22" customWidth="1"/>
    <x:col min="40" max="40" width="7" style="8" bestFit="1" customWidth="1"/>
    <x:col min="41" max="41" width="3.6640625" style="22" customWidth="1"/>
    <x:col min="42" max="42" width="3.77734375" style="22" customWidth="1"/>
    <x:col min="43" max="43" width="3.6640625" style="22" bestFit="1" customWidth="1"/>
    <x:col min="44" max="44" width="5.6640625" style="8" customWidth="1"/>
    <x:col min="45" max="45" width="3.21875" style="22" customWidth="1"/>
    <x:col min="46" max="46" width="4.77734375" style="8" customWidth="1"/>
    <x:col min="47" max="47" width="3.77734375" style="22" customWidth="1"/>
    <x:col min="48" max="48" width="3.5546875" style="22" customWidth="1"/>
    <x:col min="49" max="49" width="3.88671875" style="22" customWidth="1"/>
    <x:col min="50" max="51" width="3.33203125" style="22" customWidth="1"/>
    <x:col min="52" max="52" width="3.109375" style="22" customWidth="1"/>
    <x:col min="53" max="53" width="6.88671875" style="8" bestFit="1" customWidth="1"/>
    <x:col min="54" max="54" width="3.5546875" style="22" customWidth="1"/>
    <x:col min="55" max="55" width="3.44140625" style="22" customWidth="1"/>
    <x:col min="56" max="56" width="3" style="22" customWidth="1"/>
    <x:col min="57" max="57" width="3.88671875" style="22" customWidth="1"/>
    <x:col min="58" max="58" width="4.6640625" style="22" customWidth="1"/>
    <x:col min="59" max="60" width="3.5546875" style="22" customWidth="1"/>
    <x:col min="61" max="61" width="2.6640625" style="22" customWidth="1"/>
    <x:col min="62" max="62" width="6.44140625" style="8" customWidth="1"/>
    <x:col min="63" max="63" width="2.6640625" style="22" customWidth="1"/>
    <x:col min="64" max="64" width="6.44140625" style="8" customWidth="1"/>
    <x:col min="65" max="65" width="2.6640625" style="22" customWidth="1"/>
    <x:col min="66" max="66" width="9.44140625" style="8" bestFit="1" customWidth="1"/>
    <x:col min="67" max="67" width="2.6640625" style="22" customWidth="1"/>
    <x:col min="68" max="68" width="9.44140625" style="8" bestFit="1" customWidth="1"/>
    <x:col min="69" max="69" width="4.44140625" style="22" bestFit="1" customWidth="1"/>
    <x:col min="70" max="73" width="3.44140625" style="22" bestFit="1" customWidth="1"/>
    <x:col min="74" max="74" width="12.6640625" style="22" customWidth="1"/>
    <x:col min="75" max="75" width="4.44140625" style="22" customWidth="1"/>
    <x:col min="76" max="76" width="5.44140625" style="22" customWidth="1"/>
    <x:col min="77" max="77" width="6.88671875" style="8" bestFit="1" customWidth="1"/>
    <x:col min="78" max="78" width="4.5546875" style="22" customWidth="1"/>
    <x:col min="79" max="79" width="8.44140625" style="8" customWidth="1"/>
    <x:col min="80" max="80" width="4" style="22" customWidth="1"/>
    <x:col min="81" max="81" width="7.44140625" style="8" customWidth="1"/>
    <x:col min="82" max="82" width="5.5546875" style="22" customWidth="1"/>
    <x:col min="83" max="83" width="4.88671875" style="22" bestFit="1" customWidth="1"/>
    <x:col min="84" max="84" width="9.44140625" style="8" bestFit="1" customWidth="1"/>
    <x:col min="85" max="85" width="5.44140625" style="22" bestFit="1" customWidth="1"/>
    <x:col min="86" max="86" width="3.88671875" style="22" customWidth="1"/>
    <x:col min="87" max="87" width="3.33203125" style="22" customWidth="1"/>
    <x:col min="88" max="88" width="3.77734375" style="22" customWidth="1"/>
    <x:col min="89" max="89" width="3.88671875" style="22" customWidth="1"/>
    <x:col min="90" max="90" width="5.21875" style="22" customWidth="1"/>
    <x:col min="91" max="91" width="3.77734375" style="22" customWidth="1"/>
    <x:col min="92" max="92" width="3.44140625" style="22" customWidth="1"/>
    <x:col min="93" max="93" width="4.88671875" style="22" customWidth="1"/>
    <x:col min="94" max="94" width="9.44140625" style="8" bestFit="1" customWidth="1"/>
    <x:col min="95" max="95" width="4.44140625" style="22" customWidth="1"/>
    <x:col min="96" max="96" width="7.5546875" style="8" bestFit="1" customWidth="1"/>
    <x:col min="97" max="97" width="5.44140625" style="22" bestFit="1" customWidth="1"/>
    <x:col min="98" max="100" width="4.88671875" style="22" bestFit="1" customWidth="1"/>
    <x:col min="101" max="101" width="3.77734375" style="22" bestFit="1" customWidth="1"/>
    <x:col min="102" max="102" width="4.109375" style="22" bestFit="1" customWidth="1"/>
    <x:col min="103" max="103" width="13.33203125" style="22" customWidth="1"/>
    <x:col min="104" max="104" width="3.77734375" style="22" bestFit="1" customWidth="1"/>
    <x:col min="105" max="105" width="7" style="8" bestFit="1" customWidth="1"/>
    <x:col min="106" max="106" width="4.5546875" style="22" customWidth="1"/>
    <x:col min="107" max="107" width="7" style="8" bestFit="1" customWidth="1"/>
    <x:col min="108" max="108" width="3.6640625" style="22" bestFit="1" customWidth="1"/>
    <x:col min="109" max="109" width="7" style="8" bestFit="1" customWidth="1"/>
    <x:col min="110" max="110" width="5" style="22" customWidth="1"/>
    <x:col min="111" max="111" width="8.33203125" style="8" customWidth="1"/>
    <x:col min="112" max="16384" width="8.88671875" style="7"/>
  </x:cols>
  <x:sheetData>
    <x:row r="1" spans="1:111" s="12" customFormat="1" ht="30" customHeight="1">
      <x:c r="A1" s="12" t="s">
        <x:v>2692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0" customHeight="1">
      <x:c r="A2" s="12" t="s">
        <x:v>2804</x:v>
      </x:c>
      <x:c r="C2" s="137"/>
      <x:c r="E2" s="137"/>
      <x:c r="G2" s="84"/>
      <x:c r="I2" s="137"/>
      <x:c r="J2" s="85"/>
      <x:c r="L2" s="137"/>
      <x:c r="R2" s="137"/>
      <x:c r="T2" s="137"/>
      <x:c r="V2" s="137"/>
      <x:c r="AL2" s="83" t="s">
        <x:v>2812</x:v>
      </x:c>
      <x:c r="AN2" s="137"/>
      <x:c r="AR2" s="137"/>
      <x:c r="AT2" s="137"/>
      <x:c r="BA2" s="137"/>
      <x:c r="BJ2" s="137"/>
      <x:c r="BL2" s="137"/>
      <x:c r="BN2" s="137"/>
      <x:c r="BP2" s="137"/>
      <x:c r="BV2" s="83" t="s">
        <x:v>2817</x:v>
      </x:c>
      <x:c r="BY2" s="137"/>
      <x:c r="CA2" s="137"/>
      <x:c r="CC2" s="137"/>
      <x:c r="CF2" s="84"/>
      <x:c r="CP2" s="137"/>
      <x:c r="CR2" s="137"/>
      <x:c r="CY2" s="83" t="s">
        <x:v>2734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4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4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4" customFormat="1" ht="30" customHeight="1">
      <x:c r="A5" s="989"/>
      <x:c r="B5" s="156" t="s">
        <x:v>505</x:v>
      </x:c>
      <x:c r="C5" s="153" t="s">
        <x:v>517</x:v>
      </x:c>
      <x:c r="D5" s="271" t="s">
        <x:v>550</x:v>
      </x:c>
      <x:c r="E5" s="153" t="s">
        <x:v>517</x:v>
      </x:c>
      <x:c r="F5" s="271" t="s">
        <x:v>550</x:v>
      </x:c>
      <x:c r="G5" s="153" t="s">
        <x:v>531</x:v>
      </x:c>
      <x:c r="H5" s="271" t="s">
        <x:v>505</x:v>
      </x:c>
      <x:c r="I5" s="153" t="s">
        <x:v>517</x:v>
      </x:c>
      <x:c r="J5" s="990"/>
      <x:c r="K5" s="271" t="s">
        <x:v>505</x:v>
      </x:c>
      <x:c r="L5" s="153" t="s">
        <x:v>517</x:v>
      </x:c>
      <x:c r="M5" s="990"/>
      <x:c r="N5" s="990"/>
      <x:c r="O5" s="271" t="s">
        <x:v>558</x:v>
      </x:c>
      <x:c r="P5" s="271" t="s">
        <x:v>501</x:v>
      </x:c>
      <x:c r="Q5" s="271" t="s">
        <x:v>505</x:v>
      </x:c>
      <x:c r="R5" s="153" t="s">
        <x:v>517</x:v>
      </x:c>
      <x:c r="S5" s="271" t="s">
        <x:v>529</x:v>
      </x:c>
      <x:c r="T5" s="153" t="s">
        <x:v>1135</x:v>
      </x:c>
      <x:c r="U5" s="271" t="s">
        <x:v>529</x:v>
      </x:c>
      <x:c r="V5" s="153" t="s">
        <x:v>1135</x:v>
      </x:c>
      <x:c r="W5" s="990"/>
      <x:c r="X5" s="990"/>
      <x:c r="Y5" s="271" t="s">
        <x:v>558</x:v>
      </x:c>
      <x:c r="Z5" s="271" t="s">
        <x:v>501</x:v>
      </x:c>
      <x:c r="AA5" s="990"/>
      <x:c r="AB5" s="990"/>
      <x:c r="AC5" s="990"/>
      <x:c r="AD5" s="990"/>
      <x:c r="AE5" s="990"/>
      <x:c r="AF5" s="990"/>
      <x:c r="AG5" s="990"/>
      <x:c r="AH5" s="271" t="s">
        <x:v>558</x:v>
      </x:c>
      <x:c r="AI5" s="271" t="s">
        <x:v>501</x:v>
      </x:c>
      <x:c r="AJ5" s="271" t="s">
        <x:v>558</x:v>
      </x:c>
      <x:c r="AK5" s="271" t="s">
        <x:v>501</x:v>
      </x:c>
      <x:c r="AL5" s="989"/>
      <x:c r="AM5" s="271" t="s">
        <x:v>505</x:v>
      </x:c>
      <x:c r="AN5" s="153" t="s">
        <x:v>517</x:v>
      </x:c>
      <x:c r="AO5" s="271" t="s">
        <x:v>505</x:v>
      </x:c>
      <x:c r="AP5" s="271" t="s">
        <x:v>559</x:v>
      </x:c>
      <x:c r="AQ5" s="271" t="s">
        <x:v>505</x:v>
      </x:c>
      <x:c r="AR5" s="153" t="s">
        <x:v>1135</x:v>
      </x:c>
      <x:c r="AS5" s="271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271" t="s">
        <x:v>505</x:v>
      </x:c>
      <x:c r="BA5" s="153" t="s">
        <x:v>562</x:v>
      </x:c>
      <x:c r="BB5" s="271" t="s">
        <x:v>505</x:v>
      </x:c>
      <x:c r="BC5" s="271" t="s">
        <x:v>504</x:v>
      </x:c>
      <x:c r="BD5" s="990"/>
      <x:c r="BE5" s="271" t="s">
        <x:v>505</x:v>
      </x:c>
      <x:c r="BF5" s="271" t="s">
        <x:v>501</x:v>
      </x:c>
      <x:c r="BG5" s="271" t="s">
        <x:v>558</x:v>
      </x:c>
      <x:c r="BH5" s="271" t="s">
        <x:v>501</x:v>
      </x:c>
      <x:c r="BI5" s="271" t="s">
        <x:v>505</x:v>
      </x:c>
      <x:c r="BJ5" s="153" t="s">
        <x:v>1525</x:v>
      </x:c>
      <x:c r="BK5" s="271" t="s">
        <x:v>505</x:v>
      </x:c>
      <x:c r="BL5" s="153" t="s">
        <x:v>1525</x:v>
      </x:c>
      <x:c r="BM5" s="271" t="s">
        <x:v>505</x:v>
      </x:c>
      <x:c r="BN5" s="153" t="s">
        <x:v>1525</x:v>
      </x:c>
      <x:c r="BO5" s="271" t="s">
        <x:v>505</x:v>
      </x:c>
      <x:c r="BP5" s="153" t="s">
        <x:v>1525</x:v>
      </x:c>
      <x:c r="BQ5" s="990"/>
      <x:c r="BR5" s="990"/>
      <x:c r="BS5" s="990"/>
      <x:c r="BT5" s="271" t="s">
        <x:v>558</x:v>
      </x:c>
      <x:c r="BU5" s="271" t="s">
        <x:v>501</x:v>
      </x:c>
      <x:c r="BV5" s="989"/>
      <x:c r="BW5" s="271" t="s">
        <x:v>505</x:v>
      </x:c>
      <x:c r="BX5" s="271" t="s">
        <x:v>1143</x:v>
      </x:c>
      <x:c r="BY5" s="153" t="s">
        <x:v>562</x:v>
      </x:c>
      <x:c r="BZ5" s="271" t="s">
        <x:v>505</x:v>
      </x:c>
      <x:c r="CA5" s="153" t="s">
        <x:v>1525</x:v>
      </x:c>
      <x:c r="CB5" s="271" t="s">
        <x:v>505</x:v>
      </x:c>
      <x:c r="CC5" s="153" t="s">
        <x:v>1525</x:v>
      </x:c>
      <x:c r="CD5" s="991"/>
      <x:c r="CE5" s="271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271" t="s">
        <x:v>558</x:v>
      </x:c>
      <x:c r="CN5" s="271" t="s">
        <x:v>501</x:v>
      </x:c>
      <x:c r="CO5" s="271" t="s">
        <x:v>505</x:v>
      </x:c>
      <x:c r="CP5" s="153" t="s">
        <x:v>1525</x:v>
      </x:c>
      <x:c r="CQ5" s="271" t="s">
        <x:v>505</x:v>
      </x:c>
      <x:c r="CR5" s="153" t="s">
        <x:v>532</x:v>
      </x:c>
      <x:c r="CS5" s="990"/>
      <x:c r="CT5" s="271" t="s">
        <x:v>543</x:v>
      </x:c>
      <x:c r="CU5" s="271" t="s">
        <x:v>540</x:v>
      </x:c>
      <x:c r="CV5" s="271" t="s">
        <x:v>519</x:v>
      </x:c>
      <x:c r="CW5" s="271" t="s">
        <x:v>558</x:v>
      </x:c>
      <x:c r="CX5" s="271" t="s">
        <x:v>501</x:v>
      </x:c>
      <x:c r="CY5" s="989"/>
      <x:c r="CZ5" s="271" t="s">
        <x:v>529</x:v>
      </x:c>
      <x:c r="DA5" s="153" t="s">
        <x:v>832</x:v>
      </x:c>
      <x:c r="DB5" s="271" t="s">
        <x:v>529</x:v>
      </x:c>
      <x:c r="DC5" s="153" t="s">
        <x:v>832</x:v>
      </x:c>
      <x:c r="DD5" s="271" t="s">
        <x:v>529</x:v>
      </x:c>
      <x:c r="DE5" s="153" t="s">
        <x:v>832</x:v>
      </x:c>
      <x:c r="DF5" s="271" t="s">
        <x:v>529</x:v>
      </x:c>
      <x:c r="DG5" s="154" t="s">
        <x:v>832</x:v>
      </x:c>
    </x:row>
    <x:row r="6" spans="1:111" s="174" customFormat="1" ht="30" customHeight="1">
      <x:c r="A6" s="134" t="s">
        <x:v>2687</x:v>
      </x:c>
      <x:c r="B6" s="346">
        <x:f t="shared" ref="B6:AK6" si="0">B7+B14+B112</x:f>
        <x:v>7</x:v>
      </x:c>
      <x:c r="C6" s="347">
        <x:f t="shared" si="0"/>
        <x:v>15276.309999999999</x:v>
      </x:c>
      <x:c r="D6" s="348">
        <x:f t="shared" si="0"/>
        <x:v>12</x:v>
      </x:c>
      <x:c r="E6" s="347">
        <x:f t="shared" si="0"/>
        <x:v>6505.5</x:v>
      </x:c>
      <x:c r="F6" s="348">
        <x:f t="shared" si="0"/>
        <x:v>29</x:v>
      </x:c>
      <x:c r="G6" s="347">
        <x:f t="shared" si="0"/>
        <x:v>41.810000000000002</x:v>
      </x:c>
      <x:c r="H6" s="348">
        <x:f t="shared" si="0"/>
        <x:v>18</x:v>
      </x:c>
      <x:c r="I6" s="347">
        <x:f t="shared" si="0"/>
        <x:v>37</x:v>
      </x:c>
      <x:c r="J6" s="348">
        <x:f t="shared" si="0"/>
        <x:v>75</x:v>
      </x:c>
      <x:c r="K6" s="348">
        <x:f t="shared" si="0"/>
        <x:v>3</x:v>
      </x:c>
      <x:c r="L6" s="347">
        <x:f t="shared" si="0"/>
        <x:v>484.42000000000002</x:v>
      </x:c>
      <x:c r="M6" s="348">
        <x:f t="shared" si="0"/>
        <x:v>6</x:v>
      </x:c>
      <x:c r="N6" s="348">
        <x:f t="shared" si="0"/>
        <x:v>3</x:v>
      </x:c>
      <x:c r="O6" s="348">
        <x:f t="shared" si="0"/>
        <x:v>5</x:v>
      </x:c>
      <x:c r="P6" s="348">
        <x:f t="shared" si="0"/>
        <x:v>9</x:v>
      </x:c>
      <x:c r="Q6" s="348">
        <x:f t="shared" si="0"/>
        <x:v>0</x:v>
      </x:c>
      <x:c r="R6" s="347">
        <x:f t="shared" si="0"/>
        <x:v>0</x:v>
      </x:c>
      <x:c r="S6" s="348">
        <x:f t="shared" si="0"/>
        <x:v>97</x:v>
      </x:c>
      <x:c r="T6" s="347">
        <x:f t="shared" si="0"/>
        <x:v>1824.3800000000001</x:v>
      </x:c>
      <x:c r="U6" s="348">
        <x:f t="shared" si="0"/>
        <x:v>5</x:v>
      </x:c>
      <x:c r="V6" s="347">
        <x:f t="shared" si="0"/>
        <x:v>503</x:v>
      </x:c>
      <x:c r="W6" s="348">
        <x:f t="shared" si="0"/>
        <x:v>49</x:v>
      </x:c>
      <x:c r="X6" s="348">
        <x:f t="shared" si="0"/>
        <x:v>1649</x:v>
      </x:c>
      <x:c r="Y6" s="348">
        <x:f t="shared" si="0"/>
        <x:v>22</x:v>
      </x:c>
      <x:c r="Z6" s="348">
        <x:f t="shared" si="0"/>
        <x:v>85</x:v>
      </x:c>
      <x:c r="AA6" s="348">
        <x:f t="shared" si="0"/>
        <x:v>25</x:v>
      </x:c>
      <x:c r="AB6" s="348">
        <x:f t="shared" si="0"/>
        <x:v>12</x:v>
      </x:c>
      <x:c r="AC6" s="348">
        <x:f t="shared" si="0"/>
        <x:v>16</x:v>
      </x:c>
      <x:c r="AD6" s="348">
        <x:f t="shared" si="0"/>
        <x:v>16</x:v>
      </x:c>
      <x:c r="AE6" s="348">
        <x:f t="shared" si="0"/>
        <x:v>2</x:v>
      </x:c>
      <x:c r="AF6" s="348">
        <x:f t="shared" si="0"/>
        <x:v>1</x:v>
      </x:c>
      <x:c r="AG6" s="348">
        <x:f t="shared" si="0"/>
        <x:v>59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57</x:v>
      </x:c>
      <x:c r="AK6" s="348">
        <x:f t="shared" si="0"/>
        <x:v>105</x:v>
      </x:c>
      <x:c r="AL6" s="134" t="s">
        <x:v>2687</x:v>
      </x:c>
      <x:c r="AM6" s="348">
        <x:f t="shared" ref="AM6:BU6" si="1">AM7+AM14+AM112</x:f>
        <x:v>1</x:v>
      </x:c>
      <x:c r="AN6" s="347">
        <x:f t="shared" si="1"/>
        <x:v>628</x:v>
      </x:c>
      <x:c r="AO6" s="348">
        <x:f t="shared" si="1"/>
        <x:v>0</x:v>
      </x:c>
      <x:c r="AP6" s="348">
        <x:f t="shared" si="1"/>
        <x:v>0</x:v>
      </x:c>
      <x:c r="AQ6" s="348">
        <x:f t="shared" si="1"/>
        <x:v>0</x:v>
      </x:c>
      <x:c r="AR6" s="347">
        <x:f t="shared" si="1"/>
        <x:v>0</x:v>
      </x:c>
      <x:c r="AS6" s="348">
        <x:f t="shared" si="1"/>
        <x:v>0</x:v>
      </x:c>
      <x:c r="AT6" s="347">
        <x:f t="shared" si="1"/>
        <x:v>0</x:v>
      </x:c>
      <x:c r="AU6" s="348">
        <x:f t="shared" si="1"/>
        <x:v>0</x:v>
      </x:c>
      <x:c r="AV6" s="348">
        <x:f t="shared" si="1"/>
        <x:v>0</x:v>
      </x:c>
      <x:c r="AW6" s="348">
        <x:f t="shared" si="1"/>
        <x:v>1</x:v>
      </x:c>
      <x:c r="AX6" s="348">
        <x:f t="shared" si="1"/>
        <x:v>9</x:v>
      </x:c>
      <x:c r="AY6" s="348">
        <x:f t="shared" si="1"/>
        <x:v>0</x:v>
      </x:c>
      <x:c r="AZ6" s="348">
        <x:f t="shared" si="1"/>
        <x:v>34</x:v>
      </x:c>
      <x:c r="BA6" s="347">
        <x:f t="shared" si="1"/>
        <x:v>8800.4799999999996</x:v>
      </x:c>
      <x:c r="BB6" s="348">
        <x:f t="shared" si="1"/>
        <x:v>1</x:v>
      </x:c>
      <x:c r="BC6" s="348">
        <x:f t="shared" si="1"/>
        <x:v>72</x:v>
      </x:c>
      <x:c r="BD6" s="348">
        <x:f t="shared" si="1"/>
        <x:v>5</x:v>
      </x:c>
      <x:c r="BE6" s="348">
        <x:f t="shared" si="1"/>
        <x:v>338</x:v>
      </x:c>
      <x:c r="BF6" s="348">
        <x:f t="shared" si="1"/>
        <x:v>1070</x:v>
      </x:c>
      <x:c r="BG6" s="348">
        <x:f t="shared" si="1"/>
        <x:v>8</x:v>
      </x:c>
      <x:c r="BH6" s="348">
        <x:f t="shared" si="1"/>
        <x:v>10</x:v>
      </x:c>
      <x:c r="BI6" s="348">
        <x:f t="shared" si="1"/>
        <x:v>0</x:v>
      </x:c>
      <x:c r="BJ6" s="347">
        <x:f t="shared" si="1"/>
        <x:v>0</x:v>
      </x:c>
      <x:c r="BK6" s="348">
        <x:f t="shared" si="1"/>
        <x:v>0</x:v>
      </x:c>
      <x:c r="BL6" s="347">
        <x:f t="shared" si="1"/>
        <x:v>0</x:v>
      </x:c>
      <x:c r="BM6" s="348">
        <x:f t="shared" si="1"/>
        <x:v>1</x:v>
      </x:c>
      <x:c r="BN6" s="347">
        <x:f t="shared" si="1"/>
        <x:v>655</x:v>
      </x:c>
      <x:c r="BO6" s="348">
        <x:f t="shared" si="1"/>
        <x:v>1</x:v>
      </x:c>
      <x:c r="BP6" s="347">
        <x:f t="shared" si="1"/>
        <x:v>12183</x:v>
      </x:c>
      <x:c r="BQ6" s="348">
        <x:f t="shared" si="1"/>
        <x:v>0</x:v>
      </x:c>
      <x:c r="BR6" s="348">
        <x:f t="shared" si="1"/>
        <x:v>2</x:v>
      </x:c>
      <x:c r="BS6" s="348">
        <x:f t="shared" si="1"/>
        <x:v>4</x:v>
      </x:c>
      <x:c r="BT6" s="348">
        <x:f t="shared" si="1"/>
        <x:v>5</x:v>
      </x:c>
      <x:c r="BU6" s="348">
        <x:f t="shared" si="1"/>
        <x:v>5</x:v>
      </x:c>
      <x:c r="BV6" s="134" t="s">
        <x:v>2687</x:v>
      </x:c>
      <x:c r="BW6" s="348">
        <x:f t="shared" ref="BW6:CX6" si="2">BW7+BW14+BW112</x:f>
        <x:v>2</x:v>
      </x:c>
      <x:c r="BX6" s="348">
        <x:f t="shared" si="2"/>
        <x:v>38</x:v>
      </x:c>
      <x:c r="BY6" s="347">
        <x:f t="shared" si="2"/>
        <x:v>3150</x:v>
      </x:c>
      <x:c r="BZ6" s="348">
        <x:f t="shared" si="2"/>
        <x:v>0</x:v>
      </x:c>
      <x:c r="CA6" s="347">
        <x:f t="shared" si="2"/>
        <x:v>0</x:v>
      </x:c>
      <x:c r="CB6" s="348">
        <x:f t="shared" si="2"/>
        <x:v>1</x:v>
      </x:c>
      <x:c r="CC6" s="347">
        <x:f t="shared" si="2"/>
        <x:v>71.099999999999994</x:v>
      </x:c>
      <x:c r="CD6" s="348">
        <x:f t="shared" si="2"/>
        <x:v>0</x:v>
      </x:c>
      <x:c r="CE6" s="348">
        <x:f t="shared" si="2"/>
        <x:v>42</x:v>
      </x:c>
      <x:c r="CF6" s="347">
        <x:f t="shared" si="2"/>
        <x:v>328.5</x:v>
      </x:c>
      <x:c r="CG6" s="348">
        <x:f t="shared" si="2"/>
        <x:v>3</x:v>
      </x:c>
      <x:c r="CH6" s="348">
        <x:f t="shared" si="2"/>
        <x:v>0</x:v>
      </x:c>
      <x:c r="CI6" s="348">
        <x:f t="shared" si="2"/>
        <x:v>1</x:v>
      </x:c>
      <x:c r="CJ6" s="348">
        <x:f t="shared" si="2"/>
        <x:v>65</x:v>
      </x:c>
      <x:c r="CK6" s="348">
        <x:f t="shared" si="2"/>
        <x:v>15</x:v>
      </x:c>
      <x:c r="CL6" s="348">
        <x:f t="shared" si="2"/>
        <x:v>0</x:v>
      </x:c>
      <x:c r="CM6" s="348">
        <x:f t="shared" si="2"/>
        <x:v>1</x:v>
      </x:c>
      <x:c r="CN6" s="348">
        <x:f t="shared" si="2"/>
        <x:v>1</x:v>
      </x:c>
      <x:c r="CO6" s="348">
        <x:f t="shared" si="2"/>
        <x:v>6</x:v>
      </x:c>
      <x:c r="CP6" s="347">
        <x:f t="shared" si="2"/>
        <x:v>370.24000000000001</x:v>
      </x:c>
      <x:c r="CQ6" s="348">
        <x:f t="shared" si="2"/>
        <x:v>94</x:v>
      </x:c>
      <x:c r="CR6" s="347">
        <x:f t="shared" si="2"/>
        <x:v>14387.5</x:v>
      </x:c>
      <x:c r="CS6" s="348">
        <x:f t="shared" si="2"/>
        <x:v>1261</x:v>
      </x:c>
      <x:c r="CT6" s="348">
        <x:f t="shared" si="2"/>
        <x:v>32</x:v>
      </x:c>
      <x:c r="CU6" s="348">
        <x:f t="shared" si="2"/>
        <x:v>117</x:v>
      </x:c>
      <x:c r="CV6" s="348">
        <x:f t="shared" si="2"/>
        <x:v>183</x:v>
      </x:c>
      <x:c r="CW6" s="348">
        <x:f t="shared" si="2"/>
        <x:v>15</x:v>
      </x:c>
      <x:c r="CX6" s="348">
        <x:f t="shared" si="2"/>
        <x:v>39</x:v>
      </x:c>
      <x:c r="CY6" s="134" t="s">
        <x:v>2687</x:v>
      </x:c>
      <x:c r="CZ6" s="348">
        <x:f t="shared" ref="CZ6:DG6" si="3">CZ7+CZ14+CZ112</x:f>
        <x:v>13</x:v>
      </x:c>
      <x:c r="DA6" s="347">
        <x:f t="shared" si="3"/>
        <x:v>3791.3300000000004</x:v>
      </x:c>
      <x:c r="DB6" s="348">
        <x:f t="shared" si="3"/>
        <x:v>4</x:v>
      </x:c>
      <x:c r="DC6" s="347">
        <x:f t="shared" si="3"/>
        <x:v>351</x:v>
      </x:c>
      <x:c r="DD6" s="348">
        <x:f t="shared" si="3"/>
        <x:v>4</x:v>
      </x:c>
      <x:c r="DE6" s="347">
        <x:f t="shared" si="3"/>
        <x:v>351</x:v>
      </x:c>
      <x:c r="DF6" s="348">
        <x:f t="shared" si="3"/>
        <x:v>0</x:v>
      </x:c>
      <x:c r="DG6" s="349">
        <x:f t="shared" si="3"/>
        <x:v>0</x:v>
      </x:c>
    </x:row>
    <x:row r="7" spans="1:111" s="174" customFormat="1" ht="30" customHeight="1">
      <x:c r="A7" s="152" t="s">
        <x:v>2442</x:v>
      </x:c>
      <x:c r="B7" s="359">
        <x:f t="shared" ref="B7:AK7" si="4">SUM(B8)</x:f>
        <x:v>0</x:v>
      </x:c>
      <x:c r="C7" s="360">
        <x:f t="shared" si="4"/>
        <x:v>0</x:v>
      </x:c>
      <x:c r="D7" s="361">
        <x:f t="shared" si="4"/>
        <x:v>0</x:v>
      </x:c>
      <x:c r="E7" s="360">
        <x:f t="shared" si="4"/>
        <x:v>0</x:v>
      </x:c>
      <x:c r="F7" s="361">
        <x:f t="shared" si="4"/>
        <x:v>0</x:v>
      </x:c>
      <x:c r="G7" s="360">
        <x:f t="shared" si="4"/>
        <x:v>0</x:v>
      </x:c>
      <x:c r="H7" s="361">
        <x:f t="shared" si="4"/>
        <x:v>0</x:v>
      </x:c>
      <x:c r="I7" s="360">
        <x:f t="shared" si="4"/>
        <x:v>0</x:v>
      </x:c>
      <x:c r="J7" s="361">
        <x:f t="shared" si="4"/>
        <x:v>0</x:v>
      </x:c>
      <x:c r="K7" s="361">
        <x:f t="shared" si="4"/>
        <x:v>0</x:v>
      </x:c>
      <x:c r="L7" s="360">
        <x:f t="shared" si="4"/>
        <x:v>0</x:v>
      </x:c>
      <x:c r="M7" s="361">
        <x:f t="shared" si="4"/>
        <x:v>0</x:v>
      </x:c>
      <x:c r="N7" s="361">
        <x:f t="shared" si="4"/>
        <x:v>0</x:v>
      </x:c>
      <x:c r="O7" s="361">
        <x:f t="shared" si="4"/>
        <x:v>0</x:v>
      </x:c>
      <x:c r="P7" s="361">
        <x:f t="shared" si="4"/>
        <x:v>0</x:v>
      </x:c>
      <x:c r="Q7" s="361">
        <x:f t="shared" si="4"/>
        <x:v>0</x:v>
      </x:c>
      <x:c r="R7" s="360">
        <x:f t="shared" si="4"/>
        <x:v>0</x:v>
      </x:c>
      <x:c r="S7" s="361">
        <x:f t="shared" si="4"/>
        <x:v>0</x:v>
      </x:c>
      <x:c r="T7" s="360">
        <x:f t="shared" si="4"/>
        <x:v>0</x:v>
      </x:c>
      <x:c r="U7" s="361">
        <x:f t="shared" si="4"/>
        <x:v>0</x:v>
      </x:c>
      <x:c r="V7" s="360">
        <x:f t="shared" si="4"/>
        <x:v>0</x:v>
      </x:c>
      <x:c r="W7" s="361">
        <x:f t="shared" si="4"/>
        <x:v>0</x:v>
      </x:c>
      <x:c r="X7" s="361">
        <x:f t="shared" si="4"/>
        <x:v>0</x:v>
      </x:c>
      <x:c r="Y7" s="361">
        <x:f t="shared" si="4"/>
        <x:v>0</x:v>
      </x:c>
      <x:c r="Z7" s="361">
        <x:f t="shared" si="4"/>
        <x:v>0</x:v>
      </x:c>
      <x:c r="AA7" s="361">
        <x:f t="shared" si="4"/>
        <x:v>0</x:v>
      </x:c>
      <x:c r="AB7" s="361">
        <x:f t="shared" si="4"/>
        <x:v>0</x:v>
      </x:c>
      <x:c r="AC7" s="361">
        <x:f t="shared" si="4"/>
        <x:v>0</x:v>
      </x:c>
      <x:c r="AD7" s="361">
        <x:f t="shared" si="4"/>
        <x:v>0</x:v>
      </x:c>
      <x:c r="AE7" s="361">
        <x:f t="shared" si="4"/>
        <x:v>0</x:v>
      </x:c>
      <x:c r="AF7" s="361">
        <x:f t="shared" si="4"/>
        <x:v>0</x:v>
      </x:c>
      <x:c r="AG7" s="361">
        <x:f t="shared" si="4"/>
        <x:v>0</x:v>
      </x:c>
      <x:c r="AH7" s="361">
        <x:f t="shared" si="4"/>
        <x:v>0</x:v>
      </x:c>
      <x:c r="AI7" s="361">
        <x:f t="shared" si="4"/>
        <x:v>0</x:v>
      </x:c>
      <x:c r="AJ7" s="361">
        <x:f t="shared" si="4"/>
        <x:v>0</x:v>
      </x:c>
      <x:c r="AK7" s="361">
        <x:f t="shared" si="4"/>
        <x:v>0</x:v>
      </x:c>
      <x:c r="AL7" s="152" t="s">
        <x:v>2442</x:v>
      </x:c>
      <x:c r="AM7" s="361">
        <x:f t="shared" ref="AM7:BP7" si="5">SUM(AM8)</x:f>
        <x:v>0</x:v>
      </x:c>
      <x:c r="AN7" s="360">
        <x:f t="shared" si="5"/>
        <x:v>0</x:v>
      </x:c>
      <x:c r="AO7" s="361">
        <x:f t="shared" si="5"/>
        <x:v>0</x:v>
      </x:c>
      <x:c r="AP7" s="361">
        <x:f t="shared" si="5"/>
        <x:v>0</x:v>
      </x:c>
      <x:c r="AQ7" s="361">
        <x:f t="shared" si="5"/>
        <x:v>0</x:v>
      </x:c>
      <x:c r="AR7" s="360">
        <x:f t="shared" si="5"/>
        <x:v>0</x:v>
      </x:c>
      <x:c r="AS7" s="361">
        <x:f t="shared" si="5"/>
        <x:v>0</x:v>
      </x:c>
      <x:c r="AT7" s="360">
        <x:f t="shared" si="5"/>
        <x:v>0</x:v>
      </x:c>
      <x:c r="AU7" s="361">
        <x:f t="shared" si="5"/>
        <x:v>0</x:v>
      </x:c>
      <x:c r="AV7" s="361">
        <x:f t="shared" si="5"/>
        <x:v>0</x:v>
      </x:c>
      <x:c r="AW7" s="361">
        <x:f t="shared" si="5"/>
        <x:v>0</x:v>
      </x:c>
      <x:c r="AX7" s="361">
        <x:f t="shared" si="5"/>
        <x:v>0</x:v>
      </x:c>
      <x:c r="AY7" s="361">
        <x:f t="shared" si="5"/>
        <x:v>0</x:v>
      </x:c>
      <x:c r="AZ7" s="361">
        <x:f t="shared" si="5"/>
        <x:v>15</x:v>
      </x:c>
      <x:c r="BA7" s="360">
        <x:f t="shared" si="5"/>
        <x:v>4491</x:v>
      </x:c>
      <x:c r="BB7" s="361">
        <x:f t="shared" si="5"/>
        <x:v>0</x:v>
      </x:c>
      <x:c r="BC7" s="361">
        <x:f t="shared" si="5"/>
        <x:v>0</x:v>
      </x:c>
      <x:c r="BD7" s="361">
        <x:f t="shared" si="5"/>
        <x:v>0</x:v>
      </x:c>
      <x:c r="BE7" s="361">
        <x:f t="shared" si="5"/>
        <x:v>48</x:v>
      </x:c>
      <x:c r="BF7" s="361">
        <x:f t="shared" si="5"/>
        <x:v>354</x:v>
      </x:c>
      <x:c r="BG7" s="361">
        <x:f t="shared" si="5"/>
        <x:v>0</x:v>
      </x:c>
      <x:c r="BH7" s="361">
        <x:f t="shared" si="5"/>
        <x:v>0</x:v>
      </x:c>
      <x:c r="BI7" s="361">
        <x:f t="shared" si="5"/>
        <x:v>0</x:v>
      </x:c>
      <x:c r="BJ7" s="360">
        <x:f t="shared" si="5"/>
        <x:v>0</x:v>
      </x:c>
      <x:c r="BK7" s="361">
        <x:f t="shared" si="5"/>
        <x:v>0</x:v>
      </x:c>
      <x:c r="BL7" s="360">
        <x:f t="shared" si="5"/>
        <x:v>0</x:v>
      </x:c>
      <x:c r="BM7" s="361">
        <x:f t="shared" si="5"/>
        <x:v>0</x:v>
      </x:c>
      <x:c r="BN7" s="360">
        <x:f t="shared" si="5"/>
        <x:v>0</x:v>
      </x:c>
      <x:c r="BO7" s="361">
        <x:f t="shared" si="5"/>
        <x:v>0</x:v>
      </x:c>
      <x:c r="BP7" s="360">
        <x:f t="shared" si="5"/>
        <x:v>0</x:v>
      </x:c>
      <x:c r="BQ7" s="361">
        <x:v>0</x:v>
      </x:c>
      <x:c r="BR7" s="361">
        <x:f>SUM(BR8)</x:f>
        <x:v>0</x:v>
      </x:c>
      <x:c r="BS7" s="361">
        <x:f>SUM(BS8)</x:f>
        <x:v>0</x:v>
      </x:c>
      <x:c r="BT7" s="361">
        <x:f>SUM(BT8)</x:f>
        <x:v>0</x:v>
      </x:c>
      <x:c r="BU7" s="361">
        <x:f>SUM(BU8)</x:f>
        <x:v>0</x:v>
      </x:c>
      <x:c r="BV7" s="152" t="s">
        <x:v>2442</x:v>
      </x:c>
      <x:c r="BW7" s="361">
        <x:f t="shared" ref="BW7:CX7" si="6">SUM(BW8)</x:f>
        <x:v>0</x:v>
      </x:c>
      <x:c r="BX7" s="361">
        <x:f t="shared" si="6"/>
        <x:v>0</x:v>
      </x:c>
      <x:c r="BY7" s="360">
        <x:f t="shared" si="6"/>
        <x:v>0</x:v>
      </x:c>
      <x:c r="BZ7" s="361">
        <x:f t="shared" si="6"/>
        <x:v>0</x:v>
      </x:c>
      <x:c r="CA7" s="360">
        <x:f t="shared" si="6"/>
        <x:v>0</x:v>
      </x:c>
      <x:c r="CB7" s="361">
        <x:f t="shared" si="6"/>
        <x:v>0</x:v>
      </x:c>
      <x:c r="CC7" s="360">
        <x:f t="shared" si="6"/>
        <x:v>0</x:v>
      </x:c>
      <x:c r="CD7" s="361">
        <x:f t="shared" si="6"/>
        <x:v>0</x:v>
      </x:c>
      <x:c r="CE7" s="361">
        <x:f t="shared" si="6"/>
        <x:v>14</x:v>
      </x:c>
      <x:c r="CF7" s="360">
        <x:f t="shared" si="6"/>
        <x:v>0</x:v>
      </x:c>
      <x:c r="CG7" s="361">
        <x:f t="shared" si="6"/>
        <x:v>3</x:v>
      </x:c>
      <x:c r="CH7" s="361">
        <x:f t="shared" si="6"/>
        <x:v>0</x:v>
      </x:c>
      <x:c r="CI7" s="361">
        <x:f t="shared" si="6"/>
        <x:v>0</x:v>
      </x:c>
      <x:c r="CJ7" s="361">
        <x:f t="shared" si="6"/>
        <x:v>6</x:v>
      </x:c>
      <x:c r="CK7" s="361">
        <x:f t="shared" si="6"/>
        <x:v>13</x:v>
      </x:c>
      <x:c r="CL7" s="361">
        <x:f t="shared" si="6"/>
        <x:v>0</x:v>
      </x:c>
      <x:c r="CM7" s="361">
        <x:f t="shared" si="6"/>
        <x:v>0</x:v>
      </x:c>
      <x:c r="CN7" s="361">
        <x:f t="shared" si="6"/>
        <x:v>0</x:v>
      </x:c>
      <x:c r="CO7" s="361">
        <x:f t="shared" si="6"/>
        <x:v>0</x:v>
      </x:c>
      <x:c r="CP7" s="360">
        <x:f t="shared" si="6"/>
        <x:v>0</x:v>
      </x:c>
      <x:c r="CQ7" s="361">
        <x:f t="shared" si="6"/>
        <x:v>0</x:v>
      </x:c>
      <x:c r="CR7" s="360">
        <x:f t="shared" si="6"/>
        <x:v>0</x:v>
      </x:c>
      <x:c r="CS7" s="361">
        <x:f t="shared" si="6"/>
        <x:v>0</x:v>
      </x:c>
      <x:c r="CT7" s="361">
        <x:f t="shared" si="6"/>
        <x:v>0</x:v>
      </x:c>
      <x:c r="CU7" s="361">
        <x:f t="shared" si="6"/>
        <x:v>0</x:v>
      </x:c>
      <x:c r="CV7" s="361">
        <x:f t="shared" si="6"/>
        <x:v>0</x:v>
      </x:c>
      <x:c r="CW7" s="361">
        <x:f t="shared" si="6"/>
        <x:v>0</x:v>
      </x:c>
      <x:c r="CX7" s="361">
        <x:f t="shared" si="6"/>
        <x:v>0</x:v>
      </x:c>
      <x:c r="CY7" s="152" t="s">
        <x:v>2442</x:v>
      </x:c>
      <x:c r="CZ7" s="361">
        <x:f t="shared" ref="CZ7:DG7" si="7">CZ8</x:f>
        <x:v>0</x:v>
      </x:c>
      <x:c r="DA7" s="360">
        <x:f t="shared" si="7"/>
        <x:v>0</x:v>
      </x:c>
      <x:c r="DB7" s="361">
        <x:f t="shared" si="7"/>
        <x:v>0</x:v>
      </x:c>
      <x:c r="DC7" s="360">
        <x:f t="shared" si="7"/>
        <x:v>0</x:v>
      </x:c>
      <x:c r="DD7" s="361">
        <x:f t="shared" si="7"/>
        <x:v>0</x:v>
      </x:c>
      <x:c r="DE7" s="360">
        <x:f t="shared" si="7"/>
        <x:v>0</x:v>
      </x:c>
      <x:c r="DF7" s="361">
        <x:f t="shared" si="7"/>
        <x:v>0</x:v>
      </x:c>
      <x:c r="DG7" s="362">
        <x:f t="shared" si="7"/>
        <x:v>0</x:v>
      </x:c>
    </x:row>
    <x:row r="8" spans="1:111" ht="30" customHeight="1">
      <x:c r="A8" s="287" t="s">
        <x:v>502</x:v>
      </x:c>
      <x:c r="B8" s="113">
        <x:f t="shared" ref="B8:G8" si="8">SUM(B9:B13)</x:f>
        <x:v>0</x:v>
      </x:c>
      <x:c r="C8" s="82">
        <x:f t="shared" si="8"/>
        <x:v>0</x:v>
      </x:c>
      <x:c r="D8" s="81">
        <x:f t="shared" si="8"/>
        <x:v>0</x:v>
      </x:c>
      <x:c r="E8" s="82">
        <x:f t="shared" si="8"/>
        <x:v>0</x:v>
      </x:c>
      <x:c r="F8" s="81">
        <x:f t="shared" si="8"/>
        <x:v>0</x:v>
      </x:c>
      <x:c r="G8" s="82">
        <x:f t="shared" si="8"/>
        <x:v>0</x:v>
      </x:c>
      <x:c r="H8" s="81"/>
      <x:c r="I8" s="82">
        <x:f t="shared" ref="I8:AK8" si="9">SUM(I9:I13)</x:f>
        <x:v>0</x:v>
      </x:c>
      <x:c r="J8" s="81">
        <x:f t="shared" si="9"/>
        <x:v>0</x:v>
      </x:c>
      <x:c r="K8" s="81">
        <x:f t="shared" si="9"/>
        <x:v>0</x:v>
      </x:c>
      <x:c r="L8" s="82">
        <x:f t="shared" si="9"/>
        <x:v>0</x:v>
      </x:c>
      <x:c r="M8" s="81">
        <x:f t="shared" si="9"/>
        <x:v>0</x:v>
      </x:c>
      <x:c r="N8" s="81">
        <x:f t="shared" si="9"/>
        <x:v>0</x:v>
      </x:c>
      <x:c r="O8" s="81">
        <x:f t="shared" si="9"/>
        <x:v>0</x:v>
      </x:c>
      <x:c r="P8" s="81">
        <x:f t="shared" si="9"/>
        <x:v>0</x:v>
      </x:c>
      <x:c r="Q8" s="81">
        <x:f t="shared" si="9"/>
        <x:v>0</x:v>
      </x:c>
      <x:c r="R8" s="82">
        <x:f t="shared" si="9"/>
        <x:v>0</x:v>
      </x:c>
      <x:c r="S8" s="81">
        <x:f t="shared" si="9"/>
        <x:v>0</x:v>
      </x:c>
      <x:c r="T8" s="82">
        <x:f t="shared" si="9"/>
        <x:v>0</x:v>
      </x:c>
      <x:c r="U8" s="81">
        <x:f t="shared" si="9"/>
        <x:v>0</x:v>
      </x:c>
      <x:c r="V8" s="82">
        <x:f t="shared" si="9"/>
        <x:v>0</x:v>
      </x:c>
      <x:c r="W8" s="81">
        <x:f t="shared" si="9"/>
        <x:v>0</x:v>
      </x:c>
      <x:c r="X8" s="81">
        <x:f t="shared" si="9"/>
        <x:v>0</x:v>
      </x:c>
      <x:c r="Y8" s="81">
        <x:f t="shared" si="9"/>
        <x:v>0</x:v>
      </x:c>
      <x:c r="Z8" s="81">
        <x:f t="shared" si="9"/>
        <x:v>0</x:v>
      </x:c>
      <x:c r="AA8" s="81">
        <x:f t="shared" si="9"/>
        <x:v>0</x:v>
      </x:c>
      <x:c r="AB8" s="81">
        <x:f t="shared" si="9"/>
        <x:v>0</x:v>
      </x:c>
      <x:c r="AC8" s="81">
        <x:f t="shared" si="9"/>
        <x:v>0</x:v>
      </x:c>
      <x:c r="AD8" s="81">
        <x:f t="shared" si="9"/>
        <x:v>0</x:v>
      </x:c>
      <x:c r="AE8" s="81">
        <x:f t="shared" si="9"/>
        <x:v>0</x:v>
      </x:c>
      <x:c r="AF8" s="81">
        <x:f t="shared" si="9"/>
        <x:v>0</x:v>
      </x:c>
      <x:c r="AG8" s="81">
        <x:f t="shared" si="9"/>
        <x:v>0</x:v>
      </x:c>
      <x:c r="AH8" s="81">
        <x:f t="shared" si="9"/>
        <x:v>0</x:v>
      </x:c>
      <x:c r="AI8" s="81">
        <x:f t="shared" si="9"/>
        <x:v>0</x:v>
      </x:c>
      <x:c r="AJ8" s="81">
        <x:f t="shared" si="9"/>
        <x:v>0</x:v>
      </x:c>
      <x:c r="AK8" s="81">
        <x:f t="shared" si="9"/>
        <x:v>0</x:v>
      </x:c>
      <x:c r="AL8" s="287" t="s">
        <x:v>502</x:v>
      </x:c>
      <x:c r="AM8" s="81">
        <x:f t="shared" ref="AM8:BP8" si="10">SUM(AM9:AM13)</x:f>
        <x:v>0</x:v>
      </x:c>
      <x:c r="AN8" s="82">
        <x:f t="shared" si="10"/>
        <x:v>0</x:v>
      </x:c>
      <x:c r="AO8" s="81">
        <x:f t="shared" si="10"/>
        <x:v>0</x:v>
      </x:c>
      <x:c r="AP8" s="81">
        <x:f t="shared" si="10"/>
        <x:v>0</x:v>
      </x:c>
      <x:c r="AQ8" s="81">
        <x:f t="shared" si="10"/>
        <x:v>0</x:v>
      </x:c>
      <x:c r="AR8" s="82">
        <x:f t="shared" si="10"/>
        <x:v>0</x:v>
      </x:c>
      <x:c r="AS8" s="81">
        <x:f t="shared" si="10"/>
        <x:v>0</x:v>
      </x:c>
      <x:c r="AT8" s="82">
        <x:f t="shared" si="10"/>
        <x:v>0</x:v>
      </x:c>
      <x:c r="AU8" s="81">
        <x:f t="shared" si="10"/>
        <x:v>0</x:v>
      </x:c>
      <x:c r="AV8" s="81">
        <x:f t="shared" si="10"/>
        <x:v>0</x:v>
      </x:c>
      <x:c r="AW8" s="81">
        <x:f t="shared" si="10"/>
        <x:v>0</x:v>
      </x:c>
      <x:c r="AX8" s="81">
        <x:f t="shared" si="10"/>
        <x:v>0</x:v>
      </x:c>
      <x:c r="AY8" s="81">
        <x:f t="shared" si="10"/>
        <x:v>0</x:v>
      </x:c>
      <x:c r="AZ8" s="81">
        <x:f t="shared" si="10"/>
        <x:v>15</x:v>
      </x:c>
      <x:c r="BA8" s="82">
        <x:f t="shared" si="10"/>
        <x:v>4491</x:v>
      </x:c>
      <x:c r="BB8" s="81">
        <x:f t="shared" si="10"/>
        <x:v>0</x:v>
      </x:c>
      <x:c r="BC8" s="81">
        <x:f t="shared" si="10"/>
        <x:v>0</x:v>
      </x:c>
      <x:c r="BD8" s="81">
        <x:f t="shared" si="10"/>
        <x:v>0</x:v>
      </x:c>
      <x:c r="BE8" s="81">
        <x:f t="shared" si="10"/>
        <x:v>48</x:v>
      </x:c>
      <x:c r="BF8" s="81">
        <x:f t="shared" si="10"/>
        <x:v>354</x:v>
      </x:c>
      <x:c r="BG8" s="81">
        <x:f t="shared" si="10"/>
        <x:v>0</x:v>
      </x:c>
      <x:c r="BH8" s="81">
        <x:f t="shared" si="10"/>
        <x:v>0</x:v>
      </x:c>
      <x:c r="BI8" s="81">
        <x:f t="shared" si="10"/>
        <x:v>0</x:v>
      </x:c>
      <x:c r="BJ8" s="82">
        <x:f t="shared" si="10"/>
        <x:v>0</x:v>
      </x:c>
      <x:c r="BK8" s="81">
        <x:f t="shared" si="10"/>
        <x:v>0</x:v>
      </x:c>
      <x:c r="BL8" s="82">
        <x:f t="shared" si="10"/>
        <x:v>0</x:v>
      </x:c>
      <x:c r="BM8" s="81">
        <x:f t="shared" si="10"/>
        <x:v>0</x:v>
      </x:c>
      <x:c r="BN8" s="82">
        <x:f t="shared" si="10"/>
        <x:v>0</x:v>
      </x:c>
      <x:c r="BO8" s="81">
        <x:f t="shared" si="10"/>
        <x:v>0</x:v>
      </x:c>
      <x:c r="BP8" s="82">
        <x:f t="shared" si="10"/>
        <x:v>0</x:v>
      </x:c>
      <x:c r="BQ8" s="81">
        <x:v>0</x:v>
      </x:c>
      <x:c r="BR8" s="81">
        <x:f>SUM(BR9:BR13)</x:f>
        <x:v>0</x:v>
      </x:c>
      <x:c r="BS8" s="81">
        <x:f>SUM(BS9:BS13)</x:f>
        <x:v>0</x:v>
      </x:c>
      <x:c r="BT8" s="81">
        <x:f>SUM(BT9:BT13)</x:f>
        <x:v>0</x:v>
      </x:c>
      <x:c r="BU8" s="81">
        <x:f>SUM(BU9:BU13)</x:f>
        <x:v>0</x:v>
      </x:c>
      <x:c r="BV8" s="287" t="s">
        <x:v>502</x:v>
      </x:c>
      <x:c r="BW8" s="81">
        <x:f t="shared" ref="BW8:CX8" si="11">SUM(BW9:BW13)</x:f>
        <x:v>0</x:v>
      </x:c>
      <x:c r="BX8" s="81">
        <x:f t="shared" si="11"/>
        <x:v>0</x:v>
      </x:c>
      <x:c r="BY8" s="82">
        <x:f t="shared" si="11"/>
        <x:v>0</x:v>
      </x:c>
      <x:c r="BZ8" s="81">
        <x:f t="shared" si="11"/>
        <x:v>0</x:v>
      </x:c>
      <x:c r="CA8" s="82">
        <x:f t="shared" si="11"/>
        <x:v>0</x:v>
      </x:c>
      <x:c r="CB8" s="81">
        <x:f t="shared" si="11"/>
        <x:v>0</x:v>
      </x:c>
      <x:c r="CC8" s="82">
        <x:f t="shared" si="11"/>
        <x:v>0</x:v>
      </x:c>
      <x:c r="CD8" s="81">
        <x:f t="shared" si="11"/>
        <x:v>0</x:v>
      </x:c>
      <x:c r="CE8" s="81">
        <x:f t="shared" si="11"/>
        <x:v>14</x:v>
      </x:c>
      <x:c r="CF8" s="82">
        <x:f t="shared" si="11"/>
        <x:v>0</x:v>
      </x:c>
      <x:c r="CG8" s="81">
        <x:f t="shared" si="11"/>
        <x:v>3</x:v>
      </x:c>
      <x:c r="CH8" s="81">
        <x:f t="shared" si="11"/>
        <x:v>0</x:v>
      </x:c>
      <x:c r="CI8" s="81">
        <x:f t="shared" si="11"/>
        <x:v>0</x:v>
      </x:c>
      <x:c r="CJ8" s="81">
        <x:f t="shared" si="11"/>
        <x:v>6</x:v>
      </x:c>
      <x:c r="CK8" s="81">
        <x:f t="shared" si="11"/>
        <x:v>13</x:v>
      </x:c>
      <x:c r="CL8" s="81">
        <x:f t="shared" si="11"/>
        <x:v>0</x:v>
      </x:c>
      <x:c r="CM8" s="81">
        <x:f t="shared" si="11"/>
        <x:v>0</x:v>
      </x:c>
      <x:c r="CN8" s="81">
        <x:f t="shared" si="11"/>
        <x:v>0</x:v>
      </x:c>
      <x:c r="CO8" s="81">
        <x:f t="shared" si="11"/>
        <x:v>0</x:v>
      </x:c>
      <x:c r="CP8" s="82">
        <x:f t="shared" si="11"/>
        <x:v>0</x:v>
      </x:c>
      <x:c r="CQ8" s="81">
        <x:f t="shared" si="11"/>
        <x:v>0</x:v>
      </x:c>
      <x:c r="CR8" s="82">
        <x:f t="shared" si="11"/>
        <x:v>0</x:v>
      </x:c>
      <x:c r="CS8" s="81">
        <x:f t="shared" si="11"/>
        <x:v>0</x:v>
      </x:c>
      <x:c r="CT8" s="81">
        <x:f t="shared" si="11"/>
        <x:v>0</x:v>
      </x:c>
      <x:c r="CU8" s="81">
        <x:f t="shared" si="11"/>
        <x:v>0</x:v>
      </x:c>
      <x:c r="CV8" s="81">
        <x:f t="shared" si="11"/>
        <x:v>0</x:v>
      </x:c>
      <x:c r="CW8" s="81">
        <x:f t="shared" si="11"/>
        <x:v>0</x:v>
      </x:c>
      <x:c r="CX8" s="81">
        <x:f t="shared" si="11"/>
        <x:v>0</x:v>
      </x:c>
      <x:c r="CY8" s="287" t="s">
        <x:v>502</x:v>
      </x:c>
      <x:c r="CZ8" s="81">
        <x:f t="shared" ref="CZ8:DG8" si="12">SUM(CZ9:CZ13)</x:f>
        <x:v>0</x:v>
      </x:c>
      <x:c r="DA8" s="82">
        <x:f t="shared" si="12"/>
        <x:v>0</x:v>
      </x:c>
      <x:c r="DB8" s="81">
        <x:f t="shared" si="12"/>
        <x:v>0</x:v>
      </x:c>
      <x:c r="DC8" s="82">
        <x:f t="shared" si="12"/>
        <x:v>0</x:v>
      </x:c>
      <x:c r="DD8" s="81">
        <x:f t="shared" si="12"/>
        <x:v>0</x:v>
      </x:c>
      <x:c r="DE8" s="82">
        <x:f t="shared" si="12"/>
        <x:v>0</x:v>
      </x:c>
      <x:c r="DF8" s="81">
        <x:f t="shared" si="12"/>
        <x:v>0</x:v>
      </x:c>
      <x:c r="DG8" s="109">
        <x:f t="shared" si="12"/>
        <x:v>0</x:v>
      </x:c>
    </x:row>
    <x:row r="9" spans="1:111" ht="30" customHeight="1">
      <x:c r="A9" s="522" t="s">
        <x:v>353</x:v>
      </x:c>
      <x:c r="B9" s="114"/>
      <x:c r="C9" s="73"/>
      <x:c r="D9" s="70"/>
      <x:c r="E9" s="73"/>
      <x:c r="F9" s="70"/>
      <x:c r="G9" s="73"/>
      <x:c r="H9" s="70"/>
      <x:c r="I9" s="73"/>
      <x:c r="J9" s="70"/>
      <x:c r="K9" s="70"/>
      <x:c r="L9" s="73"/>
      <x:c r="M9" s="70"/>
      <x:c r="N9" s="70"/>
      <x:c r="O9" s="70"/>
      <x:c r="P9" s="70"/>
      <x:c r="Q9" s="70"/>
      <x:c r="R9" s="73"/>
      <x:c r="S9" s="70"/>
      <x:c r="T9" s="73"/>
      <x:c r="U9" s="70"/>
      <x:c r="V9" s="73"/>
      <x:c r="W9" s="70"/>
      <x:c r="X9" s="70"/>
      <x:c r="Y9" s="70"/>
      <x:c r="Z9" s="70"/>
      <x:c r="AA9" s="70"/>
      <x:c r="AB9" s="70"/>
      <x:c r="AC9" s="70"/>
      <x:c r="AD9" s="70"/>
      <x:c r="AE9" s="70"/>
      <x:c r="AF9" s="70"/>
      <x:c r="AG9" s="70"/>
      <x:c r="AH9" s="70"/>
      <x:c r="AI9" s="70"/>
      <x:c r="AJ9" s="70"/>
      <x:c r="AK9" s="70"/>
      <x:c r="AL9" s="522" t="s">
        <x:v>353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>
        <x:v>3</x:v>
      </x:c>
      <x:c r="BA9" s="73">
        <x:v>1714</x:v>
      </x:c>
      <x:c r="BB9" s="70"/>
      <x:c r="BC9" s="70"/>
      <x:c r="BD9" s="70"/>
      <x:c r="BE9" s="70">
        <x:v>8</x:v>
      </x:c>
      <x:c r="BF9" s="70">
        <x:v>51</x:v>
      </x:c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522" t="s">
        <x:v>353</x:v>
      </x:c>
      <x:c r="BW9" s="70"/>
      <x:c r="BX9" s="70"/>
      <x:c r="BY9" s="73"/>
      <x:c r="BZ9" s="70"/>
      <x:c r="CA9" s="73"/>
      <x:c r="CB9" s="70"/>
      <x:c r="CC9" s="73"/>
      <x:c r="CD9" s="70"/>
      <x:c r="CE9" s="70">
        <x:v>1</x:v>
      </x:c>
      <x:c r="CF9" s="73"/>
      <x:c r="CG9" s="70">
        <x:v>1</x:v>
      </x:c>
      <x:c r="CH9" s="70"/>
      <x:c r="CI9" s="70"/>
      <x:c r="CJ9" s="70">
        <x:v>2</x:v>
      </x:c>
      <x:c r="CK9" s="70">
        <x:v>4</x:v>
      </x:c>
      <x:c r="CL9" s="70"/>
      <x:c r="CM9" s="70"/>
      <x:c r="CN9" s="607"/>
      <x:c r="CO9" s="70"/>
      <x:c r="CP9" s="73"/>
      <x:c r="CQ9" s="70"/>
      <x:c r="CR9" s="73"/>
      <x:c r="CS9" s="70"/>
      <x:c r="CT9" s="70"/>
      <x:c r="CU9" s="70"/>
      <x:c r="CV9" s="70"/>
      <x:c r="CW9" s="70"/>
      <x:c r="CX9" s="70"/>
      <x:c r="CY9" s="522" t="s">
        <x:v>353</x:v>
      </x:c>
      <x:c r="CZ9" s="70"/>
      <x:c r="DA9" s="73"/>
      <x:c r="DB9" s="70"/>
      <x:c r="DC9" s="73"/>
      <x:c r="DD9" s="70"/>
      <x:c r="DE9" s="73"/>
      <x:c r="DF9" s="70"/>
      <x:c r="DG9" s="104"/>
    </x:row>
    <x:row r="10" spans="1:111" ht="30" customHeight="1">
      <x:c r="A10" s="522" t="s">
        <x:v>1682</x:v>
      </x:c>
      <x:c r="B10" s="114"/>
      <x:c r="C10" s="73"/>
      <x:c r="D10" s="70"/>
      <x:c r="E10" s="73"/>
      <x:c r="F10" s="70"/>
      <x:c r="G10" s="73"/>
      <x:c r="H10" s="70"/>
      <x:c r="I10" s="73"/>
      <x:c r="J10" s="70"/>
      <x:c r="K10" s="70"/>
      <x:c r="L10" s="73"/>
      <x:c r="M10" s="70"/>
      <x:c r="N10" s="70"/>
      <x:c r="O10" s="70"/>
      <x:c r="P10" s="70"/>
      <x:c r="Q10" s="70"/>
      <x:c r="R10" s="73"/>
      <x:c r="S10" s="70"/>
      <x:c r="T10" s="73"/>
      <x:c r="U10" s="70"/>
      <x:c r="V10" s="73"/>
      <x:c r="W10" s="70"/>
      <x:c r="X10" s="70"/>
      <x:c r="Y10" s="70"/>
      <x:c r="Z10" s="70"/>
      <x:c r="AA10" s="70"/>
      <x:c r="AB10" s="70"/>
      <x:c r="AC10" s="70"/>
      <x:c r="AD10" s="70"/>
      <x:c r="AE10" s="70"/>
      <x:c r="AF10" s="70"/>
      <x:c r="AG10" s="70"/>
      <x:c r="AH10" s="70"/>
      <x:c r="AI10" s="70"/>
      <x:c r="AJ10" s="70"/>
      <x:c r="AK10" s="70"/>
      <x:c r="AL10" s="522" t="s">
        <x:v>1682</x:v>
      </x:c>
      <x:c r="AM10" s="70"/>
      <x:c r="AN10" s="73"/>
      <x:c r="AO10" s="70"/>
      <x:c r="AP10" s="70"/>
      <x:c r="AQ10" s="70"/>
      <x:c r="AR10" s="73"/>
      <x:c r="AS10" s="70"/>
      <x:c r="AT10" s="73"/>
      <x:c r="AU10" s="70"/>
      <x:c r="AV10" s="70"/>
      <x:c r="AW10" s="70"/>
      <x:c r="AX10" s="70"/>
      <x:c r="AY10" s="70"/>
      <x:c r="AZ10" s="70">
        <x:v>2</x:v>
      </x:c>
      <x:c r="BA10" s="73">
        <x:v>780</x:v>
      </x:c>
      <x:c r="BB10" s="70"/>
      <x:c r="BC10" s="70"/>
      <x:c r="BD10" s="70"/>
      <x:c r="BE10" s="70">
        <x:v>7</x:v>
      </x:c>
      <x:c r="BF10" s="70">
        <x:v>61</x:v>
      </x:c>
      <x:c r="BG10" s="70"/>
      <x:c r="BH10" s="70"/>
      <x:c r="BI10" s="70"/>
      <x:c r="BJ10" s="73"/>
      <x:c r="BK10" s="70"/>
      <x:c r="BL10" s="73"/>
      <x:c r="BM10" s="70"/>
      <x:c r="BN10" s="73"/>
      <x:c r="BO10" s="70"/>
      <x:c r="BP10" s="73"/>
      <x:c r="BQ10" s="70"/>
      <x:c r="BR10" s="70"/>
      <x:c r="BS10" s="70"/>
      <x:c r="BT10" s="70"/>
      <x:c r="BU10" s="70"/>
      <x:c r="BV10" s="522" t="s">
        <x:v>1682</x:v>
      </x:c>
      <x:c r="BW10" s="70"/>
      <x:c r="BX10" s="70"/>
      <x:c r="BY10" s="73"/>
      <x:c r="BZ10" s="70"/>
      <x:c r="CA10" s="73"/>
      <x:c r="CB10" s="70"/>
      <x:c r="CC10" s="73"/>
      <x:c r="CD10" s="70"/>
      <x:c r="CE10" s="70">
        <x:v>4</x:v>
      </x:c>
      <x:c r="CF10" s="73"/>
      <x:c r="CG10" s="70">
        <x:v>1</x:v>
      </x:c>
      <x:c r="CH10" s="70"/>
      <x:c r="CI10" s="70"/>
      <x:c r="CJ10" s="70">
        <x:v>1</x:v>
      </x:c>
      <x:c r="CK10" s="70"/>
      <x:c r="CL10" s="70"/>
      <x:c r="CM10" s="70"/>
      <x:c r="CN10" s="607"/>
      <x:c r="CO10" s="70"/>
      <x:c r="CP10" s="73"/>
      <x:c r="CQ10" s="70"/>
      <x:c r="CR10" s="73"/>
      <x:c r="CS10" s="70"/>
      <x:c r="CT10" s="70"/>
      <x:c r="CU10" s="70"/>
      <x:c r="CV10" s="70"/>
      <x:c r="CW10" s="70"/>
      <x:c r="CX10" s="70"/>
      <x:c r="CY10" s="522" t="s">
        <x:v>1682</x:v>
      </x:c>
      <x:c r="CZ10" s="70"/>
      <x:c r="DA10" s="73"/>
      <x:c r="DB10" s="70"/>
      <x:c r="DC10" s="73"/>
      <x:c r="DD10" s="70"/>
      <x:c r="DE10" s="73"/>
      <x:c r="DF10" s="70"/>
      <x:c r="DG10" s="104"/>
    </x:row>
    <x:row r="11" spans="1:111" ht="30" customHeight="1">
      <x:c r="A11" s="522" t="s">
        <x:v>584</x:v>
      </x:c>
      <x:c r="B11" s="114"/>
      <x:c r="C11" s="73"/>
      <x:c r="D11" s="70"/>
      <x:c r="E11" s="73"/>
      <x:c r="F11" s="70"/>
      <x:c r="G11" s="73"/>
      <x:c r="H11" s="70"/>
      <x:c r="I11" s="73"/>
      <x:c r="J11" s="70"/>
      <x:c r="K11" s="70"/>
      <x:c r="L11" s="73"/>
      <x:c r="M11" s="70"/>
      <x:c r="N11" s="70"/>
      <x:c r="O11" s="70"/>
      <x:c r="P11" s="70"/>
      <x:c r="Q11" s="70"/>
      <x:c r="R11" s="73"/>
      <x:c r="S11" s="70"/>
      <x:c r="T11" s="73"/>
      <x:c r="U11" s="70"/>
      <x:c r="V11" s="73"/>
      <x:c r="W11" s="70"/>
      <x:c r="X11" s="70"/>
      <x:c r="Y11" s="70"/>
      <x:c r="Z11" s="70"/>
      <x:c r="AA11" s="70"/>
      <x:c r="AB11" s="70"/>
      <x:c r="AC11" s="70"/>
      <x:c r="AD11" s="70"/>
      <x:c r="AE11" s="70"/>
      <x:c r="AF11" s="70"/>
      <x:c r="AG11" s="70"/>
      <x:c r="AH11" s="70"/>
      <x:c r="AI11" s="70"/>
      <x:c r="AJ11" s="70"/>
      <x:c r="AK11" s="70"/>
      <x:c r="AL11" s="522" t="s">
        <x:v>584</x:v>
      </x:c>
      <x:c r="AM11" s="70"/>
      <x:c r="AN11" s="73"/>
      <x:c r="AO11" s="70"/>
      <x:c r="AP11" s="70"/>
      <x:c r="AQ11" s="70"/>
      <x:c r="AR11" s="73"/>
      <x:c r="AS11" s="70"/>
      <x:c r="AT11" s="73"/>
      <x:c r="AU11" s="70"/>
      <x:c r="AV11" s="70"/>
      <x:c r="AW11" s="70"/>
      <x:c r="AX11" s="70"/>
      <x:c r="AY11" s="70"/>
      <x:c r="AZ11" s="70">
        <x:v>10</x:v>
      </x:c>
      <x:c r="BA11" s="73">
        <x:v>1997</x:v>
      </x:c>
      <x:c r="BB11" s="70"/>
      <x:c r="BC11" s="70"/>
      <x:c r="BD11" s="70"/>
      <x:c r="BE11" s="70">
        <x:v>33</x:v>
      </x:c>
      <x:c r="BF11" s="70">
        <x:v>242</x:v>
      </x:c>
      <x:c r="BG11" s="70"/>
      <x:c r="BH11" s="70"/>
      <x:c r="BI11" s="70"/>
      <x:c r="BJ11" s="73"/>
      <x:c r="BK11" s="70"/>
      <x:c r="BL11" s="73"/>
      <x:c r="BM11" s="70"/>
      <x:c r="BN11" s="73"/>
      <x:c r="BO11" s="70"/>
      <x:c r="BP11" s="73"/>
      <x:c r="BQ11" s="70"/>
      <x:c r="BR11" s="70"/>
      <x:c r="BS11" s="70"/>
      <x:c r="BT11" s="70"/>
      <x:c r="BU11" s="70"/>
      <x:c r="BV11" s="522" t="s">
        <x:v>584</x:v>
      </x:c>
      <x:c r="BW11" s="70"/>
      <x:c r="BX11" s="70"/>
      <x:c r="BY11" s="73"/>
      <x:c r="BZ11" s="70"/>
      <x:c r="CA11" s="73"/>
      <x:c r="CB11" s="70"/>
      <x:c r="CC11" s="73"/>
      <x:c r="CD11" s="70"/>
      <x:c r="CE11" s="70">
        <x:v>9</x:v>
      </x:c>
      <x:c r="CF11" s="73"/>
      <x:c r="CG11" s="70">
        <x:v>1</x:v>
      </x:c>
      <x:c r="CH11" s="70"/>
      <x:c r="CI11" s="70"/>
      <x:c r="CJ11" s="70">
        <x:v>3</x:v>
      </x:c>
      <x:c r="CK11" s="70">
        <x:v>8</x:v>
      </x:c>
      <x:c r="CL11" s="70"/>
      <x:c r="CM11" s="70"/>
      <x:c r="CN11" s="607"/>
      <x:c r="CO11" s="70"/>
      <x:c r="CP11" s="73"/>
      <x:c r="CQ11" s="70"/>
      <x:c r="CR11" s="73"/>
      <x:c r="CS11" s="70"/>
      <x:c r="CT11" s="70"/>
      <x:c r="CU11" s="70"/>
      <x:c r="CV11" s="70"/>
      <x:c r="CW11" s="70"/>
      <x:c r="CX11" s="70"/>
      <x:c r="CY11" s="522" t="s">
        <x:v>584</x:v>
      </x:c>
      <x:c r="CZ11" s="70"/>
      <x:c r="DA11" s="73"/>
      <x:c r="DB11" s="70"/>
      <x:c r="DC11" s="73"/>
      <x:c r="DD11" s="70"/>
      <x:c r="DE11" s="73"/>
      <x:c r="DF11" s="70"/>
      <x:c r="DG11" s="104"/>
    </x:row>
    <x:row r="12" spans="1:111" ht="30" customHeight="1">
      <x:c r="A12" s="522" t="s">
        <x:v>1724</x:v>
      </x:c>
      <x:c r="B12" s="114"/>
      <x:c r="C12" s="73"/>
      <x:c r="D12" s="70"/>
      <x:c r="E12" s="73"/>
      <x:c r="F12" s="70"/>
      <x:c r="G12" s="73"/>
      <x:c r="H12" s="70"/>
      <x:c r="I12" s="73"/>
      <x:c r="J12" s="70"/>
      <x:c r="K12" s="70"/>
      <x:c r="L12" s="73"/>
      <x:c r="M12" s="70"/>
      <x:c r="N12" s="70"/>
      <x:c r="O12" s="70"/>
      <x:c r="P12" s="70"/>
      <x:c r="Q12" s="70"/>
      <x:c r="R12" s="73"/>
      <x:c r="S12" s="70"/>
      <x:c r="T12" s="73"/>
      <x:c r="U12" s="70"/>
      <x:c r="V12" s="73"/>
      <x:c r="W12" s="70"/>
      <x:c r="X12" s="70"/>
      <x:c r="Y12" s="70"/>
      <x:c r="Z12" s="70"/>
      <x:c r="AA12" s="70"/>
      <x:c r="AB12" s="70"/>
      <x:c r="AC12" s="70"/>
      <x:c r="AD12" s="70"/>
      <x:c r="AE12" s="70"/>
      <x:c r="AF12" s="70"/>
      <x:c r="AG12" s="70"/>
      <x:c r="AH12" s="70"/>
      <x:c r="AI12" s="70"/>
      <x:c r="AJ12" s="70"/>
      <x:c r="AK12" s="70"/>
      <x:c r="AL12" s="522" t="s">
        <x:v>1724</x:v>
      </x:c>
      <x:c r="AM12" s="70"/>
      <x:c r="AN12" s="73"/>
      <x:c r="AO12" s="70"/>
      <x:c r="AP12" s="70"/>
      <x:c r="AQ12" s="70"/>
      <x:c r="AR12" s="73"/>
      <x:c r="AS12" s="70"/>
      <x:c r="AT12" s="73"/>
      <x:c r="AU12" s="70"/>
      <x:c r="AV12" s="70"/>
      <x:c r="AW12" s="70"/>
      <x:c r="AX12" s="70"/>
      <x:c r="AY12" s="70"/>
      <x:c r="AZ12" s="70"/>
      <x:c r="BA12" s="73"/>
      <x:c r="BB12" s="70"/>
      <x:c r="BC12" s="70"/>
      <x:c r="BD12" s="70"/>
      <x:c r="BE12" s="70"/>
      <x:c r="BF12" s="70"/>
      <x:c r="BG12" s="70"/>
      <x:c r="BH12" s="70"/>
      <x:c r="BI12" s="70"/>
      <x:c r="BJ12" s="73"/>
      <x:c r="BK12" s="70"/>
      <x:c r="BL12" s="73"/>
      <x:c r="BM12" s="70"/>
      <x:c r="BN12" s="73"/>
      <x:c r="BO12" s="70"/>
      <x:c r="BP12" s="73"/>
      <x:c r="BQ12" s="70"/>
      <x:c r="BR12" s="70"/>
      <x:c r="BS12" s="70"/>
      <x:c r="BT12" s="70"/>
      <x:c r="BU12" s="70"/>
      <x:c r="BV12" s="522" t="s">
        <x:v>1724</x:v>
      </x:c>
      <x:c r="BW12" s="70"/>
      <x:c r="BX12" s="70"/>
      <x:c r="BY12" s="73"/>
      <x:c r="BZ12" s="70"/>
      <x:c r="CA12" s="73"/>
      <x:c r="CB12" s="70"/>
      <x:c r="CC12" s="73"/>
      <x:c r="CD12" s="70"/>
      <x:c r="CE12" s="70"/>
      <x:c r="CF12" s="73"/>
      <x:c r="CG12" s="70"/>
      <x:c r="CH12" s="70"/>
      <x:c r="CI12" s="70"/>
      <x:c r="CJ12" s="70"/>
      <x:c r="CK12" s="70">
        <x:v>1</x:v>
      </x:c>
      <x:c r="CL12" s="70"/>
      <x:c r="CM12" s="70"/>
      <x:c r="CN12" s="607"/>
      <x:c r="CO12" s="70"/>
      <x:c r="CP12" s="73"/>
      <x:c r="CQ12" s="70"/>
      <x:c r="CR12" s="73"/>
      <x:c r="CS12" s="70"/>
      <x:c r="CT12" s="70"/>
      <x:c r="CU12" s="70"/>
      <x:c r="CV12" s="70"/>
      <x:c r="CW12" s="70"/>
      <x:c r="CX12" s="70"/>
      <x:c r="CY12" s="522" t="s">
        <x:v>1724</x:v>
      </x:c>
      <x:c r="CZ12" s="70"/>
      <x:c r="DA12" s="73"/>
      <x:c r="DB12" s="70"/>
      <x:c r="DC12" s="73"/>
      <x:c r="DD12" s="70"/>
      <x:c r="DE12" s="73"/>
      <x:c r="DF12" s="70"/>
      <x:c r="DG12" s="104"/>
    </x:row>
    <x:row r="13" spans="1:111" ht="30" customHeight="1">
      <x:c r="A13" s="524" t="s">
        <x:v>631</x:v>
      </x:c>
      <x:c r="B13" s="477"/>
      <x:c r="C13" s="478"/>
      <x:c r="D13" s="479"/>
      <x:c r="E13" s="478"/>
      <x:c r="F13" s="479"/>
      <x:c r="G13" s="478"/>
      <x:c r="H13" s="479"/>
      <x:c r="I13" s="478"/>
      <x:c r="J13" s="479"/>
      <x:c r="K13" s="479"/>
      <x:c r="L13" s="478"/>
      <x:c r="M13" s="479"/>
      <x:c r="N13" s="479"/>
      <x:c r="O13" s="479"/>
      <x:c r="P13" s="479"/>
      <x:c r="Q13" s="479"/>
      <x:c r="R13" s="478"/>
      <x:c r="S13" s="479"/>
      <x:c r="T13" s="478"/>
      <x:c r="U13" s="479"/>
      <x:c r="V13" s="478"/>
      <x:c r="W13" s="479"/>
      <x:c r="X13" s="479"/>
      <x:c r="Y13" s="479"/>
      <x:c r="Z13" s="479"/>
      <x:c r="AA13" s="479"/>
      <x:c r="AB13" s="479"/>
      <x:c r="AC13" s="479"/>
      <x:c r="AD13" s="479"/>
      <x:c r="AE13" s="479"/>
      <x:c r="AF13" s="479"/>
      <x:c r="AG13" s="479"/>
      <x:c r="AH13" s="479"/>
      <x:c r="AI13" s="479"/>
      <x:c r="AJ13" s="479"/>
      <x:c r="AK13" s="479"/>
      <x:c r="AL13" s="524" t="s">
        <x:v>631</x:v>
      </x:c>
      <x:c r="AM13" s="479"/>
      <x:c r="AN13" s="478"/>
      <x:c r="AO13" s="479"/>
      <x:c r="AP13" s="479"/>
      <x:c r="AQ13" s="479"/>
      <x:c r="AR13" s="478"/>
      <x:c r="AS13" s="479"/>
      <x:c r="AT13" s="478"/>
      <x:c r="AU13" s="479"/>
      <x:c r="AV13" s="479"/>
      <x:c r="AW13" s="479"/>
      <x:c r="AX13" s="479"/>
      <x:c r="AY13" s="479"/>
      <x:c r="AZ13" s="479"/>
      <x:c r="BA13" s="478"/>
      <x:c r="BB13" s="479"/>
      <x:c r="BC13" s="479"/>
      <x:c r="BD13" s="479"/>
      <x:c r="BE13" s="479"/>
      <x:c r="BF13" s="479"/>
      <x:c r="BG13" s="479"/>
      <x:c r="BH13" s="479"/>
      <x:c r="BI13" s="479"/>
      <x:c r="BJ13" s="478"/>
      <x:c r="BK13" s="479"/>
      <x:c r="BL13" s="478"/>
      <x:c r="BM13" s="479"/>
      <x:c r="BN13" s="478"/>
      <x:c r="BO13" s="479"/>
      <x:c r="BP13" s="478"/>
      <x:c r="BQ13" s="479"/>
      <x:c r="BR13" s="479"/>
      <x:c r="BS13" s="479"/>
      <x:c r="BT13" s="479"/>
      <x:c r="BU13" s="479"/>
      <x:c r="BV13" s="524" t="s">
        <x:v>631</x:v>
      </x:c>
      <x:c r="BW13" s="479"/>
      <x:c r="BX13" s="479"/>
      <x:c r="BY13" s="478"/>
      <x:c r="BZ13" s="479"/>
      <x:c r="CA13" s="478"/>
      <x:c r="CB13" s="479"/>
      <x:c r="CC13" s="478"/>
      <x:c r="CD13" s="479"/>
      <x:c r="CE13" s="479"/>
      <x:c r="CF13" s="478"/>
      <x:c r="CG13" s="479"/>
      <x:c r="CH13" s="479"/>
      <x:c r="CI13" s="479"/>
      <x:c r="CJ13" s="479"/>
      <x:c r="CK13" s="479"/>
      <x:c r="CL13" s="479"/>
      <x:c r="CM13" s="479"/>
      <x:c r="CN13" s="609"/>
      <x:c r="CO13" s="479"/>
      <x:c r="CP13" s="478"/>
      <x:c r="CQ13" s="479"/>
      <x:c r="CR13" s="478"/>
      <x:c r="CS13" s="479"/>
      <x:c r="CT13" s="479"/>
      <x:c r="CU13" s="479"/>
      <x:c r="CV13" s="479"/>
      <x:c r="CW13" s="479"/>
      <x:c r="CX13" s="479"/>
      <x:c r="CY13" s="524" t="s">
        <x:v>631</x:v>
      </x:c>
      <x:c r="CZ13" s="479"/>
      <x:c r="DA13" s="478"/>
      <x:c r="DB13" s="479"/>
      <x:c r="DC13" s="478"/>
      <x:c r="DD13" s="479"/>
      <x:c r="DE13" s="478"/>
      <x:c r="DF13" s="479"/>
      <x:c r="DG13" s="500"/>
    </x:row>
    <x:row r="14" spans="1:111" ht="30" customHeight="1">
      <x:c r="A14" s="134" t="s">
        <x:v>2965</x:v>
      </x:c>
      <x:c r="B14" s="346">
        <x:f t="shared" ref="B14:AK14" si="13">B15+B104</x:f>
        <x:v>7</x:v>
      </x:c>
      <x:c r="C14" s="347">
        <x:f t="shared" si="13"/>
        <x:v>15276.309999999999</x:v>
      </x:c>
      <x:c r="D14" s="348">
        <x:f t="shared" si="13"/>
        <x:v>12</x:v>
      </x:c>
      <x:c r="E14" s="347">
        <x:f t="shared" si="13"/>
        <x:v>6505.5</x:v>
      </x:c>
      <x:c r="F14" s="348">
        <x:f t="shared" si="13"/>
        <x:v>25</x:v>
      </x:c>
      <x:c r="G14" s="347">
        <x:f t="shared" si="13"/>
        <x:v>32.719999999999999</x:v>
      </x:c>
      <x:c r="H14" s="348">
        <x:f t="shared" si="13"/>
        <x:v>18</x:v>
      </x:c>
      <x:c r="I14" s="347">
        <x:f t="shared" si="13"/>
        <x:v>37</x:v>
      </x:c>
      <x:c r="J14" s="348">
        <x:f t="shared" si="13"/>
        <x:v>68</x:v>
      </x:c>
      <x:c r="K14" s="348">
        <x:f t="shared" si="13"/>
        <x:v>3</x:v>
      </x:c>
      <x:c r="L14" s="347">
        <x:f t="shared" si="13"/>
        <x:v>484.42000000000002</x:v>
      </x:c>
      <x:c r="M14" s="348">
        <x:f t="shared" si="13"/>
        <x:v>6</x:v>
      </x:c>
      <x:c r="N14" s="348">
        <x:f t="shared" si="13"/>
        <x:v>3</x:v>
      </x:c>
      <x:c r="O14" s="348">
        <x:f t="shared" si="13"/>
        <x:v>5</x:v>
      </x:c>
      <x:c r="P14" s="348">
        <x:f t="shared" si="13"/>
        <x:v>9</x:v>
      </x:c>
      <x:c r="Q14" s="348">
        <x:f t="shared" si="13"/>
        <x:v>0</x:v>
      </x:c>
      <x:c r="R14" s="347">
        <x:f t="shared" si="13"/>
        <x:v>0</x:v>
      </x:c>
      <x:c r="S14" s="348">
        <x:f t="shared" si="13"/>
        <x:v>61</x:v>
      </x:c>
      <x:c r="T14" s="347">
        <x:f t="shared" si="13"/>
        <x:v>979.63999999999999</x:v>
      </x:c>
      <x:c r="U14" s="348">
        <x:f t="shared" si="13"/>
        <x:v>5</x:v>
      </x:c>
      <x:c r="V14" s="347">
        <x:f t="shared" si="13"/>
        <x:v>503</x:v>
      </x:c>
      <x:c r="W14" s="348">
        <x:f t="shared" si="13"/>
        <x:v>39</x:v>
      </x:c>
      <x:c r="X14" s="348">
        <x:f t="shared" si="13"/>
        <x:v>1346</x:v>
      </x:c>
      <x:c r="Y14" s="348">
        <x:f t="shared" si="13"/>
        <x:v>22</x:v>
      </x:c>
      <x:c r="Z14" s="348">
        <x:f t="shared" si="13"/>
        <x:v>85</x:v>
      </x:c>
      <x:c r="AA14" s="348">
        <x:f t="shared" si="13"/>
        <x:v>22</x:v>
      </x:c>
      <x:c r="AB14" s="348">
        <x:f t="shared" si="13"/>
        <x:v>9</x:v>
      </x:c>
      <x:c r="AC14" s="348">
        <x:f t="shared" si="13"/>
        <x:v>13</x:v>
      </x:c>
      <x:c r="AD14" s="348">
        <x:f t="shared" si="13"/>
        <x:v>13</x:v>
      </x:c>
      <x:c r="AE14" s="348">
        <x:f t="shared" si="13"/>
        <x:v>2</x:v>
      </x:c>
      <x:c r="AF14" s="348">
        <x:f t="shared" si="13"/>
        <x:v>1</x:v>
      </x:c>
      <x:c r="AG14" s="348">
        <x:f t="shared" si="13"/>
        <x:v>48</x:v>
      </x:c>
      <x:c r="AH14" s="348">
        <x:f t="shared" si="13"/>
        <x:v>0</x:v>
      </x:c>
      <x:c r="AI14" s="348">
        <x:f t="shared" si="13"/>
        <x:v>0</x:v>
      </x:c>
      <x:c r="AJ14" s="348">
        <x:f t="shared" si="13"/>
        <x:v>45</x:v>
      </x:c>
      <x:c r="AK14" s="348">
        <x:f t="shared" si="13"/>
        <x:v>85</x:v>
      </x:c>
      <x:c r="AL14" s="134" t="s">
        <x:v>2965</x:v>
      </x:c>
      <x:c r="AM14" s="348">
        <x:f t="shared" ref="AM14:BU14" si="14">AM15+AM104</x:f>
        <x:v>1</x:v>
      </x:c>
      <x:c r="AN14" s="347">
        <x:f t="shared" si="14"/>
        <x:v>628</x:v>
      </x:c>
      <x:c r="AO14" s="348">
        <x:f t="shared" si="14"/>
        <x:v>0</x:v>
      </x:c>
      <x:c r="AP14" s="348">
        <x:f t="shared" si="14"/>
        <x:v>0</x:v>
      </x:c>
      <x:c r="AQ14" s="348">
        <x:f t="shared" si="14"/>
        <x:v>0</x:v>
      </x:c>
      <x:c r="AR14" s="347">
        <x:f t="shared" si="14"/>
        <x:v>0</x:v>
      </x:c>
      <x:c r="AS14" s="348">
        <x:f t="shared" si="14"/>
        <x:v>0</x:v>
      </x:c>
      <x:c r="AT14" s="347">
        <x:f t="shared" si="14"/>
        <x:v>0</x:v>
      </x:c>
      <x:c r="AU14" s="348">
        <x:f t="shared" si="14"/>
        <x:v>0</x:v>
      </x:c>
      <x:c r="AV14" s="348">
        <x:f t="shared" si="14"/>
        <x:v>0</x:v>
      </x:c>
      <x:c r="AW14" s="348">
        <x:f t="shared" si="14"/>
        <x:v>1</x:v>
      </x:c>
      <x:c r="AX14" s="348">
        <x:f t="shared" si="14"/>
        <x:v>2</x:v>
      </x:c>
      <x:c r="AY14" s="348">
        <x:f t="shared" si="14"/>
        <x:v>0</x:v>
      </x:c>
      <x:c r="AZ14" s="348">
        <x:f t="shared" si="14"/>
        <x:v>16</x:v>
      </x:c>
      <x:c r="BA14" s="347">
        <x:f t="shared" si="14"/>
        <x:v>4302.4799999999996</x:v>
      </x:c>
      <x:c r="BB14" s="348">
        <x:f t="shared" si="14"/>
        <x:v>1</x:v>
      </x:c>
      <x:c r="BC14" s="348">
        <x:f t="shared" si="14"/>
        <x:v>72</x:v>
      </x:c>
      <x:c r="BD14" s="348">
        <x:f t="shared" si="14"/>
        <x:v>2</x:v>
      </x:c>
      <x:c r="BE14" s="348">
        <x:f t="shared" si="14"/>
        <x:v>79</x:v>
      </x:c>
      <x:c r="BF14" s="348">
        <x:f t="shared" si="14"/>
        <x:v>391</x:v>
      </x:c>
      <x:c r="BG14" s="348">
        <x:f t="shared" si="14"/>
        <x:v>2</x:v>
      </x:c>
      <x:c r="BH14" s="348">
        <x:f t="shared" si="14"/>
        <x:v>2</x:v>
      </x:c>
      <x:c r="BI14" s="348">
        <x:f t="shared" si="14"/>
        <x:v>0</x:v>
      </x:c>
      <x:c r="BJ14" s="347">
        <x:f t="shared" si="14"/>
        <x:v>0</x:v>
      </x:c>
      <x:c r="BK14" s="348">
        <x:f t="shared" si="14"/>
        <x:v>0</x:v>
      </x:c>
      <x:c r="BL14" s="347">
        <x:f t="shared" si="14"/>
        <x:v>0</x:v>
      </x:c>
      <x:c r="BM14" s="348">
        <x:f t="shared" si="14"/>
        <x:v>1</x:v>
      </x:c>
      <x:c r="BN14" s="347">
        <x:f t="shared" si="14"/>
        <x:v>655</x:v>
      </x:c>
      <x:c r="BO14" s="348">
        <x:f t="shared" si="14"/>
        <x:v>1</x:v>
      </x:c>
      <x:c r="BP14" s="347">
        <x:f t="shared" si="14"/>
        <x:v>12183</x:v>
      </x:c>
      <x:c r="BQ14" s="348">
        <x:f t="shared" si="14"/>
        <x:v>0</x:v>
      </x:c>
      <x:c r="BR14" s="348">
        <x:f t="shared" si="14"/>
        <x:v>2</x:v>
      </x:c>
      <x:c r="BS14" s="348">
        <x:f t="shared" si="14"/>
        <x:v>4</x:v>
      </x:c>
      <x:c r="BT14" s="348">
        <x:f t="shared" si="14"/>
        <x:v>5</x:v>
      </x:c>
      <x:c r="BU14" s="348">
        <x:f t="shared" si="14"/>
        <x:v>5</x:v>
      </x:c>
      <x:c r="BV14" s="134" t="s">
        <x:v>2965</x:v>
      </x:c>
      <x:c r="BW14" s="348">
        <x:f t="shared" ref="BW14:CX14" si="15">BW15+BW104</x:f>
        <x:v>2</x:v>
      </x:c>
      <x:c r="BX14" s="348">
        <x:f t="shared" si="15"/>
        <x:v>38</x:v>
      </x:c>
      <x:c r="BY14" s="347">
        <x:f t="shared" si="15"/>
        <x:v>3150</x:v>
      </x:c>
      <x:c r="BZ14" s="348">
        <x:f t="shared" si="15"/>
        <x:v>0</x:v>
      </x:c>
      <x:c r="CA14" s="347">
        <x:f t="shared" si="15"/>
        <x:v>0</x:v>
      </x:c>
      <x:c r="CB14" s="348">
        <x:f t="shared" si="15"/>
        <x:v>1</x:v>
      </x:c>
      <x:c r="CC14" s="347">
        <x:f t="shared" si="15"/>
        <x:v>71.099999999999994</x:v>
      </x:c>
      <x:c r="CD14" s="348">
        <x:f t="shared" si="15"/>
        <x:v>0</x:v>
      </x:c>
      <x:c r="CE14" s="348">
        <x:f t="shared" si="15"/>
        <x:v>19</x:v>
      </x:c>
      <x:c r="CF14" s="347">
        <x:f t="shared" si="15"/>
        <x:v>238.5</x:v>
      </x:c>
      <x:c r="CG14" s="348">
        <x:f t="shared" si="15"/>
        <x:v>0</x:v>
      </x:c>
      <x:c r="CH14" s="348">
        <x:f t="shared" si="15"/>
        <x:v>0</x:v>
      </x:c>
      <x:c r="CI14" s="348">
        <x:f t="shared" si="15"/>
        <x:v>1</x:v>
      </x:c>
      <x:c r="CJ14" s="348">
        <x:f t="shared" si="15"/>
        <x:v>51</x:v>
      </x:c>
      <x:c r="CK14" s="348">
        <x:f t="shared" si="15"/>
        <x:v>2</x:v>
      </x:c>
      <x:c r="CL14" s="348">
        <x:f t="shared" si="15"/>
        <x:v>0</x:v>
      </x:c>
      <x:c r="CM14" s="348">
        <x:f t="shared" si="15"/>
        <x:v>1</x:v>
      </x:c>
      <x:c r="CN14" s="348">
        <x:f t="shared" si="15"/>
        <x:v>1</x:v>
      </x:c>
      <x:c r="CO14" s="348">
        <x:f t="shared" si="15"/>
        <x:v>6</x:v>
      </x:c>
      <x:c r="CP14" s="347">
        <x:f t="shared" si="15"/>
        <x:v>370.24000000000001</x:v>
      </x:c>
      <x:c r="CQ14" s="348">
        <x:f t="shared" si="15"/>
        <x:v>77</x:v>
      </x:c>
      <x:c r="CR14" s="347">
        <x:f t="shared" si="15"/>
        <x:v>13773.5</x:v>
      </x:c>
      <x:c r="CS14" s="348">
        <x:f t="shared" si="15"/>
        <x:v>1133</x:v>
      </x:c>
      <x:c r="CT14" s="348">
        <x:f t="shared" si="15"/>
        <x:v>15</x:v>
      </x:c>
      <x:c r="CU14" s="348">
        <x:f t="shared" si="15"/>
        <x:v>94</x:v>
      </x:c>
      <x:c r="CV14" s="348">
        <x:f t="shared" si="15"/>
        <x:v>144</x:v>
      </x:c>
      <x:c r="CW14" s="348">
        <x:f t="shared" si="15"/>
        <x:v>14</x:v>
      </x:c>
      <x:c r="CX14" s="348">
        <x:f t="shared" si="15"/>
        <x:v>38</x:v>
      </x:c>
      <x:c r="CY14" s="134" t="s">
        <x:v>2965</x:v>
      </x:c>
      <x:c r="CZ14" s="348">
        <x:f t="shared" ref="CZ14:DG14" si="16">CZ15+CZ104</x:f>
        <x:v>13</x:v>
      </x:c>
      <x:c r="DA14" s="347">
        <x:f t="shared" si="16"/>
        <x:v>3791.3300000000004</x:v>
      </x:c>
      <x:c r="DB14" s="348">
        <x:f t="shared" si="16"/>
        <x:v>4</x:v>
      </x:c>
      <x:c r="DC14" s="347">
        <x:f t="shared" si="16"/>
        <x:v>351</x:v>
      </x:c>
      <x:c r="DD14" s="348">
        <x:f t="shared" si="16"/>
        <x:v>4</x:v>
      </x:c>
      <x:c r="DE14" s="347">
        <x:f t="shared" si="16"/>
        <x:v>351</x:v>
      </x:c>
      <x:c r="DF14" s="348">
        <x:f t="shared" si="16"/>
        <x:v>0</x:v>
      </x:c>
      <x:c r="DG14" s="349">
        <x:f t="shared" si="16"/>
        <x:v>0</x:v>
      </x:c>
    </x:row>
    <x:row r="15" spans="1:111" ht="30" customHeight="1">
      <x:c r="A15" s="287" t="s">
        <x:v>1611</x:v>
      </x:c>
      <x:c r="B15" s="113">
        <x:f t="shared" ref="B15:AK15" si="17">B16+B32+B79</x:f>
        <x:v>7</x:v>
      </x:c>
      <x:c r="C15" s="82">
        <x:f t="shared" si="17"/>
        <x:v>15276.309999999999</x:v>
      </x:c>
      <x:c r="D15" s="81">
        <x:f t="shared" si="17"/>
        <x:v>12</x:v>
      </x:c>
      <x:c r="E15" s="82">
        <x:f t="shared" si="17"/>
        <x:v>6505.5</x:v>
      </x:c>
      <x:c r="F15" s="81">
        <x:f t="shared" si="17"/>
        <x:v>25</x:v>
      </x:c>
      <x:c r="G15" s="82">
        <x:f t="shared" si="17"/>
        <x:v>32.719999999999999</x:v>
      </x:c>
      <x:c r="H15" s="81">
        <x:f t="shared" si="17"/>
        <x:v>18</x:v>
      </x:c>
      <x:c r="I15" s="82">
        <x:f t="shared" si="17"/>
        <x:v>37</x:v>
      </x:c>
      <x:c r="J15" s="81">
        <x:f t="shared" si="17"/>
        <x:v>68</x:v>
      </x:c>
      <x:c r="K15" s="81">
        <x:f t="shared" si="17"/>
        <x:v>3</x:v>
      </x:c>
      <x:c r="L15" s="82">
        <x:f t="shared" si="17"/>
        <x:v>484.42000000000002</x:v>
      </x:c>
      <x:c r="M15" s="81">
        <x:f t="shared" si="17"/>
        <x:v>5</x:v>
      </x:c>
      <x:c r="N15" s="81">
        <x:f t="shared" si="17"/>
        <x:v>3</x:v>
      </x:c>
      <x:c r="O15" s="81">
        <x:f t="shared" si="17"/>
        <x:v>5</x:v>
      </x:c>
      <x:c r="P15" s="81">
        <x:f t="shared" si="17"/>
        <x:v>9</x:v>
      </x:c>
      <x:c r="Q15" s="81">
        <x:f t="shared" si="17"/>
        <x:v>0</x:v>
      </x:c>
      <x:c r="R15" s="82">
        <x:f t="shared" si="17"/>
        <x:v>0</x:v>
      </x:c>
      <x:c r="S15" s="81">
        <x:f t="shared" si="17"/>
        <x:v>61</x:v>
      </x:c>
      <x:c r="T15" s="82">
        <x:f t="shared" si="17"/>
        <x:v>979.63999999999999</x:v>
      </x:c>
      <x:c r="U15" s="81">
        <x:f t="shared" si="17"/>
        <x:v>4</x:v>
      </x:c>
      <x:c r="V15" s="82">
        <x:f t="shared" si="17"/>
        <x:v>408</x:v>
      </x:c>
      <x:c r="W15" s="81">
        <x:f t="shared" si="17"/>
        <x:v>39</x:v>
      </x:c>
      <x:c r="X15" s="81">
        <x:f t="shared" si="17"/>
        <x:v>1332</x:v>
      </x:c>
      <x:c r="Y15" s="81">
        <x:f t="shared" si="17"/>
        <x:v>22</x:v>
      </x:c>
      <x:c r="Z15" s="81">
        <x:f t="shared" si="17"/>
        <x:v>85</x:v>
      </x:c>
      <x:c r="AA15" s="81">
        <x:f t="shared" si="17"/>
        <x:v>22</x:v>
      </x:c>
      <x:c r="AB15" s="81">
        <x:f t="shared" si="17"/>
        <x:v>9</x:v>
      </x:c>
      <x:c r="AC15" s="81">
        <x:f t="shared" si="17"/>
        <x:v>13</x:v>
      </x:c>
      <x:c r="AD15" s="81">
        <x:f t="shared" si="17"/>
        <x:v>13</x:v>
      </x:c>
      <x:c r="AE15" s="81">
        <x:f t="shared" si="17"/>
        <x:v>2</x:v>
      </x:c>
      <x:c r="AF15" s="81">
        <x:f t="shared" si="17"/>
        <x:v>1</x:v>
      </x:c>
      <x:c r="AG15" s="81">
        <x:f t="shared" si="17"/>
        <x:v>48</x:v>
      </x:c>
      <x:c r="AH15" s="81">
        <x:f t="shared" si="17"/>
        <x:v>0</x:v>
      </x:c>
      <x:c r="AI15" s="81">
        <x:f t="shared" si="17"/>
        <x:v>0</x:v>
      </x:c>
      <x:c r="AJ15" s="81">
        <x:f t="shared" si="17"/>
        <x:v>45</x:v>
      </x:c>
      <x:c r="AK15" s="81">
        <x:f t="shared" si="17"/>
        <x:v>85</x:v>
      </x:c>
      <x:c r="AL15" s="287" t="s">
        <x:v>1611</x:v>
      </x:c>
      <x:c r="AM15" s="81">
        <x:f t="shared" ref="AM15:BU15" si="18">AM16+AM32+AM79</x:f>
        <x:v>1</x:v>
      </x:c>
      <x:c r="AN15" s="82">
        <x:f t="shared" si="18"/>
        <x:v>628</x:v>
      </x:c>
      <x:c r="AO15" s="81">
        <x:f t="shared" si="18"/>
        <x:v>0</x:v>
      </x:c>
      <x:c r="AP15" s="81">
        <x:f t="shared" si="18"/>
        <x:v>0</x:v>
      </x:c>
      <x:c r="AQ15" s="81">
        <x:f t="shared" si="18"/>
        <x:v>0</x:v>
      </x:c>
      <x:c r="AR15" s="82">
        <x:f t="shared" si="18"/>
        <x:v>0</x:v>
      </x:c>
      <x:c r="AS15" s="81">
        <x:f t="shared" si="18"/>
        <x:v>0</x:v>
      </x:c>
      <x:c r="AT15" s="82">
        <x:f t="shared" si="18"/>
        <x:v>0</x:v>
      </x:c>
      <x:c r="AU15" s="81">
        <x:f t="shared" si="18"/>
        <x:v>0</x:v>
      </x:c>
      <x:c r="AV15" s="81">
        <x:f t="shared" si="18"/>
        <x:v>0</x:v>
      </x:c>
      <x:c r="AW15" s="81">
        <x:f t="shared" si="18"/>
        <x:v>1</x:v>
      </x:c>
      <x:c r="AX15" s="81">
        <x:f t="shared" si="18"/>
        <x:v>2</x:v>
      </x:c>
      <x:c r="AY15" s="81">
        <x:f t="shared" si="18"/>
        <x:v>0</x:v>
      </x:c>
      <x:c r="AZ15" s="81">
        <x:f t="shared" si="18"/>
        <x:v>16</x:v>
      </x:c>
      <x:c r="BA15" s="82">
        <x:f t="shared" si="18"/>
        <x:v>4302.4799999999996</x:v>
      </x:c>
      <x:c r="BB15" s="81">
        <x:f t="shared" si="18"/>
        <x:v>1</x:v>
      </x:c>
      <x:c r="BC15" s="81">
        <x:f t="shared" si="18"/>
        <x:v>72</x:v>
      </x:c>
      <x:c r="BD15" s="81">
        <x:f t="shared" si="18"/>
        <x:v>2</x:v>
      </x:c>
      <x:c r="BE15" s="81">
        <x:f t="shared" si="18"/>
        <x:v>78</x:v>
      </x:c>
      <x:c r="BF15" s="81">
        <x:f t="shared" si="18"/>
        <x:v>386</x:v>
      </x:c>
      <x:c r="BG15" s="81">
        <x:f t="shared" si="18"/>
        <x:v>2</x:v>
      </x:c>
      <x:c r="BH15" s="81">
        <x:f t="shared" si="18"/>
        <x:v>2</x:v>
      </x:c>
      <x:c r="BI15" s="81">
        <x:f t="shared" si="18"/>
        <x:v>0</x:v>
      </x:c>
      <x:c r="BJ15" s="82">
        <x:f t="shared" si="18"/>
        <x:v>0</x:v>
      </x:c>
      <x:c r="BK15" s="81">
        <x:f t="shared" si="18"/>
        <x:v>0</x:v>
      </x:c>
      <x:c r="BL15" s="82">
        <x:f t="shared" si="18"/>
        <x:v>0</x:v>
      </x:c>
      <x:c r="BM15" s="81">
        <x:f t="shared" si="18"/>
        <x:v>1</x:v>
      </x:c>
      <x:c r="BN15" s="82">
        <x:f t="shared" si="18"/>
        <x:v>655</x:v>
      </x:c>
      <x:c r="BO15" s="81">
        <x:f t="shared" si="18"/>
        <x:v>1</x:v>
      </x:c>
      <x:c r="BP15" s="82">
        <x:f t="shared" si="18"/>
        <x:v>12183</x:v>
      </x:c>
      <x:c r="BQ15" s="81">
        <x:f t="shared" si="18"/>
        <x:v>0</x:v>
      </x:c>
      <x:c r="BR15" s="81">
        <x:f t="shared" si="18"/>
        <x:v>2</x:v>
      </x:c>
      <x:c r="BS15" s="81">
        <x:f t="shared" si="18"/>
        <x:v>4</x:v>
      </x:c>
      <x:c r="BT15" s="81">
        <x:f t="shared" si="18"/>
        <x:v>5</x:v>
      </x:c>
      <x:c r="BU15" s="81">
        <x:f t="shared" si="18"/>
        <x:v>5</x:v>
      </x:c>
      <x:c r="BV15" s="287" t="s">
        <x:v>1611</x:v>
      </x:c>
      <x:c r="BW15" s="81">
        <x:f t="shared" ref="BW15:CX15" si="19">BW16+BW32+BW79</x:f>
        <x:v>2</x:v>
      </x:c>
      <x:c r="BX15" s="81">
        <x:f t="shared" si="19"/>
        <x:v>38</x:v>
      </x:c>
      <x:c r="BY15" s="82">
        <x:f t="shared" si="19"/>
        <x:v>3150</x:v>
      </x:c>
      <x:c r="BZ15" s="81">
        <x:f t="shared" si="19"/>
        <x:v>0</x:v>
      </x:c>
      <x:c r="CA15" s="82">
        <x:f t="shared" si="19"/>
        <x:v>0</x:v>
      </x:c>
      <x:c r="CB15" s="81">
        <x:f t="shared" si="19"/>
        <x:v>1</x:v>
      </x:c>
      <x:c r="CC15" s="82">
        <x:f t="shared" si="19"/>
        <x:v>71.099999999999994</x:v>
      </x:c>
      <x:c r="CD15" s="81">
        <x:f t="shared" si="19"/>
        <x:v>0</x:v>
      </x:c>
      <x:c r="CE15" s="81">
        <x:f t="shared" si="19"/>
        <x:v>19</x:v>
      </x:c>
      <x:c r="CF15" s="82">
        <x:f t="shared" si="19"/>
        <x:v>238.5</x:v>
      </x:c>
      <x:c r="CG15" s="81">
        <x:f t="shared" si="19"/>
        <x:v>0</x:v>
      </x:c>
      <x:c r="CH15" s="81">
        <x:f t="shared" si="19"/>
        <x:v>0</x:v>
      </x:c>
      <x:c r="CI15" s="81">
        <x:f t="shared" si="19"/>
        <x:v>1</x:v>
      </x:c>
      <x:c r="CJ15" s="81">
        <x:f t="shared" si="19"/>
        <x:v>51</x:v>
      </x:c>
      <x:c r="CK15" s="81">
        <x:v>2</x:v>
      </x:c>
      <x:c r="CL15" s="81">
        <x:f t="shared" si="19"/>
        <x:v>0</x:v>
      </x:c>
      <x:c r="CM15" s="81">
        <x:f t="shared" si="19"/>
        <x:v>1</x:v>
      </x:c>
      <x:c r="CN15" s="81">
        <x:f t="shared" si="19"/>
        <x:v>1</x:v>
      </x:c>
      <x:c r="CO15" s="81">
        <x:f t="shared" si="19"/>
        <x:v>6</x:v>
      </x:c>
      <x:c r="CP15" s="82">
        <x:f t="shared" si="19"/>
        <x:v>370.24000000000001</x:v>
      </x:c>
      <x:c r="CQ15" s="81">
        <x:f t="shared" si="19"/>
        <x:v>76</x:v>
      </x:c>
      <x:c r="CR15" s="82">
        <x:f t="shared" si="19"/>
        <x:v>13407.5</x:v>
      </x:c>
      <x:c r="CS15" s="81">
        <x:f t="shared" si="19"/>
        <x:v>1107</x:v>
      </x:c>
      <x:c r="CT15" s="81">
        <x:f t="shared" si="19"/>
        <x:v>12</x:v>
      </x:c>
      <x:c r="CU15" s="81">
        <x:f t="shared" si="19"/>
        <x:v>91</x:v>
      </x:c>
      <x:c r="CV15" s="81">
        <x:f t="shared" si="19"/>
        <x:v>144</x:v>
      </x:c>
      <x:c r="CW15" s="81">
        <x:f t="shared" si="19"/>
        <x:v>14</x:v>
      </x:c>
      <x:c r="CX15" s="81">
        <x:f t="shared" si="19"/>
        <x:v>38</x:v>
      </x:c>
      <x:c r="CY15" s="287" t="s">
        <x:v>1611</x:v>
      </x:c>
      <x:c r="CZ15" s="81">
        <x:f t="shared" ref="CZ15:DG15" si="20">CZ16+CZ32+CZ79</x:f>
        <x:v>11</x:v>
      </x:c>
      <x:c r="DA15" s="82">
        <x:f t="shared" si="20"/>
        <x:v>3663.3300000000004</x:v>
      </x:c>
      <x:c r="DB15" s="81">
        <x:f t="shared" si="20"/>
        <x:v>3</x:v>
      </x:c>
      <x:c r="DC15" s="82">
        <x:f t="shared" si="20"/>
        <x:v>256</x:v>
      </x:c>
      <x:c r="DD15" s="81">
        <x:f t="shared" si="20"/>
        <x:v>3</x:v>
      </x:c>
      <x:c r="DE15" s="82">
        <x:f t="shared" si="20"/>
        <x:v>256</x:v>
      </x:c>
      <x:c r="DF15" s="81">
        <x:f t="shared" si="20"/>
        <x:v>0</x:v>
      </x:c>
      <x:c r="DG15" s="109">
        <x:f t="shared" si="20"/>
        <x:v>0</x:v>
      </x:c>
    </x:row>
    <x:row r="16" spans="1:111" ht="30" customHeight="1">
      <x:c r="A16" s="288" t="s">
        <x:v>906</x:v>
      </x:c>
      <x:c r="B16" s="114">
        <x:f t="shared" ref="B16:AK16" si="21">SUM(B17,B28)</x:f>
        <x:v>1</x:v>
      </x:c>
      <x:c r="C16" s="73">
        <x:f t="shared" si="21"/>
        <x:v>14458</x:v>
      </x:c>
      <x:c r="D16" s="70">
        <x:f t="shared" si="21"/>
        <x:v>11</x:v>
      </x:c>
      <x:c r="E16" s="73">
        <x:f t="shared" si="21"/>
        <x:v>5003.6999999999998</x:v>
      </x:c>
      <x:c r="F16" s="70">
        <x:f t="shared" si="21"/>
        <x:v>25</x:v>
      </x:c>
      <x:c r="G16" s="73">
        <x:f t="shared" si="21"/>
        <x:v>32.719999999999999</x:v>
      </x:c>
      <x:c r="H16" s="70">
        <x:f t="shared" si="21"/>
        <x:v>18</x:v>
      </x:c>
      <x:c r="I16" s="73">
        <x:f t="shared" si="21"/>
        <x:v>37</x:v>
      </x:c>
      <x:c r="J16" s="70">
        <x:f t="shared" si="21"/>
        <x:v>44</x:v>
      </x:c>
      <x:c r="K16" s="70">
        <x:f t="shared" si="21"/>
        <x:v>2</x:v>
      </x:c>
      <x:c r="L16" s="73">
        <x:f t="shared" si="21"/>
        <x:v>436</x:v>
      </x:c>
      <x:c r="M16" s="70">
        <x:f t="shared" si="21"/>
        <x:v>1</x:v>
      </x:c>
      <x:c r="N16" s="70">
        <x:f t="shared" si="21"/>
        <x:v>1</x:v>
      </x:c>
      <x:c r="O16" s="70">
        <x:f t="shared" si="21"/>
        <x:v>5</x:v>
      </x:c>
      <x:c r="P16" s="70">
        <x:f t="shared" si="21"/>
        <x:v>9</x:v>
      </x:c>
      <x:c r="Q16" s="70">
        <x:f t="shared" si="21"/>
        <x:v>0</x:v>
      </x:c>
      <x:c r="R16" s="73">
        <x:f t="shared" si="21"/>
        <x:v>0</x:v>
      </x:c>
      <x:c r="S16" s="70">
        <x:f t="shared" si="21"/>
        <x:v>38</x:v>
      </x:c>
      <x:c r="T16" s="73">
        <x:f t="shared" si="21"/>
        <x:v>575.63999999999999</x:v>
      </x:c>
      <x:c r="U16" s="70">
        <x:f t="shared" si="21"/>
        <x:v>1</x:v>
      </x:c>
      <x:c r="V16" s="73">
        <x:f t="shared" si="21"/>
        <x:v>148</x:v>
      </x:c>
      <x:c r="W16" s="70">
        <x:f t="shared" si="21"/>
        <x:v>28</x:v>
      </x:c>
      <x:c r="X16" s="70">
        <x:f t="shared" si="21"/>
        <x:v>1047</x:v>
      </x:c>
      <x:c r="Y16" s="70">
        <x:f t="shared" si="21"/>
        <x:v>16</x:v>
      </x:c>
      <x:c r="Z16" s="70">
        <x:f t="shared" si="21"/>
        <x:v>74</x:v>
      </x:c>
      <x:c r="AA16" s="70">
        <x:f t="shared" si="21"/>
        <x:v>2</x:v>
      </x:c>
      <x:c r="AB16" s="70">
        <x:f t="shared" si="21"/>
        <x:v>2</x:v>
      </x:c>
      <x:c r="AC16" s="70">
        <x:f t="shared" si="21"/>
        <x:v>0</x:v>
      </x:c>
      <x:c r="AD16" s="70">
        <x:f t="shared" si="21"/>
        <x:v>1</x:v>
      </x:c>
      <x:c r="AE16" s="70">
        <x:f t="shared" si="21"/>
        <x:v>1</x:v>
      </x:c>
      <x:c r="AF16" s="70">
        <x:f t="shared" si="21"/>
        <x:v>1</x:v>
      </x:c>
      <x:c r="AG16" s="70">
        <x:f t="shared" si="21"/>
        <x:v>9</x:v>
      </x:c>
      <x:c r="AH16" s="70">
        <x:f t="shared" si="21"/>
        <x:v>0</x:v>
      </x:c>
      <x:c r="AI16" s="70">
        <x:f t="shared" si="21"/>
        <x:v>0</x:v>
      </x:c>
      <x:c r="AJ16" s="70">
        <x:f t="shared" si="21"/>
        <x:v>5</x:v>
      </x:c>
      <x:c r="AK16" s="70">
        <x:f t="shared" si="21"/>
        <x:v>12</x:v>
      </x:c>
      <x:c r="AL16" s="288" t="s">
        <x:v>906</x:v>
      </x:c>
      <x:c r="AM16" s="70">
        <x:f t="shared" ref="AM16:BU16" si="22">SUM(AM17,AM28)</x:f>
        <x:v>1</x:v>
      </x:c>
      <x:c r="AN16" s="73">
        <x:f t="shared" si="22"/>
        <x:v>628</x:v>
      </x:c>
      <x:c r="AO16" s="70">
        <x:f t="shared" si="22"/>
        <x:v>0</x:v>
      </x:c>
      <x:c r="AP16" s="70">
        <x:f t="shared" si="22"/>
        <x:v>0</x:v>
      </x:c>
      <x:c r="AQ16" s="70">
        <x:f t="shared" si="22"/>
        <x:v>0</x:v>
      </x:c>
      <x:c r="AR16" s="73">
        <x:f t="shared" si="22"/>
        <x:v>0</x:v>
      </x:c>
      <x:c r="AS16" s="70">
        <x:f t="shared" si="22"/>
        <x:v>0</x:v>
      </x:c>
      <x:c r="AT16" s="73">
        <x:f t="shared" si="22"/>
        <x:v>0</x:v>
      </x:c>
      <x:c r="AU16" s="70">
        <x:f t="shared" si="22"/>
        <x:v>0</x:v>
      </x:c>
      <x:c r="AV16" s="70">
        <x:f t="shared" si="22"/>
        <x:v>0</x:v>
      </x:c>
      <x:c r="AW16" s="70">
        <x:f t="shared" si="22"/>
        <x:v>1</x:v>
      </x:c>
      <x:c r="AX16" s="70">
        <x:f t="shared" si="22"/>
        <x:v>1</x:v>
      </x:c>
      <x:c r="AY16" s="70">
        <x:f t="shared" si="22"/>
        <x:v>0</x:v>
      </x:c>
      <x:c r="AZ16" s="70">
        <x:f t="shared" si="22"/>
        <x:v>16</x:v>
      </x:c>
      <x:c r="BA16" s="73">
        <x:f t="shared" si="22"/>
        <x:v>4302.4799999999996</x:v>
      </x:c>
      <x:c r="BB16" s="70">
        <x:f t="shared" si="22"/>
        <x:v>1</x:v>
      </x:c>
      <x:c r="BC16" s="70">
        <x:f t="shared" si="22"/>
        <x:v>72</x:v>
      </x:c>
      <x:c r="BD16" s="70">
        <x:f t="shared" si="22"/>
        <x:v>1</x:v>
      </x:c>
      <x:c r="BE16" s="70">
        <x:f t="shared" si="22"/>
        <x:v>41</x:v>
      </x:c>
      <x:c r="BF16" s="70">
        <x:f t="shared" si="22"/>
        <x:v>242</x:v>
      </x:c>
      <x:c r="BG16" s="70">
        <x:f t="shared" si="22"/>
        <x:v>0</x:v>
      </x:c>
      <x:c r="BH16" s="70">
        <x:f t="shared" si="22"/>
        <x:v>0</x:v>
      </x:c>
      <x:c r="BI16" s="70">
        <x:f t="shared" si="22"/>
        <x:v>0</x:v>
      </x:c>
      <x:c r="BJ16" s="73">
        <x:f t="shared" si="22"/>
        <x:v>0</x:v>
      </x:c>
      <x:c r="BK16" s="70">
        <x:f t="shared" si="22"/>
        <x:v>0</x:v>
      </x:c>
      <x:c r="BL16" s="73">
        <x:f t="shared" si="22"/>
        <x:v>0</x:v>
      </x:c>
      <x:c r="BM16" s="70">
        <x:f t="shared" si="22"/>
        <x:v>1</x:v>
      </x:c>
      <x:c r="BN16" s="73">
        <x:f t="shared" si="22"/>
        <x:v>655</x:v>
      </x:c>
      <x:c r="BO16" s="70">
        <x:f t="shared" si="22"/>
        <x:v>1</x:v>
      </x:c>
      <x:c r="BP16" s="73">
        <x:f t="shared" si="22"/>
        <x:v>12183</x:v>
      </x:c>
      <x:c r="BQ16" s="70">
        <x:f t="shared" si="22"/>
        <x:v>0</x:v>
      </x:c>
      <x:c r="BR16" s="70">
        <x:f t="shared" si="22"/>
        <x:v>2</x:v>
      </x:c>
      <x:c r="BS16" s="70">
        <x:f t="shared" si="22"/>
        <x:v>4</x:v>
      </x:c>
      <x:c r="BT16" s="70">
        <x:f t="shared" si="22"/>
        <x:v>5</x:v>
      </x:c>
      <x:c r="BU16" s="70">
        <x:f t="shared" si="22"/>
        <x:v>5</x:v>
      </x:c>
      <x:c r="BV16" s="288" t="s">
        <x:v>906</x:v>
      </x:c>
      <x:c r="BW16" s="70">
        <x:f t="shared" ref="BW16:CX16" si="23">SUM(BW17,BW28)</x:f>
        <x:v>2</x:v>
      </x:c>
      <x:c r="BX16" s="70">
        <x:f t="shared" si="23"/>
        <x:v>38</x:v>
      </x:c>
      <x:c r="BY16" s="73">
        <x:f t="shared" si="23"/>
        <x:v>3150</x:v>
      </x:c>
      <x:c r="BZ16" s="70">
        <x:f t="shared" si="23"/>
        <x:v>0</x:v>
      </x:c>
      <x:c r="CA16" s="73">
        <x:f t="shared" si="23"/>
        <x:v>0</x:v>
      </x:c>
      <x:c r="CB16" s="70">
        <x:f t="shared" si="23"/>
        <x:v>1</x:v>
      </x:c>
      <x:c r="CC16" s="73">
        <x:f t="shared" si="23"/>
        <x:v>71.099999999999994</x:v>
      </x:c>
      <x:c r="CD16" s="70">
        <x:f t="shared" si="23"/>
        <x:v>0</x:v>
      </x:c>
      <x:c r="CE16" s="70">
        <x:f t="shared" si="23"/>
        <x:v>19</x:v>
      </x:c>
      <x:c r="CF16" s="73">
        <x:f t="shared" si="23"/>
        <x:v>238.5</x:v>
      </x:c>
      <x:c r="CG16" s="70">
        <x:f t="shared" si="23"/>
        <x:v>0</x:v>
      </x:c>
      <x:c r="CH16" s="70">
        <x:f t="shared" si="23"/>
        <x:v>0</x:v>
      </x:c>
      <x:c r="CI16" s="70">
        <x:f t="shared" si="23"/>
        <x:v>1</x:v>
      </x:c>
      <x:c r="CJ16" s="70">
        <x:f t="shared" si="23"/>
        <x:v>21</x:v>
      </x:c>
      <x:c r="CK16" s="70">
        <x:f t="shared" si="23"/>
        <x:v>2</x:v>
      </x:c>
      <x:c r="CL16" s="70">
        <x:f t="shared" si="23"/>
        <x:v>0</x:v>
      </x:c>
      <x:c r="CM16" s="70">
        <x:f t="shared" si="23"/>
        <x:v>0</x:v>
      </x:c>
      <x:c r="CN16" s="70">
        <x:f t="shared" si="23"/>
        <x:v>0</x:v>
      </x:c>
      <x:c r="CO16" s="70">
        <x:f t="shared" si="23"/>
        <x:v>6</x:v>
      </x:c>
      <x:c r="CP16" s="73">
        <x:f t="shared" si="23"/>
        <x:v>370.24000000000001</x:v>
      </x:c>
      <x:c r="CQ16" s="70">
        <x:f t="shared" si="23"/>
        <x:v>46</x:v>
      </x:c>
      <x:c r="CR16" s="73">
        <x:f t="shared" si="23"/>
        <x:v>11378</x:v>
      </x:c>
      <x:c r="CS16" s="70">
        <x:f t="shared" si="23"/>
        <x:v>728</x:v>
      </x:c>
      <x:c r="CT16" s="70">
        <x:f t="shared" si="23"/>
        <x:v>8</x:v>
      </x:c>
      <x:c r="CU16" s="70">
        <x:f t="shared" si="23"/>
        <x:v>53</x:v>
      </x:c>
      <x:c r="CV16" s="70">
        <x:f t="shared" si="23"/>
        <x:v>138</x:v>
      </x:c>
      <x:c r="CW16" s="70">
        <x:f t="shared" si="23"/>
        <x:v>9</x:v>
      </x:c>
      <x:c r="CX16" s="70">
        <x:f t="shared" si="23"/>
        <x:v>30</x:v>
      </x:c>
      <x:c r="CY16" s="288" t="s">
        <x:v>906</x:v>
      </x:c>
      <x:c r="CZ16" s="70">
        <x:f>CZ17+CZ28</x:f>
        <x:v>11</x:v>
      </x:c>
      <x:c r="DA16" s="73">
        <x:f>DA17+DA28</x:f>
        <x:v>3663.3300000000004</x:v>
      </x:c>
      <x:c r="DB16" s="70">
        <x:f>DD16+DF16</x:f>
        <x:v>0</x:v>
      </x:c>
      <x:c r="DC16" s="73">
        <x:f>DC17+DC28</x:f>
        <x:v>0</x:v>
      </x:c>
      <x:c r="DD16" s="70">
        <x:f>DD17+DD28</x:f>
        <x:v>0</x:v>
      </x:c>
      <x:c r="DE16" s="73">
        <x:f>DE17+DE28</x:f>
        <x:v>0</x:v>
      </x:c>
      <x:c r="DF16" s="70">
        <x:f>DF17+DF28</x:f>
        <x:v>0</x:v>
      </x:c>
      <x:c r="DG16" s="104">
        <x:f>DG17+DG28</x:f>
        <x:v>0</x:v>
      </x:c>
    </x:row>
    <x:row r="17" spans="1:111" ht="30" customHeight="1">
      <x:c r="A17" s="288" t="s">
        <x:v>675</x:v>
      </x:c>
      <x:c r="B17" s="114">
        <x:f>SUM(B18:B27)</x:f>
        <x:v>1</x:v>
      </x:c>
      <x:c r="C17" s="73">
        <x:f t="shared" ref="C17:BN17" si="24">SUM(C18:C27)</x:f>
        <x:v>14458</x:v>
      </x:c>
      <x:c r="D17" s="70">
        <x:f t="shared" si="24"/>
        <x:v>11</x:v>
      </x:c>
      <x:c r="E17" s="73">
        <x:f t="shared" si="24"/>
        <x:v>5003.6999999999998</x:v>
      </x:c>
      <x:c r="F17" s="70">
        <x:f t="shared" si="24"/>
        <x:v>25</x:v>
      </x:c>
      <x:c r="G17" s="73">
        <x:f t="shared" si="24"/>
        <x:v>32.719999999999999</x:v>
      </x:c>
      <x:c r="H17" s="70">
        <x:f t="shared" si="24"/>
        <x:v>18</x:v>
      </x:c>
      <x:c r="I17" s="73">
        <x:f t="shared" si="24"/>
        <x:v>37</x:v>
      </x:c>
      <x:c r="J17" s="70">
        <x:f t="shared" si="24"/>
        <x:v>44</x:v>
      </x:c>
      <x:c r="K17" s="70">
        <x:f t="shared" si="24"/>
        <x:v>2</x:v>
      </x:c>
      <x:c r="L17" s="73">
        <x:f t="shared" si="24"/>
        <x:v>436</x:v>
      </x:c>
      <x:c r="M17" s="70">
        <x:f t="shared" si="24"/>
        <x:v>1</x:v>
      </x:c>
      <x:c r="N17" s="70">
        <x:f t="shared" si="24"/>
        <x:v>1</x:v>
      </x:c>
      <x:c r="O17" s="70">
        <x:f t="shared" si="24"/>
        <x:v>5</x:v>
      </x:c>
      <x:c r="P17" s="70">
        <x:f t="shared" si="24"/>
        <x:v>9</x:v>
      </x:c>
      <x:c r="Q17" s="70">
        <x:f t="shared" si="24"/>
        <x:v>0</x:v>
      </x:c>
      <x:c r="R17" s="73">
        <x:f t="shared" si="24"/>
        <x:v>0</x:v>
      </x:c>
      <x:c r="S17" s="70">
        <x:f t="shared" si="24"/>
        <x:v>38</x:v>
      </x:c>
      <x:c r="T17" s="73">
        <x:f t="shared" si="24"/>
        <x:v>575.63999999999999</x:v>
      </x:c>
      <x:c r="U17" s="70">
        <x:f t="shared" si="24"/>
        <x:v>1</x:v>
      </x:c>
      <x:c r="V17" s="73">
        <x:f t="shared" si="24"/>
        <x:v>148</x:v>
      </x:c>
      <x:c r="W17" s="70">
        <x:f t="shared" si="24"/>
        <x:v>28</x:v>
      </x:c>
      <x:c r="X17" s="70">
        <x:f t="shared" si="24"/>
        <x:v>1047</x:v>
      </x:c>
      <x:c r="Y17" s="70">
        <x:f t="shared" si="24"/>
        <x:v>16</x:v>
      </x:c>
      <x:c r="Z17" s="70">
        <x:f t="shared" si="24"/>
        <x:v>74</x:v>
      </x:c>
      <x:c r="AA17" s="70">
        <x:f t="shared" si="24"/>
        <x:v>2</x:v>
      </x:c>
      <x:c r="AB17" s="70">
        <x:f t="shared" si="24"/>
        <x:v>2</x:v>
      </x:c>
      <x:c r="AC17" s="70">
        <x:f t="shared" si="24"/>
        <x:v>0</x:v>
      </x:c>
      <x:c r="AD17" s="70">
        <x:f t="shared" si="24"/>
        <x:v>1</x:v>
      </x:c>
      <x:c r="AE17" s="70">
        <x:f t="shared" si="24"/>
        <x:v>1</x:v>
      </x:c>
      <x:c r="AF17" s="70">
        <x:f t="shared" si="24"/>
        <x:v>1</x:v>
      </x:c>
      <x:c r="AG17" s="70">
        <x:f t="shared" si="24"/>
        <x:v>9</x:v>
      </x:c>
      <x:c r="AH17" s="70">
        <x:f t="shared" si="24"/>
        <x:v>0</x:v>
      </x:c>
      <x:c r="AI17" s="70">
        <x:f t="shared" si="24"/>
        <x:v>0</x:v>
      </x:c>
      <x:c r="AJ17" s="70">
        <x:f t="shared" si="24"/>
        <x:v>5</x:v>
      </x:c>
      <x:c r="AK17" s="70">
        <x:f t="shared" si="24"/>
        <x:v>12</x:v>
      </x:c>
      <x:c r="AL17" s="288" t="s">
        <x:v>675</x:v>
      </x:c>
      <x:c r="AM17" s="70">
        <x:f t="shared" si="24"/>
        <x:v>1</x:v>
      </x:c>
      <x:c r="AN17" s="73">
        <x:f t="shared" si="24"/>
        <x:v>628</x:v>
      </x:c>
      <x:c r="AO17" s="70">
        <x:f t="shared" si="24"/>
        <x:v>0</x:v>
      </x:c>
      <x:c r="AP17" s="70">
        <x:f t="shared" si="24"/>
        <x:v>0</x:v>
      </x:c>
      <x:c r="AQ17" s="70">
        <x:f t="shared" si="24"/>
        <x:v>0</x:v>
      </x:c>
      <x:c r="AR17" s="73">
        <x:f t="shared" si="24"/>
        <x:v>0</x:v>
      </x:c>
      <x:c r="AS17" s="70">
        <x:f t="shared" si="24"/>
        <x:v>0</x:v>
      </x:c>
      <x:c r="AT17" s="73">
        <x:f t="shared" si="24"/>
        <x:v>0</x:v>
      </x:c>
      <x:c r="AU17" s="70">
        <x:f t="shared" si="24"/>
        <x:v>0</x:v>
      </x:c>
      <x:c r="AV17" s="70">
        <x:f t="shared" si="24"/>
        <x:v>0</x:v>
      </x:c>
      <x:c r="AW17" s="70">
        <x:f t="shared" si="24"/>
        <x:v>1</x:v>
      </x:c>
      <x:c r="AX17" s="70">
        <x:f t="shared" si="24"/>
        <x:v>1</x:v>
      </x:c>
      <x:c r="AY17" s="70">
        <x:f t="shared" si="24"/>
        <x:v>0</x:v>
      </x:c>
      <x:c r="AZ17" s="70">
        <x:f t="shared" si="24"/>
        <x:v>16</x:v>
      </x:c>
      <x:c r="BA17" s="73">
        <x:f t="shared" si="24"/>
        <x:v>4302.4799999999996</x:v>
      </x:c>
      <x:c r="BB17" s="70">
        <x:f t="shared" si="24"/>
        <x:v>1</x:v>
      </x:c>
      <x:c r="BC17" s="70">
        <x:f t="shared" si="24"/>
        <x:v>72</x:v>
      </x:c>
      <x:c r="BD17" s="70">
        <x:f t="shared" si="24"/>
        <x:v>1</x:v>
      </x:c>
      <x:c r="BE17" s="70">
        <x:f t="shared" si="24"/>
        <x:v>41</x:v>
      </x:c>
      <x:c r="BF17" s="70">
        <x:f t="shared" si="24"/>
        <x:v>242</x:v>
      </x:c>
      <x:c r="BG17" s="70">
        <x:f t="shared" si="24"/>
        <x:v>0</x:v>
      </x:c>
      <x:c r="BH17" s="70">
        <x:f t="shared" si="24"/>
        <x:v>0</x:v>
      </x:c>
      <x:c r="BI17" s="70">
        <x:f t="shared" si="24"/>
        <x:v>0</x:v>
      </x:c>
      <x:c r="BJ17" s="73">
        <x:f t="shared" si="24"/>
        <x:v>0</x:v>
      </x:c>
      <x:c r="BK17" s="70">
        <x:f t="shared" si="24"/>
        <x:v>0</x:v>
      </x:c>
      <x:c r="BL17" s="73">
        <x:f t="shared" si="24"/>
        <x:v>0</x:v>
      </x:c>
      <x:c r="BM17" s="70">
        <x:f t="shared" si="24"/>
        <x:v>1</x:v>
      </x:c>
      <x:c r="BN17" s="73">
        <x:f t="shared" si="24"/>
        <x:v>655</x:v>
      </x:c>
      <x:c r="BO17" s="70">
        <x:f t="shared" ref="BO17:DG17" si="25">SUM(BO18:BO27)</x:f>
        <x:v>1</x:v>
      </x:c>
      <x:c r="BP17" s="73">
        <x:f t="shared" si="25"/>
        <x:v>12183</x:v>
      </x:c>
      <x:c r="BQ17" s="70">
        <x:f t="shared" si="25"/>
        <x:v>0</x:v>
      </x:c>
      <x:c r="BR17" s="70">
        <x:f t="shared" si="25"/>
        <x:v>2</x:v>
      </x:c>
      <x:c r="BS17" s="70">
        <x:f t="shared" si="25"/>
        <x:v>4</x:v>
      </x:c>
      <x:c r="BT17" s="70">
        <x:f t="shared" si="25"/>
        <x:v>5</x:v>
      </x:c>
      <x:c r="BU17" s="70">
        <x:f t="shared" si="25"/>
        <x:v>5</x:v>
      </x:c>
      <x:c r="BV17" s="288" t="s">
        <x:v>675</x:v>
      </x:c>
      <x:c r="BW17" s="70">
        <x:f t="shared" si="25"/>
        <x:v>2</x:v>
      </x:c>
      <x:c r="BX17" s="70">
        <x:f t="shared" si="25"/>
        <x:v>38</x:v>
      </x:c>
      <x:c r="BY17" s="73">
        <x:f t="shared" si="25"/>
        <x:v>3150</x:v>
      </x:c>
      <x:c r="BZ17" s="70">
        <x:f t="shared" si="25"/>
        <x:v>0</x:v>
      </x:c>
      <x:c r="CA17" s="73">
        <x:f t="shared" si="25"/>
        <x:v>0</x:v>
      </x:c>
      <x:c r="CB17" s="70">
        <x:f t="shared" si="25"/>
        <x:v>1</x:v>
      </x:c>
      <x:c r="CC17" s="73">
        <x:f t="shared" si="25"/>
        <x:v>71.099999999999994</x:v>
      </x:c>
      <x:c r="CD17" s="70">
        <x:f t="shared" si="25"/>
        <x:v>0</x:v>
      </x:c>
      <x:c r="CE17" s="70">
        <x:f t="shared" si="25"/>
        <x:v>19</x:v>
      </x:c>
      <x:c r="CF17" s="73">
        <x:f t="shared" si="25"/>
        <x:v>238.5</x:v>
      </x:c>
      <x:c r="CG17" s="70">
        <x:f t="shared" si="25"/>
        <x:v>0</x:v>
      </x:c>
      <x:c r="CH17" s="70">
        <x:f t="shared" si="25"/>
        <x:v>0</x:v>
      </x:c>
      <x:c r="CI17" s="70">
        <x:f t="shared" si="25"/>
        <x:v>1</x:v>
      </x:c>
      <x:c r="CJ17" s="70">
        <x:f t="shared" si="25"/>
        <x:v>21</x:v>
      </x:c>
      <x:c r="CK17" s="70">
        <x:f t="shared" si="25"/>
        <x:v>2</x:v>
      </x:c>
      <x:c r="CL17" s="70">
        <x:f t="shared" si="25"/>
        <x:v>0</x:v>
      </x:c>
      <x:c r="CM17" s="70">
        <x:f t="shared" si="25"/>
        <x:v>0</x:v>
      </x:c>
      <x:c r="CN17" s="70">
        <x:f t="shared" si="25"/>
        <x:v>0</x:v>
      </x:c>
      <x:c r="CO17" s="70">
        <x:f t="shared" si="25"/>
        <x:v>6</x:v>
      </x:c>
      <x:c r="CP17" s="73">
        <x:f t="shared" si="25"/>
        <x:v>370.24000000000001</x:v>
      </x:c>
      <x:c r="CQ17" s="70">
        <x:f t="shared" si="25"/>
        <x:v>46</x:v>
      </x:c>
      <x:c r="CR17" s="73">
        <x:f t="shared" si="25"/>
        <x:v>11378</x:v>
      </x:c>
      <x:c r="CS17" s="70">
        <x:f t="shared" si="25"/>
        <x:v>728</x:v>
      </x:c>
      <x:c r="CT17" s="70">
        <x:f t="shared" si="25"/>
        <x:v>8</x:v>
      </x:c>
      <x:c r="CU17" s="70">
        <x:f t="shared" si="25"/>
        <x:v>53</x:v>
      </x:c>
      <x:c r="CV17" s="70">
        <x:f t="shared" si="25"/>
        <x:v>138</x:v>
      </x:c>
      <x:c r="CW17" s="70">
        <x:f t="shared" si="25"/>
        <x:v>9</x:v>
      </x:c>
      <x:c r="CX17" s="70">
        <x:f t="shared" si="25"/>
        <x:v>30</x:v>
      </x:c>
      <x:c r="CY17" s="288" t="s">
        <x:v>675</x:v>
      </x:c>
      <x:c r="CZ17" s="70">
        <x:f t="shared" si="25"/>
        <x:v>11</x:v>
      </x:c>
      <x:c r="DA17" s="73">
        <x:f t="shared" si="25"/>
        <x:v>3663.3300000000004</x:v>
      </x:c>
      <x:c r="DB17" s="70">
        <x:f t="shared" si="25"/>
        <x:v>0</x:v>
      </x:c>
      <x:c r="DC17" s="73">
        <x:f t="shared" si="25"/>
        <x:v>0</x:v>
      </x:c>
      <x:c r="DD17" s="70">
        <x:f t="shared" si="25"/>
        <x:v>0</x:v>
      </x:c>
      <x:c r="DE17" s="73">
        <x:f t="shared" si="25"/>
        <x:v>0</x:v>
      </x:c>
      <x:c r="DF17" s="70">
        <x:f t="shared" si="25"/>
        <x:v>0</x:v>
      </x:c>
      <x:c r="DG17" s="104">
        <x:f t="shared" si="25"/>
        <x:v>0</x:v>
      </x:c>
    </x:row>
    <x:row r="18" spans="1:111" ht="30" customHeight="1">
      <x:c r="A18" s="522" t="s">
        <x:v>2764</x:v>
      </x:c>
      <x:c r="B18" s="114"/>
      <x:c r="C18" s="73"/>
      <x:c r="D18" s="70"/>
      <x:c r="E18" s="73"/>
      <x:c r="F18" s="70">
        <x:v>2</x:v>
      </x:c>
      <x:c r="G18" s="73">
        <x:v>1.5</x:v>
      </x:c>
      <x:c r="H18" s="70"/>
      <x:c r="I18" s="73"/>
      <x:c r="J18" s="70">
        <x:v>2</x:v>
      </x:c>
      <x:c r="K18" s="70"/>
      <x:c r="L18" s="73"/>
      <x:c r="M18" s="70"/>
      <x:c r="N18" s="70">
        <x:v>1</x:v>
      </x:c>
      <x:c r="O18" s="70"/>
      <x:c r="P18" s="70"/>
      <x:c r="Q18" s="70"/>
      <x:c r="R18" s="73"/>
      <x:c r="S18" s="70">
        <x:v>3</x:v>
      </x:c>
      <x:c r="T18" s="73">
        <x:v>45</x:v>
      </x:c>
      <x:c r="U18" s="70"/>
      <x:c r="V18" s="73"/>
      <x:c r="W18" s="70"/>
      <x:c r="X18" s="70">
        <x:v>105</x:v>
      </x:c>
      <x:c r="Y18" s="70">
        <x:v>1</x:v>
      </x:c>
      <x:c r="Z18" s="70">
        <x:v>3</x:v>
      </x:c>
      <x:c r="AA18" s="70">
        <x:v>1</x:v>
      </x:c>
      <x:c r="AB18" s="70">
        <x:v>1</x:v>
      </x:c>
      <x:c r="AC18" s="70"/>
      <x:c r="AD18" s="70">
        <x:v>1</x:v>
      </x:c>
      <x:c r="AE18" s="70"/>
      <x:c r="AF18" s="70"/>
      <x:c r="AG18" s="70">
        <x:v>2</x:v>
      </x:c>
      <x:c r="AH18" s="70"/>
      <x:c r="AI18" s="70"/>
      <x:c r="AJ18" s="70"/>
      <x:c r="AK18" s="70"/>
      <x:c r="AL18" s="522" t="s">
        <x:v>2764</x:v>
      </x:c>
      <x:c r="AM18" s="70"/>
      <x:c r="AN18" s="73"/>
      <x:c r="AO18" s="70"/>
      <x:c r="AP18" s="70"/>
      <x:c r="AQ18" s="70"/>
      <x:c r="AR18" s="73"/>
      <x:c r="AS18" s="70"/>
      <x:c r="AT18" s="73"/>
      <x:c r="AU18" s="70"/>
      <x:c r="AV18" s="70"/>
      <x:c r="AW18" s="70"/>
      <x:c r="AX18" s="70"/>
      <x:c r="AY18" s="70"/>
      <x:c r="AZ18" s="70"/>
      <x:c r="BA18" s="73"/>
      <x:c r="BB18" s="70"/>
      <x:c r="BC18" s="70"/>
      <x:c r="BD18" s="70"/>
      <x:c r="BE18" s="70">
        <x:v>2</x:v>
      </x:c>
      <x:c r="BF18" s="70">
        <x:v>15</x:v>
      </x:c>
      <x:c r="BG18" s="70"/>
      <x:c r="BH18" s="70"/>
      <x:c r="BI18" s="70"/>
      <x:c r="BJ18" s="73"/>
      <x:c r="BK18" s="70"/>
      <x:c r="BL18" s="73"/>
      <x:c r="BM18" s="70"/>
      <x:c r="BN18" s="73"/>
      <x:c r="BO18" s="70"/>
      <x:c r="BP18" s="73"/>
      <x:c r="BQ18" s="70"/>
      <x:c r="BR18" s="70"/>
      <x:c r="BS18" s="70"/>
      <x:c r="BT18" s="70"/>
      <x:c r="BU18" s="70"/>
      <x:c r="BV18" s="522" t="s">
        <x:v>2764</x:v>
      </x:c>
      <x:c r="BW18" s="70"/>
      <x:c r="BX18" s="70"/>
      <x:c r="BY18" s="73"/>
      <x:c r="BZ18" s="70"/>
      <x:c r="CA18" s="73"/>
      <x:c r="CB18" s="70"/>
      <x:c r="CC18" s="73"/>
      <x:c r="CD18" s="70"/>
      <x:c r="CE18" s="70">
        <x:v>2</x:v>
      </x:c>
      <x:c r="CF18" s="73"/>
      <x:c r="CG18" s="70"/>
      <x:c r="CH18" s="70"/>
      <x:c r="CI18" s="70"/>
      <x:c r="CJ18" s="70">
        <x:v>1</x:v>
      </x:c>
      <x:c r="CK18" s="70"/>
      <x:c r="CL18" s="70"/>
      <x:c r="CM18" s="70"/>
      <x:c r="CN18" s="70"/>
      <x:c r="CO18" s="70"/>
      <x:c r="CP18" s="73"/>
      <x:c r="CQ18" s="70">
        <x:v>9</x:v>
      </x:c>
      <x:c r="CR18" s="73">
        <x:v>255</x:v>
      </x:c>
      <x:c r="CS18" s="70">
        <x:v>52</x:v>
      </x:c>
      <x:c r="CT18" s="70"/>
      <x:c r="CU18" s="70">
        <x:v>7</x:v>
      </x:c>
      <x:c r="CV18" s="70">
        <x:v>21</x:v>
      </x:c>
      <x:c r="CW18" s="70"/>
      <x:c r="CX18" s="70"/>
      <x:c r="CY18" s="522" t="s">
        <x:v>2764</x:v>
      </x:c>
      <x:c r="CZ18" s="70"/>
      <x:c r="DA18" s="73"/>
      <x:c r="DB18" s="70"/>
      <x:c r="DC18" s="73"/>
      <x:c r="DD18" s="70"/>
      <x:c r="DE18" s="73"/>
      <x:c r="DF18" s="70"/>
      <x:c r="DG18" s="104"/>
    </x:row>
    <x:row r="19" spans="1:111" ht="30" customHeight="1">
      <x:c r="A19" s="522" t="s">
        <x:v>2776</x:v>
      </x:c>
      <x:c r="B19" s="114"/>
      <x:c r="C19" s="73"/>
      <x:c r="D19" s="70"/>
      <x:c r="E19" s="73"/>
      <x:c r="F19" s="70">
        <x:v>1</x:v>
      </x:c>
      <x:c r="G19" s="73">
        <x:v>0.29999999999999999</x:v>
      </x:c>
      <x:c r="H19" s="70"/>
      <x:c r="I19" s="73"/>
      <x:c r="J19" s="70">
        <x:v>1</x:v>
      </x:c>
      <x:c r="K19" s="70"/>
      <x:c r="L19" s="73"/>
      <x:c r="M19" s="70"/>
      <x:c r="N19" s="70"/>
      <x:c r="O19" s="70"/>
      <x:c r="P19" s="70"/>
      <x:c r="Q19" s="70"/>
      <x:c r="R19" s="73"/>
      <x:c r="S19" s="70">
        <x:v>4</x:v>
      </x:c>
      <x:c r="T19" s="73">
        <x:v>80</x:v>
      </x:c>
      <x:c r="U19" s="70"/>
      <x:c r="V19" s="73"/>
      <x:c r="W19" s="70">
        <x:v>6</x:v>
      </x:c>
      <x:c r="X19" s="70">
        <x:v>72</x:v>
      </x:c>
      <x:c r="Y19" s="70">
        <x:v>1</x:v>
      </x:c>
      <x:c r="Z19" s="70">
        <x:v>11</x:v>
      </x:c>
      <x:c r="AA19" s="70"/>
      <x:c r="AB19" s="70"/>
      <x:c r="AC19" s="70"/>
      <x:c r="AD19" s="70"/>
      <x:c r="AE19" s="70"/>
      <x:c r="AF19" s="70"/>
      <x:c r="AG19" s="70">
        <x:v>1</x:v>
      </x:c>
      <x:c r="AH19" s="70"/>
      <x:c r="AI19" s="70"/>
      <x:c r="AJ19" s="70">
        <x:v>1</x:v>
      </x:c>
      <x:c r="AK19" s="70">
        <x:v>1</x:v>
      </x:c>
      <x:c r="AL19" s="522" t="s">
        <x:v>2776</x:v>
      </x:c>
      <x:c r="AM19" s="70"/>
      <x:c r="AN19" s="73"/>
      <x:c r="AO19" s="70"/>
      <x:c r="AP19" s="70"/>
      <x:c r="AQ19" s="70"/>
      <x:c r="AR19" s="73"/>
      <x:c r="AS19" s="70"/>
      <x:c r="AT19" s="73"/>
      <x:c r="AU19" s="70"/>
      <x:c r="AV19" s="70"/>
      <x:c r="AW19" s="70">
        <x:v>1</x:v>
      </x:c>
      <x:c r="AX19" s="70"/>
      <x:c r="AY19" s="70"/>
      <x:c r="AZ19" s="70">
        <x:v>2</x:v>
      </x:c>
      <x:c r="BA19" s="73">
        <x:v>360</x:v>
      </x:c>
      <x:c r="BB19" s="70"/>
      <x:c r="BC19" s="70"/>
      <x:c r="BD19" s="70"/>
      <x:c r="BE19" s="70">
        <x:v>5</x:v>
      </x:c>
      <x:c r="BF19" s="70">
        <x:v>28</x:v>
      </x:c>
      <x:c r="BG19" s="70"/>
      <x:c r="BH19" s="70"/>
      <x:c r="BI19" s="70"/>
      <x:c r="BJ19" s="73"/>
      <x:c r="BK19" s="70"/>
      <x:c r="BL19" s="73"/>
      <x:c r="BM19" s="70"/>
      <x:c r="BN19" s="73"/>
      <x:c r="BO19" s="70"/>
      <x:c r="BP19" s="73"/>
      <x:c r="BQ19" s="70"/>
      <x:c r="BR19" s="70"/>
      <x:c r="BS19" s="70">
        <x:v>1</x:v>
      </x:c>
      <x:c r="BT19" s="70">
        <x:v>1</x:v>
      </x:c>
      <x:c r="BU19" s="70">
        <x:v>1</x:v>
      </x:c>
      <x:c r="BV19" s="522" t="s">
        <x:v>2776</x:v>
      </x:c>
      <x:c r="BW19" s="70"/>
      <x:c r="BX19" s="70"/>
      <x:c r="BY19" s="73"/>
      <x:c r="BZ19" s="70"/>
      <x:c r="CA19" s="73"/>
      <x:c r="CB19" s="70"/>
      <x:c r="CC19" s="73"/>
      <x:c r="CD19" s="70"/>
      <x:c r="CE19" s="70">
        <x:v>3</x:v>
      </x:c>
      <x:c r="CF19" s="73"/>
      <x:c r="CG19" s="70"/>
      <x:c r="CH19" s="70"/>
      <x:c r="CI19" s="70"/>
      <x:c r="CJ19" s="70">
        <x:v>3</x:v>
      </x:c>
      <x:c r="CK19" s="70">
        <x:v>1</x:v>
      </x:c>
      <x:c r="CL19" s="70"/>
      <x:c r="CM19" s="70"/>
      <x:c r="CN19" s="70"/>
      <x:c r="CO19" s="70">
        <x:v>1</x:v>
      </x:c>
      <x:c r="CP19" s="73">
        <x:v>20</x:v>
      </x:c>
      <x:c r="CQ19" s="70">
        <x:v>5</x:v>
      </x:c>
      <x:c r="CR19" s="73">
        <x:v>1119</x:v>
      </x:c>
      <x:c r="CS19" s="70">
        <x:v>73</x:v>
      </x:c>
      <x:c r="CT19" s="70"/>
      <x:c r="CU19" s="70">
        <x:v>3</x:v>
      </x:c>
      <x:c r="CV19" s="70">
        <x:v>4</x:v>
      </x:c>
      <x:c r="CW19" s="70"/>
      <x:c r="CX19" s="70"/>
      <x:c r="CY19" s="522" t="s">
        <x:v>2776</x:v>
      </x:c>
      <x:c r="CZ19" s="70"/>
      <x:c r="DA19" s="73"/>
      <x:c r="DB19" s="70"/>
      <x:c r="DC19" s="73"/>
      <x:c r="DD19" s="70"/>
      <x:c r="DE19" s="73"/>
      <x:c r="DF19" s="70"/>
      <x:c r="DG19" s="104"/>
    </x:row>
    <x:row r="20" spans="1:111" ht="30" customHeight="1">
      <x:c r="A20" s="522" t="s">
        <x:v>2654</x:v>
      </x:c>
      <x:c r="B20" s="114"/>
      <x:c r="C20" s="73"/>
      <x:c r="D20" s="70"/>
      <x:c r="E20" s="73"/>
      <x:c r="F20" s="70">
        <x:v>10</x:v>
      </x:c>
      <x:c r="G20" s="73">
        <x:v>8</x:v>
      </x:c>
      <x:c r="H20" s="70"/>
      <x:c r="I20" s="73"/>
      <x:c r="J20" s="70">
        <x:v>19</x:v>
      </x:c>
      <x:c r="K20" s="70"/>
      <x:c r="L20" s="73"/>
      <x:c r="M20" s="70"/>
      <x:c r="N20" s="70"/>
      <x:c r="O20" s="70"/>
      <x:c r="P20" s="70"/>
      <x:c r="Q20" s="70"/>
      <x:c r="R20" s="73"/>
      <x:c r="S20" s="70">
        <x:v>12</x:v>
      </x:c>
      <x:c r="T20" s="73">
        <x:v>170</x:v>
      </x:c>
      <x:c r="U20" s="70">
        <x:v>1</x:v>
      </x:c>
      <x:c r="V20" s="73">
        <x:v>148</x:v>
      </x:c>
      <x:c r="W20" s="70">
        <x:v>7</x:v>
      </x:c>
      <x:c r="X20" s="70">
        <x:v>448</x:v>
      </x:c>
      <x:c r="Y20" s="70">
        <x:v>2</x:v>
      </x:c>
      <x:c r="Z20" s="70">
        <x:v>30</x:v>
      </x:c>
      <x:c r="AA20" s="70">
        <x:v>1</x:v>
      </x:c>
      <x:c r="AB20" s="70"/>
      <x:c r="AC20" s="70"/>
      <x:c r="AD20" s="70"/>
      <x:c r="AE20" s="70">
        <x:v>1</x:v>
      </x:c>
      <x:c r="AF20" s="70">
        <x:v>1</x:v>
      </x:c>
      <x:c r="AG20" s="70">
        <x:v>2</x:v>
      </x:c>
      <x:c r="AH20" s="70"/>
      <x:c r="AI20" s="70"/>
      <x:c r="AJ20" s="70"/>
      <x:c r="AK20" s="70"/>
      <x:c r="AL20" s="522" t="s">
        <x:v>2654</x:v>
      </x:c>
      <x:c r="AM20" s="70"/>
      <x:c r="AN20" s="73"/>
      <x:c r="AO20" s="70"/>
      <x:c r="AP20" s="70"/>
      <x:c r="AQ20" s="70"/>
      <x:c r="AR20" s="73"/>
      <x:c r="AS20" s="70"/>
      <x:c r="AT20" s="73"/>
      <x:c r="AU20" s="70"/>
      <x:c r="AV20" s="70"/>
      <x:c r="AW20" s="70"/>
      <x:c r="AX20" s="70"/>
      <x:c r="AY20" s="70"/>
      <x:c r="AZ20" s="70">
        <x:v>3</x:v>
      </x:c>
      <x:c r="BA20" s="73">
        <x:v>1052</x:v>
      </x:c>
      <x:c r="BB20" s="70"/>
      <x:c r="BC20" s="70"/>
      <x:c r="BD20" s="70">
        <x:v>1</x:v>
      </x:c>
      <x:c r="BE20" s="70">
        <x:v>5</x:v>
      </x:c>
      <x:c r="BF20" s="70">
        <x:v>30</x:v>
      </x:c>
      <x:c r="BG20" s="70"/>
      <x:c r="BH20" s="70"/>
      <x:c r="BI20" s="70"/>
      <x:c r="BJ20" s="73"/>
      <x:c r="BK20" s="70"/>
      <x:c r="BL20" s="73"/>
      <x:c r="BM20" s="70"/>
      <x:c r="BN20" s="73"/>
      <x:c r="BO20" s="70"/>
      <x:c r="BP20" s="73"/>
      <x:c r="BQ20" s="70"/>
      <x:c r="BR20" s="70"/>
      <x:c r="BS20" s="70">
        <x:v>1</x:v>
      </x:c>
      <x:c r="BT20" s="70"/>
      <x:c r="BU20" s="70"/>
      <x:c r="BV20" s="522" t="s">
        <x:v>2654</x:v>
      </x:c>
      <x:c r="BW20" s="70"/>
      <x:c r="BX20" s="70"/>
      <x:c r="BY20" s="73"/>
      <x:c r="BZ20" s="70"/>
      <x:c r="CA20" s="73"/>
      <x:c r="CB20" s="70"/>
      <x:c r="CC20" s="73"/>
      <x:c r="CD20" s="70"/>
      <x:c r="CE20" s="70">
        <x:v>3</x:v>
      </x:c>
      <x:c r="CF20" s="73"/>
      <x:c r="CG20" s="70"/>
      <x:c r="CH20" s="70"/>
      <x:c r="CI20" s="70"/>
      <x:c r="CJ20" s="70">
        <x:v>4</x:v>
      </x:c>
      <x:c r="CK20" s="70">
        <x:v>1</x:v>
      </x:c>
      <x:c r="CL20" s="70"/>
      <x:c r="CM20" s="70"/>
      <x:c r="CN20" s="70"/>
      <x:c r="CO20" s="70">
        <x:v>1</x:v>
      </x:c>
      <x:c r="CP20" s="73">
        <x:v>43.200000000000003</x:v>
      </x:c>
      <x:c r="CQ20" s="70">
        <x:v>13</x:v>
      </x:c>
      <x:c r="CR20" s="73">
        <x:v>3198</x:v>
      </x:c>
      <x:c r="CS20" s="70">
        <x:v>202</x:v>
      </x:c>
      <x:c r="CT20" s="70"/>
      <x:c r="CU20" s="70">
        <x:v>23</x:v>
      </x:c>
      <x:c r="CV20" s="70">
        <x:v>67</x:v>
      </x:c>
      <x:c r="CW20" s="70">
        <x:v>1</x:v>
      </x:c>
      <x:c r="CX20" s="70">
        <x:v>2</x:v>
      </x:c>
      <x:c r="CY20" s="522" t="s">
        <x:v>2654</x:v>
      </x:c>
      <x:c r="CZ20" s="70">
        <x:v>2</x:v>
      </x:c>
      <x:c r="DA20" s="73">
        <x:f>325.6+80</x:f>
        <x:v>405.60000000000002</x:v>
      </x:c>
      <x:c r="DB20" s="70"/>
      <x:c r="DC20" s="73"/>
      <x:c r="DD20" s="70"/>
      <x:c r="DE20" s="73"/>
      <x:c r="DF20" s="70"/>
      <x:c r="DG20" s="104"/>
    </x:row>
    <x:row r="21" spans="1:111" ht="30" customHeight="1">
      <x:c r="A21" s="522" t="s">
        <x:v>2576</x:v>
      </x:c>
      <x:c r="B21" s="114"/>
      <x:c r="C21" s="73"/>
      <x:c r="D21" s="70">
        <x:v>1</x:v>
      </x:c>
      <x:c r="E21" s="73">
        <x:v>818</x:v>
      </x:c>
      <x:c r="F21" s="70">
        <x:v>5</x:v>
      </x:c>
      <x:c r="G21" s="73">
        <x:v>4.5</x:v>
      </x:c>
      <x:c r="H21" s="70"/>
      <x:c r="I21" s="73"/>
      <x:c r="J21" s="70">
        <x:v>8</x:v>
      </x:c>
      <x:c r="K21" s="70"/>
      <x:c r="L21" s="73"/>
      <x:c r="M21" s="70"/>
      <x:c r="N21" s="70"/>
      <x:c r="O21" s="70"/>
      <x:c r="P21" s="70"/>
      <x:c r="Q21" s="70"/>
      <x:c r="R21" s="73"/>
      <x:c r="S21" s="70">
        <x:v>5</x:v>
      </x:c>
      <x:c r="T21" s="73">
        <x:v>59</x:v>
      </x:c>
      <x:c r="U21" s="70"/>
      <x:c r="V21" s="73"/>
      <x:c r="W21" s="70">
        <x:v>4</x:v>
      </x:c>
      <x:c r="X21" s="70">
        <x:v>168</x:v>
      </x:c>
      <x:c r="Y21" s="70">
        <x:v>2</x:v>
      </x:c>
      <x:c r="Z21" s="70">
        <x:v>8</x:v>
      </x:c>
      <x:c r="AA21" s="70"/>
      <x:c r="AB21" s="70"/>
      <x:c r="AC21" s="70"/>
      <x:c r="AD21" s="70"/>
      <x:c r="AE21" s="70"/>
      <x:c r="AF21" s="70"/>
      <x:c r="AG21" s="70">
        <x:v>2</x:v>
      </x:c>
      <x:c r="AH21" s="70"/>
      <x:c r="AI21" s="70"/>
      <x:c r="AJ21" s="70"/>
      <x:c r="AK21" s="70"/>
      <x:c r="AL21" s="522" t="s">
        <x:v>2576</x:v>
      </x:c>
      <x:c r="AM21" s="70">
        <x:v>1</x:v>
      </x:c>
      <x:c r="AN21" s="73">
        <x:v>628</x:v>
      </x:c>
      <x:c r="AO21" s="70"/>
      <x:c r="AP21" s="70"/>
      <x:c r="AQ21" s="70"/>
      <x:c r="AR21" s="73"/>
      <x:c r="AS21" s="70"/>
      <x:c r="AT21" s="73"/>
      <x:c r="AU21" s="70"/>
      <x:c r="AV21" s="70"/>
      <x:c r="AW21" s="70"/>
      <x:c r="AX21" s="70"/>
      <x:c r="AY21" s="70"/>
      <x:c r="AZ21" s="70">
        <x:v>3</x:v>
      </x:c>
      <x:c r="BA21" s="73">
        <x:v>1045</x:v>
      </x:c>
      <x:c r="BB21" s="70">
        <x:v>1</x:v>
      </x:c>
      <x:c r="BC21" s="70">
        <x:v>72</x:v>
      </x:c>
      <x:c r="BD21" s="70"/>
      <x:c r="BE21" s="70">
        <x:v>9</x:v>
      </x:c>
      <x:c r="BF21" s="70">
        <x:v>49</x:v>
      </x:c>
      <x:c r="BG21" s="70"/>
      <x:c r="BH21" s="70"/>
      <x:c r="BI21" s="70"/>
      <x:c r="BJ21" s="73"/>
      <x:c r="BK21" s="70"/>
      <x:c r="BL21" s="73"/>
      <x:c r="BM21" s="70"/>
      <x:c r="BN21" s="73"/>
      <x:c r="BO21" s="70">
        <x:v>1</x:v>
      </x:c>
      <x:c r="BP21" s="73">
        <x:v>12183</x:v>
      </x:c>
      <x:c r="BQ21" s="70"/>
      <x:c r="BR21" s="70"/>
      <x:c r="BS21" s="70"/>
      <x:c r="BT21" s="70"/>
      <x:c r="BU21" s="70"/>
      <x:c r="BV21" s="522" t="s">
        <x:v>2576</x:v>
      </x:c>
      <x:c r="BW21" s="70"/>
      <x:c r="BX21" s="70"/>
      <x:c r="BY21" s="73"/>
      <x:c r="BZ21" s="70"/>
      <x:c r="CA21" s="73"/>
      <x:c r="CB21" s="70"/>
      <x:c r="CC21" s="73"/>
      <x:c r="CD21" s="70"/>
      <x:c r="CE21" s="70">
        <x:v>4</x:v>
      </x:c>
      <x:c r="CF21" s="73"/>
      <x:c r="CG21" s="70"/>
      <x:c r="CH21" s="70"/>
      <x:c r="CI21" s="70"/>
      <x:c r="CJ21" s="70">
        <x:v>4</x:v>
      </x:c>
      <x:c r="CK21" s="70"/>
      <x:c r="CL21" s="70"/>
      <x:c r="CM21" s="70"/>
      <x:c r="CN21" s="70"/>
      <x:c r="CO21" s="70">
        <x:v>1</x:v>
      </x:c>
      <x:c r="CP21" s="73">
        <x:v>13.119999999999999</x:v>
      </x:c>
      <x:c r="CQ21" s="70">
        <x:v>7</x:v>
      </x:c>
      <x:c r="CR21" s="73">
        <x:v>5118</x:v>
      </x:c>
      <x:c r="CS21" s="70">
        <x:v>97</x:v>
      </x:c>
      <x:c r="CT21" s="70">
        <x:v>1</x:v>
      </x:c>
      <x:c r="CU21" s="70">
        <x:v>2</x:v>
      </x:c>
      <x:c r="CV21" s="70">
        <x:v>20</x:v>
      </x:c>
      <x:c r="CW21" s="70"/>
      <x:c r="CX21" s="70"/>
      <x:c r="CY21" s="522" t="s">
        <x:v>2576</x:v>
      </x:c>
      <x:c r="CZ21" s="70">
        <x:v>1</x:v>
      </x:c>
      <x:c r="DA21" s="73">
        <x:v>63</x:v>
      </x:c>
      <x:c r="DB21" s="70"/>
      <x:c r="DC21" s="73"/>
      <x:c r="DD21" s="70"/>
      <x:c r="DE21" s="73"/>
      <x:c r="DF21" s="70"/>
      <x:c r="DG21" s="104"/>
    </x:row>
    <x:row r="22" spans="1:111" ht="30" customHeight="1">
      <x:c r="A22" s="522" t="s">
        <x:v>2642</x:v>
      </x:c>
      <x:c r="B22" s="114"/>
      <x:c r="C22" s="73"/>
      <x:c r="D22" s="70"/>
      <x:c r="E22" s="73"/>
      <x:c r="F22" s="70">
        <x:v>3</x:v>
      </x:c>
      <x:c r="G22" s="73">
        <x:v>2.8999999999999999</x:v>
      </x:c>
      <x:c r="H22" s="70">
        <x:v>1</x:v>
      </x:c>
      <x:c r="I22" s="73">
        <x:v>37</x:v>
      </x:c>
      <x:c r="J22" s="70">
        <x:v>0</x:v>
      </x:c>
      <x:c r="K22" s="70"/>
      <x:c r="L22" s="73"/>
      <x:c r="M22" s="70"/>
      <x:c r="N22" s="70"/>
      <x:c r="O22" s="70"/>
      <x:c r="P22" s="70"/>
      <x:c r="Q22" s="70"/>
      <x:c r="R22" s="73"/>
      <x:c r="S22" s="70">
        <x:v>5</x:v>
      </x:c>
      <x:c r="T22" s="73">
        <x:v>72</x:v>
      </x:c>
      <x:c r="U22" s="70"/>
      <x:c r="V22" s="73"/>
      <x:c r="W22" s="70"/>
      <x:c r="X22" s="70">
        <x:v>30</x:v>
      </x:c>
      <x:c r="Y22" s="70">
        <x:v>2</x:v>
      </x:c>
      <x:c r="Z22" s="70">
        <x:v>5</x:v>
      </x:c>
      <x:c r="AA22" s="70"/>
      <x:c r="AB22" s="70"/>
      <x:c r="AC22" s="70"/>
      <x:c r="AD22" s="70"/>
      <x:c r="AE22" s="70"/>
      <x:c r="AF22" s="70"/>
      <x:c r="AG22" s="70">
        <x:v>1</x:v>
      </x:c>
      <x:c r="AH22" s="70"/>
      <x:c r="AI22" s="70"/>
      <x:c r="AJ22" s="70">
        <x:v>2</x:v>
      </x:c>
      <x:c r="AK22" s="70">
        <x:v>4</x:v>
      </x:c>
      <x:c r="AL22" s="522" t="s">
        <x:v>2642</x:v>
      </x:c>
      <x:c r="AM22" s="70"/>
      <x:c r="AN22" s="73"/>
      <x:c r="AO22" s="70"/>
      <x:c r="AP22" s="70"/>
      <x:c r="AQ22" s="70"/>
      <x:c r="AR22" s="73"/>
      <x:c r="AS22" s="70"/>
      <x:c r="AT22" s="73"/>
      <x:c r="AU22" s="70"/>
      <x:c r="AV22" s="70"/>
      <x:c r="AW22" s="70"/>
      <x:c r="AX22" s="70"/>
      <x:c r="AY22" s="70"/>
      <x:c r="AZ22" s="70">
        <x:v>3</x:v>
      </x:c>
      <x:c r="BA22" s="73">
        <x:v>1450</x:v>
      </x:c>
      <x:c r="BB22" s="70"/>
      <x:c r="BC22" s="70"/>
      <x:c r="BD22" s="70"/>
      <x:c r="BE22" s="70">
        <x:v>6</x:v>
      </x:c>
      <x:c r="BF22" s="70">
        <x:v>49</x:v>
      </x:c>
      <x:c r="BG22" s="70"/>
      <x:c r="BH22" s="70"/>
      <x:c r="BI22" s="70"/>
      <x:c r="BJ22" s="73"/>
      <x:c r="BK22" s="70"/>
      <x:c r="BL22" s="73"/>
      <x:c r="BM22" s="70"/>
      <x:c r="BN22" s="73"/>
      <x:c r="BO22" s="70"/>
      <x:c r="BP22" s="73"/>
      <x:c r="BQ22" s="70"/>
      <x:c r="BR22" s="70"/>
      <x:c r="BS22" s="70"/>
      <x:c r="BT22" s="70"/>
      <x:c r="BU22" s="70"/>
      <x:c r="BV22" s="522" t="s">
        <x:v>2642</x:v>
      </x:c>
      <x:c r="BW22" s="70"/>
      <x:c r="BX22" s="70"/>
      <x:c r="BY22" s="73"/>
      <x:c r="BZ22" s="70"/>
      <x:c r="CA22" s="73"/>
      <x:c r="CB22" s="70"/>
      <x:c r="CC22" s="73"/>
      <x:c r="CD22" s="70"/>
      <x:c r="CE22" s="70">
        <x:v>1</x:v>
      </x:c>
      <x:c r="CF22" s="73">
        <x:v>18.5</x:v>
      </x:c>
      <x:c r="CG22" s="70"/>
      <x:c r="CH22" s="70"/>
      <x:c r="CI22" s="70"/>
      <x:c r="CJ22" s="70">
        <x:v>3</x:v>
      </x:c>
      <x:c r="CK22" s="70"/>
      <x:c r="CL22" s="70"/>
      <x:c r="CM22" s="70"/>
      <x:c r="CN22" s="70"/>
      <x:c r="CO22" s="70"/>
      <x:c r="CP22" s="73"/>
      <x:c r="CQ22" s="70">
        <x:v>5</x:v>
      </x:c>
      <x:c r="CR22" s="73">
        <x:v>939</x:v>
      </x:c>
      <x:c r="CS22" s="70">
        <x:v>56</x:v>
      </x:c>
      <x:c r="CT22" s="70"/>
      <x:c r="CU22" s="70">
        <x:v>3</x:v>
      </x:c>
      <x:c r="CV22" s="70">
        <x:v>1</x:v>
      </x:c>
      <x:c r="CW22" s="70"/>
      <x:c r="CX22" s="70"/>
      <x:c r="CY22" s="522" t="s">
        <x:v>2642</x:v>
      </x:c>
      <x:c r="CZ22" s="70">
        <x:v>2</x:v>
      </x:c>
      <x:c r="DA22" s="73">
        <x:f>982.8+47</x:f>
        <x:v>1029.8</x:v>
      </x:c>
      <x:c r="DB22" s="70"/>
      <x:c r="DC22" s="73"/>
      <x:c r="DD22" s="70"/>
      <x:c r="DE22" s="73"/>
      <x:c r="DF22" s="70"/>
      <x:c r="DG22" s="104"/>
    </x:row>
    <x:row r="23" spans="1:111" ht="30" customHeight="1">
      <x:c r="A23" s="522" t="s">
        <x:v>2665</x:v>
      </x:c>
      <x:c r="B23" s="114">
        <x:v>1</x:v>
      </x:c>
      <x:c r="C23" s="73">
        <x:v>14458</x:v>
      </x:c>
      <x:c r="D23" s="70">
        <x:v>10</x:v>
      </x:c>
      <x:c r="E23" s="73">
        <x:v>4185.6999999999998</x:v>
      </x:c>
      <x:c r="F23" s="70">
        <x:v>4</x:v>
      </x:c>
      <x:c r="G23" s="73">
        <x:v>15.52</x:v>
      </x:c>
      <x:c r="H23" s="70">
        <x:v>17</x:v>
      </x:c>
      <x:c r="I23" s="73"/>
      <x:c r="J23" s="70">
        <x:v>7</x:v>
      </x:c>
      <x:c r="K23" s="70">
        <x:v>1</x:v>
      </x:c>
      <x:c r="L23" s="73">
        <x:v>185</x:v>
      </x:c>
      <x:c r="M23" s="70">
        <x:v>1</x:v>
      </x:c>
      <x:c r="N23" s="70"/>
      <x:c r="O23" s="70">
        <x:v>5</x:v>
      </x:c>
      <x:c r="P23" s="70">
        <x:v>9</x:v>
      </x:c>
      <x:c r="Q23" s="70"/>
      <x:c r="R23" s="73"/>
      <x:c r="S23" s="70">
        <x:v>3</x:v>
      </x:c>
      <x:c r="T23" s="73">
        <x:v>57.640000000000001</x:v>
      </x:c>
      <x:c r="U23" s="70"/>
      <x:c r="V23" s="73"/>
      <x:c r="W23" s="70">
        <x:v>2</x:v>
      </x:c>
      <x:c r="X23" s="70">
        <x:v>150</x:v>
      </x:c>
      <x:c r="Y23" s="70">
        <x:v>4</x:v>
      </x:c>
      <x:c r="Z23" s="70">
        <x:v>11</x:v>
      </x:c>
      <x:c r="AA23" s="70"/>
      <x:c r="AB23" s="70">
        <x:v>1</x:v>
      </x:c>
      <x:c r="AC23" s="70"/>
      <x:c r="AD23" s="70"/>
      <x:c r="AE23" s="70"/>
      <x:c r="AF23" s="70"/>
      <x:c r="AG23" s="70"/>
      <x:c r="AH23" s="70"/>
      <x:c r="AI23" s="70"/>
      <x:c r="AJ23" s="70">
        <x:v>1</x:v>
      </x:c>
      <x:c r="AK23" s="70">
        <x:v>3</x:v>
      </x:c>
      <x:c r="AL23" s="522" t="s">
        <x:v>2665</x:v>
      </x:c>
      <x:c r="AM23" s="70"/>
      <x:c r="AN23" s="73"/>
      <x:c r="AO23" s="70"/>
      <x:c r="AP23" s="70"/>
      <x:c r="AQ23" s="70"/>
      <x:c r="AR23" s="73"/>
      <x:c r="AS23" s="70"/>
      <x:c r="AT23" s="73"/>
      <x:c r="AU23" s="70"/>
      <x:c r="AV23" s="70"/>
      <x:c r="AW23" s="70"/>
      <x:c r="AX23" s="70">
        <x:v>1</x:v>
      </x:c>
      <x:c r="AY23" s="70"/>
      <x:c r="AZ23" s="70">
        <x:v>1</x:v>
      </x:c>
      <x:c r="BA23" s="73">
        <x:v>144</x:v>
      </x:c>
      <x:c r="BB23" s="70"/>
      <x:c r="BC23" s="70"/>
      <x:c r="BD23" s="70"/>
      <x:c r="BE23" s="70">
        <x:v>4</x:v>
      </x:c>
      <x:c r="BF23" s="70">
        <x:v>26</x:v>
      </x:c>
      <x:c r="BG23" s="70"/>
      <x:c r="BH23" s="70"/>
      <x:c r="BI23" s="70"/>
      <x:c r="BJ23" s="73"/>
      <x:c r="BK23" s="70"/>
      <x:c r="BL23" s="73"/>
      <x:c r="BM23" s="70">
        <x:v>1</x:v>
      </x:c>
      <x:c r="BN23" s="73">
        <x:v>655</x:v>
      </x:c>
      <x:c r="BO23" s="70"/>
      <x:c r="BP23" s="73"/>
      <x:c r="BQ23" s="70"/>
      <x:c r="BR23" s="70">
        <x:v>2</x:v>
      </x:c>
      <x:c r="BS23" s="70">
        <x:v>2</x:v>
      </x:c>
      <x:c r="BT23" s="70">
        <x:v>4</x:v>
      </x:c>
      <x:c r="BU23" s="70">
        <x:v>4</x:v>
      </x:c>
      <x:c r="BV23" s="522" t="s">
        <x:v>2665</x:v>
      </x:c>
      <x:c r="BW23" s="70">
        <x:v>2</x:v>
      </x:c>
      <x:c r="BX23" s="70">
        <x:v>38</x:v>
      </x:c>
      <x:c r="BY23" s="73">
        <x:v>3150</x:v>
      </x:c>
      <x:c r="BZ23" s="70"/>
      <x:c r="CA23" s="73"/>
      <x:c r="CB23" s="70">
        <x:v>1</x:v>
      </x:c>
      <x:c r="CC23" s="73">
        <x:v>71.099999999999994</x:v>
      </x:c>
      <x:c r="CD23" s="70"/>
      <x:c r="CE23" s="70">
        <x:v>3</x:v>
      </x:c>
      <x:c r="CF23" s="73">
        <x:v>220</x:v>
      </x:c>
      <x:c r="CG23" s="70"/>
      <x:c r="CH23" s="70"/>
      <x:c r="CI23" s="70">
        <x:v>1</x:v>
      </x:c>
      <x:c r="CJ23" s="70">
        <x:v>4</x:v>
      </x:c>
      <x:c r="CK23" s="70"/>
      <x:c r="CL23" s="70"/>
      <x:c r="CM23" s="70"/>
      <x:c r="CN23" s="70"/>
      <x:c r="CO23" s="70">
        <x:v>1</x:v>
      </x:c>
      <x:c r="CP23" s="73">
        <x:v>220</x:v>
      </x:c>
      <x:c r="CQ23" s="70">
        <x:v>1</x:v>
      </x:c>
      <x:c r="CR23" s="73">
        <x:v>70</x:v>
      </x:c>
      <x:c r="CS23" s="70">
        <x:v>138</x:v>
      </x:c>
      <x:c r="CT23" s="70">
        <x:v>4</x:v>
      </x:c>
      <x:c r="CU23" s="70">
        <x:v>11</x:v>
      </x:c>
      <x:c r="CV23" s="70">
        <x:v>9</x:v>
      </x:c>
      <x:c r="CW23" s="70">
        <x:v>6</x:v>
      </x:c>
      <x:c r="CX23" s="70">
        <x:v>12</x:v>
      </x:c>
      <x:c r="CY23" s="522" t="s">
        <x:v>2665</x:v>
      </x:c>
      <x:c r="CZ23" s="70">
        <x:v>4</x:v>
      </x:c>
      <x:c r="DA23" s="73">
        <x:v>2115.0100000000002</x:v>
      </x:c>
      <x:c r="DB23" s="70"/>
      <x:c r="DC23" s="73"/>
      <x:c r="DD23" s="70"/>
      <x:c r="DE23" s="73"/>
      <x:c r="DF23" s="70"/>
      <x:c r="DG23" s="104"/>
    </x:row>
    <x:row r="24" spans="1:111" ht="30" customHeight="1">
      <x:c r="A24" s="522" t="s">
        <x:v>616</x:v>
      </x:c>
      <x:c r="B24" s="114"/>
      <x:c r="C24" s="73"/>
      <x:c r="D24" s="70"/>
      <x:c r="E24" s="73"/>
      <x:c r="F24" s="70"/>
      <x:c r="G24" s="73"/>
      <x:c r="H24" s="70"/>
      <x:c r="I24" s="73"/>
      <x:c r="J24" s="70">
        <x:v>2</x:v>
      </x:c>
      <x:c r="K24" s="70"/>
      <x:c r="L24" s="73"/>
      <x:c r="M24" s="70"/>
      <x:c r="N24" s="70"/>
      <x:c r="O24" s="70"/>
      <x:c r="P24" s="70"/>
      <x:c r="Q24" s="70"/>
      <x:c r="R24" s="73"/>
      <x:c r="S24" s="70">
        <x:v>1</x:v>
      </x:c>
      <x:c r="T24" s="73">
        <x:v>36</x:v>
      </x:c>
      <x:c r="U24" s="70"/>
      <x:c r="V24" s="73"/>
      <x:c r="W24" s="70"/>
      <x:c r="X24" s="70">
        <x:v>30</x:v>
      </x:c>
      <x:c r="Y24" s="70"/>
      <x:c r="Z24" s="70"/>
      <x:c r="AA24" s="70"/>
      <x:c r="AB24" s="70"/>
      <x:c r="AC24" s="70"/>
      <x:c r="AD24" s="70"/>
      <x:c r="AE24" s="70"/>
      <x:c r="AF24" s="70"/>
      <x:c r="AG24" s="70"/>
      <x:c r="AH24" s="70"/>
      <x:c r="AI24" s="70"/>
      <x:c r="AJ24" s="70"/>
      <x:c r="AK24" s="70"/>
      <x:c r="AL24" s="522" t="s">
        <x:v>616</x:v>
      </x:c>
      <x:c r="AM24" s="70"/>
      <x:c r="AN24" s="73"/>
      <x:c r="AO24" s="70"/>
      <x:c r="AP24" s="70"/>
      <x:c r="AQ24" s="70"/>
      <x:c r="AR24" s="73"/>
      <x:c r="AS24" s="70"/>
      <x:c r="AT24" s="73"/>
      <x:c r="AU24" s="70"/>
      <x:c r="AV24" s="70"/>
      <x:c r="AW24" s="70"/>
      <x:c r="AX24" s="70"/>
      <x:c r="AY24" s="70"/>
      <x:c r="AZ24" s="70">
        <x:v>1</x:v>
      </x:c>
      <x:c r="BA24" s="73">
        <x:v>1</x:v>
      </x:c>
      <x:c r="BB24" s="70"/>
      <x:c r="BC24" s="70"/>
      <x:c r="BD24" s="70"/>
      <x:c r="BE24" s="70">
        <x:v>2</x:v>
      </x:c>
      <x:c r="BF24" s="70">
        <x:v>11</x:v>
      </x:c>
      <x:c r="BG24" s="70"/>
      <x:c r="BH24" s="70"/>
      <x:c r="BI24" s="70"/>
      <x:c r="BJ24" s="73"/>
      <x:c r="BK24" s="70"/>
      <x:c r="BL24" s="73"/>
      <x:c r="BM24" s="70"/>
      <x:c r="BN24" s="73"/>
      <x:c r="BO24" s="70"/>
      <x:c r="BP24" s="73"/>
      <x:c r="BQ24" s="70"/>
      <x:c r="BR24" s="70"/>
      <x:c r="BS24" s="70"/>
      <x:c r="BT24" s="70"/>
      <x:c r="BU24" s="70"/>
      <x:c r="BV24" s="522" t="s">
        <x:v>616</x:v>
      </x:c>
      <x:c r="BW24" s="70"/>
      <x:c r="BX24" s="70"/>
      <x:c r="BY24" s="73"/>
      <x:c r="BZ24" s="70"/>
      <x:c r="CA24" s="73"/>
      <x:c r="CB24" s="70"/>
      <x:c r="CC24" s="73"/>
      <x:c r="CD24" s="70"/>
      <x:c r="CE24" s="70">
        <x:v>1</x:v>
      </x:c>
      <x:c r="CF24" s="73"/>
      <x:c r="CG24" s="70"/>
      <x:c r="CH24" s="70"/>
      <x:c r="CI24" s="70"/>
      <x:c r="CJ24" s="70">
        <x:v>1</x:v>
      </x:c>
      <x:c r="CK24" s="70"/>
      <x:c r="CL24" s="70"/>
      <x:c r="CM24" s="70"/>
      <x:c r="CN24" s="70"/>
      <x:c r="CO24" s="70"/>
      <x:c r="CP24" s="73"/>
      <x:c r="CQ24" s="70"/>
      <x:c r="CR24" s="73"/>
      <x:c r="CS24" s="70">
        <x:v>15</x:v>
      </x:c>
      <x:c r="CT24" s="70">
        <x:v>1</x:v>
      </x:c>
      <x:c r="CU24" s="70"/>
      <x:c r="CV24" s="70"/>
      <x:c r="CW24" s="70">
        <x:v>1</x:v>
      </x:c>
      <x:c r="CX24" s="70">
        <x:v>1</x:v>
      </x:c>
      <x:c r="CY24" s="522" t="s">
        <x:v>616</x:v>
      </x:c>
      <x:c r="CZ24" s="70"/>
      <x:c r="DA24" s="73"/>
      <x:c r="DB24" s="70"/>
      <x:c r="DC24" s="73"/>
      <x:c r="DD24" s="70"/>
      <x:c r="DE24" s="73"/>
      <x:c r="DF24" s="70"/>
      <x:c r="DG24" s="104"/>
    </x:row>
    <x:row r="25" spans="1:111" ht="30" customHeight="1">
      <x:c r="A25" s="522" t="s">
        <x:v>619</x:v>
      </x:c>
      <x:c r="B25" s="114"/>
      <x:c r="C25" s="73"/>
      <x:c r="D25" s="70"/>
      <x:c r="E25" s="73"/>
      <x:c r="F25" s="70"/>
      <x:c r="G25" s="73"/>
      <x:c r="H25" s="70"/>
      <x:c r="I25" s="73"/>
      <x:c r="J25" s="70">
        <x:v>2</x:v>
      </x:c>
      <x:c r="K25" s="70"/>
      <x:c r="L25" s="73"/>
      <x:c r="M25" s="70"/>
      <x:c r="N25" s="70"/>
      <x:c r="O25" s="70"/>
      <x:c r="P25" s="70"/>
      <x:c r="Q25" s="70"/>
      <x:c r="R25" s="73"/>
      <x:c r="S25" s="70">
        <x:v>3</x:v>
      </x:c>
      <x:c r="T25" s="73">
        <x:v>30</x:v>
      </x:c>
      <x:c r="U25" s="70"/>
      <x:c r="V25" s="73"/>
      <x:c r="W25" s="70">
        <x:v>6</x:v>
      </x:c>
      <x:c r="X25" s="70">
        <x:v>18</x:v>
      </x:c>
      <x:c r="Y25" s="70">
        <x:v>1</x:v>
      </x:c>
      <x:c r="Z25" s="70">
        <x:v>2</x:v>
      </x:c>
      <x:c r="AA25" s="70"/>
      <x:c r="AB25" s="70"/>
      <x:c r="AC25" s="70"/>
      <x:c r="AD25" s="70"/>
      <x:c r="AE25" s="70"/>
      <x:c r="AF25" s="70"/>
      <x:c r="AG25" s="70">
        <x:v>1</x:v>
      </x:c>
      <x:c r="AH25" s="70"/>
      <x:c r="AI25" s="70"/>
      <x:c r="AJ25" s="70">
        <x:v>1</x:v>
      </x:c>
      <x:c r="AK25" s="70">
        <x:v>4</x:v>
      </x:c>
      <x:c r="AL25" s="522" t="s">
        <x:v>619</x:v>
      </x:c>
      <x:c r="AM25" s="70"/>
      <x:c r="AN25" s="73"/>
      <x:c r="AO25" s="70"/>
      <x:c r="AP25" s="70"/>
      <x:c r="AQ25" s="70"/>
      <x:c r="AR25" s="73"/>
      <x:c r="AS25" s="70"/>
      <x:c r="AT25" s="73"/>
      <x:c r="AU25" s="70"/>
      <x:c r="AV25" s="70"/>
      <x:c r="AW25" s="70"/>
      <x:c r="AX25" s="70"/>
      <x:c r="AY25" s="70"/>
      <x:c r="AZ25" s="70">
        <x:v>1</x:v>
      </x:c>
      <x:c r="BA25" s="73">
        <x:v>1</x:v>
      </x:c>
      <x:c r="BB25" s="70"/>
      <x:c r="BC25" s="70"/>
      <x:c r="BD25" s="70"/>
      <x:c r="BE25" s="70">
        <x:v>3</x:v>
      </x:c>
      <x:c r="BF25" s="70">
        <x:v>13</x:v>
      </x:c>
      <x:c r="BG25" s="70"/>
      <x:c r="BH25" s="70"/>
      <x:c r="BI25" s="70"/>
      <x:c r="BJ25" s="73"/>
      <x:c r="BK25" s="70"/>
      <x:c r="BL25" s="73"/>
      <x:c r="BM25" s="70"/>
      <x:c r="BN25" s="73"/>
      <x:c r="BO25" s="70"/>
      <x:c r="BP25" s="73"/>
      <x:c r="BQ25" s="70"/>
      <x:c r="BR25" s="70"/>
      <x:c r="BS25" s="70"/>
      <x:c r="BT25" s="70"/>
      <x:c r="BU25" s="70"/>
      <x:c r="BV25" s="522" t="s">
        <x:v>619</x:v>
      </x:c>
      <x:c r="BW25" s="70"/>
      <x:c r="BX25" s="70"/>
      <x:c r="BY25" s="73"/>
      <x:c r="BZ25" s="70"/>
      <x:c r="CA25" s="73"/>
      <x:c r="CB25" s="70"/>
      <x:c r="CC25" s="73"/>
      <x:c r="CD25" s="70"/>
      <x:c r="CE25" s="70">
        <x:v>1</x:v>
      </x:c>
      <x:c r="CF25" s="73"/>
      <x:c r="CG25" s="70"/>
      <x:c r="CH25" s="70"/>
      <x:c r="CI25" s="70"/>
      <x:c r="CJ25" s="70"/>
      <x:c r="CK25" s="70"/>
      <x:c r="CL25" s="70"/>
      <x:c r="CM25" s="70"/>
      <x:c r="CN25" s="70"/>
      <x:c r="CO25" s="70">
        <x:v>1</x:v>
      </x:c>
      <x:c r="CP25" s="73">
        <x:v>24</x:v>
      </x:c>
      <x:c r="CQ25" s="70">
        <x:v>5</x:v>
      </x:c>
      <x:c r="CR25" s="73">
        <x:v>442</x:v>
      </x:c>
      <x:c r="CS25" s="70">
        <x:v>30</x:v>
      </x:c>
      <x:c r="CT25" s="70">
        <x:v>1</x:v>
      </x:c>
      <x:c r="CU25" s="70">
        <x:v>3</x:v>
      </x:c>
      <x:c r="CV25" s="70">
        <x:v>14</x:v>
      </x:c>
      <x:c r="CW25" s="70"/>
      <x:c r="CX25" s="70"/>
      <x:c r="CY25" s="522" t="s">
        <x:v>619</x:v>
      </x:c>
      <x:c r="CZ25" s="70"/>
      <x:c r="DA25" s="73"/>
      <x:c r="DB25" s="70"/>
      <x:c r="DC25" s="73"/>
      <x:c r="DD25" s="70"/>
      <x:c r="DE25" s="73"/>
      <x:c r="DF25" s="70"/>
      <x:c r="DG25" s="104"/>
    </x:row>
    <x:row r="26" spans="1:111" ht="30" customHeight="1">
      <x:c r="A26" s="522" t="s">
        <x:v>574</x:v>
      </x:c>
      <x:c r="B26" s="114"/>
      <x:c r="C26" s="73"/>
      <x:c r="D26" s="70"/>
      <x:c r="E26" s="73"/>
      <x:c r="F26" s="70"/>
      <x:c r="G26" s="73"/>
      <x:c r="H26" s="70"/>
      <x:c r="I26" s="73"/>
      <x:c r="J26" s="70">
        <x:v>2</x:v>
      </x:c>
      <x:c r="K26" s="70">
        <x:v>1</x:v>
      </x:c>
      <x:c r="L26" s="73">
        <x:v>251</x:v>
      </x:c>
      <x:c r="M26" s="70"/>
      <x:c r="N26" s="70"/>
      <x:c r="O26" s="70"/>
      <x:c r="P26" s="70"/>
      <x:c r="Q26" s="70"/>
      <x:c r="R26" s="73"/>
      <x:c r="S26" s="70">
        <x:v>1</x:v>
      </x:c>
      <x:c r="T26" s="73"/>
      <x:c r="U26" s="70"/>
      <x:c r="V26" s="73"/>
      <x:c r="W26" s="70"/>
      <x:c r="X26" s="70">
        <x:v>19</x:v>
      </x:c>
      <x:c r="Y26" s="70">
        <x:v>3</x:v>
      </x:c>
      <x:c r="Z26" s="70">
        <x:v>4</x:v>
      </x:c>
      <x:c r="AA26" s="70"/>
      <x:c r="AB26" s="70"/>
      <x:c r="AC26" s="70"/>
      <x:c r="AD26" s="70"/>
      <x:c r="AE26" s="70"/>
      <x:c r="AF26" s="70"/>
      <x:c r="AG26" s="70"/>
      <x:c r="AH26" s="70"/>
      <x:c r="AI26" s="70"/>
      <x:c r="AJ26" s="70"/>
      <x:c r="AK26" s="70"/>
      <x:c r="AL26" s="522" t="s">
        <x:v>574</x:v>
      </x:c>
      <x:c r="AM26" s="70"/>
      <x:c r="AN26" s="73"/>
      <x:c r="AO26" s="70"/>
      <x:c r="AP26" s="70"/>
      <x:c r="AQ26" s="70"/>
      <x:c r="AR26" s="73"/>
      <x:c r="AS26" s="70"/>
      <x:c r="AT26" s="73"/>
      <x:c r="AU26" s="70"/>
      <x:c r="AV26" s="70"/>
      <x:c r="AW26" s="70"/>
      <x:c r="AX26" s="70"/>
      <x:c r="AY26" s="70"/>
      <x:c r="AZ26" s="70">
        <x:v>2</x:v>
      </x:c>
      <x:c r="BA26" s="73">
        <x:v>249.47999999999999</x:v>
      </x:c>
      <x:c r="BB26" s="70"/>
      <x:c r="BC26" s="70"/>
      <x:c r="BD26" s="70"/>
      <x:c r="BE26" s="70">
        <x:v>3</x:v>
      </x:c>
      <x:c r="BF26" s="70">
        <x:v>10</x:v>
      </x:c>
      <x:c r="BG26" s="70"/>
      <x:c r="BH26" s="70"/>
      <x:c r="BI26" s="70"/>
      <x:c r="BJ26" s="73"/>
      <x:c r="BK26" s="70"/>
      <x:c r="BL26" s="73"/>
      <x:c r="BM26" s="70"/>
      <x:c r="BN26" s="73"/>
      <x:c r="BO26" s="70"/>
      <x:c r="BP26" s="73"/>
      <x:c r="BQ26" s="70"/>
      <x:c r="BR26" s="70"/>
      <x:c r="BS26" s="70"/>
      <x:c r="BT26" s="70"/>
      <x:c r="BU26" s="70"/>
      <x:c r="BV26" s="522" t="s">
        <x:v>574</x:v>
      </x:c>
      <x:c r="BW26" s="70"/>
      <x:c r="BX26" s="70"/>
      <x:c r="BY26" s="73"/>
      <x:c r="BZ26" s="70"/>
      <x:c r="CA26" s="73"/>
      <x:c r="CB26" s="70"/>
      <x:c r="CC26" s="73"/>
      <x:c r="CD26" s="70"/>
      <x:c r="CE26" s="70"/>
      <x:c r="CF26" s="73"/>
      <x:c r="CG26" s="70"/>
      <x:c r="CH26" s="70"/>
      <x:c r="CI26" s="70"/>
      <x:c r="CJ26" s="70">
        <x:v>1</x:v>
      </x:c>
      <x:c r="CK26" s="70"/>
      <x:c r="CL26" s="70"/>
      <x:c r="CM26" s="70"/>
      <x:c r="CN26" s="70"/>
      <x:c r="CO26" s="70"/>
      <x:c r="CP26" s="73"/>
      <x:c r="CQ26" s="70">
        <x:v>1</x:v>
      </x:c>
      <x:c r="CR26" s="73">
        <x:v>237</x:v>
      </x:c>
      <x:c r="CS26" s="70">
        <x:v>36</x:v>
      </x:c>
      <x:c r="CT26" s="70">
        <x:v>1</x:v>
      </x:c>
      <x:c r="CU26" s="70">
        <x:v>1</x:v>
      </x:c>
      <x:c r="CV26" s="70">
        <x:v>2</x:v>
      </x:c>
      <x:c r="CW26" s="70">
        <x:v>1</x:v>
      </x:c>
      <x:c r="CX26" s="70">
        <x:v>15</x:v>
      </x:c>
      <x:c r="CY26" s="522" t="s">
        <x:v>574</x:v>
      </x:c>
      <x:c r="CZ26" s="70">
        <x:v>1</x:v>
      </x:c>
      <x:c r="DA26" s="73"/>
      <x:c r="DB26" s="70"/>
      <x:c r="DC26" s="73"/>
      <x:c r="DD26" s="70"/>
      <x:c r="DE26" s="73"/>
      <x:c r="DF26" s="70"/>
      <x:c r="DG26" s="104"/>
    </x:row>
    <x:row r="27" spans="1:111" ht="30" customHeight="1">
      <x:c r="A27" s="522" t="s">
        <x:v>2671</x:v>
      </x:c>
      <x:c r="B27" s="114"/>
      <x:c r="C27" s="73"/>
      <x:c r="D27" s="70"/>
      <x:c r="E27" s="73"/>
      <x:c r="F27" s="70"/>
      <x:c r="G27" s="73"/>
      <x:c r="H27" s="70"/>
      <x:c r="I27" s="73"/>
      <x:c r="J27" s="70">
        <x:v>1</x:v>
      </x:c>
      <x:c r="K27" s="70"/>
      <x:c r="L27" s="73"/>
      <x:c r="M27" s="70"/>
      <x:c r="N27" s="70"/>
      <x:c r="O27" s="70"/>
      <x:c r="P27" s="70"/>
      <x:c r="Q27" s="70"/>
      <x:c r="R27" s="73"/>
      <x:c r="S27" s="70">
        <x:v>1</x:v>
      </x:c>
      <x:c r="T27" s="73">
        <x:v>26</x:v>
      </x:c>
      <x:c r="U27" s="70"/>
      <x:c r="V27" s="73"/>
      <x:c r="W27" s="70">
        <x:v>3</x:v>
      </x:c>
      <x:c r="X27" s="70">
        <x:v>7</x:v>
      </x:c>
      <x:c r="Y27" s="70"/>
      <x:c r="Z27" s="70"/>
      <x:c r="AA27" s="70"/>
      <x:c r="AB27" s="70"/>
      <x:c r="AC27" s="70"/>
      <x:c r="AD27" s="70"/>
      <x:c r="AE27" s="70"/>
      <x:c r="AF27" s="70"/>
      <x:c r="AG27" s="70"/>
      <x:c r="AH27" s="70"/>
      <x:c r="AI27" s="70"/>
      <x:c r="AJ27" s="70"/>
      <x:c r="AK27" s="70"/>
      <x:c r="AL27" s="522" t="s">
        <x:v>2671</x:v>
      </x:c>
      <x:c r="AM27" s="70"/>
      <x:c r="AN27" s="73"/>
      <x:c r="AO27" s="70"/>
      <x:c r="AP27" s="70"/>
      <x:c r="AQ27" s="70"/>
      <x:c r="AR27" s="73"/>
      <x:c r="AS27" s="70"/>
      <x:c r="AT27" s="73"/>
      <x:c r="AU27" s="70"/>
      <x:c r="AV27" s="70"/>
      <x:c r="AW27" s="70"/>
      <x:c r="AX27" s="70"/>
      <x:c r="AY27" s="70"/>
      <x:c r="AZ27" s="70"/>
      <x:c r="BA27" s="73"/>
      <x:c r="BB27" s="70"/>
      <x:c r="BC27" s="70"/>
      <x:c r="BD27" s="70"/>
      <x:c r="BE27" s="70">
        <x:v>2</x:v>
      </x:c>
      <x:c r="BF27" s="70">
        <x:v>11</x:v>
      </x:c>
      <x:c r="BG27" s="70"/>
      <x:c r="BH27" s="70"/>
      <x:c r="BI27" s="70"/>
      <x:c r="BJ27" s="73"/>
      <x:c r="BK27" s="70"/>
      <x:c r="BL27" s="73"/>
      <x:c r="BM27" s="70"/>
      <x:c r="BN27" s="73"/>
      <x:c r="BO27" s="70"/>
      <x:c r="BP27" s="73"/>
      <x:c r="BQ27" s="70"/>
      <x:c r="BR27" s="70"/>
      <x:c r="BS27" s="70"/>
      <x:c r="BT27" s="70"/>
      <x:c r="BU27" s="70"/>
      <x:c r="BV27" s="522" t="s">
        <x:v>2671</x:v>
      </x:c>
      <x:c r="BW27" s="70"/>
      <x:c r="BX27" s="70"/>
      <x:c r="BY27" s="73"/>
      <x:c r="BZ27" s="70"/>
      <x:c r="CA27" s="73"/>
      <x:c r="CB27" s="70"/>
      <x:c r="CC27" s="73"/>
      <x:c r="CD27" s="70"/>
      <x:c r="CE27" s="70">
        <x:v>1</x:v>
      </x:c>
      <x:c r="CF27" s="73"/>
      <x:c r="CG27" s="70"/>
      <x:c r="CH27" s="70"/>
      <x:c r="CI27" s="70"/>
      <x:c r="CJ27" s="70"/>
      <x:c r="CK27" s="70"/>
      <x:c r="CL27" s="70"/>
      <x:c r="CM27" s="70"/>
      <x:c r="CN27" s="607"/>
      <x:c r="CO27" s="70">
        <x:v>1</x:v>
      </x:c>
      <x:c r="CP27" s="73">
        <x:v>49.920000000000002</x:v>
      </x:c>
      <x:c r="CQ27" s="70"/>
      <x:c r="CR27" s="73"/>
      <x:c r="CS27" s="70">
        <x:v>29</x:v>
      </x:c>
      <x:c r="CT27" s="70"/>
      <x:c r="CU27" s="70"/>
      <x:c r="CV27" s="70"/>
      <x:c r="CW27" s="70"/>
      <x:c r="CX27" s="70"/>
      <x:c r="CY27" s="522" t="s">
        <x:v>2671</x:v>
      </x:c>
      <x:c r="CZ27" s="70">
        <x:v>1</x:v>
      </x:c>
      <x:c r="DA27" s="73">
        <x:v>49.920000000000002</x:v>
      </x:c>
      <x:c r="DB27" s="70"/>
      <x:c r="DC27" s="73"/>
      <x:c r="DD27" s="70"/>
      <x:c r="DE27" s="73"/>
      <x:c r="DF27" s="70"/>
      <x:c r="DG27" s="104"/>
    </x:row>
    <x:row r="28" spans="1:111" ht="30" customHeight="1">
      <x:c r="A28" s="288" t="s">
        <x:v>677</x:v>
      </x:c>
      <x:c r="B28" s="114">
        <x:f t="shared" ref="B28:AK28" si="26">SUM(B29:B31)</x:f>
        <x:v>0</x:v>
      </x:c>
      <x:c r="C28" s="73">
        <x:f t="shared" si="26"/>
        <x:v>0</x:v>
      </x:c>
      <x:c r="D28" s="70">
        <x:f t="shared" si="26"/>
        <x:v>0</x:v>
      </x:c>
      <x:c r="E28" s="73">
        <x:f t="shared" si="26"/>
        <x:v>0</x:v>
      </x:c>
      <x:c r="F28" s="70">
        <x:f t="shared" si="26"/>
        <x:v>0</x:v>
      </x:c>
      <x:c r="G28" s="73">
        <x:f t="shared" si="26"/>
        <x:v>0</x:v>
      </x:c>
      <x:c r="H28" s="70">
        <x:f t="shared" si="26"/>
        <x:v>0</x:v>
      </x:c>
      <x:c r="I28" s="73">
        <x:f t="shared" si="26"/>
        <x:v>0</x:v>
      </x:c>
      <x:c r="J28" s="70">
        <x:f t="shared" si="26"/>
        <x:v>0</x:v>
      </x:c>
      <x:c r="K28" s="70">
        <x:f t="shared" si="26"/>
        <x:v>0</x:v>
      </x:c>
      <x:c r="L28" s="73">
        <x:f t="shared" si="26"/>
        <x:v>0</x:v>
      </x:c>
      <x:c r="M28" s="70">
        <x:f t="shared" si="26"/>
        <x:v>0</x:v>
      </x:c>
      <x:c r="N28" s="70">
        <x:f t="shared" si="26"/>
        <x:v>0</x:v>
      </x:c>
      <x:c r="O28" s="70">
        <x:f t="shared" si="26"/>
        <x:v>0</x:v>
      </x:c>
      <x:c r="P28" s="70">
        <x:f t="shared" si="26"/>
        <x:v>0</x:v>
      </x:c>
      <x:c r="Q28" s="70">
        <x:f t="shared" si="26"/>
        <x:v>0</x:v>
      </x:c>
      <x:c r="R28" s="73">
        <x:f t="shared" si="26"/>
        <x:v>0</x:v>
      </x:c>
      <x:c r="S28" s="70">
        <x:f t="shared" si="26"/>
        <x:v>0</x:v>
      </x:c>
      <x:c r="T28" s="73">
        <x:f t="shared" si="26"/>
        <x:v>0</x:v>
      </x:c>
      <x:c r="U28" s="70">
        <x:f t="shared" si="26"/>
        <x:v>0</x:v>
      </x:c>
      <x:c r="V28" s="73">
        <x:f t="shared" si="26"/>
        <x:v>0</x:v>
      </x:c>
      <x:c r="W28" s="70">
        <x:f t="shared" si="26"/>
        <x:v>0</x:v>
      </x:c>
      <x:c r="X28" s="70">
        <x:f t="shared" si="26"/>
        <x:v>0</x:v>
      </x:c>
      <x:c r="Y28" s="70">
        <x:f t="shared" si="26"/>
        <x:v>0</x:v>
      </x:c>
      <x:c r="Z28" s="70">
        <x:f t="shared" si="26"/>
        <x:v>0</x:v>
      </x:c>
      <x:c r="AA28" s="70">
        <x:f t="shared" si="26"/>
        <x:v>0</x:v>
      </x:c>
      <x:c r="AB28" s="70">
        <x:f t="shared" si="26"/>
        <x:v>0</x:v>
      </x:c>
      <x:c r="AC28" s="70">
        <x:f t="shared" si="26"/>
        <x:v>0</x:v>
      </x:c>
      <x:c r="AD28" s="70">
        <x:f t="shared" si="26"/>
        <x:v>0</x:v>
      </x:c>
      <x:c r="AE28" s="70">
        <x:f t="shared" si="26"/>
        <x:v>0</x:v>
      </x:c>
      <x:c r="AF28" s="70">
        <x:f t="shared" si="26"/>
        <x:v>0</x:v>
      </x:c>
      <x:c r="AG28" s="70">
        <x:f t="shared" si="26"/>
        <x:v>0</x:v>
      </x:c>
      <x:c r="AH28" s="70">
        <x:f t="shared" si="26"/>
        <x:v>0</x:v>
      </x:c>
      <x:c r="AI28" s="70">
        <x:f t="shared" si="26"/>
        <x:v>0</x:v>
      </x:c>
      <x:c r="AJ28" s="70">
        <x:f t="shared" si="26"/>
        <x:v>0</x:v>
      </x:c>
      <x:c r="AK28" s="70">
        <x:f t="shared" si="26"/>
        <x:v>0</x:v>
      </x:c>
      <x:c r="AL28" s="288" t="s">
        <x:v>677</x:v>
      </x:c>
      <x:c r="AM28" s="70">
        <x:f t="shared" ref="AM28:BU28" si="27">SUM(AM29:AM31)</x:f>
        <x:v>0</x:v>
      </x:c>
      <x:c r="AN28" s="73">
        <x:f t="shared" si="27"/>
        <x:v>0</x:v>
      </x:c>
      <x:c r="AO28" s="70">
        <x:f t="shared" si="27"/>
        <x:v>0</x:v>
      </x:c>
      <x:c r="AP28" s="70">
        <x:f t="shared" si="27"/>
        <x:v>0</x:v>
      </x:c>
      <x:c r="AQ28" s="70">
        <x:f t="shared" si="27"/>
        <x:v>0</x:v>
      </x:c>
      <x:c r="AR28" s="73">
        <x:f t="shared" si="27"/>
        <x:v>0</x:v>
      </x:c>
      <x:c r="AS28" s="70">
        <x:f t="shared" si="27"/>
        <x:v>0</x:v>
      </x:c>
      <x:c r="AT28" s="73">
        <x:f t="shared" si="27"/>
        <x:v>0</x:v>
      </x:c>
      <x:c r="AU28" s="70">
        <x:f t="shared" si="27"/>
        <x:v>0</x:v>
      </x:c>
      <x:c r="AV28" s="70">
        <x:f t="shared" si="27"/>
        <x:v>0</x:v>
      </x:c>
      <x:c r="AW28" s="70">
        <x:f t="shared" si="27"/>
        <x:v>0</x:v>
      </x:c>
      <x:c r="AX28" s="70">
        <x:f t="shared" si="27"/>
        <x:v>0</x:v>
      </x:c>
      <x:c r="AY28" s="70">
        <x:f t="shared" si="27"/>
        <x:v>0</x:v>
      </x:c>
      <x:c r="AZ28" s="70">
        <x:f t="shared" si="27"/>
        <x:v>0</x:v>
      </x:c>
      <x:c r="BA28" s="73">
        <x:f t="shared" si="27"/>
        <x:v>0</x:v>
      </x:c>
      <x:c r="BB28" s="70">
        <x:f t="shared" si="27"/>
        <x:v>0</x:v>
      </x:c>
      <x:c r="BC28" s="70">
        <x:f t="shared" si="27"/>
        <x:v>0</x:v>
      </x:c>
      <x:c r="BD28" s="70">
        <x:f t="shared" si="27"/>
        <x:v>0</x:v>
      </x:c>
      <x:c r="BE28" s="70">
        <x:f t="shared" si="27"/>
        <x:v>0</x:v>
      </x:c>
      <x:c r="BF28" s="70">
        <x:f t="shared" si="27"/>
        <x:v>0</x:v>
      </x:c>
      <x:c r="BG28" s="70">
        <x:f t="shared" si="27"/>
        <x:v>0</x:v>
      </x:c>
      <x:c r="BH28" s="70">
        <x:f t="shared" si="27"/>
        <x:v>0</x:v>
      </x:c>
      <x:c r="BI28" s="70">
        <x:f t="shared" si="27"/>
        <x:v>0</x:v>
      </x:c>
      <x:c r="BJ28" s="73">
        <x:f t="shared" si="27"/>
        <x:v>0</x:v>
      </x:c>
      <x:c r="BK28" s="70">
        <x:f t="shared" si="27"/>
        <x:v>0</x:v>
      </x:c>
      <x:c r="BL28" s="73">
        <x:f t="shared" si="27"/>
        <x:v>0</x:v>
      </x:c>
      <x:c r="BM28" s="70">
        <x:f t="shared" si="27"/>
        <x:v>0</x:v>
      </x:c>
      <x:c r="BN28" s="73">
        <x:f t="shared" si="27"/>
        <x:v>0</x:v>
      </x:c>
      <x:c r="BO28" s="70">
        <x:f t="shared" si="27"/>
        <x:v>0</x:v>
      </x:c>
      <x:c r="BP28" s="73">
        <x:f t="shared" si="27"/>
        <x:v>0</x:v>
      </x:c>
      <x:c r="BQ28" s="70">
        <x:f t="shared" si="27"/>
        <x:v>0</x:v>
      </x:c>
      <x:c r="BR28" s="70">
        <x:f t="shared" si="27"/>
        <x:v>0</x:v>
      </x:c>
      <x:c r="BS28" s="70">
        <x:f t="shared" si="27"/>
        <x:v>0</x:v>
      </x:c>
      <x:c r="BT28" s="70">
        <x:f t="shared" si="27"/>
        <x:v>0</x:v>
      </x:c>
      <x:c r="BU28" s="70">
        <x:f t="shared" si="27"/>
        <x:v>0</x:v>
      </x:c>
      <x:c r="BV28" s="288" t="s">
        <x:v>677</x:v>
      </x:c>
      <x:c r="BW28" s="70">
        <x:f t="shared" ref="BW28:CX28" si="28">SUM(BW29:BW31)</x:f>
        <x:v>0</x:v>
      </x:c>
      <x:c r="BX28" s="70">
        <x:f t="shared" si="28"/>
        <x:v>0</x:v>
      </x:c>
      <x:c r="BY28" s="73">
        <x:f t="shared" si="28"/>
        <x:v>0</x:v>
      </x:c>
      <x:c r="BZ28" s="70">
        <x:f t="shared" si="28"/>
        <x:v>0</x:v>
      </x:c>
      <x:c r="CA28" s="73">
        <x:f t="shared" si="28"/>
        <x:v>0</x:v>
      </x:c>
      <x:c r="CB28" s="70">
        <x:f t="shared" si="28"/>
        <x:v>0</x:v>
      </x:c>
      <x:c r="CC28" s="73">
        <x:f t="shared" si="28"/>
        <x:v>0</x:v>
      </x:c>
      <x:c r="CD28" s="70">
        <x:f t="shared" si="28"/>
        <x:v>0</x:v>
      </x:c>
      <x:c r="CE28" s="70">
        <x:f t="shared" si="28"/>
        <x:v>0</x:v>
      </x:c>
      <x:c r="CF28" s="73">
        <x:f t="shared" si="28"/>
        <x:v>0</x:v>
      </x:c>
      <x:c r="CG28" s="70">
        <x:f t="shared" si="28"/>
        <x:v>0</x:v>
      </x:c>
      <x:c r="CH28" s="70">
        <x:f t="shared" si="28"/>
        <x:v>0</x:v>
      </x:c>
      <x:c r="CI28" s="70">
        <x:f t="shared" si="28"/>
        <x:v>0</x:v>
      </x:c>
      <x:c r="CJ28" s="70">
        <x:f t="shared" si="28"/>
        <x:v>0</x:v>
      </x:c>
      <x:c r="CK28" s="70">
        <x:f t="shared" si="28"/>
        <x:v>0</x:v>
      </x:c>
      <x:c r="CL28" s="70">
        <x:f t="shared" si="28"/>
        <x:v>0</x:v>
      </x:c>
      <x:c r="CM28" s="70">
        <x:f t="shared" si="28"/>
        <x:v>0</x:v>
      </x:c>
      <x:c r="CN28" s="70">
        <x:f t="shared" si="28"/>
        <x:v>0</x:v>
      </x:c>
      <x:c r="CO28" s="70">
        <x:f t="shared" si="28"/>
        <x:v>0</x:v>
      </x:c>
      <x:c r="CP28" s="73">
        <x:f t="shared" si="28"/>
        <x:v>0</x:v>
      </x:c>
      <x:c r="CQ28" s="70">
        <x:f t="shared" si="28"/>
        <x:v>0</x:v>
      </x:c>
      <x:c r="CR28" s="73">
        <x:f t="shared" si="28"/>
        <x:v>0</x:v>
      </x:c>
      <x:c r="CS28" s="70">
        <x:f t="shared" si="28"/>
        <x:v>0</x:v>
      </x:c>
      <x:c r="CT28" s="70">
        <x:f t="shared" si="28"/>
        <x:v>0</x:v>
      </x:c>
      <x:c r="CU28" s="70">
        <x:f t="shared" si="28"/>
        <x:v>0</x:v>
      </x:c>
      <x:c r="CV28" s="70">
        <x:f t="shared" si="28"/>
        <x:v>0</x:v>
      </x:c>
      <x:c r="CW28" s="70">
        <x:f t="shared" si="28"/>
        <x:v>0</x:v>
      </x:c>
      <x:c r="CX28" s="70">
        <x:f t="shared" si="28"/>
        <x:v>0</x:v>
      </x:c>
      <x:c r="CY28" s="288" t="s">
        <x:v>677</x:v>
      </x:c>
      <x:c r="CZ28" s="70">
        <x:f t="shared" ref="CZ28:DG28" si="29">SUM(CZ29:CZ31)</x:f>
        <x:v>0</x:v>
      </x:c>
      <x:c r="DA28" s="73">
        <x:f t="shared" si="29"/>
        <x:v>0</x:v>
      </x:c>
      <x:c r="DB28" s="70">
        <x:f t="shared" si="29"/>
        <x:v>0</x:v>
      </x:c>
      <x:c r="DC28" s="73">
        <x:f t="shared" si="29"/>
        <x:v>0</x:v>
      </x:c>
      <x:c r="DD28" s="70">
        <x:f t="shared" si="29"/>
        <x:v>0</x:v>
      </x:c>
      <x:c r="DE28" s="73">
        <x:f t="shared" si="29"/>
        <x:v>0</x:v>
      </x:c>
      <x:c r="DF28" s="70">
        <x:f t="shared" si="29"/>
        <x:v>0</x:v>
      </x:c>
      <x:c r="DG28" s="104">
        <x:f t="shared" si="29"/>
        <x:v>0</x:v>
      </x:c>
    </x:row>
    <x:row r="29" spans="1:111" ht="30" customHeight="1">
      <x:c r="A29" s="522" t="s">
        <x:v>617</x:v>
      </x:c>
      <x:c r="B29" s="114"/>
      <x:c r="C29" s="73"/>
      <x:c r="D29" s="70"/>
      <x:c r="E29" s="73"/>
      <x:c r="F29" s="70"/>
      <x:c r="G29" s="73"/>
      <x:c r="H29" s="70"/>
      <x:c r="I29" s="73"/>
      <x:c r="J29" s="70"/>
      <x:c r="K29" s="70"/>
      <x:c r="L29" s="73"/>
      <x:c r="M29" s="70"/>
      <x:c r="N29" s="70"/>
      <x:c r="O29" s="70"/>
      <x:c r="P29" s="70"/>
      <x:c r="Q29" s="70"/>
      <x:c r="R29" s="73"/>
      <x:c r="S29" s="70"/>
      <x:c r="T29" s="73"/>
      <x:c r="U29" s="70"/>
      <x:c r="V29" s="73"/>
      <x:c r="W29" s="70"/>
      <x:c r="X29" s="70"/>
      <x:c r="Y29" s="70"/>
      <x:c r="Z29" s="70"/>
      <x:c r="AA29" s="70"/>
      <x:c r="AB29" s="70"/>
      <x:c r="AC29" s="70"/>
      <x:c r="AD29" s="70"/>
      <x:c r="AE29" s="70"/>
      <x:c r="AF29" s="70"/>
      <x:c r="AG29" s="70"/>
      <x:c r="AH29" s="70"/>
      <x:c r="AI29" s="70"/>
      <x:c r="AJ29" s="70"/>
      <x:c r="AK29" s="70"/>
      <x:c r="AL29" s="522" t="s">
        <x:v>617</x:v>
      </x:c>
      <x:c r="AM29" s="70"/>
      <x:c r="AN29" s="73"/>
      <x:c r="AO29" s="70"/>
      <x:c r="AP29" s="70"/>
      <x:c r="AQ29" s="70"/>
      <x:c r="AR29" s="73"/>
      <x:c r="AS29" s="70"/>
      <x:c r="AT29" s="73"/>
      <x:c r="AU29" s="70"/>
      <x:c r="AV29" s="70"/>
      <x:c r="AW29" s="70"/>
      <x:c r="AX29" s="70"/>
      <x:c r="AY29" s="70"/>
      <x:c r="AZ29" s="70"/>
      <x:c r="BA29" s="73"/>
      <x:c r="BB29" s="70"/>
      <x:c r="BC29" s="70"/>
      <x:c r="BD29" s="70"/>
      <x:c r="BE29" s="70"/>
      <x:c r="BF29" s="70"/>
      <x:c r="BG29" s="70"/>
      <x:c r="BH29" s="70"/>
      <x:c r="BI29" s="70"/>
      <x:c r="BJ29" s="73"/>
      <x:c r="BK29" s="70"/>
      <x:c r="BL29" s="73"/>
      <x:c r="BM29" s="70"/>
      <x:c r="BN29" s="73"/>
      <x:c r="BO29" s="70"/>
      <x:c r="BP29" s="73"/>
      <x:c r="BQ29" s="70"/>
      <x:c r="BR29" s="70"/>
      <x:c r="BS29" s="70"/>
      <x:c r="BT29" s="70"/>
      <x:c r="BU29" s="70"/>
      <x:c r="BV29" s="522" t="s">
        <x:v>617</x:v>
      </x:c>
      <x:c r="BW29" s="70"/>
      <x:c r="BX29" s="70"/>
      <x:c r="BY29" s="73"/>
      <x:c r="BZ29" s="70"/>
      <x:c r="CA29" s="73"/>
      <x:c r="CB29" s="70"/>
      <x:c r="CC29" s="73"/>
      <x:c r="CD29" s="70"/>
      <x:c r="CE29" s="70"/>
      <x:c r="CF29" s="73"/>
      <x:c r="CG29" s="70"/>
      <x:c r="CH29" s="70"/>
      <x:c r="CI29" s="70"/>
      <x:c r="CJ29" s="70"/>
      <x:c r="CK29" s="70"/>
      <x:c r="CL29" s="70"/>
      <x:c r="CM29" s="70"/>
      <x:c r="CN29" s="70"/>
      <x:c r="CO29" s="70"/>
      <x:c r="CP29" s="73"/>
      <x:c r="CQ29" s="70"/>
      <x:c r="CR29" s="73"/>
      <x:c r="CS29" s="70"/>
      <x:c r="CT29" s="70"/>
      <x:c r="CU29" s="70"/>
      <x:c r="CV29" s="70"/>
      <x:c r="CW29" s="70"/>
      <x:c r="CX29" s="70"/>
      <x:c r="CY29" s="522" t="s">
        <x:v>617</x:v>
      </x:c>
      <x:c r="CZ29" s="70"/>
      <x:c r="DA29" s="73"/>
      <x:c r="DB29" s="70"/>
      <x:c r="DC29" s="73"/>
      <x:c r="DD29" s="70"/>
      <x:c r="DE29" s="73"/>
      <x:c r="DF29" s="70"/>
      <x:c r="DG29" s="104"/>
    </x:row>
    <x:row r="30" spans="1:111" ht="30" customHeight="1">
      <x:c r="A30" s="522" t="s">
        <x:v>603</x:v>
      </x:c>
      <x:c r="B30" s="114"/>
      <x:c r="C30" s="73"/>
      <x:c r="D30" s="70"/>
      <x:c r="E30" s="73"/>
      <x:c r="F30" s="70"/>
      <x:c r="G30" s="73"/>
      <x:c r="H30" s="70"/>
      <x:c r="I30" s="73"/>
      <x:c r="J30" s="70"/>
      <x:c r="K30" s="70"/>
      <x:c r="L30" s="73"/>
      <x:c r="M30" s="70"/>
      <x:c r="N30" s="70"/>
      <x:c r="O30" s="70"/>
      <x:c r="P30" s="70"/>
      <x:c r="Q30" s="70"/>
      <x:c r="R30" s="73"/>
      <x:c r="S30" s="70"/>
      <x:c r="T30" s="73"/>
      <x:c r="U30" s="70"/>
      <x:c r="V30" s="73"/>
      <x:c r="W30" s="70"/>
      <x:c r="X30" s="70"/>
      <x:c r="Y30" s="70"/>
      <x:c r="Z30" s="70"/>
      <x:c r="AA30" s="70"/>
      <x:c r="AB30" s="70"/>
      <x:c r="AC30" s="70"/>
      <x:c r="AD30" s="70"/>
      <x:c r="AE30" s="70"/>
      <x:c r="AF30" s="70"/>
      <x:c r="AG30" s="70"/>
      <x:c r="AH30" s="70"/>
      <x:c r="AI30" s="70"/>
      <x:c r="AJ30" s="70"/>
      <x:c r="AK30" s="70"/>
      <x:c r="AL30" s="522" t="s">
        <x:v>603</x:v>
      </x:c>
      <x:c r="AM30" s="70"/>
      <x:c r="AN30" s="73"/>
      <x:c r="AO30" s="70"/>
      <x:c r="AP30" s="70"/>
      <x:c r="AQ30" s="70"/>
      <x:c r="AR30" s="73"/>
      <x:c r="AS30" s="70"/>
      <x:c r="AT30" s="73"/>
      <x:c r="AU30" s="70"/>
      <x:c r="AV30" s="70"/>
      <x:c r="AW30" s="70"/>
      <x:c r="AX30" s="70"/>
      <x:c r="AY30" s="70"/>
      <x:c r="AZ30" s="70"/>
      <x:c r="BA30" s="73"/>
      <x:c r="BB30" s="70"/>
      <x:c r="BC30" s="70"/>
      <x:c r="BD30" s="70"/>
      <x:c r="BE30" s="70"/>
      <x:c r="BF30" s="70"/>
      <x:c r="BG30" s="70"/>
      <x:c r="BH30" s="70"/>
      <x:c r="BI30" s="70"/>
      <x:c r="BJ30" s="73"/>
      <x:c r="BK30" s="70"/>
      <x:c r="BL30" s="73"/>
      <x:c r="BM30" s="70"/>
      <x:c r="BN30" s="73"/>
      <x:c r="BO30" s="70"/>
      <x:c r="BP30" s="73"/>
      <x:c r="BQ30" s="70"/>
      <x:c r="BR30" s="70"/>
      <x:c r="BS30" s="70"/>
      <x:c r="BT30" s="70"/>
      <x:c r="BU30" s="70"/>
      <x:c r="BV30" s="522" t="s">
        <x:v>603</x:v>
      </x:c>
      <x:c r="BW30" s="70"/>
      <x:c r="BX30" s="70"/>
      <x:c r="BY30" s="73"/>
      <x:c r="BZ30" s="70"/>
      <x:c r="CA30" s="73"/>
      <x:c r="CB30" s="70"/>
      <x:c r="CC30" s="73"/>
      <x:c r="CD30" s="70"/>
      <x:c r="CE30" s="70"/>
      <x:c r="CF30" s="73"/>
      <x:c r="CG30" s="70"/>
      <x:c r="CH30" s="70"/>
      <x:c r="CI30" s="70"/>
      <x:c r="CJ30" s="70"/>
      <x:c r="CK30" s="70"/>
      <x:c r="CL30" s="70"/>
      <x:c r="CM30" s="70"/>
      <x:c r="CN30" s="70"/>
      <x:c r="CO30" s="70"/>
      <x:c r="CP30" s="73"/>
      <x:c r="CQ30" s="70"/>
      <x:c r="CR30" s="73"/>
      <x:c r="CS30" s="70"/>
      <x:c r="CT30" s="70"/>
      <x:c r="CU30" s="70"/>
      <x:c r="CV30" s="70"/>
      <x:c r="CW30" s="70"/>
      <x:c r="CX30" s="70"/>
      <x:c r="CY30" s="522" t="s">
        <x:v>603</x:v>
      </x:c>
      <x:c r="CZ30" s="70"/>
      <x:c r="DA30" s="73"/>
      <x:c r="DB30" s="70"/>
      <x:c r="DC30" s="73"/>
      <x:c r="DD30" s="70"/>
      <x:c r="DE30" s="73"/>
      <x:c r="DF30" s="70"/>
      <x:c r="DG30" s="104"/>
    </x:row>
    <x:row r="31" spans="1:111" ht="30" customHeight="1">
      <x:c r="A31" s="522" t="s">
        <x:v>2354</x:v>
      </x:c>
      <x:c r="B31" s="114"/>
      <x:c r="C31" s="73"/>
      <x:c r="D31" s="70"/>
      <x:c r="E31" s="73"/>
      <x:c r="F31" s="70"/>
      <x:c r="G31" s="73"/>
      <x:c r="H31" s="70"/>
      <x:c r="I31" s="73"/>
      <x:c r="J31" s="70"/>
      <x:c r="K31" s="70"/>
      <x:c r="L31" s="73"/>
      <x:c r="M31" s="70"/>
      <x:c r="N31" s="70"/>
      <x:c r="O31" s="70"/>
      <x:c r="P31" s="70"/>
      <x:c r="Q31" s="70"/>
      <x:c r="R31" s="73"/>
      <x:c r="S31" s="70"/>
      <x:c r="T31" s="73"/>
      <x:c r="U31" s="70"/>
      <x:c r="V31" s="73"/>
      <x:c r="W31" s="70"/>
      <x:c r="X31" s="70"/>
      <x:c r="Y31" s="70"/>
      <x:c r="Z31" s="70"/>
      <x:c r="AA31" s="70"/>
      <x:c r="AB31" s="70"/>
      <x:c r="AC31" s="70"/>
      <x:c r="AD31" s="70"/>
      <x:c r="AE31" s="70"/>
      <x:c r="AF31" s="70"/>
      <x:c r="AG31" s="70"/>
      <x:c r="AH31" s="70"/>
      <x:c r="AI31" s="70"/>
      <x:c r="AJ31" s="70"/>
      <x:c r="AK31" s="70"/>
      <x:c r="AL31" s="522" t="s">
        <x:v>2675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/>
      <x:c r="BA31" s="73"/>
      <x:c r="BB31" s="70"/>
      <x:c r="BC31" s="70"/>
      <x:c r="BD31" s="70"/>
      <x:c r="BE31" s="70"/>
      <x:c r="BF31" s="70"/>
      <x:c r="BG31" s="70"/>
      <x:c r="BH31" s="70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522" t="s">
        <x:v>2675</x:v>
      </x:c>
      <x:c r="BW31" s="70"/>
      <x:c r="BX31" s="70"/>
      <x:c r="BY31" s="73"/>
      <x:c r="BZ31" s="70"/>
      <x:c r="CA31" s="73"/>
      <x:c r="CB31" s="70"/>
      <x:c r="CC31" s="73"/>
      <x:c r="CD31" s="70"/>
      <x:c r="CE31" s="70"/>
      <x:c r="CF31" s="73"/>
      <x:c r="CG31" s="70"/>
      <x:c r="CH31" s="70"/>
      <x:c r="CI31" s="70"/>
      <x:c r="CJ31" s="70"/>
      <x:c r="CK31" s="70"/>
      <x:c r="CL31" s="70"/>
      <x:c r="CM31" s="70"/>
      <x:c r="CN31" s="70"/>
      <x:c r="CO31" s="70"/>
      <x:c r="CP31" s="73"/>
      <x:c r="CQ31" s="70"/>
      <x:c r="CR31" s="73"/>
      <x:c r="CS31" s="70"/>
      <x:c r="CT31" s="70"/>
      <x:c r="CU31" s="70"/>
      <x:c r="CV31" s="70"/>
      <x:c r="CW31" s="70"/>
      <x:c r="CX31" s="70"/>
      <x:c r="CY31" s="522" t="s">
        <x:v>2675</x:v>
      </x:c>
      <x:c r="CZ31" s="70"/>
      <x:c r="DA31" s="73"/>
      <x:c r="DB31" s="70"/>
      <x:c r="DC31" s="73"/>
      <x:c r="DD31" s="70"/>
      <x:c r="DE31" s="73"/>
      <x:c r="DF31" s="70"/>
      <x:c r="DG31" s="104"/>
    </x:row>
    <x:row r="32" spans="1:111" ht="30" customHeight="1">
      <x:c r="A32" s="288" t="s">
        <x:v>1359</x:v>
      </x:c>
      <x:c r="B32" s="114">
        <x:f>B33+B71</x:f>
        <x:v>3</x:v>
      </x:c>
      <x:c r="C32" s="73">
        <x:f t="shared" ref="C32:AK32" si="30">SUM(C33,C71)</x:f>
        <x:v>692</x:v>
      </x:c>
      <x:c r="D32" s="70">
        <x:f t="shared" si="30"/>
        <x:v>1</x:v>
      </x:c>
      <x:c r="E32" s="73">
        <x:f t="shared" si="30"/>
        <x:v>1501.8</x:v>
      </x:c>
      <x:c r="F32" s="70">
        <x:f t="shared" si="30"/>
        <x:v>0</x:v>
      </x:c>
      <x:c r="G32" s="73">
        <x:f t="shared" si="30"/>
        <x:v>0</x:v>
      </x:c>
      <x:c r="H32" s="70">
        <x:f t="shared" si="30"/>
        <x:v>0</x:v>
      </x:c>
      <x:c r="I32" s="73">
        <x:f t="shared" si="30"/>
        <x:v>0</x:v>
      </x:c>
      <x:c r="J32" s="70">
        <x:f t="shared" si="30"/>
        <x:v>21</x:v>
      </x:c>
      <x:c r="K32" s="70">
        <x:f t="shared" si="30"/>
        <x:v>1</x:v>
      </x:c>
      <x:c r="L32" s="73">
        <x:f t="shared" si="30"/>
        <x:v>48.420000000000002</x:v>
      </x:c>
      <x:c r="M32" s="70">
        <x:f t="shared" si="30"/>
        <x:v>4</x:v>
      </x:c>
      <x:c r="N32" s="70">
        <x:f t="shared" si="30"/>
        <x:v>2</x:v>
      </x:c>
      <x:c r="O32" s="70">
        <x:f t="shared" si="30"/>
        <x:v>0</x:v>
      </x:c>
      <x:c r="P32" s="70">
        <x:f t="shared" si="30"/>
        <x:v>0</x:v>
      </x:c>
      <x:c r="Q32" s="70">
        <x:f t="shared" si="30"/>
        <x:v>0</x:v>
      </x:c>
      <x:c r="R32" s="73">
        <x:f t="shared" si="30"/>
        <x:v>0</x:v>
      </x:c>
      <x:c r="S32" s="70">
        <x:f t="shared" si="30"/>
        <x:v>17</x:v>
      </x:c>
      <x:c r="T32" s="73">
        <x:f t="shared" si="30"/>
        <x:v>299</x:v>
      </x:c>
      <x:c r="U32" s="70">
        <x:f t="shared" si="30"/>
        <x:v>3</x:v>
      </x:c>
      <x:c r="V32" s="73">
        <x:f t="shared" si="30"/>
        <x:v>256</x:v>
      </x:c>
      <x:c r="W32" s="70">
        <x:f t="shared" si="30"/>
        <x:v>0</x:v>
      </x:c>
      <x:c r="X32" s="70">
        <x:f t="shared" si="30"/>
        <x:v>259</x:v>
      </x:c>
      <x:c r="Y32" s="70">
        <x:f t="shared" si="30"/>
        <x:v>4</x:v>
      </x:c>
      <x:c r="Z32" s="70">
        <x:f t="shared" si="30"/>
        <x:v>10</x:v>
      </x:c>
      <x:c r="AA32" s="70">
        <x:f t="shared" si="30"/>
        <x:v>20</x:v>
      </x:c>
      <x:c r="AB32" s="70">
        <x:f t="shared" si="30"/>
        <x:v>7</x:v>
      </x:c>
      <x:c r="AC32" s="70">
        <x:f t="shared" si="30"/>
        <x:v>13</x:v>
      </x:c>
      <x:c r="AD32" s="70">
        <x:f t="shared" si="30"/>
        <x:v>12</x:v>
      </x:c>
      <x:c r="AE32" s="70">
        <x:f t="shared" si="30"/>
        <x:v>0</x:v>
      </x:c>
      <x:c r="AF32" s="70">
        <x:f t="shared" si="30"/>
        <x:v>0</x:v>
      </x:c>
      <x:c r="AG32" s="70">
        <x:f t="shared" si="30"/>
        <x:v>38</x:v>
      </x:c>
      <x:c r="AH32" s="70">
        <x:f t="shared" si="30"/>
        <x:v>0</x:v>
      </x:c>
      <x:c r="AI32" s="70">
        <x:f t="shared" si="30"/>
        <x:v>0</x:v>
      </x:c>
      <x:c r="AJ32" s="70">
        <x:f t="shared" si="30"/>
        <x:v>39</x:v>
      </x:c>
      <x:c r="AK32" s="70">
        <x:f t="shared" si="30"/>
        <x:v>70</x:v>
      </x:c>
      <x:c r="AL32" s="288" t="s">
        <x:v>1359</x:v>
      </x:c>
      <x:c r="AM32" s="70">
        <x:f t="shared" ref="AM32:BU32" si="31">SUM(AM33,AM71)</x:f>
        <x:v>0</x:v>
      </x:c>
      <x:c r="AN32" s="73">
        <x:f t="shared" si="31"/>
        <x:v>0</x:v>
      </x:c>
      <x:c r="AO32" s="70">
        <x:f t="shared" si="31"/>
        <x:v>0</x:v>
      </x:c>
      <x:c r="AP32" s="70">
        <x:f t="shared" si="31"/>
        <x:v>0</x:v>
      </x:c>
      <x:c r="AQ32" s="70">
        <x:f t="shared" si="31"/>
        <x:v>0</x:v>
      </x:c>
      <x:c r="AR32" s="73">
        <x:f t="shared" si="31"/>
        <x:v>0</x:v>
      </x:c>
      <x:c r="AS32" s="70">
        <x:f t="shared" si="31"/>
        <x:v>0</x:v>
      </x:c>
      <x:c r="AT32" s="73">
        <x:f t="shared" si="31"/>
        <x:v>0</x:v>
      </x:c>
      <x:c r="AU32" s="70">
        <x:f t="shared" si="31"/>
        <x:v>0</x:v>
      </x:c>
      <x:c r="AV32" s="70">
        <x:f t="shared" si="31"/>
        <x:v>0</x:v>
      </x:c>
      <x:c r="AW32" s="70">
        <x:f t="shared" si="31"/>
        <x:v>0</x:v>
      </x:c>
      <x:c r="AX32" s="70">
        <x:f t="shared" si="31"/>
        <x:v>1</x:v>
      </x:c>
      <x:c r="AY32" s="70">
        <x:f t="shared" si="31"/>
        <x:v>0</x:v>
      </x:c>
      <x:c r="AZ32" s="70">
        <x:f t="shared" si="31"/>
        <x:v>0</x:v>
      </x:c>
      <x:c r="BA32" s="73">
        <x:f t="shared" si="31"/>
        <x:v>0</x:v>
      </x:c>
      <x:c r="BB32" s="70">
        <x:f t="shared" si="31"/>
        <x:v>0</x:v>
      </x:c>
      <x:c r="BC32" s="70">
        <x:f t="shared" si="31"/>
        <x:v>0</x:v>
      </x:c>
      <x:c r="BD32" s="70">
        <x:f t="shared" si="31"/>
        <x:v>1</x:v>
      </x:c>
      <x:c r="BE32" s="70">
        <x:f t="shared" si="31"/>
        <x:v>30</x:v>
      </x:c>
      <x:c r="BF32" s="70">
        <x:f t="shared" si="31"/>
        <x:v>123</x:v>
      </x:c>
      <x:c r="BG32" s="70">
        <x:f t="shared" si="31"/>
        <x:v>1</x:v>
      </x:c>
      <x:c r="BH32" s="70">
        <x:f t="shared" si="31"/>
        <x:v>1</x:v>
      </x:c>
      <x:c r="BI32" s="70">
        <x:f t="shared" si="31"/>
        <x:v>0</x:v>
      </x:c>
      <x:c r="BJ32" s="73">
        <x:f t="shared" si="31"/>
        <x:v>0</x:v>
      </x:c>
      <x:c r="BK32" s="70">
        <x:f t="shared" si="31"/>
        <x:v>0</x:v>
      </x:c>
      <x:c r="BL32" s="73">
        <x:f t="shared" si="31"/>
        <x:v>0</x:v>
      </x:c>
      <x:c r="BM32" s="70">
        <x:f t="shared" si="31"/>
        <x:v>0</x:v>
      </x:c>
      <x:c r="BN32" s="73">
        <x:f t="shared" si="31"/>
        <x:v>0</x:v>
      </x:c>
      <x:c r="BO32" s="70">
        <x:f t="shared" si="31"/>
        <x:v>0</x:v>
      </x:c>
      <x:c r="BP32" s="73">
        <x:f t="shared" si="31"/>
        <x:v>0</x:v>
      </x:c>
      <x:c r="BQ32" s="70">
        <x:f t="shared" si="31"/>
        <x:v>0</x:v>
      </x:c>
      <x:c r="BR32" s="70">
        <x:f t="shared" si="31"/>
        <x:v>0</x:v>
      </x:c>
      <x:c r="BS32" s="70">
        <x:f t="shared" si="31"/>
        <x:v>0</x:v>
      </x:c>
      <x:c r="BT32" s="70">
        <x:f t="shared" si="31"/>
        <x:v>0</x:v>
      </x:c>
      <x:c r="BU32" s="70">
        <x:f t="shared" si="31"/>
        <x:v>0</x:v>
      </x:c>
      <x:c r="BV32" s="288" t="s">
        <x:v>1359</x:v>
      </x:c>
      <x:c r="BW32" s="70">
        <x:f t="shared" ref="BW32:CX32" si="32">SUM(BW33,BW71)</x:f>
        <x:v>0</x:v>
      </x:c>
      <x:c r="BX32" s="70">
        <x:f t="shared" si="32"/>
        <x:v>0</x:v>
      </x:c>
      <x:c r="BY32" s="73">
        <x:f t="shared" si="32"/>
        <x:v>0</x:v>
      </x:c>
      <x:c r="BZ32" s="70">
        <x:f t="shared" si="32"/>
        <x:v>0</x:v>
      </x:c>
      <x:c r="CA32" s="73">
        <x:f t="shared" si="32"/>
        <x:v>0</x:v>
      </x:c>
      <x:c r="CB32" s="70">
        <x:f t="shared" si="32"/>
        <x:v>0</x:v>
      </x:c>
      <x:c r="CC32" s="73">
        <x:f t="shared" si="32"/>
        <x:v>0</x:v>
      </x:c>
      <x:c r="CD32" s="70">
        <x:f t="shared" si="32"/>
        <x:v>0</x:v>
      </x:c>
      <x:c r="CE32" s="70"/>
      <x:c r="CF32" s="73"/>
      <x:c r="CG32" s="70">
        <x:f t="shared" si="32"/>
        <x:v>0</x:v>
      </x:c>
      <x:c r="CH32" s="70">
        <x:f t="shared" si="32"/>
        <x:v>0</x:v>
      </x:c>
      <x:c r="CI32" s="70">
        <x:f t="shared" si="32"/>
        <x:v>0</x:v>
      </x:c>
      <x:c r="CJ32" s="70">
        <x:f t="shared" si="32"/>
        <x:v>29</x:v>
      </x:c>
      <x:c r="CK32" s="70">
        <x:f t="shared" si="32"/>
        <x:v>0</x:v>
      </x:c>
      <x:c r="CL32" s="70">
        <x:f t="shared" si="32"/>
        <x:v>0</x:v>
      </x:c>
      <x:c r="CM32" s="70">
        <x:f t="shared" si="32"/>
        <x:v>1</x:v>
      </x:c>
      <x:c r="CN32" s="70">
        <x:f t="shared" si="32"/>
        <x:v>1</x:v>
      </x:c>
      <x:c r="CO32" s="70">
        <x:f t="shared" si="32"/>
        <x:v>0</x:v>
      </x:c>
      <x:c r="CP32" s="73">
        <x:f t="shared" si="32"/>
        <x:v>0</x:v>
      </x:c>
      <x:c r="CQ32" s="70">
        <x:f t="shared" si="32"/>
        <x:v>26</x:v>
      </x:c>
      <x:c r="CR32" s="73">
        <x:f t="shared" si="32"/>
        <x:v>1930</x:v>
      </x:c>
      <x:c r="CS32" s="70">
        <x:f t="shared" si="32"/>
        <x:v>333</x:v>
      </x:c>
      <x:c r="CT32" s="70">
        <x:f t="shared" si="32"/>
        <x:v>1</x:v>
      </x:c>
      <x:c r="CU32" s="70">
        <x:f t="shared" si="32"/>
        <x:v>38</x:v>
      </x:c>
      <x:c r="CV32" s="70">
        <x:f t="shared" si="32"/>
        <x:v>6</x:v>
      </x:c>
      <x:c r="CW32" s="70">
        <x:f t="shared" si="32"/>
        <x:v>2</x:v>
      </x:c>
      <x:c r="CX32" s="70">
        <x:f t="shared" si="32"/>
        <x:v>0</x:v>
      </x:c>
      <x:c r="CY32" s="288" t="s">
        <x:v>1359</x:v>
      </x:c>
      <x:c r="CZ32" s="70">
        <x:f t="shared" ref="CZ32:DG32" si="33">CZ33+CZ71</x:f>
        <x:v>0</x:v>
      </x:c>
      <x:c r="DA32" s="73">
        <x:f t="shared" si="33"/>
        <x:v>0</x:v>
      </x:c>
      <x:c r="DB32" s="70">
        <x:f t="shared" si="33"/>
        <x:v>3</x:v>
      </x:c>
      <x:c r="DC32" s="73">
        <x:f t="shared" si="33"/>
        <x:v>256</x:v>
      </x:c>
      <x:c r="DD32" s="70">
        <x:f t="shared" si="33"/>
        <x:v>3</x:v>
      </x:c>
      <x:c r="DE32" s="73">
        <x:f t="shared" si="33"/>
        <x:v>256</x:v>
      </x:c>
      <x:c r="DF32" s="70">
        <x:f t="shared" si="33"/>
        <x:v>0</x:v>
      </x:c>
      <x:c r="DG32" s="104">
        <x:f t="shared" si="33"/>
        <x:v>0</x:v>
      </x:c>
    </x:row>
    <x:row r="33" spans="1:111" ht="30" customHeight="1">
      <x:c r="A33" s="288" t="s">
        <x:v>675</x:v>
      </x:c>
      <x:c r="B33" s="114">
        <x:f t="shared" ref="B33:AK33" si="34">SUM(B34:B70)</x:f>
        <x:v>3</x:v>
      </x:c>
      <x:c r="C33" s="73">
        <x:f t="shared" si="34"/>
        <x:v>692</x:v>
      </x:c>
      <x:c r="D33" s="70">
        <x:f t="shared" si="34"/>
        <x:v>1</x:v>
      </x:c>
      <x:c r="E33" s="73">
        <x:f t="shared" si="34"/>
        <x:v>1501.8</x:v>
      </x:c>
      <x:c r="F33" s="70">
        <x:f t="shared" si="34"/>
        <x:v>0</x:v>
      </x:c>
      <x:c r="G33" s="73">
        <x:f t="shared" si="34"/>
        <x:v>0</x:v>
      </x:c>
      <x:c r="H33" s="70">
        <x:f t="shared" si="34"/>
        <x:v>0</x:v>
      </x:c>
      <x:c r="I33" s="73">
        <x:f t="shared" si="34"/>
        <x:v>0</x:v>
      </x:c>
      <x:c r="J33" s="70">
        <x:f t="shared" si="34"/>
        <x:v>21</x:v>
      </x:c>
      <x:c r="K33" s="70">
        <x:f t="shared" si="34"/>
        <x:v>1</x:v>
      </x:c>
      <x:c r="L33" s="73">
        <x:f t="shared" si="34"/>
        <x:v>48.420000000000002</x:v>
      </x:c>
      <x:c r="M33" s="70">
        <x:f t="shared" si="34"/>
        <x:v>4</x:v>
      </x:c>
      <x:c r="N33" s="70">
        <x:f t="shared" si="34"/>
        <x:v>2</x:v>
      </x:c>
      <x:c r="O33" s="70">
        <x:f t="shared" si="34"/>
        <x:v>0</x:v>
      </x:c>
      <x:c r="P33" s="70">
        <x:f t="shared" si="34"/>
        <x:v>0</x:v>
      </x:c>
      <x:c r="Q33" s="70">
        <x:f t="shared" si="34"/>
        <x:v>0</x:v>
      </x:c>
      <x:c r="R33" s="73">
        <x:f t="shared" si="34"/>
        <x:v>0</x:v>
      </x:c>
      <x:c r="S33" s="70">
        <x:f t="shared" si="34"/>
        <x:v>17</x:v>
      </x:c>
      <x:c r="T33" s="73">
        <x:f t="shared" si="34"/>
        <x:v>299</x:v>
      </x:c>
      <x:c r="U33" s="70">
        <x:f t="shared" si="34"/>
        <x:v>3</x:v>
      </x:c>
      <x:c r="V33" s="73">
        <x:f t="shared" si="34"/>
        <x:v>256</x:v>
      </x:c>
      <x:c r="W33" s="70">
        <x:f t="shared" si="34"/>
        <x:v>0</x:v>
      </x:c>
      <x:c r="X33" s="70">
        <x:f t="shared" si="34"/>
        <x:v>259</x:v>
      </x:c>
      <x:c r="Y33" s="70">
        <x:f t="shared" si="34"/>
        <x:v>4</x:v>
      </x:c>
      <x:c r="Z33" s="70">
        <x:f t="shared" si="34"/>
        <x:v>10</x:v>
      </x:c>
      <x:c r="AA33" s="70">
        <x:f t="shared" si="34"/>
        <x:v>20</x:v>
      </x:c>
      <x:c r="AB33" s="70">
        <x:f t="shared" si="34"/>
        <x:v>7</x:v>
      </x:c>
      <x:c r="AC33" s="70">
        <x:f t="shared" si="34"/>
        <x:v>13</x:v>
      </x:c>
      <x:c r="AD33" s="70">
        <x:f t="shared" si="34"/>
        <x:v>12</x:v>
      </x:c>
      <x:c r="AE33" s="70">
        <x:f t="shared" si="34"/>
        <x:v>0</x:v>
      </x:c>
      <x:c r="AF33" s="70">
        <x:f t="shared" si="34"/>
        <x:v>0</x:v>
      </x:c>
      <x:c r="AG33" s="70">
        <x:f t="shared" si="34"/>
        <x:v>38</x:v>
      </x:c>
      <x:c r="AH33" s="70">
        <x:f t="shared" si="34"/>
        <x:v>0</x:v>
      </x:c>
      <x:c r="AI33" s="70">
        <x:f t="shared" si="34"/>
        <x:v>0</x:v>
      </x:c>
      <x:c r="AJ33" s="70">
        <x:f t="shared" si="34"/>
        <x:v>39</x:v>
      </x:c>
      <x:c r="AK33" s="70">
        <x:f t="shared" si="34"/>
        <x:v>70</x:v>
      </x:c>
      <x:c r="AL33" s="288" t="s">
        <x:v>675</x:v>
      </x:c>
      <x:c r="AM33" s="70">
        <x:f t="shared" ref="AM33:BU33" si="35">SUM(AM34:AM70)</x:f>
        <x:v>0</x:v>
      </x:c>
      <x:c r="AN33" s="73">
        <x:f t="shared" si="35"/>
        <x:v>0</x:v>
      </x:c>
      <x:c r="AO33" s="70">
        <x:f t="shared" si="35"/>
        <x:v>0</x:v>
      </x:c>
      <x:c r="AP33" s="70">
        <x:f t="shared" si="35"/>
        <x:v>0</x:v>
      </x:c>
      <x:c r="AQ33" s="70">
        <x:f t="shared" si="35"/>
        <x:v>0</x:v>
      </x:c>
      <x:c r="AR33" s="73">
        <x:f t="shared" si="35"/>
        <x:v>0</x:v>
      </x:c>
      <x:c r="AS33" s="70">
        <x:f t="shared" si="35"/>
        <x:v>0</x:v>
      </x:c>
      <x:c r="AT33" s="73">
        <x:f t="shared" si="35"/>
        <x:v>0</x:v>
      </x:c>
      <x:c r="AU33" s="70">
        <x:f t="shared" si="35"/>
        <x:v>0</x:v>
      </x:c>
      <x:c r="AV33" s="70">
        <x:f t="shared" si="35"/>
        <x:v>0</x:v>
      </x:c>
      <x:c r="AW33" s="70">
        <x:f t="shared" si="35"/>
        <x:v>0</x:v>
      </x:c>
      <x:c r="AX33" s="70">
        <x:f t="shared" si="35"/>
        <x:v>1</x:v>
      </x:c>
      <x:c r="AY33" s="70">
        <x:f t="shared" si="35"/>
        <x:v>0</x:v>
      </x:c>
      <x:c r="AZ33" s="70">
        <x:f t="shared" si="35"/>
        <x:v>0</x:v>
      </x:c>
      <x:c r="BA33" s="73">
        <x:f t="shared" si="35"/>
        <x:v>0</x:v>
      </x:c>
      <x:c r="BB33" s="70">
        <x:f t="shared" si="35"/>
        <x:v>0</x:v>
      </x:c>
      <x:c r="BC33" s="70">
        <x:f t="shared" si="35"/>
        <x:v>0</x:v>
      </x:c>
      <x:c r="BD33" s="70">
        <x:f t="shared" si="35"/>
        <x:v>1</x:v>
      </x:c>
      <x:c r="BE33" s="70">
        <x:f t="shared" si="35"/>
        <x:v>30</x:v>
      </x:c>
      <x:c r="BF33" s="70">
        <x:f t="shared" si="35"/>
        <x:v>123</x:v>
      </x:c>
      <x:c r="BG33" s="70">
        <x:f t="shared" si="35"/>
        <x:v>1</x:v>
      </x:c>
      <x:c r="BH33" s="70">
        <x:f t="shared" si="35"/>
        <x:v>1</x:v>
      </x:c>
      <x:c r="BI33" s="70">
        <x:f t="shared" si="35"/>
        <x:v>0</x:v>
      </x:c>
      <x:c r="BJ33" s="73">
        <x:f t="shared" si="35"/>
        <x:v>0</x:v>
      </x:c>
      <x:c r="BK33" s="70">
        <x:f t="shared" si="35"/>
        <x:v>0</x:v>
      </x:c>
      <x:c r="BL33" s="73">
        <x:f t="shared" si="35"/>
        <x:v>0</x:v>
      </x:c>
      <x:c r="BM33" s="70">
        <x:f t="shared" si="35"/>
        <x:v>0</x:v>
      </x:c>
      <x:c r="BN33" s="73">
        <x:f t="shared" si="35"/>
        <x:v>0</x:v>
      </x:c>
      <x:c r="BO33" s="70">
        <x:f t="shared" si="35"/>
        <x:v>0</x:v>
      </x:c>
      <x:c r="BP33" s="73">
        <x:f t="shared" si="35"/>
        <x:v>0</x:v>
      </x:c>
      <x:c r="BQ33" s="70">
        <x:f t="shared" si="35"/>
        <x:v>0</x:v>
      </x:c>
      <x:c r="BR33" s="70">
        <x:f t="shared" si="35"/>
        <x:v>0</x:v>
      </x:c>
      <x:c r="BS33" s="70">
        <x:f t="shared" si="35"/>
        <x:v>0</x:v>
      </x:c>
      <x:c r="BT33" s="70">
        <x:f t="shared" si="35"/>
        <x:v>0</x:v>
      </x:c>
      <x:c r="BU33" s="70">
        <x:f t="shared" si="35"/>
        <x:v>0</x:v>
      </x:c>
      <x:c r="BV33" s="288" t="s">
        <x:v>675</x:v>
      </x:c>
      <x:c r="BW33" s="70">
        <x:f t="shared" ref="BW33:CX33" si="36">SUM(BW34:BW70)</x:f>
        <x:v>0</x:v>
      </x:c>
      <x:c r="BX33" s="70">
        <x:f t="shared" si="36"/>
        <x:v>0</x:v>
      </x:c>
      <x:c r="BY33" s="73">
        <x:f t="shared" si="36"/>
        <x:v>0</x:v>
      </x:c>
      <x:c r="BZ33" s="70">
        <x:f t="shared" si="36"/>
        <x:v>0</x:v>
      </x:c>
      <x:c r="CA33" s="73">
        <x:f t="shared" si="36"/>
        <x:v>0</x:v>
      </x:c>
      <x:c r="CB33" s="70">
        <x:f t="shared" si="36"/>
        <x:v>0</x:v>
      </x:c>
      <x:c r="CC33" s="73">
        <x:f t="shared" si="36"/>
        <x:v>0</x:v>
      </x:c>
      <x:c r="CD33" s="70">
        <x:f t="shared" si="36"/>
        <x:v>0</x:v>
      </x:c>
      <x:c r="CE33" s="70">
        <x:f t="shared" si="36"/>
        <x:v>0</x:v>
      </x:c>
      <x:c r="CF33" s="73">
        <x:f t="shared" si="36"/>
        <x:v>0</x:v>
      </x:c>
      <x:c r="CG33" s="70">
        <x:f t="shared" si="36"/>
        <x:v>0</x:v>
      </x:c>
      <x:c r="CH33" s="70">
        <x:f t="shared" si="36"/>
        <x:v>0</x:v>
      </x:c>
      <x:c r="CI33" s="70">
        <x:f t="shared" si="36"/>
        <x:v>0</x:v>
      </x:c>
      <x:c r="CJ33" s="70">
        <x:f t="shared" si="36"/>
        <x:v>29</x:v>
      </x:c>
      <x:c r="CK33" s="70">
        <x:f t="shared" si="36"/>
        <x:v>0</x:v>
      </x:c>
      <x:c r="CL33" s="70">
        <x:f t="shared" si="36"/>
        <x:v>0</x:v>
      </x:c>
      <x:c r="CM33" s="70">
        <x:f t="shared" si="36"/>
        <x:v>1</x:v>
      </x:c>
      <x:c r="CN33" s="70">
        <x:f t="shared" si="36"/>
        <x:v>1</x:v>
      </x:c>
      <x:c r="CO33" s="70">
        <x:f t="shared" si="36"/>
        <x:v>0</x:v>
      </x:c>
      <x:c r="CP33" s="73">
        <x:f t="shared" si="36"/>
        <x:v>0</x:v>
      </x:c>
      <x:c r="CQ33" s="70">
        <x:f t="shared" si="36"/>
        <x:v>26</x:v>
      </x:c>
      <x:c r="CR33" s="73">
        <x:f t="shared" si="36"/>
        <x:v>1930</x:v>
      </x:c>
      <x:c r="CS33" s="70">
        <x:f t="shared" si="36"/>
        <x:v>333</x:v>
      </x:c>
      <x:c r="CT33" s="70">
        <x:f t="shared" si="36"/>
        <x:v>1</x:v>
      </x:c>
      <x:c r="CU33" s="70">
        <x:f t="shared" si="36"/>
        <x:v>38</x:v>
      </x:c>
      <x:c r="CV33" s="70">
        <x:f t="shared" si="36"/>
        <x:v>6</x:v>
      </x:c>
      <x:c r="CW33" s="70">
        <x:f t="shared" si="36"/>
        <x:v>2</x:v>
      </x:c>
      <x:c r="CX33" s="70">
        <x:f t="shared" si="36"/>
        <x:v>0</x:v>
      </x:c>
      <x:c r="CY33" s="288" t="s">
        <x:v>675</x:v>
      </x:c>
      <x:c r="CZ33" s="70">
        <x:f t="shared" ref="CZ33:DG33" si="37">SUM(CZ34:CZ70)</x:f>
        <x:v>0</x:v>
      </x:c>
      <x:c r="DA33" s="73">
        <x:f t="shared" si="37"/>
        <x:v>0</x:v>
      </x:c>
      <x:c r="DB33" s="70">
        <x:f t="shared" si="37"/>
        <x:v>3</x:v>
      </x:c>
      <x:c r="DC33" s="73">
        <x:f t="shared" si="37"/>
        <x:v>256</x:v>
      </x:c>
      <x:c r="DD33" s="70">
        <x:f t="shared" si="37"/>
        <x:v>3</x:v>
      </x:c>
      <x:c r="DE33" s="73">
        <x:f t="shared" si="37"/>
        <x:v>256</x:v>
      </x:c>
      <x:c r="DF33" s="70">
        <x:f t="shared" si="37"/>
        <x:v>0</x:v>
      </x:c>
      <x:c r="DG33" s="104">
        <x:f t="shared" si="37"/>
        <x:v>0</x:v>
      </x:c>
    </x:row>
    <x:row r="34" spans="1:111" ht="30" customHeight="1">
      <x:c r="A34" s="522" t="s">
        <x:v>1020</x:v>
      </x:c>
      <x:c r="B34" s="114"/>
      <x:c r="C34" s="73"/>
      <x:c r="D34" s="70"/>
      <x:c r="E34" s="73"/>
      <x:c r="F34" s="70"/>
      <x:c r="G34" s="73"/>
      <x:c r="H34" s="70"/>
      <x:c r="I34" s="73"/>
      <x:c r="J34" s="70"/>
      <x:c r="K34" s="70"/>
      <x:c r="L34" s="73"/>
      <x:c r="M34" s="70"/>
      <x:c r="N34" s="70"/>
      <x:c r="O34" s="70"/>
      <x:c r="P34" s="70"/>
      <x:c r="Q34" s="70"/>
      <x:c r="R34" s="73"/>
      <x:c r="S34" s="70"/>
      <x:c r="T34" s="73"/>
      <x:c r="U34" s="70"/>
      <x:c r="V34" s="73"/>
      <x:c r="W34" s="70"/>
      <x:c r="X34" s="70"/>
      <x:c r="Y34" s="70"/>
      <x:c r="Z34" s="70"/>
      <x:c r="AA34" s="70"/>
      <x:c r="AB34" s="70"/>
      <x:c r="AC34" s="70"/>
      <x:c r="AD34" s="70"/>
      <x:c r="AE34" s="70"/>
      <x:c r="AF34" s="70"/>
      <x:c r="AG34" s="70"/>
      <x:c r="AH34" s="70"/>
      <x:c r="AI34" s="70"/>
      <x:c r="AJ34" s="70"/>
      <x:c r="AK34" s="70"/>
      <x:c r="AL34" s="522" t="s">
        <x:v>1020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70"/>
      <x:c r="BE34" s="70"/>
      <x:c r="BF34" s="70"/>
      <x:c r="BG34" s="70"/>
      <x:c r="BH34" s="70"/>
      <x:c r="BI34" s="70"/>
      <x:c r="BJ34" s="73"/>
      <x:c r="BK34" s="70"/>
      <x:c r="BL34" s="73"/>
      <x:c r="BM34" s="70"/>
      <x:c r="BN34" s="73"/>
      <x:c r="BO34" s="70"/>
      <x:c r="BP34" s="73"/>
      <x:c r="BQ34" s="70"/>
      <x:c r="BR34" s="70"/>
      <x:c r="BS34" s="70"/>
      <x:c r="BT34" s="70"/>
      <x:c r="BU34" s="70"/>
      <x:c r="BV34" s="522" t="s">
        <x:v>1020</x:v>
      </x:c>
      <x:c r="BW34" s="70"/>
      <x:c r="BX34" s="70"/>
      <x:c r="BY34" s="73"/>
      <x:c r="BZ34" s="70"/>
      <x:c r="CA34" s="73"/>
      <x:c r="CB34" s="70"/>
      <x:c r="CC34" s="73"/>
      <x:c r="CD34" s="70"/>
      <x:c r="CE34" s="70"/>
      <x:c r="CF34" s="73"/>
      <x:c r="CG34" s="70"/>
      <x:c r="CH34" s="70"/>
      <x:c r="CI34" s="70"/>
      <x:c r="CJ34" s="70"/>
      <x:c r="CK34" s="70"/>
      <x:c r="CL34" s="70"/>
      <x:c r="CM34" s="70">
        <x:v>1</x:v>
      </x:c>
      <x:c r="CN34" s="70">
        <x:v>1</x:v>
      </x:c>
      <x:c r="CO34" s="70"/>
      <x:c r="CP34" s="73"/>
      <x:c r="CQ34" s="70">
        <x:v>1</x:v>
      </x:c>
      <x:c r="CR34" s="73">
        <x:v>160</x:v>
      </x:c>
      <x:c r="CS34" s="70">
        <x:v>4</x:v>
      </x:c>
      <x:c r="CT34" s="70"/>
      <x:c r="CU34" s="70">
        <x:v>1</x:v>
      </x:c>
      <x:c r="CV34" s="70">
        <x:v>1</x:v>
      </x:c>
      <x:c r="CW34" s="70"/>
      <x:c r="CX34" s="70"/>
      <x:c r="CY34" s="522" t="s">
        <x:v>1020</x:v>
      </x:c>
      <x:c r="CZ34" s="70"/>
      <x:c r="DA34" s="73"/>
      <x:c r="DB34" s="70"/>
      <x:c r="DC34" s="73"/>
      <x:c r="DD34" s="70"/>
      <x:c r="DE34" s="73"/>
      <x:c r="DF34" s="70"/>
      <x:c r="DG34" s="104"/>
    </x:row>
    <x:row r="35" spans="1:111" ht="30" customHeight="1">
      <x:c r="A35" s="522" t="s">
        <x:v>1221</x:v>
      </x:c>
      <x:c r="B35" s="114"/>
      <x:c r="C35" s="73"/>
      <x:c r="D35" s="70"/>
      <x:c r="E35" s="73"/>
      <x:c r="F35" s="70"/>
      <x:c r="G35" s="73"/>
      <x:c r="H35" s="70"/>
      <x:c r="I35" s="73"/>
      <x:c r="J35" s="70"/>
      <x:c r="K35" s="70"/>
      <x:c r="L35" s="73"/>
      <x:c r="M35" s="70"/>
      <x:c r="N35" s="70"/>
      <x:c r="O35" s="70"/>
      <x:c r="P35" s="70"/>
      <x:c r="Q35" s="70"/>
      <x:c r="R35" s="73"/>
      <x:c r="S35" s="70">
        <x:v>1</x:v>
      </x:c>
      <x:c r="T35" s="73">
        <x:v>20</x:v>
      </x:c>
      <x:c r="U35" s="70"/>
      <x:c r="V35" s="73"/>
      <x:c r="W35" s="70"/>
      <x:c r="X35" s="70">
        <x:v>10</x:v>
      </x:c>
      <x:c r="Y35" s="70"/>
      <x:c r="Z35" s="70"/>
      <x:c r="AA35" s="70">
        <x:v>1</x:v>
      </x:c>
      <x:c r="AB35" s="70"/>
      <x:c r="AC35" s="70">
        <x:v>1</x:v>
      </x:c>
      <x:c r="AD35" s="70"/>
      <x:c r="AE35" s="70"/>
      <x:c r="AF35" s="70"/>
      <x:c r="AG35" s="70">
        <x:v>1</x:v>
      </x:c>
      <x:c r="AH35" s="70"/>
      <x:c r="AI35" s="70"/>
      <x:c r="AJ35" s="70">
        <x:v>2</x:v>
      </x:c>
      <x:c r="AK35" s="70">
        <x:v>2</x:v>
      </x:c>
      <x:c r="AL35" s="522" t="s">
        <x:v>1221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70"/>
      <x:c r="BE35" s="70">
        <x:v>1</x:v>
      </x:c>
      <x:c r="BF35" s="70">
        <x:v>6</x:v>
      </x:c>
      <x:c r="BG35" s="70"/>
      <x:c r="BH35" s="70"/>
      <x:c r="BI35" s="70"/>
      <x:c r="BJ35" s="73"/>
      <x:c r="BK35" s="70"/>
      <x:c r="BL35" s="73"/>
      <x:c r="BM35" s="70"/>
      <x:c r="BN35" s="73"/>
      <x:c r="BO35" s="70"/>
      <x:c r="BP35" s="73"/>
      <x:c r="BQ35" s="70"/>
      <x:c r="BR35" s="70"/>
      <x:c r="BS35" s="70"/>
      <x:c r="BT35" s="70"/>
      <x:c r="BU35" s="70"/>
      <x:c r="BV35" s="522" t="s">
        <x:v>1221</x:v>
      </x:c>
      <x:c r="BW35" s="70"/>
      <x:c r="BX35" s="70"/>
      <x:c r="BY35" s="73"/>
      <x:c r="BZ35" s="70"/>
      <x:c r="CA35" s="73"/>
      <x:c r="CB35" s="70"/>
      <x:c r="CC35" s="73"/>
      <x:c r="CD35" s="70"/>
      <x:c r="CE35" s="70"/>
      <x:c r="CF35" s="73"/>
      <x:c r="CG35" s="70"/>
      <x:c r="CH35" s="70"/>
      <x:c r="CI35" s="70"/>
      <x:c r="CJ35" s="70">
        <x:v>1</x:v>
      </x:c>
      <x:c r="CK35" s="70"/>
      <x:c r="CL35" s="70"/>
      <x:c r="CM35" s="70"/>
      <x:c r="CN35" s="70"/>
      <x:c r="CO35" s="70"/>
      <x:c r="CP35" s="73"/>
      <x:c r="CQ35" s="70">
        <x:v>1</x:v>
      </x:c>
      <x:c r="CR35" s="73">
        <x:v>60</x:v>
      </x:c>
      <x:c r="CS35" s="70">
        <x:v>5</x:v>
      </x:c>
      <x:c r="CT35" s="70"/>
      <x:c r="CU35" s="70">
        <x:v>1</x:v>
      </x:c>
      <x:c r="CV35" s="70"/>
      <x:c r="CW35" s="70"/>
      <x:c r="CX35" s="70"/>
      <x:c r="CY35" s="522" t="s">
        <x:v>1221</x:v>
      </x:c>
      <x:c r="CZ35" s="70"/>
      <x:c r="DA35" s="73"/>
      <x:c r="DB35" s="70"/>
      <x:c r="DC35" s="73"/>
      <x:c r="DD35" s="70"/>
      <x:c r="DE35" s="73"/>
      <x:c r="DF35" s="70"/>
      <x:c r="DG35" s="104"/>
    </x:row>
    <x:row r="36" spans="1:111" ht="30" customHeight="1">
      <x:c r="A36" s="522" t="s">
        <x:v>990</x:v>
      </x:c>
      <x:c r="B36" s="114"/>
      <x:c r="C36" s="73"/>
      <x:c r="D36" s="70"/>
      <x:c r="E36" s="73"/>
      <x:c r="F36" s="70"/>
      <x:c r="G36" s="73"/>
      <x:c r="H36" s="70"/>
      <x:c r="I36" s="73"/>
      <x:c r="J36" s="70"/>
      <x:c r="K36" s="70"/>
      <x:c r="L36" s="73"/>
      <x:c r="M36" s="70"/>
      <x:c r="N36" s="70"/>
      <x:c r="O36" s="70"/>
      <x:c r="P36" s="70"/>
      <x:c r="Q36" s="70"/>
      <x:c r="R36" s="73"/>
      <x:c r="S36" s="70"/>
      <x:c r="T36" s="73"/>
      <x:c r="U36" s="70"/>
      <x:c r="V36" s="73"/>
      <x:c r="W36" s="70"/>
      <x:c r="X36" s="70">
        <x:v>7</x:v>
      </x:c>
      <x:c r="Y36" s="70"/>
      <x:c r="Z36" s="70"/>
      <x:c r="AA36" s="70"/>
      <x:c r="AB36" s="70"/>
      <x:c r="AC36" s="70"/>
      <x:c r="AD36" s="70">
        <x:v>1</x:v>
      </x:c>
      <x:c r="AE36" s="70"/>
      <x:c r="AF36" s="70"/>
      <x:c r="AG36" s="70">
        <x:v>1</x:v>
      </x:c>
      <x:c r="AH36" s="70"/>
      <x:c r="AI36" s="70"/>
      <x:c r="AJ36" s="70"/>
      <x:c r="AK36" s="70"/>
      <x:c r="AL36" s="522" t="s">
        <x:v>990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70"/>
      <x:c r="BE36" s="70"/>
      <x:c r="BF36" s="70"/>
      <x:c r="BG36" s="70"/>
      <x:c r="BH36" s="70"/>
      <x:c r="BI36" s="70"/>
      <x:c r="BJ36" s="73"/>
      <x:c r="BK36" s="70"/>
      <x:c r="BL36" s="73"/>
      <x:c r="BM36" s="70"/>
      <x:c r="BN36" s="73"/>
      <x:c r="BO36" s="70"/>
      <x:c r="BP36" s="73"/>
      <x:c r="BQ36" s="70"/>
      <x:c r="BR36" s="70"/>
      <x:c r="BS36" s="70"/>
      <x:c r="BT36" s="70"/>
      <x:c r="BU36" s="70"/>
      <x:c r="BV36" s="522" t="s">
        <x:v>990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73"/>
      <x:c r="CG36" s="70"/>
      <x:c r="CH36" s="70"/>
      <x:c r="CI36" s="70"/>
      <x:c r="CJ36" s="70"/>
      <x:c r="CK36" s="70"/>
      <x:c r="CL36" s="70"/>
      <x:c r="CM36" s="70"/>
      <x:c r="CN36" s="70"/>
      <x:c r="CO36" s="70"/>
      <x:c r="CP36" s="73"/>
      <x:c r="CQ36" s="70">
        <x:v>1</x:v>
      </x:c>
      <x:c r="CR36" s="73">
        <x:v>22</x:v>
      </x:c>
      <x:c r="CS36" s="70">
        <x:v>1</x:v>
      </x:c>
      <x:c r="CT36" s="70"/>
      <x:c r="CU36" s="70">
        <x:v>1</x:v>
      </x:c>
      <x:c r="CV36" s="70"/>
      <x:c r="CW36" s="70"/>
      <x:c r="CX36" s="70"/>
      <x:c r="CY36" s="522" t="s">
        <x:v>990</x:v>
      </x:c>
      <x:c r="CZ36" s="70"/>
      <x:c r="DA36" s="73"/>
      <x:c r="DB36" s="70"/>
      <x:c r="DC36" s="73"/>
      <x:c r="DD36" s="70"/>
      <x:c r="DE36" s="73"/>
      <x:c r="DF36" s="70"/>
      <x:c r="DG36" s="104"/>
    </x:row>
    <x:row r="37" spans="1:111" ht="30" customHeight="1">
      <x:c r="A37" s="522" t="s">
        <x:v>1256</x:v>
      </x:c>
      <x:c r="B37" s="114"/>
      <x:c r="C37" s="73"/>
      <x:c r="D37" s="70"/>
      <x:c r="E37" s="73"/>
      <x:c r="F37" s="70"/>
      <x:c r="G37" s="73"/>
      <x:c r="H37" s="70"/>
      <x:c r="I37" s="73"/>
      <x:c r="J37" s="70"/>
      <x:c r="K37" s="70"/>
      <x:c r="L37" s="73"/>
      <x:c r="M37" s="70"/>
      <x:c r="N37" s="70"/>
      <x:c r="O37" s="70"/>
      <x:c r="P37" s="70"/>
      <x:c r="Q37" s="70"/>
      <x:c r="R37" s="73"/>
      <x:c r="S37" s="70">
        <x:v>1</x:v>
      </x:c>
      <x:c r="T37" s="73">
        <x:v>20</x:v>
      </x:c>
      <x:c r="U37" s="70"/>
      <x:c r="V37" s="73"/>
      <x:c r="W37" s="70"/>
      <x:c r="X37" s="70">
        <x:v>2</x:v>
      </x:c>
      <x:c r="Y37" s="70"/>
      <x:c r="Z37" s="70"/>
      <x:c r="AA37" s="70">
        <x:v>1</x:v>
      </x:c>
      <x:c r="AB37" s="70"/>
      <x:c r="AC37" s="70"/>
      <x:c r="AD37" s="70"/>
      <x:c r="AE37" s="70"/>
      <x:c r="AF37" s="70"/>
      <x:c r="AG37" s="70">
        <x:v>1</x:v>
      </x:c>
      <x:c r="AH37" s="70"/>
      <x:c r="AI37" s="70"/>
      <x:c r="AJ37" s="70"/>
      <x:c r="AK37" s="70"/>
      <x:c r="AL37" s="522" t="s">
        <x:v>1256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70"/>
      <x:c r="BE37" s="70">
        <x:v>1</x:v>
      </x:c>
      <x:c r="BF37" s="70">
        <x:v>2</x:v>
      </x:c>
      <x:c r="BG37" s="70"/>
      <x:c r="BH37" s="70"/>
      <x:c r="BI37" s="70"/>
      <x:c r="BJ37" s="73"/>
      <x:c r="BK37" s="70"/>
      <x:c r="BL37" s="73"/>
      <x:c r="BM37" s="70"/>
      <x:c r="BN37" s="73"/>
      <x:c r="BO37" s="70"/>
      <x:c r="BP37" s="73"/>
      <x:c r="BQ37" s="70"/>
      <x:c r="BR37" s="70"/>
      <x:c r="BS37" s="70"/>
      <x:c r="BT37" s="70"/>
      <x:c r="BU37" s="70"/>
      <x:c r="BV37" s="522" t="s">
        <x:v>1256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70"/>
      <x:c r="CI37" s="70"/>
      <x:c r="CJ37" s="697">
        <x:v>1</x:v>
      </x:c>
      <x:c r="CK37" s="70"/>
      <x:c r="CL37" s="70"/>
      <x:c r="CM37" s="70"/>
      <x:c r="CN37" s="70"/>
      <x:c r="CO37" s="70"/>
      <x:c r="CP37" s="73"/>
      <x:c r="CQ37" s="70">
        <x:v>1</x:v>
      </x:c>
      <x:c r="CR37" s="73">
        <x:v>51</x:v>
      </x:c>
      <x:c r="CS37" s="70">
        <x:v>4</x:v>
      </x:c>
      <x:c r="CT37" s="70"/>
      <x:c r="CU37" s="70">
        <x:v>1</x:v>
      </x:c>
      <x:c r="CV37" s="70"/>
      <x:c r="CW37" s="70"/>
      <x:c r="CX37" s="70"/>
      <x:c r="CY37" s="522" t="s">
        <x:v>1256</x:v>
      </x:c>
      <x:c r="CZ37" s="70"/>
      <x:c r="DA37" s="73"/>
      <x:c r="DB37" s="70"/>
      <x:c r="DC37" s="73"/>
      <x:c r="DD37" s="70"/>
      <x:c r="DE37" s="73"/>
      <x:c r="DF37" s="70"/>
      <x:c r="DG37" s="104"/>
    </x:row>
    <x:row r="38" spans="1:111" ht="30" customHeight="1">
      <x:c r="A38" s="522" t="s">
        <x:v>1251</x:v>
      </x:c>
      <x:c r="B38" s="114"/>
      <x:c r="C38" s="73"/>
      <x:c r="D38" s="70"/>
      <x:c r="E38" s="73"/>
      <x:c r="F38" s="70"/>
      <x:c r="G38" s="73"/>
      <x:c r="H38" s="70"/>
      <x:c r="I38" s="73"/>
      <x:c r="J38" s="70"/>
      <x:c r="K38" s="70"/>
      <x:c r="L38" s="73"/>
      <x:c r="M38" s="70"/>
      <x:c r="N38" s="70">
        <x:v>1</x:v>
      </x:c>
      <x:c r="O38" s="70"/>
      <x:c r="P38" s="70"/>
      <x:c r="Q38" s="70"/>
      <x:c r="R38" s="73"/>
      <x:c r="S38" s="70">
        <x:v>1</x:v>
      </x:c>
      <x:c r="T38" s="73">
        <x:v>13</x:v>
      </x:c>
      <x:c r="U38" s="70"/>
      <x:c r="V38" s="73"/>
      <x:c r="W38" s="70"/>
      <x:c r="X38" s="70">
        <x:v>8</x:v>
      </x:c>
      <x:c r="Y38" s="70"/>
      <x:c r="Z38" s="70"/>
      <x:c r="AA38" s="70">
        <x:v>1</x:v>
      </x:c>
      <x:c r="AB38" s="70"/>
      <x:c r="AC38" s="70"/>
      <x:c r="AD38" s="70"/>
      <x:c r="AE38" s="70"/>
      <x:c r="AF38" s="70"/>
      <x:c r="AG38" s="70">
        <x:v>1</x:v>
      </x:c>
      <x:c r="AH38" s="70"/>
      <x:c r="AI38" s="70"/>
      <x:c r="AJ38" s="70">
        <x:v>1</x:v>
      </x:c>
      <x:c r="AK38" s="70">
        <x:v>2</x:v>
      </x:c>
      <x:c r="AL38" s="522" t="s">
        <x:v>1251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70"/>
      <x:c r="BE38" s="70">
        <x:v>1</x:v>
      </x:c>
      <x:c r="BF38" s="70">
        <x:v>3</x:v>
      </x:c>
      <x:c r="BG38" s="70"/>
      <x:c r="BH38" s="70"/>
      <x:c r="BI38" s="70"/>
      <x:c r="BJ38" s="73"/>
      <x:c r="BK38" s="70"/>
      <x:c r="BL38" s="73"/>
      <x:c r="BM38" s="70"/>
      <x:c r="BN38" s="73"/>
      <x:c r="BO38" s="70"/>
      <x:c r="BP38" s="73"/>
      <x:c r="BQ38" s="70"/>
      <x:c r="BR38" s="70"/>
      <x:c r="BS38" s="70"/>
      <x:c r="BT38" s="70"/>
      <x:c r="BU38" s="70"/>
      <x:c r="BV38" s="522" t="s">
        <x:v>1251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70"/>
      <x:c r="CI38" s="70"/>
      <x:c r="CJ38" s="697">
        <x:v>1</x:v>
      </x:c>
      <x:c r="CK38" s="70"/>
      <x:c r="CL38" s="70"/>
      <x:c r="CM38" s="70"/>
      <x:c r="CN38" s="70"/>
      <x:c r="CO38" s="70"/>
      <x:c r="CP38" s="73"/>
      <x:c r="CQ38" s="70">
        <x:v>1</x:v>
      </x:c>
      <x:c r="CR38" s="73">
        <x:v>72</x:v>
      </x:c>
      <x:c r="CS38" s="70">
        <x:v>3</x:v>
      </x:c>
      <x:c r="CT38" s="70"/>
      <x:c r="CU38" s="70">
        <x:v>1</x:v>
      </x:c>
      <x:c r="CV38" s="70"/>
      <x:c r="CW38" s="70"/>
      <x:c r="CX38" s="70"/>
      <x:c r="CY38" s="522" t="s">
        <x:v>1251</x:v>
      </x:c>
      <x:c r="CZ38" s="70"/>
      <x:c r="DA38" s="73"/>
      <x:c r="DB38" s="70"/>
      <x:c r="DC38" s="73"/>
      <x:c r="DD38" s="70"/>
      <x:c r="DE38" s="73"/>
      <x:c r="DF38" s="70"/>
      <x:c r="DG38" s="104"/>
    </x:row>
    <x:row r="39" spans="1:111" ht="30" customHeight="1">
      <x:c r="A39" s="522" t="s">
        <x:v>1209</x:v>
      </x:c>
      <x:c r="B39" s="114"/>
      <x:c r="C39" s="73"/>
      <x:c r="D39" s="70"/>
      <x:c r="E39" s="73"/>
      <x:c r="F39" s="70"/>
      <x:c r="G39" s="73"/>
      <x:c r="H39" s="70"/>
      <x:c r="I39" s="73"/>
      <x:c r="J39" s="70"/>
      <x:c r="K39" s="70"/>
      <x:c r="L39" s="73"/>
      <x:c r="M39" s="70"/>
      <x:c r="N39" s="70"/>
      <x:c r="O39" s="70"/>
      <x:c r="P39" s="70"/>
      <x:c r="Q39" s="70"/>
      <x:c r="R39" s="73"/>
      <x:c r="S39" s="70">
        <x:v>1</x:v>
      </x:c>
      <x:c r="T39" s="73">
        <x:v>20</x:v>
      </x:c>
      <x:c r="U39" s="70"/>
      <x:c r="V39" s="73"/>
      <x:c r="W39" s="70"/>
      <x:c r="X39" s="70">
        <x:v>7</x:v>
      </x:c>
      <x:c r="Y39" s="70"/>
      <x:c r="Z39" s="70"/>
      <x:c r="AA39" s="70">
        <x:v>1</x:v>
      </x:c>
      <x:c r="AB39" s="70"/>
      <x:c r="AC39" s="70">
        <x:v>1</x:v>
      </x:c>
      <x:c r="AD39" s="70">
        <x:v>1</x:v>
      </x:c>
      <x:c r="AE39" s="70"/>
      <x:c r="AF39" s="70"/>
      <x:c r="AG39" s="70">
        <x:v>2</x:v>
      </x:c>
      <x:c r="AH39" s="70"/>
      <x:c r="AI39" s="70"/>
      <x:c r="AJ39" s="70"/>
      <x:c r="AK39" s="70"/>
      <x:c r="AL39" s="522" t="s">
        <x:v>1209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70"/>
      <x:c r="BE39" s="70">
        <x:v>1</x:v>
      </x:c>
      <x:c r="BF39" s="70">
        <x:v>5</x:v>
      </x:c>
      <x:c r="BG39" s="70"/>
      <x:c r="BH39" s="70"/>
      <x:c r="BI39" s="70"/>
      <x:c r="BJ39" s="73"/>
      <x:c r="BK39" s="70"/>
      <x:c r="BL39" s="73"/>
      <x:c r="BM39" s="70"/>
      <x:c r="BN39" s="73"/>
      <x:c r="BO39" s="70"/>
      <x:c r="BP39" s="73"/>
      <x:c r="BQ39" s="70"/>
      <x:c r="BR39" s="70"/>
      <x:c r="BS39" s="70"/>
      <x:c r="BT39" s="70"/>
      <x:c r="BU39" s="70"/>
      <x:c r="BV39" s="522" t="s">
        <x:v>1209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70"/>
      <x:c r="CI39" s="70"/>
      <x:c r="CJ39" s="70">
        <x:v>1</x:v>
      </x:c>
      <x:c r="CK39" s="70"/>
      <x:c r="CL39" s="70"/>
      <x:c r="CM39" s="70"/>
      <x:c r="CN39" s="70"/>
      <x:c r="CO39" s="70"/>
      <x:c r="CP39" s="73"/>
      <x:c r="CQ39" s="70">
        <x:v>1</x:v>
      </x:c>
      <x:c r="CR39" s="73">
        <x:v>80</x:v>
      </x:c>
      <x:c r="CS39" s="70">
        <x:v>4</x:v>
      </x:c>
      <x:c r="CT39" s="70"/>
      <x:c r="CU39" s="70">
        <x:v>1</x:v>
      </x:c>
      <x:c r="CV39" s="70">
        <x:v>1</x:v>
      </x:c>
      <x:c r="CW39" s="70"/>
      <x:c r="CX39" s="70"/>
      <x:c r="CY39" s="522" t="s">
        <x:v>1209</x:v>
      </x:c>
      <x:c r="CZ39" s="70"/>
      <x:c r="DA39" s="73"/>
      <x:c r="DB39" s="70"/>
      <x:c r="DC39" s="73"/>
      <x:c r="DD39" s="70"/>
      <x:c r="DE39" s="73"/>
      <x:c r="DF39" s="70"/>
      <x:c r="DG39" s="104"/>
    </x:row>
    <x:row r="40" spans="1:111" ht="30" customHeight="1">
      <x:c r="A40" s="522" t="s">
        <x:v>1254</x:v>
      </x:c>
      <x:c r="B40" s="114"/>
      <x:c r="C40" s="73"/>
      <x:c r="D40" s="70"/>
      <x:c r="E40" s="73"/>
      <x:c r="F40" s="70"/>
      <x:c r="G40" s="73"/>
      <x:c r="H40" s="70"/>
      <x:c r="I40" s="73"/>
      <x:c r="J40" s="70"/>
      <x:c r="K40" s="70"/>
      <x:c r="L40" s="73"/>
      <x:c r="M40" s="70"/>
      <x:c r="N40" s="70"/>
      <x:c r="O40" s="70"/>
      <x:c r="P40" s="70"/>
      <x:c r="Q40" s="70"/>
      <x:c r="R40" s="73"/>
      <x:c r="S40" s="70"/>
      <x:c r="T40" s="73"/>
      <x:c r="U40" s="70"/>
      <x:c r="V40" s="73"/>
      <x:c r="W40" s="70"/>
      <x:c r="X40" s="70">
        <x:v>2</x:v>
      </x:c>
      <x:c r="Y40" s="70"/>
      <x:c r="Z40" s="70"/>
      <x:c r="AA40" s="70"/>
      <x:c r="AB40" s="70"/>
      <x:c r="AC40" s="70"/>
      <x:c r="AD40" s="70">
        <x:v>1</x:v>
      </x:c>
      <x:c r="AE40" s="70"/>
      <x:c r="AF40" s="70"/>
      <x:c r="AG40" s="70">
        <x:v>1</x:v>
      </x:c>
      <x:c r="AH40" s="70"/>
      <x:c r="AI40" s="70"/>
      <x:c r="AJ40" s="70">
        <x:v>1</x:v>
      </x:c>
      <x:c r="AK40" s="70">
        <x:v>2</x:v>
      </x:c>
      <x:c r="AL40" s="522" t="s">
        <x:v>1254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70"/>
      <x:c r="BE40" s="70"/>
      <x:c r="BF40" s="70"/>
      <x:c r="BG40" s="70"/>
      <x:c r="BH40" s="70"/>
      <x:c r="BI40" s="70"/>
      <x:c r="BJ40" s="73"/>
      <x:c r="BK40" s="70"/>
      <x:c r="BL40" s="73"/>
      <x:c r="BM40" s="70"/>
      <x:c r="BN40" s="73"/>
      <x:c r="BO40" s="70"/>
      <x:c r="BP40" s="73"/>
      <x:c r="BQ40" s="70"/>
      <x:c r="BR40" s="70"/>
      <x:c r="BS40" s="70"/>
      <x:c r="BT40" s="70"/>
      <x:c r="BU40" s="70"/>
      <x:c r="BV40" s="522" t="s">
        <x:v>1254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70"/>
      <x:c r="CI40" s="70"/>
      <x:c r="CJ40" s="70"/>
      <x:c r="CK40" s="70"/>
      <x:c r="CL40" s="70"/>
      <x:c r="CM40" s="70"/>
      <x:c r="CN40" s="70"/>
      <x:c r="CO40" s="70"/>
      <x:c r="CP40" s="73"/>
      <x:c r="CQ40" s="70">
        <x:v>1</x:v>
      </x:c>
      <x:c r="CR40" s="73">
        <x:v>51</x:v>
      </x:c>
      <x:c r="CS40" s="70">
        <x:v>2</x:v>
      </x:c>
      <x:c r="CT40" s="70"/>
      <x:c r="CU40" s="70">
        <x:v>1</x:v>
      </x:c>
      <x:c r="CV40" s="70"/>
      <x:c r="CW40" s="70"/>
      <x:c r="CX40" s="70"/>
      <x:c r="CY40" s="522" t="s">
        <x:v>1254</x:v>
      </x:c>
      <x:c r="CZ40" s="70"/>
      <x:c r="DA40" s="73"/>
      <x:c r="DB40" s="70"/>
      <x:c r="DC40" s="73"/>
      <x:c r="DD40" s="70"/>
      <x:c r="DE40" s="73"/>
      <x:c r="DF40" s="70"/>
      <x:c r="DG40" s="104"/>
    </x:row>
    <x:row r="41" spans="1:111" ht="30" customHeight="1">
      <x:c r="A41" s="522" t="s">
        <x:v>1230</x:v>
      </x:c>
      <x:c r="B41" s="114"/>
      <x:c r="C41" s="73"/>
      <x:c r="D41" s="70"/>
      <x:c r="E41" s="73"/>
      <x:c r="F41" s="70"/>
      <x:c r="G41" s="73"/>
      <x:c r="H41" s="70"/>
      <x:c r="I41" s="73"/>
      <x:c r="J41" s="70"/>
      <x:c r="K41" s="70"/>
      <x:c r="L41" s="73"/>
      <x:c r="M41" s="70"/>
      <x:c r="N41" s="70"/>
      <x:c r="O41" s="70"/>
      <x:c r="P41" s="70"/>
      <x:c r="Q41" s="70"/>
      <x:c r="R41" s="73"/>
      <x:c r="S41" s="70"/>
      <x:c r="T41" s="73"/>
      <x:c r="U41" s="70"/>
      <x:c r="V41" s="73"/>
      <x:c r="W41" s="70"/>
      <x:c r="X41" s="70">
        <x:v>2</x:v>
      </x:c>
      <x:c r="Y41" s="70"/>
      <x:c r="Z41" s="70"/>
      <x:c r="AA41" s="70">
        <x:v>1</x:v>
      </x:c>
      <x:c r="AB41" s="70"/>
      <x:c r="AC41" s="70"/>
      <x:c r="AD41" s="70"/>
      <x:c r="AE41" s="70"/>
      <x:c r="AF41" s="70"/>
      <x:c r="AG41" s="70">
        <x:v>1</x:v>
      </x:c>
      <x:c r="AH41" s="70"/>
      <x:c r="AI41" s="70"/>
      <x:c r="AJ41" s="70"/>
      <x:c r="AK41" s="70"/>
      <x:c r="AL41" s="522" t="s">
        <x:v>1230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70"/>
      <x:c r="BE41" s="70"/>
      <x:c r="BF41" s="70"/>
      <x:c r="BG41" s="70"/>
      <x:c r="BH41" s="70"/>
      <x:c r="BI41" s="70"/>
      <x:c r="BJ41" s="73"/>
      <x:c r="BK41" s="70"/>
      <x:c r="BL41" s="73"/>
      <x:c r="BM41" s="70"/>
      <x:c r="BN41" s="73"/>
      <x:c r="BO41" s="70"/>
      <x:c r="BP41" s="73"/>
      <x:c r="BQ41" s="70"/>
      <x:c r="BR41" s="70"/>
      <x:c r="BS41" s="70"/>
      <x:c r="BT41" s="70"/>
      <x:c r="BU41" s="70"/>
      <x:c r="BV41" s="522" t="s">
        <x:v>1230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70"/>
      <x:c r="CI41" s="70"/>
      <x:c r="CJ41" s="70"/>
      <x:c r="CK41" s="70"/>
      <x:c r="CL41" s="70"/>
      <x:c r="CM41" s="70"/>
      <x:c r="CN41" s="70"/>
      <x:c r="CO41" s="70"/>
      <x:c r="CP41" s="73"/>
      <x:c r="CQ41" s="70">
        <x:v>1</x:v>
      </x:c>
      <x:c r="CR41" s="73">
        <x:v>57</x:v>
      </x:c>
      <x:c r="CS41" s="70">
        <x:v>1</x:v>
      </x:c>
      <x:c r="CT41" s="70"/>
      <x:c r="CU41" s="70">
        <x:v>1</x:v>
      </x:c>
      <x:c r="CV41" s="70"/>
      <x:c r="CW41" s="70"/>
      <x:c r="CX41" s="70"/>
      <x:c r="CY41" s="522" t="s">
        <x:v>1230</x:v>
      </x:c>
      <x:c r="CZ41" s="70"/>
      <x:c r="DA41" s="73"/>
      <x:c r="DB41" s="70"/>
      <x:c r="DC41" s="73"/>
      <x:c r="DD41" s="70"/>
      <x:c r="DE41" s="73"/>
      <x:c r="DF41" s="70"/>
      <x:c r="DG41" s="104"/>
    </x:row>
    <x:row r="42" spans="1:111" ht="30" customHeight="1">
      <x:c r="A42" s="522" t="s">
        <x:v>998</x:v>
      </x:c>
      <x:c r="B42" s="114"/>
      <x:c r="C42" s="73"/>
      <x:c r="D42" s="70"/>
      <x:c r="E42" s="73"/>
      <x:c r="F42" s="70"/>
      <x:c r="G42" s="73"/>
      <x:c r="H42" s="70"/>
      <x:c r="I42" s="73"/>
      <x:c r="J42" s="70"/>
      <x:c r="K42" s="70"/>
      <x:c r="L42" s="73"/>
      <x:c r="M42" s="70"/>
      <x:c r="N42" s="70"/>
      <x:c r="O42" s="70"/>
      <x:c r="P42" s="70"/>
      <x:c r="Q42" s="70"/>
      <x:c r="R42" s="73"/>
      <x:c r="S42" s="70"/>
      <x:c r="T42" s="73"/>
      <x:c r="U42" s="70"/>
      <x:c r="V42" s="73"/>
      <x:c r="W42" s="70"/>
      <x:c r="X42" s="70">
        <x:v>6</x:v>
      </x:c>
      <x:c r="Y42" s="70"/>
      <x:c r="Z42" s="70"/>
      <x:c r="AA42" s="70">
        <x:v>1</x:v>
      </x:c>
      <x:c r="AB42" s="70"/>
      <x:c r="AC42" s="70"/>
      <x:c r="AD42" s="70">
        <x:v>1</x:v>
      </x:c>
      <x:c r="AE42" s="70"/>
      <x:c r="AF42" s="70"/>
      <x:c r="AG42" s="70">
        <x:v>1</x:v>
      </x:c>
      <x:c r="AH42" s="70"/>
      <x:c r="AI42" s="70"/>
      <x:c r="AJ42" s="70">
        <x:v>1</x:v>
      </x:c>
      <x:c r="AK42" s="70">
        <x:v>3</x:v>
      </x:c>
      <x:c r="AL42" s="522" t="s">
        <x:v>998</x:v>
      </x:c>
      <x:c r="AM42" s="70"/>
      <x:c r="AN42" s="73"/>
      <x:c r="AO42" s="70"/>
      <x:c r="AP42" s="70"/>
      <x:c r="AQ42" s="70"/>
      <x:c r="AR42" s="73"/>
      <x:c r="AS42" s="70"/>
      <x:c r="AT42" s="73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70">
        <x:v>1</x:v>
      </x:c>
      <x:c r="BE42" s="70">
        <x:v>1</x:v>
      </x:c>
      <x:c r="BF42" s="70">
        <x:v>2</x:v>
      </x:c>
      <x:c r="BG42" s="70"/>
      <x:c r="BH42" s="70"/>
      <x:c r="BI42" s="70"/>
      <x:c r="BJ42" s="73"/>
      <x:c r="BK42" s="70"/>
      <x:c r="BL42" s="73"/>
      <x:c r="BM42" s="70"/>
      <x:c r="BN42" s="73"/>
      <x:c r="BO42" s="70"/>
      <x:c r="BP42" s="73"/>
      <x:c r="BQ42" s="70"/>
      <x:c r="BR42" s="70"/>
      <x:c r="BS42" s="70"/>
      <x:c r="BT42" s="70"/>
      <x:c r="BU42" s="70"/>
      <x:c r="BV42" s="522" t="s">
        <x:v>998</x:v>
      </x:c>
      <x:c r="BW42" s="70"/>
      <x:c r="BX42" s="70"/>
      <x:c r="BY42" s="73"/>
      <x:c r="BZ42" s="70"/>
      <x:c r="CA42" s="73"/>
      <x:c r="CB42" s="70"/>
      <x:c r="CC42" s="73"/>
      <x:c r="CD42" s="70"/>
      <x:c r="CE42" s="70"/>
      <x:c r="CF42" s="73"/>
      <x:c r="CG42" s="70"/>
      <x:c r="CH42" s="70"/>
      <x:c r="CI42" s="70"/>
      <x:c r="CJ42" s="70">
        <x:v>1</x:v>
      </x:c>
      <x:c r="CK42" s="70"/>
      <x:c r="CL42" s="70"/>
      <x:c r="CM42" s="70"/>
      <x:c r="CN42" s="70"/>
      <x:c r="CO42" s="70"/>
      <x:c r="CP42" s="73"/>
      <x:c r="CQ42" s="70">
        <x:v>1</x:v>
      </x:c>
      <x:c r="CR42" s="73">
        <x:v>133</x:v>
      </x:c>
      <x:c r="CS42" s="70">
        <x:v>3</x:v>
      </x:c>
      <x:c r="CT42" s="70"/>
      <x:c r="CU42" s="70">
        <x:v>1</x:v>
      </x:c>
      <x:c r="CV42" s="70"/>
      <x:c r="CW42" s="70"/>
      <x:c r="CX42" s="70"/>
      <x:c r="CY42" s="522" t="s">
        <x:v>998</x:v>
      </x:c>
      <x:c r="CZ42" s="70"/>
      <x:c r="DA42" s="73"/>
      <x:c r="DB42" s="70"/>
      <x:c r="DC42" s="73"/>
      <x:c r="DD42" s="70"/>
      <x:c r="DE42" s="73"/>
      <x:c r="DF42" s="70"/>
      <x:c r="DG42" s="104"/>
    </x:row>
    <x:row r="43" spans="1:111" ht="30" customHeight="1">
      <x:c r="A43" s="522" t="s">
        <x:v>1243</x:v>
      </x:c>
      <x:c r="B43" s="114"/>
      <x:c r="C43" s="73"/>
      <x:c r="D43" s="70"/>
      <x:c r="E43" s="73"/>
      <x:c r="F43" s="70"/>
      <x:c r="G43" s="73"/>
      <x:c r="H43" s="70"/>
      <x:c r="I43" s="73"/>
      <x:c r="J43" s="695" t="s">
        <x:v>506</x:v>
      </x:c>
      <x:c r="K43" s="695"/>
      <x:c r="L43" s="73"/>
      <x:c r="M43" s="70"/>
      <x:c r="N43" s="70"/>
      <x:c r="O43" s="70"/>
      <x:c r="P43" s="70"/>
      <x:c r="Q43" s="70"/>
      <x:c r="R43" s="73"/>
      <x:c r="S43" s="70">
        <x:v>1</x:v>
      </x:c>
      <x:c r="T43" s="73">
        <x:v>13</x:v>
      </x:c>
      <x:c r="U43" s="70"/>
      <x:c r="V43" s="73"/>
      <x:c r="W43" s="70"/>
      <x:c r="X43" s="70">
        <x:v>9</x:v>
      </x:c>
      <x:c r="Y43" s="70"/>
      <x:c r="Z43" s="70"/>
      <x:c r="AA43" s="70">
        <x:v>1</x:v>
      </x:c>
      <x:c r="AB43" s="70"/>
      <x:c r="AC43" s="70">
        <x:v>1</x:v>
      </x:c>
      <x:c r="AD43" s="70"/>
      <x:c r="AE43" s="70"/>
      <x:c r="AF43" s="70"/>
      <x:c r="AG43" s="70">
        <x:v>1</x:v>
      </x:c>
      <x:c r="AH43" s="70"/>
      <x:c r="AI43" s="70"/>
      <x:c r="AJ43" s="70">
        <x:v>2</x:v>
      </x:c>
      <x:c r="AK43" s="70">
        <x:v>3</x:v>
      </x:c>
      <x:c r="AL43" s="522" t="s">
        <x:v>1243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70"/>
      <x:c r="BE43" s="70">
        <x:v>1</x:v>
      </x:c>
      <x:c r="BF43" s="70">
        <x:v>4</x:v>
      </x:c>
      <x:c r="BG43" s="70"/>
      <x:c r="BH43" s="70"/>
      <x:c r="BI43" s="70"/>
      <x:c r="BJ43" s="73"/>
      <x:c r="BK43" s="70"/>
      <x:c r="BL43" s="73"/>
      <x:c r="BM43" s="70"/>
      <x:c r="BN43" s="73"/>
      <x:c r="BO43" s="70"/>
      <x:c r="BP43" s="73"/>
      <x:c r="BQ43" s="70"/>
      <x:c r="BR43" s="70"/>
      <x:c r="BS43" s="70"/>
      <x:c r="BT43" s="70"/>
      <x:c r="BU43" s="70"/>
      <x:c r="BV43" s="522" t="s">
        <x:v>1243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70"/>
      <x:c r="CI43" s="70"/>
      <x:c r="CJ43" s="70">
        <x:v>1</x:v>
      </x:c>
      <x:c r="CK43" s="70"/>
      <x:c r="CL43" s="70"/>
      <x:c r="CM43" s="70"/>
      <x:c r="CN43" s="70"/>
      <x:c r="CO43" s="70"/>
      <x:c r="CP43" s="73"/>
      <x:c r="CQ43" s="70">
        <x:v>1</x:v>
      </x:c>
      <x:c r="CR43" s="73">
        <x:v>127</x:v>
      </x:c>
      <x:c r="CS43" s="70">
        <x:v>4</x:v>
      </x:c>
      <x:c r="CT43" s="70"/>
      <x:c r="CU43" s="70">
        <x:v>1</x:v>
      </x:c>
      <x:c r="CV43" s="70">
        <x:v>1</x:v>
      </x:c>
      <x:c r="CW43" s="70"/>
      <x:c r="CX43" s="70"/>
      <x:c r="CY43" s="522" t="s">
        <x:v>1243</x:v>
      </x:c>
      <x:c r="CZ43" s="70"/>
      <x:c r="DA43" s="73"/>
      <x:c r="DB43" s="70"/>
      <x:c r="DC43" s="73"/>
      <x:c r="DD43" s="70"/>
      <x:c r="DE43" s="73"/>
      <x:c r="DF43" s="70"/>
      <x:c r="DG43" s="104"/>
    </x:row>
    <x:row r="44" spans="1:111" ht="30" customHeight="1">
      <x:c r="A44" s="522" t="s">
        <x:v>992</x:v>
      </x:c>
      <x:c r="B44" s="114"/>
      <x:c r="C44" s="73"/>
      <x:c r="D44" s="70"/>
      <x:c r="E44" s="73"/>
      <x:c r="F44" s="70"/>
      <x:c r="G44" s="73"/>
      <x:c r="H44" s="70"/>
      <x:c r="I44" s="73"/>
      <x:c r="J44" s="695" t="s">
        <x:v>506</x:v>
      </x:c>
      <x:c r="K44" s="695"/>
      <x:c r="L44" s="73"/>
      <x:c r="M44" s="70"/>
      <x:c r="N44" s="70"/>
      <x:c r="O44" s="70"/>
      <x:c r="P44" s="70"/>
      <x:c r="Q44" s="70"/>
      <x:c r="R44" s="73"/>
      <x:c r="S44" s="70"/>
      <x:c r="T44" s="73"/>
      <x:c r="U44" s="70"/>
      <x:c r="V44" s="73"/>
      <x:c r="W44" s="70"/>
      <x:c r="X44" s="70">
        <x:v>9</x:v>
      </x:c>
      <x:c r="Y44" s="70"/>
      <x:c r="Z44" s="70"/>
      <x:c r="AA44" s="70"/>
      <x:c r="AB44" s="70">
        <x:v>2</x:v>
      </x:c>
      <x:c r="AC44" s="70">
        <x:v>1</x:v>
      </x:c>
      <x:c r="AD44" s="70"/>
      <x:c r="AE44" s="70"/>
      <x:c r="AF44" s="70"/>
      <x:c r="AG44" s="70"/>
      <x:c r="AH44" s="70"/>
      <x:c r="AI44" s="70"/>
      <x:c r="AJ44" s="70">
        <x:v>1</x:v>
      </x:c>
      <x:c r="AK44" s="70">
        <x:v>3</x:v>
      </x:c>
      <x:c r="AL44" s="522" t="s">
        <x:v>992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70"/>
      <x:c r="BE44" s="70">
        <x:v>1</x:v>
      </x:c>
      <x:c r="BF44" s="70">
        <x:v>3</x:v>
      </x:c>
      <x:c r="BG44" s="70"/>
      <x:c r="BH44" s="70"/>
      <x:c r="BI44" s="70"/>
      <x:c r="BJ44" s="73"/>
      <x:c r="BK44" s="70"/>
      <x:c r="BL44" s="73"/>
      <x:c r="BM44" s="70"/>
      <x:c r="BN44" s="73"/>
      <x:c r="BO44" s="70"/>
      <x:c r="BP44" s="73"/>
      <x:c r="BQ44" s="70"/>
      <x:c r="BR44" s="70"/>
      <x:c r="BS44" s="70"/>
      <x:c r="BT44" s="70"/>
      <x:c r="BU44" s="70"/>
      <x:c r="BV44" s="522" t="s">
        <x:v>992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70"/>
      <x:c r="CI44" s="70"/>
      <x:c r="CJ44" s="70">
        <x:v>1</x:v>
      </x:c>
      <x:c r="CK44" s="70"/>
      <x:c r="CL44" s="70"/>
      <x:c r="CM44" s="70"/>
      <x:c r="CN44" s="70"/>
      <x:c r="CO44" s="70"/>
      <x:c r="CP44" s="73"/>
      <x:c r="CQ44" s="70">
        <x:v>1</x:v>
      </x:c>
      <x:c r="CR44" s="73">
        <x:v>70</x:v>
      </x:c>
      <x:c r="CS44" s="70">
        <x:v>7</x:v>
      </x:c>
      <x:c r="CT44" s="70"/>
      <x:c r="CU44" s="70">
        <x:v>1</x:v>
      </x:c>
      <x:c r="CV44" s="70"/>
      <x:c r="CW44" s="70"/>
      <x:c r="CX44" s="70"/>
      <x:c r="CY44" s="522" t="s">
        <x:v>992</x:v>
      </x:c>
      <x:c r="CZ44" s="70"/>
      <x:c r="DA44" s="73"/>
      <x:c r="DB44" s="70"/>
      <x:c r="DC44" s="73"/>
      <x:c r="DD44" s="70"/>
      <x:c r="DE44" s="73"/>
      <x:c r="DF44" s="70"/>
      <x:c r="DG44" s="104"/>
    </x:row>
    <x:row r="45" spans="1:111" ht="30" customHeight="1">
      <x:c r="A45" s="522" t="s">
        <x:v>1207</x:v>
      </x:c>
      <x:c r="B45" s="114"/>
      <x:c r="C45" s="73"/>
      <x:c r="D45" s="70"/>
      <x:c r="E45" s="73"/>
      <x:c r="F45" s="70"/>
      <x:c r="G45" s="73"/>
      <x:c r="H45" s="70"/>
      <x:c r="I45" s="73"/>
      <x:c r="J45" s="70"/>
      <x:c r="K45" s="70"/>
      <x:c r="L45" s="73"/>
      <x:c r="M45" s="70"/>
      <x:c r="N45" s="70">
        <x:v>1</x:v>
      </x:c>
      <x:c r="O45" s="70"/>
      <x:c r="P45" s="70"/>
      <x:c r="Q45" s="70"/>
      <x:c r="R45" s="73"/>
      <x:c r="S45" s="70"/>
      <x:c r="T45" s="73"/>
      <x:c r="U45" s="70"/>
      <x:c r="V45" s="73"/>
      <x:c r="W45" s="70"/>
      <x:c r="X45" s="70">
        <x:v>7</x:v>
      </x:c>
      <x:c r="Y45" s="70">
        <x:v>2</x:v>
      </x:c>
      <x:c r="Z45" s="70">
        <x:v>5</x:v>
      </x:c>
      <x:c r="AA45" s="70"/>
      <x:c r="AB45" s="70"/>
      <x:c r="AC45" s="70">
        <x:v>1</x:v>
      </x:c>
      <x:c r="AD45" s="70"/>
      <x:c r="AE45" s="70"/>
      <x:c r="AF45" s="70"/>
      <x:c r="AG45" s="70">
        <x:v>1</x:v>
      </x:c>
      <x:c r="AH45" s="70"/>
      <x:c r="AI45" s="70"/>
      <x:c r="AJ45" s="70">
        <x:v>1</x:v>
      </x:c>
      <x:c r="AK45" s="70">
        <x:v>1</x:v>
      </x:c>
      <x:c r="AL45" s="522" t="s">
        <x:v>1207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70"/>
      <x:c r="BE45" s="70">
        <x:v>1</x:v>
      </x:c>
      <x:c r="BF45" s="70">
        <x:v>3</x:v>
      </x:c>
      <x:c r="BG45" s="70"/>
      <x:c r="BH45" s="70"/>
      <x:c r="BI45" s="70"/>
      <x:c r="BJ45" s="73"/>
      <x:c r="BK45" s="70"/>
      <x:c r="BL45" s="73"/>
      <x:c r="BM45" s="70"/>
      <x:c r="BN45" s="73"/>
      <x:c r="BO45" s="70"/>
      <x:c r="BP45" s="73"/>
      <x:c r="BQ45" s="70"/>
      <x:c r="BR45" s="70"/>
      <x:c r="BS45" s="70"/>
      <x:c r="BT45" s="70"/>
      <x:c r="BU45" s="70"/>
      <x:c r="BV45" s="522" t="s">
        <x:v>1207</x:v>
      </x:c>
      <x:c r="BW45" s="70"/>
      <x:c r="BX45" s="70"/>
      <x:c r="BY45" s="73"/>
      <x:c r="BZ45" s="70"/>
      <x:c r="CA45" s="73"/>
      <x:c r="CB45" s="70"/>
      <x:c r="CC45" s="73"/>
      <x:c r="CD45" s="70"/>
      <x:c r="CE45" s="70"/>
      <x:c r="CF45" s="73"/>
      <x:c r="CG45" s="70"/>
      <x:c r="CH45" s="70"/>
      <x:c r="CI45" s="70"/>
      <x:c r="CJ45" s="70">
        <x:v>1</x:v>
      </x:c>
      <x:c r="CK45" s="70"/>
      <x:c r="CL45" s="70"/>
      <x:c r="CM45" s="70"/>
      <x:c r="CN45" s="70"/>
      <x:c r="CO45" s="70"/>
      <x:c r="CP45" s="73"/>
      <x:c r="CQ45" s="70">
        <x:v>1</x:v>
      </x:c>
      <x:c r="CR45" s="73">
        <x:v>61</x:v>
      </x:c>
      <x:c r="CS45" s="70">
        <x:v>7</x:v>
      </x:c>
      <x:c r="CT45" s="70"/>
      <x:c r="CU45" s="70">
        <x:v>1</x:v>
      </x:c>
      <x:c r="CV45" s="70">
        <x:v>1</x:v>
      </x:c>
      <x:c r="CW45" s="70"/>
      <x:c r="CX45" s="70"/>
      <x:c r="CY45" s="522" t="s">
        <x:v>1207</x:v>
      </x:c>
      <x:c r="CZ45" s="70"/>
      <x:c r="DA45" s="73"/>
      <x:c r="DB45" s="70"/>
      <x:c r="DC45" s="73"/>
      <x:c r="DD45" s="70"/>
      <x:c r="DE45" s="73"/>
      <x:c r="DF45" s="70"/>
      <x:c r="DG45" s="104"/>
    </x:row>
    <x:row r="46" spans="1:111" ht="30" customHeight="1">
      <x:c r="A46" s="522" t="s">
        <x:v>1257</x:v>
      </x:c>
      <x:c r="B46" s="114"/>
      <x:c r="C46" s="73"/>
      <x:c r="D46" s="70"/>
      <x:c r="E46" s="73"/>
      <x:c r="F46" s="70"/>
      <x:c r="G46" s="73"/>
      <x:c r="H46" s="70"/>
      <x:c r="I46" s="73"/>
      <x:c r="J46" s="70"/>
      <x:c r="K46" s="70"/>
      <x:c r="L46" s="73"/>
      <x:c r="M46" s="70"/>
      <x:c r="N46" s="70"/>
      <x:c r="O46" s="70"/>
      <x:c r="P46" s="70"/>
      <x:c r="Q46" s="70"/>
      <x:c r="R46" s="73"/>
      <x:c r="S46" s="70"/>
      <x:c r="T46" s="73"/>
      <x:c r="U46" s="70">
        <x:v>1</x:v>
      </x:c>
      <x:c r="V46" s="73">
        <x:v>90</x:v>
      </x:c>
      <x:c r="W46" s="70"/>
      <x:c r="X46" s="70">
        <x:v>2</x:v>
      </x:c>
      <x:c r="Y46" s="70"/>
      <x:c r="Z46" s="70"/>
      <x:c r="AA46" s="70"/>
      <x:c r="AB46" s="70">
        <x:v>1</x:v>
      </x:c>
      <x:c r="AC46" s="70"/>
      <x:c r="AD46" s="70"/>
      <x:c r="AE46" s="70"/>
      <x:c r="AF46" s="70"/>
      <x:c r="AG46" s="70">
        <x:v>1</x:v>
      </x:c>
      <x:c r="AH46" s="70"/>
      <x:c r="AI46" s="70"/>
      <x:c r="AJ46" s="70">
        <x:v>1</x:v>
      </x:c>
      <x:c r="AK46" s="70">
        <x:v>1</x:v>
      </x:c>
      <x:c r="AL46" s="522" t="s">
        <x:v>1257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70"/>
      <x:c r="BE46" s="70">
        <x:v>1</x:v>
      </x:c>
      <x:c r="BF46" s="70">
        <x:v>4</x:v>
      </x:c>
      <x:c r="BG46" s="70"/>
      <x:c r="BH46" s="70"/>
      <x:c r="BI46" s="70"/>
      <x:c r="BJ46" s="73"/>
      <x:c r="BK46" s="70"/>
      <x:c r="BL46" s="73"/>
      <x:c r="BM46" s="70"/>
      <x:c r="BN46" s="73"/>
      <x:c r="BO46" s="70"/>
      <x:c r="BP46" s="73"/>
      <x:c r="BQ46" s="70"/>
      <x:c r="BR46" s="70"/>
      <x:c r="BS46" s="70"/>
      <x:c r="BT46" s="70"/>
      <x:c r="BU46" s="70"/>
      <x:c r="BV46" s="522" t="s">
        <x:v>1257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70"/>
      <x:c r="CI46" s="70"/>
      <x:c r="CJ46" s="70"/>
      <x:c r="CK46" s="70"/>
      <x:c r="CL46" s="70"/>
      <x:c r="CM46" s="70"/>
      <x:c r="CN46" s="70"/>
      <x:c r="CO46" s="70"/>
      <x:c r="CP46" s="73"/>
      <x:c r="CQ46" s="70">
        <x:v>1</x:v>
      </x:c>
      <x:c r="CR46" s="73">
        <x:v>56</x:v>
      </x:c>
      <x:c r="CS46" s="70">
        <x:v>3</x:v>
      </x:c>
      <x:c r="CT46" s="70"/>
      <x:c r="CU46" s="70">
        <x:v>1</x:v>
      </x:c>
      <x:c r="CV46" s="70"/>
      <x:c r="CW46" s="70"/>
      <x:c r="CX46" s="70"/>
      <x:c r="CY46" s="522" t="s">
        <x:v>1257</x:v>
      </x:c>
      <x:c r="CZ46" s="70"/>
      <x:c r="DA46" s="73"/>
      <x:c r="DB46" s="70">
        <x:v>1</x:v>
      </x:c>
      <x:c r="DC46" s="73">
        <x:v>90</x:v>
      </x:c>
      <x:c r="DD46" s="70">
        <x:v>1</x:v>
      </x:c>
      <x:c r="DE46" s="73">
        <x:v>90</x:v>
      </x:c>
      <x:c r="DF46" s="70"/>
      <x:c r="DG46" s="104"/>
    </x:row>
    <x:row r="47" spans="1:111" ht="30" customHeight="1">
      <x:c r="A47" s="522" t="s">
        <x:v>1212</x:v>
      </x:c>
      <x:c r="B47" s="114"/>
      <x:c r="C47" s="73"/>
      <x:c r="D47" s="70"/>
      <x:c r="E47" s="73"/>
      <x:c r="F47" s="70"/>
      <x:c r="G47" s="73"/>
      <x:c r="H47" s="70"/>
      <x:c r="I47" s="73"/>
      <x:c r="J47" s="70"/>
      <x:c r="K47" s="70"/>
      <x:c r="L47" s="73"/>
      <x:c r="M47" s="70"/>
      <x:c r="N47" s="70"/>
      <x:c r="O47" s="70"/>
      <x:c r="P47" s="70"/>
      <x:c r="Q47" s="70"/>
      <x:c r="R47" s="73"/>
      <x:c r="S47" s="70"/>
      <x:c r="T47" s="73"/>
      <x:c r="U47" s="70">
        <x:v>1</x:v>
      </x:c>
      <x:c r="V47" s="73">
        <x:v>83</x:v>
      </x:c>
      <x:c r="W47" s="70"/>
      <x:c r="X47" s="70"/>
      <x:c r="Y47" s="70"/>
      <x:c r="Z47" s="70"/>
      <x:c r="AA47" s="70"/>
      <x:c r="AB47" s="70"/>
      <x:c r="AC47" s="70"/>
      <x:c r="AD47" s="70"/>
      <x:c r="AE47" s="70"/>
      <x:c r="AF47" s="70"/>
      <x:c r="AG47" s="70"/>
      <x:c r="AH47" s="70"/>
      <x:c r="AI47" s="70"/>
      <x:c r="AJ47" s="70"/>
      <x:c r="AK47" s="70"/>
      <x:c r="AL47" s="522" t="s">
        <x:v>1212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70"/>
      <x:c r="BE47" s="70"/>
      <x:c r="BF47" s="70"/>
      <x:c r="BG47" s="70"/>
      <x:c r="BH47" s="70"/>
      <x:c r="BI47" s="70"/>
      <x:c r="BJ47" s="73"/>
      <x:c r="BK47" s="70"/>
      <x:c r="BL47" s="73"/>
      <x:c r="BM47" s="70"/>
      <x:c r="BN47" s="73"/>
      <x:c r="BO47" s="70"/>
      <x:c r="BP47" s="73"/>
      <x:c r="BQ47" s="70"/>
      <x:c r="BR47" s="70"/>
      <x:c r="BS47" s="70"/>
      <x:c r="BT47" s="70"/>
      <x:c r="BU47" s="70"/>
      <x:c r="BV47" s="522" t="s">
        <x:v>1212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70"/>
      <x:c r="CI47" s="70"/>
      <x:c r="CJ47" s="70"/>
      <x:c r="CK47" s="70"/>
      <x:c r="CL47" s="70"/>
      <x:c r="CM47" s="70"/>
      <x:c r="CN47" s="70"/>
      <x:c r="CO47" s="70"/>
      <x:c r="CP47" s="73"/>
      <x:c r="CQ47" s="70">
        <x:v>1</x:v>
      </x:c>
      <x:c r="CR47" s="73">
        <x:v>86</x:v>
      </x:c>
      <x:c r="CS47" s="70">
        <x:v>6</x:v>
      </x:c>
      <x:c r="CT47" s="70"/>
      <x:c r="CU47" s="70">
        <x:v>1</x:v>
      </x:c>
      <x:c r="CV47" s="70"/>
      <x:c r="CW47" s="70"/>
      <x:c r="CX47" s="70"/>
      <x:c r="CY47" s="522" t="s">
        <x:v>1212</x:v>
      </x:c>
      <x:c r="CZ47" s="70"/>
      <x:c r="DA47" s="73"/>
      <x:c r="DB47" s="70">
        <x:v>1</x:v>
      </x:c>
      <x:c r="DC47" s="73">
        <x:v>83</x:v>
      </x:c>
      <x:c r="DD47" s="70">
        <x:v>1</x:v>
      </x:c>
      <x:c r="DE47" s="73">
        <x:v>83</x:v>
      </x:c>
      <x:c r="DF47" s="70"/>
      <x:c r="DG47" s="104"/>
    </x:row>
    <x:row r="48" spans="1:111" ht="30" customHeight="1">
      <x:c r="A48" s="522" t="s">
        <x:v>1261</x:v>
      </x:c>
      <x:c r="B48" s="114"/>
      <x:c r="C48" s="73"/>
      <x:c r="D48" s="70"/>
      <x:c r="E48" s="73"/>
      <x:c r="F48" s="70"/>
      <x:c r="G48" s="73"/>
      <x:c r="H48" s="70"/>
      <x:c r="I48" s="73"/>
      <x:c r="J48" s="70"/>
      <x:c r="K48" s="70"/>
      <x:c r="L48" s="73"/>
      <x:c r="M48" s="70"/>
      <x:c r="N48" s="70"/>
      <x:c r="O48" s="70"/>
      <x:c r="P48" s="70"/>
      <x:c r="Q48" s="70"/>
      <x:c r="R48" s="73"/>
      <x:c r="S48" s="70">
        <x:v>1</x:v>
      </x:c>
      <x:c r="T48" s="73">
        <x:v>13</x:v>
      </x:c>
      <x:c r="U48" s="70"/>
      <x:c r="V48" s="73"/>
      <x:c r="W48" s="70"/>
      <x:c r="X48" s="70">
        <x:v>3</x:v>
      </x:c>
      <x:c r="Y48" s="70"/>
      <x:c r="Z48" s="70"/>
      <x:c r="AA48" s="70">
        <x:v>1</x:v>
      </x:c>
      <x:c r="AB48" s="70"/>
      <x:c r="AC48" s="70"/>
      <x:c r="AD48" s="70"/>
      <x:c r="AE48" s="70"/>
      <x:c r="AF48" s="70"/>
      <x:c r="AG48" s="70">
        <x:v>2</x:v>
      </x:c>
      <x:c r="AH48" s="70"/>
      <x:c r="AI48" s="70"/>
      <x:c r="AJ48" s="70">
        <x:v>1</x:v>
      </x:c>
      <x:c r="AK48" s="70">
        <x:v>2</x:v>
      </x:c>
      <x:c r="AL48" s="522" t="s">
        <x:v>1261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70"/>
      <x:c r="BE48" s="70">
        <x:v>1</x:v>
      </x:c>
      <x:c r="BF48" s="70">
        <x:v>4</x:v>
      </x:c>
      <x:c r="BG48" s="70"/>
      <x:c r="BH48" s="70"/>
      <x:c r="BI48" s="70"/>
      <x:c r="BJ48" s="73"/>
      <x:c r="BK48" s="70"/>
      <x:c r="BL48" s="73"/>
      <x:c r="BM48" s="70"/>
      <x:c r="BN48" s="73"/>
      <x:c r="BO48" s="70"/>
      <x:c r="BP48" s="73"/>
      <x:c r="BQ48" s="70"/>
      <x:c r="BR48" s="70"/>
      <x:c r="BS48" s="70"/>
      <x:c r="BT48" s="70"/>
      <x:c r="BU48" s="70"/>
      <x:c r="BV48" s="522" t="s">
        <x:v>1261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70"/>
      <x:c r="CI48" s="70"/>
      <x:c r="CJ48" s="70">
        <x:v>1</x:v>
      </x:c>
      <x:c r="CK48" s="70"/>
      <x:c r="CL48" s="70"/>
      <x:c r="CM48" s="70"/>
      <x:c r="CN48" s="70"/>
      <x:c r="CO48" s="70"/>
      <x:c r="CP48" s="73"/>
      <x:c r="CQ48" s="70">
        <x:v>1</x:v>
      </x:c>
      <x:c r="CR48" s="73">
        <x:v>43</x:v>
      </x:c>
      <x:c r="CS48" s="70">
        <x:v>4</x:v>
      </x:c>
      <x:c r="CT48" s="70"/>
      <x:c r="CU48" s="70">
        <x:v>1</x:v>
      </x:c>
      <x:c r="CV48" s="70"/>
      <x:c r="CW48" s="70"/>
      <x:c r="CX48" s="70"/>
      <x:c r="CY48" s="522" t="s">
        <x:v>1261</x:v>
      </x:c>
      <x:c r="CZ48" s="70"/>
      <x:c r="DA48" s="73"/>
      <x:c r="DB48" s="70"/>
      <x:c r="DC48" s="73"/>
      <x:c r="DD48" s="70"/>
      <x:c r="DE48" s="73"/>
      <x:c r="DF48" s="70"/>
      <x:c r="DG48" s="104"/>
    </x:row>
    <x:row r="49" spans="1:111" ht="30" customHeight="1">
      <x:c r="A49" s="522" t="s">
        <x:v>1215</x:v>
      </x:c>
      <x:c r="B49" s="114"/>
      <x:c r="C49" s="73"/>
      <x:c r="D49" s="70"/>
      <x:c r="E49" s="73"/>
      <x:c r="F49" s="70"/>
      <x:c r="G49" s="73"/>
      <x:c r="H49" s="70"/>
      <x:c r="I49" s="73"/>
      <x:c r="J49" s="70"/>
      <x:c r="K49" s="70"/>
      <x:c r="L49" s="73"/>
      <x:c r="M49" s="70"/>
      <x:c r="N49" s="70"/>
      <x:c r="O49" s="70"/>
      <x:c r="P49" s="70"/>
      <x:c r="Q49" s="70"/>
      <x:c r="R49" s="73"/>
      <x:c r="S49" s="70">
        <x:v>1</x:v>
      </x:c>
      <x:c r="T49" s="73">
        <x:v>26</x:v>
      </x:c>
      <x:c r="U49" s="70">
        <x:v>1</x:v>
      </x:c>
      <x:c r="V49" s="73">
        <x:v>83</x:v>
      </x:c>
      <x:c r="W49" s="70"/>
      <x:c r="X49" s="70">
        <x:v>2</x:v>
      </x:c>
      <x:c r="Y49" s="70"/>
      <x:c r="Z49" s="70"/>
      <x:c r="AA49" s="70">
        <x:v>1</x:v>
      </x:c>
      <x:c r="AB49" s="70"/>
      <x:c r="AC49" s="70">
        <x:v>1</x:v>
      </x:c>
      <x:c r="AD49" s="70"/>
      <x:c r="AE49" s="70"/>
      <x:c r="AF49" s="70"/>
      <x:c r="AG49" s="70">
        <x:v>2</x:v>
      </x:c>
      <x:c r="AH49" s="70"/>
      <x:c r="AI49" s="70"/>
      <x:c r="AJ49" s="70">
        <x:v>1</x:v>
      </x:c>
      <x:c r="AK49" s="70">
        <x:v>2</x:v>
      </x:c>
      <x:c r="AL49" s="522" t="s">
        <x:v>1215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70"/>
      <x:c r="BE49" s="70">
        <x:v>1</x:v>
      </x:c>
      <x:c r="BF49" s="70">
        <x:v>5</x:v>
      </x:c>
      <x:c r="BG49" s="70"/>
      <x:c r="BH49" s="70"/>
      <x:c r="BI49" s="70"/>
      <x:c r="BJ49" s="73"/>
      <x:c r="BK49" s="70"/>
      <x:c r="BL49" s="73"/>
      <x:c r="BM49" s="70"/>
      <x:c r="BN49" s="73"/>
      <x:c r="BO49" s="70"/>
      <x:c r="BP49" s="73"/>
      <x:c r="BQ49" s="70"/>
      <x:c r="BR49" s="70"/>
      <x:c r="BS49" s="70"/>
      <x:c r="BT49" s="70"/>
      <x:c r="BU49" s="70"/>
      <x:c r="BV49" s="522" t="s">
        <x:v>1215</x:v>
      </x:c>
      <x:c r="BW49" s="70"/>
      <x:c r="BX49" s="70"/>
      <x:c r="BY49" s="73"/>
      <x:c r="BZ49" s="70"/>
      <x:c r="CA49" s="73"/>
      <x:c r="CB49" s="70"/>
      <x:c r="CC49" s="73"/>
      <x:c r="CD49" s="70"/>
      <x:c r="CE49" s="70"/>
      <x:c r="CF49" s="73"/>
      <x:c r="CG49" s="70"/>
      <x:c r="CH49" s="70"/>
      <x:c r="CI49" s="70"/>
      <x:c r="CJ49" s="70">
        <x:v>1</x:v>
      </x:c>
      <x:c r="CK49" s="70"/>
      <x:c r="CL49" s="70"/>
      <x:c r="CM49" s="70"/>
      <x:c r="CN49" s="70"/>
      <x:c r="CO49" s="70"/>
      <x:c r="CP49" s="73"/>
      <x:c r="CQ49" s="70">
        <x:v>1</x:v>
      </x:c>
      <x:c r="CR49" s="73">
        <x:v>67</x:v>
      </x:c>
      <x:c r="CS49" s="70">
        <x:v>4</x:v>
      </x:c>
      <x:c r="CT49" s="70"/>
      <x:c r="CU49" s="70">
        <x:v>1</x:v>
      </x:c>
      <x:c r="CV49" s="70"/>
      <x:c r="CW49" s="70"/>
      <x:c r="CX49" s="70"/>
      <x:c r="CY49" s="522" t="s">
        <x:v>1215</x:v>
      </x:c>
      <x:c r="CZ49" s="70"/>
      <x:c r="DA49" s="73"/>
      <x:c r="DB49" s="70">
        <x:v>1</x:v>
      </x:c>
      <x:c r="DC49" s="73">
        <x:v>83</x:v>
      </x:c>
      <x:c r="DD49" s="70">
        <x:v>1</x:v>
      </x:c>
      <x:c r="DE49" s="73">
        <x:v>83</x:v>
      </x:c>
      <x:c r="DF49" s="70"/>
      <x:c r="DG49" s="104"/>
    </x:row>
    <x:row r="50" spans="1:111" ht="30" customHeight="1">
      <x:c r="A50" s="522" t="s">
        <x:v>993</x:v>
      </x:c>
      <x:c r="B50" s="114"/>
      <x:c r="C50" s="73"/>
      <x:c r="D50" s="70"/>
      <x:c r="E50" s="73"/>
      <x:c r="F50" s="70"/>
      <x:c r="G50" s="73"/>
      <x:c r="H50" s="70"/>
      <x:c r="I50" s="73"/>
      <x:c r="J50" s="70"/>
      <x:c r="K50" s="70"/>
      <x:c r="L50" s="73"/>
      <x:c r="M50" s="70"/>
      <x:c r="N50" s="70"/>
      <x:c r="O50" s="70"/>
      <x:c r="P50" s="70"/>
      <x:c r="Q50" s="70"/>
      <x:c r="R50" s="73"/>
      <x:c r="S50" s="70"/>
      <x:c r="T50" s="73"/>
      <x:c r="U50" s="70"/>
      <x:c r="V50" s="73"/>
      <x:c r="W50" s="70"/>
      <x:c r="X50" s="70">
        <x:v>3</x:v>
      </x:c>
      <x:c r="Y50" s="70"/>
      <x:c r="Z50" s="70"/>
      <x:c r="AA50" s="70">
        <x:v>1</x:v>
      </x:c>
      <x:c r="AB50" s="70"/>
      <x:c r="AC50" s="70">
        <x:v>1</x:v>
      </x:c>
      <x:c r="AD50" s="70"/>
      <x:c r="AE50" s="70"/>
      <x:c r="AF50" s="70"/>
      <x:c r="AG50" s="70">
        <x:v>1</x:v>
      </x:c>
      <x:c r="AH50" s="70"/>
      <x:c r="AI50" s="70"/>
      <x:c r="AJ50" s="70">
        <x:v>2</x:v>
      </x:c>
      <x:c r="AK50" s="70">
        <x:v>4</x:v>
      </x:c>
      <x:c r="AL50" s="522" t="s">
        <x:v>993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70"/>
      <x:c r="BE50" s="70"/>
      <x:c r="BF50" s="70"/>
      <x:c r="BG50" s="70"/>
      <x:c r="BH50" s="70"/>
      <x:c r="BI50" s="70"/>
      <x:c r="BJ50" s="73"/>
      <x:c r="BK50" s="70"/>
      <x:c r="BL50" s="73"/>
      <x:c r="BM50" s="70"/>
      <x:c r="BN50" s="73"/>
      <x:c r="BO50" s="70"/>
      <x:c r="BP50" s="73"/>
      <x:c r="BQ50" s="70"/>
      <x:c r="BR50" s="70"/>
      <x:c r="BS50" s="70"/>
      <x:c r="BT50" s="70"/>
      <x:c r="BU50" s="70"/>
      <x:c r="BV50" s="522" t="s">
        <x:v>993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70"/>
      <x:c r="CI50" s="70"/>
      <x:c r="CJ50" s="70">
        <x:v>1</x:v>
      </x:c>
      <x:c r="CK50" s="70"/>
      <x:c r="CL50" s="70"/>
      <x:c r="CM50" s="70"/>
      <x:c r="CN50" s="70"/>
      <x:c r="CO50" s="70"/>
      <x:c r="CP50" s="73"/>
      <x:c r="CQ50" s="70">
        <x:v>1</x:v>
      </x:c>
      <x:c r="CR50" s="73">
        <x:v>49</x:v>
      </x:c>
      <x:c r="CS50" s="70">
        <x:v>4</x:v>
      </x:c>
      <x:c r="CT50" s="70"/>
      <x:c r="CU50" s="70">
        <x:v>1</x:v>
      </x:c>
      <x:c r="CV50" s="70"/>
      <x:c r="CW50" s="70"/>
      <x:c r="CX50" s="70"/>
      <x:c r="CY50" s="522" t="s">
        <x:v>993</x:v>
      </x:c>
      <x:c r="CZ50" s="70"/>
      <x:c r="DA50" s="73"/>
      <x:c r="DB50" s="70"/>
      <x:c r="DC50" s="73"/>
      <x:c r="DD50" s="70"/>
      <x:c r="DE50" s="73"/>
      <x:c r="DF50" s="70"/>
      <x:c r="DG50" s="104"/>
    </x:row>
    <x:row r="51" spans="1:111" ht="30" customHeight="1">
      <x:c r="A51" s="522" t="s">
        <x:v>1235</x:v>
      </x:c>
      <x:c r="B51" s="114"/>
      <x:c r="C51" s="73"/>
      <x:c r="D51" s="70"/>
      <x:c r="E51" s="73"/>
      <x:c r="F51" s="70"/>
      <x:c r="G51" s="73"/>
      <x:c r="H51" s="70"/>
      <x:c r="I51" s="73"/>
      <x:c r="J51" s="70"/>
      <x:c r="K51" s="70"/>
      <x:c r="L51" s="73"/>
      <x:c r="M51" s="70"/>
      <x:c r="N51" s="70"/>
      <x:c r="O51" s="70"/>
      <x:c r="P51" s="70"/>
      <x:c r="Q51" s="70"/>
      <x:c r="R51" s="73"/>
      <x:c r="S51" s="70">
        <x:v>4</x:v>
      </x:c>
      <x:c r="T51" s="73">
        <x:v>52</x:v>
      </x:c>
      <x:c r="U51" s="70"/>
      <x:c r="V51" s="73"/>
      <x:c r="W51" s="70"/>
      <x:c r="X51" s="70">
        <x:v>21</x:v>
      </x:c>
      <x:c r="Y51" s="70"/>
      <x:c r="Z51" s="70"/>
      <x:c r="AA51" s="70"/>
      <x:c r="AB51" s="70"/>
      <x:c r="AC51" s="70"/>
      <x:c r="AD51" s="70"/>
      <x:c r="AE51" s="70"/>
      <x:c r="AF51" s="70"/>
      <x:c r="AG51" s="70"/>
      <x:c r="AH51" s="70"/>
      <x:c r="AI51" s="70"/>
      <x:c r="AJ51" s="70"/>
      <x:c r="AK51" s="70"/>
      <x:c r="AL51" s="522" t="s">
        <x:v>1235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70"/>
      <x:c r="BE51" s="70">
        <x:v>1</x:v>
      </x:c>
      <x:c r="BF51" s="70">
        <x:v>14</x:v>
      </x:c>
      <x:c r="BG51" s="70"/>
      <x:c r="BH51" s="70"/>
      <x:c r="BI51" s="70"/>
      <x:c r="BJ51" s="73"/>
      <x:c r="BK51" s="70"/>
      <x:c r="BL51" s="73"/>
      <x:c r="BM51" s="70"/>
      <x:c r="BN51" s="73"/>
      <x:c r="BO51" s="70"/>
      <x:c r="BP51" s="73"/>
      <x:c r="BQ51" s="70"/>
      <x:c r="BR51" s="70"/>
      <x:c r="BS51" s="70"/>
      <x:c r="BT51" s="70"/>
      <x:c r="BU51" s="70"/>
      <x:c r="BV51" s="522" t="s">
        <x:v>1235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70"/>
      <x:c r="CI51" s="70"/>
      <x:c r="CJ51" s="70"/>
      <x:c r="CK51" s="70"/>
      <x:c r="CL51" s="70"/>
      <x:c r="CM51" s="70"/>
      <x:c r="CN51" s="70"/>
      <x:c r="CO51" s="70"/>
      <x:c r="CP51" s="73"/>
      <x:c r="CQ51" s="70">
        <x:v>1</x:v>
      </x:c>
      <x:c r="CR51" s="73">
        <x:v>56</x:v>
      </x:c>
      <x:c r="CS51" s="70">
        <x:v>28</x:v>
      </x:c>
      <x:c r="CT51" s="70"/>
      <x:c r="CU51" s="70">
        <x:v>1</x:v>
      </x:c>
      <x:c r="CV51" s="70"/>
      <x:c r="CW51" s="70"/>
      <x:c r="CX51" s="70"/>
      <x:c r="CY51" s="522" t="s">
        <x:v>1235</x:v>
      </x:c>
      <x:c r="CZ51" s="70"/>
      <x:c r="DA51" s="73"/>
      <x:c r="DB51" s="70"/>
      <x:c r="DC51" s="73"/>
      <x:c r="DD51" s="70"/>
      <x:c r="DE51" s="73"/>
      <x:c r="DF51" s="70"/>
      <x:c r="DG51" s="104"/>
    </x:row>
    <x:row r="52" spans="1:111" ht="30" customHeight="1">
      <x:c r="A52" s="522" t="s">
        <x:v>1218</x:v>
      </x:c>
      <x:c r="B52" s="114"/>
      <x:c r="C52" s="73"/>
      <x:c r="D52" s="70"/>
      <x:c r="E52" s="73"/>
      <x:c r="F52" s="70"/>
      <x:c r="G52" s="73"/>
      <x:c r="H52" s="70"/>
      <x:c r="I52" s="73"/>
      <x:c r="J52" s="70"/>
      <x:c r="K52" s="70"/>
      <x:c r="L52" s="73"/>
      <x:c r="M52" s="70"/>
      <x:c r="N52" s="70"/>
      <x:c r="O52" s="70"/>
      <x:c r="P52" s="70"/>
      <x:c r="Q52" s="70"/>
      <x:c r="R52" s="73"/>
      <x:c r="S52" s="70">
        <x:v>1</x:v>
      </x:c>
      <x:c r="T52" s="73">
        <x:v>26</x:v>
      </x:c>
      <x:c r="U52" s="70"/>
      <x:c r="V52" s="73"/>
      <x:c r="W52" s="70"/>
      <x:c r="X52" s="70">
        <x:v>9</x:v>
      </x:c>
      <x:c r="Y52" s="70"/>
      <x:c r="Z52" s="70"/>
      <x:c r="AA52" s="70">
        <x:v>1</x:v>
      </x:c>
      <x:c r="AB52" s="70"/>
      <x:c r="AC52" s="70">
        <x:v>1</x:v>
      </x:c>
      <x:c r="AD52" s="70">
        <x:v>1</x:v>
      </x:c>
      <x:c r="AE52" s="70"/>
      <x:c r="AF52" s="70"/>
      <x:c r="AG52" s="70">
        <x:v>1</x:v>
      </x:c>
      <x:c r="AH52" s="70"/>
      <x:c r="AI52" s="70"/>
      <x:c r="AJ52" s="70">
        <x:v>1</x:v>
      </x:c>
      <x:c r="AK52" s="70">
        <x:v>1</x:v>
      </x:c>
      <x:c r="AL52" s="522" t="s">
        <x:v>1218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70"/>
      <x:c r="BE52" s="70">
        <x:v>1</x:v>
      </x:c>
      <x:c r="BF52" s="70">
        <x:v>4</x:v>
      </x:c>
      <x:c r="BG52" s="70"/>
      <x:c r="BH52" s="70"/>
      <x:c r="BI52" s="70"/>
      <x:c r="BJ52" s="73"/>
      <x:c r="BK52" s="70"/>
      <x:c r="BL52" s="73"/>
      <x:c r="BM52" s="70"/>
      <x:c r="BN52" s="73"/>
      <x:c r="BO52" s="70"/>
      <x:c r="BP52" s="73"/>
      <x:c r="BQ52" s="70"/>
      <x:c r="BR52" s="70"/>
      <x:c r="BS52" s="70"/>
      <x:c r="BT52" s="70"/>
      <x:c r="BU52" s="70"/>
      <x:c r="BV52" s="522" t="s">
        <x:v>1218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70"/>
      <x:c r="CI52" s="70"/>
      <x:c r="CJ52" s="70">
        <x:v>1</x:v>
      </x:c>
      <x:c r="CK52" s="70"/>
      <x:c r="CL52" s="70"/>
      <x:c r="CM52" s="70"/>
      <x:c r="CN52" s="70"/>
      <x:c r="CO52" s="70"/>
      <x:c r="CP52" s="73"/>
      <x:c r="CQ52" s="70">
        <x:v>1</x:v>
      </x:c>
      <x:c r="CR52" s="73">
        <x:v>87</x:v>
      </x:c>
      <x:c r="CS52" s="70">
        <x:v>5</x:v>
      </x:c>
      <x:c r="CT52" s="70"/>
      <x:c r="CU52" s="70">
        <x:v>1</x:v>
      </x:c>
      <x:c r="CV52" s="70"/>
      <x:c r="CW52" s="70"/>
      <x:c r="CX52" s="70"/>
      <x:c r="CY52" s="522" t="s">
        <x:v>1218</x:v>
      </x:c>
      <x:c r="CZ52" s="70"/>
      <x:c r="DA52" s="73"/>
      <x:c r="DB52" s="70"/>
      <x:c r="DC52" s="73"/>
      <x:c r="DD52" s="70"/>
      <x:c r="DE52" s="73"/>
      <x:c r="DF52" s="70"/>
      <x:c r="DG52" s="104"/>
    </x:row>
    <x:row r="53" spans="1:111" ht="30" customHeight="1">
      <x:c r="A53" s="522" t="s">
        <x:v>1176</x:v>
      </x:c>
      <x:c r="B53" s="114"/>
      <x:c r="C53" s="73"/>
      <x:c r="D53" s="70"/>
      <x:c r="E53" s="73"/>
      <x:c r="F53" s="70"/>
      <x:c r="G53" s="73"/>
      <x:c r="H53" s="70"/>
      <x:c r="I53" s="73"/>
      <x:c r="J53" s="70">
        <x:v>2</x:v>
      </x:c>
      <x:c r="K53" s="70"/>
      <x:c r="L53" s="73"/>
      <x:c r="M53" s="70"/>
      <x:c r="N53" s="70"/>
      <x:c r="O53" s="70"/>
      <x:c r="P53" s="70"/>
      <x:c r="Q53" s="70"/>
      <x:c r="R53" s="73"/>
      <x:c r="S53" s="70"/>
      <x:c r="T53" s="73"/>
      <x:c r="U53" s="70"/>
      <x:c r="V53" s="73"/>
      <x:c r="W53" s="70"/>
      <x:c r="X53" s="70">
        <x:v>13</x:v>
      </x:c>
      <x:c r="Y53" s="70"/>
      <x:c r="Z53" s="70"/>
      <x:c r="AA53" s="70">
        <x:v>1</x:v>
      </x:c>
      <x:c r="AB53" s="70"/>
      <x:c r="AC53" s="70">
        <x:v>1</x:v>
      </x:c>
      <x:c r="AD53" s="70">
        <x:v>1</x:v>
      </x:c>
      <x:c r="AE53" s="70"/>
      <x:c r="AF53" s="70"/>
      <x:c r="AG53" s="70">
        <x:v>2</x:v>
      </x:c>
      <x:c r="AH53" s="70"/>
      <x:c r="AI53" s="70"/>
      <x:c r="AJ53" s="70"/>
      <x:c r="AK53" s="70"/>
      <x:c r="AL53" s="522" t="s">
        <x:v>1176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70"/>
      <x:c r="BE53" s="70">
        <x:v>1</x:v>
      </x:c>
      <x:c r="BF53" s="70">
        <x:v>3</x:v>
      </x:c>
      <x:c r="BG53" s="70"/>
      <x:c r="BH53" s="70"/>
      <x:c r="BI53" s="70"/>
      <x:c r="BJ53" s="73"/>
      <x:c r="BK53" s="70"/>
      <x:c r="BL53" s="73"/>
      <x:c r="BM53" s="70"/>
      <x:c r="BN53" s="73"/>
      <x:c r="BO53" s="70"/>
      <x:c r="BP53" s="73"/>
      <x:c r="BQ53" s="70"/>
      <x:c r="BR53" s="70"/>
      <x:c r="BS53" s="70"/>
      <x:c r="BT53" s="70"/>
      <x:c r="BU53" s="70"/>
      <x:c r="BV53" s="522" t="s">
        <x:v>1176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70"/>
      <x:c r="CI53" s="70"/>
      <x:c r="CJ53" s="70">
        <x:v>1</x:v>
      </x:c>
      <x:c r="CK53" s="70"/>
      <x:c r="CL53" s="70"/>
      <x:c r="CM53" s="70"/>
      <x:c r="CN53" s="70"/>
      <x:c r="CO53" s="70"/>
      <x:c r="CP53" s="73"/>
      <x:c r="CQ53" s="70">
        <x:v>1</x:v>
      </x:c>
      <x:c r="CR53" s="73">
        <x:v>130</x:v>
      </x:c>
      <x:c r="CS53" s="70">
        <x:v>6</x:v>
      </x:c>
      <x:c r="CT53" s="70"/>
      <x:c r="CU53" s="70">
        <x:v>1</x:v>
      </x:c>
      <x:c r="CV53" s="70"/>
      <x:c r="CW53" s="70"/>
      <x:c r="CX53" s="70"/>
      <x:c r="CY53" s="522" t="s">
        <x:v>1176</x:v>
      </x:c>
      <x:c r="CZ53" s="70"/>
      <x:c r="DA53" s="73"/>
      <x:c r="DB53" s="70"/>
      <x:c r="DC53" s="73"/>
      <x:c r="DD53" s="70"/>
      <x:c r="DE53" s="73"/>
      <x:c r="DF53" s="70"/>
      <x:c r="DG53" s="104"/>
    </x:row>
    <x:row r="54" spans="1:111" ht="30" customHeight="1">
      <x:c r="A54" s="522" t="s">
        <x:v>1260</x:v>
      </x:c>
      <x:c r="B54" s="114"/>
      <x:c r="C54" s="73"/>
      <x:c r="D54" s="70"/>
      <x:c r="E54" s="73"/>
      <x:c r="F54" s="70"/>
      <x:c r="G54" s="73"/>
      <x:c r="H54" s="70"/>
      <x:c r="I54" s="73"/>
      <x:c r="J54" s="70"/>
      <x:c r="K54" s="70"/>
      <x:c r="L54" s="73"/>
      <x:c r="M54" s="70"/>
      <x:c r="N54" s="70"/>
      <x:c r="O54" s="70"/>
      <x:c r="P54" s="70"/>
      <x:c r="Q54" s="70"/>
      <x:c r="R54" s="73"/>
      <x:c r="S54" s="70">
        <x:v>1</x:v>
      </x:c>
      <x:c r="T54" s="73">
        <x:v>20</x:v>
      </x:c>
      <x:c r="U54" s="70"/>
      <x:c r="V54" s="73"/>
      <x:c r="W54" s="70"/>
      <x:c r="X54" s="70">
        <x:v>8</x:v>
      </x:c>
      <x:c r="Y54" s="70"/>
      <x:c r="Z54" s="70"/>
      <x:c r="AA54" s="70">
        <x:v>1</x:v>
      </x:c>
      <x:c r="AB54" s="70"/>
      <x:c r="AC54" s="70"/>
      <x:c r="AD54" s="70">
        <x:v>1</x:v>
      </x:c>
      <x:c r="AE54" s="70"/>
      <x:c r="AF54" s="70"/>
      <x:c r="AG54" s="70">
        <x:v>2</x:v>
      </x:c>
      <x:c r="AH54" s="70"/>
      <x:c r="AI54" s="70"/>
      <x:c r="AJ54" s="70">
        <x:v>2</x:v>
      </x:c>
      <x:c r="AK54" s="70">
        <x:v>3</x:v>
      </x:c>
      <x:c r="AL54" s="522" t="s">
        <x:v>1260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70"/>
      <x:c r="BE54" s="70">
        <x:v>1</x:v>
      </x:c>
      <x:c r="BF54" s="70">
        <x:v>3</x:v>
      </x:c>
      <x:c r="BG54" s="70"/>
      <x:c r="BH54" s="70"/>
      <x:c r="BI54" s="70"/>
      <x:c r="BJ54" s="73"/>
      <x:c r="BK54" s="70"/>
      <x:c r="BL54" s="73"/>
      <x:c r="BM54" s="70"/>
      <x:c r="BN54" s="73"/>
      <x:c r="BO54" s="70"/>
      <x:c r="BP54" s="73"/>
      <x:c r="BQ54" s="70"/>
      <x:c r="BR54" s="70"/>
      <x:c r="BS54" s="70"/>
      <x:c r="BT54" s="70"/>
      <x:c r="BU54" s="70"/>
      <x:c r="BV54" s="522" t="s">
        <x:v>1260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70"/>
      <x:c r="CI54" s="70"/>
      <x:c r="CJ54" s="70">
        <x:v>1</x:v>
      </x:c>
      <x:c r="CK54" s="70"/>
      <x:c r="CL54" s="70"/>
      <x:c r="CM54" s="70"/>
      <x:c r="CN54" s="70"/>
      <x:c r="CO54" s="70"/>
      <x:c r="CP54" s="73"/>
      <x:c r="CQ54" s="70">
        <x:v>1</x:v>
      </x:c>
      <x:c r="CR54" s="73">
        <x:v>114</x:v>
      </x:c>
      <x:c r="CS54" s="70">
        <x:v>5</x:v>
      </x:c>
      <x:c r="CT54" s="70"/>
      <x:c r="CU54" s="70">
        <x:v>1</x:v>
      </x:c>
      <x:c r="CV54" s="70"/>
      <x:c r="CW54" s="70"/>
      <x:c r="CX54" s="70"/>
      <x:c r="CY54" s="522" t="s">
        <x:v>1260</x:v>
      </x:c>
      <x:c r="CZ54" s="70"/>
      <x:c r="DA54" s="73"/>
      <x:c r="DB54" s="70"/>
      <x:c r="DC54" s="73"/>
      <x:c r="DD54" s="70"/>
      <x:c r="DE54" s="73"/>
      <x:c r="DF54" s="70"/>
      <x:c r="DG54" s="104"/>
    </x:row>
    <x:row r="55" spans="1:111" ht="30" customHeight="1">
      <x:c r="A55" s="522" t="s">
        <x:v>1234</x:v>
      </x:c>
      <x:c r="B55" s="114"/>
      <x:c r="C55" s="73"/>
      <x:c r="D55" s="70"/>
      <x:c r="E55" s="73"/>
      <x:c r="F55" s="70"/>
      <x:c r="G55" s="73"/>
      <x:c r="H55" s="70"/>
      <x:c r="I55" s="73"/>
      <x:c r="J55" s="70">
        <x:v>0</x:v>
      </x:c>
      <x:c r="K55" s="70"/>
      <x:c r="L55" s="73"/>
      <x:c r="M55" s="70"/>
      <x:c r="N55" s="70"/>
      <x:c r="O55" s="70"/>
      <x:c r="P55" s="70"/>
      <x:c r="Q55" s="70"/>
      <x:c r="R55" s="73"/>
      <x:c r="S55" s="70">
        <x:v>1</x:v>
      </x:c>
      <x:c r="T55" s="73">
        <x:v>20</x:v>
      </x:c>
      <x:c r="U55" s="70"/>
      <x:c r="V55" s="73"/>
      <x:c r="W55" s="70"/>
      <x:c r="X55" s="70">
        <x:v>14</x:v>
      </x:c>
      <x:c r="Y55" s="70"/>
      <x:c r="Z55" s="70"/>
      <x:c r="AA55" s="70"/>
      <x:c r="AB55" s="70"/>
      <x:c r="AC55" s="70"/>
      <x:c r="AD55" s="70">
        <x:v>2</x:v>
      </x:c>
      <x:c r="AE55" s="70"/>
      <x:c r="AF55" s="70"/>
      <x:c r="AG55" s="70">
        <x:v>1</x:v>
      </x:c>
      <x:c r="AH55" s="70"/>
      <x:c r="AI55" s="70"/>
      <x:c r="AJ55" s="70">
        <x:v>2</x:v>
      </x:c>
      <x:c r="AK55" s="70">
        <x:v>7</x:v>
      </x:c>
      <x:c r="AL55" s="522" t="s">
        <x:v>1234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70"/>
      <x:c r="BE55" s="70">
        <x:v>1</x:v>
      </x:c>
      <x:c r="BF55" s="70">
        <x:v>8</x:v>
      </x:c>
      <x:c r="BG55" s="70"/>
      <x:c r="BH55" s="70"/>
      <x:c r="BI55" s="70"/>
      <x:c r="BJ55" s="73"/>
      <x:c r="BK55" s="70"/>
      <x:c r="BL55" s="73"/>
      <x:c r="BM55" s="70"/>
      <x:c r="BN55" s="73"/>
      <x:c r="BO55" s="70"/>
      <x:c r="BP55" s="73"/>
      <x:c r="BQ55" s="70"/>
      <x:c r="BR55" s="70"/>
      <x:c r="BS55" s="70"/>
      <x:c r="BT55" s="70"/>
      <x:c r="BU55" s="70"/>
      <x:c r="BV55" s="522" t="s">
        <x:v>1234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70"/>
      <x:c r="CI55" s="70"/>
      <x:c r="CJ55" s="70"/>
      <x:c r="CK55" s="70"/>
      <x:c r="CL55" s="70"/>
      <x:c r="CM55" s="70"/>
      <x:c r="CN55" s="70"/>
      <x:c r="CO55" s="70"/>
      <x:c r="CP55" s="73"/>
      <x:c r="CQ55" s="70"/>
      <x:c r="CR55" s="73"/>
      <x:c r="CS55" s="70">
        <x:v>6</x:v>
      </x:c>
      <x:c r="CT55" s="70"/>
      <x:c r="CU55" s="70">
        <x:v>1</x:v>
      </x:c>
      <x:c r="CV55" s="70"/>
      <x:c r="CW55" s="70"/>
      <x:c r="CX55" s="70"/>
      <x:c r="CY55" s="522" t="s">
        <x:v>1234</x:v>
      </x:c>
      <x:c r="CZ55" s="70"/>
      <x:c r="DA55" s="73"/>
      <x:c r="DB55" s="70"/>
      <x:c r="DC55" s="73"/>
      <x:c r="DD55" s="70"/>
      <x:c r="DE55" s="73"/>
      <x:c r="DF55" s="70"/>
      <x:c r="DG55" s="104"/>
    </x:row>
    <x:row r="56" spans="1:111" ht="30" customHeight="1">
      <x:c r="A56" s="522" t="s">
        <x:v>1227</x:v>
      </x:c>
      <x:c r="B56" s="114"/>
      <x:c r="C56" s="73"/>
      <x:c r="D56" s="70"/>
      <x:c r="E56" s="73"/>
      <x:c r="F56" s="70"/>
      <x:c r="G56" s="73"/>
      <x:c r="H56" s="70"/>
      <x:c r="I56" s="73"/>
      <x:c r="J56" s="70">
        <x:v>2</x:v>
      </x:c>
      <x:c r="K56" s="70"/>
      <x:c r="L56" s="73"/>
      <x:c r="M56" s="70">
        <x:v>1</x:v>
      </x:c>
      <x:c r="N56" s="70"/>
      <x:c r="O56" s="70"/>
      <x:c r="P56" s="70"/>
      <x:c r="Q56" s="70"/>
      <x:c r="R56" s="73"/>
      <x:c r="S56" s="70">
        <x:v>1</x:v>
      </x:c>
      <x:c r="T56" s="73">
        <x:v>20</x:v>
      </x:c>
      <x:c r="U56" s="70"/>
      <x:c r="V56" s="73"/>
      <x:c r="W56" s="70"/>
      <x:c r="X56" s="70">
        <x:v>9</x:v>
      </x:c>
      <x:c r="Y56" s="70"/>
      <x:c r="Z56" s="70"/>
      <x:c r="AA56" s="70"/>
      <x:c r="AB56" s="70"/>
      <x:c r="AC56" s="70"/>
      <x:c r="AD56" s="70"/>
      <x:c r="AE56" s="70"/>
      <x:c r="AF56" s="70"/>
      <x:c r="AG56" s="70">
        <x:v>1</x:v>
      </x:c>
      <x:c r="AH56" s="70"/>
      <x:c r="AI56" s="70"/>
      <x:c r="AJ56" s="70"/>
      <x:c r="AK56" s="70"/>
      <x:c r="AL56" s="522" t="s">
        <x:v>1227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70"/>
      <x:c r="BE56" s="70">
        <x:v>1</x:v>
      </x:c>
      <x:c r="BF56" s="70">
        <x:v>4</x:v>
      </x:c>
      <x:c r="BG56" s="70">
        <x:v>1</x:v>
      </x:c>
      <x:c r="BH56" s="70">
        <x:v>1</x:v>
      </x:c>
      <x:c r="BI56" s="70"/>
      <x:c r="BJ56" s="73"/>
      <x:c r="BK56" s="70"/>
      <x:c r="BL56" s="73"/>
      <x:c r="BM56" s="70"/>
      <x:c r="BN56" s="73"/>
      <x:c r="BO56" s="70"/>
      <x:c r="BP56" s="73"/>
      <x:c r="BQ56" s="70"/>
      <x:c r="BR56" s="70"/>
      <x:c r="BS56" s="70"/>
      <x:c r="BT56" s="70"/>
      <x:c r="BU56" s="70"/>
      <x:c r="BV56" s="522" t="s">
        <x:v>1227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70"/>
      <x:c r="CI56" s="70"/>
      <x:c r="CJ56" s="70">
        <x:v>1</x:v>
      </x:c>
      <x:c r="CK56" s="70"/>
      <x:c r="CL56" s="70"/>
      <x:c r="CM56" s="70"/>
      <x:c r="CN56" s="70"/>
      <x:c r="CO56" s="70"/>
      <x:c r="CP56" s="73"/>
      <x:c r="CQ56" s="70">
        <x:v>1</x:v>
      </x:c>
      <x:c r="CR56" s="73">
        <x:v>54</x:v>
      </x:c>
      <x:c r="CS56" s="70">
        <x:v>8</x:v>
      </x:c>
      <x:c r="CT56" s="70"/>
      <x:c r="CU56" s="70">
        <x:v>1</x:v>
      </x:c>
      <x:c r="CV56" s="70"/>
      <x:c r="CW56" s="70"/>
      <x:c r="CX56" s="70"/>
      <x:c r="CY56" s="522" t="s">
        <x:v>1227</x:v>
      </x:c>
      <x:c r="CZ56" s="70"/>
      <x:c r="DA56" s="73"/>
      <x:c r="DB56" s="70"/>
      <x:c r="DC56" s="73"/>
      <x:c r="DD56" s="70"/>
      <x:c r="DE56" s="73"/>
      <x:c r="DF56" s="70"/>
      <x:c r="DG56" s="104"/>
    </x:row>
    <x:row r="57" spans="1:111" ht="30" customHeight="1">
      <x:c r="A57" s="522" t="s">
        <x:v>1238</x:v>
      </x:c>
      <x:c r="B57" s="114"/>
      <x:c r="C57" s="73"/>
      <x:c r="D57" s="70"/>
      <x:c r="E57" s="73"/>
      <x:c r="F57" s="70"/>
      <x:c r="G57" s="73"/>
      <x:c r="H57" s="70"/>
      <x:c r="I57" s="73"/>
      <x:c r="J57" s="70"/>
      <x:c r="K57" s="70"/>
      <x:c r="L57" s="73"/>
      <x:c r="M57" s="70"/>
      <x:c r="N57" s="70"/>
      <x:c r="O57" s="70"/>
      <x:c r="P57" s="70"/>
      <x:c r="Q57" s="70"/>
      <x:c r="R57" s="73"/>
      <x:c r="S57" s="70">
        <x:v>1</x:v>
      </x:c>
      <x:c r="T57" s="73">
        <x:v>16</x:v>
      </x:c>
      <x:c r="U57" s="70"/>
      <x:c r="V57" s="73"/>
      <x:c r="W57" s="70"/>
      <x:c r="X57" s="70">
        <x:v>2</x:v>
      </x:c>
      <x:c r="Y57" s="70"/>
      <x:c r="Z57" s="70"/>
      <x:c r="AA57" s="70"/>
      <x:c r="AB57" s="70"/>
      <x:c r="AC57" s="70">
        <x:v>1</x:v>
      </x:c>
      <x:c r="AD57" s="70"/>
      <x:c r="AE57" s="70"/>
      <x:c r="AF57" s="70"/>
      <x:c r="AG57" s="70"/>
      <x:c r="AH57" s="70"/>
      <x:c r="AI57" s="70"/>
      <x:c r="AJ57" s="70">
        <x:v>1</x:v>
      </x:c>
      <x:c r="AK57" s="70">
        <x:v>1</x:v>
      </x:c>
      <x:c r="AL57" s="522" t="s">
        <x:v>1238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70"/>
      <x:c r="BE57" s="70">
        <x:v>1</x:v>
      </x:c>
      <x:c r="BF57" s="70">
        <x:v>3</x:v>
      </x:c>
      <x:c r="BG57" s="70"/>
      <x:c r="BH57" s="70"/>
      <x:c r="BI57" s="70"/>
      <x:c r="BJ57" s="73"/>
      <x:c r="BK57" s="70"/>
      <x:c r="BL57" s="73"/>
      <x:c r="BM57" s="70"/>
      <x:c r="BN57" s="73"/>
      <x:c r="BO57" s="70"/>
      <x:c r="BP57" s="73"/>
      <x:c r="BQ57" s="70"/>
      <x:c r="BR57" s="70"/>
      <x:c r="BS57" s="70"/>
      <x:c r="BT57" s="70"/>
      <x:c r="BU57" s="70"/>
      <x:c r="BV57" s="522" t="s">
        <x:v>1238</x:v>
      </x:c>
      <x:c r="BW57" s="70"/>
      <x:c r="BX57" s="70"/>
      <x:c r="BY57" s="73"/>
      <x:c r="BZ57" s="70"/>
      <x:c r="CA57" s="73"/>
      <x:c r="CB57" s="70"/>
      <x:c r="CC57" s="73"/>
      <x:c r="CD57" s="70"/>
      <x:c r="CE57" s="70"/>
      <x:c r="CF57" s="73"/>
      <x:c r="CG57" s="70"/>
      <x:c r="CH57" s="70"/>
      <x:c r="CI57" s="70"/>
      <x:c r="CJ57" s="70"/>
      <x:c r="CK57" s="70"/>
      <x:c r="CL57" s="70"/>
      <x:c r="CM57" s="70"/>
      <x:c r="CN57" s="70"/>
      <x:c r="CO57" s="70"/>
      <x:c r="CP57" s="73"/>
      <x:c r="CQ57" s="70">
        <x:v>1</x:v>
      </x:c>
      <x:c r="CR57" s="73">
        <x:v>53</x:v>
      </x:c>
      <x:c r="CS57" s="70">
        <x:v>3</x:v>
      </x:c>
      <x:c r="CT57" s="70"/>
      <x:c r="CU57" s="70">
        <x:v>1</x:v>
      </x:c>
      <x:c r="CV57" s="70"/>
      <x:c r="CW57" s="70"/>
      <x:c r="CX57" s="70"/>
      <x:c r="CY57" s="522" t="s">
        <x:v>1238</x:v>
      </x:c>
      <x:c r="CZ57" s="70"/>
      <x:c r="DA57" s="73"/>
      <x:c r="DB57" s="70"/>
      <x:c r="DC57" s="73"/>
      <x:c r="DD57" s="70"/>
      <x:c r="DE57" s="73"/>
      <x:c r="DF57" s="70"/>
      <x:c r="DG57" s="104"/>
    </x:row>
    <x:row r="58" spans="1:111" ht="30" customHeight="1">
      <x:c r="A58" s="522" t="s">
        <x:v>2506</x:v>
      </x:c>
      <x:c r="B58" s="114"/>
      <x:c r="C58" s="73"/>
      <x:c r="D58" s="70"/>
      <x:c r="E58" s="73"/>
      <x:c r="F58" s="70"/>
      <x:c r="G58" s="73"/>
      <x:c r="H58" s="70"/>
      <x:c r="I58" s="73"/>
      <x:c r="J58" s="70">
        <x:v>1</x:v>
      </x:c>
      <x:c r="K58" s="70"/>
      <x:c r="L58" s="73"/>
      <x:c r="M58" s="70"/>
      <x:c r="N58" s="70"/>
      <x:c r="O58" s="70"/>
      <x:c r="P58" s="70"/>
      <x:c r="Q58" s="70"/>
      <x:c r="R58" s="73"/>
      <x:c r="S58" s="70"/>
      <x:c r="T58" s="73"/>
      <x:c r="U58" s="70"/>
      <x:c r="V58" s="73"/>
      <x:c r="W58" s="70"/>
      <x:c r="X58" s="70">
        <x:v>2</x:v>
      </x:c>
      <x:c r="Y58" s="70"/>
      <x:c r="Z58" s="70"/>
      <x:c r="AA58" s="70"/>
      <x:c r="AB58" s="70">
        <x:v>1</x:v>
      </x:c>
      <x:c r="AC58" s="70"/>
      <x:c r="AD58" s="70"/>
      <x:c r="AE58" s="70"/>
      <x:c r="AF58" s="70"/>
      <x:c r="AG58" s="70">
        <x:v>1</x:v>
      </x:c>
      <x:c r="AH58" s="70"/>
      <x:c r="AI58" s="70"/>
      <x:c r="AJ58" s="70">
        <x:v>1</x:v>
      </x:c>
      <x:c r="AK58" s="70">
        <x:v>2</x:v>
      </x:c>
      <x:c r="AL58" s="522" t="s">
        <x:v>2506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70"/>
      <x:c r="BE58" s="70">
        <x:v>1</x:v>
      </x:c>
      <x:c r="BF58" s="697">
        <x:v>3</x:v>
      </x:c>
      <x:c r="BG58" s="70"/>
      <x:c r="BH58" s="70"/>
      <x:c r="BI58" s="70"/>
      <x:c r="BJ58" s="73"/>
      <x:c r="BK58" s="70"/>
      <x:c r="BL58" s="73"/>
      <x:c r="BM58" s="70"/>
      <x:c r="BN58" s="73"/>
      <x:c r="BO58" s="70"/>
      <x:c r="BP58" s="73"/>
      <x:c r="BQ58" s="70"/>
      <x:c r="BR58" s="70"/>
      <x:c r="BS58" s="70"/>
      <x:c r="BT58" s="70"/>
      <x:c r="BU58" s="70"/>
      <x:c r="BV58" s="522" t="s">
        <x:v>2506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70"/>
      <x:c r="CI58" s="70"/>
      <x:c r="CJ58" s="697">
        <x:v>1</x:v>
      </x:c>
      <x:c r="CK58" s="70"/>
      <x:c r="CL58" s="70"/>
      <x:c r="CM58" s="70"/>
      <x:c r="CN58" s="70"/>
      <x:c r="CO58" s="70"/>
      <x:c r="CP58" s="73"/>
      <x:c r="CQ58" s="70"/>
      <x:c r="CR58" s="73"/>
      <x:c r="CS58" s="70">
        <x:v>7</x:v>
      </x:c>
      <x:c r="CT58" s="70"/>
      <x:c r="CU58" s="697">
        <x:v>1</x:v>
      </x:c>
      <x:c r="CV58" s="697">
        <x:v>1</x:v>
      </x:c>
      <x:c r="CW58" s="70"/>
      <x:c r="CX58" s="70"/>
      <x:c r="CY58" s="522" t="s">
        <x:v>2506</x:v>
      </x:c>
      <x:c r="CZ58" s="70"/>
      <x:c r="DA58" s="73"/>
      <x:c r="DB58" s="70"/>
      <x:c r="DC58" s="73"/>
      <x:c r="DD58" s="70"/>
      <x:c r="DE58" s="73"/>
      <x:c r="DF58" s="70"/>
      <x:c r="DG58" s="104"/>
    </x:row>
    <x:row r="59" spans="1:111" ht="30" customHeight="1">
      <x:c r="A59" s="522" t="s">
        <x:v>610</x:v>
      </x:c>
      <x:c r="B59" s="114"/>
      <x:c r="C59" s="73"/>
      <x:c r="D59" s="70"/>
      <x:c r="E59" s="73"/>
      <x:c r="F59" s="70"/>
      <x:c r="G59" s="73"/>
      <x:c r="H59" s="70"/>
      <x:c r="I59" s="73"/>
      <x:c r="J59" s="70"/>
      <x:c r="K59" s="70"/>
      <x:c r="L59" s="73"/>
      <x:c r="M59" s="70"/>
      <x:c r="N59" s="70"/>
      <x:c r="O59" s="70"/>
      <x:c r="P59" s="70"/>
      <x:c r="Q59" s="70"/>
      <x:c r="R59" s="73"/>
      <x:c r="S59" s="70">
        <x:v>1</x:v>
      </x:c>
      <x:c r="T59" s="73">
        <x:v>20</x:v>
      </x:c>
      <x:c r="U59" s="70"/>
      <x:c r="V59" s="73"/>
      <x:c r="W59" s="70"/>
      <x:c r="X59" s="70">
        <x:v>6</x:v>
      </x:c>
      <x:c r="Y59" s="70"/>
      <x:c r="Z59" s="70"/>
      <x:c r="AA59" s="70"/>
      <x:c r="AB59" s="70"/>
      <x:c r="AC59" s="70"/>
      <x:c r="AD59" s="70"/>
      <x:c r="AE59" s="70"/>
      <x:c r="AF59" s="70"/>
      <x:c r="AG59" s="70">
        <x:v>3</x:v>
      </x:c>
      <x:c r="AH59" s="70"/>
      <x:c r="AI59" s="70"/>
      <x:c r="AJ59" s="70">
        <x:v>1</x:v>
      </x:c>
      <x:c r="AK59" s="70">
        <x:v>1</x:v>
      </x:c>
      <x:c r="AL59" s="522" t="s">
        <x:v>610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70"/>
      <x:c r="BE59" s="70">
        <x:v>1</x:v>
      </x:c>
      <x:c r="BF59" s="70">
        <x:v>3</x:v>
      </x:c>
      <x:c r="BG59" s="70"/>
      <x:c r="BH59" s="70"/>
      <x:c r="BI59" s="70"/>
      <x:c r="BJ59" s="73"/>
      <x:c r="BK59" s="70"/>
      <x:c r="BL59" s="73"/>
      <x:c r="BM59" s="70"/>
      <x:c r="BN59" s="73"/>
      <x:c r="BO59" s="70"/>
      <x:c r="BP59" s="73"/>
      <x:c r="BQ59" s="70"/>
      <x:c r="BR59" s="70"/>
      <x:c r="BS59" s="70"/>
      <x:c r="BT59" s="70"/>
      <x:c r="BU59" s="70"/>
      <x:c r="BV59" s="522" t="s">
        <x:v>610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70"/>
      <x:c r="CI59" s="70"/>
      <x:c r="CJ59" s="70">
        <x:v>1</x:v>
      </x:c>
      <x:c r="CK59" s="70"/>
      <x:c r="CL59" s="70"/>
      <x:c r="CM59" s="70"/>
      <x:c r="CN59" s="70"/>
      <x:c r="CO59" s="70"/>
      <x:c r="CP59" s="73"/>
      <x:c r="CQ59" s="70"/>
      <x:c r="CR59" s="73"/>
      <x:c r="CS59" s="70">
        <x:v>7</x:v>
      </x:c>
      <x:c r="CT59" s="70"/>
      <x:c r="CU59" s="70">
        <x:v>1</x:v>
      </x:c>
      <x:c r="CV59" s="70"/>
      <x:c r="CW59" s="70"/>
      <x:c r="CX59" s="70"/>
      <x:c r="CY59" s="522" t="s">
        <x:v>610</x:v>
      </x:c>
      <x:c r="CZ59" s="70"/>
      <x:c r="DA59" s="73"/>
      <x:c r="DB59" s="70"/>
      <x:c r="DC59" s="73"/>
      <x:c r="DD59" s="70"/>
      <x:c r="DE59" s="73"/>
      <x:c r="DF59" s="70"/>
      <x:c r="DG59" s="104"/>
    </x:row>
    <x:row r="60" spans="1:111" ht="30" customHeight="1">
      <x:c r="A60" s="522" t="s">
        <x:v>1202</x:v>
      </x:c>
      <x:c r="B60" s="114"/>
      <x:c r="C60" s="73"/>
      <x:c r="D60" s="70"/>
      <x:c r="E60" s="73"/>
      <x:c r="F60" s="70"/>
      <x:c r="G60" s="73"/>
      <x:c r="H60" s="70"/>
      <x:c r="I60" s="73"/>
      <x:c r="J60" s="70">
        <x:v>2</x:v>
      </x:c>
      <x:c r="K60" s="70"/>
      <x:c r="L60" s="73"/>
      <x:c r="M60" s="70">
        <x:v>1</x:v>
      </x:c>
      <x:c r="N60" s="70"/>
      <x:c r="O60" s="70"/>
      <x:c r="P60" s="70"/>
      <x:c r="Q60" s="70"/>
      <x:c r="R60" s="73"/>
      <x:c r="S60" s="70"/>
      <x:c r="T60" s="73"/>
      <x:c r="U60" s="70"/>
      <x:c r="V60" s="73"/>
      <x:c r="W60" s="70"/>
      <x:c r="X60" s="70">
        <x:v>6</x:v>
      </x:c>
      <x:c r="Y60" s="70"/>
      <x:c r="Z60" s="70"/>
      <x:c r="AA60" s="70">
        <x:v>1</x:v>
      </x:c>
      <x:c r="AB60" s="70"/>
      <x:c r="AC60" s="70"/>
      <x:c r="AD60" s="70"/>
      <x:c r="AE60" s="70"/>
      <x:c r="AF60" s="70"/>
      <x:c r="AG60" s="70">
        <x:v>1</x:v>
      </x:c>
      <x:c r="AH60" s="70"/>
      <x:c r="AI60" s="70"/>
      <x:c r="AJ60" s="70">
        <x:v>2</x:v>
      </x:c>
      <x:c r="AK60" s="70">
        <x:v>2</x:v>
      </x:c>
      <x:c r="AL60" s="522" t="s">
        <x:v>1202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>
        <x:v>1</x:v>
      </x:c>
      <x:c r="AY60" s="70"/>
      <x:c r="AZ60" s="70"/>
      <x:c r="BA60" s="73"/>
      <x:c r="BB60" s="70"/>
      <x:c r="BC60" s="70"/>
      <x:c r="BD60" s="70"/>
      <x:c r="BE60" s="70">
        <x:v>1</x:v>
      </x:c>
      <x:c r="BF60" s="70">
        <x:v>4</x:v>
      </x:c>
      <x:c r="BG60" s="70"/>
      <x:c r="BH60" s="70"/>
      <x:c r="BI60" s="70"/>
      <x:c r="BJ60" s="73"/>
      <x:c r="BK60" s="70"/>
      <x:c r="BL60" s="73"/>
      <x:c r="BM60" s="70"/>
      <x:c r="BN60" s="73"/>
      <x:c r="BO60" s="70"/>
      <x:c r="BP60" s="73"/>
      <x:c r="BQ60" s="70"/>
      <x:c r="BR60" s="70"/>
      <x:c r="BS60" s="70"/>
      <x:c r="BT60" s="70"/>
      <x:c r="BU60" s="70"/>
      <x:c r="BV60" s="522" t="s">
        <x:v>1202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70"/>
      <x:c r="CI60" s="70"/>
      <x:c r="CJ60" s="70">
        <x:v>2</x:v>
      </x:c>
      <x:c r="CK60" s="70"/>
      <x:c r="CL60" s="70"/>
      <x:c r="CM60" s="70"/>
      <x:c r="CN60" s="70"/>
      <x:c r="CO60" s="70"/>
      <x:c r="CP60" s="73"/>
      <x:c r="CQ60" s="70">
        <x:v>3</x:v>
      </x:c>
      <x:c r="CR60" s="73">
        <x:v>191</x:v>
      </x:c>
      <x:c r="CS60" s="70">
        <x:v>13</x:v>
      </x:c>
      <x:c r="CT60" s="70"/>
      <x:c r="CU60" s="70">
        <x:v>1</x:v>
      </x:c>
      <x:c r="CV60" s="70">
        <x:v>1</x:v>
      </x:c>
      <x:c r="CW60" s="70"/>
      <x:c r="CX60" s="70"/>
      <x:c r="CY60" s="522" t="s">
        <x:v>1202</x:v>
      </x:c>
      <x:c r="CZ60" s="70"/>
      <x:c r="DA60" s="73"/>
      <x:c r="DB60" s="70"/>
      <x:c r="DC60" s="73"/>
      <x:c r="DD60" s="70"/>
      <x:c r="DE60" s="73"/>
      <x:c r="DF60" s="70"/>
      <x:c r="DG60" s="104"/>
    </x:row>
    <x:row r="61" spans="1:111" ht="30" customHeight="1">
      <x:c r="A61" s="522" t="s">
        <x:v>1211</x:v>
      </x:c>
      <x:c r="B61" s="114"/>
      <x:c r="C61" s="73"/>
      <x:c r="D61" s="70"/>
      <x:c r="E61" s="73"/>
      <x:c r="F61" s="70"/>
      <x:c r="G61" s="73"/>
      <x:c r="H61" s="70"/>
      <x:c r="I61" s="73"/>
      <x:c r="J61" s="70"/>
      <x:c r="K61" s="70"/>
      <x:c r="L61" s="73"/>
      <x:c r="M61" s="70">
        <x:v>1</x:v>
      </x:c>
      <x:c r="N61" s="70"/>
      <x:c r="O61" s="70"/>
      <x:c r="P61" s="70"/>
      <x:c r="Q61" s="70"/>
      <x:c r="R61" s="73"/>
      <x:c r="S61" s="70"/>
      <x:c r="T61" s="73"/>
      <x:c r="U61" s="70"/>
      <x:c r="V61" s="73"/>
      <x:c r="W61" s="70"/>
      <x:c r="X61" s="70"/>
      <x:c r="Y61" s="70"/>
      <x:c r="Z61" s="70"/>
      <x:c r="AA61" s="70">
        <x:v>1</x:v>
      </x:c>
      <x:c r="AB61" s="70"/>
      <x:c r="AC61" s="70"/>
      <x:c r="AD61" s="70"/>
      <x:c r="AE61" s="70"/>
      <x:c r="AF61" s="70"/>
      <x:c r="AG61" s="70">
        <x:v>1</x:v>
      </x:c>
      <x:c r="AH61" s="70"/>
      <x:c r="AI61" s="70"/>
      <x:c r="AJ61" s="70">
        <x:v>1</x:v>
      </x:c>
      <x:c r="AK61" s="70">
        <x:v>2</x:v>
      </x:c>
      <x:c r="AL61" s="522" t="s">
        <x:v>1211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70"/>
      <x:c r="BE61" s="70">
        <x:v>1</x:v>
      </x:c>
      <x:c r="BF61" s="70">
        <x:v>3</x:v>
      </x:c>
      <x:c r="BG61" s="70"/>
      <x:c r="BH61" s="70"/>
      <x:c r="BI61" s="70"/>
      <x:c r="BJ61" s="73"/>
      <x:c r="BK61" s="70"/>
      <x:c r="BL61" s="73"/>
      <x:c r="BM61" s="70"/>
      <x:c r="BN61" s="73"/>
      <x:c r="BO61" s="70"/>
      <x:c r="BP61" s="73"/>
      <x:c r="BQ61" s="70"/>
      <x:c r="BR61" s="70"/>
      <x:c r="BS61" s="70"/>
      <x:c r="BT61" s="70"/>
      <x:c r="BU61" s="70"/>
      <x:c r="BV61" s="522" t="s">
        <x:v>1211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70"/>
      <x:c r="CI61" s="70"/>
      <x:c r="CJ61" s="70"/>
      <x:c r="CK61" s="70"/>
      <x:c r="CL61" s="70"/>
      <x:c r="CM61" s="70"/>
      <x:c r="CN61" s="70"/>
      <x:c r="CO61" s="70"/>
      <x:c r="CP61" s="73"/>
      <x:c r="CQ61" s="70"/>
      <x:c r="CR61" s="73"/>
      <x:c r="CS61" s="70">
        <x:v>6</x:v>
      </x:c>
      <x:c r="CT61" s="70"/>
      <x:c r="CU61" s="70">
        <x:v>2</x:v>
      </x:c>
      <x:c r="CV61" s="70"/>
      <x:c r="CW61" s="70"/>
      <x:c r="CX61" s="70"/>
      <x:c r="CY61" s="522" t="s">
        <x:v>1211</x:v>
      </x:c>
      <x:c r="CZ61" s="70"/>
      <x:c r="DA61" s="73"/>
      <x:c r="DB61" s="70"/>
      <x:c r="DC61" s="73"/>
      <x:c r="DD61" s="70"/>
      <x:c r="DE61" s="73"/>
      <x:c r="DF61" s="70"/>
      <x:c r="DG61" s="104"/>
    </x:row>
    <x:row r="62" spans="1:111" ht="30" customHeight="1">
      <x:c r="A62" s="522" t="s">
        <x:v>1213</x:v>
      </x:c>
      <x:c r="B62" s="114"/>
      <x:c r="C62" s="73"/>
      <x:c r="D62" s="70"/>
      <x:c r="E62" s="73"/>
      <x:c r="F62" s="70"/>
      <x:c r="G62" s="73"/>
      <x:c r="H62" s="70"/>
      <x:c r="I62" s="73"/>
      <x:c r="J62" s="70">
        <x:v>1</x:v>
      </x:c>
      <x:c r="K62" s="70"/>
      <x:c r="L62" s="73"/>
      <x:c r="M62" s="70"/>
      <x:c r="N62" s="70"/>
      <x:c r="O62" s="70"/>
      <x:c r="P62" s="70"/>
      <x:c r="Q62" s="70"/>
      <x:c r="R62" s="73"/>
      <x:c r="S62" s="70"/>
      <x:c r="T62" s="73"/>
      <x:c r="U62" s="70"/>
      <x:c r="V62" s="73"/>
      <x:c r="W62" s="70"/>
      <x:c r="X62" s="70">
        <x:v>10</x:v>
      </x:c>
      <x:c r="Y62" s="70">
        <x:v>1</x:v>
      </x:c>
      <x:c r="Z62" s="70">
        <x:v>1</x:v>
      </x:c>
      <x:c r="AA62" s="70"/>
      <x:c r="AB62" s="70"/>
      <x:c r="AC62" s="70">
        <x:v>1</x:v>
      </x:c>
      <x:c r="AD62" s="70"/>
      <x:c r="AE62" s="70"/>
      <x:c r="AF62" s="70"/>
      <x:c r="AG62" s="70">
        <x:v>1</x:v>
      </x:c>
      <x:c r="AH62" s="70"/>
      <x:c r="AI62" s="70"/>
      <x:c r="AJ62" s="70">
        <x:v>5</x:v>
      </x:c>
      <x:c r="AK62" s="70">
        <x:v>6</x:v>
      </x:c>
      <x:c r="AL62" s="522" t="s">
        <x:v>1213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70"/>
      <x:c r="BE62" s="70"/>
      <x:c r="BF62" s="70"/>
      <x:c r="BG62" s="70"/>
      <x:c r="BH62" s="70"/>
      <x:c r="BI62" s="70"/>
      <x:c r="BJ62" s="73"/>
      <x:c r="BK62" s="70"/>
      <x:c r="BL62" s="73"/>
      <x:c r="BM62" s="70"/>
      <x:c r="BN62" s="73"/>
      <x:c r="BO62" s="70"/>
      <x:c r="BP62" s="73"/>
      <x:c r="BQ62" s="70"/>
      <x:c r="BR62" s="70"/>
      <x:c r="BS62" s="70"/>
      <x:c r="BT62" s="70"/>
      <x:c r="BU62" s="70"/>
      <x:c r="BV62" s="522" t="s">
        <x:v>1213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70"/>
      <x:c r="CI62" s="70"/>
      <x:c r="CJ62" s="70">
        <x:v>1</x:v>
      </x:c>
      <x:c r="CK62" s="70"/>
      <x:c r="CL62" s="70"/>
      <x:c r="CM62" s="70"/>
      <x:c r="CN62" s="70"/>
      <x:c r="CO62" s="70"/>
      <x:c r="CP62" s="73"/>
      <x:c r="CQ62" s="70"/>
      <x:c r="CR62" s="73"/>
      <x:c r="CS62" s="70">
        <x:v>13</x:v>
      </x:c>
      <x:c r="CT62" s="70">
        <x:v>1</x:v>
      </x:c>
      <x:c r="CU62" s="70">
        <x:v>1</x:v>
      </x:c>
      <x:c r="CV62" s="70"/>
      <x:c r="CW62" s="70"/>
      <x:c r="CX62" s="70"/>
      <x:c r="CY62" s="522" t="s">
        <x:v>1213</x:v>
      </x:c>
      <x:c r="CZ62" s="70"/>
      <x:c r="DA62" s="73"/>
      <x:c r="DB62" s="70"/>
      <x:c r="DC62" s="73"/>
      <x:c r="DD62" s="70"/>
      <x:c r="DE62" s="73"/>
      <x:c r="DF62" s="70"/>
      <x:c r="DG62" s="104"/>
    </x:row>
    <x:row r="63" spans="1:111" ht="30" customHeight="1">
      <x:c r="A63" s="522" t="s">
        <x:v>1241</x:v>
      </x:c>
      <x:c r="B63" s="114"/>
      <x:c r="C63" s="73"/>
      <x:c r="D63" s="70"/>
      <x:c r="E63" s="73"/>
      <x:c r="F63" s="70"/>
      <x:c r="G63" s="73"/>
      <x:c r="H63" s="70"/>
      <x:c r="I63" s="73"/>
      <x:c r="J63" s="70">
        <x:v>2</x:v>
      </x:c>
      <x:c r="K63" s="70"/>
      <x:c r="L63" s="73"/>
      <x:c r="M63" s="70"/>
      <x:c r="N63" s="70"/>
      <x:c r="O63" s="70"/>
      <x:c r="P63" s="70"/>
      <x:c r="Q63" s="70"/>
      <x:c r="R63" s="73"/>
      <x:c r="S63" s="70"/>
      <x:c r="T63" s="73"/>
      <x:c r="U63" s="70"/>
      <x:c r="V63" s="73"/>
      <x:c r="W63" s="70"/>
      <x:c r="X63" s="70">
        <x:v>63</x:v>
      </x:c>
      <x:c r="Y63" s="70">
        <x:v>1</x:v>
      </x:c>
      <x:c r="Z63" s="70">
        <x:v>4</x:v>
      </x:c>
      <x:c r="AA63" s="70"/>
      <x:c r="AB63" s="70"/>
      <x:c r="AC63" s="70"/>
      <x:c r="AD63" s="70"/>
      <x:c r="AE63" s="70"/>
      <x:c r="AF63" s="70"/>
      <x:c r="AG63" s="70">
        <x:v>1</x:v>
      </x:c>
      <x:c r="AH63" s="70"/>
      <x:c r="AI63" s="70"/>
      <x:c r="AJ63" s="70">
        <x:v>1</x:v>
      </x:c>
      <x:c r="AK63" s="70">
        <x:v>3</x:v>
      </x:c>
      <x:c r="AL63" s="522" t="s">
        <x:v>1241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70"/>
      <x:c r="BE63" s="70">
        <x:v>1</x:v>
      </x:c>
      <x:c r="BF63" s="70">
        <x:v>3</x:v>
      </x:c>
      <x:c r="BG63" s="70"/>
      <x:c r="BH63" s="70"/>
      <x:c r="BI63" s="70"/>
      <x:c r="BJ63" s="73"/>
      <x:c r="BK63" s="70"/>
      <x:c r="BL63" s="73"/>
      <x:c r="BM63" s="70"/>
      <x:c r="BN63" s="73"/>
      <x:c r="BO63" s="70"/>
      <x:c r="BP63" s="73"/>
      <x:c r="BQ63" s="70"/>
      <x:c r="BR63" s="70"/>
      <x:c r="BS63" s="70"/>
      <x:c r="BT63" s="70"/>
      <x:c r="BU63" s="70"/>
      <x:c r="BV63" s="522" t="s">
        <x:v>1241</x:v>
      </x:c>
      <x:c r="BW63" s="70"/>
      <x:c r="BX63" s="70"/>
      <x:c r="BY63" s="73"/>
      <x:c r="BZ63" s="70"/>
      <x:c r="CA63" s="73"/>
      <x:c r="CB63" s="70"/>
      <x:c r="CC63" s="73"/>
      <x:c r="CD63" s="70"/>
      <x:c r="CE63" s="70"/>
      <x:c r="CF63" s="73"/>
      <x:c r="CG63" s="70"/>
      <x:c r="CH63" s="70"/>
      <x:c r="CI63" s="70"/>
      <x:c r="CJ63" s="70">
        <x:v>1</x:v>
      </x:c>
      <x:c r="CK63" s="70"/>
      <x:c r="CL63" s="70"/>
      <x:c r="CM63" s="70"/>
      <x:c r="CN63" s="70"/>
      <x:c r="CO63" s="70"/>
      <x:c r="CP63" s="73"/>
      <x:c r="CQ63" s="70"/>
      <x:c r="CR63" s="73"/>
      <x:c r="CS63" s="70">
        <x:v>26</x:v>
      </x:c>
      <x:c r="CT63" s="70"/>
      <x:c r="CU63" s="70">
        <x:v>2</x:v>
      </x:c>
      <x:c r="CV63" s="70"/>
      <x:c r="CW63" s="70">
        <x:v>2</x:v>
      </x:c>
      <x:c r="CX63" s="475" t="s">
        <x:v>2674</x:v>
      </x:c>
      <x:c r="CY63" s="522" t="s">
        <x:v>1241</x:v>
      </x:c>
      <x:c r="CZ63" s="70"/>
      <x:c r="DA63" s="73"/>
      <x:c r="DB63" s="70"/>
      <x:c r="DC63" s="73"/>
      <x:c r="DD63" s="70"/>
      <x:c r="DE63" s="73"/>
      <x:c r="DF63" s="70"/>
      <x:c r="DG63" s="104"/>
    </x:row>
    <x:row r="64" spans="1:111" ht="30" customHeight="1">
      <x:c r="A64" s="522" t="s">
        <x:v>553</x:v>
      </x:c>
      <x:c r="B64" s="114"/>
      <x:c r="C64" s="73"/>
      <x:c r="D64" s="70"/>
      <x:c r="E64" s="73"/>
      <x:c r="F64" s="70"/>
      <x:c r="G64" s="73"/>
      <x:c r="H64" s="70"/>
      <x:c r="I64" s="73"/>
      <x:c r="J64" s="70">
        <x:v>1</x:v>
      </x:c>
      <x:c r="K64" s="70"/>
      <x:c r="L64" s="73"/>
      <x:c r="M64" s="70">
        <x:v>1</x:v>
      </x:c>
      <x:c r="N64" s="70"/>
      <x:c r="O64" s="70"/>
      <x:c r="P64" s="70"/>
      <x:c r="Q64" s="70"/>
      <x:c r="R64" s="73"/>
      <x:c r="S64" s="70"/>
      <x:c r="T64" s="73"/>
      <x:c r="U64" s="70"/>
      <x:c r="V64" s="73"/>
      <x:c r="W64" s="70"/>
      <x:c r="X64" s="70"/>
      <x:c r="Y64" s="70"/>
      <x:c r="Z64" s="70"/>
      <x:c r="AA64" s="70"/>
      <x:c r="AB64" s="70">
        <x:v>1</x:v>
      </x:c>
      <x:c r="AC64" s="70"/>
      <x:c r="AD64" s="70"/>
      <x:c r="AE64" s="70"/>
      <x:c r="AF64" s="70"/>
      <x:c r="AG64" s="70"/>
      <x:c r="AH64" s="70"/>
      <x:c r="AI64" s="70"/>
      <x:c r="AJ64" s="70">
        <x:v>3</x:v>
      </x:c>
      <x:c r="AK64" s="70">
        <x:v>3</x:v>
      </x:c>
      <x:c r="AL64" s="522" t="s">
        <x:v>553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70"/>
      <x:c r="BE64" s="70">
        <x:v>1</x:v>
      </x:c>
      <x:c r="BF64" s="70">
        <x:v>2</x:v>
      </x:c>
      <x:c r="BG64" s="70"/>
      <x:c r="BH64" s="70"/>
      <x:c r="BI64" s="70"/>
      <x:c r="BJ64" s="73"/>
      <x:c r="BK64" s="70"/>
      <x:c r="BL64" s="73"/>
      <x:c r="BM64" s="70"/>
      <x:c r="BN64" s="73"/>
      <x:c r="BO64" s="70"/>
      <x:c r="BP64" s="73"/>
      <x:c r="BQ64" s="70"/>
      <x:c r="BR64" s="70"/>
      <x:c r="BS64" s="70"/>
      <x:c r="BT64" s="70"/>
      <x:c r="BU64" s="70"/>
      <x:c r="BV64" s="522" t="s">
        <x:v>553</x:v>
      </x:c>
      <x:c r="BW64" s="70"/>
      <x:c r="BX64" s="70"/>
      <x:c r="BY64" s="73"/>
      <x:c r="BZ64" s="70"/>
      <x:c r="CA64" s="73"/>
      <x:c r="CB64" s="70"/>
      <x:c r="CC64" s="73"/>
      <x:c r="CD64" s="70"/>
      <x:c r="CE64" s="70"/>
      <x:c r="CF64" s="73"/>
      <x:c r="CG64" s="70"/>
      <x:c r="CH64" s="70"/>
      <x:c r="CI64" s="70"/>
      <x:c r="CJ64" s="70">
        <x:v>1</x:v>
      </x:c>
      <x:c r="CK64" s="70"/>
      <x:c r="CL64" s="70"/>
      <x:c r="CM64" s="70"/>
      <x:c r="CN64" s="70"/>
      <x:c r="CO64" s="70"/>
      <x:c r="CP64" s="73"/>
      <x:c r="CQ64" s="70"/>
      <x:c r="CR64" s="73"/>
      <x:c r="CS64" s="70">
        <x:v>14</x:v>
      </x:c>
      <x:c r="CT64" s="70"/>
      <x:c r="CU64" s="70">
        <x:v>2</x:v>
      </x:c>
      <x:c r="CV64" s="70"/>
      <x:c r="CW64" s="70"/>
      <x:c r="CX64" s="70"/>
      <x:c r="CY64" s="522" t="s">
        <x:v>553</x:v>
      </x:c>
      <x:c r="CZ64" s="70"/>
      <x:c r="DA64" s="73"/>
      <x:c r="DB64" s="70"/>
      <x:c r="DC64" s="73"/>
      <x:c r="DD64" s="70"/>
      <x:c r="DE64" s="73"/>
      <x:c r="DF64" s="70"/>
      <x:c r="DG64" s="104"/>
    </x:row>
    <x:row r="65" spans="1:111" ht="30" customHeight="1">
      <x:c r="A65" s="522" t="s">
        <x:v>564</x:v>
      </x:c>
      <x:c r="B65" s="114"/>
      <x:c r="C65" s="73"/>
      <x:c r="D65" s="70"/>
      <x:c r="E65" s="73"/>
      <x:c r="F65" s="70"/>
      <x:c r="G65" s="73"/>
      <x:c r="H65" s="70"/>
      <x:c r="I65" s="73"/>
      <x:c r="J65" s="70">
        <x:v>1</x:v>
      </x:c>
      <x:c r="K65" s="70"/>
      <x:c r="L65" s="73"/>
      <x:c r="M65" s="70"/>
      <x:c r="N65" s="70"/>
      <x:c r="O65" s="70"/>
      <x:c r="P65" s="70"/>
      <x:c r="Q65" s="70"/>
      <x:c r="R65" s="73"/>
      <x:c r="S65" s="70"/>
      <x:c r="T65" s="73"/>
      <x:c r="U65" s="70"/>
      <x:c r="V65" s="73"/>
      <x:c r="W65" s="70"/>
      <x:c r="X65" s="70"/>
      <x:c r="Y65" s="70"/>
      <x:c r="Z65" s="70"/>
      <x:c r="AA65" s="70">
        <x:v>1</x:v>
      </x:c>
      <x:c r="AB65" s="70"/>
      <x:c r="AC65" s="70">
        <x:v>1</x:v>
      </x:c>
      <x:c r="AD65" s="70"/>
      <x:c r="AE65" s="70"/>
      <x:c r="AF65" s="70"/>
      <x:c r="AG65" s="70">
        <x:v>1</x:v>
      </x:c>
      <x:c r="AH65" s="70"/>
      <x:c r="AI65" s="70"/>
      <x:c r="AJ65" s="70">
        <x:v>1</x:v>
      </x:c>
      <x:c r="AK65" s="70">
        <x:v>3</x:v>
      </x:c>
      <x:c r="AL65" s="522" t="s">
        <x:v>564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70"/>
      <x:c r="BE65" s="70"/>
      <x:c r="BF65" s="70"/>
      <x:c r="BG65" s="70"/>
      <x:c r="BH65" s="70"/>
      <x:c r="BI65" s="70"/>
      <x:c r="BJ65" s="73"/>
      <x:c r="BK65" s="70"/>
      <x:c r="BL65" s="73"/>
      <x:c r="BM65" s="70"/>
      <x:c r="BN65" s="73"/>
      <x:c r="BO65" s="70"/>
      <x:c r="BP65" s="73"/>
      <x:c r="BQ65" s="70"/>
      <x:c r="BR65" s="70"/>
      <x:c r="BS65" s="70"/>
      <x:c r="BT65" s="70"/>
      <x:c r="BU65" s="70"/>
      <x:c r="BV65" s="522" t="s">
        <x:v>564</x:v>
      </x:c>
      <x:c r="BW65" s="70"/>
      <x:c r="BX65" s="70"/>
      <x:c r="BY65" s="73"/>
      <x:c r="BZ65" s="70"/>
      <x:c r="CA65" s="73"/>
      <x:c r="CB65" s="70"/>
      <x:c r="CC65" s="73"/>
      <x:c r="CD65" s="70"/>
      <x:c r="CE65" s="70"/>
      <x:c r="CF65" s="73"/>
      <x:c r="CG65" s="70"/>
      <x:c r="CH65" s="70"/>
      <x:c r="CI65" s="70"/>
      <x:c r="CJ65" s="70">
        <x:v>1</x:v>
      </x:c>
      <x:c r="CK65" s="70"/>
      <x:c r="CL65" s="70"/>
      <x:c r="CM65" s="70"/>
      <x:c r="CN65" s="70"/>
      <x:c r="CO65" s="70"/>
      <x:c r="CP65" s="73"/>
      <x:c r="CQ65" s="70"/>
      <x:c r="CR65" s="73"/>
      <x:c r="CS65" s="70">
        <x:v>15</x:v>
      </x:c>
      <x:c r="CT65" s="70"/>
      <x:c r="CU65" s="70">
        <x:v>2</x:v>
      </x:c>
      <x:c r="CV65" s="70"/>
      <x:c r="CW65" s="70"/>
      <x:c r="CX65" s="70"/>
      <x:c r="CY65" s="522" t="s">
        <x:v>564</x:v>
      </x:c>
      <x:c r="CZ65" s="70"/>
      <x:c r="DA65" s="73"/>
      <x:c r="DB65" s="70"/>
      <x:c r="DC65" s="73"/>
      <x:c r="DD65" s="70"/>
      <x:c r="DE65" s="73"/>
      <x:c r="DF65" s="70"/>
      <x:c r="DG65" s="104"/>
    </x:row>
    <x:row r="66" spans="1:111" ht="30" customHeight="1">
      <x:c r="A66" s="522" t="s">
        <x:v>1250</x:v>
      </x:c>
      <x:c r="B66" s="114"/>
      <x:c r="C66" s="73"/>
      <x:c r="D66" s="70"/>
      <x:c r="E66" s="73"/>
      <x:c r="F66" s="70"/>
      <x:c r="G66" s="73"/>
      <x:c r="H66" s="70"/>
      <x:c r="I66" s="73"/>
      <x:c r="J66" s="70">
        <x:v>1</x:v>
      </x:c>
      <x:c r="K66" s="70"/>
      <x:c r="L66" s="73"/>
      <x:c r="M66" s="70"/>
      <x:c r="N66" s="70"/>
      <x:c r="O66" s="70"/>
      <x:c r="P66" s="70"/>
      <x:c r="Q66" s="70"/>
      <x:c r="R66" s="73"/>
      <x:c r="S66" s="70"/>
      <x:c r="T66" s="73"/>
      <x:c r="U66" s="70"/>
      <x:c r="V66" s="73"/>
      <x:c r="W66" s="70"/>
      <x:c r="X66" s="70"/>
      <x:c r="Y66" s="70"/>
      <x:c r="Z66" s="70"/>
      <x:c r="AA66" s="70">
        <x:v>1</x:v>
      </x:c>
      <x:c r="AB66" s="70">
        <x:v>1</x:v>
      </x:c>
      <x:c r="AC66" s="70"/>
      <x:c r="AD66" s="70">
        <x:v>1</x:v>
      </x:c>
      <x:c r="AE66" s="70"/>
      <x:c r="AF66" s="70"/>
      <x:c r="AG66" s="70">
        <x:v>1</x:v>
      </x:c>
      <x:c r="AH66" s="70"/>
      <x:c r="AI66" s="70"/>
      <x:c r="AJ66" s="70">
        <x:v>1</x:v>
      </x:c>
      <x:c r="AK66" s="70">
        <x:v>2</x:v>
      </x:c>
      <x:c r="AL66" s="522" t="s">
        <x:v>1250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70"/>
      <x:c r="BE66" s="70">
        <x:v>1</x:v>
      </x:c>
      <x:c r="BF66" s="70">
        <x:v>4</x:v>
      </x:c>
      <x:c r="BG66" s="70"/>
      <x:c r="BH66" s="70"/>
      <x:c r="BI66" s="70"/>
      <x:c r="BJ66" s="73"/>
      <x:c r="BK66" s="70"/>
      <x:c r="BL66" s="73"/>
      <x:c r="BM66" s="70"/>
      <x:c r="BN66" s="73"/>
      <x:c r="BO66" s="70"/>
      <x:c r="BP66" s="73"/>
      <x:c r="BQ66" s="70"/>
      <x:c r="BR66" s="70"/>
      <x:c r="BS66" s="70"/>
      <x:c r="BT66" s="70"/>
      <x:c r="BU66" s="70"/>
      <x:c r="BV66" s="522" t="s">
        <x:v>1250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70"/>
      <x:c r="CI66" s="70"/>
      <x:c r="CJ66" s="70">
        <x:v>1</x:v>
      </x:c>
      <x:c r="CK66" s="70"/>
      <x:c r="CL66" s="70"/>
      <x:c r="CM66" s="70"/>
      <x:c r="CN66" s="70"/>
      <x:c r="CO66" s="70"/>
      <x:c r="CP66" s="73"/>
      <x:c r="CQ66" s="70"/>
      <x:c r="CR66" s="73"/>
      <x:c r="CS66" s="70">
        <x:v>24</x:v>
      </x:c>
      <x:c r="CT66" s="70"/>
      <x:c r="CU66" s="70">
        <x:v>2</x:v>
      </x:c>
      <x:c r="CV66" s="70"/>
      <x:c r="CW66" s="70"/>
      <x:c r="CX66" s="70"/>
      <x:c r="CY66" s="522" t="s">
        <x:v>1250</x:v>
      </x:c>
      <x:c r="CZ66" s="70"/>
      <x:c r="DA66" s="73"/>
      <x:c r="DB66" s="70"/>
      <x:c r="DC66" s="73"/>
      <x:c r="DD66" s="70"/>
      <x:c r="DE66" s="73"/>
      <x:c r="DF66" s="70"/>
      <x:c r="DG66" s="104"/>
    </x:row>
    <x:row r="67" spans="1:111" ht="30" customHeight="1">
      <x:c r="A67" s="522" t="s">
        <x:v>1259</x:v>
      </x:c>
      <x:c r="B67" s="114"/>
      <x:c r="C67" s="73"/>
      <x:c r="D67" s="70"/>
      <x:c r="E67" s="73"/>
      <x:c r="F67" s="70"/>
      <x:c r="G67" s="73"/>
      <x:c r="H67" s="70"/>
      <x:c r="I67" s="73"/>
      <x:c r="J67" s="697">
        <x:v>2</x:v>
      </x:c>
      <x:c r="K67" s="70"/>
      <x:c r="L67" s="73"/>
      <x:c r="M67" s="70"/>
      <x:c r="N67" s="70"/>
      <x:c r="O67" s="70"/>
      <x:c r="P67" s="70"/>
      <x:c r="Q67" s="70"/>
      <x:c r="R67" s="73"/>
      <x:c r="S67" s="697"/>
      <x:c r="T67" s="698"/>
      <x:c r="U67" s="70"/>
      <x:c r="V67" s="73"/>
      <x:c r="W67" s="70"/>
      <x:c r="X67" s="70"/>
      <x:c r="Y67" s="70"/>
      <x:c r="Z67" s="70"/>
      <x:c r="AA67" s="70">
        <x:v>1</x:v>
      </x:c>
      <x:c r="AB67" s="70">
        <x:v>1</x:v>
      </x:c>
      <x:c r="AC67" s="70">
        <x:v>1</x:v>
      </x:c>
      <x:c r="AD67" s="70"/>
      <x:c r="AE67" s="70"/>
      <x:c r="AF67" s="70"/>
      <x:c r="AG67" s="70">
        <x:v>2</x:v>
      </x:c>
      <x:c r="AH67" s="70"/>
      <x:c r="AI67" s="70"/>
      <x:c r="AJ67" s="70">
        <x:v>2</x:v>
      </x:c>
      <x:c r="AK67" s="70">
        <x:v>3</x:v>
      </x:c>
      <x:c r="AL67" s="522" t="s">
        <x:v>1259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70"/>
      <x:c r="BE67" s="70">
        <x:v>1</x:v>
      </x:c>
      <x:c r="BF67" s="70">
        <x:v>4</x:v>
      </x:c>
      <x:c r="BG67" s="70"/>
      <x:c r="BH67" s="70"/>
      <x:c r="BI67" s="70"/>
      <x:c r="BJ67" s="73"/>
      <x:c r="BK67" s="70"/>
      <x:c r="BL67" s="73"/>
      <x:c r="BM67" s="70"/>
      <x:c r="BN67" s="73"/>
      <x:c r="BO67" s="70"/>
      <x:c r="BP67" s="73"/>
      <x:c r="BQ67" s="70"/>
      <x:c r="BR67" s="70"/>
      <x:c r="BS67" s="70"/>
      <x:c r="BT67" s="70"/>
      <x:c r="BU67" s="70"/>
      <x:c r="BV67" s="522" t="s">
        <x:v>1259</x:v>
      </x:c>
      <x:c r="BW67" s="70"/>
      <x:c r="BX67" s="70"/>
      <x:c r="BY67" s="73"/>
      <x:c r="BZ67" s="70"/>
      <x:c r="CA67" s="73"/>
      <x:c r="CB67" s="70"/>
      <x:c r="CC67" s="73"/>
      <x:c r="CD67" s="70"/>
      <x:c r="CE67" s="70"/>
      <x:c r="CF67" s="73"/>
      <x:c r="CG67" s="70"/>
      <x:c r="CH67" s="70"/>
      <x:c r="CI67" s="70"/>
      <x:c r="CJ67" s="697">
        <x:v>1</x:v>
      </x:c>
      <x:c r="CK67" s="70"/>
      <x:c r="CL67" s="70"/>
      <x:c r="CM67" s="70"/>
      <x:c r="CN67" s="70"/>
      <x:c r="CO67" s="70"/>
      <x:c r="CP67" s="73"/>
      <x:c r="CQ67" s="70"/>
      <x:c r="CR67" s="73"/>
      <x:c r="CS67" s="70">
        <x:v>26</x:v>
      </x:c>
      <x:c r="CT67" s="70"/>
      <x:c r="CU67" s="70"/>
      <x:c r="CV67" s="70"/>
      <x:c r="CW67" s="70"/>
      <x:c r="CX67" s="70"/>
      <x:c r="CY67" s="522" t="s">
        <x:v>1259</x:v>
      </x:c>
      <x:c r="CZ67" s="70"/>
      <x:c r="DA67" s="73"/>
      <x:c r="DB67" s="70"/>
      <x:c r="DC67" s="73"/>
      <x:c r="DD67" s="70"/>
      <x:c r="DE67" s="73"/>
      <x:c r="DF67" s="70"/>
      <x:c r="DG67" s="104"/>
    </x:row>
    <x:row r="68" spans="1:111" ht="30" customHeight="1">
      <x:c r="A68" s="522" t="s">
        <x:v>1248</x:v>
      </x:c>
      <x:c r="B68" s="114">
        <x:v>3</x:v>
      </x:c>
      <x:c r="C68" s="73">
        <x:v>692</x:v>
      </x:c>
      <x:c r="D68" s="70">
        <x:v>1</x:v>
      </x:c>
      <x:c r="E68" s="73">
        <x:v>1501.8</x:v>
      </x:c>
      <x:c r="F68" s="70"/>
      <x:c r="G68" s="73"/>
      <x:c r="H68" s="70"/>
      <x:c r="I68" s="73"/>
      <x:c r="J68" s="70">
        <x:v>4</x:v>
      </x:c>
      <x:c r="K68" s="70">
        <x:v>1</x:v>
      </x:c>
      <x:c r="L68" s="73">
        <x:v>48.420000000000002</x:v>
      </x:c>
      <x:c r="M68" s="70"/>
      <x:c r="N68" s="70"/>
      <x:c r="O68" s="70"/>
      <x:c r="P68" s="70"/>
      <x:c r="Q68" s="70"/>
      <x:c r="R68" s="73"/>
      <x:c r="S68" s="70"/>
      <x:c r="T68" s="73"/>
      <x:c r="U68" s="70"/>
      <x:c r="V68" s="73"/>
      <x:c r="W68" s="70"/>
      <x:c r="X68" s="70">
        <x:v>17</x:v>
      </x:c>
      <x:c r="Y68" s="70"/>
      <x:c r="Z68" s="70"/>
      <x:c r="AA68" s="70">
        <x:v>2</x:v>
      </x:c>
      <x:c r="AB68" s="70"/>
      <x:c r="AC68" s="70"/>
      <x:c r="AD68" s="70">
        <x:v>2</x:v>
      </x:c>
      <x:c r="AE68" s="70"/>
      <x:c r="AF68" s="70"/>
      <x:c r="AG68" s="70">
        <x:v>2</x:v>
      </x:c>
      <x:c r="AH68" s="70"/>
      <x:c r="AI68" s="70"/>
      <x:c r="AJ68" s="70">
        <x:v>1</x:v>
      </x:c>
      <x:c r="AK68" s="70">
        <x:v>6</x:v>
      </x:c>
      <x:c r="AL68" s="522" t="s">
        <x:v>1248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/>
      <x:c r="BA68" s="73"/>
      <x:c r="BB68" s="70"/>
      <x:c r="BC68" s="70"/>
      <x:c r="BD68" s="70"/>
      <x:c r="BE68" s="70">
        <x:v>2</x:v>
      </x:c>
      <x:c r="BF68" s="70">
        <x:v>10</x:v>
      </x:c>
      <x:c r="BG68" s="70"/>
      <x:c r="BH68" s="70"/>
      <x:c r="BI68" s="70"/>
      <x:c r="BJ68" s="73"/>
      <x:c r="BK68" s="70"/>
      <x:c r="BL68" s="73"/>
      <x:c r="BM68" s="70"/>
      <x:c r="BN68" s="73"/>
      <x:c r="BO68" s="70"/>
      <x:c r="BP68" s="73"/>
      <x:c r="BQ68" s="70"/>
      <x:c r="BR68" s="70"/>
      <x:c r="BS68" s="70"/>
      <x:c r="BT68" s="70"/>
      <x:c r="BU68" s="70"/>
      <x:c r="BV68" s="522" t="s">
        <x:v>1248</x:v>
      </x:c>
      <x:c r="BW68" s="70"/>
      <x:c r="BX68" s="70"/>
      <x:c r="BY68" s="73"/>
      <x:c r="BZ68" s="70"/>
      <x:c r="CA68" s="73"/>
      <x:c r="CB68" s="70"/>
      <x:c r="CC68" s="73"/>
      <x:c r="CD68" s="70"/>
      <x:c r="CE68" s="70"/>
      <x:c r="CF68" s="73"/>
      <x:c r="CG68" s="70"/>
      <x:c r="CH68" s="70"/>
      <x:c r="CI68" s="70"/>
      <x:c r="CJ68" s="70">
        <x:v>2</x:v>
      </x:c>
      <x:c r="CK68" s="70"/>
      <x:c r="CL68" s="70"/>
      <x:c r="CM68" s="70"/>
      <x:c r="CN68" s="70"/>
      <x:c r="CO68" s="70"/>
      <x:c r="CP68" s="73"/>
      <x:c r="CQ68" s="70"/>
      <x:c r="CR68" s="73"/>
      <x:c r="CS68" s="70">
        <x:v>47</x:v>
      </x:c>
      <x:c r="CT68" s="70"/>
      <x:c r="CU68" s="70"/>
      <x:c r="CV68" s="70"/>
      <x:c r="CW68" s="70"/>
      <x:c r="CX68" s="70"/>
      <x:c r="CY68" s="522" t="s">
        <x:v>1248</x:v>
      </x:c>
      <x:c r="CZ68" s="70"/>
      <x:c r="DA68" s="73"/>
      <x:c r="DB68" s="70"/>
      <x:c r="DC68" s="73"/>
      <x:c r="DD68" s="70"/>
      <x:c r="DE68" s="73"/>
      <x:c r="DF68" s="70"/>
      <x:c r="DG68" s="104"/>
    </x:row>
    <x:row r="69" spans="1:111" ht="30" customHeight="1">
      <x:c r="A69" s="522" t="s">
        <x:v>596</x:v>
      </x:c>
      <x:c r="B69" s="114"/>
      <x:c r="C69" s="73"/>
      <x:c r="D69" s="70"/>
      <x:c r="E69" s="73"/>
      <x:c r="F69" s="70"/>
      <x:c r="G69" s="73"/>
      <x:c r="H69" s="70"/>
      <x:c r="I69" s="73"/>
      <x:c r="J69" s="70">
        <x:v>1</x:v>
      </x:c>
      <x:c r="K69" s="70"/>
      <x:c r="L69" s="73"/>
      <x:c r="M69" s="70"/>
      <x:c r="N69" s="70"/>
      <x:c r="O69" s="70"/>
      <x:c r="P69" s="70"/>
      <x:c r="Q69" s="70"/>
      <x:c r="R69" s="73"/>
      <x:c r="S69" s="70"/>
      <x:c r="T69" s="73"/>
      <x:c r="U69" s="70"/>
      <x:c r="V69" s="73"/>
      <x:c r="W69" s="70"/>
      <x:c r="X69" s="70"/>
      <x:c r="Y69" s="70"/>
      <x:c r="Z69" s="70"/>
      <x:c r="AA69" s="70"/>
      <x:c r="AB69" s="70"/>
      <x:c r="AC69" s="70"/>
      <x:c r="AD69" s="70"/>
      <x:c r="AE69" s="70"/>
      <x:c r="AF69" s="70"/>
      <x:c r="AG69" s="70"/>
      <x:c r="AH69" s="70"/>
      <x:c r="AI69" s="70"/>
      <x:c r="AJ69" s="70"/>
      <x:c r="AK69" s="70"/>
      <x:c r="AL69" s="522" t="s">
        <x:v>596</x:v>
      </x:c>
      <x:c r="AM69" s="70"/>
      <x:c r="AN69" s="73"/>
      <x:c r="AO69" s="70"/>
      <x:c r="AP69" s="70"/>
      <x:c r="AQ69" s="70"/>
      <x:c r="AR69" s="73"/>
      <x:c r="AS69" s="70"/>
      <x:c r="AT69" s="73"/>
      <x:c r="AU69" s="70"/>
      <x:c r="AV69" s="70"/>
      <x:c r="AW69" s="70"/>
      <x:c r="AX69" s="70"/>
      <x:c r="AY69" s="70"/>
      <x:c r="AZ69" s="70"/>
      <x:c r="BA69" s="73"/>
      <x:c r="BB69" s="70"/>
      <x:c r="BC69" s="70"/>
      <x:c r="BD69" s="70"/>
      <x:c r="BE69" s="70">
        <x:v>1</x:v>
      </x:c>
      <x:c r="BF69" s="70">
        <x:v>4</x:v>
      </x:c>
      <x:c r="BG69" s="70"/>
      <x:c r="BH69" s="70"/>
      <x:c r="BI69" s="70"/>
      <x:c r="BJ69" s="73"/>
      <x:c r="BK69" s="70"/>
      <x:c r="BL69" s="73"/>
      <x:c r="BM69" s="70"/>
      <x:c r="BN69" s="73"/>
      <x:c r="BO69" s="70"/>
      <x:c r="BP69" s="73"/>
      <x:c r="BQ69" s="70"/>
      <x:c r="BR69" s="70"/>
      <x:c r="BS69" s="70"/>
      <x:c r="BT69" s="70"/>
      <x:c r="BU69" s="70"/>
      <x:c r="BV69" s="522" t="s">
        <x:v>596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70"/>
      <x:c r="CI69" s="70"/>
      <x:c r="CJ69" s="70">
        <x:v>1</x:v>
      </x:c>
      <x:c r="CK69" s="70"/>
      <x:c r="CL69" s="70"/>
      <x:c r="CM69" s="70"/>
      <x:c r="CN69" s="70"/>
      <x:c r="CO69" s="70"/>
      <x:c r="CP69" s="73"/>
      <x:c r="CQ69" s="70"/>
      <x:c r="CR69" s="73"/>
      <x:c r="CS69" s="70">
        <x:v>8</x:v>
      </x:c>
      <x:c r="CT69" s="70"/>
      <x:c r="CU69" s="70"/>
      <x:c r="CV69" s="70"/>
      <x:c r="CW69" s="70"/>
      <x:c r="CX69" s="70"/>
      <x:c r="CY69" s="522" t="s">
        <x:v>596</x:v>
      </x:c>
      <x:c r="CZ69" s="70"/>
      <x:c r="DA69" s="73"/>
      <x:c r="DB69" s="70"/>
      <x:c r="DC69" s="73"/>
      <x:c r="DD69" s="70"/>
      <x:c r="DE69" s="73"/>
      <x:c r="DF69" s="70"/>
      <x:c r="DG69" s="104"/>
    </x:row>
    <x:row r="70" spans="1:111" ht="30" customHeight="1">
      <x:c r="A70" s="522" t="s">
        <x:v>2984</x:v>
      </x:c>
      <x:c r="B70" s="114"/>
      <x:c r="C70" s="73"/>
      <x:c r="D70" s="70"/>
      <x:c r="E70" s="73"/>
      <x:c r="F70" s="70"/>
      <x:c r="G70" s="73"/>
      <x:c r="H70" s="70"/>
      <x:c r="I70" s="73"/>
      <x:c r="J70" s="70">
        <x:v>1</x:v>
      </x:c>
      <x:c r="K70" s="70"/>
      <x:c r="L70" s="73"/>
      <x:c r="M70" s="70"/>
      <x:c r="N70" s="70"/>
      <x:c r="O70" s="70"/>
      <x:c r="P70" s="70"/>
      <x:c r="Q70" s="70"/>
      <x:c r="R70" s="73"/>
      <x:c r="S70" s="70"/>
      <x:c r="T70" s="73"/>
      <x:c r="U70" s="70"/>
      <x:c r="V70" s="73"/>
      <x:c r="W70" s="70"/>
      <x:c r="X70" s="70"/>
      <x:c r="Y70" s="70"/>
      <x:c r="Z70" s="70"/>
      <x:c r="AA70" s="70"/>
      <x:c r="AB70" s="70"/>
      <x:c r="AC70" s="70"/>
      <x:c r="AD70" s="70"/>
      <x:c r="AE70" s="70"/>
      <x:c r="AF70" s="70"/>
      <x:c r="AG70" s="70"/>
      <x:c r="AH70" s="70"/>
      <x:c r="AI70" s="70"/>
      <x:c r="AJ70" s="70"/>
      <x:c r="AK70" s="70"/>
      <x:c r="AL70" s="522" t="s">
        <x:v>2984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70"/>
      <x:c r="BE70" s="70">
        <x:v>1</x:v>
      </x:c>
      <x:c r="BF70" s="70">
        <x:v>3</x:v>
      </x:c>
      <x:c r="BG70" s="70"/>
      <x:c r="BH70" s="70"/>
      <x:c r="BI70" s="70"/>
      <x:c r="BJ70" s="73"/>
      <x:c r="BK70" s="70"/>
      <x:c r="BL70" s="73"/>
      <x:c r="BM70" s="70"/>
      <x:c r="BN70" s="73"/>
      <x:c r="BO70" s="70"/>
      <x:c r="BP70" s="73"/>
      <x:c r="BQ70" s="70"/>
      <x:c r="BR70" s="70"/>
      <x:c r="BS70" s="70"/>
      <x:c r="BT70" s="70"/>
      <x:c r="BU70" s="70"/>
      <x:c r="BV70" s="522" t="s">
        <x:v>2984</x:v>
      </x:c>
      <x:c r="BW70" s="70"/>
      <x:c r="BX70" s="70"/>
      <x:c r="BY70" s="73"/>
      <x:c r="BZ70" s="70"/>
      <x:c r="CA70" s="73"/>
      <x:c r="CB70" s="70"/>
      <x:c r="CC70" s="73"/>
      <x:c r="CD70" s="70"/>
      <x:c r="CE70" s="70"/>
      <x:c r="CF70" s="73"/>
      <x:c r="CG70" s="70"/>
      <x:c r="CH70" s="70"/>
      <x:c r="CI70" s="70"/>
      <x:c r="CJ70" s="70">
        <x:v>1</x:v>
      </x:c>
      <x:c r="CK70" s="70"/>
      <x:c r="CL70" s="70"/>
      <x:c r="CM70" s="70"/>
      <x:c r="CN70" s="70"/>
      <x:c r="CO70" s="70"/>
      <x:c r="CP70" s="73"/>
      <x:c r="CQ70" s="70"/>
      <x:c r="CR70" s="73"/>
      <x:c r="CS70" s="70"/>
      <x:c r="CT70" s="70"/>
      <x:c r="CU70" s="70"/>
      <x:c r="CV70" s="70"/>
      <x:c r="CW70" s="70"/>
      <x:c r="CX70" s="70"/>
      <x:c r="CY70" s="522" t="s">
        <x:v>2984</x:v>
      </x:c>
      <x:c r="CZ70" s="70"/>
      <x:c r="DA70" s="73"/>
      <x:c r="DB70" s="70"/>
      <x:c r="DC70" s="73"/>
      <x:c r="DD70" s="70"/>
      <x:c r="DE70" s="73"/>
      <x:c r="DF70" s="70"/>
      <x:c r="DG70" s="104"/>
    </x:row>
    <x:row r="71" spans="1:111" ht="30" customHeight="1">
      <x:c r="A71" s="288" t="s">
        <x:v>677</x:v>
      </x:c>
      <x:c r="B71" s="114">
        <x:f t="shared" ref="B71:AK71" si="38">SUM(B72:B78)</x:f>
        <x:v>0</x:v>
      </x:c>
      <x:c r="C71" s="73">
        <x:f t="shared" si="38"/>
        <x:v>0</x:v>
      </x:c>
      <x:c r="D71" s="70">
        <x:f t="shared" si="38"/>
        <x:v>0</x:v>
      </x:c>
      <x:c r="E71" s="73">
        <x:f t="shared" si="38"/>
        <x:v>0</x:v>
      </x:c>
      <x:c r="F71" s="70">
        <x:f t="shared" si="38"/>
        <x:v>0</x:v>
      </x:c>
      <x:c r="G71" s="73">
        <x:f t="shared" si="38"/>
        <x:v>0</x:v>
      </x:c>
      <x:c r="H71" s="70">
        <x:f t="shared" si="38"/>
        <x:v>0</x:v>
      </x:c>
      <x:c r="I71" s="73">
        <x:f t="shared" si="38"/>
        <x:v>0</x:v>
      </x:c>
      <x:c r="J71" s="70">
        <x:f t="shared" si="38"/>
        <x:v>0</x:v>
      </x:c>
      <x:c r="K71" s="70">
        <x:f t="shared" si="38"/>
        <x:v>0</x:v>
      </x:c>
      <x:c r="L71" s="73">
        <x:f t="shared" si="38"/>
        <x:v>0</x:v>
      </x:c>
      <x:c r="M71" s="70">
        <x:f t="shared" si="38"/>
        <x:v>0</x:v>
      </x:c>
      <x:c r="N71" s="70">
        <x:f t="shared" si="38"/>
        <x:v>0</x:v>
      </x:c>
      <x:c r="O71" s="70">
        <x:f t="shared" si="38"/>
        <x:v>0</x:v>
      </x:c>
      <x:c r="P71" s="70">
        <x:f t="shared" si="38"/>
        <x:v>0</x:v>
      </x:c>
      <x:c r="Q71" s="70">
        <x:f t="shared" si="38"/>
        <x:v>0</x:v>
      </x:c>
      <x:c r="R71" s="73">
        <x:f t="shared" si="38"/>
        <x:v>0</x:v>
      </x:c>
      <x:c r="S71" s="70">
        <x:f t="shared" si="38"/>
        <x:v>0</x:v>
      </x:c>
      <x:c r="T71" s="73">
        <x:f t="shared" si="38"/>
        <x:v>0</x:v>
      </x:c>
      <x:c r="U71" s="70">
        <x:f t="shared" si="38"/>
        <x:v>0</x:v>
      </x:c>
      <x:c r="V71" s="73">
        <x:f t="shared" si="38"/>
        <x:v>0</x:v>
      </x:c>
      <x:c r="W71" s="70">
        <x:f t="shared" si="38"/>
        <x:v>0</x:v>
      </x:c>
      <x:c r="X71" s="70">
        <x:f t="shared" si="38"/>
        <x:v>0</x:v>
      </x:c>
      <x:c r="Y71" s="70">
        <x:f t="shared" si="38"/>
        <x:v>0</x:v>
      </x:c>
      <x:c r="Z71" s="70">
        <x:f t="shared" si="38"/>
        <x:v>0</x:v>
      </x:c>
      <x:c r="AA71" s="70">
        <x:f t="shared" si="38"/>
        <x:v>0</x:v>
      </x:c>
      <x:c r="AB71" s="70">
        <x:f t="shared" si="38"/>
        <x:v>0</x:v>
      </x:c>
      <x:c r="AC71" s="70">
        <x:f t="shared" si="38"/>
        <x:v>0</x:v>
      </x:c>
      <x:c r="AD71" s="70">
        <x:f t="shared" si="38"/>
        <x:v>0</x:v>
      </x:c>
      <x:c r="AE71" s="70">
        <x:f t="shared" si="38"/>
        <x:v>0</x:v>
      </x:c>
      <x:c r="AF71" s="70">
        <x:f t="shared" si="38"/>
        <x:v>0</x:v>
      </x:c>
      <x:c r="AG71" s="70">
        <x:f t="shared" si="38"/>
        <x:v>0</x:v>
      </x:c>
      <x:c r="AH71" s="70">
        <x:f t="shared" si="38"/>
        <x:v>0</x:v>
      </x:c>
      <x:c r="AI71" s="70">
        <x:f t="shared" si="38"/>
        <x:v>0</x:v>
      </x:c>
      <x:c r="AJ71" s="70">
        <x:f t="shared" si="38"/>
        <x:v>0</x:v>
      </x:c>
      <x:c r="AK71" s="70">
        <x:f t="shared" si="38"/>
        <x:v>0</x:v>
      </x:c>
      <x:c r="AL71" s="288" t="s">
        <x:v>677</x:v>
      </x:c>
      <x:c r="AM71" s="70">
        <x:f t="shared" ref="AM71:BU71" si="39">SUM(AM72:AM78)</x:f>
        <x:v>0</x:v>
      </x:c>
      <x:c r="AN71" s="73">
        <x:f t="shared" si="39"/>
        <x:v>0</x:v>
      </x:c>
      <x:c r="AO71" s="70">
        <x:f t="shared" si="39"/>
        <x:v>0</x:v>
      </x:c>
      <x:c r="AP71" s="70">
        <x:f t="shared" si="39"/>
        <x:v>0</x:v>
      </x:c>
      <x:c r="AQ71" s="70">
        <x:f t="shared" si="39"/>
        <x:v>0</x:v>
      </x:c>
      <x:c r="AR71" s="73">
        <x:f t="shared" si="39"/>
        <x:v>0</x:v>
      </x:c>
      <x:c r="AS71" s="70">
        <x:f t="shared" si="39"/>
        <x:v>0</x:v>
      </x:c>
      <x:c r="AT71" s="73">
        <x:f t="shared" si="39"/>
        <x:v>0</x:v>
      </x:c>
      <x:c r="AU71" s="70">
        <x:f t="shared" si="39"/>
        <x:v>0</x:v>
      </x:c>
      <x:c r="AV71" s="70">
        <x:f t="shared" si="39"/>
        <x:v>0</x:v>
      </x:c>
      <x:c r="AW71" s="70">
        <x:f t="shared" si="39"/>
        <x:v>0</x:v>
      </x:c>
      <x:c r="AX71" s="70">
        <x:f t="shared" si="39"/>
        <x:v>0</x:v>
      </x:c>
      <x:c r="AY71" s="70">
        <x:f t="shared" si="39"/>
        <x:v>0</x:v>
      </x:c>
      <x:c r="AZ71" s="70">
        <x:f t="shared" si="39"/>
        <x:v>0</x:v>
      </x:c>
      <x:c r="BA71" s="73">
        <x:f t="shared" si="39"/>
        <x:v>0</x:v>
      </x:c>
      <x:c r="BB71" s="70">
        <x:f t="shared" si="39"/>
        <x:v>0</x:v>
      </x:c>
      <x:c r="BC71" s="70">
        <x:f t="shared" si="39"/>
        <x:v>0</x:v>
      </x:c>
      <x:c r="BD71" s="70">
        <x:f t="shared" si="39"/>
        <x:v>0</x:v>
      </x:c>
      <x:c r="BE71" s="70">
        <x:f t="shared" si="39"/>
        <x:v>0</x:v>
      </x:c>
      <x:c r="BF71" s="70">
        <x:f t="shared" si="39"/>
        <x:v>0</x:v>
      </x:c>
      <x:c r="BG71" s="70">
        <x:f t="shared" si="39"/>
        <x:v>0</x:v>
      </x:c>
      <x:c r="BH71" s="70">
        <x:f t="shared" si="39"/>
        <x:v>0</x:v>
      </x:c>
      <x:c r="BI71" s="70">
        <x:f t="shared" si="39"/>
        <x:v>0</x:v>
      </x:c>
      <x:c r="BJ71" s="73">
        <x:f t="shared" si="39"/>
        <x:v>0</x:v>
      </x:c>
      <x:c r="BK71" s="70">
        <x:f t="shared" si="39"/>
        <x:v>0</x:v>
      </x:c>
      <x:c r="BL71" s="73">
        <x:f t="shared" si="39"/>
        <x:v>0</x:v>
      </x:c>
      <x:c r="BM71" s="70">
        <x:f t="shared" si="39"/>
        <x:v>0</x:v>
      </x:c>
      <x:c r="BN71" s="73">
        <x:f t="shared" si="39"/>
        <x:v>0</x:v>
      </x:c>
      <x:c r="BO71" s="70">
        <x:f t="shared" si="39"/>
        <x:v>0</x:v>
      </x:c>
      <x:c r="BP71" s="73">
        <x:f t="shared" si="39"/>
        <x:v>0</x:v>
      </x:c>
      <x:c r="BQ71" s="70">
        <x:f t="shared" si="39"/>
        <x:v>0</x:v>
      </x:c>
      <x:c r="BR71" s="70">
        <x:f t="shared" si="39"/>
        <x:v>0</x:v>
      </x:c>
      <x:c r="BS71" s="70">
        <x:f t="shared" si="39"/>
        <x:v>0</x:v>
      </x:c>
      <x:c r="BT71" s="70">
        <x:f t="shared" si="39"/>
        <x:v>0</x:v>
      </x:c>
      <x:c r="BU71" s="70">
        <x:f t="shared" si="39"/>
        <x:v>0</x:v>
      </x:c>
      <x:c r="BV71" s="288" t="s">
        <x:v>677</x:v>
      </x:c>
      <x:c r="BW71" s="70">
        <x:f t="shared" ref="BW71:CX71" si="40">SUM(BW72:BW78)</x:f>
        <x:v>0</x:v>
      </x:c>
      <x:c r="BX71" s="70">
        <x:f t="shared" si="40"/>
        <x:v>0</x:v>
      </x:c>
      <x:c r="BY71" s="73">
        <x:f t="shared" si="40"/>
        <x:v>0</x:v>
      </x:c>
      <x:c r="BZ71" s="70">
        <x:f t="shared" si="40"/>
        <x:v>0</x:v>
      </x:c>
      <x:c r="CA71" s="73">
        <x:f t="shared" si="40"/>
        <x:v>0</x:v>
      </x:c>
      <x:c r="CB71" s="70">
        <x:f t="shared" si="40"/>
        <x:v>0</x:v>
      </x:c>
      <x:c r="CC71" s="73">
        <x:f t="shared" si="40"/>
        <x:v>0</x:v>
      </x:c>
      <x:c r="CD71" s="70">
        <x:f t="shared" si="40"/>
        <x:v>0</x:v>
      </x:c>
      <x:c r="CE71" s="70">
        <x:f t="shared" si="40"/>
        <x:v>0</x:v>
      </x:c>
      <x:c r="CF71" s="73">
        <x:f t="shared" si="40"/>
        <x:v>0</x:v>
      </x:c>
      <x:c r="CG71" s="70">
        <x:f t="shared" si="40"/>
        <x:v>0</x:v>
      </x:c>
      <x:c r="CH71" s="70">
        <x:f t="shared" si="40"/>
        <x:v>0</x:v>
      </x:c>
      <x:c r="CI71" s="70">
        <x:f t="shared" si="40"/>
        <x:v>0</x:v>
      </x:c>
      <x:c r="CJ71" s="70">
        <x:f t="shared" si="40"/>
        <x:v>0</x:v>
      </x:c>
      <x:c r="CK71" s="70">
        <x:f t="shared" si="40"/>
        <x:v>0</x:v>
      </x:c>
      <x:c r="CL71" s="70">
        <x:f t="shared" si="40"/>
        <x:v>0</x:v>
      </x:c>
      <x:c r="CM71" s="70">
        <x:f t="shared" si="40"/>
        <x:v>0</x:v>
      </x:c>
      <x:c r="CN71" s="70">
        <x:f t="shared" si="40"/>
        <x:v>0</x:v>
      </x:c>
      <x:c r="CO71" s="70">
        <x:f t="shared" si="40"/>
        <x:v>0</x:v>
      </x:c>
      <x:c r="CP71" s="73">
        <x:f t="shared" si="40"/>
        <x:v>0</x:v>
      </x:c>
      <x:c r="CQ71" s="70">
        <x:f t="shared" si="40"/>
        <x:v>0</x:v>
      </x:c>
      <x:c r="CR71" s="73">
        <x:f t="shared" si="40"/>
        <x:v>0</x:v>
      </x:c>
      <x:c r="CS71" s="70">
        <x:f t="shared" si="40"/>
        <x:v>0</x:v>
      </x:c>
      <x:c r="CT71" s="70">
        <x:f t="shared" si="40"/>
        <x:v>0</x:v>
      </x:c>
      <x:c r="CU71" s="70">
        <x:f t="shared" si="40"/>
        <x:v>0</x:v>
      </x:c>
      <x:c r="CV71" s="70">
        <x:f t="shared" si="40"/>
        <x:v>0</x:v>
      </x:c>
      <x:c r="CW71" s="70">
        <x:f t="shared" si="40"/>
        <x:v>0</x:v>
      </x:c>
      <x:c r="CX71" s="70">
        <x:f t="shared" si="40"/>
        <x:v>0</x:v>
      </x:c>
      <x:c r="CY71" s="288" t="s">
        <x:v>677</x:v>
      </x:c>
      <x:c r="CZ71" s="70">
        <x:f t="shared" ref="CZ71:DG71" si="41">SUM(CZ72:CZ78)</x:f>
        <x:v>0</x:v>
      </x:c>
      <x:c r="DA71" s="73">
        <x:f t="shared" si="41"/>
        <x:v>0</x:v>
      </x:c>
      <x:c r="DB71" s="70">
        <x:f t="shared" si="41"/>
        <x:v>0</x:v>
      </x:c>
      <x:c r="DC71" s="73">
        <x:f t="shared" si="41"/>
        <x:v>0</x:v>
      </x:c>
      <x:c r="DD71" s="70">
        <x:f t="shared" si="41"/>
        <x:v>0</x:v>
      </x:c>
      <x:c r="DE71" s="73">
        <x:f t="shared" si="41"/>
        <x:v>0</x:v>
      </x:c>
      <x:c r="DF71" s="70">
        <x:f t="shared" si="41"/>
        <x:v>0</x:v>
      </x:c>
      <x:c r="DG71" s="104">
        <x:f t="shared" si="41"/>
        <x:v>0</x:v>
      </x:c>
    </x:row>
    <x:row r="72" spans="1:111" ht="30" customHeight="1">
      <x:c r="A72" s="522" t="s">
        <x:v>2883</x:v>
      </x:c>
      <x:c r="B72" s="114"/>
      <x:c r="C72" s="73"/>
      <x:c r="D72" s="70"/>
      <x:c r="E72" s="73"/>
      <x:c r="F72" s="70"/>
      <x:c r="G72" s="73"/>
      <x:c r="H72" s="70"/>
      <x:c r="I72" s="73"/>
      <x:c r="J72" s="70"/>
      <x:c r="K72" s="70"/>
      <x:c r="L72" s="73"/>
      <x:c r="M72" s="70"/>
      <x:c r="N72" s="70"/>
      <x:c r="O72" s="70"/>
      <x:c r="P72" s="70"/>
      <x:c r="Q72" s="70"/>
      <x:c r="R72" s="73"/>
      <x:c r="S72" s="70"/>
      <x:c r="T72" s="73"/>
      <x:c r="U72" s="70"/>
      <x:c r="V72" s="73"/>
      <x:c r="W72" s="70"/>
      <x:c r="X72" s="70"/>
      <x:c r="Y72" s="70"/>
      <x:c r="Z72" s="70"/>
      <x:c r="AA72" s="70"/>
      <x:c r="AB72" s="70"/>
      <x:c r="AC72" s="70"/>
      <x:c r="AD72" s="70"/>
      <x:c r="AE72" s="70"/>
      <x:c r="AF72" s="70"/>
      <x:c r="AG72" s="70"/>
      <x:c r="AH72" s="70"/>
      <x:c r="AI72" s="70"/>
      <x:c r="AJ72" s="70"/>
      <x:c r="AK72" s="70"/>
      <x:c r="AL72" s="522" t="s">
        <x:v>2883</x:v>
      </x:c>
      <x:c r="AM72" s="70"/>
      <x:c r="AN72" s="73"/>
      <x:c r="AO72" s="70"/>
      <x:c r="AP72" s="70"/>
      <x:c r="AQ72" s="70"/>
      <x:c r="AR72" s="73"/>
      <x:c r="AS72" s="70"/>
      <x:c r="AT72" s="73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70"/>
      <x:c r="BE72" s="70"/>
      <x:c r="BF72" s="70"/>
      <x:c r="BG72" s="70"/>
      <x:c r="BH72" s="70"/>
      <x:c r="BI72" s="70"/>
      <x:c r="BJ72" s="73"/>
      <x:c r="BK72" s="70"/>
      <x:c r="BL72" s="73"/>
      <x:c r="BM72" s="70"/>
      <x:c r="BN72" s="73"/>
      <x:c r="BO72" s="70"/>
      <x:c r="BP72" s="73"/>
      <x:c r="BQ72" s="70"/>
      <x:c r="BR72" s="70"/>
      <x:c r="BS72" s="70"/>
      <x:c r="BT72" s="70"/>
      <x:c r="BU72" s="70"/>
      <x:c r="BV72" s="522" t="s">
        <x:v>2883</x:v>
      </x:c>
      <x:c r="BW72" s="70"/>
      <x:c r="BX72" s="70"/>
      <x:c r="BY72" s="73"/>
      <x:c r="BZ72" s="70"/>
      <x:c r="CA72" s="73"/>
      <x:c r="CB72" s="70"/>
      <x:c r="CC72" s="73"/>
      <x:c r="CD72" s="70"/>
      <x:c r="CE72" s="70"/>
      <x:c r="CF72" s="73"/>
      <x:c r="CG72" s="70"/>
      <x:c r="CH72" s="70"/>
      <x:c r="CI72" s="70"/>
      <x:c r="CJ72" s="70"/>
      <x:c r="CK72" s="70"/>
      <x:c r="CL72" s="70"/>
      <x:c r="CM72" s="70"/>
      <x:c r="CN72" s="607"/>
      <x:c r="CO72" s="70"/>
      <x:c r="CP72" s="73"/>
      <x:c r="CQ72" s="70"/>
      <x:c r="CR72" s="73"/>
      <x:c r="CS72" s="70"/>
      <x:c r="CT72" s="70"/>
      <x:c r="CU72" s="70"/>
      <x:c r="CV72" s="70"/>
      <x:c r="CW72" s="70"/>
      <x:c r="CX72" s="70"/>
      <x:c r="CY72" s="522" t="s">
        <x:v>2883</x:v>
      </x:c>
      <x:c r="CZ72" s="70"/>
      <x:c r="DA72" s="73"/>
      <x:c r="DB72" s="70"/>
      <x:c r="DC72" s="73"/>
      <x:c r="DD72" s="70"/>
      <x:c r="DE72" s="73"/>
      <x:c r="DF72" s="70"/>
      <x:c r="DG72" s="104"/>
    </x:row>
    <x:row r="73" spans="1:111" ht="30" customHeight="1">
      <x:c r="A73" s="522" t="s">
        <x:v>2676</x:v>
      </x:c>
      <x:c r="B73" s="114"/>
      <x:c r="C73" s="73"/>
      <x:c r="D73" s="70"/>
      <x:c r="E73" s="73"/>
      <x:c r="F73" s="70"/>
      <x:c r="G73" s="73"/>
      <x:c r="H73" s="70"/>
      <x:c r="I73" s="73"/>
      <x:c r="J73" s="70"/>
      <x:c r="K73" s="70"/>
      <x:c r="L73" s="73"/>
      <x:c r="M73" s="70"/>
      <x:c r="N73" s="70"/>
      <x:c r="O73" s="70"/>
      <x:c r="P73" s="70"/>
      <x:c r="Q73" s="70"/>
      <x:c r="R73" s="73"/>
      <x:c r="S73" s="70"/>
      <x:c r="T73" s="73"/>
      <x:c r="U73" s="70"/>
      <x:c r="V73" s="73"/>
      <x:c r="W73" s="70"/>
      <x:c r="X73" s="70"/>
      <x:c r="Y73" s="70"/>
      <x:c r="Z73" s="70"/>
      <x:c r="AA73" s="70"/>
      <x:c r="AB73" s="70"/>
      <x:c r="AC73" s="70"/>
      <x:c r="AD73" s="70"/>
      <x:c r="AE73" s="70"/>
      <x:c r="AF73" s="70"/>
      <x:c r="AG73" s="70"/>
      <x:c r="AH73" s="70"/>
      <x:c r="AI73" s="70"/>
      <x:c r="AJ73" s="70"/>
      <x:c r="AK73" s="70"/>
      <x:c r="AL73" s="522" t="s">
        <x:v>2676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70"/>
      <x:c r="BE73" s="70"/>
      <x:c r="BF73" s="70"/>
      <x:c r="BG73" s="70"/>
      <x:c r="BH73" s="70"/>
      <x:c r="BI73" s="70"/>
      <x:c r="BJ73" s="73"/>
      <x:c r="BK73" s="70"/>
      <x:c r="BL73" s="73"/>
      <x:c r="BM73" s="70"/>
      <x:c r="BN73" s="73"/>
      <x:c r="BO73" s="70"/>
      <x:c r="BP73" s="73"/>
      <x:c r="BQ73" s="70"/>
      <x:c r="BR73" s="70"/>
      <x:c r="BS73" s="70"/>
      <x:c r="BT73" s="70"/>
      <x:c r="BU73" s="70"/>
      <x:c r="BV73" s="522" t="s">
        <x:v>2676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70"/>
      <x:c r="CI73" s="70"/>
      <x:c r="CJ73" s="70"/>
      <x:c r="CK73" s="70"/>
      <x:c r="CL73" s="70"/>
      <x:c r="CM73" s="70"/>
      <x:c r="CN73" s="607"/>
      <x:c r="CO73" s="70"/>
      <x:c r="CP73" s="73"/>
      <x:c r="CQ73" s="70"/>
      <x:c r="CR73" s="73"/>
      <x:c r="CS73" s="70"/>
      <x:c r="CT73" s="70"/>
      <x:c r="CU73" s="70"/>
      <x:c r="CV73" s="70"/>
      <x:c r="CW73" s="70"/>
      <x:c r="CX73" s="70"/>
      <x:c r="CY73" s="522" t="s">
        <x:v>2676</x:v>
      </x:c>
      <x:c r="CZ73" s="70"/>
      <x:c r="DA73" s="73"/>
      <x:c r="DB73" s="70"/>
      <x:c r="DC73" s="73"/>
      <x:c r="DD73" s="70"/>
      <x:c r="DE73" s="73"/>
      <x:c r="DF73" s="70"/>
      <x:c r="DG73" s="104"/>
    </x:row>
    <x:row r="74" spans="1:111" ht="30" customHeight="1">
      <x:c r="A74" s="522" t="s">
        <x:v>2527</x:v>
      </x:c>
      <x:c r="B74" s="114"/>
      <x:c r="C74" s="73"/>
      <x:c r="D74" s="70"/>
      <x:c r="E74" s="73"/>
      <x:c r="F74" s="70"/>
      <x:c r="G74" s="73"/>
      <x:c r="H74" s="70"/>
      <x:c r="I74" s="73"/>
      <x:c r="J74" s="70"/>
      <x:c r="K74" s="70"/>
      <x:c r="L74" s="73"/>
      <x:c r="M74" s="70"/>
      <x:c r="N74" s="70"/>
      <x:c r="O74" s="70"/>
      <x:c r="P74" s="70"/>
      <x:c r="Q74" s="70"/>
      <x:c r="R74" s="73"/>
      <x:c r="S74" s="70"/>
      <x:c r="T74" s="73"/>
      <x:c r="U74" s="70"/>
      <x:c r="V74" s="73"/>
      <x:c r="W74" s="70"/>
      <x:c r="X74" s="70"/>
      <x:c r="Y74" s="70"/>
      <x:c r="Z74" s="70"/>
      <x:c r="AA74" s="70"/>
      <x:c r="AB74" s="70"/>
      <x:c r="AC74" s="70"/>
      <x:c r="AD74" s="70"/>
      <x:c r="AE74" s="70"/>
      <x:c r="AF74" s="70"/>
      <x:c r="AG74" s="70"/>
      <x:c r="AH74" s="70"/>
      <x:c r="AI74" s="70"/>
      <x:c r="AJ74" s="70"/>
      <x:c r="AK74" s="70"/>
      <x:c r="AL74" s="522" t="s">
        <x:v>2527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70"/>
      <x:c r="BE74" s="70"/>
      <x:c r="BF74" s="70"/>
      <x:c r="BG74" s="70"/>
      <x:c r="BH74" s="70"/>
      <x:c r="BI74" s="70"/>
      <x:c r="BJ74" s="73"/>
      <x:c r="BK74" s="70"/>
      <x:c r="BL74" s="73"/>
      <x:c r="BM74" s="70"/>
      <x:c r="BN74" s="73"/>
      <x:c r="BO74" s="70"/>
      <x:c r="BP74" s="73"/>
      <x:c r="BQ74" s="70"/>
      <x:c r="BR74" s="70"/>
      <x:c r="BS74" s="70"/>
      <x:c r="BT74" s="70"/>
      <x:c r="BU74" s="70"/>
      <x:c r="BV74" s="522" t="s">
        <x:v>2527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70"/>
      <x:c r="CI74" s="70"/>
      <x:c r="CJ74" s="70"/>
      <x:c r="CK74" s="70"/>
      <x:c r="CL74" s="70"/>
      <x:c r="CM74" s="70"/>
      <x:c r="CN74" s="607"/>
      <x:c r="CO74" s="70"/>
      <x:c r="CP74" s="73"/>
      <x:c r="CQ74" s="70"/>
      <x:c r="CR74" s="73"/>
      <x:c r="CS74" s="70"/>
      <x:c r="CT74" s="70"/>
      <x:c r="CU74" s="70"/>
      <x:c r="CV74" s="70"/>
      <x:c r="CW74" s="70"/>
      <x:c r="CX74" s="70"/>
      <x:c r="CY74" s="522" t="s">
        <x:v>2527</x:v>
      </x:c>
      <x:c r="CZ74" s="70"/>
      <x:c r="DA74" s="73"/>
      <x:c r="DB74" s="70"/>
      <x:c r="DC74" s="73"/>
      <x:c r="DD74" s="70"/>
      <x:c r="DE74" s="73"/>
      <x:c r="DF74" s="70"/>
      <x:c r="DG74" s="104"/>
    </x:row>
    <x:row r="75" spans="1:111" ht="30" customHeight="1">
      <x:c r="A75" s="522" t="s">
        <x:v>2521</x:v>
      </x:c>
      <x:c r="B75" s="114"/>
      <x:c r="C75" s="73"/>
      <x:c r="D75" s="70"/>
      <x:c r="E75" s="73"/>
      <x:c r="F75" s="70"/>
      <x:c r="G75" s="73"/>
      <x:c r="H75" s="70"/>
      <x:c r="I75" s="73"/>
      <x:c r="J75" s="70"/>
      <x:c r="K75" s="70"/>
      <x:c r="L75" s="73"/>
      <x:c r="M75" s="70"/>
      <x:c r="N75" s="70"/>
      <x:c r="O75" s="70"/>
      <x:c r="P75" s="70"/>
      <x:c r="Q75" s="70"/>
      <x:c r="R75" s="73"/>
      <x:c r="S75" s="70"/>
      <x:c r="T75" s="73"/>
      <x:c r="U75" s="70"/>
      <x:c r="V75" s="73"/>
      <x:c r="W75" s="70"/>
      <x:c r="X75" s="70"/>
      <x:c r="Y75" s="70"/>
      <x:c r="Z75" s="70"/>
      <x:c r="AA75" s="70"/>
      <x:c r="AB75" s="70"/>
      <x:c r="AC75" s="70"/>
      <x:c r="AD75" s="70"/>
      <x:c r="AE75" s="70"/>
      <x:c r="AF75" s="70"/>
      <x:c r="AG75" s="70"/>
      <x:c r="AH75" s="70"/>
      <x:c r="AI75" s="70"/>
      <x:c r="AJ75" s="70"/>
      <x:c r="AK75" s="70"/>
      <x:c r="AL75" s="522" t="s">
        <x:v>2521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70"/>
      <x:c r="BE75" s="70"/>
      <x:c r="BF75" s="70"/>
      <x:c r="BG75" s="70"/>
      <x:c r="BH75" s="70"/>
      <x:c r="BI75" s="70"/>
      <x:c r="BJ75" s="73"/>
      <x:c r="BK75" s="70"/>
      <x:c r="BL75" s="73"/>
      <x:c r="BM75" s="70"/>
      <x:c r="BN75" s="73"/>
      <x:c r="BO75" s="70"/>
      <x:c r="BP75" s="73"/>
      <x:c r="BQ75" s="70"/>
      <x:c r="BR75" s="70"/>
      <x:c r="BS75" s="70"/>
      <x:c r="BT75" s="70"/>
      <x:c r="BU75" s="70"/>
      <x:c r="BV75" s="522" t="s">
        <x:v>2521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70"/>
      <x:c r="CI75" s="70"/>
      <x:c r="CJ75" s="70"/>
      <x:c r="CK75" s="70"/>
      <x:c r="CL75" s="70"/>
      <x:c r="CM75" s="70"/>
      <x:c r="CN75" s="607"/>
      <x:c r="CO75" s="70"/>
      <x:c r="CP75" s="73"/>
      <x:c r="CQ75" s="70"/>
      <x:c r="CR75" s="73"/>
      <x:c r="CS75" s="70"/>
      <x:c r="CT75" s="70"/>
      <x:c r="CU75" s="70"/>
      <x:c r="CV75" s="70"/>
      <x:c r="CW75" s="70"/>
      <x:c r="CX75" s="70"/>
      <x:c r="CY75" s="522" t="s">
        <x:v>2521</x:v>
      </x:c>
      <x:c r="CZ75" s="70"/>
      <x:c r="DA75" s="73"/>
      <x:c r="DB75" s="70"/>
      <x:c r="DC75" s="73"/>
      <x:c r="DD75" s="70"/>
      <x:c r="DE75" s="73"/>
      <x:c r="DF75" s="70"/>
      <x:c r="DG75" s="104"/>
    </x:row>
    <x:row r="76" spans="1:111" ht="30" customHeight="1">
      <x:c r="A76" s="522" t="s">
        <x:v>2503</x:v>
      </x:c>
      <x:c r="B76" s="114"/>
      <x:c r="C76" s="73"/>
      <x:c r="D76" s="70"/>
      <x:c r="E76" s="73"/>
      <x:c r="F76" s="70"/>
      <x:c r="G76" s="73"/>
      <x:c r="H76" s="70"/>
      <x:c r="I76" s="73"/>
      <x:c r="J76" s="70"/>
      <x:c r="K76" s="70"/>
      <x:c r="L76" s="73"/>
      <x:c r="M76" s="70"/>
      <x:c r="N76" s="70"/>
      <x:c r="O76" s="70"/>
      <x:c r="P76" s="70"/>
      <x:c r="Q76" s="70"/>
      <x:c r="R76" s="73"/>
      <x:c r="S76" s="70"/>
      <x:c r="T76" s="73"/>
      <x:c r="U76" s="70"/>
      <x:c r="V76" s="73"/>
      <x:c r="W76" s="70"/>
      <x:c r="X76" s="70"/>
      <x:c r="Y76" s="70"/>
      <x:c r="Z76" s="70"/>
      <x:c r="AA76" s="70"/>
      <x:c r="AB76" s="70"/>
      <x:c r="AC76" s="70"/>
      <x:c r="AD76" s="70"/>
      <x:c r="AE76" s="70"/>
      <x:c r="AF76" s="70"/>
      <x:c r="AG76" s="70"/>
      <x:c r="AH76" s="70"/>
      <x:c r="AI76" s="70"/>
      <x:c r="AJ76" s="70"/>
      <x:c r="AK76" s="70"/>
      <x:c r="AL76" s="522" t="s">
        <x:v>2503</x:v>
      </x:c>
      <x:c r="AM76" s="70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70"/>
      <x:c r="BE76" s="70"/>
      <x:c r="BF76" s="70"/>
      <x:c r="BG76" s="70"/>
      <x:c r="BH76" s="70"/>
      <x:c r="BI76" s="70"/>
      <x:c r="BJ76" s="73"/>
      <x:c r="BK76" s="70"/>
      <x:c r="BL76" s="73"/>
      <x:c r="BM76" s="70"/>
      <x:c r="BN76" s="73"/>
      <x:c r="BO76" s="70"/>
      <x:c r="BP76" s="73"/>
      <x:c r="BQ76" s="70"/>
      <x:c r="BR76" s="70"/>
      <x:c r="BS76" s="70"/>
      <x:c r="BT76" s="70"/>
      <x:c r="BU76" s="70"/>
      <x:c r="BV76" s="522" t="s">
        <x:v>2503</x:v>
      </x:c>
      <x:c r="BW76" s="70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70"/>
      <x:c r="CI76" s="70"/>
      <x:c r="CJ76" s="70"/>
      <x:c r="CK76" s="70"/>
      <x:c r="CL76" s="70"/>
      <x:c r="CM76" s="70"/>
      <x:c r="CN76" s="607"/>
      <x:c r="CO76" s="70"/>
      <x:c r="CP76" s="73"/>
      <x:c r="CQ76" s="70"/>
      <x:c r="CR76" s="73"/>
      <x:c r="CS76" s="70"/>
      <x:c r="CT76" s="70"/>
      <x:c r="CU76" s="70"/>
      <x:c r="CV76" s="70"/>
      <x:c r="CW76" s="70"/>
      <x:c r="CX76" s="70"/>
      <x:c r="CY76" s="522" t="s">
        <x:v>2503</x:v>
      </x:c>
      <x:c r="CZ76" s="70"/>
      <x:c r="DA76" s="73"/>
      <x:c r="DB76" s="70"/>
      <x:c r="DC76" s="73"/>
      <x:c r="DD76" s="70"/>
      <x:c r="DE76" s="73"/>
      <x:c r="DF76" s="70"/>
      <x:c r="DG76" s="104"/>
    </x:row>
    <x:row r="77" spans="1:111" ht="30" customHeight="1">
      <x:c r="A77" s="522" t="s">
        <x:v>2531</x:v>
      </x:c>
      <x:c r="B77" s="114"/>
      <x:c r="C77" s="73"/>
      <x:c r="D77" s="70"/>
      <x:c r="E77" s="73"/>
      <x:c r="F77" s="70"/>
      <x:c r="G77" s="73"/>
      <x:c r="H77" s="70"/>
      <x:c r="I77" s="73"/>
      <x:c r="J77" s="70"/>
      <x:c r="K77" s="70"/>
      <x:c r="L77" s="73"/>
      <x:c r="M77" s="70"/>
      <x:c r="N77" s="70"/>
      <x:c r="O77" s="70"/>
      <x:c r="P77" s="70"/>
      <x:c r="Q77" s="70"/>
      <x:c r="R77" s="73"/>
      <x:c r="S77" s="70"/>
      <x:c r="T77" s="73"/>
      <x:c r="U77" s="70"/>
      <x:c r="V77" s="73"/>
      <x:c r="W77" s="70"/>
      <x:c r="X77" s="70"/>
      <x:c r="Y77" s="70"/>
      <x:c r="Z77" s="70"/>
      <x:c r="AA77" s="70"/>
      <x:c r="AB77" s="70"/>
      <x:c r="AC77" s="70"/>
      <x:c r="AD77" s="70"/>
      <x:c r="AE77" s="70"/>
      <x:c r="AF77" s="70"/>
      <x:c r="AG77" s="70"/>
      <x:c r="AH77" s="70"/>
      <x:c r="AI77" s="70"/>
      <x:c r="AJ77" s="70"/>
      <x:c r="AK77" s="70"/>
      <x:c r="AL77" s="522" t="s">
        <x:v>2531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70"/>
      <x:c r="BE77" s="70"/>
      <x:c r="BF77" s="70"/>
      <x:c r="BG77" s="70"/>
      <x:c r="BH77" s="70"/>
      <x:c r="BI77" s="70"/>
      <x:c r="BJ77" s="73"/>
      <x:c r="BK77" s="70"/>
      <x:c r="BL77" s="73"/>
      <x:c r="BM77" s="70"/>
      <x:c r="BN77" s="73"/>
      <x:c r="BO77" s="70"/>
      <x:c r="BP77" s="73"/>
      <x:c r="BQ77" s="70"/>
      <x:c r="BR77" s="70"/>
      <x:c r="BS77" s="70"/>
      <x:c r="BT77" s="70"/>
      <x:c r="BU77" s="70"/>
      <x:c r="BV77" s="522" t="s">
        <x:v>2531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70"/>
      <x:c r="CI77" s="70"/>
      <x:c r="CJ77" s="70"/>
      <x:c r="CK77" s="70"/>
      <x:c r="CL77" s="70"/>
      <x:c r="CM77" s="70"/>
      <x:c r="CN77" s="607"/>
      <x:c r="CO77" s="70"/>
      <x:c r="CP77" s="73"/>
      <x:c r="CQ77" s="70"/>
      <x:c r="CR77" s="73"/>
      <x:c r="CS77" s="70"/>
      <x:c r="CT77" s="70"/>
      <x:c r="CU77" s="70"/>
      <x:c r="CV77" s="70"/>
      <x:c r="CW77" s="70"/>
      <x:c r="CX77" s="70"/>
      <x:c r="CY77" s="522" t="s">
        <x:v>2531</x:v>
      </x:c>
      <x:c r="CZ77" s="70"/>
      <x:c r="DA77" s="73"/>
      <x:c r="DB77" s="70"/>
      <x:c r="DC77" s="73"/>
      <x:c r="DD77" s="70"/>
      <x:c r="DE77" s="73"/>
      <x:c r="DF77" s="70"/>
      <x:c r="DG77" s="104"/>
    </x:row>
    <x:row r="78" spans="1:111" ht="30" customHeight="1">
      <x:c r="A78" s="522" t="s">
        <x:v>2681</x:v>
      </x:c>
      <x:c r="B78" s="114"/>
      <x:c r="C78" s="73"/>
      <x:c r="D78" s="70"/>
      <x:c r="E78" s="73"/>
      <x:c r="F78" s="70"/>
      <x:c r="G78" s="73"/>
      <x:c r="H78" s="70"/>
      <x:c r="I78" s="73"/>
      <x:c r="J78" s="70"/>
      <x:c r="K78" s="70"/>
      <x:c r="L78" s="73"/>
      <x:c r="M78" s="70"/>
      <x:c r="N78" s="70"/>
      <x:c r="O78" s="70"/>
      <x:c r="P78" s="70"/>
      <x:c r="Q78" s="70"/>
      <x:c r="R78" s="73"/>
      <x:c r="S78" s="70"/>
      <x:c r="T78" s="73"/>
      <x:c r="U78" s="70"/>
      <x:c r="V78" s="73"/>
      <x:c r="W78" s="70"/>
      <x:c r="X78" s="70"/>
      <x:c r="Y78" s="70"/>
      <x:c r="Z78" s="70"/>
      <x:c r="AA78" s="70"/>
      <x:c r="AB78" s="70"/>
      <x:c r="AC78" s="70"/>
      <x:c r="AD78" s="70"/>
      <x:c r="AE78" s="70"/>
      <x:c r="AF78" s="70"/>
      <x:c r="AG78" s="70"/>
      <x:c r="AH78" s="70"/>
      <x:c r="AI78" s="70"/>
      <x:c r="AJ78" s="70"/>
      <x:c r="AK78" s="70"/>
      <x:c r="AL78" s="522" t="s">
        <x:v>2681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70"/>
      <x:c r="BE78" s="70"/>
      <x:c r="BF78" s="70"/>
      <x:c r="BG78" s="70"/>
      <x:c r="BH78" s="70"/>
      <x:c r="BI78" s="70"/>
      <x:c r="BJ78" s="73"/>
      <x:c r="BK78" s="70"/>
      <x:c r="BL78" s="73"/>
      <x:c r="BM78" s="70"/>
      <x:c r="BN78" s="73"/>
      <x:c r="BO78" s="70"/>
      <x:c r="BP78" s="73"/>
      <x:c r="BQ78" s="70"/>
      <x:c r="BR78" s="70"/>
      <x:c r="BS78" s="70"/>
      <x:c r="BT78" s="70"/>
      <x:c r="BU78" s="70"/>
      <x:c r="BV78" s="522" t="s">
        <x:v>2681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70"/>
      <x:c r="CI78" s="70"/>
      <x:c r="CJ78" s="70"/>
      <x:c r="CK78" s="70"/>
      <x:c r="CL78" s="70"/>
      <x:c r="CM78" s="70"/>
      <x:c r="CN78" s="607"/>
      <x:c r="CO78" s="70"/>
      <x:c r="CP78" s="73"/>
      <x:c r="CQ78" s="70"/>
      <x:c r="CR78" s="73"/>
      <x:c r="CS78" s="70"/>
      <x:c r="CT78" s="70"/>
      <x:c r="CU78" s="70"/>
      <x:c r="CV78" s="70"/>
      <x:c r="CW78" s="70"/>
      <x:c r="CX78" s="70"/>
      <x:c r="CY78" s="522" t="s">
        <x:v>2681</x:v>
      </x:c>
      <x:c r="CZ78" s="70"/>
      <x:c r="DA78" s="73"/>
      <x:c r="DB78" s="70"/>
      <x:c r="DC78" s="73"/>
      <x:c r="DD78" s="70"/>
      <x:c r="DE78" s="73"/>
      <x:c r="DF78" s="70"/>
      <x:c r="DG78" s="104"/>
    </x:row>
    <x:row r="79" spans="1:111" ht="30" customHeight="1">
      <x:c r="A79" s="288" t="s">
        <x:v>2366</x:v>
      </x:c>
      <x:c r="B79" s="114">
        <x:f t="shared" ref="B79:AK79" si="42">B80+B95</x:f>
        <x:v>3</x:v>
      </x:c>
      <x:c r="C79" s="73">
        <x:f t="shared" si="42"/>
        <x:v>126.31</x:v>
      </x:c>
      <x:c r="D79" s="70">
        <x:f t="shared" si="42"/>
        <x:v>0</x:v>
      </x:c>
      <x:c r="E79" s="73">
        <x:f t="shared" si="42"/>
        <x:v>0</x:v>
      </x:c>
      <x:c r="F79" s="70">
        <x:f t="shared" si="42"/>
        <x:v>0</x:v>
      </x:c>
      <x:c r="G79" s="73">
        <x:f t="shared" si="42"/>
        <x:v>0</x:v>
      </x:c>
      <x:c r="H79" s="70">
        <x:f t="shared" si="42"/>
        <x:v>0</x:v>
      </x:c>
      <x:c r="I79" s="73">
        <x:f t="shared" si="42"/>
        <x:v>0</x:v>
      </x:c>
      <x:c r="J79" s="70">
        <x:f t="shared" si="42"/>
        <x:v>3</x:v>
      </x:c>
      <x:c r="K79" s="70">
        <x:f t="shared" si="42"/>
        <x:v>0</x:v>
      </x:c>
      <x:c r="L79" s="73">
        <x:f t="shared" si="42"/>
        <x:v>0</x:v>
      </x:c>
      <x:c r="M79" s="70">
        <x:f t="shared" si="42"/>
        <x:v>0</x:v>
      </x:c>
      <x:c r="N79" s="70">
        <x:f t="shared" si="42"/>
        <x:v>0</x:v>
      </x:c>
      <x:c r="O79" s="70">
        <x:f t="shared" si="42"/>
        <x:v>0</x:v>
      </x:c>
      <x:c r="P79" s="70">
        <x:f t="shared" si="42"/>
        <x:v>0</x:v>
      </x:c>
      <x:c r="Q79" s="70">
        <x:f t="shared" si="42"/>
        <x:v>0</x:v>
      </x:c>
      <x:c r="R79" s="73">
        <x:f t="shared" si="42"/>
        <x:v>0</x:v>
      </x:c>
      <x:c r="S79" s="70">
        <x:f t="shared" si="42"/>
        <x:v>6</x:v>
      </x:c>
      <x:c r="T79" s="73">
        <x:f t="shared" si="42"/>
        <x:v>105</x:v>
      </x:c>
      <x:c r="U79" s="70">
        <x:f t="shared" si="42"/>
        <x:v>0</x:v>
      </x:c>
      <x:c r="V79" s="73">
        <x:f t="shared" si="42"/>
        <x:v>4</x:v>
      </x:c>
      <x:c r="W79" s="70">
        <x:f t="shared" si="42"/>
        <x:v>11</x:v>
      </x:c>
      <x:c r="X79" s="70">
        <x:f t="shared" si="42"/>
        <x:v>26</x:v>
      </x:c>
      <x:c r="Y79" s="70">
        <x:f t="shared" si="42"/>
        <x:v>2</x:v>
      </x:c>
      <x:c r="Z79" s="70">
        <x:f t="shared" si="42"/>
        <x:v>1</x:v>
      </x:c>
      <x:c r="AA79" s="70">
        <x:f t="shared" si="42"/>
        <x:v>0</x:v>
      </x:c>
      <x:c r="AB79" s="70">
        <x:f t="shared" si="42"/>
        <x:v>0</x:v>
      </x:c>
      <x:c r="AC79" s="70">
        <x:f t="shared" si="42"/>
        <x:v>0</x:v>
      </x:c>
      <x:c r="AD79" s="70">
        <x:f t="shared" si="42"/>
        <x:v>0</x:v>
      </x:c>
      <x:c r="AE79" s="70">
        <x:f t="shared" si="42"/>
        <x:v>1</x:v>
      </x:c>
      <x:c r="AF79" s="70">
        <x:f t="shared" si="42"/>
        <x:v>0</x:v>
      </x:c>
      <x:c r="AG79" s="70">
        <x:f t="shared" si="42"/>
        <x:v>1</x:v>
      </x:c>
      <x:c r="AH79" s="70">
        <x:f t="shared" si="42"/>
        <x:v>0</x:v>
      </x:c>
      <x:c r="AI79" s="70">
        <x:f t="shared" si="42"/>
        <x:v>0</x:v>
      </x:c>
      <x:c r="AJ79" s="70">
        <x:f t="shared" si="42"/>
        <x:v>1</x:v>
      </x:c>
      <x:c r="AK79" s="70">
        <x:f t="shared" si="42"/>
        <x:v>3</x:v>
      </x:c>
      <x:c r="AL79" s="288" t="s">
        <x:v>2366</x:v>
      </x:c>
      <x:c r="AM79" s="70">
        <x:f t="shared" ref="AM79:BU79" si="43">AM80+AM95</x:f>
        <x:v>0</x:v>
      </x:c>
      <x:c r="AN79" s="73">
        <x:f t="shared" si="43"/>
        <x:v>0</x:v>
      </x:c>
      <x:c r="AO79" s="70">
        <x:f t="shared" si="43"/>
        <x:v>0</x:v>
      </x:c>
      <x:c r="AP79" s="70">
        <x:f t="shared" si="43"/>
        <x:v>0</x:v>
      </x:c>
      <x:c r="AQ79" s="70">
        <x:f t="shared" si="43"/>
        <x:v>0</x:v>
      </x:c>
      <x:c r="AR79" s="73">
        <x:f t="shared" si="43"/>
        <x:v>0</x:v>
      </x:c>
      <x:c r="AS79" s="70">
        <x:f t="shared" si="43"/>
        <x:v>0</x:v>
      </x:c>
      <x:c r="AT79" s="73">
        <x:f t="shared" si="43"/>
        <x:v>0</x:v>
      </x:c>
      <x:c r="AU79" s="70">
        <x:f t="shared" si="43"/>
        <x:v>0</x:v>
      </x:c>
      <x:c r="AV79" s="70">
        <x:f t="shared" si="43"/>
        <x:v>0</x:v>
      </x:c>
      <x:c r="AW79" s="70">
        <x:f t="shared" si="43"/>
        <x:v>0</x:v>
      </x:c>
      <x:c r="AX79" s="70">
        <x:f t="shared" si="43"/>
        <x:v>0</x:v>
      </x:c>
      <x:c r="AY79" s="70">
        <x:f t="shared" si="43"/>
        <x:v>0</x:v>
      </x:c>
      <x:c r="AZ79" s="70">
        <x:f t="shared" si="43"/>
        <x:v>0</x:v>
      </x:c>
      <x:c r="BA79" s="73">
        <x:f t="shared" si="43"/>
        <x:v>0</x:v>
      </x:c>
      <x:c r="BB79" s="70">
        <x:f t="shared" si="43"/>
        <x:v>0</x:v>
      </x:c>
      <x:c r="BC79" s="70">
        <x:f t="shared" si="43"/>
        <x:v>0</x:v>
      </x:c>
      <x:c r="BD79" s="70">
        <x:f t="shared" si="43"/>
        <x:v>0</x:v>
      </x:c>
      <x:c r="BE79" s="70">
        <x:f t="shared" si="43"/>
        <x:v>7</x:v>
      </x:c>
      <x:c r="BF79" s="70">
        <x:f t="shared" si="43"/>
        <x:v>21</x:v>
      </x:c>
      <x:c r="BG79" s="70">
        <x:f t="shared" si="43"/>
        <x:v>1</x:v>
      </x:c>
      <x:c r="BH79" s="70">
        <x:f t="shared" si="43"/>
        <x:v>1</x:v>
      </x:c>
      <x:c r="BI79" s="70">
        <x:f t="shared" si="43"/>
        <x:v>0</x:v>
      </x:c>
      <x:c r="BJ79" s="73">
        <x:f t="shared" si="43"/>
        <x:v>0</x:v>
      </x:c>
      <x:c r="BK79" s="70">
        <x:f t="shared" si="43"/>
        <x:v>0</x:v>
      </x:c>
      <x:c r="BL79" s="73">
        <x:f t="shared" si="43"/>
        <x:v>0</x:v>
      </x:c>
      <x:c r="BM79" s="70">
        <x:f t="shared" si="43"/>
        <x:v>0</x:v>
      </x:c>
      <x:c r="BN79" s="73">
        <x:f t="shared" si="43"/>
        <x:v>0</x:v>
      </x:c>
      <x:c r="BO79" s="70">
        <x:f t="shared" si="43"/>
        <x:v>0</x:v>
      </x:c>
      <x:c r="BP79" s="73">
        <x:f t="shared" si="43"/>
        <x:v>0</x:v>
      </x:c>
      <x:c r="BQ79" s="70">
        <x:f t="shared" si="43"/>
        <x:v>0</x:v>
      </x:c>
      <x:c r="BR79" s="70">
        <x:f t="shared" si="43"/>
        <x:v>0</x:v>
      </x:c>
      <x:c r="BS79" s="70">
        <x:f t="shared" si="43"/>
        <x:v>0</x:v>
      </x:c>
      <x:c r="BT79" s="70">
        <x:f t="shared" si="43"/>
        <x:v>0</x:v>
      </x:c>
      <x:c r="BU79" s="70">
        <x:f t="shared" si="43"/>
        <x:v>0</x:v>
      </x:c>
      <x:c r="BV79" s="288" t="s">
        <x:v>2366</x:v>
      </x:c>
      <x:c r="BW79" s="70">
        <x:f t="shared" ref="BW79:CX79" si="44">BW80+BW95</x:f>
        <x:v>0</x:v>
      </x:c>
      <x:c r="BX79" s="70">
        <x:f t="shared" si="44"/>
        <x:v>0</x:v>
      </x:c>
      <x:c r="BY79" s="73">
        <x:f t="shared" si="44"/>
        <x:v>0</x:v>
      </x:c>
      <x:c r="BZ79" s="70">
        <x:f t="shared" si="44"/>
        <x:v>0</x:v>
      </x:c>
      <x:c r="CA79" s="73">
        <x:f t="shared" si="44"/>
        <x:v>0</x:v>
      </x:c>
      <x:c r="CB79" s="70">
        <x:f t="shared" si="44"/>
        <x:v>0</x:v>
      </x:c>
      <x:c r="CC79" s="73">
        <x:f t="shared" si="44"/>
        <x:v>0</x:v>
      </x:c>
      <x:c r="CD79" s="70">
        <x:f t="shared" si="44"/>
        <x:v>0</x:v>
      </x:c>
      <x:c r="CE79" s="70">
        <x:f t="shared" si="44"/>
        <x:v>0</x:v>
      </x:c>
      <x:c r="CF79" s="73">
        <x:f t="shared" si="44"/>
        <x:v>0</x:v>
      </x:c>
      <x:c r="CG79" s="70">
        <x:f t="shared" si="44"/>
        <x:v>0</x:v>
      </x:c>
      <x:c r="CH79" s="70">
        <x:f t="shared" si="44"/>
        <x:v>0</x:v>
      </x:c>
      <x:c r="CI79" s="70">
        <x:f t="shared" si="44"/>
        <x:v>0</x:v>
      </x:c>
      <x:c r="CJ79" s="70">
        <x:f t="shared" si="44"/>
        <x:v>1</x:v>
      </x:c>
      <x:c r="CK79" s="70">
        <x:f t="shared" si="44"/>
        <x:v>0</x:v>
      </x:c>
      <x:c r="CL79" s="70">
        <x:f t="shared" si="44"/>
        <x:v>0</x:v>
      </x:c>
      <x:c r="CM79" s="70">
        <x:f t="shared" si="44"/>
        <x:v>0</x:v>
      </x:c>
      <x:c r="CN79" s="70">
        <x:f t="shared" si="44"/>
        <x:v>0</x:v>
      </x:c>
      <x:c r="CO79" s="70">
        <x:f t="shared" si="44"/>
        <x:v>0</x:v>
      </x:c>
      <x:c r="CP79" s="73">
        <x:f t="shared" si="44"/>
        <x:v>0</x:v>
      </x:c>
      <x:c r="CQ79" s="70">
        <x:f t="shared" si="44"/>
        <x:v>4</x:v>
      </x:c>
      <x:c r="CR79" s="73">
        <x:f t="shared" si="44"/>
        <x:v>99.5</x:v>
      </x:c>
      <x:c r="CS79" s="70">
        <x:f t="shared" si="44"/>
        <x:v>46</x:v>
      </x:c>
      <x:c r="CT79" s="70">
        <x:f t="shared" si="44"/>
        <x:v>3</x:v>
      </x:c>
      <x:c r="CU79" s="70">
        <x:f t="shared" si="44"/>
        <x:v>0</x:v>
      </x:c>
      <x:c r="CV79" s="70">
        <x:f t="shared" si="44"/>
        <x:v>0</x:v>
      </x:c>
      <x:c r="CW79" s="70">
        <x:f t="shared" si="44"/>
        <x:v>3</x:v>
      </x:c>
      <x:c r="CX79" s="70">
        <x:f t="shared" si="44"/>
        <x:v>8</x:v>
      </x:c>
      <x:c r="CY79" s="288" t="s">
        <x:v>2366</x:v>
      </x:c>
      <x:c r="CZ79" s="70">
        <x:f t="shared" ref="CZ79:DG79" si="45">CZ80+CZ95</x:f>
        <x:v>0</x:v>
      </x:c>
      <x:c r="DA79" s="73">
        <x:f t="shared" si="45"/>
        <x:v>0</x:v>
      </x:c>
      <x:c r="DB79" s="70">
        <x:f t="shared" si="45"/>
        <x:v>0</x:v>
      </x:c>
      <x:c r="DC79" s="73">
        <x:f t="shared" si="45"/>
        <x:v>0</x:v>
      </x:c>
      <x:c r="DD79" s="70">
        <x:f t="shared" si="45"/>
        <x:v>0</x:v>
      </x:c>
      <x:c r="DE79" s="73">
        <x:f t="shared" si="45"/>
        <x:v>0</x:v>
      </x:c>
      <x:c r="DF79" s="70">
        <x:f t="shared" si="45"/>
        <x:v>0</x:v>
      </x:c>
      <x:c r="DG79" s="104">
        <x:f t="shared" si="45"/>
        <x:v>0</x:v>
      </x:c>
    </x:row>
    <x:row r="80" spans="1:111" ht="30" customHeight="1">
      <x:c r="A80" s="288" t="s">
        <x:v>675</x:v>
      </x:c>
      <x:c r="B80" s="114">
        <x:f>SUM(B81:B94)</x:f>
        <x:v>3</x:v>
      </x:c>
      <x:c r="C80" s="367">
        <x:f t="shared" ref="C80:BN80" si="46">SUM(C81:C94)</x:f>
        <x:v>126.31</x:v>
      </x:c>
      <x:c r="D80" s="114">
        <x:f t="shared" si="46"/>
        <x:v>0</x:v>
      </x:c>
      <x:c r="E80" s="367">
        <x:f t="shared" si="46"/>
        <x:v>0</x:v>
      </x:c>
      <x:c r="F80" s="114">
        <x:f t="shared" si="46"/>
        <x:v>0</x:v>
      </x:c>
      <x:c r="G80" s="367">
        <x:f t="shared" si="46"/>
        <x:v>0</x:v>
      </x:c>
      <x:c r="H80" s="114">
        <x:f t="shared" si="46"/>
        <x:v>0</x:v>
      </x:c>
      <x:c r="I80" s="367">
        <x:f t="shared" si="46"/>
        <x:v>0</x:v>
      </x:c>
      <x:c r="J80" s="114">
        <x:f t="shared" si="46"/>
        <x:v>3</x:v>
      </x:c>
      <x:c r="K80" s="114">
        <x:f t="shared" si="46"/>
        <x:v>0</x:v>
      </x:c>
      <x:c r="L80" s="367">
        <x:f t="shared" si="46"/>
        <x:v>0</x:v>
      </x:c>
      <x:c r="M80" s="114">
        <x:f t="shared" si="46"/>
        <x:v>0</x:v>
      </x:c>
      <x:c r="N80" s="114">
        <x:f t="shared" si="46"/>
        <x:v>0</x:v>
      </x:c>
      <x:c r="O80" s="114">
        <x:f t="shared" si="46"/>
        <x:v>0</x:v>
      </x:c>
      <x:c r="P80" s="114">
        <x:f t="shared" si="46"/>
        <x:v>0</x:v>
      </x:c>
      <x:c r="Q80" s="114">
        <x:f t="shared" si="46"/>
        <x:v>0</x:v>
      </x:c>
      <x:c r="R80" s="367">
        <x:f t="shared" si="46"/>
        <x:v>0</x:v>
      </x:c>
      <x:c r="S80" s="114">
        <x:f t="shared" si="46"/>
        <x:v>6</x:v>
      </x:c>
      <x:c r="T80" s="367">
        <x:f t="shared" si="46"/>
        <x:v>105</x:v>
      </x:c>
      <x:c r="U80" s="114">
        <x:f t="shared" si="46"/>
        <x:v>0</x:v>
      </x:c>
      <x:c r="V80" s="367">
        <x:f t="shared" si="46"/>
        <x:v>4</x:v>
      </x:c>
      <x:c r="W80" s="114">
        <x:f t="shared" si="46"/>
        <x:v>11</x:v>
      </x:c>
      <x:c r="X80" s="114">
        <x:f t="shared" si="46"/>
        <x:v>26</x:v>
      </x:c>
      <x:c r="Y80" s="114">
        <x:f t="shared" si="46"/>
        <x:v>2</x:v>
      </x:c>
      <x:c r="Z80" s="114">
        <x:f t="shared" si="46"/>
        <x:v>1</x:v>
      </x:c>
      <x:c r="AA80" s="114">
        <x:f t="shared" si="46"/>
        <x:v>0</x:v>
      </x:c>
      <x:c r="AB80" s="114">
        <x:f t="shared" si="46"/>
        <x:v>0</x:v>
      </x:c>
      <x:c r="AC80" s="114">
        <x:f t="shared" si="46"/>
        <x:v>0</x:v>
      </x:c>
      <x:c r="AD80" s="114">
        <x:f t="shared" si="46"/>
        <x:v>0</x:v>
      </x:c>
      <x:c r="AE80" s="114">
        <x:f t="shared" si="46"/>
        <x:v>1</x:v>
      </x:c>
      <x:c r="AF80" s="114">
        <x:f t="shared" si="46"/>
        <x:v>0</x:v>
      </x:c>
      <x:c r="AG80" s="114">
        <x:f t="shared" si="46"/>
        <x:v>1</x:v>
      </x:c>
      <x:c r="AH80" s="114">
        <x:f t="shared" si="46"/>
        <x:v>0</x:v>
      </x:c>
      <x:c r="AI80" s="114">
        <x:f t="shared" si="46"/>
        <x:v>0</x:v>
      </x:c>
      <x:c r="AJ80" s="114">
        <x:f t="shared" si="46"/>
        <x:v>1</x:v>
      </x:c>
      <x:c r="AK80" s="114">
        <x:f t="shared" si="46"/>
        <x:v>3</x:v>
      </x:c>
      <x:c r="AL80" s="288" t="s">
        <x:v>675</x:v>
      </x:c>
      <x:c r="AM80" s="114">
        <x:f t="shared" si="46"/>
        <x:v>0</x:v>
      </x:c>
      <x:c r="AN80" s="367">
        <x:f t="shared" si="46"/>
        <x:v>0</x:v>
      </x:c>
      <x:c r="AO80" s="114">
        <x:f t="shared" si="46"/>
        <x:v>0</x:v>
      </x:c>
      <x:c r="AP80" s="114">
        <x:f t="shared" si="46"/>
        <x:v>0</x:v>
      </x:c>
      <x:c r="AQ80" s="114">
        <x:f t="shared" si="46"/>
        <x:v>0</x:v>
      </x:c>
      <x:c r="AR80" s="367">
        <x:f t="shared" si="46"/>
        <x:v>0</x:v>
      </x:c>
      <x:c r="AS80" s="114">
        <x:f t="shared" si="46"/>
        <x:v>0</x:v>
      </x:c>
      <x:c r="AT80" s="367">
        <x:f t="shared" si="46"/>
        <x:v>0</x:v>
      </x:c>
      <x:c r="AU80" s="114">
        <x:f t="shared" si="46"/>
        <x:v>0</x:v>
      </x:c>
      <x:c r="AV80" s="114">
        <x:f t="shared" si="46"/>
        <x:v>0</x:v>
      </x:c>
      <x:c r="AW80" s="114">
        <x:f t="shared" si="46"/>
        <x:v>0</x:v>
      </x:c>
      <x:c r="AX80" s="114">
        <x:f t="shared" si="46"/>
        <x:v>0</x:v>
      </x:c>
      <x:c r="AY80" s="114">
        <x:f t="shared" si="46"/>
        <x:v>0</x:v>
      </x:c>
      <x:c r="AZ80" s="114">
        <x:f t="shared" si="46"/>
        <x:v>0</x:v>
      </x:c>
      <x:c r="BA80" s="367">
        <x:f t="shared" si="46"/>
        <x:v>0</x:v>
      </x:c>
      <x:c r="BB80" s="114">
        <x:f t="shared" si="46"/>
        <x:v>0</x:v>
      </x:c>
      <x:c r="BC80" s="114">
        <x:f t="shared" si="46"/>
        <x:v>0</x:v>
      </x:c>
      <x:c r="BD80" s="114">
        <x:f t="shared" si="46"/>
        <x:v>0</x:v>
      </x:c>
      <x:c r="BE80" s="114">
        <x:f t="shared" si="46"/>
        <x:v>7</x:v>
      </x:c>
      <x:c r="BF80" s="114">
        <x:f t="shared" si="46"/>
        <x:v>21</x:v>
      </x:c>
      <x:c r="BG80" s="114">
        <x:f t="shared" si="46"/>
        <x:v>1</x:v>
      </x:c>
      <x:c r="BH80" s="114">
        <x:f t="shared" si="46"/>
        <x:v>1</x:v>
      </x:c>
      <x:c r="BI80" s="114">
        <x:f t="shared" si="46"/>
        <x:v>0</x:v>
      </x:c>
      <x:c r="BJ80" s="367">
        <x:f t="shared" si="46"/>
        <x:v>0</x:v>
      </x:c>
      <x:c r="BK80" s="114">
        <x:f t="shared" si="46"/>
        <x:v>0</x:v>
      </x:c>
      <x:c r="BL80" s="367">
        <x:f t="shared" si="46"/>
        <x:v>0</x:v>
      </x:c>
      <x:c r="BM80" s="114">
        <x:f t="shared" si="46"/>
        <x:v>0</x:v>
      </x:c>
      <x:c r="BN80" s="367">
        <x:f t="shared" si="46"/>
        <x:v>0</x:v>
      </x:c>
      <x:c r="BO80" s="114">
        <x:f t="shared" ref="BO80:DG80" si="47">SUM(BO81:BO94)</x:f>
        <x:v>0</x:v>
      </x:c>
      <x:c r="BP80" s="367">
        <x:f t="shared" si="47"/>
        <x:v>0</x:v>
      </x:c>
      <x:c r="BQ80" s="114">
        <x:f t="shared" si="47"/>
        <x:v>0</x:v>
      </x:c>
      <x:c r="BR80" s="114">
        <x:f t="shared" si="47"/>
        <x:v>0</x:v>
      </x:c>
      <x:c r="BS80" s="114">
        <x:f t="shared" si="47"/>
        <x:v>0</x:v>
      </x:c>
      <x:c r="BT80" s="114">
        <x:f t="shared" si="47"/>
        <x:v>0</x:v>
      </x:c>
      <x:c r="BU80" s="114">
        <x:f t="shared" si="47"/>
        <x:v>0</x:v>
      </x:c>
      <x:c r="BV80" s="288" t="s">
        <x:v>675</x:v>
      </x:c>
      <x:c r="BW80" s="114">
        <x:f t="shared" si="47"/>
        <x:v>0</x:v>
      </x:c>
      <x:c r="BX80" s="114">
        <x:f t="shared" si="47"/>
        <x:v>0</x:v>
      </x:c>
      <x:c r="BY80" s="367">
        <x:f t="shared" si="47"/>
        <x:v>0</x:v>
      </x:c>
      <x:c r="BZ80" s="114">
        <x:f t="shared" si="47"/>
        <x:v>0</x:v>
      </x:c>
      <x:c r="CA80" s="367">
        <x:f t="shared" si="47"/>
        <x:v>0</x:v>
      </x:c>
      <x:c r="CB80" s="114">
        <x:f t="shared" si="47"/>
        <x:v>0</x:v>
      </x:c>
      <x:c r="CC80" s="367">
        <x:f t="shared" si="47"/>
        <x:v>0</x:v>
      </x:c>
      <x:c r="CD80" s="114">
        <x:f t="shared" si="47"/>
        <x:v>0</x:v>
      </x:c>
      <x:c r="CE80" s="114">
        <x:f t="shared" si="47"/>
        <x:v>0</x:v>
      </x:c>
      <x:c r="CF80" s="367">
        <x:f t="shared" si="47"/>
        <x:v>0</x:v>
      </x:c>
      <x:c r="CG80" s="114">
        <x:f t="shared" si="47"/>
        <x:v>0</x:v>
      </x:c>
      <x:c r="CH80" s="114">
        <x:f t="shared" si="47"/>
        <x:v>0</x:v>
      </x:c>
      <x:c r="CI80" s="114">
        <x:f t="shared" si="47"/>
        <x:v>0</x:v>
      </x:c>
      <x:c r="CJ80" s="114">
        <x:f t="shared" si="47"/>
        <x:v>1</x:v>
      </x:c>
      <x:c r="CK80" s="114">
        <x:f t="shared" si="47"/>
        <x:v>0</x:v>
      </x:c>
      <x:c r="CL80" s="114">
        <x:f t="shared" si="47"/>
        <x:v>0</x:v>
      </x:c>
      <x:c r="CM80" s="114">
        <x:f t="shared" si="47"/>
        <x:v>0</x:v>
      </x:c>
      <x:c r="CN80" s="114">
        <x:f t="shared" si="47"/>
        <x:v>0</x:v>
      </x:c>
      <x:c r="CO80" s="114">
        <x:f t="shared" si="47"/>
        <x:v>0</x:v>
      </x:c>
      <x:c r="CP80" s="367">
        <x:f t="shared" si="47"/>
        <x:v>0</x:v>
      </x:c>
      <x:c r="CQ80" s="114">
        <x:f t="shared" si="47"/>
        <x:v>4</x:v>
      </x:c>
      <x:c r="CR80" s="367">
        <x:f t="shared" si="47"/>
        <x:v>99.5</x:v>
      </x:c>
      <x:c r="CS80" s="114">
        <x:f t="shared" si="47"/>
        <x:v>46</x:v>
      </x:c>
      <x:c r="CT80" s="114">
        <x:f t="shared" si="47"/>
        <x:v>3</x:v>
      </x:c>
      <x:c r="CU80" s="114">
        <x:f t="shared" si="47"/>
        <x:v>0</x:v>
      </x:c>
      <x:c r="CV80" s="114">
        <x:f t="shared" si="47"/>
        <x:v>0</x:v>
      </x:c>
      <x:c r="CW80" s="114">
        <x:f t="shared" si="47"/>
        <x:v>3</x:v>
      </x:c>
      <x:c r="CX80" s="114">
        <x:f t="shared" si="47"/>
        <x:v>8</x:v>
      </x:c>
      <x:c r="CY80" s="288" t="s">
        <x:v>675</x:v>
      </x:c>
      <x:c r="CZ80" s="114">
        <x:f t="shared" si="47"/>
        <x:v>0</x:v>
      </x:c>
      <x:c r="DA80" s="367">
        <x:f t="shared" si="47"/>
        <x:v>0</x:v>
      </x:c>
      <x:c r="DB80" s="114">
        <x:f t="shared" si="47"/>
        <x:v>0</x:v>
      </x:c>
      <x:c r="DC80" s="367">
        <x:f t="shared" si="47"/>
        <x:v>0</x:v>
      </x:c>
      <x:c r="DD80" s="114">
        <x:f t="shared" si="47"/>
        <x:v>0</x:v>
      </x:c>
      <x:c r="DE80" s="367">
        <x:f t="shared" si="47"/>
        <x:v>0</x:v>
      </x:c>
      <x:c r="DF80" s="114">
        <x:f t="shared" si="47"/>
        <x:v>0</x:v>
      </x:c>
      <x:c r="DG80" s="367">
        <x:f t="shared" si="47"/>
        <x:v>0</x:v>
      </x:c>
    </x:row>
    <x:row r="81" spans="1:111" ht="30" customHeight="1">
      <x:c r="A81" s="522" t="s">
        <x:v>1002</x:v>
      </x:c>
      <x:c r="B81" s="114"/>
      <x:c r="C81" s="73"/>
      <x:c r="D81" s="70"/>
      <x:c r="E81" s="73"/>
      <x:c r="F81" s="70"/>
      <x:c r="G81" s="73"/>
      <x:c r="H81" s="70"/>
      <x:c r="I81" s="73"/>
      <x:c r="J81" s="70"/>
      <x:c r="K81" s="70"/>
      <x:c r="L81" s="73"/>
      <x:c r="M81" s="70"/>
      <x:c r="N81" s="70"/>
      <x:c r="O81" s="70"/>
      <x:c r="P81" s="70"/>
      <x:c r="Q81" s="70"/>
      <x:c r="R81" s="73"/>
      <x:c r="S81" s="70">
        <x:v>1</x:v>
      </x:c>
      <x:c r="T81" s="73">
        <x:v>15</x:v>
      </x:c>
      <x:c r="U81" s="70"/>
      <x:c r="V81" s="73"/>
      <x:c r="W81" s="70">
        <x:v>3</x:v>
      </x:c>
      <x:c r="X81" s="70"/>
      <x:c r="Y81" s="70"/>
      <x:c r="Z81" s="70"/>
      <x:c r="AA81" s="70"/>
      <x:c r="AB81" s="70"/>
      <x:c r="AC81" s="70"/>
      <x:c r="AD81" s="70"/>
      <x:c r="AE81" s="70"/>
      <x:c r="AF81" s="70"/>
      <x:c r="AG81" s="70"/>
      <x:c r="AH81" s="70"/>
      <x:c r="AI81" s="70"/>
      <x:c r="AJ81" s="70"/>
      <x:c r="AK81" s="70"/>
      <x:c r="AL81" s="522" t="s">
        <x:v>1002</x:v>
      </x:c>
      <x:c r="AM81" s="70"/>
      <x:c r="AN81" s="73"/>
      <x:c r="AO81" s="70"/>
      <x:c r="AP81" s="70"/>
      <x:c r="AQ81" s="70"/>
      <x:c r="AR81" s="73"/>
      <x:c r="AS81" s="70"/>
      <x:c r="AT81" s="73"/>
      <x:c r="AU81" s="70"/>
      <x:c r="AV81" s="70"/>
      <x:c r="AW81" s="70"/>
      <x:c r="AX81" s="70"/>
      <x:c r="AY81" s="70"/>
      <x:c r="AZ81" s="70"/>
      <x:c r="BA81" s="73"/>
      <x:c r="BB81" s="70"/>
      <x:c r="BC81" s="70"/>
      <x:c r="BD81" s="70"/>
      <x:c r="BE81" s="70"/>
      <x:c r="BF81" s="70"/>
      <x:c r="BG81" s="70"/>
      <x:c r="BH81" s="70"/>
      <x:c r="BI81" s="70"/>
      <x:c r="BJ81" s="73"/>
      <x:c r="BK81" s="70"/>
      <x:c r="BL81" s="73"/>
      <x:c r="BM81" s="70"/>
      <x:c r="BN81" s="73"/>
      <x:c r="BO81" s="70"/>
      <x:c r="BP81" s="73"/>
      <x:c r="BQ81" s="70"/>
      <x:c r="BR81" s="70"/>
      <x:c r="BS81" s="70"/>
      <x:c r="BT81" s="70"/>
      <x:c r="BU81" s="70"/>
      <x:c r="BV81" s="522" t="s">
        <x:v>1002</x:v>
      </x:c>
      <x:c r="BW81" s="70"/>
      <x:c r="BX81" s="70"/>
      <x:c r="BY81" s="73"/>
      <x:c r="BZ81" s="70"/>
      <x:c r="CA81" s="73"/>
      <x:c r="CB81" s="70"/>
      <x:c r="CC81" s="73"/>
      <x:c r="CD81" s="70"/>
      <x:c r="CE81" s="70"/>
      <x:c r="CF81" s="73"/>
      <x:c r="CG81" s="70"/>
      <x:c r="CH81" s="70"/>
      <x:c r="CI81" s="70"/>
      <x:c r="CJ81" s="70"/>
      <x:c r="CK81" s="70"/>
      <x:c r="CL81" s="70"/>
      <x:c r="CM81" s="70"/>
      <x:c r="CN81" s="607"/>
      <x:c r="CO81" s="70"/>
      <x:c r="CP81" s="73"/>
      <x:c r="CQ81" s="70"/>
      <x:c r="CR81" s="73"/>
      <x:c r="CS81" s="70">
        <x:v>3</x:v>
      </x:c>
      <x:c r="CT81" s="70"/>
      <x:c r="CU81" s="70"/>
      <x:c r="CV81" s="70"/>
      <x:c r="CW81" s="70">
        <x:v>1</x:v>
      </x:c>
      <x:c r="CX81" s="70">
        <x:v>1</x:v>
      </x:c>
      <x:c r="CY81" s="522" t="s">
        <x:v>1002</x:v>
      </x:c>
      <x:c r="CZ81" s="70"/>
      <x:c r="DA81" s="73"/>
      <x:c r="DB81" s="70"/>
      <x:c r="DC81" s="73"/>
      <x:c r="DD81" s="70"/>
      <x:c r="DE81" s="73"/>
      <x:c r="DF81" s="70"/>
      <x:c r="DG81" s="104"/>
    </x:row>
    <x:row r="82" spans="1:111" ht="30" customHeight="1">
      <x:c r="A82" s="522" t="s">
        <x:v>1038</x:v>
      </x:c>
      <x:c r="B82" s="114"/>
      <x:c r="C82" s="73"/>
      <x:c r="D82" s="70"/>
      <x:c r="E82" s="73"/>
      <x:c r="F82" s="70"/>
      <x:c r="G82" s="73"/>
      <x:c r="H82" s="70"/>
      <x:c r="I82" s="73"/>
      <x:c r="J82" s="70"/>
      <x:c r="K82" s="70"/>
      <x:c r="L82" s="73"/>
      <x:c r="M82" s="70"/>
      <x:c r="N82" s="70"/>
      <x:c r="O82" s="70"/>
      <x:c r="P82" s="70"/>
      <x:c r="Q82" s="70"/>
      <x:c r="R82" s="73"/>
      <x:c r="S82" s="70">
        <x:v>2</x:v>
      </x:c>
      <x:c r="T82" s="73">
        <x:v>30</x:v>
      </x:c>
      <x:c r="U82" s="70"/>
      <x:c r="V82" s="73">
        <x:v>4</x:v>
      </x:c>
      <x:c r="W82" s="70">
        <x:v>6</x:v>
      </x:c>
      <x:c r="X82" s="70"/>
      <x:c r="Y82" s="70"/>
      <x:c r="Z82" s="70"/>
      <x:c r="AA82" s="70"/>
      <x:c r="AB82" s="70"/>
      <x:c r="AC82" s="70"/>
      <x:c r="AD82" s="70"/>
      <x:c r="AE82" s="70">
        <x:v>1</x:v>
      </x:c>
      <x:c r="AF82" s="70"/>
      <x:c r="AG82" s="70">
        <x:v>1</x:v>
      </x:c>
      <x:c r="AH82" s="70"/>
      <x:c r="AI82" s="70"/>
      <x:c r="AJ82" s="70">
        <x:v>1</x:v>
      </x:c>
      <x:c r="AK82" s="70">
        <x:v>3</x:v>
      </x:c>
      <x:c r="AL82" s="522" t="s">
        <x:v>1038</x:v>
      </x:c>
      <x:c r="AM82" s="70"/>
      <x:c r="AN82" s="73"/>
      <x:c r="AO82" s="70"/>
      <x:c r="AP82" s="70"/>
      <x:c r="AQ82" s="70"/>
      <x:c r="AR82" s="73"/>
      <x:c r="AS82" s="70"/>
      <x:c r="AT82" s="73"/>
      <x:c r="AU82" s="70"/>
      <x:c r="AV82" s="70"/>
      <x:c r="AW82" s="70"/>
      <x:c r="AX82" s="70"/>
      <x:c r="AY82" s="70"/>
      <x:c r="AZ82" s="70"/>
      <x:c r="BA82" s="73"/>
      <x:c r="BB82" s="70"/>
      <x:c r="BC82" s="70"/>
      <x:c r="BD82" s="70"/>
      <x:c r="BE82" s="70">
        <x:v>1</x:v>
      </x:c>
      <x:c r="BF82" s="70">
        <x:v>3</x:v>
      </x:c>
      <x:c r="BG82" s="70">
        <x:v>1</x:v>
      </x:c>
      <x:c r="BH82" s="70">
        <x:v>1</x:v>
      </x:c>
      <x:c r="BI82" s="70"/>
      <x:c r="BJ82" s="73"/>
      <x:c r="BK82" s="70"/>
      <x:c r="BL82" s="73"/>
      <x:c r="BM82" s="70"/>
      <x:c r="BN82" s="73"/>
      <x:c r="BO82" s="70"/>
      <x:c r="BP82" s="73"/>
      <x:c r="BQ82" s="70"/>
      <x:c r="BR82" s="70"/>
      <x:c r="BS82" s="70"/>
      <x:c r="BT82" s="70"/>
      <x:c r="BU82" s="70"/>
      <x:c r="BV82" s="522" t="s">
        <x:v>1038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70"/>
      <x:c r="CI82" s="70"/>
      <x:c r="CJ82" s="70">
        <x:v>1</x:v>
      </x:c>
      <x:c r="CK82" s="70"/>
      <x:c r="CL82" s="70"/>
      <x:c r="CM82" s="70"/>
      <x:c r="CN82" s="607"/>
      <x:c r="CO82" s="70"/>
      <x:c r="CP82" s="73"/>
      <x:c r="CQ82" s="70"/>
      <x:c r="CR82" s="73"/>
      <x:c r="CS82" s="70">
        <x:v>12</x:v>
      </x:c>
      <x:c r="CT82" s="70"/>
      <x:c r="CU82" s="70"/>
      <x:c r="CV82" s="70"/>
      <x:c r="CW82" s="70"/>
      <x:c r="CX82" s="70"/>
      <x:c r="CY82" s="522" t="s">
        <x:v>1038</x:v>
      </x:c>
      <x:c r="CZ82" s="70"/>
      <x:c r="DA82" s="73"/>
      <x:c r="DB82" s="70"/>
      <x:c r="DC82" s="73"/>
      <x:c r="DD82" s="70"/>
      <x:c r="DE82" s="73"/>
      <x:c r="DF82" s="70"/>
      <x:c r="DG82" s="104"/>
    </x:row>
    <x:row r="83" spans="1:111" ht="30" customHeight="1">
      <x:c r="A83" s="522" t="s">
        <x:v>981</x:v>
      </x:c>
      <x:c r="B83" s="114"/>
      <x:c r="C83" s="73"/>
      <x:c r="D83" s="70"/>
      <x:c r="E83" s="73"/>
      <x:c r="F83" s="70"/>
      <x:c r="G83" s="73"/>
      <x:c r="H83" s="70"/>
      <x:c r="I83" s="73"/>
      <x:c r="J83" s="70"/>
      <x:c r="K83" s="70"/>
      <x:c r="L83" s="73"/>
      <x:c r="M83" s="70"/>
      <x:c r="N83" s="70"/>
      <x:c r="O83" s="70"/>
      <x:c r="P83" s="70"/>
      <x:c r="Q83" s="70"/>
      <x:c r="R83" s="73"/>
      <x:c r="S83" s="70">
        <x:v>1</x:v>
      </x:c>
      <x:c r="T83" s="73">
        <x:v>20</x:v>
      </x:c>
      <x:c r="U83" s="70"/>
      <x:c r="V83" s="73"/>
      <x:c r="W83" s="70"/>
      <x:c r="X83" s="70">
        <x:v>1</x:v>
      </x:c>
      <x:c r="Y83" s="70">
        <x:v>1</x:v>
      </x:c>
      <x:c r="Z83" s="70"/>
      <x:c r="AA83" s="70"/>
      <x:c r="AB83" s="70"/>
      <x:c r="AC83" s="70"/>
      <x:c r="AD83" s="70"/>
      <x:c r="AE83" s="70"/>
      <x:c r="AF83" s="70"/>
      <x:c r="AG83" s="70"/>
      <x:c r="AH83" s="70"/>
      <x:c r="AI83" s="70"/>
      <x:c r="AJ83" s="70"/>
      <x:c r="AK83" s="70"/>
      <x:c r="AL83" s="522" t="s">
        <x:v>981</x:v>
      </x:c>
      <x:c r="AM83" s="70"/>
      <x:c r="AN83" s="73"/>
      <x:c r="AO83" s="70"/>
      <x:c r="AP83" s="70"/>
      <x:c r="AQ83" s="70"/>
      <x:c r="AR83" s="73"/>
      <x:c r="AS83" s="70"/>
      <x:c r="AT83" s="73"/>
      <x:c r="AU83" s="70"/>
      <x:c r="AV83" s="70"/>
      <x:c r="AW83" s="70"/>
      <x:c r="AX83" s="70"/>
      <x:c r="AY83" s="70"/>
      <x:c r="AZ83" s="70"/>
      <x:c r="BA83" s="73"/>
      <x:c r="BB83" s="70"/>
      <x:c r="BC83" s="70"/>
      <x:c r="BD83" s="70"/>
      <x:c r="BE83" s="70">
        <x:v>1</x:v>
      </x:c>
      <x:c r="BF83" s="70">
        <x:v>2</x:v>
      </x:c>
      <x:c r="BG83" s="70"/>
      <x:c r="BH83" s="70"/>
      <x:c r="BI83" s="70"/>
      <x:c r="BJ83" s="73"/>
      <x:c r="BK83" s="70"/>
      <x:c r="BL83" s="73"/>
      <x:c r="BM83" s="70"/>
      <x:c r="BN83" s="73"/>
      <x:c r="BO83" s="70"/>
      <x:c r="BP83" s="73"/>
      <x:c r="BQ83" s="70"/>
      <x:c r="BR83" s="70"/>
      <x:c r="BS83" s="70"/>
      <x:c r="BT83" s="70"/>
      <x:c r="BU83" s="70"/>
      <x:c r="BV83" s="522" t="s">
        <x:v>981</x:v>
      </x:c>
      <x:c r="BW83" s="70"/>
      <x:c r="BX83" s="70"/>
      <x:c r="BY83" s="73"/>
      <x:c r="BZ83" s="70"/>
      <x:c r="CA83" s="73"/>
      <x:c r="CB83" s="70"/>
      <x:c r="CC83" s="73"/>
      <x:c r="CD83" s="70"/>
      <x:c r="CE83" s="70"/>
      <x:c r="CF83" s="73"/>
      <x:c r="CG83" s="70"/>
      <x:c r="CH83" s="70"/>
      <x:c r="CI83" s="70"/>
      <x:c r="CJ83" s="70"/>
      <x:c r="CK83" s="70"/>
      <x:c r="CL83" s="70"/>
      <x:c r="CM83" s="70"/>
      <x:c r="CN83" s="607"/>
      <x:c r="CO83" s="70"/>
      <x:c r="CP83" s="73"/>
      <x:c r="CQ83" s="70"/>
      <x:c r="CR83" s="73"/>
      <x:c r="CS83" s="70">
        <x:v>3</x:v>
      </x:c>
      <x:c r="CT83" s="70"/>
      <x:c r="CU83" s="70"/>
      <x:c r="CV83" s="70"/>
      <x:c r="CW83" s="70"/>
      <x:c r="CX83" s="70"/>
      <x:c r="CY83" s="522" t="s">
        <x:v>981</x:v>
      </x:c>
      <x:c r="CZ83" s="70"/>
      <x:c r="DA83" s="73"/>
      <x:c r="DB83" s="70"/>
      <x:c r="DC83" s="73"/>
      <x:c r="DD83" s="70"/>
      <x:c r="DE83" s="73"/>
      <x:c r="DF83" s="70"/>
      <x:c r="DG83" s="104"/>
    </x:row>
    <x:row r="84" spans="1:111" ht="30" customHeight="1">
      <x:c r="A84" s="522" t="s">
        <x:v>1262</x:v>
      </x:c>
      <x:c r="B84" s="114"/>
      <x:c r="C84" s="73"/>
      <x:c r="D84" s="70"/>
      <x:c r="E84" s="73"/>
      <x:c r="F84" s="70"/>
      <x:c r="G84" s="73"/>
      <x:c r="H84" s="70"/>
      <x:c r="I84" s="73"/>
      <x:c r="J84" s="70"/>
      <x:c r="K84" s="70"/>
      <x:c r="L84" s="73"/>
      <x:c r="M84" s="70"/>
      <x:c r="N84" s="70"/>
      <x:c r="O84" s="70"/>
      <x:c r="P84" s="70"/>
      <x:c r="Q84" s="70"/>
      <x:c r="R84" s="73"/>
      <x:c r="S84" s="70">
        <x:v>1</x:v>
      </x:c>
      <x:c r="T84" s="73">
        <x:v>20</x:v>
      </x:c>
      <x:c r="U84" s="70"/>
      <x:c r="V84" s="73"/>
      <x:c r="W84" s="70"/>
      <x:c r="X84" s="70"/>
      <x:c r="Y84" s="70"/>
      <x:c r="Z84" s="70"/>
      <x:c r="AA84" s="70"/>
      <x:c r="AB84" s="70"/>
      <x:c r="AC84" s="70"/>
      <x:c r="AD84" s="70"/>
      <x:c r="AE84" s="70"/>
      <x:c r="AF84" s="70"/>
      <x:c r="AG84" s="70"/>
      <x:c r="AH84" s="70"/>
      <x:c r="AI84" s="70"/>
      <x:c r="AJ84" s="70"/>
      <x:c r="AK84" s="70"/>
      <x:c r="AL84" s="522" t="s">
        <x:v>1262</x:v>
      </x:c>
      <x:c r="AM84" s="70"/>
      <x:c r="AN84" s="73"/>
      <x:c r="AO84" s="70"/>
      <x:c r="AP84" s="70"/>
      <x:c r="AQ84" s="70"/>
      <x:c r="AR84" s="73"/>
      <x:c r="AS84" s="70"/>
      <x:c r="AT84" s="73"/>
      <x:c r="AU84" s="70"/>
      <x:c r="AV84" s="70"/>
      <x:c r="AW84" s="70"/>
      <x:c r="AX84" s="70"/>
      <x:c r="AY84" s="70"/>
      <x:c r="AZ84" s="70"/>
      <x:c r="BA84" s="73"/>
      <x:c r="BB84" s="70"/>
      <x:c r="BC84" s="70"/>
      <x:c r="BD84" s="70"/>
      <x:c r="BE84" s="70">
        <x:v>1</x:v>
      </x:c>
      <x:c r="BF84" s="70">
        <x:v>3</x:v>
      </x:c>
      <x:c r="BG84" s="70"/>
      <x:c r="BH84" s="70"/>
      <x:c r="BI84" s="70"/>
      <x:c r="BJ84" s="73"/>
      <x:c r="BK84" s="70"/>
      <x:c r="BL84" s="73"/>
      <x:c r="BM84" s="70"/>
      <x:c r="BN84" s="73"/>
      <x:c r="BO84" s="70"/>
      <x:c r="BP84" s="73"/>
      <x:c r="BQ84" s="70"/>
      <x:c r="BR84" s="70"/>
      <x:c r="BS84" s="70"/>
      <x:c r="BT84" s="70"/>
      <x:c r="BU84" s="70"/>
      <x:c r="BV84" s="522" t="s">
        <x:v>1262</x:v>
      </x:c>
      <x:c r="BW84" s="70"/>
      <x:c r="BX84" s="70"/>
      <x:c r="BY84" s="73"/>
      <x:c r="BZ84" s="70"/>
      <x:c r="CA84" s="73"/>
      <x:c r="CB84" s="70"/>
      <x:c r="CC84" s="73"/>
      <x:c r="CD84" s="70"/>
      <x:c r="CE84" s="70"/>
      <x:c r="CF84" s="73"/>
      <x:c r="CG84" s="70"/>
      <x:c r="CH84" s="70"/>
      <x:c r="CI84" s="70"/>
      <x:c r="CJ84" s="70"/>
      <x:c r="CK84" s="70"/>
      <x:c r="CL84" s="70"/>
      <x:c r="CM84" s="70"/>
      <x:c r="CN84" s="607"/>
      <x:c r="CO84" s="70"/>
      <x:c r="CP84" s="73"/>
      <x:c r="CQ84" s="70"/>
      <x:c r="CR84" s="73"/>
      <x:c r="CS84" s="70">
        <x:v>2</x:v>
      </x:c>
      <x:c r="CT84" s="70"/>
      <x:c r="CU84" s="70"/>
      <x:c r="CV84" s="70"/>
      <x:c r="CW84" s="70"/>
      <x:c r="CX84" s="70"/>
      <x:c r="CY84" s="522" t="s">
        <x:v>1262</x:v>
      </x:c>
      <x:c r="CZ84" s="70"/>
      <x:c r="DA84" s="73"/>
      <x:c r="DB84" s="70"/>
      <x:c r="DC84" s="73"/>
      <x:c r="DD84" s="70"/>
      <x:c r="DE84" s="73"/>
      <x:c r="DF84" s="70"/>
      <x:c r="DG84" s="104"/>
    </x:row>
    <x:row r="85" spans="1:111" ht="30" customHeight="1">
      <x:c r="A85" s="522" t="s">
        <x:v>499</x:v>
      </x:c>
      <x:c r="B85" s="114"/>
      <x:c r="C85" s="73"/>
      <x:c r="D85" s="70"/>
      <x:c r="E85" s="73"/>
      <x:c r="F85" s="70"/>
      <x:c r="G85" s="73"/>
      <x:c r="H85" s="70"/>
      <x:c r="I85" s="73"/>
      <x:c r="J85" s="70"/>
      <x:c r="K85" s="70"/>
      <x:c r="L85" s="73"/>
      <x:c r="M85" s="70"/>
      <x:c r="N85" s="70"/>
      <x:c r="O85" s="70"/>
      <x:c r="P85" s="70"/>
      <x:c r="Q85" s="70"/>
      <x:c r="R85" s="73"/>
      <x:c r="S85" s="70">
        <x:v>1</x:v>
      </x:c>
      <x:c r="T85" s="73">
        <x:v>20</x:v>
      </x:c>
      <x:c r="U85" s="70"/>
      <x:c r="V85" s="73"/>
      <x:c r="W85" s="70"/>
      <x:c r="X85" s="70"/>
      <x:c r="Y85" s="70"/>
      <x:c r="Z85" s="70"/>
      <x:c r="AA85" s="70"/>
      <x:c r="AB85" s="70"/>
      <x:c r="AC85" s="70"/>
      <x:c r="AD85" s="70"/>
      <x:c r="AE85" s="70"/>
      <x:c r="AF85" s="70"/>
      <x:c r="AG85" s="70"/>
      <x:c r="AH85" s="70"/>
      <x:c r="AI85" s="70"/>
      <x:c r="AJ85" s="70"/>
      <x:c r="AK85" s="70"/>
      <x:c r="AL85" s="522" t="s">
        <x:v>499</x:v>
      </x:c>
      <x:c r="AM85" s="70"/>
      <x:c r="AN85" s="73"/>
      <x:c r="AO85" s="70"/>
      <x:c r="AP85" s="70"/>
      <x:c r="AQ85" s="70"/>
      <x:c r="AR85" s="73"/>
      <x:c r="AS85" s="70"/>
      <x:c r="AT85" s="73"/>
      <x:c r="AU85" s="70"/>
      <x:c r="AV85" s="70"/>
      <x:c r="AW85" s="70"/>
      <x:c r="AX85" s="70"/>
      <x:c r="AY85" s="70"/>
      <x:c r="AZ85" s="70"/>
      <x:c r="BA85" s="73"/>
      <x:c r="BB85" s="70"/>
      <x:c r="BC85" s="70"/>
      <x:c r="BD85" s="70"/>
      <x:c r="BE85" s="70"/>
      <x:c r="BF85" s="70"/>
      <x:c r="BG85" s="70"/>
      <x:c r="BH85" s="70"/>
      <x:c r="BI85" s="70"/>
      <x:c r="BJ85" s="73"/>
      <x:c r="BK85" s="70"/>
      <x:c r="BL85" s="73"/>
      <x:c r="BM85" s="70"/>
      <x:c r="BN85" s="73"/>
      <x:c r="BO85" s="70"/>
      <x:c r="BP85" s="73"/>
      <x:c r="BQ85" s="70"/>
      <x:c r="BR85" s="70"/>
      <x:c r="BS85" s="70"/>
      <x:c r="BT85" s="70"/>
      <x:c r="BU85" s="70"/>
      <x:c r="BV85" s="522" t="s">
        <x:v>499</x:v>
      </x:c>
      <x:c r="BW85" s="70"/>
      <x:c r="BX85" s="70"/>
      <x:c r="BY85" s="73"/>
      <x:c r="BZ85" s="70"/>
      <x:c r="CA85" s="73"/>
      <x:c r="CB85" s="70"/>
      <x:c r="CC85" s="73"/>
      <x:c r="CD85" s="70"/>
      <x:c r="CE85" s="70"/>
      <x:c r="CF85" s="73"/>
      <x:c r="CG85" s="70"/>
      <x:c r="CH85" s="70"/>
      <x:c r="CI85" s="70"/>
      <x:c r="CJ85" s="70"/>
      <x:c r="CK85" s="70"/>
      <x:c r="CL85" s="70"/>
      <x:c r="CM85" s="70"/>
      <x:c r="CN85" s="607"/>
      <x:c r="CO85" s="70"/>
      <x:c r="CP85" s="73"/>
      <x:c r="CQ85" s="70"/>
      <x:c r="CR85" s="73"/>
      <x:c r="CS85" s="70">
        <x:v>6</x:v>
      </x:c>
      <x:c r="CT85" s="70"/>
      <x:c r="CU85" s="70"/>
      <x:c r="CV85" s="70"/>
      <x:c r="CW85" s="70"/>
      <x:c r="CX85" s="70"/>
      <x:c r="CY85" s="522" t="s">
        <x:v>499</x:v>
      </x:c>
      <x:c r="CZ85" s="70"/>
      <x:c r="DA85" s="73"/>
      <x:c r="DB85" s="70"/>
      <x:c r="DC85" s="73"/>
      <x:c r="DD85" s="70"/>
      <x:c r="DE85" s="73"/>
      <x:c r="DF85" s="70"/>
      <x:c r="DG85" s="104"/>
    </x:row>
    <x:row r="86" spans="1:111" ht="30" customHeight="1">
      <x:c r="A86" s="522" t="s">
        <x:v>989</x:v>
      </x:c>
      <x:c r="B86" s="114">
        <x:v>1</x:v>
      </x:c>
      <x:c r="C86" s="73">
        <x:v>61</x:v>
      </x:c>
      <x:c r="D86" s="70"/>
      <x:c r="E86" s="73"/>
      <x:c r="F86" s="70"/>
      <x:c r="G86" s="73"/>
      <x:c r="H86" s="70"/>
      <x:c r="I86" s="73"/>
      <x:c r="J86" s="70">
        <x:v>1</x:v>
      </x:c>
      <x:c r="K86" s="70"/>
      <x:c r="L86" s="73"/>
      <x:c r="M86" s="70"/>
      <x:c r="N86" s="70"/>
      <x:c r="O86" s="70"/>
      <x:c r="P86" s="70"/>
      <x:c r="Q86" s="70"/>
      <x:c r="R86" s="73"/>
      <x:c r="S86" s="70"/>
      <x:c r="T86" s="73"/>
      <x:c r="U86" s="70"/>
      <x:c r="V86" s="73"/>
      <x:c r="W86" s="70">
        <x:v>2</x:v>
      </x:c>
      <x:c r="X86" s="70">
        <x:v>5</x:v>
      </x:c>
      <x:c r="Y86" s="70"/>
      <x:c r="Z86" s="70"/>
      <x:c r="AA86" s="70"/>
      <x:c r="AB86" s="70"/>
      <x:c r="AC86" s="70"/>
      <x:c r="AD86" s="70"/>
      <x:c r="AE86" s="70"/>
      <x:c r="AF86" s="70"/>
      <x:c r="AG86" s="70"/>
      <x:c r="AH86" s="70"/>
      <x:c r="AI86" s="70"/>
      <x:c r="AJ86" s="70"/>
      <x:c r="AK86" s="70"/>
      <x:c r="AL86" s="522" t="s">
        <x:v>989</x:v>
      </x:c>
      <x:c r="AM86" s="70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70"/>
      <x:c r="BE86" s="70">
        <x:v>1</x:v>
      </x:c>
      <x:c r="BF86" s="70">
        <x:v>3</x:v>
      </x:c>
      <x:c r="BG86" s="70"/>
      <x:c r="BH86" s="70"/>
      <x:c r="BI86" s="70"/>
      <x:c r="BJ86" s="73"/>
      <x:c r="BK86" s="70"/>
      <x:c r="BL86" s="73"/>
      <x:c r="BM86" s="70"/>
      <x:c r="BN86" s="73"/>
      <x:c r="BO86" s="70"/>
      <x:c r="BP86" s="73"/>
      <x:c r="BQ86" s="70"/>
      <x:c r="BR86" s="70"/>
      <x:c r="BS86" s="70"/>
      <x:c r="BT86" s="70"/>
      <x:c r="BU86" s="70"/>
      <x:c r="BV86" s="522" t="s">
        <x:v>989</x:v>
      </x:c>
      <x:c r="BW86" s="70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70"/>
      <x:c r="CI86" s="70"/>
      <x:c r="CJ86" s="70"/>
      <x:c r="CK86" s="70"/>
      <x:c r="CL86" s="70"/>
      <x:c r="CM86" s="70"/>
      <x:c r="CN86" s="607"/>
      <x:c r="CO86" s="70"/>
      <x:c r="CP86" s="73"/>
      <x:c r="CQ86" s="70"/>
      <x:c r="CR86" s="73"/>
      <x:c r="CS86" s="70">
        <x:v>4</x:v>
      </x:c>
      <x:c r="CT86" s="70">
        <x:v>1</x:v>
      </x:c>
      <x:c r="CU86" s="70"/>
      <x:c r="CV86" s="70"/>
      <x:c r="CW86" s="70">
        <x:v>1</x:v>
      </x:c>
      <x:c r="CX86" s="70">
        <x:v>4</x:v>
      </x:c>
      <x:c r="CY86" s="522" t="s">
        <x:v>989</x:v>
      </x:c>
      <x:c r="CZ86" s="70"/>
      <x:c r="DA86" s="73"/>
      <x:c r="DB86" s="70"/>
      <x:c r="DC86" s="73"/>
      <x:c r="DD86" s="70"/>
      <x:c r="DE86" s="73"/>
      <x:c r="DF86" s="70"/>
      <x:c r="DG86" s="104"/>
    </x:row>
    <x:row r="87" spans="1:111" ht="30" customHeight="1">
      <x:c r="A87" s="522" t="s">
        <x:v>534</x:v>
      </x:c>
      <x:c r="B87" s="114"/>
      <x:c r="C87" s="73"/>
      <x:c r="D87" s="70"/>
      <x:c r="E87" s="73"/>
      <x:c r="F87" s="70"/>
      <x:c r="G87" s="73"/>
      <x:c r="H87" s="70"/>
      <x:c r="I87" s="73"/>
      <x:c r="J87" s="70">
        <x:v>1</x:v>
      </x:c>
      <x:c r="K87" s="70"/>
      <x:c r="L87" s="73"/>
      <x:c r="M87" s="70"/>
      <x:c r="N87" s="70"/>
      <x:c r="O87" s="70"/>
      <x:c r="P87" s="70"/>
      <x:c r="Q87" s="70"/>
      <x:c r="R87" s="73"/>
      <x:c r="S87" s="70"/>
      <x:c r="T87" s="73"/>
      <x:c r="U87" s="70"/>
      <x:c r="V87" s="73"/>
      <x:c r="W87" s="70"/>
      <x:c r="X87" s="70">
        <x:v>6</x:v>
      </x:c>
      <x:c r="Y87" s="70">
        <x:v>1</x:v>
      </x:c>
      <x:c r="Z87" s="70">
        <x:v>1</x:v>
      </x:c>
      <x:c r="AA87" s="70"/>
      <x:c r="AB87" s="70"/>
      <x:c r="AC87" s="70"/>
      <x:c r="AD87" s="70"/>
      <x:c r="AE87" s="70"/>
      <x:c r="AF87" s="70"/>
      <x:c r="AG87" s="70"/>
      <x:c r="AH87" s="70"/>
      <x:c r="AI87" s="70"/>
      <x:c r="AJ87" s="70"/>
      <x:c r="AK87" s="70"/>
      <x:c r="AL87" s="522" t="s">
        <x:v>534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70"/>
      <x:c r="BE87" s="70">
        <x:v>1</x:v>
      </x:c>
      <x:c r="BF87" s="70">
        <x:v>4</x:v>
      </x:c>
      <x:c r="BG87" s="70"/>
      <x:c r="BH87" s="70"/>
      <x:c r="BI87" s="70"/>
      <x:c r="BJ87" s="73"/>
      <x:c r="BK87" s="70"/>
      <x:c r="BL87" s="73"/>
      <x:c r="BM87" s="70"/>
      <x:c r="BN87" s="73"/>
      <x:c r="BO87" s="70"/>
      <x:c r="BP87" s="73"/>
      <x:c r="BQ87" s="70"/>
      <x:c r="BR87" s="70"/>
      <x:c r="BS87" s="70"/>
      <x:c r="BT87" s="70"/>
      <x:c r="BU87" s="70"/>
      <x:c r="BV87" s="522" t="s">
        <x:v>534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70"/>
      <x:c r="CI87" s="70"/>
      <x:c r="CJ87" s="70"/>
      <x:c r="CK87" s="70"/>
      <x:c r="CL87" s="70"/>
      <x:c r="CM87" s="70"/>
      <x:c r="CN87" s="607"/>
      <x:c r="CO87" s="70"/>
      <x:c r="CP87" s="73"/>
      <x:c r="CQ87" s="70"/>
      <x:c r="CR87" s="73"/>
      <x:c r="CS87" s="70">
        <x:v>8</x:v>
      </x:c>
      <x:c r="CT87" s="70"/>
      <x:c r="CU87" s="70"/>
      <x:c r="CV87" s="70"/>
      <x:c r="CW87" s="70">
        <x:v>1</x:v>
      </x:c>
      <x:c r="CX87" s="70">
        <x:v>3</x:v>
      </x:c>
      <x:c r="CY87" s="522" t="s">
        <x:v>534</x:v>
      </x:c>
      <x:c r="CZ87" s="70"/>
      <x:c r="DA87" s="73"/>
      <x:c r="DB87" s="70"/>
      <x:c r="DC87" s="73"/>
      <x:c r="DD87" s="70"/>
      <x:c r="DE87" s="73"/>
      <x:c r="DF87" s="70"/>
      <x:c r="DG87" s="104"/>
    </x:row>
    <x:row r="88" spans="1:111" ht="30" customHeight="1">
      <x:c r="A88" s="522" t="s">
        <x:v>1236</x:v>
      </x:c>
      <x:c r="B88" s="114"/>
      <x:c r="C88" s="73"/>
      <x:c r="D88" s="70"/>
      <x:c r="E88" s="73"/>
      <x:c r="F88" s="70"/>
      <x:c r="G88" s="73"/>
      <x:c r="H88" s="70"/>
      <x:c r="I88" s="73"/>
      <x:c r="J88" s="70"/>
      <x:c r="K88" s="70"/>
      <x:c r="L88" s="73"/>
      <x:c r="M88" s="70"/>
      <x:c r="N88" s="70"/>
      <x:c r="O88" s="70"/>
      <x:c r="P88" s="70"/>
      <x:c r="Q88" s="70"/>
      <x:c r="R88" s="73"/>
      <x:c r="S88" s="70"/>
      <x:c r="T88" s="73"/>
      <x:c r="U88" s="70"/>
      <x:c r="V88" s="73"/>
      <x:c r="W88" s="70"/>
      <x:c r="X88" s="70">
        <x:v>9</x:v>
      </x:c>
      <x:c r="Y88" s="70"/>
      <x:c r="Z88" s="70"/>
      <x:c r="AA88" s="70"/>
      <x:c r="AB88" s="70"/>
      <x:c r="AC88" s="70"/>
      <x:c r="AD88" s="70"/>
      <x:c r="AE88" s="70"/>
      <x:c r="AF88" s="70"/>
      <x:c r="AG88" s="70"/>
      <x:c r="AH88" s="70"/>
      <x:c r="AI88" s="70"/>
      <x:c r="AJ88" s="70"/>
      <x:c r="AK88" s="70"/>
      <x:c r="AL88" s="522" t="s">
        <x:v>1236</x:v>
      </x:c>
      <x:c r="AM88" s="70"/>
      <x:c r="AN88" s="73"/>
      <x:c r="AO88" s="70"/>
      <x:c r="AP88" s="70"/>
      <x:c r="AQ88" s="70"/>
      <x:c r="AR88" s="73"/>
      <x:c r="AS88" s="70"/>
      <x:c r="AT88" s="73"/>
      <x:c r="AU88" s="70"/>
      <x:c r="AV88" s="70"/>
      <x:c r="AW88" s="70"/>
      <x:c r="AX88" s="70"/>
      <x:c r="AY88" s="70"/>
      <x:c r="AZ88" s="70"/>
      <x:c r="BA88" s="73"/>
      <x:c r="BB88" s="70"/>
      <x:c r="BC88" s="70"/>
      <x:c r="BD88" s="70"/>
      <x:c r="BE88" s="70"/>
      <x:c r="BF88" s="70"/>
      <x:c r="BG88" s="70"/>
      <x:c r="BH88" s="70"/>
      <x:c r="BI88" s="70"/>
      <x:c r="BJ88" s="73"/>
      <x:c r="BK88" s="70"/>
      <x:c r="BL88" s="73"/>
      <x:c r="BM88" s="70"/>
      <x:c r="BN88" s="73"/>
      <x:c r="BO88" s="70"/>
      <x:c r="BP88" s="73"/>
      <x:c r="BQ88" s="70"/>
      <x:c r="BR88" s="70"/>
      <x:c r="BS88" s="70"/>
      <x:c r="BT88" s="70"/>
      <x:c r="BU88" s="70"/>
      <x:c r="BV88" s="522" t="s">
        <x:v>1236</x:v>
      </x:c>
      <x:c r="BW88" s="70"/>
      <x:c r="BX88" s="70"/>
      <x:c r="BY88" s="73"/>
      <x:c r="BZ88" s="70"/>
      <x:c r="CA88" s="73"/>
      <x:c r="CB88" s="70"/>
      <x:c r="CC88" s="73"/>
      <x:c r="CD88" s="70"/>
      <x:c r="CE88" s="70"/>
      <x:c r="CF88" s="73"/>
      <x:c r="CG88" s="70"/>
      <x:c r="CH88" s="70"/>
      <x:c r="CI88" s="70"/>
      <x:c r="CJ88" s="70"/>
      <x:c r="CK88" s="70"/>
      <x:c r="CL88" s="70"/>
      <x:c r="CM88" s="70"/>
      <x:c r="CN88" s="607"/>
      <x:c r="CO88" s="70"/>
      <x:c r="CP88" s="73"/>
      <x:c r="CQ88" s="70"/>
      <x:c r="CR88" s="73"/>
      <x:c r="CS88" s="70"/>
      <x:c r="CT88" s="70"/>
      <x:c r="CU88" s="70"/>
      <x:c r="CV88" s="70"/>
      <x:c r="CW88" s="70"/>
      <x:c r="CX88" s="70"/>
      <x:c r="CY88" s="522" t="s">
        <x:v>1236</x:v>
      </x:c>
      <x:c r="CZ88" s="70"/>
      <x:c r="DA88" s="73"/>
      <x:c r="DB88" s="70"/>
      <x:c r="DC88" s="73"/>
      <x:c r="DD88" s="70"/>
      <x:c r="DE88" s="73"/>
      <x:c r="DF88" s="70"/>
      <x:c r="DG88" s="104"/>
    </x:row>
    <x:row r="89" spans="1:111" ht="30" customHeight="1">
      <x:c r="A89" s="522" t="s">
        <x:v>2660</x:v>
      </x:c>
      <x:c r="B89" s="114"/>
      <x:c r="C89" s="73"/>
      <x:c r="D89" s="70"/>
      <x:c r="E89" s="73"/>
      <x:c r="F89" s="70"/>
      <x:c r="G89" s="73"/>
      <x:c r="H89" s="70"/>
      <x:c r="I89" s="73"/>
      <x:c r="J89" s="70">
        <x:v>1</x:v>
      </x:c>
      <x:c r="K89" s="70"/>
      <x:c r="L89" s="73"/>
      <x:c r="M89" s="70"/>
      <x:c r="N89" s="70"/>
      <x:c r="O89" s="70"/>
      <x:c r="P89" s="70"/>
      <x:c r="Q89" s="70"/>
      <x:c r="R89" s="73"/>
      <x:c r="S89" s="70"/>
      <x:c r="T89" s="73"/>
      <x:c r="U89" s="70"/>
      <x:c r="V89" s="73"/>
      <x:c r="W89" s="70"/>
      <x:c r="X89" s="70">
        <x:v>5</x:v>
      </x:c>
      <x:c r="Y89" s="70"/>
      <x:c r="Z89" s="70"/>
      <x:c r="AA89" s="70"/>
      <x:c r="AB89" s="70"/>
      <x:c r="AC89" s="70"/>
      <x:c r="AD89" s="70"/>
      <x:c r="AE89" s="70"/>
      <x:c r="AF89" s="70"/>
      <x:c r="AG89" s="70"/>
      <x:c r="AH89" s="70"/>
      <x:c r="AI89" s="70"/>
      <x:c r="AJ89" s="70"/>
      <x:c r="AK89" s="70"/>
      <x:c r="AL89" s="522" t="s">
        <x:v>2660</x:v>
      </x:c>
      <x:c r="AM89" s="70"/>
      <x:c r="AN89" s="73"/>
      <x:c r="AO89" s="70"/>
      <x:c r="AP89" s="70"/>
      <x:c r="AQ89" s="70"/>
      <x:c r="AR89" s="73"/>
      <x:c r="AS89" s="70"/>
      <x:c r="AT89" s="73"/>
      <x:c r="AU89" s="70"/>
      <x:c r="AV89" s="70"/>
      <x:c r="AW89" s="70"/>
      <x:c r="AX89" s="70"/>
      <x:c r="AY89" s="70"/>
      <x:c r="AZ89" s="70"/>
      <x:c r="BA89" s="73"/>
      <x:c r="BB89" s="70"/>
      <x:c r="BC89" s="70"/>
      <x:c r="BD89" s="70"/>
      <x:c r="BE89" s="70"/>
      <x:c r="BF89" s="70"/>
      <x:c r="BG89" s="70"/>
      <x:c r="BH89" s="70"/>
      <x:c r="BI89" s="70"/>
      <x:c r="BJ89" s="73"/>
      <x:c r="BK89" s="70"/>
      <x:c r="BL89" s="73"/>
      <x:c r="BM89" s="70"/>
      <x:c r="BN89" s="73"/>
      <x:c r="BO89" s="70"/>
      <x:c r="BP89" s="73"/>
      <x:c r="BQ89" s="70"/>
      <x:c r="BR89" s="70"/>
      <x:c r="BS89" s="70"/>
      <x:c r="BT89" s="70"/>
      <x:c r="BU89" s="70"/>
      <x:c r="BV89" s="522" t="s">
        <x:v>2660</x:v>
      </x:c>
      <x:c r="BW89" s="70"/>
      <x:c r="BX89" s="70"/>
      <x:c r="BY89" s="73"/>
      <x:c r="BZ89" s="70"/>
      <x:c r="CA89" s="73"/>
      <x:c r="CB89" s="70"/>
      <x:c r="CC89" s="73"/>
      <x:c r="CD89" s="70"/>
      <x:c r="CE89" s="70"/>
      <x:c r="CF89" s="73"/>
      <x:c r="CG89" s="70"/>
      <x:c r="CH89" s="70"/>
      <x:c r="CI89" s="70"/>
      <x:c r="CJ89" s="70"/>
      <x:c r="CK89" s="70"/>
      <x:c r="CL89" s="70"/>
      <x:c r="CM89" s="70"/>
      <x:c r="CN89" s="607"/>
      <x:c r="CO89" s="70"/>
      <x:c r="CP89" s="73"/>
      <x:c r="CQ89" s="70"/>
      <x:c r="CR89" s="73"/>
      <x:c r="CS89" s="70"/>
      <x:c r="CT89" s="70"/>
      <x:c r="CU89" s="70"/>
      <x:c r="CV89" s="70"/>
      <x:c r="CW89" s="70"/>
      <x:c r="CX89" s="70"/>
      <x:c r="CY89" s="522" t="s">
        <x:v>2660</x:v>
      </x:c>
      <x:c r="CZ89" s="70"/>
      <x:c r="DA89" s="73"/>
      <x:c r="DB89" s="70"/>
      <x:c r="DC89" s="73"/>
      <x:c r="DD89" s="70"/>
      <x:c r="DE89" s="73"/>
      <x:c r="DF89" s="70"/>
      <x:c r="DG89" s="104"/>
    </x:row>
    <x:row r="90" spans="1:111" ht="30" customHeight="1">
      <x:c r="A90" s="522" t="s">
        <x:v>2668</x:v>
      </x:c>
      <x:c r="B90" s="114">
        <x:v>1</x:v>
      </x:c>
      <x:c r="C90" s="73">
        <x:v>46.840000000000003</x:v>
      </x:c>
      <x:c r="D90" s="70"/>
      <x:c r="E90" s="73"/>
      <x:c r="F90" s="70"/>
      <x:c r="G90" s="73"/>
      <x:c r="H90" s="70"/>
      <x:c r="I90" s="73"/>
      <x:c r="J90" s="70"/>
      <x:c r="K90" s="70"/>
      <x:c r="L90" s="73"/>
      <x:c r="M90" s="70"/>
      <x:c r="N90" s="70"/>
      <x:c r="O90" s="70"/>
      <x:c r="P90" s="70"/>
      <x:c r="Q90" s="70"/>
      <x:c r="R90" s="73"/>
      <x:c r="S90" s="70"/>
      <x:c r="T90" s="73"/>
      <x:c r="U90" s="70"/>
      <x:c r="V90" s="73"/>
      <x:c r="W90" s="70"/>
      <x:c r="X90" s="70"/>
      <x:c r="Y90" s="70"/>
      <x:c r="Z90" s="70"/>
      <x:c r="AA90" s="70"/>
      <x:c r="AB90" s="70"/>
      <x:c r="AC90" s="70"/>
      <x:c r="AD90" s="70"/>
      <x:c r="AE90" s="70"/>
      <x:c r="AF90" s="70"/>
      <x:c r="AG90" s="70"/>
      <x:c r="AH90" s="70"/>
      <x:c r="AI90" s="70"/>
      <x:c r="AJ90" s="70"/>
      <x:c r="AK90" s="70"/>
      <x:c r="AL90" s="522" t="s">
        <x:v>2668</x:v>
      </x:c>
      <x:c r="AM90" s="70"/>
      <x:c r="AN90" s="73"/>
      <x:c r="AO90" s="70"/>
      <x:c r="AP90" s="70"/>
      <x:c r="AQ90" s="70"/>
      <x:c r="AR90" s="73"/>
      <x:c r="AS90" s="70"/>
      <x:c r="AT90" s="73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70"/>
      <x:c r="BE90" s="70"/>
      <x:c r="BF90" s="70"/>
      <x:c r="BG90" s="70"/>
      <x:c r="BH90" s="70"/>
      <x:c r="BI90" s="70"/>
      <x:c r="BJ90" s="73"/>
      <x:c r="BK90" s="70"/>
      <x:c r="BL90" s="73"/>
      <x:c r="BM90" s="70"/>
      <x:c r="BN90" s="73"/>
      <x:c r="BO90" s="70"/>
      <x:c r="BP90" s="73"/>
      <x:c r="BQ90" s="70"/>
      <x:c r="BR90" s="70"/>
      <x:c r="BS90" s="70"/>
      <x:c r="BT90" s="70"/>
      <x:c r="BU90" s="70"/>
      <x:c r="BV90" s="522" t="s">
        <x:v>2668</x:v>
      </x:c>
      <x:c r="BW90" s="70"/>
      <x:c r="BX90" s="70"/>
      <x:c r="BY90" s="73"/>
      <x:c r="BZ90" s="70"/>
      <x:c r="CA90" s="73"/>
      <x:c r="CB90" s="70"/>
      <x:c r="CC90" s="73"/>
      <x:c r="CD90" s="70"/>
      <x:c r="CE90" s="70"/>
      <x:c r="CF90" s="73"/>
      <x:c r="CG90" s="70"/>
      <x:c r="CH90" s="70"/>
      <x:c r="CI90" s="70"/>
      <x:c r="CJ90" s="70"/>
      <x:c r="CK90" s="70"/>
      <x:c r="CL90" s="70"/>
      <x:c r="CM90" s="70"/>
      <x:c r="CN90" s="607"/>
      <x:c r="CO90" s="70"/>
      <x:c r="CP90" s="73"/>
      <x:c r="CQ90" s="70">
        <x:v>2</x:v>
      </x:c>
      <x:c r="CR90" s="73">
        <x:v>59.200000000000003</x:v>
      </x:c>
      <x:c r="CS90" s="70">
        <x:v>4</x:v>
      </x:c>
      <x:c r="CT90" s="70">
        <x:v>1</x:v>
      </x:c>
      <x:c r="CU90" s="70"/>
      <x:c r="CV90" s="70"/>
      <x:c r="CW90" s="70"/>
      <x:c r="CX90" s="70"/>
      <x:c r="CY90" s="522" t="s">
        <x:v>2668</x:v>
      </x:c>
      <x:c r="CZ90" s="70"/>
      <x:c r="DA90" s="73"/>
      <x:c r="DB90" s="70"/>
      <x:c r="DC90" s="73"/>
      <x:c r="DD90" s="70"/>
      <x:c r="DE90" s="73"/>
      <x:c r="DF90" s="70"/>
      <x:c r="DG90" s="104"/>
    </x:row>
    <x:row r="91" spans="1:111" s="10" customFormat="1" ht="30" customHeight="1">
      <x:c r="A91" s="522" t="s">
        <x:v>2658</x:v>
      </x:c>
      <x:c r="B91" s="114">
        <x:v>1</x:v>
      </x:c>
      <x:c r="C91" s="73">
        <x:v>18.469999999999999</x:v>
      </x:c>
      <x:c r="D91" s="70"/>
      <x:c r="E91" s="73"/>
      <x:c r="F91" s="70"/>
      <x:c r="G91" s="73"/>
      <x:c r="H91" s="70"/>
      <x:c r="I91" s="73"/>
      <x:c r="J91" s="70"/>
      <x:c r="K91" s="70"/>
      <x:c r="L91" s="73"/>
      <x:c r="M91" s="70"/>
      <x:c r="N91" s="70"/>
      <x:c r="O91" s="70"/>
      <x:c r="P91" s="70"/>
      <x:c r="Q91" s="70"/>
      <x:c r="R91" s="73"/>
      <x:c r="S91" s="70"/>
      <x:c r="T91" s="73"/>
      <x:c r="U91" s="70"/>
      <x:c r="V91" s="73"/>
      <x:c r="W91" s="70"/>
      <x:c r="X91" s="70"/>
      <x:c r="Y91" s="70"/>
      <x:c r="Z91" s="70"/>
      <x:c r="AA91" s="70"/>
      <x:c r="AB91" s="70"/>
      <x:c r="AC91" s="70"/>
      <x:c r="AD91" s="70"/>
      <x:c r="AE91" s="70"/>
      <x:c r="AF91" s="70"/>
      <x:c r="AG91" s="70"/>
      <x:c r="AH91" s="70"/>
      <x:c r="AI91" s="70"/>
      <x:c r="AJ91" s="70"/>
      <x:c r="AK91" s="70"/>
      <x:c r="AL91" s="522" t="s">
        <x:v>2658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70"/>
      <x:c r="BE91" s="70">
        <x:v>1</x:v>
      </x:c>
      <x:c r="BF91" s="70">
        <x:v>2</x:v>
      </x:c>
      <x:c r="BG91" s="70"/>
      <x:c r="BH91" s="70"/>
      <x:c r="BI91" s="70"/>
      <x:c r="BJ91" s="73"/>
      <x:c r="BK91" s="70"/>
      <x:c r="BL91" s="73"/>
      <x:c r="BM91" s="70"/>
      <x:c r="BN91" s="73"/>
      <x:c r="BO91" s="70"/>
      <x:c r="BP91" s="73"/>
      <x:c r="BQ91" s="70"/>
      <x:c r="BR91" s="70"/>
      <x:c r="BS91" s="70"/>
      <x:c r="BT91" s="70"/>
      <x:c r="BU91" s="70"/>
      <x:c r="BV91" s="522" t="s">
        <x:v>2658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70"/>
      <x:c r="CI91" s="70"/>
      <x:c r="CJ91" s="70"/>
      <x:c r="CK91" s="70"/>
      <x:c r="CL91" s="70"/>
      <x:c r="CM91" s="70"/>
      <x:c r="CN91" s="607"/>
      <x:c r="CO91" s="70"/>
      <x:c r="CP91" s="73"/>
      <x:c r="CQ91" s="70">
        <x:v>2</x:v>
      </x:c>
      <x:c r="CR91" s="73">
        <x:v>40.299999999999997</x:v>
      </x:c>
      <x:c r="CS91" s="70">
        <x:v>4</x:v>
      </x:c>
      <x:c r="CT91" s="70">
        <x:v>1</x:v>
      </x:c>
      <x:c r="CU91" s="70"/>
      <x:c r="CV91" s="70"/>
      <x:c r="CW91" s="70"/>
      <x:c r="CX91" s="70"/>
      <x:c r="CY91" s="522" t="s">
        <x:v>2658</x:v>
      </x:c>
      <x:c r="CZ91" s="70"/>
      <x:c r="DA91" s="73"/>
      <x:c r="DB91" s="70"/>
      <x:c r="DC91" s="73"/>
      <x:c r="DD91" s="70"/>
      <x:c r="DE91" s="73"/>
      <x:c r="DF91" s="70"/>
      <x:c r="DG91" s="104"/>
    </x:row>
    <x:row r="92" spans="1:111" ht="30" customHeight="1">
      <x:c r="A92" s="522" t="s">
        <x:v>587</x:v>
      </x:c>
      <x:c r="B92" s="114"/>
      <x:c r="C92" s="73"/>
      <x:c r="D92" s="70"/>
      <x:c r="E92" s="73"/>
      <x:c r="F92" s="70"/>
      <x:c r="G92" s="73"/>
      <x:c r="H92" s="70"/>
      <x:c r="I92" s="73"/>
      <x:c r="J92" s="70"/>
      <x:c r="K92" s="70"/>
      <x:c r="L92" s="73"/>
      <x:c r="M92" s="70"/>
      <x:c r="N92" s="70"/>
      <x:c r="O92" s="70"/>
      <x:c r="P92" s="70"/>
      <x:c r="Q92" s="70"/>
      <x:c r="R92" s="73"/>
      <x:c r="S92" s="70"/>
      <x:c r="T92" s="73"/>
      <x:c r="U92" s="70"/>
      <x:c r="V92" s="73"/>
      <x:c r="W92" s="70"/>
      <x:c r="X92" s="70"/>
      <x:c r="Y92" s="70"/>
      <x:c r="Z92" s="70"/>
      <x:c r="AA92" s="70"/>
      <x:c r="AB92" s="70"/>
      <x:c r="AC92" s="70"/>
      <x:c r="AD92" s="70"/>
      <x:c r="AE92" s="70"/>
      <x:c r="AF92" s="70"/>
      <x:c r="AG92" s="70"/>
      <x:c r="AH92" s="70"/>
      <x:c r="AI92" s="70"/>
      <x:c r="AJ92" s="70"/>
      <x:c r="AK92" s="70"/>
      <x:c r="AL92" s="522" t="s">
        <x:v>587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70"/>
      <x:c r="BE92" s="70"/>
      <x:c r="BF92" s="70"/>
      <x:c r="BG92" s="70"/>
      <x:c r="BH92" s="70"/>
      <x:c r="BI92" s="70"/>
      <x:c r="BJ92" s="73"/>
      <x:c r="BK92" s="70"/>
      <x:c r="BL92" s="73"/>
      <x:c r="BM92" s="70"/>
      <x:c r="BN92" s="73"/>
      <x:c r="BO92" s="70"/>
      <x:c r="BP92" s="73"/>
      <x:c r="BQ92" s="70"/>
      <x:c r="BR92" s="70"/>
      <x:c r="BS92" s="70"/>
      <x:c r="BT92" s="70"/>
      <x:c r="BU92" s="70"/>
      <x:c r="BV92" s="522" t="s">
        <x:v>587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70"/>
      <x:c r="CI92" s="70"/>
      <x:c r="CJ92" s="70"/>
      <x:c r="CK92" s="70"/>
      <x:c r="CL92" s="70"/>
      <x:c r="CM92" s="70"/>
      <x:c r="CN92" s="607"/>
      <x:c r="CO92" s="70"/>
      <x:c r="CP92" s="73"/>
      <x:c r="CQ92" s="70"/>
      <x:c r="CR92" s="73"/>
      <x:c r="CS92" s="70"/>
      <x:c r="CT92" s="70"/>
      <x:c r="CU92" s="70"/>
      <x:c r="CV92" s="70"/>
      <x:c r="CW92" s="70"/>
      <x:c r="CX92" s="70"/>
      <x:c r="CY92" s="522" t="s">
        <x:v>587</x:v>
      </x:c>
      <x:c r="CZ92" s="70"/>
      <x:c r="DA92" s="73"/>
      <x:c r="DB92" s="70"/>
      <x:c r="DC92" s="73"/>
      <x:c r="DD92" s="70"/>
      <x:c r="DE92" s="73"/>
      <x:c r="DF92" s="70"/>
      <x:c r="DG92" s="104"/>
    </x:row>
    <x:row r="93" spans="1:111" ht="30" customHeight="1">
      <x:c r="A93" s="522" t="s">
        <x:v>2034</x:v>
      </x:c>
      <x:c r="B93" s="114"/>
      <x:c r="C93" s="73"/>
      <x:c r="D93" s="70"/>
      <x:c r="E93" s="73"/>
      <x:c r="F93" s="70"/>
      <x:c r="G93" s="73"/>
      <x:c r="H93" s="70"/>
      <x:c r="I93" s="73"/>
      <x:c r="J93" s="70"/>
      <x:c r="K93" s="70"/>
      <x:c r="L93" s="73"/>
      <x:c r="M93" s="70"/>
      <x:c r="N93" s="70"/>
      <x:c r="O93" s="70"/>
      <x:c r="P93" s="70"/>
      <x:c r="Q93" s="70"/>
      <x:c r="R93" s="73"/>
      <x:c r="S93" s="70"/>
      <x:c r="T93" s="73"/>
      <x:c r="U93" s="70"/>
      <x:c r="V93" s="73"/>
      <x:c r="W93" s="70"/>
      <x:c r="X93" s="70"/>
      <x:c r="Y93" s="70"/>
      <x:c r="Z93" s="70"/>
      <x:c r="AA93" s="70"/>
      <x:c r="AB93" s="70"/>
      <x:c r="AC93" s="70"/>
      <x:c r="AD93" s="70"/>
      <x:c r="AE93" s="70"/>
      <x:c r="AF93" s="70"/>
      <x:c r="AG93" s="70"/>
      <x:c r="AH93" s="70"/>
      <x:c r="AI93" s="70"/>
      <x:c r="AJ93" s="70"/>
      <x:c r="AK93" s="70"/>
      <x:c r="AL93" s="522" t="s">
        <x:v>2034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70"/>
      <x:c r="BE93" s="70">
        <x:v>1</x:v>
      </x:c>
      <x:c r="BF93" s="70">
        <x:v>4</x:v>
      </x:c>
      <x:c r="BG93" s="70"/>
      <x:c r="BH93" s="70"/>
      <x:c r="BI93" s="70"/>
      <x:c r="BJ93" s="73"/>
      <x:c r="BK93" s="70"/>
      <x:c r="BL93" s="73"/>
      <x:c r="BM93" s="70"/>
      <x:c r="BN93" s="73"/>
      <x:c r="BO93" s="70"/>
      <x:c r="BP93" s="73"/>
      <x:c r="BQ93" s="70"/>
      <x:c r="BR93" s="70"/>
      <x:c r="BS93" s="70"/>
      <x:c r="BT93" s="70"/>
      <x:c r="BU93" s="70"/>
      <x:c r="BV93" s="522" t="s">
        <x:v>2034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70"/>
      <x:c r="CI93" s="70"/>
      <x:c r="CJ93" s="70"/>
      <x:c r="CK93" s="70"/>
      <x:c r="CL93" s="70"/>
      <x:c r="CM93" s="70"/>
      <x:c r="CN93" s="70"/>
      <x:c r="CO93" s="70"/>
      <x:c r="CP93" s="73"/>
      <x:c r="CQ93" s="70"/>
      <x:c r="CR93" s="73"/>
      <x:c r="CS93" s="70"/>
      <x:c r="CT93" s="70"/>
      <x:c r="CU93" s="70"/>
      <x:c r="CV93" s="70"/>
      <x:c r="CW93" s="70"/>
      <x:c r="CX93" s="70"/>
      <x:c r="CY93" s="522" t="s">
        <x:v>2034</x:v>
      </x:c>
      <x:c r="CZ93" s="70"/>
      <x:c r="DA93" s="73"/>
      <x:c r="DB93" s="70"/>
      <x:c r="DC93" s="73"/>
      <x:c r="DD93" s="70"/>
      <x:c r="DE93" s="73"/>
      <x:c r="DF93" s="70"/>
      <x:c r="DG93" s="104"/>
    </x:row>
    <x:row r="94" spans="1:111" ht="30" customHeight="1">
      <x:c r="A94" s="522" t="s">
        <x:v>2051</x:v>
      </x:c>
      <x:c r="B94" s="114"/>
      <x:c r="C94" s="73"/>
      <x:c r="D94" s="70"/>
      <x:c r="E94" s="73"/>
      <x:c r="F94" s="70"/>
      <x:c r="G94" s="73"/>
      <x:c r="H94" s="70"/>
      <x:c r="I94" s="73"/>
      <x:c r="J94" s="70"/>
      <x:c r="K94" s="70"/>
      <x:c r="L94" s="73"/>
      <x:c r="M94" s="70"/>
      <x:c r="N94" s="70"/>
      <x:c r="O94" s="70"/>
      <x:c r="P94" s="70"/>
      <x:c r="Q94" s="70"/>
      <x:c r="R94" s="73"/>
      <x:c r="S94" s="70"/>
      <x:c r="T94" s="73"/>
      <x:c r="U94" s="70"/>
      <x:c r="V94" s="73"/>
      <x:c r="W94" s="70"/>
      <x:c r="X94" s="70"/>
      <x:c r="Y94" s="70"/>
      <x:c r="Z94" s="70"/>
      <x:c r="AA94" s="70"/>
      <x:c r="AB94" s="70"/>
      <x:c r="AC94" s="70"/>
      <x:c r="AD94" s="70"/>
      <x:c r="AE94" s="70"/>
      <x:c r="AF94" s="70"/>
      <x:c r="AG94" s="70"/>
      <x:c r="AH94" s="70"/>
      <x:c r="AI94" s="70"/>
      <x:c r="AJ94" s="70"/>
      <x:c r="AK94" s="70"/>
      <x:c r="AL94" s="522" t="s">
        <x:v>2051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70"/>
      <x:c r="BE94" s="70"/>
      <x:c r="BF94" s="70"/>
      <x:c r="BG94" s="70"/>
      <x:c r="BH94" s="70"/>
      <x:c r="BI94" s="70"/>
      <x:c r="BJ94" s="73"/>
      <x:c r="BK94" s="70"/>
      <x:c r="BL94" s="73"/>
      <x:c r="BM94" s="70"/>
      <x:c r="BN94" s="73"/>
      <x:c r="BO94" s="70"/>
      <x:c r="BP94" s="73"/>
      <x:c r="BQ94" s="70"/>
      <x:c r="BR94" s="70"/>
      <x:c r="BS94" s="70"/>
      <x:c r="BT94" s="70"/>
      <x:c r="BU94" s="70"/>
      <x:c r="BV94" s="522" t="s">
        <x:v>2051</x:v>
      </x:c>
      <x:c r="BW94" s="70"/>
      <x:c r="BX94" s="70"/>
      <x:c r="BY94" s="73"/>
      <x:c r="BZ94" s="70"/>
      <x:c r="CA94" s="73"/>
      <x:c r="CB94" s="70"/>
      <x:c r="CC94" s="73"/>
      <x:c r="CD94" s="70"/>
      <x:c r="CE94" s="70"/>
      <x:c r="CF94" s="73"/>
      <x:c r="CG94" s="70"/>
      <x:c r="CH94" s="70"/>
      <x:c r="CI94" s="70"/>
      <x:c r="CJ94" s="70"/>
      <x:c r="CK94" s="70"/>
      <x:c r="CL94" s="70"/>
      <x:c r="CM94" s="70"/>
      <x:c r="CN94" s="70"/>
      <x:c r="CO94" s="70"/>
      <x:c r="CP94" s="73"/>
      <x:c r="CQ94" s="70"/>
      <x:c r="CR94" s="73"/>
      <x:c r="CS94" s="70"/>
      <x:c r="CT94" s="70"/>
      <x:c r="CU94" s="70"/>
      <x:c r="CV94" s="70"/>
      <x:c r="CW94" s="70"/>
      <x:c r="CX94" s="70"/>
      <x:c r="CY94" s="522" t="s">
        <x:v>2051</x:v>
      </x:c>
      <x:c r="CZ94" s="70"/>
      <x:c r="DA94" s="73"/>
      <x:c r="DB94" s="70"/>
      <x:c r="DC94" s="73"/>
      <x:c r="DD94" s="70"/>
      <x:c r="DE94" s="73"/>
      <x:c r="DF94" s="70"/>
      <x:c r="DG94" s="104"/>
    </x:row>
    <x:row r="95" spans="1:111" ht="30" customHeight="1">
      <x:c r="A95" s="288" t="s">
        <x:v>677</x:v>
      </x:c>
      <x:c r="B95" s="114">
        <x:f t="shared" ref="B95:AK95" si="48">SUM(B96:B103)</x:f>
        <x:v>0</x:v>
      </x:c>
      <x:c r="C95" s="73">
        <x:f t="shared" si="48"/>
        <x:v>0</x:v>
      </x:c>
      <x:c r="D95" s="70">
        <x:f t="shared" si="48"/>
        <x:v>0</x:v>
      </x:c>
      <x:c r="E95" s="73">
        <x:f t="shared" si="48"/>
        <x:v>0</x:v>
      </x:c>
      <x:c r="F95" s="70">
        <x:f t="shared" si="48"/>
        <x:v>0</x:v>
      </x:c>
      <x:c r="G95" s="73">
        <x:f t="shared" si="48"/>
        <x:v>0</x:v>
      </x:c>
      <x:c r="H95" s="70">
        <x:f t="shared" si="48"/>
        <x:v>0</x:v>
      </x:c>
      <x:c r="I95" s="73">
        <x:f t="shared" si="48"/>
        <x:v>0</x:v>
      </x:c>
      <x:c r="J95" s="70">
        <x:f t="shared" si="48"/>
        <x:v>0</x:v>
      </x:c>
      <x:c r="K95" s="70">
        <x:f t="shared" si="48"/>
        <x:v>0</x:v>
      </x:c>
      <x:c r="L95" s="73">
        <x:f t="shared" si="48"/>
        <x:v>0</x:v>
      </x:c>
      <x:c r="M95" s="70">
        <x:f t="shared" si="48"/>
        <x:v>0</x:v>
      </x:c>
      <x:c r="N95" s="70">
        <x:f t="shared" si="48"/>
        <x:v>0</x:v>
      </x:c>
      <x:c r="O95" s="70">
        <x:f t="shared" si="48"/>
        <x:v>0</x:v>
      </x:c>
      <x:c r="P95" s="70">
        <x:f t="shared" si="48"/>
        <x:v>0</x:v>
      </x:c>
      <x:c r="Q95" s="70">
        <x:f t="shared" si="48"/>
        <x:v>0</x:v>
      </x:c>
      <x:c r="R95" s="73">
        <x:f t="shared" si="48"/>
        <x:v>0</x:v>
      </x:c>
      <x:c r="S95" s="70">
        <x:f t="shared" si="48"/>
        <x:v>0</x:v>
      </x:c>
      <x:c r="T95" s="73">
        <x:f t="shared" si="48"/>
        <x:v>0</x:v>
      </x:c>
      <x:c r="U95" s="70">
        <x:f t="shared" si="48"/>
        <x:v>0</x:v>
      </x:c>
      <x:c r="V95" s="73">
        <x:f t="shared" si="48"/>
        <x:v>0</x:v>
      </x:c>
      <x:c r="W95" s="70">
        <x:f t="shared" si="48"/>
        <x:v>0</x:v>
      </x:c>
      <x:c r="X95" s="70">
        <x:f t="shared" si="48"/>
        <x:v>0</x:v>
      </x:c>
      <x:c r="Y95" s="70">
        <x:f t="shared" si="48"/>
        <x:v>0</x:v>
      </x:c>
      <x:c r="Z95" s="70">
        <x:f t="shared" si="48"/>
        <x:v>0</x:v>
      </x:c>
      <x:c r="AA95" s="70">
        <x:f t="shared" si="48"/>
        <x:v>0</x:v>
      </x:c>
      <x:c r="AB95" s="70">
        <x:f t="shared" si="48"/>
        <x:v>0</x:v>
      </x:c>
      <x:c r="AC95" s="70">
        <x:f t="shared" si="48"/>
        <x:v>0</x:v>
      </x:c>
      <x:c r="AD95" s="70">
        <x:f t="shared" si="48"/>
        <x:v>0</x:v>
      </x:c>
      <x:c r="AE95" s="70">
        <x:f t="shared" si="48"/>
        <x:v>0</x:v>
      </x:c>
      <x:c r="AF95" s="70">
        <x:f t="shared" si="48"/>
        <x:v>0</x:v>
      </x:c>
      <x:c r="AG95" s="70">
        <x:f t="shared" si="48"/>
        <x:v>0</x:v>
      </x:c>
      <x:c r="AH95" s="70">
        <x:f t="shared" si="48"/>
        <x:v>0</x:v>
      </x:c>
      <x:c r="AI95" s="70">
        <x:f t="shared" si="48"/>
        <x:v>0</x:v>
      </x:c>
      <x:c r="AJ95" s="70">
        <x:f t="shared" si="48"/>
        <x:v>0</x:v>
      </x:c>
      <x:c r="AK95" s="70">
        <x:f t="shared" si="48"/>
        <x:v>0</x:v>
      </x:c>
      <x:c r="AL95" s="288" t="s">
        <x:v>677</x:v>
      </x:c>
      <x:c r="AM95" s="70">
        <x:f t="shared" ref="AM95:BU95" si="49">SUM(AM96:AM103)</x:f>
        <x:v>0</x:v>
      </x:c>
      <x:c r="AN95" s="73">
        <x:f t="shared" si="49"/>
        <x:v>0</x:v>
      </x:c>
      <x:c r="AO95" s="70">
        <x:f t="shared" si="49"/>
        <x:v>0</x:v>
      </x:c>
      <x:c r="AP95" s="70">
        <x:f t="shared" si="49"/>
        <x:v>0</x:v>
      </x:c>
      <x:c r="AQ95" s="70">
        <x:f t="shared" si="49"/>
        <x:v>0</x:v>
      </x:c>
      <x:c r="AR95" s="73">
        <x:f t="shared" si="49"/>
        <x:v>0</x:v>
      </x:c>
      <x:c r="AS95" s="70">
        <x:f t="shared" si="49"/>
        <x:v>0</x:v>
      </x:c>
      <x:c r="AT95" s="73">
        <x:f t="shared" si="49"/>
        <x:v>0</x:v>
      </x:c>
      <x:c r="AU95" s="70">
        <x:f t="shared" si="49"/>
        <x:v>0</x:v>
      </x:c>
      <x:c r="AV95" s="70">
        <x:f t="shared" si="49"/>
        <x:v>0</x:v>
      </x:c>
      <x:c r="AW95" s="70">
        <x:f t="shared" si="49"/>
        <x:v>0</x:v>
      </x:c>
      <x:c r="AX95" s="70">
        <x:f t="shared" si="49"/>
        <x:v>0</x:v>
      </x:c>
      <x:c r="AY95" s="70">
        <x:f t="shared" si="49"/>
        <x:v>0</x:v>
      </x:c>
      <x:c r="AZ95" s="70">
        <x:f t="shared" si="49"/>
        <x:v>0</x:v>
      </x:c>
      <x:c r="BA95" s="73">
        <x:f t="shared" si="49"/>
        <x:v>0</x:v>
      </x:c>
      <x:c r="BB95" s="70">
        <x:f t="shared" si="49"/>
        <x:v>0</x:v>
      </x:c>
      <x:c r="BC95" s="70">
        <x:f t="shared" si="49"/>
        <x:v>0</x:v>
      </x:c>
      <x:c r="BD95" s="70">
        <x:f t="shared" si="49"/>
        <x:v>0</x:v>
      </x:c>
      <x:c r="BE95" s="70">
        <x:f t="shared" si="49"/>
        <x:v>0</x:v>
      </x:c>
      <x:c r="BF95" s="70">
        <x:f t="shared" si="49"/>
        <x:v>0</x:v>
      </x:c>
      <x:c r="BG95" s="70">
        <x:f t="shared" si="49"/>
        <x:v>0</x:v>
      </x:c>
      <x:c r="BH95" s="70">
        <x:f t="shared" si="49"/>
        <x:v>0</x:v>
      </x:c>
      <x:c r="BI95" s="70">
        <x:f t="shared" si="49"/>
        <x:v>0</x:v>
      </x:c>
      <x:c r="BJ95" s="73">
        <x:f t="shared" si="49"/>
        <x:v>0</x:v>
      </x:c>
      <x:c r="BK95" s="70">
        <x:f t="shared" si="49"/>
        <x:v>0</x:v>
      </x:c>
      <x:c r="BL95" s="73">
        <x:f t="shared" si="49"/>
        <x:v>0</x:v>
      </x:c>
      <x:c r="BM95" s="70">
        <x:f t="shared" si="49"/>
        <x:v>0</x:v>
      </x:c>
      <x:c r="BN95" s="73">
        <x:f t="shared" si="49"/>
        <x:v>0</x:v>
      </x:c>
      <x:c r="BO95" s="70">
        <x:f t="shared" si="49"/>
        <x:v>0</x:v>
      </x:c>
      <x:c r="BP95" s="73">
        <x:f t="shared" si="49"/>
        <x:v>0</x:v>
      </x:c>
      <x:c r="BQ95" s="70">
        <x:f t="shared" si="49"/>
        <x:v>0</x:v>
      </x:c>
      <x:c r="BR95" s="70">
        <x:f t="shared" si="49"/>
        <x:v>0</x:v>
      </x:c>
      <x:c r="BS95" s="70">
        <x:f t="shared" si="49"/>
        <x:v>0</x:v>
      </x:c>
      <x:c r="BT95" s="70">
        <x:f t="shared" si="49"/>
        <x:v>0</x:v>
      </x:c>
      <x:c r="BU95" s="70">
        <x:f t="shared" si="49"/>
        <x:v>0</x:v>
      </x:c>
      <x:c r="BV95" s="288" t="s">
        <x:v>677</x:v>
      </x:c>
      <x:c r="BW95" s="70">
        <x:f t="shared" ref="BW95:CX95" si="50">SUM(BW96:BW103)</x:f>
        <x:v>0</x:v>
      </x:c>
      <x:c r="BX95" s="70">
        <x:f t="shared" si="50"/>
        <x:v>0</x:v>
      </x:c>
      <x:c r="BY95" s="73">
        <x:f t="shared" si="50"/>
        <x:v>0</x:v>
      </x:c>
      <x:c r="BZ95" s="70">
        <x:f t="shared" si="50"/>
        <x:v>0</x:v>
      </x:c>
      <x:c r="CA95" s="73">
        <x:f t="shared" si="50"/>
        <x:v>0</x:v>
      </x:c>
      <x:c r="CB95" s="70">
        <x:f t="shared" si="50"/>
        <x:v>0</x:v>
      </x:c>
      <x:c r="CC95" s="73">
        <x:f t="shared" si="50"/>
        <x:v>0</x:v>
      </x:c>
      <x:c r="CD95" s="70">
        <x:f t="shared" si="50"/>
        <x:v>0</x:v>
      </x:c>
      <x:c r="CE95" s="70">
        <x:f t="shared" si="50"/>
        <x:v>0</x:v>
      </x:c>
      <x:c r="CF95" s="73">
        <x:f t="shared" si="50"/>
        <x:v>0</x:v>
      </x:c>
      <x:c r="CG95" s="70">
        <x:f t="shared" si="50"/>
        <x:v>0</x:v>
      </x:c>
      <x:c r="CH95" s="70">
        <x:f t="shared" si="50"/>
        <x:v>0</x:v>
      </x:c>
      <x:c r="CI95" s="70">
        <x:f t="shared" si="50"/>
        <x:v>0</x:v>
      </x:c>
      <x:c r="CJ95" s="70">
        <x:f t="shared" si="50"/>
        <x:v>0</x:v>
      </x:c>
      <x:c r="CK95" s="70">
        <x:f t="shared" si="50"/>
        <x:v>0</x:v>
      </x:c>
      <x:c r="CL95" s="70">
        <x:f t="shared" si="50"/>
        <x:v>0</x:v>
      </x:c>
      <x:c r="CM95" s="70">
        <x:f t="shared" si="50"/>
        <x:v>0</x:v>
      </x:c>
      <x:c r="CN95" s="70">
        <x:f t="shared" si="50"/>
        <x:v>0</x:v>
      </x:c>
      <x:c r="CO95" s="70">
        <x:f t="shared" si="50"/>
        <x:v>0</x:v>
      </x:c>
      <x:c r="CP95" s="73">
        <x:f t="shared" si="50"/>
        <x:v>0</x:v>
      </x:c>
      <x:c r="CQ95" s="70">
        <x:f t="shared" si="50"/>
        <x:v>0</x:v>
      </x:c>
      <x:c r="CR95" s="73">
        <x:f t="shared" si="50"/>
        <x:v>0</x:v>
      </x:c>
      <x:c r="CS95" s="70">
        <x:f t="shared" si="50"/>
        <x:v>0</x:v>
      </x:c>
      <x:c r="CT95" s="70">
        <x:f t="shared" si="50"/>
        <x:v>0</x:v>
      </x:c>
      <x:c r="CU95" s="70">
        <x:f t="shared" si="50"/>
        <x:v>0</x:v>
      </x:c>
      <x:c r="CV95" s="70">
        <x:f t="shared" si="50"/>
        <x:v>0</x:v>
      </x:c>
      <x:c r="CW95" s="70">
        <x:f t="shared" si="50"/>
        <x:v>0</x:v>
      </x:c>
      <x:c r="CX95" s="70">
        <x:f t="shared" si="50"/>
        <x:v>0</x:v>
      </x:c>
      <x:c r="CY95" s="288" t="s">
        <x:v>677</x:v>
      </x:c>
      <x:c r="CZ95" s="70">
        <x:f t="shared" ref="CZ95:DG95" si="51">SUM(CZ96:CZ103)</x:f>
        <x:v>0</x:v>
      </x:c>
      <x:c r="DA95" s="73">
        <x:f t="shared" si="51"/>
        <x:v>0</x:v>
      </x:c>
      <x:c r="DB95" s="73">
        <x:f t="shared" si="51"/>
        <x:v>0</x:v>
      </x:c>
      <x:c r="DC95" s="73">
        <x:f t="shared" si="51"/>
        <x:v>0</x:v>
      </x:c>
      <x:c r="DD95" s="73">
        <x:f t="shared" si="51"/>
        <x:v>0</x:v>
      </x:c>
      <x:c r="DE95" s="73">
        <x:f t="shared" si="51"/>
        <x:v>0</x:v>
      </x:c>
      <x:c r="DF95" s="73">
        <x:f t="shared" si="51"/>
        <x:v>0</x:v>
      </x:c>
      <x:c r="DG95" s="104">
        <x:f t="shared" si="51"/>
        <x:v>0</x:v>
      </x:c>
    </x:row>
    <x:row r="96" spans="1:111" ht="30" customHeight="1">
      <x:c r="A96" s="522" t="s">
        <x:v>2518</x:v>
      </x:c>
      <x:c r="B96" s="114"/>
      <x:c r="C96" s="73"/>
      <x:c r="D96" s="70"/>
      <x:c r="E96" s="73"/>
      <x:c r="F96" s="70"/>
      <x:c r="G96" s="73"/>
      <x:c r="H96" s="70"/>
      <x:c r="I96" s="73"/>
      <x:c r="J96" s="70"/>
      <x:c r="K96" s="70"/>
      <x:c r="L96" s="73"/>
      <x:c r="M96" s="70"/>
      <x:c r="N96" s="70"/>
      <x:c r="O96" s="70"/>
      <x:c r="P96" s="70"/>
      <x:c r="Q96" s="70"/>
      <x:c r="R96" s="73"/>
      <x:c r="S96" s="70"/>
      <x:c r="T96" s="73"/>
      <x:c r="U96" s="70"/>
      <x:c r="V96" s="73"/>
      <x:c r="W96" s="70"/>
      <x:c r="X96" s="70"/>
      <x:c r="Y96" s="70"/>
      <x:c r="Z96" s="70"/>
      <x:c r="AA96" s="70"/>
      <x:c r="AB96" s="70"/>
      <x:c r="AC96" s="70"/>
      <x:c r="AD96" s="70"/>
      <x:c r="AE96" s="70"/>
      <x:c r="AF96" s="70"/>
      <x:c r="AG96" s="70"/>
      <x:c r="AH96" s="70"/>
      <x:c r="AI96" s="70"/>
      <x:c r="AJ96" s="70"/>
      <x:c r="AK96" s="70"/>
      <x:c r="AL96" s="522" t="s">
        <x:v>2518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70"/>
      <x:c r="BE96" s="70"/>
      <x:c r="BF96" s="70"/>
      <x:c r="BG96" s="70"/>
      <x:c r="BH96" s="70"/>
      <x:c r="BI96" s="70"/>
      <x:c r="BJ96" s="73"/>
      <x:c r="BK96" s="70"/>
      <x:c r="BL96" s="73"/>
      <x:c r="BM96" s="70"/>
      <x:c r="BN96" s="73"/>
      <x:c r="BO96" s="70"/>
      <x:c r="BP96" s="73"/>
      <x:c r="BQ96" s="70"/>
      <x:c r="BR96" s="70"/>
      <x:c r="BS96" s="70"/>
      <x:c r="BT96" s="70"/>
      <x:c r="BU96" s="70"/>
      <x:c r="BV96" s="522" t="s">
        <x:v>2518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70"/>
      <x:c r="CI96" s="70"/>
      <x:c r="CJ96" s="70"/>
      <x:c r="CK96" s="70"/>
      <x:c r="CL96" s="70"/>
      <x:c r="CM96" s="70"/>
      <x:c r="CN96" s="607"/>
      <x:c r="CO96" s="70"/>
      <x:c r="CP96" s="73"/>
      <x:c r="CQ96" s="70"/>
      <x:c r="CR96" s="73"/>
      <x:c r="CS96" s="70"/>
      <x:c r="CT96" s="70"/>
      <x:c r="CU96" s="70"/>
      <x:c r="CV96" s="70"/>
      <x:c r="CW96" s="70"/>
      <x:c r="CX96" s="70"/>
      <x:c r="CY96" s="522" t="s">
        <x:v>2518</x:v>
      </x:c>
      <x:c r="CZ96" s="70"/>
      <x:c r="DA96" s="73"/>
      <x:c r="DB96" s="70"/>
      <x:c r="DC96" s="73"/>
      <x:c r="DD96" s="70"/>
      <x:c r="DE96" s="73"/>
      <x:c r="DF96" s="70"/>
      <x:c r="DG96" s="104"/>
    </x:row>
    <x:row r="97" spans="1:111" ht="30" customHeight="1">
      <x:c r="A97" s="522" t="s">
        <x:v>1001</x:v>
      </x:c>
      <x:c r="B97" s="114"/>
      <x:c r="C97" s="73"/>
      <x:c r="D97" s="70"/>
      <x:c r="E97" s="73"/>
      <x:c r="F97" s="70"/>
      <x:c r="G97" s="73"/>
      <x:c r="H97" s="70"/>
      <x:c r="I97" s="73"/>
      <x:c r="J97" s="70"/>
      <x:c r="K97" s="70"/>
      <x:c r="L97" s="73"/>
      <x:c r="M97" s="70"/>
      <x:c r="N97" s="70"/>
      <x:c r="O97" s="70"/>
      <x:c r="P97" s="70"/>
      <x:c r="Q97" s="70"/>
      <x:c r="R97" s="73"/>
      <x:c r="S97" s="70"/>
      <x:c r="T97" s="73"/>
      <x:c r="U97" s="70"/>
      <x:c r="V97" s="73"/>
      <x:c r="W97" s="70"/>
      <x:c r="X97" s="70"/>
      <x:c r="Y97" s="70"/>
      <x:c r="Z97" s="70"/>
      <x:c r="AA97" s="70"/>
      <x:c r="AB97" s="70"/>
      <x:c r="AC97" s="70"/>
      <x:c r="AD97" s="70"/>
      <x:c r="AE97" s="70"/>
      <x:c r="AF97" s="70"/>
      <x:c r="AG97" s="70"/>
      <x:c r="AH97" s="70"/>
      <x:c r="AI97" s="70"/>
      <x:c r="AJ97" s="70"/>
      <x:c r="AK97" s="70"/>
      <x:c r="AL97" s="522" t="s">
        <x:v>1001</x:v>
      </x:c>
      <x:c r="AM97" s="70"/>
      <x:c r="AN97" s="73"/>
      <x:c r="AO97" s="70"/>
      <x:c r="AP97" s="70"/>
      <x:c r="AQ97" s="70"/>
      <x:c r="AR97" s="73"/>
      <x:c r="AS97" s="70"/>
      <x:c r="AT97" s="73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70"/>
      <x:c r="BE97" s="70"/>
      <x:c r="BF97" s="70"/>
      <x:c r="BG97" s="70"/>
      <x:c r="BH97" s="70"/>
      <x:c r="BI97" s="70"/>
      <x:c r="BJ97" s="73"/>
      <x:c r="BK97" s="70"/>
      <x:c r="BL97" s="73"/>
      <x:c r="BM97" s="70"/>
      <x:c r="BN97" s="73"/>
      <x:c r="BO97" s="70"/>
      <x:c r="BP97" s="73"/>
      <x:c r="BQ97" s="70"/>
      <x:c r="BR97" s="70"/>
      <x:c r="BS97" s="70"/>
      <x:c r="BT97" s="70"/>
      <x:c r="BU97" s="70"/>
      <x:c r="BV97" s="522" t="s">
        <x:v>1001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70"/>
      <x:c r="CI97" s="70"/>
      <x:c r="CJ97" s="70"/>
      <x:c r="CK97" s="70"/>
      <x:c r="CL97" s="70"/>
      <x:c r="CM97" s="70"/>
      <x:c r="CN97" s="607"/>
      <x:c r="CO97" s="70"/>
      <x:c r="CP97" s="73"/>
      <x:c r="CQ97" s="70"/>
      <x:c r="CR97" s="73"/>
      <x:c r="CS97" s="70"/>
      <x:c r="CT97" s="70"/>
      <x:c r="CU97" s="70"/>
      <x:c r="CV97" s="70"/>
      <x:c r="CW97" s="70"/>
      <x:c r="CX97" s="70"/>
      <x:c r="CY97" s="522" t="s">
        <x:v>1001</x:v>
      </x:c>
      <x:c r="CZ97" s="70"/>
      <x:c r="DA97" s="73"/>
      <x:c r="DB97" s="70"/>
      <x:c r="DC97" s="73"/>
      <x:c r="DD97" s="70"/>
      <x:c r="DE97" s="73"/>
      <x:c r="DF97" s="70"/>
      <x:c r="DG97" s="104"/>
    </x:row>
    <x:row r="98" spans="1:111" ht="30" customHeight="1">
      <x:c r="A98" s="522" t="s">
        <x:v>2493</x:v>
      </x:c>
      <x:c r="B98" s="114"/>
      <x:c r="C98" s="73"/>
      <x:c r="D98" s="70"/>
      <x:c r="E98" s="73"/>
      <x:c r="F98" s="70"/>
      <x:c r="G98" s="73"/>
      <x:c r="H98" s="70"/>
      <x:c r="I98" s="73"/>
      <x:c r="J98" s="70"/>
      <x:c r="K98" s="70"/>
      <x:c r="L98" s="73"/>
      <x:c r="M98" s="70"/>
      <x:c r="N98" s="70"/>
      <x:c r="O98" s="70"/>
      <x:c r="P98" s="70"/>
      <x:c r="Q98" s="70"/>
      <x:c r="R98" s="73"/>
      <x:c r="S98" s="70"/>
      <x:c r="T98" s="73"/>
      <x:c r="U98" s="70"/>
      <x:c r="V98" s="73"/>
      <x:c r="W98" s="70"/>
      <x:c r="X98" s="70"/>
      <x:c r="Y98" s="70"/>
      <x:c r="Z98" s="70"/>
      <x:c r="AA98" s="70"/>
      <x:c r="AB98" s="70"/>
      <x:c r="AC98" s="70"/>
      <x:c r="AD98" s="70"/>
      <x:c r="AE98" s="70"/>
      <x:c r="AF98" s="70"/>
      <x:c r="AG98" s="70"/>
      <x:c r="AH98" s="70"/>
      <x:c r="AI98" s="70"/>
      <x:c r="AJ98" s="70"/>
      <x:c r="AK98" s="70"/>
      <x:c r="AL98" s="522" t="s">
        <x:v>2493</x:v>
      </x:c>
      <x:c r="AM98" s="70"/>
      <x:c r="AN98" s="73"/>
      <x:c r="AO98" s="70"/>
      <x:c r="AP98" s="70"/>
      <x:c r="AQ98" s="70"/>
      <x:c r="AR98" s="73"/>
      <x:c r="AS98" s="70"/>
      <x:c r="AT98" s="73"/>
      <x:c r="AU98" s="70"/>
      <x:c r="AV98" s="70"/>
      <x:c r="AW98" s="70"/>
      <x:c r="AX98" s="70"/>
      <x:c r="AY98" s="70"/>
      <x:c r="AZ98" s="70"/>
      <x:c r="BA98" s="73"/>
      <x:c r="BB98" s="70"/>
      <x:c r="BC98" s="70"/>
      <x:c r="BD98" s="70"/>
      <x:c r="BE98" s="70"/>
      <x:c r="BF98" s="70"/>
      <x:c r="BG98" s="70"/>
      <x:c r="BH98" s="70"/>
      <x:c r="BI98" s="70"/>
      <x:c r="BJ98" s="73"/>
      <x:c r="BK98" s="70"/>
      <x:c r="BL98" s="73"/>
      <x:c r="BM98" s="70"/>
      <x:c r="BN98" s="73"/>
      <x:c r="BO98" s="70"/>
      <x:c r="BP98" s="73"/>
      <x:c r="BQ98" s="70"/>
      <x:c r="BR98" s="70"/>
      <x:c r="BS98" s="70"/>
      <x:c r="BT98" s="70"/>
      <x:c r="BU98" s="70"/>
      <x:c r="BV98" s="522" t="s">
        <x:v>2493</x:v>
      </x:c>
      <x:c r="BW98" s="70"/>
      <x:c r="BX98" s="70"/>
      <x:c r="BY98" s="73"/>
      <x:c r="BZ98" s="70"/>
      <x:c r="CA98" s="73"/>
      <x:c r="CB98" s="70"/>
      <x:c r="CC98" s="73"/>
      <x:c r="CD98" s="70"/>
      <x:c r="CE98" s="70"/>
      <x:c r="CF98" s="73"/>
      <x:c r="CG98" s="70"/>
      <x:c r="CH98" s="70"/>
      <x:c r="CI98" s="70"/>
      <x:c r="CJ98" s="70"/>
      <x:c r="CK98" s="70"/>
      <x:c r="CL98" s="70"/>
      <x:c r="CM98" s="70"/>
      <x:c r="CN98" s="607"/>
      <x:c r="CO98" s="70"/>
      <x:c r="CP98" s="73"/>
      <x:c r="CQ98" s="70"/>
      <x:c r="CR98" s="73"/>
      <x:c r="CS98" s="70"/>
      <x:c r="CT98" s="70"/>
      <x:c r="CU98" s="70"/>
      <x:c r="CV98" s="70"/>
      <x:c r="CW98" s="70"/>
      <x:c r="CX98" s="70"/>
      <x:c r="CY98" s="522" t="s">
        <x:v>2493</x:v>
      </x:c>
      <x:c r="CZ98" s="70"/>
      <x:c r="DA98" s="73"/>
      <x:c r="DB98" s="70"/>
      <x:c r="DC98" s="73"/>
      <x:c r="DD98" s="70"/>
      <x:c r="DE98" s="73"/>
      <x:c r="DF98" s="70"/>
      <x:c r="DG98" s="104"/>
    </x:row>
    <x:row r="99" spans="1:111" ht="30" customHeight="1">
      <x:c r="A99" s="522" t="s">
        <x:v>2516</x:v>
      </x:c>
      <x:c r="B99" s="114"/>
      <x:c r="C99" s="73"/>
      <x:c r="D99" s="70"/>
      <x:c r="E99" s="73"/>
      <x:c r="F99" s="70"/>
      <x:c r="G99" s="73"/>
      <x:c r="H99" s="70"/>
      <x:c r="I99" s="73"/>
      <x:c r="J99" s="70"/>
      <x:c r="K99" s="70"/>
      <x:c r="L99" s="73"/>
      <x:c r="M99" s="70"/>
      <x:c r="N99" s="70"/>
      <x:c r="O99" s="70"/>
      <x:c r="P99" s="70"/>
      <x:c r="Q99" s="70"/>
      <x:c r="R99" s="73"/>
      <x:c r="S99" s="70"/>
      <x:c r="T99" s="73"/>
      <x:c r="U99" s="70"/>
      <x:c r="V99" s="73"/>
      <x:c r="W99" s="70"/>
      <x:c r="X99" s="70"/>
      <x:c r="Y99" s="70"/>
      <x:c r="Z99" s="70"/>
      <x:c r="AA99" s="70"/>
      <x:c r="AB99" s="70"/>
      <x:c r="AC99" s="70"/>
      <x:c r="AD99" s="70"/>
      <x:c r="AE99" s="70"/>
      <x:c r="AF99" s="70"/>
      <x:c r="AG99" s="70"/>
      <x:c r="AH99" s="70"/>
      <x:c r="AI99" s="70"/>
      <x:c r="AJ99" s="70"/>
      <x:c r="AK99" s="70"/>
      <x:c r="AL99" s="522" t="s">
        <x:v>2516</x:v>
      </x:c>
      <x:c r="AM99" s="70"/>
      <x:c r="AN99" s="73"/>
      <x:c r="AO99" s="70"/>
      <x:c r="AP99" s="70"/>
      <x:c r="AQ99" s="70"/>
      <x:c r="AR99" s="73"/>
      <x:c r="AS99" s="70"/>
      <x:c r="AT99" s="73"/>
      <x:c r="AU99" s="70"/>
      <x:c r="AV99" s="70"/>
      <x:c r="AW99" s="70"/>
      <x:c r="AX99" s="70"/>
      <x:c r="AY99" s="70"/>
      <x:c r="AZ99" s="70"/>
      <x:c r="BA99" s="73"/>
      <x:c r="BB99" s="70"/>
      <x:c r="BC99" s="70"/>
      <x:c r="BD99" s="70"/>
      <x:c r="BE99" s="70"/>
      <x:c r="BF99" s="70"/>
      <x:c r="BG99" s="70"/>
      <x:c r="BH99" s="70"/>
      <x:c r="BI99" s="70"/>
      <x:c r="BJ99" s="73"/>
      <x:c r="BK99" s="70"/>
      <x:c r="BL99" s="73"/>
      <x:c r="BM99" s="70"/>
      <x:c r="BN99" s="73"/>
      <x:c r="BO99" s="70"/>
      <x:c r="BP99" s="73"/>
      <x:c r="BQ99" s="70"/>
      <x:c r="BR99" s="70"/>
      <x:c r="BS99" s="70"/>
      <x:c r="BT99" s="70"/>
      <x:c r="BU99" s="70"/>
      <x:c r="BV99" s="522" t="s">
        <x:v>2516</x:v>
      </x:c>
      <x:c r="BW99" s="70"/>
      <x:c r="BX99" s="70"/>
      <x:c r="BY99" s="73"/>
      <x:c r="BZ99" s="70"/>
      <x:c r="CA99" s="73"/>
      <x:c r="CB99" s="70"/>
      <x:c r="CC99" s="73"/>
      <x:c r="CD99" s="70"/>
      <x:c r="CE99" s="70"/>
      <x:c r="CF99" s="73"/>
      <x:c r="CG99" s="70"/>
      <x:c r="CH99" s="70"/>
      <x:c r="CI99" s="70"/>
      <x:c r="CJ99" s="70"/>
      <x:c r="CK99" s="70"/>
      <x:c r="CL99" s="70"/>
      <x:c r="CM99" s="70"/>
      <x:c r="CN99" s="607"/>
      <x:c r="CO99" s="70"/>
      <x:c r="CP99" s="73"/>
      <x:c r="CQ99" s="70"/>
      <x:c r="CR99" s="73"/>
      <x:c r="CS99" s="70"/>
      <x:c r="CT99" s="70"/>
      <x:c r="CU99" s="70"/>
      <x:c r="CV99" s="70"/>
      <x:c r="CW99" s="70"/>
      <x:c r="CX99" s="70"/>
      <x:c r="CY99" s="522" t="s">
        <x:v>2516</x:v>
      </x:c>
      <x:c r="CZ99" s="70"/>
      <x:c r="DA99" s="73"/>
      <x:c r="DB99" s="70"/>
      <x:c r="DC99" s="73"/>
      <x:c r="DD99" s="70"/>
      <x:c r="DE99" s="73"/>
      <x:c r="DF99" s="70"/>
      <x:c r="DG99" s="104"/>
    </x:row>
    <x:row r="100" spans="1:111" s="10" customFormat="1" ht="30" customHeight="1">
      <x:c r="A100" s="522" t="s">
        <x:v>588</x:v>
      </x:c>
      <x:c r="B100" s="114"/>
      <x:c r="C100" s="73"/>
      <x:c r="D100" s="70"/>
      <x:c r="E100" s="73"/>
      <x:c r="F100" s="70"/>
      <x:c r="G100" s="73"/>
      <x:c r="H100" s="70"/>
      <x:c r="I100" s="73"/>
      <x:c r="J100" s="70"/>
      <x:c r="K100" s="70"/>
      <x:c r="L100" s="73"/>
      <x:c r="M100" s="70"/>
      <x:c r="N100" s="70"/>
      <x:c r="O100" s="70"/>
      <x:c r="P100" s="70"/>
      <x:c r="Q100" s="70"/>
      <x:c r="R100" s="73"/>
      <x:c r="S100" s="70"/>
      <x:c r="T100" s="73"/>
      <x:c r="U100" s="70"/>
      <x:c r="V100" s="73"/>
      <x:c r="W100" s="70"/>
      <x:c r="X100" s="70"/>
      <x:c r="Y100" s="70"/>
      <x:c r="Z100" s="70"/>
      <x:c r="AA100" s="70"/>
      <x:c r="AB100" s="70"/>
      <x:c r="AC100" s="70"/>
      <x:c r="AD100" s="70"/>
      <x:c r="AE100" s="70"/>
      <x:c r="AF100" s="70"/>
      <x:c r="AG100" s="70"/>
      <x:c r="AH100" s="70"/>
      <x:c r="AI100" s="70"/>
      <x:c r="AJ100" s="70"/>
      <x:c r="AK100" s="70"/>
      <x:c r="AL100" s="522" t="s">
        <x:v>588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70"/>
      <x:c r="BE100" s="70"/>
      <x:c r="BF100" s="70"/>
      <x:c r="BG100" s="70"/>
      <x:c r="BH100" s="70"/>
      <x:c r="BI100" s="70"/>
      <x:c r="BJ100" s="73"/>
      <x:c r="BK100" s="70"/>
      <x:c r="BL100" s="73"/>
      <x:c r="BM100" s="70"/>
      <x:c r="BN100" s="73"/>
      <x:c r="BO100" s="70"/>
      <x:c r="BP100" s="73"/>
      <x:c r="BQ100" s="70"/>
      <x:c r="BR100" s="70"/>
      <x:c r="BS100" s="70"/>
      <x:c r="BT100" s="70"/>
      <x:c r="BU100" s="70"/>
      <x:c r="BV100" s="522" t="s">
        <x:v>588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70"/>
      <x:c r="CI100" s="70"/>
      <x:c r="CJ100" s="70"/>
      <x:c r="CK100" s="70"/>
      <x:c r="CL100" s="70"/>
      <x:c r="CM100" s="70"/>
      <x:c r="CN100" s="70"/>
      <x:c r="CO100" s="70"/>
      <x:c r="CP100" s="73"/>
      <x:c r="CQ100" s="70"/>
      <x:c r="CR100" s="73"/>
      <x:c r="CS100" s="70"/>
      <x:c r="CT100" s="70"/>
      <x:c r="CU100" s="70"/>
      <x:c r="CV100" s="70"/>
      <x:c r="CW100" s="70"/>
      <x:c r="CX100" s="70"/>
      <x:c r="CY100" s="522" t="s">
        <x:v>588</x:v>
      </x:c>
      <x:c r="CZ100" s="70"/>
      <x:c r="DA100" s="73"/>
      <x:c r="DB100" s="70"/>
      <x:c r="DC100" s="73"/>
      <x:c r="DD100" s="70"/>
      <x:c r="DE100" s="73"/>
      <x:c r="DF100" s="70"/>
      <x:c r="DG100" s="104"/>
    </x:row>
    <x:row r="101" spans="1:111" ht="30" customHeight="1">
      <x:c r="A101" s="522" t="s">
        <x:v>901</x:v>
      </x:c>
      <x:c r="B101" s="114"/>
      <x:c r="C101" s="73"/>
      <x:c r="D101" s="70"/>
      <x:c r="E101" s="73"/>
      <x:c r="F101" s="70"/>
      <x:c r="G101" s="73"/>
      <x:c r="H101" s="70"/>
      <x:c r="I101" s="73"/>
      <x:c r="J101" s="70"/>
      <x:c r="K101" s="70"/>
      <x:c r="L101" s="73"/>
      <x:c r="M101" s="70"/>
      <x:c r="N101" s="70"/>
      <x:c r="O101" s="70"/>
      <x:c r="P101" s="70"/>
      <x:c r="Q101" s="70"/>
      <x:c r="R101" s="73"/>
      <x:c r="S101" s="70"/>
      <x:c r="T101" s="73"/>
      <x:c r="U101" s="70"/>
      <x:c r="V101" s="73"/>
      <x:c r="W101" s="70"/>
      <x:c r="X101" s="70"/>
      <x:c r="Y101" s="70"/>
      <x:c r="Z101" s="70"/>
      <x:c r="AA101" s="70"/>
      <x:c r="AB101" s="70"/>
      <x:c r="AC101" s="70"/>
      <x:c r="AD101" s="70"/>
      <x:c r="AE101" s="70"/>
      <x:c r="AF101" s="70"/>
      <x:c r="AG101" s="70"/>
      <x:c r="AH101" s="70"/>
      <x:c r="AI101" s="70"/>
      <x:c r="AJ101" s="70"/>
      <x:c r="AK101" s="70"/>
      <x:c r="AL101" s="522" t="s">
        <x:v>2035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70"/>
      <x:c r="BE101" s="70"/>
      <x:c r="BF101" s="70"/>
      <x:c r="BG101" s="70"/>
      <x:c r="BH101" s="70"/>
      <x:c r="BI101" s="70"/>
      <x:c r="BJ101" s="73"/>
      <x:c r="BK101" s="70"/>
      <x:c r="BL101" s="73"/>
      <x:c r="BM101" s="70"/>
      <x:c r="BN101" s="73"/>
      <x:c r="BO101" s="70"/>
      <x:c r="BP101" s="73"/>
      <x:c r="BQ101" s="70"/>
      <x:c r="BR101" s="70"/>
      <x:c r="BS101" s="70"/>
      <x:c r="BT101" s="70"/>
      <x:c r="BU101" s="70"/>
      <x:c r="BV101" s="522" t="s">
        <x:v>2035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70"/>
      <x:c r="CI101" s="70"/>
      <x:c r="CJ101" s="70"/>
      <x:c r="CK101" s="70"/>
      <x:c r="CL101" s="70"/>
      <x:c r="CM101" s="70"/>
      <x:c r="CN101" s="607"/>
      <x:c r="CO101" s="70"/>
      <x:c r="CP101" s="73"/>
      <x:c r="CQ101" s="70"/>
      <x:c r="CR101" s="73"/>
      <x:c r="CS101" s="70"/>
      <x:c r="CT101" s="70"/>
      <x:c r="CU101" s="70"/>
      <x:c r="CV101" s="70"/>
      <x:c r="CW101" s="70"/>
      <x:c r="CX101" s="70"/>
      <x:c r="CY101" s="522" t="s">
        <x:v>2035</x:v>
      </x:c>
      <x:c r="CZ101" s="70"/>
      <x:c r="DA101" s="73"/>
      <x:c r="DB101" s="70"/>
      <x:c r="DC101" s="73"/>
      <x:c r="DD101" s="70"/>
      <x:c r="DE101" s="73"/>
      <x:c r="DF101" s="70"/>
      <x:c r="DG101" s="104"/>
    </x:row>
    <x:row r="102" spans="1:111" ht="30" customHeight="1">
      <x:c r="A102" s="522" t="s">
        <x:v>2919</x:v>
      </x:c>
      <x:c r="B102" s="114"/>
      <x:c r="C102" s="73"/>
      <x:c r="D102" s="70"/>
      <x:c r="E102" s="73"/>
      <x:c r="F102" s="70"/>
      <x:c r="G102" s="73"/>
      <x:c r="H102" s="70"/>
      <x:c r="I102" s="73"/>
      <x:c r="J102" s="70"/>
      <x:c r="K102" s="70"/>
      <x:c r="L102" s="73"/>
      <x:c r="M102" s="70"/>
      <x:c r="N102" s="70"/>
      <x:c r="O102" s="70"/>
      <x:c r="P102" s="70"/>
      <x:c r="Q102" s="70"/>
      <x:c r="R102" s="73"/>
      <x:c r="S102" s="70"/>
      <x:c r="T102" s="73"/>
      <x:c r="U102" s="70"/>
      <x:c r="V102" s="73"/>
      <x:c r="W102" s="70"/>
      <x:c r="X102" s="70"/>
      <x:c r="Y102" s="70"/>
      <x:c r="Z102" s="70"/>
      <x:c r="AA102" s="70"/>
      <x:c r="AB102" s="70"/>
      <x:c r="AC102" s="70"/>
      <x:c r="AD102" s="70"/>
      <x:c r="AE102" s="70"/>
      <x:c r="AF102" s="70"/>
      <x:c r="AG102" s="70"/>
      <x:c r="AH102" s="70"/>
      <x:c r="AI102" s="70"/>
      <x:c r="AJ102" s="70"/>
      <x:c r="AK102" s="70"/>
      <x:c r="AL102" s="522" t="s">
        <x:v>2485</x:v>
      </x:c>
      <x:c r="AM102" s="70"/>
      <x:c r="AN102" s="73"/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70"/>
      <x:c r="BE102" s="70"/>
      <x:c r="BF102" s="70"/>
      <x:c r="BG102" s="70"/>
      <x:c r="BH102" s="70"/>
      <x:c r="BI102" s="70"/>
      <x:c r="BJ102" s="73"/>
      <x:c r="BK102" s="70"/>
      <x:c r="BL102" s="73"/>
      <x:c r="BM102" s="70"/>
      <x:c r="BN102" s="73"/>
      <x:c r="BO102" s="70"/>
      <x:c r="BP102" s="73"/>
      <x:c r="BQ102" s="70"/>
      <x:c r="BR102" s="70"/>
      <x:c r="BS102" s="70"/>
      <x:c r="BT102" s="70"/>
      <x:c r="BU102" s="70"/>
      <x:c r="BV102" s="522" t="s">
        <x:v>2485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70"/>
      <x:c r="CI102" s="70"/>
      <x:c r="CJ102" s="70"/>
      <x:c r="CK102" s="70"/>
      <x:c r="CL102" s="70"/>
      <x:c r="CM102" s="70"/>
      <x:c r="CN102" s="607"/>
      <x:c r="CO102" s="70"/>
      <x:c r="CP102" s="73"/>
      <x:c r="CQ102" s="70"/>
      <x:c r="CR102" s="73"/>
      <x:c r="CS102" s="70"/>
      <x:c r="CT102" s="70"/>
      <x:c r="CU102" s="70"/>
      <x:c r="CV102" s="70"/>
      <x:c r="CW102" s="70"/>
      <x:c r="CX102" s="70"/>
      <x:c r="CY102" s="522" t="s">
        <x:v>2485</x:v>
      </x:c>
      <x:c r="CZ102" s="70"/>
      <x:c r="DA102" s="73"/>
      <x:c r="DB102" s="70"/>
      <x:c r="DC102" s="73"/>
      <x:c r="DD102" s="70"/>
      <x:c r="DE102" s="73"/>
      <x:c r="DF102" s="70"/>
      <x:c r="DG102" s="104"/>
    </x:row>
    <x:row r="103" spans="1:111" s="10" customFormat="1" ht="30" customHeight="1">
      <x:c r="A103" s="522" t="s">
        <x:v>2518</x:v>
      </x:c>
      <x:c r="B103" s="114"/>
      <x:c r="C103" s="73"/>
      <x:c r="D103" s="70"/>
      <x:c r="E103" s="73"/>
      <x:c r="F103" s="70"/>
      <x:c r="G103" s="73"/>
      <x:c r="H103" s="70"/>
      <x:c r="I103" s="73"/>
      <x:c r="J103" s="70"/>
      <x:c r="K103" s="70"/>
      <x:c r="L103" s="73"/>
      <x:c r="M103" s="70"/>
      <x:c r="N103" s="70"/>
      <x:c r="O103" s="70"/>
      <x:c r="P103" s="70"/>
      <x:c r="Q103" s="70"/>
      <x:c r="R103" s="73"/>
      <x:c r="S103" s="70"/>
      <x:c r="T103" s="73"/>
      <x:c r="U103" s="70"/>
      <x:c r="V103" s="73"/>
      <x:c r="W103" s="70"/>
      <x:c r="X103" s="70"/>
      <x:c r="Y103" s="70"/>
      <x:c r="Z103" s="70"/>
      <x:c r="AA103" s="70"/>
      <x:c r="AB103" s="70"/>
      <x:c r="AC103" s="70"/>
      <x:c r="AD103" s="70"/>
      <x:c r="AE103" s="70"/>
      <x:c r="AF103" s="70"/>
      <x:c r="AG103" s="70"/>
      <x:c r="AH103" s="70"/>
      <x:c r="AI103" s="70"/>
      <x:c r="AJ103" s="70"/>
      <x:c r="AK103" s="70"/>
      <x:c r="AL103" s="522" t="s">
        <x:v>2478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70"/>
      <x:c r="BE103" s="70"/>
      <x:c r="BF103" s="70"/>
      <x:c r="BG103" s="70"/>
      <x:c r="BH103" s="70"/>
      <x:c r="BI103" s="70"/>
      <x:c r="BJ103" s="73"/>
      <x:c r="BK103" s="70"/>
      <x:c r="BL103" s="73"/>
      <x:c r="BM103" s="70"/>
      <x:c r="BN103" s="73"/>
      <x:c r="BO103" s="70"/>
      <x:c r="BP103" s="73"/>
      <x:c r="BQ103" s="70"/>
      <x:c r="BR103" s="70"/>
      <x:c r="BS103" s="70"/>
      <x:c r="BT103" s="70"/>
      <x:c r="BU103" s="70"/>
      <x:c r="BV103" s="522" t="s">
        <x:v>2478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70"/>
      <x:c r="CI103" s="70"/>
      <x:c r="CJ103" s="70"/>
      <x:c r="CK103" s="70"/>
      <x:c r="CL103" s="70"/>
      <x:c r="CM103" s="70"/>
      <x:c r="CN103" s="70"/>
      <x:c r="CO103" s="70"/>
      <x:c r="CP103" s="73"/>
      <x:c r="CQ103" s="70"/>
      <x:c r="CR103" s="73"/>
      <x:c r="CS103" s="70"/>
      <x:c r="CT103" s="70"/>
      <x:c r="CU103" s="70"/>
      <x:c r="CV103" s="70"/>
      <x:c r="CW103" s="70"/>
      <x:c r="CX103" s="70"/>
      <x:c r="CY103" s="522" t="s">
        <x:v>2478</x:v>
      </x:c>
      <x:c r="CZ103" s="70"/>
      <x:c r="DA103" s="73"/>
      <x:c r="DB103" s="70"/>
      <x:c r="DC103" s="73"/>
      <x:c r="DD103" s="70"/>
      <x:c r="DE103" s="73"/>
      <x:c r="DF103" s="70"/>
      <x:c r="DG103" s="104"/>
    </x:row>
    <x:row r="104" spans="1:111" ht="30" customHeight="1">
      <x:c r="A104" s="288" t="s">
        <x:v>893</x:v>
      </x:c>
      <x:c r="B104" s="114">
        <x:f>B105</x:f>
        <x:v>0</x:v>
      </x:c>
      <x:c r="C104" s="73">
        <x:f t="shared" ref="C104:BN104" si="52">C105</x:f>
        <x:v>0</x:v>
      </x:c>
      <x:c r="D104" s="70">
        <x:f t="shared" si="52"/>
        <x:v>0</x:v>
      </x:c>
      <x:c r="E104" s="73">
        <x:f t="shared" si="52"/>
        <x:v>0</x:v>
      </x:c>
      <x:c r="F104" s="70">
        <x:f t="shared" si="52"/>
        <x:v>0</x:v>
      </x:c>
      <x:c r="G104" s="73">
        <x:f t="shared" si="52"/>
        <x:v>0</x:v>
      </x:c>
      <x:c r="H104" s="70">
        <x:f t="shared" si="52"/>
        <x:v>0</x:v>
      </x:c>
      <x:c r="I104" s="73">
        <x:f t="shared" si="52"/>
        <x:v>0</x:v>
      </x:c>
      <x:c r="J104" s="70">
        <x:f t="shared" si="52"/>
        <x:v>0</x:v>
      </x:c>
      <x:c r="K104" s="70">
        <x:f t="shared" si="52"/>
        <x:v>0</x:v>
      </x:c>
      <x:c r="L104" s="73">
        <x:f t="shared" si="52"/>
        <x:v>0</x:v>
      </x:c>
      <x:c r="M104" s="70">
        <x:f t="shared" si="52"/>
        <x:v>1</x:v>
      </x:c>
      <x:c r="N104" s="70">
        <x:f t="shared" si="52"/>
        <x:v>0</x:v>
      </x:c>
      <x:c r="O104" s="70">
        <x:f t="shared" si="52"/>
        <x:v>0</x:v>
      </x:c>
      <x:c r="P104" s="70">
        <x:f t="shared" si="52"/>
        <x:v>0</x:v>
      </x:c>
      <x:c r="Q104" s="70">
        <x:f t="shared" si="52"/>
        <x:v>0</x:v>
      </x:c>
      <x:c r="R104" s="73">
        <x:f t="shared" si="52"/>
        <x:v>0</x:v>
      </x:c>
      <x:c r="S104" s="70">
        <x:f t="shared" si="52"/>
        <x:v>0</x:v>
      </x:c>
      <x:c r="T104" s="73">
        <x:f t="shared" si="52"/>
        <x:v>0</x:v>
      </x:c>
      <x:c r="U104" s="70">
        <x:f t="shared" si="52"/>
        <x:v>1</x:v>
      </x:c>
      <x:c r="V104" s="73">
        <x:f t="shared" si="52"/>
        <x:v>95</x:v>
      </x:c>
      <x:c r="W104" s="70">
        <x:f t="shared" si="52"/>
        <x:v>0</x:v>
      </x:c>
      <x:c r="X104" s="70">
        <x:f t="shared" si="52"/>
        <x:v>14</x:v>
      </x:c>
      <x:c r="Y104" s="70">
        <x:f t="shared" si="52"/>
        <x:v>0</x:v>
      </x:c>
      <x:c r="Z104" s="70">
        <x:f t="shared" si="52"/>
        <x:v>0</x:v>
      </x:c>
      <x:c r="AA104" s="70">
        <x:f t="shared" si="52"/>
        <x:v>0</x:v>
      </x:c>
      <x:c r="AB104" s="70">
        <x:f t="shared" si="52"/>
        <x:v>0</x:v>
      </x:c>
      <x:c r="AC104" s="70">
        <x:f t="shared" si="52"/>
        <x:v>0</x:v>
      </x:c>
      <x:c r="AD104" s="70">
        <x:f t="shared" si="52"/>
        <x:v>0</x:v>
      </x:c>
      <x:c r="AE104" s="70">
        <x:f t="shared" si="52"/>
        <x:v>0</x:v>
      </x:c>
      <x:c r="AF104" s="70">
        <x:f t="shared" si="52"/>
        <x:v>0</x:v>
      </x:c>
      <x:c r="AG104" s="70">
        <x:f t="shared" si="52"/>
        <x:v>0</x:v>
      </x:c>
      <x:c r="AH104" s="70">
        <x:f t="shared" si="52"/>
        <x:v>0</x:v>
      </x:c>
      <x:c r="AI104" s="70">
        <x:f t="shared" si="52"/>
        <x:v>0</x:v>
      </x:c>
      <x:c r="AJ104" s="70">
        <x:f t="shared" si="52"/>
        <x:v>0</x:v>
      </x:c>
      <x:c r="AK104" s="70">
        <x:f t="shared" si="52"/>
        <x:v>0</x:v>
      </x:c>
      <x:c r="AL104" s="288" t="s">
        <x:v>893</x:v>
      </x:c>
      <x:c r="AM104" s="70">
        <x:f t="shared" si="52"/>
        <x:v>0</x:v>
      </x:c>
      <x:c r="AN104" s="73">
        <x:f t="shared" si="52"/>
        <x:v>0</x:v>
      </x:c>
      <x:c r="AO104" s="70">
        <x:f t="shared" si="52"/>
        <x:v>0</x:v>
      </x:c>
      <x:c r="AP104" s="70">
        <x:f t="shared" si="52"/>
        <x:v>0</x:v>
      </x:c>
      <x:c r="AQ104" s="70">
        <x:f t="shared" si="52"/>
        <x:v>0</x:v>
      </x:c>
      <x:c r="AR104" s="73">
        <x:f t="shared" si="52"/>
        <x:v>0</x:v>
      </x:c>
      <x:c r="AS104" s="70">
        <x:f t="shared" si="52"/>
        <x:v>0</x:v>
      </x:c>
      <x:c r="AT104" s="73">
        <x:f t="shared" si="52"/>
        <x:v>0</x:v>
      </x:c>
      <x:c r="AU104" s="70">
        <x:f t="shared" si="52"/>
        <x:v>0</x:v>
      </x:c>
      <x:c r="AV104" s="70">
        <x:f t="shared" si="52"/>
        <x:v>0</x:v>
      </x:c>
      <x:c r="AW104" s="70">
        <x:f t="shared" si="52"/>
        <x:v>0</x:v>
      </x:c>
      <x:c r="AX104" s="70">
        <x:f t="shared" si="52"/>
        <x:v>0</x:v>
      </x:c>
      <x:c r="AY104" s="70">
        <x:f t="shared" si="52"/>
        <x:v>0</x:v>
      </x:c>
      <x:c r="AZ104" s="70">
        <x:f t="shared" si="52"/>
        <x:v>0</x:v>
      </x:c>
      <x:c r="BA104" s="73">
        <x:f t="shared" si="52"/>
        <x:v>0</x:v>
      </x:c>
      <x:c r="BB104" s="70">
        <x:f t="shared" si="52"/>
        <x:v>0</x:v>
      </x:c>
      <x:c r="BC104" s="70">
        <x:f t="shared" si="52"/>
        <x:v>0</x:v>
      </x:c>
      <x:c r="BD104" s="70">
        <x:f t="shared" si="52"/>
        <x:v>0</x:v>
      </x:c>
      <x:c r="BE104" s="70">
        <x:f t="shared" si="52"/>
        <x:v>1</x:v>
      </x:c>
      <x:c r="BF104" s="70">
        <x:f t="shared" si="52"/>
        <x:v>5</x:v>
      </x:c>
      <x:c r="BG104" s="70">
        <x:f t="shared" si="52"/>
        <x:v>0</x:v>
      </x:c>
      <x:c r="BH104" s="70">
        <x:f t="shared" si="52"/>
        <x:v>0</x:v>
      </x:c>
      <x:c r="BI104" s="70">
        <x:f t="shared" si="52"/>
        <x:v>0</x:v>
      </x:c>
      <x:c r="BJ104" s="73">
        <x:f t="shared" si="52"/>
        <x:v>0</x:v>
      </x:c>
      <x:c r="BK104" s="70">
        <x:f t="shared" si="52"/>
        <x:v>0</x:v>
      </x:c>
      <x:c r="BL104" s="73">
        <x:f t="shared" si="52"/>
        <x:v>0</x:v>
      </x:c>
      <x:c r="BM104" s="70">
        <x:f t="shared" si="52"/>
        <x:v>0</x:v>
      </x:c>
      <x:c r="BN104" s="73">
        <x:f t="shared" si="52"/>
        <x:v>0</x:v>
      </x:c>
      <x:c r="BO104" s="70">
        <x:f t="shared" ref="BO104:DG104" si="53">BO105</x:f>
        <x:v>0</x:v>
      </x:c>
      <x:c r="BP104" s="73">
        <x:f t="shared" si="53"/>
        <x:v>0</x:v>
      </x:c>
      <x:c r="BQ104" s="70">
        <x:f t="shared" si="53"/>
        <x:v>0</x:v>
      </x:c>
      <x:c r="BR104" s="70">
        <x:f t="shared" si="53"/>
        <x:v>0</x:v>
      </x:c>
      <x:c r="BS104" s="70">
        <x:f t="shared" si="53"/>
        <x:v>0</x:v>
      </x:c>
      <x:c r="BT104" s="70">
        <x:f t="shared" si="53"/>
        <x:v>0</x:v>
      </x:c>
      <x:c r="BU104" s="70">
        <x:f t="shared" si="53"/>
        <x:v>0</x:v>
      </x:c>
      <x:c r="BV104" s="288" t="s">
        <x:v>893</x:v>
      </x:c>
      <x:c r="BW104" s="70">
        <x:f t="shared" si="53"/>
        <x:v>0</x:v>
      </x:c>
      <x:c r="BX104" s="70">
        <x:f t="shared" si="53"/>
        <x:v>0</x:v>
      </x:c>
      <x:c r="BY104" s="73">
        <x:f t="shared" si="53"/>
        <x:v>0</x:v>
      </x:c>
      <x:c r="BZ104" s="70">
        <x:f t="shared" si="53"/>
        <x:v>0</x:v>
      </x:c>
      <x:c r="CA104" s="73">
        <x:f t="shared" si="53"/>
        <x:v>0</x:v>
      </x:c>
      <x:c r="CB104" s="70">
        <x:f t="shared" si="53"/>
        <x:v>0</x:v>
      </x:c>
      <x:c r="CC104" s="73">
        <x:f t="shared" si="53"/>
        <x:v>0</x:v>
      </x:c>
      <x:c r="CD104" s="70">
        <x:f t="shared" si="53"/>
        <x:v>0</x:v>
      </x:c>
      <x:c r="CE104" s="70">
        <x:f t="shared" si="53"/>
        <x:v>0</x:v>
      </x:c>
      <x:c r="CF104" s="73">
        <x:f t="shared" si="53"/>
        <x:v>0</x:v>
      </x:c>
      <x:c r="CG104" s="70">
        <x:f t="shared" si="53"/>
        <x:v>0</x:v>
      </x:c>
      <x:c r="CH104" s="70">
        <x:f t="shared" si="53"/>
        <x:v>0</x:v>
      </x:c>
      <x:c r="CI104" s="70">
        <x:f t="shared" si="53"/>
        <x:v>0</x:v>
      </x:c>
      <x:c r="CJ104" s="70">
        <x:f t="shared" si="53"/>
        <x:v>0</x:v>
      </x:c>
      <x:c r="CK104" s="70">
        <x:f t="shared" si="53"/>
        <x:v>0</x:v>
      </x:c>
      <x:c r="CL104" s="70">
        <x:f t="shared" si="53"/>
        <x:v>0</x:v>
      </x:c>
      <x:c r="CM104" s="70">
        <x:f t="shared" si="53"/>
        <x:v>0</x:v>
      </x:c>
      <x:c r="CN104" s="70">
        <x:f t="shared" si="53"/>
        <x:v>0</x:v>
      </x:c>
      <x:c r="CO104" s="70">
        <x:f t="shared" si="53"/>
        <x:v>0</x:v>
      </x:c>
      <x:c r="CP104" s="73">
        <x:f t="shared" si="53"/>
        <x:v>0</x:v>
      </x:c>
      <x:c r="CQ104" s="70">
        <x:f t="shared" si="53"/>
        <x:v>1</x:v>
      </x:c>
      <x:c r="CR104" s="73">
        <x:f t="shared" si="53"/>
        <x:v>366</x:v>
      </x:c>
      <x:c r="CS104" s="70">
        <x:f t="shared" si="53"/>
        <x:v>26</x:v>
      </x:c>
      <x:c r="CT104" s="70">
        <x:f t="shared" si="53"/>
        <x:v>3</x:v>
      </x:c>
      <x:c r="CU104" s="70">
        <x:f t="shared" si="53"/>
        <x:v>3</x:v>
      </x:c>
      <x:c r="CV104" s="70">
        <x:f t="shared" si="53"/>
        <x:v>0</x:v>
      </x:c>
      <x:c r="CW104" s="70">
        <x:f t="shared" si="53"/>
        <x:v>0</x:v>
      </x:c>
      <x:c r="CX104" s="70">
        <x:f t="shared" si="53"/>
        <x:v>0</x:v>
      </x:c>
      <x:c r="CY104" s="288" t="s">
        <x:v>893</x:v>
      </x:c>
      <x:c r="CZ104" s="70">
        <x:f t="shared" si="53"/>
        <x:v>2</x:v>
      </x:c>
      <x:c r="DA104" s="73">
        <x:f t="shared" si="53"/>
        <x:v>128</x:v>
      </x:c>
      <x:c r="DB104" s="70">
        <x:f t="shared" si="53"/>
        <x:v>1</x:v>
      </x:c>
      <x:c r="DC104" s="73">
        <x:f t="shared" si="53"/>
        <x:v>95</x:v>
      </x:c>
      <x:c r="DD104" s="70">
        <x:f t="shared" si="53"/>
        <x:v>1</x:v>
      </x:c>
      <x:c r="DE104" s="73">
        <x:f t="shared" si="53"/>
        <x:v>95</x:v>
      </x:c>
      <x:c r="DF104" s="70">
        <x:f t="shared" si="53"/>
        <x:v>0</x:v>
      </x:c>
      <x:c r="DG104" s="104">
        <x:f t="shared" si="53"/>
        <x:v>0</x:v>
      </x:c>
    </x:row>
    <x:row r="105" spans="1:111" ht="30" customHeight="1">
      <x:c r="A105" s="288" t="s">
        <x:v>70</x:v>
      </x:c>
      <x:c r="B105" s="114">
        <x:f>B106+B110</x:f>
        <x:v>0</x:v>
      </x:c>
      <x:c r="C105" s="73">
        <x:f t="shared" ref="C105:AK105" si="54">C107+C109</x:f>
        <x:v>0</x:v>
      </x:c>
      <x:c r="D105" s="70">
        <x:f t="shared" si="54"/>
        <x:v>0</x:v>
      </x:c>
      <x:c r="E105" s="73">
        <x:f t="shared" si="54"/>
        <x:v>0</x:v>
      </x:c>
      <x:c r="F105" s="70">
        <x:f t="shared" si="54"/>
        <x:v>0</x:v>
      </x:c>
      <x:c r="G105" s="73">
        <x:f t="shared" si="54"/>
        <x:v>0</x:v>
      </x:c>
      <x:c r="H105" s="70">
        <x:f t="shared" si="54"/>
        <x:v>0</x:v>
      </x:c>
      <x:c r="I105" s="73">
        <x:f t="shared" si="54"/>
        <x:v>0</x:v>
      </x:c>
      <x:c r="J105" s="70">
        <x:f t="shared" si="54"/>
        <x:v>0</x:v>
      </x:c>
      <x:c r="K105" s="70">
        <x:f t="shared" si="54"/>
        <x:v>0</x:v>
      </x:c>
      <x:c r="L105" s="73">
        <x:f t="shared" si="54"/>
        <x:v>0</x:v>
      </x:c>
      <x:c r="M105" s="70">
        <x:f t="shared" si="54"/>
        <x:v>1</x:v>
      </x:c>
      <x:c r="N105" s="70">
        <x:f t="shared" si="54"/>
        <x:v>0</x:v>
      </x:c>
      <x:c r="O105" s="70">
        <x:f t="shared" si="54"/>
        <x:v>0</x:v>
      </x:c>
      <x:c r="P105" s="70">
        <x:f t="shared" si="54"/>
        <x:v>0</x:v>
      </x:c>
      <x:c r="Q105" s="70">
        <x:f t="shared" si="54"/>
        <x:v>0</x:v>
      </x:c>
      <x:c r="R105" s="73">
        <x:f t="shared" si="54"/>
        <x:v>0</x:v>
      </x:c>
      <x:c r="S105" s="70">
        <x:f t="shared" si="54"/>
        <x:v>0</x:v>
      </x:c>
      <x:c r="T105" s="73">
        <x:f t="shared" si="54"/>
        <x:v>0</x:v>
      </x:c>
      <x:c r="U105" s="70">
        <x:f t="shared" si="54"/>
        <x:v>1</x:v>
      </x:c>
      <x:c r="V105" s="73">
        <x:f t="shared" si="54"/>
        <x:v>95</x:v>
      </x:c>
      <x:c r="W105" s="70">
        <x:f t="shared" si="54"/>
        <x:v>0</x:v>
      </x:c>
      <x:c r="X105" s="70">
        <x:f t="shared" si="54"/>
        <x:v>14</x:v>
      </x:c>
      <x:c r="Y105" s="70">
        <x:f t="shared" si="54"/>
        <x:v>0</x:v>
      </x:c>
      <x:c r="Z105" s="70">
        <x:f t="shared" si="54"/>
        <x:v>0</x:v>
      </x:c>
      <x:c r="AA105" s="70">
        <x:f t="shared" si="54"/>
        <x:v>0</x:v>
      </x:c>
      <x:c r="AB105" s="70">
        <x:f t="shared" si="54"/>
        <x:v>0</x:v>
      </x:c>
      <x:c r="AC105" s="70">
        <x:f t="shared" si="54"/>
        <x:v>0</x:v>
      </x:c>
      <x:c r="AD105" s="70">
        <x:f t="shared" si="54"/>
        <x:v>0</x:v>
      </x:c>
      <x:c r="AE105" s="70">
        <x:f t="shared" si="54"/>
        <x:v>0</x:v>
      </x:c>
      <x:c r="AF105" s="70">
        <x:f t="shared" si="54"/>
        <x:v>0</x:v>
      </x:c>
      <x:c r="AG105" s="70">
        <x:f t="shared" si="54"/>
        <x:v>0</x:v>
      </x:c>
      <x:c r="AH105" s="70">
        <x:f t="shared" si="54"/>
        <x:v>0</x:v>
      </x:c>
      <x:c r="AI105" s="70">
        <x:f t="shared" si="54"/>
        <x:v>0</x:v>
      </x:c>
      <x:c r="AJ105" s="70">
        <x:f t="shared" si="54"/>
        <x:v>0</x:v>
      </x:c>
      <x:c r="AK105" s="70">
        <x:f t="shared" si="54"/>
        <x:v>0</x:v>
      </x:c>
      <x:c r="AL105" s="288" t="s">
        <x:v>70</x:v>
      </x:c>
      <x:c r="AM105" s="70">
        <x:f t="shared" ref="AM105:BU105" si="55">AM107+AM109</x:f>
        <x:v>0</x:v>
      </x:c>
      <x:c r="AN105" s="73">
        <x:f t="shared" si="55"/>
        <x:v>0</x:v>
      </x:c>
      <x:c r="AO105" s="70">
        <x:f t="shared" si="55"/>
        <x:v>0</x:v>
      </x:c>
      <x:c r="AP105" s="70">
        <x:f t="shared" si="55"/>
        <x:v>0</x:v>
      </x:c>
      <x:c r="AQ105" s="70">
        <x:f t="shared" si="55"/>
        <x:v>0</x:v>
      </x:c>
      <x:c r="AR105" s="73">
        <x:f t="shared" si="55"/>
        <x:v>0</x:v>
      </x:c>
      <x:c r="AS105" s="70">
        <x:f t="shared" si="55"/>
        <x:v>0</x:v>
      </x:c>
      <x:c r="AT105" s="73">
        <x:f t="shared" si="55"/>
        <x:v>0</x:v>
      </x:c>
      <x:c r="AU105" s="70">
        <x:f t="shared" si="55"/>
        <x:v>0</x:v>
      </x:c>
      <x:c r="AV105" s="70">
        <x:f t="shared" si="55"/>
        <x:v>0</x:v>
      </x:c>
      <x:c r="AW105" s="70">
        <x:f t="shared" si="55"/>
        <x:v>0</x:v>
      </x:c>
      <x:c r="AX105" s="70">
        <x:f t="shared" si="55"/>
        <x:v>0</x:v>
      </x:c>
      <x:c r="AY105" s="70">
        <x:f t="shared" si="55"/>
        <x:v>0</x:v>
      </x:c>
      <x:c r="AZ105" s="70">
        <x:f t="shared" si="55"/>
        <x:v>0</x:v>
      </x:c>
      <x:c r="BA105" s="73">
        <x:f t="shared" si="55"/>
        <x:v>0</x:v>
      </x:c>
      <x:c r="BB105" s="70">
        <x:f t="shared" si="55"/>
        <x:v>0</x:v>
      </x:c>
      <x:c r="BC105" s="70">
        <x:f t="shared" si="55"/>
        <x:v>0</x:v>
      </x:c>
      <x:c r="BD105" s="70">
        <x:f t="shared" si="55"/>
        <x:v>0</x:v>
      </x:c>
      <x:c r="BE105" s="70">
        <x:f t="shared" si="55"/>
        <x:v>1</x:v>
      </x:c>
      <x:c r="BF105" s="70">
        <x:f t="shared" si="55"/>
        <x:v>5</x:v>
      </x:c>
      <x:c r="BG105" s="70">
        <x:f t="shared" si="55"/>
        <x:v>0</x:v>
      </x:c>
      <x:c r="BH105" s="70">
        <x:f t="shared" si="55"/>
        <x:v>0</x:v>
      </x:c>
      <x:c r="BI105" s="70">
        <x:f t="shared" si="55"/>
        <x:v>0</x:v>
      </x:c>
      <x:c r="BJ105" s="73">
        <x:f t="shared" si="55"/>
        <x:v>0</x:v>
      </x:c>
      <x:c r="BK105" s="70">
        <x:f t="shared" si="55"/>
        <x:v>0</x:v>
      </x:c>
      <x:c r="BL105" s="73">
        <x:f t="shared" si="55"/>
        <x:v>0</x:v>
      </x:c>
      <x:c r="BM105" s="70">
        <x:f t="shared" si="55"/>
        <x:v>0</x:v>
      </x:c>
      <x:c r="BN105" s="73">
        <x:f t="shared" si="55"/>
        <x:v>0</x:v>
      </x:c>
      <x:c r="BO105" s="70">
        <x:f t="shared" si="55"/>
        <x:v>0</x:v>
      </x:c>
      <x:c r="BP105" s="73">
        <x:f t="shared" si="55"/>
        <x:v>0</x:v>
      </x:c>
      <x:c r="BQ105" s="70">
        <x:f t="shared" si="55"/>
        <x:v>0</x:v>
      </x:c>
      <x:c r="BR105" s="70">
        <x:f t="shared" si="55"/>
        <x:v>0</x:v>
      </x:c>
      <x:c r="BS105" s="70">
        <x:f t="shared" si="55"/>
        <x:v>0</x:v>
      </x:c>
      <x:c r="BT105" s="70">
        <x:f t="shared" si="55"/>
        <x:v>0</x:v>
      </x:c>
      <x:c r="BU105" s="70">
        <x:f t="shared" si="55"/>
        <x:v>0</x:v>
      </x:c>
      <x:c r="BV105" s="288" t="s">
        <x:v>70</x:v>
      </x:c>
      <x:c r="BW105" s="70">
        <x:f t="shared" ref="BW105:CX105" si="56">BW107+BW109</x:f>
        <x:v>0</x:v>
      </x:c>
      <x:c r="BX105" s="70">
        <x:f t="shared" si="56"/>
        <x:v>0</x:v>
      </x:c>
      <x:c r="BY105" s="73">
        <x:f t="shared" si="56"/>
        <x:v>0</x:v>
      </x:c>
      <x:c r="BZ105" s="70">
        <x:f t="shared" si="56"/>
        <x:v>0</x:v>
      </x:c>
      <x:c r="CA105" s="73">
        <x:f t="shared" si="56"/>
        <x:v>0</x:v>
      </x:c>
      <x:c r="CB105" s="70">
        <x:f t="shared" si="56"/>
        <x:v>0</x:v>
      </x:c>
      <x:c r="CC105" s="73">
        <x:f t="shared" si="56"/>
        <x:v>0</x:v>
      </x:c>
      <x:c r="CD105" s="70">
        <x:f t="shared" si="56"/>
        <x:v>0</x:v>
      </x:c>
      <x:c r="CE105" s="70">
        <x:f t="shared" si="56"/>
        <x:v>0</x:v>
      </x:c>
      <x:c r="CF105" s="73">
        <x:f t="shared" si="56"/>
        <x:v>0</x:v>
      </x:c>
      <x:c r="CG105" s="70">
        <x:f t="shared" si="56"/>
        <x:v>0</x:v>
      </x:c>
      <x:c r="CH105" s="70">
        <x:f t="shared" si="56"/>
        <x:v>0</x:v>
      </x:c>
      <x:c r="CI105" s="70">
        <x:f t="shared" si="56"/>
        <x:v>0</x:v>
      </x:c>
      <x:c r="CJ105" s="70">
        <x:f t="shared" si="56"/>
        <x:v>0</x:v>
      </x:c>
      <x:c r="CK105" s="70">
        <x:f t="shared" si="56"/>
        <x:v>0</x:v>
      </x:c>
      <x:c r="CL105" s="70">
        <x:f t="shared" si="56"/>
        <x:v>0</x:v>
      </x:c>
      <x:c r="CM105" s="70">
        <x:f t="shared" si="56"/>
        <x:v>0</x:v>
      </x:c>
      <x:c r="CN105" s="70">
        <x:f t="shared" si="56"/>
        <x:v>0</x:v>
      </x:c>
      <x:c r="CO105" s="70">
        <x:f t="shared" si="56"/>
        <x:v>0</x:v>
      </x:c>
      <x:c r="CP105" s="73">
        <x:f t="shared" si="56"/>
        <x:v>0</x:v>
      </x:c>
      <x:c r="CQ105" s="70">
        <x:f t="shared" si="56"/>
        <x:v>1</x:v>
      </x:c>
      <x:c r="CR105" s="73">
        <x:f t="shared" si="56"/>
        <x:v>366</x:v>
      </x:c>
      <x:c r="CS105" s="70">
        <x:f t="shared" si="56"/>
        <x:v>26</x:v>
      </x:c>
      <x:c r="CT105" s="70">
        <x:f t="shared" si="56"/>
        <x:v>3</x:v>
      </x:c>
      <x:c r="CU105" s="70">
        <x:f t="shared" si="56"/>
        <x:v>3</x:v>
      </x:c>
      <x:c r="CV105" s="70">
        <x:f t="shared" si="56"/>
        <x:v>0</x:v>
      </x:c>
      <x:c r="CW105" s="70">
        <x:f t="shared" si="56"/>
        <x:v>0</x:v>
      </x:c>
      <x:c r="CX105" s="70">
        <x:f t="shared" si="56"/>
        <x:v>0</x:v>
      </x:c>
      <x:c r="CY105" s="288" t="s">
        <x:v>70</x:v>
      </x:c>
      <x:c r="CZ105" s="70">
        <x:f t="shared" ref="CZ105:DG105" si="57">CZ107+CZ109</x:f>
        <x:v>2</x:v>
      </x:c>
      <x:c r="DA105" s="73">
        <x:f t="shared" si="57"/>
        <x:v>128</x:v>
      </x:c>
      <x:c r="DB105" s="70">
        <x:f t="shared" si="57"/>
        <x:v>1</x:v>
      </x:c>
      <x:c r="DC105" s="73">
        <x:f t="shared" si="57"/>
        <x:v>95</x:v>
      </x:c>
      <x:c r="DD105" s="70">
        <x:f t="shared" si="57"/>
        <x:v>1</x:v>
      </x:c>
      <x:c r="DE105" s="73">
        <x:f t="shared" si="57"/>
        <x:v>95</x:v>
      </x:c>
      <x:c r="DF105" s="70">
        <x:f t="shared" si="57"/>
        <x:v>0</x:v>
      </x:c>
      <x:c r="DG105" s="104">
        <x:f t="shared" si="57"/>
        <x:v>0</x:v>
      </x:c>
    </x:row>
    <x:row r="106" spans="1:111" ht="30" customHeight="1">
      <x:c r="A106" s="288" t="s">
        <x:v>675</x:v>
      </x:c>
      <x:c r="B106" s="114">
        <x:f>SUM(B107:B109)</x:f>
        <x:v>0</x:v>
      </x:c>
      <x:c r="C106" s="73">
        <x:f t="shared" ref="C106:AK106" si="58">SUM(C107:C109)</x:f>
        <x:v>0</x:v>
      </x:c>
      <x:c r="D106" s="70">
        <x:f t="shared" si="58"/>
        <x:v>0</x:v>
      </x:c>
      <x:c r="E106" s="73">
        <x:f t="shared" si="58"/>
        <x:v>0</x:v>
      </x:c>
      <x:c r="F106" s="70">
        <x:f t="shared" si="58"/>
        <x:v>0</x:v>
      </x:c>
      <x:c r="G106" s="73">
        <x:f t="shared" si="58"/>
        <x:v>0</x:v>
      </x:c>
      <x:c r="H106" s="70">
        <x:f t="shared" si="58"/>
        <x:v>0</x:v>
      </x:c>
      <x:c r="I106" s="73">
        <x:f t="shared" si="58"/>
        <x:v>0</x:v>
      </x:c>
      <x:c r="J106" s="70">
        <x:f t="shared" si="58"/>
        <x:v>0</x:v>
      </x:c>
      <x:c r="K106" s="70">
        <x:f t="shared" si="58"/>
        <x:v>0</x:v>
      </x:c>
      <x:c r="L106" s="73">
        <x:f t="shared" si="58"/>
        <x:v>0</x:v>
      </x:c>
      <x:c r="M106" s="70">
        <x:f t="shared" si="58"/>
        <x:v>1</x:v>
      </x:c>
      <x:c r="N106" s="70">
        <x:f t="shared" si="58"/>
        <x:v>1</x:v>
      </x:c>
      <x:c r="O106" s="70">
        <x:f t="shared" si="58"/>
        <x:v>0</x:v>
      </x:c>
      <x:c r="P106" s="70">
        <x:f t="shared" si="58"/>
        <x:v>0</x:v>
      </x:c>
      <x:c r="Q106" s="70">
        <x:f t="shared" si="58"/>
        <x:v>0</x:v>
      </x:c>
      <x:c r="R106" s="73">
        <x:f t="shared" si="58"/>
        <x:v>0</x:v>
      </x:c>
      <x:c r="S106" s="70">
        <x:f t="shared" si="58"/>
        <x:v>0</x:v>
      </x:c>
      <x:c r="T106" s="73">
        <x:f t="shared" si="58"/>
        <x:v>0</x:v>
      </x:c>
      <x:c r="U106" s="70">
        <x:f t="shared" si="58"/>
        <x:v>1</x:v>
      </x:c>
      <x:c r="V106" s="73">
        <x:f t="shared" si="58"/>
        <x:v>95</x:v>
      </x:c>
      <x:c r="W106" s="70">
        <x:f t="shared" si="58"/>
        <x:v>0</x:v>
      </x:c>
      <x:c r="X106" s="70">
        <x:f t="shared" si="58"/>
        <x:v>14</x:v>
      </x:c>
      <x:c r="Y106" s="70">
        <x:f t="shared" si="58"/>
        <x:v>0</x:v>
      </x:c>
      <x:c r="Z106" s="70">
        <x:f t="shared" si="58"/>
        <x:v>0</x:v>
      </x:c>
      <x:c r="AA106" s="70">
        <x:f t="shared" si="58"/>
        <x:v>0</x:v>
      </x:c>
      <x:c r="AB106" s="70">
        <x:f t="shared" si="58"/>
        <x:v>0</x:v>
      </x:c>
      <x:c r="AC106" s="70">
        <x:f t="shared" si="58"/>
        <x:v>0</x:v>
      </x:c>
      <x:c r="AD106" s="70">
        <x:f t="shared" si="58"/>
        <x:v>0</x:v>
      </x:c>
      <x:c r="AE106" s="70">
        <x:f t="shared" si="58"/>
        <x:v>0</x:v>
      </x:c>
      <x:c r="AF106" s="70">
        <x:f t="shared" si="58"/>
        <x:v>0</x:v>
      </x:c>
      <x:c r="AG106" s="70">
        <x:f t="shared" si="58"/>
        <x:v>0</x:v>
      </x:c>
      <x:c r="AH106" s="70">
        <x:f t="shared" si="58"/>
        <x:v>0</x:v>
      </x:c>
      <x:c r="AI106" s="70">
        <x:f t="shared" si="58"/>
        <x:v>0</x:v>
      </x:c>
      <x:c r="AJ106" s="70">
        <x:f t="shared" si="58"/>
        <x:v>0</x:v>
      </x:c>
      <x:c r="AK106" s="70">
        <x:f t="shared" si="58"/>
        <x:v>0</x:v>
      </x:c>
      <x:c r="AL106" s="288" t="s">
        <x:v>675</x:v>
      </x:c>
      <x:c r="AM106" s="70">
        <x:f>SUM(AM107:AM109)</x:f>
        <x:v>0</x:v>
      </x:c>
      <x:c r="AN106" s="73">
        <x:f t="shared" ref="AN106:BU106" si="59">SUM(AN107:AN109)</x:f>
        <x:v>0</x:v>
      </x:c>
      <x:c r="AO106" s="70">
        <x:f t="shared" si="59"/>
        <x:v>0</x:v>
      </x:c>
      <x:c r="AP106" s="70">
        <x:f t="shared" si="59"/>
        <x:v>0</x:v>
      </x:c>
      <x:c r="AQ106" s="70">
        <x:f t="shared" si="59"/>
        <x:v>0</x:v>
      </x:c>
      <x:c r="AR106" s="73">
        <x:f t="shared" si="59"/>
        <x:v>0</x:v>
      </x:c>
      <x:c r="AS106" s="70">
        <x:f t="shared" si="59"/>
        <x:v>0</x:v>
      </x:c>
      <x:c r="AT106" s="73">
        <x:f t="shared" si="59"/>
        <x:v>0</x:v>
      </x:c>
      <x:c r="AU106" s="70">
        <x:f t="shared" si="59"/>
        <x:v>0</x:v>
      </x:c>
      <x:c r="AV106" s="70">
        <x:f t="shared" si="59"/>
        <x:v>0</x:v>
      </x:c>
      <x:c r="AW106" s="70">
        <x:f t="shared" si="59"/>
        <x:v>0</x:v>
      </x:c>
      <x:c r="AX106" s="70">
        <x:f t="shared" si="59"/>
        <x:v>0</x:v>
      </x:c>
      <x:c r="AY106" s="70">
        <x:f t="shared" si="59"/>
        <x:v>0</x:v>
      </x:c>
      <x:c r="AZ106" s="70">
        <x:f t="shared" si="59"/>
        <x:v>0</x:v>
      </x:c>
      <x:c r="BA106" s="73">
        <x:f t="shared" si="59"/>
        <x:v>0</x:v>
      </x:c>
      <x:c r="BB106" s="70">
        <x:f t="shared" si="59"/>
        <x:v>0</x:v>
      </x:c>
      <x:c r="BC106" s="70">
        <x:f t="shared" si="59"/>
        <x:v>0</x:v>
      </x:c>
      <x:c r="BD106" s="70">
        <x:f t="shared" si="59"/>
        <x:v>0</x:v>
      </x:c>
      <x:c r="BE106" s="70">
        <x:f t="shared" si="59"/>
        <x:v>1</x:v>
      </x:c>
      <x:c r="BF106" s="70">
        <x:f t="shared" si="59"/>
        <x:v>5</x:v>
      </x:c>
      <x:c r="BG106" s="70">
        <x:f t="shared" si="59"/>
        <x:v>0</x:v>
      </x:c>
      <x:c r="BH106" s="70">
        <x:f t="shared" si="59"/>
        <x:v>0</x:v>
      </x:c>
      <x:c r="BI106" s="70">
        <x:f t="shared" si="59"/>
        <x:v>0</x:v>
      </x:c>
      <x:c r="BJ106" s="73">
        <x:f t="shared" si="59"/>
        <x:v>0</x:v>
      </x:c>
      <x:c r="BK106" s="70">
        <x:f t="shared" si="59"/>
        <x:v>0</x:v>
      </x:c>
      <x:c r="BL106" s="73">
        <x:f t="shared" si="59"/>
        <x:v>0</x:v>
      </x:c>
      <x:c r="BM106" s="70">
        <x:f t="shared" si="59"/>
        <x:v>0</x:v>
      </x:c>
      <x:c r="BN106" s="73">
        <x:f t="shared" si="59"/>
        <x:v>0</x:v>
      </x:c>
      <x:c r="BO106" s="70">
        <x:f t="shared" si="59"/>
        <x:v>0</x:v>
      </x:c>
      <x:c r="BP106" s="73">
        <x:f t="shared" si="59"/>
        <x:v>0</x:v>
      </x:c>
      <x:c r="BQ106" s="70">
        <x:f t="shared" si="59"/>
        <x:v>0</x:v>
      </x:c>
      <x:c r="BR106" s="70">
        <x:f t="shared" si="59"/>
        <x:v>0</x:v>
      </x:c>
      <x:c r="BS106" s="70">
        <x:f t="shared" si="59"/>
        <x:v>0</x:v>
      </x:c>
      <x:c r="BT106" s="70">
        <x:f t="shared" si="59"/>
        <x:v>0</x:v>
      </x:c>
      <x:c r="BU106" s="70">
        <x:f t="shared" si="59"/>
        <x:v>0</x:v>
      </x:c>
      <x:c r="BV106" s="288" t="s">
        <x:v>675</x:v>
      </x:c>
      <x:c r="BW106" s="70">
        <x:f>SUM(BW107:BW109)</x:f>
        <x:v>0</x:v>
      </x:c>
      <x:c r="BX106" s="70">
        <x:f t="shared" ref="BX106:CX106" si="60">SUM(BX107:BX109)</x:f>
        <x:v>0</x:v>
      </x:c>
      <x:c r="BY106" s="73">
        <x:f t="shared" si="60"/>
        <x:v>0</x:v>
      </x:c>
      <x:c r="BZ106" s="70">
        <x:f t="shared" si="60"/>
        <x:v>0</x:v>
      </x:c>
      <x:c r="CA106" s="73">
        <x:f t="shared" si="60"/>
        <x:v>0</x:v>
      </x:c>
      <x:c r="CB106" s="70">
        <x:f t="shared" si="60"/>
        <x:v>0</x:v>
      </x:c>
      <x:c r="CC106" s="73">
        <x:f t="shared" si="60"/>
        <x:v>0</x:v>
      </x:c>
      <x:c r="CD106" s="70">
        <x:f t="shared" si="60"/>
        <x:v>0</x:v>
      </x:c>
      <x:c r="CE106" s="70">
        <x:f t="shared" si="60"/>
        <x:v>0</x:v>
      </x:c>
      <x:c r="CF106" s="73">
        <x:f t="shared" si="60"/>
        <x:v>0</x:v>
      </x:c>
      <x:c r="CG106" s="70">
        <x:f t="shared" si="60"/>
        <x:v>0</x:v>
      </x:c>
      <x:c r="CH106" s="70">
        <x:f t="shared" si="60"/>
        <x:v>0</x:v>
      </x:c>
      <x:c r="CI106" s="70">
        <x:f t="shared" si="60"/>
        <x:v>0</x:v>
      </x:c>
      <x:c r="CJ106" s="70">
        <x:f t="shared" si="60"/>
        <x:v>0</x:v>
      </x:c>
      <x:c r="CK106" s="70">
        <x:f t="shared" si="60"/>
        <x:v>0</x:v>
      </x:c>
      <x:c r="CL106" s="70">
        <x:f t="shared" si="60"/>
        <x:v>1</x:v>
      </x:c>
      <x:c r="CM106" s="70">
        <x:f t="shared" si="60"/>
        <x:v>0</x:v>
      </x:c>
      <x:c r="CN106" s="70">
        <x:f t="shared" si="60"/>
        <x:v>0</x:v>
      </x:c>
      <x:c r="CO106" s="70">
        <x:f t="shared" si="60"/>
        <x:v>0</x:v>
      </x:c>
      <x:c r="CP106" s="73">
        <x:f t="shared" si="60"/>
        <x:v>0</x:v>
      </x:c>
      <x:c r="CQ106" s="70">
        <x:f t="shared" si="60"/>
        <x:v>1</x:v>
      </x:c>
      <x:c r="CR106" s="73">
        <x:f t="shared" si="60"/>
        <x:v>366</x:v>
      </x:c>
      <x:c r="CS106" s="70">
        <x:f t="shared" si="60"/>
        <x:v>46</x:v>
      </x:c>
      <x:c r="CT106" s="70">
        <x:f t="shared" si="60"/>
        <x:v>3</x:v>
      </x:c>
      <x:c r="CU106" s="70">
        <x:f t="shared" si="60"/>
        <x:v>4</x:v>
      </x:c>
      <x:c r="CV106" s="70">
        <x:f t="shared" si="60"/>
        <x:v>0</x:v>
      </x:c>
      <x:c r="CW106" s="70">
        <x:f t="shared" si="60"/>
        <x:v>0</x:v>
      </x:c>
      <x:c r="CX106" s="70">
        <x:f t="shared" si="60"/>
        <x:v>0</x:v>
      </x:c>
      <x:c r="CY106" s="288" t="s">
        <x:v>675</x:v>
      </x:c>
      <x:c r="CZ106" s="70">
        <x:f>SUM(CZ107:CZ109)</x:f>
        <x:v>2</x:v>
      </x:c>
      <x:c r="DA106" s="73">
        <x:f t="shared" ref="DA106:DG106" si="61">SUM(DA107:DA109)</x:f>
        <x:v>128</x:v>
      </x:c>
      <x:c r="DB106" s="70">
        <x:f t="shared" si="61"/>
        <x:v>1</x:v>
      </x:c>
      <x:c r="DC106" s="73">
        <x:f t="shared" si="61"/>
        <x:v>95</x:v>
      </x:c>
      <x:c r="DD106" s="70">
        <x:f t="shared" si="61"/>
        <x:v>1</x:v>
      </x:c>
      <x:c r="DE106" s="73">
        <x:f t="shared" si="61"/>
        <x:v>95</x:v>
      </x:c>
      <x:c r="DF106" s="70">
        <x:f t="shared" si="61"/>
        <x:v>0</x:v>
      </x:c>
      <x:c r="DG106" s="104">
        <x:f t="shared" si="61"/>
        <x:v>0</x:v>
      </x:c>
    </x:row>
    <x:row r="107" spans="1:111" ht="30" customHeight="1">
      <x:c r="A107" s="522" t="s">
        <x:v>561</x:v>
      </x:c>
      <x:c r="B107" s="114"/>
      <x:c r="C107" s="73"/>
      <x:c r="D107" s="70"/>
      <x:c r="E107" s="73"/>
      <x:c r="F107" s="70"/>
      <x:c r="G107" s="73"/>
      <x:c r="H107" s="70"/>
      <x:c r="I107" s="73"/>
      <x:c r="J107" s="70"/>
      <x:c r="K107" s="70"/>
      <x:c r="L107" s="73"/>
      <x:c r="M107" s="70"/>
      <x:c r="N107" s="70"/>
      <x:c r="O107" s="70"/>
      <x:c r="P107" s="70"/>
      <x:c r="Q107" s="70"/>
      <x:c r="R107" s="73"/>
      <x:c r="S107" s="70"/>
      <x:c r="T107" s="73"/>
      <x:c r="U107" s="70">
        <x:v>1</x:v>
      </x:c>
      <x:c r="V107" s="73">
        <x:v>95</x:v>
      </x:c>
      <x:c r="W107" s="70"/>
      <x:c r="X107" s="70">
        <x:v>14</x:v>
      </x:c>
      <x:c r="Y107" s="70"/>
      <x:c r="Z107" s="70"/>
      <x:c r="AA107" s="70"/>
      <x:c r="AB107" s="70"/>
      <x:c r="AC107" s="70"/>
      <x:c r="AD107" s="70"/>
      <x:c r="AE107" s="70"/>
      <x:c r="AF107" s="70"/>
      <x:c r="AG107" s="70"/>
      <x:c r="AH107" s="70"/>
      <x:c r="AI107" s="70"/>
      <x:c r="AJ107" s="70"/>
      <x:c r="AK107" s="70"/>
      <x:c r="AL107" s="522" t="s">
        <x:v>561</x:v>
      </x:c>
      <x:c r="AM107" s="70"/>
      <x:c r="AN107" s="73"/>
      <x:c r="AO107" s="70"/>
      <x:c r="AP107" s="70"/>
      <x:c r="AQ107" s="70"/>
      <x:c r="AR107" s="73"/>
      <x:c r="AS107" s="70"/>
      <x:c r="AT107" s="73"/>
      <x:c r="AU107" s="70"/>
      <x:c r="AV107" s="70"/>
      <x:c r="AW107" s="70"/>
      <x:c r="AX107" s="70"/>
      <x:c r="AY107" s="70"/>
      <x:c r="AZ107" s="70"/>
      <x:c r="BA107" s="73"/>
      <x:c r="BB107" s="70"/>
      <x:c r="BC107" s="70"/>
      <x:c r="BD107" s="70"/>
      <x:c r="BE107" s="70"/>
      <x:c r="BF107" s="70"/>
      <x:c r="BG107" s="70"/>
      <x:c r="BH107" s="70"/>
      <x:c r="BI107" s="70"/>
      <x:c r="BJ107" s="73"/>
      <x:c r="BK107" s="70"/>
      <x:c r="BL107" s="73"/>
      <x:c r="BM107" s="70"/>
      <x:c r="BN107" s="73"/>
      <x:c r="BO107" s="70"/>
      <x:c r="BP107" s="73"/>
      <x:c r="BQ107" s="70"/>
      <x:c r="BR107" s="70"/>
      <x:c r="BS107" s="70"/>
      <x:c r="BT107" s="70"/>
      <x:c r="BU107" s="70"/>
      <x:c r="BV107" s="522" t="s">
        <x:v>561</x:v>
      </x:c>
      <x:c r="BW107" s="70"/>
      <x:c r="BX107" s="70"/>
      <x:c r="BY107" s="73"/>
      <x:c r="BZ107" s="70"/>
      <x:c r="CA107" s="73"/>
      <x:c r="CB107" s="70"/>
      <x:c r="CC107" s="73"/>
      <x:c r="CD107" s="70"/>
      <x:c r="CE107" s="70"/>
      <x:c r="CF107" s="73"/>
      <x:c r="CG107" s="70"/>
      <x:c r="CH107" s="70"/>
      <x:c r="CI107" s="70"/>
      <x:c r="CJ107" s="70"/>
      <x:c r="CK107" s="70"/>
      <x:c r="CL107" s="70"/>
      <x:c r="CM107" s="70"/>
      <x:c r="CN107" s="70"/>
      <x:c r="CO107" s="70"/>
      <x:c r="CP107" s="73"/>
      <x:c r="CQ107" s="70">
        <x:v>1</x:v>
      </x:c>
      <x:c r="CR107" s="73">
        <x:v>366</x:v>
      </x:c>
      <x:c r="CS107" s="70">
        <x:v>18</x:v>
      </x:c>
      <x:c r="CT107" s="70"/>
      <x:c r="CU107" s="70">
        <x:v>1</x:v>
      </x:c>
      <x:c r="CV107" s="70"/>
      <x:c r="CW107" s="70"/>
      <x:c r="CX107" s="70"/>
      <x:c r="CY107" s="522" t="s">
        <x:v>561</x:v>
      </x:c>
      <x:c r="CZ107" s="70">
        <x:v>1</x:v>
      </x:c>
      <x:c r="DA107" s="73">
        <x:v>38</x:v>
      </x:c>
      <x:c r="DB107" s="70">
        <x:v>1</x:v>
      </x:c>
      <x:c r="DC107" s="73">
        <x:v>95</x:v>
      </x:c>
      <x:c r="DD107" s="70">
        <x:v>1</x:v>
      </x:c>
      <x:c r="DE107" s="73">
        <x:v>95</x:v>
      </x:c>
      <x:c r="DF107" s="70"/>
      <x:c r="DG107" s="104"/>
    </x:row>
    <x:row r="108" spans="1:111" ht="30" customHeight="1">
      <x:c r="A108" s="522" t="s">
        <x:v>539</x:v>
      </x:c>
      <x:c r="B108" s="114"/>
      <x:c r="C108" s="73"/>
      <x:c r="D108" s="70"/>
      <x:c r="E108" s="73"/>
      <x:c r="F108" s="70"/>
      <x:c r="G108" s="73"/>
      <x:c r="H108" s="70"/>
      <x:c r="I108" s="73"/>
      <x:c r="J108" s="70"/>
      <x:c r="K108" s="70"/>
      <x:c r="L108" s="73"/>
      <x:c r="M108" s="70"/>
      <x:c r="N108" s="70">
        <x:v>1</x:v>
      </x:c>
      <x:c r="O108" s="70"/>
      <x:c r="P108" s="70"/>
      <x:c r="Q108" s="70"/>
      <x:c r="R108" s="73"/>
      <x:c r="S108" s="70"/>
      <x:c r="T108" s="73"/>
      <x:c r="U108" s="70"/>
      <x:c r="V108" s="73"/>
      <x:c r="W108" s="70"/>
      <x:c r="X108" s="70"/>
      <x:c r="Y108" s="70"/>
      <x:c r="Z108" s="70"/>
      <x:c r="AA108" s="70"/>
      <x:c r="AB108" s="70"/>
      <x:c r="AC108" s="70"/>
      <x:c r="AD108" s="70"/>
      <x:c r="AE108" s="70"/>
      <x:c r="AF108" s="70"/>
      <x:c r="AG108" s="70"/>
      <x:c r="AH108" s="70"/>
      <x:c r="AI108" s="70"/>
      <x:c r="AJ108" s="70"/>
      <x:c r="AK108" s="70"/>
      <x:c r="AL108" s="522" t="s">
        <x:v>539</x:v>
      </x:c>
      <x:c r="AM108" s="70"/>
      <x:c r="AN108" s="73"/>
      <x:c r="AO108" s="70"/>
      <x:c r="AP108" s="70"/>
      <x:c r="AQ108" s="70"/>
      <x:c r="AR108" s="73"/>
      <x:c r="AS108" s="70"/>
      <x:c r="AT108" s="73"/>
      <x:c r="AU108" s="70"/>
      <x:c r="AV108" s="70"/>
      <x:c r="AW108" s="70"/>
      <x:c r="AX108" s="70"/>
      <x:c r="AY108" s="70"/>
      <x:c r="AZ108" s="70"/>
      <x:c r="BA108" s="73"/>
      <x:c r="BB108" s="70"/>
      <x:c r="BC108" s="70"/>
      <x:c r="BD108" s="70"/>
      <x:c r="BE108" s="70"/>
      <x:c r="BF108" s="70"/>
      <x:c r="BG108" s="70"/>
      <x:c r="BH108" s="70"/>
      <x:c r="BI108" s="70"/>
      <x:c r="BJ108" s="73"/>
      <x:c r="BK108" s="70"/>
      <x:c r="BL108" s="73"/>
      <x:c r="BM108" s="70"/>
      <x:c r="BN108" s="73"/>
      <x:c r="BO108" s="70"/>
      <x:c r="BP108" s="73"/>
      <x:c r="BQ108" s="70"/>
      <x:c r="BR108" s="70"/>
      <x:c r="BS108" s="70"/>
      <x:c r="BT108" s="70"/>
      <x:c r="BU108" s="70"/>
      <x:c r="BV108" s="522" t="s">
        <x:v>539</x:v>
      </x:c>
      <x:c r="BW108" s="70"/>
      <x:c r="BX108" s="70"/>
      <x:c r="BY108" s="73"/>
      <x:c r="BZ108" s="70"/>
      <x:c r="CA108" s="73"/>
      <x:c r="CB108" s="70"/>
      <x:c r="CC108" s="73"/>
      <x:c r="CD108" s="70"/>
      <x:c r="CE108" s="70"/>
      <x:c r="CF108" s="73"/>
      <x:c r="CG108" s="70"/>
      <x:c r="CH108" s="70"/>
      <x:c r="CI108" s="70"/>
      <x:c r="CJ108" s="70"/>
      <x:c r="CK108" s="70"/>
      <x:c r="CL108" s="70">
        <x:v>1</x:v>
      </x:c>
      <x:c r="CM108" s="70"/>
      <x:c r="CN108" s="70"/>
      <x:c r="CO108" s="70"/>
      <x:c r="CP108" s="73"/>
      <x:c r="CQ108" s="70"/>
      <x:c r="CR108" s="73"/>
      <x:c r="CS108" s="70">
        <x:v>20</x:v>
      </x:c>
      <x:c r="CT108" s="70"/>
      <x:c r="CU108" s="70">
        <x:v>1</x:v>
      </x:c>
      <x:c r="CV108" s="70"/>
      <x:c r="CW108" s="70"/>
      <x:c r="CX108" s="70"/>
      <x:c r="CY108" s="522" t="s">
        <x:v>539</x:v>
      </x:c>
      <x:c r="CZ108" s="70"/>
      <x:c r="DA108" s="73"/>
      <x:c r="DB108" s="70"/>
      <x:c r="DC108" s="73"/>
      <x:c r="DD108" s="70"/>
      <x:c r="DE108" s="73"/>
      <x:c r="DF108" s="70"/>
      <x:c r="DG108" s="104"/>
    </x:row>
    <x:row r="109" spans="1:111" ht="30" customHeight="1">
      <x:c r="A109" s="522" t="s">
        <x:v>583</x:v>
      </x:c>
      <x:c r="B109" s="114"/>
      <x:c r="C109" s="73"/>
      <x:c r="D109" s="70"/>
      <x:c r="E109" s="73"/>
      <x:c r="F109" s="70"/>
      <x:c r="G109" s="73"/>
      <x:c r="H109" s="70"/>
      <x:c r="I109" s="73"/>
      <x:c r="J109" s="70"/>
      <x:c r="K109" s="70"/>
      <x:c r="L109" s="73"/>
      <x:c r="M109" s="70">
        <x:v>1</x:v>
      </x:c>
      <x:c r="N109" s="70"/>
      <x:c r="O109" s="70"/>
      <x:c r="P109" s="70"/>
      <x:c r="Q109" s="70"/>
      <x:c r="R109" s="73"/>
      <x:c r="S109" s="70"/>
      <x:c r="T109" s="73"/>
      <x:c r="U109" s="70"/>
      <x:c r="V109" s="73"/>
      <x:c r="W109" s="70"/>
      <x:c r="X109" s="70"/>
      <x:c r="Y109" s="70"/>
      <x:c r="Z109" s="70"/>
      <x:c r="AA109" s="70"/>
      <x:c r="AB109" s="70"/>
      <x:c r="AC109" s="70"/>
      <x:c r="AD109" s="70"/>
      <x:c r="AE109" s="70"/>
      <x:c r="AF109" s="70"/>
      <x:c r="AG109" s="70"/>
      <x:c r="AH109" s="70"/>
      <x:c r="AI109" s="70"/>
      <x:c r="AJ109" s="70"/>
      <x:c r="AK109" s="70"/>
      <x:c r="AL109" s="522" t="s">
        <x:v>583</x:v>
      </x:c>
      <x:c r="AM109" s="70"/>
      <x:c r="AN109" s="73"/>
      <x:c r="AO109" s="70"/>
      <x:c r="AP109" s="70"/>
      <x:c r="AQ109" s="70"/>
      <x:c r="AR109" s="73"/>
      <x:c r="AS109" s="70"/>
      <x:c r="AT109" s="73"/>
      <x:c r="AU109" s="70"/>
      <x:c r="AV109" s="70"/>
      <x:c r="AW109" s="70"/>
      <x:c r="AX109" s="70"/>
      <x:c r="AY109" s="70"/>
      <x:c r="AZ109" s="70"/>
      <x:c r="BA109" s="73"/>
      <x:c r="BB109" s="70"/>
      <x:c r="BC109" s="70"/>
      <x:c r="BD109" s="70"/>
      <x:c r="BE109" s="70">
        <x:v>1</x:v>
      </x:c>
      <x:c r="BF109" s="70">
        <x:v>5</x:v>
      </x:c>
      <x:c r="BG109" s="70"/>
      <x:c r="BH109" s="70"/>
      <x:c r="BI109" s="70"/>
      <x:c r="BJ109" s="73"/>
      <x:c r="BK109" s="70"/>
      <x:c r="BL109" s="73"/>
      <x:c r="BM109" s="70"/>
      <x:c r="BN109" s="73"/>
      <x:c r="BO109" s="70"/>
      <x:c r="BP109" s="73"/>
      <x:c r="BQ109" s="70"/>
      <x:c r="BR109" s="70"/>
      <x:c r="BS109" s="70"/>
      <x:c r="BT109" s="70"/>
      <x:c r="BU109" s="70"/>
      <x:c r="BV109" s="522" t="s">
        <x:v>583</x:v>
      </x:c>
      <x:c r="BW109" s="70"/>
      <x:c r="BX109" s="70"/>
      <x:c r="BY109" s="73"/>
      <x:c r="BZ109" s="70"/>
      <x:c r="CA109" s="73"/>
      <x:c r="CB109" s="70"/>
      <x:c r="CC109" s="73"/>
      <x:c r="CD109" s="70"/>
      <x:c r="CE109" s="70"/>
      <x:c r="CF109" s="73"/>
      <x:c r="CG109" s="70"/>
      <x:c r="CH109" s="70"/>
      <x:c r="CI109" s="70"/>
      <x:c r="CJ109" s="70"/>
      <x:c r="CK109" s="70"/>
      <x:c r="CL109" s="70"/>
      <x:c r="CM109" s="70"/>
      <x:c r="CN109" s="70"/>
      <x:c r="CO109" s="70"/>
      <x:c r="CP109" s="73"/>
      <x:c r="CQ109" s="70"/>
      <x:c r="CR109" s="73"/>
      <x:c r="CS109" s="70">
        <x:v>8</x:v>
      </x:c>
      <x:c r="CT109" s="70">
        <x:v>3</x:v>
      </x:c>
      <x:c r="CU109" s="70">
        <x:v>2</x:v>
      </x:c>
      <x:c r="CV109" s="70"/>
      <x:c r="CW109" s="70"/>
      <x:c r="CX109" s="70"/>
      <x:c r="CY109" s="522" t="s">
        <x:v>583</x:v>
      </x:c>
      <x:c r="CZ109" s="70">
        <x:v>1</x:v>
      </x:c>
      <x:c r="DA109" s="73">
        <x:v>90</x:v>
      </x:c>
      <x:c r="DB109" s="70"/>
      <x:c r="DC109" s="73"/>
      <x:c r="DD109" s="70"/>
      <x:c r="DE109" s="73"/>
      <x:c r="DF109" s="70"/>
      <x:c r="DG109" s="104"/>
    </x:row>
    <x:row r="110" spans="1:111" ht="30" customHeight="1">
      <x:c r="A110" s="288" t="s">
        <x:v>677</x:v>
      </x:c>
      <x:c r="B110" s="114">
        <x:f>SUM(B111:B111)</x:f>
        <x:v>0</x:v>
      </x:c>
      <x:c r="C110" s="73">
        <x:f t="shared" ref="C110:BN110" si="62">SUM(C111:C111)</x:f>
        <x:v>0</x:v>
      </x:c>
      <x:c r="D110" s="70">
        <x:f t="shared" si="62"/>
        <x:v>0</x:v>
      </x:c>
      <x:c r="E110" s="73">
        <x:f t="shared" si="62"/>
        <x:v>0</x:v>
      </x:c>
      <x:c r="F110" s="70">
        <x:f t="shared" si="62"/>
        <x:v>0</x:v>
      </x:c>
      <x:c r="G110" s="73">
        <x:f t="shared" si="62"/>
        <x:v>0</x:v>
      </x:c>
      <x:c r="H110" s="70">
        <x:f t="shared" si="62"/>
        <x:v>0</x:v>
      </x:c>
      <x:c r="I110" s="73">
        <x:f t="shared" si="62"/>
        <x:v>0</x:v>
      </x:c>
      <x:c r="J110" s="70">
        <x:f t="shared" si="62"/>
        <x:v>0</x:v>
      </x:c>
      <x:c r="K110" s="70">
        <x:f t="shared" si="62"/>
        <x:v>0</x:v>
      </x:c>
      <x:c r="L110" s="73">
        <x:f t="shared" si="62"/>
        <x:v>0</x:v>
      </x:c>
      <x:c r="M110" s="70">
        <x:f t="shared" si="62"/>
        <x:v>0</x:v>
      </x:c>
      <x:c r="N110" s="70">
        <x:f t="shared" si="62"/>
        <x:v>0</x:v>
      </x:c>
      <x:c r="O110" s="70">
        <x:f t="shared" si="62"/>
        <x:v>0</x:v>
      </x:c>
      <x:c r="P110" s="70">
        <x:f t="shared" si="62"/>
        <x:v>0</x:v>
      </x:c>
      <x:c r="Q110" s="70">
        <x:f t="shared" si="62"/>
        <x:v>0</x:v>
      </x:c>
      <x:c r="R110" s="73">
        <x:f t="shared" si="62"/>
        <x:v>0</x:v>
      </x:c>
      <x:c r="S110" s="70">
        <x:f t="shared" si="62"/>
        <x:v>0</x:v>
      </x:c>
      <x:c r="T110" s="73">
        <x:f t="shared" si="62"/>
        <x:v>0</x:v>
      </x:c>
      <x:c r="U110" s="70">
        <x:f t="shared" si="62"/>
        <x:v>0</x:v>
      </x:c>
      <x:c r="V110" s="73">
        <x:f t="shared" si="62"/>
        <x:v>0</x:v>
      </x:c>
      <x:c r="W110" s="70">
        <x:f t="shared" si="62"/>
        <x:v>0</x:v>
      </x:c>
      <x:c r="X110" s="70">
        <x:f t="shared" si="62"/>
        <x:v>0</x:v>
      </x:c>
      <x:c r="Y110" s="70">
        <x:f t="shared" si="62"/>
        <x:v>0</x:v>
      </x:c>
      <x:c r="Z110" s="70">
        <x:f t="shared" si="62"/>
        <x:v>0</x:v>
      </x:c>
      <x:c r="AA110" s="70">
        <x:f t="shared" si="62"/>
        <x:v>0</x:v>
      </x:c>
      <x:c r="AB110" s="70">
        <x:f t="shared" si="62"/>
        <x:v>0</x:v>
      </x:c>
      <x:c r="AC110" s="70">
        <x:f t="shared" si="62"/>
        <x:v>0</x:v>
      </x:c>
      <x:c r="AD110" s="70">
        <x:f t="shared" si="62"/>
        <x:v>0</x:v>
      </x:c>
      <x:c r="AE110" s="70">
        <x:f t="shared" si="62"/>
        <x:v>0</x:v>
      </x:c>
      <x:c r="AF110" s="70">
        <x:f t="shared" si="62"/>
        <x:v>0</x:v>
      </x:c>
      <x:c r="AG110" s="70">
        <x:f t="shared" si="62"/>
        <x:v>0</x:v>
      </x:c>
      <x:c r="AH110" s="70">
        <x:f t="shared" si="62"/>
        <x:v>0</x:v>
      </x:c>
      <x:c r="AI110" s="70">
        <x:f t="shared" si="62"/>
        <x:v>0</x:v>
      </x:c>
      <x:c r="AJ110" s="70">
        <x:f t="shared" si="62"/>
        <x:v>0</x:v>
      </x:c>
      <x:c r="AK110" s="70">
        <x:f t="shared" si="62"/>
        <x:v>0</x:v>
      </x:c>
      <x:c r="AL110" s="288" t="s">
        <x:v>677</x:v>
      </x:c>
      <x:c r="AM110" s="70">
        <x:f t="shared" si="62"/>
        <x:v>0</x:v>
      </x:c>
      <x:c r="AN110" s="73">
        <x:f t="shared" si="62"/>
        <x:v>0</x:v>
      </x:c>
      <x:c r="AO110" s="70">
        <x:f t="shared" si="62"/>
        <x:v>0</x:v>
      </x:c>
      <x:c r="AP110" s="70">
        <x:f t="shared" si="62"/>
        <x:v>0</x:v>
      </x:c>
      <x:c r="AQ110" s="70">
        <x:f t="shared" si="62"/>
        <x:v>0</x:v>
      </x:c>
      <x:c r="AR110" s="73">
        <x:f t="shared" si="62"/>
        <x:v>0</x:v>
      </x:c>
      <x:c r="AS110" s="70">
        <x:f t="shared" si="62"/>
        <x:v>0</x:v>
      </x:c>
      <x:c r="AT110" s="73">
        <x:f t="shared" si="62"/>
        <x:v>0</x:v>
      </x:c>
      <x:c r="AU110" s="70">
        <x:f t="shared" si="62"/>
        <x:v>0</x:v>
      </x:c>
      <x:c r="AV110" s="70">
        <x:f t="shared" si="62"/>
        <x:v>0</x:v>
      </x:c>
      <x:c r="AW110" s="70">
        <x:f t="shared" si="62"/>
        <x:v>0</x:v>
      </x:c>
      <x:c r="AX110" s="70">
        <x:f t="shared" si="62"/>
        <x:v>0</x:v>
      </x:c>
      <x:c r="AY110" s="70">
        <x:f t="shared" si="62"/>
        <x:v>0</x:v>
      </x:c>
      <x:c r="AZ110" s="70">
        <x:f t="shared" si="62"/>
        <x:v>0</x:v>
      </x:c>
      <x:c r="BA110" s="73">
        <x:f t="shared" si="62"/>
        <x:v>0</x:v>
      </x:c>
      <x:c r="BB110" s="70">
        <x:f t="shared" si="62"/>
        <x:v>0</x:v>
      </x:c>
      <x:c r="BC110" s="70">
        <x:f t="shared" si="62"/>
        <x:v>0</x:v>
      </x:c>
      <x:c r="BD110" s="70">
        <x:f t="shared" si="62"/>
        <x:v>0</x:v>
      </x:c>
      <x:c r="BE110" s="70">
        <x:f t="shared" si="62"/>
        <x:v>0</x:v>
      </x:c>
      <x:c r="BF110" s="70">
        <x:f t="shared" si="62"/>
        <x:v>0</x:v>
      </x:c>
      <x:c r="BG110" s="70">
        <x:f t="shared" si="62"/>
        <x:v>0</x:v>
      </x:c>
      <x:c r="BH110" s="70">
        <x:f t="shared" si="62"/>
        <x:v>0</x:v>
      </x:c>
      <x:c r="BI110" s="70">
        <x:f t="shared" si="62"/>
        <x:v>0</x:v>
      </x:c>
      <x:c r="BJ110" s="73">
        <x:f t="shared" si="62"/>
        <x:v>0</x:v>
      </x:c>
      <x:c r="BK110" s="70">
        <x:f t="shared" si="62"/>
        <x:v>0</x:v>
      </x:c>
      <x:c r="BL110" s="73">
        <x:f t="shared" si="62"/>
        <x:v>0</x:v>
      </x:c>
      <x:c r="BM110" s="70">
        <x:f t="shared" si="62"/>
        <x:v>0</x:v>
      </x:c>
      <x:c r="BN110" s="73">
        <x:f t="shared" si="62"/>
        <x:v>0</x:v>
      </x:c>
      <x:c r="BO110" s="70">
        <x:f t="shared" ref="BO110:DG110" si="63">SUM(BO111:BO111)</x:f>
        <x:v>0</x:v>
      </x:c>
      <x:c r="BP110" s="73">
        <x:f t="shared" si="63"/>
        <x:v>0</x:v>
      </x:c>
      <x:c r="BQ110" s="70">
        <x:f t="shared" si="63"/>
        <x:v>0</x:v>
      </x:c>
      <x:c r="BR110" s="70">
        <x:f t="shared" si="63"/>
        <x:v>0</x:v>
      </x:c>
      <x:c r="BS110" s="70">
        <x:f t="shared" si="63"/>
        <x:v>0</x:v>
      </x:c>
      <x:c r="BT110" s="70">
        <x:f t="shared" si="63"/>
        <x:v>0</x:v>
      </x:c>
      <x:c r="BU110" s="70">
        <x:f t="shared" si="63"/>
        <x:v>0</x:v>
      </x:c>
      <x:c r="BV110" s="288" t="s">
        <x:v>677</x:v>
      </x:c>
      <x:c r="BW110" s="70">
        <x:f t="shared" si="63"/>
        <x:v>0</x:v>
      </x:c>
      <x:c r="BX110" s="70">
        <x:f t="shared" si="63"/>
        <x:v>0</x:v>
      </x:c>
      <x:c r="BY110" s="73">
        <x:f t="shared" si="63"/>
        <x:v>0</x:v>
      </x:c>
      <x:c r="BZ110" s="70">
        <x:f t="shared" si="63"/>
        <x:v>0</x:v>
      </x:c>
      <x:c r="CA110" s="73">
        <x:f t="shared" si="63"/>
        <x:v>0</x:v>
      </x:c>
      <x:c r="CB110" s="70">
        <x:f t="shared" si="63"/>
        <x:v>0</x:v>
      </x:c>
      <x:c r="CC110" s="73">
        <x:f t="shared" si="63"/>
        <x:v>0</x:v>
      </x:c>
      <x:c r="CD110" s="70">
        <x:f t="shared" si="63"/>
        <x:v>0</x:v>
      </x:c>
      <x:c r="CE110" s="70">
        <x:f t="shared" si="63"/>
        <x:v>0</x:v>
      </x:c>
      <x:c r="CF110" s="73">
        <x:f t="shared" si="63"/>
        <x:v>0</x:v>
      </x:c>
      <x:c r="CG110" s="70">
        <x:f t="shared" si="63"/>
        <x:v>0</x:v>
      </x:c>
      <x:c r="CH110" s="70">
        <x:f t="shared" si="63"/>
        <x:v>0</x:v>
      </x:c>
      <x:c r="CI110" s="70">
        <x:f t="shared" si="63"/>
        <x:v>0</x:v>
      </x:c>
      <x:c r="CJ110" s="70">
        <x:f t="shared" si="63"/>
        <x:v>0</x:v>
      </x:c>
      <x:c r="CK110" s="70">
        <x:f t="shared" si="63"/>
        <x:v>0</x:v>
      </x:c>
      <x:c r="CL110" s="70">
        <x:f t="shared" si="63"/>
        <x:v>0</x:v>
      </x:c>
      <x:c r="CM110" s="70">
        <x:f t="shared" si="63"/>
        <x:v>0</x:v>
      </x:c>
      <x:c r="CN110" s="70">
        <x:f t="shared" si="63"/>
        <x:v>0</x:v>
      </x:c>
      <x:c r="CO110" s="70">
        <x:f t="shared" si="63"/>
        <x:v>0</x:v>
      </x:c>
      <x:c r="CP110" s="73">
        <x:f t="shared" si="63"/>
        <x:v>0</x:v>
      </x:c>
      <x:c r="CQ110" s="70">
        <x:f t="shared" si="63"/>
        <x:v>0</x:v>
      </x:c>
      <x:c r="CR110" s="73">
        <x:f t="shared" si="63"/>
        <x:v>0</x:v>
      </x:c>
      <x:c r="CS110" s="70">
        <x:f t="shared" si="63"/>
        <x:v>0</x:v>
      </x:c>
      <x:c r="CT110" s="70">
        <x:f t="shared" si="63"/>
        <x:v>0</x:v>
      </x:c>
      <x:c r="CU110" s="70">
        <x:f t="shared" si="63"/>
        <x:v>0</x:v>
      </x:c>
      <x:c r="CV110" s="70">
        <x:f t="shared" si="63"/>
        <x:v>0</x:v>
      </x:c>
      <x:c r="CW110" s="70">
        <x:f t="shared" si="63"/>
        <x:v>0</x:v>
      </x:c>
      <x:c r="CX110" s="70">
        <x:f t="shared" si="63"/>
        <x:v>0</x:v>
      </x:c>
      <x:c r="CY110" s="288" t="s">
        <x:v>677</x:v>
      </x:c>
      <x:c r="CZ110" s="70">
        <x:f t="shared" si="63"/>
        <x:v>0</x:v>
      </x:c>
      <x:c r="DA110" s="73">
        <x:f t="shared" si="63"/>
        <x:v>0</x:v>
      </x:c>
      <x:c r="DB110" s="70">
        <x:f t="shared" si="63"/>
        <x:v>0</x:v>
      </x:c>
      <x:c r="DC110" s="73">
        <x:f t="shared" si="63"/>
        <x:v>0</x:v>
      </x:c>
      <x:c r="DD110" s="70">
        <x:f t="shared" si="63"/>
        <x:v>0</x:v>
      </x:c>
      <x:c r="DE110" s="73">
        <x:f t="shared" si="63"/>
        <x:v>0</x:v>
      </x:c>
      <x:c r="DF110" s="70">
        <x:f t="shared" si="63"/>
        <x:v>0</x:v>
      </x:c>
      <x:c r="DG110" s="104">
        <x:f t="shared" si="63"/>
        <x:v>0</x:v>
      </x:c>
    </x:row>
    <x:row r="111" spans="1:111" ht="30" customHeight="1">
      <x:c r="A111" s="524" t="s">
        <x:v>521</x:v>
      </x:c>
      <x:c r="B111" s="477"/>
      <x:c r="C111" s="478"/>
      <x:c r="D111" s="479"/>
      <x:c r="E111" s="478"/>
      <x:c r="F111" s="479"/>
      <x:c r="G111" s="478"/>
      <x:c r="H111" s="479"/>
      <x:c r="I111" s="478"/>
      <x:c r="J111" s="479"/>
      <x:c r="K111" s="479"/>
      <x:c r="L111" s="478"/>
      <x:c r="M111" s="479"/>
      <x:c r="N111" s="479"/>
      <x:c r="O111" s="479"/>
      <x:c r="P111" s="479"/>
      <x:c r="Q111" s="479"/>
      <x:c r="R111" s="478"/>
      <x:c r="S111" s="479"/>
      <x:c r="T111" s="478"/>
      <x:c r="U111" s="479"/>
      <x:c r="V111" s="478"/>
      <x:c r="W111" s="479"/>
      <x:c r="X111" s="479"/>
      <x:c r="Y111" s="479"/>
      <x:c r="Z111" s="479"/>
      <x:c r="AA111" s="479"/>
      <x:c r="AB111" s="479"/>
      <x:c r="AC111" s="479"/>
      <x:c r="AD111" s="479"/>
      <x:c r="AE111" s="479"/>
      <x:c r="AF111" s="479"/>
      <x:c r="AG111" s="479"/>
      <x:c r="AH111" s="479"/>
      <x:c r="AI111" s="479"/>
      <x:c r="AJ111" s="479"/>
      <x:c r="AK111" s="479"/>
      <x:c r="AL111" s="524" t="s">
        <x:v>521</x:v>
      </x:c>
      <x:c r="AM111" s="479"/>
      <x:c r="AN111" s="478"/>
      <x:c r="AO111" s="479"/>
      <x:c r="AP111" s="479"/>
      <x:c r="AQ111" s="479"/>
      <x:c r="AR111" s="478"/>
      <x:c r="AS111" s="479"/>
      <x:c r="AT111" s="478"/>
      <x:c r="AU111" s="479"/>
      <x:c r="AV111" s="479"/>
      <x:c r="AW111" s="479"/>
      <x:c r="AX111" s="479"/>
      <x:c r="AY111" s="479"/>
      <x:c r="AZ111" s="479"/>
      <x:c r="BA111" s="478"/>
      <x:c r="BB111" s="479"/>
      <x:c r="BC111" s="479"/>
      <x:c r="BD111" s="479"/>
      <x:c r="BE111" s="479"/>
      <x:c r="BF111" s="479"/>
      <x:c r="BG111" s="479"/>
      <x:c r="BH111" s="479"/>
      <x:c r="BI111" s="479"/>
      <x:c r="BJ111" s="478"/>
      <x:c r="BK111" s="479"/>
      <x:c r="BL111" s="478"/>
      <x:c r="BM111" s="479"/>
      <x:c r="BN111" s="478"/>
      <x:c r="BO111" s="479"/>
      <x:c r="BP111" s="478"/>
      <x:c r="BQ111" s="479"/>
      <x:c r="BR111" s="479"/>
      <x:c r="BS111" s="479"/>
      <x:c r="BT111" s="479"/>
      <x:c r="BU111" s="479"/>
      <x:c r="BV111" s="524" t="s">
        <x:v>521</x:v>
      </x:c>
      <x:c r="BW111" s="479"/>
      <x:c r="BX111" s="479"/>
      <x:c r="BY111" s="478"/>
      <x:c r="BZ111" s="479"/>
      <x:c r="CA111" s="478"/>
      <x:c r="CB111" s="479"/>
      <x:c r="CC111" s="478"/>
      <x:c r="CD111" s="479"/>
      <x:c r="CE111" s="479"/>
      <x:c r="CF111" s="478"/>
      <x:c r="CG111" s="479"/>
      <x:c r="CH111" s="479"/>
      <x:c r="CI111" s="479"/>
      <x:c r="CJ111" s="479"/>
      <x:c r="CK111" s="479"/>
      <x:c r="CL111" s="479"/>
      <x:c r="CM111" s="479"/>
      <x:c r="CN111" s="479"/>
      <x:c r="CO111" s="479"/>
      <x:c r="CP111" s="478"/>
      <x:c r="CQ111" s="479"/>
      <x:c r="CR111" s="478"/>
      <x:c r="CS111" s="479"/>
      <x:c r="CT111" s="479"/>
      <x:c r="CU111" s="479"/>
      <x:c r="CV111" s="479"/>
      <x:c r="CW111" s="479"/>
      <x:c r="CX111" s="479"/>
      <x:c r="CY111" s="524" t="s">
        <x:v>521</x:v>
      </x:c>
      <x:c r="CZ111" s="479"/>
      <x:c r="DA111" s="478"/>
      <x:c r="DB111" s="479"/>
      <x:c r="DC111" s="478"/>
      <x:c r="DD111" s="479"/>
      <x:c r="DE111" s="478"/>
      <x:c r="DF111" s="479"/>
      <x:c r="DG111" s="500"/>
    </x:row>
    <x:row r="112" spans="1:111" ht="30" customHeight="1">
      <x:c r="A112" s="134" t="s">
        <x:v>2403</x:v>
      </x:c>
      <x:c r="B112" s="346">
        <x:f>B113+B155</x:f>
        <x:v>0</x:v>
      </x:c>
      <x:c r="C112" s="347">
        <x:f t="shared" ref="C112:BN112" si="64">C113+C155</x:f>
        <x:v>0</x:v>
      </x:c>
      <x:c r="D112" s="348">
        <x:f t="shared" si="64"/>
        <x:v>0</x:v>
      </x:c>
      <x:c r="E112" s="347">
        <x:f t="shared" si="64"/>
        <x:v>0</x:v>
      </x:c>
      <x:c r="F112" s="348">
        <x:f t="shared" si="64"/>
        <x:v>4</x:v>
      </x:c>
      <x:c r="G112" s="347">
        <x:f t="shared" si="64"/>
        <x:v>9.0899999999999999</x:v>
      </x:c>
      <x:c r="H112" s="348">
        <x:f t="shared" si="64"/>
        <x:v>0</x:v>
      </x:c>
      <x:c r="I112" s="347">
        <x:f t="shared" si="64"/>
        <x:v>0</x:v>
      </x:c>
      <x:c r="J112" s="348">
        <x:f t="shared" si="64"/>
        <x:v>7</x:v>
      </x:c>
      <x:c r="K112" s="348">
        <x:f t="shared" si="64"/>
        <x:v>0</x:v>
      </x:c>
      <x:c r="L112" s="347">
        <x:f t="shared" si="64"/>
        <x:v>0</x:v>
      </x:c>
      <x:c r="M112" s="348">
        <x:f t="shared" si="64"/>
        <x:v>0</x:v>
      </x:c>
      <x:c r="N112" s="348">
        <x:f t="shared" si="64"/>
        <x:v>0</x:v>
      </x:c>
      <x:c r="O112" s="348">
        <x:f t="shared" si="64"/>
        <x:v>0</x:v>
      </x:c>
      <x:c r="P112" s="348">
        <x:f t="shared" si="64"/>
        <x:v>0</x:v>
      </x:c>
      <x:c r="Q112" s="348">
        <x:f t="shared" si="64"/>
        <x:v>0</x:v>
      </x:c>
      <x:c r="R112" s="347">
        <x:f t="shared" si="64"/>
        <x:v>0</x:v>
      </x:c>
      <x:c r="S112" s="348">
        <x:f t="shared" si="64"/>
        <x:v>36</x:v>
      </x:c>
      <x:c r="T112" s="347">
        <x:f t="shared" si="64"/>
        <x:v>844.74000000000001</x:v>
      </x:c>
      <x:c r="U112" s="348">
        <x:f t="shared" si="64"/>
        <x:v>0</x:v>
      </x:c>
      <x:c r="V112" s="347">
        <x:f t="shared" si="64"/>
        <x:v>0</x:v>
      </x:c>
      <x:c r="W112" s="348">
        <x:f t="shared" si="64"/>
        <x:v>10</x:v>
      </x:c>
      <x:c r="X112" s="348">
        <x:f t="shared" si="64"/>
        <x:v>303</x:v>
      </x:c>
      <x:c r="Y112" s="348">
        <x:f t="shared" si="64"/>
        <x:v>0</x:v>
      </x:c>
      <x:c r="Z112" s="348">
        <x:f t="shared" si="64"/>
        <x:v>0</x:v>
      </x:c>
      <x:c r="AA112" s="348">
        <x:f t="shared" si="64"/>
        <x:v>3</x:v>
      </x:c>
      <x:c r="AB112" s="348">
        <x:f t="shared" si="64"/>
        <x:v>3</x:v>
      </x:c>
      <x:c r="AC112" s="348">
        <x:f t="shared" si="64"/>
        <x:v>3</x:v>
      </x:c>
      <x:c r="AD112" s="348">
        <x:f t="shared" si="64"/>
        <x:v>3</x:v>
      </x:c>
      <x:c r="AE112" s="348">
        <x:f t="shared" si="64"/>
        <x:v>0</x:v>
      </x:c>
      <x:c r="AF112" s="348">
        <x:f t="shared" si="64"/>
        <x:v>0</x:v>
      </x:c>
      <x:c r="AG112" s="348">
        <x:f t="shared" si="64"/>
        <x:v>11</x:v>
      </x:c>
      <x:c r="AH112" s="348">
        <x:f t="shared" si="64"/>
        <x:v>0</x:v>
      </x:c>
      <x:c r="AI112" s="348">
        <x:f t="shared" si="64"/>
        <x:v>0</x:v>
      </x:c>
      <x:c r="AJ112" s="348">
        <x:f t="shared" si="64"/>
        <x:v>12</x:v>
      </x:c>
      <x:c r="AK112" s="348">
        <x:f t="shared" si="64"/>
        <x:v>20</x:v>
      </x:c>
      <x:c r="AL112" s="134" t="s">
        <x:v>2403</x:v>
      </x:c>
      <x:c r="AM112" s="348">
        <x:f t="shared" si="64"/>
        <x:v>0</x:v>
      </x:c>
      <x:c r="AN112" s="347">
        <x:f t="shared" si="64"/>
        <x:v>0</x:v>
      </x:c>
      <x:c r="AO112" s="348">
        <x:f t="shared" si="64"/>
        <x:v>0</x:v>
      </x:c>
      <x:c r="AP112" s="348">
        <x:f t="shared" si="64"/>
        <x:v>0</x:v>
      </x:c>
      <x:c r="AQ112" s="348">
        <x:f t="shared" si="64"/>
        <x:v>0</x:v>
      </x:c>
      <x:c r="AR112" s="347">
        <x:f t="shared" si="64"/>
        <x:v>0</x:v>
      </x:c>
      <x:c r="AS112" s="348">
        <x:f t="shared" si="64"/>
        <x:v>0</x:v>
      </x:c>
      <x:c r="AT112" s="347">
        <x:f t="shared" si="64"/>
        <x:v>0</x:v>
      </x:c>
      <x:c r="AU112" s="348">
        <x:f t="shared" si="64"/>
        <x:v>0</x:v>
      </x:c>
      <x:c r="AV112" s="348">
        <x:f t="shared" si="64"/>
        <x:v>0</x:v>
      </x:c>
      <x:c r="AW112" s="348">
        <x:f t="shared" si="64"/>
        <x:v>0</x:v>
      </x:c>
      <x:c r="AX112" s="348">
        <x:f t="shared" si="64"/>
        <x:v>7</x:v>
      </x:c>
      <x:c r="AY112" s="348">
        <x:f t="shared" si="64"/>
        <x:v>0</x:v>
      </x:c>
      <x:c r="AZ112" s="348">
        <x:f t="shared" si="64"/>
        <x:v>3</x:v>
      </x:c>
      <x:c r="BA112" s="347">
        <x:f t="shared" si="64"/>
        <x:v>7</x:v>
      </x:c>
      <x:c r="BB112" s="348">
        <x:f t="shared" si="64"/>
        <x:v>0</x:v>
      </x:c>
      <x:c r="BC112" s="348">
        <x:f t="shared" si="64"/>
        <x:v>0</x:v>
      </x:c>
      <x:c r="BD112" s="348">
        <x:f t="shared" si="64"/>
        <x:v>3</x:v>
      </x:c>
      <x:c r="BE112" s="348">
        <x:f t="shared" si="64"/>
        <x:v>211</x:v>
      </x:c>
      <x:c r="BF112" s="348">
        <x:f t="shared" si="64"/>
        <x:v>325</x:v>
      </x:c>
      <x:c r="BG112" s="348">
        <x:f t="shared" si="64"/>
        <x:v>6</x:v>
      </x:c>
      <x:c r="BH112" s="348">
        <x:f t="shared" si="64"/>
        <x:v>8</x:v>
      </x:c>
      <x:c r="BI112" s="348">
        <x:f t="shared" si="64"/>
        <x:v>0</x:v>
      </x:c>
      <x:c r="BJ112" s="347">
        <x:f t="shared" si="64"/>
        <x:v>0</x:v>
      </x:c>
      <x:c r="BK112" s="348">
        <x:f t="shared" si="64"/>
        <x:v>0</x:v>
      </x:c>
      <x:c r="BL112" s="347">
        <x:f t="shared" si="64"/>
        <x:v>0</x:v>
      </x:c>
      <x:c r="BM112" s="348">
        <x:f t="shared" si="64"/>
        <x:v>0</x:v>
      </x:c>
      <x:c r="BN112" s="347">
        <x:f t="shared" si="64"/>
        <x:v>0</x:v>
      </x:c>
      <x:c r="BO112" s="348">
        <x:f t="shared" ref="BO112:DG112" si="65">BO113+BO155</x:f>
        <x:v>0</x:v>
      </x:c>
      <x:c r="BP112" s="347">
        <x:f t="shared" si="65"/>
        <x:v>0</x:v>
      </x:c>
      <x:c r="BQ112" s="348">
        <x:f t="shared" si="65"/>
        <x:v>0</x:v>
      </x:c>
      <x:c r="BR112" s="348">
        <x:f t="shared" si="65"/>
        <x:v>0</x:v>
      </x:c>
      <x:c r="BS112" s="348">
        <x:f t="shared" si="65"/>
        <x:v>0</x:v>
      </x:c>
      <x:c r="BT112" s="348">
        <x:f t="shared" si="65"/>
        <x:v>0</x:v>
      </x:c>
      <x:c r="BU112" s="348">
        <x:f t="shared" si="65"/>
        <x:v>0</x:v>
      </x:c>
      <x:c r="BV112" s="134" t="s">
        <x:v>2403</x:v>
      </x:c>
      <x:c r="BW112" s="348">
        <x:f t="shared" si="65"/>
        <x:v>0</x:v>
      </x:c>
      <x:c r="BX112" s="348">
        <x:f t="shared" si="65"/>
        <x:v>0</x:v>
      </x:c>
      <x:c r="BY112" s="347">
        <x:f t="shared" si="65"/>
        <x:v>0</x:v>
      </x:c>
      <x:c r="BZ112" s="348">
        <x:f t="shared" si="65"/>
        <x:v>0</x:v>
      </x:c>
      <x:c r="CA112" s="347">
        <x:f t="shared" si="65"/>
        <x:v>0</x:v>
      </x:c>
      <x:c r="CB112" s="348">
        <x:f t="shared" si="65"/>
        <x:v>0</x:v>
      </x:c>
      <x:c r="CC112" s="347">
        <x:f t="shared" si="65"/>
        <x:v>0</x:v>
      </x:c>
      <x:c r="CD112" s="348">
        <x:f t="shared" si="65"/>
        <x:v>0</x:v>
      </x:c>
      <x:c r="CE112" s="348">
        <x:f t="shared" si="65"/>
        <x:v>9</x:v>
      </x:c>
      <x:c r="CF112" s="347">
        <x:f t="shared" si="65"/>
        <x:v>90</x:v>
      </x:c>
      <x:c r="CG112" s="348">
        <x:f t="shared" si="65"/>
        <x:v>0</x:v>
      </x:c>
      <x:c r="CH112" s="348">
        <x:f t="shared" si="65"/>
        <x:v>0</x:v>
      </x:c>
      <x:c r="CI112" s="348">
        <x:f t="shared" si="65"/>
        <x:v>0</x:v>
      </x:c>
      <x:c r="CJ112" s="348">
        <x:f t="shared" si="65"/>
        <x:v>8</x:v>
      </x:c>
      <x:c r="CK112" s="348">
        <x:f t="shared" si="65"/>
        <x:v>0</x:v>
      </x:c>
      <x:c r="CL112" s="348">
        <x:f t="shared" si="65"/>
        <x:v>0</x:v>
      </x:c>
      <x:c r="CM112" s="348">
        <x:f t="shared" si="65"/>
        <x:v>0</x:v>
      </x:c>
      <x:c r="CN112" s="348">
        <x:f t="shared" si="65"/>
        <x:v>0</x:v>
      </x:c>
      <x:c r="CO112" s="348">
        <x:f t="shared" si="65"/>
        <x:v>0</x:v>
      </x:c>
      <x:c r="CP112" s="347">
        <x:f t="shared" si="65"/>
        <x:v>0</x:v>
      </x:c>
      <x:c r="CQ112" s="348">
        <x:f t="shared" si="65"/>
        <x:v>17</x:v>
      </x:c>
      <x:c r="CR112" s="347">
        <x:f t="shared" si="65"/>
        <x:v>614</x:v>
      </x:c>
      <x:c r="CS112" s="348">
        <x:f t="shared" si="65"/>
        <x:v>128</x:v>
      </x:c>
      <x:c r="CT112" s="348">
        <x:f t="shared" si="65"/>
        <x:v>17</x:v>
      </x:c>
      <x:c r="CU112" s="348">
        <x:f t="shared" si="65"/>
        <x:v>23</x:v>
      </x:c>
      <x:c r="CV112" s="348">
        <x:f t="shared" si="65"/>
        <x:v>39</x:v>
      </x:c>
      <x:c r="CW112" s="348">
        <x:f t="shared" si="65"/>
        <x:v>1</x:v>
      </x:c>
      <x:c r="CX112" s="348">
        <x:f t="shared" si="65"/>
        <x:v>1</x:v>
      </x:c>
      <x:c r="CY112" s="134" t="s">
        <x:v>2403</x:v>
      </x:c>
      <x:c r="CZ112" s="348">
        <x:f t="shared" si="65"/>
        <x:v>0</x:v>
      </x:c>
      <x:c r="DA112" s="347">
        <x:f t="shared" si="65"/>
        <x:v>0</x:v>
      </x:c>
      <x:c r="DB112" s="348">
        <x:f t="shared" si="65"/>
        <x:v>0</x:v>
      </x:c>
      <x:c r="DC112" s="347">
        <x:f t="shared" si="65"/>
        <x:v>0</x:v>
      </x:c>
      <x:c r="DD112" s="348">
        <x:f t="shared" si="65"/>
        <x:v>0</x:v>
      </x:c>
      <x:c r="DE112" s="347">
        <x:f t="shared" si="65"/>
        <x:v>0</x:v>
      </x:c>
      <x:c r="DF112" s="348">
        <x:f t="shared" si="65"/>
        <x:v>0</x:v>
      </x:c>
      <x:c r="DG112" s="349">
        <x:f t="shared" si="65"/>
        <x:v>0</x:v>
      </x:c>
    </x:row>
    <x:row r="113" spans="1:111" ht="30" customHeight="1">
      <x:c r="A113" s="287" t="s">
        <x:v>1065</x:v>
      </x:c>
      <x:c r="B113" s="113">
        <x:f t="shared" ref="B113:AK113" si="66">SUM(B114:B154)</x:f>
        <x:v>0</x:v>
      </x:c>
      <x:c r="C113" s="82">
        <x:f t="shared" si="66"/>
        <x:v>0</x:v>
      </x:c>
      <x:c r="D113" s="81">
        <x:f t="shared" si="66"/>
        <x:v>0</x:v>
      </x:c>
      <x:c r="E113" s="82">
        <x:f t="shared" si="66"/>
        <x:v>0</x:v>
      </x:c>
      <x:c r="F113" s="81">
        <x:f t="shared" si="66"/>
        <x:v>0</x:v>
      </x:c>
      <x:c r="G113" s="82">
        <x:f t="shared" si="66"/>
        <x:v>0</x:v>
      </x:c>
      <x:c r="H113" s="81">
        <x:f t="shared" si="66"/>
        <x:v>0</x:v>
      </x:c>
      <x:c r="I113" s="82">
        <x:f t="shared" si="66"/>
        <x:v>0</x:v>
      </x:c>
      <x:c r="J113" s="81">
        <x:f t="shared" si="66"/>
        <x:v>7</x:v>
      </x:c>
      <x:c r="K113" s="81">
        <x:f t="shared" si="66"/>
        <x:v>0</x:v>
      </x:c>
      <x:c r="L113" s="82">
        <x:f t="shared" si="66"/>
        <x:v>0</x:v>
      </x:c>
      <x:c r="M113" s="81">
        <x:f t="shared" si="66"/>
        <x:v>0</x:v>
      </x:c>
      <x:c r="N113" s="81">
        <x:f t="shared" si="66"/>
        <x:v>0</x:v>
      </x:c>
      <x:c r="O113" s="81">
        <x:f t="shared" si="66"/>
        <x:v>0</x:v>
      </x:c>
      <x:c r="P113" s="81">
        <x:f t="shared" si="66"/>
        <x:v>0</x:v>
      </x:c>
      <x:c r="Q113" s="81">
        <x:f t="shared" si="66"/>
        <x:v>0</x:v>
      </x:c>
      <x:c r="R113" s="82">
        <x:f t="shared" si="66"/>
        <x:v>0</x:v>
      </x:c>
      <x:c r="S113" s="81">
        <x:f t="shared" si="66"/>
        <x:v>15</x:v>
      </x:c>
      <x:c r="T113" s="82">
        <x:f t="shared" si="66"/>
        <x:v>351</x:v>
      </x:c>
      <x:c r="U113" s="81">
        <x:f t="shared" si="66"/>
        <x:v>0</x:v>
      </x:c>
      <x:c r="V113" s="82">
        <x:f t="shared" si="66"/>
        <x:v>0</x:v>
      </x:c>
      <x:c r="W113" s="81">
        <x:f t="shared" si="66"/>
        <x:v>2</x:v>
      </x:c>
      <x:c r="X113" s="81">
        <x:f t="shared" si="66"/>
        <x:v>88</x:v>
      </x:c>
      <x:c r="Y113" s="81">
        <x:f t="shared" si="66"/>
        <x:v>0</x:v>
      </x:c>
      <x:c r="Z113" s="81">
        <x:f t="shared" si="66"/>
        <x:v>0</x:v>
      </x:c>
      <x:c r="AA113" s="81">
        <x:f t="shared" si="66"/>
        <x:v>3</x:v>
      </x:c>
      <x:c r="AB113" s="81">
        <x:f t="shared" si="66"/>
        <x:v>3</x:v>
      </x:c>
      <x:c r="AC113" s="81">
        <x:f t="shared" si="66"/>
        <x:v>3</x:v>
      </x:c>
      <x:c r="AD113" s="81">
        <x:f t="shared" si="66"/>
        <x:v>3</x:v>
      </x:c>
      <x:c r="AE113" s="81">
        <x:f t="shared" si="66"/>
        <x:v>0</x:v>
      </x:c>
      <x:c r="AF113" s="81">
        <x:f t="shared" si="66"/>
        <x:v>0</x:v>
      </x:c>
      <x:c r="AG113" s="81">
        <x:f t="shared" si="66"/>
        <x:v>11</x:v>
      </x:c>
      <x:c r="AH113" s="81">
        <x:f t="shared" si="66"/>
        <x:v>0</x:v>
      </x:c>
      <x:c r="AI113" s="81">
        <x:f t="shared" si="66"/>
        <x:v>0</x:v>
      </x:c>
      <x:c r="AJ113" s="81">
        <x:f t="shared" si="66"/>
        <x:v>12</x:v>
      </x:c>
      <x:c r="AK113" s="81">
        <x:f t="shared" si="66"/>
        <x:v>20</x:v>
      </x:c>
      <x:c r="AL113" s="287" t="s">
        <x:v>1065</x:v>
      </x:c>
      <x:c r="AM113" s="81">
        <x:f t="shared" ref="AM113:BU113" si="67">SUM(AM114:AM154)</x:f>
        <x:v>0</x:v>
      </x:c>
      <x:c r="AN113" s="82">
        <x:f t="shared" si="67"/>
        <x:v>0</x:v>
      </x:c>
      <x:c r="AO113" s="81">
        <x:f t="shared" si="67"/>
        <x:v>0</x:v>
      </x:c>
      <x:c r="AP113" s="81">
        <x:f t="shared" si="67"/>
        <x:v>0</x:v>
      </x:c>
      <x:c r="AQ113" s="81">
        <x:f t="shared" si="67"/>
        <x:v>0</x:v>
      </x:c>
      <x:c r="AR113" s="82">
        <x:f t="shared" si="67"/>
        <x:v>0</x:v>
      </x:c>
      <x:c r="AS113" s="81">
        <x:f t="shared" si="67"/>
        <x:v>0</x:v>
      </x:c>
      <x:c r="AT113" s="82">
        <x:f t="shared" si="67"/>
        <x:v>0</x:v>
      </x:c>
      <x:c r="AU113" s="81">
        <x:f t="shared" si="67"/>
        <x:v>0</x:v>
      </x:c>
      <x:c r="AV113" s="81">
        <x:f t="shared" si="67"/>
        <x:v>0</x:v>
      </x:c>
      <x:c r="AW113" s="81">
        <x:f t="shared" si="67"/>
        <x:v>0</x:v>
      </x:c>
      <x:c r="AX113" s="81">
        <x:f t="shared" si="67"/>
        <x:v>1</x:v>
      </x:c>
      <x:c r="AY113" s="81">
        <x:f t="shared" si="67"/>
        <x:v>0</x:v>
      </x:c>
      <x:c r="AZ113" s="81">
        <x:f t="shared" si="67"/>
        <x:v>0</x:v>
      </x:c>
      <x:c r="BA113" s="82">
        <x:f t="shared" si="67"/>
        <x:v>0</x:v>
      </x:c>
      <x:c r="BB113" s="81">
        <x:f t="shared" si="67"/>
        <x:v>0</x:v>
      </x:c>
      <x:c r="BC113" s="81">
        <x:f t="shared" si="67"/>
        <x:v>0</x:v>
      </x:c>
      <x:c r="BD113" s="81">
        <x:f t="shared" si="67"/>
        <x:v>0</x:v>
      </x:c>
      <x:c r="BE113" s="81">
        <x:f t="shared" si="67"/>
        <x:v>35</x:v>
      </x:c>
      <x:c r="BF113" s="81">
        <x:f t="shared" si="67"/>
        <x:v>149</x:v>
      </x:c>
      <x:c r="BG113" s="81">
        <x:f t="shared" si="67"/>
        <x:v>4</x:v>
      </x:c>
      <x:c r="BH113" s="81">
        <x:f t="shared" si="67"/>
        <x:v>6</x:v>
      </x:c>
      <x:c r="BI113" s="81">
        <x:f t="shared" si="67"/>
        <x:v>0</x:v>
      </x:c>
      <x:c r="BJ113" s="82">
        <x:f t="shared" si="67"/>
        <x:v>0</x:v>
      </x:c>
      <x:c r="BK113" s="81">
        <x:f t="shared" si="67"/>
        <x:v>0</x:v>
      </x:c>
      <x:c r="BL113" s="82">
        <x:f t="shared" si="67"/>
        <x:v>0</x:v>
      </x:c>
      <x:c r="BM113" s="81">
        <x:f t="shared" si="67"/>
        <x:v>0</x:v>
      </x:c>
      <x:c r="BN113" s="82">
        <x:f t="shared" si="67"/>
        <x:v>0</x:v>
      </x:c>
      <x:c r="BO113" s="81">
        <x:f t="shared" si="67"/>
        <x:v>0</x:v>
      </x:c>
      <x:c r="BP113" s="82">
        <x:f t="shared" si="67"/>
        <x:v>0</x:v>
      </x:c>
      <x:c r="BQ113" s="81">
        <x:f t="shared" si="67"/>
        <x:v>0</x:v>
      </x:c>
      <x:c r="BR113" s="81">
        <x:f t="shared" si="67"/>
        <x:v>0</x:v>
      </x:c>
      <x:c r="BS113" s="81">
        <x:f t="shared" si="67"/>
        <x:v>0</x:v>
      </x:c>
      <x:c r="BT113" s="81">
        <x:f t="shared" si="67"/>
        <x:v>0</x:v>
      </x:c>
      <x:c r="BU113" s="81">
        <x:f t="shared" si="67"/>
        <x:v>0</x:v>
      </x:c>
      <x:c r="BV113" s="287" t="s">
        <x:v>1065</x:v>
      </x:c>
      <x:c r="BW113" s="81">
        <x:f t="shared" ref="BW113:CX113" si="68">SUM(BW114:BW154)</x:f>
        <x:v>0</x:v>
      </x:c>
      <x:c r="BX113" s="81">
        <x:f t="shared" si="68"/>
        <x:v>0</x:v>
      </x:c>
      <x:c r="BY113" s="82">
        <x:f t="shared" si="68"/>
        <x:v>0</x:v>
      </x:c>
      <x:c r="BZ113" s="81">
        <x:f t="shared" si="68"/>
        <x:v>0</x:v>
      </x:c>
      <x:c r="CA113" s="82">
        <x:f t="shared" si="68"/>
        <x:v>0</x:v>
      </x:c>
      <x:c r="CB113" s="81">
        <x:f t="shared" si="68"/>
        <x:v>0</x:v>
      </x:c>
      <x:c r="CC113" s="82">
        <x:f t="shared" si="68"/>
        <x:v>0</x:v>
      </x:c>
      <x:c r="CD113" s="81">
        <x:f t="shared" si="68"/>
        <x:v>0</x:v>
      </x:c>
      <x:c r="CE113" s="81">
        <x:f>SUM(CE114:CE154)</x:f>
        <x:v>1</x:v>
      </x:c>
      <x:c r="CF113" s="82">
        <x:f>SUM(CF114:CF154)</x:f>
        <x:v>90</x:v>
      </x:c>
      <x:c r="CG113" s="81">
        <x:f t="shared" si="68"/>
        <x:v>0</x:v>
      </x:c>
      <x:c r="CH113" s="81">
        <x:f t="shared" si="68"/>
        <x:v>0</x:v>
      </x:c>
      <x:c r="CI113" s="81">
        <x:f t="shared" si="68"/>
        <x:v>0</x:v>
      </x:c>
      <x:c r="CJ113" s="81">
        <x:f t="shared" si="68"/>
        <x:v>8</x:v>
      </x:c>
      <x:c r="CK113" s="81">
        <x:f t="shared" si="68"/>
        <x:v>0</x:v>
      </x:c>
      <x:c r="CL113" s="81">
        <x:f t="shared" si="68"/>
        <x:v>0</x:v>
      </x:c>
      <x:c r="CM113" s="81">
        <x:f t="shared" si="68"/>
        <x:v>0</x:v>
      </x:c>
      <x:c r="CN113" s="81">
        <x:f t="shared" si="68"/>
        <x:v>0</x:v>
      </x:c>
      <x:c r="CO113" s="81">
        <x:f t="shared" si="68"/>
        <x:v>0</x:v>
      </x:c>
      <x:c r="CP113" s="82">
        <x:f t="shared" si="68"/>
        <x:v>0</x:v>
      </x:c>
      <x:c r="CQ113" s="81">
        <x:f t="shared" si="68"/>
        <x:v>17</x:v>
      </x:c>
      <x:c r="CR113" s="82">
        <x:f t="shared" si="68"/>
        <x:v>614</x:v>
      </x:c>
      <x:c r="CS113" s="81">
        <x:f t="shared" si="68"/>
        <x:v>128</x:v>
      </x:c>
      <x:c r="CT113" s="81">
        <x:f t="shared" si="68"/>
        <x:v>16</x:v>
      </x:c>
      <x:c r="CU113" s="81">
        <x:f t="shared" si="68"/>
        <x:v>15</x:v>
      </x:c>
      <x:c r="CV113" s="81">
        <x:f t="shared" si="68"/>
        <x:v>0</x:v>
      </x:c>
      <x:c r="CW113" s="81">
        <x:f t="shared" si="68"/>
        <x:v>1</x:v>
      </x:c>
      <x:c r="CX113" s="81">
        <x:f t="shared" si="68"/>
        <x:v>1</x:v>
      </x:c>
      <x:c r="CY113" s="287" t="s">
        <x:v>1065</x:v>
      </x:c>
      <x:c r="CZ113" s="81">
        <x:f t="shared" ref="CZ113:DG113" si="69">SUM(CZ114:CZ154)</x:f>
        <x:v>0</x:v>
      </x:c>
      <x:c r="DA113" s="82">
        <x:f t="shared" si="69"/>
        <x:v>0</x:v>
      </x:c>
      <x:c r="DB113" s="81">
        <x:f t="shared" si="69"/>
        <x:v>0</x:v>
      </x:c>
      <x:c r="DC113" s="82">
        <x:f t="shared" si="69"/>
        <x:v>0</x:v>
      </x:c>
      <x:c r="DD113" s="81">
        <x:f t="shared" si="69"/>
        <x:v>0</x:v>
      </x:c>
      <x:c r="DE113" s="82">
        <x:f t="shared" si="69"/>
        <x:v>0</x:v>
      </x:c>
      <x:c r="DF113" s="81">
        <x:f t="shared" si="69"/>
        <x:v>0</x:v>
      </x:c>
      <x:c r="DG113" s="109">
        <x:f t="shared" si="69"/>
        <x:v>0</x:v>
      </x:c>
    </x:row>
    <x:row r="114" spans="1:111" ht="30" customHeight="1">
      <x:c r="A114" s="522" t="s">
        <x:v>1252</x:v>
      </x:c>
      <x:c r="B114" s="114"/>
      <x:c r="C114" s="73"/>
      <x:c r="D114" s="70"/>
      <x:c r="E114" s="73"/>
      <x:c r="F114" s="70"/>
      <x:c r="G114" s="73"/>
      <x:c r="H114" s="70"/>
      <x:c r="I114" s="73"/>
      <x:c r="J114" s="70"/>
      <x:c r="K114" s="70"/>
      <x:c r="L114" s="73"/>
      <x:c r="M114" s="70"/>
      <x:c r="N114" s="70"/>
      <x:c r="O114" s="70"/>
      <x:c r="P114" s="70"/>
      <x:c r="Q114" s="70"/>
      <x:c r="R114" s="73"/>
      <x:c r="S114" s="70"/>
      <x:c r="T114" s="73"/>
      <x:c r="U114" s="70"/>
      <x:c r="V114" s="73"/>
      <x:c r="W114" s="70"/>
      <x:c r="X114" s="70"/>
      <x:c r="Y114" s="70"/>
      <x:c r="Z114" s="70"/>
      <x:c r="AA114" s="70"/>
      <x:c r="AB114" s="70"/>
      <x:c r="AC114" s="70"/>
      <x:c r="AD114" s="70"/>
      <x:c r="AE114" s="70"/>
      <x:c r="AF114" s="70"/>
      <x:c r="AG114" s="70">
        <x:v>1</x:v>
      </x:c>
      <x:c r="AH114" s="70"/>
      <x:c r="AI114" s="70"/>
      <x:c r="AJ114" s="70">
        <x:v>1</x:v>
      </x:c>
      <x:c r="AK114" s="70">
        <x:v>2</x:v>
      </x:c>
      <x:c r="AL114" s="522" t="s">
        <x:v>1252</x:v>
      </x:c>
      <x:c r="AM114" s="70"/>
      <x:c r="AN114" s="73"/>
      <x:c r="AO114" s="70"/>
      <x:c r="AP114" s="70"/>
      <x:c r="AQ114" s="70"/>
      <x:c r="AR114" s="73"/>
      <x:c r="AS114" s="70"/>
      <x:c r="AT114" s="73"/>
      <x:c r="AU114" s="70"/>
      <x:c r="AV114" s="70"/>
      <x:c r="AW114" s="70"/>
      <x:c r="AX114" s="70"/>
      <x:c r="AY114" s="70"/>
      <x:c r="AZ114" s="70"/>
      <x:c r="BA114" s="73"/>
      <x:c r="BB114" s="70"/>
      <x:c r="BC114" s="70"/>
      <x:c r="BD114" s="70"/>
      <x:c r="BE114" s="70">
        <x:v>1</x:v>
      </x:c>
      <x:c r="BF114" s="70">
        <x:v>2</x:v>
      </x:c>
      <x:c r="BG114" s="70">
        <x:v>1</x:v>
      </x:c>
      <x:c r="BH114" s="70">
        <x:v>2</x:v>
      </x:c>
      <x:c r="BI114" s="70"/>
      <x:c r="BJ114" s="73"/>
      <x:c r="BK114" s="70"/>
      <x:c r="BL114" s="73"/>
      <x:c r="BM114" s="70"/>
      <x:c r="BN114" s="73"/>
      <x:c r="BO114" s="70"/>
      <x:c r="BP114" s="73"/>
      <x:c r="BQ114" s="70"/>
      <x:c r="BR114" s="70"/>
      <x:c r="BS114" s="70"/>
      <x:c r="BT114" s="70"/>
      <x:c r="BU114" s="70"/>
      <x:c r="BV114" s="522" t="s">
        <x:v>1252</x:v>
      </x:c>
      <x:c r="BW114" s="70"/>
      <x:c r="BX114" s="70"/>
      <x:c r="BY114" s="73"/>
      <x:c r="BZ114" s="70"/>
      <x:c r="CA114" s="73"/>
      <x:c r="CB114" s="70"/>
      <x:c r="CC114" s="73"/>
      <x:c r="CD114" s="70"/>
      <x:c r="CE114" s="70"/>
      <x:c r="CF114" s="73"/>
      <x:c r="CG114" s="70"/>
      <x:c r="CH114" s="70"/>
      <x:c r="CI114" s="70"/>
      <x:c r="CJ114" s="70"/>
      <x:c r="CK114" s="70"/>
      <x:c r="CL114" s="70"/>
      <x:c r="CM114" s="70"/>
      <x:c r="CN114" s="70"/>
      <x:c r="CO114" s="70"/>
      <x:c r="CP114" s="73"/>
      <x:c r="CQ114" s="70"/>
      <x:c r="CR114" s="73"/>
      <x:c r="CS114" s="70">
        <x:v>2</x:v>
      </x:c>
      <x:c r="CT114" s="70">
        <x:v>1</x:v>
      </x:c>
      <x:c r="CU114" s="70"/>
      <x:c r="CV114" s="70"/>
      <x:c r="CW114" s="70"/>
      <x:c r="CX114" s="70"/>
      <x:c r="CY114" s="522" t="s">
        <x:v>1252</x:v>
      </x:c>
      <x:c r="CZ114" s="70"/>
      <x:c r="DA114" s="73"/>
      <x:c r="DB114" s="70"/>
      <x:c r="DC114" s="73"/>
      <x:c r="DD114" s="70"/>
      <x:c r="DE114" s="73"/>
      <x:c r="DF114" s="70"/>
      <x:c r="DG114" s="104"/>
    </x:row>
    <x:row r="115" spans="1:111" ht="30" customHeight="1">
      <x:c r="A115" s="522" t="s">
        <x:v>1207</x:v>
      </x:c>
      <x:c r="B115" s="114"/>
      <x:c r="C115" s="73"/>
      <x:c r="D115" s="70"/>
      <x:c r="E115" s="73"/>
      <x:c r="F115" s="70"/>
      <x:c r="G115" s="73"/>
      <x:c r="H115" s="70"/>
      <x:c r="I115" s="73"/>
      <x:c r="J115" s="70"/>
      <x:c r="K115" s="70"/>
      <x:c r="L115" s="73"/>
      <x:c r="M115" s="70"/>
      <x:c r="N115" s="70"/>
      <x:c r="O115" s="70"/>
      <x:c r="P115" s="70"/>
      <x:c r="Q115" s="70"/>
      <x:c r="R115" s="73"/>
      <x:c r="S115" s="70"/>
      <x:c r="T115" s="73"/>
      <x:c r="U115" s="70"/>
      <x:c r="V115" s="73"/>
      <x:c r="W115" s="70"/>
      <x:c r="X115" s="70">
        <x:v>1</x:v>
      </x:c>
      <x:c r="Y115" s="70"/>
      <x:c r="Z115" s="70"/>
      <x:c r="AA115" s="70"/>
      <x:c r="AB115" s="70">
        <x:v>1</x:v>
      </x:c>
      <x:c r="AC115" s="70"/>
      <x:c r="AD115" s="70"/>
      <x:c r="AE115" s="70"/>
      <x:c r="AF115" s="70"/>
      <x:c r="AG115" s="70">
        <x:v>1</x:v>
      </x:c>
      <x:c r="AH115" s="70"/>
      <x:c r="AI115" s="70"/>
      <x:c r="AJ115" s="70"/>
      <x:c r="AK115" s="70"/>
      <x:c r="AL115" s="522" t="s">
        <x:v>1207</x:v>
      </x:c>
      <x:c r="AM115" s="70"/>
      <x:c r="AN115" s="73"/>
      <x:c r="AO115" s="70"/>
      <x:c r="AP115" s="70"/>
      <x:c r="AQ115" s="70"/>
      <x:c r="AR115" s="73"/>
      <x:c r="AS115" s="70"/>
      <x:c r="AT115" s="73"/>
      <x:c r="AU115" s="70"/>
      <x:c r="AV115" s="70"/>
      <x:c r="AW115" s="70"/>
      <x:c r="AX115" s="70"/>
      <x:c r="AY115" s="70"/>
      <x:c r="AZ115" s="70"/>
      <x:c r="BA115" s="73"/>
      <x:c r="BB115" s="70"/>
      <x:c r="BC115" s="70"/>
      <x:c r="BD115" s="70"/>
      <x:c r="BE115" s="70">
        <x:v>1</x:v>
      </x:c>
      <x:c r="BF115" s="70">
        <x:v>5</x:v>
      </x:c>
      <x:c r="BG115" s="70"/>
      <x:c r="BH115" s="70"/>
      <x:c r="BI115" s="70"/>
      <x:c r="BJ115" s="73"/>
      <x:c r="BK115" s="70"/>
      <x:c r="BL115" s="73"/>
      <x:c r="BM115" s="70"/>
      <x:c r="BN115" s="73"/>
      <x:c r="BO115" s="70"/>
      <x:c r="BP115" s="73"/>
      <x:c r="BQ115" s="70"/>
      <x:c r="BR115" s="70"/>
      <x:c r="BS115" s="70"/>
      <x:c r="BT115" s="70"/>
      <x:c r="BU115" s="70"/>
      <x:c r="BV115" s="522" t="s">
        <x:v>1207</x:v>
      </x:c>
      <x:c r="BW115" s="70"/>
      <x:c r="BX115" s="70"/>
      <x:c r="BY115" s="73"/>
      <x:c r="BZ115" s="70"/>
      <x:c r="CA115" s="73"/>
      <x:c r="CB115" s="70"/>
      <x:c r="CC115" s="73"/>
      <x:c r="CD115" s="70"/>
      <x:c r="CE115" s="70"/>
      <x:c r="CF115" s="73"/>
      <x:c r="CG115" s="70"/>
      <x:c r="CH115" s="70"/>
      <x:c r="CI115" s="70"/>
      <x:c r="CJ115" s="70"/>
      <x:c r="CK115" s="70"/>
      <x:c r="CL115" s="70"/>
      <x:c r="CM115" s="70"/>
      <x:c r="CN115" s="70"/>
      <x:c r="CO115" s="70"/>
      <x:c r="CP115" s="73"/>
      <x:c r="CQ115" s="70">
        <x:v>1</x:v>
      </x:c>
      <x:c r="CR115" s="73">
        <x:v>60</x:v>
      </x:c>
      <x:c r="CS115" s="70">
        <x:v>3</x:v>
      </x:c>
      <x:c r="CT115" s="70">
        <x:v>1</x:v>
      </x:c>
      <x:c r="CU115" s="70"/>
      <x:c r="CV115" s="70"/>
      <x:c r="CW115" s="70"/>
      <x:c r="CX115" s="70"/>
      <x:c r="CY115" s="522" t="s">
        <x:v>1207</x:v>
      </x:c>
      <x:c r="CZ115" s="70"/>
      <x:c r="DA115" s="73"/>
      <x:c r="DB115" s="70"/>
      <x:c r="DC115" s="73"/>
      <x:c r="DD115" s="70"/>
      <x:c r="DE115" s="73"/>
      <x:c r="DF115" s="70"/>
      <x:c r="DG115" s="104"/>
    </x:row>
    <x:row r="116" spans="1:111" ht="30" customHeight="1">
      <x:c r="A116" s="522" t="s">
        <x:v>996</x:v>
      </x:c>
      <x:c r="B116" s="114"/>
      <x:c r="C116" s="73"/>
      <x:c r="D116" s="70"/>
      <x:c r="E116" s="73"/>
      <x:c r="F116" s="70"/>
      <x:c r="G116" s="73"/>
      <x:c r="H116" s="70"/>
      <x:c r="I116" s="73"/>
      <x:c r="J116" s="70"/>
      <x:c r="K116" s="70"/>
      <x:c r="L116" s="73"/>
      <x:c r="M116" s="70"/>
      <x:c r="N116" s="70"/>
      <x:c r="O116" s="70"/>
      <x:c r="P116" s="70"/>
      <x:c r="Q116" s="70"/>
      <x:c r="R116" s="73"/>
      <x:c r="S116" s="70">
        <x:v>1</x:v>
      </x:c>
      <x:c r="T116" s="73">
        <x:v>20</x:v>
      </x:c>
      <x:c r="U116" s="70"/>
      <x:c r="V116" s="73"/>
      <x:c r="W116" s="70"/>
      <x:c r="X116" s="70">
        <x:v>1</x:v>
      </x:c>
      <x:c r="Y116" s="70"/>
      <x:c r="Z116" s="70"/>
      <x:c r="AA116" s="70"/>
      <x:c r="AB116" s="70"/>
      <x:c r="AC116" s="70"/>
      <x:c r="AD116" s="70"/>
      <x:c r="AE116" s="70"/>
      <x:c r="AF116" s="70"/>
      <x:c r="AG116" s="70"/>
      <x:c r="AH116" s="70"/>
      <x:c r="AI116" s="70"/>
      <x:c r="AJ116" s="70"/>
      <x:c r="AK116" s="70"/>
      <x:c r="AL116" s="522" t="s">
        <x:v>996</x:v>
      </x:c>
      <x:c r="AM116" s="70"/>
      <x:c r="AN116" s="73"/>
      <x:c r="AO116" s="70"/>
      <x:c r="AP116" s="70"/>
      <x:c r="AQ116" s="70"/>
      <x:c r="AR116" s="73"/>
      <x:c r="AS116" s="70"/>
      <x:c r="AT116" s="73"/>
      <x:c r="AU116" s="70"/>
      <x:c r="AV116" s="70"/>
      <x:c r="AW116" s="70"/>
      <x:c r="AX116" s="70"/>
      <x:c r="AY116" s="70"/>
      <x:c r="AZ116" s="70"/>
      <x:c r="BA116" s="73"/>
      <x:c r="BB116" s="70"/>
      <x:c r="BC116" s="70"/>
      <x:c r="BD116" s="70"/>
      <x:c r="BE116" s="70">
        <x:v>0</x:v>
      </x:c>
      <x:c r="BF116" s="70">
        <x:v>0</x:v>
      </x:c>
      <x:c r="BG116" s="70"/>
      <x:c r="BH116" s="70"/>
      <x:c r="BI116" s="70"/>
      <x:c r="BJ116" s="73"/>
      <x:c r="BK116" s="70"/>
      <x:c r="BL116" s="73"/>
      <x:c r="BM116" s="70"/>
      <x:c r="BN116" s="73"/>
      <x:c r="BO116" s="70"/>
      <x:c r="BP116" s="73"/>
      <x:c r="BQ116" s="70"/>
      <x:c r="BR116" s="70"/>
      <x:c r="BS116" s="70"/>
      <x:c r="BT116" s="70"/>
      <x:c r="BU116" s="70"/>
      <x:c r="BV116" s="522" t="s">
        <x:v>996</x:v>
      </x:c>
      <x:c r="BW116" s="70"/>
      <x:c r="BX116" s="70"/>
      <x:c r="BY116" s="73"/>
      <x:c r="BZ116" s="70"/>
      <x:c r="CA116" s="73"/>
      <x:c r="CB116" s="70"/>
      <x:c r="CC116" s="73"/>
      <x:c r="CD116" s="70"/>
      <x:c r="CE116" s="70"/>
      <x:c r="CF116" s="73"/>
      <x:c r="CG116" s="70"/>
      <x:c r="CH116" s="70"/>
      <x:c r="CI116" s="70"/>
      <x:c r="CJ116" s="70"/>
      <x:c r="CK116" s="70"/>
      <x:c r="CL116" s="70"/>
      <x:c r="CM116" s="70"/>
      <x:c r="CN116" s="70"/>
      <x:c r="CO116" s="70"/>
      <x:c r="CP116" s="73"/>
      <x:c r="CQ116" s="70"/>
      <x:c r="CR116" s="73"/>
      <x:c r="CS116" s="70"/>
      <x:c r="CT116" s="70"/>
      <x:c r="CU116" s="70"/>
      <x:c r="CV116" s="70"/>
      <x:c r="CW116" s="70"/>
      <x:c r="CX116" s="70"/>
      <x:c r="CY116" s="522" t="s">
        <x:v>996</x:v>
      </x:c>
      <x:c r="CZ116" s="70"/>
      <x:c r="DA116" s="73"/>
      <x:c r="DB116" s="70"/>
      <x:c r="DC116" s="73"/>
      <x:c r="DD116" s="70"/>
      <x:c r="DE116" s="73"/>
      <x:c r="DF116" s="70"/>
      <x:c r="DG116" s="104"/>
    </x:row>
    <x:row r="117" spans="1:111" ht="30" customHeight="1">
      <x:c r="A117" s="522" t="s">
        <x:v>1219</x:v>
      </x:c>
      <x:c r="B117" s="114"/>
      <x:c r="C117" s="73"/>
      <x:c r="D117" s="70"/>
      <x:c r="E117" s="73"/>
      <x:c r="F117" s="70"/>
      <x:c r="G117" s="73"/>
      <x:c r="H117" s="70"/>
      <x:c r="I117" s="73"/>
      <x:c r="J117" s="70"/>
      <x:c r="K117" s="70"/>
      <x:c r="L117" s="73"/>
      <x:c r="M117" s="70"/>
      <x:c r="N117" s="70"/>
      <x:c r="O117" s="70"/>
      <x:c r="P117" s="70"/>
      <x:c r="Q117" s="70"/>
      <x:c r="R117" s="73"/>
      <x:c r="S117" s="70">
        <x:v>1</x:v>
      </x:c>
      <x:c r="T117" s="73">
        <x:v>20</x:v>
      </x:c>
      <x:c r="U117" s="70"/>
      <x:c r="V117" s="73"/>
      <x:c r="W117" s="70"/>
      <x:c r="X117" s="696" t="s">
        <x:v>506</x:v>
      </x:c>
      <x:c r="Y117" s="70"/>
      <x:c r="Z117" s="70"/>
      <x:c r="AA117" s="70">
        <x:v>1</x:v>
      </x:c>
      <x:c r="AB117" s="70"/>
      <x:c r="AC117" s="70"/>
      <x:c r="AD117" s="70"/>
      <x:c r="AE117" s="70"/>
      <x:c r="AF117" s="70"/>
      <x:c r="AG117" s="70"/>
      <x:c r="AH117" s="70"/>
      <x:c r="AI117" s="70"/>
      <x:c r="AJ117" s="70">
        <x:v>1</x:v>
      </x:c>
      <x:c r="AK117" s="70">
        <x:v>2</x:v>
      </x:c>
      <x:c r="AL117" s="522" t="s">
        <x:v>1219</x:v>
      </x:c>
      <x:c r="AM117" s="70"/>
      <x:c r="AN117" s="73"/>
      <x:c r="AO117" s="70"/>
      <x:c r="AP117" s="70"/>
      <x:c r="AQ117" s="70"/>
      <x:c r="AR117" s="73"/>
      <x:c r="AS117" s="70"/>
      <x:c r="AT117" s="73"/>
      <x:c r="AU117" s="70"/>
      <x:c r="AV117" s="70"/>
      <x:c r="AW117" s="70"/>
      <x:c r="AX117" s="70"/>
      <x:c r="AY117" s="70"/>
      <x:c r="AZ117" s="70"/>
      <x:c r="BA117" s="73"/>
      <x:c r="BB117" s="70"/>
      <x:c r="BC117" s="70"/>
      <x:c r="BD117" s="70"/>
      <x:c r="BE117" s="70">
        <x:v>1</x:v>
      </x:c>
      <x:c r="BF117" s="70">
        <x:v>3</x:v>
      </x:c>
      <x:c r="BG117" s="70"/>
      <x:c r="BH117" s="70"/>
      <x:c r="BI117" s="70"/>
      <x:c r="BJ117" s="73"/>
      <x:c r="BK117" s="70"/>
      <x:c r="BL117" s="73"/>
      <x:c r="BM117" s="70"/>
      <x:c r="BN117" s="73"/>
      <x:c r="BO117" s="70"/>
      <x:c r="BP117" s="73"/>
      <x:c r="BQ117" s="70"/>
      <x:c r="BR117" s="70"/>
      <x:c r="BS117" s="70"/>
      <x:c r="BT117" s="70"/>
      <x:c r="BU117" s="70"/>
      <x:c r="BV117" s="522" t="s">
        <x:v>1219</x:v>
      </x:c>
      <x:c r="BW117" s="70"/>
      <x:c r="BX117" s="70"/>
      <x:c r="BY117" s="73"/>
      <x:c r="BZ117" s="70"/>
      <x:c r="CA117" s="73"/>
      <x:c r="CB117" s="70"/>
      <x:c r="CC117" s="73"/>
      <x:c r="CD117" s="70"/>
      <x:c r="CE117" s="70"/>
      <x:c r="CF117" s="73"/>
      <x:c r="CG117" s="70"/>
      <x:c r="CH117" s="70"/>
      <x:c r="CI117" s="70"/>
      <x:c r="CJ117" s="70"/>
      <x:c r="CK117" s="70"/>
      <x:c r="CL117" s="70"/>
      <x:c r="CM117" s="70"/>
      <x:c r="CN117" s="70"/>
      <x:c r="CO117" s="70"/>
      <x:c r="CP117" s="73"/>
      <x:c r="CQ117" s="70">
        <x:v>1</x:v>
      </x:c>
      <x:c r="CR117" s="73">
        <x:v>50</x:v>
      </x:c>
      <x:c r="CS117" s="70">
        <x:v>3</x:v>
      </x:c>
      <x:c r="CT117" s="70">
        <x:v>1</x:v>
      </x:c>
      <x:c r="CU117" s="70">
        <x:v>1</x:v>
      </x:c>
      <x:c r="CV117" s="70"/>
      <x:c r="CW117" s="70"/>
      <x:c r="CX117" s="70"/>
      <x:c r="CY117" s="522" t="s">
        <x:v>1219</x:v>
      </x:c>
      <x:c r="CZ117" s="70"/>
      <x:c r="DA117" s="73"/>
      <x:c r="DB117" s="70"/>
      <x:c r="DC117" s="73"/>
      <x:c r="DD117" s="70"/>
      <x:c r="DE117" s="73"/>
      <x:c r="DF117" s="70"/>
      <x:c r="DG117" s="104"/>
    </x:row>
    <x:row r="118" spans="1:111" ht="30" customHeight="1">
      <x:c r="A118" s="522" t="s">
        <x:v>999</x:v>
      </x:c>
      <x:c r="B118" s="114"/>
      <x:c r="C118" s="73"/>
      <x:c r="D118" s="70"/>
      <x:c r="E118" s="73"/>
      <x:c r="F118" s="70"/>
      <x:c r="G118" s="73"/>
      <x:c r="H118" s="70"/>
      <x:c r="I118" s="73"/>
      <x:c r="J118" s="70">
        <x:v>1</x:v>
      </x:c>
      <x:c r="K118" s="70"/>
      <x:c r="L118" s="73"/>
      <x:c r="M118" s="70"/>
      <x:c r="N118" s="70"/>
      <x:c r="O118" s="70"/>
      <x:c r="P118" s="70"/>
      <x:c r="Q118" s="70"/>
      <x:c r="R118" s="73"/>
      <x:c r="S118" s="70"/>
      <x:c r="T118" s="73"/>
      <x:c r="U118" s="70"/>
      <x:c r="V118" s="73"/>
      <x:c r="W118" s="70">
        <x:v>1</x:v>
      </x:c>
      <x:c r="X118" s="70">
        <x:v>2</x:v>
      </x:c>
      <x:c r="Y118" s="70"/>
      <x:c r="Z118" s="70"/>
      <x:c r="AA118" s="70"/>
      <x:c r="AB118" s="70"/>
      <x:c r="AC118" s="70">
        <x:v>1</x:v>
      </x:c>
      <x:c r="AD118" s="70"/>
      <x:c r="AE118" s="70"/>
      <x:c r="AF118" s="70"/>
      <x:c r="AG118" s="70">
        <x:v>1</x:v>
      </x:c>
      <x:c r="AH118" s="70"/>
      <x:c r="AI118" s="70"/>
      <x:c r="AJ118" s="70">
        <x:v>1</x:v>
      </x:c>
      <x:c r="AK118" s="70">
        <x:v>1</x:v>
      </x:c>
      <x:c r="AL118" s="522" t="s">
        <x:v>999</x:v>
      </x:c>
      <x:c r="AM118" s="70"/>
      <x:c r="AN118" s="73"/>
      <x:c r="AO118" s="70"/>
      <x:c r="AP118" s="70"/>
      <x:c r="AQ118" s="70"/>
      <x:c r="AR118" s="73"/>
      <x:c r="AS118" s="70"/>
      <x:c r="AT118" s="73"/>
      <x:c r="AU118" s="70"/>
      <x:c r="AV118" s="70"/>
      <x:c r="AW118" s="70"/>
      <x:c r="AX118" s="70"/>
      <x:c r="AY118" s="70"/>
      <x:c r="AZ118" s="70"/>
      <x:c r="BA118" s="73"/>
      <x:c r="BB118" s="70"/>
      <x:c r="BC118" s="70"/>
      <x:c r="BD118" s="70"/>
      <x:c r="BE118" s="70">
        <x:v>0</x:v>
      </x:c>
      <x:c r="BF118" s="70">
        <x:v>0</x:v>
      </x:c>
      <x:c r="BG118" s="70"/>
      <x:c r="BH118" s="70"/>
      <x:c r="BI118" s="70"/>
      <x:c r="BJ118" s="73"/>
      <x:c r="BK118" s="70"/>
      <x:c r="BL118" s="73"/>
      <x:c r="BM118" s="70"/>
      <x:c r="BN118" s="73"/>
      <x:c r="BO118" s="70"/>
      <x:c r="BP118" s="73"/>
      <x:c r="BQ118" s="70"/>
      <x:c r="BR118" s="70"/>
      <x:c r="BS118" s="70"/>
      <x:c r="BT118" s="70"/>
      <x:c r="BU118" s="70"/>
      <x:c r="BV118" s="522" t="s">
        <x:v>999</x:v>
      </x:c>
      <x:c r="BW118" s="70"/>
      <x:c r="BX118" s="70"/>
      <x:c r="BY118" s="73"/>
      <x:c r="BZ118" s="70"/>
      <x:c r="CA118" s="73"/>
      <x:c r="CB118" s="70"/>
      <x:c r="CC118" s="73"/>
      <x:c r="CD118" s="70"/>
      <x:c r="CE118" s="70"/>
      <x:c r="CF118" s="73"/>
      <x:c r="CG118" s="70"/>
      <x:c r="CH118" s="70"/>
      <x:c r="CI118" s="70"/>
      <x:c r="CJ118" s="70"/>
      <x:c r="CK118" s="70"/>
      <x:c r="CL118" s="70"/>
      <x:c r="CM118" s="70"/>
      <x:c r="CN118" s="70"/>
      <x:c r="CO118" s="70"/>
      <x:c r="CP118" s="73"/>
      <x:c r="CQ118" s="70">
        <x:v>1</x:v>
      </x:c>
      <x:c r="CR118" s="73">
        <x:v>30</x:v>
      </x:c>
      <x:c r="CS118" s="696" t="s">
        <x:v>506</x:v>
      </x:c>
      <x:c r="CT118" s="70">
        <x:v>1</x:v>
      </x:c>
      <x:c r="CU118" s="70"/>
      <x:c r="CV118" s="70"/>
      <x:c r="CW118" s="70"/>
      <x:c r="CX118" s="70"/>
      <x:c r="CY118" s="522" t="s">
        <x:v>999</x:v>
      </x:c>
      <x:c r="CZ118" s="70"/>
      <x:c r="DA118" s="73"/>
      <x:c r="DB118" s="70"/>
      <x:c r="DC118" s="73"/>
      <x:c r="DD118" s="70"/>
      <x:c r="DE118" s="73"/>
      <x:c r="DF118" s="70"/>
      <x:c r="DG118" s="104"/>
    </x:row>
    <x:row r="119" spans="1:111" ht="30" customHeight="1">
      <x:c r="A119" s="522" t="s">
        <x:v>1019</x:v>
      </x:c>
      <x:c r="B119" s="114"/>
      <x:c r="C119" s="73"/>
      <x:c r="D119" s="70"/>
      <x:c r="E119" s="73"/>
      <x:c r="F119" s="70"/>
      <x:c r="G119" s="73"/>
      <x:c r="H119" s="70"/>
      <x:c r="I119" s="73"/>
      <x:c r="J119" s="70"/>
      <x:c r="K119" s="70"/>
      <x:c r="L119" s="73"/>
      <x:c r="M119" s="70"/>
      <x:c r="N119" s="70"/>
      <x:c r="O119" s="70"/>
      <x:c r="P119" s="70"/>
      <x:c r="Q119" s="70"/>
      <x:c r="R119" s="73"/>
      <x:c r="S119" s="70">
        <x:v>1</x:v>
      </x:c>
      <x:c r="T119" s="73">
        <x:v>25</x:v>
      </x:c>
      <x:c r="U119" s="70"/>
      <x:c r="V119" s="73"/>
      <x:c r="W119" s="70"/>
      <x:c r="X119" s="70">
        <x:v>2</x:v>
      </x:c>
      <x:c r="Y119" s="70"/>
      <x:c r="Z119" s="70"/>
      <x:c r="AA119" s="70"/>
      <x:c r="AB119" s="70"/>
      <x:c r="AC119" s="70"/>
      <x:c r="AD119" s="70"/>
      <x:c r="AE119" s="70"/>
      <x:c r="AF119" s="70"/>
      <x:c r="AG119" s="70"/>
      <x:c r="AH119" s="70"/>
      <x:c r="AI119" s="70"/>
      <x:c r="AJ119" s="70"/>
      <x:c r="AK119" s="70"/>
      <x:c r="AL119" s="522" t="s">
        <x:v>1019</x:v>
      </x:c>
      <x:c r="AM119" s="70"/>
      <x:c r="AN119" s="73"/>
      <x:c r="AO119" s="70"/>
      <x:c r="AP119" s="70"/>
      <x:c r="AQ119" s="70"/>
      <x:c r="AR119" s="73"/>
      <x:c r="AS119" s="70"/>
      <x:c r="AT119" s="73"/>
      <x:c r="AU119" s="70"/>
      <x:c r="AV119" s="70"/>
      <x:c r="AW119" s="70"/>
      <x:c r="AX119" s="70"/>
      <x:c r="AY119" s="70"/>
      <x:c r="AZ119" s="70"/>
      <x:c r="BA119" s="73"/>
      <x:c r="BB119" s="70"/>
      <x:c r="BC119" s="70"/>
      <x:c r="BD119" s="70"/>
      <x:c r="BE119" s="70">
        <x:v>1</x:v>
      </x:c>
      <x:c r="BF119" s="70">
        <x:v>1</x:v>
      </x:c>
      <x:c r="BG119" s="70"/>
      <x:c r="BH119" s="70"/>
      <x:c r="BI119" s="70"/>
      <x:c r="BJ119" s="73"/>
      <x:c r="BK119" s="70"/>
      <x:c r="BL119" s="73"/>
      <x:c r="BM119" s="70"/>
      <x:c r="BN119" s="73"/>
      <x:c r="BO119" s="70"/>
      <x:c r="BP119" s="73"/>
      <x:c r="BQ119" s="70"/>
      <x:c r="BR119" s="70"/>
      <x:c r="BS119" s="70"/>
      <x:c r="BT119" s="70"/>
      <x:c r="BU119" s="70"/>
      <x:c r="BV119" s="522" t="s">
        <x:v>1019</x:v>
      </x:c>
      <x:c r="BW119" s="70"/>
      <x:c r="BX119" s="70"/>
      <x:c r="BY119" s="73"/>
      <x:c r="BZ119" s="70"/>
      <x:c r="CA119" s="73"/>
      <x:c r="CB119" s="70"/>
      <x:c r="CC119" s="73"/>
      <x:c r="CD119" s="70"/>
      <x:c r="CE119" s="70"/>
      <x:c r="CF119" s="73"/>
      <x:c r="CG119" s="70"/>
      <x:c r="CH119" s="70"/>
      <x:c r="CI119" s="70"/>
      <x:c r="CJ119" s="70"/>
      <x:c r="CK119" s="70"/>
      <x:c r="CL119" s="70"/>
      <x:c r="CM119" s="70"/>
      <x:c r="CN119" s="70"/>
      <x:c r="CO119" s="70"/>
      <x:c r="CP119" s="73"/>
      <x:c r="CQ119" s="70">
        <x:v>1</x:v>
      </x:c>
      <x:c r="CR119" s="73">
        <x:v>26</x:v>
      </x:c>
      <x:c r="CS119" s="696" t="s">
        <x:v>506</x:v>
      </x:c>
      <x:c r="CT119" s="70"/>
      <x:c r="CU119" s="70"/>
      <x:c r="CV119" s="70"/>
      <x:c r="CW119" s="70"/>
      <x:c r="CX119" s="70"/>
      <x:c r="CY119" s="522" t="s">
        <x:v>1019</x:v>
      </x:c>
      <x:c r="CZ119" s="70"/>
      <x:c r="DA119" s="73"/>
      <x:c r="DB119" s="70"/>
      <x:c r="DC119" s="73"/>
      <x:c r="DD119" s="70"/>
      <x:c r="DE119" s="73"/>
      <x:c r="DF119" s="70"/>
      <x:c r="DG119" s="104"/>
    </x:row>
    <x:row r="120" spans="1:111" ht="30" customHeight="1">
      <x:c r="A120" s="522" t="s">
        <x:v>1264</x:v>
      </x:c>
      <x:c r="B120" s="114"/>
      <x:c r="C120" s="73"/>
      <x:c r="D120" s="70"/>
      <x:c r="E120" s="73"/>
      <x:c r="F120" s="70"/>
      <x:c r="G120" s="73"/>
      <x:c r="H120" s="70"/>
      <x:c r="I120" s="73"/>
      <x:c r="J120" s="70"/>
      <x:c r="K120" s="70"/>
      <x:c r="L120" s="73"/>
      <x:c r="M120" s="70"/>
      <x:c r="N120" s="70"/>
      <x:c r="O120" s="70"/>
      <x:c r="P120" s="70"/>
      <x:c r="Q120" s="70"/>
      <x:c r="R120" s="73"/>
      <x:c r="S120" s="70"/>
      <x:c r="T120" s="73"/>
      <x:c r="U120" s="70"/>
      <x:c r="V120" s="73"/>
      <x:c r="W120" s="70"/>
      <x:c r="X120" s="70">
        <x:v>4</x:v>
      </x:c>
      <x:c r="Y120" s="70"/>
      <x:c r="Z120" s="70"/>
      <x:c r="AA120" s="70">
        <x:v>1</x:v>
      </x:c>
      <x:c r="AB120" s="70"/>
      <x:c r="AC120" s="70"/>
      <x:c r="AD120" s="70"/>
      <x:c r="AE120" s="70"/>
      <x:c r="AF120" s="70"/>
      <x:c r="AG120" s="70"/>
      <x:c r="AH120" s="70"/>
      <x:c r="AI120" s="70"/>
      <x:c r="AJ120" s="70"/>
      <x:c r="AK120" s="70"/>
      <x:c r="AL120" s="522" t="s">
        <x:v>1264</x:v>
      </x:c>
      <x:c r="AM120" s="70"/>
      <x:c r="AN120" s="73"/>
      <x:c r="AO120" s="70"/>
      <x:c r="AP120" s="70"/>
      <x:c r="AQ120" s="70"/>
      <x:c r="AR120" s="73"/>
      <x:c r="AS120" s="70"/>
      <x:c r="AT120" s="73"/>
      <x:c r="AU120" s="70"/>
      <x:c r="AV120" s="70"/>
      <x:c r="AW120" s="70"/>
      <x:c r="AX120" s="70"/>
      <x:c r="AY120" s="70"/>
      <x:c r="AZ120" s="70"/>
      <x:c r="BA120" s="73"/>
      <x:c r="BB120" s="70"/>
      <x:c r="BC120" s="70"/>
      <x:c r="BD120" s="70"/>
      <x:c r="BE120" s="70">
        <x:v>1</x:v>
      </x:c>
      <x:c r="BF120" s="70">
        <x:v>4</x:v>
      </x:c>
      <x:c r="BG120" s="70"/>
      <x:c r="BH120" s="70"/>
      <x:c r="BI120" s="70"/>
      <x:c r="BJ120" s="73"/>
      <x:c r="BK120" s="70"/>
      <x:c r="BL120" s="73"/>
      <x:c r="BM120" s="70"/>
      <x:c r="BN120" s="73"/>
      <x:c r="BO120" s="70"/>
      <x:c r="BP120" s="73"/>
      <x:c r="BQ120" s="70"/>
      <x:c r="BR120" s="70"/>
      <x:c r="BS120" s="70"/>
      <x:c r="BT120" s="70"/>
      <x:c r="BU120" s="70"/>
      <x:c r="BV120" s="522" t="s">
        <x:v>1264</x:v>
      </x:c>
      <x:c r="BW120" s="70"/>
      <x:c r="BX120" s="70"/>
      <x:c r="BY120" s="73"/>
      <x:c r="BZ120" s="70"/>
      <x:c r="CA120" s="73"/>
      <x:c r="CB120" s="70"/>
      <x:c r="CC120" s="73"/>
      <x:c r="CD120" s="70"/>
      <x:c r="CE120" s="70"/>
      <x:c r="CF120" s="73"/>
      <x:c r="CG120" s="70"/>
      <x:c r="CH120" s="70"/>
      <x:c r="CI120" s="70"/>
      <x:c r="CJ120" s="70"/>
      <x:c r="CK120" s="70"/>
      <x:c r="CL120" s="70"/>
      <x:c r="CM120" s="70"/>
      <x:c r="CN120" s="70"/>
      <x:c r="CO120" s="70"/>
      <x:c r="CP120" s="73"/>
      <x:c r="CQ120" s="70">
        <x:v>1</x:v>
      </x:c>
      <x:c r="CR120" s="73">
        <x:v>10</x:v>
      </x:c>
      <x:c r="CS120" s="70">
        <x:v>2</x:v>
      </x:c>
      <x:c r="CT120" s="70"/>
      <x:c r="CU120" s="70"/>
      <x:c r="CV120" s="70"/>
      <x:c r="CW120" s="70"/>
      <x:c r="CX120" s="70"/>
      <x:c r="CY120" s="522" t="s">
        <x:v>1264</x:v>
      </x:c>
      <x:c r="CZ120" s="70"/>
      <x:c r="DA120" s="73"/>
      <x:c r="DB120" s="70"/>
      <x:c r="DC120" s="73"/>
      <x:c r="DD120" s="70"/>
      <x:c r="DE120" s="73"/>
      <x:c r="DF120" s="70"/>
      <x:c r="DG120" s="104"/>
    </x:row>
    <x:row r="121" spans="1:111" ht="30" customHeight="1">
      <x:c r="A121" s="522" t="s">
        <x:v>987</x:v>
      </x:c>
      <x:c r="B121" s="114"/>
      <x:c r="C121" s="73"/>
      <x:c r="D121" s="70"/>
      <x:c r="E121" s="73"/>
      <x:c r="F121" s="70"/>
      <x:c r="G121" s="73"/>
      <x:c r="H121" s="70"/>
      <x:c r="I121" s="73"/>
      <x:c r="J121" s="70"/>
      <x:c r="K121" s="70"/>
      <x:c r="L121" s="73"/>
      <x:c r="M121" s="70"/>
      <x:c r="N121" s="70"/>
      <x:c r="O121" s="70"/>
      <x:c r="P121" s="70"/>
      <x:c r="Q121" s="70"/>
      <x:c r="R121" s="73"/>
      <x:c r="S121" s="70"/>
      <x:c r="T121" s="73"/>
      <x:c r="U121" s="70"/>
      <x:c r="V121" s="73"/>
      <x:c r="W121" s="70"/>
      <x:c r="X121" s="70">
        <x:v>4</x:v>
      </x:c>
      <x:c r="Y121" s="70"/>
      <x:c r="Z121" s="70"/>
      <x:c r="AA121" s="70"/>
      <x:c r="AB121" s="70"/>
      <x:c r="AC121" s="70"/>
      <x:c r="AD121" s="70"/>
      <x:c r="AE121" s="70"/>
      <x:c r="AF121" s="70"/>
      <x:c r="AG121" s="70"/>
      <x:c r="AH121" s="70"/>
      <x:c r="AI121" s="70"/>
      <x:c r="AJ121" s="70"/>
      <x:c r="AK121" s="70"/>
      <x:c r="AL121" s="522" t="s">
        <x:v>987</x:v>
      </x:c>
      <x:c r="AM121" s="70"/>
      <x:c r="AN121" s="73"/>
      <x:c r="AO121" s="70"/>
      <x:c r="AP121" s="70"/>
      <x:c r="AQ121" s="70"/>
      <x:c r="AR121" s="73"/>
      <x:c r="AS121" s="70"/>
      <x:c r="AT121" s="73"/>
      <x:c r="AU121" s="70"/>
      <x:c r="AV121" s="70"/>
      <x:c r="AW121" s="70"/>
      <x:c r="AX121" s="70"/>
      <x:c r="AY121" s="70"/>
      <x:c r="AZ121" s="70"/>
      <x:c r="BA121" s="73"/>
      <x:c r="BB121" s="70"/>
      <x:c r="BC121" s="70"/>
      <x:c r="BD121" s="70"/>
      <x:c r="BE121" s="70">
        <x:v>0</x:v>
      </x:c>
      <x:c r="BF121" s="70">
        <x:v>0</x:v>
      </x:c>
      <x:c r="BG121" s="70"/>
      <x:c r="BH121" s="70"/>
      <x:c r="BI121" s="70"/>
      <x:c r="BJ121" s="73"/>
      <x:c r="BK121" s="70"/>
      <x:c r="BL121" s="73"/>
      <x:c r="BM121" s="70"/>
      <x:c r="BN121" s="73"/>
      <x:c r="BO121" s="70"/>
      <x:c r="BP121" s="73"/>
      <x:c r="BQ121" s="70"/>
      <x:c r="BR121" s="70"/>
      <x:c r="BS121" s="70"/>
      <x:c r="BT121" s="70"/>
      <x:c r="BU121" s="70"/>
      <x:c r="BV121" s="522" t="s">
        <x:v>987</x:v>
      </x:c>
      <x:c r="BW121" s="70"/>
      <x:c r="BX121" s="70"/>
      <x:c r="BY121" s="73"/>
      <x:c r="BZ121" s="70"/>
      <x:c r="CA121" s="73"/>
      <x:c r="CB121" s="70"/>
      <x:c r="CC121" s="73"/>
      <x:c r="CD121" s="70"/>
      <x:c r="CE121" s="70"/>
      <x:c r="CF121" s="73"/>
      <x:c r="CG121" s="70"/>
      <x:c r="CH121" s="70"/>
      <x:c r="CI121" s="70"/>
      <x:c r="CJ121" s="70"/>
      <x:c r="CK121" s="70"/>
      <x:c r="CL121" s="70"/>
      <x:c r="CM121" s="70"/>
      <x:c r="CN121" s="70"/>
      <x:c r="CO121" s="70"/>
      <x:c r="CP121" s="73"/>
      <x:c r="CQ121" s="70">
        <x:v>1</x:v>
      </x:c>
      <x:c r="CR121" s="73">
        <x:v>40</x:v>
      </x:c>
      <x:c r="CS121" s="70">
        <x:v>4</x:v>
      </x:c>
      <x:c r="CT121" s="70">
        <x:v>1</x:v>
      </x:c>
      <x:c r="CU121" s="70"/>
      <x:c r="CV121" s="70"/>
      <x:c r="CW121" s="70"/>
      <x:c r="CX121" s="70"/>
      <x:c r="CY121" s="522" t="s">
        <x:v>987</x:v>
      </x:c>
      <x:c r="CZ121" s="70"/>
      <x:c r="DA121" s="73"/>
      <x:c r="DB121" s="70"/>
      <x:c r="DC121" s="73"/>
      <x:c r="DD121" s="70"/>
      <x:c r="DE121" s="73"/>
      <x:c r="DF121" s="70"/>
      <x:c r="DG121" s="104"/>
    </x:row>
    <x:row r="122" spans="1:111" ht="30" customHeight="1">
      <x:c r="A122" s="522" t="s">
        <x:v>1008</x:v>
      </x:c>
      <x:c r="B122" s="114"/>
      <x:c r="C122" s="73"/>
      <x:c r="D122" s="70"/>
      <x:c r="E122" s="73"/>
      <x:c r="F122" s="70"/>
      <x:c r="G122" s="73"/>
      <x:c r="H122" s="70"/>
      <x:c r="I122" s="73"/>
      <x:c r="J122" s="70"/>
      <x:c r="K122" s="70"/>
      <x:c r="L122" s="73"/>
      <x:c r="M122" s="70"/>
      <x:c r="N122" s="70"/>
      <x:c r="O122" s="70"/>
      <x:c r="P122" s="70"/>
      <x:c r="Q122" s="70"/>
      <x:c r="R122" s="73"/>
      <x:c r="S122" s="70"/>
      <x:c r="T122" s="73"/>
      <x:c r="U122" s="70"/>
      <x:c r="V122" s="73"/>
      <x:c r="W122" s="70"/>
      <x:c r="X122" s="70">
        <x:v>2</x:v>
      </x:c>
      <x:c r="Y122" s="70"/>
      <x:c r="Z122" s="70"/>
      <x:c r="AA122" s="70"/>
      <x:c r="AB122" s="70">
        <x:v>1</x:v>
      </x:c>
      <x:c r="AC122" s="70"/>
      <x:c r="AD122" s="70">
        <x:v>1</x:v>
      </x:c>
      <x:c r="AE122" s="70"/>
      <x:c r="AF122" s="70"/>
      <x:c r="AG122" s="70">
        <x:v>1</x:v>
      </x:c>
      <x:c r="AH122" s="70"/>
      <x:c r="AI122" s="70"/>
      <x:c r="AJ122" s="70"/>
      <x:c r="AK122" s="70"/>
      <x:c r="AL122" s="522" t="s">
        <x:v>1008</x:v>
      </x:c>
      <x:c r="AM122" s="70"/>
      <x:c r="AN122" s="73"/>
      <x:c r="AO122" s="70"/>
      <x:c r="AP122" s="70"/>
      <x:c r="AQ122" s="70"/>
      <x:c r="AR122" s="73"/>
      <x:c r="AS122" s="70"/>
      <x:c r="AT122" s="73"/>
      <x:c r="AU122" s="70"/>
      <x:c r="AV122" s="70"/>
      <x:c r="AW122" s="70"/>
      <x:c r="AX122" s="70"/>
      <x:c r="AY122" s="70"/>
      <x:c r="AZ122" s="70"/>
      <x:c r="BA122" s="73"/>
      <x:c r="BB122" s="70"/>
      <x:c r="BC122" s="70"/>
      <x:c r="BD122" s="70"/>
      <x:c r="BE122" s="70">
        <x:v>1</x:v>
      </x:c>
      <x:c r="BF122" s="70">
        <x:v>3</x:v>
      </x:c>
      <x:c r="BG122" s="70"/>
      <x:c r="BH122" s="70"/>
      <x:c r="BI122" s="70"/>
      <x:c r="BJ122" s="73"/>
      <x:c r="BK122" s="70"/>
      <x:c r="BL122" s="73"/>
      <x:c r="BM122" s="70"/>
      <x:c r="BN122" s="73"/>
      <x:c r="BO122" s="70"/>
      <x:c r="BP122" s="73"/>
      <x:c r="BQ122" s="70"/>
      <x:c r="BR122" s="70"/>
      <x:c r="BS122" s="70"/>
      <x:c r="BT122" s="70"/>
      <x:c r="BU122" s="70"/>
      <x:c r="BV122" s="522" t="s">
        <x:v>1008</x:v>
      </x:c>
      <x:c r="BW122" s="70"/>
      <x:c r="BX122" s="70"/>
      <x:c r="BY122" s="73"/>
      <x:c r="BZ122" s="70"/>
      <x:c r="CA122" s="73"/>
      <x:c r="CB122" s="70"/>
      <x:c r="CC122" s="73"/>
      <x:c r="CD122" s="70"/>
      <x:c r="CE122" s="70"/>
      <x:c r="CF122" s="73"/>
      <x:c r="CG122" s="70"/>
      <x:c r="CH122" s="70"/>
      <x:c r="CI122" s="70"/>
      <x:c r="CJ122" s="70"/>
      <x:c r="CK122" s="70"/>
      <x:c r="CL122" s="70"/>
      <x:c r="CM122" s="70"/>
      <x:c r="CN122" s="70"/>
      <x:c r="CO122" s="70"/>
      <x:c r="CP122" s="73"/>
      <x:c r="CQ122" s="70">
        <x:v>1</x:v>
      </x:c>
      <x:c r="CR122" s="73">
        <x:v>4</x:v>
      </x:c>
      <x:c r="CS122" s="70">
        <x:v>4</x:v>
      </x:c>
      <x:c r="CT122" s="70">
        <x:v>1</x:v>
      </x:c>
      <x:c r="CU122" s="70"/>
      <x:c r="CV122" s="70"/>
      <x:c r="CW122" s="70"/>
      <x:c r="CX122" s="70"/>
      <x:c r="CY122" s="522" t="s">
        <x:v>1008</x:v>
      </x:c>
      <x:c r="CZ122" s="70"/>
      <x:c r="DA122" s="73"/>
      <x:c r="DB122" s="70"/>
      <x:c r="DC122" s="73"/>
      <x:c r="DD122" s="70"/>
      <x:c r="DE122" s="73"/>
      <x:c r="DF122" s="70"/>
      <x:c r="DG122" s="104"/>
    </x:row>
    <x:row r="123" spans="1:111" ht="30" customHeight="1">
      <x:c r="A123" s="522" t="s">
        <x:v>1245</x:v>
      </x:c>
      <x:c r="B123" s="114"/>
      <x:c r="C123" s="73"/>
      <x:c r="D123" s="70"/>
      <x:c r="E123" s="73"/>
      <x:c r="F123" s="70"/>
      <x:c r="G123" s="73"/>
      <x:c r="H123" s="70"/>
      <x:c r="I123" s="73"/>
      <x:c r="J123" s="70"/>
      <x:c r="K123" s="70"/>
      <x:c r="L123" s="73"/>
      <x:c r="M123" s="70"/>
      <x:c r="N123" s="70"/>
      <x:c r="O123" s="70"/>
      <x:c r="P123" s="70"/>
      <x:c r="Q123" s="70"/>
      <x:c r="R123" s="73"/>
      <x:c r="S123" s="70"/>
      <x:c r="T123" s="73"/>
      <x:c r="U123" s="70"/>
      <x:c r="V123" s="73"/>
      <x:c r="W123" s="70"/>
      <x:c r="X123" s="70">
        <x:v>2</x:v>
      </x:c>
      <x:c r="Y123" s="70"/>
      <x:c r="Z123" s="70"/>
      <x:c r="AA123" s="70"/>
      <x:c r="AB123" s="70"/>
      <x:c r="AC123" s="70"/>
      <x:c r="AD123" s="70"/>
      <x:c r="AE123" s="70"/>
      <x:c r="AF123" s="70"/>
      <x:c r="AG123" s="70"/>
      <x:c r="AH123" s="70"/>
      <x:c r="AI123" s="70"/>
      <x:c r="AJ123" s="70"/>
      <x:c r="AK123" s="70"/>
      <x:c r="AL123" s="522" t="s">
        <x:v>1245</x:v>
      </x:c>
      <x:c r="AM123" s="70"/>
      <x:c r="AN123" s="73"/>
      <x:c r="AO123" s="70"/>
      <x:c r="AP123" s="70"/>
      <x:c r="AQ123" s="70"/>
      <x:c r="AR123" s="73"/>
      <x:c r="AS123" s="70"/>
      <x:c r="AT123" s="73"/>
      <x:c r="AU123" s="70"/>
      <x:c r="AV123" s="70"/>
      <x:c r="AW123" s="70"/>
      <x:c r="AX123" s="70"/>
      <x:c r="AY123" s="70"/>
      <x:c r="AZ123" s="70"/>
      <x:c r="BA123" s="73"/>
      <x:c r="BB123" s="70"/>
      <x:c r="BC123" s="70"/>
      <x:c r="BD123" s="70"/>
      <x:c r="BE123" s="70">
        <x:v>1</x:v>
      </x:c>
      <x:c r="BF123" s="70">
        <x:v>6</x:v>
      </x:c>
      <x:c r="BG123" s="70">
        <x:v>1</x:v>
      </x:c>
      <x:c r="BH123" s="70">
        <x:v>2</x:v>
      </x:c>
      <x:c r="BI123" s="70"/>
      <x:c r="BJ123" s="73"/>
      <x:c r="BK123" s="70"/>
      <x:c r="BL123" s="73"/>
      <x:c r="BM123" s="70"/>
      <x:c r="BN123" s="73"/>
      <x:c r="BO123" s="70"/>
      <x:c r="BP123" s="73"/>
      <x:c r="BQ123" s="70"/>
      <x:c r="BR123" s="70"/>
      <x:c r="BS123" s="70"/>
      <x:c r="BT123" s="70"/>
      <x:c r="BU123" s="70"/>
      <x:c r="BV123" s="522" t="s">
        <x:v>1245</x:v>
      </x:c>
      <x:c r="BW123" s="70"/>
      <x:c r="BX123" s="70"/>
      <x:c r="BY123" s="73"/>
      <x:c r="BZ123" s="70"/>
      <x:c r="CA123" s="73"/>
      <x:c r="CB123" s="70"/>
      <x:c r="CC123" s="73"/>
      <x:c r="CD123" s="70"/>
      <x:c r="CE123" s="70"/>
      <x:c r="CF123" s="73"/>
      <x:c r="CG123" s="70"/>
      <x:c r="CH123" s="70"/>
      <x:c r="CI123" s="70"/>
      <x:c r="CJ123" s="70"/>
      <x:c r="CK123" s="70"/>
      <x:c r="CL123" s="70"/>
      <x:c r="CM123" s="70"/>
      <x:c r="CN123" s="70"/>
      <x:c r="CO123" s="70"/>
      <x:c r="CP123" s="73"/>
      <x:c r="CQ123" s="70"/>
      <x:c r="CR123" s="73"/>
      <x:c r="CS123" s="70">
        <x:v>1</x:v>
      </x:c>
      <x:c r="CT123" s="70">
        <x:v>1</x:v>
      </x:c>
      <x:c r="CU123" s="70"/>
      <x:c r="CV123" s="70"/>
      <x:c r="CW123" s="70"/>
      <x:c r="CX123" s="70"/>
      <x:c r="CY123" s="522" t="s">
        <x:v>1245</x:v>
      </x:c>
      <x:c r="CZ123" s="70"/>
      <x:c r="DA123" s="73"/>
      <x:c r="DB123" s="70"/>
      <x:c r="DC123" s="73"/>
      <x:c r="DD123" s="70"/>
      <x:c r="DE123" s="73"/>
      <x:c r="DF123" s="70"/>
      <x:c r="DG123" s="104"/>
    </x:row>
    <x:row r="124" spans="1:111" ht="30" customHeight="1">
      <x:c r="A124" s="522" t="s">
        <x:v>1018</x:v>
      </x:c>
      <x:c r="B124" s="114"/>
      <x:c r="C124" s="73"/>
      <x:c r="D124" s="70"/>
      <x:c r="E124" s="73"/>
      <x:c r="F124" s="70"/>
      <x:c r="G124" s="73"/>
      <x:c r="H124" s="70"/>
      <x:c r="I124" s="73"/>
      <x:c r="J124" s="70"/>
      <x:c r="K124" s="70"/>
      <x:c r="L124" s="73"/>
      <x:c r="M124" s="70"/>
      <x:c r="N124" s="70"/>
      <x:c r="O124" s="70"/>
      <x:c r="P124" s="70"/>
      <x:c r="Q124" s="70"/>
      <x:c r="R124" s="73"/>
      <x:c r="S124" s="70">
        <x:v>2</x:v>
      </x:c>
      <x:c r="T124" s="73">
        <x:v>40</x:v>
      </x:c>
      <x:c r="U124" s="70"/>
      <x:c r="V124" s="73"/>
      <x:c r="W124" s="70"/>
      <x:c r="X124" s="70">
        <x:v>5</x:v>
      </x:c>
      <x:c r="Y124" s="70"/>
      <x:c r="Z124" s="70"/>
      <x:c r="AA124" s="70"/>
      <x:c r="AB124" s="70"/>
      <x:c r="AC124" s="70"/>
      <x:c r="AD124" s="70"/>
      <x:c r="AE124" s="70"/>
      <x:c r="AF124" s="70"/>
      <x:c r="AG124" s="70"/>
      <x:c r="AH124" s="70"/>
      <x:c r="AI124" s="70"/>
      <x:c r="AJ124" s="70"/>
      <x:c r="AK124" s="70"/>
      <x:c r="AL124" s="522" t="s">
        <x:v>1018</x:v>
      </x:c>
      <x:c r="AM124" s="70"/>
      <x:c r="AN124" s="73"/>
      <x:c r="AO124" s="70"/>
      <x:c r="AP124" s="70"/>
      <x:c r="AQ124" s="70"/>
      <x:c r="AR124" s="73"/>
      <x:c r="AS124" s="70"/>
      <x:c r="AT124" s="73"/>
      <x:c r="AU124" s="70"/>
      <x:c r="AV124" s="70"/>
      <x:c r="AW124" s="70"/>
      <x:c r="AX124" s="70"/>
      <x:c r="AY124" s="70"/>
      <x:c r="AZ124" s="70"/>
      <x:c r="BA124" s="73"/>
      <x:c r="BB124" s="70"/>
      <x:c r="BC124" s="70"/>
      <x:c r="BD124" s="70"/>
      <x:c r="BE124" s="70">
        <x:v>0</x:v>
      </x:c>
      <x:c r="BF124" s="70">
        <x:v>0</x:v>
      </x:c>
      <x:c r="BG124" s="70"/>
      <x:c r="BH124" s="70"/>
      <x:c r="BI124" s="70"/>
      <x:c r="BJ124" s="73"/>
      <x:c r="BK124" s="70"/>
      <x:c r="BL124" s="73"/>
      <x:c r="BM124" s="70"/>
      <x:c r="BN124" s="73"/>
      <x:c r="BO124" s="70"/>
      <x:c r="BP124" s="73"/>
      <x:c r="BQ124" s="70"/>
      <x:c r="BR124" s="70"/>
      <x:c r="BS124" s="70"/>
      <x:c r="BT124" s="70"/>
      <x:c r="BU124" s="70"/>
      <x:c r="BV124" s="522" t="s">
        <x:v>1018</x:v>
      </x:c>
      <x:c r="BW124" s="70"/>
      <x:c r="BX124" s="70"/>
      <x:c r="BY124" s="73"/>
      <x:c r="BZ124" s="70"/>
      <x:c r="CA124" s="73"/>
      <x:c r="CB124" s="70"/>
      <x:c r="CC124" s="73"/>
      <x:c r="CD124" s="70"/>
      <x:c r="CE124" s="70"/>
      <x:c r="CF124" s="73"/>
      <x:c r="CG124" s="70"/>
      <x:c r="CH124" s="70"/>
      <x:c r="CI124" s="70"/>
      <x:c r="CJ124" s="70">
        <x:v>1</x:v>
      </x:c>
      <x:c r="CK124" s="70"/>
      <x:c r="CL124" s="70"/>
      <x:c r="CM124" s="70"/>
      <x:c r="CN124" s="70"/>
      <x:c r="CO124" s="70"/>
      <x:c r="CP124" s="73"/>
      <x:c r="CQ124" s="70">
        <x:v>1</x:v>
      </x:c>
      <x:c r="CR124" s="73">
        <x:v>30</x:v>
      </x:c>
      <x:c r="CS124" s="70">
        <x:v>6</x:v>
      </x:c>
      <x:c r="CT124" s="70">
        <x:v>1</x:v>
      </x:c>
      <x:c r="CU124" s="70"/>
      <x:c r="CV124" s="70"/>
      <x:c r="CW124" s="70"/>
      <x:c r="CX124" s="70"/>
      <x:c r="CY124" s="522" t="s">
        <x:v>1018</x:v>
      </x:c>
      <x:c r="CZ124" s="70"/>
      <x:c r="DA124" s="73"/>
      <x:c r="DB124" s="70"/>
      <x:c r="DC124" s="73"/>
      <x:c r="DD124" s="70"/>
      <x:c r="DE124" s="73"/>
      <x:c r="DF124" s="70"/>
      <x:c r="DG124" s="104"/>
    </x:row>
    <x:row r="125" spans="1:111" ht="30" customHeight="1">
      <x:c r="A125" s="522" t="s">
        <x:v>994</x:v>
      </x:c>
      <x:c r="B125" s="114"/>
      <x:c r="C125" s="73"/>
      <x:c r="D125" s="70"/>
      <x:c r="E125" s="73"/>
      <x:c r="F125" s="70"/>
      <x:c r="G125" s="73"/>
      <x:c r="H125" s="70"/>
      <x:c r="I125" s="73"/>
      <x:c r="J125" s="70"/>
      <x:c r="K125" s="70"/>
      <x:c r="L125" s="73"/>
      <x:c r="M125" s="70"/>
      <x:c r="N125" s="70"/>
      <x:c r="O125" s="70"/>
      <x:c r="P125" s="70"/>
      <x:c r="Q125" s="70"/>
      <x:c r="R125" s="73"/>
      <x:c r="S125" s="70">
        <x:v>1</x:v>
      </x:c>
      <x:c r="T125" s="73">
        <x:v>20</x:v>
      </x:c>
      <x:c r="U125" s="70"/>
      <x:c r="V125" s="73"/>
      <x:c r="W125" s="70"/>
      <x:c r="X125" s="70">
        <x:v>3</x:v>
      </x:c>
      <x:c r="Y125" s="70"/>
      <x:c r="Z125" s="70"/>
      <x:c r="AA125" s="70"/>
      <x:c r="AB125" s="70"/>
      <x:c r="AC125" s="70"/>
      <x:c r="AD125" s="70">
        <x:v>1</x:v>
      </x:c>
      <x:c r="AE125" s="70"/>
      <x:c r="AF125" s="70"/>
      <x:c r="AG125" s="70">
        <x:v>1</x:v>
      </x:c>
      <x:c r="AH125" s="70"/>
      <x:c r="AI125" s="70"/>
      <x:c r="AJ125" s="70"/>
      <x:c r="AK125" s="70"/>
      <x:c r="AL125" s="522" t="s">
        <x:v>994</x:v>
      </x:c>
      <x:c r="AM125" s="70"/>
      <x:c r="AN125" s="73"/>
      <x:c r="AO125" s="70"/>
      <x:c r="AP125" s="70"/>
      <x:c r="AQ125" s="70"/>
      <x:c r="AR125" s="73"/>
      <x:c r="AS125" s="70"/>
      <x:c r="AT125" s="73"/>
      <x:c r="AU125" s="70"/>
      <x:c r="AV125" s="70"/>
      <x:c r="AW125" s="70"/>
      <x:c r="AX125" s="70"/>
      <x:c r="AY125" s="70"/>
      <x:c r="AZ125" s="70"/>
      <x:c r="BA125" s="73"/>
      <x:c r="BB125" s="70"/>
      <x:c r="BC125" s="70"/>
      <x:c r="BD125" s="70"/>
      <x:c r="BE125" s="70">
        <x:v>1</x:v>
      </x:c>
      <x:c r="BF125" s="70">
        <x:v>4</x:v>
      </x:c>
      <x:c r="BG125" s="70"/>
      <x:c r="BH125" s="70"/>
      <x:c r="BI125" s="70"/>
      <x:c r="BJ125" s="73"/>
      <x:c r="BK125" s="70"/>
      <x:c r="BL125" s="73"/>
      <x:c r="BM125" s="70"/>
      <x:c r="BN125" s="73"/>
      <x:c r="BO125" s="70"/>
      <x:c r="BP125" s="73"/>
      <x:c r="BQ125" s="70"/>
      <x:c r="BR125" s="70"/>
      <x:c r="BS125" s="70"/>
      <x:c r="BT125" s="70"/>
      <x:c r="BU125" s="70"/>
      <x:c r="BV125" s="522" t="s">
        <x:v>994</x:v>
      </x:c>
      <x:c r="BW125" s="70"/>
      <x:c r="BX125" s="70"/>
      <x:c r="BY125" s="73"/>
      <x:c r="BZ125" s="70"/>
      <x:c r="CA125" s="73"/>
      <x:c r="CB125" s="70"/>
      <x:c r="CC125" s="73"/>
      <x:c r="CD125" s="70"/>
      <x:c r="CE125" s="70"/>
      <x:c r="CF125" s="73"/>
      <x:c r="CG125" s="70"/>
      <x:c r="CH125" s="70"/>
      <x:c r="CI125" s="70"/>
      <x:c r="CJ125" s="70">
        <x:v>1</x:v>
      </x:c>
      <x:c r="CK125" s="70"/>
      <x:c r="CL125" s="70"/>
      <x:c r="CM125" s="70"/>
      <x:c r="CN125" s="70"/>
      <x:c r="CO125" s="70"/>
      <x:c r="CP125" s="73"/>
      <x:c r="CQ125" s="70"/>
      <x:c r="CR125" s="73"/>
      <x:c r="CS125" s="70">
        <x:v>3</x:v>
      </x:c>
      <x:c r="CT125" s="70">
        <x:v>1</x:v>
      </x:c>
      <x:c r="CU125" s="70"/>
      <x:c r="CV125" s="70"/>
      <x:c r="CW125" s="70"/>
      <x:c r="CX125" s="70"/>
      <x:c r="CY125" s="522" t="s">
        <x:v>994</x:v>
      </x:c>
      <x:c r="CZ125" s="70"/>
      <x:c r="DA125" s="73"/>
      <x:c r="DB125" s="70"/>
      <x:c r="DC125" s="73"/>
      <x:c r="DD125" s="70"/>
      <x:c r="DE125" s="73"/>
      <x:c r="DF125" s="70"/>
      <x:c r="DG125" s="104"/>
    </x:row>
    <x:row r="126" spans="1:111" ht="30" customHeight="1">
      <x:c r="A126" s="522" t="s">
        <x:v>2508</x:v>
      </x:c>
      <x:c r="B126" s="114"/>
      <x:c r="C126" s="73"/>
      <x:c r="D126" s="70"/>
      <x:c r="E126" s="73"/>
      <x:c r="F126" s="70"/>
      <x:c r="G126" s="73"/>
      <x:c r="H126" s="70"/>
      <x:c r="I126" s="73"/>
      <x:c r="J126" s="70"/>
      <x:c r="K126" s="70"/>
      <x:c r="L126" s="73"/>
      <x:c r="M126" s="70"/>
      <x:c r="N126" s="70"/>
      <x:c r="O126" s="70"/>
      <x:c r="P126" s="70"/>
      <x:c r="Q126" s="70"/>
      <x:c r="R126" s="73"/>
      <x:c r="S126" s="70"/>
      <x:c r="T126" s="73"/>
      <x:c r="U126" s="70"/>
      <x:c r="V126" s="73"/>
      <x:c r="W126" s="70"/>
      <x:c r="X126" s="70">
        <x:v>5</x:v>
      </x:c>
      <x:c r="Y126" s="70"/>
      <x:c r="Z126" s="70"/>
      <x:c r="AA126" s="70"/>
      <x:c r="AB126" s="70"/>
      <x:c r="AC126" s="70"/>
      <x:c r="AD126" s="70"/>
      <x:c r="AE126" s="70"/>
      <x:c r="AF126" s="70"/>
      <x:c r="AG126" s="70"/>
      <x:c r="AH126" s="70"/>
      <x:c r="AI126" s="70"/>
      <x:c r="AJ126" s="70"/>
      <x:c r="AK126" s="70"/>
      <x:c r="AL126" s="522" t="s">
        <x:v>2508</x:v>
      </x:c>
      <x:c r="AM126" s="70"/>
      <x:c r="AN126" s="73"/>
      <x:c r="AO126" s="70"/>
      <x:c r="AP126" s="70"/>
      <x:c r="AQ126" s="70"/>
      <x:c r="AR126" s="73"/>
      <x:c r="AS126" s="70"/>
      <x:c r="AT126" s="73"/>
      <x:c r="AU126" s="70"/>
      <x:c r="AV126" s="70"/>
      <x:c r="AW126" s="70"/>
      <x:c r="AX126" s="70"/>
      <x:c r="AY126" s="70"/>
      <x:c r="AZ126" s="70"/>
      <x:c r="BA126" s="73"/>
      <x:c r="BB126" s="70"/>
      <x:c r="BC126" s="70"/>
      <x:c r="BD126" s="70"/>
      <x:c r="BE126" s="70">
        <x:v>1</x:v>
      </x:c>
      <x:c r="BF126" s="70">
        <x:v>11</x:v>
      </x:c>
      <x:c r="BG126" s="70"/>
      <x:c r="BH126" s="70"/>
      <x:c r="BI126" s="70"/>
      <x:c r="BJ126" s="73"/>
      <x:c r="BK126" s="70"/>
      <x:c r="BL126" s="73"/>
      <x:c r="BM126" s="70"/>
      <x:c r="BN126" s="73"/>
      <x:c r="BO126" s="70"/>
      <x:c r="BP126" s="73"/>
      <x:c r="BQ126" s="70"/>
      <x:c r="BR126" s="70"/>
      <x:c r="BS126" s="70"/>
      <x:c r="BT126" s="70"/>
      <x:c r="BU126" s="70"/>
      <x:c r="BV126" s="522" t="s">
        <x:v>2508</x:v>
      </x:c>
      <x:c r="BW126" s="70"/>
      <x:c r="BX126" s="70"/>
      <x:c r="BY126" s="73"/>
      <x:c r="BZ126" s="70"/>
      <x:c r="CA126" s="73"/>
      <x:c r="CB126" s="70"/>
      <x:c r="CC126" s="73"/>
      <x:c r="CD126" s="70"/>
      <x:c r="CE126" s="70"/>
      <x:c r="CF126" s="73"/>
      <x:c r="CG126" s="70"/>
      <x:c r="CH126" s="70"/>
      <x:c r="CI126" s="70"/>
      <x:c r="CJ126" s="70"/>
      <x:c r="CK126" s="70"/>
      <x:c r="CL126" s="70"/>
      <x:c r="CM126" s="70"/>
      <x:c r="CN126" s="70"/>
      <x:c r="CO126" s="70"/>
      <x:c r="CP126" s="73"/>
      <x:c r="CQ126" s="70">
        <x:v>1</x:v>
      </x:c>
      <x:c r="CR126" s="73">
        <x:v>108</x:v>
      </x:c>
      <x:c r="CS126" s="70">
        <x:v>8</x:v>
      </x:c>
      <x:c r="CT126" s="70"/>
      <x:c r="CU126" s="70"/>
      <x:c r="CV126" s="70"/>
      <x:c r="CW126" s="70">
        <x:v>1</x:v>
      </x:c>
      <x:c r="CX126" s="70">
        <x:v>1</x:v>
      </x:c>
      <x:c r="CY126" s="522" t="s">
        <x:v>2508</x:v>
      </x:c>
      <x:c r="CZ126" s="70"/>
      <x:c r="DA126" s="73"/>
      <x:c r="DB126" s="70"/>
      <x:c r="DC126" s="73"/>
      <x:c r="DD126" s="70"/>
      <x:c r="DE126" s="73"/>
      <x:c r="DF126" s="70"/>
      <x:c r="DG126" s="104"/>
    </x:row>
    <x:row r="127" spans="1:111" ht="30" customHeight="1">
      <x:c r="A127" s="522" t="s">
        <x:v>980</x:v>
      </x:c>
      <x:c r="B127" s="114"/>
      <x:c r="C127" s="73"/>
      <x:c r="D127" s="70"/>
      <x:c r="E127" s="73"/>
      <x:c r="F127" s="70"/>
      <x:c r="G127" s="73"/>
      <x:c r="H127" s="70"/>
      <x:c r="I127" s="73"/>
      <x:c r="J127" s="70"/>
      <x:c r="K127" s="70"/>
      <x:c r="L127" s="73"/>
      <x:c r="M127" s="70"/>
      <x:c r="N127" s="70"/>
      <x:c r="O127" s="70"/>
      <x:c r="P127" s="70"/>
      <x:c r="Q127" s="70"/>
      <x:c r="R127" s="73"/>
      <x:c r="S127" s="70"/>
      <x:c r="T127" s="73"/>
      <x:c r="U127" s="70"/>
      <x:c r="V127" s="73"/>
      <x:c r="W127" s="70"/>
      <x:c r="X127" s="70"/>
      <x:c r="Y127" s="70"/>
      <x:c r="Z127" s="70"/>
      <x:c r="AA127" s="70"/>
      <x:c r="AB127" s="70"/>
      <x:c r="AC127" s="70"/>
      <x:c r="AD127" s="70"/>
      <x:c r="AE127" s="70"/>
      <x:c r="AF127" s="70"/>
      <x:c r="AG127" s="70"/>
      <x:c r="AH127" s="70"/>
      <x:c r="AI127" s="70"/>
      <x:c r="AJ127" s="70"/>
      <x:c r="AK127" s="70"/>
      <x:c r="AL127" s="522" t="s">
        <x:v>980</x:v>
      </x:c>
      <x:c r="AM127" s="70"/>
      <x:c r="AN127" s="73"/>
      <x:c r="AO127" s="70"/>
      <x:c r="AP127" s="70"/>
      <x:c r="AQ127" s="70"/>
      <x:c r="AR127" s="73"/>
      <x:c r="AS127" s="70"/>
      <x:c r="AT127" s="73"/>
      <x:c r="AU127" s="70"/>
      <x:c r="AV127" s="70"/>
      <x:c r="AW127" s="70"/>
      <x:c r="AX127" s="70"/>
      <x:c r="AY127" s="70"/>
      <x:c r="AZ127" s="70"/>
      <x:c r="BA127" s="73"/>
      <x:c r="BB127" s="70"/>
      <x:c r="BC127" s="70"/>
      <x:c r="BD127" s="70"/>
      <x:c r="BE127" s="70">
        <x:v>1</x:v>
      </x:c>
      <x:c r="BF127" s="70">
        <x:v>7</x:v>
      </x:c>
      <x:c r="BG127" s="70"/>
      <x:c r="BH127" s="70"/>
      <x:c r="BI127" s="70"/>
      <x:c r="BJ127" s="73"/>
      <x:c r="BK127" s="70"/>
      <x:c r="BL127" s="73"/>
      <x:c r="BM127" s="70"/>
      <x:c r="BN127" s="73"/>
      <x:c r="BO127" s="70"/>
      <x:c r="BP127" s="73"/>
      <x:c r="BQ127" s="70"/>
      <x:c r="BR127" s="70"/>
      <x:c r="BS127" s="70"/>
      <x:c r="BT127" s="70"/>
      <x:c r="BU127" s="70"/>
      <x:c r="BV127" s="522" t="s">
        <x:v>980</x:v>
      </x:c>
      <x:c r="BW127" s="70"/>
      <x:c r="BX127" s="70"/>
      <x:c r="BY127" s="73"/>
      <x:c r="BZ127" s="70"/>
      <x:c r="CA127" s="73"/>
      <x:c r="CB127" s="70"/>
      <x:c r="CC127" s="73"/>
      <x:c r="CD127" s="70"/>
      <x:c r="CE127" s="70"/>
      <x:c r="CF127" s="73"/>
      <x:c r="CG127" s="70"/>
      <x:c r="CH127" s="70"/>
      <x:c r="CI127" s="70"/>
      <x:c r="CJ127" s="70"/>
      <x:c r="CK127" s="70"/>
      <x:c r="CL127" s="70"/>
      <x:c r="CM127" s="70"/>
      <x:c r="CN127" s="70"/>
      <x:c r="CO127" s="70"/>
      <x:c r="CP127" s="73"/>
      <x:c r="CQ127" s="70">
        <x:v>1</x:v>
      </x:c>
      <x:c r="CR127" s="73">
        <x:v>116</x:v>
      </x:c>
      <x:c r="CS127" s="70"/>
      <x:c r="CT127" s="70"/>
      <x:c r="CU127" s="70"/>
      <x:c r="CV127" s="70"/>
      <x:c r="CW127" s="70"/>
      <x:c r="CX127" s="70"/>
      <x:c r="CY127" s="522" t="s">
        <x:v>980</x:v>
      </x:c>
      <x:c r="CZ127" s="70"/>
      <x:c r="DA127" s="73"/>
      <x:c r="DB127" s="70"/>
      <x:c r="DC127" s="73"/>
      <x:c r="DD127" s="70"/>
      <x:c r="DE127" s="73"/>
      <x:c r="DF127" s="70"/>
      <x:c r="DG127" s="104"/>
    </x:row>
    <x:row r="128" spans="1:111" ht="30" customHeight="1">
      <x:c r="A128" s="522" t="s">
        <x:v>1006</x:v>
      </x:c>
      <x:c r="B128" s="114"/>
      <x:c r="C128" s="73"/>
      <x:c r="D128" s="70"/>
      <x:c r="E128" s="73"/>
      <x:c r="F128" s="70"/>
      <x:c r="G128" s="73"/>
      <x:c r="H128" s="70"/>
      <x:c r="I128" s="73"/>
      <x:c r="J128" s="70"/>
      <x:c r="K128" s="70"/>
      <x:c r="L128" s="73"/>
      <x:c r="M128" s="70"/>
      <x:c r="N128" s="70"/>
      <x:c r="O128" s="70"/>
      <x:c r="P128" s="70"/>
      <x:c r="Q128" s="70"/>
      <x:c r="R128" s="73"/>
      <x:c r="S128" s="70">
        <x:v>1</x:v>
      </x:c>
      <x:c r="T128" s="73">
        <x:v>20</x:v>
      </x:c>
      <x:c r="U128" s="70"/>
      <x:c r="V128" s="73"/>
      <x:c r="W128" s="70"/>
      <x:c r="X128" s="70">
        <x:v>2</x:v>
      </x:c>
      <x:c r="Y128" s="70"/>
      <x:c r="Z128" s="70"/>
      <x:c r="AA128" s="70"/>
      <x:c r="AB128" s="70"/>
      <x:c r="AC128" s="70"/>
      <x:c r="AD128" s="70"/>
      <x:c r="AE128" s="70"/>
      <x:c r="AF128" s="70"/>
      <x:c r="AG128" s="70"/>
      <x:c r="AH128" s="70"/>
      <x:c r="AI128" s="70"/>
      <x:c r="AJ128" s="70">
        <x:v>1</x:v>
      </x:c>
      <x:c r="AK128" s="70">
        <x:v>3</x:v>
      </x:c>
      <x:c r="AL128" s="522" t="s">
        <x:v>1006</x:v>
      </x:c>
      <x:c r="AM128" s="70"/>
      <x:c r="AN128" s="73"/>
      <x:c r="AO128" s="70"/>
      <x:c r="AP128" s="70"/>
      <x:c r="AQ128" s="70"/>
      <x:c r="AR128" s="73"/>
      <x:c r="AS128" s="70"/>
      <x:c r="AT128" s="73"/>
      <x:c r="AU128" s="70"/>
      <x:c r="AV128" s="70"/>
      <x:c r="AW128" s="70"/>
      <x:c r="AX128" s="70"/>
      <x:c r="AY128" s="70"/>
      <x:c r="AZ128" s="70"/>
      <x:c r="BA128" s="73"/>
      <x:c r="BB128" s="70"/>
      <x:c r="BC128" s="70"/>
      <x:c r="BD128" s="70"/>
      <x:c r="BE128" s="70">
        <x:v>1</x:v>
      </x:c>
      <x:c r="BF128" s="70">
        <x:v>5</x:v>
      </x:c>
      <x:c r="BG128" s="70"/>
      <x:c r="BH128" s="70"/>
      <x:c r="BI128" s="70"/>
      <x:c r="BJ128" s="73"/>
      <x:c r="BK128" s="70"/>
      <x:c r="BL128" s="73"/>
      <x:c r="BM128" s="70"/>
      <x:c r="BN128" s="73"/>
      <x:c r="BO128" s="70"/>
      <x:c r="BP128" s="73"/>
      <x:c r="BQ128" s="70"/>
      <x:c r="BR128" s="70"/>
      <x:c r="BS128" s="70"/>
      <x:c r="BT128" s="70"/>
      <x:c r="BU128" s="70"/>
      <x:c r="BV128" s="522" t="s">
        <x:v>1006</x:v>
      </x:c>
      <x:c r="BW128" s="70"/>
      <x:c r="BX128" s="70"/>
      <x:c r="BY128" s="73"/>
      <x:c r="BZ128" s="70"/>
      <x:c r="CA128" s="73"/>
      <x:c r="CB128" s="70"/>
      <x:c r="CC128" s="73"/>
      <x:c r="CD128" s="70"/>
      <x:c r="CE128" s="70"/>
      <x:c r="CF128" s="73"/>
      <x:c r="CG128" s="70"/>
      <x:c r="CH128" s="70"/>
      <x:c r="CI128" s="70"/>
      <x:c r="CJ128" s="70"/>
      <x:c r="CK128" s="70"/>
      <x:c r="CL128" s="70"/>
      <x:c r="CM128" s="70"/>
      <x:c r="CN128" s="70"/>
      <x:c r="CO128" s="70"/>
      <x:c r="CP128" s="73"/>
      <x:c r="CQ128" s="70"/>
      <x:c r="CR128" s="73"/>
      <x:c r="CS128" s="70"/>
      <x:c r="CT128" s="70">
        <x:v>1</x:v>
      </x:c>
      <x:c r="CU128" s="70"/>
      <x:c r="CV128" s="70"/>
      <x:c r="CW128" s="70"/>
      <x:c r="CX128" s="70"/>
      <x:c r="CY128" s="522" t="s">
        <x:v>1006</x:v>
      </x:c>
      <x:c r="CZ128" s="70"/>
      <x:c r="DA128" s="73"/>
      <x:c r="DB128" s="70"/>
      <x:c r="DC128" s="73"/>
      <x:c r="DD128" s="70"/>
      <x:c r="DE128" s="73"/>
      <x:c r="DF128" s="70"/>
      <x:c r="DG128" s="104"/>
    </x:row>
    <x:row r="129" spans="1:111" ht="30" customHeight="1">
      <x:c r="A129" s="522" t="s">
        <x:v>983</x:v>
      </x:c>
      <x:c r="B129" s="114"/>
      <x:c r="C129" s="73"/>
      <x:c r="D129" s="70"/>
      <x:c r="E129" s="73"/>
      <x:c r="F129" s="70"/>
      <x:c r="G129" s="73"/>
      <x:c r="H129" s="70"/>
      <x:c r="I129" s="73"/>
      <x:c r="J129" s="70"/>
      <x:c r="K129" s="70"/>
      <x:c r="L129" s="73"/>
      <x:c r="M129" s="70"/>
      <x:c r="N129" s="70"/>
      <x:c r="O129" s="70"/>
      <x:c r="P129" s="70"/>
      <x:c r="Q129" s="70"/>
      <x:c r="R129" s="73"/>
      <x:c r="S129" s="70"/>
      <x:c r="T129" s="73"/>
      <x:c r="U129" s="70"/>
      <x:c r="V129" s="73"/>
      <x:c r="W129" s="70"/>
      <x:c r="X129" s="70">
        <x:v>4</x:v>
      </x:c>
      <x:c r="Y129" s="70"/>
      <x:c r="Z129" s="70"/>
      <x:c r="AA129" s="70"/>
      <x:c r="AB129" s="70"/>
      <x:c r="AC129" s="70"/>
      <x:c r="AD129" s="70"/>
      <x:c r="AE129" s="70"/>
      <x:c r="AF129" s="70"/>
      <x:c r="AG129" s="70"/>
      <x:c r="AH129" s="70"/>
      <x:c r="AI129" s="70"/>
      <x:c r="AJ129" s="70"/>
      <x:c r="AK129" s="70"/>
      <x:c r="AL129" s="522" t="s">
        <x:v>983</x:v>
      </x:c>
      <x:c r="AM129" s="70"/>
      <x:c r="AN129" s="73"/>
      <x:c r="AO129" s="70"/>
      <x:c r="AP129" s="70"/>
      <x:c r="AQ129" s="70"/>
      <x:c r="AR129" s="73"/>
      <x:c r="AS129" s="70"/>
      <x:c r="AT129" s="73"/>
      <x:c r="AU129" s="70"/>
      <x:c r="AV129" s="70"/>
      <x:c r="AW129" s="70"/>
      <x:c r="AX129" s="70"/>
      <x:c r="AY129" s="70"/>
      <x:c r="AZ129" s="70"/>
      <x:c r="BA129" s="73"/>
      <x:c r="BB129" s="70"/>
      <x:c r="BC129" s="70"/>
      <x:c r="BD129" s="70"/>
      <x:c r="BE129" s="70">
        <x:v>1</x:v>
      </x:c>
      <x:c r="BF129" s="70">
        <x:v>4</x:v>
      </x:c>
      <x:c r="BG129" s="70"/>
      <x:c r="BH129" s="70"/>
      <x:c r="BI129" s="70"/>
      <x:c r="BJ129" s="73"/>
      <x:c r="BK129" s="70"/>
      <x:c r="BL129" s="73"/>
      <x:c r="BM129" s="70"/>
      <x:c r="BN129" s="73"/>
      <x:c r="BO129" s="70"/>
      <x:c r="BP129" s="73"/>
      <x:c r="BQ129" s="70"/>
      <x:c r="BR129" s="70"/>
      <x:c r="BS129" s="70"/>
      <x:c r="BT129" s="70"/>
      <x:c r="BU129" s="70"/>
      <x:c r="BV129" s="522" t="s">
        <x:v>983</x:v>
      </x:c>
      <x:c r="BW129" s="70"/>
      <x:c r="BX129" s="70"/>
      <x:c r="BY129" s="73"/>
      <x:c r="BZ129" s="70"/>
      <x:c r="CA129" s="73"/>
      <x:c r="CB129" s="70"/>
      <x:c r="CC129" s="73"/>
      <x:c r="CD129" s="70"/>
      <x:c r="CE129" s="70"/>
      <x:c r="CF129" s="73"/>
      <x:c r="CG129" s="70"/>
      <x:c r="CH129" s="70"/>
      <x:c r="CI129" s="70"/>
      <x:c r="CJ129" s="70"/>
      <x:c r="CK129" s="70"/>
      <x:c r="CL129" s="70"/>
      <x:c r="CM129" s="70"/>
      <x:c r="CN129" s="70"/>
      <x:c r="CO129" s="70"/>
      <x:c r="CP129" s="73"/>
      <x:c r="CQ129" s="70">
        <x:v>1</x:v>
      </x:c>
      <x:c r="CR129" s="73">
        <x:v>41</x:v>
      </x:c>
      <x:c r="CS129" s="70"/>
      <x:c r="CT129" s="70"/>
      <x:c r="CU129" s="70">
        <x:v>1</x:v>
      </x:c>
      <x:c r="CV129" s="70"/>
      <x:c r="CW129" s="70"/>
      <x:c r="CX129" s="70"/>
      <x:c r="CY129" s="522" t="s">
        <x:v>983</x:v>
      </x:c>
      <x:c r="CZ129" s="70"/>
      <x:c r="DA129" s="73"/>
      <x:c r="DB129" s="70"/>
      <x:c r="DC129" s="73"/>
      <x:c r="DD129" s="70"/>
      <x:c r="DE129" s="73"/>
      <x:c r="DF129" s="70"/>
      <x:c r="DG129" s="104"/>
    </x:row>
    <x:row r="130" spans="1:111" ht="30" customHeight="1">
      <x:c r="A130" s="522" t="s">
        <x:v>1035</x:v>
      </x:c>
      <x:c r="B130" s="114"/>
      <x:c r="C130" s="73"/>
      <x:c r="D130" s="70"/>
      <x:c r="E130" s="73"/>
      <x:c r="F130" s="70"/>
      <x:c r="G130" s="73"/>
      <x:c r="H130" s="70"/>
      <x:c r="I130" s="73"/>
      <x:c r="J130" s="70"/>
      <x:c r="K130" s="70"/>
      <x:c r="L130" s="73"/>
      <x:c r="M130" s="70"/>
      <x:c r="N130" s="70"/>
      <x:c r="O130" s="70"/>
      <x:c r="P130" s="70"/>
      <x:c r="Q130" s="70"/>
      <x:c r="R130" s="73"/>
      <x:c r="S130" s="70"/>
      <x:c r="T130" s="73"/>
      <x:c r="U130" s="70"/>
      <x:c r="V130" s="73"/>
      <x:c r="W130" s="70"/>
      <x:c r="X130" s="70"/>
      <x:c r="Y130" s="70"/>
      <x:c r="Z130" s="70"/>
      <x:c r="AA130" s="70"/>
      <x:c r="AB130" s="70"/>
      <x:c r="AC130" s="70"/>
      <x:c r="AD130" s="70"/>
      <x:c r="AE130" s="70"/>
      <x:c r="AF130" s="70"/>
      <x:c r="AG130" s="70"/>
      <x:c r="AH130" s="70"/>
      <x:c r="AI130" s="70"/>
      <x:c r="AJ130" s="70"/>
      <x:c r="AK130" s="70"/>
      <x:c r="AL130" s="522" t="s">
        <x:v>1035</x:v>
      </x:c>
      <x:c r="AM130" s="70"/>
      <x:c r="AN130" s="73"/>
      <x:c r="AO130" s="70"/>
      <x:c r="AP130" s="70"/>
      <x:c r="AQ130" s="70"/>
      <x:c r="AR130" s="73"/>
      <x:c r="AS130" s="70"/>
      <x:c r="AT130" s="73"/>
      <x:c r="AU130" s="70"/>
      <x:c r="AV130" s="70"/>
      <x:c r="AW130" s="70"/>
      <x:c r="AX130" s="70"/>
      <x:c r="AY130" s="70"/>
      <x:c r="AZ130" s="70"/>
      <x:c r="BA130" s="73"/>
      <x:c r="BB130" s="70"/>
      <x:c r="BC130" s="70"/>
      <x:c r="BD130" s="70"/>
      <x:c r="BE130" s="70">
        <x:v>1</x:v>
      </x:c>
      <x:c r="BF130" s="70">
        <x:v>5</x:v>
      </x:c>
      <x:c r="BG130" s="70"/>
      <x:c r="BH130" s="70"/>
      <x:c r="BI130" s="70"/>
      <x:c r="BJ130" s="73"/>
      <x:c r="BK130" s="70"/>
      <x:c r="BL130" s="73"/>
      <x:c r="BM130" s="70"/>
      <x:c r="BN130" s="73"/>
      <x:c r="BO130" s="70"/>
      <x:c r="BP130" s="73"/>
      <x:c r="BQ130" s="70"/>
      <x:c r="BR130" s="70"/>
      <x:c r="BS130" s="70"/>
      <x:c r="BT130" s="70"/>
      <x:c r="BU130" s="70"/>
      <x:c r="BV130" s="522" t="s">
        <x:v>1035</x:v>
      </x:c>
      <x:c r="BW130" s="70"/>
      <x:c r="BX130" s="70"/>
      <x:c r="BY130" s="73"/>
      <x:c r="BZ130" s="70"/>
      <x:c r="CA130" s="73"/>
      <x:c r="CB130" s="70"/>
      <x:c r="CC130" s="73"/>
      <x:c r="CD130" s="70"/>
      <x:c r="CE130" s="70"/>
      <x:c r="CF130" s="73"/>
      <x:c r="CG130" s="70"/>
      <x:c r="CH130" s="70"/>
      <x:c r="CI130" s="70"/>
      <x:c r="CJ130" s="70"/>
      <x:c r="CK130" s="70"/>
      <x:c r="CL130" s="70"/>
      <x:c r="CM130" s="70"/>
      <x:c r="CN130" s="70"/>
      <x:c r="CO130" s="70"/>
      <x:c r="CP130" s="73"/>
      <x:c r="CQ130" s="70"/>
      <x:c r="CR130" s="73"/>
      <x:c r="CS130" s="70">
        <x:v>1</x:v>
      </x:c>
      <x:c r="CT130" s="70"/>
      <x:c r="CU130" s="70">
        <x:v>1</x:v>
      </x:c>
      <x:c r="CV130" s="70"/>
      <x:c r="CW130" s="70"/>
      <x:c r="CX130" s="70"/>
      <x:c r="CY130" s="522" t="s">
        <x:v>1035</x:v>
      </x:c>
      <x:c r="CZ130" s="70"/>
      <x:c r="DA130" s="73"/>
      <x:c r="DB130" s="70"/>
      <x:c r="DC130" s="73"/>
      <x:c r="DD130" s="70"/>
      <x:c r="DE130" s="73"/>
      <x:c r="DF130" s="70"/>
      <x:c r="DG130" s="104"/>
    </x:row>
    <x:row r="131" spans="1:111" ht="30" customHeight="1">
      <x:c r="A131" s="522" t="s">
        <x:v>979</x:v>
      </x:c>
      <x:c r="B131" s="114"/>
      <x:c r="C131" s="73"/>
      <x:c r="D131" s="70"/>
      <x:c r="E131" s="73"/>
      <x:c r="F131" s="70"/>
      <x:c r="G131" s="73"/>
      <x:c r="H131" s="70"/>
      <x:c r="I131" s="73"/>
      <x:c r="J131" s="70"/>
      <x:c r="K131" s="70"/>
      <x:c r="L131" s="73"/>
      <x:c r="M131" s="70"/>
      <x:c r="N131" s="70"/>
      <x:c r="O131" s="70"/>
      <x:c r="P131" s="70"/>
      <x:c r="Q131" s="70"/>
      <x:c r="R131" s="73"/>
      <x:c r="S131" s="70"/>
      <x:c r="T131" s="73"/>
      <x:c r="U131" s="70"/>
      <x:c r="V131" s="73"/>
      <x:c r="W131" s="70">
        <x:v>1</x:v>
      </x:c>
      <x:c r="X131" s="70"/>
      <x:c r="Y131" s="70"/>
      <x:c r="Z131" s="70"/>
      <x:c r="AA131" s="70"/>
      <x:c r="AB131" s="70"/>
      <x:c r="AC131" s="70">
        <x:v>1</x:v>
      </x:c>
      <x:c r="AD131" s="70"/>
      <x:c r="AE131" s="70"/>
      <x:c r="AF131" s="70"/>
      <x:c r="AG131" s="70">
        <x:v>1</x:v>
      </x:c>
      <x:c r="AH131" s="70"/>
      <x:c r="AI131" s="70"/>
      <x:c r="AJ131" s="70"/>
      <x:c r="AK131" s="70"/>
      <x:c r="AL131" s="522" t="s">
        <x:v>979</x:v>
      </x:c>
      <x:c r="AM131" s="70"/>
      <x:c r="AN131" s="73"/>
      <x:c r="AO131" s="70"/>
      <x:c r="AP131" s="70"/>
      <x:c r="AQ131" s="70"/>
      <x:c r="AR131" s="73"/>
      <x:c r="AS131" s="70"/>
      <x:c r="AT131" s="73"/>
      <x:c r="AU131" s="70"/>
      <x:c r="AV131" s="70"/>
      <x:c r="AW131" s="70"/>
      <x:c r="AX131" s="70"/>
      <x:c r="AY131" s="70"/>
      <x:c r="AZ131" s="70"/>
      <x:c r="BA131" s="73"/>
      <x:c r="BB131" s="70"/>
      <x:c r="BC131" s="70"/>
      <x:c r="BD131" s="70"/>
      <x:c r="BE131" s="70">
        <x:v>1</x:v>
      </x:c>
      <x:c r="BF131" s="70">
        <x:v>1</x:v>
      </x:c>
      <x:c r="BG131" s="70"/>
      <x:c r="BH131" s="70"/>
      <x:c r="BI131" s="70"/>
      <x:c r="BJ131" s="73"/>
      <x:c r="BK131" s="70"/>
      <x:c r="BL131" s="73"/>
      <x:c r="BM131" s="70"/>
      <x:c r="BN131" s="73"/>
      <x:c r="BO131" s="70"/>
      <x:c r="BP131" s="73"/>
      <x:c r="BQ131" s="70"/>
      <x:c r="BR131" s="70"/>
      <x:c r="BS131" s="70"/>
      <x:c r="BT131" s="70"/>
      <x:c r="BU131" s="70"/>
      <x:c r="BV131" s="522" t="s">
        <x:v>979</x:v>
      </x:c>
      <x:c r="BW131" s="70"/>
      <x:c r="BX131" s="70"/>
      <x:c r="BY131" s="73"/>
      <x:c r="BZ131" s="70"/>
      <x:c r="CA131" s="73"/>
      <x:c r="CB131" s="70"/>
      <x:c r="CC131" s="73"/>
      <x:c r="CD131" s="70"/>
      <x:c r="CE131" s="70"/>
      <x:c r="CF131" s="73"/>
      <x:c r="CG131" s="70"/>
      <x:c r="CH131" s="70"/>
      <x:c r="CI131" s="70"/>
      <x:c r="CJ131" s="70">
        <x:v>1</x:v>
      </x:c>
      <x:c r="CK131" s="70"/>
      <x:c r="CL131" s="70"/>
      <x:c r="CM131" s="70"/>
      <x:c r="CN131" s="70"/>
      <x:c r="CO131" s="70"/>
      <x:c r="CP131" s="73"/>
      <x:c r="CQ131" s="70"/>
      <x:c r="CR131" s="73"/>
      <x:c r="CS131" s="70">
        <x:v>4</x:v>
      </x:c>
      <x:c r="CT131" s="70">
        <x:v>1</x:v>
      </x:c>
      <x:c r="CU131" s="70">
        <x:v>1</x:v>
      </x:c>
      <x:c r="CV131" s="70"/>
      <x:c r="CW131" s="70"/>
      <x:c r="CX131" s="70"/>
      <x:c r="CY131" s="522" t="s">
        <x:v>979</x:v>
      </x:c>
      <x:c r="CZ131" s="70"/>
      <x:c r="DA131" s="73"/>
      <x:c r="DB131" s="70"/>
      <x:c r="DC131" s="73"/>
      <x:c r="DD131" s="70"/>
      <x:c r="DE131" s="73"/>
      <x:c r="DF131" s="70"/>
      <x:c r="DG131" s="104"/>
    </x:row>
    <x:row r="132" spans="1:111" ht="30" customHeight="1">
      <x:c r="A132" s="522" t="s">
        <x:v>1239</x:v>
      </x:c>
      <x:c r="B132" s="114"/>
      <x:c r="C132" s="73"/>
      <x:c r="D132" s="70"/>
      <x:c r="E132" s="73"/>
      <x:c r="F132" s="70"/>
      <x:c r="G132" s="73"/>
      <x:c r="H132" s="70"/>
      <x:c r="I132" s="73"/>
      <x:c r="J132" s="70">
        <x:v>1</x:v>
      </x:c>
      <x:c r="K132" s="70"/>
      <x:c r="L132" s="73"/>
      <x:c r="M132" s="70"/>
      <x:c r="N132" s="70"/>
      <x:c r="O132" s="70"/>
      <x:c r="P132" s="70"/>
      <x:c r="Q132" s="70"/>
      <x:c r="R132" s="73"/>
      <x:c r="S132" s="70"/>
      <x:c r="T132" s="73"/>
      <x:c r="U132" s="70"/>
      <x:c r="V132" s="73"/>
      <x:c r="W132" s="70"/>
      <x:c r="X132" s="70">
        <x:v>6</x:v>
      </x:c>
      <x:c r="Y132" s="70"/>
      <x:c r="Z132" s="70"/>
      <x:c r="AA132" s="70"/>
      <x:c r="AB132" s="70"/>
      <x:c r="AC132" s="70"/>
      <x:c r="AD132" s="70"/>
      <x:c r="AE132" s="70"/>
      <x:c r="AF132" s="70"/>
      <x:c r="AG132" s="70"/>
      <x:c r="AH132" s="70"/>
      <x:c r="AI132" s="70"/>
      <x:c r="AJ132" s="70"/>
      <x:c r="AK132" s="70"/>
      <x:c r="AL132" s="522" t="s">
        <x:v>1239</x:v>
      </x:c>
      <x:c r="AM132" s="70"/>
      <x:c r="AN132" s="73"/>
      <x:c r="AO132" s="70"/>
      <x:c r="AP132" s="70"/>
      <x:c r="AQ132" s="70"/>
      <x:c r="AR132" s="73"/>
      <x:c r="AS132" s="70"/>
      <x:c r="AT132" s="73"/>
      <x:c r="AU132" s="70"/>
      <x:c r="AV132" s="70"/>
      <x:c r="AW132" s="70"/>
      <x:c r="AX132" s="70"/>
      <x:c r="AY132" s="70"/>
      <x:c r="AZ132" s="70"/>
      <x:c r="BA132" s="73"/>
      <x:c r="BB132" s="70"/>
      <x:c r="BC132" s="70"/>
      <x:c r="BD132" s="70"/>
      <x:c r="BE132" s="70">
        <x:v>1</x:v>
      </x:c>
      <x:c r="BF132" s="70">
        <x:v>5</x:v>
      </x:c>
      <x:c r="BG132" s="70">
        <x:v>1</x:v>
      </x:c>
      <x:c r="BH132" s="70">
        <x:v>1</x:v>
      </x:c>
      <x:c r="BI132" s="70"/>
      <x:c r="BJ132" s="73"/>
      <x:c r="BK132" s="70"/>
      <x:c r="BL132" s="73"/>
      <x:c r="BM132" s="70"/>
      <x:c r="BN132" s="73"/>
      <x:c r="BO132" s="70"/>
      <x:c r="BP132" s="73"/>
      <x:c r="BQ132" s="70"/>
      <x:c r="BR132" s="70"/>
      <x:c r="BS132" s="70"/>
      <x:c r="BT132" s="70"/>
      <x:c r="BU132" s="70"/>
      <x:c r="BV132" s="522" t="s">
        <x:v>1239</x:v>
      </x:c>
      <x:c r="BW132" s="70"/>
      <x:c r="BX132" s="70"/>
      <x:c r="BY132" s="73"/>
      <x:c r="BZ132" s="70"/>
      <x:c r="CA132" s="73"/>
      <x:c r="CB132" s="70"/>
      <x:c r="CC132" s="73"/>
      <x:c r="CD132" s="70"/>
      <x:c r="CE132" s="70"/>
      <x:c r="CF132" s="73"/>
      <x:c r="CG132" s="70"/>
      <x:c r="CH132" s="70"/>
      <x:c r="CI132" s="70"/>
      <x:c r="CJ132" s="70">
        <x:v>1</x:v>
      </x:c>
      <x:c r="CK132" s="70"/>
      <x:c r="CL132" s="70"/>
      <x:c r="CM132" s="70"/>
      <x:c r="CN132" s="70"/>
      <x:c r="CO132" s="70"/>
      <x:c r="CP132" s="73"/>
      <x:c r="CQ132" s="70"/>
      <x:c r="CR132" s="73"/>
      <x:c r="CS132" s="70">
        <x:v>2</x:v>
      </x:c>
      <x:c r="CT132" s="70"/>
      <x:c r="CU132" s="70">
        <x:v>1</x:v>
      </x:c>
      <x:c r="CV132" s="70"/>
      <x:c r="CW132" s="70"/>
      <x:c r="CX132" s="70"/>
      <x:c r="CY132" s="522" t="s">
        <x:v>1239</x:v>
      </x:c>
      <x:c r="CZ132" s="70"/>
      <x:c r="DA132" s="73"/>
      <x:c r="DB132" s="70"/>
      <x:c r="DC132" s="73"/>
      <x:c r="DD132" s="70"/>
      <x:c r="DE132" s="73"/>
      <x:c r="DF132" s="70"/>
      <x:c r="DG132" s="104"/>
    </x:row>
    <x:row r="133" spans="1:111" ht="30" customHeight="1">
      <x:c r="A133" s="522" t="s">
        <x:v>1240</x:v>
      </x:c>
      <x:c r="B133" s="114"/>
      <x:c r="C133" s="73"/>
      <x:c r="D133" s="70"/>
      <x:c r="E133" s="73"/>
      <x:c r="F133" s="70"/>
      <x:c r="G133" s="73"/>
      <x:c r="H133" s="70"/>
      <x:c r="I133" s="73"/>
      <x:c r="J133" s="70"/>
      <x:c r="K133" s="70"/>
      <x:c r="L133" s="73"/>
      <x:c r="M133" s="70"/>
      <x:c r="N133" s="70"/>
      <x:c r="O133" s="70"/>
      <x:c r="P133" s="70"/>
      <x:c r="Q133" s="70"/>
      <x:c r="R133" s="73"/>
      <x:c r="S133" s="70">
        <x:v>1</x:v>
      </x:c>
      <x:c r="T133" s="73">
        <x:v>20</x:v>
      </x:c>
      <x:c r="U133" s="70"/>
      <x:c r="V133" s="73"/>
      <x:c r="W133" s="70"/>
      <x:c r="X133" s="70">
        <x:v>4</x:v>
      </x:c>
      <x:c r="Y133" s="70"/>
      <x:c r="Z133" s="70"/>
      <x:c r="AA133" s="70"/>
      <x:c r="AB133" s="70"/>
      <x:c r="AC133" s="70"/>
      <x:c r="AD133" s="70"/>
      <x:c r="AE133" s="70"/>
      <x:c r="AF133" s="70"/>
      <x:c r="AG133" s="70"/>
      <x:c r="AH133" s="70"/>
      <x:c r="AI133" s="70"/>
      <x:c r="AJ133" s="70"/>
      <x:c r="AK133" s="70"/>
      <x:c r="AL133" s="522" t="s">
        <x:v>1240</x:v>
      </x:c>
      <x:c r="AM133" s="70"/>
      <x:c r="AN133" s="73"/>
      <x:c r="AO133" s="70"/>
      <x:c r="AP133" s="70"/>
      <x:c r="AQ133" s="70"/>
      <x:c r="AR133" s="73"/>
      <x:c r="AS133" s="70"/>
      <x:c r="AT133" s="73"/>
      <x:c r="AU133" s="70"/>
      <x:c r="AV133" s="70"/>
      <x:c r="AW133" s="70"/>
      <x:c r="AX133" s="70"/>
      <x:c r="AY133" s="70"/>
      <x:c r="AZ133" s="70"/>
      <x:c r="BA133" s="73"/>
      <x:c r="BB133" s="70"/>
      <x:c r="BC133" s="70"/>
      <x:c r="BD133" s="70"/>
      <x:c r="BE133" s="70">
        <x:v>1</x:v>
      </x:c>
      <x:c r="BF133" s="70">
        <x:v>5</x:v>
      </x:c>
      <x:c r="BG133" s="70"/>
      <x:c r="BH133" s="70"/>
      <x:c r="BI133" s="70"/>
      <x:c r="BJ133" s="73"/>
      <x:c r="BK133" s="70"/>
      <x:c r="BL133" s="73"/>
      <x:c r="BM133" s="70"/>
      <x:c r="BN133" s="73"/>
      <x:c r="BO133" s="70"/>
      <x:c r="BP133" s="73"/>
      <x:c r="BQ133" s="70"/>
      <x:c r="BR133" s="70"/>
      <x:c r="BS133" s="70"/>
      <x:c r="BT133" s="70"/>
      <x:c r="BU133" s="70"/>
      <x:c r="BV133" s="522" t="s">
        <x:v>1240</x:v>
      </x:c>
      <x:c r="BW133" s="70"/>
      <x:c r="BX133" s="70"/>
      <x:c r="BY133" s="73"/>
      <x:c r="BZ133" s="70"/>
      <x:c r="CA133" s="73"/>
      <x:c r="CB133" s="70"/>
      <x:c r="CC133" s="73"/>
      <x:c r="CD133" s="70"/>
      <x:c r="CE133" s="70"/>
      <x:c r="CF133" s="73"/>
      <x:c r="CG133" s="70"/>
      <x:c r="CH133" s="70"/>
      <x:c r="CI133" s="70"/>
      <x:c r="CJ133" s="70"/>
      <x:c r="CK133" s="70"/>
      <x:c r="CL133" s="70"/>
      <x:c r="CM133" s="70"/>
      <x:c r="CN133" s="70"/>
      <x:c r="CO133" s="70"/>
      <x:c r="CP133" s="73"/>
      <x:c r="CQ133" s="70">
        <x:v>2</x:v>
      </x:c>
      <x:c r="CR133" s="73">
        <x:v>25</x:v>
      </x:c>
      <x:c r="CS133" s="70">
        <x:v>2</x:v>
      </x:c>
      <x:c r="CT133" s="70"/>
      <x:c r="CU133" s="70"/>
      <x:c r="CV133" s="70"/>
      <x:c r="CW133" s="70"/>
      <x:c r="CX133" s="70"/>
      <x:c r="CY133" s="522" t="s">
        <x:v>1240</x:v>
      </x:c>
      <x:c r="CZ133" s="70"/>
      <x:c r="DA133" s="73"/>
      <x:c r="DB133" s="70"/>
      <x:c r="DC133" s="73"/>
      <x:c r="DD133" s="70"/>
      <x:c r="DE133" s="73"/>
      <x:c r="DF133" s="70"/>
      <x:c r="DG133" s="104"/>
    </x:row>
    <x:row r="134" spans="1:111" ht="30" customHeight="1">
      <x:c r="A134" s="522" t="s">
        <x:v>2104</x:v>
      </x:c>
      <x:c r="B134" s="114"/>
      <x:c r="C134" s="73"/>
      <x:c r="D134" s="70"/>
      <x:c r="E134" s="73"/>
      <x:c r="F134" s="70"/>
      <x:c r="G134" s="73"/>
      <x:c r="H134" s="70"/>
      <x:c r="I134" s="73"/>
      <x:c r="J134" s="70"/>
      <x:c r="K134" s="70"/>
      <x:c r="L134" s="73"/>
      <x:c r="M134" s="70"/>
      <x:c r="N134" s="70"/>
      <x:c r="O134" s="70"/>
      <x:c r="P134" s="70"/>
      <x:c r="Q134" s="70"/>
      <x:c r="R134" s="73"/>
      <x:c r="S134" s="70"/>
      <x:c r="T134" s="73"/>
      <x:c r="U134" s="70"/>
      <x:c r="V134" s="73"/>
      <x:c r="W134" s="70"/>
      <x:c r="X134" s="70">
        <x:v>3</x:v>
      </x:c>
      <x:c r="Y134" s="70"/>
      <x:c r="Z134" s="70"/>
      <x:c r="AA134" s="70"/>
      <x:c r="AB134" s="70"/>
      <x:c r="AC134" s="70"/>
      <x:c r="AD134" s="70"/>
      <x:c r="AE134" s="70"/>
      <x:c r="AF134" s="70"/>
      <x:c r="AG134" s="70"/>
      <x:c r="AH134" s="70"/>
      <x:c r="AI134" s="70"/>
      <x:c r="AJ134" s="70"/>
      <x:c r="AK134" s="70"/>
      <x:c r="AL134" s="522" t="s">
        <x:v>2104</x:v>
      </x:c>
      <x:c r="AM134" s="70"/>
      <x:c r="AN134" s="73"/>
      <x:c r="AO134" s="70"/>
      <x:c r="AP134" s="70"/>
      <x:c r="AQ134" s="70"/>
      <x:c r="AR134" s="73"/>
      <x:c r="AS134" s="70"/>
      <x:c r="AT134" s="73"/>
      <x:c r="AU134" s="70"/>
      <x:c r="AV134" s="70"/>
      <x:c r="AW134" s="70"/>
      <x:c r="AX134" s="70"/>
      <x:c r="AY134" s="70"/>
      <x:c r="AZ134" s="70"/>
      <x:c r="BA134" s="73"/>
      <x:c r="BB134" s="70"/>
      <x:c r="BC134" s="70"/>
      <x:c r="BD134" s="70"/>
      <x:c r="BE134" s="70">
        <x:v>1</x:v>
      </x:c>
      <x:c r="BF134" s="70">
        <x:v>3</x:v>
      </x:c>
      <x:c r="BG134" s="70">
        <x:v>1</x:v>
      </x:c>
      <x:c r="BH134" s="70">
        <x:v>1</x:v>
      </x:c>
      <x:c r="BI134" s="70"/>
      <x:c r="BJ134" s="73"/>
      <x:c r="BK134" s="70"/>
      <x:c r="BL134" s="73"/>
      <x:c r="BM134" s="70"/>
      <x:c r="BN134" s="73"/>
      <x:c r="BO134" s="70"/>
      <x:c r="BP134" s="73"/>
      <x:c r="BQ134" s="70"/>
      <x:c r="BR134" s="70"/>
      <x:c r="BS134" s="70"/>
      <x:c r="BT134" s="70"/>
      <x:c r="BU134" s="70"/>
      <x:c r="BV134" s="522" t="s">
        <x:v>2104</x:v>
      </x:c>
      <x:c r="BW134" s="70"/>
      <x:c r="BX134" s="70"/>
      <x:c r="BY134" s="73"/>
      <x:c r="BZ134" s="70"/>
      <x:c r="CA134" s="73"/>
      <x:c r="CB134" s="70"/>
      <x:c r="CC134" s="73"/>
      <x:c r="CD134" s="70"/>
      <x:c r="CE134" s="70"/>
      <x:c r="CF134" s="73"/>
      <x:c r="CG134" s="70"/>
      <x:c r="CH134" s="70"/>
      <x:c r="CI134" s="70"/>
      <x:c r="CJ134" s="70"/>
      <x:c r="CK134" s="70"/>
      <x:c r="CL134" s="70"/>
      <x:c r="CM134" s="70"/>
      <x:c r="CN134" s="70"/>
      <x:c r="CO134" s="70"/>
      <x:c r="CP134" s="73"/>
      <x:c r="CQ134" s="70"/>
      <x:c r="CR134" s="73"/>
      <x:c r="CS134" s="70"/>
      <x:c r="CT134" s="70"/>
      <x:c r="CU134" s="70"/>
      <x:c r="CV134" s="70"/>
      <x:c r="CW134" s="70"/>
      <x:c r="CX134" s="70"/>
      <x:c r="CY134" s="522" t="s">
        <x:v>2104</x:v>
      </x:c>
      <x:c r="CZ134" s="70"/>
      <x:c r="DA134" s="73"/>
      <x:c r="DB134" s="70"/>
      <x:c r="DC134" s="73"/>
      <x:c r="DD134" s="70"/>
      <x:c r="DE134" s="73"/>
      <x:c r="DF134" s="70"/>
      <x:c r="DG134" s="104"/>
    </x:row>
    <x:row r="135" spans="1:111" ht="30" customHeight="1">
      <x:c r="A135" s="522" t="s">
        <x:v>472</x:v>
      </x:c>
      <x:c r="B135" s="114"/>
      <x:c r="C135" s="73"/>
      <x:c r="D135" s="70"/>
      <x:c r="E135" s="73"/>
      <x:c r="F135" s="70"/>
      <x:c r="G135" s="73"/>
      <x:c r="H135" s="70"/>
      <x:c r="I135" s="73"/>
      <x:c r="J135" s="70">
        <x:v>1</x:v>
      </x:c>
      <x:c r="K135" s="70"/>
      <x:c r="L135" s="73"/>
      <x:c r="M135" s="70"/>
      <x:c r="N135" s="70"/>
      <x:c r="O135" s="70"/>
      <x:c r="P135" s="70"/>
      <x:c r="Q135" s="70"/>
      <x:c r="R135" s="73"/>
      <x:c r="S135" s="70"/>
      <x:c r="T135" s="73"/>
      <x:c r="U135" s="70"/>
      <x:c r="V135" s="73"/>
      <x:c r="W135" s="70"/>
      <x:c r="X135" s="696" t="s">
        <x:v>506</x:v>
      </x:c>
      <x:c r="Y135" s="70"/>
      <x:c r="Z135" s="70"/>
      <x:c r="AA135" s="70"/>
      <x:c r="AB135" s="70"/>
      <x:c r="AC135" s="70"/>
      <x:c r="AD135" s="70"/>
      <x:c r="AE135" s="70"/>
      <x:c r="AF135" s="70"/>
      <x:c r="AG135" s="70"/>
      <x:c r="AH135" s="70"/>
      <x:c r="AI135" s="70"/>
      <x:c r="AJ135" s="70">
        <x:v>1</x:v>
      </x:c>
      <x:c r="AK135" s="70">
        <x:v>3</x:v>
      </x:c>
      <x:c r="AL135" s="522" t="s">
        <x:v>472</x:v>
      </x:c>
      <x:c r="AM135" s="70"/>
      <x:c r="AN135" s="73"/>
      <x:c r="AO135" s="70"/>
      <x:c r="AP135" s="70"/>
      <x:c r="AQ135" s="70"/>
      <x:c r="AR135" s="73"/>
      <x:c r="AS135" s="70"/>
      <x:c r="AT135" s="73"/>
      <x:c r="AU135" s="70"/>
      <x:c r="AV135" s="70"/>
      <x:c r="AW135" s="70"/>
      <x:c r="AX135" s="70"/>
      <x:c r="AY135" s="70"/>
      <x:c r="AZ135" s="70"/>
      <x:c r="BA135" s="73"/>
      <x:c r="BB135" s="70"/>
      <x:c r="BC135" s="70"/>
      <x:c r="BD135" s="70"/>
      <x:c r="BE135" s="70">
        <x:v>1</x:v>
      </x:c>
      <x:c r="BF135" s="70">
        <x:v>6</x:v>
      </x:c>
      <x:c r="BG135" s="70"/>
      <x:c r="BH135" s="70"/>
      <x:c r="BI135" s="70"/>
      <x:c r="BJ135" s="73"/>
      <x:c r="BK135" s="70"/>
      <x:c r="BL135" s="73"/>
      <x:c r="BM135" s="70"/>
      <x:c r="BN135" s="73"/>
      <x:c r="BO135" s="70"/>
      <x:c r="BP135" s="73"/>
      <x:c r="BQ135" s="70"/>
      <x:c r="BR135" s="70"/>
      <x:c r="BS135" s="70"/>
      <x:c r="BT135" s="70"/>
      <x:c r="BU135" s="70"/>
      <x:c r="BV135" s="522" t="s">
        <x:v>472</x:v>
      </x:c>
      <x:c r="BW135" s="70"/>
      <x:c r="BX135" s="70"/>
      <x:c r="BY135" s="73"/>
      <x:c r="BZ135" s="70"/>
      <x:c r="CA135" s="73"/>
      <x:c r="CB135" s="70"/>
      <x:c r="CC135" s="73"/>
      <x:c r="CD135" s="70"/>
      <x:c r="CE135" s="70"/>
      <x:c r="CF135" s="73"/>
      <x:c r="CG135" s="70"/>
      <x:c r="CH135" s="70"/>
      <x:c r="CI135" s="70"/>
      <x:c r="CJ135" s="70"/>
      <x:c r="CK135" s="70"/>
      <x:c r="CL135" s="70"/>
      <x:c r="CM135" s="70"/>
      <x:c r="CN135" s="70"/>
      <x:c r="CO135" s="70"/>
      <x:c r="CP135" s="73"/>
      <x:c r="CQ135" s="70"/>
      <x:c r="CR135" s="73"/>
      <x:c r="CS135" s="70">
        <x:v>4</x:v>
      </x:c>
      <x:c r="CT135" s="70">
        <x:v>1</x:v>
      </x:c>
      <x:c r="CU135" s="70"/>
      <x:c r="CV135" s="70"/>
      <x:c r="CW135" s="70"/>
      <x:c r="CX135" s="70"/>
      <x:c r="CY135" s="522" t="s">
        <x:v>472</x:v>
      </x:c>
      <x:c r="CZ135" s="70"/>
      <x:c r="DA135" s="73"/>
      <x:c r="DB135" s="70"/>
      <x:c r="DC135" s="73"/>
      <x:c r="DD135" s="70"/>
      <x:c r="DE135" s="73"/>
      <x:c r="DF135" s="70"/>
      <x:c r="DG135" s="104"/>
    </x:row>
    <x:row r="136" spans="1:111" ht="30" customHeight="1">
      <x:c r="A136" s="522" t="s">
        <x:v>1205</x:v>
      </x:c>
      <x:c r="B136" s="114"/>
      <x:c r="C136" s="73"/>
      <x:c r="D136" s="70"/>
      <x:c r="E136" s="73"/>
      <x:c r="F136" s="70"/>
      <x:c r="G136" s="73"/>
      <x:c r="H136" s="70"/>
      <x:c r="I136" s="73"/>
      <x:c r="J136" s="70"/>
      <x:c r="K136" s="70"/>
      <x:c r="L136" s="73"/>
      <x:c r="M136" s="70"/>
      <x:c r="N136" s="70"/>
      <x:c r="O136" s="70"/>
      <x:c r="P136" s="70"/>
      <x:c r="Q136" s="70"/>
      <x:c r="R136" s="73"/>
      <x:c r="S136" s="70"/>
      <x:c r="T136" s="73"/>
      <x:c r="U136" s="70"/>
      <x:c r="V136" s="73"/>
      <x:c r="W136" s="70"/>
      <x:c r="X136" s="70">
        <x:v>1</x:v>
      </x:c>
      <x:c r="Y136" s="70"/>
      <x:c r="Z136" s="70"/>
      <x:c r="AA136" s="70"/>
      <x:c r="AB136" s="70"/>
      <x:c r="AC136" s="70"/>
      <x:c r="AD136" s="70"/>
      <x:c r="AE136" s="70"/>
      <x:c r="AF136" s="70"/>
      <x:c r="AG136" s="70"/>
      <x:c r="AH136" s="70"/>
      <x:c r="AI136" s="70"/>
      <x:c r="AJ136" s="70"/>
      <x:c r="AK136" s="70"/>
      <x:c r="AL136" s="522" t="s">
        <x:v>1205</x:v>
      </x:c>
      <x:c r="AM136" s="70"/>
      <x:c r="AN136" s="73"/>
      <x:c r="AO136" s="70"/>
      <x:c r="AP136" s="70"/>
      <x:c r="AQ136" s="70"/>
      <x:c r="AR136" s="73"/>
      <x:c r="AS136" s="70"/>
      <x:c r="AT136" s="73"/>
      <x:c r="AU136" s="70"/>
      <x:c r="AV136" s="70"/>
      <x:c r="AW136" s="70"/>
      <x:c r="AX136" s="70"/>
      <x:c r="AY136" s="70"/>
      <x:c r="AZ136" s="70"/>
      <x:c r="BA136" s="73"/>
      <x:c r="BB136" s="70"/>
      <x:c r="BC136" s="70"/>
      <x:c r="BD136" s="70"/>
      <x:c r="BE136" s="70">
        <x:v>1</x:v>
      </x:c>
      <x:c r="BF136" s="70">
        <x:v>3</x:v>
      </x:c>
      <x:c r="BG136" s="70"/>
      <x:c r="BH136" s="70"/>
      <x:c r="BI136" s="70"/>
      <x:c r="BJ136" s="73"/>
      <x:c r="BK136" s="70"/>
      <x:c r="BL136" s="73"/>
      <x:c r="BM136" s="70"/>
      <x:c r="BN136" s="73"/>
      <x:c r="BO136" s="70"/>
      <x:c r="BP136" s="73"/>
      <x:c r="BQ136" s="70"/>
      <x:c r="BR136" s="70"/>
      <x:c r="BS136" s="70"/>
      <x:c r="BT136" s="70"/>
      <x:c r="BU136" s="70"/>
      <x:c r="BV136" s="522" t="s">
        <x:v>1205</x:v>
      </x:c>
      <x:c r="BW136" s="70"/>
      <x:c r="BX136" s="70"/>
      <x:c r="BY136" s="73"/>
      <x:c r="BZ136" s="70"/>
      <x:c r="CA136" s="73"/>
      <x:c r="CB136" s="70"/>
      <x:c r="CC136" s="73"/>
      <x:c r="CD136" s="70"/>
      <x:c r="CE136" s="70"/>
      <x:c r="CF136" s="73"/>
      <x:c r="CG136" s="70"/>
      <x:c r="CH136" s="70"/>
      <x:c r="CI136" s="70"/>
      <x:c r="CJ136" s="70">
        <x:v>1</x:v>
      </x:c>
      <x:c r="CK136" s="70"/>
      <x:c r="CL136" s="70"/>
      <x:c r="CM136" s="70"/>
      <x:c r="CN136" s="70"/>
      <x:c r="CO136" s="70"/>
      <x:c r="CP136" s="73"/>
      <x:c r="CQ136" s="70">
        <x:v>2</x:v>
      </x:c>
      <x:c r="CR136" s="73">
        <x:v>36</x:v>
      </x:c>
      <x:c r="CS136" s="70">
        <x:v>2</x:v>
      </x:c>
      <x:c r="CT136" s="70">
        <x:v>1</x:v>
      </x:c>
      <x:c r="CU136" s="70">
        <x:v>1</x:v>
      </x:c>
      <x:c r="CV136" s="70"/>
      <x:c r="CW136" s="70"/>
      <x:c r="CX136" s="70"/>
      <x:c r="CY136" s="522" t="s">
        <x:v>1205</x:v>
      </x:c>
      <x:c r="CZ136" s="70"/>
      <x:c r="DA136" s="73"/>
      <x:c r="DB136" s="70"/>
      <x:c r="DC136" s="73"/>
      <x:c r="DD136" s="70"/>
      <x:c r="DE136" s="73"/>
      <x:c r="DF136" s="70"/>
      <x:c r="DG136" s="104"/>
    </x:row>
    <x:row r="137" spans="1:111" ht="30" customHeight="1">
      <x:c r="A137" s="522" t="s">
        <x:v>1253</x:v>
      </x:c>
      <x:c r="B137" s="114"/>
      <x:c r="C137" s="73"/>
      <x:c r="D137" s="70"/>
      <x:c r="E137" s="73"/>
      <x:c r="F137" s="70"/>
      <x:c r="G137" s="73"/>
      <x:c r="H137" s="70"/>
      <x:c r="I137" s="73"/>
      <x:c r="J137" s="70"/>
      <x:c r="K137" s="70"/>
      <x:c r="L137" s="73"/>
      <x:c r="M137" s="70"/>
      <x:c r="N137" s="70"/>
      <x:c r="O137" s="70"/>
      <x:c r="P137" s="70"/>
      <x:c r="Q137" s="70"/>
      <x:c r="R137" s="73"/>
      <x:c r="S137" s="70">
        <x:v>1</x:v>
      </x:c>
      <x:c r="T137" s="73">
        <x:v>20</x:v>
      </x:c>
      <x:c r="U137" s="70"/>
      <x:c r="V137" s="73"/>
      <x:c r="W137" s="70"/>
      <x:c r="X137" s="696" t="s">
        <x:v>506</x:v>
      </x:c>
      <x:c r="Y137" s="70"/>
      <x:c r="Z137" s="70"/>
      <x:c r="AA137" s="70"/>
      <x:c r="AB137" s="70"/>
      <x:c r="AC137" s="70"/>
      <x:c r="AD137" s="70"/>
      <x:c r="AE137" s="70"/>
      <x:c r="AF137" s="70"/>
      <x:c r="AG137" s="70"/>
      <x:c r="AH137" s="70"/>
      <x:c r="AI137" s="70"/>
      <x:c r="AJ137" s="70"/>
      <x:c r="AK137" s="70"/>
      <x:c r="AL137" s="522" t="s">
        <x:v>1253</x:v>
      </x:c>
      <x:c r="AM137" s="70"/>
      <x:c r="AN137" s="73"/>
      <x:c r="AO137" s="70"/>
      <x:c r="AP137" s="70"/>
      <x:c r="AQ137" s="70"/>
      <x:c r="AR137" s="73"/>
      <x:c r="AS137" s="70"/>
      <x:c r="AT137" s="73"/>
      <x:c r="AU137" s="70"/>
      <x:c r="AV137" s="70"/>
      <x:c r="AW137" s="70"/>
      <x:c r="AX137" s="70"/>
      <x:c r="AY137" s="70"/>
      <x:c r="AZ137" s="70"/>
      <x:c r="BA137" s="73"/>
      <x:c r="BB137" s="70"/>
      <x:c r="BC137" s="70"/>
      <x:c r="BD137" s="70"/>
      <x:c r="BE137" s="70">
        <x:v>1</x:v>
      </x:c>
      <x:c r="BF137" s="70">
        <x:v>2</x:v>
      </x:c>
      <x:c r="BG137" s="70"/>
      <x:c r="BH137" s="70"/>
      <x:c r="BI137" s="70"/>
      <x:c r="BJ137" s="73"/>
      <x:c r="BK137" s="70"/>
      <x:c r="BL137" s="73"/>
      <x:c r="BM137" s="70"/>
      <x:c r="BN137" s="73"/>
      <x:c r="BO137" s="70"/>
      <x:c r="BP137" s="73"/>
      <x:c r="BQ137" s="70"/>
      <x:c r="BR137" s="70"/>
      <x:c r="BS137" s="70"/>
      <x:c r="BT137" s="70"/>
      <x:c r="BU137" s="70"/>
      <x:c r="BV137" s="522" t="s">
        <x:v>1253</x:v>
      </x:c>
      <x:c r="BW137" s="70"/>
      <x:c r="BX137" s="70"/>
      <x:c r="BY137" s="73"/>
      <x:c r="BZ137" s="70"/>
      <x:c r="CA137" s="73"/>
      <x:c r="CB137" s="70"/>
      <x:c r="CC137" s="73"/>
      <x:c r="CD137" s="70"/>
      <x:c r="CE137" s="70"/>
      <x:c r="CF137" s="73"/>
      <x:c r="CG137" s="70"/>
      <x:c r="CH137" s="70"/>
      <x:c r="CI137" s="70"/>
      <x:c r="CJ137" s="70"/>
      <x:c r="CK137" s="70"/>
      <x:c r="CL137" s="70"/>
      <x:c r="CM137" s="70"/>
      <x:c r="CN137" s="70"/>
      <x:c r="CO137" s="70"/>
      <x:c r="CP137" s="73"/>
      <x:c r="CQ137" s="70"/>
      <x:c r="CR137" s="73"/>
      <x:c r="CS137" s="70"/>
      <x:c r="CT137" s="70"/>
      <x:c r="CU137" s="70">
        <x:v>1</x:v>
      </x:c>
      <x:c r="CV137" s="70"/>
      <x:c r="CW137" s="70"/>
      <x:c r="CX137" s="70"/>
      <x:c r="CY137" s="522" t="s">
        <x:v>1253</x:v>
      </x:c>
      <x:c r="CZ137" s="70"/>
      <x:c r="DA137" s="73"/>
      <x:c r="DB137" s="70"/>
      <x:c r="DC137" s="73"/>
      <x:c r="DD137" s="70"/>
      <x:c r="DE137" s="73"/>
      <x:c r="DF137" s="70"/>
      <x:c r="DG137" s="104"/>
    </x:row>
    <x:row r="138" spans="1:111" ht="30" customHeight="1">
      <x:c r="A138" s="522" t="s">
        <x:v>984</x:v>
      </x:c>
      <x:c r="B138" s="114"/>
      <x:c r="C138" s="73"/>
      <x:c r="D138" s="70"/>
      <x:c r="E138" s="73"/>
      <x:c r="F138" s="70"/>
      <x:c r="G138" s="73"/>
      <x:c r="H138" s="70"/>
      <x:c r="I138" s="73"/>
      <x:c r="J138" s="70">
        <x:v>1</x:v>
      </x:c>
      <x:c r="K138" s="70"/>
      <x:c r="L138" s="73"/>
      <x:c r="M138" s="70"/>
      <x:c r="N138" s="70"/>
      <x:c r="O138" s="70"/>
      <x:c r="P138" s="70"/>
      <x:c r="Q138" s="70"/>
      <x:c r="R138" s="73"/>
      <x:c r="S138" s="70"/>
      <x:c r="T138" s="73"/>
      <x:c r="U138" s="70"/>
      <x:c r="V138" s="73"/>
      <x:c r="W138" s="70"/>
      <x:c r="X138" s="70">
        <x:v>4</x:v>
      </x:c>
      <x:c r="Y138" s="70"/>
      <x:c r="Z138" s="70"/>
      <x:c r="AA138" s="70"/>
      <x:c r="AB138" s="70"/>
      <x:c r="AC138" s="70"/>
      <x:c r="AD138" s="70"/>
      <x:c r="AE138" s="70"/>
      <x:c r="AF138" s="70"/>
      <x:c r="AG138" s="70"/>
      <x:c r="AH138" s="70"/>
      <x:c r="AI138" s="70"/>
      <x:c r="AJ138" s="70"/>
      <x:c r="AK138" s="70"/>
      <x:c r="AL138" s="522" t="s">
        <x:v>984</x:v>
      </x:c>
      <x:c r="AM138" s="70"/>
      <x:c r="AN138" s="73"/>
      <x:c r="AO138" s="70"/>
      <x:c r="AP138" s="70"/>
      <x:c r="AQ138" s="70"/>
      <x:c r="AR138" s="73"/>
      <x:c r="AS138" s="70"/>
      <x:c r="AT138" s="73"/>
      <x:c r="AU138" s="70"/>
      <x:c r="AV138" s="70"/>
      <x:c r="AW138" s="70"/>
      <x:c r="AX138" s="70"/>
      <x:c r="AY138" s="70"/>
      <x:c r="AZ138" s="70"/>
      <x:c r="BA138" s="73"/>
      <x:c r="BB138" s="70"/>
      <x:c r="BC138" s="70"/>
      <x:c r="BD138" s="70"/>
      <x:c r="BE138" s="70">
        <x:v>1</x:v>
      </x:c>
      <x:c r="BF138" s="70">
        <x:v>2</x:v>
      </x:c>
      <x:c r="BG138" s="70"/>
      <x:c r="BH138" s="70"/>
      <x:c r="BI138" s="70"/>
      <x:c r="BJ138" s="73"/>
      <x:c r="BK138" s="70"/>
      <x:c r="BL138" s="73"/>
      <x:c r="BM138" s="70"/>
      <x:c r="BN138" s="73"/>
      <x:c r="BO138" s="70"/>
      <x:c r="BP138" s="73"/>
      <x:c r="BQ138" s="70"/>
      <x:c r="BR138" s="70"/>
      <x:c r="BS138" s="70"/>
      <x:c r="BT138" s="70"/>
      <x:c r="BU138" s="70"/>
      <x:c r="BV138" s="522" t="s">
        <x:v>984</x:v>
      </x:c>
      <x:c r="BW138" s="70"/>
      <x:c r="BX138" s="70"/>
      <x:c r="BY138" s="73"/>
      <x:c r="BZ138" s="70"/>
      <x:c r="CA138" s="73"/>
      <x:c r="CB138" s="70"/>
      <x:c r="CC138" s="73"/>
      <x:c r="CD138" s="70"/>
      <x:c r="CE138" s="70"/>
      <x:c r="CF138" s="73"/>
      <x:c r="CG138" s="70"/>
      <x:c r="CH138" s="70"/>
      <x:c r="CI138" s="70"/>
      <x:c r="CJ138" s="70"/>
      <x:c r="CK138" s="70"/>
      <x:c r="CL138" s="70"/>
      <x:c r="CM138" s="70"/>
      <x:c r="CN138" s="70"/>
      <x:c r="CO138" s="70"/>
      <x:c r="CP138" s="73"/>
      <x:c r="CQ138" s="70">
        <x:v>1</x:v>
      </x:c>
      <x:c r="CR138" s="73">
        <x:v>6</x:v>
      </x:c>
      <x:c r="CS138" s="70"/>
      <x:c r="CT138" s="70"/>
      <x:c r="CU138" s="70">
        <x:v>1</x:v>
      </x:c>
      <x:c r="CV138" s="70"/>
      <x:c r="CW138" s="70"/>
      <x:c r="CX138" s="70"/>
      <x:c r="CY138" s="522" t="s">
        <x:v>984</x:v>
      </x:c>
      <x:c r="CZ138" s="70"/>
      <x:c r="DA138" s="73"/>
      <x:c r="DB138" s="70"/>
      <x:c r="DC138" s="73"/>
      <x:c r="DD138" s="70"/>
      <x:c r="DE138" s="73"/>
      <x:c r="DF138" s="70"/>
      <x:c r="DG138" s="104"/>
    </x:row>
    <x:row r="139" spans="1:111" ht="30" customHeight="1">
      <x:c r="A139" s="522" t="s">
        <x:v>988</x:v>
      </x:c>
      <x:c r="B139" s="114"/>
      <x:c r="C139" s="73"/>
      <x:c r="D139" s="70"/>
      <x:c r="E139" s="73"/>
      <x:c r="F139" s="70"/>
      <x:c r="G139" s="73"/>
      <x:c r="H139" s="70"/>
      <x:c r="I139" s="73"/>
      <x:c r="J139" s="70"/>
      <x:c r="K139" s="70"/>
      <x:c r="L139" s="73"/>
      <x:c r="M139" s="70"/>
      <x:c r="N139" s="70"/>
      <x:c r="O139" s="70"/>
      <x:c r="P139" s="70"/>
      <x:c r="Q139" s="70"/>
      <x:c r="R139" s="73"/>
      <x:c r="S139" s="70">
        <x:v>1</x:v>
      </x:c>
      <x:c r="T139" s="73">
        <x:v>16</x:v>
      </x:c>
      <x:c r="U139" s="70"/>
      <x:c r="V139" s="73"/>
      <x:c r="W139" s="70"/>
      <x:c r="X139" s="70">
        <x:v>3</x:v>
      </x:c>
      <x:c r="Y139" s="70"/>
      <x:c r="Z139" s="70"/>
      <x:c r="AA139" s="70"/>
      <x:c r="AB139" s="70"/>
      <x:c r="AC139" s="70"/>
      <x:c r="AD139" s="70"/>
      <x:c r="AE139" s="70"/>
      <x:c r="AF139" s="70"/>
      <x:c r="AG139" s="70">
        <x:v>1</x:v>
      </x:c>
      <x:c r="AH139" s="70"/>
      <x:c r="AI139" s="70"/>
      <x:c r="AJ139" s="70">
        <x:v>1</x:v>
      </x:c>
      <x:c r="AK139" s="70">
        <x:v>2</x:v>
      </x:c>
      <x:c r="AL139" s="522" t="s">
        <x:v>988</x:v>
      </x:c>
      <x:c r="AM139" s="70"/>
      <x:c r="AN139" s="73"/>
      <x:c r="AO139" s="70"/>
      <x:c r="AP139" s="70"/>
      <x:c r="AQ139" s="70"/>
      <x:c r="AR139" s="73"/>
      <x:c r="AS139" s="70"/>
      <x:c r="AT139" s="73"/>
      <x:c r="AU139" s="70"/>
      <x:c r="AV139" s="70"/>
      <x:c r="AW139" s="70"/>
      <x:c r="AX139" s="70"/>
      <x:c r="AY139" s="70"/>
      <x:c r="AZ139" s="70"/>
      <x:c r="BA139" s="73"/>
      <x:c r="BB139" s="70"/>
      <x:c r="BC139" s="70"/>
      <x:c r="BD139" s="70"/>
      <x:c r="BE139" s="70">
        <x:v>1</x:v>
      </x:c>
      <x:c r="BF139" s="70">
        <x:v>4</x:v>
      </x:c>
      <x:c r="BG139" s="70"/>
      <x:c r="BH139" s="70"/>
      <x:c r="BI139" s="70"/>
      <x:c r="BJ139" s="73"/>
      <x:c r="BK139" s="70"/>
      <x:c r="BL139" s="73"/>
      <x:c r="BM139" s="70"/>
      <x:c r="BN139" s="73"/>
      <x:c r="BO139" s="70"/>
      <x:c r="BP139" s="73"/>
      <x:c r="BQ139" s="70"/>
      <x:c r="BR139" s="70"/>
      <x:c r="BS139" s="70"/>
      <x:c r="BT139" s="70"/>
      <x:c r="BU139" s="70"/>
      <x:c r="BV139" s="522" t="s">
        <x:v>988</x:v>
      </x:c>
      <x:c r="BW139" s="70"/>
      <x:c r="BX139" s="70"/>
      <x:c r="BY139" s="73"/>
      <x:c r="BZ139" s="70"/>
      <x:c r="CA139" s="73"/>
      <x:c r="CB139" s="70"/>
      <x:c r="CC139" s="73"/>
      <x:c r="CD139" s="70"/>
      <x:c r="CE139" s="70"/>
      <x:c r="CF139" s="73"/>
      <x:c r="CG139" s="70"/>
      <x:c r="CH139" s="70"/>
      <x:c r="CI139" s="70"/>
      <x:c r="CJ139" s="70"/>
      <x:c r="CK139" s="70"/>
      <x:c r="CL139" s="70"/>
      <x:c r="CM139" s="70"/>
      <x:c r="CN139" s="70"/>
      <x:c r="CO139" s="70"/>
      <x:c r="CP139" s="73"/>
      <x:c r="CQ139" s="70">
        <x:v>1</x:v>
      </x:c>
      <x:c r="CR139" s="73">
        <x:v>32</x:v>
      </x:c>
      <x:c r="CS139" s="70">
        <x:v>2</x:v>
      </x:c>
      <x:c r="CT139" s="70">
        <x:v>1</x:v>
      </x:c>
      <x:c r="CU139" s="70">
        <x:v>1</x:v>
      </x:c>
      <x:c r="CV139" s="70"/>
      <x:c r="CW139" s="70"/>
      <x:c r="CX139" s="70"/>
      <x:c r="CY139" s="522" t="s">
        <x:v>988</x:v>
      </x:c>
      <x:c r="CZ139" s="70"/>
      <x:c r="DA139" s="73"/>
      <x:c r="DB139" s="70"/>
      <x:c r="DC139" s="73"/>
      <x:c r="DD139" s="70"/>
      <x:c r="DE139" s="73"/>
      <x:c r="DF139" s="70"/>
      <x:c r="DG139" s="104"/>
    </x:row>
    <x:row r="140" spans="1:111" ht="30" customHeight="1">
      <x:c r="A140" s="522" t="s">
        <x:v>1247</x:v>
      </x:c>
      <x:c r="B140" s="114"/>
      <x:c r="C140" s="73"/>
      <x:c r="D140" s="70"/>
      <x:c r="E140" s="73"/>
      <x:c r="F140" s="70"/>
      <x:c r="G140" s="73"/>
      <x:c r="H140" s="70"/>
      <x:c r="I140" s="73"/>
      <x:c r="J140" s="70"/>
      <x:c r="K140" s="70"/>
      <x:c r="L140" s="73"/>
      <x:c r="M140" s="70"/>
      <x:c r="N140" s="70"/>
      <x:c r="O140" s="70"/>
      <x:c r="P140" s="70"/>
      <x:c r="Q140" s="70"/>
      <x:c r="R140" s="73"/>
      <x:c r="S140" s="70"/>
      <x:c r="T140" s="73"/>
      <x:c r="U140" s="70"/>
      <x:c r="V140" s="73"/>
      <x:c r="W140" s="70"/>
      <x:c r="X140" s="70">
        <x:v>2</x:v>
      </x:c>
      <x:c r="Y140" s="70"/>
      <x:c r="Z140" s="70"/>
      <x:c r="AA140" s="70"/>
      <x:c r="AB140" s="70"/>
      <x:c r="AC140" s="70"/>
      <x:c r="AD140" s="70"/>
      <x:c r="AE140" s="70"/>
      <x:c r="AF140" s="70"/>
      <x:c r="AG140" s="70"/>
      <x:c r="AH140" s="70"/>
      <x:c r="AI140" s="70"/>
      <x:c r="AJ140" s="70"/>
      <x:c r="AK140" s="70"/>
      <x:c r="AL140" s="522" t="s">
        <x:v>1247</x:v>
      </x:c>
      <x:c r="AM140" s="70"/>
      <x:c r="AN140" s="73"/>
      <x:c r="AO140" s="70"/>
      <x:c r="AP140" s="70"/>
      <x:c r="AQ140" s="70"/>
      <x:c r="AR140" s="73"/>
      <x:c r="AS140" s="70"/>
      <x:c r="AT140" s="73"/>
      <x:c r="AU140" s="70"/>
      <x:c r="AV140" s="70"/>
      <x:c r="AW140" s="70"/>
      <x:c r="AX140" s="70"/>
      <x:c r="AY140" s="70"/>
      <x:c r="AZ140" s="70"/>
      <x:c r="BA140" s="73"/>
      <x:c r="BB140" s="70"/>
      <x:c r="BC140" s="70"/>
      <x:c r="BD140" s="70"/>
      <x:c r="BE140" s="70">
        <x:v>1</x:v>
      </x:c>
      <x:c r="BF140" s="70">
        <x:v>3</x:v>
      </x:c>
      <x:c r="BG140" s="70"/>
      <x:c r="BH140" s="70"/>
      <x:c r="BI140" s="70"/>
      <x:c r="BJ140" s="73"/>
      <x:c r="BK140" s="70"/>
      <x:c r="BL140" s="73"/>
      <x:c r="BM140" s="70"/>
      <x:c r="BN140" s="73"/>
      <x:c r="BO140" s="70"/>
      <x:c r="BP140" s="73"/>
      <x:c r="BQ140" s="70"/>
      <x:c r="BR140" s="70"/>
      <x:c r="BS140" s="70"/>
      <x:c r="BT140" s="70"/>
      <x:c r="BU140" s="70"/>
      <x:c r="BV140" s="522" t="s">
        <x:v>1247</x:v>
      </x:c>
      <x:c r="BW140" s="70"/>
      <x:c r="BX140" s="70"/>
      <x:c r="BY140" s="73"/>
      <x:c r="BZ140" s="70"/>
      <x:c r="CA140" s="73"/>
      <x:c r="CB140" s="70"/>
      <x:c r="CC140" s="73"/>
      <x:c r="CD140" s="70"/>
      <x:c r="CE140" s="70"/>
      <x:c r="CF140" s="73"/>
      <x:c r="CG140" s="70"/>
      <x:c r="CH140" s="70"/>
      <x:c r="CI140" s="70"/>
      <x:c r="CJ140" s="70"/>
      <x:c r="CK140" s="70"/>
      <x:c r="CL140" s="70"/>
      <x:c r="CM140" s="70"/>
      <x:c r="CN140" s="70"/>
      <x:c r="CO140" s="70"/>
      <x:c r="CP140" s="73"/>
      <x:c r="CQ140" s="70"/>
      <x:c r="CR140" s="73"/>
      <x:c r="CS140" s="70"/>
      <x:c r="CT140" s="70"/>
      <x:c r="CU140" s="70">
        <x:v>1</x:v>
      </x:c>
      <x:c r="CV140" s="70"/>
      <x:c r="CW140" s="70"/>
      <x:c r="CX140" s="70"/>
      <x:c r="CY140" s="522" t="s">
        <x:v>1247</x:v>
      </x:c>
      <x:c r="CZ140" s="70"/>
      <x:c r="DA140" s="73"/>
      <x:c r="DB140" s="70"/>
      <x:c r="DC140" s="73"/>
      <x:c r="DD140" s="70"/>
      <x:c r="DE140" s="73"/>
      <x:c r="DF140" s="70"/>
      <x:c r="DG140" s="104"/>
    </x:row>
    <x:row r="141" spans="1:111" ht="30" customHeight="1">
      <x:c r="A141" s="522" t="s">
        <x:v>1028</x:v>
      </x:c>
      <x:c r="B141" s="114"/>
      <x:c r="C141" s="73"/>
      <x:c r="D141" s="70"/>
      <x:c r="E141" s="73"/>
      <x:c r="F141" s="70"/>
      <x:c r="G141" s="73"/>
      <x:c r="H141" s="70"/>
      <x:c r="I141" s="73"/>
      <x:c r="J141" s="70"/>
      <x:c r="K141" s="70"/>
      <x:c r="L141" s="73"/>
      <x:c r="M141" s="70"/>
      <x:c r="N141" s="70"/>
      <x:c r="O141" s="70"/>
      <x:c r="P141" s="70"/>
      <x:c r="Q141" s="70"/>
      <x:c r="R141" s="73"/>
      <x:c r="S141" s="70">
        <x:v>1</x:v>
      </x:c>
      <x:c r="T141" s="73">
        <x:v>30</x:v>
      </x:c>
      <x:c r="U141" s="70"/>
      <x:c r="V141" s="73"/>
      <x:c r="W141" s="70"/>
      <x:c r="X141" s="696" t="s">
        <x:v>506</x:v>
      </x:c>
      <x:c r="Y141" s="70"/>
      <x:c r="Z141" s="70"/>
      <x:c r="AA141" s="70"/>
      <x:c r="AB141" s="70"/>
      <x:c r="AC141" s="70"/>
      <x:c r="AD141" s="70"/>
      <x:c r="AE141" s="70"/>
      <x:c r="AF141" s="70"/>
      <x:c r="AG141" s="70"/>
      <x:c r="AH141" s="70"/>
      <x:c r="AI141" s="70"/>
      <x:c r="AJ141" s="70"/>
      <x:c r="AK141" s="70"/>
      <x:c r="AL141" s="522" t="s">
        <x:v>1028</x:v>
      </x:c>
      <x:c r="AM141" s="70"/>
      <x:c r="AN141" s="73"/>
      <x:c r="AO141" s="70"/>
      <x:c r="AP141" s="70"/>
      <x:c r="AQ141" s="70"/>
      <x:c r="AR141" s="73"/>
      <x:c r="AS141" s="70"/>
      <x:c r="AT141" s="73"/>
      <x:c r="AU141" s="70"/>
      <x:c r="AV141" s="70"/>
      <x:c r="AW141" s="70"/>
      <x:c r="AX141" s="70"/>
      <x:c r="AY141" s="70"/>
      <x:c r="AZ141" s="70"/>
      <x:c r="BA141" s="73"/>
      <x:c r="BB141" s="70"/>
      <x:c r="BC141" s="70"/>
      <x:c r="BD141" s="70"/>
      <x:c r="BE141" s="70">
        <x:v>1</x:v>
      </x:c>
      <x:c r="BF141" s="70">
        <x:v>5</x:v>
      </x:c>
      <x:c r="BG141" s="70"/>
      <x:c r="BH141" s="70"/>
      <x:c r="BI141" s="70"/>
      <x:c r="BJ141" s="73"/>
      <x:c r="BK141" s="70"/>
      <x:c r="BL141" s="73"/>
      <x:c r="BM141" s="70"/>
      <x:c r="BN141" s="73"/>
      <x:c r="BO141" s="70"/>
      <x:c r="BP141" s="73"/>
      <x:c r="BQ141" s="70"/>
      <x:c r="BR141" s="70"/>
      <x:c r="BS141" s="70"/>
      <x:c r="BT141" s="70"/>
      <x:c r="BU141" s="70"/>
      <x:c r="BV141" s="522" t="s">
        <x:v>1028</x:v>
      </x:c>
      <x:c r="BW141" s="70"/>
      <x:c r="BX141" s="70"/>
      <x:c r="BY141" s="73"/>
      <x:c r="BZ141" s="70"/>
      <x:c r="CA141" s="73"/>
      <x:c r="CB141" s="70"/>
      <x:c r="CC141" s="73"/>
      <x:c r="CD141" s="70"/>
      <x:c r="CE141" s="70"/>
      <x:c r="CF141" s="73"/>
      <x:c r="CG141" s="70"/>
      <x:c r="CH141" s="70"/>
      <x:c r="CI141" s="70"/>
      <x:c r="CJ141" s="70"/>
      <x:c r="CK141" s="70"/>
      <x:c r="CL141" s="70"/>
      <x:c r="CM141" s="70"/>
      <x:c r="CN141" s="70"/>
      <x:c r="CO141" s="70"/>
      <x:c r="CP141" s="73"/>
      <x:c r="CQ141" s="70"/>
      <x:c r="CR141" s="73"/>
      <x:c r="CS141" s="70">
        <x:v>2</x:v>
      </x:c>
      <x:c r="CT141" s="70"/>
      <x:c r="CU141" s="70">
        <x:v>1</x:v>
      </x:c>
      <x:c r="CV141" s="70"/>
      <x:c r="CW141" s="70"/>
      <x:c r="CX141" s="70"/>
      <x:c r="CY141" s="522" t="s">
        <x:v>1028</x:v>
      </x:c>
      <x:c r="CZ141" s="70"/>
      <x:c r="DA141" s="73"/>
      <x:c r="DB141" s="70"/>
      <x:c r="DC141" s="73"/>
      <x:c r="DD141" s="70"/>
      <x:c r="DE141" s="73"/>
      <x:c r="DF141" s="70"/>
      <x:c r="DG141" s="104"/>
    </x:row>
    <x:row r="142" spans="1:111" ht="30" customHeight="1">
      <x:c r="A142" s="522" t="s">
        <x:v>1650</x:v>
      </x:c>
      <x:c r="B142" s="114"/>
      <x:c r="C142" s="73"/>
      <x:c r="D142" s="70"/>
      <x:c r="E142" s="73"/>
      <x:c r="F142" s="70"/>
      <x:c r="G142" s="73"/>
      <x:c r="H142" s="70"/>
      <x:c r="I142" s="73"/>
      <x:c r="J142" s="70">
        <x:v>1</x:v>
      </x:c>
      <x:c r="K142" s="70"/>
      <x:c r="L142" s="73"/>
      <x:c r="M142" s="70"/>
      <x:c r="N142" s="70"/>
      <x:c r="O142" s="70"/>
      <x:c r="P142" s="70"/>
      <x:c r="Q142" s="70"/>
      <x:c r="R142" s="73"/>
      <x:c r="S142" s="70"/>
      <x:c r="T142" s="73"/>
      <x:c r="U142" s="70"/>
      <x:c r="V142" s="73"/>
      <x:c r="W142" s="70"/>
      <x:c r="X142" s="70">
        <x:v>4</x:v>
      </x:c>
      <x:c r="Y142" s="70"/>
      <x:c r="Z142" s="70"/>
      <x:c r="AA142" s="70"/>
      <x:c r="AB142" s="70"/>
      <x:c r="AC142" s="70"/>
      <x:c r="AD142" s="70"/>
      <x:c r="AE142" s="70"/>
      <x:c r="AF142" s="70"/>
      <x:c r="AG142" s="70"/>
      <x:c r="AH142" s="70"/>
      <x:c r="AI142" s="70"/>
      <x:c r="AJ142" s="70"/>
      <x:c r="AK142" s="70"/>
      <x:c r="AL142" s="522" t="s">
        <x:v>1650</x:v>
      </x:c>
      <x:c r="AM142" s="70"/>
      <x:c r="AN142" s="73"/>
      <x:c r="AO142" s="70"/>
      <x:c r="AP142" s="70"/>
      <x:c r="AQ142" s="70"/>
      <x:c r="AR142" s="73"/>
      <x:c r="AS142" s="70"/>
      <x:c r="AT142" s="73"/>
      <x:c r="AU142" s="70"/>
      <x:c r="AV142" s="70"/>
      <x:c r="AW142" s="70"/>
      <x:c r="AX142" s="70"/>
      <x:c r="AY142" s="70"/>
      <x:c r="AZ142" s="70"/>
      <x:c r="BA142" s="73"/>
      <x:c r="BB142" s="70"/>
      <x:c r="BC142" s="70"/>
      <x:c r="BD142" s="70"/>
      <x:c r="BE142" s="70">
        <x:v>1</x:v>
      </x:c>
      <x:c r="BF142" s="70">
        <x:v>2</x:v>
      </x:c>
      <x:c r="BG142" s="70"/>
      <x:c r="BH142" s="70"/>
      <x:c r="BI142" s="70"/>
      <x:c r="BJ142" s="73"/>
      <x:c r="BK142" s="70"/>
      <x:c r="BL142" s="73"/>
      <x:c r="BM142" s="70"/>
      <x:c r="BN142" s="73"/>
      <x:c r="BO142" s="70"/>
      <x:c r="BP142" s="73"/>
      <x:c r="BQ142" s="70"/>
      <x:c r="BR142" s="70"/>
      <x:c r="BS142" s="70"/>
      <x:c r="BT142" s="70"/>
      <x:c r="BU142" s="70"/>
      <x:c r="BV142" s="522" t="s">
        <x:v>1650</x:v>
      </x:c>
      <x:c r="BW142" s="70"/>
      <x:c r="BX142" s="70"/>
      <x:c r="BY142" s="73"/>
      <x:c r="BZ142" s="70"/>
      <x:c r="CA142" s="73"/>
      <x:c r="CB142" s="70"/>
      <x:c r="CC142" s="73"/>
      <x:c r="CD142" s="70"/>
      <x:c r="CE142" s="70"/>
      <x:c r="CF142" s="73"/>
      <x:c r="CG142" s="70"/>
      <x:c r="CH142" s="70"/>
      <x:c r="CI142" s="70"/>
      <x:c r="CJ142" s="70"/>
      <x:c r="CK142" s="70"/>
      <x:c r="CL142" s="70"/>
      <x:c r="CM142" s="70"/>
      <x:c r="CN142" s="70"/>
      <x:c r="CO142" s="70"/>
      <x:c r="CP142" s="73"/>
      <x:c r="CQ142" s="70"/>
      <x:c r="CR142" s="73"/>
      <x:c r="CS142" s="70">
        <x:v>1</x:v>
      </x:c>
      <x:c r="CT142" s="70">
        <x:v>1</x:v>
      </x:c>
      <x:c r="CU142" s="70">
        <x:v>1</x:v>
      </x:c>
      <x:c r="CV142" s="70"/>
      <x:c r="CW142" s="70"/>
      <x:c r="CX142" s="70"/>
      <x:c r="CY142" s="522" t="s">
        <x:v>1650</x:v>
      </x:c>
      <x:c r="CZ142" s="70"/>
      <x:c r="DA142" s="73"/>
      <x:c r="DB142" s="70"/>
      <x:c r="DC142" s="73"/>
      <x:c r="DD142" s="70"/>
      <x:c r="DE142" s="73"/>
      <x:c r="DF142" s="70"/>
      <x:c r="DG142" s="104"/>
    </x:row>
    <x:row r="143" spans="1:111" ht="30" customHeight="1">
      <x:c r="A143" s="522" t="s">
        <x:v>2512</x:v>
      </x:c>
      <x:c r="B143" s="114"/>
      <x:c r="C143" s="73"/>
      <x:c r="D143" s="70"/>
      <x:c r="E143" s="73"/>
      <x:c r="F143" s="70"/>
      <x:c r="G143" s="73"/>
      <x:c r="H143" s="70"/>
      <x:c r="I143" s="73"/>
      <x:c r="J143" s="70"/>
      <x:c r="K143" s="70"/>
      <x:c r="L143" s="73"/>
      <x:c r="M143" s="70"/>
      <x:c r="N143" s="70"/>
      <x:c r="O143" s="70"/>
      <x:c r="P143" s="70"/>
      <x:c r="Q143" s="70"/>
      <x:c r="R143" s="73"/>
      <x:c r="S143" s="70">
        <x:v>1</x:v>
      </x:c>
      <x:c r="T143" s="73">
        <x:v>30</x:v>
      </x:c>
      <x:c r="U143" s="70"/>
      <x:c r="V143" s="73"/>
      <x:c r="W143" s="70"/>
      <x:c r="X143" s="696" t="s">
        <x:v>506</x:v>
      </x:c>
      <x:c r="Y143" s="70"/>
      <x:c r="Z143" s="70"/>
      <x:c r="AA143" s="70"/>
      <x:c r="AB143" s="70"/>
      <x:c r="AC143" s="70"/>
      <x:c r="AD143" s="70"/>
      <x:c r="AE143" s="70"/>
      <x:c r="AF143" s="70"/>
      <x:c r="AG143" s="70"/>
      <x:c r="AH143" s="70"/>
      <x:c r="AI143" s="70"/>
      <x:c r="AJ143" s="70"/>
      <x:c r="AK143" s="70"/>
      <x:c r="AL143" s="522" t="s">
        <x:v>2512</x:v>
      </x:c>
      <x:c r="AM143" s="70"/>
      <x:c r="AN143" s="73"/>
      <x:c r="AO143" s="70"/>
      <x:c r="AP143" s="70"/>
      <x:c r="AQ143" s="70"/>
      <x:c r="AR143" s="73"/>
      <x:c r="AS143" s="70"/>
      <x:c r="AT143" s="73"/>
      <x:c r="AU143" s="70"/>
      <x:c r="AV143" s="70"/>
      <x:c r="AW143" s="70"/>
      <x:c r="AX143" s="70"/>
      <x:c r="AY143" s="70"/>
      <x:c r="AZ143" s="70"/>
      <x:c r="BA143" s="73"/>
      <x:c r="BB143" s="70"/>
      <x:c r="BC143" s="70"/>
      <x:c r="BD143" s="70"/>
      <x:c r="BE143" s="70">
        <x:v>1</x:v>
      </x:c>
      <x:c r="BF143" s="70">
        <x:v>2</x:v>
      </x:c>
      <x:c r="BG143" s="70"/>
      <x:c r="BH143" s="70"/>
      <x:c r="BI143" s="70"/>
      <x:c r="BJ143" s="73"/>
      <x:c r="BK143" s="70"/>
      <x:c r="BL143" s="73"/>
      <x:c r="BM143" s="70"/>
      <x:c r="BN143" s="73"/>
      <x:c r="BO143" s="70"/>
      <x:c r="BP143" s="73"/>
      <x:c r="BQ143" s="70"/>
      <x:c r="BR143" s="70"/>
      <x:c r="BS143" s="70"/>
      <x:c r="BT143" s="70"/>
      <x:c r="BU143" s="70"/>
      <x:c r="BV143" s="522" t="s">
        <x:v>2512</x:v>
      </x:c>
      <x:c r="BW143" s="70"/>
      <x:c r="BX143" s="70"/>
      <x:c r="BY143" s="73"/>
      <x:c r="BZ143" s="70"/>
      <x:c r="CA143" s="73"/>
      <x:c r="CB143" s="70"/>
      <x:c r="CC143" s="73"/>
      <x:c r="CD143" s="70"/>
      <x:c r="CE143" s="70"/>
      <x:c r="CF143" s="73"/>
      <x:c r="CG143" s="70"/>
      <x:c r="CH143" s="70"/>
      <x:c r="CI143" s="70"/>
      <x:c r="CJ143" s="70"/>
      <x:c r="CK143" s="70"/>
      <x:c r="CL143" s="70"/>
      <x:c r="CM143" s="70"/>
      <x:c r="CN143" s="70"/>
      <x:c r="CO143" s="70"/>
      <x:c r="CP143" s="73"/>
      <x:c r="CQ143" s="70"/>
      <x:c r="CR143" s="73"/>
      <x:c r="CS143" s="70"/>
      <x:c r="CT143" s="70"/>
      <x:c r="CU143" s="70">
        <x:v>1</x:v>
      </x:c>
      <x:c r="CV143" s="70"/>
      <x:c r="CW143" s="70"/>
      <x:c r="CX143" s="70"/>
      <x:c r="CY143" s="522" t="s">
        <x:v>2512</x:v>
      </x:c>
      <x:c r="CZ143" s="70"/>
      <x:c r="DA143" s="73"/>
      <x:c r="DB143" s="70"/>
      <x:c r="DC143" s="73"/>
      <x:c r="DD143" s="70"/>
      <x:c r="DE143" s="73"/>
      <x:c r="DF143" s="70"/>
      <x:c r="DG143" s="104"/>
    </x:row>
    <x:row r="144" spans="1:111" ht="30" customHeight="1">
      <x:c r="A144" s="522" t="s">
        <x:v>2507</x:v>
      </x:c>
      <x:c r="B144" s="114"/>
      <x:c r="C144" s="73"/>
      <x:c r="D144" s="70"/>
      <x:c r="E144" s="73"/>
      <x:c r="F144" s="70"/>
      <x:c r="G144" s="73"/>
      <x:c r="H144" s="70"/>
      <x:c r="I144" s="73"/>
      <x:c r="J144" s="70"/>
      <x:c r="K144" s="70"/>
      <x:c r="L144" s="73"/>
      <x:c r="M144" s="70"/>
      <x:c r="N144" s="70"/>
      <x:c r="O144" s="70"/>
      <x:c r="P144" s="70"/>
      <x:c r="Q144" s="70"/>
      <x:c r="R144" s="73"/>
      <x:c r="S144" s="70"/>
      <x:c r="T144" s="73"/>
      <x:c r="U144" s="70"/>
      <x:c r="V144" s="73"/>
      <x:c r="W144" s="70"/>
      <x:c r="X144" s="70"/>
      <x:c r="Y144" s="70"/>
      <x:c r="Z144" s="70"/>
      <x:c r="AA144" s="70"/>
      <x:c r="AB144" s="70"/>
      <x:c r="AC144" s="70"/>
      <x:c r="AD144" s="70"/>
      <x:c r="AE144" s="70"/>
      <x:c r="AF144" s="70"/>
      <x:c r="AG144" s="70"/>
      <x:c r="AH144" s="70"/>
      <x:c r="AI144" s="70"/>
      <x:c r="AJ144" s="70"/>
      <x:c r="AK144" s="70"/>
      <x:c r="AL144" s="522" t="s">
        <x:v>2507</x:v>
      </x:c>
      <x:c r="AM144" s="70"/>
      <x:c r="AN144" s="73"/>
      <x:c r="AO144" s="70"/>
      <x:c r="AP144" s="70"/>
      <x:c r="AQ144" s="70"/>
      <x:c r="AR144" s="73"/>
      <x:c r="AS144" s="70"/>
      <x:c r="AT144" s="73"/>
      <x:c r="AU144" s="70"/>
      <x:c r="AV144" s="70"/>
      <x:c r="AW144" s="70"/>
      <x:c r="AX144" s="70"/>
      <x:c r="AY144" s="70"/>
      <x:c r="AZ144" s="70"/>
      <x:c r="BA144" s="73"/>
      <x:c r="BB144" s="70"/>
      <x:c r="BC144" s="70"/>
      <x:c r="BD144" s="70"/>
      <x:c r="BE144" s="70">
        <x:v>1</x:v>
      </x:c>
      <x:c r="BF144" s="70">
        <x:v>5</x:v>
      </x:c>
      <x:c r="BG144" s="70"/>
      <x:c r="BH144" s="70"/>
      <x:c r="BI144" s="70"/>
      <x:c r="BJ144" s="73"/>
      <x:c r="BK144" s="70"/>
      <x:c r="BL144" s="73"/>
      <x:c r="BM144" s="70"/>
      <x:c r="BN144" s="73"/>
      <x:c r="BO144" s="70"/>
      <x:c r="BP144" s="73"/>
      <x:c r="BQ144" s="70"/>
      <x:c r="BR144" s="70"/>
      <x:c r="BS144" s="70"/>
      <x:c r="BT144" s="70"/>
      <x:c r="BU144" s="70"/>
      <x:c r="BV144" s="522" t="s">
        <x:v>2507</x:v>
      </x:c>
      <x:c r="BW144" s="70"/>
      <x:c r="BX144" s="70"/>
      <x:c r="BY144" s="73"/>
      <x:c r="BZ144" s="70"/>
      <x:c r="CA144" s="73"/>
      <x:c r="CB144" s="70"/>
      <x:c r="CC144" s="73"/>
      <x:c r="CD144" s="70"/>
      <x:c r="CE144" s="70"/>
      <x:c r="CF144" s="73"/>
      <x:c r="CG144" s="70"/>
      <x:c r="CH144" s="70"/>
      <x:c r="CI144" s="70"/>
      <x:c r="CJ144" s="70"/>
      <x:c r="CK144" s="70"/>
      <x:c r="CL144" s="70"/>
      <x:c r="CM144" s="70"/>
      <x:c r="CN144" s="70"/>
      <x:c r="CO144" s="70"/>
      <x:c r="CP144" s="73"/>
      <x:c r="CQ144" s="70"/>
      <x:c r="CR144" s="73"/>
      <x:c r="CS144" s="70"/>
      <x:c r="CT144" s="70"/>
      <x:c r="CU144" s="70"/>
      <x:c r="CV144" s="70"/>
      <x:c r="CW144" s="70"/>
      <x:c r="CX144" s="70"/>
      <x:c r="CY144" s="522" t="s">
        <x:v>2507</x:v>
      </x:c>
      <x:c r="CZ144" s="70"/>
      <x:c r="DA144" s="73"/>
      <x:c r="DB144" s="70"/>
      <x:c r="DC144" s="73"/>
      <x:c r="DD144" s="70"/>
      <x:c r="DE144" s="73"/>
      <x:c r="DF144" s="70"/>
      <x:c r="DG144" s="104"/>
    </x:row>
    <x:row r="145" spans="1:111" ht="30" customHeight="1">
      <x:c r="A145" s="522" t="s">
        <x:v>1703</x:v>
      </x:c>
      <x:c r="B145" s="114"/>
      <x:c r="C145" s="73"/>
      <x:c r="D145" s="70"/>
      <x:c r="E145" s="73"/>
      <x:c r="F145" s="70"/>
      <x:c r="G145" s="73"/>
      <x:c r="H145" s="70"/>
      <x:c r="I145" s="73"/>
      <x:c r="J145" s="70"/>
      <x:c r="K145" s="70"/>
      <x:c r="L145" s="73"/>
      <x:c r="M145" s="70"/>
      <x:c r="N145" s="70"/>
      <x:c r="O145" s="70"/>
      <x:c r="P145" s="70"/>
      <x:c r="Q145" s="70"/>
      <x:c r="R145" s="73"/>
      <x:c r="S145" s="70"/>
      <x:c r="T145" s="73"/>
      <x:c r="U145" s="70"/>
      <x:c r="V145" s="73"/>
      <x:c r="W145" s="70"/>
      <x:c r="X145" s="70">
        <x:v>6</x:v>
      </x:c>
      <x:c r="Y145" s="70"/>
      <x:c r="Z145" s="70"/>
      <x:c r="AA145" s="70">
        <x:v>1</x:v>
      </x:c>
      <x:c r="AB145" s="70">
        <x:v>1</x:v>
      </x:c>
      <x:c r="AC145" s="70">
        <x:v>1</x:v>
      </x:c>
      <x:c r="AD145" s="70">
        <x:v>1</x:v>
      </x:c>
      <x:c r="AE145" s="70"/>
      <x:c r="AF145" s="70"/>
      <x:c r="AG145" s="70">
        <x:v>1</x:v>
      </x:c>
      <x:c r="AH145" s="70"/>
      <x:c r="AI145" s="70"/>
      <x:c r="AJ145" s="70">
        <x:v>3</x:v>
      </x:c>
      <x:c r="AK145" s="70">
        <x:v>3</x:v>
      </x:c>
      <x:c r="AL145" s="522" t="s">
        <x:v>1703</x:v>
      </x:c>
      <x:c r="AM145" s="70"/>
      <x:c r="AN145" s="73"/>
      <x:c r="AO145" s="70"/>
      <x:c r="AP145" s="70"/>
      <x:c r="AQ145" s="70"/>
      <x:c r="AR145" s="73"/>
      <x:c r="AS145" s="70"/>
      <x:c r="AT145" s="73"/>
      <x:c r="AU145" s="70"/>
      <x:c r="AV145" s="70"/>
      <x:c r="AW145" s="70"/>
      <x:c r="AX145" s="70"/>
      <x:c r="AY145" s="70"/>
      <x:c r="AZ145" s="70"/>
      <x:c r="BA145" s="73"/>
      <x:c r="BB145" s="70"/>
      <x:c r="BC145" s="70"/>
      <x:c r="BD145" s="70"/>
      <x:c r="BE145" s="70">
        <x:v>1</x:v>
      </x:c>
      <x:c r="BF145" s="70">
        <x:v>4</x:v>
      </x:c>
      <x:c r="BG145" s="70"/>
      <x:c r="BH145" s="70"/>
      <x:c r="BI145" s="70"/>
      <x:c r="BJ145" s="73"/>
      <x:c r="BK145" s="70"/>
      <x:c r="BL145" s="73"/>
      <x:c r="BM145" s="70"/>
      <x:c r="BN145" s="73"/>
      <x:c r="BO145" s="70"/>
      <x:c r="BP145" s="73"/>
      <x:c r="BQ145" s="70"/>
      <x:c r="BR145" s="70"/>
      <x:c r="BS145" s="70"/>
      <x:c r="BT145" s="70"/>
      <x:c r="BU145" s="70"/>
      <x:c r="BV145" s="522" t="s">
        <x:v>1703</x:v>
      </x:c>
      <x:c r="BW145" s="70"/>
      <x:c r="BX145" s="70"/>
      <x:c r="BY145" s="73"/>
      <x:c r="BZ145" s="70"/>
      <x:c r="CA145" s="73"/>
      <x:c r="CB145" s="70"/>
      <x:c r="CC145" s="73"/>
      <x:c r="CD145" s="70"/>
      <x:c r="CE145" s="70">
        <x:v>1</x:v>
      </x:c>
      <x:c r="CF145" s="73">
        <x:v>90</x:v>
      </x:c>
      <x:c r="CG145" s="70"/>
      <x:c r="CH145" s="70"/>
      <x:c r="CI145" s="70"/>
      <x:c r="CJ145" s="70">
        <x:v>2</x:v>
      </x:c>
      <x:c r="CK145" s="70"/>
      <x:c r="CL145" s="70"/>
      <x:c r="CM145" s="70"/>
      <x:c r="CN145" s="70"/>
      <x:c r="CO145" s="70"/>
      <x:c r="CP145" s="73"/>
      <x:c r="CQ145" s="70"/>
      <x:c r="CR145" s="73"/>
      <x:c r="CS145" s="70">
        <x:v>7</x:v>
      </x:c>
      <x:c r="CT145" s="70"/>
      <x:c r="CU145" s="70"/>
      <x:c r="CV145" s="70"/>
      <x:c r="CW145" s="70"/>
      <x:c r="CX145" s="70"/>
      <x:c r="CY145" s="522" t="s">
        <x:v>1703</x:v>
      </x:c>
      <x:c r="CZ145" s="70"/>
      <x:c r="DA145" s="73"/>
      <x:c r="DB145" s="70"/>
      <x:c r="DC145" s="73"/>
      <x:c r="DD145" s="70"/>
      <x:c r="DE145" s="73"/>
      <x:c r="DF145" s="70"/>
      <x:c r="DG145" s="104"/>
    </x:row>
    <x:row r="146" spans="1:111" ht="30" customHeight="1">
      <x:c r="A146" s="522" t="s">
        <x:v>1700</x:v>
      </x:c>
      <x:c r="B146" s="114"/>
      <x:c r="C146" s="73"/>
      <x:c r="D146" s="70"/>
      <x:c r="E146" s="73"/>
      <x:c r="F146" s="70"/>
      <x:c r="G146" s="73"/>
      <x:c r="H146" s="70"/>
      <x:c r="I146" s="73"/>
      <x:c r="J146" s="70"/>
      <x:c r="K146" s="70"/>
      <x:c r="L146" s="73"/>
      <x:c r="M146" s="70"/>
      <x:c r="N146" s="70"/>
      <x:c r="O146" s="70"/>
      <x:c r="P146" s="70"/>
      <x:c r="Q146" s="70"/>
      <x:c r="R146" s="73"/>
      <x:c r="S146" s="70">
        <x:v>1</x:v>
      </x:c>
      <x:c r="T146" s="73">
        <x:v>30</x:v>
      </x:c>
      <x:c r="U146" s="70"/>
      <x:c r="V146" s="73"/>
      <x:c r="W146" s="70"/>
      <x:c r="X146" s="70">
        <x:v>4</x:v>
      </x:c>
      <x:c r="Y146" s="70"/>
      <x:c r="Z146" s="70"/>
      <x:c r="AA146" s="70"/>
      <x:c r="AB146" s="70"/>
      <x:c r="AC146" s="70"/>
      <x:c r="AD146" s="70"/>
      <x:c r="AE146" s="70"/>
      <x:c r="AF146" s="70"/>
      <x:c r="AG146" s="70">
        <x:v>1</x:v>
      </x:c>
      <x:c r="AH146" s="70"/>
      <x:c r="AI146" s="70"/>
      <x:c r="AJ146" s="70">
        <x:v>2</x:v>
      </x:c>
      <x:c r="AK146" s="70">
        <x:v>3</x:v>
      </x:c>
      <x:c r="AL146" s="522" t="s">
        <x:v>1700</x:v>
      </x:c>
      <x:c r="AM146" s="70"/>
      <x:c r="AN146" s="73"/>
      <x:c r="AO146" s="70"/>
      <x:c r="AP146" s="70"/>
      <x:c r="AQ146" s="70"/>
      <x:c r="AR146" s="73"/>
      <x:c r="AS146" s="70"/>
      <x:c r="AT146" s="73"/>
      <x:c r="AU146" s="70"/>
      <x:c r="AV146" s="70"/>
      <x:c r="AW146" s="70"/>
      <x:c r="AX146" s="70"/>
      <x:c r="AY146" s="70"/>
      <x:c r="AZ146" s="70"/>
      <x:c r="BA146" s="73"/>
      <x:c r="BB146" s="70"/>
      <x:c r="BC146" s="70"/>
      <x:c r="BD146" s="70"/>
      <x:c r="BE146" s="70">
        <x:v>1</x:v>
      </x:c>
      <x:c r="BF146" s="70">
        <x:v>7</x:v>
      </x:c>
      <x:c r="BG146" s="70"/>
      <x:c r="BH146" s="70"/>
      <x:c r="BI146" s="70"/>
      <x:c r="BJ146" s="73"/>
      <x:c r="BK146" s="70"/>
      <x:c r="BL146" s="73"/>
      <x:c r="BM146" s="70"/>
      <x:c r="BN146" s="73"/>
      <x:c r="BO146" s="70"/>
      <x:c r="BP146" s="73"/>
      <x:c r="BQ146" s="70"/>
      <x:c r="BR146" s="70"/>
      <x:c r="BS146" s="70"/>
      <x:c r="BT146" s="70"/>
      <x:c r="BU146" s="70"/>
      <x:c r="BV146" s="522" t="s">
        <x:v>1700</x:v>
      </x:c>
      <x:c r="BW146" s="70"/>
      <x:c r="BX146" s="70"/>
      <x:c r="BY146" s="73"/>
      <x:c r="BZ146" s="70"/>
      <x:c r="CA146" s="73"/>
      <x:c r="CB146" s="70"/>
      <x:c r="CC146" s="73"/>
      <x:c r="CD146" s="70"/>
      <x:c r="CE146" s="70"/>
      <x:c r="CF146" s="73"/>
      <x:c r="CG146" s="70"/>
      <x:c r="CH146" s="70"/>
      <x:c r="CI146" s="70"/>
      <x:c r="CJ146" s="70"/>
      <x:c r="CK146" s="70"/>
      <x:c r="CL146" s="70"/>
      <x:c r="CM146" s="70"/>
      <x:c r="CN146" s="70"/>
      <x:c r="CO146" s="70"/>
      <x:c r="CP146" s="73"/>
      <x:c r="CQ146" s="70"/>
      <x:c r="CR146" s="73"/>
      <x:c r="CS146" s="70">
        <x:v>7</x:v>
      </x:c>
      <x:c r="CT146" s="70">
        <x:v>1</x:v>
      </x:c>
      <x:c r="CU146" s="70"/>
      <x:c r="CV146" s="70"/>
      <x:c r="CW146" s="70"/>
      <x:c r="CX146" s="70"/>
      <x:c r="CY146" s="522" t="s">
        <x:v>1700</x:v>
      </x:c>
      <x:c r="CZ146" s="70"/>
      <x:c r="DA146" s="73"/>
      <x:c r="DB146" s="70"/>
      <x:c r="DC146" s="73"/>
      <x:c r="DD146" s="70"/>
      <x:c r="DE146" s="73"/>
      <x:c r="DF146" s="70"/>
      <x:c r="DG146" s="104"/>
    </x:row>
    <x:row r="147" spans="1:111" ht="30" customHeight="1">
      <x:c r="A147" s="522" t="s">
        <x:v>986</x:v>
      </x:c>
      <x:c r="B147" s="114"/>
      <x:c r="C147" s="73"/>
      <x:c r="D147" s="70"/>
      <x:c r="E147" s="73"/>
      <x:c r="F147" s="70"/>
      <x:c r="G147" s="73"/>
      <x:c r="H147" s="70"/>
      <x:c r="I147" s="73"/>
      <x:c r="J147" s="70"/>
      <x:c r="K147" s="70"/>
      <x:c r="L147" s="73"/>
      <x:c r="M147" s="70"/>
      <x:c r="N147" s="70"/>
      <x:c r="O147" s="70"/>
      <x:c r="P147" s="70"/>
      <x:c r="Q147" s="70"/>
      <x:c r="R147" s="73"/>
      <x:c r="S147" s="70">
        <x:v>1</x:v>
      </x:c>
      <x:c r="T147" s="73">
        <x:v>30</x:v>
      </x:c>
      <x:c r="U147" s="70"/>
      <x:c r="V147" s="73"/>
      <x:c r="W147" s="70"/>
      <x:c r="X147" s="70">
        <x:v>6</x:v>
      </x:c>
      <x:c r="Y147" s="70"/>
      <x:c r="Z147" s="70"/>
      <x:c r="AA147" s="70"/>
      <x:c r="AB147" s="70"/>
      <x:c r="AC147" s="70"/>
      <x:c r="AD147" s="70"/>
      <x:c r="AE147" s="70"/>
      <x:c r="AF147" s="70"/>
      <x:c r="AG147" s="70">
        <x:v>2</x:v>
      </x:c>
      <x:c r="AH147" s="70"/>
      <x:c r="AI147" s="70"/>
      <x:c r="AJ147" s="70">
        <x:v>1</x:v>
      </x:c>
      <x:c r="AK147" s="70">
        <x:v>1</x:v>
      </x:c>
      <x:c r="AL147" s="522" t="s">
        <x:v>986</x:v>
      </x:c>
      <x:c r="AM147" s="70"/>
      <x:c r="AN147" s="73"/>
      <x:c r="AO147" s="70"/>
      <x:c r="AP147" s="70"/>
      <x:c r="AQ147" s="70"/>
      <x:c r="AR147" s="73"/>
      <x:c r="AS147" s="70"/>
      <x:c r="AT147" s="73"/>
      <x:c r="AU147" s="70"/>
      <x:c r="AV147" s="70"/>
      <x:c r="AW147" s="70"/>
      <x:c r="AX147" s="70">
        <x:v>1</x:v>
      </x:c>
      <x:c r="AY147" s="70"/>
      <x:c r="AZ147" s="70"/>
      <x:c r="BA147" s="73"/>
      <x:c r="BB147" s="70"/>
      <x:c r="BC147" s="70"/>
      <x:c r="BD147" s="70"/>
      <x:c r="BE147" s="70">
        <x:v>1</x:v>
      </x:c>
      <x:c r="BF147" s="70">
        <x:v>6</x:v>
      </x:c>
      <x:c r="BG147" s="70"/>
      <x:c r="BH147" s="70"/>
      <x:c r="BI147" s="70"/>
      <x:c r="BJ147" s="73"/>
      <x:c r="BK147" s="70"/>
      <x:c r="BL147" s="73"/>
      <x:c r="BM147" s="70"/>
      <x:c r="BN147" s="73"/>
      <x:c r="BO147" s="70"/>
      <x:c r="BP147" s="73"/>
      <x:c r="BQ147" s="70"/>
      <x:c r="BR147" s="70"/>
      <x:c r="BS147" s="70"/>
      <x:c r="BT147" s="70"/>
      <x:c r="BU147" s="70"/>
      <x:c r="BV147" s="522" t="s">
        <x:v>986</x:v>
      </x:c>
      <x:c r="BW147" s="70"/>
      <x:c r="BX147" s="70"/>
      <x:c r="BY147" s="73"/>
      <x:c r="BZ147" s="70"/>
      <x:c r="CA147" s="73"/>
      <x:c r="CB147" s="70"/>
      <x:c r="CC147" s="73"/>
      <x:c r="CD147" s="70"/>
      <x:c r="CE147" s="70"/>
      <x:c r="CF147" s="73"/>
      <x:c r="CG147" s="70"/>
      <x:c r="CH147" s="70"/>
      <x:c r="CI147" s="70"/>
      <x:c r="CJ147" s="70">
        <x:v>1</x:v>
      </x:c>
      <x:c r="CK147" s="70"/>
      <x:c r="CL147" s="70"/>
      <x:c r="CM147" s="70"/>
      <x:c r="CN147" s="70"/>
      <x:c r="CO147" s="70"/>
      <x:c r="CP147" s="73"/>
      <x:c r="CQ147" s="70"/>
      <x:c r="CR147" s="73"/>
      <x:c r="CS147" s="70">
        <x:v>11</x:v>
      </x:c>
      <x:c r="CT147" s="70"/>
      <x:c r="CU147" s="70">
        <x:v>1</x:v>
      </x:c>
      <x:c r="CV147" s="70"/>
      <x:c r="CW147" s="70"/>
      <x:c r="CX147" s="70"/>
      <x:c r="CY147" s="522" t="s">
        <x:v>986</x:v>
      </x:c>
      <x:c r="CZ147" s="70"/>
      <x:c r="DA147" s="73"/>
      <x:c r="DB147" s="70"/>
      <x:c r="DC147" s="73"/>
      <x:c r="DD147" s="70"/>
      <x:c r="DE147" s="73"/>
      <x:c r="DF147" s="70"/>
      <x:c r="DG147" s="104"/>
    </x:row>
    <x:row r="148" spans="1:111" ht="30" customHeight="1">
      <x:c r="A148" s="522" t="s">
        <x:v>1690</x:v>
      </x:c>
      <x:c r="B148" s="114"/>
      <x:c r="C148" s="73"/>
      <x:c r="D148" s="70"/>
      <x:c r="E148" s="73"/>
      <x:c r="F148" s="70"/>
      <x:c r="G148" s="73"/>
      <x:c r="H148" s="70"/>
      <x:c r="I148" s="73"/>
      <x:c r="J148" s="70"/>
      <x:c r="K148" s="70"/>
      <x:c r="L148" s="73"/>
      <x:c r="M148" s="70"/>
      <x:c r="N148" s="70"/>
      <x:c r="O148" s="70"/>
      <x:c r="P148" s="70"/>
      <x:c r="Q148" s="70"/>
      <x:c r="R148" s="73"/>
      <x:c r="S148" s="70">
        <x:v>1</x:v>
      </x:c>
      <x:c r="T148" s="73">
        <x:v>30</x:v>
      </x:c>
      <x:c r="U148" s="70"/>
      <x:c r="V148" s="73"/>
      <x:c r="W148" s="70"/>
      <x:c r="X148" s="70">
        <x:v>1</x:v>
      </x:c>
      <x:c r="Y148" s="70"/>
      <x:c r="Z148" s="70"/>
      <x:c r="AA148" s="70"/>
      <x:c r="AB148" s="70"/>
      <x:c r="AC148" s="70"/>
      <x:c r="AD148" s="70"/>
      <x:c r="AE148" s="70"/>
      <x:c r="AF148" s="70"/>
      <x:c r="AG148" s="70"/>
      <x:c r="AH148" s="70"/>
      <x:c r="AI148" s="70"/>
      <x:c r="AJ148" s="70"/>
      <x:c r="AK148" s="70"/>
      <x:c r="AL148" s="522" t="s">
        <x:v>1690</x:v>
      </x:c>
      <x:c r="AM148" s="70"/>
      <x:c r="AN148" s="73"/>
      <x:c r="AO148" s="70"/>
      <x:c r="AP148" s="70"/>
      <x:c r="AQ148" s="70"/>
      <x:c r="AR148" s="73"/>
      <x:c r="AS148" s="70"/>
      <x:c r="AT148" s="73"/>
      <x:c r="AU148" s="70"/>
      <x:c r="AV148" s="70"/>
      <x:c r="AW148" s="70"/>
      <x:c r="AX148" s="70"/>
      <x:c r="AY148" s="70"/>
      <x:c r="AZ148" s="70"/>
      <x:c r="BA148" s="73"/>
      <x:c r="BB148" s="70"/>
      <x:c r="BC148" s="70"/>
      <x:c r="BD148" s="70"/>
      <x:c r="BE148" s="70"/>
      <x:c r="BF148" s="70"/>
      <x:c r="BG148" s="70"/>
      <x:c r="BH148" s="70"/>
      <x:c r="BI148" s="70"/>
      <x:c r="BJ148" s="73"/>
      <x:c r="BK148" s="70"/>
      <x:c r="BL148" s="73"/>
      <x:c r="BM148" s="70"/>
      <x:c r="BN148" s="73"/>
      <x:c r="BO148" s="70"/>
      <x:c r="BP148" s="73"/>
      <x:c r="BQ148" s="70"/>
      <x:c r="BR148" s="70"/>
      <x:c r="BS148" s="70"/>
      <x:c r="BT148" s="70"/>
      <x:c r="BU148" s="70"/>
      <x:c r="BV148" s="522" t="s">
        <x:v>1690</x:v>
      </x:c>
      <x:c r="BW148" s="70"/>
      <x:c r="BX148" s="70"/>
      <x:c r="BY148" s="73"/>
      <x:c r="BZ148" s="70"/>
      <x:c r="CA148" s="73"/>
      <x:c r="CB148" s="70"/>
      <x:c r="CC148" s="73"/>
      <x:c r="CD148" s="70"/>
      <x:c r="CE148" s="70"/>
      <x:c r="CF148" s="73"/>
      <x:c r="CG148" s="70"/>
      <x:c r="CH148" s="70"/>
      <x:c r="CI148" s="70"/>
      <x:c r="CJ148" s="70"/>
      <x:c r="CK148" s="70"/>
      <x:c r="CL148" s="70"/>
      <x:c r="CM148" s="70"/>
      <x:c r="CN148" s="70"/>
      <x:c r="CO148" s="70"/>
      <x:c r="CP148" s="73"/>
      <x:c r="CQ148" s="70"/>
      <x:c r="CR148" s="73"/>
      <x:c r="CS148" s="70"/>
      <x:c r="CT148" s="70"/>
      <x:c r="CU148" s="70">
        <x:v>1</x:v>
      </x:c>
      <x:c r="CV148" s="70"/>
      <x:c r="CW148" s="70"/>
      <x:c r="CX148" s="70"/>
      <x:c r="CY148" s="522" t="s">
        <x:v>1690</x:v>
      </x:c>
      <x:c r="CZ148" s="70"/>
      <x:c r="DA148" s="73"/>
      <x:c r="DB148" s="70"/>
      <x:c r="DC148" s="73"/>
      <x:c r="DD148" s="70"/>
      <x:c r="DE148" s="73"/>
      <x:c r="DF148" s="70"/>
      <x:c r="DG148" s="104"/>
    </x:row>
    <x:row r="149" spans="1:111" ht="30" customHeight="1">
      <x:c r="A149" s="522" t="s">
        <x:v>1670</x:v>
      </x:c>
      <x:c r="B149" s="114"/>
      <x:c r="C149" s="73"/>
      <x:c r="D149" s="70"/>
      <x:c r="E149" s="73"/>
      <x:c r="F149" s="70"/>
      <x:c r="G149" s="73"/>
      <x:c r="H149" s="70"/>
      <x:c r="I149" s="73"/>
      <x:c r="J149" s="70"/>
      <x:c r="K149" s="70"/>
      <x:c r="L149" s="73"/>
      <x:c r="M149" s="70"/>
      <x:c r="N149" s="70"/>
      <x:c r="O149" s="70"/>
      <x:c r="P149" s="70"/>
      <x:c r="Q149" s="70"/>
      <x:c r="R149" s="73"/>
      <x:c r="S149" s="70"/>
      <x:c r="T149" s="73"/>
      <x:c r="U149" s="70"/>
      <x:c r="V149" s="73"/>
      <x:c r="W149" s="70"/>
      <x:c r="X149" s="70"/>
      <x:c r="Y149" s="70"/>
      <x:c r="Z149" s="70"/>
      <x:c r="AA149" s="70"/>
      <x:c r="AB149" s="70"/>
      <x:c r="AC149" s="70"/>
      <x:c r="AD149" s="70"/>
      <x:c r="AE149" s="70"/>
      <x:c r="AF149" s="70"/>
      <x:c r="AG149" s="70"/>
      <x:c r="AH149" s="70"/>
      <x:c r="AI149" s="70"/>
      <x:c r="AJ149" s="70"/>
      <x:c r="AK149" s="70"/>
      <x:c r="AL149" s="522" t="s">
        <x:v>1670</x:v>
      </x:c>
      <x:c r="AM149" s="70"/>
      <x:c r="AN149" s="73"/>
      <x:c r="AO149" s="70"/>
      <x:c r="AP149" s="70"/>
      <x:c r="AQ149" s="70"/>
      <x:c r="AR149" s="73"/>
      <x:c r="AS149" s="70"/>
      <x:c r="AT149" s="73"/>
      <x:c r="AU149" s="70"/>
      <x:c r="AV149" s="70"/>
      <x:c r="AW149" s="70"/>
      <x:c r="AX149" s="70"/>
      <x:c r="AY149" s="70"/>
      <x:c r="AZ149" s="70"/>
      <x:c r="BA149" s="73"/>
      <x:c r="BB149" s="70"/>
      <x:c r="BC149" s="70"/>
      <x:c r="BD149" s="70"/>
      <x:c r="BE149" s="70"/>
      <x:c r="BF149" s="70"/>
      <x:c r="BG149" s="70"/>
      <x:c r="BH149" s="70"/>
      <x:c r="BI149" s="70"/>
      <x:c r="BJ149" s="73"/>
      <x:c r="BK149" s="70"/>
      <x:c r="BL149" s="73"/>
      <x:c r="BM149" s="70"/>
      <x:c r="BN149" s="73"/>
      <x:c r="BO149" s="70"/>
      <x:c r="BP149" s="73"/>
      <x:c r="BQ149" s="70"/>
      <x:c r="BR149" s="70"/>
      <x:c r="BS149" s="70"/>
      <x:c r="BT149" s="70"/>
      <x:c r="BU149" s="70"/>
      <x:c r="BV149" s="522" t="s">
        <x:v>1670</x:v>
      </x:c>
      <x:c r="BW149" s="70"/>
      <x:c r="BX149" s="70"/>
      <x:c r="BY149" s="73"/>
      <x:c r="BZ149" s="70"/>
      <x:c r="CA149" s="73"/>
      <x:c r="CB149" s="70"/>
      <x:c r="CC149" s="73"/>
      <x:c r="CD149" s="70"/>
      <x:c r="CE149" s="70"/>
      <x:c r="CF149" s="73"/>
      <x:c r="CG149" s="70"/>
      <x:c r="CH149" s="70"/>
      <x:c r="CI149" s="70"/>
      <x:c r="CJ149" s="70"/>
      <x:c r="CK149" s="70"/>
      <x:c r="CL149" s="70"/>
      <x:c r="CM149" s="70"/>
      <x:c r="CN149" s="70"/>
      <x:c r="CO149" s="70"/>
      <x:c r="CP149" s="73"/>
      <x:c r="CQ149" s="70"/>
      <x:c r="CR149" s="73"/>
      <x:c r="CS149" s="70"/>
      <x:c r="CT149" s="70"/>
      <x:c r="CU149" s="70"/>
      <x:c r="CV149" s="70"/>
      <x:c r="CW149" s="70"/>
      <x:c r="CX149" s="70"/>
      <x:c r="CY149" s="522" t="s">
        <x:v>1670</x:v>
      </x:c>
      <x:c r="CZ149" s="70"/>
      <x:c r="DA149" s="73"/>
      <x:c r="DB149" s="70"/>
      <x:c r="DC149" s="73"/>
      <x:c r="DD149" s="70"/>
      <x:c r="DE149" s="73"/>
      <x:c r="DF149" s="70"/>
      <x:c r="DG149" s="104"/>
    </x:row>
    <x:row r="150" spans="1:111" ht="30" customHeight="1">
      <x:c r="A150" s="522" t="s">
        <x:v>2490</x:v>
      </x:c>
      <x:c r="B150" s="114"/>
      <x:c r="C150" s="73"/>
      <x:c r="D150" s="70"/>
      <x:c r="E150" s="73"/>
      <x:c r="F150" s="70"/>
      <x:c r="G150" s="73"/>
      <x:c r="H150" s="70"/>
      <x:c r="I150" s="73"/>
      <x:c r="J150" s="70">
        <x:v>1</x:v>
      </x:c>
      <x:c r="K150" s="70"/>
      <x:c r="L150" s="73"/>
      <x:c r="M150" s="70"/>
      <x:c r="N150" s="70"/>
      <x:c r="O150" s="70"/>
      <x:c r="P150" s="70"/>
      <x:c r="Q150" s="70"/>
      <x:c r="R150" s="73"/>
      <x:c r="S150" s="70"/>
      <x:c r="T150" s="73"/>
      <x:c r="U150" s="70"/>
      <x:c r="V150" s="73"/>
      <x:c r="W150" s="70"/>
      <x:c r="X150" s="70"/>
      <x:c r="Y150" s="70"/>
      <x:c r="Z150" s="70"/>
      <x:c r="AA150" s="70"/>
      <x:c r="AB150" s="70"/>
      <x:c r="AC150" s="70"/>
      <x:c r="AD150" s="70"/>
      <x:c r="AE150" s="70"/>
      <x:c r="AF150" s="70"/>
      <x:c r="AG150" s="70"/>
      <x:c r="AH150" s="70"/>
      <x:c r="AI150" s="70"/>
      <x:c r="AJ150" s="70"/>
      <x:c r="AK150" s="70"/>
      <x:c r="AL150" s="522" t="s">
        <x:v>2490</x:v>
      </x:c>
      <x:c r="AM150" s="70"/>
      <x:c r="AN150" s="73"/>
      <x:c r="AO150" s="70"/>
      <x:c r="AP150" s="70"/>
      <x:c r="AQ150" s="70"/>
      <x:c r="AR150" s="73"/>
      <x:c r="AS150" s="70"/>
      <x:c r="AT150" s="73"/>
      <x:c r="AU150" s="70"/>
      <x:c r="AV150" s="70"/>
      <x:c r="AW150" s="70"/>
      <x:c r="AX150" s="70"/>
      <x:c r="AY150" s="70"/>
      <x:c r="AZ150" s="70"/>
      <x:c r="BA150" s="73"/>
      <x:c r="BB150" s="70"/>
      <x:c r="BC150" s="70"/>
      <x:c r="BD150" s="70"/>
      <x:c r="BE150" s="70">
        <x:v>1</x:v>
      </x:c>
      <x:c r="BF150" s="70">
        <x:v>10</x:v>
      </x:c>
      <x:c r="BG150" s="70"/>
      <x:c r="BH150" s="70"/>
      <x:c r="BI150" s="70"/>
      <x:c r="BJ150" s="73"/>
      <x:c r="BK150" s="70"/>
      <x:c r="BL150" s="73"/>
      <x:c r="BM150" s="70"/>
      <x:c r="BN150" s="73"/>
      <x:c r="BO150" s="70"/>
      <x:c r="BP150" s="73"/>
      <x:c r="BQ150" s="70"/>
      <x:c r="BR150" s="70"/>
      <x:c r="BS150" s="70"/>
      <x:c r="BT150" s="70"/>
      <x:c r="BU150" s="70"/>
      <x:c r="BV150" s="522" t="s">
        <x:v>2490</x:v>
      </x:c>
      <x:c r="BW150" s="70"/>
      <x:c r="BX150" s="70"/>
      <x:c r="BY150" s="73"/>
      <x:c r="BZ150" s="70"/>
      <x:c r="CA150" s="73"/>
      <x:c r="CB150" s="70"/>
      <x:c r="CC150" s="73"/>
      <x:c r="CD150" s="70"/>
      <x:c r="CE150" s="70"/>
      <x:c r="CF150" s="73"/>
      <x:c r="CG150" s="70"/>
      <x:c r="CH150" s="70"/>
      <x:c r="CI150" s="70"/>
      <x:c r="CJ150" s="70"/>
      <x:c r="CK150" s="70"/>
      <x:c r="CL150" s="70"/>
      <x:c r="CM150" s="70"/>
      <x:c r="CN150" s="70"/>
      <x:c r="CO150" s="70"/>
      <x:c r="CP150" s="73"/>
      <x:c r="CQ150" s="70"/>
      <x:c r="CR150" s="73"/>
      <x:c r="CS150" s="70">
        <x:v>4</x:v>
      </x:c>
      <x:c r="CT150" s="70"/>
      <x:c r="CU150" s="70"/>
      <x:c r="CV150" s="70"/>
      <x:c r="CW150" s="70"/>
      <x:c r="CX150" s="70"/>
      <x:c r="CY150" s="522" t="s">
        <x:v>2490</x:v>
      </x:c>
      <x:c r="CZ150" s="70"/>
      <x:c r="DA150" s="73"/>
      <x:c r="DB150" s="70"/>
      <x:c r="DC150" s="73"/>
      <x:c r="DD150" s="70"/>
      <x:c r="DE150" s="73"/>
      <x:c r="DF150" s="70"/>
      <x:c r="DG150" s="104"/>
    </x:row>
    <x:row r="151" spans="1:111" ht="30" customHeight="1">
      <x:c r="A151" s="522" t="s">
        <x:v>2534</x:v>
      </x:c>
      <x:c r="B151" s="114"/>
      <x:c r="C151" s="73"/>
      <x:c r="D151" s="70"/>
      <x:c r="E151" s="73"/>
      <x:c r="F151" s="70"/>
      <x:c r="G151" s="73"/>
      <x:c r="H151" s="70"/>
      <x:c r="I151" s="73"/>
      <x:c r="J151" s="70"/>
      <x:c r="K151" s="70"/>
      <x:c r="L151" s="73"/>
      <x:c r="M151" s="70"/>
      <x:c r="N151" s="70"/>
      <x:c r="O151" s="70"/>
      <x:c r="P151" s="70"/>
      <x:c r="Q151" s="70"/>
      <x:c r="R151" s="73"/>
      <x:c r="S151" s="70"/>
      <x:c r="T151" s="73"/>
      <x:c r="U151" s="70"/>
      <x:c r="V151" s="73"/>
      <x:c r="W151" s="70"/>
      <x:c r="X151" s="70">
        <x:v>5</x:v>
      </x:c>
      <x:c r="Y151" s="70"/>
      <x:c r="Z151" s="70"/>
      <x:c r="AA151" s="70"/>
      <x:c r="AB151" s="70"/>
      <x:c r="AC151" s="70"/>
      <x:c r="AD151" s="70"/>
      <x:c r="AE151" s="70"/>
      <x:c r="AF151" s="70"/>
      <x:c r="AG151" s="70"/>
      <x:c r="AH151" s="70"/>
      <x:c r="AI151" s="70"/>
      <x:c r="AJ151" s="70"/>
      <x:c r="AK151" s="70"/>
      <x:c r="AL151" s="522" t="s">
        <x:v>2534</x:v>
      </x:c>
      <x:c r="AM151" s="70"/>
      <x:c r="AN151" s="73"/>
      <x:c r="AO151" s="70"/>
      <x:c r="AP151" s="70"/>
      <x:c r="AQ151" s="70"/>
      <x:c r="AR151" s="73"/>
      <x:c r="AS151" s="70"/>
      <x:c r="AT151" s="73"/>
      <x:c r="AU151" s="70"/>
      <x:c r="AV151" s="70"/>
      <x:c r="AW151" s="70"/>
      <x:c r="AX151" s="70"/>
      <x:c r="AY151" s="70"/>
      <x:c r="AZ151" s="70"/>
      <x:c r="BA151" s="73"/>
      <x:c r="BB151" s="70"/>
      <x:c r="BC151" s="70"/>
      <x:c r="BD151" s="70"/>
      <x:c r="BE151" s="70">
        <x:v>1</x:v>
      </x:c>
      <x:c r="BF151" s="70">
        <x:v>4</x:v>
      </x:c>
      <x:c r="BG151" s="70"/>
      <x:c r="BH151" s="70"/>
      <x:c r="BI151" s="70"/>
      <x:c r="BJ151" s="73"/>
      <x:c r="BK151" s="70"/>
      <x:c r="BL151" s="73"/>
      <x:c r="BM151" s="70"/>
      <x:c r="BN151" s="73"/>
      <x:c r="BO151" s="70"/>
      <x:c r="BP151" s="73"/>
      <x:c r="BQ151" s="70"/>
      <x:c r="BR151" s="70"/>
      <x:c r="BS151" s="70"/>
      <x:c r="BT151" s="70"/>
      <x:c r="BU151" s="70"/>
      <x:c r="BV151" s="522" t="s">
        <x:v>2534</x:v>
      </x:c>
      <x:c r="BW151" s="70"/>
      <x:c r="BX151" s="70"/>
      <x:c r="BY151" s="73"/>
      <x:c r="BZ151" s="70"/>
      <x:c r="CA151" s="73"/>
      <x:c r="CB151" s="70"/>
      <x:c r="CC151" s="73"/>
      <x:c r="CD151" s="70"/>
      <x:c r="CE151" s="70"/>
      <x:c r="CF151" s="73"/>
      <x:c r="CG151" s="70"/>
      <x:c r="CH151" s="70"/>
      <x:c r="CI151" s="70"/>
      <x:c r="CJ151" s="70"/>
      <x:c r="CK151" s="70"/>
      <x:c r="CL151" s="70"/>
      <x:c r="CM151" s="70"/>
      <x:c r="CN151" s="70"/>
      <x:c r="CO151" s="70"/>
      <x:c r="CP151" s="73"/>
      <x:c r="CQ151" s="70"/>
      <x:c r="CR151" s="73"/>
      <x:c r="CS151" s="70">
        <x:v>10</x:v>
      </x:c>
      <x:c r="CT151" s="70"/>
      <x:c r="CU151" s="70"/>
      <x:c r="CV151" s="70"/>
      <x:c r="CW151" s="70"/>
      <x:c r="CX151" s="70"/>
      <x:c r="CY151" s="522" t="s">
        <x:v>2534</x:v>
      </x:c>
      <x:c r="CZ151" s="70"/>
      <x:c r="DA151" s="73"/>
      <x:c r="DB151" s="70"/>
      <x:c r="DC151" s="73"/>
      <x:c r="DD151" s="70"/>
      <x:c r="DE151" s="73"/>
      <x:c r="DF151" s="70"/>
      <x:c r="DG151" s="104"/>
    </x:row>
    <x:row r="152" spans="1:111" ht="30" customHeight="1">
      <x:c r="A152" s="522" t="s">
        <x:v>1702</x:v>
      </x:c>
      <x:c r="B152" s="114"/>
      <x:c r="C152" s="73"/>
      <x:c r="D152" s="70"/>
      <x:c r="E152" s="73"/>
      <x:c r="F152" s="70"/>
      <x:c r="G152" s="73"/>
      <x:c r="H152" s="70"/>
      <x:c r="I152" s="73"/>
      <x:c r="J152" s="70">
        <x:v>1</x:v>
      </x:c>
      <x:c r="K152" s="70"/>
      <x:c r="L152" s="73"/>
      <x:c r="M152" s="70"/>
      <x:c r="N152" s="70"/>
      <x:c r="O152" s="70"/>
      <x:c r="P152" s="70"/>
      <x:c r="Q152" s="70"/>
      <x:c r="R152" s="73"/>
      <x:c r="S152" s="70"/>
      <x:c r="T152" s="73"/>
      <x:c r="U152" s="70"/>
      <x:c r="V152" s="73"/>
      <x:c r="W152" s="70"/>
      <x:c r="X152" s="70">
        <x:v>2</x:v>
      </x:c>
      <x:c r="Y152" s="70"/>
      <x:c r="Z152" s="70"/>
      <x:c r="AA152" s="70"/>
      <x:c r="AB152" s="70"/>
      <x:c r="AC152" s="70"/>
      <x:c r="AD152" s="70"/>
      <x:c r="AE152" s="70"/>
      <x:c r="AF152" s="70"/>
      <x:c r="AG152" s="70"/>
      <x:c r="AH152" s="70"/>
      <x:c r="AI152" s="70"/>
      <x:c r="AJ152" s="70"/>
      <x:c r="AK152" s="70"/>
      <x:c r="AL152" s="522" t="s">
        <x:v>1702</x:v>
      </x:c>
      <x:c r="AM152" s="70"/>
      <x:c r="AN152" s="73"/>
      <x:c r="AO152" s="70"/>
      <x:c r="AP152" s="70"/>
      <x:c r="AQ152" s="70"/>
      <x:c r="AR152" s="73"/>
      <x:c r="AS152" s="70"/>
      <x:c r="AT152" s="73"/>
      <x:c r="AU152" s="70"/>
      <x:c r="AV152" s="70"/>
      <x:c r="AW152" s="70"/>
      <x:c r="AX152" s="70"/>
      <x:c r="AY152" s="70"/>
      <x:c r="AZ152" s="70"/>
      <x:c r="BA152" s="73"/>
      <x:c r="BB152" s="70"/>
      <x:c r="BC152" s="70"/>
      <x:c r="BD152" s="70"/>
      <x:c r="BE152" s="70">
        <x:v>1</x:v>
      </x:c>
      <x:c r="BF152" s="70">
        <x:v>3</x:v>
      </x:c>
      <x:c r="BG152" s="70"/>
      <x:c r="BH152" s="70"/>
      <x:c r="BI152" s="70"/>
      <x:c r="BJ152" s="73"/>
      <x:c r="BK152" s="70"/>
      <x:c r="BL152" s="73"/>
      <x:c r="BM152" s="70"/>
      <x:c r="BN152" s="73"/>
      <x:c r="BO152" s="70"/>
      <x:c r="BP152" s="73"/>
      <x:c r="BQ152" s="70"/>
      <x:c r="BR152" s="70"/>
      <x:c r="BS152" s="70"/>
      <x:c r="BT152" s="70"/>
      <x:c r="BU152" s="70"/>
      <x:c r="BV152" s="522" t="s">
        <x:v>1702</x:v>
      </x:c>
      <x:c r="BW152" s="70"/>
      <x:c r="BX152" s="70"/>
      <x:c r="BY152" s="73"/>
      <x:c r="BZ152" s="70"/>
      <x:c r="CA152" s="73"/>
      <x:c r="CB152" s="70"/>
      <x:c r="CC152" s="73"/>
      <x:c r="CD152" s="70"/>
      <x:c r="CE152" s="70"/>
      <x:c r="CF152" s="73"/>
      <x:c r="CG152" s="70"/>
      <x:c r="CH152" s="70"/>
      <x:c r="CI152" s="70"/>
      <x:c r="CJ152" s="70"/>
      <x:c r="CK152" s="70"/>
      <x:c r="CL152" s="70"/>
      <x:c r="CM152" s="70"/>
      <x:c r="CN152" s="70"/>
      <x:c r="CO152" s="70"/>
      <x:c r="CP152" s="73"/>
      <x:c r="CQ152" s="70"/>
      <x:c r="CR152" s="73"/>
      <x:c r="CS152" s="70">
        <x:v>13</x:v>
      </x:c>
      <x:c r="CT152" s="70"/>
      <x:c r="CU152" s="70"/>
      <x:c r="CV152" s="70"/>
      <x:c r="CW152" s="70"/>
      <x:c r="CX152" s="70"/>
      <x:c r="CY152" s="522" t="s">
        <x:v>1702</x:v>
      </x:c>
      <x:c r="CZ152" s="70"/>
      <x:c r="DA152" s="73"/>
      <x:c r="DB152" s="70"/>
      <x:c r="DC152" s="73"/>
      <x:c r="DD152" s="70"/>
      <x:c r="DE152" s="73"/>
      <x:c r="DF152" s="70"/>
      <x:c r="DG152" s="104"/>
    </x:row>
    <x:row r="153" spans="1:111" ht="30" customHeight="1">
      <x:c r="A153" s="522" t="s">
        <x:v>1698</x:v>
      </x:c>
      <x:c r="B153" s="114"/>
      <x:c r="C153" s="73"/>
      <x:c r="D153" s="70"/>
      <x:c r="E153" s="73"/>
      <x:c r="F153" s="70"/>
      <x:c r="G153" s="73"/>
      <x:c r="H153" s="70"/>
      <x:c r="I153" s="73"/>
      <x:c r="J153" s="70"/>
      <x:c r="K153" s="70"/>
      <x:c r="L153" s="73"/>
      <x:c r="M153" s="70"/>
      <x:c r="N153" s="70"/>
      <x:c r="O153" s="70"/>
      <x:c r="P153" s="70"/>
      <x:c r="Q153" s="70"/>
      <x:c r="R153" s="73"/>
      <x:c r="S153" s="70"/>
      <x:c r="T153" s="73"/>
      <x:c r="U153" s="70"/>
      <x:c r="V153" s="73"/>
      <x:c r="W153" s="70"/>
      <x:c r="X153" s="70"/>
      <x:c r="Y153" s="70"/>
      <x:c r="Z153" s="70"/>
      <x:c r="AA153" s="70"/>
      <x:c r="AB153" s="70"/>
      <x:c r="AC153" s="70"/>
      <x:c r="AD153" s="70"/>
      <x:c r="AE153" s="70"/>
      <x:c r="AF153" s="70"/>
      <x:c r="AG153" s="70"/>
      <x:c r="AH153" s="70"/>
      <x:c r="AI153" s="70"/>
      <x:c r="AJ153" s="70"/>
      <x:c r="AK153" s="70"/>
      <x:c r="AL153" s="522" t="s">
        <x:v>1698</x:v>
      </x:c>
      <x:c r="AM153" s="70"/>
      <x:c r="AN153" s="73"/>
      <x:c r="AO153" s="70"/>
      <x:c r="AP153" s="70"/>
      <x:c r="AQ153" s="70"/>
      <x:c r="AR153" s="73"/>
      <x:c r="AS153" s="70"/>
      <x:c r="AT153" s="73"/>
      <x:c r="AU153" s="70"/>
      <x:c r="AV153" s="70"/>
      <x:c r="AW153" s="70"/>
      <x:c r="AX153" s="70"/>
      <x:c r="AY153" s="70"/>
      <x:c r="AZ153" s="70"/>
      <x:c r="BA153" s="73"/>
      <x:c r="BB153" s="70"/>
      <x:c r="BC153" s="70"/>
      <x:c r="BD153" s="70"/>
      <x:c r="BE153" s="70">
        <x:v>1</x:v>
      </x:c>
      <x:c r="BF153" s="70">
        <x:v>4</x:v>
      </x:c>
      <x:c r="BG153" s="70"/>
      <x:c r="BH153" s="70"/>
      <x:c r="BI153" s="70"/>
      <x:c r="BJ153" s="73"/>
      <x:c r="BK153" s="70"/>
      <x:c r="BL153" s="73"/>
      <x:c r="BM153" s="70"/>
      <x:c r="BN153" s="73"/>
      <x:c r="BO153" s="70"/>
      <x:c r="BP153" s="73"/>
      <x:c r="BQ153" s="70"/>
      <x:c r="BR153" s="70"/>
      <x:c r="BS153" s="70"/>
      <x:c r="BT153" s="70"/>
      <x:c r="BU153" s="70"/>
      <x:c r="BV153" s="522" t="s">
        <x:v>1698</x:v>
      </x:c>
      <x:c r="BW153" s="70"/>
      <x:c r="BX153" s="70"/>
      <x:c r="BY153" s="73"/>
      <x:c r="BZ153" s="70"/>
      <x:c r="CA153" s="73"/>
      <x:c r="CB153" s="70"/>
      <x:c r="CC153" s="73"/>
      <x:c r="CD153" s="70"/>
      <x:c r="CE153" s="70"/>
      <x:c r="CF153" s="73"/>
      <x:c r="CG153" s="70"/>
      <x:c r="CH153" s="70"/>
      <x:c r="CI153" s="70"/>
      <x:c r="CJ153" s="70"/>
      <x:c r="CK153" s="70"/>
      <x:c r="CL153" s="70"/>
      <x:c r="CM153" s="70"/>
      <x:c r="CN153" s="70"/>
      <x:c r="CO153" s="70"/>
      <x:c r="CP153" s="73"/>
      <x:c r="CQ153" s="70"/>
      <x:c r="CR153" s="73"/>
      <x:c r="CS153" s="70">
        <x:v>16</x:v>
      </x:c>
      <x:c r="CT153" s="70"/>
      <x:c r="CU153" s="70"/>
      <x:c r="CV153" s="70"/>
      <x:c r="CW153" s="70"/>
      <x:c r="CX153" s="70"/>
      <x:c r="CY153" s="522" t="s">
        <x:v>1698</x:v>
      </x:c>
      <x:c r="CZ153" s="70"/>
      <x:c r="DA153" s="73"/>
      <x:c r="DB153" s="70"/>
      <x:c r="DC153" s="73"/>
      <x:c r="DD153" s="70"/>
      <x:c r="DE153" s="73"/>
      <x:c r="DF153" s="70"/>
      <x:c r="DG153" s="104"/>
    </x:row>
    <x:row r="154" spans="1:111" ht="30" customHeight="1">
      <x:c r="A154" s="522" t="s">
        <x:v>577</x:v>
      </x:c>
      <x:c r="B154" s="114"/>
      <x:c r="C154" s="73"/>
      <x:c r="D154" s="70"/>
      <x:c r="E154" s="73"/>
      <x:c r="F154" s="70"/>
      <x:c r="G154" s="73"/>
      <x:c r="H154" s="70"/>
      <x:c r="I154" s="73"/>
      <x:c r="J154" s="70"/>
      <x:c r="K154" s="70"/>
      <x:c r="L154" s="73"/>
      <x:c r="M154" s="70"/>
      <x:c r="N154" s="70"/>
      <x:c r="O154" s="70"/>
      <x:c r="P154" s="70"/>
      <x:c r="Q154" s="70"/>
      <x:c r="R154" s="73"/>
      <x:c r="S154" s="70"/>
      <x:c r="T154" s="73"/>
      <x:c r="U154" s="70"/>
      <x:c r="V154" s="73"/>
      <x:c r="W154" s="70"/>
      <x:c r="X154" s="70"/>
      <x:c r="Y154" s="70"/>
      <x:c r="Z154" s="70"/>
      <x:c r="AA154" s="70"/>
      <x:c r="AB154" s="70"/>
      <x:c r="AC154" s="70"/>
      <x:c r="AD154" s="70"/>
      <x:c r="AE154" s="70"/>
      <x:c r="AF154" s="70"/>
      <x:c r="AG154" s="70"/>
      <x:c r="AH154" s="70"/>
      <x:c r="AI154" s="70"/>
      <x:c r="AJ154" s="70"/>
      <x:c r="AK154" s="70"/>
      <x:c r="AL154" s="522" t="s">
        <x:v>577</x:v>
      </x:c>
      <x:c r="AM154" s="70"/>
      <x:c r="AN154" s="73"/>
      <x:c r="AO154" s="70"/>
      <x:c r="AP154" s="70"/>
      <x:c r="AQ154" s="70"/>
      <x:c r="AR154" s="73"/>
      <x:c r="AS154" s="70"/>
      <x:c r="AT154" s="73"/>
      <x:c r="AU154" s="70"/>
      <x:c r="AV154" s="70"/>
      <x:c r="AW154" s="70"/>
      <x:c r="AX154" s="70"/>
      <x:c r="AY154" s="70"/>
      <x:c r="AZ154" s="70"/>
      <x:c r="BA154" s="73"/>
      <x:c r="BB154" s="70"/>
      <x:c r="BC154" s="70"/>
      <x:c r="BD154" s="70"/>
      <x:c r="BE154" s="70">
        <x:v>1</x:v>
      </x:c>
      <x:c r="BF154" s="70">
        <x:v>3</x:v>
      </x:c>
      <x:c r="BG154" s="70"/>
      <x:c r="BH154" s="70"/>
      <x:c r="BI154" s="70"/>
      <x:c r="BJ154" s="73"/>
      <x:c r="BK154" s="70"/>
      <x:c r="BL154" s="73"/>
      <x:c r="BM154" s="70"/>
      <x:c r="BN154" s="73"/>
      <x:c r="BO154" s="70"/>
      <x:c r="BP154" s="73"/>
      <x:c r="BQ154" s="70"/>
      <x:c r="BR154" s="70"/>
      <x:c r="BS154" s="70"/>
      <x:c r="BT154" s="70"/>
      <x:c r="BU154" s="70"/>
      <x:c r="BV154" s="522" t="s">
        <x:v>577</x:v>
      </x:c>
      <x:c r="BW154" s="70"/>
      <x:c r="BX154" s="70"/>
      <x:c r="BY154" s="73"/>
      <x:c r="BZ154" s="70"/>
      <x:c r="CA154" s="73"/>
      <x:c r="CB154" s="70"/>
      <x:c r="CC154" s="73"/>
      <x:c r="CD154" s="70"/>
      <x:c r="CE154" s="70"/>
      <x:c r="CF154" s="73"/>
      <x:c r="CG154" s="70"/>
      <x:c r="CH154" s="70"/>
      <x:c r="CI154" s="70"/>
      <x:c r="CJ154" s="70"/>
      <x:c r="CK154" s="70"/>
      <x:c r="CL154" s="70"/>
      <x:c r="CM154" s="70"/>
      <x:c r="CN154" s="607"/>
      <x:c r="CO154" s="70"/>
      <x:c r="CP154" s="73"/>
      <x:c r="CQ154" s="70"/>
      <x:c r="CR154" s="73"/>
      <x:c r="CS154" s="70">
        <x:v>4</x:v>
      </x:c>
      <x:c r="CT154" s="70"/>
      <x:c r="CU154" s="70"/>
      <x:c r="CV154" s="70"/>
      <x:c r="CW154" s="70"/>
      <x:c r="CX154" s="70"/>
      <x:c r="CY154" s="522" t="s">
        <x:v>577</x:v>
      </x:c>
      <x:c r="CZ154" s="70"/>
      <x:c r="DA154" s="73"/>
      <x:c r="DB154" s="70"/>
      <x:c r="DC154" s="73"/>
      <x:c r="DD154" s="70"/>
      <x:c r="DE154" s="73"/>
      <x:c r="DF154" s="70"/>
      <x:c r="DG154" s="104"/>
    </x:row>
    <x:row r="155" spans="1:111" ht="30" customHeight="1">
      <x:c r="A155" s="288" t="s">
        <x:v>1142</x:v>
      </x:c>
      <x:c r="B155" s="114">
        <x:f t="shared" ref="B155:AK155" si="70">SUM(B156:B157)</x:f>
        <x:v>0</x:v>
      </x:c>
      <x:c r="C155" s="73">
        <x:f t="shared" si="70"/>
        <x:v>0</x:v>
      </x:c>
      <x:c r="D155" s="70">
        <x:f t="shared" si="70"/>
        <x:v>0</x:v>
      </x:c>
      <x:c r="E155" s="73">
        <x:f t="shared" si="70"/>
        <x:v>0</x:v>
      </x:c>
      <x:c r="F155" s="70">
        <x:f t="shared" si="70"/>
        <x:v>4</x:v>
      </x:c>
      <x:c r="G155" s="73">
        <x:f t="shared" si="70"/>
        <x:v>9.0899999999999999</x:v>
      </x:c>
      <x:c r="H155" s="70">
        <x:f t="shared" si="70"/>
        <x:v>0</x:v>
      </x:c>
      <x:c r="I155" s="73">
        <x:f t="shared" si="70"/>
        <x:v>0</x:v>
      </x:c>
      <x:c r="J155" s="70">
        <x:f t="shared" si="70"/>
        <x:v>0</x:v>
      </x:c>
      <x:c r="K155" s="70">
        <x:f t="shared" si="70"/>
        <x:v>0</x:v>
      </x:c>
      <x:c r="L155" s="73">
        <x:f t="shared" si="70"/>
        <x:v>0</x:v>
      </x:c>
      <x:c r="M155" s="70">
        <x:f t="shared" si="70"/>
        <x:v>0</x:v>
      </x:c>
      <x:c r="N155" s="70">
        <x:f t="shared" si="70"/>
        <x:v>0</x:v>
      </x:c>
      <x:c r="O155" s="70">
        <x:f t="shared" si="70"/>
        <x:v>0</x:v>
      </x:c>
      <x:c r="P155" s="70">
        <x:f t="shared" si="70"/>
        <x:v>0</x:v>
      </x:c>
      <x:c r="Q155" s="70">
        <x:f t="shared" si="70"/>
        <x:v>0</x:v>
      </x:c>
      <x:c r="R155" s="73">
        <x:f t="shared" si="70"/>
        <x:v>0</x:v>
      </x:c>
      <x:c r="S155" s="70">
        <x:f t="shared" si="70"/>
        <x:v>21</x:v>
      </x:c>
      <x:c r="T155" s="73">
        <x:f t="shared" si="70"/>
        <x:v>493.74000000000001</x:v>
      </x:c>
      <x:c r="U155" s="70">
        <x:f t="shared" si="70"/>
        <x:v>0</x:v>
      </x:c>
      <x:c r="V155" s="73">
        <x:f t="shared" si="70"/>
        <x:v>0</x:v>
      </x:c>
      <x:c r="W155" s="70">
        <x:f t="shared" si="70"/>
        <x:v>8</x:v>
      </x:c>
      <x:c r="X155" s="70">
        <x:f t="shared" si="70"/>
        <x:v>215</x:v>
      </x:c>
      <x:c r="Y155" s="70">
        <x:f t="shared" si="70"/>
        <x:v>0</x:v>
      </x:c>
      <x:c r="Z155" s="70">
        <x:f t="shared" si="70"/>
        <x:v>0</x:v>
      </x:c>
      <x:c r="AA155" s="70">
        <x:f t="shared" si="70"/>
        <x:v>0</x:v>
      </x:c>
      <x:c r="AB155" s="70">
        <x:f t="shared" si="70"/>
        <x:v>0</x:v>
      </x:c>
      <x:c r="AC155" s="70">
        <x:f t="shared" si="70"/>
        <x:v>0</x:v>
      </x:c>
      <x:c r="AD155" s="70">
        <x:f t="shared" si="70"/>
        <x:v>0</x:v>
      </x:c>
      <x:c r="AE155" s="70">
        <x:f t="shared" si="70"/>
        <x:v>0</x:v>
      </x:c>
      <x:c r="AF155" s="70">
        <x:f t="shared" si="70"/>
        <x:v>0</x:v>
      </x:c>
      <x:c r="AG155" s="70">
        <x:f t="shared" si="70"/>
        <x:v>0</x:v>
      </x:c>
      <x:c r="AH155" s="70">
        <x:f t="shared" si="70"/>
        <x:v>0</x:v>
      </x:c>
      <x:c r="AI155" s="70">
        <x:f t="shared" si="70"/>
        <x:v>0</x:v>
      </x:c>
      <x:c r="AJ155" s="70">
        <x:f t="shared" si="70"/>
        <x:v>0</x:v>
      </x:c>
      <x:c r="AK155" s="70">
        <x:f t="shared" si="70"/>
        <x:v>0</x:v>
      </x:c>
      <x:c r="AL155" s="288" t="s">
        <x:v>1142</x:v>
      </x:c>
      <x:c r="AM155" s="70">
        <x:f t="shared" ref="AM155:BP155" si="71">SUM(AM156:AM157)</x:f>
        <x:v>0</x:v>
      </x:c>
      <x:c r="AN155" s="73">
        <x:f t="shared" si="71"/>
        <x:v>0</x:v>
      </x:c>
      <x:c r="AO155" s="70">
        <x:f t="shared" si="71"/>
        <x:v>0</x:v>
      </x:c>
      <x:c r="AP155" s="70">
        <x:f t="shared" si="71"/>
        <x:v>0</x:v>
      </x:c>
      <x:c r="AQ155" s="70">
        <x:f t="shared" si="71"/>
        <x:v>0</x:v>
      </x:c>
      <x:c r="AR155" s="73">
        <x:f t="shared" si="71"/>
        <x:v>0</x:v>
      </x:c>
      <x:c r="AS155" s="70">
        <x:f t="shared" si="71"/>
        <x:v>0</x:v>
      </x:c>
      <x:c r="AT155" s="73">
        <x:f t="shared" si="71"/>
        <x:v>0</x:v>
      </x:c>
      <x:c r="AU155" s="70">
        <x:f t="shared" si="71"/>
        <x:v>0</x:v>
      </x:c>
      <x:c r="AV155" s="70">
        <x:f t="shared" si="71"/>
        <x:v>0</x:v>
      </x:c>
      <x:c r="AW155" s="70">
        <x:f t="shared" si="71"/>
        <x:v>0</x:v>
      </x:c>
      <x:c r="AX155" s="70">
        <x:f t="shared" si="71"/>
        <x:v>6</x:v>
      </x:c>
      <x:c r="AY155" s="70">
        <x:f t="shared" si="71"/>
        <x:v>0</x:v>
      </x:c>
      <x:c r="AZ155" s="70">
        <x:f t="shared" si="71"/>
        <x:v>3</x:v>
      </x:c>
      <x:c r="BA155" s="73">
        <x:f t="shared" si="71"/>
        <x:v>7</x:v>
      </x:c>
      <x:c r="BB155" s="70">
        <x:f t="shared" si="71"/>
        <x:v>0</x:v>
      </x:c>
      <x:c r="BC155" s="70">
        <x:f t="shared" si="71"/>
        <x:v>0</x:v>
      </x:c>
      <x:c r="BD155" s="70">
        <x:f t="shared" si="71"/>
        <x:v>3</x:v>
      </x:c>
      <x:c r="BE155" s="70">
        <x:f t="shared" si="71"/>
        <x:v>176</x:v>
      </x:c>
      <x:c r="BF155" s="70">
        <x:f t="shared" si="71"/>
        <x:v>176</x:v>
      </x:c>
      <x:c r="BG155" s="70">
        <x:f t="shared" si="71"/>
        <x:v>2</x:v>
      </x:c>
      <x:c r="BH155" s="70">
        <x:f t="shared" si="71"/>
        <x:v>2</x:v>
      </x:c>
      <x:c r="BI155" s="70">
        <x:f t="shared" si="71"/>
        <x:v>0</x:v>
      </x:c>
      <x:c r="BJ155" s="73">
        <x:f t="shared" si="71"/>
        <x:v>0</x:v>
      </x:c>
      <x:c r="BK155" s="70">
        <x:f t="shared" si="71"/>
        <x:v>0</x:v>
      </x:c>
      <x:c r="BL155" s="73">
        <x:f t="shared" si="71"/>
        <x:v>0</x:v>
      </x:c>
      <x:c r="BM155" s="70">
        <x:f t="shared" si="71"/>
        <x:v>0</x:v>
      </x:c>
      <x:c r="BN155" s="73">
        <x:f t="shared" si="71"/>
        <x:v>0</x:v>
      </x:c>
      <x:c r="BO155" s="70">
        <x:f t="shared" si="71"/>
        <x:v>0</x:v>
      </x:c>
      <x:c r="BP155" s="73">
        <x:f t="shared" si="71"/>
        <x:v>0</x:v>
      </x:c>
      <x:c r="BQ155" s="70">
        <x:v>0</x:v>
      </x:c>
      <x:c r="BR155" s="70">
        <x:f>SUM(BR156:BR157)</x:f>
        <x:v>0</x:v>
      </x:c>
      <x:c r="BS155" s="70">
        <x:f>SUM(BS156:BS157)</x:f>
        <x:v>0</x:v>
      </x:c>
      <x:c r="BT155" s="70">
        <x:f>SUM(BT156:BT157)</x:f>
        <x:v>0</x:v>
      </x:c>
      <x:c r="BU155" s="70">
        <x:f>SUM(BU156:BU157)</x:f>
        <x:v>0</x:v>
      </x:c>
      <x:c r="BV155" s="288" t="s">
        <x:v>1142</x:v>
      </x:c>
      <x:c r="BW155" s="70">
        <x:f t="shared" ref="BW155:CF155" si="72">SUM(BW156:BW157)</x:f>
        <x:v>0</x:v>
      </x:c>
      <x:c r="BX155" s="70">
        <x:f t="shared" si="72"/>
        <x:v>0</x:v>
      </x:c>
      <x:c r="BY155" s="73">
        <x:f t="shared" si="72"/>
        <x:v>0</x:v>
      </x:c>
      <x:c r="BZ155" s="70">
        <x:f t="shared" si="72"/>
        <x:v>0</x:v>
      </x:c>
      <x:c r="CA155" s="73">
        <x:f t="shared" si="72"/>
        <x:v>0</x:v>
      </x:c>
      <x:c r="CB155" s="70">
        <x:f t="shared" si="72"/>
        <x:v>0</x:v>
      </x:c>
      <x:c r="CC155" s="73">
        <x:f t="shared" si="72"/>
        <x:v>0</x:v>
      </x:c>
      <x:c r="CD155" s="70">
        <x:f t="shared" si="72"/>
        <x:v>0</x:v>
      </x:c>
      <x:c r="CE155" s="70">
        <x:f t="shared" si="72"/>
        <x:v>8</x:v>
      </x:c>
      <x:c r="CF155" s="73">
        <x:f t="shared" si="72"/>
        <x:v>0</x:v>
      </x:c>
      <x:c r="CG155" s="70"/>
      <x:c r="CH155" s="70">
        <x:f t="shared" ref="CH155:CX155" si="73">SUM(CH156:CH157)</x:f>
        <x:v>0</x:v>
      </x:c>
      <x:c r="CI155" s="70">
        <x:f t="shared" si="73"/>
        <x:v>0</x:v>
      </x:c>
      <x:c r="CJ155" s="70">
        <x:f t="shared" si="73"/>
        <x:v>0</x:v>
      </x:c>
      <x:c r="CK155" s="70">
        <x:f t="shared" si="73"/>
        <x:v>0</x:v>
      </x:c>
      <x:c r="CL155" s="70">
        <x:f t="shared" si="73"/>
        <x:v>0</x:v>
      </x:c>
      <x:c r="CM155" s="70">
        <x:f t="shared" si="73"/>
        <x:v>0</x:v>
      </x:c>
      <x:c r="CN155" s="70">
        <x:f t="shared" si="73"/>
        <x:v>0</x:v>
      </x:c>
      <x:c r="CO155" s="70">
        <x:f t="shared" si="73"/>
        <x:v>0</x:v>
      </x:c>
      <x:c r="CP155" s="73">
        <x:f t="shared" si="73"/>
        <x:v>0</x:v>
      </x:c>
      <x:c r="CQ155" s="70">
        <x:f t="shared" si="73"/>
        <x:v>0</x:v>
      </x:c>
      <x:c r="CR155" s="73">
        <x:f t="shared" si="73"/>
        <x:v>0</x:v>
      </x:c>
      <x:c r="CS155" s="70">
        <x:f t="shared" si="73"/>
        <x:v>0</x:v>
      </x:c>
      <x:c r="CT155" s="70">
        <x:f t="shared" si="73"/>
        <x:v>1</x:v>
      </x:c>
      <x:c r="CU155" s="70">
        <x:f t="shared" si="73"/>
        <x:v>8</x:v>
      </x:c>
      <x:c r="CV155" s="70">
        <x:f t="shared" si="73"/>
        <x:v>39</x:v>
      </x:c>
      <x:c r="CW155" s="70">
        <x:f t="shared" si="73"/>
        <x:v>0</x:v>
      </x:c>
      <x:c r="CX155" s="70">
        <x:f t="shared" si="73"/>
        <x:v>0</x:v>
      </x:c>
      <x:c r="CY155" s="288" t="s">
        <x:v>1142</x:v>
      </x:c>
      <x:c r="CZ155" s="70">
        <x:f t="shared" ref="CZ155:DG155" si="74">SUM(CZ156:CZ157)</x:f>
        <x:v>0</x:v>
      </x:c>
      <x:c r="DA155" s="73">
        <x:f t="shared" si="74"/>
        <x:v>0</x:v>
      </x:c>
      <x:c r="DB155" s="70">
        <x:f t="shared" si="74"/>
        <x:v>0</x:v>
      </x:c>
      <x:c r="DC155" s="73">
        <x:f t="shared" si="74"/>
        <x:v>0</x:v>
      </x:c>
      <x:c r="DD155" s="70">
        <x:f t="shared" si="74"/>
        <x:v>0</x:v>
      </x:c>
      <x:c r="DE155" s="73">
        <x:f t="shared" si="74"/>
        <x:v>0</x:v>
      </x:c>
      <x:c r="DF155" s="70">
        <x:f t="shared" si="74"/>
        <x:v>0</x:v>
      </x:c>
      <x:c r="DG155" s="104">
        <x:f t="shared" si="74"/>
        <x:v>0</x:v>
      </x:c>
    </x:row>
    <x:row r="156" spans="1:111" ht="30" customHeight="1">
      <x:c r="A156" s="522" t="s">
        <x:v>585</x:v>
      </x:c>
      <x:c r="B156" s="114"/>
      <x:c r="C156" s="73"/>
      <x:c r="D156" s="70"/>
      <x:c r="E156" s="73"/>
      <x:c r="F156" s="70">
        <x:v>3</x:v>
      </x:c>
      <x:c r="G156" s="73">
        <x:v>7.5499999999999998</x:v>
      </x:c>
      <x:c r="H156" s="70"/>
      <x:c r="I156" s="73"/>
      <x:c r="J156" s="70"/>
      <x:c r="K156" s="70"/>
      <x:c r="L156" s="73"/>
      <x:c r="M156" s="70"/>
      <x:c r="N156" s="70"/>
      <x:c r="O156" s="70"/>
      <x:c r="P156" s="70"/>
      <x:c r="Q156" s="70"/>
      <x:c r="R156" s="73"/>
      <x:c r="S156" s="70">
        <x:v>20</x:v>
      </x:c>
      <x:c r="T156" s="73">
        <x:v>493.74000000000001</x:v>
      </x:c>
      <x:c r="U156" s="70"/>
      <x:c r="V156" s="73"/>
      <x:c r="W156" s="70">
        <x:v>8</x:v>
      </x:c>
      <x:c r="X156" s="70">
        <x:v>185</x:v>
      </x:c>
      <x:c r="Y156" s="70"/>
      <x:c r="Z156" s="70"/>
      <x:c r="AA156" s="70"/>
      <x:c r="AB156" s="70"/>
      <x:c r="AC156" s="70"/>
      <x:c r="AD156" s="70"/>
      <x:c r="AE156" s="70"/>
      <x:c r="AF156" s="70"/>
      <x:c r="AG156" s="70"/>
      <x:c r="AH156" s="70"/>
      <x:c r="AI156" s="70"/>
      <x:c r="AJ156" s="70"/>
      <x:c r="AK156" s="70"/>
      <x:c r="AL156" s="522" t="s">
        <x:v>585</x:v>
      </x:c>
      <x:c r="AM156" s="70"/>
      <x:c r="AN156" s="73"/>
      <x:c r="AO156" s="70"/>
      <x:c r="AP156" s="70"/>
      <x:c r="AQ156" s="70"/>
      <x:c r="AR156" s="73"/>
      <x:c r="AS156" s="70"/>
      <x:c r="AT156" s="73"/>
      <x:c r="AU156" s="70"/>
      <x:c r="AV156" s="70"/>
      <x:c r="AW156" s="70"/>
      <x:c r="AX156" s="70">
        <x:v>6</x:v>
      </x:c>
      <x:c r="AY156" s="70"/>
      <x:c r="AZ156" s="70">
        <x:v>3</x:v>
      </x:c>
      <x:c r="BA156" s="73">
        <x:v>7</x:v>
      </x:c>
      <x:c r="BB156" s="70"/>
      <x:c r="BC156" s="70"/>
      <x:c r="BD156" s="70">
        <x:v>3</x:v>
      </x:c>
      <x:c r="BE156" s="70">
        <x:v>141</x:v>
      </x:c>
      <x:c r="BF156" s="70">
        <x:v>141</x:v>
      </x:c>
      <x:c r="BG156" s="70">
        <x:v>1</x:v>
      </x:c>
      <x:c r="BH156" s="70">
        <x:v>1</x:v>
      </x:c>
      <x:c r="BI156" s="70"/>
      <x:c r="BJ156" s="73"/>
      <x:c r="BK156" s="70"/>
      <x:c r="BL156" s="73"/>
      <x:c r="BM156" s="70"/>
      <x:c r="BN156" s="73"/>
      <x:c r="BO156" s="70"/>
      <x:c r="BP156" s="73"/>
      <x:c r="BQ156" s="70"/>
      <x:c r="BR156" s="70"/>
      <x:c r="BS156" s="70"/>
      <x:c r="BT156" s="70"/>
      <x:c r="BU156" s="70"/>
      <x:c r="BV156" s="522" t="s">
        <x:v>585</x:v>
      </x:c>
      <x:c r="BW156" s="70"/>
      <x:c r="BX156" s="70"/>
      <x:c r="BY156" s="73"/>
      <x:c r="BZ156" s="70"/>
      <x:c r="CA156" s="73"/>
      <x:c r="CB156" s="70"/>
      <x:c r="CC156" s="73"/>
      <x:c r="CD156" s="70"/>
      <x:c r="CE156" s="70">
        <x:v>7</x:v>
      </x:c>
      <x:c r="CF156" s="73"/>
      <x:c r="CG156" s="70"/>
      <x:c r="CH156" s="70"/>
      <x:c r="CI156" s="70"/>
      <x:c r="CJ156" s="70"/>
      <x:c r="CK156" s="70"/>
      <x:c r="CL156" s="70"/>
      <x:c r="CM156" s="70"/>
      <x:c r="CN156" s="70"/>
      <x:c r="CO156" s="70"/>
      <x:c r="CP156" s="73"/>
      <x:c r="CQ156" s="70"/>
      <x:c r="CR156" s="73"/>
      <x:c r="CS156" s="70"/>
      <x:c r="CT156" s="70">
        <x:v>1</x:v>
      </x:c>
      <x:c r="CU156" s="70">
        <x:v>4</x:v>
      </x:c>
      <x:c r="CV156" s="70">
        <x:v>19</x:v>
      </x:c>
      <x:c r="CW156" s="70"/>
      <x:c r="CX156" s="70"/>
      <x:c r="CY156" s="522" t="s">
        <x:v>585</x:v>
      </x:c>
      <x:c r="CZ156" s="70"/>
      <x:c r="DA156" s="73"/>
      <x:c r="DB156" s="70"/>
      <x:c r="DC156" s="73"/>
      <x:c r="DD156" s="70"/>
      <x:c r="DE156" s="73"/>
      <x:c r="DF156" s="70"/>
      <x:c r="DG156" s="104"/>
    </x:row>
    <x:row r="157" spans="1:111" ht="30" customHeight="1">
      <x:c r="A157" s="547" t="s">
        <x:v>621</x:v>
      </x:c>
      <x:c r="B157" s="507"/>
      <x:c r="C157" s="508"/>
      <x:c r="D157" s="509"/>
      <x:c r="E157" s="508"/>
      <x:c r="F157" s="509">
        <x:v>1</x:v>
      </x:c>
      <x:c r="G157" s="508">
        <x:v>1.54</x:v>
      </x:c>
      <x:c r="H157" s="509"/>
      <x:c r="I157" s="508"/>
      <x:c r="J157" s="509"/>
      <x:c r="K157" s="509"/>
      <x:c r="L157" s="508"/>
      <x:c r="M157" s="509"/>
      <x:c r="N157" s="509"/>
      <x:c r="O157" s="509"/>
      <x:c r="P157" s="509"/>
      <x:c r="Q157" s="509"/>
      <x:c r="R157" s="508"/>
      <x:c r="S157" s="509">
        <x:v>1</x:v>
      </x:c>
      <x:c r="T157" s="508">
        <x:v>0</x:v>
      </x:c>
      <x:c r="U157" s="509"/>
      <x:c r="V157" s="508"/>
      <x:c r="W157" s="509"/>
      <x:c r="X157" s="509">
        <x:v>30</x:v>
      </x:c>
      <x:c r="Y157" s="509"/>
      <x:c r="Z157" s="509"/>
      <x:c r="AA157" s="509"/>
      <x:c r="AB157" s="509"/>
      <x:c r="AC157" s="509"/>
      <x:c r="AD157" s="509"/>
      <x:c r="AE157" s="509"/>
      <x:c r="AF157" s="509"/>
      <x:c r="AG157" s="509"/>
      <x:c r="AH157" s="509"/>
      <x:c r="AI157" s="509"/>
      <x:c r="AJ157" s="509"/>
      <x:c r="AK157" s="509"/>
      <x:c r="AL157" s="547" t="s">
        <x:v>621</x:v>
      </x:c>
      <x:c r="AM157" s="509"/>
      <x:c r="AN157" s="508"/>
      <x:c r="AO157" s="509"/>
      <x:c r="AP157" s="509"/>
      <x:c r="AQ157" s="509"/>
      <x:c r="AR157" s="508"/>
      <x:c r="AS157" s="509"/>
      <x:c r="AT157" s="508"/>
      <x:c r="AU157" s="509"/>
      <x:c r="AV157" s="509"/>
      <x:c r="AW157" s="509"/>
      <x:c r="AX157" s="509"/>
      <x:c r="AY157" s="509"/>
      <x:c r="AZ157" s="509"/>
      <x:c r="BA157" s="508"/>
      <x:c r="BB157" s="509"/>
      <x:c r="BC157" s="509"/>
      <x:c r="BD157" s="509"/>
      <x:c r="BE157" s="509">
        <x:v>35</x:v>
      </x:c>
      <x:c r="BF157" s="509">
        <x:v>35</x:v>
      </x:c>
      <x:c r="BG157" s="509">
        <x:v>1</x:v>
      </x:c>
      <x:c r="BH157" s="509">
        <x:v>1</x:v>
      </x:c>
      <x:c r="BI157" s="509"/>
      <x:c r="BJ157" s="508"/>
      <x:c r="BK157" s="509"/>
      <x:c r="BL157" s="508"/>
      <x:c r="BM157" s="509"/>
      <x:c r="BN157" s="508"/>
      <x:c r="BO157" s="509"/>
      <x:c r="BP157" s="508"/>
      <x:c r="BQ157" s="509"/>
      <x:c r="BR157" s="509"/>
      <x:c r="BS157" s="509"/>
      <x:c r="BT157" s="509"/>
      <x:c r="BU157" s="509"/>
      <x:c r="BV157" s="547" t="s">
        <x:v>621</x:v>
      </x:c>
      <x:c r="BW157" s="509"/>
      <x:c r="BX157" s="509"/>
      <x:c r="BY157" s="508"/>
      <x:c r="BZ157" s="509"/>
      <x:c r="CA157" s="508"/>
      <x:c r="CB157" s="509"/>
      <x:c r="CC157" s="508"/>
      <x:c r="CD157" s="509"/>
      <x:c r="CE157" s="509">
        <x:v>1</x:v>
      </x:c>
      <x:c r="CF157" s="508"/>
      <x:c r="CG157" s="509"/>
      <x:c r="CH157" s="509"/>
      <x:c r="CI157" s="509"/>
      <x:c r="CJ157" s="509"/>
      <x:c r="CK157" s="509"/>
      <x:c r="CL157" s="509"/>
      <x:c r="CM157" s="509"/>
      <x:c r="CN157" s="665"/>
      <x:c r="CO157" s="509"/>
      <x:c r="CP157" s="508"/>
      <x:c r="CQ157" s="509"/>
      <x:c r="CR157" s="508"/>
      <x:c r="CS157" s="509"/>
      <x:c r="CT157" s="509"/>
      <x:c r="CU157" s="509">
        <x:v>4</x:v>
      </x:c>
      <x:c r="CV157" s="509">
        <x:v>20</x:v>
      </x:c>
      <x:c r="CW157" s="509"/>
      <x:c r="CX157" s="509"/>
      <x:c r="CY157" s="547" t="s">
        <x:v>621</x:v>
      </x:c>
      <x:c r="CZ157" s="509"/>
      <x:c r="DA157" s="508"/>
      <x:c r="DB157" s="509"/>
      <x:c r="DC157" s="508"/>
      <x:c r="DD157" s="509"/>
      <x:c r="DE157" s="508"/>
      <x:c r="DF157" s="509"/>
      <x:c r="DG157" s="511"/>
    </x:row>
    <x:row r="158" spans="1:103" ht="18" customHeight="1">
      <x:c r="A158" s="15"/>
      <x:c r="B158" s="13"/>
      <x:c r="C158" s="14"/>
      <x:c r="D158" s="13"/>
      <x:c r="E158" s="14"/>
      <x:c r="F158" s="13"/>
      <x:c r="G158" s="14"/>
      <x:c r="H158" s="13"/>
      <x:c r="I158" s="14"/>
      <x:c r="J158" s="13"/>
      <x:c r="K158" s="13"/>
      <x:c r="L158" s="14"/>
      <x:c r="M158" s="13"/>
      <x:c r="N158" s="13"/>
      <x:c r="O158" s="13"/>
      <x:c r="P158" s="13"/>
      <x:c r="Q158" s="13"/>
      <x:c r="R158" s="14"/>
      <x:c r="S158" s="13"/>
      <x:c r="T158" s="14"/>
      <x:c r="U158" s="13"/>
      <x:c r="V158" s="14"/>
      <x:c r="W158" s="13"/>
      <x:c r="X158" s="13"/>
      <x:c r="Y158" s="13"/>
      <x:c r="Z158" s="13"/>
      <x:c r="AA158" s="13"/>
      <x:c r="AB158" s="13"/>
      <x:c r="AC158" s="13"/>
      <x:c r="AD158" s="13"/>
      <x:c r="AE158" s="13"/>
      <x:c r="AF158" s="13"/>
      <x:c r="AG158" s="13"/>
      <x:c r="AH158" s="13"/>
      <x:c r="AI158" s="13"/>
      <x:c r="AJ158" s="13"/>
      <x:c r="AL158" s="13"/>
      <x:c r="AM158" s="13"/>
      <x:c r="AN158" s="14"/>
      <x:c r="AO158" s="13"/>
      <x:c r="AP158" s="13"/>
      <x:c r="AQ158" s="13"/>
      <x:c r="AR158" s="14"/>
      <x:c r="AS158" s="13"/>
      <x:c r="AT158" s="14"/>
      <x:c r="AU158" s="13"/>
      <x:c r="AV158" s="13"/>
      <x:c r="AW158" s="13"/>
      <x:c r="AX158" s="13"/>
      <x:c r="AY158" s="13"/>
      <x:c r="AZ158" s="13"/>
      <x:c r="BA158" s="14"/>
      <x:c r="BB158" s="13"/>
      <x:c r="BC158" s="13"/>
      <x:c r="BD158" s="13"/>
      <x:c r="BE158" s="13"/>
      <x:c r="BF158" s="13"/>
      <x:c r="BG158" s="13"/>
      <x:c r="BH158" s="13"/>
      <x:c r="BI158" s="13"/>
      <x:c r="BJ158" s="14"/>
      <x:c r="BK158" s="13"/>
      <x:c r="BL158" s="14"/>
      <x:c r="BM158" s="13"/>
      <x:c r="BN158" s="14"/>
      <x:c r="BO158" s="13"/>
      <x:c r="BP158" s="14"/>
      <x:c r="BQ158" s="13"/>
      <x:c r="BR158" s="13"/>
      <x:c r="BS158" s="13"/>
      <x:c r="BT158" s="13"/>
      <x:c r="BV158" s="13"/>
      <x:c r="BW158" s="13"/>
      <x:c r="BX158" s="13"/>
      <x:c r="BY158" s="14"/>
      <x:c r="BZ158" s="13"/>
      <x:c r="CA158" s="14"/>
      <x:c r="CB158" s="13"/>
      <x:c r="CC158" s="14"/>
      <x:c r="CD158" s="13"/>
      <x:c r="CE158" s="13"/>
      <x:c r="CF158" s="14"/>
      <x:c r="CG158" s="13"/>
      <x:c r="CH158" s="13"/>
      <x:c r="CI158" s="13"/>
      <x:c r="CJ158" s="13"/>
      <x:c r="CK158" s="13"/>
      <x:c r="CL158" s="13"/>
      <x:c r="CM158" s="13"/>
      <x:c r="CN158" s="13"/>
      <x:c r="CO158" s="13"/>
      <x:c r="CP158" s="14"/>
      <x:c r="CQ158" s="13"/>
      <x:c r="CR158" s="14"/>
      <x:c r="CS158" s="13"/>
      <x:c r="CY158" s="13"/>
    </x:row>
    <x:row r="159" spans="1:103" ht="18" customHeight="1">
      <x:c r="A159" s="15"/>
      <x:c r="B159" s="13"/>
      <x:c r="C159" s="14"/>
      <x:c r="D159" s="13"/>
      <x:c r="E159" s="14"/>
      <x:c r="F159" s="13"/>
      <x:c r="G159" s="14"/>
      <x:c r="H159" s="13"/>
      <x:c r="I159" s="14"/>
      <x:c r="J159" s="13"/>
      <x:c r="K159" s="13"/>
      <x:c r="L159" s="14"/>
      <x:c r="M159" s="13"/>
      <x:c r="N159" s="13"/>
      <x:c r="O159" s="13"/>
      <x:c r="P159" s="13"/>
      <x:c r="Q159" s="13"/>
      <x:c r="R159" s="14"/>
      <x:c r="S159" s="13"/>
      <x:c r="T159" s="14"/>
      <x:c r="U159" s="13"/>
      <x:c r="V159" s="14"/>
      <x:c r="W159" s="13"/>
      <x:c r="X159" s="13"/>
      <x:c r="Y159" s="13"/>
      <x:c r="Z159" s="13"/>
      <x:c r="AA159" s="13"/>
      <x:c r="AB159" s="13"/>
      <x:c r="AC159" s="13"/>
      <x:c r="AD159" s="13"/>
      <x:c r="AE159" s="13"/>
      <x:c r="AF159" s="13"/>
      <x:c r="AG159" s="13"/>
      <x:c r="AH159" s="13"/>
      <x:c r="AI159" s="13"/>
      <x:c r="AJ159" s="13"/>
      <x:c r="AL159" s="13"/>
      <x:c r="AM159" s="13"/>
      <x:c r="AN159" s="14"/>
      <x:c r="AO159" s="13"/>
      <x:c r="AP159" s="13"/>
      <x:c r="AQ159" s="13"/>
      <x:c r="AR159" s="14"/>
      <x:c r="AS159" s="13"/>
      <x:c r="AT159" s="14"/>
      <x:c r="AU159" s="13"/>
      <x:c r="AV159" s="13"/>
      <x:c r="AW159" s="13"/>
      <x:c r="AX159" s="13"/>
      <x:c r="AY159" s="13"/>
      <x:c r="AZ159" s="13"/>
      <x:c r="BA159" s="14"/>
      <x:c r="BB159" s="13"/>
      <x:c r="BC159" s="13"/>
      <x:c r="BD159" s="13"/>
      <x:c r="BE159" s="13"/>
      <x:c r="BF159" s="13"/>
      <x:c r="BG159" s="13"/>
      <x:c r="BH159" s="13"/>
      <x:c r="BI159" s="13"/>
      <x:c r="BJ159" s="14"/>
      <x:c r="BK159" s="13"/>
      <x:c r="BL159" s="14"/>
      <x:c r="BM159" s="13"/>
      <x:c r="BN159" s="14"/>
      <x:c r="BO159" s="13"/>
      <x:c r="BP159" s="14"/>
      <x:c r="BQ159" s="13"/>
      <x:c r="BR159" s="13"/>
      <x:c r="BS159" s="13"/>
      <x:c r="BT159" s="13"/>
      <x:c r="BV159" s="13"/>
      <x:c r="BW159" s="13"/>
      <x:c r="BX159" s="13"/>
      <x:c r="BY159" s="14"/>
      <x:c r="BZ159" s="13"/>
      <x:c r="CA159" s="14"/>
      <x:c r="CB159" s="13"/>
      <x:c r="CC159" s="14"/>
      <x:c r="CD159" s="13"/>
      <x:c r="CE159" s="13"/>
      <x:c r="CF159" s="14"/>
      <x:c r="CG159" s="13"/>
      <x:c r="CH159" s="13"/>
      <x:c r="CI159" s="13"/>
      <x:c r="CJ159" s="13"/>
      <x:c r="CK159" s="13"/>
      <x:c r="CL159" s="13"/>
      <x:c r="CM159" s="13"/>
      <x:c r="CN159" s="13"/>
      <x:c r="CO159" s="13"/>
      <x:c r="CP159" s="14"/>
      <x:c r="CQ159" s="13"/>
      <x:c r="CR159" s="14"/>
      <x:c r="CS159" s="13"/>
      <x:c r="CY159" s="13"/>
    </x:row>
    <x:row r="160" spans="1:103" ht="18" customHeight="1">
      <x:c r="A160" s="15"/>
      <x:c r="B160" s="13"/>
      <x:c r="C160" s="14"/>
      <x:c r="D160" s="13"/>
      <x:c r="E160" s="14"/>
      <x:c r="F160" s="13"/>
      <x:c r="G160" s="14"/>
      <x:c r="H160" s="13"/>
      <x:c r="I160" s="14"/>
      <x:c r="J160" s="13"/>
      <x:c r="K160" s="13"/>
      <x:c r="L160" s="14"/>
      <x:c r="M160" s="13"/>
      <x:c r="N160" s="13"/>
      <x:c r="O160" s="13"/>
      <x:c r="P160" s="13"/>
      <x:c r="Q160" s="13"/>
      <x:c r="R160" s="14"/>
      <x:c r="S160" s="13"/>
      <x:c r="T160" s="14"/>
      <x:c r="U160" s="13"/>
      <x:c r="V160" s="14"/>
      <x:c r="W160" s="13"/>
      <x:c r="X160" s="13"/>
      <x:c r="Y160" s="13"/>
      <x:c r="Z160" s="13"/>
      <x:c r="AA160" s="13"/>
      <x:c r="AB160" s="13"/>
      <x:c r="AC160" s="13"/>
      <x:c r="AD160" s="13"/>
      <x:c r="AE160" s="13"/>
      <x:c r="AF160" s="13"/>
      <x:c r="AG160" s="13"/>
      <x:c r="AH160" s="13"/>
      <x:c r="AI160" s="13"/>
      <x:c r="AJ160" s="13"/>
      <x:c r="AL160" s="13"/>
      <x:c r="AM160" s="13"/>
      <x:c r="AN160" s="14"/>
      <x:c r="AO160" s="13"/>
      <x:c r="AP160" s="13"/>
      <x:c r="AQ160" s="13"/>
      <x:c r="AR160" s="14"/>
      <x:c r="AS160" s="13"/>
      <x:c r="AT160" s="14"/>
      <x:c r="AU160" s="13"/>
      <x:c r="AV160" s="13"/>
      <x:c r="AW160" s="13"/>
      <x:c r="AX160" s="13"/>
      <x:c r="AY160" s="13"/>
      <x:c r="AZ160" s="13"/>
      <x:c r="BA160" s="14"/>
      <x:c r="BB160" s="13"/>
      <x:c r="BC160" s="13"/>
      <x:c r="BD160" s="13"/>
      <x:c r="BE160" s="13"/>
      <x:c r="BF160" s="13"/>
      <x:c r="BG160" s="13"/>
      <x:c r="BH160" s="13"/>
      <x:c r="BI160" s="13"/>
      <x:c r="BJ160" s="14"/>
      <x:c r="BK160" s="13"/>
      <x:c r="BL160" s="14"/>
      <x:c r="BM160" s="13"/>
      <x:c r="BN160" s="14"/>
      <x:c r="BO160" s="13"/>
      <x:c r="BP160" s="14"/>
      <x:c r="BQ160" s="13"/>
      <x:c r="BR160" s="13"/>
      <x:c r="BS160" s="13"/>
      <x:c r="BT160" s="13"/>
      <x:c r="BV160" s="13"/>
      <x:c r="BW160" s="13"/>
      <x:c r="BX160" s="13"/>
      <x:c r="BY160" s="14"/>
      <x:c r="BZ160" s="13"/>
      <x:c r="CA160" s="14"/>
      <x:c r="CB160" s="13"/>
      <x:c r="CC160" s="14"/>
      <x:c r="CD160" s="13"/>
      <x:c r="CE160" s="13"/>
      <x:c r="CF160" s="14"/>
      <x:c r="CG160" s="13"/>
      <x:c r="CH160" s="13"/>
      <x:c r="CI160" s="13"/>
      <x:c r="CJ160" s="13"/>
      <x:c r="CK160" s="13"/>
      <x:c r="CL160" s="13"/>
      <x:c r="CM160" s="13"/>
      <x:c r="CN160" s="13"/>
      <x:c r="CO160" s="13"/>
      <x:c r="CP160" s="14"/>
      <x:c r="CQ160" s="13"/>
      <x:c r="CR160" s="14"/>
      <x:c r="CS160" s="13"/>
      <x:c r="CY160" s="13"/>
    </x:row>
    <x:row r="161" spans="1:103" ht="18" customHeight="1">
      <x:c r="A161" s="15"/>
      <x:c r="B161" s="13"/>
      <x:c r="C161" s="14"/>
      <x:c r="D161" s="13"/>
      <x:c r="E161" s="14"/>
      <x:c r="F161" s="13"/>
      <x:c r="G161" s="14"/>
      <x:c r="H161" s="13"/>
      <x:c r="I161" s="14"/>
      <x:c r="J161" s="13"/>
      <x:c r="K161" s="13"/>
      <x:c r="L161" s="14"/>
      <x:c r="M161" s="13"/>
      <x:c r="N161" s="13"/>
      <x:c r="O161" s="13"/>
      <x:c r="P161" s="13"/>
      <x:c r="Q161" s="13"/>
      <x:c r="R161" s="14"/>
      <x:c r="S161" s="13"/>
      <x:c r="T161" s="14"/>
      <x:c r="U161" s="13"/>
      <x:c r="V161" s="14"/>
      <x:c r="W161" s="13"/>
      <x:c r="X161" s="13"/>
      <x:c r="Y161" s="13"/>
      <x:c r="Z161" s="13"/>
      <x:c r="AA161" s="13"/>
      <x:c r="AB161" s="13"/>
      <x:c r="AC161" s="13"/>
      <x:c r="AD161" s="13"/>
      <x:c r="AE161" s="13"/>
      <x:c r="AF161" s="13"/>
      <x:c r="AG161" s="13"/>
      <x:c r="AH161" s="13"/>
      <x:c r="AI161" s="13"/>
      <x:c r="AJ161" s="13"/>
      <x:c r="AL161" s="13"/>
      <x:c r="AM161" s="13"/>
      <x:c r="AN161" s="14"/>
      <x:c r="AO161" s="13"/>
      <x:c r="AP161" s="13"/>
      <x:c r="AQ161" s="13"/>
      <x:c r="AR161" s="14"/>
      <x:c r="AS161" s="13"/>
      <x:c r="AT161" s="14"/>
      <x:c r="AU161" s="13"/>
      <x:c r="AV161" s="13"/>
      <x:c r="AW161" s="13"/>
      <x:c r="AX161" s="13"/>
      <x:c r="AY161" s="13"/>
      <x:c r="AZ161" s="13"/>
      <x:c r="BA161" s="14"/>
      <x:c r="BB161" s="13"/>
      <x:c r="BC161" s="13"/>
      <x:c r="BD161" s="13"/>
      <x:c r="BE161" s="13"/>
      <x:c r="BF161" s="13"/>
      <x:c r="BG161" s="13"/>
      <x:c r="BH161" s="13"/>
      <x:c r="BI161" s="13"/>
      <x:c r="BJ161" s="14"/>
      <x:c r="BK161" s="13"/>
      <x:c r="BL161" s="14"/>
      <x:c r="BM161" s="13"/>
      <x:c r="BN161" s="14"/>
      <x:c r="BO161" s="13"/>
      <x:c r="BP161" s="14"/>
      <x:c r="BQ161" s="13"/>
      <x:c r="BR161" s="13"/>
      <x:c r="BS161" s="13"/>
      <x:c r="BT161" s="13"/>
      <x:c r="BV161" s="13"/>
      <x:c r="BW161" s="13"/>
      <x:c r="BX161" s="13"/>
      <x:c r="BY161" s="14"/>
      <x:c r="BZ161" s="13"/>
      <x:c r="CA161" s="14"/>
      <x:c r="CB161" s="13"/>
      <x:c r="CC161" s="14"/>
      <x:c r="CD161" s="13"/>
      <x:c r="CE161" s="13"/>
      <x:c r="CF161" s="14"/>
      <x:c r="CG161" s="13"/>
      <x:c r="CH161" s="13"/>
      <x:c r="CI161" s="13"/>
      <x:c r="CJ161" s="13"/>
      <x:c r="CK161" s="13"/>
      <x:c r="CL161" s="13"/>
      <x:c r="CM161" s="13"/>
      <x:c r="CN161" s="13"/>
      <x:c r="CO161" s="13"/>
      <x:c r="CP161" s="14"/>
      <x:c r="CQ161" s="13"/>
      <x:c r="CR161" s="14"/>
      <x:c r="CS161" s="13"/>
      <x:c r="CY161" s="13"/>
    </x:row>
    <x:row r="162" spans="1:103" ht="18" customHeight="1">
      <x:c r="A162" s="15"/>
      <x:c r="B162" s="13"/>
      <x:c r="C162" s="14"/>
      <x:c r="D162" s="13"/>
      <x:c r="E162" s="14"/>
      <x:c r="F162" s="13"/>
      <x:c r="G162" s="14"/>
      <x:c r="H162" s="13"/>
      <x:c r="I162" s="14"/>
      <x:c r="J162" s="13"/>
      <x:c r="K162" s="13"/>
      <x:c r="L162" s="14"/>
      <x:c r="M162" s="13"/>
      <x:c r="N162" s="13"/>
      <x:c r="O162" s="13"/>
      <x:c r="P162" s="13"/>
      <x:c r="Q162" s="13"/>
      <x:c r="R162" s="14"/>
      <x:c r="S162" s="13"/>
      <x:c r="T162" s="14"/>
      <x:c r="U162" s="13"/>
      <x:c r="V162" s="14"/>
      <x:c r="W162" s="13"/>
      <x:c r="X162" s="13"/>
      <x:c r="Y162" s="13"/>
      <x:c r="Z162" s="13"/>
      <x:c r="AA162" s="13"/>
      <x:c r="AB162" s="13"/>
      <x:c r="AC162" s="13"/>
      <x:c r="AD162" s="13"/>
      <x:c r="AE162" s="13"/>
      <x:c r="AF162" s="13"/>
      <x:c r="AG162" s="13"/>
      <x:c r="AH162" s="13"/>
      <x:c r="AI162" s="13"/>
      <x:c r="AJ162" s="13"/>
      <x:c r="AL162" s="13"/>
      <x:c r="AM162" s="13"/>
      <x:c r="AN162" s="14"/>
      <x:c r="AO162" s="13"/>
      <x:c r="AP162" s="13"/>
      <x:c r="AQ162" s="13"/>
      <x:c r="AR162" s="14"/>
      <x:c r="AS162" s="13"/>
      <x:c r="AT162" s="14"/>
      <x:c r="AU162" s="13"/>
      <x:c r="AV162" s="13"/>
      <x:c r="AW162" s="13"/>
      <x:c r="AX162" s="13"/>
      <x:c r="AY162" s="13"/>
      <x:c r="AZ162" s="13"/>
      <x:c r="BA162" s="14"/>
      <x:c r="BB162" s="13"/>
      <x:c r="BC162" s="13"/>
      <x:c r="BD162" s="13"/>
      <x:c r="BE162" s="13"/>
      <x:c r="BF162" s="13"/>
      <x:c r="BG162" s="13"/>
      <x:c r="BH162" s="13"/>
      <x:c r="BI162" s="13"/>
      <x:c r="BJ162" s="14"/>
      <x:c r="BK162" s="13"/>
      <x:c r="BL162" s="14"/>
      <x:c r="BM162" s="13"/>
      <x:c r="BN162" s="14"/>
      <x:c r="BO162" s="13"/>
      <x:c r="BP162" s="14"/>
      <x:c r="BQ162" s="13"/>
      <x:c r="BR162" s="13"/>
      <x:c r="BS162" s="13"/>
      <x:c r="BT162" s="13"/>
      <x:c r="BV162" s="13"/>
      <x:c r="BW162" s="13"/>
      <x:c r="BX162" s="13"/>
      <x:c r="BY162" s="14"/>
      <x:c r="BZ162" s="13"/>
      <x:c r="CA162" s="14"/>
      <x:c r="CB162" s="13"/>
      <x:c r="CC162" s="14"/>
      <x:c r="CD162" s="13"/>
      <x:c r="CE162" s="13"/>
      <x:c r="CF162" s="14"/>
      <x:c r="CG162" s="13"/>
      <x:c r="CH162" s="13"/>
      <x:c r="CI162" s="13"/>
      <x:c r="CJ162" s="13"/>
      <x:c r="CK162" s="13"/>
      <x:c r="CL162" s="13"/>
      <x:c r="CM162" s="13"/>
      <x:c r="CN162" s="13"/>
      <x:c r="CO162" s="13"/>
      <x:c r="CP162" s="14"/>
      <x:c r="CQ162" s="13"/>
      <x:c r="CR162" s="14"/>
      <x:c r="CS162" s="13"/>
      <x:c r="CY162" s="13"/>
    </x:row>
    <x:row r="163" spans="1:103" ht="18" customHeight="1">
      <x:c r="A163" s="15"/>
      <x:c r="B163" s="13"/>
      <x:c r="C163" s="14"/>
      <x:c r="D163" s="13"/>
      <x:c r="E163" s="14"/>
      <x:c r="F163" s="13"/>
      <x:c r="G163" s="14"/>
      <x:c r="H163" s="13"/>
      <x:c r="I163" s="14"/>
      <x:c r="J163" s="13"/>
      <x:c r="K163" s="13"/>
      <x:c r="L163" s="14"/>
      <x:c r="M163" s="13"/>
      <x:c r="N163" s="13"/>
      <x:c r="O163" s="13"/>
      <x:c r="P163" s="13"/>
      <x:c r="Q163" s="13"/>
      <x:c r="R163" s="14"/>
      <x:c r="S163" s="13"/>
      <x:c r="T163" s="14"/>
      <x:c r="U163" s="13"/>
      <x:c r="V163" s="14"/>
      <x:c r="W163" s="13"/>
      <x:c r="X163" s="13"/>
      <x:c r="Y163" s="13"/>
      <x:c r="Z163" s="13"/>
      <x:c r="AA163" s="13"/>
      <x:c r="AB163" s="13"/>
      <x:c r="AC163" s="13"/>
      <x:c r="AD163" s="13"/>
      <x:c r="AE163" s="13"/>
      <x:c r="AF163" s="13"/>
      <x:c r="AG163" s="13"/>
      <x:c r="AH163" s="13"/>
      <x:c r="AI163" s="13"/>
      <x:c r="AJ163" s="13"/>
      <x:c r="AL163" s="13"/>
      <x:c r="AM163" s="13"/>
      <x:c r="AN163" s="14"/>
      <x:c r="AO163" s="13"/>
      <x:c r="AP163" s="13"/>
      <x:c r="AQ163" s="13"/>
      <x:c r="AR163" s="14"/>
      <x:c r="AS163" s="13"/>
      <x:c r="AT163" s="14"/>
      <x:c r="AU163" s="13"/>
      <x:c r="AV163" s="13"/>
      <x:c r="AW163" s="13"/>
      <x:c r="AX163" s="13"/>
      <x:c r="AY163" s="13"/>
      <x:c r="AZ163" s="13"/>
      <x:c r="BA163" s="14"/>
      <x:c r="BB163" s="13"/>
      <x:c r="BC163" s="13"/>
      <x:c r="BD163" s="13"/>
      <x:c r="BE163" s="13"/>
      <x:c r="BF163" s="13"/>
      <x:c r="BG163" s="13"/>
      <x:c r="BH163" s="13"/>
      <x:c r="BI163" s="13"/>
      <x:c r="BJ163" s="14"/>
      <x:c r="BK163" s="13"/>
      <x:c r="BL163" s="14"/>
      <x:c r="BM163" s="13"/>
      <x:c r="BN163" s="14"/>
      <x:c r="BO163" s="13"/>
      <x:c r="BP163" s="14"/>
      <x:c r="BQ163" s="13"/>
      <x:c r="BR163" s="13"/>
      <x:c r="BS163" s="13"/>
      <x:c r="BT163" s="13"/>
      <x:c r="BV163" s="13"/>
      <x:c r="BW163" s="13"/>
      <x:c r="BX163" s="13"/>
      <x:c r="BY163" s="14"/>
      <x:c r="BZ163" s="13"/>
      <x:c r="CA163" s="14"/>
      <x:c r="CB163" s="13"/>
      <x:c r="CC163" s="14"/>
      <x:c r="CD163" s="13"/>
      <x:c r="CE163" s="13"/>
      <x:c r="CF163" s="14"/>
      <x:c r="CG163" s="13"/>
      <x:c r="CH163" s="13"/>
      <x:c r="CI163" s="13"/>
      <x:c r="CJ163" s="13"/>
      <x:c r="CK163" s="13"/>
      <x:c r="CL163" s="13"/>
      <x:c r="CM163" s="13"/>
      <x:c r="CN163" s="13"/>
      <x:c r="CO163" s="13"/>
      <x:c r="CP163" s="14"/>
      <x:c r="CQ163" s="13"/>
      <x:c r="CR163" s="14"/>
      <x:c r="CS163" s="13"/>
      <x:c r="CY163" s="13"/>
    </x:row>
    <x:row r="164" spans="1:103" ht="18" customHeight="1">
      <x:c r="A164" s="15"/>
      <x:c r="B164" s="13"/>
      <x:c r="C164" s="14"/>
      <x:c r="D164" s="13"/>
      <x:c r="E164" s="14"/>
      <x:c r="F164" s="13"/>
      <x:c r="G164" s="14"/>
      <x:c r="H164" s="13"/>
      <x:c r="I164" s="14"/>
      <x:c r="J164" s="13"/>
      <x:c r="K164" s="13"/>
      <x:c r="L164" s="14"/>
      <x:c r="M164" s="13"/>
      <x:c r="N164" s="13"/>
      <x:c r="O164" s="13"/>
      <x:c r="P164" s="13"/>
      <x:c r="Q164" s="13"/>
      <x:c r="R164" s="14"/>
      <x:c r="S164" s="13"/>
      <x:c r="T164" s="14"/>
      <x:c r="U164" s="13"/>
      <x:c r="V164" s="14"/>
      <x:c r="W164" s="13"/>
      <x:c r="X164" s="13"/>
      <x:c r="Y164" s="13"/>
      <x:c r="Z164" s="13"/>
      <x:c r="AA164" s="13"/>
      <x:c r="AB164" s="13"/>
      <x:c r="AC164" s="13"/>
      <x:c r="AD164" s="13"/>
      <x:c r="AE164" s="13"/>
      <x:c r="AF164" s="13"/>
      <x:c r="AG164" s="13"/>
      <x:c r="AH164" s="13"/>
      <x:c r="AI164" s="13"/>
      <x:c r="AJ164" s="13"/>
      <x:c r="AL164" s="13"/>
      <x:c r="AM164" s="13"/>
      <x:c r="AN164" s="14"/>
      <x:c r="AO164" s="13"/>
      <x:c r="AP164" s="13"/>
      <x:c r="AQ164" s="13"/>
      <x:c r="AR164" s="14"/>
      <x:c r="AS164" s="13"/>
      <x:c r="AT164" s="14"/>
      <x:c r="AU164" s="13"/>
      <x:c r="AV164" s="13"/>
      <x:c r="AW164" s="13"/>
      <x:c r="AX164" s="13"/>
      <x:c r="AY164" s="13"/>
      <x:c r="AZ164" s="13"/>
      <x:c r="BA164" s="14"/>
      <x:c r="BB164" s="13"/>
      <x:c r="BC164" s="13"/>
      <x:c r="BD164" s="13"/>
      <x:c r="BE164" s="13"/>
      <x:c r="BF164" s="13"/>
      <x:c r="BG164" s="13"/>
      <x:c r="BH164" s="13"/>
      <x:c r="BI164" s="13"/>
      <x:c r="BJ164" s="14"/>
      <x:c r="BK164" s="13"/>
      <x:c r="BL164" s="14"/>
      <x:c r="BM164" s="13"/>
      <x:c r="BN164" s="14"/>
      <x:c r="BO164" s="13"/>
      <x:c r="BP164" s="14"/>
      <x:c r="BQ164" s="13"/>
      <x:c r="BR164" s="13"/>
      <x:c r="BS164" s="13"/>
      <x:c r="BT164" s="13"/>
      <x:c r="BV164" s="13"/>
      <x:c r="BW164" s="13"/>
      <x:c r="BX164" s="13"/>
      <x:c r="BY164" s="14"/>
      <x:c r="BZ164" s="13"/>
      <x:c r="CA164" s="14"/>
      <x:c r="CB164" s="13"/>
      <x:c r="CC164" s="14"/>
      <x:c r="CD164" s="13"/>
      <x:c r="CE164" s="13"/>
      <x:c r="CF164" s="14"/>
      <x:c r="CG164" s="13"/>
      <x:c r="CH164" s="13"/>
      <x:c r="CI164" s="13"/>
      <x:c r="CJ164" s="13"/>
      <x:c r="CK164" s="13"/>
      <x:c r="CL164" s="13"/>
      <x:c r="CM164" s="13"/>
      <x:c r="CN164" s="13"/>
      <x:c r="CO164" s="13"/>
      <x:c r="CP164" s="14"/>
      <x:c r="CQ164" s="13"/>
      <x:c r="CR164" s="14"/>
      <x:c r="CS164" s="13"/>
      <x:c r="CY164" s="13"/>
    </x:row>
    <x:row r="165" spans="1:103" ht="18" customHeight="1">
      <x:c r="A165" s="15"/>
      <x:c r="B165" s="13"/>
      <x:c r="C165" s="14"/>
      <x:c r="D165" s="13"/>
      <x:c r="E165" s="14"/>
      <x:c r="F165" s="13"/>
      <x:c r="G165" s="14"/>
      <x:c r="H165" s="13"/>
      <x:c r="I165" s="14"/>
      <x:c r="J165" s="13"/>
      <x:c r="K165" s="13"/>
      <x:c r="L165" s="14"/>
      <x:c r="M165" s="13"/>
      <x:c r="N165" s="13"/>
      <x:c r="O165" s="13"/>
      <x:c r="P165" s="13"/>
      <x:c r="Q165" s="13"/>
      <x:c r="R165" s="14"/>
      <x:c r="S165" s="13"/>
      <x:c r="T165" s="14"/>
      <x:c r="U165" s="13"/>
      <x:c r="V165" s="14"/>
      <x:c r="W165" s="13"/>
      <x:c r="X165" s="13"/>
      <x:c r="Y165" s="13"/>
      <x:c r="Z165" s="13"/>
      <x:c r="AA165" s="13"/>
      <x:c r="AB165" s="13"/>
      <x:c r="AC165" s="13"/>
      <x:c r="AD165" s="13"/>
      <x:c r="AE165" s="13"/>
      <x:c r="AF165" s="13"/>
      <x:c r="AG165" s="13"/>
      <x:c r="AH165" s="13"/>
      <x:c r="AI165" s="13"/>
      <x:c r="AJ165" s="13"/>
      <x:c r="AL165" s="13"/>
      <x:c r="AM165" s="13"/>
      <x:c r="AN165" s="14"/>
      <x:c r="AO165" s="13"/>
      <x:c r="AP165" s="13"/>
      <x:c r="AQ165" s="13"/>
      <x:c r="AR165" s="14"/>
      <x:c r="AS165" s="13"/>
      <x:c r="AT165" s="14"/>
      <x:c r="AU165" s="13"/>
      <x:c r="AV165" s="13"/>
      <x:c r="AW165" s="13"/>
      <x:c r="AX165" s="13"/>
      <x:c r="AY165" s="13"/>
      <x:c r="AZ165" s="13"/>
      <x:c r="BA165" s="14"/>
      <x:c r="BB165" s="13"/>
      <x:c r="BC165" s="13"/>
      <x:c r="BD165" s="13"/>
      <x:c r="BE165" s="13"/>
      <x:c r="BF165" s="13"/>
      <x:c r="BG165" s="13"/>
      <x:c r="BH165" s="13"/>
      <x:c r="BI165" s="13"/>
      <x:c r="BJ165" s="14"/>
      <x:c r="BK165" s="13"/>
      <x:c r="BL165" s="14"/>
      <x:c r="BM165" s="13"/>
      <x:c r="BN165" s="14"/>
      <x:c r="BO165" s="13"/>
      <x:c r="BP165" s="14"/>
      <x:c r="BQ165" s="13"/>
      <x:c r="BR165" s="13"/>
      <x:c r="BS165" s="13"/>
      <x:c r="BT165" s="13"/>
      <x:c r="BV165" s="13"/>
      <x:c r="BW165" s="13"/>
      <x:c r="BX165" s="13"/>
      <x:c r="BY165" s="14"/>
      <x:c r="BZ165" s="13"/>
      <x:c r="CA165" s="14"/>
      <x:c r="CB165" s="13"/>
      <x:c r="CC165" s="14"/>
      <x:c r="CD165" s="13"/>
      <x:c r="CE165" s="13"/>
      <x:c r="CF165" s="14"/>
      <x:c r="CG165" s="13"/>
      <x:c r="CH165" s="13"/>
      <x:c r="CI165" s="13"/>
      <x:c r="CJ165" s="13"/>
      <x:c r="CK165" s="13"/>
      <x:c r="CL165" s="13"/>
      <x:c r="CM165" s="13"/>
      <x:c r="CN165" s="13"/>
      <x:c r="CO165" s="13"/>
      <x:c r="CP165" s="14"/>
      <x:c r="CQ165" s="13"/>
      <x:c r="CR165" s="14"/>
      <x:c r="CS165" s="13"/>
      <x:c r="CY165" s="13"/>
    </x:row>
    <x:row r="166" spans="1:103" ht="18" customHeight="1">
      <x:c r="A166" s="15"/>
      <x:c r="B166" s="13"/>
      <x:c r="C166" s="14"/>
      <x:c r="D166" s="13"/>
      <x:c r="E166" s="14"/>
      <x:c r="F166" s="13"/>
      <x:c r="G166" s="14"/>
      <x:c r="H166" s="13"/>
      <x:c r="I166" s="14"/>
      <x:c r="J166" s="13"/>
      <x:c r="K166" s="13"/>
      <x:c r="L166" s="14"/>
      <x:c r="M166" s="13"/>
      <x:c r="N166" s="13"/>
      <x:c r="O166" s="13"/>
      <x:c r="P166" s="13"/>
      <x:c r="Q166" s="13"/>
      <x:c r="R166" s="14"/>
      <x:c r="S166" s="13"/>
      <x:c r="T166" s="14"/>
      <x:c r="U166" s="13"/>
      <x:c r="V166" s="14"/>
      <x:c r="W166" s="13"/>
      <x:c r="X166" s="13"/>
      <x:c r="Y166" s="13"/>
      <x:c r="Z166" s="13"/>
      <x:c r="AA166" s="13"/>
      <x:c r="AB166" s="13"/>
      <x:c r="AC166" s="13"/>
      <x:c r="AD166" s="13"/>
      <x:c r="AE166" s="13"/>
      <x:c r="AF166" s="13"/>
      <x:c r="AG166" s="13"/>
      <x:c r="AH166" s="13"/>
      <x:c r="AI166" s="13"/>
      <x:c r="AJ166" s="13"/>
      <x:c r="AL166" s="13"/>
      <x:c r="AM166" s="13"/>
      <x:c r="AN166" s="14"/>
      <x:c r="AO166" s="13"/>
      <x:c r="AP166" s="13"/>
      <x:c r="AQ166" s="13"/>
      <x:c r="AR166" s="14"/>
      <x:c r="AS166" s="13"/>
      <x:c r="AT166" s="14"/>
      <x:c r="AU166" s="13"/>
      <x:c r="AV166" s="13"/>
      <x:c r="AW166" s="13"/>
      <x:c r="AX166" s="13"/>
      <x:c r="AY166" s="13"/>
      <x:c r="AZ166" s="13"/>
      <x:c r="BA166" s="14"/>
      <x:c r="BB166" s="13"/>
      <x:c r="BC166" s="13"/>
      <x:c r="BD166" s="13"/>
      <x:c r="BE166" s="13"/>
      <x:c r="BF166" s="13"/>
      <x:c r="BG166" s="13"/>
      <x:c r="BH166" s="13"/>
      <x:c r="BI166" s="13"/>
      <x:c r="BJ166" s="14"/>
      <x:c r="BK166" s="13"/>
      <x:c r="BL166" s="14"/>
      <x:c r="BM166" s="13"/>
      <x:c r="BN166" s="14"/>
      <x:c r="BO166" s="13"/>
      <x:c r="BP166" s="14"/>
      <x:c r="BQ166" s="13"/>
      <x:c r="BR166" s="13"/>
      <x:c r="BS166" s="13"/>
      <x:c r="BT166" s="13"/>
      <x:c r="BV166" s="13"/>
      <x:c r="BW166" s="13"/>
      <x:c r="BX166" s="13"/>
      <x:c r="BY166" s="14"/>
      <x:c r="BZ166" s="13"/>
      <x:c r="CA166" s="14"/>
      <x:c r="CB166" s="13"/>
      <x:c r="CC166" s="14"/>
      <x:c r="CD166" s="13"/>
      <x:c r="CE166" s="13"/>
      <x:c r="CF166" s="14"/>
      <x:c r="CG166" s="13"/>
      <x:c r="CH166" s="13"/>
      <x:c r="CI166" s="13"/>
      <x:c r="CJ166" s="13"/>
      <x:c r="CK166" s="13"/>
      <x:c r="CL166" s="13"/>
      <x:c r="CM166" s="13"/>
      <x:c r="CN166" s="13"/>
      <x:c r="CO166" s="13"/>
      <x:c r="CP166" s="14"/>
      <x:c r="CQ166" s="13"/>
      <x:c r="CR166" s="14"/>
      <x:c r="CS166" s="13"/>
      <x:c r="CY166" s="13"/>
    </x:row>
    <x:row r="167" spans="1:103" ht="18" customHeight="1">
      <x:c r="A167" s="15"/>
      <x:c r="B167" s="13"/>
      <x:c r="C167" s="14"/>
      <x:c r="D167" s="13"/>
      <x:c r="E167" s="14"/>
      <x:c r="F167" s="13"/>
      <x:c r="G167" s="14"/>
      <x:c r="H167" s="13"/>
      <x:c r="I167" s="14"/>
      <x:c r="J167" s="13"/>
      <x:c r="K167" s="13"/>
      <x:c r="L167" s="14"/>
      <x:c r="M167" s="13"/>
      <x:c r="N167" s="13"/>
      <x:c r="O167" s="13"/>
      <x:c r="P167" s="13"/>
      <x:c r="Q167" s="13"/>
      <x:c r="R167" s="14"/>
      <x:c r="S167" s="13"/>
      <x:c r="T167" s="14"/>
      <x:c r="U167" s="13"/>
      <x:c r="V167" s="14"/>
      <x:c r="W167" s="13"/>
      <x:c r="X167" s="13"/>
      <x:c r="Y167" s="13"/>
      <x:c r="Z167" s="13"/>
      <x:c r="AA167" s="13"/>
      <x:c r="AB167" s="13"/>
      <x:c r="AC167" s="13"/>
      <x:c r="AD167" s="13"/>
      <x:c r="AE167" s="13"/>
      <x:c r="AF167" s="13"/>
      <x:c r="AG167" s="13"/>
      <x:c r="AH167" s="13"/>
      <x:c r="AI167" s="13"/>
      <x:c r="AJ167" s="13"/>
      <x:c r="AL167" s="13"/>
      <x:c r="AM167" s="13"/>
      <x:c r="AN167" s="14"/>
      <x:c r="AO167" s="13"/>
      <x:c r="AP167" s="13"/>
      <x:c r="AQ167" s="13"/>
      <x:c r="AR167" s="14"/>
      <x:c r="AS167" s="13"/>
      <x:c r="AT167" s="14"/>
      <x:c r="AU167" s="13"/>
      <x:c r="AV167" s="13"/>
      <x:c r="AW167" s="13"/>
      <x:c r="AX167" s="13"/>
      <x:c r="AY167" s="13"/>
      <x:c r="AZ167" s="13"/>
      <x:c r="BA167" s="14"/>
      <x:c r="BB167" s="13"/>
      <x:c r="BC167" s="13"/>
      <x:c r="BD167" s="13"/>
      <x:c r="BE167" s="13"/>
      <x:c r="BF167" s="13"/>
      <x:c r="BG167" s="13"/>
      <x:c r="BH167" s="13"/>
      <x:c r="BI167" s="13"/>
      <x:c r="BJ167" s="14"/>
      <x:c r="BK167" s="13"/>
      <x:c r="BL167" s="14"/>
      <x:c r="BM167" s="13"/>
      <x:c r="BN167" s="14"/>
      <x:c r="BO167" s="13"/>
      <x:c r="BP167" s="14"/>
      <x:c r="BQ167" s="13"/>
      <x:c r="BR167" s="13"/>
      <x:c r="BS167" s="13"/>
      <x:c r="BT167" s="13"/>
      <x:c r="BV167" s="13"/>
      <x:c r="BW167" s="13"/>
      <x:c r="BX167" s="13"/>
      <x:c r="BY167" s="14"/>
      <x:c r="BZ167" s="13"/>
      <x:c r="CA167" s="14"/>
      <x:c r="CB167" s="13"/>
      <x:c r="CC167" s="14"/>
      <x:c r="CD167" s="13"/>
      <x:c r="CE167" s="13"/>
      <x:c r="CF167" s="14"/>
      <x:c r="CG167" s="13"/>
      <x:c r="CH167" s="13"/>
      <x:c r="CI167" s="13"/>
      <x:c r="CJ167" s="13"/>
      <x:c r="CK167" s="13"/>
      <x:c r="CL167" s="13"/>
      <x:c r="CM167" s="13"/>
      <x:c r="CN167" s="13"/>
      <x:c r="CO167" s="13"/>
      <x:c r="CP167" s="14"/>
      <x:c r="CQ167" s="13"/>
      <x:c r="CR167" s="14"/>
      <x:c r="CS167" s="13"/>
      <x:c r="CY167" s="13"/>
    </x:row>
    <x:row r="168" spans="1:103" ht="18" customHeight="1">
      <x:c r="A168" s="15"/>
      <x:c r="B168" s="13"/>
      <x:c r="C168" s="14"/>
      <x:c r="D168" s="13"/>
      <x:c r="E168" s="14"/>
      <x:c r="F168" s="13"/>
      <x:c r="G168" s="14"/>
      <x:c r="H168" s="13"/>
      <x:c r="I168" s="14"/>
      <x:c r="J168" s="13"/>
      <x:c r="K168" s="13"/>
      <x:c r="L168" s="14"/>
      <x:c r="M168" s="13"/>
      <x:c r="N168" s="13"/>
      <x:c r="O168" s="13"/>
      <x:c r="P168" s="13"/>
      <x:c r="Q168" s="13"/>
      <x:c r="R168" s="14"/>
      <x:c r="S168" s="13"/>
      <x:c r="T168" s="14"/>
      <x:c r="U168" s="13"/>
      <x:c r="V168" s="14"/>
      <x:c r="W168" s="13"/>
      <x:c r="X168" s="13"/>
      <x:c r="Y168" s="13"/>
      <x:c r="Z168" s="13"/>
      <x:c r="AA168" s="13"/>
      <x:c r="AB168" s="13"/>
      <x:c r="AC168" s="13"/>
      <x:c r="AD168" s="13"/>
      <x:c r="AE168" s="13"/>
      <x:c r="AF168" s="13"/>
      <x:c r="AG168" s="13"/>
      <x:c r="AH168" s="13"/>
      <x:c r="AI168" s="13"/>
      <x:c r="AJ168" s="13"/>
      <x:c r="AL168" s="13"/>
      <x:c r="AM168" s="13"/>
      <x:c r="AN168" s="14"/>
      <x:c r="AO168" s="13"/>
      <x:c r="AP168" s="13"/>
      <x:c r="AQ168" s="13"/>
      <x:c r="AR168" s="14"/>
      <x:c r="AS168" s="13"/>
      <x:c r="AT168" s="14"/>
      <x:c r="AU168" s="13"/>
      <x:c r="AV168" s="13"/>
      <x:c r="AW168" s="13"/>
      <x:c r="AX168" s="13"/>
      <x:c r="AY168" s="13"/>
      <x:c r="AZ168" s="13"/>
      <x:c r="BA168" s="14"/>
      <x:c r="BB168" s="13"/>
      <x:c r="BC168" s="13"/>
      <x:c r="BD168" s="13"/>
      <x:c r="BE168" s="13"/>
      <x:c r="BF168" s="13"/>
      <x:c r="BG168" s="13"/>
      <x:c r="BH168" s="13"/>
      <x:c r="BI168" s="13"/>
      <x:c r="BJ168" s="14"/>
      <x:c r="BK168" s="13"/>
      <x:c r="BL168" s="14"/>
      <x:c r="BM168" s="13"/>
      <x:c r="BN168" s="14"/>
      <x:c r="BO168" s="13"/>
      <x:c r="BP168" s="14"/>
      <x:c r="BQ168" s="13"/>
      <x:c r="BR168" s="13"/>
      <x:c r="BS168" s="13"/>
      <x:c r="BT168" s="13"/>
      <x:c r="BV168" s="13"/>
      <x:c r="BW168" s="13"/>
      <x:c r="BX168" s="13"/>
      <x:c r="BY168" s="14"/>
      <x:c r="BZ168" s="13"/>
      <x:c r="CA168" s="14"/>
      <x:c r="CB168" s="13"/>
      <x:c r="CC168" s="14"/>
      <x:c r="CD168" s="13"/>
      <x:c r="CE168" s="13"/>
      <x:c r="CF168" s="14"/>
      <x:c r="CG168" s="13"/>
      <x:c r="CH168" s="13"/>
      <x:c r="CI168" s="13"/>
      <x:c r="CJ168" s="13"/>
      <x:c r="CK168" s="13"/>
      <x:c r="CL168" s="13"/>
      <x:c r="CM168" s="13"/>
      <x:c r="CN168" s="13"/>
      <x:c r="CO168" s="13"/>
      <x:c r="CP168" s="14"/>
      <x:c r="CQ168" s="13"/>
      <x:c r="CR168" s="14"/>
      <x:c r="CS168" s="13"/>
      <x:c r="CY168" s="13"/>
    </x:row>
    <x:row r="169" spans="1:103" ht="18" customHeight="1">
      <x:c r="A169" s="15"/>
      <x:c r="B169" s="13"/>
      <x:c r="C169" s="14"/>
      <x:c r="D169" s="13"/>
      <x:c r="E169" s="14"/>
      <x:c r="F169" s="13"/>
      <x:c r="G169" s="14"/>
      <x:c r="H169" s="13"/>
      <x:c r="I169" s="14"/>
      <x:c r="J169" s="13"/>
      <x:c r="K169" s="13"/>
      <x:c r="L169" s="14"/>
      <x:c r="M169" s="13"/>
      <x:c r="N169" s="13"/>
      <x:c r="O169" s="13"/>
      <x:c r="P169" s="13"/>
      <x:c r="Q169" s="13"/>
      <x:c r="R169" s="14"/>
      <x:c r="S169" s="13"/>
      <x:c r="T169" s="14"/>
      <x:c r="U169" s="13"/>
      <x:c r="V169" s="14"/>
      <x:c r="W169" s="13"/>
      <x:c r="X169" s="13"/>
      <x:c r="Y169" s="13"/>
      <x:c r="Z169" s="13"/>
      <x:c r="AA169" s="13"/>
      <x:c r="AB169" s="13"/>
      <x:c r="AC169" s="13"/>
      <x:c r="AD169" s="13"/>
      <x:c r="AE169" s="13"/>
      <x:c r="AF169" s="13"/>
      <x:c r="AG169" s="13"/>
      <x:c r="AH169" s="13"/>
      <x:c r="AI169" s="13"/>
      <x:c r="AJ169" s="13"/>
      <x:c r="AL169" s="13"/>
      <x:c r="AM169" s="13"/>
      <x:c r="AN169" s="14"/>
      <x:c r="AO169" s="13"/>
      <x:c r="AP169" s="13"/>
      <x:c r="AQ169" s="13"/>
      <x:c r="AR169" s="14"/>
      <x:c r="AS169" s="13"/>
      <x:c r="AT169" s="14"/>
      <x:c r="AU169" s="13"/>
      <x:c r="AV169" s="13"/>
      <x:c r="AW169" s="13"/>
      <x:c r="AX169" s="13"/>
      <x:c r="AY169" s="13"/>
      <x:c r="AZ169" s="13"/>
      <x:c r="BA169" s="14"/>
      <x:c r="BB169" s="13"/>
      <x:c r="BC169" s="13"/>
      <x:c r="BD169" s="13"/>
      <x:c r="BE169" s="13"/>
      <x:c r="BF169" s="13"/>
      <x:c r="BG169" s="13"/>
      <x:c r="BH169" s="13"/>
      <x:c r="BI169" s="13"/>
      <x:c r="BJ169" s="14"/>
      <x:c r="BK169" s="13"/>
      <x:c r="BL169" s="14"/>
      <x:c r="BM169" s="13"/>
      <x:c r="BN169" s="14"/>
      <x:c r="BO169" s="13"/>
      <x:c r="BP169" s="14"/>
      <x:c r="BQ169" s="13"/>
      <x:c r="BR169" s="13"/>
      <x:c r="BS169" s="13"/>
      <x:c r="BT169" s="13"/>
      <x:c r="BV169" s="13"/>
      <x:c r="BW169" s="13"/>
      <x:c r="BX169" s="13"/>
      <x:c r="BY169" s="14"/>
      <x:c r="BZ169" s="13"/>
      <x:c r="CA169" s="14"/>
      <x:c r="CB169" s="13"/>
      <x:c r="CC169" s="14"/>
      <x:c r="CD169" s="13"/>
      <x:c r="CE169" s="13"/>
      <x:c r="CF169" s="14"/>
      <x:c r="CG169" s="13"/>
      <x:c r="CH169" s="13"/>
      <x:c r="CI169" s="13"/>
      <x:c r="CJ169" s="13"/>
      <x:c r="CK169" s="13"/>
      <x:c r="CL169" s="13"/>
      <x:c r="CM169" s="13"/>
      <x:c r="CN169" s="13"/>
      <x:c r="CO169" s="13"/>
      <x:c r="CP169" s="14"/>
      <x:c r="CQ169" s="13"/>
      <x:c r="CR169" s="14"/>
      <x:c r="CS169" s="13"/>
      <x:c r="CY169" s="13"/>
    </x:row>
    <x:row r="170" spans="1:103" ht="18" customHeight="1">
      <x:c r="A170" s="15"/>
      <x:c r="B170" s="13"/>
      <x:c r="C170" s="14"/>
      <x:c r="D170" s="13"/>
      <x:c r="E170" s="14"/>
      <x:c r="F170" s="13"/>
      <x:c r="G170" s="14"/>
      <x:c r="H170" s="13"/>
      <x:c r="I170" s="14"/>
      <x:c r="J170" s="13"/>
      <x:c r="K170" s="13"/>
      <x:c r="L170" s="14"/>
      <x:c r="M170" s="13"/>
      <x:c r="N170" s="13"/>
      <x:c r="O170" s="13"/>
      <x:c r="P170" s="13"/>
      <x:c r="Q170" s="13"/>
      <x:c r="R170" s="14"/>
      <x:c r="S170" s="13"/>
      <x:c r="T170" s="14"/>
      <x:c r="U170" s="13"/>
      <x:c r="V170" s="14"/>
      <x:c r="W170" s="13"/>
      <x:c r="X170" s="13"/>
      <x:c r="Y170" s="13"/>
      <x:c r="Z170" s="13"/>
      <x:c r="AA170" s="13"/>
      <x:c r="AB170" s="13"/>
      <x:c r="AC170" s="13"/>
      <x:c r="AD170" s="13"/>
      <x:c r="AE170" s="13"/>
      <x:c r="AF170" s="13"/>
      <x:c r="AG170" s="13"/>
      <x:c r="AH170" s="13"/>
      <x:c r="AI170" s="13"/>
      <x:c r="AJ170" s="13"/>
      <x:c r="AL170" s="13"/>
      <x:c r="AM170" s="13"/>
      <x:c r="AN170" s="14"/>
      <x:c r="AO170" s="13"/>
      <x:c r="AP170" s="13"/>
      <x:c r="AQ170" s="13"/>
      <x:c r="AR170" s="14"/>
      <x:c r="AS170" s="13"/>
      <x:c r="AT170" s="14"/>
      <x:c r="AU170" s="13"/>
      <x:c r="AV170" s="13"/>
      <x:c r="AW170" s="13"/>
      <x:c r="AX170" s="13"/>
      <x:c r="AY170" s="13"/>
      <x:c r="AZ170" s="13"/>
      <x:c r="BA170" s="14"/>
      <x:c r="BB170" s="13"/>
      <x:c r="BC170" s="13"/>
      <x:c r="BD170" s="13"/>
      <x:c r="BE170" s="13"/>
      <x:c r="BF170" s="13"/>
      <x:c r="BG170" s="13"/>
      <x:c r="BH170" s="13"/>
      <x:c r="BI170" s="13"/>
      <x:c r="BJ170" s="14"/>
      <x:c r="BK170" s="13"/>
      <x:c r="BL170" s="14"/>
      <x:c r="BM170" s="13"/>
      <x:c r="BN170" s="14"/>
      <x:c r="BO170" s="13"/>
      <x:c r="BP170" s="14"/>
      <x:c r="BQ170" s="13"/>
      <x:c r="BR170" s="13"/>
      <x:c r="BS170" s="13"/>
      <x:c r="BT170" s="13"/>
      <x:c r="BV170" s="13"/>
      <x:c r="BW170" s="13"/>
      <x:c r="BX170" s="13"/>
      <x:c r="BY170" s="14"/>
      <x:c r="BZ170" s="13"/>
      <x:c r="CA170" s="14"/>
      <x:c r="CB170" s="13"/>
      <x:c r="CC170" s="14"/>
      <x:c r="CD170" s="13"/>
      <x:c r="CE170" s="13"/>
      <x:c r="CF170" s="14"/>
      <x:c r="CG170" s="13"/>
      <x:c r="CH170" s="13"/>
      <x:c r="CI170" s="13"/>
      <x:c r="CJ170" s="13"/>
      <x:c r="CK170" s="13"/>
      <x:c r="CL170" s="13"/>
      <x:c r="CM170" s="13"/>
      <x:c r="CN170" s="13"/>
      <x:c r="CO170" s="13"/>
      <x:c r="CP170" s="14"/>
      <x:c r="CQ170" s="13"/>
      <x:c r="CR170" s="14"/>
      <x:c r="CS170" s="13"/>
      <x:c r="CY170" s="13"/>
    </x:row>
    <x:row r="171" spans="1:103" ht="18" customHeight="1">
      <x:c r="A171" s="15"/>
      <x:c r="B171" s="13"/>
      <x:c r="C171" s="14"/>
      <x:c r="D171" s="13"/>
      <x:c r="E171" s="14"/>
      <x:c r="F171" s="13"/>
      <x:c r="G171" s="14"/>
      <x:c r="H171" s="13"/>
      <x:c r="I171" s="14"/>
      <x:c r="J171" s="13"/>
      <x:c r="K171" s="13"/>
      <x:c r="L171" s="14"/>
      <x:c r="M171" s="13"/>
      <x:c r="N171" s="13"/>
      <x:c r="O171" s="13"/>
      <x:c r="P171" s="13"/>
      <x:c r="Q171" s="13"/>
      <x:c r="R171" s="14"/>
      <x:c r="S171" s="13"/>
      <x:c r="T171" s="14"/>
      <x:c r="U171" s="13"/>
      <x:c r="V171" s="14"/>
      <x:c r="W171" s="13"/>
      <x:c r="X171" s="13"/>
      <x:c r="Y171" s="13"/>
      <x:c r="Z171" s="13"/>
      <x:c r="AA171" s="13"/>
      <x:c r="AB171" s="13"/>
      <x:c r="AC171" s="13"/>
      <x:c r="AD171" s="13"/>
      <x:c r="AE171" s="13"/>
      <x:c r="AF171" s="13"/>
      <x:c r="AG171" s="13"/>
      <x:c r="AH171" s="13"/>
      <x:c r="AI171" s="13"/>
      <x:c r="AJ171" s="13"/>
      <x:c r="AL171" s="13"/>
      <x:c r="AM171" s="13"/>
      <x:c r="AN171" s="14"/>
      <x:c r="AO171" s="13"/>
      <x:c r="AP171" s="13"/>
      <x:c r="AQ171" s="13"/>
      <x:c r="AR171" s="14"/>
      <x:c r="AS171" s="13"/>
      <x:c r="AT171" s="14"/>
      <x:c r="AU171" s="13"/>
      <x:c r="AV171" s="13"/>
      <x:c r="AW171" s="13"/>
      <x:c r="AX171" s="13"/>
      <x:c r="AY171" s="13"/>
      <x:c r="AZ171" s="13"/>
      <x:c r="BA171" s="14"/>
      <x:c r="BB171" s="13"/>
      <x:c r="BC171" s="13"/>
      <x:c r="BD171" s="13"/>
      <x:c r="BE171" s="13"/>
      <x:c r="BF171" s="13"/>
      <x:c r="BG171" s="13"/>
      <x:c r="BH171" s="13"/>
      <x:c r="BI171" s="13"/>
      <x:c r="BJ171" s="14"/>
      <x:c r="BK171" s="13"/>
      <x:c r="BL171" s="14"/>
      <x:c r="BM171" s="13"/>
      <x:c r="BN171" s="14"/>
      <x:c r="BO171" s="13"/>
      <x:c r="BP171" s="14"/>
      <x:c r="BQ171" s="13"/>
      <x:c r="BR171" s="13"/>
      <x:c r="BS171" s="13"/>
      <x:c r="BT171" s="13"/>
      <x:c r="BV171" s="13"/>
      <x:c r="BW171" s="13"/>
      <x:c r="BX171" s="13"/>
      <x:c r="BY171" s="14"/>
      <x:c r="BZ171" s="13"/>
      <x:c r="CA171" s="14"/>
      <x:c r="CB171" s="13"/>
      <x:c r="CC171" s="14"/>
      <x:c r="CD171" s="13"/>
      <x:c r="CE171" s="13"/>
      <x:c r="CF171" s="14"/>
      <x:c r="CG171" s="13"/>
      <x:c r="CH171" s="13"/>
      <x:c r="CI171" s="13"/>
      <x:c r="CJ171" s="13"/>
      <x:c r="CK171" s="13"/>
      <x:c r="CL171" s="13"/>
      <x:c r="CM171" s="13"/>
      <x:c r="CN171" s="13"/>
      <x:c r="CO171" s="13"/>
      <x:c r="CP171" s="14"/>
      <x:c r="CQ171" s="13"/>
      <x:c r="CR171" s="14"/>
      <x:c r="CS171" s="13"/>
      <x:c r="CY171" s="13"/>
    </x:row>
    <x:row r="172" spans="1:103" ht="18" customHeight="1">
      <x:c r="A172" s="15"/>
      <x:c r="B172" s="13"/>
      <x:c r="C172" s="14"/>
      <x:c r="D172" s="13"/>
      <x:c r="E172" s="14"/>
      <x:c r="F172" s="13"/>
      <x:c r="G172" s="14"/>
      <x:c r="H172" s="13"/>
      <x:c r="I172" s="14"/>
      <x:c r="J172" s="13"/>
      <x:c r="K172" s="13"/>
      <x:c r="L172" s="14"/>
      <x:c r="M172" s="13"/>
      <x:c r="N172" s="13"/>
      <x:c r="O172" s="13"/>
      <x:c r="P172" s="13"/>
      <x:c r="Q172" s="13"/>
      <x:c r="R172" s="14"/>
      <x:c r="S172" s="13"/>
      <x:c r="T172" s="14"/>
      <x:c r="U172" s="13"/>
      <x:c r="V172" s="14"/>
      <x:c r="W172" s="13"/>
      <x:c r="X172" s="13"/>
      <x:c r="Y172" s="13"/>
      <x:c r="Z172" s="13"/>
      <x:c r="AA172" s="13"/>
      <x:c r="AB172" s="13"/>
      <x:c r="AC172" s="13"/>
      <x:c r="AD172" s="13"/>
      <x:c r="AE172" s="13"/>
      <x:c r="AF172" s="13"/>
      <x:c r="AG172" s="13"/>
      <x:c r="AH172" s="13"/>
      <x:c r="AI172" s="13"/>
      <x:c r="AJ172" s="13"/>
      <x:c r="AL172" s="13"/>
      <x:c r="AM172" s="13"/>
      <x:c r="AN172" s="14"/>
      <x:c r="AO172" s="13"/>
      <x:c r="AP172" s="13"/>
      <x:c r="AQ172" s="13"/>
      <x:c r="AR172" s="14"/>
      <x:c r="AS172" s="13"/>
      <x:c r="AT172" s="14"/>
      <x:c r="AU172" s="13"/>
      <x:c r="AV172" s="13"/>
      <x:c r="AW172" s="13"/>
      <x:c r="AX172" s="13"/>
      <x:c r="AY172" s="13"/>
      <x:c r="AZ172" s="13"/>
      <x:c r="BA172" s="14"/>
      <x:c r="BB172" s="13"/>
      <x:c r="BC172" s="13"/>
      <x:c r="BD172" s="13"/>
      <x:c r="BE172" s="13"/>
      <x:c r="BF172" s="13"/>
      <x:c r="BG172" s="13"/>
      <x:c r="BH172" s="13"/>
      <x:c r="BI172" s="13"/>
      <x:c r="BJ172" s="14"/>
      <x:c r="BK172" s="13"/>
      <x:c r="BL172" s="14"/>
      <x:c r="BM172" s="13"/>
      <x:c r="BN172" s="14"/>
      <x:c r="BO172" s="13"/>
      <x:c r="BP172" s="14"/>
      <x:c r="BQ172" s="13"/>
      <x:c r="BR172" s="13"/>
      <x:c r="BS172" s="13"/>
      <x:c r="BT172" s="13"/>
      <x:c r="BV172" s="13"/>
      <x:c r="BW172" s="13"/>
      <x:c r="BX172" s="13"/>
      <x:c r="BY172" s="14"/>
      <x:c r="BZ172" s="13"/>
      <x:c r="CA172" s="14"/>
      <x:c r="CB172" s="13"/>
      <x:c r="CC172" s="14"/>
      <x:c r="CD172" s="13"/>
      <x:c r="CE172" s="13"/>
      <x:c r="CF172" s="14"/>
      <x:c r="CG172" s="13"/>
      <x:c r="CH172" s="13"/>
      <x:c r="CI172" s="13"/>
      <x:c r="CJ172" s="13"/>
      <x:c r="CK172" s="13"/>
      <x:c r="CL172" s="13"/>
      <x:c r="CM172" s="13"/>
      <x:c r="CN172" s="13"/>
      <x:c r="CO172" s="13"/>
      <x:c r="CP172" s="14"/>
      <x:c r="CQ172" s="13"/>
      <x:c r="CR172" s="14"/>
      <x:c r="CS172" s="13"/>
      <x:c r="CY172" s="13"/>
    </x:row>
    <x:row r="173" spans="1:103" ht="18" customHeight="1">
      <x:c r="A173" s="15"/>
      <x:c r="B173" s="13"/>
      <x:c r="C173" s="14"/>
      <x:c r="D173" s="13"/>
      <x:c r="E173" s="14"/>
      <x:c r="F173" s="13"/>
      <x:c r="G173" s="14"/>
      <x:c r="H173" s="13"/>
      <x:c r="I173" s="14"/>
      <x:c r="J173" s="13"/>
      <x:c r="K173" s="13"/>
      <x:c r="L173" s="14"/>
      <x:c r="M173" s="13"/>
      <x:c r="N173" s="13"/>
      <x:c r="O173" s="13"/>
      <x:c r="P173" s="13"/>
      <x:c r="Q173" s="13"/>
      <x:c r="R173" s="14"/>
      <x:c r="S173" s="13"/>
      <x:c r="T173" s="14"/>
      <x:c r="U173" s="13"/>
      <x:c r="V173" s="14"/>
      <x:c r="W173" s="13"/>
      <x:c r="X173" s="13"/>
      <x:c r="Y173" s="13"/>
      <x:c r="Z173" s="13"/>
      <x:c r="AA173" s="13"/>
      <x:c r="AB173" s="13"/>
      <x:c r="AC173" s="13"/>
      <x:c r="AD173" s="13"/>
      <x:c r="AE173" s="13"/>
      <x:c r="AF173" s="13"/>
      <x:c r="AG173" s="13"/>
      <x:c r="AH173" s="13"/>
      <x:c r="AI173" s="13"/>
      <x:c r="AJ173" s="13"/>
      <x:c r="AL173" s="13"/>
      <x:c r="AM173" s="13"/>
      <x:c r="AN173" s="14"/>
      <x:c r="AO173" s="13"/>
      <x:c r="AP173" s="13"/>
      <x:c r="AQ173" s="13"/>
      <x:c r="AR173" s="14"/>
      <x:c r="AS173" s="13"/>
      <x:c r="AT173" s="14"/>
      <x:c r="AU173" s="13"/>
      <x:c r="AV173" s="13"/>
      <x:c r="AW173" s="13"/>
      <x:c r="AX173" s="13"/>
      <x:c r="AY173" s="13"/>
      <x:c r="AZ173" s="13"/>
      <x:c r="BA173" s="14"/>
      <x:c r="BB173" s="13"/>
      <x:c r="BC173" s="13"/>
      <x:c r="BD173" s="13"/>
      <x:c r="BE173" s="13"/>
      <x:c r="BF173" s="13"/>
      <x:c r="BG173" s="13"/>
      <x:c r="BH173" s="13"/>
      <x:c r="BI173" s="13"/>
      <x:c r="BJ173" s="14"/>
      <x:c r="BK173" s="13"/>
      <x:c r="BL173" s="14"/>
      <x:c r="BM173" s="13"/>
      <x:c r="BN173" s="14"/>
      <x:c r="BO173" s="13"/>
      <x:c r="BP173" s="14"/>
      <x:c r="BQ173" s="13"/>
      <x:c r="BR173" s="13"/>
      <x:c r="BS173" s="13"/>
      <x:c r="BT173" s="13"/>
      <x:c r="BV173" s="13"/>
      <x:c r="BW173" s="13"/>
      <x:c r="BX173" s="13"/>
      <x:c r="BY173" s="14"/>
      <x:c r="BZ173" s="13"/>
      <x:c r="CA173" s="14"/>
      <x:c r="CB173" s="13"/>
      <x:c r="CC173" s="14"/>
      <x:c r="CD173" s="13"/>
      <x:c r="CE173" s="13"/>
      <x:c r="CF173" s="14"/>
      <x:c r="CG173" s="13"/>
      <x:c r="CH173" s="13"/>
      <x:c r="CI173" s="13"/>
      <x:c r="CJ173" s="13"/>
      <x:c r="CK173" s="13"/>
      <x:c r="CL173" s="13"/>
      <x:c r="CM173" s="13"/>
      <x:c r="CN173" s="13"/>
      <x:c r="CO173" s="13"/>
      <x:c r="CP173" s="14"/>
      <x:c r="CQ173" s="13"/>
      <x:c r="CR173" s="14"/>
      <x:c r="CS173" s="13"/>
      <x:c r="CY173" s="13"/>
    </x:row>
    <x:row r="174" spans="1:103" ht="18" customHeight="1">
      <x:c r="A174" s="15"/>
      <x:c r="B174" s="13"/>
      <x:c r="C174" s="14"/>
      <x:c r="D174" s="13"/>
      <x:c r="E174" s="14"/>
      <x:c r="F174" s="13"/>
      <x:c r="G174" s="14"/>
      <x:c r="H174" s="13"/>
      <x:c r="I174" s="14"/>
      <x:c r="J174" s="13"/>
      <x:c r="K174" s="13"/>
      <x:c r="L174" s="14"/>
      <x:c r="M174" s="13"/>
      <x:c r="N174" s="13"/>
      <x:c r="O174" s="13"/>
      <x:c r="P174" s="13"/>
      <x:c r="Q174" s="13"/>
      <x:c r="R174" s="14"/>
      <x:c r="S174" s="13"/>
      <x:c r="T174" s="14"/>
      <x:c r="U174" s="13"/>
      <x:c r="V174" s="14"/>
      <x:c r="W174" s="13"/>
      <x:c r="X174" s="13"/>
      <x:c r="Y174" s="13"/>
      <x:c r="Z174" s="13"/>
      <x:c r="AA174" s="13"/>
      <x:c r="AB174" s="13"/>
      <x:c r="AC174" s="13"/>
      <x:c r="AD174" s="13"/>
      <x:c r="AE174" s="13"/>
      <x:c r="AF174" s="13"/>
      <x:c r="AG174" s="13"/>
      <x:c r="AH174" s="13"/>
      <x:c r="AI174" s="13"/>
      <x:c r="AJ174" s="13"/>
      <x:c r="AL174" s="13"/>
      <x:c r="AM174" s="13"/>
      <x:c r="AN174" s="14"/>
      <x:c r="AO174" s="13"/>
      <x:c r="AP174" s="13"/>
      <x:c r="AQ174" s="13"/>
      <x:c r="AR174" s="14"/>
      <x:c r="AS174" s="13"/>
      <x:c r="AT174" s="14"/>
      <x:c r="AU174" s="13"/>
      <x:c r="AV174" s="13"/>
      <x:c r="AW174" s="13"/>
      <x:c r="AX174" s="13"/>
      <x:c r="AY174" s="13"/>
      <x:c r="AZ174" s="13"/>
      <x:c r="BA174" s="14"/>
      <x:c r="BB174" s="13"/>
      <x:c r="BC174" s="13"/>
      <x:c r="BD174" s="13"/>
      <x:c r="BE174" s="13"/>
      <x:c r="BF174" s="13"/>
      <x:c r="BG174" s="13"/>
      <x:c r="BH174" s="13"/>
      <x:c r="BI174" s="13"/>
      <x:c r="BJ174" s="14"/>
      <x:c r="BK174" s="13"/>
      <x:c r="BL174" s="14"/>
      <x:c r="BM174" s="13"/>
      <x:c r="BN174" s="14"/>
      <x:c r="BO174" s="13"/>
      <x:c r="BP174" s="14"/>
      <x:c r="BQ174" s="13"/>
      <x:c r="BR174" s="13"/>
      <x:c r="BS174" s="13"/>
      <x:c r="BT174" s="13"/>
      <x:c r="BV174" s="13"/>
      <x:c r="BW174" s="13"/>
      <x:c r="BX174" s="13"/>
      <x:c r="BY174" s="14"/>
      <x:c r="BZ174" s="13"/>
      <x:c r="CA174" s="14"/>
      <x:c r="CB174" s="13"/>
      <x:c r="CC174" s="14"/>
      <x:c r="CD174" s="13"/>
      <x:c r="CE174" s="13"/>
      <x:c r="CF174" s="14"/>
      <x:c r="CG174" s="13"/>
      <x:c r="CH174" s="13"/>
      <x:c r="CI174" s="13"/>
      <x:c r="CJ174" s="13"/>
      <x:c r="CK174" s="13"/>
      <x:c r="CL174" s="13"/>
      <x:c r="CM174" s="13"/>
      <x:c r="CN174" s="13"/>
      <x:c r="CO174" s="13"/>
      <x:c r="CP174" s="14"/>
      <x:c r="CQ174" s="13"/>
      <x:c r="CR174" s="14"/>
      <x:c r="CS174" s="13"/>
      <x:c r="CY174" s="13"/>
    </x:row>
    <x:row r="175" spans="1:103" ht="18" customHeight="1">
      <x:c r="A175" s="15"/>
      <x:c r="B175" s="13"/>
      <x:c r="C175" s="14"/>
      <x:c r="D175" s="13"/>
      <x:c r="E175" s="14"/>
      <x:c r="F175" s="13"/>
      <x:c r="G175" s="14"/>
      <x:c r="H175" s="13"/>
      <x:c r="I175" s="14"/>
      <x:c r="J175" s="13"/>
      <x:c r="K175" s="13"/>
      <x:c r="L175" s="14"/>
      <x:c r="M175" s="13"/>
      <x:c r="N175" s="13"/>
      <x:c r="O175" s="13"/>
      <x:c r="P175" s="13"/>
      <x:c r="Q175" s="13"/>
      <x:c r="R175" s="14"/>
      <x:c r="S175" s="13"/>
      <x:c r="T175" s="14"/>
      <x:c r="U175" s="13"/>
      <x:c r="V175" s="14"/>
      <x:c r="W175" s="13"/>
      <x:c r="X175" s="13"/>
      <x:c r="Y175" s="13"/>
      <x:c r="Z175" s="13"/>
      <x:c r="AA175" s="13"/>
      <x:c r="AB175" s="13"/>
      <x:c r="AC175" s="13"/>
      <x:c r="AD175" s="13"/>
      <x:c r="AE175" s="13"/>
      <x:c r="AF175" s="13"/>
      <x:c r="AG175" s="13"/>
      <x:c r="AH175" s="13"/>
      <x:c r="AI175" s="13"/>
      <x:c r="AJ175" s="13"/>
      <x:c r="AL175" s="13"/>
      <x:c r="AM175" s="13"/>
      <x:c r="AN175" s="14"/>
      <x:c r="AO175" s="13"/>
      <x:c r="AP175" s="13"/>
      <x:c r="AQ175" s="13"/>
      <x:c r="AR175" s="14"/>
      <x:c r="AS175" s="13"/>
      <x:c r="AT175" s="14"/>
      <x:c r="AU175" s="13"/>
      <x:c r="AV175" s="13"/>
      <x:c r="AW175" s="13"/>
      <x:c r="AX175" s="13"/>
      <x:c r="AY175" s="13"/>
      <x:c r="AZ175" s="13"/>
      <x:c r="BA175" s="14"/>
      <x:c r="BB175" s="13"/>
      <x:c r="BC175" s="13"/>
      <x:c r="BD175" s="13"/>
      <x:c r="BE175" s="13"/>
      <x:c r="BF175" s="13"/>
      <x:c r="BG175" s="13"/>
      <x:c r="BH175" s="13"/>
      <x:c r="BI175" s="13"/>
      <x:c r="BJ175" s="14"/>
      <x:c r="BK175" s="13"/>
      <x:c r="BL175" s="14"/>
      <x:c r="BM175" s="13"/>
      <x:c r="BN175" s="14"/>
      <x:c r="BO175" s="13"/>
      <x:c r="BP175" s="14"/>
      <x:c r="BQ175" s="13"/>
      <x:c r="BR175" s="13"/>
      <x:c r="BS175" s="13"/>
      <x:c r="BT175" s="13"/>
      <x:c r="BV175" s="13"/>
      <x:c r="BW175" s="13"/>
      <x:c r="BX175" s="13"/>
      <x:c r="BY175" s="14"/>
      <x:c r="BZ175" s="13"/>
      <x:c r="CA175" s="14"/>
      <x:c r="CB175" s="13"/>
      <x:c r="CC175" s="14"/>
      <x:c r="CD175" s="13"/>
      <x:c r="CE175" s="13"/>
      <x:c r="CF175" s="14"/>
      <x:c r="CG175" s="13"/>
      <x:c r="CH175" s="13"/>
      <x:c r="CI175" s="13"/>
      <x:c r="CJ175" s="13"/>
      <x:c r="CK175" s="13"/>
      <x:c r="CL175" s="13"/>
      <x:c r="CM175" s="13"/>
      <x:c r="CN175" s="13"/>
      <x:c r="CO175" s="13"/>
      <x:c r="CP175" s="14"/>
      <x:c r="CQ175" s="13"/>
      <x:c r="CR175" s="14"/>
      <x:c r="CS175" s="13"/>
      <x:c r="CY175" s="13"/>
    </x:row>
    <x:row r="176" spans="1:103" ht="18" customHeight="1">
      <x:c r="A176" s="15"/>
      <x:c r="B176" s="13"/>
      <x:c r="C176" s="14"/>
      <x:c r="D176" s="13"/>
      <x:c r="E176" s="14"/>
      <x:c r="F176" s="13"/>
      <x:c r="G176" s="14"/>
      <x:c r="H176" s="13"/>
      <x:c r="I176" s="14"/>
      <x:c r="J176" s="13"/>
      <x:c r="K176" s="13"/>
      <x:c r="L176" s="14"/>
      <x:c r="M176" s="13"/>
      <x:c r="N176" s="13"/>
      <x:c r="O176" s="13"/>
      <x:c r="P176" s="13"/>
      <x:c r="Q176" s="13"/>
      <x:c r="R176" s="14"/>
      <x:c r="S176" s="13"/>
      <x:c r="T176" s="14"/>
      <x:c r="U176" s="13"/>
      <x:c r="V176" s="14"/>
      <x:c r="W176" s="13"/>
      <x:c r="X176" s="13"/>
      <x:c r="Y176" s="13"/>
      <x:c r="Z176" s="13"/>
      <x:c r="AA176" s="13"/>
      <x:c r="AB176" s="13"/>
      <x:c r="AC176" s="13"/>
      <x:c r="AD176" s="13"/>
      <x:c r="AE176" s="13"/>
      <x:c r="AF176" s="13"/>
      <x:c r="AG176" s="13"/>
      <x:c r="AH176" s="13"/>
      <x:c r="AI176" s="13"/>
      <x:c r="AJ176" s="13"/>
      <x:c r="AL176" s="13"/>
      <x:c r="AM176" s="13"/>
      <x:c r="AN176" s="14"/>
      <x:c r="AO176" s="13"/>
      <x:c r="AP176" s="13"/>
      <x:c r="AQ176" s="13"/>
      <x:c r="AR176" s="14"/>
      <x:c r="AS176" s="13"/>
      <x:c r="AT176" s="14"/>
      <x:c r="AU176" s="13"/>
      <x:c r="AV176" s="13"/>
      <x:c r="AW176" s="13"/>
      <x:c r="AX176" s="13"/>
      <x:c r="AY176" s="13"/>
      <x:c r="AZ176" s="13"/>
      <x:c r="BA176" s="14"/>
      <x:c r="BB176" s="13"/>
      <x:c r="BC176" s="13"/>
      <x:c r="BD176" s="13"/>
      <x:c r="BE176" s="13"/>
      <x:c r="BF176" s="13"/>
      <x:c r="BG176" s="13"/>
      <x:c r="BH176" s="13"/>
      <x:c r="BI176" s="13"/>
      <x:c r="BJ176" s="14"/>
      <x:c r="BK176" s="13"/>
      <x:c r="BL176" s="14"/>
      <x:c r="BM176" s="13"/>
      <x:c r="BN176" s="14"/>
      <x:c r="BO176" s="13"/>
      <x:c r="BP176" s="14"/>
      <x:c r="BQ176" s="13"/>
      <x:c r="BR176" s="13"/>
      <x:c r="BS176" s="13"/>
      <x:c r="BT176" s="13"/>
      <x:c r="BV176" s="13"/>
      <x:c r="BW176" s="13"/>
      <x:c r="BX176" s="13"/>
      <x:c r="BY176" s="14"/>
      <x:c r="BZ176" s="13"/>
      <x:c r="CA176" s="14"/>
      <x:c r="CB176" s="13"/>
      <x:c r="CC176" s="14"/>
      <x:c r="CD176" s="13"/>
      <x:c r="CE176" s="13"/>
      <x:c r="CF176" s="14"/>
      <x:c r="CG176" s="13"/>
      <x:c r="CH176" s="13"/>
      <x:c r="CI176" s="13"/>
      <x:c r="CJ176" s="13"/>
      <x:c r="CK176" s="13"/>
      <x:c r="CL176" s="13"/>
      <x:c r="CM176" s="13"/>
      <x:c r="CN176" s="13"/>
      <x:c r="CO176" s="13"/>
      <x:c r="CP176" s="14"/>
      <x:c r="CQ176" s="13"/>
      <x:c r="CR176" s="14"/>
      <x:c r="CS176" s="13"/>
      <x:c r="CY176" s="13"/>
    </x:row>
    <x:row r="177" spans="1:103" ht="18" customHeight="1">
      <x:c r="A177" s="15"/>
      <x:c r="B177" s="13"/>
      <x:c r="C177" s="14"/>
      <x:c r="D177" s="13"/>
      <x:c r="E177" s="14"/>
      <x:c r="F177" s="13"/>
      <x:c r="G177" s="14"/>
      <x:c r="H177" s="13"/>
      <x:c r="I177" s="14"/>
      <x:c r="J177" s="13"/>
      <x:c r="K177" s="13"/>
      <x:c r="L177" s="14"/>
      <x:c r="M177" s="13"/>
      <x:c r="N177" s="13"/>
      <x:c r="O177" s="13"/>
      <x:c r="P177" s="13"/>
      <x:c r="Q177" s="13"/>
      <x:c r="R177" s="14"/>
      <x:c r="S177" s="13"/>
      <x:c r="T177" s="14"/>
      <x:c r="U177" s="13"/>
      <x:c r="V177" s="14"/>
      <x:c r="W177" s="13"/>
      <x:c r="X177" s="13"/>
      <x:c r="Y177" s="13"/>
      <x:c r="Z177" s="13"/>
      <x:c r="AA177" s="13"/>
      <x:c r="AB177" s="13"/>
      <x:c r="AC177" s="13"/>
      <x:c r="AD177" s="13"/>
      <x:c r="AE177" s="13"/>
      <x:c r="AF177" s="13"/>
      <x:c r="AG177" s="13"/>
      <x:c r="AH177" s="13"/>
      <x:c r="AI177" s="13"/>
      <x:c r="AJ177" s="13"/>
      <x:c r="AL177" s="13"/>
      <x:c r="AM177" s="13"/>
      <x:c r="AN177" s="14"/>
      <x:c r="AO177" s="13"/>
      <x:c r="AP177" s="13"/>
      <x:c r="AQ177" s="13"/>
      <x:c r="AR177" s="14"/>
      <x:c r="AS177" s="13"/>
      <x:c r="AT177" s="14"/>
      <x:c r="AU177" s="13"/>
      <x:c r="AV177" s="13"/>
      <x:c r="AW177" s="13"/>
      <x:c r="AX177" s="13"/>
      <x:c r="AY177" s="13"/>
      <x:c r="AZ177" s="13"/>
      <x:c r="BA177" s="14"/>
      <x:c r="BB177" s="13"/>
      <x:c r="BC177" s="13"/>
      <x:c r="BD177" s="13"/>
      <x:c r="BE177" s="13"/>
      <x:c r="BF177" s="13"/>
      <x:c r="BG177" s="13"/>
      <x:c r="BH177" s="13"/>
      <x:c r="BI177" s="13"/>
      <x:c r="BJ177" s="14"/>
      <x:c r="BK177" s="13"/>
      <x:c r="BL177" s="14"/>
      <x:c r="BM177" s="13"/>
      <x:c r="BN177" s="14"/>
      <x:c r="BO177" s="13"/>
      <x:c r="BP177" s="14"/>
      <x:c r="BQ177" s="13"/>
      <x:c r="BR177" s="13"/>
      <x:c r="BS177" s="13"/>
      <x:c r="BT177" s="13"/>
      <x:c r="BV177" s="13"/>
      <x:c r="BW177" s="13"/>
      <x:c r="BX177" s="13"/>
      <x:c r="BY177" s="14"/>
      <x:c r="BZ177" s="13"/>
      <x:c r="CA177" s="14"/>
      <x:c r="CB177" s="13"/>
      <x:c r="CC177" s="14"/>
      <x:c r="CD177" s="13"/>
      <x:c r="CE177" s="13"/>
      <x:c r="CF177" s="14"/>
      <x:c r="CG177" s="13"/>
      <x:c r="CH177" s="13"/>
      <x:c r="CI177" s="13"/>
      <x:c r="CJ177" s="13"/>
      <x:c r="CK177" s="13"/>
      <x:c r="CL177" s="13"/>
      <x:c r="CM177" s="13"/>
      <x:c r="CN177" s="13"/>
      <x:c r="CO177" s="13"/>
      <x:c r="CP177" s="14"/>
      <x:c r="CQ177" s="13"/>
      <x:c r="CR177" s="14"/>
      <x:c r="CS177" s="13"/>
      <x:c r="CY177" s="13"/>
    </x:row>
    <x:row r="178" spans="1:103" ht="18" customHeight="1">
      <x:c r="A178" s="15"/>
      <x:c r="B178" s="13"/>
      <x:c r="C178" s="14"/>
      <x:c r="D178" s="13"/>
      <x:c r="E178" s="14"/>
      <x:c r="F178" s="13"/>
      <x:c r="G178" s="14"/>
      <x:c r="H178" s="13"/>
      <x:c r="I178" s="14"/>
      <x:c r="J178" s="13"/>
      <x:c r="K178" s="13"/>
      <x:c r="L178" s="14"/>
      <x:c r="M178" s="13"/>
      <x:c r="N178" s="13"/>
      <x:c r="O178" s="13"/>
      <x:c r="P178" s="13"/>
      <x:c r="Q178" s="13"/>
      <x:c r="R178" s="14"/>
      <x:c r="S178" s="13"/>
      <x:c r="T178" s="14"/>
      <x:c r="U178" s="13"/>
      <x:c r="V178" s="14"/>
      <x:c r="W178" s="13"/>
      <x:c r="X178" s="13"/>
      <x:c r="Y178" s="13"/>
      <x:c r="Z178" s="13"/>
      <x:c r="AA178" s="13"/>
      <x:c r="AB178" s="13"/>
      <x:c r="AC178" s="13"/>
      <x:c r="AD178" s="13"/>
      <x:c r="AE178" s="13"/>
      <x:c r="AF178" s="13"/>
      <x:c r="AG178" s="13"/>
      <x:c r="AH178" s="13"/>
      <x:c r="AI178" s="13"/>
      <x:c r="AJ178" s="13"/>
      <x:c r="AL178" s="13"/>
      <x:c r="AM178" s="13"/>
      <x:c r="AN178" s="14"/>
      <x:c r="AO178" s="13"/>
      <x:c r="AP178" s="13"/>
      <x:c r="AQ178" s="13"/>
      <x:c r="AR178" s="14"/>
      <x:c r="AS178" s="13"/>
      <x:c r="AT178" s="14"/>
      <x:c r="AU178" s="13"/>
      <x:c r="AV178" s="13"/>
      <x:c r="AW178" s="13"/>
      <x:c r="AX178" s="13"/>
      <x:c r="AY178" s="13"/>
      <x:c r="AZ178" s="13"/>
      <x:c r="BA178" s="14"/>
      <x:c r="BB178" s="13"/>
      <x:c r="BC178" s="13"/>
      <x:c r="BD178" s="13"/>
      <x:c r="BE178" s="13"/>
      <x:c r="BF178" s="13"/>
      <x:c r="BG178" s="13"/>
      <x:c r="BH178" s="13"/>
      <x:c r="BI178" s="13"/>
      <x:c r="BJ178" s="14"/>
      <x:c r="BK178" s="13"/>
      <x:c r="BL178" s="14"/>
      <x:c r="BM178" s="13"/>
      <x:c r="BN178" s="14"/>
      <x:c r="BO178" s="13"/>
      <x:c r="BP178" s="14"/>
      <x:c r="BQ178" s="13"/>
      <x:c r="BR178" s="13"/>
      <x:c r="BS178" s="13"/>
      <x:c r="BT178" s="13"/>
      <x:c r="BV178" s="13"/>
      <x:c r="BW178" s="13"/>
      <x:c r="BX178" s="13"/>
      <x:c r="BY178" s="14"/>
      <x:c r="BZ178" s="13"/>
      <x:c r="CA178" s="14"/>
      <x:c r="CB178" s="13"/>
      <x:c r="CC178" s="14"/>
      <x:c r="CD178" s="13"/>
      <x:c r="CE178" s="13"/>
      <x:c r="CF178" s="14"/>
      <x:c r="CG178" s="13"/>
      <x:c r="CH178" s="13"/>
      <x:c r="CI178" s="13"/>
      <x:c r="CJ178" s="13"/>
      <x:c r="CK178" s="13"/>
      <x:c r="CL178" s="13"/>
      <x:c r="CM178" s="13"/>
      <x:c r="CN178" s="13"/>
      <x:c r="CO178" s="13"/>
      <x:c r="CP178" s="14"/>
      <x:c r="CQ178" s="13"/>
      <x:c r="CR178" s="14"/>
      <x:c r="CS178" s="13"/>
      <x:c r="CY178" s="13"/>
    </x:row>
    <x:row r="179" spans="1:103" ht="18" customHeight="1">
      <x:c r="A179" s="15"/>
      <x:c r="B179" s="13"/>
      <x:c r="C179" s="14"/>
      <x:c r="D179" s="13"/>
      <x:c r="E179" s="14"/>
      <x:c r="F179" s="13"/>
      <x:c r="G179" s="14"/>
      <x:c r="H179" s="13"/>
      <x:c r="I179" s="14"/>
      <x:c r="J179" s="13"/>
      <x:c r="K179" s="13"/>
      <x:c r="L179" s="14"/>
      <x:c r="M179" s="13"/>
      <x:c r="N179" s="13"/>
      <x:c r="O179" s="13"/>
      <x:c r="P179" s="13"/>
      <x:c r="Q179" s="13"/>
      <x:c r="R179" s="14"/>
      <x:c r="S179" s="13"/>
      <x:c r="T179" s="14"/>
      <x:c r="U179" s="13"/>
      <x:c r="V179" s="14"/>
      <x:c r="W179" s="13"/>
      <x:c r="X179" s="13"/>
      <x:c r="Y179" s="13"/>
      <x:c r="Z179" s="13"/>
      <x:c r="AA179" s="13"/>
      <x:c r="AB179" s="13"/>
      <x:c r="AC179" s="13"/>
      <x:c r="AD179" s="13"/>
      <x:c r="AE179" s="13"/>
      <x:c r="AF179" s="13"/>
      <x:c r="AG179" s="13"/>
      <x:c r="AH179" s="13"/>
      <x:c r="AI179" s="13"/>
      <x:c r="AJ179" s="13"/>
      <x:c r="AL179" s="13"/>
      <x:c r="AM179" s="13"/>
      <x:c r="AN179" s="14"/>
      <x:c r="AO179" s="13"/>
      <x:c r="AP179" s="13"/>
      <x:c r="AQ179" s="13"/>
      <x:c r="AR179" s="14"/>
      <x:c r="AS179" s="13"/>
      <x:c r="AT179" s="14"/>
      <x:c r="AU179" s="13"/>
      <x:c r="AV179" s="13"/>
      <x:c r="AW179" s="13"/>
      <x:c r="AX179" s="13"/>
      <x:c r="AY179" s="13"/>
      <x:c r="AZ179" s="13"/>
      <x:c r="BA179" s="14"/>
      <x:c r="BB179" s="13"/>
      <x:c r="BC179" s="13"/>
      <x:c r="BD179" s="13"/>
      <x:c r="BE179" s="13"/>
      <x:c r="BF179" s="13"/>
      <x:c r="BG179" s="13"/>
      <x:c r="BH179" s="13"/>
      <x:c r="BI179" s="13"/>
      <x:c r="BJ179" s="14"/>
      <x:c r="BK179" s="13"/>
      <x:c r="BL179" s="14"/>
      <x:c r="BM179" s="13"/>
      <x:c r="BN179" s="14"/>
      <x:c r="BO179" s="13"/>
      <x:c r="BP179" s="14"/>
      <x:c r="BQ179" s="13"/>
      <x:c r="BR179" s="13"/>
      <x:c r="BS179" s="13"/>
      <x:c r="BT179" s="13"/>
      <x:c r="BV179" s="13"/>
      <x:c r="BW179" s="13"/>
      <x:c r="BX179" s="13"/>
      <x:c r="BY179" s="14"/>
      <x:c r="BZ179" s="13"/>
      <x:c r="CA179" s="14"/>
      <x:c r="CB179" s="13"/>
      <x:c r="CC179" s="14"/>
      <x:c r="CD179" s="13"/>
      <x:c r="CE179" s="13"/>
      <x:c r="CF179" s="14"/>
      <x:c r="CG179" s="13"/>
      <x:c r="CH179" s="13"/>
      <x:c r="CI179" s="13"/>
      <x:c r="CJ179" s="13"/>
      <x:c r="CK179" s="13"/>
      <x:c r="CL179" s="13"/>
      <x:c r="CM179" s="13"/>
      <x:c r="CN179" s="13"/>
      <x:c r="CO179" s="13"/>
      <x:c r="CP179" s="14"/>
      <x:c r="CQ179" s="13"/>
      <x:c r="CR179" s="14"/>
      <x:c r="CS179" s="13"/>
      <x:c r="CY179" s="13"/>
    </x:row>
    <x:row r="180" spans="1:103" ht="18" customHeight="1">
      <x:c r="A180" s="15"/>
      <x:c r="B180" s="13"/>
      <x:c r="C180" s="14"/>
      <x:c r="D180" s="13"/>
      <x:c r="E180" s="14"/>
      <x:c r="F180" s="13"/>
      <x:c r="G180" s="14"/>
      <x:c r="H180" s="13"/>
      <x:c r="I180" s="14"/>
      <x:c r="J180" s="13"/>
      <x:c r="K180" s="13"/>
      <x:c r="L180" s="14"/>
      <x:c r="M180" s="13"/>
      <x:c r="N180" s="13"/>
      <x:c r="O180" s="13"/>
      <x:c r="P180" s="13"/>
      <x:c r="Q180" s="13"/>
      <x:c r="R180" s="14"/>
      <x:c r="S180" s="13"/>
      <x:c r="T180" s="14"/>
      <x:c r="U180" s="13"/>
      <x:c r="V180" s="14"/>
      <x:c r="W180" s="13"/>
      <x:c r="X180" s="13"/>
      <x:c r="Y180" s="13"/>
      <x:c r="Z180" s="13"/>
      <x:c r="AA180" s="13"/>
      <x:c r="AB180" s="13"/>
      <x:c r="AC180" s="13"/>
      <x:c r="AD180" s="13"/>
      <x:c r="AE180" s="13"/>
      <x:c r="AF180" s="13"/>
      <x:c r="AG180" s="13"/>
      <x:c r="AH180" s="13"/>
      <x:c r="AI180" s="13"/>
      <x:c r="AJ180" s="13"/>
      <x:c r="AL180" s="13"/>
      <x:c r="AM180" s="13"/>
      <x:c r="AN180" s="14"/>
      <x:c r="AO180" s="13"/>
      <x:c r="AP180" s="13"/>
      <x:c r="AQ180" s="13"/>
      <x:c r="AR180" s="14"/>
      <x:c r="AS180" s="13"/>
      <x:c r="AT180" s="14"/>
      <x:c r="AU180" s="13"/>
      <x:c r="AV180" s="13"/>
      <x:c r="AW180" s="13"/>
      <x:c r="AX180" s="13"/>
      <x:c r="AY180" s="13"/>
      <x:c r="AZ180" s="13"/>
      <x:c r="BA180" s="14"/>
      <x:c r="BB180" s="13"/>
      <x:c r="BC180" s="13"/>
      <x:c r="BD180" s="13"/>
      <x:c r="BE180" s="13"/>
      <x:c r="BF180" s="13"/>
      <x:c r="BG180" s="13"/>
      <x:c r="BH180" s="13"/>
      <x:c r="BI180" s="13"/>
      <x:c r="BJ180" s="14"/>
      <x:c r="BK180" s="13"/>
      <x:c r="BL180" s="14"/>
      <x:c r="BM180" s="13"/>
      <x:c r="BN180" s="14"/>
      <x:c r="BO180" s="13"/>
      <x:c r="BP180" s="14"/>
      <x:c r="BQ180" s="13"/>
      <x:c r="BR180" s="13"/>
      <x:c r="BS180" s="13"/>
      <x:c r="BT180" s="13"/>
      <x:c r="BV180" s="13"/>
      <x:c r="BW180" s="13"/>
      <x:c r="BX180" s="13"/>
      <x:c r="BY180" s="14"/>
      <x:c r="BZ180" s="13"/>
      <x:c r="CA180" s="14"/>
      <x:c r="CB180" s="13"/>
      <x:c r="CC180" s="14"/>
      <x:c r="CD180" s="13"/>
      <x:c r="CE180" s="13"/>
      <x:c r="CF180" s="14"/>
      <x:c r="CG180" s="13"/>
      <x:c r="CH180" s="13"/>
      <x:c r="CI180" s="13"/>
      <x:c r="CJ180" s="13"/>
      <x:c r="CK180" s="13"/>
      <x:c r="CL180" s="13"/>
      <x:c r="CM180" s="13"/>
      <x:c r="CN180" s="13"/>
      <x:c r="CO180" s="13"/>
      <x:c r="CP180" s="14"/>
      <x:c r="CQ180" s="13"/>
      <x:c r="CR180" s="14"/>
      <x:c r="CS180" s="13"/>
      <x:c r="CY180" s="13"/>
    </x:row>
    <x:row r="181" spans="1:103" ht="18" customHeight="1">
      <x:c r="A181" s="15"/>
      <x:c r="B181" s="13"/>
      <x:c r="C181" s="14"/>
      <x:c r="D181" s="13"/>
      <x:c r="E181" s="14"/>
      <x:c r="F181" s="13"/>
      <x:c r="G181" s="14"/>
      <x:c r="H181" s="13"/>
      <x:c r="I181" s="14"/>
      <x:c r="J181" s="13"/>
      <x:c r="K181" s="13"/>
      <x:c r="L181" s="14"/>
      <x:c r="M181" s="13"/>
      <x:c r="N181" s="13"/>
      <x:c r="O181" s="13"/>
      <x:c r="P181" s="13"/>
      <x:c r="Q181" s="13"/>
      <x:c r="R181" s="14"/>
      <x:c r="S181" s="13"/>
      <x:c r="T181" s="14"/>
      <x:c r="U181" s="13"/>
      <x:c r="V181" s="14"/>
      <x:c r="W181" s="13"/>
      <x:c r="X181" s="13"/>
      <x:c r="Y181" s="13"/>
      <x:c r="Z181" s="13"/>
      <x:c r="AA181" s="13"/>
      <x:c r="AB181" s="13"/>
      <x:c r="AC181" s="13"/>
      <x:c r="AD181" s="13"/>
      <x:c r="AE181" s="13"/>
      <x:c r="AF181" s="13"/>
      <x:c r="AG181" s="13"/>
      <x:c r="AH181" s="13"/>
      <x:c r="AI181" s="13"/>
      <x:c r="AJ181" s="13"/>
      <x:c r="AL181" s="13"/>
      <x:c r="AM181" s="13"/>
      <x:c r="AN181" s="14"/>
      <x:c r="AO181" s="13"/>
      <x:c r="AP181" s="13"/>
      <x:c r="AQ181" s="13"/>
      <x:c r="AR181" s="14"/>
      <x:c r="AS181" s="13"/>
      <x:c r="AT181" s="14"/>
      <x:c r="AU181" s="13"/>
      <x:c r="AV181" s="13"/>
      <x:c r="AW181" s="13"/>
      <x:c r="AX181" s="13"/>
      <x:c r="AY181" s="13"/>
      <x:c r="AZ181" s="13"/>
      <x:c r="BA181" s="14"/>
      <x:c r="BB181" s="13"/>
      <x:c r="BC181" s="13"/>
      <x:c r="BD181" s="13"/>
      <x:c r="BE181" s="13"/>
      <x:c r="BF181" s="13"/>
      <x:c r="BG181" s="13"/>
      <x:c r="BH181" s="13"/>
      <x:c r="BI181" s="13"/>
      <x:c r="BJ181" s="14"/>
      <x:c r="BK181" s="13"/>
      <x:c r="BL181" s="14"/>
      <x:c r="BM181" s="13"/>
      <x:c r="BN181" s="14"/>
      <x:c r="BO181" s="13"/>
      <x:c r="BP181" s="14"/>
      <x:c r="BQ181" s="13"/>
      <x:c r="BR181" s="13"/>
      <x:c r="BS181" s="13"/>
      <x:c r="BT181" s="13"/>
      <x:c r="BV181" s="13"/>
      <x:c r="BW181" s="13"/>
      <x:c r="BX181" s="13"/>
      <x:c r="BY181" s="14"/>
      <x:c r="BZ181" s="13"/>
      <x:c r="CA181" s="14"/>
      <x:c r="CB181" s="13"/>
      <x:c r="CC181" s="14"/>
      <x:c r="CD181" s="13"/>
      <x:c r="CE181" s="13"/>
      <x:c r="CF181" s="14"/>
      <x:c r="CG181" s="13"/>
      <x:c r="CH181" s="13"/>
      <x:c r="CI181" s="13"/>
      <x:c r="CJ181" s="13"/>
      <x:c r="CK181" s="13"/>
      <x:c r="CL181" s="13"/>
      <x:c r="CM181" s="13"/>
      <x:c r="CN181" s="13"/>
      <x:c r="CO181" s="13"/>
      <x:c r="CP181" s="14"/>
      <x:c r="CQ181" s="13"/>
      <x:c r="CR181" s="14"/>
      <x:c r="CS181" s="13"/>
      <x:c r="CY181" s="13"/>
    </x:row>
    <x:row r="182" ht="18" customHeight="1"/>
    <x:row r="183" ht="18" customHeight="1"/>
    <x:row r="184" ht="18" customHeight="1"/>
    <x:row r="185" ht="18" customHeight="1"/>
    <x:row r="186" ht="18" customHeight="1"/>
    <x:row r="187" ht="18" customHeight="1"/>
    <x:row r="188" ht="18" customHeight="1"/>
    <x:row r="189" ht="18" customHeight="1"/>
    <x:row r="190" ht="18" customHeight="1"/>
    <x:row r="191" ht="18" customHeight="1"/>
    <x:row r="192" ht="18" customHeight="1"/>
    <x:row r="193" ht="18" customHeight="1"/>
    <x:row r="194" ht="18" customHeight="1"/>
    <x:row r="195" ht="18" customHeight="1"/>
    <x:row r="196" ht="18" customHeight="1"/>
    <x:row r="197" ht="18" customHeight="1"/>
    <x:row r="198" ht="18" customHeight="1"/>
    <x:row r="199" ht="18" customHeight="1"/>
    <x:row r="200" ht="18" customHeight="1"/>
    <x:row r="201" ht="18" customHeight="1"/>
    <x:row r="202" ht="18" customHeight="1"/>
    <x:row r="203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7" firstPageNumber="1" fitToWidth="1" fitToHeight="1" orientation="portrait" usePrinterDefaults="1" blackAndWhite="0" draft="0" useFirstPageNumber="0" horizontalDpi="4294967293" verticalDpi="300" copies="1"/>
  <x:rowBreaks count="1" manualBreakCount="1">
    <x:brk id="116" min="0" max="1048575" man="1" pt="0"/>
  </x:rowBreaks>
  <x:colBreaks count="3" manualBreakCount="3">
    <x:brk id="14" min="0" max="16383" man="1" pt="0"/>
    <x:brk id="34" min="0" max="16383" man="1" pt="0"/>
    <x:brk id="111" min="0" max="16383" man="1" pt="0"/>
  </x:colBreaks>
  <x:legacyDrawing r:id="rId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DG167"/>
  <x:sheetViews>
    <x:sheetView topLeftCell="A1" zoomScale="80" zoomScaleNormal="80" zoomScaleSheetLayoutView="100" workbookViewId="0">
      <x:pane xSplit="1" ySplit="6" topLeftCell="BY118" activePane="bottomRight" state="frozen"/>
      <x:selection pane="bottomRight" activeCell="DI123" activeCellId="0" sqref="DI123:DI123"/>
    </x:sheetView>
  </x:sheetViews>
  <x:sheetFormatPr defaultColWidth="8.88671875" defaultRowHeight="10.699999999999999"/>
  <x:cols>
    <x:col min="1" max="1" width="15.5546875" style="19" bestFit="1" customWidth="1"/>
    <x:col min="2" max="2" width="4.21875" style="22" customWidth="1"/>
    <x:col min="3" max="3" width="5" style="8" customWidth="1"/>
    <x:col min="4" max="4" width="4.44140625" style="22" customWidth="1"/>
    <x:col min="5" max="5" width="6.88671875" style="8" customWidth="1"/>
    <x:col min="6" max="6" width="4.109375" style="22" customWidth="1"/>
    <x:col min="7" max="7" width="4.77734375" style="8" customWidth="1"/>
    <x:col min="8" max="8" width="3.6640625" style="22" customWidth="1"/>
    <x:col min="9" max="9" width="4.6640625" style="8" customWidth="1"/>
    <x:col min="10" max="10" width="4.44140625" style="22" customWidth="1"/>
    <x:col min="11" max="11" width="3.44140625" style="22" customWidth="1"/>
    <x:col min="12" max="12" width="6.109375" style="8" customWidth="1"/>
    <x:col min="13" max="13" width="3.77734375" style="22" customWidth="1"/>
    <x:col min="14" max="14" width="3.44140625" style="22" customWidth="1"/>
    <x:col min="15" max="16" width="3.33203125" style="22" customWidth="1"/>
    <x:col min="17" max="17" width="3.21875" style="22" customWidth="1"/>
    <x:col min="18" max="18" width="3.21875" style="8" customWidth="1"/>
    <x:col min="19" max="19" width="3" style="22" customWidth="1"/>
    <x:col min="20" max="20" width="7.33203125" style="8" bestFit="1" customWidth="1"/>
    <x:col min="21" max="21" width="3" style="22" customWidth="1"/>
    <x:col min="22" max="22" width="6" style="8" customWidth="1"/>
    <x:col min="23" max="23" width="3.33203125" style="22" customWidth="1"/>
    <x:col min="24" max="24" width="4.6640625" style="22" customWidth="1"/>
    <x:col min="25" max="26" width="3" style="22" customWidth="1"/>
    <x:col min="27" max="27" width="3.33203125" style="22" customWidth="1"/>
    <x:col min="28" max="28" width="3.77734375" style="22" customWidth="1"/>
    <x:col min="29" max="29" width="3.88671875" style="22" customWidth="1"/>
    <x:col min="30" max="31" width="3.77734375" style="22" customWidth="1"/>
    <x:col min="32" max="32" width="3.33203125" style="22" customWidth="1"/>
    <x:col min="33" max="33" width="3.88671875" style="22" customWidth="1"/>
    <x:col min="34" max="34" width="2.5546875" style="22" customWidth="1"/>
    <x:col min="35" max="35" width="3" style="22" customWidth="1"/>
    <x:col min="36" max="36" width="3.21875" style="22" customWidth="1"/>
    <x:col min="37" max="37" width="4.6640625" style="22" bestFit="1" customWidth="1"/>
    <x:col min="38" max="38" width="17.33203125" style="22" bestFit="1" customWidth="1"/>
    <x:col min="39" max="39" width="3.6640625" style="22" customWidth="1"/>
    <x:col min="40" max="40" width="6.6640625" style="8" customWidth="1"/>
    <x:col min="41" max="41" width="3.88671875" style="22" customWidth="1"/>
    <x:col min="42" max="42" width="4" style="22" customWidth="1"/>
    <x:col min="43" max="43" width="3.33203125" style="22" customWidth="1"/>
    <x:col min="44" max="44" width="4.6640625" style="8" customWidth="1"/>
    <x:col min="45" max="45" width="3.77734375" style="22" customWidth="1"/>
    <x:col min="46" max="46" width="4.109375" style="8" customWidth="1"/>
    <x:col min="47" max="51" width="3.33203125" style="22" customWidth="1"/>
    <x:col min="52" max="52" width="3.109375" style="22" customWidth="1"/>
    <x:col min="53" max="53" width="7.640625" style="8" bestFit="1" customWidth="1"/>
    <x:col min="54" max="54" width="2.77734375" style="22" customWidth="1"/>
    <x:col min="55" max="55" width="3.44140625" style="22" customWidth="1"/>
    <x:col min="56" max="56" width="3" style="22" customWidth="1"/>
    <x:col min="57" max="57" width="3.109375" style="22" customWidth="1"/>
    <x:col min="58" max="58" width="4.6640625" style="22" customWidth="1"/>
    <x:col min="59" max="60" width="3.5546875" style="22" customWidth="1"/>
    <x:col min="61" max="61" width="2.6640625" style="22" customWidth="1"/>
    <x:col min="62" max="62" width="6.44140625" style="8" customWidth="1"/>
    <x:col min="63" max="63" width="2.6640625" style="22" customWidth="1"/>
    <x:col min="64" max="64" width="6.44140625" style="8" customWidth="1"/>
    <x:col min="65" max="65" width="2.6640625" style="22" customWidth="1"/>
    <x:col min="66" max="66" width="6.44140625" style="8" customWidth="1"/>
    <x:col min="67" max="67" width="2.6640625" style="22" customWidth="1"/>
    <x:col min="68" max="68" width="6.44140625" style="8" customWidth="1"/>
    <x:col min="69" max="69" width="4" style="22" customWidth="1"/>
    <x:col min="70" max="70" width="3.33203125" style="22" customWidth="1"/>
    <x:col min="71" max="71" width="3.5546875" style="22" customWidth="1"/>
    <x:col min="72" max="72" width="3.33203125" style="22" bestFit="1" customWidth="1"/>
    <x:col min="73" max="73" width="3.44140625" style="22" bestFit="1" customWidth="1"/>
    <x:col min="74" max="74" width="21.109375" style="22" bestFit="1" customWidth="1"/>
    <x:col min="75" max="75" width="4.44140625" style="22" customWidth="1"/>
    <x:col min="76" max="76" width="5" style="22" customWidth="1"/>
    <x:col min="77" max="77" width="5.88671875" style="8" customWidth="1"/>
    <x:col min="78" max="78" width="4.44140625" style="22" customWidth="1"/>
    <x:col min="79" max="79" width="7.33203125" style="8" customWidth="1"/>
    <x:col min="80" max="80" width="4.5546875" style="22" customWidth="1"/>
    <x:col min="81" max="81" width="7.44140625" style="8" customWidth="1"/>
    <x:col min="82" max="83" width="4.44140625" style="22" customWidth="1"/>
    <x:col min="84" max="84" width="7.21875" style="8" customWidth="1"/>
    <x:col min="85" max="85" width="5.109375" style="22" customWidth="1"/>
    <x:col min="86" max="86" width="4.33203125" style="22" bestFit="1" customWidth="1"/>
    <x:col min="87" max="87" width="4.21875" style="22" customWidth="1"/>
    <x:col min="88" max="88" width="4.88671875" style="22" customWidth="1"/>
    <x:col min="89" max="89" width="4.21875" style="22" customWidth="1"/>
    <x:col min="90" max="90" width="4.33203125" style="22" customWidth="1"/>
    <x:col min="91" max="91" width="4.21875" style="22" customWidth="1"/>
    <x:col min="92" max="92" width="3.77734375" style="22" customWidth="1"/>
    <x:col min="93" max="93" width="3.33203125" style="22" customWidth="1"/>
    <x:col min="94" max="94" width="7.21875" style="8" customWidth="1"/>
    <x:col min="95" max="95" width="3.33203125" style="22" customWidth="1"/>
    <x:col min="96" max="96" width="7.640625" style="8" bestFit="1" customWidth="1"/>
    <x:col min="97" max="97" width="5.21875" style="22" customWidth="1"/>
    <x:col min="98" max="98" width="3.77734375" style="22" customWidth="1"/>
    <x:col min="99" max="99" width="4" style="22" customWidth="1"/>
    <x:col min="100" max="100" width="3.6640625" style="22" customWidth="1"/>
    <x:col min="101" max="101" width="4.33203125" style="22" customWidth="1"/>
    <x:col min="102" max="102" width="4" style="22" customWidth="1"/>
    <x:col min="103" max="103" width="15.5546875" style="22" bestFit="1" customWidth="1"/>
    <x:col min="104" max="104" width="4.77734375" style="13" customWidth="1"/>
    <x:col min="105" max="105" width="8.33203125" style="14" customWidth="1"/>
    <x:col min="106" max="106" width="5" style="13" customWidth="1"/>
    <x:col min="107" max="107" width="9.88671875" style="14" customWidth="1"/>
    <x:col min="108" max="108" width="5.5546875" style="13" customWidth="1"/>
    <x:col min="109" max="109" width="9.33203125" style="14" customWidth="1"/>
    <x:col min="110" max="110" width="5.109375" style="13" customWidth="1"/>
    <x:col min="111" max="111" width="10.88671875" style="14" customWidth="1"/>
    <x:col min="112" max="16384" width="8.88671875" style="19"/>
  </x:cols>
  <x:sheetData>
    <x:row r="1" spans="1:111" s="274" customFormat="1" ht="30" customHeight="1">
      <x:c r="A1" s="995" t="s">
        <x:v>649</x:v>
      </x:c>
      <x:c r="B1" s="995"/>
      <x:c r="C1" s="996"/>
      <x:c r="D1" s="995"/>
      <x:c r="E1" s="996"/>
      <x:c r="F1" s="995"/>
      <x:c r="G1" s="996"/>
      <x:c r="H1" s="995"/>
      <x:c r="I1" s="996"/>
      <x:c r="J1" s="995"/>
      <x:c r="K1" s="995"/>
      <x:c r="L1" s="996"/>
      <x:c r="M1" s="995"/>
      <x:c r="N1" s="995"/>
      <x:c r="O1" s="995"/>
      <x:c r="P1" s="995"/>
      <x:c r="R1" s="92"/>
      <x:c r="T1" s="92"/>
      <x:c r="V1" s="92"/>
      <x:c r="AN1" s="92"/>
      <x:c r="AR1" s="92"/>
      <x:c r="AT1" s="92"/>
      <x:c r="BA1" s="92"/>
      <x:c r="BJ1" s="92"/>
      <x:c r="BL1" s="92"/>
      <x:c r="BN1" s="92"/>
      <x:c r="BP1" s="92"/>
      <x:c r="BY1" s="92"/>
      <x:c r="CA1" s="92"/>
      <x:c r="CC1" s="92"/>
      <x:c r="CF1" s="84"/>
      <x:c r="CP1" s="92"/>
      <x:c r="CR1" s="92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30" customHeight="1">
      <x:c r="A2" s="997" t="s">
        <x:v>2805</x:v>
      </x:c>
      <x:c r="B2" s="997"/>
      <x:c r="C2" s="998"/>
      <x:c r="D2" s="997"/>
      <x:c r="E2" s="998"/>
      <x:c r="F2" s="997"/>
      <x:c r="G2" s="998"/>
      <x:c r="H2" s="997"/>
      <x:c r="I2" s="998"/>
      <x:c r="J2" s="997"/>
      <x:c r="K2" s="997"/>
      <x:c r="L2" s="998"/>
      <x:c r="M2" s="997"/>
      <x:c r="N2" s="997"/>
      <x:c r="O2" s="997"/>
      <x:c r="P2" s="997"/>
      <x:c r="R2" s="92"/>
      <x:c r="T2" s="92"/>
      <x:c r="V2" s="92"/>
      <x:c r="AL2" s="83" t="s">
        <x:v>469</x:v>
      </x:c>
      <x:c r="AN2" s="92"/>
      <x:c r="AR2" s="92"/>
      <x:c r="AT2" s="92"/>
      <x:c r="BA2" s="92"/>
      <x:c r="BJ2" s="92"/>
      <x:c r="BL2" s="92"/>
      <x:c r="BN2" s="92"/>
      <x:c r="BP2" s="92"/>
      <x:c r="BV2" s="83" t="s">
        <x:v>2810</x:v>
      </x:c>
      <x:c r="BY2" s="92"/>
      <x:c r="CA2" s="92"/>
      <x:c r="CC2" s="92"/>
      <x:c r="CF2" s="84"/>
      <x:c r="CP2" s="92"/>
      <x:c r="CR2" s="92"/>
      <x:c r="CY2" s="83" t="s">
        <x:v>2831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57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57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57" customFormat="1" ht="30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57" customFormat="1" ht="30" customHeight="1">
      <x:c r="A6" s="152" t="s">
        <x:v>1585</x:v>
      </x:c>
      <x:c r="B6" s="359">
        <x:f>B7+B12+B123</x:f>
        <x:v>4</x:v>
      </x:c>
      <x:c r="C6" s="360">
        <x:f t="shared" ref="C6:BN6" si="0">C7+C12+C123</x:f>
        <x:v>149</x:v>
      </x:c>
      <x:c r="D6" s="361">
        <x:f t="shared" si="0"/>
        <x:v>15</x:v>
      </x:c>
      <x:c r="E6" s="360">
        <x:f t="shared" si="0"/>
        <x:v>2749.5</x:v>
      </x:c>
      <x:c r="F6" s="361">
        <x:f t="shared" si="0"/>
        <x:v>34</x:v>
      </x:c>
      <x:c r="G6" s="360">
        <x:f t="shared" si="0"/>
        <x:v>8.2000000000000011</x:v>
      </x:c>
      <x:c r="H6" s="361">
        <x:f t="shared" si="0"/>
        <x:v>0</x:v>
      </x:c>
      <x:c r="I6" s="360">
        <x:f t="shared" si="0"/>
        <x:v>8</x:v>
      </x:c>
      <x:c r="J6" s="361">
        <x:f t="shared" si="0"/>
        <x:v>60</x:v>
      </x:c>
      <x:c r="K6" s="361">
        <x:f t="shared" si="0"/>
        <x:v>3</x:v>
      </x:c>
      <x:c r="L6" s="360">
        <x:f t="shared" si="0"/>
        <x:v>1412</x:v>
      </x:c>
      <x:c r="M6" s="361">
        <x:f t="shared" si="0"/>
        <x:v>8</x:v>
      </x:c>
      <x:c r="N6" s="361">
        <x:f t="shared" si="0"/>
        <x:v>3</x:v>
      </x:c>
      <x:c r="O6" s="361">
        <x:f t="shared" si="0"/>
        <x:v>0</x:v>
      </x:c>
      <x:c r="P6" s="361">
        <x:f t="shared" si="0"/>
        <x:v>11</x:v>
      </x:c>
      <x:c r="Q6" s="361">
        <x:f t="shared" si="0"/>
        <x:v>0</x:v>
      </x:c>
      <x:c r="R6" s="360">
        <x:f t="shared" si="0"/>
        <x:v>0</x:v>
      </x:c>
      <x:c r="S6" s="361">
        <x:f t="shared" si="0"/>
        <x:v>57</x:v>
      </x:c>
      <x:c r="T6" s="360">
        <x:f t="shared" si="0"/>
        <x:v>1001.8799999999999</x:v>
      </x:c>
      <x:c r="U6" s="361">
        <x:f t="shared" si="0"/>
        <x:v>4</x:v>
      </x:c>
      <x:c r="V6" s="360">
        <x:f t="shared" si="0"/>
        <x:v>448.75999999999999</x:v>
      </x:c>
      <x:c r="W6" s="361">
        <x:f t="shared" si="0"/>
        <x:v>6</x:v>
      </x:c>
      <x:c r="X6" s="361">
        <x:f t="shared" si="0"/>
        <x:v>690</x:v>
      </x:c>
      <x:c r="Y6" s="361">
        <x:f t="shared" si="0"/>
        <x:v>11</x:v>
      </x:c>
      <x:c r="Z6" s="361">
        <x:f t="shared" si="0"/>
        <x:v>17</x:v>
      </x:c>
      <x:c r="AA6" s="361">
        <x:f t="shared" si="0"/>
        <x:v>22</x:v>
      </x:c>
      <x:c r="AB6" s="361">
        <x:f t="shared" si="0"/>
        <x:v>11</x:v>
      </x:c>
      <x:c r="AC6" s="361">
        <x:f t="shared" si="0"/>
        <x:v>20</x:v>
      </x:c>
      <x:c r="AD6" s="361">
        <x:f t="shared" si="0"/>
        <x:v>21</x:v>
      </x:c>
      <x:c r="AE6" s="361">
        <x:f t="shared" si="0"/>
        <x:v>5</x:v>
      </x:c>
      <x:c r="AF6" s="361">
        <x:f t="shared" si="0"/>
        <x:v>3</x:v>
      </x:c>
      <x:c r="AG6" s="361">
        <x:f t="shared" si="0"/>
        <x:v>49</x:v>
      </x:c>
      <x:c r="AH6" s="361">
        <x:f t="shared" si="0"/>
        <x:v>0</x:v>
      </x:c>
      <x:c r="AI6" s="361">
        <x:f t="shared" si="0"/>
        <x:v>0</x:v>
      </x:c>
      <x:c r="AJ6" s="361">
        <x:f t="shared" si="0"/>
        <x:v>55</x:v>
      </x:c>
      <x:c r="AK6" s="361">
        <x:f t="shared" si="0"/>
        <x:v>136</x:v>
      </x:c>
      <x:c r="AL6" s="152" t="s">
        <x:v>1585</x:v>
      </x:c>
      <x:c r="AM6" s="361">
        <x:f t="shared" si="0"/>
        <x:v>2</x:v>
      </x:c>
      <x:c r="AN6" s="360">
        <x:f t="shared" si="0"/>
        <x:v>492</x:v>
      </x:c>
      <x:c r="AO6" s="361">
        <x:f t="shared" si="0"/>
        <x:v>0</x:v>
      </x:c>
      <x:c r="AP6" s="361">
        <x:f t="shared" si="0"/>
        <x:v>0</x:v>
      </x:c>
      <x:c r="AQ6" s="361">
        <x:f t="shared" si="0"/>
        <x:v>0</x:v>
      </x:c>
      <x:c r="AR6" s="360">
        <x:f t="shared" si="0"/>
        <x:v>0</x:v>
      </x:c>
      <x:c r="AS6" s="361">
        <x:f t="shared" si="0"/>
        <x:v>0</x:v>
      </x:c>
      <x:c r="AT6" s="360">
        <x:f t="shared" si="0"/>
        <x:v>0</x:v>
      </x:c>
      <x:c r="AU6" s="361">
        <x:f t="shared" si="0"/>
        <x:v>0</x:v>
      </x:c>
      <x:c r="AV6" s="361">
        <x:f t="shared" si="0"/>
        <x:v>0</x:v>
      </x:c>
      <x:c r="AW6" s="361">
        <x:f t="shared" si="0"/>
        <x:v>0</x:v>
      </x:c>
      <x:c r="AX6" s="361">
        <x:f t="shared" si="0"/>
        <x:v>1</x:v>
      </x:c>
      <x:c r="AY6" s="361">
        <x:f t="shared" si="0"/>
        <x:v>0</x:v>
      </x:c>
      <x:c r="AZ6" s="361">
        <x:f t="shared" si="0"/>
        <x:v>2</x:v>
      </x:c>
      <x:c r="BA6" s="360">
        <x:f t="shared" si="0"/>
        <x:v>1569</x:v>
      </x:c>
      <x:c r="BB6" s="361">
        <x:f t="shared" si="0"/>
        <x:v>0</x:v>
      </x:c>
      <x:c r="BC6" s="361">
        <x:f t="shared" si="0"/>
        <x:v>0</x:v>
      </x:c>
      <x:c r="BD6" s="361">
        <x:f t="shared" si="0"/>
        <x:v>1</x:v>
      </x:c>
      <x:c r="BE6" s="361">
        <x:f t="shared" si="0"/>
        <x:v>96</x:v>
      </x:c>
      <x:c r="BF6" s="361">
        <x:f t="shared" si="0"/>
        <x:v>492</x:v>
      </x:c>
      <x:c r="BG6" s="361">
        <x:f t="shared" si="0"/>
        <x:v>4</x:v>
      </x:c>
      <x:c r="BH6" s="361">
        <x:f t="shared" si="0"/>
        <x:v>18</x:v>
      </x:c>
      <x:c r="BI6" s="361">
        <x:f t="shared" si="0"/>
        <x:v>0</x:v>
      </x:c>
      <x:c r="BJ6" s="360">
        <x:f t="shared" si="0"/>
        <x:v>0</x:v>
      </x:c>
      <x:c r="BK6" s="361">
        <x:f t="shared" si="0"/>
        <x:v>0</x:v>
      </x:c>
      <x:c r="BL6" s="360">
        <x:f t="shared" si="0"/>
        <x:v>0</x:v>
      </x:c>
      <x:c r="BM6" s="361">
        <x:f t="shared" si="0"/>
        <x:v>0</x:v>
      </x:c>
      <x:c r="BN6" s="360">
        <x:f t="shared" si="0"/>
        <x:v>0</x:v>
      </x:c>
      <x:c r="BO6" s="361">
        <x:f t="shared" ref="BO6:DG6" si="1">BO7+BO12+BO123</x:f>
        <x:v>0</x:v>
      </x:c>
      <x:c r="BP6" s="360">
        <x:f t="shared" si="1"/>
        <x:v>0</x:v>
      </x:c>
      <x:c r="BQ6" s="361">
        <x:f t="shared" si="1"/>
        <x:v>1</x:v>
      </x:c>
      <x:c r="BR6" s="361">
        <x:f t="shared" si="1"/>
        <x:v>0</x:v>
      </x:c>
      <x:c r="BS6" s="361">
        <x:f t="shared" si="1"/>
        <x:v>0</x:v>
      </x:c>
      <x:c r="BT6" s="361">
        <x:f t="shared" si="1"/>
        <x:v>0</x:v>
      </x:c>
      <x:c r="BU6" s="361">
        <x:f t="shared" si="1"/>
        <x:v>0</x:v>
      </x:c>
      <x:c r="BV6" s="152" t="s">
        <x:v>1585</x:v>
      </x:c>
      <x:c r="BW6" s="361">
        <x:f t="shared" si="1"/>
        <x:v>2</x:v>
      </x:c>
      <x:c r="BX6" s="361">
        <x:f t="shared" si="1"/>
        <x:v>60</x:v>
      </x:c>
      <x:c r="BY6" s="360">
        <x:f t="shared" si="1"/>
        <x:v>923</x:v>
      </x:c>
      <x:c r="BZ6" s="361">
        <x:f t="shared" si="1"/>
        <x:v>0</x:v>
      </x:c>
      <x:c r="CA6" s="360">
        <x:f t="shared" si="1"/>
        <x:v>0</x:v>
      </x:c>
      <x:c r="CB6" s="361">
        <x:f t="shared" si="1"/>
        <x:v>0</x:v>
      </x:c>
      <x:c r="CC6" s="360">
        <x:f t="shared" si="1"/>
        <x:v>0</x:v>
      </x:c>
      <x:c r="CD6" s="361">
        <x:f t="shared" si="1"/>
        <x:v>0</x:v>
      </x:c>
      <x:c r="CE6" s="361">
        <x:f t="shared" si="1"/>
        <x:v>24</x:v>
      </x:c>
      <x:c r="CF6" s="360">
        <x:f t="shared" si="1"/>
        <x:v>668.76999999999998</x:v>
      </x:c>
      <x:c r="CG6" s="361">
        <x:f t="shared" si="1"/>
        <x:v>0</x:v>
      </x:c>
      <x:c r="CH6" s="361">
        <x:f t="shared" si="1"/>
        <x:v>0</x:v>
      </x:c>
      <x:c r="CI6" s="361">
        <x:f t="shared" si="1"/>
        <x:v>3</x:v>
      </x:c>
      <x:c r="CJ6" s="361">
        <x:f t="shared" si="1"/>
        <x:v>25</x:v>
      </x:c>
      <x:c r="CK6" s="361">
        <x:f t="shared" si="1"/>
        <x:v>2</x:v>
      </x:c>
      <x:c r="CL6" s="361">
        <x:f t="shared" si="1"/>
        <x:v>0</x:v>
      </x:c>
      <x:c r="CM6" s="361">
        <x:f t="shared" si="1"/>
        <x:v>1</x:v>
      </x:c>
      <x:c r="CN6" s="361">
        <x:f t="shared" si="1"/>
        <x:v>1</x:v>
      </x:c>
      <x:c r="CO6" s="361">
        <x:f t="shared" si="1"/>
        <x:v>4</x:v>
      </x:c>
      <x:c r="CP6" s="360">
        <x:f t="shared" si="1"/>
        <x:v>1094.9000000000001</x:v>
      </x:c>
      <x:c r="CQ6" s="361">
        <x:f t="shared" si="1"/>
        <x:v>34</x:v>
      </x:c>
      <x:c r="CR6" s="360">
        <x:f t="shared" si="1"/>
        <x:v>2036</x:v>
      </x:c>
      <x:c r="CS6" s="361">
        <x:f t="shared" si="1"/>
        <x:v>759</x:v>
      </x:c>
      <x:c r="CT6" s="361">
        <x:f t="shared" si="1"/>
        <x:v>6</x:v>
      </x:c>
      <x:c r="CU6" s="361">
        <x:f t="shared" si="1"/>
        <x:v>37</x:v>
      </x:c>
      <x:c r="CV6" s="361">
        <x:f t="shared" si="1"/>
        <x:v>22</x:v>
      </x:c>
      <x:c r="CW6" s="361">
        <x:f t="shared" si="1"/>
        <x:v>30</x:v>
      </x:c>
      <x:c r="CX6" s="361">
        <x:f t="shared" si="1"/>
        <x:v>33</x:v>
      </x:c>
      <x:c r="CY6" s="152" t="s">
        <x:v>1585</x:v>
      </x:c>
      <x:c r="CZ6" s="361">
        <x:f t="shared" si="1"/>
        <x:v>26</x:v>
      </x:c>
      <x:c r="DA6" s="360">
        <x:f t="shared" si="1"/>
        <x:v>1020.6900000000001</x:v>
      </x:c>
      <x:c r="DB6" s="361">
        <x:f t="shared" si="1"/>
        <x:v>0</x:v>
      </x:c>
      <x:c r="DC6" s="360">
        <x:f t="shared" si="1"/>
        <x:v>0</x:v>
      </x:c>
      <x:c r="DD6" s="361">
        <x:f t="shared" si="1"/>
        <x:v>0</x:v>
      </x:c>
      <x:c r="DE6" s="360">
        <x:f t="shared" si="1"/>
        <x:v>0</x:v>
      </x:c>
      <x:c r="DF6" s="361">
        <x:f t="shared" si="1"/>
        <x:v>0</x:v>
      </x:c>
      <x:c r="DG6" s="362">
        <x:f t="shared" si="1"/>
        <x:v>0</x:v>
      </x:c>
    </x:row>
    <x:row r="7" spans="1:111" s="157" customFormat="1" ht="30" customHeight="1">
      <x:c r="A7" s="134" t="s">
        <x:v>2442</x:v>
      </x:c>
      <x:c r="B7" s="346">
        <x:f t="shared" ref="B7:AK7" si="2">SUM(B8)</x:f>
        <x:v>0</x:v>
      </x:c>
      <x:c r="C7" s="347">
        <x:f t="shared" si="2"/>
        <x:v>0</x:v>
      </x:c>
      <x:c r="D7" s="348">
        <x:f t="shared" si="2"/>
        <x:v>0</x:v>
      </x:c>
      <x:c r="E7" s="347">
        <x:f t="shared" si="2"/>
        <x:v>0</x:v>
      </x:c>
      <x:c r="F7" s="348">
        <x:f t="shared" si="2"/>
        <x:v>0</x:v>
      </x:c>
      <x:c r="G7" s="347">
        <x:f t="shared" si="2"/>
        <x:v>0</x:v>
      </x:c>
      <x:c r="H7" s="348">
        <x:f t="shared" si="2"/>
        <x:v>0</x:v>
      </x:c>
      <x:c r="I7" s="347">
        <x:f t="shared" si="2"/>
        <x:v>0</x:v>
      </x:c>
      <x:c r="J7" s="348">
        <x:f t="shared" si="2"/>
        <x:v>0</x:v>
      </x:c>
      <x:c r="K7" s="348">
        <x:f t="shared" si="2"/>
        <x:v>0</x:v>
      </x:c>
      <x:c r="L7" s="347">
        <x:f t="shared" si="2"/>
        <x:v>0</x:v>
      </x:c>
      <x:c r="M7" s="348">
        <x:f t="shared" si="2"/>
        <x:v>0</x:v>
      </x:c>
      <x:c r="N7" s="348">
        <x:f t="shared" si="2"/>
        <x:v>0</x:v>
      </x:c>
      <x:c r="O7" s="348">
        <x:f t="shared" si="2"/>
        <x:v>0</x:v>
      </x:c>
      <x:c r="P7" s="348">
        <x:f t="shared" si="2"/>
        <x:v>0</x:v>
      </x:c>
      <x:c r="Q7" s="348">
        <x:f t="shared" si="2"/>
        <x:v>0</x:v>
      </x:c>
      <x:c r="R7" s="347">
        <x:f t="shared" si="2"/>
        <x:v>0</x:v>
      </x:c>
      <x:c r="S7" s="348">
        <x:f t="shared" si="2"/>
        <x:v>0</x:v>
      </x:c>
      <x:c r="T7" s="347">
        <x:f t="shared" si="2"/>
        <x:v>0</x:v>
      </x:c>
      <x:c r="U7" s="348">
        <x:f t="shared" si="2"/>
        <x:v>0</x:v>
      </x:c>
      <x:c r="V7" s="347">
        <x:f t="shared" si="2"/>
        <x:v>0</x:v>
      </x:c>
      <x:c r="W7" s="348">
        <x:f t="shared" si="2"/>
        <x:v>0</x:v>
      </x:c>
      <x:c r="X7" s="348">
        <x:f t="shared" si="2"/>
        <x:v>0</x:v>
      </x:c>
      <x:c r="Y7" s="348">
        <x:f t="shared" si="2"/>
        <x:v>0</x:v>
      </x:c>
      <x:c r="Z7" s="348">
        <x:f t="shared" si="2"/>
        <x:v>0</x:v>
      </x:c>
      <x:c r="AA7" s="348">
        <x:f t="shared" si="2"/>
        <x:v>0</x:v>
      </x:c>
      <x:c r="AB7" s="348">
        <x:f t="shared" si="2"/>
        <x:v>0</x:v>
      </x:c>
      <x:c r="AC7" s="348">
        <x:f t="shared" si="2"/>
        <x:v>0</x:v>
      </x:c>
      <x:c r="AD7" s="348">
        <x:f t="shared" si="2"/>
        <x:v>0</x:v>
      </x:c>
      <x:c r="AE7" s="348">
        <x:f t="shared" si="2"/>
        <x:v>0</x:v>
      </x:c>
      <x:c r="AF7" s="348">
        <x:f t="shared" si="2"/>
        <x:v>0</x:v>
      </x:c>
      <x:c r="AG7" s="348">
        <x:f t="shared" si="2"/>
        <x:v>0</x:v>
      </x:c>
      <x:c r="AH7" s="348">
        <x:f t="shared" si="2"/>
        <x:v>0</x:v>
      </x:c>
      <x:c r="AI7" s="348">
        <x:f t="shared" si="2"/>
        <x:v>0</x:v>
      </x:c>
      <x:c r="AJ7" s="348">
        <x:f t="shared" si="2"/>
        <x:v>0</x:v>
      </x:c>
      <x:c r="AK7" s="348">
        <x:f t="shared" si="2"/>
        <x:v>0</x:v>
      </x:c>
      <x:c r="AL7" s="134" t="s">
        <x:v>2442</x:v>
      </x:c>
      <x:c r="AM7" s="348">
        <x:f t="shared" ref="AM7:BP7" si="3">SUM(AM8)</x:f>
        <x:v>0</x:v>
      </x:c>
      <x:c r="AN7" s="347">
        <x:f t="shared" si="3"/>
        <x:v>0</x:v>
      </x:c>
      <x:c r="AO7" s="348">
        <x:f t="shared" si="3"/>
        <x:v>0</x:v>
      </x:c>
      <x:c r="AP7" s="348">
        <x:f t="shared" si="3"/>
        <x:v>0</x:v>
      </x:c>
      <x:c r="AQ7" s="348">
        <x:f t="shared" si="3"/>
        <x:v>0</x:v>
      </x:c>
      <x:c r="AR7" s="347">
        <x:f t="shared" si="3"/>
        <x:v>0</x:v>
      </x:c>
      <x:c r="AS7" s="348">
        <x:f t="shared" si="3"/>
        <x:v>0</x:v>
      </x:c>
      <x:c r="AT7" s="347">
        <x:f t="shared" si="3"/>
        <x:v>0</x:v>
      </x:c>
      <x:c r="AU7" s="348">
        <x:f t="shared" si="3"/>
        <x:v>0</x:v>
      </x:c>
      <x:c r="AV7" s="348">
        <x:f t="shared" si="3"/>
        <x:v>0</x:v>
      </x:c>
      <x:c r="AW7" s="348">
        <x:f t="shared" si="3"/>
        <x:v>0</x:v>
      </x:c>
      <x:c r="AX7" s="348">
        <x:f t="shared" si="3"/>
        <x:v>0</x:v>
      </x:c>
      <x:c r="AY7" s="348">
        <x:f t="shared" si="3"/>
        <x:v>0</x:v>
      </x:c>
      <x:c r="AZ7" s="348">
        <x:f t="shared" si="3"/>
        <x:v>0</x:v>
      </x:c>
      <x:c r="BA7" s="347">
        <x:f t="shared" si="3"/>
        <x:v>0</x:v>
      </x:c>
      <x:c r="BB7" s="348">
        <x:f t="shared" si="3"/>
        <x:v>0</x:v>
      </x:c>
      <x:c r="BC7" s="348">
        <x:f t="shared" si="3"/>
        <x:v>0</x:v>
      </x:c>
      <x:c r="BD7" s="348">
        <x:f t="shared" si="3"/>
        <x:v>0</x:v>
      </x:c>
      <x:c r="BE7" s="348">
        <x:f t="shared" si="3"/>
        <x:v>0</x:v>
      </x:c>
      <x:c r="BF7" s="348">
        <x:f t="shared" si="3"/>
        <x:v>0</x:v>
      </x:c>
      <x:c r="BG7" s="348">
        <x:f t="shared" si="3"/>
        <x:v>0</x:v>
      </x:c>
      <x:c r="BH7" s="348">
        <x:f t="shared" si="3"/>
        <x:v>0</x:v>
      </x:c>
      <x:c r="BI7" s="348">
        <x:f t="shared" si="3"/>
        <x:v>0</x:v>
      </x:c>
      <x:c r="BJ7" s="347">
        <x:f t="shared" si="3"/>
        <x:v>0</x:v>
      </x:c>
      <x:c r="BK7" s="348">
        <x:f t="shared" si="3"/>
        <x:v>0</x:v>
      </x:c>
      <x:c r="BL7" s="347">
        <x:f t="shared" si="3"/>
        <x:v>0</x:v>
      </x:c>
      <x:c r="BM7" s="348">
        <x:f t="shared" si="3"/>
        <x:v>0</x:v>
      </x:c>
      <x:c r="BN7" s="347">
        <x:f t="shared" si="3"/>
        <x:v>0</x:v>
      </x:c>
      <x:c r="BO7" s="348">
        <x:f t="shared" si="3"/>
        <x:v>0</x:v>
      </x:c>
      <x:c r="BP7" s="347">
        <x:f t="shared" si="3"/>
        <x:v>0</x:v>
      </x:c>
      <x:c r="BQ7" s="348">
        <x:v>0</x:v>
      </x:c>
      <x:c r="BR7" s="348">
        <x:f>SUM(BR8)</x:f>
        <x:v>0</x:v>
      </x:c>
      <x:c r="BS7" s="348">
        <x:f>SUM(BS8)</x:f>
        <x:v>0</x:v>
      </x:c>
      <x:c r="BT7" s="348">
        <x:f>SUM(BT8)</x:f>
        <x:v>0</x:v>
      </x:c>
      <x:c r="BU7" s="348">
        <x:f>SUM(BU8)</x:f>
        <x:v>0</x:v>
      </x:c>
      <x:c r="BV7" s="134" t="s">
        <x:v>2442</x:v>
      </x:c>
      <x:c r="BW7" s="348">
        <x:f t="shared" ref="BW7:CX7" si="4">SUM(BW8)</x:f>
        <x:v>0</x:v>
      </x:c>
      <x:c r="BX7" s="348">
        <x:f t="shared" si="4"/>
        <x:v>0</x:v>
      </x:c>
      <x:c r="BY7" s="347">
        <x:f t="shared" si="4"/>
        <x:v>0</x:v>
      </x:c>
      <x:c r="BZ7" s="348">
        <x:f t="shared" si="4"/>
        <x:v>0</x:v>
      </x:c>
      <x:c r="CA7" s="347">
        <x:f t="shared" si="4"/>
        <x:v>0</x:v>
      </x:c>
      <x:c r="CB7" s="348">
        <x:f t="shared" si="4"/>
        <x:v>0</x:v>
      </x:c>
      <x:c r="CC7" s="347">
        <x:f t="shared" si="4"/>
        <x:v>0</x:v>
      </x:c>
      <x:c r="CD7" s="348">
        <x:f t="shared" si="4"/>
        <x:v>0</x:v>
      </x:c>
      <x:c r="CE7" s="348">
        <x:f t="shared" si="4"/>
        <x:v>0</x:v>
      </x:c>
      <x:c r="CF7" s="347">
        <x:f t="shared" si="4"/>
        <x:v>0</x:v>
      </x:c>
      <x:c r="CG7" s="348">
        <x:f t="shared" si="4"/>
        <x:v>0</x:v>
      </x:c>
      <x:c r="CH7" s="348">
        <x:f t="shared" si="4"/>
        <x:v>0</x:v>
      </x:c>
      <x:c r="CI7" s="348">
        <x:f t="shared" si="4"/>
        <x:v>0</x:v>
      </x:c>
      <x:c r="CJ7" s="348">
        <x:f t="shared" si="4"/>
        <x:v>0</x:v>
      </x:c>
      <x:c r="CK7" s="348">
        <x:f t="shared" si="4"/>
        <x:v>0</x:v>
      </x:c>
      <x:c r="CL7" s="348">
        <x:f t="shared" si="4"/>
        <x:v>0</x:v>
      </x:c>
      <x:c r="CM7" s="348">
        <x:f t="shared" si="4"/>
        <x:v>0</x:v>
      </x:c>
      <x:c r="CN7" s="348">
        <x:f t="shared" si="4"/>
        <x:v>0</x:v>
      </x:c>
      <x:c r="CO7" s="348">
        <x:f t="shared" si="4"/>
        <x:v>0</x:v>
      </x:c>
      <x:c r="CP7" s="347">
        <x:f t="shared" si="4"/>
        <x:v>0</x:v>
      </x:c>
      <x:c r="CQ7" s="348">
        <x:f t="shared" si="4"/>
        <x:v>0</x:v>
      </x:c>
      <x:c r="CR7" s="347">
        <x:f t="shared" si="4"/>
        <x:v>0</x:v>
      </x:c>
      <x:c r="CS7" s="348">
        <x:f t="shared" si="4"/>
        <x:v>0</x:v>
      </x:c>
      <x:c r="CT7" s="348">
        <x:f t="shared" si="4"/>
        <x:v>0</x:v>
      </x:c>
      <x:c r="CU7" s="348">
        <x:f t="shared" si="4"/>
        <x:v>0</x:v>
      </x:c>
      <x:c r="CV7" s="348">
        <x:f t="shared" si="4"/>
        <x:v>0</x:v>
      </x:c>
      <x:c r="CW7" s="348">
        <x:f t="shared" si="4"/>
        <x:v>0</x:v>
      </x:c>
      <x:c r="CX7" s="348">
        <x:f t="shared" si="4"/>
        <x:v>0</x:v>
      </x:c>
      <x:c r="CY7" s="134" t="s">
        <x:v>2442</x:v>
      </x:c>
      <x:c r="CZ7" s="348">
        <x:f t="shared" ref="CZ7:DG7" si="5">CZ8</x:f>
        <x:v>0</x:v>
      </x:c>
      <x:c r="DA7" s="347">
        <x:f t="shared" si="5"/>
        <x:v>0</x:v>
      </x:c>
      <x:c r="DB7" s="348">
        <x:f t="shared" si="5"/>
        <x:v>0</x:v>
      </x:c>
      <x:c r="DC7" s="347">
        <x:f t="shared" si="5"/>
        <x:v>0</x:v>
      </x:c>
      <x:c r="DD7" s="348">
        <x:f t="shared" si="5"/>
        <x:v>0</x:v>
      </x:c>
      <x:c r="DE7" s="347">
        <x:f t="shared" si="5"/>
        <x:v>0</x:v>
      </x:c>
      <x:c r="DF7" s="348">
        <x:f t="shared" si="5"/>
        <x:v>0</x:v>
      </x:c>
      <x:c r="DG7" s="349">
        <x:f t="shared" si="5"/>
        <x:v>0</x:v>
      </x:c>
    </x:row>
    <x:row r="8" spans="1:111" ht="30" customHeight="1">
      <x:c r="A8" s="287" t="s">
        <x:v>502</x:v>
      </x:c>
      <x:c r="B8" s="113">
        <x:f>SUM(B9:B11)</x:f>
        <x:v>0</x:v>
      </x:c>
      <x:c r="C8" s="82">
        <x:f t="shared" ref="C8:AK8" si="6">SUM(C9:C11)</x:f>
        <x:v>0</x:v>
      </x:c>
      <x:c r="D8" s="81">
        <x:f t="shared" si="6"/>
        <x:v>0</x:v>
      </x:c>
      <x:c r="E8" s="82">
        <x:f t="shared" si="6"/>
        <x:v>0</x:v>
      </x:c>
      <x:c r="F8" s="81">
        <x:f t="shared" si="6"/>
        <x:v>0</x:v>
      </x:c>
      <x:c r="G8" s="82">
        <x:f t="shared" si="6"/>
        <x:v>0</x:v>
      </x:c>
      <x:c r="H8" s="81">
        <x:f t="shared" si="6"/>
        <x:v>0</x:v>
      </x:c>
      <x:c r="I8" s="82">
        <x:f t="shared" si="6"/>
        <x:v>0</x:v>
      </x:c>
      <x:c r="J8" s="81">
        <x:f t="shared" si="6"/>
        <x:v>0</x:v>
      </x:c>
      <x:c r="K8" s="81">
        <x:f t="shared" si="6"/>
        <x:v>0</x:v>
      </x:c>
      <x:c r="L8" s="82">
        <x:f t="shared" si="6"/>
        <x:v>0</x:v>
      </x:c>
      <x:c r="M8" s="81">
        <x:f t="shared" si="6"/>
        <x:v>0</x:v>
      </x:c>
      <x:c r="N8" s="81">
        <x:f t="shared" si="6"/>
        <x:v>0</x:v>
      </x:c>
      <x:c r="O8" s="81">
        <x:f t="shared" si="6"/>
        <x:v>0</x:v>
      </x:c>
      <x:c r="P8" s="81">
        <x:f t="shared" si="6"/>
        <x:v>0</x:v>
      </x:c>
      <x:c r="Q8" s="81">
        <x:f t="shared" si="6"/>
        <x:v>0</x:v>
      </x:c>
      <x:c r="R8" s="82">
        <x:f t="shared" si="6"/>
        <x:v>0</x:v>
      </x:c>
      <x:c r="S8" s="81">
        <x:f t="shared" si="6"/>
        <x:v>0</x:v>
      </x:c>
      <x:c r="T8" s="82">
        <x:f t="shared" si="6"/>
        <x:v>0</x:v>
      </x:c>
      <x:c r="U8" s="81">
        <x:f t="shared" si="6"/>
        <x:v>0</x:v>
      </x:c>
      <x:c r="V8" s="82">
        <x:f t="shared" si="6"/>
        <x:v>0</x:v>
      </x:c>
      <x:c r="W8" s="81">
        <x:f t="shared" si="6"/>
        <x:v>0</x:v>
      </x:c>
      <x:c r="X8" s="81">
        <x:f t="shared" si="6"/>
        <x:v>0</x:v>
      </x:c>
      <x:c r="Y8" s="81">
        <x:f t="shared" si="6"/>
        <x:v>0</x:v>
      </x:c>
      <x:c r="Z8" s="81">
        <x:f t="shared" si="6"/>
        <x:v>0</x:v>
      </x:c>
      <x:c r="AA8" s="81">
        <x:f t="shared" si="6"/>
        <x:v>0</x:v>
      </x:c>
      <x:c r="AB8" s="81">
        <x:f t="shared" si="6"/>
        <x:v>0</x:v>
      </x:c>
      <x:c r="AC8" s="81">
        <x:f t="shared" si="6"/>
        <x:v>0</x:v>
      </x:c>
      <x:c r="AD8" s="81">
        <x:f t="shared" si="6"/>
        <x:v>0</x:v>
      </x:c>
      <x:c r="AE8" s="81">
        <x:f t="shared" si="6"/>
        <x:v>0</x:v>
      </x:c>
      <x:c r="AF8" s="81">
        <x:f t="shared" si="6"/>
        <x:v>0</x:v>
      </x:c>
      <x:c r="AG8" s="81">
        <x:f t="shared" si="6"/>
        <x:v>0</x:v>
      </x:c>
      <x:c r="AH8" s="81">
        <x:f t="shared" si="6"/>
        <x:v>0</x:v>
      </x:c>
      <x:c r="AI8" s="81">
        <x:f t="shared" si="6"/>
        <x:v>0</x:v>
      </x:c>
      <x:c r="AJ8" s="81">
        <x:f t="shared" si="6"/>
        <x:v>0</x:v>
      </x:c>
      <x:c r="AK8" s="81">
        <x:f t="shared" si="6"/>
        <x:v>0</x:v>
      </x:c>
      <x:c r="AL8" s="287" t="s">
        <x:v>502</x:v>
      </x:c>
      <x:c r="AM8" s="81">
        <x:f>SUM(AM9:AM11)</x:f>
        <x:v>0</x:v>
      </x:c>
      <x:c r="AN8" s="82">
        <x:f t="shared" ref="AN8:BU8" si="7">SUM(AN9:AN11)</x:f>
        <x:v>0</x:v>
      </x:c>
      <x:c r="AO8" s="81">
        <x:f t="shared" si="7"/>
        <x:v>0</x:v>
      </x:c>
      <x:c r="AP8" s="81">
        <x:f t="shared" si="7"/>
        <x:v>0</x:v>
      </x:c>
      <x:c r="AQ8" s="81">
        <x:f t="shared" si="7"/>
        <x:v>0</x:v>
      </x:c>
      <x:c r="AR8" s="82">
        <x:f t="shared" si="7"/>
        <x:v>0</x:v>
      </x:c>
      <x:c r="AS8" s="81">
        <x:f t="shared" si="7"/>
        <x:v>0</x:v>
      </x:c>
      <x:c r="AT8" s="82">
        <x:f t="shared" si="7"/>
        <x:v>0</x:v>
      </x:c>
      <x:c r="AU8" s="81">
        <x:f t="shared" si="7"/>
        <x:v>0</x:v>
      </x:c>
      <x:c r="AV8" s="81">
        <x:f t="shared" si="7"/>
        <x:v>0</x:v>
      </x:c>
      <x:c r="AW8" s="81">
        <x:f t="shared" si="7"/>
        <x:v>0</x:v>
      </x:c>
      <x:c r="AX8" s="81">
        <x:f t="shared" si="7"/>
        <x:v>0</x:v>
      </x:c>
      <x:c r="AY8" s="81">
        <x:f t="shared" si="7"/>
        <x:v>0</x:v>
      </x:c>
      <x:c r="AZ8" s="81">
        <x:f t="shared" si="7"/>
        <x:v>0</x:v>
      </x:c>
      <x:c r="BA8" s="82">
        <x:f t="shared" si="7"/>
        <x:v>0</x:v>
      </x:c>
      <x:c r="BB8" s="81">
        <x:f t="shared" si="7"/>
        <x:v>0</x:v>
      </x:c>
      <x:c r="BC8" s="81">
        <x:f t="shared" si="7"/>
        <x:v>0</x:v>
      </x:c>
      <x:c r="BD8" s="81">
        <x:f t="shared" si="7"/>
        <x:v>0</x:v>
      </x:c>
      <x:c r="BE8" s="81">
        <x:f t="shared" si="7"/>
        <x:v>0</x:v>
      </x:c>
      <x:c r="BF8" s="81">
        <x:f t="shared" si="7"/>
        <x:v>0</x:v>
      </x:c>
      <x:c r="BG8" s="81">
        <x:f t="shared" si="7"/>
        <x:v>0</x:v>
      </x:c>
      <x:c r="BH8" s="81">
        <x:f t="shared" si="7"/>
        <x:v>0</x:v>
      </x:c>
      <x:c r="BI8" s="81">
        <x:f t="shared" si="7"/>
        <x:v>0</x:v>
      </x:c>
      <x:c r="BJ8" s="82">
        <x:f t="shared" si="7"/>
        <x:v>0</x:v>
      </x:c>
      <x:c r="BK8" s="81">
        <x:f t="shared" si="7"/>
        <x:v>0</x:v>
      </x:c>
      <x:c r="BL8" s="82">
        <x:f t="shared" si="7"/>
        <x:v>0</x:v>
      </x:c>
      <x:c r="BM8" s="81">
        <x:f t="shared" si="7"/>
        <x:v>0</x:v>
      </x:c>
      <x:c r="BN8" s="82">
        <x:f t="shared" si="7"/>
        <x:v>0</x:v>
      </x:c>
      <x:c r="BO8" s="81">
        <x:f t="shared" si="7"/>
        <x:v>0</x:v>
      </x:c>
      <x:c r="BP8" s="82">
        <x:f t="shared" si="7"/>
        <x:v>0</x:v>
      </x:c>
      <x:c r="BQ8" s="81">
        <x:f t="shared" si="7"/>
        <x:v>0</x:v>
      </x:c>
      <x:c r="BR8" s="81">
        <x:f t="shared" si="7"/>
        <x:v>0</x:v>
      </x:c>
      <x:c r="BS8" s="81">
        <x:f t="shared" si="7"/>
        <x:v>0</x:v>
      </x:c>
      <x:c r="BT8" s="81">
        <x:f t="shared" si="7"/>
        <x:v>0</x:v>
      </x:c>
      <x:c r="BU8" s="81">
        <x:f t="shared" si="7"/>
        <x:v>0</x:v>
      </x:c>
      <x:c r="BV8" s="287" t="s">
        <x:v>502</x:v>
      </x:c>
      <x:c r="BW8" s="81">
        <x:f>SUM(BW9:BW11)</x:f>
        <x:v>0</x:v>
      </x:c>
      <x:c r="BX8" s="81">
        <x:f t="shared" ref="BX8:CX8" si="8">SUM(BX9:BX11)</x:f>
        <x:v>0</x:v>
      </x:c>
      <x:c r="BY8" s="82">
        <x:f t="shared" si="8"/>
        <x:v>0</x:v>
      </x:c>
      <x:c r="BZ8" s="81">
        <x:f t="shared" si="8"/>
        <x:v>0</x:v>
      </x:c>
      <x:c r="CA8" s="82">
        <x:f t="shared" si="8"/>
        <x:v>0</x:v>
      </x:c>
      <x:c r="CB8" s="81">
        <x:f t="shared" si="8"/>
        <x:v>0</x:v>
      </x:c>
      <x:c r="CC8" s="82">
        <x:f t="shared" si="8"/>
        <x:v>0</x:v>
      </x:c>
      <x:c r="CD8" s="81">
        <x:f t="shared" si="8"/>
        <x:v>0</x:v>
      </x:c>
      <x:c r="CE8" s="81">
        <x:f t="shared" si="8"/>
        <x:v>0</x:v>
      </x:c>
      <x:c r="CF8" s="82">
        <x:f t="shared" si="8"/>
        <x:v>0</x:v>
      </x:c>
      <x:c r="CG8" s="81">
        <x:f t="shared" si="8"/>
        <x:v>0</x:v>
      </x:c>
      <x:c r="CH8" s="81">
        <x:f t="shared" si="8"/>
        <x:v>0</x:v>
      </x:c>
      <x:c r="CI8" s="81">
        <x:f t="shared" si="8"/>
        <x:v>0</x:v>
      </x:c>
      <x:c r="CJ8" s="81">
        <x:f t="shared" si="8"/>
        <x:v>0</x:v>
      </x:c>
      <x:c r="CK8" s="81">
        <x:f t="shared" si="8"/>
        <x:v>0</x:v>
      </x:c>
      <x:c r="CL8" s="81">
        <x:f t="shared" si="8"/>
        <x:v>0</x:v>
      </x:c>
      <x:c r="CM8" s="81">
        <x:f t="shared" si="8"/>
        <x:v>0</x:v>
      </x:c>
      <x:c r="CN8" s="81">
        <x:f t="shared" si="8"/>
        <x:v>0</x:v>
      </x:c>
      <x:c r="CO8" s="81">
        <x:f t="shared" si="8"/>
        <x:v>0</x:v>
      </x:c>
      <x:c r="CP8" s="82">
        <x:f t="shared" si="8"/>
        <x:v>0</x:v>
      </x:c>
      <x:c r="CQ8" s="81">
        <x:f t="shared" si="8"/>
        <x:v>0</x:v>
      </x:c>
      <x:c r="CR8" s="82">
        <x:f t="shared" si="8"/>
        <x:v>0</x:v>
      </x:c>
      <x:c r="CS8" s="81">
        <x:f t="shared" si="8"/>
        <x:v>0</x:v>
      </x:c>
      <x:c r="CT8" s="81">
        <x:f t="shared" si="8"/>
        <x:v>0</x:v>
      </x:c>
      <x:c r="CU8" s="81">
        <x:f t="shared" si="8"/>
        <x:v>0</x:v>
      </x:c>
      <x:c r="CV8" s="81">
        <x:f t="shared" si="8"/>
        <x:v>0</x:v>
      </x:c>
      <x:c r="CW8" s="81">
        <x:f t="shared" si="8"/>
        <x:v>0</x:v>
      </x:c>
      <x:c r="CX8" s="81">
        <x:f t="shared" si="8"/>
        <x:v>0</x:v>
      </x:c>
      <x:c r="CY8" s="287" t="s">
        <x:v>502</x:v>
      </x:c>
      <x:c r="CZ8" s="81">
        <x:f>SUM(CZ9:CZ11)</x:f>
        <x:v>0</x:v>
      </x:c>
      <x:c r="DA8" s="82">
        <x:f t="shared" ref="DA8:DG8" si="9">SUM(DA9:DA11)</x:f>
        <x:v>0</x:v>
      </x:c>
      <x:c r="DB8" s="81">
        <x:f t="shared" si="9"/>
        <x:v>0</x:v>
      </x:c>
      <x:c r="DC8" s="82">
        <x:f t="shared" si="9"/>
        <x:v>0</x:v>
      </x:c>
      <x:c r="DD8" s="81">
        <x:f t="shared" si="9"/>
        <x:v>0</x:v>
      </x:c>
      <x:c r="DE8" s="82">
        <x:f t="shared" si="9"/>
        <x:v>0</x:v>
      </x:c>
      <x:c r="DF8" s="81">
        <x:f t="shared" si="9"/>
        <x:v>0</x:v>
      </x:c>
      <x:c r="DG8" s="109">
        <x:f t="shared" si="9"/>
        <x:v>0</x:v>
      </x:c>
    </x:row>
    <x:row r="9" spans="1:111" ht="30" customHeight="1">
      <x:c r="A9" s="522" t="s">
        <x:v>1318</x:v>
      </x:c>
      <x:c r="B9" s="114"/>
      <x:c r="C9" s="73"/>
      <x:c r="D9" s="70"/>
      <x:c r="E9" s="73"/>
      <x:c r="F9" s="70"/>
      <x:c r="G9" s="73"/>
      <x:c r="H9" s="70"/>
      <x:c r="I9" s="73"/>
      <x:c r="J9" s="70"/>
      <x:c r="K9" s="70"/>
      <x:c r="L9" s="73"/>
      <x:c r="M9" s="70"/>
      <x:c r="N9" s="70"/>
      <x:c r="O9" s="70"/>
      <x:c r="P9" s="70"/>
      <x:c r="Q9" s="70"/>
      <x:c r="R9" s="73"/>
      <x:c r="S9" s="70"/>
      <x:c r="T9" s="73"/>
      <x:c r="U9" s="70"/>
      <x:c r="V9" s="73"/>
      <x:c r="W9" s="70"/>
      <x:c r="X9" s="70"/>
      <x:c r="Y9" s="70"/>
      <x:c r="Z9" s="70"/>
      <x:c r="AA9" s="70"/>
      <x:c r="AB9" s="70"/>
      <x:c r="AC9" s="70"/>
      <x:c r="AD9" s="70"/>
      <x:c r="AE9" s="70"/>
      <x:c r="AF9" s="70"/>
      <x:c r="AG9" s="70"/>
      <x:c r="AH9" s="70"/>
      <x:c r="AI9" s="70"/>
      <x:c r="AJ9" s="70"/>
      <x:c r="AK9" s="70"/>
      <x:c r="AL9" s="522" t="s">
        <x:v>1318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/>
      <x:c r="BA9" s="73"/>
      <x:c r="BB9" s="70"/>
      <x:c r="BC9" s="70"/>
      <x:c r="BD9" s="70"/>
      <x:c r="BE9" s="70"/>
      <x:c r="BF9" s="70"/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522" t="s">
        <x:v>1318</x:v>
      </x:c>
      <x:c r="BW9" s="70"/>
      <x:c r="BX9" s="70"/>
      <x:c r="BY9" s="73"/>
      <x:c r="BZ9" s="70"/>
      <x:c r="CA9" s="73"/>
      <x:c r="CB9" s="70"/>
      <x:c r="CC9" s="73"/>
      <x:c r="CD9" s="70"/>
      <x:c r="CE9" s="70"/>
      <x:c r="CF9" s="73"/>
      <x:c r="CG9" s="70"/>
      <x:c r="CH9" s="70"/>
      <x:c r="CI9" s="70"/>
      <x:c r="CJ9" s="70"/>
      <x:c r="CK9" s="70"/>
      <x:c r="CL9" s="70"/>
      <x:c r="CM9" s="70"/>
      <x:c r="CN9" s="70"/>
      <x:c r="CO9" s="70"/>
      <x:c r="CP9" s="73"/>
      <x:c r="CQ9" s="70"/>
      <x:c r="CR9" s="73"/>
      <x:c r="CS9" s="70"/>
      <x:c r="CT9" s="70"/>
      <x:c r="CU9" s="70"/>
      <x:c r="CV9" s="70"/>
      <x:c r="CW9" s="70"/>
      <x:c r="CX9" s="70"/>
      <x:c r="CY9" s="522" t="s">
        <x:v>1318</x:v>
      </x:c>
      <x:c r="CZ9" s="70"/>
      <x:c r="DA9" s="73"/>
      <x:c r="DB9" s="70"/>
      <x:c r="DC9" s="73"/>
      <x:c r="DD9" s="70"/>
      <x:c r="DE9" s="73"/>
      <x:c r="DF9" s="70"/>
      <x:c r="DG9" s="104"/>
    </x:row>
    <x:row r="10" spans="1:111" ht="30" customHeight="1">
      <x:c r="A10" s="522" t="s">
        <x:v>512</x:v>
      </x:c>
      <x:c r="B10" s="114"/>
      <x:c r="C10" s="73"/>
      <x:c r="D10" s="70"/>
      <x:c r="E10" s="73"/>
      <x:c r="F10" s="70"/>
      <x:c r="G10" s="73"/>
      <x:c r="H10" s="70"/>
      <x:c r="I10" s="73"/>
      <x:c r="J10" s="70"/>
      <x:c r="K10" s="70"/>
      <x:c r="L10" s="73"/>
      <x:c r="M10" s="70"/>
      <x:c r="N10" s="70"/>
      <x:c r="O10" s="70"/>
      <x:c r="P10" s="70"/>
      <x:c r="Q10" s="70"/>
      <x:c r="R10" s="73"/>
      <x:c r="S10" s="70"/>
      <x:c r="T10" s="73"/>
      <x:c r="U10" s="70"/>
      <x:c r="V10" s="73"/>
      <x:c r="W10" s="70"/>
      <x:c r="X10" s="70"/>
      <x:c r="Y10" s="70"/>
      <x:c r="Z10" s="70"/>
      <x:c r="AA10" s="70"/>
      <x:c r="AB10" s="70"/>
      <x:c r="AC10" s="70"/>
      <x:c r="AD10" s="70"/>
      <x:c r="AE10" s="70"/>
      <x:c r="AF10" s="70"/>
      <x:c r="AG10" s="70"/>
      <x:c r="AH10" s="70"/>
      <x:c r="AI10" s="70"/>
      <x:c r="AJ10" s="70"/>
      <x:c r="AK10" s="70"/>
      <x:c r="AL10" s="522" t="s">
        <x:v>512</x:v>
      </x:c>
      <x:c r="AM10" s="70"/>
      <x:c r="AN10" s="73"/>
      <x:c r="AO10" s="70"/>
      <x:c r="AP10" s="70"/>
      <x:c r="AQ10" s="70"/>
      <x:c r="AR10" s="73"/>
      <x:c r="AS10" s="70"/>
      <x:c r="AT10" s="73"/>
      <x:c r="AU10" s="70"/>
      <x:c r="AV10" s="70"/>
      <x:c r="AW10" s="70"/>
      <x:c r="AX10" s="70"/>
      <x:c r="AY10" s="70"/>
      <x:c r="AZ10" s="70"/>
      <x:c r="BA10" s="73"/>
      <x:c r="BB10" s="70"/>
      <x:c r="BC10" s="70"/>
      <x:c r="BD10" s="70"/>
      <x:c r="BE10" s="70"/>
      <x:c r="BF10" s="70"/>
      <x:c r="BG10" s="70"/>
      <x:c r="BH10" s="70"/>
      <x:c r="BI10" s="70"/>
      <x:c r="BJ10" s="73"/>
      <x:c r="BK10" s="70"/>
      <x:c r="BL10" s="73"/>
      <x:c r="BM10" s="70"/>
      <x:c r="BN10" s="73"/>
      <x:c r="BO10" s="70"/>
      <x:c r="BP10" s="73"/>
      <x:c r="BQ10" s="70"/>
      <x:c r="BR10" s="70"/>
      <x:c r="BS10" s="70"/>
      <x:c r="BT10" s="70"/>
      <x:c r="BU10" s="70"/>
      <x:c r="BV10" s="522" t="s">
        <x:v>512</x:v>
      </x:c>
      <x:c r="BW10" s="70"/>
      <x:c r="BX10" s="70"/>
      <x:c r="BY10" s="73"/>
      <x:c r="BZ10" s="70"/>
      <x:c r="CA10" s="73"/>
      <x:c r="CB10" s="70"/>
      <x:c r="CC10" s="73"/>
      <x:c r="CD10" s="70"/>
      <x:c r="CE10" s="70"/>
      <x:c r="CF10" s="73"/>
      <x:c r="CG10" s="70"/>
      <x:c r="CH10" s="70"/>
      <x:c r="CI10" s="70"/>
      <x:c r="CJ10" s="70"/>
      <x:c r="CK10" s="70"/>
      <x:c r="CL10" s="70"/>
      <x:c r="CM10" s="70"/>
      <x:c r="CN10" s="607"/>
      <x:c r="CO10" s="70"/>
      <x:c r="CP10" s="73"/>
      <x:c r="CQ10" s="70"/>
      <x:c r="CR10" s="73"/>
      <x:c r="CS10" s="70"/>
      <x:c r="CT10" s="70"/>
      <x:c r="CU10" s="70"/>
      <x:c r="CV10" s="70"/>
      <x:c r="CW10" s="70"/>
      <x:c r="CX10" s="70"/>
      <x:c r="CY10" s="522" t="s">
        <x:v>512</x:v>
      </x:c>
      <x:c r="CZ10" s="70"/>
      <x:c r="DA10" s="73"/>
      <x:c r="DB10" s="70"/>
      <x:c r="DC10" s="73"/>
      <x:c r="DD10" s="70"/>
      <x:c r="DE10" s="73"/>
      <x:c r="DF10" s="70"/>
      <x:c r="DG10" s="104"/>
    </x:row>
    <x:row r="11" spans="1:111" ht="30" customHeight="1">
      <x:c r="A11" s="524" t="s">
        <x:v>523</x:v>
      </x:c>
      <x:c r="B11" s="477"/>
      <x:c r="C11" s="478"/>
      <x:c r="D11" s="479"/>
      <x:c r="E11" s="478"/>
      <x:c r="F11" s="479"/>
      <x:c r="G11" s="478"/>
      <x:c r="H11" s="479"/>
      <x:c r="I11" s="478"/>
      <x:c r="J11" s="479"/>
      <x:c r="K11" s="479"/>
      <x:c r="L11" s="478"/>
      <x:c r="M11" s="479"/>
      <x:c r="N11" s="479"/>
      <x:c r="O11" s="479"/>
      <x:c r="P11" s="479"/>
      <x:c r="Q11" s="479"/>
      <x:c r="R11" s="478"/>
      <x:c r="S11" s="479"/>
      <x:c r="T11" s="478"/>
      <x:c r="U11" s="479"/>
      <x:c r="V11" s="478"/>
      <x:c r="W11" s="479"/>
      <x:c r="X11" s="479"/>
      <x:c r="Y11" s="479"/>
      <x:c r="Z11" s="479"/>
      <x:c r="AA11" s="479"/>
      <x:c r="AB11" s="479"/>
      <x:c r="AC11" s="479"/>
      <x:c r="AD11" s="479"/>
      <x:c r="AE11" s="479"/>
      <x:c r="AF11" s="479"/>
      <x:c r="AG11" s="479"/>
      <x:c r="AH11" s="479"/>
      <x:c r="AI11" s="479"/>
      <x:c r="AJ11" s="479"/>
      <x:c r="AK11" s="479"/>
      <x:c r="AL11" s="524" t="s">
        <x:v>523</x:v>
      </x:c>
      <x:c r="AM11" s="479"/>
      <x:c r="AN11" s="478"/>
      <x:c r="AO11" s="479"/>
      <x:c r="AP11" s="479"/>
      <x:c r="AQ11" s="479"/>
      <x:c r="AR11" s="478"/>
      <x:c r="AS11" s="479"/>
      <x:c r="AT11" s="478"/>
      <x:c r="AU11" s="479"/>
      <x:c r="AV11" s="479"/>
      <x:c r="AW11" s="479"/>
      <x:c r="AX11" s="479"/>
      <x:c r="AY11" s="479"/>
      <x:c r="AZ11" s="479"/>
      <x:c r="BA11" s="478"/>
      <x:c r="BB11" s="479"/>
      <x:c r="BC11" s="479"/>
      <x:c r="BD11" s="479"/>
      <x:c r="BE11" s="479"/>
      <x:c r="BF11" s="479"/>
      <x:c r="BG11" s="479"/>
      <x:c r="BH11" s="479"/>
      <x:c r="BI11" s="479"/>
      <x:c r="BJ11" s="478"/>
      <x:c r="BK11" s="479"/>
      <x:c r="BL11" s="478"/>
      <x:c r="BM11" s="479"/>
      <x:c r="BN11" s="478"/>
      <x:c r="BO11" s="479"/>
      <x:c r="BP11" s="478"/>
      <x:c r="BQ11" s="479"/>
      <x:c r="BR11" s="479"/>
      <x:c r="BS11" s="479"/>
      <x:c r="BT11" s="479"/>
      <x:c r="BU11" s="479"/>
      <x:c r="BV11" s="524" t="s">
        <x:v>523</x:v>
      </x:c>
      <x:c r="BW11" s="479"/>
      <x:c r="BX11" s="479"/>
      <x:c r="BY11" s="478"/>
      <x:c r="BZ11" s="479"/>
      <x:c r="CA11" s="478"/>
      <x:c r="CB11" s="479"/>
      <x:c r="CC11" s="478"/>
      <x:c r="CD11" s="479"/>
      <x:c r="CE11" s="479"/>
      <x:c r="CF11" s="478"/>
      <x:c r="CG11" s="479"/>
      <x:c r="CH11" s="479"/>
      <x:c r="CI11" s="479"/>
      <x:c r="CJ11" s="479"/>
      <x:c r="CK11" s="479"/>
      <x:c r="CL11" s="479"/>
      <x:c r="CM11" s="479"/>
      <x:c r="CN11" s="609"/>
      <x:c r="CO11" s="479"/>
      <x:c r="CP11" s="478"/>
      <x:c r="CQ11" s="479"/>
      <x:c r="CR11" s="478"/>
      <x:c r="CS11" s="479"/>
      <x:c r="CT11" s="479"/>
      <x:c r="CU11" s="479"/>
      <x:c r="CV11" s="479"/>
      <x:c r="CW11" s="479"/>
      <x:c r="CX11" s="479"/>
      <x:c r="CY11" s="524" t="s">
        <x:v>523</x:v>
      </x:c>
      <x:c r="CZ11" s="479"/>
      <x:c r="DA11" s="478"/>
      <x:c r="DB11" s="479"/>
      <x:c r="DC11" s="478"/>
      <x:c r="DD11" s="479"/>
      <x:c r="DE11" s="478"/>
      <x:c r="DF11" s="479"/>
      <x:c r="DG11" s="500"/>
    </x:row>
    <x:row r="12" spans="1:111" ht="30" customHeight="1">
      <x:c r="A12" s="208" t="s">
        <x:v>2975</x:v>
      </x:c>
      <x:c r="B12" s="342">
        <x:f>B13+B108</x:f>
        <x:v>4</x:v>
      </x:c>
      <x:c r="C12" s="343">
        <x:f t="shared" ref="C12:BN12" si="10">C13+C108</x:f>
        <x:v>149</x:v>
      </x:c>
      <x:c r="D12" s="344">
        <x:f t="shared" si="10"/>
        <x:v>15</x:v>
      </x:c>
      <x:c r="E12" s="343">
        <x:f t="shared" si="10"/>
        <x:v>2749.5</x:v>
      </x:c>
      <x:c r="F12" s="344">
        <x:f t="shared" si="10"/>
        <x:v>34</x:v>
      </x:c>
      <x:c r="G12" s="343">
        <x:f t="shared" si="10"/>
        <x:v>8.2000000000000011</x:v>
      </x:c>
      <x:c r="H12" s="344">
        <x:f t="shared" si="10"/>
        <x:v>0</x:v>
      </x:c>
      <x:c r="I12" s="343">
        <x:f t="shared" si="10"/>
        <x:v>8</x:v>
      </x:c>
      <x:c r="J12" s="344">
        <x:f t="shared" si="10"/>
        <x:v>56</x:v>
      </x:c>
      <x:c r="K12" s="344">
        <x:f t="shared" si="10"/>
        <x:v>3</x:v>
      </x:c>
      <x:c r="L12" s="343">
        <x:f t="shared" si="10"/>
        <x:v>1412</x:v>
      </x:c>
      <x:c r="M12" s="344">
        <x:f t="shared" si="10"/>
        <x:v>8</x:v>
      </x:c>
      <x:c r="N12" s="344">
        <x:f t="shared" si="10"/>
        <x:v>3</x:v>
      </x:c>
      <x:c r="O12" s="344">
        <x:f t="shared" si="10"/>
        <x:v>0</x:v>
      </x:c>
      <x:c r="P12" s="344">
        <x:f t="shared" si="10"/>
        <x:v>11</x:v>
      </x:c>
      <x:c r="Q12" s="344">
        <x:f t="shared" si="10"/>
        <x:v>0</x:v>
      </x:c>
      <x:c r="R12" s="343">
        <x:f t="shared" si="10"/>
        <x:v>0</x:v>
      </x:c>
      <x:c r="S12" s="344">
        <x:f t="shared" si="10"/>
        <x:v>38</x:v>
      </x:c>
      <x:c r="T12" s="343">
        <x:f t="shared" si="10"/>
        <x:v>720.87999999999988</x:v>
      </x:c>
      <x:c r="U12" s="344">
        <x:f t="shared" si="10"/>
        <x:v>4</x:v>
      </x:c>
      <x:c r="V12" s="343">
        <x:f t="shared" si="10"/>
        <x:v>448.75999999999999</x:v>
      </x:c>
      <x:c r="W12" s="344">
        <x:f t="shared" si="10"/>
        <x:v>4</x:v>
      </x:c>
      <x:c r="X12" s="344">
        <x:f t="shared" si="10"/>
        <x:v>542</x:v>
      </x:c>
      <x:c r="Y12" s="344">
        <x:f t="shared" si="10"/>
        <x:v>2</x:v>
      </x:c>
      <x:c r="Z12" s="344">
        <x:f t="shared" si="10"/>
        <x:v>4</x:v>
      </x:c>
      <x:c r="AA12" s="344">
        <x:f t="shared" si="10"/>
        <x:v>22</x:v>
      </x:c>
      <x:c r="AB12" s="344">
        <x:f t="shared" si="10"/>
        <x:v>11</x:v>
      </x:c>
      <x:c r="AC12" s="344">
        <x:f t="shared" si="10"/>
        <x:v>20</x:v>
      </x:c>
      <x:c r="AD12" s="344">
        <x:f t="shared" si="10"/>
        <x:v>21</x:v>
      </x:c>
      <x:c r="AE12" s="344">
        <x:f t="shared" si="10"/>
        <x:v>5</x:v>
      </x:c>
      <x:c r="AF12" s="344">
        <x:f t="shared" si="10"/>
        <x:v>3</x:v>
      </x:c>
      <x:c r="AG12" s="344">
        <x:f t="shared" si="10"/>
        <x:v>49</x:v>
      </x:c>
      <x:c r="AH12" s="344">
        <x:f t="shared" si="10"/>
        <x:v>0</x:v>
      </x:c>
      <x:c r="AI12" s="344">
        <x:f t="shared" si="10"/>
        <x:v>0</x:v>
      </x:c>
      <x:c r="AJ12" s="344">
        <x:f t="shared" si="10"/>
        <x:v>53</x:v>
      </x:c>
      <x:c r="AK12" s="344">
        <x:f t="shared" si="10"/>
        <x:v>134</x:v>
      </x:c>
      <x:c r="AL12" s="208" t="s">
        <x:v>2975</x:v>
      </x:c>
      <x:c r="AM12" s="344">
        <x:f t="shared" si="10"/>
        <x:v>2</x:v>
      </x:c>
      <x:c r="AN12" s="343">
        <x:f t="shared" si="10"/>
        <x:v>492</x:v>
      </x:c>
      <x:c r="AO12" s="344">
        <x:f t="shared" si="10"/>
        <x:v>0</x:v>
      </x:c>
      <x:c r="AP12" s="344">
        <x:f t="shared" si="10"/>
        <x:v>0</x:v>
      </x:c>
      <x:c r="AQ12" s="344">
        <x:f t="shared" si="10"/>
        <x:v>0</x:v>
      </x:c>
      <x:c r="AR12" s="343">
        <x:f t="shared" si="10"/>
        <x:v>0</x:v>
      </x:c>
      <x:c r="AS12" s="344">
        <x:f t="shared" si="10"/>
        <x:v>0</x:v>
      </x:c>
      <x:c r="AT12" s="343">
        <x:f t="shared" si="10"/>
        <x:v>0</x:v>
      </x:c>
      <x:c r="AU12" s="344">
        <x:f t="shared" si="10"/>
        <x:v>0</x:v>
      </x:c>
      <x:c r="AV12" s="344">
        <x:f t="shared" si="10"/>
        <x:v>0</x:v>
      </x:c>
      <x:c r="AW12" s="344">
        <x:f t="shared" si="10"/>
        <x:v>0</x:v>
      </x:c>
      <x:c r="AX12" s="344">
        <x:f t="shared" si="10"/>
        <x:v>1</x:v>
      </x:c>
      <x:c r="AY12" s="344">
        <x:f t="shared" si="10"/>
        <x:v>0</x:v>
      </x:c>
      <x:c r="AZ12" s="344">
        <x:f t="shared" si="10"/>
        <x:v>2</x:v>
      </x:c>
      <x:c r="BA12" s="343">
        <x:f t="shared" si="10"/>
        <x:v>1569</x:v>
      </x:c>
      <x:c r="BB12" s="344">
        <x:f t="shared" si="10"/>
        <x:v>0</x:v>
      </x:c>
      <x:c r="BC12" s="344">
        <x:f t="shared" si="10"/>
        <x:v>0</x:v>
      </x:c>
      <x:c r="BD12" s="344">
        <x:f t="shared" si="10"/>
        <x:v>1</x:v>
      </x:c>
      <x:c r="BE12" s="344">
        <x:f t="shared" si="10"/>
        <x:v>84</x:v>
      </x:c>
      <x:c r="BF12" s="344">
        <x:f t="shared" si="10"/>
        <x:v>430</x:v>
      </x:c>
      <x:c r="BG12" s="344">
        <x:f t="shared" si="10"/>
        <x:v>0</x:v>
      </x:c>
      <x:c r="BH12" s="344">
        <x:f t="shared" si="10"/>
        <x:v>0</x:v>
      </x:c>
      <x:c r="BI12" s="344">
        <x:f t="shared" si="10"/>
        <x:v>0</x:v>
      </x:c>
      <x:c r="BJ12" s="343">
        <x:f t="shared" si="10"/>
        <x:v>0</x:v>
      </x:c>
      <x:c r="BK12" s="344">
        <x:f t="shared" si="10"/>
        <x:v>0</x:v>
      </x:c>
      <x:c r="BL12" s="343">
        <x:f t="shared" si="10"/>
        <x:v>0</x:v>
      </x:c>
      <x:c r="BM12" s="344">
        <x:f t="shared" si="10"/>
        <x:v>0</x:v>
      </x:c>
      <x:c r="BN12" s="343">
        <x:f t="shared" si="10"/>
        <x:v>0</x:v>
      </x:c>
      <x:c r="BO12" s="344">
        <x:f t="shared" ref="BO12:DG12" si="11">BO13+BO108</x:f>
        <x:v>0</x:v>
      </x:c>
      <x:c r="BP12" s="343">
        <x:f t="shared" si="11"/>
        <x:v>0</x:v>
      </x:c>
      <x:c r="BQ12" s="344">
        <x:f t="shared" si="11"/>
        <x:v>1</x:v>
      </x:c>
      <x:c r="BR12" s="344">
        <x:f t="shared" si="11"/>
        <x:v>0</x:v>
      </x:c>
      <x:c r="BS12" s="344">
        <x:f t="shared" si="11"/>
        <x:v>0</x:v>
      </x:c>
      <x:c r="BT12" s="344">
        <x:f t="shared" si="11"/>
        <x:v>0</x:v>
      </x:c>
      <x:c r="BU12" s="344">
        <x:f t="shared" si="11"/>
        <x:v>0</x:v>
      </x:c>
      <x:c r="BV12" s="208" t="s">
        <x:v>2975</x:v>
      </x:c>
      <x:c r="BW12" s="344">
        <x:f t="shared" si="11"/>
        <x:v>2</x:v>
      </x:c>
      <x:c r="BX12" s="344">
        <x:f t="shared" si="11"/>
        <x:v>60</x:v>
      </x:c>
      <x:c r="BY12" s="343">
        <x:f t="shared" si="11"/>
        <x:v>923</x:v>
      </x:c>
      <x:c r="BZ12" s="344">
        <x:f t="shared" si="11"/>
        <x:v>0</x:v>
      </x:c>
      <x:c r="CA12" s="343">
        <x:f t="shared" si="11"/>
        <x:v>0</x:v>
      </x:c>
      <x:c r="CB12" s="344">
        <x:f t="shared" si="11"/>
        <x:v>0</x:v>
      </x:c>
      <x:c r="CC12" s="343">
        <x:f t="shared" si="11"/>
        <x:v>0</x:v>
      </x:c>
      <x:c r="CD12" s="344">
        <x:f t="shared" si="11"/>
        <x:v>0</x:v>
      </x:c>
      <x:c r="CE12" s="344">
        <x:f t="shared" si="11"/>
        <x:v>23</x:v>
      </x:c>
      <x:c r="CF12" s="343">
        <x:f t="shared" si="11"/>
        <x:v>624.76999999999998</x:v>
      </x:c>
      <x:c r="CG12" s="344">
        <x:f t="shared" si="11"/>
        <x:v>0</x:v>
      </x:c>
      <x:c r="CH12" s="344">
        <x:f t="shared" si="11"/>
        <x:v>0</x:v>
      </x:c>
      <x:c r="CI12" s="344">
        <x:f t="shared" si="11"/>
        <x:v>3</x:v>
      </x:c>
      <x:c r="CJ12" s="344">
        <x:f t="shared" si="11"/>
        <x:v>23</x:v>
      </x:c>
      <x:c r="CK12" s="344">
        <x:f t="shared" si="11"/>
        <x:v>2</x:v>
      </x:c>
      <x:c r="CL12" s="344">
        <x:f t="shared" si="11"/>
        <x:v>0</x:v>
      </x:c>
      <x:c r="CM12" s="344">
        <x:f t="shared" si="11"/>
        <x:v>0</x:v>
      </x:c>
      <x:c r="CN12" s="344">
        <x:f t="shared" si="11"/>
        <x:v>0</x:v>
      </x:c>
      <x:c r="CO12" s="344">
        <x:f t="shared" si="11"/>
        <x:v>4</x:v>
      </x:c>
      <x:c r="CP12" s="343">
        <x:f t="shared" si="11"/>
        <x:v>1094.9000000000001</x:v>
      </x:c>
      <x:c r="CQ12" s="344">
        <x:f t="shared" si="11"/>
        <x:v>34</x:v>
      </x:c>
      <x:c r="CR12" s="343">
        <x:f t="shared" si="11"/>
        <x:v>2036</x:v>
      </x:c>
      <x:c r="CS12" s="344">
        <x:f t="shared" si="11"/>
        <x:v>713</x:v>
      </x:c>
      <x:c r="CT12" s="344">
        <x:f t="shared" si="11"/>
        <x:v>6</x:v>
      </x:c>
      <x:c r="CU12" s="344">
        <x:f t="shared" si="11"/>
        <x:v>34</x:v>
      </x:c>
      <x:c r="CV12" s="344">
        <x:f t="shared" si="11"/>
        <x:v>21</x:v>
      </x:c>
      <x:c r="CW12" s="344">
        <x:f t="shared" si="11"/>
        <x:v>29</x:v>
      </x:c>
      <x:c r="CX12" s="344">
        <x:f t="shared" si="11"/>
        <x:v>32</x:v>
      </x:c>
      <x:c r="CY12" s="208" t="s">
        <x:v>2975</x:v>
      </x:c>
      <x:c r="CZ12" s="344">
        <x:f t="shared" si="11"/>
        <x:v>26</x:v>
      </x:c>
      <x:c r="DA12" s="343">
        <x:f t="shared" si="11"/>
        <x:v>1020.6900000000001</x:v>
      </x:c>
      <x:c r="DB12" s="344">
        <x:f t="shared" si="11"/>
        <x:v>0</x:v>
      </x:c>
      <x:c r="DC12" s="343">
        <x:f t="shared" si="11"/>
        <x:v>0</x:v>
      </x:c>
      <x:c r="DD12" s="344">
        <x:f t="shared" si="11"/>
        <x:v>0</x:v>
      </x:c>
      <x:c r="DE12" s="343">
        <x:f t="shared" si="11"/>
        <x:v>0</x:v>
      </x:c>
      <x:c r="DF12" s="344">
        <x:f t="shared" si="11"/>
        <x:v>0</x:v>
      </x:c>
      <x:c r="DG12" s="345">
        <x:f t="shared" si="11"/>
        <x:v>0</x:v>
      </x:c>
    </x:row>
    <x:row r="13" spans="1:111" ht="30" customHeight="1">
      <x:c r="A13" s="364" t="s">
        <x:v>1611</x:v>
      </x:c>
      <x:c r="B13" s="167">
        <x:f t="shared" ref="B13:AK13" si="12">B14+B26+B80</x:f>
        <x:v>3</x:v>
      </x:c>
      <x:c r="C13" s="161">
        <x:f t="shared" si="12"/>
        <x:v>149</x:v>
      </x:c>
      <x:c r="D13" s="160">
        <x:f t="shared" si="12"/>
        <x:v>14</x:v>
      </x:c>
      <x:c r="E13" s="161">
        <x:f t="shared" si="12"/>
        <x:v>2748.5</x:v>
      </x:c>
      <x:c r="F13" s="160">
        <x:f t="shared" si="12"/>
        <x:v>34</x:v>
      </x:c>
      <x:c r="G13" s="161">
        <x:f t="shared" si="12"/>
        <x:v>8.2000000000000011</x:v>
      </x:c>
      <x:c r="H13" s="160">
        <x:f t="shared" si="12"/>
        <x:v>0</x:v>
      </x:c>
      <x:c r="I13" s="161">
        <x:f t="shared" si="12"/>
        <x:v>8</x:v>
      </x:c>
      <x:c r="J13" s="160">
        <x:f t="shared" si="12"/>
        <x:v>52</x:v>
      </x:c>
      <x:c r="K13" s="160">
        <x:f t="shared" si="12"/>
        <x:v>3</x:v>
      </x:c>
      <x:c r="L13" s="161">
        <x:f t="shared" si="12"/>
        <x:v>1412</x:v>
      </x:c>
      <x:c r="M13" s="160">
        <x:f t="shared" si="12"/>
        <x:v>7</x:v>
      </x:c>
      <x:c r="N13" s="160">
        <x:f t="shared" si="12"/>
        <x:v>3</x:v>
      </x:c>
      <x:c r="O13" s="160">
        <x:f t="shared" si="12"/>
        <x:v>0</x:v>
      </x:c>
      <x:c r="P13" s="160">
        <x:f t="shared" si="12"/>
        <x:v>11</x:v>
      </x:c>
      <x:c r="Q13" s="160">
        <x:f t="shared" si="12"/>
        <x:v>0</x:v>
      </x:c>
      <x:c r="R13" s="161">
        <x:f t="shared" si="12"/>
        <x:v>0</x:v>
      </x:c>
      <x:c r="S13" s="160">
        <x:f t="shared" si="12"/>
        <x:v>36</x:v>
      </x:c>
      <x:c r="T13" s="161">
        <x:f t="shared" si="12"/>
        <x:v>677.87999999999988</x:v>
      </x:c>
      <x:c r="U13" s="160">
        <x:f t="shared" si="12"/>
        <x:v>3</x:v>
      </x:c>
      <x:c r="V13" s="161">
        <x:f t="shared" si="12"/>
        <x:v>335.75999999999999</x:v>
      </x:c>
      <x:c r="W13" s="160">
        <x:f t="shared" si="12"/>
        <x:v>2</x:v>
      </x:c>
      <x:c r="X13" s="160">
        <x:f t="shared" si="12"/>
        <x:v>475</x:v>
      </x:c>
      <x:c r="Y13" s="160">
        <x:f t="shared" si="12"/>
        <x:v>2</x:v>
      </x:c>
      <x:c r="Z13" s="160">
        <x:f t="shared" si="12"/>
        <x:v>4</x:v>
      </x:c>
      <x:c r="AA13" s="160">
        <x:f t="shared" si="12"/>
        <x:v>22</x:v>
      </x:c>
      <x:c r="AB13" s="160">
        <x:f t="shared" si="12"/>
        <x:v>11</x:v>
      </x:c>
      <x:c r="AC13" s="160">
        <x:f t="shared" si="12"/>
        <x:v>20</x:v>
      </x:c>
      <x:c r="AD13" s="160">
        <x:f t="shared" si="12"/>
        <x:v>21</x:v>
      </x:c>
      <x:c r="AE13" s="160">
        <x:f t="shared" si="12"/>
        <x:v>5</x:v>
      </x:c>
      <x:c r="AF13" s="160">
        <x:f t="shared" si="12"/>
        <x:v>3</x:v>
      </x:c>
      <x:c r="AG13" s="160">
        <x:f t="shared" si="12"/>
        <x:v>49</x:v>
      </x:c>
      <x:c r="AH13" s="160">
        <x:f t="shared" si="12"/>
        <x:v>0</x:v>
      </x:c>
      <x:c r="AI13" s="160">
        <x:f t="shared" si="12"/>
        <x:v>0</x:v>
      </x:c>
      <x:c r="AJ13" s="160">
        <x:f t="shared" si="12"/>
        <x:v>53</x:v>
      </x:c>
      <x:c r="AK13" s="160">
        <x:f t="shared" si="12"/>
        <x:v>134</x:v>
      </x:c>
      <x:c r="AL13" s="364" t="s">
        <x:v>1611</x:v>
      </x:c>
      <x:c r="AM13" s="160">
        <x:f t="shared" ref="AM13:BU13" si="13">AM14+AM26+AM80</x:f>
        <x:v>2</x:v>
      </x:c>
      <x:c r="AN13" s="161">
        <x:f t="shared" si="13"/>
        <x:v>492</x:v>
      </x:c>
      <x:c r="AO13" s="160">
        <x:f t="shared" si="13"/>
        <x:v>0</x:v>
      </x:c>
      <x:c r="AP13" s="160">
        <x:f t="shared" si="13"/>
        <x:v>0</x:v>
      </x:c>
      <x:c r="AQ13" s="160">
        <x:f t="shared" si="13"/>
        <x:v>0</x:v>
      </x:c>
      <x:c r="AR13" s="161">
        <x:f t="shared" si="13"/>
        <x:v>0</x:v>
      </x:c>
      <x:c r="AS13" s="160">
        <x:f t="shared" si="13"/>
        <x:v>0</x:v>
      </x:c>
      <x:c r="AT13" s="161">
        <x:f t="shared" si="13"/>
        <x:v>0</x:v>
      </x:c>
      <x:c r="AU13" s="160">
        <x:f t="shared" si="13"/>
        <x:v>0</x:v>
      </x:c>
      <x:c r="AV13" s="160">
        <x:f t="shared" si="13"/>
        <x:v>0</x:v>
      </x:c>
      <x:c r="AW13" s="160">
        <x:f t="shared" si="13"/>
        <x:v>0</x:v>
      </x:c>
      <x:c r="AX13" s="160">
        <x:f t="shared" si="13"/>
        <x:v>1</x:v>
      </x:c>
      <x:c r="AY13" s="160">
        <x:f t="shared" si="13"/>
        <x:v>0</x:v>
      </x:c>
      <x:c r="AZ13" s="160">
        <x:f t="shared" si="13"/>
        <x:v>2</x:v>
      </x:c>
      <x:c r="BA13" s="161">
        <x:f t="shared" si="13"/>
        <x:v>1569</x:v>
      </x:c>
      <x:c r="BB13" s="160">
        <x:f t="shared" si="13"/>
        <x:v>0</x:v>
      </x:c>
      <x:c r="BC13" s="160">
        <x:f t="shared" si="13"/>
        <x:v>0</x:v>
      </x:c>
      <x:c r="BD13" s="160">
        <x:f t="shared" si="13"/>
        <x:v>1</x:v>
      </x:c>
      <x:c r="BE13" s="160">
        <x:f t="shared" si="13"/>
        <x:v>80</x:v>
      </x:c>
      <x:c r="BF13" s="160">
        <x:f t="shared" si="13"/>
        <x:v>403</x:v>
      </x:c>
      <x:c r="BG13" s="160">
        <x:f t="shared" si="13"/>
        <x:v>0</x:v>
      </x:c>
      <x:c r="BH13" s="160">
        <x:f t="shared" si="13"/>
        <x:v>0</x:v>
      </x:c>
      <x:c r="BI13" s="160">
        <x:f t="shared" si="13"/>
        <x:v>0</x:v>
      </x:c>
      <x:c r="BJ13" s="161">
        <x:f t="shared" si="13"/>
        <x:v>0</x:v>
      </x:c>
      <x:c r="BK13" s="160">
        <x:f t="shared" si="13"/>
        <x:v>0</x:v>
      </x:c>
      <x:c r="BL13" s="161">
        <x:f t="shared" si="13"/>
        <x:v>0</x:v>
      </x:c>
      <x:c r="BM13" s="160">
        <x:f t="shared" si="13"/>
        <x:v>0</x:v>
      </x:c>
      <x:c r="BN13" s="161">
        <x:f t="shared" si="13"/>
        <x:v>0</x:v>
      </x:c>
      <x:c r="BO13" s="160">
        <x:f t="shared" si="13"/>
        <x:v>0</x:v>
      </x:c>
      <x:c r="BP13" s="161">
        <x:f t="shared" si="13"/>
        <x:v>0</x:v>
      </x:c>
      <x:c r="BQ13" s="160">
        <x:f t="shared" si="13"/>
        <x:v>0</x:v>
      </x:c>
      <x:c r="BR13" s="160">
        <x:f t="shared" si="13"/>
        <x:v>0</x:v>
      </x:c>
      <x:c r="BS13" s="160">
        <x:f t="shared" si="13"/>
        <x:v>0</x:v>
      </x:c>
      <x:c r="BT13" s="160">
        <x:f t="shared" si="13"/>
        <x:v>0</x:v>
      </x:c>
      <x:c r="BU13" s="160">
        <x:f t="shared" si="13"/>
        <x:v>0</x:v>
      </x:c>
      <x:c r="BV13" s="364" t="s">
        <x:v>1611</x:v>
      </x:c>
      <x:c r="BW13" s="160">
        <x:f t="shared" ref="BW13:CX13" si="14">BW14+BW26+BW80</x:f>
        <x:v>1</x:v>
      </x:c>
      <x:c r="BX13" s="160">
        <x:f t="shared" si="14"/>
        <x:v>0</x:v>
      </x:c>
      <x:c r="BY13" s="161">
        <x:f t="shared" si="14"/>
        <x:v>387</x:v>
      </x:c>
      <x:c r="BZ13" s="160">
        <x:f t="shared" si="14"/>
        <x:v>0</x:v>
      </x:c>
      <x:c r="CA13" s="161">
        <x:f t="shared" si="14"/>
        <x:v>0</x:v>
      </x:c>
      <x:c r="CB13" s="160">
        <x:f t="shared" si="14"/>
        <x:v>0</x:v>
      </x:c>
      <x:c r="CC13" s="161">
        <x:f t="shared" si="14"/>
        <x:v>0</x:v>
      </x:c>
      <x:c r="CD13" s="160">
        <x:f t="shared" si="14"/>
        <x:v>0</x:v>
      </x:c>
      <x:c r="CE13" s="160">
        <x:f t="shared" si="14"/>
        <x:v>22</x:v>
      </x:c>
      <x:c r="CF13" s="161">
        <x:f t="shared" si="14"/>
        <x:v>585.26999999999998</x:v>
      </x:c>
      <x:c r="CG13" s="160">
        <x:f t="shared" si="14"/>
        <x:v>0</x:v>
      </x:c>
      <x:c r="CH13" s="160">
        <x:f t="shared" si="14"/>
        <x:v>0</x:v>
      </x:c>
      <x:c r="CI13" s="160">
        <x:f t="shared" si="14"/>
        <x:v>3</x:v>
      </x:c>
      <x:c r="CJ13" s="160">
        <x:f t="shared" si="14"/>
        <x:v>20</x:v>
      </x:c>
      <x:c r="CK13" s="160">
        <x:f t="shared" si="14"/>
        <x:v>2</x:v>
      </x:c>
      <x:c r="CL13" s="160">
        <x:f t="shared" si="14"/>
        <x:v>0</x:v>
      </x:c>
      <x:c r="CM13" s="160">
        <x:f t="shared" si="14"/>
        <x:v>0</x:v>
      </x:c>
      <x:c r="CN13" s="160">
        <x:f t="shared" si="14"/>
        <x:v>0</x:v>
      </x:c>
      <x:c r="CO13" s="160">
        <x:f t="shared" si="14"/>
        <x:v>3</x:v>
      </x:c>
      <x:c r="CP13" s="161">
        <x:f t="shared" si="14"/>
        <x:v>78.939999999999998</x:v>
      </x:c>
      <x:c r="CQ13" s="160">
        <x:f t="shared" si="14"/>
        <x:v>32</x:v>
      </x:c>
      <x:c r="CR13" s="161">
        <x:f t="shared" si="14"/>
        <x:v>1822</x:v>
      </x:c>
      <x:c r="CS13" s="160">
        <x:f t="shared" si="14"/>
        <x:v>609</x:v>
      </x:c>
      <x:c r="CT13" s="160">
        <x:f t="shared" si="14"/>
        <x:v>3</x:v>
      </x:c>
      <x:c r="CU13" s="160">
        <x:f t="shared" si="14"/>
        <x:v>33</x:v>
      </x:c>
      <x:c r="CV13" s="160">
        <x:f t="shared" si="14"/>
        <x:v>18</x:v>
      </x:c>
      <x:c r="CW13" s="160">
        <x:f t="shared" si="14"/>
        <x:v>26</x:v>
      </x:c>
      <x:c r="CX13" s="160">
        <x:f t="shared" si="14"/>
        <x:v>28</x:v>
      </x:c>
      <x:c r="CY13" s="364" t="s">
        <x:v>1611</x:v>
      </x:c>
      <x:c r="CZ13" s="160">
        <x:f t="shared" ref="CZ13:DG13" si="15">CZ14+CZ26+CZ80</x:f>
        <x:v>23</x:v>
      </x:c>
      <x:c r="DA13" s="161">
        <x:f t="shared" si="15"/>
        <x:v>682.98000000000002</x:v>
      </x:c>
      <x:c r="DB13" s="160">
        <x:f t="shared" si="15"/>
        <x:v>0</x:v>
      </x:c>
      <x:c r="DC13" s="161">
        <x:f t="shared" si="15"/>
        <x:v>0</x:v>
      </x:c>
      <x:c r="DD13" s="160">
        <x:f t="shared" si="15"/>
        <x:v>0</x:v>
      </x:c>
      <x:c r="DE13" s="161">
        <x:f t="shared" si="15"/>
        <x:v>0</x:v>
      </x:c>
      <x:c r="DF13" s="160">
        <x:f t="shared" si="15"/>
        <x:v>0</x:v>
      </x:c>
      <x:c r="DG13" s="165">
        <x:f t="shared" si="15"/>
        <x:v>0</x:v>
      </x:c>
    </x:row>
    <x:row r="14" spans="1:111" ht="30" customHeight="1">
      <x:c r="A14" s="277" t="s">
        <x:v>906</x:v>
      </x:c>
      <x:c r="B14" s="115">
        <x:f>SUM(B15,B23)</x:f>
        <x:v>1</x:v>
      </x:c>
      <x:c r="C14" s="162">
        <x:f t="shared" ref="C14:BN14" si="16">SUM(C15,C23)</x:f>
        <x:v>65</x:v>
      </x:c>
      <x:c r="D14" s="112">
        <x:f t="shared" si="16"/>
        <x:v>2</x:v>
      </x:c>
      <x:c r="E14" s="162">
        <x:f t="shared" si="16"/>
        <x:v>2350</x:v>
      </x:c>
      <x:c r="F14" s="112">
        <x:f t="shared" si="16"/>
        <x:v>34</x:v>
      </x:c>
      <x:c r="G14" s="162">
        <x:f t="shared" si="16"/>
        <x:v>8.2000000000000011</x:v>
      </x:c>
      <x:c r="H14" s="112">
        <x:f t="shared" si="16"/>
        <x:v>0</x:v>
      </x:c>
      <x:c r="I14" s="162">
        <x:f t="shared" si="16"/>
        <x:v>0</x:v>
      </x:c>
      <x:c r="J14" s="112">
        <x:f t="shared" si="16"/>
        <x:v>8</x:v>
      </x:c>
      <x:c r="K14" s="112">
        <x:f t="shared" si="16"/>
        <x:v>3</x:v>
      </x:c>
      <x:c r="L14" s="162">
        <x:f t="shared" si="16"/>
        <x:v>1412</x:v>
      </x:c>
      <x:c r="M14" s="112">
        <x:f t="shared" si="16"/>
        <x:v>2</x:v>
      </x:c>
      <x:c r="N14" s="112">
        <x:f t="shared" si="16"/>
        <x:v>1</x:v>
      </x:c>
      <x:c r="O14" s="112">
        <x:f t="shared" si="16"/>
        <x:v>0</x:v>
      </x:c>
      <x:c r="P14" s="112">
        <x:f t="shared" si="16"/>
        <x:v>0</x:v>
      </x:c>
      <x:c r="Q14" s="112">
        <x:f t="shared" si="16"/>
        <x:v>0</x:v>
      </x:c>
      <x:c r="R14" s="162">
        <x:f t="shared" si="16"/>
        <x:v>0</x:v>
      </x:c>
      <x:c r="S14" s="112">
        <x:f t="shared" si="16"/>
        <x:v>9</x:v>
      </x:c>
      <x:c r="T14" s="162">
        <x:f t="shared" si="16"/>
        <x:v>88</x:v>
      </x:c>
      <x:c r="U14" s="112">
        <x:f t="shared" si="16"/>
        <x:v>1</x:v>
      </x:c>
      <x:c r="V14" s="162">
        <x:f t="shared" si="16"/>
        <x:v>148.75999999999999</x:v>
      </x:c>
      <x:c r="W14" s="112">
        <x:f t="shared" si="16"/>
        <x:v>0</x:v>
      </x:c>
      <x:c r="X14" s="112">
        <x:f t="shared" si="16"/>
        <x:v>129</x:v>
      </x:c>
      <x:c r="Y14" s="112">
        <x:f t="shared" si="16"/>
        <x:v>1</x:v>
      </x:c>
      <x:c r="Z14" s="112">
        <x:f t="shared" si="16"/>
        <x:v>3</x:v>
      </x:c>
      <x:c r="AA14" s="112">
        <x:f t="shared" si="16"/>
        <x:v>0</x:v>
      </x:c>
      <x:c r="AB14" s="112">
        <x:f t="shared" si="16"/>
        <x:v>0</x:v>
      </x:c>
      <x:c r="AC14" s="112">
        <x:f t="shared" si="16"/>
        <x:v>0</x:v>
      </x:c>
      <x:c r="AD14" s="112">
        <x:f t="shared" si="16"/>
        <x:v>0</x:v>
      </x:c>
      <x:c r="AE14" s="112">
        <x:f t="shared" si="16"/>
        <x:v>0</x:v>
      </x:c>
      <x:c r="AF14" s="112">
        <x:f t="shared" si="16"/>
        <x:v>0</x:v>
      </x:c>
      <x:c r="AG14" s="112">
        <x:f t="shared" si="16"/>
        <x:v>4</x:v>
      </x:c>
      <x:c r="AH14" s="112">
        <x:f t="shared" si="16"/>
        <x:v>0</x:v>
      </x:c>
      <x:c r="AI14" s="112">
        <x:f t="shared" si="16"/>
        <x:v>0</x:v>
      </x:c>
      <x:c r="AJ14" s="112">
        <x:f t="shared" si="16"/>
        <x:v>1</x:v>
      </x:c>
      <x:c r="AK14" s="112">
        <x:f t="shared" si="16"/>
        <x:v>1</x:v>
      </x:c>
      <x:c r="AL14" s="277" t="s">
        <x:v>906</x:v>
      </x:c>
      <x:c r="AM14" s="112">
        <x:f t="shared" si="16"/>
        <x:v>2</x:v>
      </x:c>
      <x:c r="AN14" s="162">
        <x:f t="shared" si="16"/>
        <x:v>492</x:v>
      </x:c>
      <x:c r="AO14" s="112">
        <x:f t="shared" si="16"/>
        <x:v>0</x:v>
      </x:c>
      <x:c r="AP14" s="112">
        <x:f t="shared" si="16"/>
        <x:v>0</x:v>
      </x:c>
      <x:c r="AQ14" s="112">
        <x:f t="shared" si="16"/>
        <x:v>0</x:v>
      </x:c>
      <x:c r="AR14" s="162">
        <x:f t="shared" si="16"/>
        <x:v>0</x:v>
      </x:c>
      <x:c r="AS14" s="112">
        <x:f t="shared" si="16"/>
        <x:v>0</x:v>
      </x:c>
      <x:c r="AT14" s="162">
        <x:f t="shared" si="16"/>
        <x:v>0</x:v>
      </x:c>
      <x:c r="AU14" s="112">
        <x:f t="shared" si="16"/>
        <x:v>0</x:v>
      </x:c>
      <x:c r="AV14" s="112">
        <x:f t="shared" si="16"/>
        <x:v>0</x:v>
      </x:c>
      <x:c r="AW14" s="112">
        <x:f t="shared" si="16"/>
        <x:v>0</x:v>
      </x:c>
      <x:c r="AX14" s="112">
        <x:f t="shared" si="16"/>
        <x:v>1</x:v>
      </x:c>
      <x:c r="AY14" s="112">
        <x:f t="shared" si="16"/>
        <x:v>0</x:v>
      </x:c>
      <x:c r="AZ14" s="112">
        <x:f t="shared" si="16"/>
        <x:v>2</x:v>
      </x:c>
      <x:c r="BA14" s="162">
        <x:f t="shared" si="16"/>
        <x:v>1569</x:v>
      </x:c>
      <x:c r="BB14" s="112">
        <x:f t="shared" si="16"/>
        <x:v>0</x:v>
      </x:c>
      <x:c r="BC14" s="112">
        <x:f t="shared" si="16"/>
        <x:v>0</x:v>
      </x:c>
      <x:c r="BD14" s="112">
        <x:f t="shared" si="16"/>
        <x:v>1</x:v>
      </x:c>
      <x:c r="BE14" s="112">
        <x:f t="shared" si="16"/>
        <x:v>18</x:v>
      </x:c>
      <x:c r="BF14" s="112">
        <x:f t="shared" si="16"/>
        <x:v>141</x:v>
      </x:c>
      <x:c r="BG14" s="112">
        <x:f t="shared" si="16"/>
        <x:v>0</x:v>
      </x:c>
      <x:c r="BH14" s="112">
        <x:f t="shared" si="16"/>
        <x:v>0</x:v>
      </x:c>
      <x:c r="BI14" s="112">
        <x:f t="shared" si="16"/>
        <x:v>0</x:v>
      </x:c>
      <x:c r="BJ14" s="162">
        <x:f t="shared" si="16"/>
        <x:v>0</x:v>
      </x:c>
      <x:c r="BK14" s="112">
        <x:f t="shared" si="16"/>
        <x:v>0</x:v>
      </x:c>
      <x:c r="BL14" s="162">
        <x:f t="shared" si="16"/>
        <x:v>0</x:v>
      </x:c>
      <x:c r="BM14" s="112">
        <x:f t="shared" si="16"/>
        <x:v>0</x:v>
      </x:c>
      <x:c r="BN14" s="162">
        <x:f t="shared" si="16"/>
        <x:v>0</x:v>
      </x:c>
      <x:c r="BO14" s="112">
        <x:f t="shared" ref="BO14:DG14" si="17">SUM(BO15,BO23)</x:f>
        <x:v>0</x:v>
      </x:c>
      <x:c r="BP14" s="162">
        <x:f t="shared" si="17"/>
        <x:v>0</x:v>
      </x:c>
      <x:c r="BQ14" s="112">
        <x:f t="shared" si="17"/>
        <x:v>0</x:v>
      </x:c>
      <x:c r="BR14" s="112">
        <x:f t="shared" si="17"/>
        <x:v>0</x:v>
      </x:c>
      <x:c r="BS14" s="112">
        <x:f t="shared" si="17"/>
        <x:v>0</x:v>
      </x:c>
      <x:c r="BT14" s="112">
        <x:f t="shared" si="17"/>
        <x:v>0</x:v>
      </x:c>
      <x:c r="BU14" s="112">
        <x:f t="shared" si="17"/>
        <x:v>0</x:v>
      </x:c>
      <x:c r="BV14" s="277" t="s">
        <x:v>906</x:v>
      </x:c>
      <x:c r="BW14" s="112">
        <x:f t="shared" si="17"/>
        <x:v>1</x:v>
      </x:c>
      <x:c r="BX14" s="112">
        <x:f t="shared" si="17"/>
        <x:v>0</x:v>
      </x:c>
      <x:c r="BY14" s="162">
        <x:f t="shared" si="17"/>
        <x:v>387</x:v>
      </x:c>
      <x:c r="BZ14" s="112">
        <x:f t="shared" si="17"/>
        <x:v>0</x:v>
      </x:c>
      <x:c r="CA14" s="162">
        <x:f t="shared" si="17"/>
        <x:v>0</x:v>
      </x:c>
      <x:c r="CB14" s="112">
        <x:f t="shared" si="17"/>
        <x:v>0</x:v>
      </x:c>
      <x:c r="CC14" s="162">
        <x:f t="shared" si="17"/>
        <x:v>0</x:v>
      </x:c>
      <x:c r="CD14" s="112">
        <x:f t="shared" si="17"/>
        <x:v>0</x:v>
      </x:c>
      <x:c r="CE14" s="112">
        <x:f t="shared" si="17"/>
        <x:v>6</x:v>
      </x:c>
      <x:c r="CF14" s="162">
        <x:f t="shared" si="17"/>
        <x:v>160.68000000000001</x:v>
      </x:c>
      <x:c r="CG14" s="112">
        <x:f t="shared" si="17"/>
        <x:v>0</x:v>
      </x:c>
      <x:c r="CH14" s="112">
        <x:f t="shared" si="17"/>
        <x:v>0</x:v>
      </x:c>
      <x:c r="CI14" s="112">
        <x:f t="shared" si="17"/>
        <x:v>0</x:v>
      </x:c>
      <x:c r="CJ14" s="112">
        <x:f t="shared" si="17"/>
        <x:v>2</x:v>
      </x:c>
      <x:c r="CK14" s="112">
        <x:f t="shared" si="17"/>
        <x:v>2</x:v>
      </x:c>
      <x:c r="CL14" s="112">
        <x:f t="shared" si="17"/>
        <x:v>0</x:v>
      </x:c>
      <x:c r="CM14" s="112">
        <x:f t="shared" si="17"/>
        <x:v>0</x:v>
      </x:c>
      <x:c r="CN14" s="112">
        <x:f t="shared" si="17"/>
        <x:v>0</x:v>
      </x:c>
      <x:c r="CO14" s="112">
        <x:f t="shared" si="17"/>
        <x:v>2</x:v>
      </x:c>
      <x:c r="CP14" s="162">
        <x:f t="shared" si="17"/>
        <x:v>72</x:v>
      </x:c>
      <x:c r="CQ14" s="112">
        <x:f t="shared" si="17"/>
        <x:v>3</x:v>
      </x:c>
      <x:c r="CR14" s="162">
        <x:f t="shared" si="17"/>
        <x:v>172</x:v>
      </x:c>
      <x:c r="CS14" s="112">
        <x:f t="shared" si="17"/>
        <x:v>265</x:v>
      </x:c>
      <x:c r="CT14" s="112">
        <x:f t="shared" si="17"/>
        <x:v>2</x:v>
      </x:c>
      <x:c r="CU14" s="112">
        <x:f t="shared" si="17"/>
        <x:v>4</x:v>
      </x:c>
      <x:c r="CV14" s="112">
        <x:f t="shared" si="17"/>
        <x:v>5</x:v>
      </x:c>
      <x:c r="CW14" s="112">
        <x:f t="shared" si="17"/>
        <x:v>1</x:v>
      </x:c>
      <x:c r="CX14" s="112">
        <x:f t="shared" si="17"/>
        <x:v>1</x:v>
      </x:c>
      <x:c r="CY14" s="277" t="s">
        <x:v>906</x:v>
      </x:c>
      <x:c r="CZ14" s="112">
        <x:f t="shared" si="17"/>
        <x:v>5</x:v>
      </x:c>
      <x:c r="DA14" s="162">
        <x:f t="shared" si="17"/>
        <x:v>203</x:v>
      </x:c>
      <x:c r="DB14" s="112">
        <x:f t="shared" si="17"/>
        <x:v>0</x:v>
      </x:c>
      <x:c r="DC14" s="162">
        <x:f t="shared" si="17"/>
        <x:v>0</x:v>
      </x:c>
      <x:c r="DD14" s="112">
        <x:f t="shared" si="17"/>
        <x:v>0</x:v>
      </x:c>
      <x:c r="DE14" s="162">
        <x:f t="shared" si="17"/>
        <x:v>0</x:v>
      </x:c>
      <x:c r="DF14" s="112">
        <x:f t="shared" si="17"/>
        <x:v>0</x:v>
      </x:c>
      <x:c r="DG14" s="163">
        <x:f t="shared" si="17"/>
        <x:v>0</x:v>
      </x:c>
    </x:row>
    <x:row r="15" spans="1:111" ht="30" customHeight="1">
      <x:c r="A15" s="277" t="s">
        <x:v>675</x:v>
      </x:c>
      <x:c r="B15" s="115">
        <x:f t="shared" ref="B15:BM15" si="18">SUM(B16:B22)</x:f>
        <x:v>1</x:v>
      </x:c>
      <x:c r="C15" s="162">
        <x:f t="shared" si="18"/>
        <x:v>65</x:v>
      </x:c>
      <x:c r="D15" s="112">
        <x:f t="shared" si="18"/>
        <x:v>2</x:v>
      </x:c>
      <x:c r="E15" s="162">
        <x:f t="shared" si="18"/>
        <x:v>2350</x:v>
      </x:c>
      <x:c r="F15" s="112">
        <x:f t="shared" si="18"/>
        <x:v>31</x:v>
      </x:c>
      <x:c r="G15" s="162">
        <x:f t="shared" si="18"/>
        <x:v>7.4000000000000004</x:v>
      </x:c>
      <x:c r="H15" s="112">
        <x:f t="shared" si="18"/>
        <x:v>0</x:v>
      </x:c>
      <x:c r="I15" s="162">
        <x:f t="shared" si="18"/>
        <x:v>0</x:v>
      </x:c>
      <x:c r="J15" s="112">
        <x:f t="shared" si="18"/>
        <x:v>7</x:v>
      </x:c>
      <x:c r="K15" s="112">
        <x:f t="shared" si="18"/>
        <x:v>3</x:v>
      </x:c>
      <x:c r="L15" s="162">
        <x:f t="shared" si="18"/>
        <x:v>1412</x:v>
      </x:c>
      <x:c r="M15" s="112">
        <x:f t="shared" si="18"/>
        <x:v>2</x:v>
      </x:c>
      <x:c r="N15" s="112">
        <x:f t="shared" si="18"/>
        <x:v>1</x:v>
      </x:c>
      <x:c r="O15" s="112">
        <x:f t="shared" si="18"/>
        <x:v>0</x:v>
      </x:c>
      <x:c r="P15" s="112">
        <x:f t="shared" si="18"/>
        <x:v>0</x:v>
      </x:c>
      <x:c r="Q15" s="112">
        <x:f t="shared" si="18"/>
        <x:v>0</x:v>
      </x:c>
      <x:c r="R15" s="162">
        <x:f t="shared" si="18"/>
        <x:v>0</x:v>
      </x:c>
      <x:c r="S15" s="112">
        <x:f t="shared" si="18"/>
        <x:v>8</x:v>
      </x:c>
      <x:c r="T15" s="162">
        <x:f t="shared" si="18"/>
        <x:v>88</x:v>
      </x:c>
      <x:c r="U15" s="112">
        <x:f t="shared" si="18"/>
        <x:v>1</x:v>
      </x:c>
      <x:c r="V15" s="162">
        <x:f t="shared" si="18"/>
        <x:v>148.75999999999999</x:v>
      </x:c>
      <x:c r="W15" s="112">
        <x:f t="shared" si="18"/>
        <x:v>0</x:v>
      </x:c>
      <x:c r="X15" s="112">
        <x:f t="shared" si="18"/>
        <x:v>123</x:v>
      </x:c>
      <x:c r="Y15" s="112">
        <x:f t="shared" si="18"/>
        <x:v>1</x:v>
      </x:c>
      <x:c r="Z15" s="112">
        <x:f t="shared" si="18"/>
        <x:v>3</x:v>
      </x:c>
      <x:c r="AA15" s="112">
        <x:f t="shared" si="18"/>
        <x:v>0</x:v>
      </x:c>
      <x:c r="AB15" s="112">
        <x:f t="shared" si="18"/>
        <x:v>0</x:v>
      </x:c>
      <x:c r="AC15" s="112">
        <x:f t="shared" si="18"/>
        <x:v>0</x:v>
      </x:c>
      <x:c r="AD15" s="112">
        <x:f t="shared" si="18"/>
        <x:v>0</x:v>
      </x:c>
      <x:c r="AE15" s="112">
        <x:f t="shared" si="18"/>
        <x:v>0</x:v>
      </x:c>
      <x:c r="AF15" s="112">
        <x:f t="shared" si="18"/>
        <x:v>0</x:v>
      </x:c>
      <x:c r="AG15" s="112">
        <x:f t="shared" si="18"/>
        <x:v>3</x:v>
      </x:c>
      <x:c r="AH15" s="112">
        <x:f t="shared" si="18"/>
        <x:v>0</x:v>
      </x:c>
      <x:c r="AI15" s="112">
        <x:f t="shared" si="18"/>
        <x:v>0</x:v>
      </x:c>
      <x:c r="AJ15" s="112">
        <x:f t="shared" si="18"/>
        <x:v>0</x:v>
      </x:c>
      <x:c r="AK15" s="112">
        <x:f t="shared" si="18"/>
        <x:v>0</x:v>
      </x:c>
      <x:c r="AL15" s="277" t="s">
        <x:v>675</x:v>
      </x:c>
      <x:c r="AM15" s="112">
        <x:f t="shared" si="18"/>
        <x:v>2</x:v>
      </x:c>
      <x:c r="AN15" s="162">
        <x:f t="shared" si="18"/>
        <x:v>492</x:v>
      </x:c>
      <x:c r="AO15" s="112">
        <x:f t="shared" si="18"/>
        <x:v>0</x:v>
      </x:c>
      <x:c r="AP15" s="112">
        <x:f t="shared" si="18"/>
        <x:v>0</x:v>
      </x:c>
      <x:c r="AQ15" s="112">
        <x:f t="shared" si="18"/>
        <x:v>0</x:v>
      </x:c>
      <x:c r="AR15" s="162">
        <x:f t="shared" si="18"/>
        <x:v>0</x:v>
      </x:c>
      <x:c r="AS15" s="112">
        <x:f t="shared" si="18"/>
        <x:v>0</x:v>
      </x:c>
      <x:c r="AT15" s="162">
        <x:f t="shared" si="18"/>
        <x:v>0</x:v>
      </x:c>
      <x:c r="AU15" s="112">
        <x:f t="shared" si="18"/>
        <x:v>0</x:v>
      </x:c>
      <x:c r="AV15" s="112">
        <x:f t="shared" si="18"/>
        <x:v>0</x:v>
      </x:c>
      <x:c r="AW15" s="112">
        <x:f t="shared" si="18"/>
        <x:v>0</x:v>
      </x:c>
      <x:c r="AX15" s="112">
        <x:f t="shared" si="18"/>
        <x:v>1</x:v>
      </x:c>
      <x:c r="AY15" s="112">
        <x:f t="shared" si="18"/>
        <x:v>0</x:v>
      </x:c>
      <x:c r="AZ15" s="112">
        <x:f t="shared" si="18"/>
        <x:v>2</x:v>
      </x:c>
      <x:c r="BA15" s="162">
        <x:f t="shared" si="18"/>
        <x:v>1569</x:v>
      </x:c>
      <x:c r="BB15" s="112">
        <x:f t="shared" si="18"/>
        <x:v>0</x:v>
      </x:c>
      <x:c r="BC15" s="112">
        <x:f t="shared" si="18"/>
        <x:v>0</x:v>
      </x:c>
      <x:c r="BD15" s="112">
        <x:f t="shared" si="18"/>
        <x:v>1</x:v>
      </x:c>
      <x:c r="BE15" s="112">
        <x:f t="shared" si="18"/>
        <x:v>16</x:v>
      </x:c>
      <x:c r="BF15" s="112">
        <x:f t="shared" si="18"/>
        <x:v>127</x:v>
      </x:c>
      <x:c r="BG15" s="112">
        <x:f t="shared" si="18"/>
        <x:v>0</x:v>
      </x:c>
      <x:c r="BH15" s="112">
        <x:f t="shared" si="18"/>
        <x:v>0</x:v>
      </x:c>
      <x:c r="BI15" s="112">
        <x:f t="shared" si="18"/>
        <x:v>0</x:v>
      </x:c>
      <x:c r="BJ15" s="162">
        <x:f t="shared" si="18"/>
        <x:v>0</x:v>
      </x:c>
      <x:c r="BK15" s="112">
        <x:f t="shared" si="18"/>
        <x:v>0</x:v>
      </x:c>
      <x:c r="BL15" s="162">
        <x:f t="shared" si="18"/>
        <x:v>0</x:v>
      </x:c>
      <x:c r="BM15" s="112">
        <x:f t="shared" si="18"/>
        <x:v>0</x:v>
      </x:c>
      <x:c r="BN15" s="162">
        <x:f t="shared" ref="BN15:BU15" si="19">SUM(BN16:BN22)</x:f>
        <x:v>0</x:v>
      </x:c>
      <x:c r="BO15" s="112">
        <x:f t="shared" si="19"/>
        <x:v>0</x:v>
      </x:c>
      <x:c r="BP15" s="162">
        <x:f t="shared" si="19"/>
        <x:v>0</x:v>
      </x:c>
      <x:c r="BQ15" s="112">
        <x:f t="shared" si="19"/>
        <x:v>0</x:v>
      </x:c>
      <x:c r="BR15" s="112">
        <x:f t="shared" si="19"/>
        <x:v>0</x:v>
      </x:c>
      <x:c r="BS15" s="112">
        <x:f t="shared" si="19"/>
        <x:v>0</x:v>
      </x:c>
      <x:c r="BT15" s="112">
        <x:f t="shared" si="19"/>
        <x:v>0</x:v>
      </x:c>
      <x:c r="BU15" s="112">
        <x:f t="shared" si="19"/>
        <x:v>0</x:v>
      </x:c>
      <x:c r="BV15" s="277" t="s">
        <x:v>675</x:v>
      </x:c>
      <x:c r="BW15" s="112">
        <x:f t="shared" ref="BW15:CX15" si="20">SUM(BW16:BW22)</x:f>
        <x:v>1</x:v>
      </x:c>
      <x:c r="BX15" s="112">
        <x:f t="shared" si="20"/>
        <x:v>0</x:v>
      </x:c>
      <x:c r="BY15" s="162">
        <x:f t="shared" si="20"/>
        <x:v>387</x:v>
      </x:c>
      <x:c r="BZ15" s="112">
        <x:f t="shared" si="20"/>
        <x:v>0</x:v>
      </x:c>
      <x:c r="CA15" s="162">
        <x:f t="shared" si="20"/>
        <x:v>0</x:v>
      </x:c>
      <x:c r="CB15" s="112">
        <x:f t="shared" si="20"/>
        <x:v>0</x:v>
      </x:c>
      <x:c r="CC15" s="162">
        <x:f t="shared" si="20"/>
        <x:v>0</x:v>
      </x:c>
      <x:c r="CD15" s="112">
        <x:f t="shared" si="20"/>
        <x:v>0</x:v>
      </x:c>
      <x:c r="CE15" s="112">
        <x:f t="shared" si="20"/>
        <x:v>6</x:v>
      </x:c>
      <x:c r="CF15" s="162">
        <x:f t="shared" si="20"/>
        <x:v>160.68000000000001</x:v>
      </x:c>
      <x:c r="CG15" s="112">
        <x:f t="shared" si="20"/>
        <x:v>0</x:v>
      </x:c>
      <x:c r="CH15" s="112">
        <x:f t="shared" si="20"/>
        <x:v>0</x:v>
      </x:c>
      <x:c r="CI15" s="112">
        <x:f t="shared" si="20"/>
        <x:v>0</x:v>
      </x:c>
      <x:c r="CJ15" s="112">
        <x:f t="shared" si="20"/>
        <x:v>2</x:v>
      </x:c>
      <x:c r="CK15" s="112">
        <x:f t="shared" si="20"/>
        <x:v>2</x:v>
      </x:c>
      <x:c r="CL15" s="112">
        <x:f t="shared" si="20"/>
        <x:v>0</x:v>
      </x:c>
      <x:c r="CM15" s="112">
        <x:f t="shared" si="20"/>
        <x:v>0</x:v>
      </x:c>
      <x:c r="CN15" s="112">
        <x:f t="shared" si="20"/>
        <x:v>0</x:v>
      </x:c>
      <x:c r="CO15" s="112">
        <x:f t="shared" si="20"/>
        <x:v>2</x:v>
      </x:c>
      <x:c r="CP15" s="162">
        <x:f t="shared" si="20"/>
        <x:v>72</x:v>
      </x:c>
      <x:c r="CQ15" s="112">
        <x:f t="shared" si="20"/>
        <x:v>2</x:v>
      </x:c>
      <x:c r="CR15" s="162">
        <x:f t="shared" si="20"/>
        <x:v>131</x:v>
      </x:c>
      <x:c r="CS15" s="112">
        <x:f t="shared" si="20"/>
        <x:v>251</x:v>
      </x:c>
      <x:c r="CT15" s="112">
        <x:f t="shared" si="20"/>
        <x:v>2</x:v>
      </x:c>
      <x:c r="CU15" s="112">
        <x:f t="shared" si="20"/>
        <x:v>4</x:v>
      </x:c>
      <x:c r="CV15" s="112">
        <x:f t="shared" si="20"/>
        <x:v>5</x:v>
      </x:c>
      <x:c r="CW15" s="112">
        <x:f t="shared" si="20"/>
        <x:v>1</x:v>
      </x:c>
      <x:c r="CX15" s="112">
        <x:f t="shared" si="20"/>
        <x:v>1</x:v>
      </x:c>
      <x:c r="CY15" s="277" t="s">
        <x:v>675</x:v>
      </x:c>
      <x:c r="CZ15" s="112">
        <x:f>SUM(CZ16:CZ22)</x:f>
        <x:v>5</x:v>
      </x:c>
      <x:c r="DA15" s="162">
        <x:f>SUM(DA16:DA22)</x:f>
        <x:v>203</x:v>
      </x:c>
      <x:c r="DB15" s="112">
        <x:f>SUM(DB16:DB22)</x:f>
        <x:v>0</x:v>
      </x:c>
      <x:c r="DC15" s="162">
        <x:f t="shared" ref="DC15:DG15" si="21">SUM(DC16:DC22)</x:f>
        <x:v>0</x:v>
      </x:c>
      <x:c r="DD15" s="112">
        <x:f t="shared" si="21"/>
        <x:v>0</x:v>
      </x:c>
      <x:c r="DE15" s="162">
        <x:f t="shared" si="21"/>
        <x:v>0</x:v>
      </x:c>
      <x:c r="DF15" s="112">
        <x:f t="shared" si="21"/>
        <x:v>0</x:v>
      </x:c>
      <x:c r="DG15" s="163">
        <x:f t="shared" si="21"/>
        <x:v>0</x:v>
      </x:c>
    </x:row>
    <x:row r="16" spans="1:111" ht="30" customHeight="1">
      <x:c r="A16" s="631" t="s">
        <x:v>2775</x:v>
      </x:c>
      <x:c r="B16" s="115"/>
      <x:c r="C16" s="162"/>
      <x:c r="D16" s="112"/>
      <x:c r="E16" s="162"/>
      <x:c r="F16" s="112"/>
      <x:c r="G16" s="162"/>
      <x:c r="H16" s="112"/>
      <x:c r="I16" s="162"/>
      <x:c r="J16" s="112">
        <x:v>3</x:v>
      </x:c>
      <x:c r="K16" s="112">
        <x:v>1</x:v>
      </x:c>
      <x:c r="L16" s="162">
        <x:v>700</x:v>
      </x:c>
      <x:c r="M16" s="112"/>
      <x:c r="N16" s="112"/>
      <x:c r="O16" s="112"/>
      <x:c r="P16" s="112"/>
      <x:c r="Q16" s="112"/>
      <x:c r="R16" s="162"/>
      <x:c r="S16" s="112">
        <x:v>1</x:v>
      </x:c>
      <x:c r="T16" s="162">
        <x:v>40</x:v>
      </x:c>
      <x:c r="U16" s="112"/>
      <x:c r="V16" s="162"/>
      <x:c r="W16" s="112"/>
      <x:c r="X16" s="112">
        <x:v>35</x:v>
      </x:c>
      <x:c r="Y16" s="112"/>
      <x:c r="Z16" s="112"/>
      <x:c r="AA16" s="112"/>
      <x:c r="AB16" s="112"/>
      <x:c r="AC16" s="112"/>
      <x:c r="AD16" s="112"/>
      <x:c r="AE16" s="112"/>
      <x:c r="AF16" s="112"/>
      <x:c r="AG16" s="112"/>
      <x:c r="AH16" s="112"/>
      <x:c r="AI16" s="112"/>
      <x:c r="AJ16" s="112"/>
      <x:c r="AK16" s="112"/>
      <x:c r="AL16" s="631" t="s">
        <x:v>2775</x:v>
      </x:c>
      <x:c r="AM16" s="112"/>
      <x:c r="AN16" s="162"/>
      <x:c r="AO16" s="112"/>
      <x:c r="AP16" s="112"/>
      <x:c r="AQ16" s="112"/>
      <x:c r="AR16" s="162"/>
      <x:c r="AS16" s="112"/>
      <x:c r="AT16" s="162"/>
      <x:c r="AU16" s="112"/>
      <x:c r="AV16" s="112"/>
      <x:c r="AW16" s="112"/>
      <x:c r="AX16" s="112"/>
      <x:c r="AY16" s="112"/>
      <x:c r="AZ16" s="112"/>
      <x:c r="BA16" s="162"/>
      <x:c r="BB16" s="112"/>
      <x:c r="BC16" s="112"/>
      <x:c r="BD16" s="112"/>
      <x:c r="BE16" s="112">
        <x:v>7</x:v>
      </x:c>
      <x:c r="BF16" s="112">
        <x:v>10</x:v>
      </x:c>
      <x:c r="BG16" s="112"/>
      <x:c r="BH16" s="112"/>
      <x:c r="BI16" s="112"/>
      <x:c r="BJ16" s="162"/>
      <x:c r="BK16" s="112"/>
      <x:c r="BL16" s="162"/>
      <x:c r="BM16" s="112"/>
      <x:c r="BN16" s="162"/>
      <x:c r="BO16" s="112"/>
      <x:c r="BP16" s="162"/>
      <x:c r="BQ16" s="112"/>
      <x:c r="BR16" s="112"/>
      <x:c r="BS16" s="112"/>
      <x:c r="BT16" s="112"/>
      <x:c r="BU16" s="112"/>
      <x:c r="BV16" s="631" t="s">
        <x:v>2775</x:v>
      </x:c>
      <x:c r="BW16" s="112"/>
      <x:c r="BX16" s="112"/>
      <x:c r="BY16" s="162"/>
      <x:c r="BZ16" s="112"/>
      <x:c r="CA16" s="162"/>
      <x:c r="CB16" s="112"/>
      <x:c r="CC16" s="162"/>
      <x:c r="CD16" s="112"/>
      <x:c r="CE16" s="112">
        <x:v>1</x:v>
      </x:c>
      <x:c r="CF16" s="162">
        <x:v>35</x:v>
      </x:c>
      <x:c r="CG16" s="112"/>
      <x:c r="CH16" s="112"/>
      <x:c r="CI16" s="112"/>
      <x:c r="CJ16" s="112">
        <x:v>1</x:v>
      </x:c>
      <x:c r="CK16" s="112"/>
      <x:c r="CL16" s="112"/>
      <x:c r="CM16" s="112"/>
      <x:c r="CN16" s="112"/>
      <x:c r="CO16" s="112">
        <x:v>1</x:v>
      </x:c>
      <x:c r="CP16" s="162">
        <x:v>35</x:v>
      </x:c>
      <x:c r="CQ16" s="112">
        <x:v>1</x:v>
      </x:c>
      <x:c r="CR16" s="162">
        <x:v>50</x:v>
      </x:c>
      <x:c r="CS16" s="112">
        <x:v>43</x:v>
      </x:c>
      <x:c r="CT16" s="112">
        <x:v>1</x:v>
      </x:c>
      <x:c r="CU16" s="112">
        <x:v>2</x:v>
      </x:c>
      <x:c r="CV16" s="112">
        <x:v>5</x:v>
      </x:c>
      <x:c r="CW16" s="112">
        <x:v>1</x:v>
      </x:c>
      <x:c r="CX16" s="112">
        <x:v>1</x:v>
      </x:c>
      <x:c r="CY16" s="631" t="s">
        <x:v>2775</x:v>
      </x:c>
      <x:c r="CZ16" s="112"/>
      <x:c r="DA16" s="162"/>
      <x:c r="DB16" s="112"/>
      <x:c r="DC16" s="162"/>
      <x:c r="DD16" s="112"/>
      <x:c r="DE16" s="162"/>
      <x:c r="DF16" s="112"/>
      <x:c r="DG16" s="163"/>
    </x:row>
    <x:row r="17" spans="1:111" ht="30" customHeight="1">
      <x:c r="A17" s="631" t="s">
        <x:v>2544</x:v>
      </x:c>
      <x:c r="B17" s="115">
        <x:v>1</x:v>
      </x:c>
      <x:c r="C17" s="162">
        <x:v>65</x:v>
      </x:c>
      <x:c r="D17" s="112">
        <x:v>1</x:v>
      </x:c>
      <x:c r="E17" s="162">
        <x:v>1650</x:v>
      </x:c>
      <x:c r="F17" s="112">
        <x:v>28</x:v>
      </x:c>
      <x:c r="G17" s="162">
        <x:v>3.3999999999999999</x:v>
      </x:c>
      <x:c r="H17" s="112"/>
      <x:c r="I17" s="162"/>
      <x:c r="J17" s="112"/>
      <x:c r="K17" s="112">
        <x:v>1</x:v>
      </x:c>
      <x:c r="L17" s="162">
        <x:v>527</x:v>
      </x:c>
      <x:c r="M17" s="112"/>
      <x:c r="N17" s="112"/>
      <x:c r="O17" s="112"/>
      <x:c r="P17" s="112"/>
      <x:c r="Q17" s="112"/>
      <x:c r="R17" s="162"/>
      <x:c r="S17" s="112">
        <x:v>2</x:v>
      </x:c>
      <x:c r="T17" s="162">
        <x:v>32</x:v>
      </x:c>
      <x:c r="U17" s="112">
        <x:v>1</x:v>
      </x:c>
      <x:c r="V17" s="162">
        <x:v>148.75999999999999</x:v>
      </x:c>
      <x:c r="W17" s="112"/>
      <x:c r="X17" s="112">
        <x:v>25</x:v>
      </x:c>
      <x:c r="Y17" s="112">
        <x:v>1</x:v>
      </x:c>
      <x:c r="Z17" s="112">
        <x:v>3</x:v>
      </x:c>
      <x:c r="AA17" s="112"/>
      <x:c r="AB17" s="112"/>
      <x:c r="AC17" s="112"/>
      <x:c r="AD17" s="112"/>
      <x:c r="AE17" s="112"/>
      <x:c r="AF17" s="112"/>
      <x:c r="AG17" s="112"/>
      <x:c r="AH17" s="112"/>
      <x:c r="AI17" s="112"/>
      <x:c r="AJ17" s="112"/>
      <x:c r="AK17" s="112"/>
      <x:c r="AL17" s="631" t="s">
        <x:v>2544</x:v>
      </x:c>
      <x:c r="AM17" s="112">
        <x:v>1</x:v>
      </x:c>
      <x:c r="AN17" s="162">
        <x:v>492</x:v>
      </x:c>
      <x:c r="AO17" s="112"/>
      <x:c r="AP17" s="112"/>
      <x:c r="AQ17" s="112"/>
      <x:c r="AR17" s="162"/>
      <x:c r="AS17" s="112"/>
      <x:c r="AT17" s="162"/>
      <x:c r="AU17" s="112"/>
      <x:c r="AV17" s="112"/>
      <x:c r="AW17" s="112"/>
      <x:c r="AX17" s="112"/>
      <x:c r="AY17" s="112"/>
      <x:c r="AZ17" s="112">
        <x:v>1</x:v>
      </x:c>
      <x:c r="BA17" s="162">
        <x:v>1560</x:v>
      </x:c>
      <x:c r="BB17" s="112"/>
      <x:c r="BC17" s="112"/>
      <x:c r="BD17" s="112"/>
      <x:c r="BE17" s="112">
        <x:v>3</x:v>
      </x:c>
      <x:c r="BF17" s="112">
        <x:v>60</x:v>
      </x:c>
      <x:c r="BG17" s="112"/>
      <x:c r="BH17" s="112"/>
      <x:c r="BI17" s="112"/>
      <x:c r="BJ17" s="162"/>
      <x:c r="BK17" s="112"/>
      <x:c r="BL17" s="162"/>
      <x:c r="BM17" s="112"/>
      <x:c r="BN17" s="162"/>
      <x:c r="BO17" s="112"/>
      <x:c r="BP17" s="162"/>
      <x:c r="BQ17" s="112"/>
      <x:c r="BR17" s="112"/>
      <x:c r="BS17" s="112"/>
      <x:c r="BT17" s="112"/>
      <x:c r="BU17" s="112"/>
      <x:c r="BV17" s="631" t="s">
        <x:v>2544</x:v>
      </x:c>
      <x:c r="BW17" s="112">
        <x:v>1</x:v>
      </x:c>
      <x:c r="BX17" s="112"/>
      <x:c r="BY17" s="162">
        <x:v>387</x:v>
      </x:c>
      <x:c r="BZ17" s="112"/>
      <x:c r="CA17" s="162"/>
      <x:c r="CB17" s="112"/>
      <x:c r="CC17" s="162"/>
      <x:c r="CD17" s="112"/>
      <x:c r="CE17" s="112">
        <x:v>1</x:v>
      </x:c>
      <x:c r="CF17" s="162">
        <x:v>20</x:v>
      </x:c>
      <x:c r="CG17" s="112"/>
      <x:c r="CH17" s="112"/>
      <x:c r="CI17" s="112"/>
      <x:c r="CJ17" s="112">
        <x:v>1</x:v>
      </x:c>
      <x:c r="CK17" s="112">
        <x:v>1</x:v>
      </x:c>
      <x:c r="CL17" s="112"/>
      <x:c r="CM17" s="112"/>
      <x:c r="CN17" s="112"/>
      <x:c r="CO17" s="112"/>
      <x:c r="CP17" s="162"/>
      <x:c r="CQ17" s="112"/>
      <x:c r="CR17" s="162"/>
      <x:c r="CS17" s="112">
        <x:v>33</x:v>
      </x:c>
      <x:c r="CT17" s="112">
        <x:v>1</x:v>
      </x:c>
      <x:c r="CU17" s="112">
        <x:v>2</x:v>
      </x:c>
      <x:c r="CV17" s="112"/>
      <x:c r="CW17" s="112"/>
      <x:c r="CX17" s="112"/>
      <x:c r="CY17" s="631" t="s">
        <x:v>2544</x:v>
      </x:c>
      <x:c r="CZ17" s="112">
        <x:v>1</x:v>
      </x:c>
      <x:c r="DA17" s="162"/>
      <x:c r="DB17" s="112"/>
      <x:c r="DC17" s="162"/>
      <x:c r="DD17" s="112"/>
      <x:c r="DE17" s="162"/>
      <x:c r="DF17" s="112"/>
      <x:c r="DG17" s="163"/>
    </x:row>
    <x:row r="18" spans="1:111" ht="30" customHeight="1">
      <x:c r="A18" s="631" t="s">
        <x:v>276</x:v>
      </x:c>
      <x:c r="B18" s="115"/>
      <x:c r="C18" s="162"/>
      <x:c r="D18" s="112"/>
      <x:c r="E18" s="162"/>
      <x:c r="F18" s="112">
        <x:v>1</x:v>
      </x:c>
      <x:c r="G18" s="162">
        <x:v>3.5</x:v>
      </x:c>
      <x:c r="H18" s="112"/>
      <x:c r="I18" s="162"/>
      <x:c r="J18" s="112">
        <x:v>1</x:v>
      </x:c>
      <x:c r="K18" s="112"/>
      <x:c r="L18" s="162"/>
      <x:c r="M18" s="112"/>
      <x:c r="N18" s="112"/>
      <x:c r="O18" s="112"/>
      <x:c r="P18" s="112"/>
      <x:c r="Q18" s="112"/>
      <x:c r="R18" s="162"/>
      <x:c r="S18" s="112">
        <x:v>1</x:v>
      </x:c>
      <x:c r="T18" s="162"/>
      <x:c r="U18" s="112"/>
      <x:c r="V18" s="162"/>
      <x:c r="W18" s="112"/>
      <x:c r="X18" s="112">
        <x:v>14</x:v>
      </x:c>
      <x:c r="Y18" s="112"/>
      <x:c r="Z18" s="112"/>
      <x:c r="AA18" s="112"/>
      <x:c r="AB18" s="112"/>
      <x:c r="AC18" s="112"/>
      <x:c r="AD18" s="112"/>
      <x:c r="AE18" s="112"/>
      <x:c r="AF18" s="112"/>
      <x:c r="AG18" s="112">
        <x:v>1</x:v>
      </x:c>
      <x:c r="AH18" s="112"/>
      <x:c r="AI18" s="112"/>
      <x:c r="AJ18" s="112"/>
      <x:c r="AK18" s="112"/>
      <x:c r="AL18" s="631" t="s">
        <x:v>276</x:v>
      </x:c>
      <x:c r="AM18" s="112"/>
      <x:c r="AN18" s="162"/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/>
      <x:c r="AY18" s="112"/>
      <x:c r="AZ18" s="112"/>
      <x:c r="BA18" s="162"/>
      <x:c r="BB18" s="112"/>
      <x:c r="BC18" s="112"/>
      <x:c r="BD18" s="112"/>
      <x:c r="BE18" s="112">
        <x:v>3</x:v>
      </x:c>
      <x:c r="BF18" s="112">
        <x:v>9</x:v>
      </x:c>
      <x:c r="BG18" s="112"/>
      <x:c r="BH18" s="112"/>
      <x:c r="BI18" s="112"/>
      <x:c r="BJ18" s="162"/>
      <x:c r="BK18" s="112"/>
      <x:c r="BL18" s="162"/>
      <x:c r="BM18" s="112"/>
      <x:c r="BN18" s="162"/>
      <x:c r="BO18" s="112"/>
      <x:c r="BP18" s="162"/>
      <x:c r="BQ18" s="112"/>
      <x:c r="BR18" s="112"/>
      <x:c r="BS18" s="112"/>
      <x:c r="BT18" s="112"/>
      <x:c r="BU18" s="112"/>
      <x:c r="BV18" s="631" t="s">
        <x:v>276</x:v>
      </x:c>
      <x:c r="BW18" s="112"/>
      <x:c r="BX18" s="112"/>
      <x:c r="BY18" s="162"/>
      <x:c r="BZ18" s="112"/>
      <x:c r="CA18" s="162"/>
      <x:c r="CB18" s="112"/>
      <x:c r="CC18" s="162"/>
      <x:c r="CD18" s="112"/>
      <x:c r="CE18" s="112"/>
      <x:c r="CF18" s="162"/>
      <x:c r="CG18" s="112"/>
      <x:c r="CH18" s="112"/>
      <x:c r="CI18" s="112"/>
      <x:c r="CJ18" s="112"/>
      <x:c r="CK18" s="112"/>
      <x:c r="CL18" s="112"/>
      <x:c r="CM18" s="112"/>
      <x:c r="CN18" s="112"/>
      <x:c r="CO18" s="112"/>
      <x:c r="CP18" s="162"/>
      <x:c r="CQ18" s="112"/>
      <x:c r="CR18" s="162"/>
      <x:c r="CS18" s="112">
        <x:v>45</x:v>
      </x:c>
      <x:c r="CT18" s="112"/>
      <x:c r="CU18" s="112"/>
      <x:c r="CV18" s="112"/>
      <x:c r="CW18" s="112"/>
      <x:c r="CX18" s="112"/>
      <x:c r="CY18" s="631" t="s">
        <x:v>276</x:v>
      </x:c>
      <x:c r="CZ18" s="112"/>
      <x:c r="DA18" s="162"/>
      <x:c r="DB18" s="112"/>
      <x:c r="DC18" s="162"/>
      <x:c r="DD18" s="112"/>
      <x:c r="DE18" s="162"/>
      <x:c r="DF18" s="112"/>
      <x:c r="DG18" s="163"/>
    </x:row>
    <x:row r="19" spans="1:111" ht="30" customHeight="1">
      <x:c r="A19" s="631" t="s">
        <x:v>284</x:v>
      </x:c>
      <x:c r="B19" s="115"/>
      <x:c r="C19" s="162"/>
      <x:c r="D19" s="112">
        <x:v>1</x:v>
      </x:c>
      <x:c r="E19" s="162">
        <x:v>700</x:v>
      </x:c>
      <x:c r="F19" s="112">
        <x:v>2</x:v>
      </x:c>
      <x:c r="G19" s="162">
        <x:v>0.5</x:v>
      </x:c>
      <x:c r="H19" s="112"/>
      <x:c r="I19" s="162"/>
      <x:c r="J19" s="112">
        <x:v>2</x:v>
      </x:c>
      <x:c r="K19" s="112"/>
      <x:c r="L19" s="162"/>
      <x:c r="M19" s="112"/>
      <x:c r="N19" s="112"/>
      <x:c r="O19" s="112"/>
      <x:c r="P19" s="112"/>
      <x:c r="Q19" s="112"/>
      <x:c r="R19" s="162"/>
      <x:c r="S19" s="112">
        <x:v>3</x:v>
      </x:c>
      <x:c r="T19" s="162"/>
      <x:c r="U19" s="112"/>
      <x:c r="V19" s="162"/>
      <x:c r="W19" s="112"/>
      <x:c r="X19" s="112">
        <x:v>29</x:v>
      </x:c>
      <x:c r="Y19" s="112"/>
      <x:c r="Z19" s="112"/>
      <x:c r="AA19" s="112"/>
      <x:c r="AB19" s="112"/>
      <x:c r="AC19" s="112"/>
      <x:c r="AD19" s="112"/>
      <x:c r="AE19" s="112"/>
      <x:c r="AF19" s="112"/>
      <x:c r="AG19" s="112">
        <x:v>1</x:v>
      </x:c>
      <x:c r="AH19" s="112"/>
      <x:c r="AI19" s="112"/>
      <x:c r="AJ19" s="112"/>
      <x:c r="AK19" s="112"/>
      <x:c r="AL19" s="631" t="s">
        <x:v>284</x:v>
      </x:c>
      <x:c r="AM19" s="112">
        <x:v>1</x:v>
      </x:c>
      <x:c r="AN19" s="162"/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>
        <x:v>1</x:v>
      </x:c>
      <x:c r="AY19" s="112"/>
      <x:c r="AZ19" s="112">
        <x:v>1</x:v>
      </x:c>
      <x:c r="BA19" s="162">
        <x:v>9</x:v>
      </x:c>
      <x:c r="BB19" s="112"/>
      <x:c r="BC19" s="112"/>
      <x:c r="BD19" s="112">
        <x:v>1</x:v>
      </x:c>
      <x:c r="BE19" s="112">
        <x:v>1</x:v>
      </x:c>
      <x:c r="BF19" s="112">
        <x:v>32</x:v>
      </x:c>
      <x:c r="BG19" s="112"/>
      <x:c r="BH19" s="112"/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631" t="s">
        <x:v>284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>
        <x:v>1</x:v>
      </x:c>
      <x:c r="CF19" s="162">
        <x:v>22.68</x:v>
      </x:c>
      <x:c r="CG19" s="112"/>
      <x:c r="CH19" s="112"/>
      <x:c r="CI19" s="112"/>
      <x:c r="CJ19" s="112"/>
      <x:c r="CK19" s="112">
        <x:v>1</x:v>
      </x:c>
      <x:c r="CL19" s="112"/>
      <x:c r="CM19" s="112"/>
      <x:c r="CN19" s="112"/>
      <x:c r="CO19" s="112"/>
      <x:c r="CP19" s="162"/>
      <x:c r="CQ19" s="112">
        <x:v>1</x:v>
      </x:c>
      <x:c r="CR19" s="162">
        <x:v>81</x:v>
      </x:c>
      <x:c r="CS19" s="112">
        <x:v>70</x:v>
      </x:c>
      <x:c r="CT19" s="112"/>
      <x:c r="CU19" s="112"/>
      <x:c r="CV19" s="112"/>
      <x:c r="CW19" s="112"/>
      <x:c r="CX19" s="112"/>
      <x:c r="CY19" s="631" t="s">
        <x:v>284</x:v>
      </x:c>
      <x:c r="CZ19" s="112">
        <x:v>3</x:v>
      </x:c>
      <x:c r="DA19" s="162">
        <x:v>166</x:v>
      </x:c>
      <x:c r="DB19" s="112"/>
      <x:c r="DC19" s="162"/>
      <x:c r="DD19" s="112"/>
      <x:c r="DE19" s="162"/>
      <x:c r="DF19" s="112"/>
      <x:c r="DG19" s="163"/>
    </x:row>
    <x:row r="20" spans="1:111" ht="30" customHeight="1">
      <x:c r="A20" s="631" t="s">
        <x:v>1107</x:v>
      </x:c>
      <x:c r="B20" s="115"/>
      <x:c r="C20" s="162"/>
      <x:c r="D20" s="112"/>
      <x:c r="E20" s="162"/>
      <x:c r="F20" s="112"/>
      <x:c r="G20" s="162"/>
      <x:c r="H20" s="112"/>
      <x:c r="I20" s="162"/>
      <x:c r="J20" s="112"/>
      <x:c r="K20" s="112"/>
      <x:c r="L20" s="162"/>
      <x:c r="M20" s="112">
        <x:v>1</x:v>
      </x:c>
      <x:c r="N20" s="112">
        <x:v>1</x:v>
      </x:c>
      <x:c r="O20" s="112"/>
      <x:c r="P20" s="112"/>
      <x:c r="Q20" s="112"/>
      <x:c r="R20" s="162"/>
      <x:c r="S20" s="112"/>
      <x:c r="T20" s="162"/>
      <x:c r="U20" s="112"/>
      <x:c r="V20" s="162"/>
      <x:c r="W20" s="112"/>
      <x:c r="X20" s="112"/>
      <x:c r="Y20" s="112"/>
      <x:c r="Z20" s="112"/>
      <x:c r="AA20" s="112"/>
      <x:c r="AB20" s="112"/>
      <x:c r="AC20" s="112"/>
      <x:c r="AD20" s="112"/>
      <x:c r="AE20" s="112"/>
      <x:c r="AF20" s="112"/>
      <x:c r="AG20" s="112"/>
      <x:c r="AH20" s="112"/>
      <x:c r="AI20" s="112"/>
      <x:c r="AJ20" s="112"/>
      <x:c r="AK20" s="112"/>
      <x:c r="AL20" s="631" t="s">
        <x:v>1107</x:v>
      </x:c>
      <x:c r="AM20" s="112"/>
      <x:c r="AN20" s="162"/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/>
      <x:c r="AY20" s="112"/>
      <x:c r="AZ20" s="112"/>
      <x:c r="BA20" s="162"/>
      <x:c r="BB20" s="112"/>
      <x:c r="BC20" s="112"/>
      <x:c r="BD20" s="112"/>
      <x:c r="BE20" s="112"/>
      <x:c r="BF20" s="112">
        <x:v>8</x:v>
      </x:c>
      <x:c r="BG20" s="112"/>
      <x:c r="BH20" s="112"/>
      <x:c r="BI20" s="112"/>
      <x:c r="BJ20" s="162"/>
      <x:c r="BK20" s="112"/>
      <x:c r="BL20" s="162"/>
      <x:c r="BM20" s="112"/>
      <x:c r="BN20" s="162"/>
      <x:c r="BO20" s="112"/>
      <x:c r="BP20" s="162"/>
      <x:c r="BQ20" s="112"/>
      <x:c r="BR20" s="112"/>
      <x:c r="BS20" s="112"/>
      <x:c r="BT20" s="112"/>
      <x:c r="BU20" s="112"/>
      <x:c r="BV20" s="631" t="s">
        <x:v>1107</x:v>
      </x:c>
      <x:c r="BW20" s="112"/>
      <x:c r="BX20" s="112"/>
      <x:c r="BY20" s="162"/>
      <x:c r="BZ20" s="112"/>
      <x:c r="CA20" s="162"/>
      <x:c r="CB20" s="112"/>
      <x:c r="CC20" s="162"/>
      <x:c r="CD20" s="112"/>
      <x:c r="CE20" s="112">
        <x:v>1</x:v>
      </x:c>
      <x:c r="CF20" s="162">
        <x:v>46</x:v>
      </x:c>
      <x:c r="CG20" s="112"/>
      <x:c r="CH20" s="112"/>
      <x:c r="CI20" s="112"/>
      <x:c r="CJ20" s="112"/>
      <x:c r="CK20" s="112"/>
      <x:c r="CL20" s="112"/>
      <x:c r="CM20" s="112"/>
      <x:c r="CN20" s="112"/>
      <x:c r="CO20" s="112"/>
      <x:c r="CP20" s="162"/>
      <x:c r="CQ20" s="112"/>
      <x:c r="CR20" s="162"/>
      <x:c r="CS20" s="112">
        <x:v>10</x:v>
      </x:c>
      <x:c r="CT20" s="112"/>
      <x:c r="CU20" s="112"/>
      <x:c r="CV20" s="112"/>
      <x:c r="CW20" s="112"/>
      <x:c r="CX20" s="112"/>
      <x:c r="CY20" s="631" t="s">
        <x:v>1107</x:v>
      </x:c>
      <x:c r="CZ20" s="112"/>
      <x:c r="DA20" s="162"/>
      <x:c r="DB20" s="112"/>
      <x:c r="DC20" s="162"/>
      <x:c r="DD20" s="112"/>
      <x:c r="DE20" s="162"/>
      <x:c r="DF20" s="112"/>
      <x:c r="DG20" s="163"/>
    </x:row>
    <x:row r="21" spans="1:111" ht="30" customHeight="1">
      <x:c r="A21" s="631" t="s">
        <x:v>1608</x:v>
      </x:c>
      <x:c r="B21" s="115"/>
      <x:c r="C21" s="162"/>
      <x:c r="D21" s="112"/>
      <x:c r="E21" s="162"/>
      <x:c r="F21" s="112"/>
      <x:c r="G21" s="162"/>
      <x:c r="H21" s="112"/>
      <x:c r="I21" s="162"/>
      <x:c r="J21" s="112">
        <x:v>1</x:v>
      </x:c>
      <x:c r="K21" s="112">
        <x:v>1</x:v>
      </x:c>
      <x:c r="L21" s="162">
        <x:v>185</x:v>
      </x:c>
      <x:c r="M21" s="112">
        <x:v>1</x:v>
      </x:c>
      <x:c r="N21" s="112"/>
      <x:c r="O21" s="112"/>
      <x:c r="P21" s="112"/>
      <x:c r="Q21" s="112"/>
      <x:c r="R21" s="162"/>
      <x:c r="S21" s="112">
        <x:v>1</x:v>
      </x:c>
      <x:c r="T21" s="162">
        <x:v>16</x:v>
      </x:c>
      <x:c r="U21" s="112"/>
      <x:c r="V21" s="162"/>
      <x:c r="W21" s="112"/>
      <x:c r="X21" s="112">
        <x:v>20</x:v>
      </x:c>
      <x:c r="Y21" s="112"/>
      <x:c r="Z21" s="112"/>
      <x:c r="AA21" s="112"/>
      <x:c r="AB21" s="112"/>
      <x:c r="AC21" s="112"/>
      <x:c r="AD21" s="112"/>
      <x:c r="AE21" s="112"/>
      <x:c r="AF21" s="112"/>
      <x:c r="AG21" s="112">
        <x:v>1</x:v>
      </x:c>
      <x:c r="AH21" s="112"/>
      <x:c r="AI21" s="112"/>
      <x:c r="AJ21" s="112"/>
      <x:c r="AK21" s="112"/>
      <x:c r="AL21" s="631" t="s">
        <x:v>1608</x:v>
      </x:c>
      <x:c r="AM21" s="112"/>
      <x:c r="AN21" s="162"/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/>
      <x:c r="AY21" s="112"/>
      <x:c r="AZ21" s="112"/>
      <x:c r="BA21" s="162"/>
      <x:c r="BB21" s="112"/>
      <x:c r="BC21" s="112"/>
      <x:c r="BD21" s="112"/>
      <x:c r="BE21" s="112">
        <x:v>2</x:v>
      </x:c>
      <x:c r="BF21" s="112">
        <x:v>8</x:v>
      </x:c>
      <x:c r="BG21" s="112"/>
      <x:c r="BH21" s="112"/>
      <x:c r="BI21" s="112"/>
      <x:c r="BJ21" s="162"/>
      <x:c r="BK21" s="112"/>
      <x:c r="BL21" s="162"/>
      <x:c r="BM21" s="112"/>
      <x:c r="BN21" s="162"/>
      <x:c r="BO21" s="112"/>
      <x:c r="BP21" s="162"/>
      <x:c r="BQ21" s="112"/>
      <x:c r="BR21" s="112"/>
      <x:c r="BS21" s="112"/>
      <x:c r="BT21" s="112"/>
      <x:c r="BU21" s="112"/>
      <x:c r="BV21" s="631" t="s">
        <x:v>1608</x:v>
      </x:c>
      <x:c r="BW21" s="112"/>
      <x:c r="BX21" s="112"/>
      <x:c r="BY21" s="162"/>
      <x:c r="BZ21" s="112"/>
      <x:c r="CA21" s="162"/>
      <x:c r="CB21" s="112"/>
      <x:c r="CC21" s="162"/>
      <x:c r="CD21" s="112"/>
      <x:c r="CE21" s="112">
        <x:v>1</x:v>
      </x:c>
      <x:c r="CF21" s="162">
        <x:v>37</x:v>
      </x:c>
      <x:c r="CG21" s="112"/>
      <x:c r="CH21" s="112"/>
      <x:c r="CI21" s="112"/>
      <x:c r="CJ21" s="112"/>
      <x:c r="CK21" s="112"/>
      <x:c r="CL21" s="112"/>
      <x:c r="CM21" s="112"/>
      <x:c r="CN21" s="112"/>
      <x:c r="CO21" s="112">
        <x:v>1</x:v>
      </x:c>
      <x:c r="CP21" s="162">
        <x:v>37</x:v>
      </x:c>
      <x:c r="CQ21" s="112"/>
      <x:c r="CR21" s="162"/>
      <x:c r="CS21" s="112">
        <x:v>30</x:v>
      </x:c>
      <x:c r="CT21" s="112"/>
      <x:c r="CU21" s="112"/>
      <x:c r="CV21" s="112"/>
      <x:c r="CW21" s="112"/>
      <x:c r="CX21" s="112"/>
      <x:c r="CY21" s="631" t="s">
        <x:v>1608</x:v>
      </x:c>
      <x:c r="CZ21" s="112">
        <x:v>1</x:v>
      </x:c>
      <x:c r="DA21" s="162">
        <x:v>37</x:v>
      </x:c>
      <x:c r="DB21" s="112"/>
      <x:c r="DC21" s="162"/>
      <x:c r="DD21" s="112"/>
      <x:c r="DE21" s="162"/>
      <x:c r="DF21" s="112"/>
      <x:c r="DG21" s="163"/>
    </x:row>
    <x:row r="22" spans="1:111" ht="30" customHeight="1">
      <x:c r="A22" s="636" t="s">
        <x:v>1678</x:v>
      </x:c>
      <x:c r="B22" s="115"/>
      <x:c r="C22" s="162"/>
      <x:c r="D22" s="112"/>
      <x:c r="E22" s="162"/>
      <x:c r="F22" s="112"/>
      <x:c r="G22" s="162"/>
      <x:c r="H22" s="112"/>
      <x:c r="I22" s="162"/>
      <x:c r="J22" s="112"/>
      <x:c r="K22" s="112"/>
      <x:c r="L22" s="162"/>
      <x:c r="M22" s="112"/>
      <x:c r="N22" s="112"/>
      <x:c r="O22" s="112"/>
      <x:c r="P22" s="112"/>
      <x:c r="Q22" s="112"/>
      <x:c r="R22" s="162"/>
      <x:c r="S22" s="112"/>
      <x:c r="T22" s="162"/>
      <x:c r="U22" s="112"/>
      <x:c r="V22" s="162"/>
      <x:c r="W22" s="112"/>
      <x:c r="X22" s="112"/>
      <x:c r="Y22" s="112"/>
      <x:c r="Z22" s="112"/>
      <x:c r="AA22" s="112"/>
      <x:c r="AB22" s="112"/>
      <x:c r="AC22" s="112"/>
      <x:c r="AD22" s="112"/>
      <x:c r="AE22" s="112"/>
      <x:c r="AF22" s="112"/>
      <x:c r="AG22" s="112"/>
      <x:c r="AH22" s="112"/>
      <x:c r="AI22" s="112"/>
      <x:c r="AJ22" s="112"/>
      <x:c r="AK22" s="112"/>
      <x:c r="AL22" s="636" t="s">
        <x:v>1678</x:v>
      </x:c>
      <x:c r="AM22" s="112"/>
      <x:c r="AN22" s="162"/>
      <x:c r="AO22" s="112"/>
      <x:c r="AP22" s="112"/>
      <x:c r="AQ22" s="112"/>
      <x:c r="AR22" s="162"/>
      <x:c r="AS22" s="112"/>
      <x:c r="AT22" s="162"/>
      <x:c r="AU22" s="112"/>
      <x:c r="AV22" s="112"/>
      <x:c r="AW22" s="112"/>
      <x:c r="AX22" s="112"/>
      <x:c r="AY22" s="112"/>
      <x:c r="AZ22" s="112"/>
      <x:c r="BA22" s="162"/>
      <x:c r="BB22" s="112"/>
      <x:c r="BC22" s="112"/>
      <x:c r="BD22" s="112"/>
      <x:c r="BE22" s="112">
        <x:v>0</x:v>
      </x:c>
      <x:c r="BF22" s="112">
        <x:v>0</x:v>
      </x:c>
      <x:c r="BG22" s="112"/>
      <x:c r="BH22" s="112"/>
      <x:c r="BI22" s="112"/>
      <x:c r="BJ22" s="162"/>
      <x:c r="BK22" s="112"/>
      <x:c r="BL22" s="162"/>
      <x:c r="BM22" s="112"/>
      <x:c r="BN22" s="162"/>
      <x:c r="BO22" s="112"/>
      <x:c r="BP22" s="162"/>
      <x:c r="BQ22" s="112"/>
      <x:c r="BR22" s="112"/>
      <x:c r="BS22" s="112"/>
      <x:c r="BT22" s="112"/>
      <x:c r="BU22" s="112"/>
      <x:c r="BV22" s="636" t="s">
        <x:v>1678</x:v>
      </x:c>
      <x:c r="BW22" s="112"/>
      <x:c r="BX22" s="112"/>
      <x:c r="BY22" s="162"/>
      <x:c r="BZ22" s="112"/>
      <x:c r="CA22" s="162"/>
      <x:c r="CB22" s="112"/>
      <x:c r="CC22" s="162"/>
      <x:c r="CD22" s="112"/>
      <x:c r="CE22" s="112">
        <x:v>1</x:v>
      </x:c>
      <x:c r="CF22" s="162"/>
      <x:c r="CG22" s="112"/>
      <x:c r="CH22" s="112"/>
      <x:c r="CI22" s="112"/>
      <x:c r="CJ22" s="112"/>
      <x:c r="CK22" s="112"/>
      <x:c r="CL22" s="112"/>
      <x:c r="CM22" s="112"/>
      <x:c r="CN22" s="112"/>
      <x:c r="CO22" s="112"/>
      <x:c r="CP22" s="162"/>
      <x:c r="CQ22" s="112"/>
      <x:c r="CR22" s="162"/>
      <x:c r="CS22" s="112">
        <x:v>20</x:v>
      </x:c>
      <x:c r="CT22" s="112"/>
      <x:c r="CU22" s="112"/>
      <x:c r="CV22" s="112"/>
      <x:c r="CW22" s="112"/>
      <x:c r="CX22" s="112"/>
      <x:c r="CY22" s="636" t="s">
        <x:v>1678</x:v>
      </x:c>
      <x:c r="CZ22" s="112"/>
      <x:c r="DA22" s="162"/>
      <x:c r="DB22" s="112"/>
      <x:c r="DC22" s="162"/>
      <x:c r="DD22" s="112"/>
      <x:c r="DE22" s="162"/>
      <x:c r="DF22" s="112"/>
      <x:c r="DG22" s="163"/>
    </x:row>
    <x:row r="23" spans="1:111" ht="30" customHeight="1">
      <x:c r="A23" s="277" t="s">
        <x:v>677</x:v>
      </x:c>
      <x:c r="B23" s="115">
        <x:f t="shared" ref="B23:BM23" si="22">SUM(B24:B25)</x:f>
        <x:v>0</x:v>
      </x:c>
      <x:c r="C23" s="162">
        <x:f t="shared" si="22"/>
        <x:v>0</x:v>
      </x:c>
      <x:c r="D23" s="112">
        <x:f t="shared" si="22"/>
        <x:v>0</x:v>
      </x:c>
      <x:c r="E23" s="162">
        <x:f t="shared" si="22"/>
        <x:v>0</x:v>
      </x:c>
      <x:c r="F23" s="112">
        <x:f t="shared" si="22"/>
        <x:v>3</x:v>
      </x:c>
      <x:c r="G23" s="162">
        <x:f t="shared" si="22"/>
        <x:v>0.80000000000000004</x:v>
      </x:c>
      <x:c r="H23" s="112">
        <x:f t="shared" si="22"/>
        <x:v>0</x:v>
      </x:c>
      <x:c r="I23" s="162">
        <x:f t="shared" si="22"/>
        <x:v>0</x:v>
      </x:c>
      <x:c r="J23" s="112">
        <x:f t="shared" si="22"/>
        <x:v>1</x:v>
      </x:c>
      <x:c r="K23" s="112">
        <x:f t="shared" si="22"/>
        <x:v>0</x:v>
      </x:c>
      <x:c r="L23" s="162">
        <x:f t="shared" si="22"/>
        <x:v>0</x:v>
      </x:c>
      <x:c r="M23" s="112">
        <x:f t="shared" si="22"/>
        <x:v>0</x:v>
      </x:c>
      <x:c r="N23" s="112">
        <x:f t="shared" si="22"/>
        <x:v>0</x:v>
      </x:c>
      <x:c r="O23" s="112">
        <x:f t="shared" si="22"/>
        <x:v>0</x:v>
      </x:c>
      <x:c r="P23" s="112">
        <x:f t="shared" si="22"/>
        <x:v>0</x:v>
      </x:c>
      <x:c r="Q23" s="112">
        <x:f t="shared" si="22"/>
        <x:v>0</x:v>
      </x:c>
      <x:c r="R23" s="162">
        <x:f t="shared" si="22"/>
        <x:v>0</x:v>
      </x:c>
      <x:c r="S23" s="112">
        <x:f t="shared" si="22"/>
        <x:v>1</x:v>
      </x:c>
      <x:c r="T23" s="162">
        <x:f t="shared" si="22"/>
        <x:v>0</x:v>
      </x:c>
      <x:c r="U23" s="112">
        <x:f t="shared" si="22"/>
        <x:v>0</x:v>
      </x:c>
      <x:c r="V23" s="162">
        <x:f t="shared" si="22"/>
        <x:v>0</x:v>
      </x:c>
      <x:c r="W23" s="112">
        <x:f t="shared" si="22"/>
        <x:v>0</x:v>
      </x:c>
      <x:c r="X23" s="112">
        <x:f t="shared" si="22"/>
        <x:v>6</x:v>
      </x:c>
      <x:c r="Y23" s="112">
        <x:f t="shared" si="22"/>
        <x:v>0</x:v>
      </x:c>
      <x:c r="Z23" s="112">
        <x:f t="shared" si="22"/>
        <x:v>0</x:v>
      </x:c>
      <x:c r="AA23" s="112">
        <x:f t="shared" si="22"/>
        <x:v>0</x:v>
      </x:c>
      <x:c r="AB23" s="112">
        <x:f t="shared" si="22"/>
        <x:v>0</x:v>
      </x:c>
      <x:c r="AC23" s="112">
        <x:f t="shared" si="22"/>
        <x:v>0</x:v>
      </x:c>
      <x:c r="AD23" s="112">
        <x:f t="shared" si="22"/>
        <x:v>0</x:v>
      </x:c>
      <x:c r="AE23" s="112">
        <x:f t="shared" si="22"/>
        <x:v>0</x:v>
      </x:c>
      <x:c r="AF23" s="112">
        <x:f t="shared" si="22"/>
        <x:v>0</x:v>
      </x:c>
      <x:c r="AG23" s="112">
        <x:f t="shared" si="22"/>
        <x:v>1</x:v>
      </x:c>
      <x:c r="AH23" s="112">
        <x:f t="shared" si="22"/>
        <x:v>0</x:v>
      </x:c>
      <x:c r="AI23" s="112">
        <x:f t="shared" si="22"/>
        <x:v>0</x:v>
      </x:c>
      <x:c r="AJ23" s="112">
        <x:f t="shared" si="22"/>
        <x:v>1</x:v>
      </x:c>
      <x:c r="AK23" s="112">
        <x:f t="shared" si="22"/>
        <x:v>1</x:v>
      </x:c>
      <x:c r="AL23" s="277" t="s">
        <x:v>677</x:v>
      </x:c>
      <x:c r="AM23" s="112">
        <x:f t="shared" si="22"/>
        <x:v>0</x:v>
      </x:c>
      <x:c r="AN23" s="162">
        <x:f t="shared" si="22"/>
        <x:v>0</x:v>
      </x:c>
      <x:c r="AO23" s="112">
        <x:f t="shared" si="22"/>
        <x:v>0</x:v>
      </x:c>
      <x:c r="AP23" s="112">
        <x:f t="shared" si="22"/>
        <x:v>0</x:v>
      </x:c>
      <x:c r="AQ23" s="112">
        <x:f t="shared" si="22"/>
        <x:v>0</x:v>
      </x:c>
      <x:c r="AR23" s="162">
        <x:f t="shared" si="22"/>
        <x:v>0</x:v>
      </x:c>
      <x:c r="AS23" s="112">
        <x:f t="shared" si="22"/>
        <x:v>0</x:v>
      </x:c>
      <x:c r="AT23" s="162">
        <x:f t="shared" si="22"/>
        <x:v>0</x:v>
      </x:c>
      <x:c r="AU23" s="112">
        <x:f t="shared" si="22"/>
        <x:v>0</x:v>
      </x:c>
      <x:c r="AV23" s="112">
        <x:f t="shared" si="22"/>
        <x:v>0</x:v>
      </x:c>
      <x:c r="AW23" s="112">
        <x:f t="shared" si="22"/>
        <x:v>0</x:v>
      </x:c>
      <x:c r="AX23" s="112">
        <x:f t="shared" si="22"/>
        <x:v>0</x:v>
      </x:c>
      <x:c r="AY23" s="112">
        <x:f t="shared" si="22"/>
        <x:v>0</x:v>
      </x:c>
      <x:c r="AZ23" s="112">
        <x:f t="shared" si="22"/>
        <x:v>0</x:v>
      </x:c>
      <x:c r="BA23" s="162">
        <x:f t="shared" si="22"/>
        <x:v>0</x:v>
      </x:c>
      <x:c r="BB23" s="112">
        <x:f t="shared" si="22"/>
        <x:v>0</x:v>
      </x:c>
      <x:c r="BC23" s="112">
        <x:f t="shared" si="22"/>
        <x:v>0</x:v>
      </x:c>
      <x:c r="BD23" s="112">
        <x:f t="shared" si="22"/>
        <x:v>0</x:v>
      </x:c>
      <x:c r="BE23" s="112">
        <x:f t="shared" si="22"/>
        <x:v>2</x:v>
      </x:c>
      <x:c r="BF23" s="112">
        <x:f t="shared" si="22"/>
        <x:v>14</x:v>
      </x:c>
      <x:c r="BG23" s="112">
        <x:f t="shared" si="22"/>
        <x:v>0</x:v>
      </x:c>
      <x:c r="BH23" s="112">
        <x:f t="shared" si="22"/>
        <x:v>0</x:v>
      </x:c>
      <x:c r="BI23" s="112">
        <x:f t="shared" si="22"/>
        <x:v>0</x:v>
      </x:c>
      <x:c r="BJ23" s="162">
        <x:f t="shared" si="22"/>
        <x:v>0</x:v>
      </x:c>
      <x:c r="BK23" s="112">
        <x:f t="shared" si="22"/>
        <x:v>0</x:v>
      </x:c>
      <x:c r="BL23" s="162">
        <x:f t="shared" si="22"/>
        <x:v>0</x:v>
      </x:c>
      <x:c r="BM23" s="112">
        <x:f t="shared" si="22"/>
        <x:v>0</x:v>
      </x:c>
      <x:c r="BN23" s="162">
        <x:f t="shared" ref="BN23:DG23" si="23">SUM(BN24:BN25)</x:f>
        <x:v>0</x:v>
      </x:c>
      <x:c r="BO23" s="112">
        <x:f t="shared" si="23"/>
        <x:v>0</x:v>
      </x:c>
      <x:c r="BP23" s="162">
        <x:f t="shared" si="23"/>
        <x:v>0</x:v>
      </x:c>
      <x:c r="BQ23" s="112">
        <x:f t="shared" si="23"/>
        <x:v>0</x:v>
      </x:c>
      <x:c r="BR23" s="112">
        <x:f t="shared" si="23"/>
        <x:v>0</x:v>
      </x:c>
      <x:c r="BS23" s="112">
        <x:f t="shared" si="23"/>
        <x:v>0</x:v>
      </x:c>
      <x:c r="BT23" s="112">
        <x:f t="shared" si="23"/>
        <x:v>0</x:v>
      </x:c>
      <x:c r="BU23" s="112">
        <x:f t="shared" si="23"/>
        <x:v>0</x:v>
      </x:c>
      <x:c r="BV23" s="277" t="s">
        <x:v>677</x:v>
      </x:c>
      <x:c r="BW23" s="112">
        <x:f t="shared" si="23"/>
        <x:v>0</x:v>
      </x:c>
      <x:c r="BX23" s="112">
        <x:f t="shared" si="23"/>
        <x:v>0</x:v>
      </x:c>
      <x:c r="BY23" s="162">
        <x:f t="shared" si="23"/>
        <x:v>0</x:v>
      </x:c>
      <x:c r="BZ23" s="112">
        <x:f t="shared" si="23"/>
        <x:v>0</x:v>
      </x:c>
      <x:c r="CA23" s="162">
        <x:f t="shared" si="23"/>
        <x:v>0</x:v>
      </x:c>
      <x:c r="CB23" s="112">
        <x:f t="shared" si="23"/>
        <x:v>0</x:v>
      </x:c>
      <x:c r="CC23" s="162">
        <x:f t="shared" si="23"/>
        <x:v>0</x:v>
      </x:c>
      <x:c r="CD23" s="112">
        <x:f t="shared" si="23"/>
        <x:v>0</x:v>
      </x:c>
      <x:c r="CE23" s="112">
        <x:f t="shared" si="23"/>
        <x:v>0</x:v>
      </x:c>
      <x:c r="CF23" s="162">
        <x:f t="shared" si="23"/>
        <x:v>0</x:v>
      </x:c>
      <x:c r="CG23" s="112">
        <x:f t="shared" si="23"/>
        <x:v>0</x:v>
      </x:c>
      <x:c r="CH23" s="112">
        <x:f t="shared" si="23"/>
        <x:v>0</x:v>
      </x:c>
      <x:c r="CI23" s="112">
        <x:f t="shared" si="23"/>
        <x:v>0</x:v>
      </x:c>
      <x:c r="CJ23" s="112">
        <x:f t="shared" si="23"/>
        <x:v>0</x:v>
      </x:c>
      <x:c r="CK23" s="112">
        <x:f t="shared" si="23"/>
        <x:v>0</x:v>
      </x:c>
      <x:c r="CL23" s="112">
        <x:f t="shared" si="23"/>
        <x:v>0</x:v>
      </x:c>
      <x:c r="CM23" s="112">
        <x:f t="shared" si="23"/>
        <x:v>0</x:v>
      </x:c>
      <x:c r="CN23" s="112">
        <x:f t="shared" si="23"/>
        <x:v>0</x:v>
      </x:c>
      <x:c r="CO23" s="112">
        <x:f t="shared" si="23"/>
        <x:v>0</x:v>
      </x:c>
      <x:c r="CP23" s="162">
        <x:f t="shared" si="23"/>
        <x:v>0</x:v>
      </x:c>
      <x:c r="CQ23" s="112">
        <x:f t="shared" si="23"/>
        <x:v>1</x:v>
      </x:c>
      <x:c r="CR23" s="162">
        <x:f t="shared" si="23"/>
        <x:v>41</x:v>
      </x:c>
      <x:c r="CS23" s="112">
        <x:f t="shared" si="23"/>
        <x:v>14</x:v>
      </x:c>
      <x:c r="CT23" s="112">
        <x:f t="shared" si="23"/>
        <x:v>0</x:v>
      </x:c>
      <x:c r="CU23" s="112">
        <x:f t="shared" si="23"/>
        <x:v>0</x:v>
      </x:c>
      <x:c r="CV23" s="112">
        <x:f t="shared" si="23"/>
        <x:v>0</x:v>
      </x:c>
      <x:c r="CW23" s="112">
        <x:f t="shared" si="23"/>
        <x:v>0</x:v>
      </x:c>
      <x:c r="CX23" s="112">
        <x:f t="shared" si="23"/>
        <x:v>0</x:v>
      </x:c>
      <x:c r="CY23" s="277" t="s">
        <x:v>677</x:v>
      </x:c>
      <x:c r="CZ23" s="112">
        <x:f t="shared" si="23"/>
        <x:v>0</x:v>
      </x:c>
      <x:c r="DA23" s="162">
        <x:f t="shared" si="23"/>
        <x:v>0</x:v>
      </x:c>
      <x:c r="DB23" s="112">
        <x:f t="shared" si="23"/>
        <x:v>0</x:v>
      </x:c>
      <x:c r="DC23" s="162">
        <x:f t="shared" si="23"/>
        <x:v>0</x:v>
      </x:c>
      <x:c r="DD23" s="112">
        <x:f t="shared" si="23"/>
        <x:v>0</x:v>
      </x:c>
      <x:c r="DE23" s="162">
        <x:f t="shared" si="23"/>
        <x:v>0</x:v>
      </x:c>
      <x:c r="DF23" s="112">
        <x:f t="shared" si="23"/>
        <x:v>0</x:v>
      </x:c>
      <x:c r="DG23" s="163">
        <x:f t="shared" si="23"/>
        <x:v>0</x:v>
      </x:c>
    </x:row>
    <x:row r="24" spans="1:111" ht="30" customHeight="1">
      <x:c r="A24" s="631" t="s">
        <x:v>292</x:v>
      </x:c>
      <x:c r="B24" s="115"/>
      <x:c r="C24" s="162"/>
      <x:c r="D24" s="112"/>
      <x:c r="E24" s="162"/>
      <x:c r="F24" s="112">
        <x:v>3</x:v>
      </x:c>
      <x:c r="G24" s="162">
        <x:v>0.80000000000000004</x:v>
      </x:c>
      <x:c r="H24" s="112"/>
      <x:c r="I24" s="162"/>
      <x:c r="J24" s="112">
        <x:v>1</x:v>
      </x:c>
      <x:c r="K24" s="112"/>
      <x:c r="L24" s="162"/>
      <x:c r="M24" s="112"/>
      <x:c r="N24" s="112"/>
      <x:c r="O24" s="112"/>
      <x:c r="P24" s="112"/>
      <x:c r="Q24" s="112"/>
      <x:c r="R24" s="162"/>
      <x:c r="S24" s="112">
        <x:v>1</x:v>
      </x:c>
      <x:c r="T24" s="162"/>
      <x:c r="U24" s="112"/>
      <x:c r="V24" s="162"/>
      <x:c r="W24" s="112"/>
      <x:c r="X24" s="112">
        <x:v>6</x:v>
      </x:c>
      <x:c r="Y24" s="112"/>
      <x:c r="Z24" s="112"/>
      <x:c r="AA24" s="112"/>
      <x:c r="AB24" s="112"/>
      <x:c r="AC24" s="112"/>
      <x:c r="AD24" s="112"/>
      <x:c r="AE24" s="112"/>
      <x:c r="AF24" s="112"/>
      <x:c r="AG24" s="112">
        <x:v>1</x:v>
      </x:c>
      <x:c r="AH24" s="112"/>
      <x:c r="AI24" s="112"/>
      <x:c r="AJ24" s="112">
        <x:v>1</x:v>
      </x:c>
      <x:c r="AK24" s="112">
        <x:v>1</x:v>
      </x:c>
      <x:c r="AL24" s="631" t="s">
        <x:v>292</x:v>
      </x:c>
      <x:c r="AM24" s="112"/>
      <x:c r="AN24" s="162"/>
      <x:c r="AO24" s="112"/>
      <x:c r="AP24" s="112"/>
      <x:c r="AQ24" s="112"/>
      <x:c r="AR24" s="162"/>
      <x:c r="AS24" s="112"/>
      <x:c r="AT24" s="162"/>
      <x:c r="AU24" s="112"/>
      <x:c r="AV24" s="112"/>
      <x:c r="AW24" s="112"/>
      <x:c r="AX24" s="112"/>
      <x:c r="AY24" s="112"/>
      <x:c r="AZ24" s="112"/>
      <x:c r="BA24" s="162"/>
      <x:c r="BB24" s="112"/>
      <x:c r="BC24" s="112"/>
      <x:c r="BD24" s="112"/>
      <x:c r="BE24" s="112">
        <x:v>2</x:v>
      </x:c>
      <x:c r="BF24" s="112">
        <x:v>14</x:v>
      </x:c>
      <x:c r="BG24" s="112"/>
      <x:c r="BH24" s="112"/>
      <x:c r="BI24" s="112"/>
      <x:c r="BJ24" s="162"/>
      <x:c r="BK24" s="112"/>
      <x:c r="BL24" s="162"/>
      <x:c r="BM24" s="112"/>
      <x:c r="BN24" s="162"/>
      <x:c r="BO24" s="112"/>
      <x:c r="BP24" s="162"/>
      <x:c r="BQ24" s="112"/>
      <x:c r="BR24" s="112"/>
      <x:c r="BS24" s="112"/>
      <x:c r="BT24" s="112"/>
      <x:c r="BU24" s="112"/>
      <x:c r="BV24" s="631" t="s">
        <x:v>292</x:v>
      </x:c>
      <x:c r="BW24" s="112"/>
      <x:c r="BX24" s="112"/>
      <x:c r="BY24" s="162"/>
      <x:c r="BZ24" s="112"/>
      <x:c r="CA24" s="162"/>
      <x:c r="CB24" s="112"/>
      <x:c r="CC24" s="162"/>
      <x:c r="CD24" s="112"/>
      <x:c r="CE24" s="112"/>
      <x:c r="CF24" s="162"/>
      <x:c r="CG24" s="112"/>
      <x:c r="CH24" s="112"/>
      <x:c r="CI24" s="112"/>
      <x:c r="CJ24" s="112"/>
      <x:c r="CK24" s="112"/>
      <x:c r="CL24" s="112"/>
      <x:c r="CM24" s="112"/>
      <x:c r="CN24" s="112"/>
      <x:c r="CO24" s="112"/>
      <x:c r="CP24" s="162"/>
      <x:c r="CQ24" s="112">
        <x:v>1</x:v>
      </x:c>
      <x:c r="CR24" s="162">
        <x:v>41</x:v>
      </x:c>
      <x:c r="CS24" s="112">
        <x:v>14</x:v>
      </x:c>
      <x:c r="CT24" s="112"/>
      <x:c r="CU24" s="112"/>
      <x:c r="CV24" s="112"/>
      <x:c r="CW24" s="112"/>
      <x:c r="CX24" s="112"/>
      <x:c r="CY24" s="631" t="s">
        <x:v>292</x:v>
      </x:c>
      <x:c r="CZ24" s="112"/>
      <x:c r="DA24" s="162"/>
      <x:c r="DB24" s="112"/>
      <x:c r="DC24" s="162"/>
      <x:c r="DD24" s="112"/>
      <x:c r="DE24" s="162"/>
      <x:c r="DF24" s="112"/>
      <x:c r="DG24" s="163"/>
    </x:row>
    <x:row r="25" spans="1:111" ht="30" customHeight="1">
      <x:c r="A25" s="631" t="s">
        <x:v>264</x:v>
      </x:c>
      <x:c r="B25" s="115"/>
      <x:c r="C25" s="162"/>
      <x:c r="D25" s="112"/>
      <x:c r="E25" s="162"/>
      <x:c r="F25" s="112"/>
      <x:c r="G25" s="162"/>
      <x:c r="H25" s="112"/>
      <x:c r="I25" s="162"/>
      <x:c r="J25" s="112"/>
      <x:c r="K25" s="112"/>
      <x:c r="L25" s="162"/>
      <x:c r="M25" s="112"/>
      <x:c r="N25" s="112"/>
      <x:c r="O25" s="112"/>
      <x:c r="P25" s="112"/>
      <x:c r="Q25" s="112"/>
      <x:c r="R25" s="162"/>
      <x:c r="S25" s="112"/>
      <x:c r="T25" s="162"/>
      <x:c r="U25" s="112"/>
      <x:c r="V25" s="162"/>
      <x:c r="W25" s="112"/>
      <x:c r="X25" s="112"/>
      <x:c r="Y25" s="112"/>
      <x:c r="Z25" s="112"/>
      <x:c r="AA25" s="112"/>
      <x:c r="AB25" s="112"/>
      <x:c r="AC25" s="112"/>
      <x:c r="AD25" s="112"/>
      <x:c r="AE25" s="112"/>
      <x:c r="AF25" s="112"/>
      <x:c r="AG25" s="112"/>
      <x:c r="AH25" s="112"/>
      <x:c r="AI25" s="112"/>
      <x:c r="AJ25" s="112"/>
      <x:c r="AK25" s="112"/>
      <x:c r="AL25" s="631" t="s">
        <x:v>264</x:v>
      </x:c>
      <x:c r="AM25" s="112"/>
      <x:c r="AN25" s="162"/>
      <x:c r="AO25" s="112"/>
      <x:c r="AP25" s="112"/>
      <x:c r="AQ25" s="112"/>
      <x:c r="AR25" s="162"/>
      <x:c r="AS25" s="112"/>
      <x:c r="AT25" s="162"/>
      <x:c r="AU25" s="112"/>
      <x:c r="AV25" s="112"/>
      <x:c r="AW25" s="112"/>
      <x:c r="AX25" s="112"/>
      <x:c r="AY25" s="112"/>
      <x:c r="AZ25" s="112"/>
      <x:c r="BA25" s="162"/>
      <x:c r="BB25" s="112"/>
      <x:c r="BC25" s="112"/>
      <x:c r="BD25" s="112"/>
      <x:c r="BE25" s="112"/>
      <x:c r="BF25" s="112"/>
      <x:c r="BG25" s="112"/>
      <x:c r="BH25" s="112"/>
      <x:c r="BI25" s="112"/>
      <x:c r="BJ25" s="162"/>
      <x:c r="BK25" s="112"/>
      <x:c r="BL25" s="162"/>
      <x:c r="BM25" s="112"/>
      <x:c r="BN25" s="162"/>
      <x:c r="BO25" s="112"/>
      <x:c r="BP25" s="162"/>
      <x:c r="BQ25" s="112"/>
      <x:c r="BR25" s="112"/>
      <x:c r="BS25" s="112"/>
      <x:c r="BT25" s="112"/>
      <x:c r="BU25" s="112"/>
      <x:c r="BV25" s="631" t="s">
        <x:v>264</x:v>
      </x:c>
      <x:c r="BW25" s="112"/>
      <x:c r="BX25" s="112"/>
      <x:c r="BY25" s="162"/>
      <x:c r="BZ25" s="112"/>
      <x:c r="CA25" s="162"/>
      <x:c r="CB25" s="112"/>
      <x:c r="CC25" s="162"/>
      <x:c r="CD25" s="112"/>
      <x:c r="CE25" s="112"/>
      <x:c r="CF25" s="162"/>
      <x:c r="CG25" s="112"/>
      <x:c r="CH25" s="112"/>
      <x:c r="CI25" s="112"/>
      <x:c r="CJ25" s="112"/>
      <x:c r="CK25" s="112"/>
      <x:c r="CL25" s="112"/>
      <x:c r="CM25" s="112"/>
      <x:c r="CN25" s="112"/>
      <x:c r="CO25" s="112"/>
      <x:c r="CP25" s="162"/>
      <x:c r="CQ25" s="112"/>
      <x:c r="CR25" s="162"/>
      <x:c r="CS25" s="112"/>
      <x:c r="CT25" s="112"/>
      <x:c r="CU25" s="112"/>
      <x:c r="CV25" s="112"/>
      <x:c r="CW25" s="112"/>
      <x:c r="CX25" s="112"/>
      <x:c r="CY25" s="631" t="s">
        <x:v>264</x:v>
      </x:c>
      <x:c r="CZ25" s="112"/>
      <x:c r="DA25" s="162"/>
      <x:c r="DB25" s="112"/>
      <x:c r="DC25" s="162"/>
      <x:c r="DD25" s="112"/>
      <x:c r="DE25" s="162"/>
      <x:c r="DF25" s="112"/>
      <x:c r="DG25" s="163"/>
    </x:row>
    <x:row r="26" spans="1:111" ht="30" customHeight="1">
      <x:c r="A26" s="277" t="s">
        <x:v>1359</x:v>
      </x:c>
      <x:c r="B26" s="115">
        <x:f t="shared" ref="B26:AK26" si="24">SUM(B27,B78)</x:f>
        <x:v>2</x:v>
      </x:c>
      <x:c r="C26" s="162">
        <x:f t="shared" si="24"/>
        <x:v>84</x:v>
      </x:c>
      <x:c r="D26" s="112">
        <x:f t="shared" si="24"/>
        <x:v>12</x:v>
      </x:c>
      <x:c r="E26" s="162">
        <x:f t="shared" si="24"/>
        <x:v>398.5</x:v>
      </x:c>
      <x:c r="F26" s="112">
        <x:f t="shared" si="24"/>
        <x:v>0</x:v>
      </x:c>
      <x:c r="G26" s="162">
        <x:f t="shared" si="24"/>
        <x:v>0</x:v>
      </x:c>
      <x:c r="H26" s="112">
        <x:f t="shared" si="24"/>
        <x:v>0</x:v>
      </x:c>
      <x:c r="I26" s="162">
        <x:f t="shared" si="24"/>
        <x:v>0</x:v>
      </x:c>
      <x:c r="J26" s="112">
        <x:f t="shared" si="24"/>
        <x:v>37</x:v>
      </x:c>
      <x:c r="K26" s="112">
        <x:f t="shared" si="24"/>
        <x:v>0</x:v>
      </x:c>
      <x:c r="L26" s="162">
        <x:f t="shared" si="24"/>
        <x:v>0</x:v>
      </x:c>
      <x:c r="M26" s="112">
        <x:f t="shared" si="24"/>
        <x:v>4</x:v>
      </x:c>
      <x:c r="N26" s="112">
        <x:f t="shared" si="24"/>
        <x:v>2</x:v>
      </x:c>
      <x:c r="O26" s="112">
        <x:f t="shared" si="24"/>
        <x:v>0</x:v>
      </x:c>
      <x:c r="P26" s="112">
        <x:f t="shared" si="24"/>
        <x:v>11</x:v>
      </x:c>
      <x:c r="Q26" s="112">
        <x:f t="shared" si="24"/>
        <x:v>0</x:v>
      </x:c>
      <x:c r="R26" s="162">
        <x:f t="shared" si="24"/>
        <x:v>0</x:v>
      </x:c>
      <x:c r="S26" s="112">
        <x:f t="shared" si="24"/>
        <x:v>23</x:v>
      </x:c>
      <x:c r="T26" s="162">
        <x:f t="shared" si="24"/>
        <x:v>510.31999999999999</x:v>
      </x:c>
      <x:c r="U26" s="112">
        <x:f t="shared" si="24"/>
        <x:v>2</x:v>
      </x:c>
      <x:c r="V26" s="162">
        <x:f t="shared" si="24"/>
        <x:v>187</x:v>
      </x:c>
      <x:c r="W26" s="112">
        <x:f t="shared" si="24"/>
        <x:v>2</x:v>
      </x:c>
      <x:c r="X26" s="112">
        <x:f t="shared" si="24"/>
        <x:v>325</x:v>
      </x:c>
      <x:c r="Y26" s="112">
        <x:f t="shared" si="24"/>
        <x:v>1</x:v>
      </x:c>
      <x:c r="Z26" s="112">
        <x:f t="shared" si="24"/>
        <x:v>1</x:v>
      </x:c>
      <x:c r="AA26" s="112">
        <x:f t="shared" si="24"/>
        <x:v>22</x:v>
      </x:c>
      <x:c r="AB26" s="112">
        <x:f t="shared" si="24"/>
        <x:v>11</x:v>
      </x:c>
      <x:c r="AC26" s="112">
        <x:f t="shared" si="24"/>
        <x:v>20</x:v>
      </x:c>
      <x:c r="AD26" s="112">
        <x:f t="shared" si="24"/>
        <x:v>21</x:v>
      </x:c>
      <x:c r="AE26" s="112">
        <x:f t="shared" si="24"/>
        <x:v>5</x:v>
      </x:c>
      <x:c r="AF26" s="112">
        <x:f t="shared" si="24"/>
        <x:v>3</x:v>
      </x:c>
      <x:c r="AG26" s="112">
        <x:f t="shared" si="24"/>
        <x:v>45</x:v>
      </x:c>
      <x:c r="AH26" s="112">
        <x:f t="shared" si="24"/>
        <x:v>0</x:v>
      </x:c>
      <x:c r="AI26" s="112">
        <x:f t="shared" si="24"/>
        <x:v>0</x:v>
      </x:c>
      <x:c r="AJ26" s="112">
        <x:f t="shared" si="24"/>
        <x:v>52</x:v>
      </x:c>
      <x:c r="AK26" s="112">
        <x:f t="shared" si="24"/>
        <x:v>133</x:v>
      </x:c>
      <x:c r="AL26" s="277" t="s">
        <x:v>1359</x:v>
      </x:c>
      <x:c r="AM26" s="112">
        <x:f t="shared" ref="AM26:BU26" si="25">SUM(AM27,AM78)</x:f>
        <x:v>0</x:v>
      </x:c>
      <x:c r="AN26" s="162">
        <x:f t="shared" si="25"/>
        <x:v>0</x:v>
      </x:c>
      <x:c r="AO26" s="112">
        <x:f t="shared" si="25"/>
        <x:v>0</x:v>
      </x:c>
      <x:c r="AP26" s="112">
        <x:f t="shared" si="25"/>
        <x:v>0</x:v>
      </x:c>
      <x:c r="AQ26" s="112">
        <x:f t="shared" si="25"/>
        <x:v>0</x:v>
      </x:c>
      <x:c r="AR26" s="162">
        <x:f t="shared" si="25"/>
        <x:v>0</x:v>
      </x:c>
      <x:c r="AS26" s="112">
        <x:f t="shared" si="25"/>
        <x:v>0</x:v>
      </x:c>
      <x:c r="AT26" s="162">
        <x:f t="shared" si="25"/>
        <x:v>0</x:v>
      </x:c>
      <x:c r="AU26" s="112">
        <x:f t="shared" si="25"/>
        <x:v>0</x:v>
      </x:c>
      <x:c r="AV26" s="112">
        <x:f t="shared" si="25"/>
        <x:v>0</x:v>
      </x:c>
      <x:c r="AW26" s="112">
        <x:f t="shared" si="25"/>
        <x:v>0</x:v>
      </x:c>
      <x:c r="AX26" s="112">
        <x:f t="shared" si="25"/>
        <x:v>0</x:v>
      </x:c>
      <x:c r="AY26" s="112">
        <x:f t="shared" si="25"/>
        <x:v>0</x:v>
      </x:c>
      <x:c r="AZ26" s="112">
        <x:f t="shared" si="25"/>
        <x:v>0</x:v>
      </x:c>
      <x:c r="BA26" s="162">
        <x:f t="shared" si="25"/>
        <x:v>0</x:v>
      </x:c>
      <x:c r="BB26" s="112">
        <x:f t="shared" si="25"/>
        <x:v>0</x:v>
      </x:c>
      <x:c r="BC26" s="112">
        <x:f t="shared" si="25"/>
        <x:v>0</x:v>
      </x:c>
      <x:c r="BD26" s="112">
        <x:f t="shared" si="25"/>
        <x:v>0</x:v>
      </x:c>
      <x:c r="BE26" s="112">
        <x:f t="shared" si="25"/>
        <x:v>50</x:v>
      </x:c>
      <x:c r="BF26" s="112">
        <x:f t="shared" si="25"/>
        <x:v>217</x:v>
      </x:c>
      <x:c r="BG26" s="112">
        <x:f t="shared" si="25"/>
        <x:v>0</x:v>
      </x:c>
      <x:c r="BH26" s="112">
        <x:f t="shared" si="25"/>
        <x:v>0</x:v>
      </x:c>
      <x:c r="BI26" s="112">
        <x:f t="shared" si="25"/>
        <x:v>0</x:v>
      </x:c>
      <x:c r="BJ26" s="162">
        <x:f t="shared" si="25"/>
        <x:v>0</x:v>
      </x:c>
      <x:c r="BK26" s="112">
        <x:f t="shared" si="25"/>
        <x:v>0</x:v>
      </x:c>
      <x:c r="BL26" s="162">
        <x:f t="shared" si="25"/>
        <x:v>0</x:v>
      </x:c>
      <x:c r="BM26" s="112">
        <x:f t="shared" si="25"/>
        <x:v>0</x:v>
      </x:c>
      <x:c r="BN26" s="162">
        <x:f t="shared" si="25"/>
        <x:v>0</x:v>
      </x:c>
      <x:c r="BO26" s="112">
        <x:f t="shared" si="25"/>
        <x:v>0</x:v>
      </x:c>
      <x:c r="BP26" s="162">
        <x:f t="shared" si="25"/>
        <x:v>0</x:v>
      </x:c>
      <x:c r="BQ26" s="112">
        <x:f t="shared" si="25"/>
        <x:v>0</x:v>
      </x:c>
      <x:c r="BR26" s="112">
        <x:f t="shared" si="25"/>
        <x:v>0</x:v>
      </x:c>
      <x:c r="BS26" s="112">
        <x:f t="shared" si="25"/>
        <x:v>0</x:v>
      </x:c>
      <x:c r="BT26" s="112">
        <x:f t="shared" si="25"/>
        <x:v>0</x:v>
      </x:c>
      <x:c r="BU26" s="112">
        <x:f t="shared" si="25"/>
        <x:v>0</x:v>
      </x:c>
      <x:c r="BV26" s="277" t="s">
        <x:v>1359</x:v>
      </x:c>
      <x:c r="BW26" s="112">
        <x:f t="shared" ref="BW26:CX26" si="26">SUM(BW27,BW78)</x:f>
        <x:v>0</x:v>
      </x:c>
      <x:c r="BX26" s="112">
        <x:f t="shared" si="26"/>
        <x:v>0</x:v>
      </x:c>
      <x:c r="BY26" s="162">
        <x:f t="shared" si="26"/>
        <x:v>0</x:v>
      </x:c>
      <x:c r="BZ26" s="112">
        <x:f t="shared" si="26"/>
        <x:v>0</x:v>
      </x:c>
      <x:c r="CA26" s="162">
        <x:f t="shared" si="26"/>
        <x:v>0</x:v>
      </x:c>
      <x:c r="CB26" s="112">
        <x:f t="shared" si="26"/>
        <x:v>0</x:v>
      </x:c>
      <x:c r="CC26" s="162">
        <x:f t="shared" si="26"/>
        <x:v>0</x:v>
      </x:c>
      <x:c r="CD26" s="112">
        <x:f t="shared" si="26"/>
        <x:v>0</x:v>
      </x:c>
      <x:c r="CE26" s="112">
        <x:f t="shared" si="26"/>
        <x:v>16</x:v>
      </x:c>
      <x:c r="CF26" s="162">
        <x:f t="shared" si="26"/>
        <x:v>424.59000000000003</x:v>
      </x:c>
      <x:c r="CG26" s="112">
        <x:f t="shared" si="26"/>
        <x:v>0</x:v>
      </x:c>
      <x:c r="CH26" s="112">
        <x:f t="shared" si="26"/>
        <x:v>0</x:v>
      </x:c>
      <x:c r="CI26" s="112">
        <x:f t="shared" si="26"/>
        <x:v>3</x:v>
      </x:c>
      <x:c r="CJ26" s="112">
        <x:f t="shared" si="26"/>
        <x:v>18</x:v>
      </x:c>
      <x:c r="CK26" s="112">
        <x:f t="shared" si="26"/>
        <x:v>0</x:v>
      </x:c>
      <x:c r="CL26" s="112">
        <x:f t="shared" si="26"/>
        <x:v>0</x:v>
      </x:c>
      <x:c r="CM26" s="112">
        <x:f t="shared" si="26"/>
        <x:v>0</x:v>
      </x:c>
      <x:c r="CN26" s="112">
        <x:f t="shared" si="26"/>
        <x:v>0</x:v>
      </x:c>
      <x:c r="CO26" s="112">
        <x:f t="shared" si="26"/>
        <x:v>1</x:v>
      </x:c>
      <x:c r="CP26" s="162">
        <x:f t="shared" si="26"/>
        <x:v>6.9400000000000004</x:v>
      </x:c>
      <x:c r="CQ26" s="112">
        <x:f t="shared" si="26"/>
        <x:v>28</x:v>
      </x:c>
      <x:c r="CR26" s="162">
        <x:f t="shared" si="26"/>
        <x:v>1626</x:v>
      </x:c>
      <x:c r="CS26" s="112">
        <x:f t="shared" si="26"/>
        <x:v>294</x:v>
      </x:c>
      <x:c r="CT26" s="112">
        <x:f t="shared" si="26"/>
        <x:v>1</x:v>
      </x:c>
      <x:c r="CU26" s="112">
        <x:f t="shared" si="26"/>
        <x:v>28</x:v>
      </x:c>
      <x:c r="CV26" s="112">
        <x:f t="shared" si="26"/>
        <x:v>10</x:v>
      </x:c>
      <x:c r="CW26" s="112">
        <x:f t="shared" si="26"/>
        <x:v>24</x:v>
      </x:c>
      <x:c r="CX26" s="112">
        <x:f t="shared" si="26"/>
        <x:v>26</x:v>
      </x:c>
      <x:c r="CY26" s="277" t="s">
        <x:v>1359</x:v>
      </x:c>
      <x:c r="CZ26" s="112">
        <x:f t="shared" ref="CZ26:DG26" si="27">SUM(CZ27,CZ78)</x:f>
        <x:v>18</x:v>
      </x:c>
      <x:c r="DA26" s="162">
        <x:f t="shared" si="27"/>
        <x:v>479.98000000000002</x:v>
      </x:c>
      <x:c r="DB26" s="112">
        <x:f t="shared" si="27"/>
        <x:v>0</x:v>
      </x:c>
      <x:c r="DC26" s="162">
        <x:f t="shared" si="27"/>
        <x:v>0</x:v>
      </x:c>
      <x:c r="DD26" s="112">
        <x:f t="shared" si="27"/>
        <x:v>0</x:v>
      </x:c>
      <x:c r="DE26" s="162">
        <x:f t="shared" si="27"/>
        <x:v>0</x:v>
      </x:c>
      <x:c r="DF26" s="112">
        <x:f t="shared" si="27"/>
        <x:v>0</x:v>
      </x:c>
      <x:c r="DG26" s="163">
        <x:f t="shared" si="27"/>
        <x:v>0</x:v>
      </x:c>
    </x:row>
    <x:row r="27" spans="1:111" ht="30" customHeight="1">
      <x:c r="A27" s="277" t="s">
        <x:v>675</x:v>
      </x:c>
      <x:c r="B27" s="115">
        <x:f>SUM(B28:B77)</x:f>
        <x:v>2</x:v>
      </x:c>
      <x:c r="C27" s="162">
        <x:f t="shared" ref="C27:BN27" si="28">SUM(C28:C77)</x:f>
        <x:v>84</x:v>
      </x:c>
      <x:c r="D27" s="112">
        <x:f t="shared" si="28"/>
        <x:v>12</x:v>
      </x:c>
      <x:c r="E27" s="162">
        <x:f t="shared" si="28"/>
        <x:v>398.5</x:v>
      </x:c>
      <x:c r="F27" s="112">
        <x:f t="shared" si="28"/>
        <x:v>0</x:v>
      </x:c>
      <x:c r="G27" s="162">
        <x:f t="shared" si="28"/>
        <x:v>0</x:v>
      </x:c>
      <x:c r="H27" s="112">
        <x:f t="shared" si="28"/>
        <x:v>0</x:v>
      </x:c>
      <x:c r="I27" s="162">
        <x:f t="shared" si="28"/>
        <x:v>0</x:v>
      </x:c>
      <x:c r="J27" s="112">
        <x:f t="shared" si="28"/>
        <x:v>37</x:v>
      </x:c>
      <x:c r="K27" s="112">
        <x:f t="shared" si="28"/>
        <x:v>0</x:v>
      </x:c>
      <x:c r="L27" s="162">
        <x:f t="shared" si="28"/>
        <x:v>0</x:v>
      </x:c>
      <x:c r="M27" s="112">
        <x:f t="shared" si="28"/>
        <x:v>4</x:v>
      </x:c>
      <x:c r="N27" s="112">
        <x:f t="shared" si="28"/>
        <x:v>2</x:v>
      </x:c>
      <x:c r="O27" s="112">
        <x:f t="shared" si="28"/>
        <x:v>0</x:v>
      </x:c>
      <x:c r="P27" s="112">
        <x:f t="shared" si="28"/>
        <x:v>11</x:v>
      </x:c>
      <x:c r="Q27" s="112">
        <x:f t="shared" si="28"/>
        <x:v>0</x:v>
      </x:c>
      <x:c r="R27" s="162">
        <x:f t="shared" si="28"/>
        <x:v>0</x:v>
      </x:c>
      <x:c r="S27" s="112">
        <x:f t="shared" si="28"/>
        <x:v>23</x:v>
      </x:c>
      <x:c r="T27" s="162">
        <x:f t="shared" si="28"/>
        <x:v>510.31999999999999</x:v>
      </x:c>
      <x:c r="U27" s="112">
        <x:f t="shared" si="28"/>
        <x:v>2</x:v>
      </x:c>
      <x:c r="V27" s="162">
        <x:f t="shared" si="28"/>
        <x:v>187</x:v>
      </x:c>
      <x:c r="W27" s="112">
        <x:f t="shared" si="28"/>
        <x:v>2</x:v>
      </x:c>
      <x:c r="X27" s="112">
        <x:f t="shared" si="28"/>
        <x:v>325</x:v>
      </x:c>
      <x:c r="Y27" s="112">
        <x:f t="shared" si="28"/>
        <x:v>1</x:v>
      </x:c>
      <x:c r="Z27" s="112">
        <x:f t="shared" si="28"/>
        <x:v>1</x:v>
      </x:c>
      <x:c r="AA27" s="112">
        <x:f t="shared" si="28"/>
        <x:v>22</x:v>
      </x:c>
      <x:c r="AB27" s="112">
        <x:f t="shared" si="28"/>
        <x:v>11</x:v>
      </x:c>
      <x:c r="AC27" s="112">
        <x:f t="shared" si="28"/>
        <x:v>20</x:v>
      </x:c>
      <x:c r="AD27" s="112">
        <x:f t="shared" si="28"/>
        <x:v>21</x:v>
      </x:c>
      <x:c r="AE27" s="112">
        <x:f t="shared" si="28"/>
        <x:v>5</x:v>
      </x:c>
      <x:c r="AF27" s="112">
        <x:f t="shared" si="28"/>
        <x:v>3</x:v>
      </x:c>
      <x:c r="AG27" s="112">
        <x:f t="shared" si="28"/>
        <x:v>45</x:v>
      </x:c>
      <x:c r="AH27" s="112">
        <x:f t="shared" si="28"/>
        <x:v>0</x:v>
      </x:c>
      <x:c r="AI27" s="112">
        <x:f t="shared" si="28"/>
        <x:v>0</x:v>
      </x:c>
      <x:c r="AJ27" s="112">
        <x:f t="shared" si="28"/>
        <x:v>52</x:v>
      </x:c>
      <x:c r="AK27" s="112">
        <x:f t="shared" si="28"/>
        <x:v>133</x:v>
      </x:c>
      <x:c r="AL27" s="277" t="s">
        <x:v>675</x:v>
      </x:c>
      <x:c r="AM27" s="112">
        <x:f t="shared" si="28"/>
        <x:v>0</x:v>
      </x:c>
      <x:c r="AN27" s="162">
        <x:f t="shared" si="28"/>
        <x:v>0</x:v>
      </x:c>
      <x:c r="AO27" s="112">
        <x:f t="shared" si="28"/>
        <x:v>0</x:v>
      </x:c>
      <x:c r="AP27" s="112">
        <x:f t="shared" si="28"/>
        <x:v>0</x:v>
      </x:c>
      <x:c r="AQ27" s="112">
        <x:f t="shared" si="28"/>
        <x:v>0</x:v>
      </x:c>
      <x:c r="AR27" s="162">
        <x:f t="shared" si="28"/>
        <x:v>0</x:v>
      </x:c>
      <x:c r="AS27" s="112">
        <x:f t="shared" si="28"/>
        <x:v>0</x:v>
      </x:c>
      <x:c r="AT27" s="162">
        <x:f t="shared" si="28"/>
        <x:v>0</x:v>
      </x:c>
      <x:c r="AU27" s="112">
        <x:f t="shared" si="28"/>
        <x:v>0</x:v>
      </x:c>
      <x:c r="AV27" s="112">
        <x:f t="shared" si="28"/>
        <x:v>0</x:v>
      </x:c>
      <x:c r="AW27" s="112">
        <x:f t="shared" si="28"/>
        <x:v>0</x:v>
      </x:c>
      <x:c r="AX27" s="112">
        <x:f t="shared" si="28"/>
        <x:v>0</x:v>
      </x:c>
      <x:c r="AY27" s="112">
        <x:f t="shared" si="28"/>
        <x:v>0</x:v>
      </x:c>
      <x:c r="AZ27" s="112">
        <x:f t="shared" si="28"/>
        <x:v>0</x:v>
      </x:c>
      <x:c r="BA27" s="162">
        <x:f t="shared" si="28"/>
        <x:v>0</x:v>
      </x:c>
      <x:c r="BB27" s="112">
        <x:f t="shared" si="28"/>
        <x:v>0</x:v>
      </x:c>
      <x:c r="BC27" s="112">
        <x:f t="shared" si="28"/>
        <x:v>0</x:v>
      </x:c>
      <x:c r="BD27" s="112">
        <x:f t="shared" si="28"/>
        <x:v>0</x:v>
      </x:c>
      <x:c r="BE27" s="112">
        <x:f t="shared" si="28"/>
        <x:v>50</x:v>
      </x:c>
      <x:c r="BF27" s="112">
        <x:f t="shared" si="28"/>
        <x:v>217</x:v>
      </x:c>
      <x:c r="BG27" s="112">
        <x:f t="shared" si="28"/>
        <x:v>0</x:v>
      </x:c>
      <x:c r="BH27" s="112">
        <x:f t="shared" si="28"/>
        <x:v>0</x:v>
      </x:c>
      <x:c r="BI27" s="112">
        <x:f t="shared" si="28"/>
        <x:v>0</x:v>
      </x:c>
      <x:c r="BJ27" s="162">
        <x:f t="shared" si="28"/>
        <x:v>0</x:v>
      </x:c>
      <x:c r="BK27" s="112">
        <x:f t="shared" si="28"/>
        <x:v>0</x:v>
      </x:c>
      <x:c r="BL27" s="162">
        <x:f t="shared" si="28"/>
        <x:v>0</x:v>
      </x:c>
      <x:c r="BM27" s="112">
        <x:f t="shared" si="28"/>
        <x:v>0</x:v>
      </x:c>
      <x:c r="BN27" s="162">
        <x:f t="shared" si="28"/>
        <x:v>0</x:v>
      </x:c>
      <x:c r="BO27" s="112">
        <x:f t="shared" ref="BO27:DG27" si="29">SUM(BO28:BO77)</x:f>
        <x:v>0</x:v>
      </x:c>
      <x:c r="BP27" s="162">
        <x:f t="shared" si="29"/>
        <x:v>0</x:v>
      </x:c>
      <x:c r="BQ27" s="112">
        <x:f t="shared" si="29"/>
        <x:v>0</x:v>
      </x:c>
      <x:c r="BR27" s="112">
        <x:f t="shared" si="29"/>
        <x:v>0</x:v>
      </x:c>
      <x:c r="BS27" s="112">
        <x:f t="shared" si="29"/>
        <x:v>0</x:v>
      </x:c>
      <x:c r="BT27" s="112">
        <x:f t="shared" si="29"/>
        <x:v>0</x:v>
      </x:c>
      <x:c r="BU27" s="112">
        <x:f t="shared" si="29"/>
        <x:v>0</x:v>
      </x:c>
      <x:c r="BV27" s="277" t="s">
        <x:v>675</x:v>
      </x:c>
      <x:c r="BW27" s="112">
        <x:f t="shared" si="29"/>
        <x:v>0</x:v>
      </x:c>
      <x:c r="BX27" s="112">
        <x:f t="shared" si="29"/>
        <x:v>0</x:v>
      </x:c>
      <x:c r="BY27" s="162">
        <x:f t="shared" si="29"/>
        <x:v>0</x:v>
      </x:c>
      <x:c r="BZ27" s="112">
        <x:f t="shared" si="29"/>
        <x:v>0</x:v>
      </x:c>
      <x:c r="CA27" s="162">
        <x:f t="shared" si="29"/>
        <x:v>0</x:v>
      </x:c>
      <x:c r="CB27" s="112">
        <x:f t="shared" si="29"/>
        <x:v>0</x:v>
      </x:c>
      <x:c r="CC27" s="162">
        <x:f t="shared" si="29"/>
        <x:v>0</x:v>
      </x:c>
      <x:c r="CD27" s="112">
        <x:f t="shared" si="29"/>
        <x:v>0</x:v>
      </x:c>
      <x:c r="CE27" s="112">
        <x:f t="shared" si="29"/>
        <x:v>16</x:v>
      </x:c>
      <x:c r="CF27" s="162">
        <x:f t="shared" si="29"/>
        <x:v>424.59000000000003</x:v>
      </x:c>
      <x:c r="CG27" s="112">
        <x:f t="shared" si="29"/>
        <x:v>0</x:v>
      </x:c>
      <x:c r="CH27" s="112">
        <x:f t="shared" si="29"/>
        <x:v>0</x:v>
      </x:c>
      <x:c r="CI27" s="112">
        <x:f t="shared" si="29"/>
        <x:v>3</x:v>
      </x:c>
      <x:c r="CJ27" s="112">
        <x:f t="shared" si="29"/>
        <x:v>18</x:v>
      </x:c>
      <x:c r="CK27" s="112">
        <x:f t="shared" si="29"/>
        <x:v>0</x:v>
      </x:c>
      <x:c r="CL27" s="112">
        <x:f t="shared" si="29"/>
        <x:v>0</x:v>
      </x:c>
      <x:c r="CM27" s="112">
        <x:f t="shared" si="29"/>
        <x:v>0</x:v>
      </x:c>
      <x:c r="CN27" s="112">
        <x:f t="shared" si="29"/>
        <x:v>0</x:v>
      </x:c>
      <x:c r="CO27" s="112">
        <x:f t="shared" si="29"/>
        <x:v>1</x:v>
      </x:c>
      <x:c r="CP27" s="162">
        <x:f t="shared" si="29"/>
        <x:v>6.9400000000000004</x:v>
      </x:c>
      <x:c r="CQ27" s="112">
        <x:f t="shared" si="29"/>
        <x:v>28</x:v>
      </x:c>
      <x:c r="CR27" s="162">
        <x:f t="shared" si="29"/>
        <x:v>1626</x:v>
      </x:c>
      <x:c r="CS27" s="112">
        <x:f t="shared" si="29"/>
        <x:v>294</x:v>
      </x:c>
      <x:c r="CT27" s="112">
        <x:f t="shared" si="29"/>
        <x:v>1</x:v>
      </x:c>
      <x:c r="CU27" s="112">
        <x:f t="shared" si="29"/>
        <x:v>28</x:v>
      </x:c>
      <x:c r="CV27" s="112">
        <x:f t="shared" si="29"/>
        <x:v>10</x:v>
      </x:c>
      <x:c r="CW27" s="112">
        <x:f t="shared" si="29"/>
        <x:v>24</x:v>
      </x:c>
      <x:c r="CX27" s="112">
        <x:f t="shared" si="29"/>
        <x:v>26</x:v>
      </x:c>
      <x:c r="CY27" s="277" t="s">
        <x:v>675</x:v>
      </x:c>
      <x:c r="CZ27" s="112">
        <x:f t="shared" si="29"/>
        <x:v>18</x:v>
      </x:c>
      <x:c r="DA27" s="162">
        <x:f t="shared" si="29"/>
        <x:v>479.98000000000002</x:v>
      </x:c>
      <x:c r="DB27" s="112">
        <x:f t="shared" si="29"/>
        <x:v>0</x:v>
      </x:c>
      <x:c r="DC27" s="162">
        <x:f t="shared" si="29"/>
        <x:v>0</x:v>
      </x:c>
      <x:c r="DD27" s="112">
        <x:f t="shared" si="29"/>
        <x:v>0</x:v>
      </x:c>
      <x:c r="DE27" s="162">
        <x:f t="shared" si="29"/>
        <x:v>0</x:v>
      </x:c>
      <x:c r="DF27" s="112">
        <x:f t="shared" si="29"/>
        <x:v>0</x:v>
      </x:c>
      <x:c r="DG27" s="163">
        <x:f t="shared" si="29"/>
        <x:v>0</x:v>
      </x:c>
    </x:row>
    <x:row r="28" spans="1:111" ht="30" customHeight="1">
      <x:c r="A28" s="631" t="s">
        <x:v>246</x:v>
      </x:c>
      <x:c r="B28" s="115"/>
      <x:c r="C28" s="162"/>
      <x:c r="D28" s="112"/>
      <x:c r="E28" s="162"/>
      <x:c r="F28" s="112"/>
      <x:c r="G28" s="162"/>
      <x:c r="H28" s="112"/>
      <x:c r="I28" s="162"/>
      <x:c r="J28" s="112">
        <x:v>2</x:v>
      </x:c>
      <x:c r="K28" s="112"/>
      <x:c r="L28" s="162"/>
      <x:c r="M28" s="112"/>
      <x:c r="N28" s="112"/>
      <x:c r="O28" s="112"/>
      <x:c r="P28" s="112"/>
      <x:c r="Q28" s="112"/>
      <x:c r="R28" s="162"/>
      <x:c r="S28" s="112"/>
      <x:c r="T28" s="162"/>
      <x:c r="U28" s="112"/>
      <x:c r="V28" s="162"/>
      <x:c r="W28" s="112"/>
      <x:c r="X28" s="112">
        <x:v>11</x:v>
      </x:c>
      <x:c r="Y28" s="112"/>
      <x:c r="Z28" s="112"/>
      <x:c r="AA28" s="112"/>
      <x:c r="AB28" s="112"/>
      <x:c r="AC28" s="112"/>
      <x:c r="AD28" s="112"/>
      <x:c r="AE28" s="112"/>
      <x:c r="AF28" s="112"/>
      <x:c r="AG28" s="112"/>
      <x:c r="AH28" s="112"/>
      <x:c r="AI28" s="112"/>
      <x:c r="AJ28" s="112"/>
      <x:c r="AK28" s="112"/>
      <x:c r="AL28" s="631" t="s">
        <x:v>246</x:v>
      </x:c>
      <x:c r="AM28" s="112"/>
      <x:c r="AN28" s="162"/>
      <x:c r="AO28" s="112"/>
      <x:c r="AP28" s="112"/>
      <x:c r="AQ28" s="112"/>
      <x:c r="AR28" s="162"/>
      <x:c r="AS28" s="112"/>
      <x:c r="AT28" s="162"/>
      <x:c r="AU28" s="112"/>
      <x:c r="AV28" s="112"/>
      <x:c r="AW28" s="112"/>
      <x:c r="AX28" s="112"/>
      <x:c r="AY28" s="112"/>
      <x:c r="AZ28" s="112"/>
      <x:c r="BA28" s="162"/>
      <x:c r="BB28" s="112"/>
      <x:c r="BC28" s="112"/>
      <x:c r="BD28" s="112"/>
      <x:c r="BE28" s="112">
        <x:v>1</x:v>
      </x:c>
      <x:c r="BF28" s="112">
        <x:v>9</x:v>
      </x:c>
      <x:c r="BG28" s="112"/>
      <x:c r="BH28" s="112"/>
      <x:c r="BI28" s="112"/>
      <x:c r="BJ28" s="162"/>
      <x:c r="BK28" s="112"/>
      <x:c r="BL28" s="162"/>
      <x:c r="BM28" s="112"/>
      <x:c r="BN28" s="162"/>
      <x:c r="BO28" s="112"/>
      <x:c r="BP28" s="162"/>
      <x:c r="BQ28" s="112"/>
      <x:c r="BR28" s="112"/>
      <x:c r="BS28" s="112"/>
      <x:c r="BT28" s="112"/>
      <x:c r="BU28" s="112"/>
      <x:c r="BV28" s="631" t="s">
        <x:v>246</x:v>
      </x:c>
      <x:c r="BW28" s="112"/>
      <x:c r="BX28" s="112"/>
      <x:c r="BY28" s="162"/>
      <x:c r="BZ28" s="112"/>
      <x:c r="CA28" s="162"/>
      <x:c r="CB28" s="112"/>
      <x:c r="CC28" s="162"/>
      <x:c r="CD28" s="112"/>
      <x:c r="CE28" s="112">
        <x:v>1</x:v>
      </x:c>
      <x:c r="CF28" s="162">
        <x:v>66.109999999999999</x:v>
      </x:c>
      <x:c r="CG28" s="112"/>
      <x:c r="CH28" s="112"/>
      <x:c r="CI28" s="112">
        <x:v>3</x:v>
      </x:c>
      <x:c r="CJ28" s="112">
        <x:v>1</x:v>
      </x:c>
      <x:c r="CK28" s="112"/>
      <x:c r="CL28" s="112"/>
      <x:c r="CM28" s="112"/>
      <x:c r="CN28" s="112"/>
      <x:c r="CO28" s="112"/>
      <x:c r="CP28" s="162"/>
      <x:c r="CQ28" s="112">
        <x:v>1</x:v>
      </x:c>
      <x:c r="CR28" s="162">
        <x:v>81</x:v>
      </x:c>
      <x:c r="CS28" s="112">
        <x:v>8</x:v>
      </x:c>
      <x:c r="CT28" s="112"/>
      <x:c r="CU28" s="112">
        <x:v>1</x:v>
      </x:c>
      <x:c r="CV28" s="112"/>
      <x:c r="CW28" s="112">
        <x:v>1</x:v>
      </x:c>
      <x:c r="CX28" s="112">
        <x:v>1</x:v>
      </x:c>
      <x:c r="CY28" s="631" t="s">
        <x:v>246</x:v>
      </x:c>
      <x:c r="CZ28" s="112">
        <x:v>1</x:v>
      </x:c>
      <x:c r="DA28" s="162">
        <x:v>33</x:v>
      </x:c>
      <x:c r="DB28" s="112"/>
      <x:c r="DC28" s="162"/>
      <x:c r="DD28" s="112"/>
      <x:c r="DE28" s="162"/>
      <x:c r="DF28" s="112"/>
      <x:c r="DG28" s="163"/>
    </x:row>
    <x:row r="29" spans="1:111" ht="30" customHeight="1">
      <x:c r="A29" s="631" t="s">
        <x:v>93</x:v>
      </x:c>
      <x:c r="B29" s="115"/>
      <x:c r="C29" s="162"/>
      <x:c r="D29" s="112"/>
      <x:c r="E29" s="162"/>
      <x:c r="F29" s="112"/>
      <x:c r="G29" s="162"/>
      <x:c r="H29" s="112"/>
      <x:c r="I29" s="162"/>
      <x:c r="J29" s="112">
        <x:v>1</x:v>
      </x:c>
      <x:c r="K29" s="112"/>
      <x:c r="L29" s="162"/>
      <x:c r="M29" s="112"/>
      <x:c r="N29" s="112"/>
      <x:c r="O29" s="112"/>
      <x:c r="P29" s="112"/>
      <x:c r="Q29" s="112"/>
      <x:c r="R29" s="162"/>
      <x:c r="S29" s="112">
        <x:v>2</x:v>
      </x:c>
      <x:c r="T29" s="162">
        <x:v>50</x:v>
      </x:c>
      <x:c r="U29" s="112"/>
      <x:c r="V29" s="162"/>
      <x:c r="W29" s="112"/>
      <x:c r="X29" s="112">
        <x:v>12</x:v>
      </x:c>
      <x:c r="Y29" s="112"/>
      <x:c r="Z29" s="112"/>
      <x:c r="AA29" s="112"/>
      <x:c r="AB29" s="112"/>
      <x:c r="AC29" s="112"/>
      <x:c r="AD29" s="112"/>
      <x:c r="AE29" s="112"/>
      <x:c r="AF29" s="112"/>
      <x:c r="AG29" s="112"/>
      <x:c r="AH29" s="112"/>
      <x:c r="AI29" s="112"/>
      <x:c r="AJ29" s="112"/>
      <x:c r="AK29" s="112"/>
      <x:c r="AL29" s="631" t="s">
        <x:v>93</x:v>
      </x:c>
      <x:c r="AM29" s="112"/>
      <x:c r="AN29" s="162"/>
      <x:c r="AO29" s="112"/>
      <x:c r="AP29" s="112"/>
      <x:c r="AQ29" s="112"/>
      <x:c r="AR29" s="162"/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/>
      <x:c r="BE29" s="112">
        <x:v>1</x:v>
      </x:c>
      <x:c r="BF29" s="112">
        <x:v>7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631" t="s">
        <x:v>93</x:v>
      </x:c>
      <x:c r="BW29" s="112"/>
      <x:c r="BX29" s="112"/>
      <x:c r="BY29" s="162"/>
      <x:c r="BZ29" s="112"/>
      <x:c r="CA29" s="162"/>
      <x:c r="CB29" s="112"/>
      <x:c r="CC29" s="162"/>
      <x:c r="CD29" s="112"/>
      <x:c r="CE29" s="112">
        <x:v>1</x:v>
      </x:c>
      <x:c r="CF29" s="162">
        <x:v>19.800000000000001</x:v>
      </x:c>
      <x:c r="CG29" s="112"/>
      <x:c r="CH29" s="112"/>
      <x:c r="CI29" s="112"/>
      <x:c r="CJ29" s="112">
        <x:v>1</x:v>
      </x:c>
      <x:c r="CK29" s="112"/>
      <x:c r="CL29" s="112"/>
      <x:c r="CM29" s="112"/>
      <x:c r="CN29" s="112"/>
      <x:c r="CO29" s="112"/>
      <x:c r="CP29" s="162"/>
      <x:c r="CQ29" s="112">
        <x:v>1</x:v>
      </x:c>
      <x:c r="CR29" s="162">
        <x:v>100</x:v>
      </x:c>
      <x:c r="CS29" s="112">
        <x:v>10</x:v>
      </x:c>
      <x:c r="CT29" s="112"/>
      <x:c r="CU29" s="112">
        <x:v>1</x:v>
      </x:c>
      <x:c r="CV29" s="112"/>
      <x:c r="CW29" s="112">
        <x:v>2</x:v>
      </x:c>
      <x:c r="CX29" s="112">
        <x:v>4</x:v>
      </x:c>
      <x:c r="CY29" s="631" t="s">
        <x:v>93</x:v>
      </x:c>
      <x:c r="CZ29" s="112">
        <x:v>1</x:v>
      </x:c>
      <x:c r="DA29" s="162">
        <x:v>9.8900000000000006</x:v>
      </x:c>
      <x:c r="DB29" s="112"/>
      <x:c r="DC29" s="162"/>
      <x:c r="DD29" s="112"/>
      <x:c r="DE29" s="162"/>
      <x:c r="DF29" s="112"/>
      <x:c r="DG29" s="163"/>
    </x:row>
    <x:row r="30" spans="1:111" ht="30" customHeight="1">
      <x:c r="A30" s="631" t="s">
        <x:v>277</x:v>
      </x:c>
      <x:c r="B30" s="115"/>
      <x:c r="C30" s="162"/>
      <x:c r="D30" s="112"/>
      <x:c r="E30" s="162"/>
      <x:c r="F30" s="112"/>
      <x:c r="G30" s="162"/>
      <x:c r="H30" s="112"/>
      <x:c r="I30" s="162"/>
      <x:c r="J30" s="112">
        <x:v>1</x:v>
      </x:c>
      <x:c r="K30" s="112"/>
      <x:c r="L30" s="162"/>
      <x:c r="M30" s="112"/>
      <x:c r="N30" s="112"/>
      <x:c r="O30" s="112"/>
      <x:c r="P30" s="112"/>
      <x:c r="Q30" s="112"/>
      <x:c r="R30" s="162"/>
      <x:c r="S30" s="112"/>
      <x:c r="T30" s="162"/>
      <x:c r="U30" s="112"/>
      <x:c r="V30" s="162"/>
      <x:c r="W30" s="112"/>
      <x:c r="X30" s="112">
        <x:v>11</x:v>
      </x:c>
      <x:c r="Y30" s="112"/>
      <x:c r="Z30" s="112"/>
      <x:c r="AA30" s="112"/>
      <x:c r="AB30" s="112"/>
      <x:c r="AC30" s="112">
        <x:v>1</x:v>
      </x:c>
      <x:c r="AD30" s="112"/>
      <x:c r="AE30" s="112"/>
      <x:c r="AF30" s="112"/>
      <x:c r="AG30" s="112">
        <x:v>1</x:v>
      </x:c>
      <x:c r="AH30" s="112"/>
      <x:c r="AI30" s="112"/>
      <x:c r="AJ30" s="112">
        <x:v>2</x:v>
      </x:c>
      <x:c r="AK30" s="112">
        <x:v>5</x:v>
      </x:c>
      <x:c r="AL30" s="631" t="s">
        <x:v>277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/>
      <x:c r="AY30" s="112"/>
      <x:c r="AZ30" s="112"/>
      <x:c r="BA30" s="162"/>
      <x:c r="BB30" s="112"/>
      <x:c r="BC30" s="112"/>
      <x:c r="BD30" s="112"/>
      <x:c r="BE30" s="112">
        <x:v>1</x:v>
      </x:c>
      <x:c r="BF30" s="112">
        <x:v>3</x:v>
      </x:c>
      <x:c r="BG30" s="112"/>
      <x:c r="BH30" s="112"/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631" t="s">
        <x:v>277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/>
      <x:c r="CF30" s="162"/>
      <x:c r="CG30" s="112"/>
      <x:c r="CH30" s="112"/>
      <x:c r="CI30" s="112"/>
      <x:c r="CJ30" s="112">
        <x:v>1</x:v>
      </x:c>
      <x:c r="CK30" s="112"/>
      <x:c r="CL30" s="112"/>
      <x:c r="CM30" s="112"/>
      <x:c r="CN30" s="112"/>
      <x:c r="CO30" s="112"/>
      <x:c r="CP30" s="162"/>
      <x:c r="CQ30" s="112">
        <x:v>1</x:v>
      </x:c>
      <x:c r="CR30" s="162">
        <x:v>133.5</x:v>
      </x:c>
      <x:c r="CS30" s="112">
        <x:v>4</x:v>
      </x:c>
      <x:c r="CT30" s="112"/>
      <x:c r="CU30" s="112">
        <x:v>1</x:v>
      </x:c>
      <x:c r="CV30" s="112"/>
      <x:c r="CW30" s="112"/>
      <x:c r="CX30" s="112"/>
      <x:c r="CY30" s="631" t="s">
        <x:v>277</x:v>
      </x:c>
      <x:c r="CZ30" s="112"/>
      <x:c r="DA30" s="162"/>
      <x:c r="DB30" s="112"/>
      <x:c r="DC30" s="162"/>
      <x:c r="DD30" s="112"/>
      <x:c r="DE30" s="162"/>
      <x:c r="DF30" s="112"/>
      <x:c r="DG30" s="163"/>
    </x:row>
    <x:row r="31" spans="1:111" ht="30" customHeight="1">
      <x:c r="A31" s="631" t="s">
        <x:v>284</x:v>
      </x:c>
      <x:c r="B31" s="115"/>
      <x:c r="C31" s="162"/>
      <x:c r="D31" s="112"/>
      <x:c r="E31" s="162"/>
      <x:c r="F31" s="112"/>
      <x:c r="G31" s="162"/>
      <x:c r="H31" s="112"/>
      <x:c r="I31" s="162"/>
      <x:c r="J31" s="112">
        <x:v>1</x:v>
      </x:c>
      <x:c r="K31" s="112"/>
      <x:c r="L31" s="162"/>
      <x:c r="M31" s="112"/>
      <x:c r="N31" s="112"/>
      <x:c r="O31" s="112"/>
      <x:c r="P31" s="112"/>
      <x:c r="Q31" s="112"/>
      <x:c r="R31" s="162"/>
      <x:c r="S31" s="112"/>
      <x:c r="T31" s="162"/>
      <x:c r="U31" s="112"/>
      <x:c r="V31" s="162"/>
      <x:c r="W31" s="112"/>
      <x:c r="X31" s="112">
        <x:v>9</x:v>
      </x:c>
      <x:c r="Y31" s="112"/>
      <x:c r="Z31" s="112"/>
      <x:c r="AA31" s="112"/>
      <x:c r="AB31" s="112">
        <x:v>1</x:v>
      </x:c>
      <x:c r="AC31" s="112">
        <x:v>2</x:v>
      </x:c>
      <x:c r="AD31" s="112"/>
      <x:c r="AE31" s="112"/>
      <x:c r="AF31" s="112"/>
      <x:c r="AG31" s="112">
        <x:v>1</x:v>
      </x:c>
      <x:c r="AH31" s="112"/>
      <x:c r="AI31" s="112"/>
      <x:c r="AJ31" s="112">
        <x:v>3</x:v>
      </x:c>
      <x:c r="AK31" s="112">
        <x:v>4</x:v>
      </x:c>
      <x:c r="AL31" s="631" t="s">
        <x:v>284</x:v>
      </x:c>
      <x:c r="AM31" s="112"/>
      <x:c r="AN31" s="162"/>
      <x:c r="AO31" s="112"/>
      <x:c r="AP31" s="112"/>
      <x:c r="AQ31" s="112"/>
      <x:c r="AR31" s="162"/>
      <x:c r="AS31" s="112"/>
      <x:c r="AT31" s="162"/>
      <x:c r="AU31" s="112"/>
      <x:c r="AV31" s="112"/>
      <x:c r="AW31" s="112"/>
      <x:c r="AX31" s="112"/>
      <x:c r="AY31" s="112"/>
      <x:c r="AZ31" s="112"/>
      <x:c r="BA31" s="162"/>
      <x:c r="BB31" s="112"/>
      <x:c r="BC31" s="112"/>
      <x:c r="BD31" s="112"/>
      <x:c r="BE31" s="112">
        <x:v>1</x:v>
      </x:c>
      <x:c r="BF31" s="112">
        <x:v>7</x:v>
      </x:c>
      <x:c r="BG31" s="112"/>
      <x:c r="BH31" s="112"/>
      <x:c r="BI31" s="112"/>
      <x:c r="BJ31" s="162"/>
      <x:c r="BK31" s="112"/>
      <x:c r="BL31" s="162"/>
      <x:c r="BM31" s="112"/>
      <x:c r="BN31" s="162"/>
      <x:c r="BO31" s="112"/>
      <x:c r="BP31" s="162"/>
      <x:c r="BQ31" s="112"/>
      <x:c r="BR31" s="112"/>
      <x:c r="BS31" s="112"/>
      <x:c r="BT31" s="112"/>
      <x:c r="BU31" s="112"/>
      <x:c r="BV31" s="631" t="s">
        <x:v>284</x:v>
      </x:c>
      <x:c r="BW31" s="112"/>
      <x:c r="BX31" s="112"/>
      <x:c r="BY31" s="162"/>
      <x:c r="BZ31" s="112"/>
      <x:c r="CA31" s="162"/>
      <x:c r="CB31" s="112"/>
      <x:c r="CC31" s="162"/>
      <x:c r="CD31" s="112"/>
      <x:c r="CE31" s="112">
        <x:v>1</x:v>
      </x:c>
      <x:c r="CF31" s="162">
        <x:v>25.440000000000001</x:v>
      </x:c>
      <x:c r="CG31" s="112"/>
      <x:c r="CH31" s="112"/>
      <x:c r="CI31" s="112"/>
      <x:c r="CJ31" s="112">
        <x:v>1</x:v>
      </x:c>
      <x:c r="CK31" s="112"/>
      <x:c r="CL31" s="112"/>
      <x:c r="CM31" s="112"/>
      <x:c r="CN31" s="112"/>
      <x:c r="CO31" s="112"/>
      <x:c r="CP31" s="162"/>
      <x:c r="CQ31" s="112">
        <x:v>1</x:v>
      </x:c>
      <x:c r="CR31" s="162">
        <x:v>75</x:v>
      </x:c>
      <x:c r="CS31" s="112">
        <x:v>14</x:v>
      </x:c>
      <x:c r="CT31" s="112"/>
      <x:c r="CU31" s="112">
        <x:v>1</x:v>
      </x:c>
      <x:c r="CV31" s="112"/>
      <x:c r="CW31" s="112">
        <x:v>1</x:v>
      </x:c>
      <x:c r="CX31" s="112">
        <x:v>1</x:v>
      </x:c>
      <x:c r="CY31" s="631" t="s">
        <x:v>284</x:v>
      </x:c>
      <x:c r="CZ31" s="112">
        <x:v>1</x:v>
      </x:c>
      <x:c r="DA31" s="162">
        <x:v>25.440000000000001</x:v>
      </x:c>
      <x:c r="DB31" s="112"/>
      <x:c r="DC31" s="162"/>
      <x:c r="DD31" s="112"/>
      <x:c r="DE31" s="162"/>
      <x:c r="DF31" s="112"/>
      <x:c r="DG31" s="163"/>
    </x:row>
    <x:row r="32" spans="1:111" ht="30" customHeight="1">
      <x:c r="A32" s="631" t="s">
        <x:v>1314</x:v>
      </x:c>
      <x:c r="B32" s="115"/>
      <x:c r="C32" s="162"/>
      <x:c r="D32" s="112"/>
      <x:c r="E32" s="162"/>
      <x:c r="F32" s="112"/>
      <x:c r="G32" s="162"/>
      <x:c r="H32" s="112"/>
      <x:c r="I32" s="162"/>
      <x:c r="J32" s="112"/>
      <x:c r="K32" s="112"/>
      <x:c r="L32" s="162"/>
      <x:c r="M32" s="112"/>
      <x:c r="N32" s="112"/>
      <x:c r="O32" s="112"/>
      <x:c r="P32" s="112"/>
      <x:c r="Q32" s="112"/>
      <x:c r="R32" s="162"/>
      <x:c r="S32" s="112"/>
      <x:c r="T32" s="162"/>
      <x:c r="U32" s="112"/>
      <x:c r="V32" s="162"/>
      <x:c r="W32" s="112"/>
      <x:c r="X32" s="112">
        <x:v>5</x:v>
      </x:c>
      <x:c r="Y32" s="112"/>
      <x:c r="Z32" s="112"/>
      <x:c r="AA32" s="112">
        <x:v>1</x:v>
      </x:c>
      <x:c r="AB32" s="112"/>
      <x:c r="AC32" s="112"/>
      <x:c r="AD32" s="112"/>
      <x:c r="AE32" s="112"/>
      <x:c r="AF32" s="112"/>
      <x:c r="AG32" s="112">
        <x:v>2</x:v>
      </x:c>
      <x:c r="AH32" s="112"/>
      <x:c r="AI32" s="112"/>
      <x:c r="AJ32" s="112">
        <x:v>0</x:v>
      </x:c>
      <x:c r="AK32" s="112">
        <x:v>0</x:v>
      </x:c>
      <x:c r="AL32" s="631" t="s">
        <x:v>1314</x:v>
      </x:c>
      <x:c r="AM32" s="112"/>
      <x:c r="AN32" s="162"/>
      <x:c r="AO32" s="112"/>
      <x:c r="AP32" s="112"/>
      <x:c r="AQ32" s="112"/>
      <x:c r="AR32" s="162"/>
      <x:c r="AS32" s="112"/>
      <x:c r="AT32" s="162"/>
      <x:c r="AU32" s="112"/>
      <x:c r="AV32" s="112"/>
      <x:c r="AW32" s="112"/>
      <x:c r="AX32" s="112"/>
      <x:c r="AY32" s="112"/>
      <x:c r="AZ32" s="112"/>
      <x:c r="BA32" s="162"/>
      <x:c r="BB32" s="112"/>
      <x:c r="BC32" s="112"/>
      <x:c r="BD32" s="112"/>
      <x:c r="BE32" s="112">
        <x:v>1</x:v>
      </x:c>
      <x:c r="BF32" s="112">
        <x:v>7</x:v>
      </x:c>
      <x:c r="BG32" s="112"/>
      <x:c r="BH32" s="112"/>
      <x:c r="BI32" s="112"/>
      <x:c r="BJ32" s="162"/>
      <x:c r="BK32" s="112"/>
      <x:c r="BL32" s="162"/>
      <x:c r="BM32" s="112"/>
      <x:c r="BN32" s="162"/>
      <x:c r="BO32" s="112"/>
      <x:c r="BP32" s="162"/>
      <x:c r="BQ32" s="112"/>
      <x:c r="BR32" s="112"/>
      <x:c r="BS32" s="112"/>
      <x:c r="BT32" s="112"/>
      <x:c r="BU32" s="112"/>
      <x:c r="BV32" s="631" t="s">
        <x:v>1314</x:v>
      </x:c>
      <x:c r="BW32" s="112"/>
      <x:c r="BX32" s="112"/>
      <x:c r="BY32" s="162"/>
      <x:c r="BZ32" s="112"/>
      <x:c r="CA32" s="162"/>
      <x:c r="CB32" s="112"/>
      <x:c r="CC32" s="162"/>
      <x:c r="CD32" s="112"/>
      <x:c r="CE32" s="112">
        <x:v>1</x:v>
      </x:c>
      <x:c r="CF32" s="162">
        <x:v>24.600000000000001</x:v>
      </x:c>
      <x:c r="CG32" s="112"/>
      <x:c r="CH32" s="112"/>
      <x:c r="CI32" s="112"/>
      <x:c r="CJ32" s="112"/>
      <x:c r="CK32" s="112"/>
      <x:c r="CL32" s="112"/>
      <x:c r="CM32" s="112"/>
      <x:c r="CN32" s="112"/>
      <x:c r="CO32" s="112"/>
      <x:c r="CP32" s="162"/>
      <x:c r="CQ32" s="112">
        <x:v>1</x:v>
      </x:c>
      <x:c r="CR32" s="162">
        <x:v>37.5</x:v>
      </x:c>
      <x:c r="CS32" s="112">
        <x:v>5</x:v>
      </x:c>
      <x:c r="CT32" s="112"/>
      <x:c r="CU32" s="112">
        <x:v>1</x:v>
      </x:c>
      <x:c r="CV32" s="112"/>
      <x:c r="CW32" s="112">
        <x:v>1</x:v>
      </x:c>
      <x:c r="CX32" s="112">
        <x:v>1</x:v>
      </x:c>
      <x:c r="CY32" s="631" t="s">
        <x:v>1314</x:v>
      </x:c>
      <x:c r="CZ32" s="112">
        <x:v>1</x:v>
      </x:c>
      <x:c r="DA32" s="162">
        <x:v>24.600000000000001</x:v>
      </x:c>
      <x:c r="DB32" s="112"/>
      <x:c r="DC32" s="162"/>
      <x:c r="DD32" s="112"/>
      <x:c r="DE32" s="162"/>
      <x:c r="DF32" s="112"/>
      <x:c r="DG32" s="163"/>
    </x:row>
    <x:row r="33" spans="1:111" ht="30" customHeight="1">
      <x:c r="A33" s="631" t="s">
        <x:v>281</x:v>
      </x:c>
      <x:c r="B33" s="115"/>
      <x:c r="C33" s="162"/>
      <x:c r="D33" s="112"/>
      <x:c r="E33" s="162"/>
      <x:c r="F33" s="112"/>
      <x:c r="G33" s="162"/>
      <x:c r="H33" s="112"/>
      <x:c r="I33" s="162"/>
      <x:c r="J33" s="112">
        <x:v>2</x:v>
      </x:c>
      <x:c r="K33" s="112"/>
      <x:c r="L33" s="162"/>
      <x:c r="M33" s="112"/>
      <x:c r="N33" s="112"/>
      <x:c r="O33" s="112"/>
      <x:c r="P33" s="112"/>
      <x:c r="Q33" s="112"/>
      <x:c r="R33" s="162"/>
      <x:c r="S33" s="112"/>
      <x:c r="T33" s="162"/>
      <x:c r="U33" s="112"/>
      <x:c r="V33" s="162"/>
      <x:c r="W33" s="112"/>
      <x:c r="X33" s="112">
        <x:v>6</x:v>
      </x:c>
      <x:c r="Y33" s="112"/>
      <x:c r="Z33" s="112"/>
      <x:c r="AA33" s="112"/>
      <x:c r="AB33" s="112"/>
      <x:c r="AC33" s="112">
        <x:v>1</x:v>
      </x:c>
      <x:c r="AD33" s="112"/>
      <x:c r="AE33" s="112"/>
      <x:c r="AF33" s="112"/>
      <x:c r="AG33" s="112">
        <x:v>1</x:v>
      </x:c>
      <x:c r="AH33" s="112"/>
      <x:c r="AI33" s="112"/>
      <x:c r="AJ33" s="112">
        <x:v>1</x:v>
      </x:c>
      <x:c r="AK33" s="112">
        <x:v>2</x:v>
      </x:c>
      <x:c r="AL33" s="631" t="s">
        <x:v>281</x:v>
      </x:c>
      <x:c r="AM33" s="112"/>
      <x:c r="AN33" s="162"/>
      <x:c r="AO33" s="112"/>
      <x:c r="AP33" s="112"/>
      <x:c r="AQ33" s="112"/>
      <x:c r="AR33" s="162"/>
      <x:c r="AS33" s="112"/>
      <x:c r="AT33" s="162"/>
      <x:c r="AU33" s="112"/>
      <x:c r="AV33" s="112"/>
      <x:c r="AW33" s="112"/>
      <x:c r="AX33" s="112"/>
      <x:c r="AY33" s="112"/>
      <x:c r="AZ33" s="112"/>
      <x:c r="BA33" s="162"/>
      <x:c r="BB33" s="112"/>
      <x:c r="BC33" s="112"/>
      <x:c r="BD33" s="112"/>
      <x:c r="BE33" s="112">
        <x:v>1</x:v>
      </x:c>
      <x:c r="BF33" s="112">
        <x:v>3</x:v>
      </x:c>
      <x:c r="BG33" s="112"/>
      <x:c r="BH33" s="112"/>
      <x:c r="BI33" s="112"/>
      <x:c r="BJ33" s="162"/>
      <x:c r="BK33" s="112"/>
      <x:c r="BL33" s="162"/>
      <x:c r="BM33" s="112"/>
      <x:c r="BN33" s="162"/>
      <x:c r="BO33" s="112"/>
      <x:c r="BP33" s="162"/>
      <x:c r="BQ33" s="112"/>
      <x:c r="BR33" s="112"/>
      <x:c r="BS33" s="112"/>
      <x:c r="BT33" s="112"/>
      <x:c r="BU33" s="112"/>
      <x:c r="BV33" s="631" t="s">
        <x:v>281</x:v>
      </x:c>
      <x:c r="BW33" s="112"/>
      <x:c r="BX33" s="112"/>
      <x:c r="BY33" s="162"/>
      <x:c r="BZ33" s="112"/>
      <x:c r="CA33" s="162"/>
      <x:c r="CB33" s="112"/>
      <x:c r="CC33" s="162"/>
      <x:c r="CD33" s="112"/>
      <x:c r="CE33" s="112">
        <x:v>1</x:v>
      </x:c>
      <x:c r="CF33" s="162">
        <x:v>36.299999999999997</x:v>
      </x:c>
      <x:c r="CG33" s="112"/>
      <x:c r="CH33" s="112"/>
      <x:c r="CI33" s="112"/>
      <x:c r="CJ33" s="112"/>
      <x:c r="CK33" s="112"/>
      <x:c r="CL33" s="112"/>
      <x:c r="CM33" s="112"/>
      <x:c r="CN33" s="112"/>
      <x:c r="CO33" s="112"/>
      <x:c r="CP33" s="162"/>
      <x:c r="CQ33" s="112">
        <x:v>1</x:v>
      </x:c>
      <x:c r="CR33" s="162">
        <x:v>36</x:v>
      </x:c>
      <x:c r="CS33" s="112">
        <x:v>3</x:v>
      </x:c>
      <x:c r="CT33" s="112"/>
      <x:c r="CU33" s="112">
        <x:v>1</x:v>
      </x:c>
      <x:c r="CV33" s="112"/>
      <x:c r="CW33" s="112">
        <x:v>1</x:v>
      </x:c>
      <x:c r="CX33" s="112">
        <x:v>1</x:v>
      </x:c>
      <x:c r="CY33" s="631" t="s">
        <x:v>281</x:v>
      </x:c>
      <x:c r="CZ33" s="112">
        <x:v>1</x:v>
      </x:c>
      <x:c r="DA33" s="162">
        <x:v>36.299999999999997</x:v>
      </x:c>
      <x:c r="DB33" s="112"/>
      <x:c r="DC33" s="162"/>
      <x:c r="DD33" s="112"/>
      <x:c r="DE33" s="162"/>
      <x:c r="DF33" s="112"/>
      <x:c r="DG33" s="163"/>
    </x:row>
    <x:row r="34" spans="1:111" ht="30" customHeight="1">
      <x:c r="A34" s="631" t="s">
        <x:v>333</x:v>
      </x:c>
      <x:c r="B34" s="115"/>
      <x:c r="C34" s="162"/>
      <x:c r="D34" s="112"/>
      <x:c r="E34" s="162"/>
      <x:c r="F34" s="112"/>
      <x:c r="G34" s="162"/>
      <x:c r="H34" s="112"/>
      <x:c r="I34" s="162"/>
      <x:c r="J34" s="112">
        <x:v>2</x:v>
      </x:c>
      <x:c r="K34" s="112"/>
      <x:c r="L34" s="162"/>
      <x:c r="M34" s="112"/>
      <x:c r="N34" s="112"/>
      <x:c r="O34" s="112"/>
      <x:c r="P34" s="112"/>
      <x:c r="Q34" s="112"/>
      <x:c r="R34" s="162"/>
      <x:c r="S34" s="112">
        <x:v>1</x:v>
      </x:c>
      <x:c r="T34" s="162">
        <x:v>33</x:v>
      </x:c>
      <x:c r="U34" s="112"/>
      <x:c r="V34" s="162"/>
      <x:c r="W34" s="112"/>
      <x:c r="X34" s="112"/>
      <x:c r="Y34" s="112"/>
      <x:c r="Z34" s="112"/>
      <x:c r="AA34" s="112"/>
      <x:c r="AB34" s="112">
        <x:v>1</x:v>
      </x:c>
      <x:c r="AC34" s="112">
        <x:v>1</x:v>
      </x:c>
      <x:c r="AD34" s="112"/>
      <x:c r="AE34" s="112"/>
      <x:c r="AF34" s="112"/>
      <x:c r="AG34" s="112"/>
      <x:c r="AH34" s="112"/>
      <x:c r="AI34" s="112"/>
      <x:c r="AJ34" s="112">
        <x:v>2</x:v>
      </x:c>
      <x:c r="AK34" s="112">
        <x:v>7</x:v>
      </x:c>
      <x:c r="AL34" s="631" t="s">
        <x:v>333</x:v>
      </x:c>
      <x:c r="AM34" s="112"/>
      <x:c r="AN34" s="162"/>
      <x:c r="AO34" s="112"/>
      <x:c r="AP34" s="112"/>
      <x:c r="AQ34" s="112"/>
      <x:c r="AR34" s="162"/>
      <x:c r="AS34" s="112"/>
      <x:c r="AT34" s="162"/>
      <x:c r="AU34" s="112"/>
      <x:c r="AV34" s="112"/>
      <x:c r="AW34" s="112"/>
      <x:c r="AX34" s="112"/>
      <x:c r="AY34" s="112"/>
      <x:c r="AZ34" s="112"/>
      <x:c r="BA34" s="162"/>
      <x:c r="BB34" s="112"/>
      <x:c r="BC34" s="112"/>
      <x:c r="BD34" s="112"/>
      <x:c r="BE34" s="112">
        <x:v>1</x:v>
      </x:c>
      <x:c r="BF34" s="112">
        <x:v>5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631" t="s">
        <x:v>333</x:v>
      </x:c>
      <x:c r="BW34" s="112"/>
      <x:c r="BX34" s="112"/>
      <x:c r="BY34" s="162"/>
      <x:c r="BZ34" s="112"/>
      <x:c r="CA34" s="162"/>
      <x:c r="CB34" s="112"/>
      <x:c r="CC34" s="162"/>
      <x:c r="CD34" s="112"/>
      <x:c r="CE34" s="112">
        <x:v>1</x:v>
      </x:c>
      <x:c r="CF34" s="162">
        <x:v>35.600000000000001</x:v>
      </x:c>
      <x:c r="CG34" s="112"/>
      <x:c r="CH34" s="112"/>
      <x:c r="CI34" s="112"/>
      <x:c r="CJ34" s="112"/>
      <x:c r="CK34" s="112"/>
      <x:c r="CL34" s="112"/>
      <x:c r="CM34" s="112"/>
      <x:c r="CN34" s="112"/>
      <x:c r="CO34" s="112">
        <x:v>1</x:v>
      </x:c>
      <x:c r="CP34" s="162">
        <x:v>6.9400000000000004</x:v>
      </x:c>
      <x:c r="CQ34" s="112">
        <x:v>1</x:v>
      </x:c>
      <x:c r="CR34" s="162">
        <x:v>114</x:v>
      </x:c>
      <x:c r="CS34" s="112">
        <x:v>10</x:v>
      </x:c>
      <x:c r="CT34" s="112"/>
      <x:c r="CU34" s="112">
        <x:v>1</x:v>
      </x:c>
      <x:c r="CV34" s="112"/>
      <x:c r="CW34" s="112">
        <x:v>1</x:v>
      </x:c>
      <x:c r="CX34" s="112">
        <x:v>1</x:v>
      </x:c>
      <x:c r="CY34" s="631" t="s">
        <x:v>333</x:v>
      </x:c>
      <x:c r="CZ34" s="112">
        <x:v>2</x:v>
      </x:c>
      <x:c r="DA34" s="162">
        <x:v>42.539999999999999</x:v>
      </x:c>
      <x:c r="DB34" s="112"/>
      <x:c r="DC34" s="162"/>
      <x:c r="DD34" s="112"/>
      <x:c r="DE34" s="162"/>
      <x:c r="DF34" s="112"/>
      <x:c r="DG34" s="163"/>
    </x:row>
    <x:row r="35" spans="1:111" ht="30" customHeight="1">
      <x:c r="A35" s="631" t="s">
        <x:v>274</x:v>
      </x:c>
      <x:c r="B35" s="115"/>
      <x:c r="C35" s="162"/>
      <x:c r="D35" s="112"/>
      <x:c r="E35" s="162"/>
      <x:c r="F35" s="112"/>
      <x:c r="G35" s="162"/>
      <x:c r="H35" s="112"/>
      <x:c r="I35" s="162"/>
      <x:c r="J35" s="112"/>
      <x:c r="K35" s="112"/>
      <x:c r="L35" s="162"/>
      <x:c r="M35" s="112"/>
      <x:c r="N35" s="112"/>
      <x:c r="O35" s="112"/>
      <x:c r="P35" s="112"/>
      <x:c r="Q35" s="112"/>
      <x:c r="R35" s="162"/>
      <x:c r="S35" s="112"/>
      <x:c r="T35" s="162"/>
      <x:c r="U35" s="112"/>
      <x:c r="V35" s="162"/>
      <x:c r="W35" s="112"/>
      <x:c r="X35" s="112">
        <x:v>4</x:v>
      </x:c>
      <x:c r="Y35" s="112"/>
      <x:c r="Z35" s="112"/>
      <x:c r="AA35" s="112">
        <x:v>1</x:v>
      </x:c>
      <x:c r="AB35" s="112"/>
      <x:c r="AC35" s="112">
        <x:v>1</x:v>
      </x:c>
      <x:c r="AD35" s="112">
        <x:v>2</x:v>
      </x:c>
      <x:c r="AE35" s="112">
        <x:v>1</x:v>
      </x:c>
      <x:c r="AF35" s="112"/>
      <x:c r="AG35" s="112">
        <x:v>1</x:v>
      </x:c>
      <x:c r="AH35" s="112"/>
      <x:c r="AI35" s="112"/>
      <x:c r="AJ35" s="112">
        <x:v>2</x:v>
      </x:c>
      <x:c r="AK35" s="112">
        <x:v>3</x:v>
      </x:c>
      <x:c r="AL35" s="631" t="s">
        <x:v>274</x:v>
      </x:c>
      <x:c r="AM35" s="112"/>
      <x:c r="AN35" s="162"/>
      <x:c r="AO35" s="112"/>
      <x:c r="AP35" s="112"/>
      <x:c r="AQ35" s="112"/>
      <x:c r="AR35" s="162"/>
      <x:c r="AS35" s="112"/>
      <x:c r="AT35" s="162"/>
      <x:c r="AU35" s="112"/>
      <x:c r="AV35" s="112"/>
      <x:c r="AW35" s="112"/>
      <x:c r="AX35" s="112"/>
      <x:c r="AY35" s="112"/>
      <x:c r="AZ35" s="112"/>
      <x:c r="BA35" s="162"/>
      <x:c r="BB35" s="112"/>
      <x:c r="BC35" s="112"/>
      <x:c r="BD35" s="112"/>
      <x:c r="BE35" s="112">
        <x:v>1</x:v>
      </x:c>
      <x:c r="BF35" s="112">
        <x:v>5</x:v>
      </x:c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631" t="s">
        <x:v>274</x:v>
      </x:c>
      <x:c r="BW35" s="112"/>
      <x:c r="BX35" s="112"/>
      <x:c r="BY35" s="162"/>
      <x:c r="BZ35" s="112"/>
      <x:c r="CA35" s="162"/>
      <x:c r="CB35" s="112"/>
      <x:c r="CC35" s="162"/>
      <x:c r="CD35" s="112"/>
      <x:c r="CE35" s="112">
        <x:v>1</x:v>
      </x:c>
      <x:c r="CF35" s="162">
        <x:v>13.5</x:v>
      </x:c>
      <x:c r="CG35" s="112"/>
      <x:c r="CH35" s="112"/>
      <x:c r="CI35" s="112"/>
      <x:c r="CJ35" s="112">
        <x:v>1</x:v>
      </x:c>
      <x:c r="CK35" s="112"/>
      <x:c r="CL35" s="112"/>
      <x:c r="CM35" s="112"/>
      <x:c r="CN35" s="112"/>
      <x:c r="CO35" s="112"/>
      <x:c r="CP35" s="162"/>
      <x:c r="CQ35" s="112">
        <x:v>1</x:v>
      </x:c>
      <x:c r="CR35" s="162">
        <x:v>16</x:v>
      </x:c>
      <x:c r="CS35" s="112">
        <x:v>4</x:v>
      </x:c>
      <x:c r="CT35" s="112"/>
      <x:c r="CU35" s="112">
        <x:v>1</x:v>
      </x:c>
      <x:c r="CV35" s="112"/>
      <x:c r="CW35" s="112">
        <x:v>1</x:v>
      </x:c>
      <x:c r="CX35" s="112">
        <x:v>1</x:v>
      </x:c>
      <x:c r="CY35" s="631" t="s">
        <x:v>274</x:v>
      </x:c>
      <x:c r="CZ35" s="112">
        <x:v>1</x:v>
      </x:c>
      <x:c r="DA35" s="162">
        <x:v>13.5</x:v>
      </x:c>
      <x:c r="DB35" s="112"/>
      <x:c r="DC35" s="162"/>
      <x:c r="DD35" s="112"/>
      <x:c r="DE35" s="162"/>
      <x:c r="DF35" s="112"/>
      <x:c r="DG35" s="163"/>
    </x:row>
    <x:row r="36" spans="1:111" ht="30" customHeight="1">
      <x:c r="A36" s="631" t="s">
        <x:v>291</x:v>
      </x:c>
      <x:c r="B36" s="115"/>
      <x:c r="C36" s="162"/>
      <x:c r="D36" s="112"/>
      <x:c r="E36" s="162"/>
      <x:c r="F36" s="112"/>
      <x:c r="G36" s="162"/>
      <x:c r="H36" s="112"/>
      <x:c r="I36" s="162"/>
      <x:c r="J36" s="112"/>
      <x:c r="K36" s="112"/>
      <x:c r="L36" s="162"/>
      <x:c r="M36" s="112"/>
      <x:c r="N36" s="112"/>
      <x:c r="O36" s="112"/>
      <x:c r="P36" s="112"/>
      <x:c r="Q36" s="112"/>
      <x:c r="R36" s="162"/>
      <x:c r="S36" s="112">
        <x:v>1</x:v>
      </x:c>
      <x:c r="T36" s="162">
        <x:v>20</x:v>
      </x:c>
      <x:c r="U36" s="112"/>
      <x:c r="V36" s="162"/>
      <x:c r="W36" s="112"/>
      <x:c r="X36" s="112">
        <x:v>8</x:v>
      </x:c>
      <x:c r="Y36" s="112"/>
      <x:c r="Z36" s="112"/>
      <x:c r="AA36" s="112">
        <x:v>1</x:v>
      </x:c>
      <x:c r="AB36" s="112"/>
      <x:c r="AC36" s="112"/>
      <x:c r="AD36" s="112"/>
      <x:c r="AE36" s="112"/>
      <x:c r="AF36" s="112"/>
      <x:c r="AG36" s="112">
        <x:v>1</x:v>
      </x:c>
      <x:c r="AH36" s="112"/>
      <x:c r="AI36" s="112"/>
      <x:c r="AJ36" s="112">
        <x:v>1</x:v>
      </x:c>
      <x:c r="AK36" s="112">
        <x:v>7</x:v>
      </x:c>
      <x:c r="AL36" s="631" t="s">
        <x:v>291</x:v>
      </x:c>
      <x:c r="AM36" s="112"/>
      <x:c r="AN36" s="162"/>
      <x:c r="AO36" s="112"/>
      <x:c r="AP36" s="112"/>
      <x:c r="AQ36" s="112"/>
      <x:c r="AR36" s="162"/>
      <x:c r="AS36" s="112"/>
      <x:c r="AT36" s="162"/>
      <x:c r="AU36" s="112"/>
      <x:c r="AV36" s="112"/>
      <x:c r="AW36" s="112"/>
      <x:c r="AX36" s="112"/>
      <x:c r="AY36" s="112"/>
      <x:c r="AZ36" s="112"/>
      <x:c r="BA36" s="162"/>
      <x:c r="BB36" s="112"/>
      <x:c r="BC36" s="112"/>
      <x:c r="BD36" s="112"/>
      <x:c r="BE36" s="112">
        <x:v>1</x:v>
      </x:c>
      <x:c r="BF36" s="112">
        <x:v>12</x:v>
      </x:c>
      <x:c r="BG36" s="112"/>
      <x:c r="BH36" s="112"/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631" t="s">
        <x:v>291</x:v>
      </x:c>
      <x:c r="BW36" s="112"/>
      <x:c r="BX36" s="112"/>
      <x:c r="BY36" s="162"/>
      <x:c r="BZ36" s="112"/>
      <x:c r="CA36" s="162"/>
      <x:c r="CB36" s="112"/>
      <x:c r="CC36" s="162"/>
      <x:c r="CD36" s="112"/>
      <x:c r="CE36" s="112">
        <x:v>1</x:v>
      </x:c>
      <x:c r="CF36" s="162">
        <x:v>46</x:v>
      </x:c>
      <x:c r="CG36" s="112"/>
      <x:c r="CH36" s="112"/>
      <x:c r="CI36" s="112"/>
      <x:c r="CJ36" s="112"/>
      <x:c r="CK36" s="112"/>
      <x:c r="CL36" s="112"/>
      <x:c r="CM36" s="112"/>
      <x:c r="CN36" s="112"/>
      <x:c r="CO36" s="112"/>
      <x:c r="CP36" s="162"/>
      <x:c r="CQ36" s="112">
        <x:v>1</x:v>
      </x:c>
      <x:c r="CR36" s="162">
        <x:v>92</x:v>
      </x:c>
      <x:c r="CS36" s="112">
        <x:v>8</x:v>
      </x:c>
      <x:c r="CT36" s="112"/>
      <x:c r="CU36" s="112">
        <x:v>1</x:v>
      </x:c>
      <x:c r="CV36" s="112"/>
      <x:c r="CW36" s="112">
        <x:v>1</x:v>
      </x:c>
      <x:c r="CX36" s="112">
        <x:v>1</x:v>
      </x:c>
      <x:c r="CY36" s="631" t="s">
        <x:v>291</x:v>
      </x:c>
      <x:c r="CZ36" s="112">
        <x:v>1</x:v>
      </x:c>
      <x:c r="DA36" s="162">
        <x:v>33</x:v>
      </x:c>
      <x:c r="DB36" s="112"/>
      <x:c r="DC36" s="162"/>
      <x:c r="DD36" s="112"/>
      <x:c r="DE36" s="162"/>
      <x:c r="DF36" s="112"/>
      <x:c r="DG36" s="163"/>
    </x:row>
    <x:row r="37" spans="1:111" ht="30" customHeight="1">
      <x:c r="A37" s="631" t="s">
        <x:v>1116</x:v>
      </x:c>
      <x:c r="B37" s="115"/>
      <x:c r="C37" s="162"/>
      <x:c r="D37" s="112"/>
      <x:c r="E37" s="162"/>
      <x:c r="F37" s="112"/>
      <x:c r="G37" s="162"/>
      <x:c r="H37" s="112"/>
      <x:c r="I37" s="162"/>
      <x:c r="J37" s="112">
        <x:v>1</x:v>
      </x:c>
      <x:c r="K37" s="112"/>
      <x:c r="L37" s="162"/>
      <x:c r="M37" s="112"/>
      <x:c r="N37" s="112"/>
      <x:c r="O37" s="112"/>
      <x:c r="P37" s="112"/>
      <x:c r="Q37" s="112"/>
      <x:c r="R37" s="162"/>
      <x:c r="S37" s="112"/>
      <x:c r="T37" s="162"/>
      <x:c r="U37" s="112"/>
      <x:c r="V37" s="162"/>
      <x:c r="W37" s="112"/>
      <x:c r="X37" s="112">
        <x:v>1</x:v>
      </x:c>
      <x:c r="Y37" s="112"/>
      <x:c r="Z37" s="112"/>
      <x:c r="AA37" s="112"/>
      <x:c r="AB37" s="112"/>
      <x:c r="AC37" s="112"/>
      <x:c r="AD37" s="112"/>
      <x:c r="AE37" s="112"/>
      <x:c r="AF37" s="112"/>
      <x:c r="AG37" s="112">
        <x:v>1</x:v>
      </x:c>
      <x:c r="AH37" s="112"/>
      <x:c r="AI37" s="112"/>
      <x:c r="AJ37" s="112">
        <x:v>1</x:v>
      </x:c>
      <x:c r="AK37" s="112">
        <x:v>1</x:v>
      </x:c>
      <x:c r="AL37" s="631" t="s">
        <x:v>1116</x:v>
      </x:c>
      <x:c r="AM37" s="112"/>
      <x:c r="AN37" s="162"/>
      <x:c r="AO37" s="112"/>
      <x:c r="AP37" s="112"/>
      <x:c r="AQ37" s="112"/>
      <x:c r="AR37" s="162"/>
      <x:c r="AS37" s="112"/>
      <x:c r="AT37" s="162"/>
      <x:c r="AU37" s="112"/>
      <x:c r="AV37" s="112"/>
      <x:c r="AW37" s="112"/>
      <x:c r="AX37" s="112"/>
      <x:c r="AY37" s="112"/>
      <x:c r="AZ37" s="112"/>
      <x:c r="BA37" s="162"/>
      <x:c r="BB37" s="112"/>
      <x:c r="BC37" s="112"/>
      <x:c r="BD37" s="112"/>
      <x:c r="BE37" s="112">
        <x:v>1</x:v>
      </x:c>
      <x:c r="BF37" s="112">
        <x:v>5</x:v>
      </x:c>
      <x:c r="BG37" s="112"/>
      <x:c r="BH37" s="112"/>
      <x:c r="BI37" s="112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631" t="s">
        <x:v>1116</x:v>
      </x:c>
      <x:c r="BW37" s="112"/>
      <x:c r="BX37" s="112"/>
      <x:c r="BY37" s="162"/>
      <x:c r="BZ37" s="112"/>
      <x:c r="CA37" s="162"/>
      <x:c r="CB37" s="112"/>
      <x:c r="CC37" s="162"/>
      <x:c r="CD37" s="112"/>
      <x:c r="CE37" s="112">
        <x:v>1</x:v>
      </x:c>
      <x:c r="CF37" s="162">
        <x:v>13.5</x:v>
      </x:c>
      <x:c r="CG37" s="112"/>
      <x:c r="CH37" s="112"/>
      <x:c r="CI37" s="112"/>
      <x:c r="CJ37" s="112"/>
      <x:c r="CK37" s="112"/>
      <x:c r="CL37" s="112"/>
      <x:c r="CM37" s="112"/>
      <x:c r="CN37" s="112"/>
      <x:c r="CO37" s="112"/>
      <x:c r="CP37" s="162"/>
      <x:c r="CQ37" s="112">
        <x:v>1</x:v>
      </x:c>
      <x:c r="CR37" s="162">
        <x:v>64</x:v>
      </x:c>
      <x:c r="CS37" s="112">
        <x:v>3</x:v>
      </x:c>
      <x:c r="CT37" s="112"/>
      <x:c r="CU37" s="112">
        <x:v>1</x:v>
      </x:c>
      <x:c r="CV37" s="112"/>
      <x:c r="CW37" s="112"/>
      <x:c r="CX37" s="112"/>
      <x:c r="CY37" s="631" t="s">
        <x:v>1116</x:v>
      </x:c>
      <x:c r="CZ37" s="112">
        <x:v>1</x:v>
      </x:c>
      <x:c r="DA37" s="162">
        <x:v>13.5</x:v>
      </x:c>
      <x:c r="DB37" s="112"/>
      <x:c r="DC37" s="162"/>
      <x:c r="DD37" s="112"/>
      <x:c r="DE37" s="162"/>
      <x:c r="DF37" s="112"/>
      <x:c r="DG37" s="163"/>
    </x:row>
    <x:row r="38" spans="1:111" ht="30" customHeight="1">
      <x:c r="A38" s="631" t="s">
        <x:v>1409</x:v>
      </x:c>
      <x:c r="B38" s="115"/>
      <x:c r="C38" s="162"/>
      <x:c r="D38" s="112"/>
      <x:c r="E38" s="162"/>
      <x:c r="F38" s="112"/>
      <x:c r="G38" s="162"/>
      <x:c r="H38" s="112"/>
      <x:c r="I38" s="162"/>
      <x:c r="J38" s="112"/>
      <x:c r="K38" s="112"/>
      <x:c r="L38" s="162"/>
      <x:c r="M38" s="112"/>
      <x:c r="N38" s="112"/>
      <x:c r="O38" s="112"/>
      <x:c r="P38" s="112"/>
      <x:c r="Q38" s="112"/>
      <x:c r="R38" s="162"/>
      <x:c r="S38" s="112">
        <x:v>1</x:v>
      </x:c>
      <x:c r="T38" s="162">
        <x:v>33</x:v>
      </x:c>
      <x:c r="U38" s="112"/>
      <x:c r="V38" s="162"/>
      <x:c r="W38" s="112"/>
      <x:c r="X38" s="112">
        <x:v>3</x:v>
      </x:c>
      <x:c r="Y38" s="112"/>
      <x:c r="Z38" s="112"/>
      <x:c r="AA38" s="112">
        <x:v>1</x:v>
      </x:c>
      <x:c r="AB38" s="112">
        <x:v>1</x:v>
      </x:c>
      <x:c r="AC38" s="112">
        <x:v>1</x:v>
      </x:c>
      <x:c r="AD38" s="112">
        <x:v>2</x:v>
      </x:c>
      <x:c r="AE38" s="112"/>
      <x:c r="AF38" s="112"/>
      <x:c r="AG38" s="112">
        <x:v>1</x:v>
      </x:c>
      <x:c r="AH38" s="112"/>
      <x:c r="AI38" s="112"/>
      <x:c r="AJ38" s="112">
        <x:v>2</x:v>
      </x:c>
      <x:c r="AK38" s="112">
        <x:v>2</x:v>
      </x:c>
      <x:c r="AL38" s="631" t="s">
        <x:v>1409</x:v>
      </x:c>
      <x:c r="AM38" s="112"/>
      <x:c r="AN38" s="162"/>
      <x:c r="AO38" s="112"/>
      <x:c r="AP38" s="112"/>
      <x:c r="AQ38" s="112"/>
      <x:c r="AR38" s="162"/>
      <x:c r="AS38" s="112"/>
      <x:c r="AT38" s="162"/>
      <x:c r="AU38" s="112"/>
      <x:c r="AV38" s="112"/>
      <x:c r="AW38" s="112"/>
      <x:c r="AX38" s="112"/>
      <x:c r="AY38" s="112"/>
      <x:c r="AZ38" s="112"/>
      <x:c r="BA38" s="162"/>
      <x:c r="BB38" s="112"/>
      <x:c r="BC38" s="112"/>
      <x:c r="BD38" s="112"/>
      <x:c r="BE38" s="112">
        <x:v>1</x:v>
      </x:c>
      <x:c r="BF38" s="112">
        <x:v>7</x:v>
      </x:c>
      <x:c r="BG38" s="112"/>
      <x:c r="BH38" s="112"/>
      <x:c r="BI38" s="112"/>
      <x:c r="BJ38" s="162"/>
      <x:c r="BK38" s="112"/>
      <x:c r="BL38" s="162"/>
      <x:c r="BM38" s="112"/>
      <x:c r="BN38" s="162"/>
      <x:c r="BO38" s="112"/>
      <x:c r="BP38" s="162"/>
      <x:c r="BQ38" s="112"/>
      <x:c r="BR38" s="112"/>
      <x:c r="BS38" s="112"/>
      <x:c r="BT38" s="112"/>
      <x:c r="BU38" s="112"/>
      <x:c r="BV38" s="631" t="s">
        <x:v>1409</x:v>
      </x:c>
      <x:c r="BW38" s="112"/>
      <x:c r="BX38" s="112"/>
      <x:c r="BY38" s="162"/>
      <x:c r="BZ38" s="112"/>
      <x:c r="CA38" s="162"/>
      <x:c r="CB38" s="112"/>
      <x:c r="CC38" s="162"/>
      <x:c r="CD38" s="112"/>
      <x:c r="CE38" s="112">
        <x:v>1</x:v>
      </x:c>
      <x:c r="CF38" s="162">
        <x:v>15</x:v>
      </x:c>
      <x:c r="CG38" s="112"/>
      <x:c r="CH38" s="112"/>
      <x:c r="CI38" s="112"/>
      <x:c r="CJ38" s="112">
        <x:v>1</x:v>
      </x:c>
      <x:c r="CK38" s="112"/>
      <x:c r="CL38" s="112"/>
      <x:c r="CM38" s="112"/>
      <x:c r="CN38" s="112"/>
      <x:c r="CO38" s="112"/>
      <x:c r="CP38" s="162"/>
      <x:c r="CQ38" s="112">
        <x:v>1</x:v>
      </x:c>
      <x:c r="CR38" s="162">
        <x:v>36</x:v>
      </x:c>
      <x:c r="CS38" s="112">
        <x:v>4</x:v>
      </x:c>
      <x:c r="CT38" s="112"/>
      <x:c r="CU38" s="112">
        <x:v>1</x:v>
      </x:c>
      <x:c r="CV38" s="112"/>
      <x:c r="CW38" s="112">
        <x:v>1</x:v>
      </x:c>
      <x:c r="CX38" s="112">
        <x:v>1</x:v>
      </x:c>
      <x:c r="CY38" s="631" t="s">
        <x:v>1409</x:v>
      </x:c>
      <x:c r="CZ38" s="112">
        <x:v>1</x:v>
      </x:c>
      <x:c r="DA38" s="162">
        <x:v>9.8900000000000006</x:v>
      </x:c>
      <x:c r="DB38" s="112"/>
      <x:c r="DC38" s="162"/>
      <x:c r="DD38" s="112"/>
      <x:c r="DE38" s="162"/>
      <x:c r="DF38" s="112"/>
      <x:c r="DG38" s="163"/>
    </x:row>
    <x:row r="39" spans="1:111" ht="30" customHeight="1">
      <x:c r="A39" s="631" t="s">
        <x:v>326</x:v>
      </x:c>
      <x:c r="B39" s="115"/>
      <x:c r="C39" s="162"/>
      <x:c r="D39" s="112"/>
      <x:c r="E39" s="162"/>
      <x:c r="F39" s="112"/>
      <x:c r="G39" s="162"/>
      <x:c r="H39" s="112"/>
      <x:c r="I39" s="162"/>
      <x:c r="J39" s="112">
        <x:v>1</x:v>
      </x:c>
      <x:c r="K39" s="112"/>
      <x:c r="L39" s="162"/>
      <x:c r="M39" s="112"/>
      <x:c r="N39" s="112"/>
      <x:c r="O39" s="112"/>
      <x:c r="P39" s="112"/>
      <x:c r="Q39" s="112"/>
      <x:c r="R39" s="162"/>
      <x:c r="S39" s="112"/>
      <x:c r="T39" s="162"/>
      <x:c r="U39" s="112">
        <x:v>1</x:v>
      </x:c>
      <x:c r="V39" s="162">
        <x:v>115</x:v>
      </x:c>
      <x:c r="W39" s="112"/>
      <x:c r="X39" s="112">
        <x:v>8</x:v>
      </x:c>
      <x:c r="Y39" s="112"/>
      <x:c r="Z39" s="112"/>
      <x:c r="AA39" s="112">
        <x:v>1</x:v>
      </x:c>
      <x:c r="AB39" s="112"/>
      <x:c r="AC39" s="112">
        <x:v>1</x:v>
      </x:c>
      <x:c r="AD39" s="112"/>
      <x:c r="AE39" s="112"/>
      <x:c r="AF39" s="112">
        <x:v>1</x:v>
      </x:c>
      <x:c r="AG39" s="112">
        <x:v>1</x:v>
      </x:c>
      <x:c r="AH39" s="112"/>
      <x:c r="AI39" s="112"/>
      <x:c r="AJ39" s="112">
        <x:v>1</x:v>
      </x:c>
      <x:c r="AK39" s="112">
        <x:v>4</x:v>
      </x:c>
      <x:c r="AL39" s="631" t="s">
        <x:v>326</x:v>
      </x:c>
      <x:c r="AM39" s="112"/>
      <x:c r="AN39" s="162"/>
      <x:c r="AO39" s="112"/>
      <x:c r="AP39" s="112"/>
      <x:c r="AQ39" s="112"/>
      <x:c r="AR39" s="162"/>
      <x:c r="AS39" s="112"/>
      <x:c r="AT39" s="162"/>
      <x:c r="AU39" s="112"/>
      <x:c r="AV39" s="112"/>
      <x:c r="AW39" s="112"/>
      <x:c r="AX39" s="112"/>
      <x:c r="AY39" s="112"/>
      <x:c r="AZ39" s="112"/>
      <x:c r="BA39" s="162"/>
      <x:c r="BB39" s="112"/>
      <x:c r="BC39" s="112"/>
      <x:c r="BD39" s="112"/>
      <x:c r="BE39" s="112">
        <x:v>1</x:v>
      </x:c>
      <x:c r="BF39" s="112">
        <x:v>10</x:v>
      </x:c>
      <x:c r="BG39" s="112"/>
      <x:c r="BH39" s="112"/>
      <x:c r="BI39" s="112"/>
      <x:c r="BJ39" s="162"/>
      <x:c r="BK39" s="112"/>
      <x:c r="BL39" s="162"/>
      <x:c r="BM39" s="112"/>
      <x:c r="BN39" s="162"/>
      <x:c r="BO39" s="112"/>
      <x:c r="BP39" s="162"/>
      <x:c r="BQ39" s="112"/>
      <x:c r="BR39" s="112"/>
      <x:c r="BS39" s="112"/>
      <x:c r="BT39" s="112"/>
      <x:c r="BU39" s="112"/>
      <x:c r="BV39" s="631" t="s">
        <x:v>326</x:v>
      </x:c>
      <x:c r="BW39" s="112"/>
      <x:c r="BX39" s="112"/>
      <x:c r="BY39" s="162"/>
      <x:c r="BZ39" s="112"/>
      <x:c r="CA39" s="162"/>
      <x:c r="CB39" s="112"/>
      <x:c r="CC39" s="162"/>
      <x:c r="CD39" s="112"/>
      <x:c r="CE39" s="112">
        <x:v>1</x:v>
      </x:c>
      <x:c r="CF39" s="162">
        <x:v>15</x:v>
      </x:c>
      <x:c r="CG39" s="112"/>
      <x:c r="CH39" s="112"/>
      <x:c r="CI39" s="112"/>
      <x:c r="CJ39" s="112"/>
      <x:c r="CK39" s="112"/>
      <x:c r="CL39" s="112"/>
      <x:c r="CM39" s="112"/>
      <x:c r="CN39" s="112"/>
      <x:c r="CO39" s="112"/>
      <x:c r="CP39" s="162"/>
      <x:c r="CQ39" s="112">
        <x:v>1</x:v>
      </x:c>
      <x:c r="CR39" s="162">
        <x:v>42</x:v>
      </x:c>
      <x:c r="CS39" s="112">
        <x:v>6</x:v>
      </x:c>
      <x:c r="CT39" s="112"/>
      <x:c r="CU39" s="112">
        <x:v>1</x:v>
      </x:c>
      <x:c r="CV39" s="112"/>
      <x:c r="CW39" s="112">
        <x:v>1</x:v>
      </x:c>
      <x:c r="CX39" s="112">
        <x:v>1</x:v>
      </x:c>
      <x:c r="CY39" s="631" t="s">
        <x:v>326</x:v>
      </x:c>
      <x:c r="CZ39" s="112">
        <x:v>1</x:v>
      </x:c>
      <x:c r="DA39" s="162">
        <x:v>65.719999999999999</x:v>
      </x:c>
      <x:c r="DB39" s="112"/>
      <x:c r="DC39" s="162"/>
      <x:c r="DD39" s="112"/>
      <x:c r="DE39" s="162"/>
      <x:c r="DF39" s="112"/>
      <x:c r="DG39" s="163"/>
    </x:row>
    <x:row r="40" spans="1:111" ht="30" customHeight="1">
      <x:c r="A40" s="631" t="s">
        <x:v>1333</x:v>
      </x:c>
      <x:c r="B40" s="115"/>
      <x:c r="C40" s="162"/>
      <x:c r="D40" s="112"/>
      <x:c r="E40" s="162"/>
      <x:c r="F40" s="112"/>
      <x:c r="G40" s="162"/>
      <x:c r="H40" s="112"/>
      <x:c r="I40" s="162"/>
      <x:c r="J40" s="112">
        <x:v>1</x:v>
      </x:c>
      <x:c r="K40" s="112"/>
      <x:c r="L40" s="162"/>
      <x:c r="M40" s="112"/>
      <x:c r="N40" s="112"/>
      <x:c r="O40" s="112"/>
      <x:c r="P40" s="112"/>
      <x:c r="Q40" s="112"/>
      <x:c r="R40" s="162"/>
      <x:c r="S40" s="112"/>
      <x:c r="T40" s="162"/>
      <x:c r="U40" s="112"/>
      <x:c r="V40" s="162"/>
      <x:c r="W40" s="112"/>
      <x:c r="X40" s="112">
        <x:v>9</x:v>
      </x:c>
      <x:c r="Y40" s="112"/>
      <x:c r="Z40" s="112"/>
      <x:c r="AA40" s="112">
        <x:v>1</x:v>
      </x:c>
      <x:c r="AB40" s="112">
        <x:v>0</x:v>
      </x:c>
      <x:c r="AC40" s="112"/>
      <x:c r="AD40" s="112"/>
      <x:c r="AE40" s="112"/>
      <x:c r="AF40" s="112"/>
      <x:c r="AG40" s="112">
        <x:v>1</x:v>
      </x:c>
      <x:c r="AH40" s="112"/>
      <x:c r="AI40" s="112"/>
      <x:c r="AJ40" s="112">
        <x:v>3</x:v>
      </x:c>
      <x:c r="AK40" s="112">
        <x:v>4</x:v>
      </x:c>
      <x:c r="AL40" s="631" t="s">
        <x:v>1333</x:v>
      </x:c>
      <x:c r="AM40" s="112"/>
      <x:c r="AN40" s="162"/>
      <x:c r="AO40" s="112"/>
      <x:c r="AP40" s="112"/>
      <x:c r="AQ40" s="112"/>
      <x:c r="AR40" s="162"/>
      <x:c r="AS40" s="112"/>
      <x:c r="AT40" s="162"/>
      <x:c r="AU40" s="112"/>
      <x:c r="AV40" s="112"/>
      <x:c r="AW40" s="112"/>
      <x:c r="AX40" s="112"/>
      <x:c r="AY40" s="112"/>
      <x:c r="AZ40" s="112"/>
      <x:c r="BA40" s="162"/>
      <x:c r="BB40" s="112"/>
      <x:c r="BC40" s="112"/>
      <x:c r="BD40" s="112"/>
      <x:c r="BE40" s="112">
        <x:v>1</x:v>
      </x:c>
      <x:c r="BF40" s="112">
        <x:v>8</x:v>
      </x:c>
      <x:c r="BG40" s="112"/>
      <x:c r="BH40" s="112"/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631" t="s">
        <x:v>1333</x:v>
      </x:c>
      <x:c r="BW40" s="112"/>
      <x:c r="BX40" s="112"/>
      <x:c r="BY40" s="162"/>
      <x:c r="BZ40" s="112"/>
      <x:c r="CA40" s="162"/>
      <x:c r="CB40" s="112"/>
      <x:c r="CC40" s="162"/>
      <x:c r="CD40" s="112"/>
      <x:c r="CE40" s="112">
        <x:v>1</x:v>
      </x:c>
      <x:c r="CF40" s="162">
        <x:v>13.5</x:v>
      </x:c>
      <x:c r="CG40" s="112"/>
      <x:c r="CH40" s="112"/>
      <x:c r="CI40" s="112"/>
      <x:c r="CJ40" s="112"/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120</x:v>
      </x:c>
      <x:c r="CS40" s="112">
        <x:v>4</x:v>
      </x:c>
      <x:c r="CT40" s="112"/>
      <x:c r="CU40" s="112">
        <x:v>1</x:v>
      </x:c>
      <x:c r="CV40" s="112">
        <x:v>1</x:v>
      </x:c>
      <x:c r="CW40" s="112">
        <x:v>1</x:v>
      </x:c>
      <x:c r="CX40" s="112">
        <x:v>1</x:v>
      </x:c>
      <x:c r="CY40" s="631" t="s">
        <x:v>1333</x:v>
      </x:c>
      <x:c r="CZ40" s="112">
        <x:v>1</x:v>
      </x:c>
      <x:c r="DA40" s="162">
        <x:v>13.5</x:v>
      </x:c>
      <x:c r="DB40" s="112"/>
      <x:c r="DC40" s="162"/>
      <x:c r="DD40" s="112"/>
      <x:c r="DE40" s="162"/>
      <x:c r="DF40" s="112"/>
      <x:c r="DG40" s="163"/>
    </x:row>
    <x:row r="41" spans="1:111" ht="30" customHeight="1">
      <x:c r="A41" s="631" t="s">
        <x:v>1263</x:v>
      </x:c>
      <x:c r="B41" s="115"/>
      <x:c r="C41" s="162"/>
      <x:c r="D41" s="112"/>
      <x:c r="E41" s="162"/>
      <x:c r="F41" s="112"/>
      <x:c r="G41" s="162"/>
      <x:c r="H41" s="112"/>
      <x:c r="I41" s="162"/>
      <x:c r="J41" s="112">
        <x:v>1</x:v>
      </x:c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/>
      <x:c r="V41" s="162"/>
      <x:c r="W41" s="112"/>
      <x:c r="X41" s="112">
        <x:v>14</x:v>
      </x:c>
      <x:c r="Y41" s="112"/>
      <x:c r="Z41" s="112"/>
      <x:c r="AA41" s="112">
        <x:v>1</x:v>
      </x:c>
      <x:c r="AB41" s="112">
        <x:v>0</x:v>
      </x:c>
      <x:c r="AC41" s="112">
        <x:v>0</x:v>
      </x:c>
      <x:c r="AD41" s="112"/>
      <x:c r="AE41" s="112"/>
      <x:c r="AF41" s="112"/>
      <x:c r="AG41" s="112">
        <x:v>1</x:v>
      </x:c>
      <x:c r="AH41" s="112"/>
      <x:c r="AI41" s="112"/>
      <x:c r="AJ41" s="112">
        <x:v>2</x:v>
      </x:c>
      <x:c r="AK41" s="112">
        <x:v>3</x:v>
      </x:c>
      <x:c r="AL41" s="631" t="s">
        <x:v>1263</x:v>
      </x:c>
      <x:c r="AM41" s="112"/>
      <x:c r="AN41" s="162"/>
      <x:c r="AO41" s="112"/>
      <x:c r="AP41" s="112"/>
      <x:c r="AQ41" s="112"/>
      <x:c r="AR41" s="162"/>
      <x:c r="AS41" s="112"/>
      <x:c r="AT41" s="162"/>
      <x:c r="AU41" s="112"/>
      <x:c r="AV41" s="112"/>
      <x:c r="AW41" s="112"/>
      <x:c r="AX41" s="112"/>
      <x:c r="AY41" s="112"/>
      <x:c r="AZ41" s="112"/>
      <x:c r="BA41" s="162"/>
      <x:c r="BB41" s="112"/>
      <x:c r="BC41" s="112"/>
      <x:c r="BD41" s="112"/>
      <x:c r="BE41" s="112">
        <x:v>1</x:v>
      </x:c>
      <x:c r="BF41" s="112">
        <x:v>4</x:v>
      </x:c>
      <x:c r="BG41" s="112"/>
      <x:c r="BH41" s="112"/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631" t="s">
        <x:v>1263</x:v>
      </x:c>
      <x:c r="BW41" s="112"/>
      <x:c r="BX41" s="112"/>
      <x:c r="BY41" s="162"/>
      <x:c r="BZ41" s="112"/>
      <x:c r="CA41" s="162"/>
      <x:c r="CB41" s="112"/>
      <x:c r="CC41" s="162"/>
      <x:c r="CD41" s="112"/>
      <x:c r="CE41" s="112">
        <x:v>1</x:v>
      </x:c>
      <x:c r="CF41" s="162">
        <x:v>13.5</x:v>
      </x:c>
      <x:c r="CG41" s="112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36</x:v>
      </x:c>
      <x:c r="CS41" s="112">
        <x:v>5</x:v>
      </x:c>
      <x:c r="CT41" s="112"/>
      <x:c r="CU41" s="112">
        <x:v>1</x:v>
      </x:c>
      <x:c r="CV41" s="112"/>
      <x:c r="CW41" s="112">
        <x:v>1</x:v>
      </x:c>
      <x:c r="CX41" s="112">
        <x:v>1</x:v>
      </x:c>
      <x:c r="CY41" s="631" t="s">
        <x:v>1263</x:v>
      </x:c>
      <x:c r="CZ41" s="112">
        <x:v>1</x:v>
      </x:c>
      <x:c r="DA41" s="162">
        <x:v>13.5</x:v>
      </x:c>
      <x:c r="DB41" s="112"/>
      <x:c r="DC41" s="162"/>
      <x:c r="DD41" s="112"/>
      <x:c r="DE41" s="162"/>
      <x:c r="DF41" s="112"/>
      <x:c r="DG41" s="163"/>
    </x:row>
    <x:row r="42" spans="1:111" ht="30" customHeight="1">
      <x:c r="A42" s="631" t="s">
        <x:v>108</x:v>
      </x:c>
      <x:c r="B42" s="115"/>
      <x:c r="C42" s="162"/>
      <x:c r="D42" s="112"/>
      <x:c r="E42" s="162"/>
      <x:c r="F42" s="112"/>
      <x:c r="G42" s="162"/>
      <x:c r="H42" s="112"/>
      <x:c r="I42" s="162"/>
      <x:c r="J42" s="112"/>
      <x:c r="K42" s="112"/>
      <x:c r="L42" s="162"/>
      <x:c r="M42" s="112"/>
      <x:c r="N42" s="112"/>
      <x:c r="O42" s="112"/>
      <x:c r="P42" s="112"/>
      <x:c r="Q42" s="112"/>
      <x:c r="R42" s="162"/>
      <x:c r="S42" s="112"/>
      <x:c r="T42" s="162"/>
      <x:c r="U42" s="112"/>
      <x:c r="V42" s="162"/>
      <x:c r="W42" s="112"/>
      <x:c r="X42" s="112">
        <x:v>4</x:v>
      </x:c>
      <x:c r="Y42" s="112"/>
      <x:c r="Z42" s="112"/>
      <x:c r="AA42" s="112"/>
      <x:c r="AB42" s="112"/>
      <x:c r="AC42" s="112">
        <x:v>1</x:v>
      </x:c>
      <x:c r="AD42" s="112"/>
      <x:c r="AE42" s="112"/>
      <x:c r="AF42" s="112"/>
      <x:c r="AG42" s="112">
        <x:v>1</x:v>
      </x:c>
      <x:c r="AH42" s="112"/>
      <x:c r="AI42" s="112"/>
      <x:c r="AJ42" s="112">
        <x:v>2</x:v>
      </x:c>
      <x:c r="AK42" s="112">
        <x:v>3</x:v>
      </x:c>
      <x:c r="AL42" s="631" t="s">
        <x:v>108</x:v>
      </x:c>
      <x:c r="AM42" s="112"/>
      <x:c r="AN42" s="162"/>
      <x:c r="AO42" s="112"/>
      <x:c r="AP42" s="112"/>
      <x:c r="AQ42" s="112"/>
      <x:c r="AR42" s="162"/>
      <x:c r="AS42" s="112"/>
      <x:c r="AT42" s="162"/>
      <x:c r="AU42" s="112"/>
      <x:c r="AV42" s="112"/>
      <x:c r="AW42" s="112"/>
      <x:c r="AX42" s="112"/>
      <x:c r="AY42" s="112"/>
      <x:c r="AZ42" s="112"/>
      <x:c r="BA42" s="162"/>
      <x:c r="BB42" s="112"/>
      <x:c r="BC42" s="112"/>
      <x:c r="BD42" s="112"/>
      <x:c r="BE42" s="112">
        <x:v>1</x:v>
      </x:c>
      <x:c r="BF42" s="112">
        <x:v>5</x:v>
      </x:c>
      <x:c r="BG42" s="112"/>
      <x:c r="BH42" s="112"/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631" t="s">
        <x:v>108</x:v>
      </x:c>
      <x:c r="BW42" s="112"/>
      <x:c r="BX42" s="112"/>
      <x:c r="BY42" s="162"/>
      <x:c r="BZ42" s="112"/>
      <x:c r="CA42" s="162"/>
      <x:c r="CB42" s="112"/>
      <x:c r="CC42" s="162"/>
      <x:c r="CD42" s="112"/>
      <x:c r="CE42" s="112">
        <x:v>1</x:v>
      </x:c>
      <x:c r="CF42" s="162">
        <x:v>15</x:v>
      </x:c>
      <x:c r="CG42" s="112"/>
      <x:c r="CH42" s="112"/>
      <x:c r="CI42" s="112"/>
      <x:c r="CJ42" s="112">
        <x:v>1</x:v>
      </x:c>
      <x:c r="CK42" s="112"/>
      <x:c r="CL42" s="112"/>
      <x:c r="CM42" s="112"/>
      <x:c r="CN42" s="112"/>
      <x:c r="CO42" s="112"/>
      <x:c r="CP42" s="162"/>
      <x:c r="CQ42" s="112">
        <x:v>1</x:v>
      </x:c>
      <x:c r="CR42" s="162">
        <x:v>46</x:v>
      </x:c>
      <x:c r="CS42" s="112">
        <x:v>4</x:v>
      </x:c>
      <x:c r="CT42" s="112"/>
      <x:c r="CU42" s="112">
        <x:v>1</x:v>
      </x:c>
      <x:c r="CV42" s="112"/>
      <x:c r="CW42" s="112"/>
      <x:c r="CX42" s="112"/>
      <x:c r="CY42" s="631" t="s">
        <x:v>108</x:v>
      </x:c>
      <x:c r="CZ42" s="112">
        <x:v>2</x:v>
      </x:c>
      <x:c r="DA42" s="162">
        <x:v>63.5</x:v>
      </x:c>
      <x:c r="DB42" s="112"/>
      <x:c r="DC42" s="162"/>
      <x:c r="DD42" s="112"/>
      <x:c r="DE42" s="162"/>
      <x:c r="DF42" s="112"/>
      <x:c r="DG42" s="163"/>
    </x:row>
    <x:row r="43" spans="1:111" ht="30" customHeight="1">
      <x:c r="A43" s="631" t="s">
        <x:v>87</x:v>
      </x:c>
      <x:c r="B43" s="115"/>
      <x:c r="C43" s="162"/>
      <x:c r="D43" s="112"/>
      <x:c r="E43" s="162"/>
      <x:c r="F43" s="112"/>
      <x:c r="G43" s="162"/>
      <x:c r="H43" s="112"/>
      <x:c r="I43" s="162"/>
      <x:c r="J43" s="112">
        <x:v>1</x:v>
      </x:c>
      <x:c r="K43" s="112"/>
      <x:c r="L43" s="162"/>
      <x:c r="M43" s="112"/>
      <x:c r="N43" s="112"/>
      <x:c r="O43" s="112"/>
      <x:c r="P43" s="112"/>
      <x:c r="Q43" s="112"/>
      <x:c r="R43" s="162"/>
      <x:c r="S43" s="112">
        <x:v>1</x:v>
      </x:c>
      <x:c r="T43" s="162">
        <x:v>9</x:v>
      </x:c>
      <x:c r="U43" s="112"/>
      <x:c r="V43" s="162"/>
      <x:c r="W43" s="112"/>
      <x:c r="X43" s="112">
        <x:v>7</x:v>
      </x:c>
      <x:c r="Y43" s="112"/>
      <x:c r="Z43" s="112"/>
      <x:c r="AA43" s="112">
        <x:v>1</x:v>
      </x:c>
      <x:c r="AB43" s="112">
        <x:v>1</x:v>
      </x:c>
      <x:c r="AC43" s="112">
        <x:v>1</x:v>
      </x:c>
      <x:c r="AD43" s="112"/>
      <x:c r="AE43" s="112"/>
      <x:c r="AF43" s="112"/>
      <x:c r="AG43" s="112">
        <x:v>1</x:v>
      </x:c>
      <x:c r="AH43" s="112"/>
      <x:c r="AI43" s="112"/>
      <x:c r="AJ43" s="112">
        <x:v>3</x:v>
      </x:c>
      <x:c r="AK43" s="112">
        <x:v>4</x:v>
      </x:c>
      <x:c r="AL43" s="631" t="s">
        <x:v>87</x:v>
      </x:c>
      <x:c r="AM43" s="112"/>
      <x:c r="AN43" s="162"/>
      <x:c r="AO43" s="112"/>
      <x:c r="AP43" s="112"/>
      <x:c r="AQ43" s="112"/>
      <x:c r="AR43" s="162"/>
      <x:c r="AS43" s="112"/>
      <x:c r="AT43" s="162"/>
      <x:c r="AU43" s="112"/>
      <x:c r="AV43" s="112"/>
      <x:c r="AW43" s="112"/>
      <x:c r="AX43" s="112"/>
      <x:c r="AY43" s="112"/>
      <x:c r="AZ43" s="112"/>
      <x:c r="BA43" s="162"/>
      <x:c r="BB43" s="112"/>
      <x:c r="BC43" s="112"/>
      <x:c r="BD43" s="112"/>
      <x:c r="BE43" s="112">
        <x:v>1</x:v>
      </x:c>
      <x:c r="BF43" s="112">
        <x:v>7</x:v>
      </x:c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631" t="s">
        <x:v>87</x:v>
      </x:c>
      <x:c r="BW43" s="112"/>
      <x:c r="BX43" s="112"/>
      <x:c r="BY43" s="162"/>
      <x:c r="BZ43" s="112"/>
      <x:c r="CA43" s="162"/>
      <x:c r="CB43" s="112"/>
      <x:c r="CC43" s="162"/>
      <x:c r="CD43" s="112"/>
      <x:c r="CE43" s="112"/>
      <x:c r="CF43" s="162"/>
      <x:c r="CG43" s="112"/>
      <x:c r="CH43" s="112"/>
      <x:c r="CI43" s="112"/>
      <x:c r="CJ43" s="112">
        <x:v>1</x:v>
      </x:c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84</x:v>
      </x:c>
      <x:c r="CS43" s="112">
        <x:v>4</x:v>
      </x:c>
      <x:c r="CT43" s="112"/>
      <x:c r="CU43" s="112">
        <x:v>1</x:v>
      </x:c>
      <x:c r="CV43" s="112"/>
      <x:c r="CW43" s="112">
        <x:v>1</x:v>
      </x:c>
      <x:c r="CX43" s="112">
        <x:v>1</x:v>
      </x:c>
      <x:c r="CY43" s="631" t="s">
        <x:v>87</x:v>
      </x:c>
      <x:c r="CZ43" s="112"/>
      <x:c r="DA43" s="162"/>
      <x:c r="DB43" s="112"/>
      <x:c r="DC43" s="162"/>
      <x:c r="DD43" s="112"/>
      <x:c r="DE43" s="162"/>
      <x:c r="DF43" s="112"/>
      <x:c r="DG43" s="163"/>
    </x:row>
    <x:row r="44" spans="1:111" ht="30" customHeight="1">
      <x:c r="A44" s="631" t="s">
        <x:v>1317</x:v>
      </x:c>
      <x:c r="B44" s="115"/>
      <x:c r="C44" s="162"/>
      <x:c r="D44" s="112"/>
      <x:c r="E44" s="162"/>
      <x:c r="F44" s="112"/>
      <x:c r="G44" s="162"/>
      <x:c r="H44" s="112"/>
      <x:c r="I44" s="162"/>
      <x:c r="J44" s="112">
        <x:v>2</x:v>
      </x:c>
      <x:c r="K44" s="112"/>
      <x:c r="L44" s="162"/>
      <x:c r="M44" s="112"/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3</x:v>
      </x:c>
      <x:c r="Y44" s="112"/>
      <x:c r="Z44" s="112"/>
      <x:c r="AA44" s="112"/>
      <x:c r="AB44" s="112"/>
      <x:c r="AC44" s="112">
        <x:v>1</x:v>
      </x:c>
      <x:c r="AD44" s="112"/>
      <x:c r="AE44" s="112"/>
      <x:c r="AF44" s="112"/>
      <x:c r="AG44" s="112">
        <x:v>1</x:v>
      </x:c>
      <x:c r="AH44" s="112"/>
      <x:c r="AI44" s="112"/>
      <x:c r="AJ44" s="112">
        <x:v>1</x:v>
      </x:c>
      <x:c r="AK44" s="112">
        <x:v>6</x:v>
      </x:c>
      <x:c r="AL44" s="631" t="s">
        <x:v>1317</x:v>
      </x:c>
      <x:c r="AM44" s="112"/>
      <x:c r="AN44" s="162"/>
      <x:c r="AO44" s="112"/>
      <x:c r="AP44" s="112"/>
      <x:c r="AQ44" s="112"/>
      <x:c r="AR44" s="162"/>
      <x:c r="AS44" s="112"/>
      <x:c r="AT44" s="162"/>
      <x:c r="AU44" s="112"/>
      <x:c r="AV44" s="112"/>
      <x:c r="AW44" s="112"/>
      <x:c r="AX44" s="112"/>
      <x:c r="AY44" s="112"/>
      <x:c r="AZ44" s="112"/>
      <x:c r="BA44" s="162"/>
      <x:c r="BB44" s="112"/>
      <x:c r="BC44" s="112"/>
      <x:c r="BD44" s="112"/>
      <x:c r="BE44" s="112">
        <x:v>1</x:v>
      </x:c>
      <x:c r="BF44" s="112">
        <x:v>7</x:v>
      </x:c>
      <x:c r="BG44" s="112"/>
      <x:c r="BH44" s="112"/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631" t="s">
        <x:v>1317</x:v>
      </x:c>
      <x:c r="BW44" s="112"/>
      <x:c r="BX44" s="112"/>
      <x:c r="BY44" s="162"/>
      <x:c r="BZ44" s="112"/>
      <x:c r="CA44" s="162"/>
      <x:c r="CB44" s="112"/>
      <x:c r="CC44" s="162"/>
      <x:c r="CD44" s="112"/>
      <x:c r="CE44" s="112">
        <x:v>1</x:v>
      </x:c>
      <x:c r="CF44" s="162">
        <x:v>46.939999999999998</x:v>
      </x:c>
      <x:c r="CG44" s="112"/>
      <x:c r="CH44" s="112"/>
      <x:c r="CI44" s="112"/>
      <x:c r="CJ44" s="112"/>
      <x:c r="CK44" s="112"/>
      <x:c r="CL44" s="112"/>
      <x:c r="CM44" s="112"/>
      <x:c r="CN44" s="112"/>
      <x:c r="CO44" s="112"/>
      <x:c r="CP44" s="162"/>
      <x:c r="CQ44" s="112">
        <x:v>1</x:v>
      </x:c>
      <x:c r="CR44" s="162">
        <x:v>82</x:v>
      </x:c>
      <x:c r="CS44" s="112">
        <x:v>6</x:v>
      </x:c>
      <x:c r="CT44" s="112"/>
      <x:c r="CU44" s="112">
        <x:v>1</x:v>
      </x:c>
      <x:c r="CV44" s="112"/>
      <x:c r="CW44" s="112">
        <x:v>1</x:v>
      </x:c>
      <x:c r="CX44" s="112">
        <x:v>1</x:v>
      </x:c>
      <x:c r="CY44" s="631" t="s">
        <x:v>1317</x:v>
      </x:c>
      <x:c r="CZ44" s="112">
        <x:v>1</x:v>
      </x:c>
      <x:c r="DA44" s="162">
        <x:v>46.100000000000001</x:v>
      </x:c>
      <x:c r="DB44" s="112"/>
      <x:c r="DC44" s="162"/>
      <x:c r="DD44" s="112"/>
      <x:c r="DE44" s="162"/>
      <x:c r="DF44" s="112"/>
      <x:c r="DG44" s="163"/>
    </x:row>
    <x:row r="45" spans="1:111" ht="30" customHeight="1">
      <x:c r="A45" s="631" t="s">
        <x:v>313</x:v>
      </x:c>
      <x:c r="B45" s="115"/>
      <x:c r="C45" s="162"/>
      <x:c r="D45" s="112"/>
      <x:c r="E45" s="162"/>
      <x:c r="F45" s="112"/>
      <x:c r="G45" s="162"/>
      <x:c r="H45" s="112"/>
      <x:c r="I45" s="162"/>
      <x:c r="J45" s="112">
        <x:v>1</x:v>
      </x:c>
      <x:c r="K45" s="112"/>
      <x:c r="L45" s="162"/>
      <x:c r="M45" s="112"/>
      <x:c r="N45" s="112"/>
      <x:c r="O45" s="112"/>
      <x:c r="P45" s="112"/>
      <x:c r="Q45" s="112"/>
      <x:c r="R45" s="162"/>
      <x:c r="S45" s="112">
        <x:v>1</x:v>
      </x:c>
      <x:c r="T45" s="162">
        <x:v>32</x:v>
      </x:c>
      <x:c r="U45" s="112"/>
      <x:c r="V45" s="162"/>
      <x:c r="W45" s="112"/>
      <x:c r="X45" s="112">
        <x:v>10</x:v>
      </x:c>
      <x:c r="Y45" s="112"/>
      <x:c r="Z45" s="112"/>
      <x:c r="AA45" s="112">
        <x:v>1</x:v>
      </x:c>
      <x:c r="AB45" s="112"/>
      <x:c r="AC45" s="112">
        <x:v>1</x:v>
      </x:c>
      <x:c r="AD45" s="112">
        <x:v>1</x:v>
      </x:c>
      <x:c r="AE45" s="112"/>
      <x:c r="AF45" s="112">
        <x:v>1</x:v>
      </x:c>
      <x:c r="AG45" s="112">
        <x:v>1</x:v>
      </x:c>
      <x:c r="AH45" s="112"/>
      <x:c r="AI45" s="112"/>
      <x:c r="AJ45" s="112">
        <x:v>1</x:v>
      </x:c>
      <x:c r="AK45" s="112">
        <x:v>5</x:v>
      </x:c>
      <x:c r="AL45" s="631" t="s">
        <x:v>313</x:v>
      </x:c>
      <x:c r="AM45" s="112"/>
      <x:c r="AN45" s="162"/>
      <x:c r="AO45" s="112"/>
      <x:c r="AP45" s="112"/>
      <x:c r="AQ45" s="112"/>
      <x:c r="AR45" s="162"/>
      <x:c r="AS45" s="112"/>
      <x:c r="AT45" s="162"/>
      <x:c r="AU45" s="112"/>
      <x:c r="AV45" s="112"/>
      <x:c r="AW45" s="112"/>
      <x:c r="AX45" s="112"/>
      <x:c r="AY45" s="112"/>
      <x:c r="AZ45" s="112"/>
      <x:c r="BA45" s="162"/>
      <x:c r="BB45" s="112"/>
      <x:c r="BC45" s="112"/>
      <x:c r="BD45" s="112"/>
      <x:c r="BE45" s="112">
        <x:v>1</x:v>
      </x:c>
      <x:c r="BF45" s="112">
        <x:v>8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631" t="s">
        <x:v>313</x:v>
      </x:c>
      <x:c r="BW45" s="112"/>
      <x:c r="BX45" s="112"/>
      <x:c r="BY45" s="162"/>
      <x:c r="BZ45" s="112"/>
      <x:c r="CA45" s="162"/>
      <x:c r="CB45" s="112"/>
      <x:c r="CC45" s="162"/>
      <x:c r="CD45" s="112"/>
      <x:c r="CE45" s="112"/>
      <x:c r="CF45" s="162"/>
      <x:c r="CG45" s="112"/>
      <x:c r="CH45" s="112"/>
      <x:c r="CI45" s="112"/>
      <x:c r="CJ45" s="112"/>
      <x:c r="CK45" s="112"/>
      <x:c r="CL45" s="112"/>
      <x:c r="CM45" s="112"/>
      <x:c r="CN45" s="112"/>
      <x:c r="CO45" s="112"/>
      <x:c r="CP45" s="162"/>
      <x:c r="CQ45" s="112">
        <x:v>1</x:v>
      </x:c>
      <x:c r="CR45" s="162">
        <x:v>104</x:v>
      </x:c>
      <x:c r="CS45" s="112">
        <x:v>4</x:v>
      </x:c>
      <x:c r="CT45" s="112"/>
      <x:c r="CU45" s="112">
        <x:v>1</x:v>
      </x:c>
      <x:c r="CV45" s="112"/>
      <x:c r="CW45" s="112"/>
      <x:c r="CX45" s="112"/>
      <x:c r="CY45" s="631" t="s">
        <x:v>313</x:v>
      </x:c>
      <x:c r="CZ45" s="112"/>
      <x:c r="DA45" s="162"/>
      <x:c r="DB45" s="112"/>
      <x:c r="DC45" s="162"/>
      <x:c r="DD45" s="112"/>
      <x:c r="DE45" s="162"/>
      <x:c r="DF45" s="112"/>
      <x:c r="DG45" s="163"/>
    </x:row>
    <x:row r="46" spans="1:111" ht="30" customHeight="1">
      <x:c r="A46" s="631" t="s">
        <x:v>297</x:v>
      </x:c>
      <x:c r="B46" s="115"/>
      <x:c r="C46" s="162"/>
      <x:c r="D46" s="112"/>
      <x:c r="E46" s="162"/>
      <x:c r="F46" s="112"/>
      <x:c r="G46" s="162"/>
      <x:c r="H46" s="112"/>
      <x:c r="I46" s="162"/>
      <x:c r="J46" s="112">
        <x:v>1</x:v>
      </x:c>
      <x:c r="K46" s="112"/>
      <x:c r="L46" s="162"/>
      <x:c r="M46" s="112"/>
      <x:c r="N46" s="112"/>
      <x:c r="O46" s="112"/>
      <x:c r="P46" s="112"/>
      <x:c r="Q46" s="112"/>
      <x:c r="R46" s="162"/>
      <x:c r="S46" s="112"/>
      <x:c r="T46" s="162"/>
      <x:c r="U46" s="112"/>
      <x:c r="V46" s="162"/>
      <x:c r="W46" s="112"/>
      <x:c r="X46" s="112">
        <x:v>10</x:v>
      </x:c>
      <x:c r="Y46" s="112"/>
      <x:c r="Z46" s="112"/>
      <x:c r="AA46" s="112">
        <x:v>1</x:v>
      </x:c>
      <x:c r="AB46" s="112"/>
      <x:c r="AC46" s="112"/>
      <x:c r="AD46" s="112">
        <x:v>2</x:v>
      </x:c>
      <x:c r="AE46" s="112"/>
      <x:c r="AF46" s="112"/>
      <x:c r="AG46" s="112">
        <x:v>1</x:v>
      </x:c>
      <x:c r="AH46" s="112"/>
      <x:c r="AI46" s="112"/>
      <x:c r="AJ46" s="112">
        <x:v>1</x:v>
      </x:c>
      <x:c r="AK46" s="112">
        <x:v>2</x:v>
      </x:c>
      <x:c r="AL46" s="631" t="s">
        <x:v>297</x:v>
      </x:c>
      <x:c r="AM46" s="112"/>
      <x:c r="AN46" s="162"/>
      <x:c r="AO46" s="112"/>
      <x:c r="AP46" s="112"/>
      <x:c r="AQ46" s="112"/>
      <x:c r="AR46" s="162"/>
      <x:c r="AS46" s="112"/>
      <x:c r="AT46" s="162"/>
      <x:c r="AU46" s="112"/>
      <x:c r="AV46" s="112"/>
      <x:c r="AW46" s="112"/>
      <x:c r="AX46" s="112"/>
      <x:c r="AY46" s="112"/>
      <x:c r="AZ46" s="112"/>
      <x:c r="BA46" s="162"/>
      <x:c r="BB46" s="112"/>
      <x:c r="BC46" s="112"/>
      <x:c r="BD46" s="112"/>
      <x:c r="BE46" s="112">
        <x:v>1</x:v>
      </x:c>
      <x:c r="BF46" s="112">
        <x:v>3</x:v>
      </x:c>
      <x:c r="BG46" s="112"/>
      <x:c r="BH46" s="112"/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631" t="s">
        <x:v>297</x:v>
      </x:c>
      <x:c r="BW46" s="112"/>
      <x:c r="BX46" s="112"/>
      <x:c r="BY46" s="162"/>
      <x:c r="BZ46" s="112"/>
      <x:c r="CA46" s="162"/>
      <x:c r="CB46" s="112"/>
      <x:c r="CC46" s="162"/>
      <x:c r="CD46" s="112"/>
      <x:c r="CE46" s="112"/>
      <x:c r="CF46" s="162"/>
      <x:c r="CG46" s="112"/>
      <x:c r="CH46" s="112"/>
      <x:c r="CI46" s="112"/>
      <x:c r="CJ46" s="112"/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50</x:v>
      </x:c>
      <x:c r="CS46" s="112">
        <x:v>3</x:v>
      </x:c>
      <x:c r="CT46" s="112"/>
      <x:c r="CU46" s="112">
        <x:v>1</x:v>
      </x:c>
      <x:c r="CV46" s="112"/>
      <x:c r="CW46" s="112">
        <x:v>1</x:v>
      </x:c>
      <x:c r="CX46" s="112">
        <x:v>1</x:v>
      </x:c>
      <x:c r="CY46" s="631" t="s">
        <x:v>297</x:v>
      </x:c>
      <x:c r="CZ46" s="112"/>
      <x:c r="DA46" s="162"/>
      <x:c r="DB46" s="112"/>
      <x:c r="DC46" s="162"/>
      <x:c r="DD46" s="112"/>
      <x:c r="DE46" s="162"/>
      <x:c r="DF46" s="112"/>
      <x:c r="DG46" s="163"/>
    </x:row>
    <x:row r="47" spans="1:111" ht="30" customHeight="1">
      <x:c r="A47" s="631" t="s">
        <x:v>748</x:v>
      </x:c>
      <x:c r="B47" s="115"/>
      <x:c r="C47" s="162"/>
      <x:c r="D47" s="112"/>
      <x:c r="E47" s="162"/>
      <x:c r="F47" s="112"/>
      <x:c r="G47" s="162"/>
      <x:c r="H47" s="112"/>
      <x:c r="I47" s="162"/>
      <x:c r="J47" s="112"/>
      <x:c r="K47" s="112"/>
      <x:c r="L47" s="162"/>
      <x:c r="M47" s="112"/>
      <x:c r="N47" s="112"/>
      <x:c r="O47" s="112"/>
      <x:c r="P47" s="112"/>
      <x:c r="Q47" s="112"/>
      <x:c r="R47" s="162"/>
      <x:c r="S47" s="112"/>
      <x:c r="T47" s="162"/>
      <x:c r="U47" s="112"/>
      <x:c r="V47" s="162"/>
      <x:c r="W47" s="112"/>
      <x:c r="X47" s="112">
        <x:v>2</x:v>
      </x:c>
      <x:c r="Y47" s="112"/>
      <x:c r="Z47" s="112"/>
      <x:c r="AA47" s="112">
        <x:v>1</x:v>
      </x:c>
      <x:c r="AB47" s="112"/>
      <x:c r="AC47" s="112">
        <x:v>1</x:v>
      </x:c>
      <x:c r="AD47" s="112"/>
      <x:c r="AE47" s="112"/>
      <x:c r="AF47" s="112">
        <x:v>0</x:v>
      </x:c>
      <x:c r="AG47" s="112">
        <x:v>1</x:v>
      </x:c>
      <x:c r="AH47" s="112"/>
      <x:c r="AI47" s="112"/>
      <x:c r="AJ47" s="112">
        <x:v>1</x:v>
      </x:c>
      <x:c r="AK47" s="112">
        <x:v>3</x:v>
      </x:c>
      <x:c r="AL47" s="631" t="s">
        <x:v>748</x:v>
      </x:c>
      <x:c r="AM47" s="112"/>
      <x:c r="AN47" s="162"/>
      <x:c r="AO47" s="112"/>
      <x:c r="AP47" s="112"/>
      <x:c r="AQ47" s="112"/>
      <x:c r="AR47" s="162"/>
      <x:c r="AS47" s="112"/>
      <x:c r="AT47" s="162"/>
      <x:c r="AU47" s="112"/>
      <x:c r="AV47" s="112"/>
      <x:c r="AW47" s="112"/>
      <x:c r="AX47" s="112"/>
      <x:c r="AY47" s="112"/>
      <x:c r="AZ47" s="112"/>
      <x:c r="BA47" s="162"/>
      <x:c r="BB47" s="112"/>
      <x:c r="BC47" s="112"/>
      <x:c r="BD47" s="112"/>
      <x:c r="BE47" s="112">
        <x:v>1</x:v>
      </x:c>
      <x:c r="BF47" s="112">
        <x:v>3</x:v>
      </x:c>
      <x:c r="BG47" s="112"/>
      <x:c r="BH47" s="112"/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631" t="s">
        <x:v>748</x:v>
      </x:c>
      <x:c r="BW47" s="112"/>
      <x:c r="BX47" s="112"/>
      <x:c r="BY47" s="162"/>
      <x:c r="BZ47" s="112"/>
      <x:c r="CA47" s="162"/>
      <x:c r="CB47" s="112"/>
      <x:c r="CC47" s="162"/>
      <x:c r="CD47" s="112"/>
      <x:c r="CE47" s="112"/>
      <x:c r="CF47" s="162"/>
      <x:c r="CG47" s="112"/>
      <x:c r="CH47" s="112"/>
      <x:c r="CI47" s="112"/>
      <x:c r="CJ47" s="112"/>
      <x:c r="CK47" s="112"/>
      <x:c r="CL47" s="112"/>
      <x:c r="CM47" s="112"/>
      <x:c r="CN47" s="112"/>
      <x:c r="CO47" s="112"/>
      <x:c r="CP47" s="162"/>
      <x:c r="CQ47" s="112">
        <x:v>1</x:v>
      </x:c>
      <x:c r="CR47" s="162">
        <x:v>54</x:v>
      </x:c>
      <x:c r="CS47" s="112">
        <x:v>3</x:v>
      </x:c>
      <x:c r="CT47" s="112"/>
      <x:c r="CU47" s="112">
        <x:v>1</x:v>
      </x:c>
      <x:c r="CV47" s="112"/>
      <x:c r="CW47" s="112"/>
      <x:c r="CX47" s="112"/>
      <x:c r="CY47" s="631" t="s">
        <x:v>748</x:v>
      </x:c>
      <x:c r="CZ47" s="112"/>
      <x:c r="DA47" s="162"/>
      <x:c r="DB47" s="112"/>
      <x:c r="DC47" s="162"/>
      <x:c r="DD47" s="112"/>
      <x:c r="DE47" s="162"/>
      <x:c r="DF47" s="112"/>
      <x:c r="DG47" s="163"/>
    </x:row>
    <x:row r="48" spans="1:111" ht="30" customHeight="1">
      <x:c r="A48" s="631" t="s">
        <x:v>97</x:v>
      </x:c>
      <x:c r="B48" s="115"/>
      <x:c r="C48" s="162"/>
      <x:c r="D48" s="112"/>
      <x:c r="E48" s="162"/>
      <x:c r="F48" s="112"/>
      <x:c r="G48" s="162"/>
      <x:c r="H48" s="112"/>
      <x:c r="I48" s="162"/>
      <x:c r="J48" s="112"/>
      <x:c r="K48" s="112"/>
      <x:c r="L48" s="162"/>
      <x:c r="M48" s="112"/>
      <x:c r="N48" s="112"/>
      <x:c r="O48" s="112"/>
      <x:c r="P48" s="112"/>
      <x:c r="Q48" s="112"/>
      <x:c r="R48" s="162"/>
      <x:c r="S48" s="112"/>
      <x:c r="T48" s="162"/>
      <x:c r="U48" s="112"/>
      <x:c r="V48" s="162"/>
      <x:c r="W48" s="112"/>
      <x:c r="X48" s="112">
        <x:v>4</x:v>
      </x:c>
      <x:c r="Y48" s="112"/>
      <x:c r="Z48" s="112"/>
      <x:c r="AA48" s="112"/>
      <x:c r="AB48" s="112">
        <x:v>1</x:v>
      </x:c>
      <x:c r="AC48" s="112"/>
      <x:c r="AD48" s="112"/>
      <x:c r="AE48" s="112"/>
      <x:c r="AF48" s="112"/>
      <x:c r="AG48" s="112"/>
      <x:c r="AH48" s="112"/>
      <x:c r="AI48" s="112"/>
      <x:c r="AJ48" s="112">
        <x:v>1</x:v>
      </x:c>
      <x:c r="AK48" s="112">
        <x:v>1</x:v>
      </x:c>
      <x:c r="AL48" s="631" t="s">
        <x:v>97</x:v>
      </x:c>
      <x:c r="AM48" s="112"/>
      <x:c r="AN48" s="162"/>
      <x:c r="AO48" s="112"/>
      <x:c r="AP48" s="112"/>
      <x:c r="AQ48" s="112"/>
      <x:c r="AR48" s="162"/>
      <x:c r="AS48" s="112"/>
      <x:c r="AT48" s="162"/>
      <x:c r="AU48" s="112"/>
      <x:c r="AV48" s="112"/>
      <x:c r="AW48" s="112"/>
      <x:c r="AX48" s="112"/>
      <x:c r="AY48" s="112"/>
      <x:c r="AZ48" s="112"/>
      <x:c r="BA48" s="162"/>
      <x:c r="BB48" s="112"/>
      <x:c r="BC48" s="112"/>
      <x:c r="BD48" s="112"/>
      <x:c r="BE48" s="112"/>
      <x:c r="BF48" s="112"/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631" t="s">
        <x:v>97</x:v>
      </x:c>
      <x:c r="BW48" s="112"/>
      <x:c r="BX48" s="112"/>
      <x:c r="BY48" s="162"/>
      <x:c r="BZ48" s="112"/>
      <x:c r="CA48" s="162"/>
      <x:c r="CB48" s="112"/>
      <x:c r="CC48" s="162"/>
      <x:c r="CD48" s="112"/>
      <x:c r="CE48" s="112"/>
      <x:c r="CF48" s="162"/>
      <x:c r="CG48" s="112"/>
      <x:c r="CH48" s="112"/>
      <x:c r="CI48" s="112"/>
      <x:c r="CJ48" s="112"/>
      <x:c r="CK48" s="112"/>
      <x:c r="CL48" s="112"/>
      <x:c r="CM48" s="112"/>
      <x:c r="CN48" s="112"/>
      <x:c r="CO48" s="112"/>
      <x:c r="CP48" s="162"/>
      <x:c r="CQ48" s="112">
        <x:v>1</x:v>
      </x:c>
      <x:c r="CR48" s="162">
        <x:v>29</x:v>
      </x:c>
      <x:c r="CS48" s="112"/>
      <x:c r="CT48" s="112"/>
      <x:c r="CU48" s="112">
        <x:v>1</x:v>
      </x:c>
      <x:c r="CV48" s="112"/>
      <x:c r="CW48" s="112"/>
      <x:c r="CX48" s="112"/>
      <x:c r="CY48" s="631" t="s">
        <x:v>97</x:v>
      </x:c>
      <x:c r="CZ48" s="112"/>
      <x:c r="DA48" s="162"/>
      <x:c r="DB48" s="112"/>
      <x:c r="DC48" s="162"/>
      <x:c r="DD48" s="112"/>
      <x:c r="DE48" s="162"/>
      <x:c r="DF48" s="112"/>
      <x:c r="DG48" s="163"/>
    </x:row>
    <x:row r="49" spans="1:111" ht="30" customHeight="1">
      <x:c r="A49" s="631" t="s">
        <x:v>1309</x:v>
      </x:c>
      <x:c r="B49" s="115"/>
      <x:c r="C49" s="162"/>
      <x:c r="D49" s="112"/>
      <x:c r="E49" s="162"/>
      <x:c r="F49" s="112"/>
      <x:c r="G49" s="162"/>
      <x:c r="H49" s="112"/>
      <x:c r="I49" s="162"/>
      <x:c r="J49" s="112">
        <x:v>1</x:v>
      </x:c>
      <x:c r="K49" s="112"/>
      <x:c r="L49" s="162"/>
      <x:c r="M49" s="112"/>
      <x:c r="N49" s="112"/>
      <x:c r="O49" s="112"/>
      <x:c r="P49" s="112"/>
      <x:c r="Q49" s="112"/>
      <x:c r="R49" s="162"/>
      <x:c r="S49" s="112"/>
      <x:c r="T49" s="162"/>
      <x:c r="U49" s="112">
        <x:v>1</x:v>
      </x:c>
      <x:c r="V49" s="162">
        <x:v>72</x:v>
      </x:c>
      <x:c r="W49" s="112"/>
      <x:c r="X49" s="112">
        <x:v>10</x:v>
      </x:c>
      <x:c r="Y49" s="112"/>
      <x:c r="Z49" s="112"/>
      <x:c r="AA49" s="112"/>
      <x:c r="AB49" s="112"/>
      <x:c r="AC49" s="112"/>
      <x:c r="AD49" s="112"/>
      <x:c r="AE49" s="112"/>
      <x:c r="AF49" s="112"/>
      <x:c r="AG49" s="112"/>
      <x:c r="AH49" s="112"/>
      <x:c r="AI49" s="112"/>
      <x:c r="AJ49" s="112">
        <x:v>1</x:v>
      </x:c>
      <x:c r="AK49" s="112">
        <x:v>4</x:v>
      </x:c>
      <x:c r="AL49" s="631" t="s">
        <x:v>1309</x:v>
      </x:c>
      <x:c r="AM49" s="112"/>
      <x:c r="AN49" s="162"/>
      <x:c r="AO49" s="112"/>
      <x:c r="AP49" s="112"/>
      <x:c r="AQ49" s="112"/>
      <x:c r="AR49" s="162"/>
      <x:c r="AS49" s="112"/>
      <x:c r="AT49" s="162"/>
      <x:c r="AU49" s="112"/>
      <x:c r="AV49" s="112"/>
      <x:c r="AW49" s="112"/>
      <x:c r="AX49" s="112"/>
      <x:c r="AY49" s="112"/>
      <x:c r="AZ49" s="112"/>
      <x:c r="BA49" s="162"/>
      <x:c r="BB49" s="112"/>
      <x:c r="BC49" s="112"/>
      <x:c r="BD49" s="112"/>
      <x:c r="BE49" s="112">
        <x:v>1</x:v>
      </x:c>
      <x:c r="BF49" s="112">
        <x:v>6</x:v>
      </x:c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631" t="s">
        <x:v>1309</x:v>
      </x:c>
      <x:c r="BW49" s="112"/>
      <x:c r="BX49" s="112"/>
      <x:c r="BY49" s="162"/>
      <x:c r="BZ49" s="112"/>
      <x:c r="CA49" s="162"/>
      <x:c r="CB49" s="112"/>
      <x:c r="CC49" s="162"/>
      <x:c r="CD49" s="112"/>
      <x:c r="CE49" s="112"/>
      <x:c r="CF49" s="162"/>
      <x:c r="CG49" s="112"/>
      <x:c r="CH49" s="112"/>
      <x:c r="CI49" s="112"/>
      <x:c r="CJ49" s="112"/>
      <x:c r="CK49" s="112"/>
      <x:c r="CL49" s="112"/>
      <x:c r="CM49" s="112"/>
      <x:c r="CN49" s="112"/>
      <x:c r="CO49" s="112"/>
      <x:c r="CP49" s="162"/>
      <x:c r="CQ49" s="112"/>
      <x:c r="CR49" s="162"/>
      <x:c r="CS49" s="112">
        <x:v>2</x:v>
      </x:c>
      <x:c r="CT49" s="112"/>
      <x:c r="CU49" s="112">
        <x:v>1</x:v>
      </x:c>
      <x:c r="CV49" s="112">
        <x:v>1</x:v>
      </x:c>
      <x:c r="CW49" s="112"/>
      <x:c r="CX49" s="112"/>
      <x:c r="CY49" s="631" t="s">
        <x:v>1309</x:v>
      </x:c>
      <x:c r="CZ49" s="112">
        <x:v>1</x:v>
      </x:c>
      <x:c r="DA49" s="162">
        <x:v>36</x:v>
      </x:c>
      <x:c r="DB49" s="112"/>
      <x:c r="DC49" s="162"/>
      <x:c r="DD49" s="112"/>
      <x:c r="DE49" s="162"/>
      <x:c r="DF49" s="112"/>
      <x:c r="DG49" s="163"/>
    </x:row>
    <x:row r="50" spans="1:111" ht="30" customHeight="1">
      <x:c r="A50" s="631" t="s">
        <x:v>242</x:v>
      </x:c>
      <x:c r="B50" s="115"/>
      <x:c r="C50" s="162"/>
      <x:c r="D50" s="112"/>
      <x:c r="E50" s="162"/>
      <x:c r="F50" s="112"/>
      <x:c r="G50" s="162"/>
      <x:c r="H50" s="112"/>
      <x:c r="I50" s="162"/>
      <x:c r="J50" s="112"/>
      <x:c r="K50" s="112"/>
      <x:c r="L50" s="162"/>
      <x:c r="M50" s="112">
        <x:v>1</x:v>
      </x:c>
      <x:c r="N50" s="112">
        <x:v>1</x:v>
      </x:c>
      <x:c r="O50" s="112"/>
      <x:c r="P50" s="112"/>
      <x:c r="Q50" s="112"/>
      <x:c r="R50" s="162"/>
      <x:c r="S50" s="112">
        <x:v>2</x:v>
      </x:c>
      <x:c r="T50" s="162">
        <x:v>50</x:v>
      </x:c>
      <x:c r="U50" s="112"/>
      <x:c r="V50" s="162"/>
      <x:c r="W50" s="112">
        <x:v>2</x:v>
      </x:c>
      <x:c r="X50" s="112">
        <x:v>4</x:v>
      </x:c>
      <x:c r="Y50" s="112"/>
      <x:c r="Z50" s="112"/>
      <x:c r="AA50" s="112">
        <x:v>1</x:v>
      </x:c>
      <x:c r="AB50" s="112"/>
      <x:c r="AC50" s="112">
        <x:v>0</x:v>
      </x:c>
      <x:c r="AD50" s="112">
        <x:v>0</x:v>
      </x:c>
      <x:c r="AE50" s="112"/>
      <x:c r="AF50" s="112"/>
      <x:c r="AG50" s="112">
        <x:v>1</x:v>
      </x:c>
      <x:c r="AH50" s="112"/>
      <x:c r="AI50" s="112"/>
      <x:c r="AJ50" s="112">
        <x:v>0</x:v>
      </x:c>
      <x:c r="AK50" s="112">
        <x:v>0</x:v>
      </x:c>
      <x:c r="AL50" s="631" t="s">
        <x:v>242</x:v>
      </x:c>
      <x:c r="AM50" s="112"/>
      <x:c r="AN50" s="162"/>
      <x:c r="AO50" s="112"/>
      <x:c r="AP50" s="112"/>
      <x:c r="AQ50" s="112"/>
      <x:c r="AR50" s="162"/>
      <x:c r="AS50" s="112"/>
      <x:c r="AT50" s="162"/>
      <x:c r="AU50" s="112"/>
      <x:c r="AV50" s="112"/>
      <x:c r="AW50" s="112"/>
      <x:c r="AX50" s="112"/>
      <x:c r="AY50" s="112"/>
      <x:c r="AZ50" s="112"/>
      <x:c r="BA50" s="162"/>
      <x:c r="BB50" s="112"/>
      <x:c r="BC50" s="112"/>
      <x:c r="BD50" s="112"/>
      <x:c r="BE50" s="112">
        <x:v>1</x:v>
      </x:c>
      <x:c r="BF50" s="112">
        <x:v>6</x:v>
      </x:c>
      <x:c r="BG50" s="112"/>
      <x:c r="BH50" s="112"/>
      <x:c r="BI50" s="112"/>
      <x:c r="BJ50" s="162"/>
      <x:c r="BK50" s="112"/>
      <x:c r="BL50" s="162"/>
      <x:c r="BM50" s="112"/>
      <x:c r="BN50" s="162"/>
      <x:c r="BO50" s="112"/>
      <x:c r="BP50" s="162"/>
      <x:c r="BQ50" s="112"/>
      <x:c r="BR50" s="112"/>
      <x:c r="BS50" s="112"/>
      <x:c r="BT50" s="112"/>
      <x:c r="BU50" s="112"/>
      <x:c r="BV50" s="631" t="s">
        <x:v>242</x:v>
      </x:c>
      <x:c r="BW50" s="112"/>
      <x:c r="BX50" s="112"/>
      <x:c r="BY50" s="162"/>
      <x:c r="BZ50" s="112"/>
      <x:c r="CA50" s="162"/>
      <x:c r="CB50" s="112"/>
      <x:c r="CC50" s="162"/>
      <x:c r="CD50" s="112"/>
      <x:c r="CE50" s="112">
        <x:v>1</x:v>
      </x:c>
      <x:c r="CF50" s="162">
        <x:v>24.800000000000001</x:v>
      </x:c>
      <x:c r="CG50" s="112"/>
      <x:c r="CH50" s="112"/>
      <x:c r="CI50" s="112"/>
      <x:c r="CJ50" s="112">
        <x:v>1</x:v>
      </x:c>
      <x:c r="CK50" s="112"/>
      <x:c r="CL50" s="112"/>
      <x:c r="CM50" s="112"/>
      <x:c r="CN50" s="112"/>
      <x:c r="CO50" s="112"/>
      <x:c r="CP50" s="162"/>
      <x:c r="CQ50" s="112"/>
      <x:c r="CR50" s="162"/>
      <x:c r="CS50" s="112">
        <x:v>10</x:v>
      </x:c>
      <x:c r="CT50" s="112"/>
      <x:c r="CU50" s="112">
        <x:v>1</x:v>
      </x:c>
      <x:c r="CV50" s="112"/>
      <x:c r="CW50" s="112">
        <x:v>1</x:v>
      </x:c>
      <x:c r="CX50" s="112">
        <x:v>1</x:v>
      </x:c>
      <x:c r="CY50" s="631" t="s">
        <x:v>242</x:v>
      </x:c>
      <x:c r="CZ50" s="112"/>
      <x:c r="DA50" s="162"/>
      <x:c r="DB50" s="112"/>
      <x:c r="DC50" s="162"/>
      <x:c r="DD50" s="112"/>
      <x:c r="DE50" s="162"/>
      <x:c r="DF50" s="112"/>
      <x:c r="DG50" s="163"/>
    </x:row>
    <x:row r="51" spans="1:111" ht="30" customHeight="1">
      <x:c r="A51" s="631" t="s">
        <x:v>1898</x:v>
      </x:c>
      <x:c r="B51" s="115"/>
      <x:c r="C51" s="162"/>
      <x:c r="D51" s="112"/>
      <x:c r="E51" s="162"/>
      <x:c r="F51" s="112"/>
      <x:c r="G51" s="162"/>
      <x:c r="H51" s="112"/>
      <x:c r="I51" s="162"/>
      <x:c r="J51" s="112">
        <x:v>1</x:v>
      </x:c>
      <x:c r="K51" s="112"/>
      <x:c r="L51" s="162"/>
      <x:c r="M51" s="112"/>
      <x:c r="N51" s="112"/>
      <x:c r="O51" s="112"/>
      <x:c r="P51" s="112"/>
      <x:c r="Q51" s="112"/>
      <x:c r="R51" s="162"/>
      <x:c r="S51" s="112"/>
      <x:c r="T51" s="162"/>
      <x:c r="U51" s="112"/>
      <x:c r="V51" s="162"/>
      <x:c r="W51" s="112"/>
      <x:c r="X51" s="112">
        <x:v>7</x:v>
      </x:c>
      <x:c r="Y51" s="112"/>
      <x:c r="Z51" s="112"/>
      <x:c r="AA51" s="112">
        <x:v>0</x:v>
      </x:c>
      <x:c r="AB51" s="112"/>
      <x:c r="AC51" s="112">
        <x:v>0</x:v>
      </x:c>
      <x:c r="AD51" s="112"/>
      <x:c r="AE51" s="112"/>
      <x:c r="AF51" s="112"/>
      <x:c r="AG51" s="112">
        <x:v>1</x:v>
      </x:c>
      <x:c r="AH51" s="112"/>
      <x:c r="AI51" s="112"/>
      <x:c r="AJ51" s="112">
        <x:v>0</x:v>
      </x:c>
      <x:c r="AK51" s="112">
        <x:v>0</x:v>
      </x:c>
      <x:c r="AL51" s="631" t="s">
        <x:v>1898</x:v>
      </x:c>
      <x:c r="AM51" s="112"/>
      <x:c r="AN51" s="162"/>
      <x:c r="AO51" s="112"/>
      <x:c r="AP51" s="112"/>
      <x:c r="AQ51" s="112"/>
      <x:c r="AR51" s="162"/>
      <x:c r="AS51" s="112"/>
      <x:c r="AT51" s="162"/>
      <x:c r="AU51" s="112"/>
      <x:c r="AV51" s="112"/>
      <x:c r="AW51" s="112"/>
      <x:c r="AX51" s="112"/>
      <x:c r="AY51" s="112"/>
      <x:c r="AZ51" s="112"/>
      <x:c r="BA51" s="162"/>
      <x:c r="BB51" s="112"/>
      <x:c r="BC51" s="112"/>
      <x:c r="BD51" s="112"/>
      <x:c r="BE51" s="112">
        <x:v>1</x:v>
      </x:c>
      <x:c r="BF51" s="112">
        <x:v>7</x:v>
      </x:c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631" t="s">
        <x:v>1898</x:v>
      </x:c>
      <x:c r="BW51" s="112"/>
      <x:c r="BX51" s="112"/>
      <x:c r="BY51" s="162"/>
      <x:c r="BZ51" s="112"/>
      <x:c r="CA51" s="162"/>
      <x:c r="CB51" s="112"/>
      <x:c r="CC51" s="162"/>
      <x:c r="CD51" s="112"/>
      <x:c r="CE51" s="112"/>
      <x:c r="CF51" s="162"/>
      <x:c r="CG51" s="112"/>
      <x:c r="CH51" s="112"/>
      <x:c r="CI51" s="112"/>
      <x:c r="CJ51" s="112"/>
      <x:c r="CK51" s="112"/>
      <x:c r="CL51" s="112"/>
      <x:c r="CM51" s="112"/>
      <x:c r="CN51" s="112"/>
      <x:c r="CO51" s="112"/>
      <x:c r="CP51" s="162"/>
      <x:c r="CQ51" s="112">
        <x:v>1</x:v>
      </x:c>
      <x:c r="CR51" s="162">
        <x:v>26</x:v>
      </x:c>
      <x:c r="CS51" s="112">
        <x:v>2</x:v>
      </x:c>
      <x:c r="CT51" s="112"/>
      <x:c r="CU51" s="112">
        <x:v>1</x:v>
      </x:c>
      <x:c r="CV51" s="112"/>
      <x:c r="CW51" s="112"/>
      <x:c r="CX51" s="112"/>
      <x:c r="CY51" s="631" t="s">
        <x:v>1898</x:v>
      </x:c>
      <x:c r="CZ51" s="112"/>
      <x:c r="DA51" s="162"/>
      <x:c r="DB51" s="112"/>
      <x:c r="DC51" s="162"/>
      <x:c r="DD51" s="112"/>
      <x:c r="DE51" s="162"/>
      <x:c r="DF51" s="112"/>
      <x:c r="DG51" s="163"/>
    </x:row>
    <x:row r="52" spans="1:111" ht="30" customHeight="1">
      <x:c r="A52" s="631" t="s">
        <x:v>1047</x:v>
      </x:c>
      <x:c r="B52" s="115"/>
      <x:c r="C52" s="162"/>
      <x:c r="D52" s="112"/>
      <x:c r="E52" s="162"/>
      <x:c r="F52" s="112"/>
      <x:c r="G52" s="162"/>
      <x:c r="H52" s="112"/>
      <x:c r="I52" s="162"/>
      <x:c r="J52" s="112"/>
      <x:c r="K52" s="112"/>
      <x:c r="L52" s="162"/>
      <x:c r="M52" s="112"/>
      <x:c r="N52" s="112"/>
      <x:c r="O52" s="112"/>
      <x:c r="P52" s="112"/>
      <x:c r="Q52" s="112"/>
      <x:c r="R52" s="162"/>
      <x:c r="S52" s="112"/>
      <x:c r="T52" s="162"/>
      <x:c r="U52" s="112"/>
      <x:c r="V52" s="162"/>
      <x:c r="W52" s="112"/>
      <x:c r="X52" s="112">
        <x:v>4</x:v>
      </x:c>
      <x:c r="Y52" s="112"/>
      <x:c r="Z52" s="112"/>
      <x:c r="AA52" s="112"/>
      <x:c r="AB52" s="112"/>
      <x:c r="AC52" s="112"/>
      <x:c r="AD52" s="112"/>
      <x:c r="AE52" s="112"/>
      <x:c r="AF52" s="112"/>
      <x:c r="AG52" s="112">
        <x:v>1</x:v>
      </x:c>
      <x:c r="AH52" s="112"/>
      <x:c r="AI52" s="112"/>
      <x:c r="AJ52" s="112">
        <x:v>1</x:v>
      </x:c>
      <x:c r="AK52" s="112">
        <x:v>1</x:v>
      </x:c>
      <x:c r="AL52" s="631" t="s">
        <x:v>1047</x:v>
      </x:c>
      <x:c r="AM52" s="112"/>
      <x:c r="AN52" s="162"/>
      <x:c r="AO52" s="112"/>
      <x:c r="AP52" s="112"/>
      <x:c r="AQ52" s="112"/>
      <x:c r="AR52" s="162"/>
      <x:c r="AS52" s="112"/>
      <x:c r="AT52" s="162"/>
      <x:c r="AU52" s="112"/>
      <x:c r="AV52" s="112"/>
      <x:c r="AW52" s="112"/>
      <x:c r="AX52" s="112"/>
      <x:c r="AY52" s="112"/>
      <x:c r="AZ52" s="112"/>
      <x:c r="BA52" s="162"/>
      <x:c r="BB52" s="112"/>
      <x:c r="BC52" s="112"/>
      <x:c r="BD52" s="112"/>
      <x:c r="BE52" s="112">
        <x:v>1</x:v>
      </x:c>
      <x:c r="BF52" s="112">
        <x:v>3</x:v>
      </x:c>
      <x:c r="BG52" s="112"/>
      <x:c r="BH52" s="112"/>
      <x:c r="BI52" s="112"/>
      <x:c r="BJ52" s="162"/>
      <x:c r="BK52" s="112"/>
      <x:c r="BL52" s="162"/>
      <x:c r="BM52" s="112"/>
      <x:c r="BN52" s="162"/>
      <x:c r="BO52" s="112"/>
      <x:c r="BP52" s="162"/>
      <x:c r="BQ52" s="112"/>
      <x:c r="BR52" s="112"/>
      <x:c r="BS52" s="112"/>
      <x:c r="BT52" s="112"/>
      <x:c r="BU52" s="112"/>
      <x:c r="BV52" s="631" t="s">
        <x:v>1047</x:v>
      </x:c>
      <x:c r="BW52" s="112"/>
      <x:c r="BX52" s="112"/>
      <x:c r="BY52" s="162"/>
      <x:c r="BZ52" s="112"/>
      <x:c r="CA52" s="162"/>
      <x:c r="CB52" s="112"/>
      <x:c r="CC52" s="162"/>
      <x:c r="CD52" s="112"/>
      <x:c r="CE52" s="112"/>
      <x:c r="CF52" s="162"/>
      <x:c r="CG52" s="112"/>
      <x:c r="CH52" s="112"/>
      <x:c r="CI52" s="112"/>
      <x:c r="CJ52" s="112"/>
      <x:c r="CK52" s="112"/>
      <x:c r="CL52" s="112"/>
      <x:c r="CM52" s="112"/>
      <x:c r="CN52" s="112"/>
      <x:c r="CO52" s="112"/>
      <x:c r="CP52" s="162"/>
      <x:c r="CQ52" s="112">
        <x:v>1</x:v>
      </x:c>
      <x:c r="CR52" s="162">
        <x:v>10</x:v>
      </x:c>
      <x:c r="CS52" s="112">
        <x:v>1</x:v>
      </x:c>
      <x:c r="CT52" s="112"/>
      <x:c r="CU52" s="112">
        <x:v>1</x:v>
      </x:c>
      <x:c r="CV52" s="112"/>
      <x:c r="CW52" s="112"/>
      <x:c r="CX52" s="112"/>
      <x:c r="CY52" s="631" t="s">
        <x:v>1047</x:v>
      </x:c>
      <x:c r="CZ52" s="112"/>
      <x:c r="DA52" s="162"/>
      <x:c r="DB52" s="112"/>
      <x:c r="DC52" s="162"/>
      <x:c r="DD52" s="112"/>
      <x:c r="DE52" s="162"/>
      <x:c r="DF52" s="112"/>
      <x:c r="DG52" s="163"/>
    </x:row>
    <x:row r="53" spans="1:111" ht="30" customHeight="1">
      <x:c r="A53" s="631" t="s">
        <x:v>395</x:v>
      </x:c>
      <x:c r="B53" s="115"/>
      <x:c r="C53" s="162"/>
      <x:c r="D53" s="112"/>
      <x:c r="E53" s="162"/>
      <x:c r="F53" s="112"/>
      <x:c r="G53" s="162"/>
      <x:c r="H53" s="112"/>
      <x:c r="I53" s="162"/>
      <x:c r="J53" s="112"/>
      <x:c r="K53" s="112"/>
      <x:c r="L53" s="162"/>
      <x:c r="M53" s="112"/>
      <x:c r="N53" s="112"/>
      <x:c r="O53" s="112"/>
      <x:c r="P53" s="112"/>
      <x:c r="Q53" s="112"/>
      <x:c r="R53" s="162"/>
      <x:c r="S53" s="112"/>
      <x:c r="T53" s="162"/>
      <x:c r="U53" s="112"/>
      <x:c r="V53" s="162"/>
      <x:c r="W53" s="112"/>
      <x:c r="X53" s="112">
        <x:v>6</x:v>
      </x:c>
      <x:c r="Y53" s="112"/>
      <x:c r="Z53" s="112"/>
      <x:c r="AA53" s="112"/>
      <x:c r="AB53" s="112"/>
      <x:c r="AC53" s="112"/>
      <x:c r="AD53" s="112"/>
      <x:c r="AE53" s="112"/>
      <x:c r="AF53" s="112"/>
      <x:c r="AG53" s="112">
        <x:v>1</x:v>
      </x:c>
      <x:c r="AH53" s="112"/>
      <x:c r="AI53" s="112"/>
      <x:c r="AJ53" s="112">
        <x:v>1</x:v>
      </x:c>
      <x:c r="AK53" s="112">
        <x:v>1</x:v>
      </x:c>
      <x:c r="AL53" s="631" t="s">
        <x:v>395</x:v>
      </x:c>
      <x:c r="AM53" s="112"/>
      <x:c r="AN53" s="162"/>
      <x:c r="AO53" s="112"/>
      <x:c r="AP53" s="112"/>
      <x:c r="AQ53" s="112"/>
      <x:c r="AR53" s="162"/>
      <x:c r="AS53" s="112"/>
      <x:c r="AT53" s="162"/>
      <x:c r="AU53" s="112"/>
      <x:c r="AV53" s="112"/>
      <x:c r="AW53" s="112"/>
      <x:c r="AX53" s="112"/>
      <x:c r="AY53" s="112"/>
      <x:c r="AZ53" s="112"/>
      <x:c r="BA53" s="162"/>
      <x:c r="BB53" s="112"/>
      <x:c r="BC53" s="112"/>
      <x:c r="BD53" s="112"/>
      <x:c r="BE53" s="112">
        <x:v>1</x:v>
      </x:c>
      <x:c r="BF53" s="112">
        <x:v>9</x:v>
      </x:c>
      <x:c r="BG53" s="112">
        <x:v>0</x:v>
      </x:c>
      <x:c r="BH53" s="112">
        <x:v>0</x:v>
      </x:c>
      <x:c r="BI53" s="112"/>
      <x:c r="BJ53" s="162"/>
      <x:c r="BK53" s="112"/>
      <x:c r="BL53" s="162"/>
      <x:c r="BM53" s="112"/>
      <x:c r="BN53" s="162"/>
      <x:c r="BO53" s="112"/>
      <x:c r="BP53" s="162"/>
      <x:c r="BQ53" s="112"/>
      <x:c r="BR53" s="112"/>
      <x:c r="BS53" s="112"/>
      <x:c r="BT53" s="112"/>
      <x:c r="BU53" s="112"/>
      <x:c r="BV53" s="631" t="s">
        <x:v>395</x:v>
      </x:c>
      <x:c r="BW53" s="112"/>
      <x:c r="BX53" s="112"/>
      <x:c r="BY53" s="162"/>
      <x:c r="BZ53" s="112"/>
      <x:c r="CA53" s="162"/>
      <x:c r="CB53" s="112"/>
      <x:c r="CC53" s="162"/>
      <x:c r="CD53" s="112"/>
      <x:c r="CE53" s="112"/>
      <x:c r="CF53" s="162"/>
      <x:c r="CG53" s="112"/>
      <x:c r="CH53" s="112"/>
      <x:c r="CI53" s="112"/>
      <x:c r="CJ53" s="112"/>
      <x:c r="CK53" s="112"/>
      <x:c r="CL53" s="112"/>
      <x:c r="CM53" s="112"/>
      <x:c r="CN53" s="112"/>
      <x:c r="CO53" s="112"/>
      <x:c r="CP53" s="162"/>
      <x:c r="CQ53" s="112">
        <x:v>1</x:v>
      </x:c>
      <x:c r="CR53" s="162">
        <x:v>10</x:v>
      </x:c>
      <x:c r="CS53" s="112">
        <x:v>5</x:v>
      </x:c>
      <x:c r="CT53" s="112"/>
      <x:c r="CU53" s="112">
        <x:v>1</x:v>
      </x:c>
      <x:c r="CV53" s="112"/>
      <x:c r="CW53" s="112">
        <x:v>1</x:v>
      </x:c>
      <x:c r="CX53" s="112">
        <x:v>1</x:v>
      </x:c>
      <x:c r="CY53" s="631" t="s">
        <x:v>395</x:v>
      </x:c>
      <x:c r="CZ53" s="112"/>
      <x:c r="DA53" s="162"/>
      <x:c r="DB53" s="112"/>
      <x:c r="DC53" s="162"/>
      <x:c r="DD53" s="112"/>
      <x:c r="DE53" s="162"/>
      <x:c r="DF53" s="112"/>
      <x:c r="DG53" s="163"/>
    </x:row>
    <x:row r="54" spans="1:111" ht="30" customHeight="1">
      <x:c r="A54" s="631" t="s">
        <x:v>255</x:v>
      </x:c>
      <x:c r="B54" s="115"/>
      <x:c r="C54" s="162"/>
      <x:c r="D54" s="112"/>
      <x:c r="E54" s="162"/>
      <x:c r="F54" s="112"/>
      <x:c r="G54" s="162"/>
      <x:c r="H54" s="112"/>
      <x:c r="I54" s="162"/>
      <x:c r="J54" s="112"/>
      <x:c r="K54" s="112"/>
      <x:c r="L54" s="162"/>
      <x:c r="M54" s="112">
        <x:v>1</x:v>
      </x:c>
      <x:c r="N54" s="112"/>
      <x:c r="O54" s="112"/>
      <x:c r="P54" s="112"/>
      <x:c r="Q54" s="112"/>
      <x:c r="R54" s="162"/>
      <x:c r="S54" s="112">
        <x:v>0</x:v>
      </x:c>
      <x:c r="T54" s="162">
        <x:v>0</x:v>
      </x:c>
      <x:c r="U54" s="112"/>
      <x:c r="V54" s="162"/>
      <x:c r="W54" s="112"/>
      <x:c r="X54" s="112">
        <x:v>7</x:v>
      </x:c>
      <x:c r="Y54" s="112"/>
      <x:c r="Z54" s="112"/>
      <x:c r="AA54" s="112">
        <x:v>1</x:v>
      </x:c>
      <x:c r="AB54" s="112"/>
      <x:c r="AC54" s="112">
        <x:v>1</x:v>
      </x:c>
      <x:c r="AD54" s="112"/>
      <x:c r="AE54" s="112">
        <x:v>1</x:v>
      </x:c>
      <x:c r="AF54" s="112"/>
      <x:c r="AG54" s="112">
        <x:v>1</x:v>
      </x:c>
      <x:c r="AH54" s="112"/>
      <x:c r="AI54" s="112"/>
      <x:c r="AJ54" s="112">
        <x:v>1</x:v>
      </x:c>
      <x:c r="AK54" s="112">
        <x:v>6</x:v>
      </x:c>
      <x:c r="AL54" s="631" t="s">
        <x:v>255</x:v>
      </x:c>
      <x:c r="AM54" s="112"/>
      <x:c r="AN54" s="162"/>
      <x:c r="AO54" s="112"/>
      <x:c r="AP54" s="112"/>
      <x:c r="AQ54" s="112"/>
      <x:c r="AR54" s="162"/>
      <x:c r="AS54" s="112"/>
      <x:c r="AT54" s="162"/>
      <x:c r="AU54" s="112"/>
      <x:c r="AV54" s="112"/>
      <x:c r="AW54" s="112"/>
      <x:c r="AX54" s="112">
        <x:v>0</x:v>
      </x:c>
      <x:c r="AY54" s="112"/>
      <x:c r="AZ54" s="112"/>
      <x:c r="BA54" s="162"/>
      <x:c r="BB54" s="112"/>
      <x:c r="BC54" s="112"/>
      <x:c r="BD54" s="112"/>
      <x:c r="BE54" s="112">
        <x:v>1</x:v>
      </x:c>
      <x:c r="BF54" s="112">
        <x:v>2</x:v>
      </x:c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631" t="s">
        <x:v>255</x:v>
      </x:c>
      <x:c r="BW54" s="112"/>
      <x:c r="BX54" s="112"/>
      <x:c r="BY54" s="162"/>
      <x:c r="BZ54" s="112"/>
      <x:c r="CA54" s="162"/>
      <x:c r="CB54" s="112"/>
      <x:c r="CC54" s="162"/>
      <x:c r="CD54" s="112"/>
      <x:c r="CE54" s="112"/>
      <x:c r="CF54" s="162"/>
      <x:c r="CG54" s="112"/>
      <x:c r="CH54" s="112"/>
      <x:c r="CI54" s="112"/>
      <x:c r="CJ54" s="112">
        <x:v>1</x:v>
      </x:c>
      <x:c r="CK54" s="112"/>
      <x:c r="CL54" s="112"/>
      <x:c r="CM54" s="112"/>
      <x:c r="CN54" s="112"/>
      <x:c r="CO54" s="112"/>
      <x:c r="CP54" s="162"/>
      <x:c r="CQ54" s="112">
        <x:v>1</x:v>
      </x:c>
      <x:c r="CR54" s="162">
        <x:v>24</x:v>
      </x:c>
      <x:c r="CS54" s="112">
        <x:v>5</x:v>
      </x:c>
      <x:c r="CT54" s="112"/>
      <x:c r="CU54" s="112"/>
      <x:c r="CV54" s="112"/>
      <x:c r="CW54" s="112">
        <x:v>1</x:v>
      </x:c>
      <x:c r="CX54" s="112">
        <x:v>1</x:v>
      </x:c>
      <x:c r="CY54" s="631" t="s">
        <x:v>255</x:v>
      </x:c>
      <x:c r="CZ54" s="112"/>
      <x:c r="DA54" s="162"/>
      <x:c r="DB54" s="112"/>
      <x:c r="DC54" s="162"/>
      <x:c r="DD54" s="112"/>
      <x:c r="DE54" s="162"/>
      <x:c r="DF54" s="112"/>
      <x:c r="DG54" s="163"/>
    </x:row>
    <x:row r="55" spans="1:111" ht="30" customHeight="1">
      <x:c r="A55" s="631" t="s">
        <x:v>289</x:v>
      </x:c>
      <x:c r="B55" s="115"/>
      <x:c r="C55" s="162"/>
      <x:c r="D55" s="112"/>
      <x:c r="E55" s="162"/>
      <x:c r="F55" s="112"/>
      <x:c r="G55" s="162"/>
      <x:c r="H55" s="112"/>
      <x:c r="I55" s="162"/>
      <x:c r="J55" s="112">
        <x:v>3</x:v>
      </x:c>
      <x:c r="K55" s="112"/>
      <x:c r="L55" s="162"/>
      <x:c r="M55" s="112"/>
      <x:c r="N55" s="112"/>
      <x:c r="O55" s="112"/>
      <x:c r="P55" s="112"/>
      <x:c r="Q55" s="112"/>
      <x:c r="R55" s="162"/>
      <x:c r="S55" s="112">
        <x:v>2</x:v>
      </x:c>
      <x:c r="T55" s="162">
        <x:v>33</x:v>
      </x:c>
      <x:c r="U55" s="112"/>
      <x:c r="V55" s="162"/>
      <x:c r="W55" s="112"/>
      <x:c r="X55" s="112">
        <x:v>15</x:v>
      </x:c>
      <x:c r="Y55" s="112"/>
      <x:c r="Z55" s="112"/>
      <x:c r="AA55" s="112">
        <x:v>1</x:v>
      </x:c>
      <x:c r="AB55" s="112"/>
      <x:c r="AC55" s="112">
        <x:v>1</x:v>
      </x:c>
      <x:c r="AD55" s="112">
        <x:v>1</x:v>
      </x:c>
      <x:c r="AE55" s="112"/>
      <x:c r="AF55" s="112"/>
      <x:c r="AG55" s="112">
        <x:v>1</x:v>
      </x:c>
      <x:c r="AH55" s="112"/>
      <x:c r="AI55" s="112"/>
      <x:c r="AJ55" s="112">
        <x:v>2</x:v>
      </x:c>
      <x:c r="AK55" s="112">
        <x:v>4</x:v>
      </x:c>
      <x:c r="AL55" s="631" t="s">
        <x:v>289</x:v>
      </x:c>
      <x:c r="AM55" s="112"/>
      <x:c r="AN55" s="162"/>
      <x:c r="AO55" s="112"/>
      <x:c r="AP55" s="112"/>
      <x:c r="AQ55" s="112"/>
      <x:c r="AR55" s="162"/>
      <x:c r="AS55" s="112"/>
      <x:c r="AT55" s="162"/>
      <x:c r="AU55" s="112"/>
      <x:c r="AV55" s="112"/>
      <x:c r="AW55" s="112"/>
      <x:c r="AX55" s="112"/>
      <x:c r="AY55" s="112"/>
      <x:c r="AZ55" s="112"/>
      <x:c r="BA55" s="162"/>
      <x:c r="BB55" s="112"/>
      <x:c r="BC55" s="112"/>
      <x:c r="BD55" s="112"/>
      <x:c r="BE55" s="112">
        <x:v>1</x:v>
      </x:c>
      <x:c r="BF55" s="112">
        <x:v>0</x:v>
      </x:c>
      <x:c r="BG55" s="112"/>
      <x:c r="BH55" s="112"/>
      <x:c r="BI55" s="112"/>
      <x:c r="BJ55" s="162"/>
      <x:c r="BK55" s="112"/>
      <x:c r="BL55" s="162"/>
      <x:c r="BM55" s="112"/>
      <x:c r="BN55" s="162"/>
      <x:c r="BO55" s="112"/>
      <x:c r="BP55" s="162"/>
      <x:c r="BQ55" s="112"/>
      <x:c r="BR55" s="112"/>
      <x:c r="BS55" s="112"/>
      <x:c r="BT55" s="112"/>
      <x:c r="BU55" s="112"/>
      <x:c r="BV55" s="631" t="s">
        <x:v>289</x:v>
      </x:c>
      <x:c r="BW55" s="112"/>
      <x:c r="BX55" s="112"/>
      <x:c r="BY55" s="162"/>
      <x:c r="BZ55" s="112"/>
      <x:c r="CA55" s="162"/>
      <x:c r="CB55" s="112"/>
      <x:c r="CC55" s="162"/>
      <x:c r="CD55" s="112"/>
      <x:c r="CE55" s="112"/>
      <x:c r="CF55" s="162"/>
      <x:c r="CG55" s="112"/>
      <x:c r="CH55" s="112"/>
      <x:c r="CI55" s="112"/>
      <x:c r="CJ55" s="112">
        <x:v>1</x:v>
      </x:c>
      <x:c r="CK55" s="112"/>
      <x:c r="CL55" s="112"/>
      <x:c r="CM55" s="112"/>
      <x:c r="CN55" s="112"/>
      <x:c r="CO55" s="112"/>
      <x:c r="CP55" s="162"/>
      <x:c r="CQ55" s="112"/>
      <x:c r="CR55" s="162"/>
      <x:c r="CS55" s="112">
        <x:v>7</x:v>
      </x:c>
      <x:c r="CT55" s="112"/>
      <x:c r="CU55" s="112">
        <x:v>1</x:v>
      </x:c>
      <x:c r="CV55" s="112"/>
      <x:c r="CW55" s="112">
        <x:v>1</x:v>
      </x:c>
      <x:c r="CX55" s="112">
        <x:v>1</x:v>
      </x:c>
      <x:c r="CY55" s="631" t="s">
        <x:v>289</x:v>
      </x:c>
      <x:c r="CZ55" s="112"/>
      <x:c r="DA55" s="162"/>
      <x:c r="DB55" s="112"/>
      <x:c r="DC55" s="162"/>
      <x:c r="DD55" s="112"/>
      <x:c r="DE55" s="162"/>
      <x:c r="DF55" s="112"/>
      <x:c r="DG55" s="163"/>
    </x:row>
    <x:row r="56" spans="1:111" ht="30" customHeight="1">
      <x:c r="A56" s="631" t="s">
        <x:v>85</x:v>
      </x:c>
      <x:c r="B56" s="115"/>
      <x:c r="C56" s="162"/>
      <x:c r="D56" s="112"/>
      <x:c r="E56" s="162"/>
      <x:c r="F56" s="112"/>
      <x:c r="G56" s="162"/>
      <x:c r="H56" s="112"/>
      <x:c r="I56" s="162"/>
      <x:c r="J56" s="112">
        <x:v>1</x:v>
      </x:c>
      <x:c r="K56" s="112"/>
      <x:c r="L56" s="162"/>
      <x:c r="M56" s="112">
        <x:v>1</x:v>
      </x:c>
      <x:c r="N56" s="112">
        <x:v>1</x:v>
      </x:c>
      <x:c r="O56" s="112"/>
      <x:c r="P56" s="112"/>
      <x:c r="Q56" s="112"/>
      <x:c r="R56" s="162"/>
      <x:c r="S56" s="112">
        <x:v>1</x:v>
      </x:c>
      <x:c r="T56" s="162">
        <x:v>33</x:v>
      </x:c>
      <x:c r="U56" s="112"/>
      <x:c r="V56" s="162"/>
      <x:c r="W56" s="112"/>
      <x:c r="X56" s="112">
        <x:v>22</x:v>
      </x:c>
      <x:c r="Y56" s="112">
        <x:v>1</x:v>
      </x:c>
      <x:c r="Z56" s="112">
        <x:v>1</x:v>
      </x:c>
      <x:c r="AA56" s="112"/>
      <x:c r="AB56" s="112">
        <x:v>1</x:v>
      </x:c>
      <x:c r="AC56" s="112">
        <x:v>1</x:v>
      </x:c>
      <x:c r="AD56" s="112">
        <x:v>0</x:v>
      </x:c>
      <x:c r="AE56" s="112">
        <x:v>1</x:v>
      </x:c>
      <x:c r="AF56" s="112"/>
      <x:c r="AG56" s="112"/>
      <x:c r="AH56" s="112"/>
      <x:c r="AI56" s="112"/>
      <x:c r="AJ56" s="112">
        <x:v>1</x:v>
      </x:c>
      <x:c r="AK56" s="112">
        <x:v>6</x:v>
      </x:c>
      <x:c r="AL56" s="631" t="s">
        <x:v>85</x:v>
      </x:c>
      <x:c r="AM56" s="112"/>
      <x:c r="AN56" s="162"/>
      <x:c r="AO56" s="112"/>
      <x:c r="AP56" s="112"/>
      <x:c r="AQ56" s="112"/>
      <x:c r="AR56" s="162"/>
      <x:c r="AS56" s="112"/>
      <x:c r="AT56" s="162"/>
      <x:c r="AU56" s="112"/>
      <x:c r="AV56" s="112"/>
      <x:c r="AW56" s="112"/>
      <x:c r="AX56" s="112"/>
      <x:c r="AY56" s="112"/>
      <x:c r="AZ56" s="112"/>
      <x:c r="BA56" s="162"/>
      <x:c r="BB56" s="112"/>
      <x:c r="BC56" s="112"/>
      <x:c r="BD56" s="112"/>
      <x:c r="BE56" s="112">
        <x:v>1</x:v>
      </x:c>
      <x:c r="BF56" s="112">
        <x:v>4</x:v>
      </x:c>
      <x:c r="BG56" s="112">
        <x:v>0</x:v>
      </x:c>
      <x:c r="BH56" s="112">
        <x:v>0</x:v>
      </x:c>
      <x:c r="BI56" s="112"/>
      <x:c r="BJ56" s="162"/>
      <x:c r="BK56" s="112"/>
      <x:c r="BL56" s="162"/>
      <x:c r="BM56" s="112"/>
      <x:c r="BN56" s="162"/>
      <x:c r="BO56" s="112"/>
      <x:c r="BP56" s="162"/>
      <x:c r="BQ56" s="112"/>
      <x:c r="BR56" s="112"/>
      <x:c r="BS56" s="112"/>
      <x:c r="BT56" s="112"/>
      <x:c r="BU56" s="112"/>
      <x:c r="BV56" s="631" t="s">
        <x:v>85</x:v>
      </x:c>
      <x:c r="BW56" s="112"/>
      <x:c r="BX56" s="112"/>
      <x:c r="BY56" s="162"/>
      <x:c r="BZ56" s="112"/>
      <x:c r="CA56" s="162"/>
      <x:c r="CB56" s="112"/>
      <x:c r="CC56" s="162"/>
      <x:c r="CD56" s="112"/>
      <x:c r="CE56" s="112"/>
      <x:c r="CF56" s="162"/>
      <x:c r="CG56" s="112"/>
      <x:c r="CH56" s="112"/>
      <x:c r="CI56" s="112"/>
      <x:c r="CJ56" s="112"/>
      <x:c r="CK56" s="112"/>
      <x:c r="CL56" s="112"/>
      <x:c r="CM56" s="112"/>
      <x:c r="CN56" s="112"/>
      <x:c r="CO56" s="112"/>
      <x:c r="CP56" s="162"/>
      <x:c r="CQ56" s="112">
        <x:v>1</x:v>
      </x:c>
      <x:c r="CR56" s="162">
        <x:v>42</x:v>
      </x:c>
      <x:c r="CS56" s="112">
        <x:v>10</x:v>
      </x:c>
      <x:c r="CT56" s="112"/>
      <x:c r="CU56" s="112">
        <x:v>1</x:v>
      </x:c>
      <x:c r="CV56" s="112"/>
      <x:c r="CW56" s="112">
        <x:v>1</x:v>
      </x:c>
      <x:c r="CX56" s="112">
        <x:v>1</x:v>
      </x:c>
      <x:c r="CY56" s="631" t="s">
        <x:v>85</x:v>
      </x:c>
      <x:c r="CZ56" s="112"/>
      <x:c r="DA56" s="162"/>
      <x:c r="DB56" s="112"/>
      <x:c r="DC56" s="162"/>
      <x:c r="DD56" s="112"/>
      <x:c r="DE56" s="162"/>
      <x:c r="DF56" s="112"/>
      <x:c r="DG56" s="163"/>
    </x:row>
    <x:row r="57" spans="1:111" ht="30" customHeight="1">
      <x:c r="A57" s="631" t="s">
        <x:v>302</x:v>
      </x:c>
      <x:c r="B57" s="115"/>
      <x:c r="C57" s="162"/>
      <x:c r="D57" s="112"/>
      <x:c r="E57" s="162"/>
      <x:c r="F57" s="112"/>
      <x:c r="G57" s="162"/>
      <x:c r="H57" s="112"/>
      <x:c r="I57" s="162"/>
      <x:c r="J57" s="112"/>
      <x:c r="K57" s="112"/>
      <x:c r="L57" s="162"/>
      <x:c r="M57" s="112"/>
      <x:c r="N57" s="112"/>
      <x:c r="O57" s="112"/>
      <x:c r="P57" s="112"/>
      <x:c r="Q57" s="112"/>
      <x:c r="R57" s="162"/>
      <x:c r="S57" s="112">
        <x:v>1</x:v>
      </x:c>
      <x:c r="T57" s="162">
        <x:v>33</x:v>
      </x:c>
      <x:c r="U57" s="112"/>
      <x:c r="V57" s="162"/>
      <x:c r="W57" s="112"/>
      <x:c r="X57" s="112">
        <x:v>7</x:v>
      </x:c>
      <x:c r="Y57" s="112"/>
      <x:c r="Z57" s="112"/>
      <x:c r="AA57" s="112"/>
      <x:c r="AB57" s="112">
        <x:v>1</x:v>
      </x:c>
      <x:c r="AC57" s="112">
        <x:v>0</x:v>
      </x:c>
      <x:c r="AD57" s="112">
        <x:v>0</x:v>
      </x:c>
      <x:c r="AE57" s="112"/>
      <x:c r="AF57" s="112"/>
      <x:c r="AG57" s="112">
        <x:v>1</x:v>
      </x:c>
      <x:c r="AH57" s="112"/>
      <x:c r="AI57" s="112"/>
      <x:c r="AJ57" s="112">
        <x:v>1</x:v>
      </x:c>
      <x:c r="AK57" s="112">
        <x:v>3</x:v>
      </x:c>
      <x:c r="AL57" s="631" t="s">
        <x:v>302</x:v>
      </x:c>
      <x:c r="AM57" s="112"/>
      <x:c r="AN57" s="162"/>
      <x:c r="AO57" s="112"/>
      <x:c r="AP57" s="112"/>
      <x:c r="AQ57" s="112"/>
      <x:c r="AR57" s="162"/>
      <x:c r="AS57" s="112"/>
      <x:c r="AT57" s="162"/>
      <x:c r="AU57" s="112"/>
      <x:c r="AV57" s="112"/>
      <x:c r="AW57" s="112"/>
      <x:c r="AX57" s="112"/>
      <x:c r="AY57" s="112"/>
      <x:c r="AZ57" s="112"/>
      <x:c r="BA57" s="162"/>
      <x:c r="BB57" s="112"/>
      <x:c r="BC57" s="112"/>
      <x:c r="BD57" s="112"/>
      <x:c r="BE57" s="112"/>
      <x:c r="BF57" s="112"/>
      <x:c r="BG57" s="112"/>
      <x:c r="BH57" s="112"/>
      <x:c r="BI57" s="112"/>
      <x:c r="BJ57" s="162"/>
      <x:c r="BK57" s="112"/>
      <x:c r="BL57" s="162"/>
      <x:c r="BM57" s="112"/>
      <x:c r="BN57" s="162"/>
      <x:c r="BO57" s="112"/>
      <x:c r="BP57" s="162"/>
      <x:c r="BQ57" s="112"/>
      <x:c r="BR57" s="112"/>
      <x:c r="BS57" s="112"/>
      <x:c r="BT57" s="112"/>
      <x:c r="BU57" s="112"/>
      <x:c r="BV57" s="631" t="s">
        <x:v>302</x:v>
      </x:c>
      <x:c r="BW57" s="112"/>
      <x:c r="BX57" s="112"/>
      <x:c r="BY57" s="162"/>
      <x:c r="BZ57" s="112"/>
      <x:c r="CA57" s="162"/>
      <x:c r="CB57" s="112"/>
      <x:c r="CC57" s="162"/>
      <x:c r="CD57" s="112"/>
      <x:c r="CE57" s="112"/>
      <x:c r="CF57" s="162"/>
      <x:c r="CG57" s="112"/>
      <x:c r="CH57" s="112"/>
      <x:c r="CI57" s="112"/>
      <x:c r="CJ57" s="112"/>
      <x:c r="CK57" s="112"/>
      <x:c r="CL57" s="112"/>
      <x:c r="CM57" s="112"/>
      <x:c r="CN57" s="112"/>
      <x:c r="CO57" s="112"/>
      <x:c r="CP57" s="162"/>
      <x:c r="CQ57" s="112">
        <x:v>1</x:v>
      </x:c>
      <x:c r="CR57" s="162">
        <x:v>42</x:v>
      </x:c>
      <x:c r="CS57" s="112">
        <x:v>3</x:v>
      </x:c>
      <x:c r="CT57" s="112"/>
      <x:c r="CU57" s="112"/>
      <x:c r="CV57" s="112"/>
      <x:c r="CW57" s="112"/>
      <x:c r="CX57" s="112"/>
      <x:c r="CY57" s="631" t="s">
        <x:v>302</x:v>
      </x:c>
      <x:c r="CZ57" s="112"/>
      <x:c r="DA57" s="162"/>
      <x:c r="DB57" s="112"/>
      <x:c r="DC57" s="162"/>
      <x:c r="DD57" s="112"/>
      <x:c r="DE57" s="162"/>
      <x:c r="DF57" s="112"/>
      <x:c r="DG57" s="163"/>
    </x:row>
    <x:row r="58" spans="1:111" ht="30" customHeight="1">
      <x:c r="A58" s="631" t="s">
        <x:v>295</x:v>
      </x:c>
      <x:c r="B58" s="115"/>
      <x:c r="C58" s="162"/>
      <x:c r="D58" s="112"/>
      <x:c r="E58" s="162"/>
      <x:c r="F58" s="112"/>
      <x:c r="G58" s="162"/>
      <x:c r="H58" s="112"/>
      <x:c r="I58" s="162"/>
      <x:c r="J58" s="112">
        <x:v>1</x:v>
      </x:c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/>
      <x:c r="V58" s="162"/>
      <x:c r="W58" s="112"/>
      <x:c r="X58" s="112">
        <x:v>13</x:v>
      </x:c>
      <x:c r="Y58" s="112"/>
      <x:c r="Z58" s="112"/>
      <x:c r="AA58" s="112">
        <x:v>1</x:v>
      </x:c>
      <x:c r="AB58" s="112"/>
      <x:c r="AC58" s="112">
        <x:v>1</x:v>
      </x:c>
      <x:c r="AD58" s="112"/>
      <x:c r="AE58" s="112"/>
      <x:c r="AF58" s="112"/>
      <x:c r="AG58" s="112">
        <x:v>1</x:v>
      </x:c>
      <x:c r="AH58" s="112"/>
      <x:c r="AI58" s="112"/>
      <x:c r="AJ58" s="112">
        <x:v>4</x:v>
      </x:c>
      <x:c r="AK58" s="112">
        <x:v>7</x:v>
      </x:c>
      <x:c r="AL58" s="631" t="s">
        <x:v>295</x:v>
      </x:c>
      <x:c r="AM58" s="112"/>
      <x:c r="AN58" s="162"/>
      <x:c r="AO58" s="112"/>
      <x:c r="AP58" s="112"/>
      <x:c r="AQ58" s="112"/>
      <x:c r="AR58" s="162"/>
      <x:c r="AS58" s="112"/>
      <x:c r="AT58" s="162"/>
      <x:c r="AU58" s="112"/>
      <x:c r="AV58" s="112"/>
      <x:c r="AW58" s="112"/>
      <x:c r="AX58" s="112"/>
      <x:c r="AY58" s="112"/>
      <x:c r="AZ58" s="112"/>
      <x:c r="BA58" s="162"/>
      <x:c r="BB58" s="112"/>
      <x:c r="BC58" s="112"/>
      <x:c r="BD58" s="112"/>
      <x:c r="BE58" s="112">
        <x:v>1</x:v>
      </x:c>
      <x:c r="BF58" s="112">
        <x:v>5</x:v>
      </x:c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631" t="s">
        <x:v>295</x:v>
      </x:c>
      <x:c r="BW58" s="112"/>
      <x:c r="BX58" s="112"/>
      <x:c r="BY58" s="162"/>
      <x:c r="BZ58" s="112"/>
      <x:c r="CA58" s="162"/>
      <x:c r="CB58" s="112"/>
      <x:c r="CC58" s="162"/>
      <x:c r="CD58" s="112"/>
      <x:c r="CE58" s="112"/>
      <x:c r="CF58" s="162"/>
      <x:c r="CG58" s="112"/>
      <x:c r="CH58" s="112"/>
      <x:c r="CI58" s="112"/>
      <x:c r="CJ58" s="112">
        <x:v>1</x:v>
      </x:c>
      <x:c r="CK58" s="112"/>
      <x:c r="CL58" s="112"/>
      <x:c r="CM58" s="112"/>
      <x:c r="CN58" s="112"/>
      <x:c r="CO58" s="112"/>
      <x:c r="CP58" s="162"/>
      <x:c r="CQ58" s="112"/>
      <x:c r="CR58" s="162"/>
      <x:c r="CS58" s="112">
        <x:v>4</x:v>
      </x:c>
      <x:c r="CT58" s="112"/>
      <x:c r="CU58" s="112"/>
      <x:c r="CV58" s="112"/>
      <x:c r="CW58" s="112"/>
      <x:c r="CX58" s="112"/>
      <x:c r="CY58" s="631" t="s">
        <x:v>295</x:v>
      </x:c>
      <x:c r="CZ58" s="112"/>
      <x:c r="DA58" s="162"/>
      <x:c r="DB58" s="112"/>
      <x:c r="DC58" s="162"/>
      <x:c r="DD58" s="112"/>
      <x:c r="DE58" s="162"/>
      <x:c r="DF58" s="112"/>
      <x:c r="DG58" s="163"/>
    </x:row>
    <x:row r="59" spans="1:111" ht="30" customHeight="1">
      <x:c r="A59" s="631" t="s">
        <x:v>88</x:v>
      </x:c>
      <x:c r="B59" s="115"/>
      <x:c r="C59" s="162"/>
      <x:c r="D59" s="112"/>
      <x:c r="E59" s="162"/>
      <x:c r="F59" s="112"/>
      <x:c r="G59" s="162"/>
      <x:c r="H59" s="112"/>
      <x:c r="I59" s="162"/>
      <x:c r="J59" s="112">
        <x:v>1</x:v>
      </x:c>
      <x:c r="K59" s="112"/>
      <x:c r="L59" s="162"/>
      <x:c r="M59" s="112"/>
      <x:c r="N59" s="112"/>
      <x:c r="O59" s="112"/>
      <x:c r="P59" s="112"/>
      <x:c r="Q59" s="112"/>
      <x:c r="R59" s="162"/>
      <x:c r="S59" s="112"/>
      <x:c r="T59" s="162"/>
      <x:c r="U59" s="112"/>
      <x:c r="V59" s="162"/>
      <x:c r="W59" s="112"/>
      <x:c r="X59" s="112">
        <x:v>7</x:v>
      </x:c>
      <x:c r="Y59" s="112"/>
      <x:c r="Z59" s="112"/>
      <x:c r="AA59" s="112"/>
      <x:c r="AB59" s="112"/>
      <x:c r="AC59" s="112">
        <x:v>1</x:v>
      </x:c>
      <x:c r="AD59" s="112"/>
      <x:c r="AE59" s="112"/>
      <x:c r="AF59" s="112"/>
      <x:c r="AG59" s="112">
        <x:v>1</x:v>
      </x:c>
      <x:c r="AH59" s="112"/>
      <x:c r="AI59" s="112"/>
      <x:c r="AJ59" s="112">
        <x:v>1</x:v>
      </x:c>
      <x:c r="AK59" s="112">
        <x:v>4</x:v>
      </x:c>
      <x:c r="AL59" s="631" t="s">
        <x:v>88</x:v>
      </x:c>
      <x:c r="AM59" s="112"/>
      <x:c r="AN59" s="162"/>
      <x:c r="AO59" s="112"/>
      <x:c r="AP59" s="112"/>
      <x:c r="AQ59" s="112"/>
      <x:c r="AR59" s="162"/>
      <x:c r="AS59" s="112"/>
      <x:c r="AT59" s="162"/>
      <x:c r="AU59" s="112"/>
      <x:c r="AV59" s="112"/>
      <x:c r="AW59" s="112"/>
      <x:c r="AX59" s="112"/>
      <x:c r="AY59" s="112"/>
      <x:c r="AZ59" s="112"/>
      <x:c r="BA59" s="162"/>
      <x:c r="BB59" s="112"/>
      <x:c r="BC59" s="112"/>
      <x:c r="BD59" s="112"/>
      <x:c r="BE59" s="112">
        <x:v>1</x:v>
      </x:c>
      <x:c r="BF59" s="112">
        <x:v>5</x:v>
      </x:c>
      <x:c r="BG59" s="112">
        <x:v>0</x:v>
      </x:c>
      <x:c r="BH59" s="112">
        <x:v>0</x:v>
      </x:c>
      <x:c r="BI59" s="112"/>
      <x:c r="BJ59" s="162"/>
      <x:c r="BK59" s="112"/>
      <x:c r="BL59" s="162"/>
      <x:c r="BM59" s="112"/>
      <x:c r="BN59" s="162"/>
      <x:c r="BO59" s="112"/>
      <x:c r="BP59" s="162"/>
      <x:c r="BQ59" s="112"/>
      <x:c r="BR59" s="112"/>
      <x:c r="BS59" s="112"/>
      <x:c r="BT59" s="112"/>
      <x:c r="BU59" s="112"/>
      <x:c r="BV59" s="631" t="s">
        <x:v>88</x:v>
      </x:c>
      <x:c r="BW59" s="112"/>
      <x:c r="BX59" s="112"/>
      <x:c r="BY59" s="162"/>
      <x:c r="BZ59" s="112"/>
      <x:c r="CA59" s="162"/>
      <x:c r="CB59" s="112"/>
      <x:c r="CC59" s="162"/>
      <x:c r="CD59" s="112"/>
      <x:c r="CE59" s="112"/>
      <x:c r="CF59" s="162"/>
      <x:c r="CG59" s="112"/>
      <x:c r="CH59" s="112"/>
      <x:c r="CI59" s="112"/>
      <x:c r="CJ59" s="112"/>
      <x:c r="CK59" s="112"/>
      <x:c r="CL59" s="112"/>
      <x:c r="CM59" s="112"/>
      <x:c r="CN59" s="112"/>
      <x:c r="CO59" s="112"/>
      <x:c r="CP59" s="162"/>
      <x:c r="CQ59" s="112">
        <x:v>1</x:v>
      </x:c>
      <x:c r="CR59" s="162">
        <x:v>40</x:v>
      </x:c>
      <x:c r="CS59" s="112">
        <x:v>11</x:v>
      </x:c>
      <x:c r="CT59" s="112"/>
      <x:c r="CU59" s="112"/>
      <x:c r="CV59" s="112"/>
      <x:c r="CW59" s="112">
        <x:v>1</x:v>
      </x:c>
      <x:c r="CX59" s="112">
        <x:v>1</x:v>
      </x:c>
      <x:c r="CY59" s="631" t="s">
        <x:v>88</x:v>
      </x:c>
      <x:c r="CZ59" s="112"/>
      <x:c r="DA59" s="162"/>
      <x:c r="DB59" s="112"/>
      <x:c r="DC59" s="162"/>
      <x:c r="DD59" s="112"/>
      <x:c r="DE59" s="162"/>
      <x:c r="DF59" s="112"/>
      <x:c r="DG59" s="163"/>
    </x:row>
    <x:row r="60" spans="1:111" ht="30" customHeight="1">
      <x:c r="A60" s="631" t="s">
        <x:v>267</x:v>
      </x:c>
      <x:c r="B60" s="115"/>
      <x:c r="C60" s="162"/>
      <x:c r="D60" s="112"/>
      <x:c r="E60" s="162"/>
      <x:c r="F60" s="112"/>
      <x:c r="G60" s="162"/>
      <x:c r="H60" s="112"/>
      <x:c r="I60" s="162"/>
      <x:c r="J60" s="112">
        <x:v>1</x:v>
      </x:c>
      <x:c r="K60" s="112"/>
      <x:c r="L60" s="162"/>
      <x:c r="M60" s="112"/>
      <x:c r="N60" s="112"/>
      <x:c r="O60" s="112"/>
      <x:c r="P60" s="112"/>
      <x:c r="Q60" s="112"/>
      <x:c r="R60" s="162"/>
      <x:c r="S60" s="112"/>
      <x:c r="T60" s="162"/>
      <x:c r="U60" s="112"/>
      <x:c r="V60" s="162"/>
      <x:c r="W60" s="112"/>
      <x:c r="X60" s="112">
        <x:v>4</x:v>
      </x:c>
      <x:c r="Y60" s="112"/>
      <x:c r="Z60" s="112"/>
      <x:c r="AA60" s="112"/>
      <x:c r="AB60" s="112"/>
      <x:c r="AC60" s="112"/>
      <x:c r="AD60" s="112"/>
      <x:c r="AE60" s="112">
        <x:v>1</x:v>
      </x:c>
      <x:c r="AF60" s="112"/>
      <x:c r="AG60" s="112">
        <x:v>1</x:v>
      </x:c>
      <x:c r="AH60" s="112"/>
      <x:c r="AI60" s="112"/>
      <x:c r="AJ60" s="112">
        <x:v>1</x:v>
      </x:c>
      <x:c r="AK60" s="112">
        <x:v>2</x:v>
      </x:c>
      <x:c r="AL60" s="631" t="s">
        <x:v>267</x:v>
      </x:c>
      <x:c r="AM60" s="112"/>
      <x:c r="AN60" s="162"/>
      <x:c r="AO60" s="112"/>
      <x:c r="AP60" s="112"/>
      <x:c r="AQ60" s="112"/>
      <x:c r="AR60" s="162"/>
      <x:c r="AS60" s="112"/>
      <x:c r="AT60" s="162"/>
      <x:c r="AU60" s="112"/>
      <x:c r="AV60" s="112"/>
      <x:c r="AW60" s="112"/>
      <x:c r="AX60" s="112"/>
      <x:c r="AY60" s="112"/>
      <x:c r="AZ60" s="112"/>
      <x:c r="BA60" s="162"/>
      <x:c r="BB60" s="112"/>
      <x:c r="BC60" s="112"/>
      <x:c r="BD60" s="112"/>
      <x:c r="BE60" s="112">
        <x:v>1</x:v>
      </x:c>
      <x:c r="BF60" s="112">
        <x:v>6</x:v>
      </x:c>
      <x:c r="BG60" s="112"/>
      <x:c r="BH60" s="112"/>
      <x:c r="BI60" s="112"/>
      <x:c r="BJ60" s="162"/>
      <x:c r="BK60" s="112"/>
      <x:c r="BL60" s="162"/>
      <x:c r="BM60" s="112"/>
      <x:c r="BN60" s="162"/>
      <x:c r="BO60" s="112"/>
      <x:c r="BP60" s="162"/>
      <x:c r="BQ60" s="112"/>
      <x:c r="BR60" s="112"/>
      <x:c r="BS60" s="112"/>
      <x:c r="BT60" s="112"/>
      <x:c r="BU60" s="112"/>
      <x:c r="BV60" s="631" t="s">
        <x:v>267</x:v>
      </x:c>
      <x:c r="BW60" s="112"/>
      <x:c r="BX60" s="112"/>
      <x:c r="BY60" s="162"/>
      <x:c r="BZ60" s="112"/>
      <x:c r="CA60" s="162"/>
      <x:c r="CB60" s="112"/>
      <x:c r="CC60" s="162"/>
      <x:c r="CD60" s="112"/>
      <x:c r="CE60" s="112"/>
      <x:c r="CF60" s="162"/>
      <x:c r="CG60" s="112"/>
      <x:c r="CH60" s="112"/>
      <x:c r="CI60" s="112"/>
      <x:c r="CJ60" s="112"/>
      <x:c r="CK60" s="112"/>
      <x:c r="CL60" s="112"/>
      <x:c r="CM60" s="112"/>
      <x:c r="CN60" s="112"/>
      <x:c r="CO60" s="112"/>
      <x:c r="CP60" s="162"/>
      <x:c r="CQ60" s="112"/>
      <x:c r="CR60" s="162"/>
      <x:c r="CS60" s="112">
        <x:v>3</x:v>
      </x:c>
      <x:c r="CT60" s="112"/>
      <x:c r="CU60" s="112"/>
      <x:c r="CV60" s="112"/>
      <x:c r="CW60" s="112">
        <x:v>1</x:v>
      </x:c>
      <x:c r="CX60" s="112">
        <x:v>1</x:v>
      </x:c>
      <x:c r="CY60" s="631" t="s">
        <x:v>267</x:v>
      </x:c>
      <x:c r="CZ60" s="112"/>
      <x:c r="DA60" s="162"/>
      <x:c r="DB60" s="112"/>
      <x:c r="DC60" s="162"/>
      <x:c r="DD60" s="112"/>
      <x:c r="DE60" s="162"/>
      <x:c r="DF60" s="112"/>
      <x:c r="DG60" s="163"/>
    </x:row>
    <x:row r="61" spans="1:111" ht="30" customHeight="1">
      <x:c r="A61" s="631" t="s">
        <x:v>1905</x:v>
      </x:c>
      <x:c r="B61" s="115"/>
      <x:c r="C61" s="162"/>
      <x:c r="D61" s="112"/>
      <x:c r="E61" s="162"/>
      <x:c r="F61" s="112"/>
      <x:c r="G61" s="162"/>
      <x:c r="H61" s="112"/>
      <x:c r="I61" s="162"/>
      <x:c r="J61" s="112">
        <x:v>1</x:v>
      </x:c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/>
      <x:c r="V61" s="162"/>
      <x:c r="W61" s="112"/>
      <x:c r="X61" s="112">
        <x:v>15</x:v>
      </x:c>
      <x:c r="Y61" s="112"/>
      <x:c r="Z61" s="112"/>
      <x:c r="AA61" s="112"/>
      <x:c r="AB61" s="112"/>
      <x:c r="AC61" s="112"/>
      <x:c r="AD61" s="112">
        <x:v>1</x:v>
      </x:c>
      <x:c r="AE61" s="112">
        <x:v>1</x:v>
      </x:c>
      <x:c r="AF61" s="112">
        <x:v>1</x:v>
      </x:c>
      <x:c r="AG61" s="112">
        <x:v>1</x:v>
      </x:c>
      <x:c r="AH61" s="112"/>
      <x:c r="AI61" s="112"/>
      <x:c r="AJ61" s="112">
        <x:v>1</x:v>
      </x:c>
      <x:c r="AK61" s="112">
        <x:v>4</x:v>
      </x:c>
      <x:c r="AL61" s="631" t="s">
        <x:v>1905</x:v>
      </x:c>
      <x:c r="AM61" s="112"/>
      <x:c r="AN61" s="162"/>
      <x:c r="AO61" s="112"/>
      <x:c r="AP61" s="112"/>
      <x:c r="AQ61" s="112"/>
      <x:c r="AR61" s="162"/>
      <x:c r="AS61" s="112"/>
      <x:c r="AT61" s="162"/>
      <x:c r="AU61" s="112"/>
      <x:c r="AV61" s="112"/>
      <x:c r="AW61" s="112"/>
      <x:c r="AX61" s="112"/>
      <x:c r="AY61" s="112"/>
      <x:c r="AZ61" s="112"/>
      <x:c r="BA61" s="162"/>
      <x:c r="BB61" s="112"/>
      <x:c r="BC61" s="112"/>
      <x:c r="BD61" s="112"/>
      <x:c r="BE61" s="112"/>
      <x:c r="BF61" s="112"/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631" t="s">
        <x:v>1905</x:v>
      </x:c>
      <x:c r="BW61" s="112"/>
      <x:c r="BX61" s="112"/>
      <x:c r="BY61" s="162"/>
      <x:c r="BZ61" s="112"/>
      <x:c r="CA61" s="162"/>
      <x:c r="CB61" s="112"/>
      <x:c r="CC61" s="162"/>
      <x:c r="CD61" s="112"/>
      <x:c r="CE61" s="112"/>
      <x:c r="CF61" s="162"/>
      <x:c r="CG61" s="112"/>
      <x:c r="CH61" s="112"/>
      <x:c r="CI61" s="112"/>
      <x:c r="CJ61" s="112"/>
      <x:c r="CK61" s="112"/>
      <x:c r="CL61" s="112"/>
      <x:c r="CM61" s="112"/>
      <x:c r="CN61" s="112"/>
      <x:c r="CO61" s="112"/>
      <x:c r="CP61" s="162"/>
      <x:c r="CQ61" s="112"/>
      <x:c r="CR61" s="162"/>
      <x:c r="CS61" s="112">
        <x:v>4</x:v>
      </x:c>
      <x:c r="CT61" s="112"/>
      <x:c r="CU61" s="112"/>
      <x:c r="CV61" s="112"/>
      <x:c r="CW61" s="112">
        <x:v>1</x:v>
      </x:c>
      <x:c r="CX61" s="112">
        <x:v>1</x:v>
      </x:c>
      <x:c r="CY61" s="631" t="s">
        <x:v>1905</x:v>
      </x:c>
      <x:c r="CZ61" s="112"/>
      <x:c r="DA61" s="162"/>
      <x:c r="DB61" s="112"/>
      <x:c r="DC61" s="162"/>
      <x:c r="DD61" s="112"/>
      <x:c r="DE61" s="162"/>
      <x:c r="DF61" s="112"/>
      <x:c r="DG61" s="163"/>
    </x:row>
    <x:row r="62" spans="1:111" ht="30" customHeight="1">
      <x:c r="A62" s="631" t="s">
        <x:v>511</x:v>
      </x:c>
      <x:c r="B62" s="115"/>
      <x:c r="C62" s="162"/>
      <x:c r="D62" s="112"/>
      <x:c r="E62" s="162"/>
      <x:c r="F62" s="112"/>
      <x:c r="G62" s="162"/>
      <x:c r="H62" s="112"/>
      <x:c r="I62" s="162"/>
      <x:c r="J62" s="112">
        <x:v>1</x:v>
      </x:c>
      <x:c r="K62" s="112"/>
      <x:c r="L62" s="162"/>
      <x:c r="M62" s="112"/>
      <x:c r="N62" s="112"/>
      <x:c r="O62" s="112"/>
      <x:c r="P62" s="112"/>
      <x:c r="Q62" s="112"/>
      <x:c r="R62" s="162"/>
      <x:c r="S62" s="112"/>
      <x:c r="T62" s="162"/>
      <x:c r="U62" s="112"/>
      <x:c r="V62" s="162"/>
      <x:c r="W62" s="112"/>
      <x:c r="X62" s="112"/>
      <x:c r="Y62" s="112"/>
      <x:c r="Z62" s="112"/>
      <x:c r="AA62" s="112"/>
      <x:c r="AB62" s="112"/>
      <x:c r="AC62" s="112"/>
      <x:c r="AD62" s="112">
        <x:v>2</x:v>
      </x:c>
      <x:c r="AE62" s="112"/>
      <x:c r="AF62" s="112"/>
      <x:c r="AG62" s="112">
        <x:v>1</x:v>
      </x:c>
      <x:c r="AH62" s="112"/>
      <x:c r="AI62" s="112"/>
      <x:c r="AJ62" s="112">
        <x:v>1</x:v>
      </x:c>
      <x:c r="AK62" s="112">
        <x:v>3</x:v>
      </x:c>
      <x:c r="AL62" s="631" t="s">
        <x:v>511</x:v>
      </x:c>
      <x:c r="AM62" s="112"/>
      <x:c r="AN62" s="162"/>
      <x:c r="AO62" s="112"/>
      <x:c r="AP62" s="112"/>
      <x:c r="AQ62" s="112"/>
      <x:c r="AR62" s="162"/>
      <x:c r="AS62" s="112"/>
      <x:c r="AT62" s="162"/>
      <x:c r="AU62" s="112"/>
      <x:c r="AV62" s="112"/>
      <x:c r="AW62" s="112"/>
      <x:c r="AX62" s="112"/>
      <x:c r="AY62" s="112"/>
      <x:c r="AZ62" s="112"/>
      <x:c r="BA62" s="162"/>
      <x:c r="BB62" s="112"/>
      <x:c r="BC62" s="112"/>
      <x:c r="BD62" s="112"/>
      <x:c r="BE62" s="112">
        <x:v>1</x:v>
      </x:c>
      <x:c r="BF62" s="112">
        <x:v>7</x:v>
      </x:c>
      <x:c r="BG62" s="112"/>
      <x:c r="BH62" s="112"/>
      <x:c r="BI62" s="112"/>
      <x:c r="BJ62" s="162"/>
      <x:c r="BK62" s="112"/>
      <x:c r="BL62" s="162"/>
      <x:c r="BM62" s="112"/>
      <x:c r="BN62" s="162"/>
      <x:c r="BO62" s="112"/>
      <x:c r="BP62" s="162"/>
      <x:c r="BQ62" s="112"/>
      <x:c r="BR62" s="112"/>
      <x:c r="BS62" s="112"/>
      <x:c r="BT62" s="112"/>
      <x:c r="BU62" s="112"/>
      <x:c r="BV62" s="631" t="s">
        <x:v>511</x:v>
      </x:c>
      <x:c r="BW62" s="112"/>
      <x:c r="BX62" s="112"/>
      <x:c r="BY62" s="162"/>
      <x:c r="BZ62" s="112"/>
      <x:c r="CA62" s="162"/>
      <x:c r="CB62" s="112"/>
      <x:c r="CC62" s="162"/>
      <x:c r="CD62" s="112"/>
      <x:c r="CE62" s="112"/>
      <x:c r="CF62" s="162"/>
      <x:c r="CG62" s="112"/>
      <x:c r="CH62" s="112"/>
      <x:c r="CI62" s="112"/>
      <x:c r="CJ62" s="112"/>
      <x:c r="CK62" s="112"/>
      <x:c r="CL62" s="112"/>
      <x:c r="CM62" s="112"/>
      <x:c r="CN62" s="112"/>
      <x:c r="CO62" s="112"/>
      <x:c r="CP62" s="162"/>
      <x:c r="CQ62" s="112"/>
      <x:c r="CR62" s="162"/>
      <x:c r="CS62" s="112"/>
      <x:c r="CT62" s="112"/>
      <x:c r="CU62" s="112"/>
      <x:c r="CV62" s="112"/>
      <x:c r="CW62" s="112"/>
      <x:c r="CX62" s="112"/>
      <x:c r="CY62" s="631" t="s">
        <x:v>511</x:v>
      </x:c>
      <x:c r="CZ62" s="112"/>
      <x:c r="DA62" s="162"/>
      <x:c r="DB62" s="112"/>
      <x:c r="DC62" s="162"/>
      <x:c r="DD62" s="112"/>
      <x:c r="DE62" s="162"/>
      <x:c r="DF62" s="112"/>
      <x:c r="DG62" s="163"/>
    </x:row>
    <x:row r="63" spans="1:111" ht="30" customHeight="1">
      <x:c r="A63" s="631" t="s">
        <x:v>530</x:v>
      </x:c>
      <x:c r="B63" s="115"/>
      <x:c r="C63" s="162"/>
      <x:c r="D63" s="112"/>
      <x:c r="E63" s="162"/>
      <x:c r="F63" s="112"/>
      <x:c r="G63" s="162"/>
      <x:c r="H63" s="112"/>
      <x:c r="I63" s="162"/>
      <x:c r="J63" s="112">
        <x:v>1</x:v>
      </x:c>
      <x:c r="K63" s="112"/>
      <x:c r="L63" s="162"/>
      <x:c r="M63" s="112"/>
      <x:c r="N63" s="112"/>
      <x:c r="O63" s="112"/>
      <x:c r="P63" s="112"/>
      <x:c r="Q63" s="112"/>
      <x:c r="R63" s="162"/>
      <x:c r="S63" s="112">
        <x:v>1</x:v>
      </x:c>
      <x:c r="T63" s="162">
        <x:v>33</x:v>
      </x:c>
      <x:c r="U63" s="112"/>
      <x:c r="V63" s="162"/>
      <x:c r="W63" s="112"/>
      <x:c r="X63" s="112"/>
      <x:c r="Y63" s="112"/>
      <x:c r="Z63" s="112"/>
      <x:c r="AA63" s="112"/>
      <x:c r="AB63" s="112"/>
      <x:c r="AC63" s="112"/>
      <x:c r="AD63" s="112"/>
      <x:c r="AE63" s="112"/>
      <x:c r="AF63" s="112"/>
      <x:c r="AG63" s="112"/>
      <x:c r="AH63" s="112"/>
      <x:c r="AI63" s="112"/>
      <x:c r="AJ63" s="112"/>
      <x:c r="AK63" s="112"/>
      <x:c r="AL63" s="631" t="s">
        <x:v>530</x:v>
      </x:c>
      <x:c r="AM63" s="112"/>
      <x:c r="AN63" s="162"/>
      <x:c r="AO63" s="112"/>
      <x:c r="AP63" s="112"/>
      <x:c r="AQ63" s="112"/>
      <x:c r="AR63" s="162"/>
      <x:c r="AS63" s="112"/>
      <x:c r="AT63" s="162"/>
      <x:c r="AU63" s="112"/>
      <x:c r="AV63" s="112"/>
      <x:c r="AW63" s="112"/>
      <x:c r="AX63" s="112"/>
      <x:c r="AY63" s="112"/>
      <x:c r="AZ63" s="112"/>
      <x:c r="BA63" s="162"/>
      <x:c r="BB63" s="112"/>
      <x:c r="BC63" s="112"/>
      <x:c r="BD63" s="112"/>
      <x:c r="BE63" s="112">
        <x:v>1</x:v>
      </x:c>
      <x:c r="BF63" s="112">
        <x:v>11</x:v>
      </x:c>
      <x:c r="BG63" s="112"/>
      <x:c r="BH63" s="112"/>
      <x:c r="BI63" s="112"/>
      <x:c r="BJ63" s="162"/>
      <x:c r="BK63" s="112"/>
      <x:c r="BL63" s="162"/>
      <x:c r="BM63" s="112"/>
      <x:c r="BN63" s="162"/>
      <x:c r="BO63" s="112"/>
      <x:c r="BP63" s="162"/>
      <x:c r="BQ63" s="112"/>
      <x:c r="BR63" s="112"/>
      <x:c r="BS63" s="112"/>
      <x:c r="BT63" s="112"/>
      <x:c r="BU63" s="112"/>
      <x:c r="BV63" s="631" t="s">
        <x:v>530</x:v>
      </x:c>
      <x:c r="BW63" s="112"/>
      <x:c r="BX63" s="112"/>
      <x:c r="BY63" s="162"/>
      <x:c r="BZ63" s="112"/>
      <x:c r="CA63" s="162"/>
      <x:c r="CB63" s="112"/>
      <x:c r="CC63" s="162"/>
      <x:c r="CD63" s="112"/>
      <x:c r="CE63" s="112"/>
      <x:c r="CF63" s="162"/>
      <x:c r="CG63" s="112"/>
      <x:c r="CH63" s="112"/>
      <x:c r="CI63" s="112"/>
      <x:c r="CJ63" s="112">
        <x:v>1</x:v>
      </x:c>
      <x:c r="CK63" s="112"/>
      <x:c r="CL63" s="112"/>
      <x:c r="CM63" s="112"/>
      <x:c r="CN63" s="112"/>
      <x:c r="CO63" s="112"/>
      <x:c r="CP63" s="162"/>
      <x:c r="CQ63" s="112"/>
      <x:c r="CR63" s="162"/>
      <x:c r="CS63" s="112">
        <x:v>12</x:v>
      </x:c>
      <x:c r="CT63" s="112"/>
      <x:c r="CU63" s="112"/>
      <x:c r="CV63" s="112"/>
      <x:c r="CW63" s="112"/>
      <x:c r="CX63" s="112"/>
      <x:c r="CY63" s="631" t="s">
        <x:v>530</x:v>
      </x:c>
      <x:c r="CZ63" s="112"/>
      <x:c r="DA63" s="162"/>
      <x:c r="DB63" s="112"/>
      <x:c r="DC63" s="162"/>
      <x:c r="DD63" s="112"/>
      <x:c r="DE63" s="162"/>
      <x:c r="DF63" s="112"/>
      <x:c r="DG63" s="163"/>
    </x:row>
    <x:row r="64" spans="1:111" ht="30" customHeight="1">
      <x:c r="A64" s="631" t="s">
        <x:v>1761</x:v>
      </x:c>
      <x:c r="B64" s="115"/>
      <x:c r="C64" s="162"/>
      <x:c r="D64" s="112"/>
      <x:c r="E64" s="162"/>
      <x:c r="F64" s="112"/>
      <x:c r="G64" s="162"/>
      <x:c r="H64" s="112"/>
      <x:c r="I64" s="162"/>
      <x:c r="J64" s="112"/>
      <x:c r="K64" s="112"/>
      <x:c r="L64" s="162"/>
      <x:c r="M64" s="112"/>
      <x:c r="N64" s="112"/>
      <x:c r="O64" s="112"/>
      <x:c r="P64" s="112"/>
      <x:c r="Q64" s="112"/>
      <x:c r="R64" s="162"/>
      <x:c r="S64" s="112">
        <x:v>2</x:v>
      </x:c>
      <x:c r="T64" s="162">
        <x:v>32</x:v>
      </x:c>
      <x:c r="U64" s="112"/>
      <x:c r="V64" s="162"/>
      <x:c r="W64" s="112"/>
      <x:c r="X64" s="112">
        <x:v>2</x:v>
      </x:c>
      <x:c r="Y64" s="112"/>
      <x:c r="Z64" s="112"/>
      <x:c r="AA64" s="112"/>
      <x:c r="AB64" s="112"/>
      <x:c r="AC64" s="112"/>
      <x:c r="AD64" s="112"/>
      <x:c r="AE64" s="112"/>
      <x:c r="AF64" s="112"/>
      <x:c r="AG64" s="112">
        <x:v>1</x:v>
      </x:c>
      <x:c r="AH64" s="112"/>
      <x:c r="AI64" s="112"/>
      <x:c r="AJ64" s="112"/>
      <x:c r="AK64" s="112"/>
      <x:c r="AL64" s="631" t="s">
        <x:v>1761</x:v>
      </x:c>
      <x:c r="AM64" s="112"/>
      <x:c r="AN64" s="162"/>
      <x:c r="AO64" s="112"/>
      <x:c r="AP64" s="112"/>
      <x:c r="AQ64" s="112"/>
      <x:c r="AR64" s="162"/>
      <x:c r="AS64" s="112"/>
      <x:c r="AT64" s="162"/>
      <x:c r="AU64" s="112"/>
      <x:c r="AV64" s="112"/>
      <x:c r="AW64" s="112"/>
      <x:c r="AX64" s="112"/>
      <x:c r="AY64" s="112"/>
      <x:c r="AZ64" s="112"/>
      <x:c r="BA64" s="162"/>
      <x:c r="BB64" s="112"/>
      <x:c r="BC64" s="112"/>
      <x:c r="BD64" s="112"/>
      <x:c r="BE64" s="112"/>
      <x:c r="BF64" s="112"/>
      <x:c r="BG64" s="112"/>
      <x:c r="BH64" s="112"/>
      <x:c r="BI64" s="112"/>
      <x:c r="BJ64" s="162"/>
      <x:c r="BK64" s="112"/>
      <x:c r="BL64" s="162"/>
      <x:c r="BM64" s="112"/>
      <x:c r="BN64" s="162"/>
      <x:c r="BO64" s="112"/>
      <x:c r="BP64" s="162"/>
      <x:c r="BQ64" s="112"/>
      <x:c r="BR64" s="112"/>
      <x:c r="BS64" s="112"/>
      <x:c r="BT64" s="112"/>
      <x:c r="BU64" s="112"/>
      <x:c r="BV64" s="631" t="s">
        <x:v>1761</x:v>
      </x:c>
      <x:c r="BW64" s="112"/>
      <x:c r="BX64" s="112"/>
      <x:c r="BY64" s="162"/>
      <x:c r="BZ64" s="112"/>
      <x:c r="CA64" s="162"/>
      <x:c r="CB64" s="112"/>
      <x:c r="CC64" s="162"/>
      <x:c r="CD64" s="112"/>
      <x:c r="CE64" s="112"/>
      <x:c r="CF64" s="162"/>
      <x:c r="CG64" s="112"/>
      <x:c r="CH64" s="112"/>
      <x:c r="CI64" s="112"/>
      <x:c r="CJ64" s="112"/>
      <x:c r="CK64" s="112"/>
      <x:c r="CL64" s="112"/>
      <x:c r="CM64" s="112"/>
      <x:c r="CN64" s="112"/>
      <x:c r="CO64" s="112"/>
      <x:c r="CP64" s="162"/>
      <x:c r="CQ64" s="112"/>
      <x:c r="CR64" s="162"/>
      <x:c r="CS64" s="112"/>
      <x:c r="CT64" s="112"/>
      <x:c r="CU64" s="112"/>
      <x:c r="CV64" s="112"/>
      <x:c r="CW64" s="112"/>
      <x:c r="CX64" s="112"/>
      <x:c r="CY64" s="631" t="s">
        <x:v>1761</x:v>
      </x:c>
      <x:c r="CZ64" s="112"/>
      <x:c r="DA64" s="162"/>
      <x:c r="DB64" s="112"/>
      <x:c r="DC64" s="162"/>
      <x:c r="DD64" s="112"/>
      <x:c r="DE64" s="162"/>
      <x:c r="DF64" s="112"/>
      <x:c r="DG64" s="163"/>
    </x:row>
    <x:row r="65" spans="1:111" ht="30" customHeight="1">
      <x:c r="A65" s="631" t="s">
        <x:v>970</x:v>
      </x:c>
      <x:c r="B65" s="115">
        <x:v>1</x:v>
      </x:c>
      <x:c r="C65" s="162"/>
      <x:c r="D65" s="112"/>
      <x:c r="E65" s="162"/>
      <x:c r="F65" s="112"/>
      <x:c r="G65" s="162"/>
      <x:c r="H65" s="112"/>
      <x:c r="I65" s="162"/>
      <x:c r="J65" s="112">
        <x:v>2</x:v>
      </x:c>
      <x:c r="K65" s="112"/>
      <x:c r="L65" s="162"/>
      <x:c r="M65" s="112"/>
      <x:c r="N65" s="112"/>
      <x:c r="O65" s="112"/>
      <x:c r="P65" s="112"/>
      <x:c r="Q65" s="112"/>
      <x:c r="R65" s="162"/>
      <x:c r="S65" s="112"/>
      <x:c r="T65" s="162"/>
      <x:c r="U65" s="112"/>
      <x:c r="V65" s="162"/>
      <x:c r="W65" s="112"/>
      <x:c r="X65" s="112">
        <x:v>6</x:v>
      </x:c>
      <x:c r="Y65" s="112"/>
      <x:c r="Z65" s="112"/>
      <x:c r="AA65" s="112"/>
      <x:c r="AB65" s="112"/>
      <x:c r="AC65" s="112"/>
      <x:c r="AD65" s="112"/>
      <x:c r="AE65" s="112"/>
      <x:c r="AF65" s="112"/>
      <x:c r="AG65" s="112"/>
      <x:c r="AH65" s="112"/>
      <x:c r="AI65" s="112"/>
      <x:c r="AJ65" s="112"/>
      <x:c r="AK65" s="112"/>
      <x:c r="AL65" s="631" t="s">
        <x:v>970</x:v>
      </x:c>
      <x:c r="AM65" s="112"/>
      <x:c r="AN65" s="162"/>
      <x:c r="AO65" s="112"/>
      <x:c r="AP65" s="112"/>
      <x:c r="AQ65" s="112"/>
      <x:c r="AR65" s="162"/>
      <x:c r="AS65" s="112"/>
      <x:c r="AT65" s="162"/>
      <x:c r="AU65" s="112"/>
      <x:c r="AV65" s="112"/>
      <x:c r="AW65" s="112"/>
      <x:c r="AX65" s="112"/>
      <x:c r="AY65" s="112"/>
      <x:c r="AZ65" s="112"/>
      <x:c r="BA65" s="162"/>
      <x:c r="BB65" s="112"/>
      <x:c r="BC65" s="112"/>
      <x:c r="BD65" s="112"/>
      <x:c r="BE65" s="112"/>
      <x:c r="BF65" s="112"/>
      <x:c r="BG65" s="112"/>
      <x:c r="BH65" s="112"/>
      <x:c r="BI65" s="112"/>
      <x:c r="BJ65" s="162"/>
      <x:c r="BK65" s="112"/>
      <x:c r="BL65" s="162"/>
      <x:c r="BM65" s="112"/>
      <x:c r="BN65" s="162"/>
      <x:c r="BO65" s="112"/>
      <x:c r="BP65" s="162"/>
      <x:c r="BQ65" s="112"/>
      <x:c r="BR65" s="112"/>
      <x:c r="BS65" s="112"/>
      <x:c r="BT65" s="112"/>
      <x:c r="BU65" s="112"/>
      <x:c r="BV65" s="631" t="s">
        <x:v>970</x:v>
      </x:c>
      <x:c r="BW65" s="112"/>
      <x:c r="BX65" s="112"/>
      <x:c r="BY65" s="162"/>
      <x:c r="BZ65" s="112"/>
      <x:c r="CA65" s="162"/>
      <x:c r="CB65" s="112"/>
      <x:c r="CC65" s="162"/>
      <x:c r="CD65" s="112"/>
      <x:c r="CE65" s="112"/>
      <x:c r="CF65" s="162"/>
      <x:c r="CG65" s="112"/>
      <x:c r="CH65" s="112"/>
      <x:c r="CI65" s="112"/>
      <x:c r="CJ65" s="112"/>
      <x:c r="CK65" s="112"/>
      <x:c r="CL65" s="112"/>
      <x:c r="CM65" s="112"/>
      <x:c r="CN65" s="112"/>
      <x:c r="CO65" s="112"/>
      <x:c r="CP65" s="162"/>
      <x:c r="CQ65" s="112"/>
      <x:c r="CR65" s="162"/>
      <x:c r="CS65" s="112">
        <x:v>10</x:v>
      </x:c>
      <x:c r="CT65" s="112"/>
      <x:c r="CU65" s="112"/>
      <x:c r="CV65" s="112"/>
      <x:c r="CW65" s="112"/>
      <x:c r="CX65" s="112"/>
      <x:c r="CY65" s="631" t="s">
        <x:v>970</x:v>
      </x:c>
      <x:c r="CZ65" s="112"/>
      <x:c r="DA65" s="162"/>
      <x:c r="DB65" s="112"/>
      <x:c r="DC65" s="162"/>
      <x:c r="DD65" s="112"/>
      <x:c r="DE65" s="162"/>
      <x:c r="DF65" s="112"/>
      <x:c r="DG65" s="163"/>
    </x:row>
    <x:row r="66" spans="1:111" ht="30" customHeight="1">
      <x:c r="A66" s="631" t="s">
        <x:v>1674</x:v>
      </x:c>
      <x:c r="B66" s="115"/>
      <x:c r="C66" s="162"/>
      <x:c r="D66" s="112"/>
      <x:c r="E66" s="162"/>
      <x:c r="F66" s="112"/>
      <x:c r="G66" s="162"/>
      <x:c r="H66" s="112"/>
      <x:c r="I66" s="162"/>
      <x:c r="J66" s="112"/>
      <x:c r="K66" s="112"/>
      <x:c r="L66" s="162"/>
      <x:c r="M66" s="112"/>
      <x:c r="N66" s="112"/>
      <x:c r="O66" s="112"/>
      <x:c r="P66" s="112"/>
      <x:c r="Q66" s="112"/>
      <x:c r="R66" s="162"/>
      <x:c r="S66" s="112"/>
      <x:c r="T66" s="162"/>
      <x:c r="U66" s="112"/>
      <x:c r="V66" s="162"/>
      <x:c r="W66" s="112"/>
      <x:c r="X66" s="112"/>
      <x:c r="Y66" s="112"/>
      <x:c r="Z66" s="112"/>
      <x:c r="AA66" s="112"/>
      <x:c r="AB66" s="112">
        <x:v>1</x:v>
      </x:c>
      <x:c r="AC66" s="112">
        <x:v>1</x:v>
      </x:c>
      <x:c r="AD66" s="112"/>
      <x:c r="AE66" s="112"/>
      <x:c r="AF66" s="112"/>
      <x:c r="AG66" s="112">
        <x:v>2</x:v>
      </x:c>
      <x:c r="AH66" s="112"/>
      <x:c r="AI66" s="112"/>
      <x:c r="AJ66" s="112"/>
      <x:c r="AK66" s="112">
        <x:v>3</x:v>
      </x:c>
      <x:c r="AL66" s="631" t="s">
        <x:v>1674</x:v>
      </x:c>
      <x:c r="AM66" s="112"/>
      <x:c r="AN66" s="162"/>
      <x:c r="AO66" s="112"/>
      <x:c r="AP66" s="112"/>
      <x:c r="AQ66" s="112"/>
      <x:c r="AR66" s="162"/>
      <x:c r="AS66" s="112"/>
      <x:c r="AT66" s="162"/>
      <x:c r="AU66" s="112"/>
      <x:c r="AV66" s="112"/>
      <x:c r="AW66" s="112"/>
      <x:c r="AX66" s="112"/>
      <x:c r="AY66" s="112"/>
      <x:c r="AZ66" s="112"/>
      <x:c r="BA66" s="162"/>
      <x:c r="BB66" s="112"/>
      <x:c r="BC66" s="112"/>
      <x:c r="BD66" s="112"/>
      <x:c r="BE66" s="112">
        <x:v>0</x:v>
      </x:c>
      <x:c r="BF66" s="112">
        <x:v>0</x:v>
      </x:c>
      <x:c r="BG66" s="112"/>
      <x:c r="BH66" s="112"/>
      <x:c r="BI66" s="112"/>
      <x:c r="BJ66" s="162"/>
      <x:c r="BK66" s="112"/>
      <x:c r="BL66" s="162"/>
      <x:c r="BM66" s="112"/>
      <x:c r="BN66" s="162"/>
      <x:c r="BO66" s="112"/>
      <x:c r="BP66" s="162"/>
      <x:c r="BQ66" s="112"/>
      <x:c r="BR66" s="112"/>
      <x:c r="BS66" s="112"/>
      <x:c r="BT66" s="112"/>
      <x:c r="BU66" s="112"/>
      <x:c r="BV66" s="631" t="s">
        <x:v>1674</x:v>
      </x:c>
      <x:c r="BW66" s="112"/>
      <x:c r="BX66" s="112"/>
      <x:c r="BY66" s="162"/>
      <x:c r="BZ66" s="112"/>
      <x:c r="CA66" s="162"/>
      <x:c r="CB66" s="112"/>
      <x:c r="CC66" s="162"/>
      <x:c r="CD66" s="112"/>
      <x:c r="CE66" s="112"/>
      <x:c r="CF66" s="162"/>
      <x:c r="CG66" s="112"/>
      <x:c r="CH66" s="112"/>
      <x:c r="CI66" s="112"/>
      <x:c r="CJ66" s="112"/>
      <x:c r="CK66" s="112"/>
      <x:c r="CL66" s="112"/>
      <x:c r="CM66" s="112"/>
      <x:c r="CN66" s="112"/>
      <x:c r="CO66" s="112"/>
      <x:c r="CP66" s="162"/>
      <x:c r="CQ66" s="112"/>
      <x:c r="CR66" s="162"/>
      <x:c r="CS66" s="112">
        <x:v>20</x:v>
      </x:c>
      <x:c r="CT66" s="112"/>
      <x:c r="CU66" s="112"/>
      <x:c r="CV66" s="112"/>
      <x:c r="CW66" s="112"/>
      <x:c r="CX66" s="112"/>
      <x:c r="CY66" s="631" t="s">
        <x:v>1674</x:v>
      </x:c>
      <x:c r="CZ66" s="112"/>
      <x:c r="DA66" s="162"/>
      <x:c r="DB66" s="112"/>
      <x:c r="DC66" s="162"/>
      <x:c r="DD66" s="112"/>
      <x:c r="DE66" s="162"/>
      <x:c r="DF66" s="112"/>
      <x:c r="DG66" s="163"/>
    </x:row>
    <x:row r="67" spans="1:111" ht="30" customHeight="1">
      <x:c r="A67" s="631" t="s">
        <x:v>1771</x:v>
      </x:c>
      <x:c r="B67" s="115"/>
      <x:c r="C67" s="162"/>
      <x:c r="D67" s="112"/>
      <x:c r="E67" s="162"/>
      <x:c r="F67" s="112"/>
      <x:c r="G67" s="162"/>
      <x:c r="H67" s="112"/>
      <x:c r="I67" s="162"/>
      <x:c r="J67" s="112">
        <x:v>1</x:v>
      </x:c>
      <x:c r="K67" s="112"/>
      <x:c r="L67" s="162"/>
      <x:c r="M67" s="112"/>
      <x:c r="N67" s="112"/>
      <x:c r="O67" s="112"/>
      <x:c r="P67" s="112"/>
      <x:c r="Q67" s="112"/>
      <x:c r="R67" s="162"/>
      <x:c r="S67" s="112"/>
      <x:c r="T67" s="162"/>
      <x:c r="U67" s="112"/>
      <x:c r="V67" s="162"/>
      <x:c r="W67" s="112"/>
      <x:c r="X67" s="112">
        <x:v>5</x:v>
      </x:c>
      <x:c r="Y67" s="112"/>
      <x:c r="Z67" s="112"/>
      <x:c r="AA67" s="112"/>
      <x:c r="AB67" s="112"/>
      <x:c r="AC67" s="112"/>
      <x:c r="AD67" s="112"/>
      <x:c r="AE67" s="112"/>
      <x:c r="AF67" s="112"/>
      <x:c r="AG67" s="112">
        <x:v>1</x:v>
      </x:c>
      <x:c r="AH67" s="112"/>
      <x:c r="AI67" s="112"/>
      <x:c r="AJ67" s="112"/>
      <x:c r="AK67" s="112">
        <x:v>2</x:v>
      </x:c>
      <x:c r="AL67" s="631" t="s">
        <x:v>1771</x:v>
      </x:c>
      <x:c r="AM67" s="112"/>
      <x:c r="AN67" s="162"/>
      <x:c r="AO67" s="112"/>
      <x:c r="AP67" s="112"/>
      <x:c r="AQ67" s="112"/>
      <x:c r="AR67" s="162"/>
      <x:c r="AS67" s="112"/>
      <x:c r="AT67" s="162"/>
      <x:c r="AU67" s="112"/>
      <x:c r="AV67" s="112"/>
      <x:c r="AW67" s="112"/>
      <x:c r="AX67" s="112"/>
      <x:c r="AY67" s="112"/>
      <x:c r="AZ67" s="112"/>
      <x:c r="BA67" s="162"/>
      <x:c r="BB67" s="112"/>
      <x:c r="BC67" s="112"/>
      <x:c r="BD67" s="112"/>
      <x:c r="BE67" s="112">
        <x:v>0</x:v>
      </x:c>
      <x:c r="BF67" s="112">
        <x:v>0</x:v>
      </x:c>
      <x:c r="BG67" s="112"/>
      <x:c r="BH67" s="112"/>
      <x:c r="BI67" s="112"/>
      <x:c r="BJ67" s="162"/>
      <x:c r="BK67" s="112"/>
      <x:c r="BL67" s="162"/>
      <x:c r="BM67" s="112"/>
      <x:c r="BN67" s="162"/>
      <x:c r="BO67" s="112"/>
      <x:c r="BP67" s="162"/>
      <x:c r="BQ67" s="112"/>
      <x:c r="BR67" s="112"/>
      <x:c r="BS67" s="112"/>
      <x:c r="BT67" s="112"/>
      <x:c r="BU67" s="112"/>
      <x:c r="BV67" s="631" t="s">
        <x:v>1771</x:v>
      </x:c>
      <x:c r="BW67" s="112"/>
      <x:c r="BX67" s="112"/>
      <x:c r="BY67" s="162"/>
      <x:c r="BZ67" s="112"/>
      <x:c r="CA67" s="162"/>
      <x:c r="CB67" s="112"/>
      <x:c r="CC67" s="162"/>
      <x:c r="CD67" s="112"/>
      <x:c r="CE67" s="112"/>
      <x:c r="CF67" s="162"/>
      <x:c r="CG67" s="112"/>
      <x:c r="CH67" s="112"/>
      <x:c r="CI67" s="112"/>
      <x:c r="CJ67" s="112"/>
      <x:c r="CK67" s="112"/>
      <x:c r="CL67" s="112"/>
      <x:c r="CM67" s="112"/>
      <x:c r="CN67" s="112"/>
      <x:c r="CO67" s="112"/>
      <x:c r="CP67" s="162"/>
      <x:c r="CQ67" s="112"/>
      <x:c r="CR67" s="162"/>
      <x:c r="CS67" s="112">
        <x:v>8</x:v>
      </x:c>
      <x:c r="CT67" s="112"/>
      <x:c r="CU67" s="112"/>
      <x:c r="CV67" s="112"/>
      <x:c r="CW67" s="112"/>
      <x:c r="CX67" s="112"/>
      <x:c r="CY67" s="631" t="s">
        <x:v>1771</x:v>
      </x:c>
      <x:c r="CZ67" s="112"/>
      <x:c r="DA67" s="162"/>
      <x:c r="DB67" s="112"/>
      <x:c r="DC67" s="162"/>
      <x:c r="DD67" s="112"/>
      <x:c r="DE67" s="162"/>
      <x:c r="DF67" s="112"/>
      <x:c r="DG67" s="163"/>
    </x:row>
    <x:row r="68" spans="1:111" ht="30" customHeight="1">
      <x:c r="A68" s="631" t="s">
        <x:v>536</x:v>
      </x:c>
      <x:c r="B68" s="115"/>
      <x:c r="C68" s="162"/>
      <x:c r="D68" s="112"/>
      <x:c r="E68" s="162"/>
      <x:c r="F68" s="112"/>
      <x:c r="G68" s="162"/>
      <x:c r="H68" s="112"/>
      <x:c r="I68" s="162"/>
      <x:c r="J68" s="112"/>
      <x:c r="K68" s="112"/>
      <x:c r="L68" s="162"/>
      <x:c r="M68" s="112"/>
      <x:c r="N68" s="112"/>
      <x:c r="O68" s="112"/>
      <x:c r="P68" s="112"/>
      <x:c r="Q68" s="112"/>
      <x:c r="R68" s="162"/>
      <x:c r="S68" s="112"/>
      <x:c r="T68" s="162"/>
      <x:c r="U68" s="112"/>
      <x:c r="V68" s="162"/>
      <x:c r="W68" s="112"/>
      <x:c r="X68" s="112"/>
      <x:c r="Y68" s="112"/>
      <x:c r="Z68" s="112"/>
      <x:c r="AA68" s="112"/>
      <x:c r="AB68" s="112">
        <x:v>1</x:v>
      </x:c>
      <x:c r="AC68" s="112"/>
      <x:c r="AD68" s="112"/>
      <x:c r="AE68" s="112"/>
      <x:c r="AF68" s="112"/>
      <x:c r="AG68" s="112">
        <x:v>1</x:v>
      </x:c>
      <x:c r="AH68" s="112"/>
      <x:c r="AI68" s="112"/>
      <x:c r="AJ68" s="112"/>
      <x:c r="AK68" s="112">
        <x:v>2</x:v>
      </x:c>
      <x:c r="AL68" s="631" t="s">
        <x:v>536</x:v>
      </x:c>
      <x:c r="AM68" s="112"/>
      <x:c r="AN68" s="162"/>
      <x:c r="AO68" s="112"/>
      <x:c r="AP68" s="112"/>
      <x:c r="AQ68" s="112"/>
      <x:c r="AR68" s="162"/>
      <x:c r="AS68" s="112"/>
      <x:c r="AT68" s="162"/>
      <x:c r="AU68" s="112"/>
      <x:c r="AV68" s="112"/>
      <x:c r="AW68" s="112"/>
      <x:c r="AX68" s="112"/>
      <x:c r="AY68" s="112"/>
      <x:c r="AZ68" s="112"/>
      <x:c r="BA68" s="162"/>
      <x:c r="BB68" s="112"/>
      <x:c r="BC68" s="112"/>
      <x:c r="BD68" s="112"/>
      <x:c r="BE68" s="112">
        <x:v>0</x:v>
      </x:c>
      <x:c r="BF68" s="112">
        <x:v>0</x:v>
      </x:c>
      <x:c r="BG68" s="112"/>
      <x:c r="BH68" s="112"/>
      <x:c r="BI68" s="112"/>
      <x:c r="BJ68" s="162"/>
      <x:c r="BK68" s="112"/>
      <x:c r="BL68" s="162"/>
      <x:c r="BM68" s="112"/>
      <x:c r="BN68" s="162"/>
      <x:c r="BO68" s="112"/>
      <x:c r="BP68" s="162"/>
      <x:c r="BQ68" s="112"/>
      <x:c r="BR68" s="112"/>
      <x:c r="BS68" s="112"/>
      <x:c r="BT68" s="112"/>
      <x:c r="BU68" s="112"/>
      <x:c r="BV68" s="631" t="s">
        <x:v>536</x:v>
      </x:c>
      <x:c r="BW68" s="112"/>
      <x:c r="BX68" s="112"/>
      <x:c r="BY68" s="162"/>
      <x:c r="BZ68" s="112"/>
      <x:c r="CA68" s="162"/>
      <x:c r="CB68" s="112"/>
      <x:c r="CC68" s="162"/>
      <x:c r="CD68" s="112"/>
      <x:c r="CE68" s="112"/>
      <x:c r="CF68" s="162"/>
      <x:c r="CG68" s="112"/>
      <x:c r="CH68" s="112"/>
      <x:c r="CI68" s="112"/>
      <x:c r="CJ68" s="112"/>
      <x:c r="CK68" s="112"/>
      <x:c r="CL68" s="112"/>
      <x:c r="CM68" s="112"/>
      <x:c r="CN68" s="112"/>
      <x:c r="CO68" s="112"/>
      <x:c r="CP68" s="162"/>
      <x:c r="CQ68" s="112"/>
      <x:c r="CR68" s="162"/>
      <x:c r="CS68" s="112">
        <x:v>5</x:v>
      </x:c>
      <x:c r="CT68" s="112"/>
      <x:c r="CU68" s="112"/>
      <x:c r="CV68" s="112"/>
      <x:c r="CW68" s="112"/>
      <x:c r="CX68" s="112"/>
      <x:c r="CY68" s="631" t="s">
        <x:v>536</x:v>
      </x:c>
      <x:c r="CZ68" s="112"/>
      <x:c r="DA68" s="162"/>
      <x:c r="DB68" s="112"/>
      <x:c r="DC68" s="162"/>
      <x:c r="DD68" s="112"/>
      <x:c r="DE68" s="162"/>
      <x:c r="DF68" s="112"/>
      <x:c r="DG68" s="163"/>
    </x:row>
    <x:row r="69" spans="1:111" ht="30" customHeight="1">
      <x:c r="A69" s="631" t="s">
        <x:v>526</x:v>
      </x:c>
      <x:c r="B69" s="115"/>
      <x:c r="C69" s="162"/>
      <x:c r="D69" s="112"/>
      <x:c r="E69" s="162"/>
      <x:c r="F69" s="112"/>
      <x:c r="G69" s="162"/>
      <x:c r="H69" s="112"/>
      <x:c r="I69" s="162"/>
      <x:c r="J69" s="112"/>
      <x:c r="K69" s="112"/>
      <x:c r="L69" s="162"/>
      <x:c r="M69" s="112"/>
      <x:c r="N69" s="112"/>
      <x:c r="O69" s="112"/>
      <x:c r="P69" s="112"/>
      <x:c r="Q69" s="112"/>
      <x:c r="R69" s="162"/>
      <x:c r="S69" s="112"/>
      <x:c r="T69" s="162"/>
      <x:c r="U69" s="112"/>
      <x:c r="V69" s="162"/>
      <x:c r="W69" s="112"/>
      <x:c r="X69" s="112"/>
      <x:c r="Y69" s="112"/>
      <x:c r="Z69" s="112"/>
      <x:c r="AA69" s="112"/>
      <x:c r="AB69" s="112">
        <x:v>1</x:v>
      </x:c>
      <x:c r="AC69" s="112"/>
      <x:c r="AD69" s="112">
        <x:v>1</x:v>
      </x:c>
      <x:c r="AE69" s="112"/>
      <x:c r="AF69" s="112"/>
      <x:c r="AG69" s="112">
        <x:v>2</x:v>
      </x:c>
      <x:c r="AH69" s="112"/>
      <x:c r="AI69" s="112"/>
      <x:c r="AJ69" s="112"/>
      <x:c r="AK69" s="112">
        <x:v>3</x:v>
      </x:c>
      <x:c r="AL69" s="631" t="s">
        <x:v>526</x:v>
      </x:c>
      <x:c r="AM69" s="112"/>
      <x:c r="AN69" s="162"/>
      <x:c r="AO69" s="112"/>
      <x:c r="AP69" s="112"/>
      <x:c r="AQ69" s="112"/>
      <x:c r="AR69" s="162"/>
      <x:c r="AS69" s="112"/>
      <x:c r="AT69" s="162"/>
      <x:c r="AU69" s="112"/>
      <x:c r="AV69" s="112"/>
      <x:c r="AW69" s="112"/>
      <x:c r="AX69" s="112"/>
      <x:c r="AY69" s="112"/>
      <x:c r="AZ69" s="112"/>
      <x:c r="BA69" s="162"/>
      <x:c r="BB69" s="112"/>
      <x:c r="BC69" s="112"/>
      <x:c r="BD69" s="112"/>
      <x:c r="BE69" s="112">
        <x:v>1</x:v>
      </x:c>
      <x:c r="BF69" s="112">
        <x:v>5</x:v>
      </x:c>
      <x:c r="BG69" s="112"/>
      <x:c r="BH69" s="112"/>
      <x:c r="BI69" s="112"/>
      <x:c r="BJ69" s="162"/>
      <x:c r="BK69" s="112"/>
      <x:c r="BL69" s="162"/>
      <x:c r="BM69" s="112"/>
      <x:c r="BN69" s="162"/>
      <x:c r="BO69" s="112"/>
      <x:c r="BP69" s="162"/>
      <x:c r="BQ69" s="112"/>
      <x:c r="BR69" s="112"/>
      <x:c r="BS69" s="112"/>
      <x:c r="BT69" s="112"/>
      <x:c r="BU69" s="112"/>
      <x:c r="BV69" s="631" t="s">
        <x:v>526</x:v>
      </x:c>
      <x:c r="BW69" s="112"/>
      <x:c r="BX69" s="112"/>
      <x:c r="BY69" s="162"/>
      <x:c r="BZ69" s="112"/>
      <x:c r="CA69" s="162"/>
      <x:c r="CB69" s="112"/>
      <x:c r="CC69" s="162"/>
      <x:c r="CD69" s="112"/>
      <x:c r="CE69" s="112"/>
      <x:c r="CF69" s="162"/>
      <x:c r="CG69" s="112"/>
      <x:c r="CH69" s="112"/>
      <x:c r="CI69" s="112"/>
      <x:c r="CJ69" s="112">
        <x:v>1</x:v>
      </x:c>
      <x:c r="CK69" s="112"/>
      <x:c r="CL69" s="112"/>
      <x:c r="CM69" s="112"/>
      <x:c r="CN69" s="112"/>
      <x:c r="CO69" s="112"/>
      <x:c r="CP69" s="162"/>
      <x:c r="CQ69" s="112"/>
      <x:c r="CR69" s="162"/>
      <x:c r="CS69" s="112">
        <x:v>15</x:v>
      </x:c>
      <x:c r="CT69" s="112"/>
      <x:c r="CU69" s="112"/>
      <x:c r="CV69" s="112"/>
      <x:c r="CW69" s="112"/>
      <x:c r="CX69" s="112"/>
      <x:c r="CY69" s="631" t="s">
        <x:v>526</x:v>
      </x:c>
      <x:c r="CZ69" s="112"/>
      <x:c r="DA69" s="162"/>
      <x:c r="DB69" s="112"/>
      <x:c r="DC69" s="162"/>
      <x:c r="DD69" s="112"/>
      <x:c r="DE69" s="162"/>
      <x:c r="DF69" s="112"/>
      <x:c r="DG69" s="163"/>
    </x:row>
    <x:row r="70" spans="1:111" ht="30" customHeight="1">
      <x:c r="A70" s="631" t="s">
        <x:v>1652</x:v>
      </x:c>
      <x:c r="B70" s="115"/>
      <x:c r="C70" s="162"/>
      <x:c r="D70" s="112"/>
      <x:c r="E70" s="162"/>
      <x:c r="F70" s="112"/>
      <x:c r="G70" s="162"/>
      <x:c r="H70" s="112"/>
      <x:c r="I70" s="162"/>
      <x:c r="J70" s="112">
        <x:v>1</x:v>
      </x:c>
      <x:c r="K70" s="112"/>
      <x:c r="L70" s="162"/>
      <x:c r="M70" s="112">
        <x:v>1</x:v>
      </x:c>
      <x:c r="N70" s="112"/>
      <x:c r="O70" s="112"/>
      <x:c r="P70" s="112"/>
      <x:c r="Q70" s="112"/>
      <x:c r="R70" s="162"/>
      <x:c r="S70" s="112"/>
      <x:c r="T70" s="162"/>
      <x:c r="U70" s="112"/>
      <x:c r="V70" s="162"/>
      <x:c r="W70" s="112"/>
      <x:c r="X70" s="112">
        <x:v>3</x:v>
      </x:c>
      <x:c r="Y70" s="112"/>
      <x:c r="Z70" s="112"/>
      <x:c r="AA70" s="112">
        <x:v>1</x:v>
      </x:c>
      <x:c r="AB70" s="112">
        <x:v>1</x:v>
      </x:c>
      <x:c r="AC70" s="112"/>
      <x:c r="AD70" s="112">
        <x:v>1</x:v>
      </x:c>
      <x:c r="AE70" s="112"/>
      <x:c r="AF70" s="112"/>
      <x:c r="AG70" s="112">
        <x:v>1</x:v>
      </x:c>
      <x:c r="AH70" s="112"/>
      <x:c r="AI70" s="112"/>
      <x:c r="AJ70" s="112"/>
      <x:c r="AK70" s="112">
        <x:v>3</x:v>
      </x:c>
      <x:c r="AL70" s="631" t="s">
        <x:v>1652</x:v>
      </x:c>
      <x:c r="AM70" s="112"/>
      <x:c r="AN70" s="162"/>
      <x:c r="AO70" s="112"/>
      <x:c r="AP70" s="112"/>
      <x:c r="AQ70" s="112"/>
      <x:c r="AR70" s="162"/>
      <x:c r="AS70" s="112"/>
      <x:c r="AT70" s="162"/>
      <x:c r="AU70" s="112"/>
      <x:c r="AV70" s="112"/>
      <x:c r="AW70" s="112"/>
      <x:c r="AX70" s="112"/>
      <x:c r="AY70" s="112"/>
      <x:c r="AZ70" s="112"/>
      <x:c r="BA70" s="162"/>
      <x:c r="BB70" s="112"/>
      <x:c r="BC70" s="112"/>
      <x:c r="BD70" s="112"/>
      <x:c r="BE70" s="112">
        <x:v>0</x:v>
      </x:c>
      <x:c r="BF70" s="112">
        <x:v>0</x:v>
      </x:c>
      <x:c r="BG70" s="112"/>
      <x:c r="BH70" s="112"/>
      <x:c r="BI70" s="112"/>
      <x:c r="BJ70" s="162"/>
      <x:c r="BK70" s="112"/>
      <x:c r="BL70" s="162"/>
      <x:c r="BM70" s="112"/>
      <x:c r="BN70" s="162"/>
      <x:c r="BO70" s="112"/>
      <x:c r="BP70" s="162"/>
      <x:c r="BQ70" s="112"/>
      <x:c r="BR70" s="112"/>
      <x:c r="BS70" s="112"/>
      <x:c r="BT70" s="112"/>
      <x:c r="BU70" s="112"/>
      <x:c r="BV70" s="631" t="s">
        <x:v>1652</x:v>
      </x:c>
      <x:c r="BW70" s="112"/>
      <x:c r="BX70" s="112"/>
      <x:c r="BY70" s="162"/>
      <x:c r="BZ70" s="112"/>
      <x:c r="CA70" s="162"/>
      <x:c r="CB70" s="112"/>
      <x:c r="CC70" s="162"/>
      <x:c r="CD70" s="112"/>
      <x:c r="CE70" s="112"/>
      <x:c r="CF70" s="162"/>
      <x:c r="CG70" s="112"/>
      <x:c r="CH70" s="112"/>
      <x:c r="CI70" s="112"/>
      <x:c r="CJ70" s="112">
        <x:v>1</x:v>
      </x:c>
      <x:c r="CK70" s="112"/>
      <x:c r="CL70" s="112"/>
      <x:c r="CM70" s="112"/>
      <x:c r="CN70" s="112"/>
      <x:c r="CO70" s="112"/>
      <x:c r="CP70" s="162"/>
      <x:c r="CQ70" s="112"/>
      <x:c r="CR70" s="162"/>
      <x:c r="CS70" s="112">
        <x:v>15</x:v>
      </x:c>
      <x:c r="CT70" s="112"/>
      <x:c r="CU70" s="112"/>
      <x:c r="CV70" s="112"/>
      <x:c r="CW70" s="112"/>
      <x:c r="CX70" s="112"/>
      <x:c r="CY70" s="631" t="s">
        <x:v>1652</x:v>
      </x:c>
      <x:c r="CZ70" s="112"/>
      <x:c r="DA70" s="162"/>
      <x:c r="DB70" s="112"/>
      <x:c r="DC70" s="162"/>
      <x:c r="DD70" s="112"/>
      <x:c r="DE70" s="162"/>
      <x:c r="DF70" s="112"/>
      <x:c r="DG70" s="163"/>
    </x:row>
    <x:row r="71" spans="1:111" ht="30" customHeight="1">
      <x:c r="A71" s="631" t="s">
        <x:v>1721</x:v>
      </x:c>
      <x:c r="B71" s="115"/>
      <x:c r="C71" s="162"/>
      <x:c r="D71" s="112"/>
      <x:c r="E71" s="162"/>
      <x:c r="F71" s="112"/>
      <x:c r="G71" s="162"/>
      <x:c r="H71" s="112"/>
      <x:c r="I71" s="162"/>
      <x:c r="J71" s="112">
        <x:v>1</x:v>
      </x:c>
      <x:c r="K71" s="112"/>
      <x:c r="L71" s="162"/>
      <x:c r="M71" s="112"/>
      <x:c r="N71" s="112"/>
      <x:c r="O71" s="112"/>
      <x:c r="P71" s="112"/>
      <x:c r="Q71" s="112"/>
      <x:c r="R71" s="162"/>
      <x:c r="S71" s="112"/>
      <x:c r="T71" s="162"/>
      <x:c r="U71" s="112"/>
      <x:c r="V71" s="162"/>
      <x:c r="W71" s="112"/>
      <x:c r="X71" s="112"/>
      <x:c r="Y71" s="112"/>
      <x:c r="Z71" s="112"/>
      <x:c r="AA71" s="112">
        <x:v>1</x:v>
      </x:c>
      <x:c r="AB71" s="112"/>
      <x:c r="AC71" s="112"/>
      <x:c r="AD71" s="112"/>
      <x:c r="AE71" s="112"/>
      <x:c r="AF71" s="112"/>
      <x:c r="AG71" s="112">
        <x:v>1</x:v>
      </x:c>
      <x:c r="AH71" s="112"/>
      <x:c r="AI71" s="112"/>
      <x:c r="AJ71" s="112"/>
      <x:c r="AK71" s="112"/>
      <x:c r="AL71" s="631" t="s">
        <x:v>1721</x:v>
      </x:c>
      <x:c r="AM71" s="112"/>
      <x:c r="AN71" s="162"/>
      <x:c r="AO71" s="112"/>
      <x:c r="AP71" s="112"/>
      <x:c r="AQ71" s="112"/>
      <x:c r="AR71" s="162"/>
      <x:c r="AS71" s="112"/>
      <x:c r="AT71" s="162"/>
      <x:c r="AU71" s="112"/>
      <x:c r="AV71" s="112"/>
      <x:c r="AW71" s="112"/>
      <x:c r="AX71" s="112"/>
      <x:c r="AY71" s="112"/>
      <x:c r="AZ71" s="112"/>
      <x:c r="BA71" s="162"/>
      <x:c r="BB71" s="112"/>
      <x:c r="BC71" s="112"/>
      <x:c r="BD71" s="112"/>
      <x:c r="BE71" s="112"/>
      <x:c r="BF71" s="112"/>
      <x:c r="BG71" s="112"/>
      <x:c r="BH71" s="112"/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631" t="s">
        <x:v>1721</x:v>
      </x:c>
      <x:c r="BW71" s="112"/>
      <x:c r="BX71" s="112"/>
      <x:c r="BY71" s="162"/>
      <x:c r="BZ71" s="112"/>
      <x:c r="CA71" s="162"/>
      <x:c r="CB71" s="112"/>
      <x:c r="CC71" s="162"/>
      <x:c r="CD71" s="112"/>
      <x:c r="CE71" s="112"/>
      <x:c r="CF71" s="162"/>
      <x:c r="CG71" s="112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/>
      <x:c r="CR71" s="162"/>
      <x:c r="CS71" s="112"/>
      <x:c r="CT71" s="112"/>
      <x:c r="CU71" s="112"/>
      <x:c r="CV71" s="112"/>
      <x:c r="CW71" s="112"/>
      <x:c r="CX71" s="112"/>
      <x:c r="CY71" s="631" t="s">
        <x:v>1721</x:v>
      </x:c>
      <x:c r="CZ71" s="112"/>
      <x:c r="DA71" s="162"/>
      <x:c r="DB71" s="112"/>
      <x:c r="DC71" s="162"/>
      <x:c r="DD71" s="112"/>
      <x:c r="DE71" s="162"/>
      <x:c r="DF71" s="112"/>
      <x:c r="DG71" s="163"/>
    </x:row>
    <x:row r="72" spans="1:111" ht="30" customHeight="1">
      <x:c r="A72" s="631" t="s">
        <x:v>520</x:v>
      </x:c>
      <x:c r="B72" s="115"/>
      <x:c r="C72" s="162"/>
      <x:c r="D72" s="112"/>
      <x:c r="E72" s="162"/>
      <x:c r="F72" s="112"/>
      <x:c r="G72" s="162"/>
      <x:c r="H72" s="112"/>
      <x:c r="I72" s="162"/>
      <x:c r="J72" s="112">
        <x:v>1</x:v>
      </x:c>
      <x:c r="K72" s="112"/>
      <x:c r="L72" s="162"/>
      <x:c r="M72" s="112"/>
      <x:c r="N72" s="112"/>
      <x:c r="O72" s="112"/>
      <x:c r="P72" s="112"/>
      <x:c r="Q72" s="112"/>
      <x:c r="R72" s="162"/>
      <x:c r="S72" s="112"/>
      <x:c r="T72" s="162"/>
      <x:c r="U72" s="112"/>
      <x:c r="V72" s="162"/>
      <x:c r="W72" s="112"/>
      <x:c r="X72" s="112"/>
      <x:c r="Y72" s="112"/>
      <x:c r="Z72" s="112"/>
      <x:c r="AA72" s="112">
        <x:v>1</x:v>
      </x:c>
      <x:c r="AB72" s="112"/>
      <x:c r="AC72" s="112">
        <x:v>1</x:v>
      </x:c>
      <x:c r="AD72" s="112"/>
      <x:c r="AE72" s="112"/>
      <x:c r="AF72" s="112"/>
      <x:c r="AG72" s="112">
        <x:v>1</x:v>
      </x:c>
      <x:c r="AH72" s="112"/>
      <x:c r="AI72" s="112"/>
      <x:c r="AJ72" s="112"/>
      <x:c r="AK72" s="112"/>
      <x:c r="AL72" s="631" t="s">
        <x:v>520</x:v>
      </x:c>
      <x:c r="AM72" s="112"/>
      <x:c r="AN72" s="162"/>
      <x:c r="AO72" s="112"/>
      <x:c r="AP72" s="112"/>
      <x:c r="AQ72" s="112"/>
      <x:c r="AR72" s="162"/>
      <x:c r="AS72" s="112"/>
      <x:c r="AT72" s="162"/>
      <x:c r="AU72" s="112"/>
      <x:c r="AV72" s="112"/>
      <x:c r="AW72" s="112"/>
      <x:c r="AX72" s="112"/>
      <x:c r="AY72" s="112"/>
      <x:c r="AZ72" s="112"/>
      <x:c r="BA72" s="162"/>
      <x:c r="BB72" s="112"/>
      <x:c r="BC72" s="112"/>
      <x:c r="BD72" s="112"/>
      <x:c r="BE72" s="112"/>
      <x:c r="BF72" s="112"/>
      <x:c r="BG72" s="112"/>
      <x:c r="BH72" s="112"/>
      <x:c r="BI72" s="112"/>
      <x:c r="BJ72" s="162"/>
      <x:c r="BK72" s="112"/>
      <x:c r="BL72" s="162"/>
      <x:c r="BM72" s="112"/>
      <x:c r="BN72" s="162"/>
      <x:c r="BO72" s="112"/>
      <x:c r="BP72" s="162"/>
      <x:c r="BQ72" s="112"/>
      <x:c r="BR72" s="112"/>
      <x:c r="BS72" s="112"/>
      <x:c r="BT72" s="112"/>
      <x:c r="BU72" s="112"/>
      <x:c r="BV72" s="631" t="s">
        <x:v>520</x:v>
      </x:c>
      <x:c r="BW72" s="112"/>
      <x:c r="BX72" s="112"/>
      <x:c r="BY72" s="162"/>
      <x:c r="BZ72" s="112"/>
      <x:c r="CA72" s="162"/>
      <x:c r="CB72" s="112"/>
      <x:c r="CC72" s="162"/>
      <x:c r="CD72" s="112"/>
      <x:c r="CE72" s="112"/>
      <x:c r="CF72" s="162"/>
      <x:c r="CG72" s="112"/>
      <x:c r="CH72" s="112"/>
      <x:c r="CI72" s="112"/>
      <x:c r="CJ72" s="112">
        <x:v>1</x:v>
      </x:c>
      <x:c r="CK72" s="112"/>
      <x:c r="CL72" s="112"/>
      <x:c r="CM72" s="112"/>
      <x:c r="CN72" s="112"/>
      <x:c r="CO72" s="112"/>
      <x:c r="CP72" s="162"/>
      <x:c r="CQ72" s="112"/>
      <x:c r="CR72" s="162"/>
      <x:c r="CS72" s="112"/>
      <x:c r="CT72" s="112"/>
      <x:c r="CU72" s="112"/>
      <x:c r="CV72" s="112"/>
      <x:c r="CW72" s="112"/>
      <x:c r="CX72" s="112"/>
      <x:c r="CY72" s="631" t="s">
        <x:v>520</x:v>
      </x:c>
      <x:c r="CZ72" s="112"/>
      <x:c r="DA72" s="162"/>
      <x:c r="DB72" s="112"/>
      <x:c r="DC72" s="162"/>
      <x:c r="DD72" s="112"/>
      <x:c r="DE72" s="162"/>
      <x:c r="DF72" s="112"/>
      <x:c r="DG72" s="163"/>
    </x:row>
    <x:row r="73" spans="1:111" ht="30" customHeight="1">
      <x:c r="A73" s="631" t="s">
        <x:v>1767</x:v>
      </x:c>
      <x:c r="B73" s="115"/>
      <x:c r="C73" s="162"/>
      <x:c r="D73" s="112"/>
      <x:c r="E73" s="162"/>
      <x:c r="F73" s="112"/>
      <x:c r="G73" s="162"/>
      <x:c r="H73" s="112"/>
      <x:c r="I73" s="162"/>
      <x:c r="J73" s="112">
        <x:v>1</x:v>
      </x:c>
      <x:c r="K73" s="112"/>
      <x:c r="L73" s="162"/>
      <x:c r="M73" s="112"/>
      <x:c r="N73" s="112"/>
      <x:c r="O73" s="112"/>
      <x:c r="P73" s="112"/>
      <x:c r="Q73" s="112"/>
      <x:c r="R73" s="162"/>
      <x:c r="S73" s="112"/>
      <x:c r="T73" s="162"/>
      <x:c r="U73" s="112"/>
      <x:c r="V73" s="162"/>
      <x:c r="W73" s="112"/>
      <x:c r="X73" s="112"/>
      <x:c r="Y73" s="112"/>
      <x:c r="Z73" s="112"/>
      <x:c r="AA73" s="112">
        <x:v>1</x:v>
      </x:c>
      <x:c r="AB73" s="112"/>
      <x:c r="AC73" s="112"/>
      <x:c r="AD73" s="112">
        <x:v>2</x:v>
      </x:c>
      <x:c r="AE73" s="112"/>
      <x:c r="AF73" s="112"/>
      <x:c r="AG73" s="112">
        <x:v>1</x:v>
      </x:c>
      <x:c r="AH73" s="112"/>
      <x:c r="AI73" s="112"/>
      <x:c r="AJ73" s="112"/>
      <x:c r="AK73" s="112"/>
      <x:c r="AL73" s="631" t="s">
        <x:v>1767</x:v>
      </x:c>
      <x:c r="AM73" s="112"/>
      <x:c r="AN73" s="162"/>
      <x:c r="AO73" s="112"/>
      <x:c r="AP73" s="112"/>
      <x:c r="AQ73" s="112"/>
      <x:c r="AR73" s="162"/>
      <x:c r="AS73" s="112"/>
      <x:c r="AT73" s="162"/>
      <x:c r="AU73" s="112"/>
      <x:c r="AV73" s="112"/>
      <x:c r="AW73" s="112"/>
      <x:c r="AX73" s="112"/>
      <x:c r="AY73" s="112"/>
      <x:c r="AZ73" s="112"/>
      <x:c r="BA73" s="162"/>
      <x:c r="BB73" s="112"/>
      <x:c r="BC73" s="112"/>
      <x:c r="BD73" s="112"/>
      <x:c r="BE73" s="112">
        <x:v>3</x:v>
      </x:c>
      <x:c r="BF73" s="112">
        <x:v>3</x:v>
      </x:c>
      <x:c r="BG73" s="112"/>
      <x:c r="BH73" s="112"/>
      <x:c r="BI73" s="112"/>
      <x:c r="BJ73" s="162"/>
      <x:c r="BK73" s="112"/>
      <x:c r="BL73" s="162"/>
      <x:c r="BM73" s="112"/>
      <x:c r="BN73" s="162"/>
      <x:c r="BO73" s="112"/>
      <x:c r="BP73" s="162"/>
      <x:c r="BQ73" s="112"/>
      <x:c r="BR73" s="112"/>
      <x:c r="BS73" s="112"/>
      <x:c r="BT73" s="112"/>
      <x:c r="BU73" s="112"/>
      <x:c r="BV73" s="631" t="s">
        <x:v>1767</x:v>
      </x:c>
      <x:c r="BW73" s="112"/>
      <x:c r="BX73" s="112"/>
      <x:c r="BY73" s="162"/>
      <x:c r="BZ73" s="112"/>
      <x:c r="CA73" s="162"/>
      <x:c r="CB73" s="112"/>
      <x:c r="CC73" s="162"/>
      <x:c r="CD73" s="112"/>
      <x:c r="CE73" s="112"/>
      <x:c r="CF73" s="162"/>
      <x:c r="CG73" s="112"/>
      <x:c r="CH73" s="112"/>
      <x:c r="CI73" s="112"/>
      <x:c r="CJ73" s="112"/>
      <x:c r="CK73" s="112"/>
      <x:c r="CL73" s="112"/>
      <x:c r="CM73" s="112"/>
      <x:c r="CN73" s="112"/>
      <x:c r="CO73" s="112"/>
      <x:c r="CP73" s="162"/>
      <x:c r="CQ73" s="112"/>
      <x:c r="CR73" s="162"/>
      <x:c r="CS73" s="112">
        <x:v>6</x:v>
      </x:c>
      <x:c r="CT73" s="112"/>
      <x:c r="CU73" s="112"/>
      <x:c r="CV73" s="112"/>
      <x:c r="CW73" s="112"/>
      <x:c r="CX73" s="112"/>
      <x:c r="CY73" s="631" t="s">
        <x:v>1767</x:v>
      </x:c>
      <x:c r="CZ73" s="112"/>
      <x:c r="DA73" s="162"/>
      <x:c r="DB73" s="112"/>
      <x:c r="DC73" s="162"/>
      <x:c r="DD73" s="112"/>
      <x:c r="DE73" s="162"/>
      <x:c r="DF73" s="112"/>
      <x:c r="DG73" s="163"/>
    </x:row>
    <x:row r="74" spans="1:111" ht="30" customHeight="1">
      <x:c r="A74" s="631" t="s">
        <x:v>533</x:v>
      </x:c>
      <x:c r="B74" s="115"/>
      <x:c r="C74" s="162"/>
      <x:c r="D74" s="112"/>
      <x:c r="E74" s="162"/>
      <x:c r="F74" s="112"/>
      <x:c r="G74" s="162"/>
      <x:c r="H74" s="112"/>
      <x:c r="I74" s="162"/>
      <x:c r="J74" s="112"/>
      <x:c r="K74" s="112"/>
      <x:c r="L74" s="162"/>
      <x:c r="M74" s="112"/>
      <x:c r="N74" s="112"/>
      <x:c r="O74" s="112"/>
      <x:c r="P74" s="112"/>
      <x:c r="Q74" s="112"/>
      <x:c r="R74" s="162"/>
      <x:c r="S74" s="112">
        <x:v>2</x:v>
      </x:c>
      <x:c r="T74" s="162">
        <x:v>39</x:v>
      </x:c>
      <x:c r="U74" s="112"/>
      <x:c r="V74" s="162"/>
      <x:c r="W74" s="112"/>
      <x:c r="X74" s="112">
        <x:v>17</x:v>
      </x:c>
      <x:c r="Y74" s="112"/>
      <x:c r="Z74" s="112"/>
      <x:c r="AA74" s="112">
        <x:v>1</x:v>
      </x:c>
      <x:c r="AB74" s="112"/>
      <x:c r="AC74" s="112"/>
      <x:c r="AD74" s="112">
        <x:v>1</x:v>
      </x:c>
      <x:c r="AE74" s="112"/>
      <x:c r="AF74" s="112"/>
      <x:c r="AG74" s="112">
        <x:v>1</x:v>
      </x:c>
      <x:c r="AH74" s="112"/>
      <x:c r="AI74" s="112"/>
      <x:c r="AJ74" s="112"/>
      <x:c r="AK74" s="112"/>
      <x:c r="AL74" s="631" t="s">
        <x:v>533</x:v>
      </x:c>
      <x:c r="AM74" s="112"/>
      <x:c r="AN74" s="162"/>
      <x:c r="AO74" s="112"/>
      <x:c r="AP74" s="112"/>
      <x:c r="AQ74" s="112"/>
      <x:c r="AR74" s="162"/>
      <x:c r="AS74" s="112"/>
      <x:c r="AT74" s="162"/>
      <x:c r="AU74" s="112"/>
      <x:c r="AV74" s="112"/>
      <x:c r="AW74" s="112"/>
      <x:c r="AX74" s="112"/>
      <x:c r="AY74" s="112"/>
      <x:c r="AZ74" s="112"/>
      <x:c r="BA74" s="162"/>
      <x:c r="BB74" s="112"/>
      <x:c r="BC74" s="112"/>
      <x:c r="BD74" s="112"/>
      <x:c r="BE74" s="112">
        <x:v>5</x:v>
      </x:c>
      <x:c r="BF74" s="112">
        <x:v>5</x:v>
      </x:c>
      <x:c r="BG74" s="112"/>
      <x:c r="BH74" s="112"/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631" t="s">
        <x:v>533</x:v>
      </x:c>
      <x:c r="BW74" s="112"/>
      <x:c r="BX74" s="112"/>
      <x:c r="BY74" s="162"/>
      <x:c r="BZ74" s="112"/>
      <x:c r="CA74" s="162"/>
      <x:c r="CB74" s="112"/>
      <x:c r="CC74" s="162"/>
      <x:c r="CD74" s="112"/>
      <x:c r="CE74" s="112"/>
      <x:c r="CF74" s="162"/>
      <x:c r="CG74" s="112"/>
      <x:c r="CH74" s="112"/>
      <x:c r="CI74" s="112"/>
      <x:c r="CJ74" s="112">
        <x:v>1</x:v>
      </x:c>
      <x:c r="CK74" s="112"/>
      <x:c r="CL74" s="112"/>
      <x:c r="CM74" s="112"/>
      <x:c r="CN74" s="112"/>
      <x:c r="CO74" s="112"/>
      <x:c r="CP74" s="162"/>
      <x:c r="CQ74" s="112"/>
      <x:c r="CR74" s="162"/>
      <x:c r="CS74" s="112"/>
      <x:c r="CT74" s="112"/>
      <x:c r="CU74" s="112"/>
      <x:c r="CV74" s="112">
        <x:v>2</x:v>
      </x:c>
      <x:c r="CW74" s="112"/>
      <x:c r="CX74" s="112"/>
      <x:c r="CY74" s="631" t="s">
        <x:v>533</x:v>
      </x:c>
      <x:c r="CZ74" s="112"/>
      <x:c r="DA74" s="162"/>
      <x:c r="DB74" s="112"/>
      <x:c r="DC74" s="162"/>
      <x:c r="DD74" s="112"/>
      <x:c r="DE74" s="162"/>
      <x:c r="DF74" s="112"/>
      <x:c r="DG74" s="163"/>
    </x:row>
    <x:row r="75" spans="1:111" ht="30" customHeight="1">
      <x:c r="A75" s="631" t="s">
        <x:v>1639</x:v>
      </x:c>
      <x:c r="B75" s="115"/>
      <x:c r="C75" s="162"/>
      <x:c r="D75" s="112"/>
      <x:c r="E75" s="162"/>
      <x:c r="F75" s="112"/>
      <x:c r="G75" s="162"/>
      <x:c r="H75" s="112"/>
      <x:c r="I75" s="162"/>
      <x:c r="J75" s="112"/>
      <x:c r="K75" s="112"/>
      <x:c r="L75" s="162"/>
      <x:c r="M75" s="112"/>
      <x:c r="N75" s="112"/>
      <x:c r="O75" s="112"/>
      <x:c r="P75" s="112"/>
      <x:c r="Q75" s="112"/>
      <x:c r="R75" s="162"/>
      <x:c r="S75" s="112">
        <x:v>1</x:v>
      </x:c>
      <x:c r="T75" s="162">
        <x:v>22</x:v>
      </x:c>
      <x:c r="U75" s="112"/>
      <x:c r="V75" s="162"/>
      <x:c r="W75" s="112"/>
      <x:c r="X75" s="112"/>
      <x:c r="Y75" s="112"/>
      <x:c r="Z75" s="112"/>
      <x:c r="AA75" s="112"/>
      <x:c r="AB75" s="112"/>
      <x:c r="AC75" s="112"/>
      <x:c r="AD75" s="112">
        <x:v>1</x:v>
      </x:c>
      <x:c r="AE75" s="112"/>
      <x:c r="AF75" s="112"/>
      <x:c r="AG75" s="112">
        <x:v>1</x:v>
      </x:c>
      <x:c r="AH75" s="112"/>
      <x:c r="AI75" s="112"/>
      <x:c r="AJ75" s="112">
        <x:v>2</x:v>
      </x:c>
      <x:c r="AK75" s="112">
        <x:v>2</x:v>
      </x:c>
      <x:c r="AL75" s="631" t="s">
        <x:v>1639</x:v>
      </x:c>
      <x:c r="AM75" s="112"/>
      <x:c r="AN75" s="162"/>
      <x:c r="AO75" s="112"/>
      <x:c r="AP75" s="112"/>
      <x:c r="AQ75" s="112"/>
      <x:c r="AR75" s="162"/>
      <x:c r="AS75" s="112"/>
      <x:c r="AT75" s="162"/>
      <x:c r="AU75" s="112"/>
      <x:c r="AV75" s="112"/>
      <x:c r="AW75" s="112"/>
      <x:c r="AX75" s="112"/>
      <x:c r="AY75" s="112"/>
      <x:c r="AZ75" s="112"/>
      <x:c r="BA75" s="162"/>
      <x:c r="BB75" s="112"/>
      <x:c r="BC75" s="112"/>
      <x:c r="BD75" s="112"/>
      <x:c r="BE75" s="112">
        <x:v>5</x:v>
      </x:c>
      <x:c r="BF75" s="112">
        <x:v>5</x:v>
      </x:c>
      <x:c r="BG75" s="112"/>
      <x:c r="BH75" s="112"/>
      <x:c r="BI75" s="112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631" t="s">
        <x:v>1639</x:v>
      </x:c>
      <x:c r="BW75" s="112"/>
      <x:c r="BX75" s="112"/>
      <x:c r="BY75" s="162"/>
      <x:c r="BZ75" s="112"/>
      <x:c r="CA75" s="162"/>
      <x:c r="CB75" s="112"/>
      <x:c r="CC75" s="162"/>
      <x:c r="CD75" s="112"/>
      <x:c r="CE75" s="112"/>
      <x:c r="CF75" s="162"/>
      <x:c r="CG75" s="112"/>
      <x:c r="CH75" s="112"/>
      <x:c r="CI75" s="112"/>
      <x:c r="CJ75" s="112"/>
      <x:c r="CK75" s="112"/>
      <x:c r="CL75" s="112"/>
      <x:c r="CM75" s="112"/>
      <x:c r="CN75" s="112"/>
      <x:c r="CO75" s="112"/>
      <x:c r="CP75" s="162"/>
      <x:c r="CQ75" s="112"/>
      <x:c r="CR75" s="162"/>
      <x:c r="CS75" s="112"/>
      <x:c r="CT75" s="112"/>
      <x:c r="CU75" s="112"/>
      <x:c r="CV75" s="112">
        <x:v>1</x:v>
      </x:c>
      <x:c r="CW75" s="112"/>
      <x:c r="CX75" s="112"/>
      <x:c r="CY75" s="631" t="s">
        <x:v>1639</x:v>
      </x:c>
      <x:c r="CZ75" s="112"/>
      <x:c r="DA75" s="162"/>
      <x:c r="DB75" s="112"/>
      <x:c r="DC75" s="162"/>
      <x:c r="DD75" s="112"/>
      <x:c r="DE75" s="162"/>
      <x:c r="DF75" s="112"/>
      <x:c r="DG75" s="163"/>
    </x:row>
    <x:row r="76" spans="1:111" ht="30" customHeight="1">
      <x:c r="A76" s="631" t="s">
        <x:v>538</x:v>
      </x:c>
      <x:c r="B76" s="115"/>
      <x:c r="C76" s="162"/>
      <x:c r="D76" s="112"/>
      <x:c r="E76" s="162"/>
      <x:c r="F76" s="112"/>
      <x:c r="G76" s="162"/>
      <x:c r="H76" s="112"/>
      <x:c r="I76" s="162"/>
      <x:c r="J76" s="112"/>
      <x:c r="K76" s="112"/>
      <x:c r="L76" s="162"/>
      <x:c r="M76" s="112"/>
      <x:c r="N76" s="112"/>
      <x:c r="O76" s="112"/>
      <x:c r="P76" s="112"/>
      <x:c r="Q76" s="112"/>
      <x:c r="R76" s="162"/>
      <x:c r="S76" s="112">
        <x:v>4</x:v>
      </x:c>
      <x:c r="T76" s="162">
        <x:v>58.32</x:v>
      </x:c>
      <x:c r="U76" s="112"/>
      <x:c r="V76" s="162"/>
      <x:c r="W76" s="112"/>
      <x:c r="X76" s="112">
        <x:v>15</x:v>
      </x:c>
      <x:c r="Y76" s="112"/>
      <x:c r="Z76" s="112"/>
      <x:c r="AA76" s="112">
        <x:v>1</x:v>
      </x:c>
      <x:c r="AB76" s="112"/>
      <x:c r="AC76" s="112"/>
      <x:c r="AD76" s="112">
        <x:v>3</x:v>
      </x:c>
      <x:c r="AE76" s="112"/>
      <x:c r="AF76" s="112"/>
      <x:c r="AG76" s="112">
        <x:v>1</x:v>
      </x:c>
      <x:c r="AH76" s="112"/>
      <x:c r="AI76" s="112"/>
      <x:c r="AJ76" s="112">
        <x:v>4</x:v>
      </x:c>
      <x:c r="AK76" s="112">
        <x:v>5</x:v>
      </x:c>
      <x:c r="AL76" s="631" t="s">
        <x:v>538</x:v>
      </x:c>
      <x:c r="AM76" s="112"/>
      <x:c r="AN76" s="162"/>
      <x:c r="AO76" s="112"/>
      <x:c r="AP76" s="112"/>
      <x:c r="AQ76" s="112"/>
      <x:c r="AR76" s="162"/>
      <x:c r="AS76" s="112"/>
      <x:c r="AT76" s="162"/>
      <x:c r="AU76" s="112"/>
      <x:c r="AV76" s="112"/>
      <x:c r="AW76" s="112"/>
      <x:c r="AX76" s="112"/>
      <x:c r="AY76" s="112"/>
      <x:c r="AZ76" s="112"/>
      <x:c r="BA76" s="162"/>
      <x:c r="BB76" s="112"/>
      <x:c r="BC76" s="112"/>
      <x:c r="BD76" s="112"/>
      <x:c r="BE76" s="112">
        <x:v>2</x:v>
      </x:c>
      <x:c r="BF76" s="112">
        <x:v>2</x:v>
      </x:c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631" t="s">
        <x:v>538</x:v>
      </x:c>
      <x:c r="BW76" s="112"/>
      <x:c r="BX76" s="112"/>
      <x:c r="BY76" s="162"/>
      <x:c r="BZ76" s="112"/>
      <x:c r="CA76" s="162"/>
      <x:c r="CB76" s="112"/>
      <x:c r="CC76" s="162"/>
      <x:c r="CD76" s="112"/>
      <x:c r="CE76" s="112"/>
      <x:c r="CF76" s="162"/>
      <x:c r="CG76" s="112"/>
      <x:c r="CH76" s="112"/>
      <x:c r="CI76" s="112"/>
      <x:c r="CJ76" s="112"/>
      <x:c r="CK76" s="112"/>
      <x:c r="CL76" s="112"/>
      <x:c r="CM76" s="112"/>
      <x:c r="CN76" s="112"/>
      <x:c r="CO76" s="112"/>
      <x:c r="CP76" s="162"/>
      <x:c r="CQ76" s="112"/>
      <x:c r="CR76" s="162"/>
      <x:c r="CS76" s="112">
        <x:v>13</x:v>
      </x:c>
      <x:c r="CT76" s="112"/>
      <x:c r="CU76" s="112"/>
      <x:c r="CV76" s="112">
        <x:v>3</x:v>
      </x:c>
      <x:c r="CW76" s="112"/>
      <x:c r="CX76" s="112"/>
      <x:c r="CY76" s="631" t="s">
        <x:v>538</x:v>
      </x:c>
      <x:c r="CZ76" s="112"/>
      <x:c r="DA76" s="162"/>
      <x:c r="DB76" s="112"/>
      <x:c r="DC76" s="162"/>
      <x:c r="DD76" s="112"/>
      <x:c r="DE76" s="162"/>
      <x:c r="DF76" s="112"/>
      <x:c r="DG76" s="163"/>
    </x:row>
    <x:row r="77" spans="1:111" ht="30" customHeight="1">
      <x:c r="A77" s="631" t="s">
        <x:v>510</x:v>
      </x:c>
      <x:c r="B77" s="115">
        <x:v>1</x:v>
      </x:c>
      <x:c r="C77" s="162">
        <x:v>84</x:v>
      </x:c>
      <x:c r="D77" s="112">
        <x:v>12</x:v>
      </x:c>
      <x:c r="E77" s="162">
        <x:v>398.5</x:v>
      </x:c>
      <x:c r="F77" s="112"/>
      <x:c r="G77" s="162"/>
      <x:c r="H77" s="112"/>
      <x:c r="I77" s="162"/>
      <x:c r="J77" s="112"/>
      <x:c r="K77" s="112"/>
      <x:c r="L77" s="162"/>
      <x:c r="M77" s="112"/>
      <x:c r="N77" s="112"/>
      <x:c r="O77" s="112"/>
      <x:c r="P77" s="112">
        <x:v>11</x:v>
      </x:c>
      <x:c r="Q77" s="112"/>
      <x:c r="R77" s="162"/>
      <x:c r="S77" s="112"/>
      <x:c r="T77" s="162"/>
      <x:c r="U77" s="112"/>
      <x:c r="V77" s="162"/>
      <x:c r="W77" s="112"/>
      <x:c r="X77" s="112">
        <x:v>15</x:v>
      </x:c>
      <x:c r="Y77" s="112"/>
      <x:c r="Z77" s="112"/>
      <x:c r="AA77" s="112">
        <x:v>1</x:v>
      </x:c>
      <x:c r="AB77" s="112"/>
      <x:c r="AC77" s="112"/>
      <x:c r="AD77" s="112">
        <x:v>1</x:v>
      </x:c>
      <x:c r="AE77" s="112"/>
      <x:c r="AF77" s="112"/>
      <x:c r="AG77" s="112">
        <x:v>1</x:v>
      </x:c>
      <x:c r="AH77" s="112"/>
      <x:c r="AI77" s="112"/>
      <x:c r="AJ77" s="112"/>
      <x:c r="AK77" s="112">
        <x:v>2</x:v>
      </x:c>
      <x:c r="AL77" s="631" t="s">
        <x:v>510</x:v>
      </x:c>
      <x:c r="AM77" s="112"/>
      <x:c r="AN77" s="162"/>
      <x:c r="AO77" s="112"/>
      <x:c r="AP77" s="112"/>
      <x:c r="AQ77" s="112"/>
      <x:c r="AR77" s="162"/>
      <x:c r="AS77" s="112"/>
      <x:c r="AT77" s="162"/>
      <x:c r="AU77" s="112"/>
      <x:c r="AV77" s="112"/>
      <x:c r="AW77" s="112"/>
      <x:c r="AX77" s="112"/>
      <x:c r="AY77" s="112"/>
      <x:c r="AZ77" s="112"/>
      <x:c r="BA77" s="162"/>
      <x:c r="BB77" s="112"/>
      <x:c r="BC77" s="112"/>
      <x:c r="BD77" s="112"/>
      <x:c r="BE77" s="112">
        <x:v>1</x:v>
      </x:c>
      <x:c r="BF77" s="112">
        <x:v>1</x:v>
      </x:c>
      <x:c r="BG77" s="112"/>
      <x:c r="BH77" s="112"/>
      <x:c r="BI77" s="112"/>
      <x:c r="BJ77" s="162"/>
      <x:c r="BK77" s="112"/>
      <x:c r="BL77" s="162"/>
      <x:c r="BM77" s="112"/>
      <x:c r="BN77" s="162"/>
      <x:c r="BO77" s="112"/>
      <x:c r="BP77" s="162"/>
      <x:c r="BQ77" s="112"/>
      <x:c r="BR77" s="112"/>
      <x:c r="BS77" s="112"/>
      <x:c r="BT77" s="112"/>
      <x:c r="BU77" s="112"/>
      <x:c r="BV77" s="631"/>
      <x:c r="BW77" s="112"/>
      <x:c r="BX77" s="112"/>
      <x:c r="BY77" s="162"/>
      <x:c r="BZ77" s="112"/>
      <x:c r="CA77" s="162"/>
      <x:c r="CB77" s="112"/>
      <x:c r="CC77" s="162"/>
      <x:c r="CD77" s="112"/>
      <x:c r="CE77" s="112"/>
      <x:c r="CF77" s="162"/>
      <x:c r="CG77" s="112"/>
      <x:c r="CH77" s="112"/>
      <x:c r="CI77" s="112"/>
      <x:c r="CJ77" s="112">
        <x:v>1</x:v>
      </x:c>
      <x:c r="CK77" s="112"/>
      <x:c r="CL77" s="112"/>
      <x:c r="CM77" s="112"/>
      <x:c r="CN77" s="112"/>
      <x:c r="CO77" s="112"/>
      <x:c r="CP77" s="162"/>
      <x:c r="CQ77" s="112"/>
      <x:c r="CR77" s="162"/>
      <x:c r="CS77" s="112">
        <x:v>11</x:v>
      </x:c>
      <x:c r="CT77" s="112">
        <x:v>1</x:v>
      </x:c>
      <x:c r="CU77" s="112"/>
      <x:c r="CV77" s="112">
        <x:v>2</x:v>
      </x:c>
      <x:c r="CW77" s="112"/>
      <x:c r="CX77" s="112"/>
      <x:c r="CY77" s="631" t="s">
        <x:v>510</x:v>
      </x:c>
      <x:c r="CZ77" s="112"/>
      <x:c r="DA77" s="162"/>
      <x:c r="DB77" s="112"/>
      <x:c r="DC77" s="162"/>
      <x:c r="DD77" s="112"/>
      <x:c r="DE77" s="162"/>
      <x:c r="DF77" s="112"/>
      <x:c r="DG77" s="163"/>
    </x:row>
    <x:row r="78" spans="1:111" ht="30" customHeight="1">
      <x:c r="A78" s="277" t="s">
        <x:v>677</x:v>
      </x:c>
      <x:c r="B78" s="115">
        <x:f t="shared" ref="B78:AK78" si="30">SUM(B79:B79)</x:f>
        <x:v>0</x:v>
      </x:c>
      <x:c r="C78" s="162">
        <x:f t="shared" si="30"/>
        <x:v>0</x:v>
      </x:c>
      <x:c r="D78" s="112">
        <x:f t="shared" si="30"/>
        <x:v>0</x:v>
      </x:c>
      <x:c r="E78" s="162">
        <x:f t="shared" si="30"/>
        <x:v>0</x:v>
      </x:c>
      <x:c r="F78" s="112">
        <x:f t="shared" si="30"/>
        <x:v>0</x:v>
      </x:c>
      <x:c r="G78" s="162">
        <x:f t="shared" si="30"/>
        <x:v>0</x:v>
      </x:c>
      <x:c r="H78" s="112">
        <x:f t="shared" si="30"/>
        <x:v>0</x:v>
      </x:c>
      <x:c r="I78" s="162">
        <x:f t="shared" si="30"/>
        <x:v>0</x:v>
      </x:c>
      <x:c r="J78" s="112">
        <x:f t="shared" si="30"/>
        <x:v>0</x:v>
      </x:c>
      <x:c r="K78" s="112">
        <x:f t="shared" si="30"/>
        <x:v>0</x:v>
      </x:c>
      <x:c r="L78" s="162">
        <x:f t="shared" si="30"/>
        <x:v>0</x:v>
      </x:c>
      <x:c r="M78" s="112">
        <x:f t="shared" si="30"/>
        <x:v>0</x:v>
      </x:c>
      <x:c r="N78" s="112">
        <x:f t="shared" si="30"/>
        <x:v>0</x:v>
      </x:c>
      <x:c r="O78" s="112">
        <x:f t="shared" si="30"/>
        <x:v>0</x:v>
      </x:c>
      <x:c r="P78" s="112">
        <x:f t="shared" si="30"/>
        <x:v>0</x:v>
      </x:c>
      <x:c r="Q78" s="112">
        <x:f t="shared" si="30"/>
        <x:v>0</x:v>
      </x:c>
      <x:c r="R78" s="162">
        <x:f t="shared" si="30"/>
        <x:v>0</x:v>
      </x:c>
      <x:c r="S78" s="112">
        <x:f t="shared" si="30"/>
        <x:v>0</x:v>
      </x:c>
      <x:c r="T78" s="162">
        <x:f t="shared" si="30"/>
        <x:v>0</x:v>
      </x:c>
      <x:c r="U78" s="112">
        <x:f t="shared" si="30"/>
        <x:v>0</x:v>
      </x:c>
      <x:c r="V78" s="162">
        <x:f t="shared" si="30"/>
        <x:v>0</x:v>
      </x:c>
      <x:c r="W78" s="112">
        <x:f t="shared" si="30"/>
        <x:v>0</x:v>
      </x:c>
      <x:c r="X78" s="112">
        <x:f t="shared" si="30"/>
        <x:v>0</x:v>
      </x:c>
      <x:c r="Y78" s="112">
        <x:f t="shared" si="30"/>
        <x:v>0</x:v>
      </x:c>
      <x:c r="Z78" s="112">
        <x:f t="shared" si="30"/>
        <x:v>0</x:v>
      </x:c>
      <x:c r="AA78" s="112">
        <x:f t="shared" si="30"/>
        <x:v>0</x:v>
      </x:c>
      <x:c r="AB78" s="112">
        <x:f t="shared" si="30"/>
        <x:v>0</x:v>
      </x:c>
      <x:c r="AC78" s="112">
        <x:f t="shared" si="30"/>
        <x:v>0</x:v>
      </x:c>
      <x:c r="AD78" s="112">
        <x:f t="shared" si="30"/>
        <x:v>0</x:v>
      </x:c>
      <x:c r="AE78" s="112">
        <x:f t="shared" si="30"/>
        <x:v>0</x:v>
      </x:c>
      <x:c r="AF78" s="112">
        <x:f t="shared" si="30"/>
        <x:v>0</x:v>
      </x:c>
      <x:c r="AG78" s="112">
        <x:f t="shared" si="30"/>
        <x:v>0</x:v>
      </x:c>
      <x:c r="AH78" s="112">
        <x:f t="shared" si="30"/>
        <x:v>0</x:v>
      </x:c>
      <x:c r="AI78" s="112">
        <x:f t="shared" si="30"/>
        <x:v>0</x:v>
      </x:c>
      <x:c r="AJ78" s="112">
        <x:f t="shared" si="30"/>
        <x:v>0</x:v>
      </x:c>
      <x:c r="AK78" s="112">
        <x:f t="shared" si="30"/>
        <x:v>0</x:v>
      </x:c>
      <x:c r="AL78" s="277" t="s">
        <x:v>677</x:v>
      </x:c>
      <x:c r="AM78" s="112">
        <x:f t="shared" ref="AM78:BU78" si="31">SUM(AM79:AM79)</x:f>
        <x:v>0</x:v>
      </x:c>
      <x:c r="AN78" s="162">
        <x:f t="shared" si="31"/>
        <x:v>0</x:v>
      </x:c>
      <x:c r="AO78" s="112">
        <x:f t="shared" si="31"/>
        <x:v>0</x:v>
      </x:c>
      <x:c r="AP78" s="112">
        <x:f t="shared" si="31"/>
        <x:v>0</x:v>
      </x:c>
      <x:c r="AQ78" s="112">
        <x:f t="shared" si="31"/>
        <x:v>0</x:v>
      </x:c>
      <x:c r="AR78" s="162">
        <x:f t="shared" si="31"/>
        <x:v>0</x:v>
      </x:c>
      <x:c r="AS78" s="112">
        <x:f t="shared" si="31"/>
        <x:v>0</x:v>
      </x:c>
      <x:c r="AT78" s="162">
        <x:f t="shared" si="31"/>
        <x:v>0</x:v>
      </x:c>
      <x:c r="AU78" s="112">
        <x:f t="shared" si="31"/>
        <x:v>0</x:v>
      </x:c>
      <x:c r="AV78" s="112">
        <x:f t="shared" si="31"/>
        <x:v>0</x:v>
      </x:c>
      <x:c r="AW78" s="112">
        <x:f t="shared" si="31"/>
        <x:v>0</x:v>
      </x:c>
      <x:c r="AX78" s="112">
        <x:f t="shared" si="31"/>
        <x:v>0</x:v>
      </x:c>
      <x:c r="AY78" s="112">
        <x:f t="shared" si="31"/>
        <x:v>0</x:v>
      </x:c>
      <x:c r="AZ78" s="112">
        <x:f t="shared" si="31"/>
        <x:v>0</x:v>
      </x:c>
      <x:c r="BA78" s="162">
        <x:f t="shared" si="31"/>
        <x:v>0</x:v>
      </x:c>
      <x:c r="BB78" s="112">
        <x:f t="shared" si="31"/>
        <x:v>0</x:v>
      </x:c>
      <x:c r="BC78" s="112">
        <x:f t="shared" si="31"/>
        <x:v>0</x:v>
      </x:c>
      <x:c r="BD78" s="112">
        <x:f t="shared" si="31"/>
        <x:v>0</x:v>
      </x:c>
      <x:c r="BE78" s="112">
        <x:f t="shared" si="31"/>
        <x:v>0</x:v>
      </x:c>
      <x:c r="BF78" s="112">
        <x:f t="shared" si="31"/>
        <x:v>0</x:v>
      </x:c>
      <x:c r="BG78" s="112">
        <x:f t="shared" si="31"/>
        <x:v>0</x:v>
      </x:c>
      <x:c r="BH78" s="112">
        <x:f t="shared" si="31"/>
        <x:v>0</x:v>
      </x:c>
      <x:c r="BI78" s="112">
        <x:f t="shared" si="31"/>
        <x:v>0</x:v>
      </x:c>
      <x:c r="BJ78" s="162">
        <x:f t="shared" si="31"/>
        <x:v>0</x:v>
      </x:c>
      <x:c r="BK78" s="112">
        <x:f t="shared" si="31"/>
        <x:v>0</x:v>
      </x:c>
      <x:c r="BL78" s="162">
        <x:f t="shared" si="31"/>
        <x:v>0</x:v>
      </x:c>
      <x:c r="BM78" s="112">
        <x:f t="shared" si="31"/>
        <x:v>0</x:v>
      </x:c>
      <x:c r="BN78" s="162">
        <x:f t="shared" si="31"/>
        <x:v>0</x:v>
      </x:c>
      <x:c r="BO78" s="112">
        <x:f t="shared" si="31"/>
        <x:v>0</x:v>
      </x:c>
      <x:c r="BP78" s="162">
        <x:f t="shared" si="31"/>
        <x:v>0</x:v>
      </x:c>
      <x:c r="BQ78" s="112">
        <x:f t="shared" si="31"/>
        <x:v>0</x:v>
      </x:c>
      <x:c r="BR78" s="112">
        <x:f t="shared" si="31"/>
        <x:v>0</x:v>
      </x:c>
      <x:c r="BS78" s="112">
        <x:f t="shared" si="31"/>
        <x:v>0</x:v>
      </x:c>
      <x:c r="BT78" s="112">
        <x:f t="shared" si="31"/>
        <x:v>0</x:v>
      </x:c>
      <x:c r="BU78" s="112">
        <x:f t="shared" si="31"/>
        <x:v>0</x:v>
      </x:c>
      <x:c r="BV78" s="277" t="s">
        <x:v>677</x:v>
      </x:c>
      <x:c r="BW78" s="112">
        <x:f t="shared" ref="BW78:CX78" si="32">SUM(BW79:BW79)</x:f>
        <x:v>0</x:v>
      </x:c>
      <x:c r="BX78" s="112">
        <x:f t="shared" si="32"/>
        <x:v>0</x:v>
      </x:c>
      <x:c r="BY78" s="162">
        <x:f t="shared" si="32"/>
        <x:v>0</x:v>
      </x:c>
      <x:c r="BZ78" s="112">
        <x:f t="shared" si="32"/>
        <x:v>0</x:v>
      </x:c>
      <x:c r="CA78" s="162">
        <x:f t="shared" si="32"/>
        <x:v>0</x:v>
      </x:c>
      <x:c r="CB78" s="112">
        <x:f t="shared" si="32"/>
        <x:v>0</x:v>
      </x:c>
      <x:c r="CC78" s="162">
        <x:f t="shared" si="32"/>
        <x:v>0</x:v>
      </x:c>
      <x:c r="CD78" s="112">
        <x:f t="shared" si="32"/>
        <x:v>0</x:v>
      </x:c>
      <x:c r="CE78" s="112">
        <x:f t="shared" si="32"/>
        <x:v>0</x:v>
      </x:c>
      <x:c r="CF78" s="162">
        <x:f t="shared" si="32"/>
        <x:v>0</x:v>
      </x:c>
      <x:c r="CG78" s="112">
        <x:f t="shared" si="32"/>
        <x:v>0</x:v>
      </x:c>
      <x:c r="CH78" s="112">
        <x:f t="shared" si="32"/>
        <x:v>0</x:v>
      </x:c>
      <x:c r="CI78" s="112">
        <x:f t="shared" si="32"/>
        <x:v>0</x:v>
      </x:c>
      <x:c r="CJ78" s="112">
        <x:f t="shared" si="32"/>
        <x:v>0</x:v>
      </x:c>
      <x:c r="CK78" s="112">
        <x:f t="shared" si="32"/>
        <x:v>0</x:v>
      </x:c>
      <x:c r="CL78" s="112">
        <x:f t="shared" si="32"/>
        <x:v>0</x:v>
      </x:c>
      <x:c r="CM78" s="112">
        <x:f t="shared" si="32"/>
        <x:v>0</x:v>
      </x:c>
      <x:c r="CN78" s="112">
        <x:f t="shared" si="32"/>
        <x:v>0</x:v>
      </x:c>
      <x:c r="CO78" s="112">
        <x:f t="shared" si="32"/>
        <x:v>0</x:v>
      </x:c>
      <x:c r="CP78" s="162">
        <x:f t="shared" si="32"/>
        <x:v>0</x:v>
      </x:c>
      <x:c r="CQ78" s="112">
        <x:f t="shared" si="32"/>
        <x:v>0</x:v>
      </x:c>
      <x:c r="CR78" s="162">
        <x:f t="shared" si="32"/>
        <x:v>0</x:v>
      </x:c>
      <x:c r="CS78" s="112">
        <x:f t="shared" si="32"/>
        <x:v>0</x:v>
      </x:c>
      <x:c r="CT78" s="112">
        <x:f t="shared" si="32"/>
        <x:v>0</x:v>
      </x:c>
      <x:c r="CU78" s="112">
        <x:f t="shared" si="32"/>
        <x:v>0</x:v>
      </x:c>
      <x:c r="CV78" s="112">
        <x:f t="shared" si="32"/>
        <x:v>0</x:v>
      </x:c>
      <x:c r="CW78" s="112">
        <x:f t="shared" si="32"/>
        <x:v>0</x:v>
      </x:c>
      <x:c r="CX78" s="112">
        <x:f t="shared" si="32"/>
        <x:v>0</x:v>
      </x:c>
      <x:c r="CY78" s="277" t="s">
        <x:v>677</x:v>
      </x:c>
      <x:c r="CZ78" s="112">
        <x:f t="shared" ref="CZ78:DG78" si="33">SUM(CZ79:CZ79)</x:f>
        <x:v>0</x:v>
      </x:c>
      <x:c r="DA78" s="162">
        <x:f t="shared" si="33"/>
        <x:v>0</x:v>
      </x:c>
      <x:c r="DB78" s="112">
        <x:f t="shared" si="33"/>
        <x:v>0</x:v>
      </x:c>
      <x:c r="DC78" s="162">
        <x:f t="shared" si="33"/>
        <x:v>0</x:v>
      </x:c>
      <x:c r="DD78" s="112">
        <x:f t="shared" si="33"/>
        <x:v>0</x:v>
      </x:c>
      <x:c r="DE78" s="162">
        <x:f t="shared" si="33"/>
        <x:v>0</x:v>
      </x:c>
      <x:c r="DF78" s="112">
        <x:f t="shared" si="33"/>
        <x:v>0</x:v>
      </x:c>
      <x:c r="DG78" s="163">
        <x:f t="shared" si="33"/>
        <x:v>0</x:v>
      </x:c>
    </x:row>
    <x:row r="79" spans="1:111" ht="30" customHeight="1">
      <x:c r="A79" s="631" t="s">
        <x:v>1750</x:v>
      </x:c>
      <x:c r="B79" s="115"/>
      <x:c r="C79" s="162"/>
      <x:c r="D79" s="112"/>
      <x:c r="E79" s="162"/>
      <x:c r="F79" s="112"/>
      <x:c r="G79" s="162"/>
      <x:c r="H79" s="112"/>
      <x:c r="I79" s="162"/>
      <x:c r="J79" s="112"/>
      <x:c r="K79" s="112"/>
      <x:c r="L79" s="162"/>
      <x:c r="M79" s="112"/>
      <x:c r="N79" s="112"/>
      <x:c r="O79" s="112"/>
      <x:c r="P79" s="112"/>
      <x:c r="Q79" s="112"/>
      <x:c r="R79" s="162"/>
      <x:c r="S79" s="112"/>
      <x:c r="T79" s="162"/>
      <x:c r="U79" s="112"/>
      <x:c r="V79" s="162"/>
      <x:c r="W79" s="112"/>
      <x:c r="X79" s="112"/>
      <x:c r="Y79" s="112"/>
      <x:c r="Z79" s="112"/>
      <x:c r="AA79" s="112"/>
      <x:c r="AB79" s="112"/>
      <x:c r="AC79" s="112"/>
      <x:c r="AD79" s="112"/>
      <x:c r="AE79" s="112"/>
      <x:c r="AF79" s="112"/>
      <x:c r="AG79" s="112"/>
      <x:c r="AH79" s="112"/>
      <x:c r="AI79" s="112"/>
      <x:c r="AJ79" s="112"/>
      <x:c r="AK79" s="112"/>
      <x:c r="AL79" s="631" t="s">
        <x:v>1750</x:v>
      </x:c>
      <x:c r="AM79" s="112"/>
      <x:c r="AN79" s="162"/>
      <x:c r="AO79" s="112"/>
      <x:c r="AP79" s="112"/>
      <x:c r="AQ79" s="112"/>
      <x:c r="AR79" s="162"/>
      <x:c r="AS79" s="112"/>
      <x:c r="AT79" s="162"/>
      <x:c r="AU79" s="112"/>
      <x:c r="AV79" s="112"/>
      <x:c r="AW79" s="112"/>
      <x:c r="AX79" s="112"/>
      <x:c r="AY79" s="112"/>
      <x:c r="AZ79" s="112"/>
      <x:c r="BA79" s="162"/>
      <x:c r="BB79" s="112"/>
      <x:c r="BC79" s="112"/>
      <x:c r="BD79" s="112"/>
      <x:c r="BE79" s="112"/>
      <x:c r="BF79" s="112"/>
      <x:c r="BG79" s="112"/>
      <x:c r="BH79" s="112"/>
      <x:c r="BI79" s="112"/>
      <x:c r="BJ79" s="162"/>
      <x:c r="BK79" s="112"/>
      <x:c r="BL79" s="162"/>
      <x:c r="BM79" s="112"/>
      <x:c r="BN79" s="162"/>
      <x:c r="BO79" s="112"/>
      <x:c r="BP79" s="162"/>
      <x:c r="BQ79" s="112"/>
      <x:c r="BR79" s="112"/>
      <x:c r="BS79" s="112"/>
      <x:c r="BT79" s="112"/>
      <x:c r="BU79" s="112"/>
      <x:c r="BV79" s="631" t="s">
        <x:v>1750</x:v>
      </x:c>
      <x:c r="BW79" s="112"/>
      <x:c r="BX79" s="112"/>
      <x:c r="BY79" s="162"/>
      <x:c r="BZ79" s="112"/>
      <x:c r="CA79" s="162"/>
      <x:c r="CB79" s="112"/>
      <x:c r="CC79" s="162"/>
      <x:c r="CD79" s="112"/>
      <x:c r="CE79" s="112"/>
      <x:c r="CF79" s="162"/>
      <x:c r="CG79" s="112"/>
      <x:c r="CH79" s="112"/>
      <x:c r="CI79" s="112"/>
      <x:c r="CJ79" s="112"/>
      <x:c r="CK79" s="112"/>
      <x:c r="CL79" s="112"/>
      <x:c r="CM79" s="112"/>
      <x:c r="CN79" s="112"/>
      <x:c r="CO79" s="112"/>
      <x:c r="CP79" s="162"/>
      <x:c r="CQ79" s="112"/>
      <x:c r="CR79" s="162"/>
      <x:c r="CS79" s="112"/>
      <x:c r="CT79" s="112"/>
      <x:c r="CU79" s="112"/>
      <x:c r="CV79" s="112"/>
      <x:c r="CW79" s="112"/>
      <x:c r="CX79" s="112"/>
      <x:c r="CY79" s="631" t="s">
        <x:v>1750</x:v>
      </x:c>
      <x:c r="CZ79" s="112"/>
      <x:c r="DA79" s="162"/>
      <x:c r="DB79" s="112"/>
      <x:c r="DC79" s="162"/>
      <x:c r="DD79" s="112"/>
      <x:c r="DE79" s="162"/>
      <x:c r="DF79" s="112"/>
      <x:c r="DG79" s="163"/>
    </x:row>
    <x:row r="80" spans="1:111" ht="30" customHeight="1">
      <x:c r="A80" s="277" t="s">
        <x:v>1140</x:v>
      </x:c>
      <x:c r="B80" s="115">
        <x:f>SUM(B102,B81)</x:f>
        <x:v>0</x:v>
      </x:c>
      <x:c r="C80" s="162">
        <x:f t="shared" ref="C80:BN80" si="34">SUM(C102,C81)</x:f>
        <x:v>0</x:v>
      </x:c>
      <x:c r="D80" s="112">
        <x:f t="shared" si="34"/>
        <x:v>0</x:v>
      </x:c>
      <x:c r="E80" s="162">
        <x:f t="shared" si="34"/>
        <x:v>0</x:v>
      </x:c>
      <x:c r="F80" s="112">
        <x:f t="shared" si="34"/>
        <x:v>0</x:v>
      </x:c>
      <x:c r="G80" s="162">
        <x:f t="shared" si="34"/>
        <x:v>0</x:v>
      </x:c>
      <x:c r="H80" s="112">
        <x:f t="shared" si="34"/>
        <x:v>0</x:v>
      </x:c>
      <x:c r="I80" s="162">
        <x:f t="shared" si="34"/>
        <x:v>8</x:v>
      </x:c>
      <x:c r="J80" s="112">
        <x:f t="shared" si="34"/>
        <x:v>7</x:v>
      </x:c>
      <x:c r="K80" s="112">
        <x:f t="shared" si="34"/>
        <x:v>0</x:v>
      </x:c>
      <x:c r="L80" s="162">
        <x:f t="shared" si="34"/>
        <x:v>0</x:v>
      </x:c>
      <x:c r="M80" s="112">
        <x:f t="shared" si="34"/>
        <x:v>1</x:v>
      </x:c>
      <x:c r="N80" s="112">
        <x:f t="shared" si="34"/>
        <x:v>0</x:v>
      </x:c>
      <x:c r="O80" s="112">
        <x:f t="shared" si="34"/>
        <x:v>0</x:v>
      </x:c>
      <x:c r="P80" s="112">
        <x:f t="shared" si="34"/>
        <x:v>0</x:v>
      </x:c>
      <x:c r="Q80" s="112">
        <x:f t="shared" si="34"/>
        <x:v>0</x:v>
      </x:c>
      <x:c r="R80" s="162">
        <x:f t="shared" si="34"/>
        <x:v>0</x:v>
      </x:c>
      <x:c r="S80" s="112">
        <x:f t="shared" si="34"/>
        <x:v>4</x:v>
      </x:c>
      <x:c r="T80" s="162">
        <x:f t="shared" si="34"/>
        <x:v>79.560000000000002</x:v>
      </x:c>
      <x:c r="U80" s="112">
        <x:f t="shared" si="34"/>
        <x:v>0</x:v>
      </x:c>
      <x:c r="V80" s="162">
        <x:f t="shared" si="34"/>
        <x:v>0</x:v>
      </x:c>
      <x:c r="W80" s="112">
        <x:f t="shared" si="34"/>
        <x:v>0</x:v>
      </x:c>
      <x:c r="X80" s="112">
        <x:f t="shared" si="34"/>
        <x:v>21</x:v>
      </x:c>
      <x:c r="Y80" s="112">
        <x:f t="shared" si="34"/>
        <x:v>0</x:v>
      </x:c>
      <x:c r="Z80" s="112">
        <x:f t="shared" si="34"/>
        <x:v>0</x:v>
      </x:c>
      <x:c r="AA80" s="112">
        <x:f t="shared" si="34"/>
        <x:v>0</x:v>
      </x:c>
      <x:c r="AB80" s="112">
        <x:f t="shared" si="34"/>
        <x:v>0</x:v>
      </x:c>
      <x:c r="AC80" s="112">
        <x:f t="shared" si="34"/>
        <x:v>0</x:v>
      </x:c>
      <x:c r="AD80" s="112">
        <x:f t="shared" si="34"/>
        <x:v>0</x:v>
      </x:c>
      <x:c r="AE80" s="112">
        <x:f t="shared" si="34"/>
        <x:v>0</x:v>
      </x:c>
      <x:c r="AF80" s="112">
        <x:f t="shared" si="34"/>
        <x:v>0</x:v>
      </x:c>
      <x:c r="AG80" s="112">
        <x:f t="shared" si="34"/>
        <x:v>0</x:v>
      </x:c>
      <x:c r="AH80" s="112">
        <x:f t="shared" si="34"/>
        <x:v>0</x:v>
      </x:c>
      <x:c r="AI80" s="112">
        <x:f t="shared" si="34"/>
        <x:v>0</x:v>
      </x:c>
      <x:c r="AJ80" s="112">
        <x:f t="shared" si="34"/>
        <x:v>0</x:v>
      </x:c>
      <x:c r="AK80" s="112">
        <x:f t="shared" si="34"/>
        <x:v>0</x:v>
      </x:c>
      <x:c r="AL80" s="277" t="s">
        <x:v>1140</x:v>
      </x:c>
      <x:c r="AM80" s="112">
        <x:f t="shared" si="34"/>
        <x:v>0</x:v>
      </x:c>
      <x:c r="AN80" s="162">
        <x:f t="shared" si="34"/>
        <x:v>0</x:v>
      </x:c>
      <x:c r="AO80" s="112">
        <x:f t="shared" si="34"/>
        <x:v>0</x:v>
      </x:c>
      <x:c r="AP80" s="112">
        <x:f t="shared" si="34"/>
        <x:v>0</x:v>
      </x:c>
      <x:c r="AQ80" s="112">
        <x:f t="shared" si="34"/>
        <x:v>0</x:v>
      </x:c>
      <x:c r="AR80" s="162">
        <x:f t="shared" si="34"/>
        <x:v>0</x:v>
      </x:c>
      <x:c r="AS80" s="112">
        <x:f t="shared" si="34"/>
        <x:v>0</x:v>
      </x:c>
      <x:c r="AT80" s="162">
        <x:f t="shared" si="34"/>
        <x:v>0</x:v>
      </x:c>
      <x:c r="AU80" s="112">
        <x:f t="shared" si="34"/>
        <x:v>0</x:v>
      </x:c>
      <x:c r="AV80" s="112">
        <x:f t="shared" si="34"/>
        <x:v>0</x:v>
      </x:c>
      <x:c r="AW80" s="112">
        <x:f t="shared" si="34"/>
        <x:v>0</x:v>
      </x:c>
      <x:c r="AX80" s="112">
        <x:f t="shared" si="34"/>
        <x:v>0</x:v>
      </x:c>
      <x:c r="AY80" s="112">
        <x:f t="shared" si="34"/>
        <x:v>0</x:v>
      </x:c>
      <x:c r="AZ80" s="112">
        <x:f t="shared" si="34"/>
        <x:v>0</x:v>
      </x:c>
      <x:c r="BA80" s="162">
        <x:f t="shared" si="34"/>
        <x:v>0</x:v>
      </x:c>
      <x:c r="BB80" s="112">
        <x:f t="shared" si="34"/>
        <x:v>0</x:v>
      </x:c>
      <x:c r="BC80" s="112">
        <x:f t="shared" si="34"/>
        <x:v>0</x:v>
      </x:c>
      <x:c r="BD80" s="112">
        <x:f t="shared" si="34"/>
        <x:v>0</x:v>
      </x:c>
      <x:c r="BE80" s="112">
        <x:f t="shared" si="34"/>
        <x:v>12</x:v>
      </x:c>
      <x:c r="BF80" s="112">
        <x:f t="shared" si="34"/>
        <x:v>45</x:v>
      </x:c>
      <x:c r="BG80" s="112">
        <x:f t="shared" si="34"/>
        <x:v>0</x:v>
      </x:c>
      <x:c r="BH80" s="112">
        <x:f t="shared" si="34"/>
        <x:v>0</x:v>
      </x:c>
      <x:c r="BI80" s="112">
        <x:f t="shared" si="34"/>
        <x:v>0</x:v>
      </x:c>
      <x:c r="BJ80" s="162">
        <x:f t="shared" si="34"/>
        <x:v>0</x:v>
      </x:c>
      <x:c r="BK80" s="112">
        <x:f t="shared" si="34"/>
        <x:v>0</x:v>
      </x:c>
      <x:c r="BL80" s="162">
        <x:f t="shared" si="34"/>
        <x:v>0</x:v>
      </x:c>
      <x:c r="BM80" s="112">
        <x:f t="shared" si="34"/>
        <x:v>0</x:v>
      </x:c>
      <x:c r="BN80" s="162">
        <x:f t="shared" si="34"/>
        <x:v>0</x:v>
      </x:c>
      <x:c r="BO80" s="112">
        <x:f t="shared" ref="BO80:DG80" si="35">SUM(BO102,BO81)</x:f>
        <x:v>0</x:v>
      </x:c>
      <x:c r="BP80" s="162">
        <x:f t="shared" si="35"/>
        <x:v>0</x:v>
      </x:c>
      <x:c r="BQ80" s="112">
        <x:f t="shared" si="35"/>
        <x:v>0</x:v>
      </x:c>
      <x:c r="BR80" s="112">
        <x:f t="shared" si="35"/>
        <x:v>0</x:v>
      </x:c>
      <x:c r="BS80" s="112">
        <x:f t="shared" si="35"/>
        <x:v>0</x:v>
      </x:c>
      <x:c r="BT80" s="112">
        <x:f t="shared" si="35"/>
        <x:v>0</x:v>
      </x:c>
      <x:c r="BU80" s="112">
        <x:f t="shared" si="35"/>
        <x:v>0</x:v>
      </x:c>
      <x:c r="BV80" s="277" t="s">
        <x:v>1140</x:v>
      </x:c>
      <x:c r="BW80" s="112">
        <x:f t="shared" si="35"/>
        <x:v>0</x:v>
      </x:c>
      <x:c r="BX80" s="112">
        <x:f t="shared" si="35"/>
        <x:v>0</x:v>
      </x:c>
      <x:c r="BY80" s="162">
        <x:f t="shared" si="35"/>
        <x:v>0</x:v>
      </x:c>
      <x:c r="BZ80" s="112">
        <x:f t="shared" si="35"/>
        <x:v>0</x:v>
      </x:c>
      <x:c r="CA80" s="162">
        <x:f t="shared" si="35"/>
        <x:v>0</x:v>
      </x:c>
      <x:c r="CB80" s="112">
        <x:f t="shared" si="35"/>
        <x:v>0</x:v>
      </x:c>
      <x:c r="CC80" s="162">
        <x:f t="shared" si="35"/>
        <x:v>0</x:v>
      </x:c>
      <x:c r="CD80" s="112">
        <x:f t="shared" si="35"/>
        <x:v>0</x:v>
      </x:c>
      <x:c r="CE80" s="112">
        <x:f t="shared" si="35"/>
        <x:v>0</x:v>
      </x:c>
      <x:c r="CF80" s="162">
        <x:f t="shared" si="35"/>
        <x:v>0</x:v>
      </x:c>
      <x:c r="CG80" s="112">
        <x:f t="shared" si="35"/>
        <x:v>0</x:v>
      </x:c>
      <x:c r="CH80" s="112">
        <x:f t="shared" si="35"/>
        <x:v>0</x:v>
      </x:c>
      <x:c r="CI80" s="112">
        <x:f t="shared" si="35"/>
        <x:v>0</x:v>
      </x:c>
      <x:c r="CJ80" s="112">
        <x:f t="shared" si="35"/>
        <x:v>0</x:v>
      </x:c>
      <x:c r="CK80" s="112">
        <x:f t="shared" si="35"/>
        <x:v>0</x:v>
      </x:c>
      <x:c r="CL80" s="112">
        <x:f t="shared" si="35"/>
        <x:v>0</x:v>
      </x:c>
      <x:c r="CM80" s="112">
        <x:f t="shared" si="35"/>
        <x:v>0</x:v>
      </x:c>
      <x:c r="CN80" s="112">
        <x:f t="shared" si="35"/>
        <x:v>0</x:v>
      </x:c>
      <x:c r="CO80" s="112">
        <x:f t="shared" si="35"/>
        <x:v>0</x:v>
      </x:c>
      <x:c r="CP80" s="162">
        <x:f t="shared" si="35"/>
        <x:v>0</x:v>
      </x:c>
      <x:c r="CQ80" s="112">
        <x:f t="shared" si="35"/>
        <x:v>1</x:v>
      </x:c>
      <x:c r="CR80" s="162">
        <x:f t="shared" si="35"/>
        <x:v>24</x:v>
      </x:c>
      <x:c r="CS80" s="112">
        <x:f t="shared" si="35"/>
        <x:v>50</x:v>
      </x:c>
      <x:c r="CT80" s="112">
        <x:f t="shared" si="35"/>
        <x:v>0</x:v>
      </x:c>
      <x:c r="CU80" s="112">
        <x:f t="shared" si="35"/>
        <x:v>1</x:v>
      </x:c>
      <x:c r="CV80" s="112">
        <x:f t="shared" si="35"/>
        <x:v>3</x:v>
      </x:c>
      <x:c r="CW80" s="112">
        <x:f t="shared" si="35"/>
        <x:v>1</x:v>
      </x:c>
      <x:c r="CX80" s="112">
        <x:f t="shared" si="35"/>
        <x:v>1</x:v>
      </x:c>
      <x:c r="CY80" s="277" t="s">
        <x:v>1140</x:v>
      </x:c>
      <x:c r="CZ80" s="112">
        <x:f t="shared" si="35"/>
        <x:v>0</x:v>
      </x:c>
      <x:c r="DA80" s="162">
        <x:f t="shared" si="35"/>
        <x:v>0</x:v>
      </x:c>
      <x:c r="DB80" s="112">
        <x:f t="shared" si="35"/>
        <x:v>0</x:v>
      </x:c>
      <x:c r="DC80" s="162">
        <x:f t="shared" si="35"/>
        <x:v>0</x:v>
      </x:c>
      <x:c r="DD80" s="112">
        <x:f t="shared" si="35"/>
        <x:v>0</x:v>
      </x:c>
      <x:c r="DE80" s="162">
        <x:f t="shared" si="35"/>
        <x:v>0</x:v>
      </x:c>
      <x:c r="DF80" s="112">
        <x:f t="shared" si="35"/>
        <x:v>0</x:v>
      </x:c>
      <x:c r="DG80" s="163">
        <x:f t="shared" si="35"/>
        <x:v>0</x:v>
      </x:c>
    </x:row>
    <x:row r="81" spans="1:111" ht="30" customHeight="1">
      <x:c r="A81" s="277" t="s">
        <x:v>675</x:v>
      </x:c>
      <x:c r="B81" s="115">
        <x:f>SUM(B82:B101)</x:f>
        <x:v>0</x:v>
      </x:c>
      <x:c r="C81" s="162">
        <x:f t="shared" ref="C81:BN81" si="36">SUM(C82:C101)</x:f>
        <x:v>0</x:v>
      </x:c>
      <x:c r="D81" s="112">
        <x:f t="shared" si="36"/>
        <x:v>0</x:v>
      </x:c>
      <x:c r="E81" s="162">
        <x:f t="shared" si="36"/>
        <x:v>0</x:v>
      </x:c>
      <x:c r="F81" s="112">
        <x:f t="shared" si="36"/>
        <x:v>0</x:v>
      </x:c>
      <x:c r="G81" s="162">
        <x:f t="shared" si="36"/>
        <x:v>0</x:v>
      </x:c>
      <x:c r="H81" s="112">
        <x:f t="shared" si="36"/>
        <x:v>0</x:v>
      </x:c>
      <x:c r="I81" s="162">
        <x:f t="shared" si="36"/>
        <x:v>8</x:v>
      </x:c>
      <x:c r="J81" s="112">
        <x:f t="shared" si="36"/>
        <x:v>7</x:v>
      </x:c>
      <x:c r="K81" s="112">
        <x:f t="shared" si="36"/>
        <x:v>0</x:v>
      </x:c>
      <x:c r="L81" s="162">
        <x:f t="shared" si="36"/>
        <x:v>0</x:v>
      </x:c>
      <x:c r="M81" s="112">
        <x:f t="shared" si="36"/>
        <x:v>1</x:v>
      </x:c>
      <x:c r="N81" s="112">
        <x:f t="shared" si="36"/>
        <x:v>0</x:v>
      </x:c>
      <x:c r="O81" s="112">
        <x:f t="shared" si="36"/>
        <x:v>0</x:v>
      </x:c>
      <x:c r="P81" s="112">
        <x:f t="shared" si="36"/>
        <x:v>0</x:v>
      </x:c>
      <x:c r="Q81" s="112">
        <x:f t="shared" si="36"/>
        <x:v>0</x:v>
      </x:c>
      <x:c r="R81" s="162">
        <x:f t="shared" si="36"/>
        <x:v>0</x:v>
      </x:c>
      <x:c r="S81" s="112">
        <x:f t="shared" si="36"/>
        <x:v>4</x:v>
      </x:c>
      <x:c r="T81" s="162">
        <x:f t="shared" si="36"/>
        <x:v>79.560000000000002</x:v>
      </x:c>
      <x:c r="U81" s="112">
        <x:f t="shared" si="36"/>
        <x:v>0</x:v>
      </x:c>
      <x:c r="V81" s="162">
        <x:f t="shared" si="36"/>
        <x:v>0</x:v>
      </x:c>
      <x:c r="W81" s="112">
        <x:f t="shared" si="36"/>
        <x:v>0</x:v>
      </x:c>
      <x:c r="X81" s="112">
        <x:f t="shared" si="36"/>
        <x:v>21</x:v>
      </x:c>
      <x:c r="Y81" s="112">
        <x:f t="shared" si="36"/>
        <x:v>0</x:v>
      </x:c>
      <x:c r="Z81" s="112">
        <x:f t="shared" si="36"/>
        <x:v>0</x:v>
      </x:c>
      <x:c r="AA81" s="112">
        <x:f t="shared" si="36"/>
        <x:v>0</x:v>
      </x:c>
      <x:c r="AB81" s="112">
        <x:f t="shared" si="36"/>
        <x:v>0</x:v>
      </x:c>
      <x:c r="AC81" s="112">
        <x:f t="shared" si="36"/>
        <x:v>0</x:v>
      </x:c>
      <x:c r="AD81" s="112">
        <x:f t="shared" si="36"/>
        <x:v>0</x:v>
      </x:c>
      <x:c r="AE81" s="112">
        <x:f t="shared" si="36"/>
        <x:v>0</x:v>
      </x:c>
      <x:c r="AF81" s="112">
        <x:f t="shared" si="36"/>
        <x:v>0</x:v>
      </x:c>
      <x:c r="AG81" s="112">
        <x:f t="shared" si="36"/>
        <x:v>0</x:v>
      </x:c>
      <x:c r="AH81" s="112">
        <x:f t="shared" si="36"/>
        <x:v>0</x:v>
      </x:c>
      <x:c r="AI81" s="112">
        <x:f t="shared" si="36"/>
        <x:v>0</x:v>
      </x:c>
      <x:c r="AJ81" s="112">
        <x:f t="shared" si="36"/>
        <x:v>0</x:v>
      </x:c>
      <x:c r="AK81" s="112">
        <x:f t="shared" si="36"/>
        <x:v>0</x:v>
      </x:c>
      <x:c r="AL81" s="277" t="s">
        <x:v>675</x:v>
      </x:c>
      <x:c r="AM81" s="112">
        <x:f t="shared" si="36"/>
        <x:v>0</x:v>
      </x:c>
      <x:c r="AN81" s="162">
        <x:f t="shared" si="36"/>
        <x:v>0</x:v>
      </x:c>
      <x:c r="AO81" s="112">
        <x:f t="shared" si="36"/>
        <x:v>0</x:v>
      </x:c>
      <x:c r="AP81" s="112">
        <x:f t="shared" si="36"/>
        <x:v>0</x:v>
      </x:c>
      <x:c r="AQ81" s="112">
        <x:f t="shared" si="36"/>
        <x:v>0</x:v>
      </x:c>
      <x:c r="AR81" s="162">
        <x:f t="shared" si="36"/>
        <x:v>0</x:v>
      </x:c>
      <x:c r="AS81" s="112">
        <x:f t="shared" si="36"/>
        <x:v>0</x:v>
      </x:c>
      <x:c r="AT81" s="162">
        <x:f t="shared" si="36"/>
        <x:v>0</x:v>
      </x:c>
      <x:c r="AU81" s="112">
        <x:f t="shared" si="36"/>
        <x:v>0</x:v>
      </x:c>
      <x:c r="AV81" s="112">
        <x:f t="shared" si="36"/>
        <x:v>0</x:v>
      </x:c>
      <x:c r="AW81" s="112">
        <x:f t="shared" si="36"/>
        <x:v>0</x:v>
      </x:c>
      <x:c r="AX81" s="112">
        <x:f t="shared" si="36"/>
        <x:v>0</x:v>
      </x:c>
      <x:c r="AY81" s="112">
        <x:f t="shared" si="36"/>
        <x:v>0</x:v>
      </x:c>
      <x:c r="AZ81" s="112">
        <x:f t="shared" si="36"/>
        <x:v>0</x:v>
      </x:c>
      <x:c r="BA81" s="162">
        <x:f t="shared" si="36"/>
        <x:v>0</x:v>
      </x:c>
      <x:c r="BB81" s="112">
        <x:f t="shared" si="36"/>
        <x:v>0</x:v>
      </x:c>
      <x:c r="BC81" s="112">
        <x:f t="shared" si="36"/>
        <x:v>0</x:v>
      </x:c>
      <x:c r="BD81" s="112">
        <x:f t="shared" si="36"/>
        <x:v>0</x:v>
      </x:c>
      <x:c r="BE81" s="112">
        <x:f t="shared" si="36"/>
        <x:v>12</x:v>
      </x:c>
      <x:c r="BF81" s="112">
        <x:f t="shared" si="36"/>
        <x:v>45</x:v>
      </x:c>
      <x:c r="BG81" s="112">
        <x:f t="shared" si="36"/>
        <x:v>0</x:v>
      </x:c>
      <x:c r="BH81" s="112">
        <x:f t="shared" si="36"/>
        <x:v>0</x:v>
      </x:c>
      <x:c r="BI81" s="112">
        <x:f t="shared" si="36"/>
        <x:v>0</x:v>
      </x:c>
      <x:c r="BJ81" s="162">
        <x:f t="shared" si="36"/>
        <x:v>0</x:v>
      </x:c>
      <x:c r="BK81" s="112">
        <x:f t="shared" si="36"/>
        <x:v>0</x:v>
      </x:c>
      <x:c r="BL81" s="162">
        <x:f t="shared" si="36"/>
        <x:v>0</x:v>
      </x:c>
      <x:c r="BM81" s="112">
        <x:f t="shared" si="36"/>
        <x:v>0</x:v>
      </x:c>
      <x:c r="BN81" s="162">
        <x:f t="shared" si="36"/>
        <x:v>0</x:v>
      </x:c>
      <x:c r="BO81" s="112">
        <x:f t="shared" ref="BO81:DG81" si="37">SUM(BO82:BO101)</x:f>
        <x:v>0</x:v>
      </x:c>
      <x:c r="BP81" s="162">
        <x:f t="shared" si="37"/>
        <x:v>0</x:v>
      </x:c>
      <x:c r="BQ81" s="112">
        <x:f t="shared" si="37"/>
        <x:v>0</x:v>
      </x:c>
      <x:c r="BR81" s="112">
        <x:f t="shared" si="37"/>
        <x:v>0</x:v>
      </x:c>
      <x:c r="BS81" s="112">
        <x:f t="shared" si="37"/>
        <x:v>0</x:v>
      </x:c>
      <x:c r="BT81" s="112">
        <x:f t="shared" si="37"/>
        <x:v>0</x:v>
      </x:c>
      <x:c r="BU81" s="112">
        <x:f t="shared" si="37"/>
        <x:v>0</x:v>
      </x:c>
      <x:c r="BV81" s="277" t="s">
        <x:v>675</x:v>
      </x:c>
      <x:c r="BW81" s="112">
        <x:f t="shared" si="37"/>
        <x:v>0</x:v>
      </x:c>
      <x:c r="BX81" s="112">
        <x:f t="shared" si="37"/>
        <x:v>0</x:v>
      </x:c>
      <x:c r="BY81" s="162">
        <x:f t="shared" si="37"/>
        <x:v>0</x:v>
      </x:c>
      <x:c r="BZ81" s="112">
        <x:f t="shared" si="37"/>
        <x:v>0</x:v>
      </x:c>
      <x:c r="CA81" s="162">
        <x:f t="shared" si="37"/>
        <x:v>0</x:v>
      </x:c>
      <x:c r="CB81" s="112">
        <x:f t="shared" si="37"/>
        <x:v>0</x:v>
      </x:c>
      <x:c r="CC81" s="162">
        <x:f t="shared" si="37"/>
        <x:v>0</x:v>
      </x:c>
      <x:c r="CD81" s="112">
        <x:f t="shared" si="37"/>
        <x:v>0</x:v>
      </x:c>
      <x:c r="CE81" s="112">
        <x:f t="shared" si="37"/>
        <x:v>0</x:v>
      </x:c>
      <x:c r="CF81" s="162">
        <x:f t="shared" si="37"/>
        <x:v>0</x:v>
      </x:c>
      <x:c r="CG81" s="112">
        <x:f t="shared" si="37"/>
        <x:v>0</x:v>
      </x:c>
      <x:c r="CH81" s="112">
        <x:f t="shared" si="37"/>
        <x:v>0</x:v>
      </x:c>
      <x:c r="CI81" s="112">
        <x:f t="shared" si="37"/>
        <x:v>0</x:v>
      </x:c>
      <x:c r="CJ81" s="112">
        <x:f t="shared" si="37"/>
        <x:v>0</x:v>
      </x:c>
      <x:c r="CK81" s="112">
        <x:f t="shared" si="37"/>
        <x:v>0</x:v>
      </x:c>
      <x:c r="CL81" s="112">
        <x:f t="shared" si="37"/>
        <x:v>0</x:v>
      </x:c>
      <x:c r="CM81" s="112">
        <x:f t="shared" si="37"/>
        <x:v>0</x:v>
      </x:c>
      <x:c r="CN81" s="112">
        <x:f t="shared" si="37"/>
        <x:v>0</x:v>
      </x:c>
      <x:c r="CO81" s="112">
        <x:f t="shared" si="37"/>
        <x:v>0</x:v>
      </x:c>
      <x:c r="CP81" s="162">
        <x:f t="shared" si="37"/>
        <x:v>0</x:v>
      </x:c>
      <x:c r="CQ81" s="112">
        <x:f t="shared" si="37"/>
        <x:v>1</x:v>
      </x:c>
      <x:c r="CR81" s="162">
        <x:f t="shared" si="37"/>
        <x:v>24</x:v>
      </x:c>
      <x:c r="CS81" s="112">
        <x:f t="shared" si="37"/>
        <x:v>50</x:v>
      </x:c>
      <x:c r="CT81" s="112">
        <x:f t="shared" si="37"/>
        <x:v>0</x:v>
      </x:c>
      <x:c r="CU81" s="112">
        <x:f t="shared" si="37"/>
        <x:v>1</x:v>
      </x:c>
      <x:c r="CV81" s="112">
        <x:f t="shared" si="37"/>
        <x:v>3</x:v>
      </x:c>
      <x:c r="CW81" s="112">
        <x:f t="shared" si="37"/>
        <x:v>1</x:v>
      </x:c>
      <x:c r="CX81" s="112">
        <x:f t="shared" si="37"/>
        <x:v>1</x:v>
      </x:c>
      <x:c r="CY81" s="277" t="s">
        <x:v>675</x:v>
      </x:c>
      <x:c r="CZ81" s="112">
        <x:f t="shared" si="37"/>
        <x:v>0</x:v>
      </x:c>
      <x:c r="DA81" s="162">
        <x:f t="shared" si="37"/>
        <x:v>0</x:v>
      </x:c>
      <x:c r="DB81" s="112">
        <x:f t="shared" si="37"/>
        <x:v>0</x:v>
      </x:c>
      <x:c r="DC81" s="162">
        <x:f t="shared" si="37"/>
        <x:v>0</x:v>
      </x:c>
      <x:c r="DD81" s="112">
        <x:f t="shared" si="37"/>
        <x:v>0</x:v>
      </x:c>
      <x:c r="DE81" s="162">
        <x:f t="shared" si="37"/>
        <x:v>0</x:v>
      </x:c>
      <x:c r="DF81" s="112">
        <x:f t="shared" si="37"/>
        <x:v>0</x:v>
      </x:c>
      <x:c r="DG81" s="163">
        <x:f t="shared" si="37"/>
        <x:v>0</x:v>
      </x:c>
    </x:row>
    <x:row r="82" spans="1:111" ht="30" customHeight="1">
      <x:c r="A82" s="631" t="s">
        <x:v>1653</x:v>
      </x:c>
      <x:c r="B82" s="115"/>
      <x:c r="C82" s="162"/>
      <x:c r="D82" s="112"/>
      <x:c r="E82" s="162"/>
      <x:c r="F82" s="112"/>
      <x:c r="G82" s="162"/>
      <x:c r="H82" s="112"/>
      <x:c r="I82" s="162"/>
      <x:c r="J82" s="112"/>
      <x:c r="K82" s="112"/>
      <x:c r="L82" s="162"/>
      <x:c r="M82" s="112"/>
      <x:c r="N82" s="112"/>
      <x:c r="O82" s="112"/>
      <x:c r="P82" s="112"/>
      <x:c r="Q82" s="112"/>
      <x:c r="R82" s="162"/>
      <x:c r="S82" s="112">
        <x:v>1</x:v>
      </x:c>
      <x:c r="T82" s="162">
        <x:v>16</x:v>
      </x:c>
      <x:c r="U82" s="112"/>
      <x:c r="V82" s="162"/>
      <x:c r="W82" s="112"/>
      <x:c r="X82" s="112">
        <x:v>3</x:v>
      </x:c>
      <x:c r="Y82" s="112"/>
      <x:c r="Z82" s="112"/>
      <x:c r="AA82" s="112"/>
      <x:c r="AB82" s="112"/>
      <x:c r="AC82" s="112"/>
      <x:c r="AD82" s="112"/>
      <x:c r="AE82" s="112"/>
      <x:c r="AF82" s="112"/>
      <x:c r="AG82" s="112"/>
      <x:c r="AH82" s="112"/>
      <x:c r="AI82" s="112"/>
      <x:c r="AJ82" s="112"/>
      <x:c r="AK82" s="112"/>
      <x:c r="AL82" s="631" t="s">
        <x:v>1653</x:v>
      </x:c>
      <x:c r="AM82" s="112"/>
      <x:c r="AN82" s="162"/>
      <x:c r="AO82" s="112"/>
      <x:c r="AP82" s="112"/>
      <x:c r="AQ82" s="112"/>
      <x:c r="AR82" s="162"/>
      <x:c r="AS82" s="112"/>
      <x:c r="AT82" s="162"/>
      <x:c r="AU82" s="112"/>
      <x:c r="AV82" s="112"/>
      <x:c r="AW82" s="112"/>
      <x:c r="AX82" s="112"/>
      <x:c r="AY82" s="112"/>
      <x:c r="AZ82" s="112"/>
      <x:c r="BA82" s="162"/>
      <x:c r="BB82" s="112"/>
      <x:c r="BC82" s="112"/>
      <x:c r="BD82" s="112"/>
      <x:c r="BE82" s="112"/>
      <x:c r="BF82" s="112"/>
      <x:c r="BG82" s="112"/>
      <x:c r="BH82" s="112"/>
      <x:c r="BI82" s="112"/>
      <x:c r="BJ82" s="162"/>
      <x:c r="BK82" s="112"/>
      <x:c r="BL82" s="162"/>
      <x:c r="BM82" s="112"/>
      <x:c r="BN82" s="162"/>
      <x:c r="BO82" s="112"/>
      <x:c r="BP82" s="162"/>
      <x:c r="BQ82" s="112"/>
      <x:c r="BR82" s="112"/>
      <x:c r="BS82" s="112"/>
      <x:c r="BT82" s="112"/>
      <x:c r="BU82" s="112"/>
      <x:c r="BV82" s="631" t="s">
        <x:v>1653</x:v>
      </x:c>
      <x:c r="BW82" s="112"/>
      <x:c r="BX82" s="112"/>
      <x:c r="BY82" s="162"/>
      <x:c r="BZ82" s="112"/>
      <x:c r="CA82" s="162"/>
      <x:c r="CB82" s="112"/>
      <x:c r="CC82" s="162"/>
      <x:c r="CD82" s="112"/>
      <x:c r="CE82" s="112"/>
      <x:c r="CF82" s="162"/>
      <x:c r="CG82" s="112"/>
      <x:c r="CH82" s="112"/>
      <x:c r="CI82" s="112"/>
      <x:c r="CJ82" s="112"/>
      <x:c r="CK82" s="112"/>
      <x:c r="CL82" s="112"/>
      <x:c r="CM82" s="112"/>
      <x:c r="CN82" s="112"/>
      <x:c r="CO82" s="112"/>
      <x:c r="CP82" s="162"/>
      <x:c r="CQ82" s="112"/>
      <x:c r="CR82" s="162"/>
      <x:c r="CS82" s="112"/>
      <x:c r="CT82" s="112"/>
      <x:c r="CU82" s="112"/>
      <x:c r="CV82" s="112"/>
      <x:c r="CW82" s="112"/>
      <x:c r="CX82" s="112"/>
      <x:c r="CY82" s="631" t="s">
        <x:v>1653</x:v>
      </x:c>
      <x:c r="CZ82" s="112"/>
      <x:c r="DA82" s="162"/>
      <x:c r="DB82" s="112"/>
      <x:c r="DC82" s="162"/>
      <x:c r="DD82" s="112"/>
      <x:c r="DE82" s="162"/>
      <x:c r="DF82" s="112"/>
      <x:c r="DG82" s="163"/>
    </x:row>
    <x:row r="83" spans="1:111" ht="30" customHeight="1">
      <x:c r="A83" s="631" t="s">
        <x:v>549</x:v>
      </x:c>
      <x:c r="B83" s="115"/>
      <x:c r="C83" s="162"/>
      <x:c r="D83" s="112"/>
      <x:c r="E83" s="162"/>
      <x:c r="F83" s="112"/>
      <x:c r="G83" s="162"/>
      <x:c r="H83" s="112"/>
      <x:c r="I83" s="162">
        <x:v>2</x:v>
      </x:c>
      <x:c r="J83" s="112"/>
      <x:c r="K83" s="112"/>
      <x:c r="L83" s="162"/>
      <x:c r="M83" s="112"/>
      <x:c r="N83" s="112"/>
      <x:c r="O83" s="112"/>
      <x:c r="P83" s="112"/>
      <x:c r="Q83" s="112"/>
      <x:c r="R83" s="162"/>
      <x:c r="S83" s="112"/>
      <x:c r="T83" s="162"/>
      <x:c r="U83" s="112"/>
      <x:c r="V83" s="162"/>
      <x:c r="W83" s="112"/>
      <x:c r="X83" s="112"/>
      <x:c r="Y83" s="112"/>
      <x:c r="Z83" s="112"/>
      <x:c r="AA83" s="112"/>
      <x:c r="AB83" s="112"/>
      <x:c r="AC83" s="112"/>
      <x:c r="AD83" s="112"/>
      <x:c r="AE83" s="112"/>
      <x:c r="AF83" s="112"/>
      <x:c r="AG83" s="112"/>
      <x:c r="AH83" s="112"/>
      <x:c r="AI83" s="112"/>
      <x:c r="AJ83" s="112"/>
      <x:c r="AK83" s="112"/>
      <x:c r="AL83" s="631" t="s">
        <x:v>549</x:v>
      </x:c>
      <x:c r="AM83" s="112"/>
      <x:c r="AN83" s="162"/>
      <x:c r="AO83" s="112"/>
      <x:c r="AP83" s="112"/>
      <x:c r="AQ83" s="112"/>
      <x:c r="AR83" s="162"/>
      <x:c r="AS83" s="112"/>
      <x:c r="AT83" s="162"/>
      <x:c r="AU83" s="112"/>
      <x:c r="AV83" s="112"/>
      <x:c r="AW83" s="112"/>
      <x:c r="AX83" s="112"/>
      <x:c r="AY83" s="112"/>
      <x:c r="AZ83" s="112"/>
      <x:c r="BA83" s="162"/>
      <x:c r="BB83" s="112"/>
      <x:c r="BC83" s="112"/>
      <x:c r="BD83" s="112"/>
      <x:c r="BE83" s="112"/>
      <x:c r="BF83" s="112"/>
      <x:c r="BG83" s="112"/>
      <x:c r="BH83" s="112"/>
      <x:c r="BI83" s="112"/>
      <x:c r="BJ83" s="162"/>
      <x:c r="BK83" s="112"/>
      <x:c r="BL83" s="162"/>
      <x:c r="BM83" s="112"/>
      <x:c r="BN83" s="162"/>
      <x:c r="BO83" s="112"/>
      <x:c r="BP83" s="162"/>
      <x:c r="BQ83" s="112"/>
      <x:c r="BR83" s="112"/>
      <x:c r="BS83" s="112"/>
      <x:c r="BT83" s="112"/>
      <x:c r="BU83" s="112"/>
      <x:c r="BV83" s="631" t="s">
        <x:v>549</x:v>
      </x:c>
      <x:c r="BW83" s="112"/>
      <x:c r="BX83" s="112"/>
      <x:c r="BY83" s="162"/>
      <x:c r="BZ83" s="112"/>
      <x:c r="CA83" s="162"/>
      <x:c r="CB83" s="112"/>
      <x:c r="CC83" s="162"/>
      <x:c r="CD83" s="112"/>
      <x:c r="CE83" s="112"/>
      <x:c r="CF83" s="162"/>
      <x:c r="CG83" s="112"/>
      <x:c r="CH83" s="112"/>
      <x:c r="CI83" s="112"/>
      <x:c r="CJ83" s="112"/>
      <x:c r="CK83" s="112"/>
      <x:c r="CL83" s="112"/>
      <x:c r="CM83" s="112"/>
      <x:c r="CN83" s="112"/>
      <x:c r="CO83" s="112"/>
      <x:c r="CP83" s="162"/>
      <x:c r="CQ83" s="112"/>
      <x:c r="CR83" s="162"/>
      <x:c r="CS83" s="112"/>
      <x:c r="CT83" s="112"/>
      <x:c r="CU83" s="112"/>
      <x:c r="CV83" s="112"/>
      <x:c r="CW83" s="112"/>
      <x:c r="CX83" s="112"/>
      <x:c r="CY83" s="631" t="s">
        <x:v>549</x:v>
      </x:c>
      <x:c r="CZ83" s="112"/>
      <x:c r="DA83" s="162"/>
      <x:c r="DB83" s="112"/>
      <x:c r="DC83" s="162"/>
      <x:c r="DD83" s="112"/>
      <x:c r="DE83" s="162"/>
      <x:c r="DF83" s="112"/>
      <x:c r="DG83" s="163"/>
    </x:row>
    <x:row r="84" spans="1:111" ht="30" customHeight="1">
      <x:c r="A84" s="631" t="s">
        <x:v>546</x:v>
      </x:c>
      <x:c r="B84" s="115"/>
      <x:c r="C84" s="162"/>
      <x:c r="D84" s="112"/>
      <x:c r="E84" s="162"/>
      <x:c r="F84" s="112"/>
      <x:c r="G84" s="162"/>
      <x:c r="H84" s="112"/>
      <x:c r="I84" s="162"/>
      <x:c r="J84" s="112"/>
      <x:c r="K84" s="112"/>
      <x:c r="L84" s="162"/>
      <x:c r="M84" s="112">
        <x:v>1</x:v>
      </x:c>
      <x:c r="N84" s="112"/>
      <x:c r="O84" s="112"/>
      <x:c r="P84" s="112"/>
      <x:c r="Q84" s="112"/>
      <x:c r="R84" s="162"/>
      <x:c r="S84" s="112"/>
      <x:c r="T84" s="162"/>
      <x:c r="U84" s="112"/>
      <x:c r="V84" s="162"/>
      <x:c r="W84" s="112"/>
      <x:c r="X84" s="112"/>
      <x:c r="Y84" s="112"/>
      <x:c r="Z84" s="112"/>
      <x:c r="AA84" s="112"/>
      <x:c r="AB84" s="112"/>
      <x:c r="AC84" s="112"/>
      <x:c r="AD84" s="112"/>
      <x:c r="AE84" s="112"/>
      <x:c r="AF84" s="112"/>
      <x:c r="AG84" s="112"/>
      <x:c r="AH84" s="112"/>
      <x:c r="AI84" s="112"/>
      <x:c r="AJ84" s="112"/>
      <x:c r="AK84" s="112"/>
      <x:c r="AL84" s="631" t="s">
        <x:v>546</x:v>
      </x:c>
      <x:c r="AM84" s="112"/>
      <x:c r="AN84" s="162"/>
      <x:c r="AO84" s="112"/>
      <x:c r="AP84" s="112"/>
      <x:c r="AQ84" s="112"/>
      <x:c r="AR84" s="162"/>
      <x:c r="AS84" s="112"/>
      <x:c r="AT84" s="162"/>
      <x:c r="AU84" s="112"/>
      <x:c r="AV84" s="112"/>
      <x:c r="AW84" s="112"/>
      <x:c r="AX84" s="112"/>
      <x:c r="AY84" s="112"/>
      <x:c r="AZ84" s="112"/>
      <x:c r="BA84" s="162"/>
      <x:c r="BB84" s="112"/>
      <x:c r="BC84" s="112"/>
      <x:c r="BD84" s="112"/>
      <x:c r="BE84" s="112">
        <x:v>1</x:v>
      </x:c>
      <x:c r="BF84" s="112">
        <x:v>4</x:v>
      </x:c>
      <x:c r="BG84" s="112"/>
      <x:c r="BH84" s="112"/>
      <x:c r="BI84" s="112"/>
      <x:c r="BJ84" s="162"/>
      <x:c r="BK84" s="112"/>
      <x:c r="BL84" s="162"/>
      <x:c r="BM84" s="112"/>
      <x:c r="BN84" s="162"/>
      <x:c r="BO84" s="112"/>
      <x:c r="BP84" s="162"/>
      <x:c r="BQ84" s="112"/>
      <x:c r="BR84" s="112"/>
      <x:c r="BS84" s="112"/>
      <x:c r="BT84" s="112"/>
      <x:c r="BU84" s="112"/>
      <x:c r="BV84" s="631" t="s">
        <x:v>546</x:v>
      </x:c>
      <x:c r="BW84" s="112"/>
      <x:c r="BX84" s="112"/>
      <x:c r="BY84" s="162"/>
      <x:c r="BZ84" s="112"/>
      <x:c r="CA84" s="162"/>
      <x:c r="CB84" s="112"/>
      <x:c r="CC84" s="162"/>
      <x:c r="CD84" s="112"/>
      <x:c r="CE84" s="112"/>
      <x:c r="CF84" s="162"/>
      <x:c r="CG84" s="112"/>
      <x:c r="CH84" s="112"/>
      <x:c r="CI84" s="112"/>
      <x:c r="CJ84" s="112"/>
      <x:c r="CK84" s="112"/>
      <x:c r="CL84" s="112"/>
      <x:c r="CM84" s="112"/>
      <x:c r="CN84" s="112"/>
      <x:c r="CO84" s="112"/>
      <x:c r="CP84" s="162"/>
      <x:c r="CQ84" s="112"/>
      <x:c r="CR84" s="162"/>
      <x:c r="CS84" s="112">
        <x:v>9</x:v>
      </x:c>
      <x:c r="CT84" s="112"/>
      <x:c r="CU84" s="112"/>
      <x:c r="CV84" s="112"/>
      <x:c r="CW84" s="112"/>
      <x:c r="CX84" s="112"/>
      <x:c r="CY84" s="631" t="s">
        <x:v>546</x:v>
      </x:c>
      <x:c r="CZ84" s="112"/>
      <x:c r="DA84" s="162"/>
      <x:c r="DB84" s="112"/>
      <x:c r="DC84" s="162"/>
      <x:c r="DD84" s="112"/>
      <x:c r="DE84" s="162"/>
      <x:c r="DF84" s="112"/>
      <x:c r="DG84" s="163"/>
    </x:row>
    <x:row r="85" spans="1:111" ht="30" customHeight="1">
      <x:c r="A85" s="631" t="s">
        <x:v>1325</x:v>
      </x:c>
      <x:c r="B85" s="115"/>
      <x:c r="C85" s="162"/>
      <x:c r="D85" s="112"/>
      <x:c r="E85" s="162"/>
      <x:c r="F85" s="112"/>
      <x:c r="G85" s="162"/>
      <x:c r="H85" s="112"/>
      <x:c r="I85" s="162"/>
      <x:c r="J85" s="112">
        <x:v>1</x:v>
      </x:c>
      <x:c r="K85" s="112"/>
      <x:c r="L85" s="162"/>
      <x:c r="M85" s="112"/>
      <x:c r="N85" s="112"/>
      <x:c r="O85" s="112"/>
      <x:c r="P85" s="112"/>
      <x:c r="Q85" s="112"/>
      <x:c r="R85" s="162"/>
      <x:c r="S85" s="112"/>
      <x:c r="T85" s="162"/>
      <x:c r="U85" s="112"/>
      <x:c r="V85" s="162"/>
      <x:c r="W85" s="112"/>
      <x:c r="X85" s="112"/>
      <x:c r="Y85" s="112"/>
      <x:c r="Z85" s="112"/>
      <x:c r="AA85" s="112"/>
      <x:c r="AB85" s="112"/>
      <x:c r="AC85" s="112"/>
      <x:c r="AD85" s="112"/>
      <x:c r="AE85" s="112"/>
      <x:c r="AF85" s="112"/>
      <x:c r="AG85" s="112"/>
      <x:c r="AH85" s="112"/>
      <x:c r="AI85" s="112"/>
      <x:c r="AJ85" s="112"/>
      <x:c r="AK85" s="112"/>
      <x:c r="AL85" s="631" t="s">
        <x:v>1325</x:v>
      </x:c>
      <x:c r="AM85" s="112"/>
      <x:c r="AN85" s="162"/>
      <x:c r="AO85" s="112"/>
      <x:c r="AP85" s="112"/>
      <x:c r="AQ85" s="112"/>
      <x:c r="AR85" s="162"/>
      <x:c r="AS85" s="112"/>
      <x:c r="AT85" s="162"/>
      <x:c r="AU85" s="112"/>
      <x:c r="AV85" s="112"/>
      <x:c r="AW85" s="112"/>
      <x:c r="AX85" s="112"/>
      <x:c r="AY85" s="112"/>
      <x:c r="AZ85" s="112"/>
      <x:c r="BA85" s="162"/>
      <x:c r="BB85" s="112"/>
      <x:c r="BC85" s="112"/>
      <x:c r="BD85" s="112"/>
      <x:c r="BE85" s="112">
        <x:v>1</x:v>
      </x:c>
      <x:c r="BF85" s="112">
        <x:v>5</x:v>
      </x:c>
      <x:c r="BG85" s="112"/>
      <x:c r="BH85" s="112"/>
      <x:c r="BI85" s="112"/>
      <x:c r="BJ85" s="162"/>
      <x:c r="BK85" s="112"/>
      <x:c r="BL85" s="162"/>
      <x:c r="BM85" s="112"/>
      <x:c r="BN85" s="162"/>
      <x:c r="BO85" s="112"/>
      <x:c r="BP85" s="162"/>
      <x:c r="BQ85" s="112"/>
      <x:c r="BR85" s="112"/>
      <x:c r="BS85" s="112"/>
      <x:c r="BT85" s="112"/>
      <x:c r="BU85" s="112"/>
      <x:c r="BV85" s="631" t="s">
        <x:v>1325</x:v>
      </x:c>
      <x:c r="BW85" s="112"/>
      <x:c r="BX85" s="112"/>
      <x:c r="BY85" s="162"/>
      <x:c r="BZ85" s="112"/>
      <x:c r="CA85" s="162"/>
      <x:c r="CB85" s="112"/>
      <x:c r="CC85" s="162"/>
      <x:c r="CD85" s="112"/>
      <x:c r="CE85" s="112"/>
      <x:c r="CF85" s="162"/>
      <x:c r="CG85" s="112"/>
      <x:c r="CH85" s="112"/>
      <x:c r="CI85" s="112"/>
      <x:c r="CJ85" s="112"/>
      <x:c r="CK85" s="112"/>
      <x:c r="CL85" s="112"/>
      <x:c r="CM85" s="112"/>
      <x:c r="CN85" s="112"/>
      <x:c r="CO85" s="112"/>
      <x:c r="CP85" s="162"/>
      <x:c r="CQ85" s="112"/>
      <x:c r="CR85" s="162"/>
      <x:c r="CS85" s="112">
        <x:v>6</x:v>
      </x:c>
      <x:c r="CT85" s="112"/>
      <x:c r="CU85" s="112"/>
      <x:c r="CV85" s="112"/>
      <x:c r="CW85" s="112"/>
      <x:c r="CX85" s="112"/>
      <x:c r="CY85" s="631" t="s">
        <x:v>1325</x:v>
      </x:c>
      <x:c r="CZ85" s="112"/>
      <x:c r="DA85" s="162"/>
      <x:c r="DB85" s="112"/>
      <x:c r="DC85" s="162"/>
      <x:c r="DD85" s="112"/>
      <x:c r="DE85" s="162"/>
      <x:c r="DF85" s="112"/>
      <x:c r="DG85" s="163"/>
    </x:row>
    <x:row r="86" spans="1:111" ht="30" customHeight="1">
      <x:c r="A86" s="631" t="s">
        <x:v>1764</x:v>
      </x:c>
      <x:c r="B86" s="115"/>
      <x:c r="C86" s="162"/>
      <x:c r="D86" s="112"/>
      <x:c r="E86" s="162"/>
      <x:c r="F86" s="112"/>
      <x:c r="G86" s="162"/>
      <x:c r="H86" s="112"/>
      <x:c r="I86" s="162">
        <x:v>2</x:v>
      </x:c>
      <x:c r="J86" s="112"/>
      <x:c r="K86" s="112"/>
      <x:c r="L86" s="162"/>
      <x:c r="M86" s="112"/>
      <x:c r="N86" s="112"/>
      <x:c r="O86" s="112"/>
      <x:c r="P86" s="112"/>
      <x:c r="Q86" s="112"/>
      <x:c r="R86" s="162"/>
      <x:c r="S86" s="112"/>
      <x:c r="T86" s="162"/>
      <x:c r="U86" s="112"/>
      <x:c r="V86" s="162"/>
      <x:c r="W86" s="112"/>
      <x:c r="X86" s="112"/>
      <x:c r="Y86" s="112"/>
      <x:c r="Z86" s="112"/>
      <x:c r="AA86" s="112"/>
      <x:c r="AB86" s="112"/>
      <x:c r="AC86" s="112"/>
      <x:c r="AD86" s="112"/>
      <x:c r="AE86" s="112"/>
      <x:c r="AF86" s="112"/>
      <x:c r="AG86" s="112"/>
      <x:c r="AH86" s="112"/>
      <x:c r="AI86" s="112"/>
      <x:c r="AJ86" s="112"/>
      <x:c r="AK86" s="112"/>
      <x:c r="AL86" s="631" t="s">
        <x:v>1764</x:v>
      </x:c>
      <x:c r="AM86" s="112"/>
      <x:c r="AN86" s="162"/>
      <x:c r="AO86" s="112"/>
      <x:c r="AP86" s="112"/>
      <x:c r="AQ86" s="112"/>
      <x:c r="AR86" s="162"/>
      <x:c r="AS86" s="112"/>
      <x:c r="AT86" s="162"/>
      <x:c r="AU86" s="112"/>
      <x:c r="AV86" s="112"/>
      <x:c r="AW86" s="112"/>
      <x:c r="AX86" s="112"/>
      <x:c r="AY86" s="112"/>
      <x:c r="AZ86" s="112"/>
      <x:c r="BA86" s="162"/>
      <x:c r="BB86" s="112"/>
      <x:c r="BC86" s="112"/>
      <x:c r="BD86" s="112"/>
      <x:c r="BE86" s="112">
        <x:v>0</x:v>
      </x:c>
      <x:c r="BF86" s="112">
        <x:v>0</x:v>
      </x:c>
      <x:c r="BG86" s="112"/>
      <x:c r="BH86" s="112"/>
      <x:c r="BI86" s="112"/>
      <x:c r="BJ86" s="162"/>
      <x:c r="BK86" s="112"/>
      <x:c r="BL86" s="162"/>
      <x:c r="BM86" s="112"/>
      <x:c r="BN86" s="162"/>
      <x:c r="BO86" s="112"/>
      <x:c r="BP86" s="162"/>
      <x:c r="BQ86" s="112"/>
      <x:c r="BR86" s="112"/>
      <x:c r="BS86" s="112"/>
      <x:c r="BT86" s="112"/>
      <x:c r="BU86" s="112"/>
      <x:c r="BV86" s="631" t="s">
        <x:v>1764</x:v>
      </x:c>
      <x:c r="BW86" s="112"/>
      <x:c r="BX86" s="112"/>
      <x:c r="BY86" s="162"/>
      <x:c r="BZ86" s="112"/>
      <x:c r="CA86" s="162"/>
      <x:c r="CB86" s="112"/>
      <x:c r="CC86" s="162"/>
      <x:c r="CD86" s="112"/>
      <x:c r="CE86" s="112"/>
      <x:c r="CF86" s="162"/>
      <x:c r="CG86" s="112"/>
      <x:c r="CH86" s="112"/>
      <x:c r="CI86" s="112"/>
      <x:c r="CJ86" s="112"/>
      <x:c r="CK86" s="112"/>
      <x:c r="CL86" s="112"/>
      <x:c r="CM86" s="112"/>
      <x:c r="CN86" s="112"/>
      <x:c r="CO86" s="112"/>
      <x:c r="CP86" s="162"/>
      <x:c r="CQ86" s="112"/>
      <x:c r="CR86" s="162"/>
      <x:c r="CS86" s="112"/>
      <x:c r="CT86" s="112"/>
      <x:c r="CU86" s="112"/>
      <x:c r="CV86" s="112"/>
      <x:c r="CW86" s="112"/>
      <x:c r="CX86" s="112"/>
      <x:c r="CY86" s="631" t="s">
        <x:v>1764</x:v>
      </x:c>
      <x:c r="CZ86" s="112"/>
      <x:c r="DA86" s="162"/>
      <x:c r="DB86" s="112"/>
      <x:c r="DC86" s="162"/>
      <x:c r="DD86" s="112"/>
      <x:c r="DE86" s="162"/>
      <x:c r="DF86" s="112"/>
      <x:c r="DG86" s="163"/>
    </x:row>
    <x:row r="87" spans="1:111" ht="30" customHeight="1">
      <x:c r="A87" s="631" t="s">
        <x:v>565</x:v>
      </x:c>
      <x:c r="B87" s="115"/>
      <x:c r="C87" s="162"/>
      <x:c r="D87" s="112"/>
      <x:c r="E87" s="162"/>
      <x:c r="F87" s="112"/>
      <x:c r="G87" s="162"/>
      <x:c r="H87" s="112"/>
      <x:c r="I87" s="162"/>
      <x:c r="J87" s="112"/>
      <x:c r="K87" s="112"/>
      <x:c r="L87" s="162"/>
      <x:c r="M87" s="112"/>
      <x:c r="N87" s="112"/>
      <x:c r="O87" s="112"/>
      <x:c r="P87" s="112"/>
      <x:c r="Q87" s="112"/>
      <x:c r="R87" s="162"/>
      <x:c r="S87" s="112"/>
      <x:c r="T87" s="162"/>
      <x:c r="U87" s="112"/>
      <x:c r="V87" s="162"/>
      <x:c r="W87" s="112"/>
      <x:c r="X87" s="112"/>
      <x:c r="Y87" s="112"/>
      <x:c r="Z87" s="112"/>
      <x:c r="AA87" s="112"/>
      <x:c r="AB87" s="112"/>
      <x:c r="AC87" s="112"/>
      <x:c r="AD87" s="112"/>
      <x:c r="AE87" s="112"/>
      <x:c r="AF87" s="112"/>
      <x:c r="AG87" s="112"/>
      <x:c r="AH87" s="112"/>
      <x:c r="AI87" s="112"/>
      <x:c r="AJ87" s="112"/>
      <x:c r="AK87" s="112"/>
      <x:c r="AL87" s="631" t="s">
        <x:v>565</x:v>
      </x:c>
      <x:c r="AM87" s="112"/>
      <x:c r="AN87" s="162"/>
      <x:c r="AO87" s="112"/>
      <x:c r="AP87" s="112"/>
      <x:c r="AQ87" s="112"/>
      <x:c r="AR87" s="162"/>
      <x:c r="AS87" s="112"/>
      <x:c r="AT87" s="162"/>
      <x:c r="AU87" s="112"/>
      <x:c r="AV87" s="112"/>
      <x:c r="AW87" s="112"/>
      <x:c r="AX87" s="112"/>
      <x:c r="AY87" s="112"/>
      <x:c r="AZ87" s="112"/>
      <x:c r="BA87" s="162"/>
      <x:c r="BB87" s="112"/>
      <x:c r="BC87" s="112"/>
      <x:c r="BD87" s="112"/>
      <x:c r="BE87" s="112"/>
      <x:c r="BF87" s="112">
        <x:v>0</x:v>
      </x:c>
      <x:c r="BG87" s="112"/>
      <x:c r="BH87" s="112"/>
      <x:c r="BI87" s="112"/>
      <x:c r="BJ87" s="162"/>
      <x:c r="BK87" s="112"/>
      <x:c r="BL87" s="162"/>
      <x:c r="BM87" s="112"/>
      <x:c r="BN87" s="162"/>
      <x:c r="BO87" s="112"/>
      <x:c r="BP87" s="162"/>
      <x:c r="BQ87" s="112"/>
      <x:c r="BR87" s="112"/>
      <x:c r="BS87" s="112"/>
      <x:c r="BT87" s="112"/>
      <x:c r="BU87" s="112"/>
      <x:c r="BV87" s="631" t="s">
        <x:v>565</x:v>
      </x:c>
      <x:c r="BW87" s="112"/>
      <x:c r="BX87" s="112"/>
      <x:c r="BY87" s="162"/>
      <x:c r="BZ87" s="112"/>
      <x:c r="CA87" s="162"/>
      <x:c r="CB87" s="112"/>
      <x:c r="CC87" s="162"/>
      <x:c r="CD87" s="112"/>
      <x:c r="CE87" s="112"/>
      <x:c r="CF87" s="162"/>
      <x:c r="CG87" s="112"/>
      <x:c r="CH87" s="112"/>
      <x:c r="CI87" s="112"/>
      <x:c r="CJ87" s="112"/>
      <x:c r="CK87" s="112"/>
      <x:c r="CL87" s="112"/>
      <x:c r="CM87" s="112"/>
      <x:c r="CN87" s="112"/>
      <x:c r="CO87" s="112"/>
      <x:c r="CP87" s="162"/>
      <x:c r="CQ87" s="112"/>
      <x:c r="CR87" s="162"/>
      <x:c r="CS87" s="112">
        <x:v>6</x:v>
      </x:c>
      <x:c r="CT87" s="112"/>
      <x:c r="CU87" s="112"/>
      <x:c r="CV87" s="112"/>
      <x:c r="CW87" s="112"/>
      <x:c r="CX87" s="112"/>
      <x:c r="CY87" s="631" t="s">
        <x:v>565</x:v>
      </x:c>
      <x:c r="CZ87" s="112"/>
      <x:c r="DA87" s="162"/>
      <x:c r="DB87" s="112"/>
      <x:c r="DC87" s="162"/>
      <x:c r="DD87" s="112"/>
      <x:c r="DE87" s="162"/>
      <x:c r="DF87" s="112"/>
      <x:c r="DG87" s="163"/>
    </x:row>
    <x:row r="88" spans="1:111" ht="30" customHeight="1">
      <x:c r="A88" s="631" t="s">
        <x:v>1300</x:v>
      </x:c>
      <x:c r="B88" s="115"/>
      <x:c r="C88" s="162"/>
      <x:c r="D88" s="112"/>
      <x:c r="E88" s="162"/>
      <x:c r="F88" s="112"/>
      <x:c r="G88" s="162"/>
      <x:c r="H88" s="112"/>
      <x:c r="I88" s="162"/>
      <x:c r="J88" s="112">
        <x:v>1</x:v>
      </x:c>
      <x:c r="K88" s="112"/>
      <x:c r="L88" s="162"/>
      <x:c r="M88" s="112"/>
      <x:c r="N88" s="112"/>
      <x:c r="O88" s="112"/>
      <x:c r="P88" s="112"/>
      <x:c r="Q88" s="112"/>
      <x:c r="R88" s="162"/>
      <x:c r="S88" s="112"/>
      <x:c r="T88" s="162"/>
      <x:c r="U88" s="112"/>
      <x:c r="V88" s="162"/>
      <x:c r="W88" s="112"/>
      <x:c r="X88" s="112"/>
      <x:c r="Y88" s="112"/>
      <x:c r="Z88" s="112"/>
      <x:c r="AA88" s="112"/>
      <x:c r="AB88" s="112"/>
      <x:c r="AC88" s="112"/>
      <x:c r="AD88" s="112"/>
      <x:c r="AE88" s="112"/>
      <x:c r="AF88" s="112"/>
      <x:c r="AG88" s="112"/>
      <x:c r="AH88" s="112"/>
      <x:c r="AI88" s="112"/>
      <x:c r="AJ88" s="112"/>
      <x:c r="AK88" s="112"/>
      <x:c r="AL88" s="631" t="s">
        <x:v>1300</x:v>
      </x:c>
      <x:c r="AM88" s="112"/>
      <x:c r="AN88" s="162"/>
      <x:c r="AO88" s="112"/>
      <x:c r="AP88" s="112"/>
      <x:c r="AQ88" s="112"/>
      <x:c r="AR88" s="162"/>
      <x:c r="AS88" s="112"/>
      <x:c r="AT88" s="162"/>
      <x:c r="AU88" s="112"/>
      <x:c r="AV88" s="112"/>
      <x:c r="AW88" s="112"/>
      <x:c r="AX88" s="112"/>
      <x:c r="AY88" s="112"/>
      <x:c r="AZ88" s="112"/>
      <x:c r="BA88" s="162"/>
      <x:c r="BB88" s="112"/>
      <x:c r="BC88" s="112"/>
      <x:c r="BD88" s="112"/>
      <x:c r="BE88" s="112">
        <x:v>1</x:v>
      </x:c>
      <x:c r="BF88" s="112">
        <x:v>4</x:v>
      </x:c>
      <x:c r="BG88" s="112"/>
      <x:c r="BH88" s="112"/>
      <x:c r="BI88" s="112"/>
      <x:c r="BJ88" s="162"/>
      <x:c r="BK88" s="112"/>
      <x:c r="BL88" s="162"/>
      <x:c r="BM88" s="112"/>
      <x:c r="BN88" s="162"/>
      <x:c r="BO88" s="112"/>
      <x:c r="BP88" s="162"/>
      <x:c r="BQ88" s="112"/>
      <x:c r="BR88" s="112"/>
      <x:c r="BS88" s="112"/>
      <x:c r="BT88" s="112"/>
      <x:c r="BU88" s="112"/>
      <x:c r="BV88" s="631" t="s">
        <x:v>1300</x:v>
      </x:c>
      <x:c r="BW88" s="112"/>
      <x:c r="BX88" s="112"/>
      <x:c r="BY88" s="162"/>
      <x:c r="BZ88" s="112"/>
      <x:c r="CA88" s="162"/>
      <x:c r="CB88" s="112"/>
      <x:c r="CC88" s="162"/>
      <x:c r="CD88" s="112"/>
      <x:c r="CE88" s="112"/>
      <x:c r="CF88" s="162"/>
      <x:c r="CG88" s="112"/>
      <x:c r="CH88" s="112"/>
      <x:c r="CI88" s="112"/>
      <x:c r="CJ88" s="112"/>
      <x:c r="CK88" s="112"/>
      <x:c r="CL88" s="112"/>
      <x:c r="CM88" s="112"/>
      <x:c r="CN88" s="112"/>
      <x:c r="CO88" s="112"/>
      <x:c r="CP88" s="162"/>
      <x:c r="CQ88" s="112"/>
      <x:c r="CR88" s="162"/>
      <x:c r="CS88" s="112">
        <x:v>5</x:v>
      </x:c>
      <x:c r="CT88" s="112"/>
      <x:c r="CU88" s="112"/>
      <x:c r="CV88" s="112"/>
      <x:c r="CW88" s="112"/>
      <x:c r="CX88" s="112"/>
      <x:c r="CY88" s="631" t="s">
        <x:v>1300</x:v>
      </x:c>
      <x:c r="CZ88" s="112"/>
      <x:c r="DA88" s="162"/>
      <x:c r="DB88" s="112"/>
      <x:c r="DC88" s="162"/>
      <x:c r="DD88" s="112"/>
      <x:c r="DE88" s="162"/>
      <x:c r="DF88" s="112"/>
      <x:c r="DG88" s="163"/>
    </x:row>
    <x:row r="89" spans="1:111" ht="30" customHeight="1">
      <x:c r="A89" s="631" t="s">
        <x:v>555</x:v>
      </x:c>
      <x:c r="B89" s="115"/>
      <x:c r="C89" s="162"/>
      <x:c r="D89" s="112"/>
      <x:c r="E89" s="162"/>
      <x:c r="F89" s="112"/>
      <x:c r="G89" s="162"/>
      <x:c r="H89" s="112"/>
      <x:c r="I89" s="162"/>
      <x:c r="J89" s="112">
        <x:v>1</x:v>
      </x:c>
      <x:c r="K89" s="112"/>
      <x:c r="L89" s="162"/>
      <x:c r="M89" s="112"/>
      <x:c r="N89" s="112"/>
      <x:c r="O89" s="112"/>
      <x:c r="P89" s="112"/>
      <x:c r="Q89" s="112"/>
      <x:c r="R89" s="162"/>
      <x:c r="S89" s="112"/>
      <x:c r="T89" s="162"/>
      <x:c r="U89" s="112"/>
      <x:c r="V89" s="162"/>
      <x:c r="W89" s="112"/>
      <x:c r="X89" s="112"/>
      <x:c r="Y89" s="112"/>
      <x:c r="Z89" s="112"/>
      <x:c r="AA89" s="112"/>
      <x:c r="AB89" s="112"/>
      <x:c r="AC89" s="112"/>
      <x:c r="AD89" s="112"/>
      <x:c r="AE89" s="112"/>
      <x:c r="AF89" s="112"/>
      <x:c r="AG89" s="112"/>
      <x:c r="AH89" s="112"/>
      <x:c r="AI89" s="112"/>
      <x:c r="AJ89" s="112"/>
      <x:c r="AK89" s="112"/>
      <x:c r="AL89" s="631" t="s">
        <x:v>555</x:v>
      </x:c>
      <x:c r="AM89" s="112"/>
      <x:c r="AN89" s="162"/>
      <x:c r="AO89" s="112"/>
      <x:c r="AP89" s="112"/>
      <x:c r="AQ89" s="112"/>
      <x:c r="AR89" s="162"/>
      <x:c r="AS89" s="112"/>
      <x:c r="AT89" s="162"/>
      <x:c r="AU89" s="112"/>
      <x:c r="AV89" s="112"/>
      <x:c r="AW89" s="112"/>
      <x:c r="AX89" s="112"/>
      <x:c r="AY89" s="112"/>
      <x:c r="AZ89" s="112"/>
      <x:c r="BA89" s="162"/>
      <x:c r="BB89" s="112"/>
      <x:c r="BC89" s="112"/>
      <x:c r="BD89" s="112"/>
      <x:c r="BE89" s="112">
        <x:v>1</x:v>
      </x:c>
      <x:c r="BF89" s="112">
        <x:v>3</x:v>
      </x:c>
      <x:c r="BG89" s="112"/>
      <x:c r="BH89" s="112"/>
      <x:c r="BI89" s="112"/>
      <x:c r="BJ89" s="162"/>
      <x:c r="BK89" s="112"/>
      <x:c r="BL89" s="162"/>
      <x:c r="BM89" s="112"/>
      <x:c r="BN89" s="162"/>
      <x:c r="BO89" s="112"/>
      <x:c r="BP89" s="162"/>
      <x:c r="BQ89" s="112"/>
      <x:c r="BR89" s="112"/>
      <x:c r="BS89" s="112"/>
      <x:c r="BT89" s="112"/>
      <x:c r="BU89" s="112"/>
      <x:c r="BV89" s="631" t="s">
        <x:v>555</x:v>
      </x:c>
      <x:c r="BW89" s="112"/>
      <x:c r="BX89" s="112"/>
      <x:c r="BY89" s="162"/>
      <x:c r="BZ89" s="112"/>
      <x:c r="CA89" s="162"/>
      <x:c r="CB89" s="112"/>
      <x:c r="CC89" s="162"/>
      <x:c r="CD89" s="112"/>
      <x:c r="CE89" s="112"/>
      <x:c r="CF89" s="162"/>
      <x:c r="CG89" s="112"/>
      <x:c r="CH89" s="112"/>
      <x:c r="CI89" s="112"/>
      <x:c r="CJ89" s="112"/>
      <x:c r="CK89" s="112"/>
      <x:c r="CL89" s="112"/>
      <x:c r="CM89" s="112"/>
      <x:c r="CN89" s="112"/>
      <x:c r="CO89" s="112"/>
      <x:c r="CP89" s="162"/>
      <x:c r="CQ89" s="112"/>
      <x:c r="CR89" s="162"/>
      <x:c r="CS89" s="112">
        <x:v>5</x:v>
      </x:c>
      <x:c r="CT89" s="112"/>
      <x:c r="CU89" s="112"/>
      <x:c r="CV89" s="112"/>
      <x:c r="CW89" s="112"/>
      <x:c r="CX89" s="112"/>
      <x:c r="CY89" s="631" t="s">
        <x:v>555</x:v>
      </x:c>
      <x:c r="CZ89" s="112"/>
      <x:c r="DA89" s="162"/>
      <x:c r="DB89" s="112"/>
      <x:c r="DC89" s="162"/>
      <x:c r="DD89" s="112"/>
      <x:c r="DE89" s="162"/>
      <x:c r="DF89" s="112"/>
      <x:c r="DG89" s="163"/>
    </x:row>
    <x:row r="90" spans="1:111" ht="30" customHeight="1">
      <x:c r="A90" s="631" t="s">
        <x:v>1302</x:v>
      </x:c>
      <x:c r="B90" s="115"/>
      <x:c r="C90" s="162"/>
      <x:c r="D90" s="112"/>
      <x:c r="E90" s="162"/>
      <x:c r="F90" s="112"/>
      <x:c r="G90" s="162"/>
      <x:c r="H90" s="112"/>
      <x:c r="I90" s="162"/>
      <x:c r="J90" s="112"/>
      <x:c r="K90" s="112"/>
      <x:c r="L90" s="162"/>
      <x:c r="M90" s="112"/>
      <x:c r="N90" s="112"/>
      <x:c r="O90" s="112"/>
      <x:c r="P90" s="112"/>
      <x:c r="Q90" s="112"/>
      <x:c r="R90" s="162"/>
      <x:c r="S90" s="112">
        <x:v>1</x:v>
      </x:c>
      <x:c r="T90" s="162">
        <x:v>16</x:v>
      </x:c>
      <x:c r="U90" s="112"/>
      <x:c r="V90" s="162"/>
      <x:c r="W90" s="112"/>
      <x:c r="X90" s="112">
        <x:v>3</x:v>
      </x:c>
      <x:c r="Y90" s="112"/>
      <x:c r="Z90" s="112"/>
      <x:c r="AA90" s="112"/>
      <x:c r="AB90" s="112"/>
      <x:c r="AC90" s="112"/>
      <x:c r="AD90" s="112"/>
      <x:c r="AE90" s="112"/>
      <x:c r="AF90" s="112"/>
      <x:c r="AG90" s="112"/>
      <x:c r="AH90" s="112"/>
      <x:c r="AI90" s="112"/>
      <x:c r="AJ90" s="112"/>
      <x:c r="AK90" s="112"/>
      <x:c r="AL90" s="631" t="s">
        <x:v>1302</x:v>
      </x:c>
      <x:c r="AM90" s="112"/>
      <x:c r="AN90" s="162"/>
      <x:c r="AO90" s="112"/>
      <x:c r="AP90" s="112"/>
      <x:c r="AQ90" s="112"/>
      <x:c r="AR90" s="162"/>
      <x:c r="AS90" s="112"/>
      <x:c r="AT90" s="162"/>
      <x:c r="AU90" s="112"/>
      <x:c r="AV90" s="112"/>
      <x:c r="AW90" s="112"/>
      <x:c r="AX90" s="112"/>
      <x:c r="AY90" s="112"/>
      <x:c r="AZ90" s="112"/>
      <x:c r="BA90" s="162"/>
      <x:c r="BB90" s="112"/>
      <x:c r="BC90" s="112"/>
      <x:c r="BD90" s="112"/>
      <x:c r="BE90" s="112">
        <x:v>1</x:v>
      </x:c>
      <x:c r="BF90" s="112">
        <x:v>2</x:v>
      </x:c>
      <x:c r="BG90" s="112"/>
      <x:c r="BH90" s="112"/>
      <x:c r="BI90" s="112"/>
      <x:c r="BJ90" s="162"/>
      <x:c r="BK90" s="112"/>
      <x:c r="BL90" s="162"/>
      <x:c r="BM90" s="112"/>
      <x:c r="BN90" s="162"/>
      <x:c r="BO90" s="112"/>
      <x:c r="BP90" s="162"/>
      <x:c r="BQ90" s="112"/>
      <x:c r="BR90" s="112"/>
      <x:c r="BS90" s="112"/>
      <x:c r="BT90" s="112"/>
      <x:c r="BU90" s="112"/>
      <x:c r="BV90" s="631" t="s">
        <x:v>1302</x:v>
      </x:c>
      <x:c r="BW90" s="112"/>
      <x:c r="BX90" s="112"/>
      <x:c r="BY90" s="162"/>
      <x:c r="BZ90" s="112"/>
      <x:c r="CA90" s="162"/>
      <x:c r="CB90" s="112"/>
      <x:c r="CC90" s="162"/>
      <x:c r="CD90" s="112"/>
      <x:c r="CE90" s="112"/>
      <x:c r="CF90" s="162"/>
      <x:c r="CG90" s="112"/>
      <x:c r="CH90" s="112"/>
      <x:c r="CI90" s="112"/>
      <x:c r="CJ90" s="112"/>
      <x:c r="CK90" s="112"/>
      <x:c r="CL90" s="112"/>
      <x:c r="CM90" s="112"/>
      <x:c r="CN90" s="112"/>
      <x:c r="CO90" s="112"/>
      <x:c r="CP90" s="162"/>
      <x:c r="CQ90" s="112"/>
      <x:c r="CR90" s="162"/>
      <x:c r="CS90" s="112">
        <x:v>4</x:v>
      </x:c>
      <x:c r="CT90" s="112"/>
      <x:c r="CU90" s="112"/>
      <x:c r="CV90" s="112"/>
      <x:c r="CW90" s="112"/>
      <x:c r="CX90" s="112"/>
      <x:c r="CY90" s="631" t="s">
        <x:v>1302</x:v>
      </x:c>
      <x:c r="CZ90" s="112"/>
      <x:c r="DA90" s="162"/>
      <x:c r="DB90" s="112"/>
      <x:c r="DC90" s="162"/>
      <x:c r="DD90" s="112"/>
      <x:c r="DE90" s="162"/>
      <x:c r="DF90" s="112"/>
      <x:c r="DG90" s="163"/>
    </x:row>
    <x:row r="91" spans="1:111" ht="30" customHeight="1">
      <x:c r="A91" s="631" t="s">
        <x:v>1765</x:v>
      </x:c>
      <x:c r="B91" s="115"/>
      <x:c r="C91" s="162"/>
      <x:c r="D91" s="112"/>
      <x:c r="E91" s="162"/>
      <x:c r="F91" s="112"/>
      <x:c r="G91" s="162"/>
      <x:c r="H91" s="112"/>
      <x:c r="I91" s="162">
        <x:v>2</x:v>
      </x:c>
      <x:c r="J91" s="112">
        <x:v>1</x:v>
      </x:c>
      <x:c r="K91" s="112"/>
      <x:c r="L91" s="162"/>
      <x:c r="M91" s="112"/>
      <x:c r="N91" s="112"/>
      <x:c r="O91" s="112"/>
      <x:c r="P91" s="112"/>
      <x:c r="Q91" s="112"/>
      <x:c r="R91" s="162"/>
      <x:c r="S91" s="112"/>
      <x:c r="T91" s="162"/>
      <x:c r="U91" s="112"/>
      <x:c r="V91" s="162"/>
      <x:c r="W91" s="112"/>
      <x:c r="X91" s="112"/>
      <x:c r="Y91" s="112"/>
      <x:c r="Z91" s="112"/>
      <x:c r="AA91" s="112"/>
      <x:c r="AB91" s="112"/>
      <x:c r="AC91" s="112"/>
      <x:c r="AD91" s="112"/>
      <x:c r="AE91" s="112"/>
      <x:c r="AF91" s="112"/>
      <x:c r="AG91" s="112"/>
      <x:c r="AH91" s="112"/>
      <x:c r="AI91" s="112"/>
      <x:c r="AJ91" s="112"/>
      <x:c r="AK91" s="112"/>
      <x:c r="AL91" s="631" t="s">
        <x:v>1765</x:v>
      </x:c>
      <x:c r="AM91" s="112"/>
      <x:c r="AN91" s="162"/>
      <x:c r="AO91" s="112"/>
      <x:c r="AP91" s="112"/>
      <x:c r="AQ91" s="112"/>
      <x:c r="AR91" s="162"/>
      <x:c r="AS91" s="112"/>
      <x:c r="AT91" s="162"/>
      <x:c r="AU91" s="112"/>
      <x:c r="AV91" s="112"/>
      <x:c r="AW91" s="112"/>
      <x:c r="AX91" s="112"/>
      <x:c r="AY91" s="112"/>
      <x:c r="AZ91" s="112"/>
      <x:c r="BA91" s="162"/>
      <x:c r="BB91" s="112"/>
      <x:c r="BC91" s="112"/>
      <x:c r="BD91" s="112"/>
      <x:c r="BE91" s="112">
        <x:v>1</x:v>
      </x:c>
      <x:c r="BF91" s="112">
        <x:v>3</x:v>
      </x:c>
      <x:c r="BG91" s="112"/>
      <x:c r="BH91" s="112"/>
      <x:c r="BI91" s="112"/>
      <x:c r="BJ91" s="162"/>
      <x:c r="BK91" s="112"/>
      <x:c r="BL91" s="162"/>
      <x:c r="BM91" s="112"/>
      <x:c r="BN91" s="162"/>
      <x:c r="BO91" s="112"/>
      <x:c r="BP91" s="162"/>
      <x:c r="BQ91" s="112"/>
      <x:c r="BR91" s="112"/>
      <x:c r="BS91" s="112"/>
      <x:c r="BT91" s="112"/>
      <x:c r="BU91" s="112"/>
      <x:c r="BV91" s="631" t="s">
        <x:v>1765</x:v>
      </x:c>
      <x:c r="BW91" s="112"/>
      <x:c r="BX91" s="112"/>
      <x:c r="BY91" s="162"/>
      <x:c r="BZ91" s="112"/>
      <x:c r="CA91" s="162"/>
      <x:c r="CB91" s="112"/>
      <x:c r="CC91" s="162"/>
      <x:c r="CD91" s="112"/>
      <x:c r="CE91" s="112"/>
      <x:c r="CF91" s="162"/>
      <x:c r="CG91" s="112"/>
      <x:c r="CH91" s="112"/>
      <x:c r="CI91" s="112"/>
      <x:c r="CJ91" s="112"/>
      <x:c r="CK91" s="112"/>
      <x:c r="CL91" s="112"/>
      <x:c r="CM91" s="112"/>
      <x:c r="CN91" s="112"/>
      <x:c r="CO91" s="112"/>
      <x:c r="CP91" s="162"/>
      <x:c r="CQ91" s="112"/>
      <x:c r="CR91" s="162"/>
      <x:c r="CS91" s="112">
        <x:v>6</x:v>
      </x:c>
      <x:c r="CT91" s="112"/>
      <x:c r="CU91" s="112"/>
      <x:c r="CV91" s="112"/>
      <x:c r="CW91" s="112"/>
      <x:c r="CX91" s="112"/>
      <x:c r="CY91" s="631" t="s">
        <x:v>1765</x:v>
      </x:c>
      <x:c r="CZ91" s="112"/>
      <x:c r="DA91" s="162"/>
      <x:c r="DB91" s="112"/>
      <x:c r="DC91" s="162"/>
      <x:c r="DD91" s="112"/>
      <x:c r="DE91" s="162"/>
      <x:c r="DF91" s="112"/>
      <x:c r="DG91" s="163"/>
    </x:row>
    <x:row r="92" spans="1:111" ht="30" customHeight="1">
      <x:c r="A92" s="631" t="s">
        <x:v>1775</x:v>
      </x:c>
      <x:c r="B92" s="115"/>
      <x:c r="C92" s="162"/>
      <x:c r="D92" s="112"/>
      <x:c r="E92" s="162"/>
      <x:c r="F92" s="112"/>
      <x:c r="G92" s="162"/>
      <x:c r="H92" s="112"/>
      <x:c r="I92" s="162">
        <x:v>2</x:v>
      </x:c>
      <x:c r="J92" s="112">
        <x:v>1</x:v>
      </x:c>
      <x:c r="K92" s="112"/>
      <x:c r="L92" s="162"/>
      <x:c r="M92" s="112"/>
      <x:c r="N92" s="112"/>
      <x:c r="O92" s="112"/>
      <x:c r="P92" s="112"/>
      <x:c r="Q92" s="112"/>
      <x:c r="R92" s="162"/>
      <x:c r="S92" s="112"/>
      <x:c r="T92" s="162"/>
      <x:c r="U92" s="112"/>
      <x:c r="V92" s="162"/>
      <x:c r="W92" s="112"/>
      <x:c r="X92" s="112"/>
      <x:c r="Y92" s="112"/>
      <x:c r="Z92" s="112"/>
      <x:c r="AA92" s="112"/>
      <x:c r="AB92" s="112"/>
      <x:c r="AC92" s="112"/>
      <x:c r="AD92" s="112"/>
      <x:c r="AE92" s="112"/>
      <x:c r="AF92" s="112"/>
      <x:c r="AG92" s="112"/>
      <x:c r="AH92" s="112"/>
      <x:c r="AI92" s="112"/>
      <x:c r="AJ92" s="112"/>
      <x:c r="AK92" s="112"/>
      <x:c r="AL92" s="631" t="s">
        <x:v>1775</x:v>
      </x:c>
      <x:c r="AM92" s="112"/>
      <x:c r="AN92" s="162"/>
      <x:c r="AO92" s="112"/>
      <x:c r="AP92" s="112"/>
      <x:c r="AQ92" s="112"/>
      <x:c r="AR92" s="162"/>
      <x:c r="AS92" s="112"/>
      <x:c r="AT92" s="162"/>
      <x:c r="AU92" s="112"/>
      <x:c r="AV92" s="112"/>
      <x:c r="AW92" s="112"/>
      <x:c r="AX92" s="112"/>
      <x:c r="AY92" s="112"/>
      <x:c r="AZ92" s="112"/>
      <x:c r="BA92" s="162"/>
      <x:c r="BB92" s="112"/>
      <x:c r="BC92" s="112"/>
      <x:c r="BD92" s="112"/>
      <x:c r="BE92" s="112">
        <x:v>0</x:v>
      </x:c>
      <x:c r="BF92" s="112">
        <x:v>0</x:v>
      </x:c>
      <x:c r="BG92" s="112"/>
      <x:c r="BH92" s="112"/>
      <x:c r="BI92" s="112"/>
      <x:c r="BJ92" s="162"/>
      <x:c r="BK92" s="112"/>
      <x:c r="BL92" s="162"/>
      <x:c r="BM92" s="112"/>
      <x:c r="BN92" s="162"/>
      <x:c r="BO92" s="112"/>
      <x:c r="BP92" s="162"/>
      <x:c r="BQ92" s="112"/>
      <x:c r="BR92" s="112"/>
      <x:c r="BS92" s="112"/>
      <x:c r="BT92" s="112"/>
      <x:c r="BU92" s="112"/>
      <x:c r="BV92" s="631" t="s">
        <x:v>1775</x:v>
      </x:c>
      <x:c r="BW92" s="112"/>
      <x:c r="BX92" s="112"/>
      <x:c r="BY92" s="162"/>
      <x:c r="BZ92" s="112"/>
      <x:c r="CA92" s="162"/>
      <x:c r="CB92" s="112"/>
      <x:c r="CC92" s="162"/>
      <x:c r="CD92" s="112"/>
      <x:c r="CE92" s="112"/>
      <x:c r="CF92" s="162"/>
      <x:c r="CG92" s="112"/>
      <x:c r="CH92" s="112"/>
      <x:c r="CI92" s="112"/>
      <x:c r="CJ92" s="112"/>
      <x:c r="CK92" s="112"/>
      <x:c r="CL92" s="112"/>
      <x:c r="CM92" s="112"/>
      <x:c r="CN92" s="112"/>
      <x:c r="CO92" s="112"/>
      <x:c r="CP92" s="162"/>
      <x:c r="CQ92" s="112"/>
      <x:c r="CR92" s="162"/>
      <x:c r="CS92" s="112">
        <x:v>3</x:v>
      </x:c>
      <x:c r="CT92" s="112"/>
      <x:c r="CU92" s="112"/>
      <x:c r="CV92" s="112"/>
      <x:c r="CW92" s="112"/>
      <x:c r="CX92" s="112"/>
      <x:c r="CY92" s="631" t="s">
        <x:v>1775</x:v>
      </x:c>
      <x:c r="CZ92" s="112"/>
      <x:c r="DA92" s="162"/>
      <x:c r="DB92" s="112"/>
      <x:c r="DC92" s="162"/>
      <x:c r="DD92" s="112"/>
      <x:c r="DE92" s="162"/>
      <x:c r="DF92" s="112"/>
      <x:c r="DG92" s="163"/>
    </x:row>
    <x:row r="93" spans="1:111" ht="30" customHeight="1">
      <x:c r="A93" s="699" t="s">
        <x:v>1647</x:v>
      </x:c>
      <x:c r="B93" s="115"/>
      <x:c r="C93" s="162"/>
      <x:c r="D93" s="112"/>
      <x:c r="E93" s="162"/>
      <x:c r="F93" s="112"/>
      <x:c r="G93" s="162"/>
      <x:c r="H93" s="112"/>
      <x:c r="I93" s="162"/>
      <x:c r="J93" s="112"/>
      <x:c r="K93" s="112"/>
      <x:c r="L93" s="162"/>
      <x:c r="M93" s="112"/>
      <x:c r="N93" s="112"/>
      <x:c r="O93" s="112"/>
      <x:c r="P93" s="112"/>
      <x:c r="Q93" s="112"/>
      <x:c r="R93" s="162"/>
      <x:c r="S93" s="112"/>
      <x:c r="T93" s="162"/>
      <x:c r="U93" s="112"/>
      <x:c r="V93" s="162"/>
      <x:c r="W93" s="112"/>
      <x:c r="X93" s="112"/>
      <x:c r="Y93" s="112"/>
      <x:c r="Z93" s="112"/>
      <x:c r="AA93" s="112"/>
      <x:c r="AB93" s="112"/>
      <x:c r="AC93" s="112"/>
      <x:c r="AD93" s="112"/>
      <x:c r="AE93" s="112"/>
      <x:c r="AF93" s="112"/>
      <x:c r="AG93" s="112"/>
      <x:c r="AH93" s="112"/>
      <x:c r="AI93" s="112"/>
      <x:c r="AJ93" s="112"/>
      <x:c r="AK93" s="112"/>
      <x:c r="AL93" s="699" t="s">
        <x:v>1647</x:v>
      </x:c>
      <x:c r="AM93" s="112"/>
      <x:c r="AN93" s="162"/>
      <x:c r="AO93" s="112"/>
      <x:c r="AP93" s="112"/>
      <x:c r="AQ93" s="112"/>
      <x:c r="AR93" s="162"/>
      <x:c r="AS93" s="112"/>
      <x:c r="AT93" s="162"/>
      <x:c r="AU93" s="112"/>
      <x:c r="AV93" s="112"/>
      <x:c r="AW93" s="112"/>
      <x:c r="AX93" s="112"/>
      <x:c r="AY93" s="112"/>
      <x:c r="AZ93" s="112"/>
      <x:c r="BA93" s="162"/>
      <x:c r="BB93" s="112"/>
      <x:c r="BC93" s="112"/>
      <x:c r="BD93" s="112"/>
      <x:c r="BE93" s="112">
        <x:v>1</x:v>
      </x:c>
      <x:c r="BF93" s="112">
        <x:v>4</x:v>
      </x:c>
      <x:c r="BG93" s="112"/>
      <x:c r="BH93" s="112"/>
      <x:c r="BI93" s="112"/>
      <x:c r="BJ93" s="162"/>
      <x:c r="BK93" s="112"/>
      <x:c r="BL93" s="162"/>
      <x:c r="BM93" s="112"/>
      <x:c r="BN93" s="162"/>
      <x:c r="BO93" s="112"/>
      <x:c r="BP93" s="162"/>
      <x:c r="BQ93" s="112"/>
      <x:c r="BR93" s="112"/>
      <x:c r="BS93" s="112"/>
      <x:c r="BT93" s="112"/>
      <x:c r="BU93" s="112"/>
      <x:c r="BV93" s="699" t="s">
        <x:v>1647</x:v>
      </x:c>
      <x:c r="BW93" s="112"/>
      <x:c r="BX93" s="112"/>
      <x:c r="BY93" s="162"/>
      <x:c r="BZ93" s="112"/>
      <x:c r="CA93" s="162"/>
      <x:c r="CB93" s="112"/>
      <x:c r="CC93" s="162"/>
      <x:c r="CD93" s="112"/>
      <x:c r="CE93" s="112"/>
      <x:c r="CF93" s="162"/>
      <x:c r="CG93" s="112"/>
      <x:c r="CH93" s="112"/>
      <x:c r="CI93" s="112"/>
      <x:c r="CJ93" s="112"/>
      <x:c r="CK93" s="112"/>
      <x:c r="CL93" s="112"/>
      <x:c r="CM93" s="112"/>
      <x:c r="CN93" s="112"/>
      <x:c r="CO93" s="112"/>
      <x:c r="CP93" s="162"/>
      <x:c r="CQ93" s="112"/>
      <x:c r="CR93" s="162"/>
      <x:c r="CS93" s="112"/>
      <x:c r="CT93" s="112"/>
      <x:c r="CU93" s="112"/>
      <x:c r="CV93" s="112"/>
      <x:c r="CW93" s="112"/>
      <x:c r="CX93" s="112"/>
      <x:c r="CY93" s="699" t="s">
        <x:v>1647</x:v>
      </x:c>
      <x:c r="CZ93" s="112"/>
      <x:c r="DA93" s="162"/>
      <x:c r="DB93" s="112"/>
      <x:c r="DC93" s="162"/>
      <x:c r="DD93" s="112"/>
      <x:c r="DE93" s="162"/>
      <x:c r="DF93" s="112"/>
      <x:c r="DG93" s="163"/>
    </x:row>
    <x:row r="94" spans="1:111" ht="30" customHeight="1">
      <x:c r="A94" s="699" t="s">
        <x:v>530</x:v>
      </x:c>
      <x:c r="B94" s="115"/>
      <x:c r="C94" s="162"/>
      <x:c r="D94" s="112"/>
      <x:c r="E94" s="162"/>
      <x:c r="F94" s="112"/>
      <x:c r="G94" s="162"/>
      <x:c r="H94" s="112"/>
      <x:c r="I94" s="162"/>
      <x:c r="J94" s="112"/>
      <x:c r="K94" s="112"/>
      <x:c r="L94" s="162"/>
      <x:c r="M94" s="112"/>
      <x:c r="N94" s="112"/>
      <x:c r="O94" s="112"/>
      <x:c r="P94" s="112"/>
      <x:c r="Q94" s="112"/>
      <x:c r="R94" s="162"/>
      <x:c r="S94" s="112"/>
      <x:c r="T94" s="162"/>
      <x:c r="U94" s="112"/>
      <x:c r="V94" s="162"/>
      <x:c r="W94" s="112"/>
      <x:c r="X94" s="112"/>
      <x:c r="Y94" s="112"/>
      <x:c r="Z94" s="112"/>
      <x:c r="AA94" s="112"/>
      <x:c r="AB94" s="112"/>
      <x:c r="AC94" s="112"/>
      <x:c r="AD94" s="112"/>
      <x:c r="AE94" s="112"/>
      <x:c r="AF94" s="112"/>
      <x:c r="AG94" s="112"/>
      <x:c r="AH94" s="112"/>
      <x:c r="AI94" s="112"/>
      <x:c r="AJ94" s="112"/>
      <x:c r="AK94" s="112"/>
      <x:c r="AL94" s="699" t="s">
        <x:v>530</x:v>
      </x:c>
      <x:c r="AM94" s="112"/>
      <x:c r="AN94" s="162"/>
      <x:c r="AO94" s="112"/>
      <x:c r="AP94" s="112"/>
      <x:c r="AQ94" s="112"/>
      <x:c r="AR94" s="162"/>
      <x:c r="AS94" s="112"/>
      <x:c r="AT94" s="162"/>
      <x:c r="AU94" s="112"/>
      <x:c r="AV94" s="112"/>
      <x:c r="AW94" s="112"/>
      <x:c r="AX94" s="112"/>
      <x:c r="AY94" s="112"/>
      <x:c r="AZ94" s="112"/>
      <x:c r="BA94" s="162"/>
      <x:c r="BB94" s="112"/>
      <x:c r="BC94" s="112"/>
      <x:c r="BD94" s="112"/>
      <x:c r="BE94" s="112">
        <x:v>1</x:v>
      </x:c>
      <x:c r="BF94" s="112">
        <x:v>4</x:v>
      </x:c>
      <x:c r="BG94" s="112"/>
      <x:c r="BH94" s="112"/>
      <x:c r="BI94" s="112"/>
      <x:c r="BJ94" s="162"/>
      <x:c r="BK94" s="112"/>
      <x:c r="BL94" s="162"/>
      <x:c r="BM94" s="112"/>
      <x:c r="BN94" s="162"/>
      <x:c r="BO94" s="112"/>
      <x:c r="BP94" s="162"/>
      <x:c r="BQ94" s="112"/>
      <x:c r="BR94" s="112"/>
      <x:c r="BS94" s="112"/>
      <x:c r="BT94" s="112"/>
      <x:c r="BU94" s="112"/>
      <x:c r="BV94" s="699" t="s">
        <x:v>530</x:v>
      </x:c>
      <x:c r="BW94" s="112"/>
      <x:c r="BX94" s="112"/>
      <x:c r="BY94" s="162"/>
      <x:c r="BZ94" s="112"/>
      <x:c r="CA94" s="162"/>
      <x:c r="CB94" s="112"/>
      <x:c r="CC94" s="162"/>
      <x:c r="CD94" s="112"/>
      <x:c r="CE94" s="112"/>
      <x:c r="CF94" s="162"/>
      <x:c r="CG94" s="112"/>
      <x:c r="CH94" s="112"/>
      <x:c r="CI94" s="112"/>
      <x:c r="CJ94" s="112"/>
      <x:c r="CK94" s="112"/>
      <x:c r="CL94" s="112"/>
      <x:c r="CM94" s="112"/>
      <x:c r="CN94" s="112"/>
      <x:c r="CO94" s="112"/>
      <x:c r="CP94" s="162"/>
      <x:c r="CQ94" s="112"/>
      <x:c r="CR94" s="162"/>
      <x:c r="CS94" s="112"/>
      <x:c r="CT94" s="112"/>
      <x:c r="CU94" s="112"/>
      <x:c r="CV94" s="112"/>
      <x:c r="CW94" s="112"/>
      <x:c r="CX94" s="112"/>
      <x:c r="CY94" s="699" t="s">
        <x:v>530</x:v>
      </x:c>
      <x:c r="CZ94" s="112"/>
      <x:c r="DA94" s="162"/>
      <x:c r="DB94" s="112"/>
      <x:c r="DC94" s="162"/>
      <x:c r="DD94" s="112"/>
      <x:c r="DE94" s="162"/>
      <x:c r="DF94" s="112"/>
      <x:c r="DG94" s="163"/>
    </x:row>
    <x:row r="95" spans="1:111" ht="30" customHeight="1">
      <x:c r="A95" s="699" t="s">
        <x:v>1318</x:v>
      </x:c>
      <x:c r="B95" s="115"/>
      <x:c r="C95" s="162"/>
      <x:c r="D95" s="112"/>
      <x:c r="E95" s="162"/>
      <x:c r="F95" s="112"/>
      <x:c r="G95" s="162"/>
      <x:c r="H95" s="112"/>
      <x:c r="I95" s="162"/>
      <x:c r="J95" s="112">
        <x:v>2</x:v>
      </x:c>
      <x:c r="K95" s="112"/>
      <x:c r="L95" s="162"/>
      <x:c r="M95" s="112"/>
      <x:c r="N95" s="112"/>
      <x:c r="O95" s="112"/>
      <x:c r="P95" s="112"/>
      <x:c r="Q95" s="112"/>
      <x:c r="R95" s="162"/>
      <x:c r="S95" s="112"/>
      <x:c r="T95" s="162"/>
      <x:c r="U95" s="112"/>
      <x:c r="V95" s="162"/>
      <x:c r="W95" s="112"/>
      <x:c r="X95" s="112">
        <x:v>7</x:v>
      </x:c>
      <x:c r="Y95" s="112"/>
      <x:c r="Z95" s="112"/>
      <x:c r="AA95" s="112"/>
      <x:c r="AB95" s="112"/>
      <x:c r="AC95" s="112"/>
      <x:c r="AD95" s="112"/>
      <x:c r="AE95" s="112"/>
      <x:c r="AF95" s="112"/>
      <x:c r="AG95" s="112"/>
      <x:c r="AH95" s="112"/>
      <x:c r="AI95" s="112"/>
      <x:c r="AJ95" s="112"/>
      <x:c r="AK95" s="112"/>
      <x:c r="AL95" s="699" t="s">
        <x:v>1318</x:v>
      </x:c>
      <x:c r="AM95" s="112"/>
      <x:c r="AN95" s="162"/>
      <x:c r="AO95" s="112"/>
      <x:c r="AP95" s="112"/>
      <x:c r="AQ95" s="112"/>
      <x:c r="AR95" s="162"/>
      <x:c r="AS95" s="112"/>
      <x:c r="AT95" s="162"/>
      <x:c r="AU95" s="112"/>
      <x:c r="AV95" s="112"/>
      <x:c r="AW95" s="112"/>
      <x:c r="AX95" s="112"/>
      <x:c r="AY95" s="112"/>
      <x:c r="AZ95" s="112"/>
      <x:c r="BA95" s="162"/>
      <x:c r="BB95" s="112"/>
      <x:c r="BC95" s="112"/>
      <x:c r="BD95" s="112"/>
      <x:c r="BE95" s="112">
        <x:v>1</x:v>
      </x:c>
      <x:c r="BF95" s="112">
        <x:v>4</x:v>
      </x:c>
      <x:c r="BG95" s="112"/>
      <x:c r="BH95" s="112"/>
      <x:c r="BI95" s="112"/>
      <x:c r="BJ95" s="162"/>
      <x:c r="BK95" s="112"/>
      <x:c r="BL95" s="162"/>
      <x:c r="BM95" s="112"/>
      <x:c r="BN95" s="162"/>
      <x:c r="BO95" s="112"/>
      <x:c r="BP95" s="162"/>
      <x:c r="BQ95" s="112"/>
      <x:c r="BR95" s="112"/>
      <x:c r="BS95" s="112"/>
      <x:c r="BT95" s="112"/>
      <x:c r="BU95" s="112"/>
      <x:c r="BV95" s="699" t="s">
        <x:v>1318</x:v>
      </x:c>
      <x:c r="BW95" s="112"/>
      <x:c r="BX95" s="112"/>
      <x:c r="BY95" s="162"/>
      <x:c r="BZ95" s="112"/>
      <x:c r="CA95" s="162"/>
      <x:c r="CB95" s="112"/>
      <x:c r="CC95" s="162"/>
      <x:c r="CD95" s="112"/>
      <x:c r="CE95" s="112"/>
      <x:c r="CF95" s="162"/>
      <x:c r="CG95" s="112"/>
      <x:c r="CH95" s="112"/>
      <x:c r="CI95" s="112"/>
      <x:c r="CJ95" s="112"/>
      <x:c r="CK95" s="112"/>
      <x:c r="CL95" s="112"/>
      <x:c r="CM95" s="112"/>
      <x:c r="CN95" s="112"/>
      <x:c r="CO95" s="112"/>
      <x:c r="CP95" s="162"/>
      <x:c r="CQ95" s="112">
        <x:v>1</x:v>
      </x:c>
      <x:c r="CR95" s="162">
        <x:v>24</x:v>
      </x:c>
      <x:c r="CS95" s="112"/>
      <x:c r="CT95" s="112"/>
      <x:c r="CU95" s="112"/>
      <x:c r="CV95" s="112"/>
      <x:c r="CW95" s="112"/>
      <x:c r="CX95" s="112"/>
      <x:c r="CY95" s="699" t="s">
        <x:v>1318</x:v>
      </x:c>
      <x:c r="CZ95" s="112"/>
      <x:c r="DA95" s="162"/>
      <x:c r="DB95" s="112"/>
      <x:c r="DC95" s="162"/>
      <x:c r="DD95" s="112"/>
      <x:c r="DE95" s="162"/>
      <x:c r="DF95" s="112"/>
      <x:c r="DG95" s="163"/>
    </x:row>
    <x:row r="96" spans="1:111" ht="30" customHeight="1">
      <x:c r="A96" s="699" t="s">
        <x:v>1649</x:v>
      </x:c>
      <x:c r="B96" s="115"/>
      <x:c r="C96" s="162"/>
      <x:c r="D96" s="112"/>
      <x:c r="E96" s="162"/>
      <x:c r="F96" s="112"/>
      <x:c r="G96" s="162"/>
      <x:c r="H96" s="112"/>
      <x:c r="I96" s="162"/>
      <x:c r="J96" s="112"/>
      <x:c r="K96" s="112"/>
      <x:c r="L96" s="162"/>
      <x:c r="M96" s="112"/>
      <x:c r="N96" s="112"/>
      <x:c r="O96" s="112"/>
      <x:c r="P96" s="112"/>
      <x:c r="Q96" s="112"/>
      <x:c r="R96" s="162"/>
      <x:c r="S96" s="112">
        <x:v>1</x:v>
      </x:c>
      <x:c r="T96" s="162">
        <x:v>16</x:v>
      </x:c>
      <x:c r="U96" s="112"/>
      <x:c r="V96" s="162"/>
      <x:c r="W96" s="112"/>
      <x:c r="X96" s="112">
        <x:v>6</x:v>
      </x:c>
      <x:c r="Y96" s="112"/>
      <x:c r="Z96" s="112"/>
      <x:c r="AA96" s="112"/>
      <x:c r="AB96" s="112"/>
      <x:c r="AC96" s="112"/>
      <x:c r="AD96" s="112"/>
      <x:c r="AE96" s="112"/>
      <x:c r="AF96" s="112"/>
      <x:c r="AG96" s="112"/>
      <x:c r="AH96" s="112"/>
      <x:c r="AI96" s="112"/>
      <x:c r="AJ96" s="112"/>
      <x:c r="AK96" s="112"/>
      <x:c r="AL96" s="699" t="s">
        <x:v>1649</x:v>
      </x:c>
      <x:c r="AM96" s="112"/>
      <x:c r="AN96" s="162"/>
      <x:c r="AO96" s="112"/>
      <x:c r="AP96" s="112"/>
      <x:c r="AQ96" s="112"/>
      <x:c r="AR96" s="162"/>
      <x:c r="AS96" s="112"/>
      <x:c r="AT96" s="162"/>
      <x:c r="AU96" s="112"/>
      <x:c r="AV96" s="112"/>
      <x:c r="AW96" s="112"/>
      <x:c r="AX96" s="112"/>
      <x:c r="AY96" s="112"/>
      <x:c r="AZ96" s="112"/>
      <x:c r="BA96" s="162"/>
      <x:c r="BB96" s="112"/>
      <x:c r="BC96" s="112"/>
      <x:c r="BD96" s="112"/>
      <x:c r="BE96" s="112">
        <x:v>1</x:v>
      </x:c>
      <x:c r="BF96" s="112">
        <x:v>3</x:v>
      </x:c>
      <x:c r="BG96" s="112"/>
      <x:c r="BH96" s="112"/>
      <x:c r="BI96" s="112"/>
      <x:c r="BJ96" s="162"/>
      <x:c r="BK96" s="112"/>
      <x:c r="BL96" s="162"/>
      <x:c r="BM96" s="112"/>
      <x:c r="BN96" s="162"/>
      <x:c r="BO96" s="112"/>
      <x:c r="BP96" s="162"/>
      <x:c r="BQ96" s="112"/>
      <x:c r="BR96" s="112"/>
      <x:c r="BS96" s="112"/>
      <x:c r="BT96" s="112"/>
      <x:c r="BU96" s="112"/>
      <x:c r="BV96" s="699" t="s">
        <x:v>1649</x:v>
      </x:c>
      <x:c r="BW96" s="112"/>
      <x:c r="BX96" s="112"/>
      <x:c r="BY96" s="162"/>
      <x:c r="BZ96" s="112"/>
      <x:c r="CA96" s="162"/>
      <x:c r="CB96" s="112"/>
      <x:c r="CC96" s="162"/>
      <x:c r="CD96" s="112"/>
      <x:c r="CE96" s="112"/>
      <x:c r="CF96" s="162"/>
      <x:c r="CG96" s="112"/>
      <x:c r="CH96" s="112"/>
      <x:c r="CI96" s="112"/>
      <x:c r="CJ96" s="112"/>
      <x:c r="CK96" s="112"/>
      <x:c r="CL96" s="112"/>
      <x:c r="CM96" s="112"/>
      <x:c r="CN96" s="112"/>
      <x:c r="CO96" s="112"/>
      <x:c r="CP96" s="162"/>
      <x:c r="CQ96" s="112"/>
      <x:c r="CR96" s="162"/>
      <x:c r="CS96" s="112">
        <x:v>2</x:v>
      </x:c>
      <x:c r="CT96" s="112"/>
      <x:c r="CU96" s="112"/>
      <x:c r="CV96" s="112">
        <x:v>3</x:v>
      </x:c>
      <x:c r="CW96" s="112"/>
      <x:c r="CX96" s="112"/>
      <x:c r="CY96" s="699" t="s">
        <x:v>1649</x:v>
      </x:c>
      <x:c r="CZ96" s="112"/>
      <x:c r="DA96" s="162"/>
      <x:c r="DB96" s="112"/>
      <x:c r="DC96" s="162"/>
      <x:c r="DD96" s="112"/>
      <x:c r="DE96" s="162"/>
      <x:c r="DF96" s="112"/>
      <x:c r="DG96" s="163"/>
    </x:row>
    <x:row r="97" spans="1:111" ht="30" customHeight="1">
      <x:c r="A97" s="699" t="s">
        <x:v>557</x:v>
      </x:c>
      <x:c r="B97" s="115"/>
      <x:c r="C97" s="162"/>
      <x:c r="D97" s="112"/>
      <x:c r="E97" s="162"/>
      <x:c r="F97" s="112"/>
      <x:c r="G97" s="162"/>
      <x:c r="H97" s="112"/>
      <x:c r="I97" s="162"/>
      <x:c r="J97" s="112"/>
      <x:c r="K97" s="112"/>
      <x:c r="L97" s="162"/>
      <x:c r="M97" s="112"/>
      <x:c r="N97" s="112"/>
      <x:c r="O97" s="112"/>
      <x:c r="P97" s="112"/>
      <x:c r="Q97" s="112"/>
      <x:c r="R97" s="162"/>
      <x:c r="S97" s="112"/>
      <x:c r="T97" s="162"/>
      <x:c r="U97" s="112"/>
      <x:c r="V97" s="162"/>
      <x:c r="W97" s="112"/>
      <x:c r="X97" s="112"/>
      <x:c r="Y97" s="112"/>
      <x:c r="Z97" s="112"/>
      <x:c r="AA97" s="112"/>
      <x:c r="AB97" s="112"/>
      <x:c r="AC97" s="112"/>
      <x:c r="AD97" s="112"/>
      <x:c r="AE97" s="112"/>
      <x:c r="AF97" s="112"/>
      <x:c r="AG97" s="112"/>
      <x:c r="AH97" s="112"/>
      <x:c r="AI97" s="112"/>
      <x:c r="AJ97" s="112"/>
      <x:c r="AK97" s="112"/>
      <x:c r="AL97" s="699" t="s">
        <x:v>557</x:v>
      </x:c>
      <x:c r="AM97" s="112"/>
      <x:c r="AN97" s="162"/>
      <x:c r="AO97" s="112"/>
      <x:c r="AP97" s="112"/>
      <x:c r="AQ97" s="112"/>
      <x:c r="AR97" s="162"/>
      <x:c r="AS97" s="112"/>
      <x:c r="AT97" s="162"/>
      <x:c r="AU97" s="112"/>
      <x:c r="AV97" s="112"/>
      <x:c r="AW97" s="112"/>
      <x:c r="AX97" s="112"/>
      <x:c r="AY97" s="112"/>
      <x:c r="AZ97" s="112"/>
      <x:c r="BA97" s="162"/>
      <x:c r="BB97" s="112"/>
      <x:c r="BC97" s="112"/>
      <x:c r="BD97" s="112"/>
      <x:c r="BE97" s="112">
        <x:v>1</x:v>
      </x:c>
      <x:c r="BF97" s="112">
        <x:v>6</x:v>
      </x:c>
      <x:c r="BG97" s="112"/>
      <x:c r="BH97" s="112"/>
      <x:c r="BI97" s="112"/>
      <x:c r="BJ97" s="162"/>
      <x:c r="BK97" s="112"/>
      <x:c r="BL97" s="162"/>
      <x:c r="BM97" s="112"/>
      <x:c r="BN97" s="162"/>
      <x:c r="BO97" s="112"/>
      <x:c r="BP97" s="162"/>
      <x:c r="BQ97" s="112"/>
      <x:c r="BR97" s="112"/>
      <x:c r="BS97" s="112"/>
      <x:c r="BT97" s="112"/>
      <x:c r="BU97" s="112"/>
      <x:c r="BV97" s="699" t="s">
        <x:v>557</x:v>
      </x:c>
      <x:c r="BW97" s="112"/>
      <x:c r="BX97" s="112"/>
      <x:c r="BY97" s="162"/>
      <x:c r="BZ97" s="112"/>
      <x:c r="CA97" s="162"/>
      <x:c r="CB97" s="112"/>
      <x:c r="CC97" s="162"/>
      <x:c r="CD97" s="112"/>
      <x:c r="CE97" s="112"/>
      <x:c r="CF97" s="162"/>
      <x:c r="CG97" s="112"/>
      <x:c r="CH97" s="112"/>
      <x:c r="CI97" s="112"/>
      <x:c r="CJ97" s="112"/>
      <x:c r="CK97" s="112"/>
      <x:c r="CL97" s="112"/>
      <x:c r="CM97" s="112"/>
      <x:c r="CN97" s="112"/>
      <x:c r="CO97" s="112"/>
      <x:c r="CP97" s="162"/>
      <x:c r="CQ97" s="112"/>
      <x:c r="CR97" s="162"/>
      <x:c r="CS97" s="112"/>
      <x:c r="CT97" s="112"/>
      <x:c r="CU97" s="112"/>
      <x:c r="CV97" s="112"/>
      <x:c r="CW97" s="112"/>
      <x:c r="CX97" s="112"/>
      <x:c r="CY97" s="699" t="s">
        <x:v>557</x:v>
      </x:c>
      <x:c r="CZ97" s="112"/>
      <x:c r="DA97" s="162"/>
      <x:c r="DB97" s="112"/>
      <x:c r="DC97" s="162"/>
      <x:c r="DD97" s="112"/>
      <x:c r="DE97" s="162"/>
      <x:c r="DF97" s="112"/>
      <x:c r="DG97" s="163"/>
    </x:row>
    <x:row r="98" spans="1:111" ht="30" customHeight="1">
      <x:c r="A98" s="699" t="s">
        <x:v>1657</x:v>
      </x:c>
      <x:c r="B98" s="115"/>
      <x:c r="C98" s="162"/>
      <x:c r="D98" s="112"/>
      <x:c r="E98" s="162"/>
      <x:c r="F98" s="112"/>
      <x:c r="G98" s="162"/>
      <x:c r="H98" s="112"/>
      <x:c r="I98" s="162"/>
      <x:c r="J98" s="112"/>
      <x:c r="K98" s="112"/>
      <x:c r="L98" s="162"/>
      <x:c r="M98" s="112"/>
      <x:c r="N98" s="112"/>
      <x:c r="O98" s="112"/>
      <x:c r="P98" s="112"/>
      <x:c r="Q98" s="112"/>
      <x:c r="R98" s="162"/>
      <x:c r="S98" s="112"/>
      <x:c r="T98" s="162"/>
      <x:c r="U98" s="112"/>
      <x:c r="V98" s="162"/>
      <x:c r="W98" s="112"/>
      <x:c r="X98" s="112"/>
      <x:c r="Y98" s="112"/>
      <x:c r="Z98" s="112"/>
      <x:c r="AA98" s="112"/>
      <x:c r="AB98" s="112"/>
      <x:c r="AC98" s="112"/>
      <x:c r="AD98" s="112"/>
      <x:c r="AE98" s="112"/>
      <x:c r="AF98" s="112"/>
      <x:c r="AG98" s="112"/>
      <x:c r="AH98" s="112"/>
      <x:c r="AI98" s="112"/>
      <x:c r="AJ98" s="112"/>
      <x:c r="AK98" s="112"/>
      <x:c r="AL98" s="699" t="s">
        <x:v>1657</x:v>
      </x:c>
      <x:c r="AM98" s="112"/>
      <x:c r="AN98" s="162"/>
      <x:c r="AO98" s="112"/>
      <x:c r="AP98" s="112"/>
      <x:c r="AQ98" s="112"/>
      <x:c r="AR98" s="162"/>
      <x:c r="AS98" s="112"/>
      <x:c r="AT98" s="162"/>
      <x:c r="AU98" s="112"/>
      <x:c r="AV98" s="112"/>
      <x:c r="AW98" s="112"/>
      <x:c r="AX98" s="112"/>
      <x:c r="AY98" s="112"/>
      <x:c r="AZ98" s="112"/>
      <x:c r="BA98" s="162"/>
      <x:c r="BB98" s="112"/>
      <x:c r="BC98" s="112"/>
      <x:c r="BD98" s="112"/>
      <x:c r="BE98" s="112"/>
      <x:c r="BF98" s="112"/>
      <x:c r="BG98" s="112"/>
      <x:c r="BH98" s="112"/>
      <x:c r="BI98" s="112"/>
      <x:c r="BJ98" s="162"/>
      <x:c r="BK98" s="112"/>
      <x:c r="BL98" s="162"/>
      <x:c r="BM98" s="112"/>
      <x:c r="BN98" s="162"/>
      <x:c r="BO98" s="112"/>
      <x:c r="BP98" s="162"/>
      <x:c r="BQ98" s="112"/>
      <x:c r="BR98" s="112"/>
      <x:c r="BS98" s="112"/>
      <x:c r="BT98" s="112"/>
      <x:c r="BU98" s="112"/>
      <x:c r="BV98" s="699" t="s">
        <x:v>1657</x:v>
      </x:c>
      <x:c r="BW98" s="112"/>
      <x:c r="BX98" s="112"/>
      <x:c r="BY98" s="162"/>
      <x:c r="BZ98" s="112"/>
      <x:c r="CA98" s="162"/>
      <x:c r="CB98" s="112"/>
      <x:c r="CC98" s="162"/>
      <x:c r="CD98" s="112"/>
      <x:c r="CE98" s="112"/>
      <x:c r="CF98" s="162"/>
      <x:c r="CG98" s="112"/>
      <x:c r="CH98" s="112"/>
      <x:c r="CI98" s="112"/>
      <x:c r="CJ98" s="112"/>
      <x:c r="CK98" s="112"/>
      <x:c r="CL98" s="112"/>
      <x:c r="CM98" s="112"/>
      <x:c r="CN98" s="112"/>
      <x:c r="CO98" s="112"/>
      <x:c r="CP98" s="162"/>
      <x:c r="CQ98" s="112"/>
      <x:c r="CR98" s="162"/>
      <x:c r="CS98" s="112"/>
      <x:c r="CT98" s="112"/>
      <x:c r="CU98" s="112"/>
      <x:c r="CV98" s="112"/>
      <x:c r="CW98" s="112"/>
      <x:c r="CX98" s="112"/>
      <x:c r="CY98" s="699" t="s">
        <x:v>1657</x:v>
      </x:c>
      <x:c r="CZ98" s="112"/>
      <x:c r="DA98" s="162"/>
      <x:c r="DB98" s="112"/>
      <x:c r="DC98" s="162"/>
      <x:c r="DD98" s="112"/>
      <x:c r="DE98" s="162"/>
      <x:c r="DF98" s="112"/>
      <x:c r="DG98" s="163"/>
    </x:row>
    <x:row r="99" spans="1:111" ht="30" customHeight="1">
      <x:c r="A99" s="631" t="s">
        <x:v>1315</x:v>
      </x:c>
      <x:c r="B99" s="115"/>
      <x:c r="C99" s="162"/>
      <x:c r="D99" s="112"/>
      <x:c r="E99" s="162"/>
      <x:c r="F99" s="112"/>
      <x:c r="G99" s="162"/>
      <x:c r="H99" s="112"/>
      <x:c r="I99" s="162"/>
      <x:c r="J99" s="112"/>
      <x:c r="K99" s="112"/>
      <x:c r="L99" s="162"/>
      <x:c r="M99" s="112"/>
      <x:c r="N99" s="112"/>
      <x:c r="O99" s="112"/>
      <x:c r="P99" s="112"/>
      <x:c r="Q99" s="112"/>
      <x:c r="R99" s="162"/>
      <x:c r="S99" s="112"/>
      <x:c r="T99" s="162"/>
      <x:c r="U99" s="112"/>
      <x:c r="V99" s="162"/>
      <x:c r="W99" s="112"/>
      <x:c r="X99" s="112"/>
      <x:c r="Y99" s="112"/>
      <x:c r="Z99" s="112"/>
      <x:c r="AA99" s="112"/>
      <x:c r="AB99" s="112"/>
      <x:c r="AC99" s="112"/>
      <x:c r="AD99" s="112"/>
      <x:c r="AE99" s="112"/>
      <x:c r="AF99" s="112"/>
      <x:c r="AG99" s="112"/>
      <x:c r="AH99" s="112"/>
      <x:c r="AI99" s="112"/>
      <x:c r="AJ99" s="112"/>
      <x:c r="AK99" s="112"/>
      <x:c r="AL99" s="631" t="s">
        <x:v>1315</x:v>
      </x:c>
      <x:c r="AM99" s="112"/>
      <x:c r="AN99" s="162"/>
      <x:c r="AO99" s="112"/>
      <x:c r="AP99" s="112"/>
      <x:c r="AQ99" s="112"/>
      <x:c r="AR99" s="162"/>
      <x:c r="AS99" s="112"/>
      <x:c r="AT99" s="162"/>
      <x:c r="AU99" s="112"/>
      <x:c r="AV99" s="112"/>
      <x:c r="AW99" s="112"/>
      <x:c r="AX99" s="112"/>
      <x:c r="AY99" s="112"/>
      <x:c r="AZ99" s="112"/>
      <x:c r="BA99" s="162"/>
      <x:c r="BB99" s="112"/>
      <x:c r="BC99" s="112"/>
      <x:c r="BD99" s="112"/>
      <x:c r="BE99" s="112"/>
      <x:c r="BF99" s="112"/>
      <x:c r="BG99" s="112"/>
      <x:c r="BH99" s="112"/>
      <x:c r="BI99" s="112"/>
      <x:c r="BJ99" s="162"/>
      <x:c r="BK99" s="112"/>
      <x:c r="BL99" s="162"/>
      <x:c r="BM99" s="112"/>
      <x:c r="BN99" s="162"/>
      <x:c r="BO99" s="112"/>
      <x:c r="BP99" s="162"/>
      <x:c r="BQ99" s="112"/>
      <x:c r="BR99" s="112"/>
      <x:c r="BS99" s="112"/>
      <x:c r="BT99" s="112"/>
      <x:c r="BU99" s="112"/>
      <x:c r="BV99" s="631" t="s">
        <x:v>1315</x:v>
      </x:c>
      <x:c r="BW99" s="112"/>
      <x:c r="BX99" s="112"/>
      <x:c r="BY99" s="162"/>
      <x:c r="BZ99" s="112"/>
      <x:c r="CA99" s="162"/>
      <x:c r="CB99" s="112"/>
      <x:c r="CC99" s="162"/>
      <x:c r="CD99" s="112"/>
      <x:c r="CE99" s="112"/>
      <x:c r="CF99" s="162"/>
      <x:c r="CG99" s="112"/>
      <x:c r="CH99" s="112"/>
      <x:c r="CI99" s="112"/>
      <x:c r="CJ99" s="112"/>
      <x:c r="CK99" s="112"/>
      <x:c r="CL99" s="112"/>
      <x:c r="CM99" s="112"/>
      <x:c r="CN99" s="112"/>
      <x:c r="CO99" s="112"/>
      <x:c r="CP99" s="162"/>
      <x:c r="CQ99" s="112"/>
      <x:c r="CR99" s="162"/>
      <x:c r="CS99" s="112"/>
      <x:c r="CT99" s="112"/>
      <x:c r="CU99" s="112"/>
      <x:c r="CV99" s="112"/>
      <x:c r="CW99" s="112"/>
      <x:c r="CX99" s="112"/>
      <x:c r="CY99" s="631" t="s">
        <x:v>1315</x:v>
      </x:c>
      <x:c r="CZ99" s="112"/>
      <x:c r="DA99" s="162"/>
      <x:c r="DB99" s="112"/>
      <x:c r="DC99" s="162"/>
      <x:c r="DD99" s="112"/>
      <x:c r="DE99" s="162"/>
      <x:c r="DF99" s="112"/>
      <x:c r="DG99" s="163"/>
    </x:row>
    <x:row r="100" spans="1:111" ht="30" customHeight="1">
      <x:c r="A100" s="699" t="s">
        <x:v>1704</x:v>
      </x:c>
      <x:c r="B100" s="115"/>
      <x:c r="C100" s="162"/>
      <x:c r="D100" s="112"/>
      <x:c r="E100" s="162"/>
      <x:c r="F100" s="112"/>
      <x:c r="G100" s="162"/>
      <x:c r="H100" s="112"/>
      <x:c r="I100" s="162"/>
      <x:c r="J100" s="112"/>
      <x:c r="K100" s="112"/>
      <x:c r="L100" s="162"/>
      <x:c r="M100" s="112"/>
      <x:c r="N100" s="112"/>
      <x:c r="O100" s="112"/>
      <x:c r="P100" s="112"/>
      <x:c r="Q100" s="112"/>
      <x:c r="R100" s="162"/>
      <x:c r="S100" s="112"/>
      <x:c r="T100" s="162"/>
      <x:c r="U100" s="112"/>
      <x:c r="V100" s="162"/>
      <x:c r="W100" s="112"/>
      <x:c r="X100" s="112"/>
      <x:c r="Y100" s="112"/>
      <x:c r="Z100" s="112"/>
      <x:c r="AA100" s="112"/>
      <x:c r="AB100" s="112"/>
      <x:c r="AC100" s="112"/>
      <x:c r="AD100" s="112"/>
      <x:c r="AE100" s="112"/>
      <x:c r="AF100" s="112"/>
      <x:c r="AG100" s="112"/>
      <x:c r="AH100" s="112"/>
      <x:c r="AI100" s="112"/>
      <x:c r="AJ100" s="112"/>
      <x:c r="AK100" s="112"/>
      <x:c r="AL100" s="699" t="s">
        <x:v>1704</x:v>
      </x:c>
      <x:c r="AM100" s="112"/>
      <x:c r="AN100" s="162"/>
      <x:c r="AO100" s="112"/>
      <x:c r="AP100" s="112"/>
      <x:c r="AQ100" s="112"/>
      <x:c r="AR100" s="162"/>
      <x:c r="AS100" s="112"/>
      <x:c r="AT100" s="162"/>
      <x:c r="AU100" s="112"/>
      <x:c r="AV100" s="112"/>
      <x:c r="AW100" s="112"/>
      <x:c r="AX100" s="112"/>
      <x:c r="AY100" s="112"/>
      <x:c r="AZ100" s="112"/>
      <x:c r="BA100" s="162"/>
      <x:c r="BB100" s="112"/>
      <x:c r="BC100" s="112"/>
      <x:c r="BD100" s="112"/>
      <x:c r="BE100" s="112"/>
      <x:c r="BF100" s="112"/>
      <x:c r="BG100" s="112"/>
      <x:c r="BH100" s="112"/>
      <x:c r="BI100" s="112"/>
      <x:c r="BJ100" s="162"/>
      <x:c r="BK100" s="112"/>
      <x:c r="BL100" s="162"/>
      <x:c r="BM100" s="112"/>
      <x:c r="BN100" s="162"/>
      <x:c r="BO100" s="112"/>
      <x:c r="BP100" s="162"/>
      <x:c r="BQ100" s="112"/>
      <x:c r="BR100" s="112"/>
      <x:c r="BS100" s="112"/>
      <x:c r="BT100" s="112"/>
      <x:c r="BU100" s="112"/>
      <x:c r="BV100" s="699" t="s">
        <x:v>1704</x:v>
      </x:c>
      <x:c r="BW100" s="112"/>
      <x:c r="BX100" s="112"/>
      <x:c r="BY100" s="162"/>
      <x:c r="BZ100" s="112"/>
      <x:c r="CA100" s="162"/>
      <x:c r="CB100" s="112"/>
      <x:c r="CC100" s="162"/>
      <x:c r="CD100" s="112"/>
      <x:c r="CE100" s="112"/>
      <x:c r="CF100" s="162"/>
      <x:c r="CG100" s="112"/>
      <x:c r="CH100" s="112"/>
      <x:c r="CI100" s="112"/>
      <x:c r="CJ100" s="112"/>
      <x:c r="CK100" s="112"/>
      <x:c r="CL100" s="112"/>
      <x:c r="CM100" s="112"/>
      <x:c r="CN100" s="112"/>
      <x:c r="CO100" s="112"/>
      <x:c r="CP100" s="162"/>
      <x:c r="CQ100" s="112"/>
      <x:c r="CR100" s="162"/>
      <x:c r="CS100" s="112"/>
      <x:c r="CT100" s="112"/>
      <x:c r="CU100" s="112"/>
      <x:c r="CV100" s="112"/>
      <x:c r="CW100" s="112"/>
      <x:c r="CX100" s="112"/>
      <x:c r="CY100" s="699" t="s">
        <x:v>1704</x:v>
      </x:c>
      <x:c r="CZ100" s="112"/>
      <x:c r="DA100" s="162"/>
      <x:c r="DB100" s="112"/>
      <x:c r="DC100" s="162"/>
      <x:c r="DD100" s="112"/>
      <x:c r="DE100" s="162"/>
      <x:c r="DF100" s="112"/>
      <x:c r="DG100" s="163"/>
    </x:row>
    <x:row r="101" spans="1:111" ht="30" customHeight="1">
      <x:c r="A101" s="699" t="s">
        <x:v>556</x:v>
      </x:c>
      <x:c r="B101" s="115"/>
      <x:c r="C101" s="162"/>
      <x:c r="D101" s="112"/>
      <x:c r="E101" s="162"/>
      <x:c r="F101" s="112"/>
      <x:c r="G101" s="162"/>
      <x:c r="H101" s="112"/>
      <x:c r="I101" s="162"/>
      <x:c r="J101" s="112"/>
      <x:c r="K101" s="112"/>
      <x:c r="L101" s="162"/>
      <x:c r="M101" s="112"/>
      <x:c r="N101" s="112"/>
      <x:c r="O101" s="112"/>
      <x:c r="P101" s="112"/>
      <x:c r="Q101" s="112"/>
      <x:c r="R101" s="162"/>
      <x:c r="S101" s="112">
        <x:v>1</x:v>
      </x:c>
      <x:c r="T101" s="162">
        <x:v>31.559999999999999</x:v>
      </x:c>
      <x:c r="U101" s="112"/>
      <x:c r="V101" s="162"/>
      <x:c r="W101" s="112"/>
      <x:c r="X101" s="112">
        <x:v>2</x:v>
      </x:c>
      <x:c r="Y101" s="112"/>
      <x:c r="Z101" s="112"/>
      <x:c r="AA101" s="112"/>
      <x:c r="AB101" s="112"/>
      <x:c r="AC101" s="112"/>
      <x:c r="AD101" s="112"/>
      <x:c r="AE101" s="112"/>
      <x:c r="AF101" s="112"/>
      <x:c r="AG101" s="112"/>
      <x:c r="AH101" s="112"/>
      <x:c r="AI101" s="112"/>
      <x:c r="AJ101" s="112"/>
      <x:c r="AK101" s="112"/>
      <x:c r="AL101" s="699" t="s">
        <x:v>1678</x:v>
      </x:c>
      <x:c r="AM101" s="112"/>
      <x:c r="AN101" s="162"/>
      <x:c r="AO101" s="112"/>
      <x:c r="AP101" s="112"/>
      <x:c r="AQ101" s="112"/>
      <x:c r="AR101" s="162"/>
      <x:c r="AS101" s="112"/>
      <x:c r="AT101" s="162"/>
      <x:c r="AU101" s="112"/>
      <x:c r="AV101" s="112"/>
      <x:c r="AW101" s="112"/>
      <x:c r="AX101" s="112"/>
      <x:c r="AY101" s="112"/>
      <x:c r="AZ101" s="112"/>
      <x:c r="BA101" s="162"/>
      <x:c r="BB101" s="112"/>
      <x:c r="BC101" s="112"/>
      <x:c r="BD101" s="112"/>
      <x:c r="BE101" s="112">
        <x:v>1</x:v>
      </x:c>
      <x:c r="BF101" s="112">
        <x:v>3</x:v>
      </x:c>
      <x:c r="BG101" s="112"/>
      <x:c r="BH101" s="112"/>
      <x:c r="BI101" s="112"/>
      <x:c r="BJ101" s="162"/>
      <x:c r="BK101" s="112"/>
      <x:c r="BL101" s="162"/>
      <x:c r="BM101" s="112"/>
      <x:c r="BN101" s="162"/>
      <x:c r="BO101" s="112"/>
      <x:c r="BP101" s="162"/>
      <x:c r="BQ101" s="112"/>
      <x:c r="BR101" s="112"/>
      <x:c r="BS101" s="112"/>
      <x:c r="BT101" s="112"/>
      <x:c r="BU101" s="112"/>
      <x:c r="BV101" s="699" t="s">
        <x:v>1678</x:v>
      </x:c>
      <x:c r="BW101" s="112"/>
      <x:c r="BX101" s="112"/>
      <x:c r="BY101" s="162"/>
      <x:c r="BZ101" s="112"/>
      <x:c r="CA101" s="162"/>
      <x:c r="CB101" s="112"/>
      <x:c r="CC101" s="162"/>
      <x:c r="CD101" s="112"/>
      <x:c r="CE101" s="112"/>
      <x:c r="CF101" s="162"/>
      <x:c r="CG101" s="112"/>
      <x:c r="CH101" s="112"/>
      <x:c r="CI101" s="112"/>
      <x:c r="CJ101" s="112"/>
      <x:c r="CK101" s="112"/>
      <x:c r="CL101" s="112"/>
      <x:c r="CM101" s="112"/>
      <x:c r="CN101" s="112"/>
      <x:c r="CO101" s="112"/>
      <x:c r="CP101" s="162"/>
      <x:c r="CQ101" s="112"/>
      <x:c r="CR101" s="162"/>
      <x:c r="CS101" s="112">
        <x:v>4</x:v>
      </x:c>
      <x:c r="CT101" s="112"/>
      <x:c r="CU101" s="112">
        <x:v>1</x:v>
      </x:c>
      <x:c r="CV101" s="112"/>
      <x:c r="CW101" s="112">
        <x:v>1</x:v>
      </x:c>
      <x:c r="CX101" s="112">
        <x:v>1</x:v>
      </x:c>
      <x:c r="CY101" s="699" t="s">
        <x:v>1678</x:v>
      </x:c>
      <x:c r="CZ101" s="112"/>
      <x:c r="DA101" s="162"/>
      <x:c r="DB101" s="112"/>
      <x:c r="DC101" s="162"/>
      <x:c r="DD101" s="112"/>
      <x:c r="DE101" s="162"/>
      <x:c r="DF101" s="112"/>
      <x:c r="DG101" s="163"/>
    </x:row>
    <x:row r="102" spans="1:111" ht="30" customHeight="1">
      <x:c r="A102" s="277" t="s">
        <x:v>677</x:v>
      </x:c>
      <x:c r="B102" s="115">
        <x:f>SUM(B103:B107)</x:f>
        <x:v>0</x:v>
      </x:c>
      <x:c r="C102" s="162">
        <x:f t="shared" ref="C102:AK102" si="38">SUM(C103:C106)</x:f>
        <x:v>0</x:v>
      </x:c>
      <x:c r="D102" s="112">
        <x:f t="shared" si="38"/>
        <x:v>0</x:v>
      </x:c>
      <x:c r="E102" s="162">
        <x:f t="shared" si="38"/>
        <x:v>0</x:v>
      </x:c>
      <x:c r="F102" s="112">
        <x:f t="shared" si="38"/>
        <x:v>0</x:v>
      </x:c>
      <x:c r="G102" s="162">
        <x:f t="shared" si="38"/>
        <x:v>0</x:v>
      </x:c>
      <x:c r="H102" s="112">
        <x:f t="shared" si="38"/>
        <x:v>0</x:v>
      </x:c>
      <x:c r="I102" s="162">
        <x:f t="shared" si="38"/>
        <x:v>0</x:v>
      </x:c>
      <x:c r="J102" s="112">
        <x:f t="shared" si="38"/>
        <x:v>0</x:v>
      </x:c>
      <x:c r="K102" s="112">
        <x:f t="shared" si="38"/>
        <x:v>0</x:v>
      </x:c>
      <x:c r="L102" s="162">
        <x:f t="shared" si="38"/>
        <x:v>0</x:v>
      </x:c>
      <x:c r="M102" s="112">
        <x:f t="shared" si="38"/>
        <x:v>0</x:v>
      </x:c>
      <x:c r="N102" s="112">
        <x:f t="shared" si="38"/>
        <x:v>0</x:v>
      </x:c>
      <x:c r="O102" s="112">
        <x:f t="shared" si="38"/>
        <x:v>0</x:v>
      </x:c>
      <x:c r="P102" s="112">
        <x:f t="shared" si="38"/>
        <x:v>0</x:v>
      </x:c>
      <x:c r="Q102" s="112">
        <x:f t="shared" si="38"/>
        <x:v>0</x:v>
      </x:c>
      <x:c r="R102" s="162">
        <x:f t="shared" si="38"/>
        <x:v>0</x:v>
      </x:c>
      <x:c r="S102" s="112">
        <x:f t="shared" si="38"/>
        <x:v>0</x:v>
      </x:c>
      <x:c r="T102" s="162">
        <x:f t="shared" si="38"/>
        <x:v>0</x:v>
      </x:c>
      <x:c r="U102" s="112">
        <x:f t="shared" si="38"/>
        <x:v>0</x:v>
      </x:c>
      <x:c r="V102" s="162">
        <x:f t="shared" si="38"/>
        <x:v>0</x:v>
      </x:c>
      <x:c r="W102" s="112">
        <x:f t="shared" si="38"/>
        <x:v>0</x:v>
      </x:c>
      <x:c r="X102" s="112">
        <x:f t="shared" si="38"/>
        <x:v>0</x:v>
      </x:c>
      <x:c r="Y102" s="112">
        <x:f t="shared" si="38"/>
        <x:v>0</x:v>
      </x:c>
      <x:c r="Z102" s="112">
        <x:f t="shared" si="38"/>
        <x:v>0</x:v>
      </x:c>
      <x:c r="AA102" s="112">
        <x:f t="shared" si="38"/>
        <x:v>0</x:v>
      </x:c>
      <x:c r="AB102" s="112">
        <x:f t="shared" si="38"/>
        <x:v>0</x:v>
      </x:c>
      <x:c r="AC102" s="112">
        <x:f t="shared" si="38"/>
        <x:v>0</x:v>
      </x:c>
      <x:c r="AD102" s="112">
        <x:f t="shared" si="38"/>
        <x:v>0</x:v>
      </x:c>
      <x:c r="AE102" s="112">
        <x:f t="shared" si="38"/>
        <x:v>0</x:v>
      </x:c>
      <x:c r="AF102" s="112">
        <x:f t="shared" si="38"/>
        <x:v>0</x:v>
      </x:c>
      <x:c r="AG102" s="112">
        <x:f t="shared" si="38"/>
        <x:v>0</x:v>
      </x:c>
      <x:c r="AH102" s="112">
        <x:f t="shared" si="38"/>
        <x:v>0</x:v>
      </x:c>
      <x:c r="AI102" s="112">
        <x:f t="shared" si="38"/>
        <x:v>0</x:v>
      </x:c>
      <x:c r="AJ102" s="112">
        <x:f t="shared" si="38"/>
        <x:v>0</x:v>
      </x:c>
      <x:c r="AK102" s="112">
        <x:f t="shared" si="38"/>
        <x:v>0</x:v>
      </x:c>
      <x:c r="AL102" s="277" t="s">
        <x:v>677</x:v>
      </x:c>
      <x:c r="AM102" s="112">
        <x:f t="shared" ref="AM102:BU102" si="39">SUM(AM103:AM107)</x:f>
        <x:v>0</x:v>
      </x:c>
      <x:c r="AN102" s="162">
        <x:f t="shared" si="39"/>
        <x:v>0</x:v>
      </x:c>
      <x:c r="AO102" s="112">
        <x:f t="shared" si="39"/>
        <x:v>0</x:v>
      </x:c>
      <x:c r="AP102" s="112">
        <x:f t="shared" si="39"/>
        <x:v>0</x:v>
      </x:c>
      <x:c r="AQ102" s="112">
        <x:f t="shared" si="39"/>
        <x:v>0</x:v>
      </x:c>
      <x:c r="AR102" s="162">
        <x:f t="shared" si="39"/>
        <x:v>0</x:v>
      </x:c>
      <x:c r="AS102" s="112">
        <x:f t="shared" si="39"/>
        <x:v>0</x:v>
      </x:c>
      <x:c r="AT102" s="162">
        <x:f t="shared" si="39"/>
        <x:v>0</x:v>
      </x:c>
      <x:c r="AU102" s="112">
        <x:f t="shared" si="39"/>
        <x:v>0</x:v>
      </x:c>
      <x:c r="AV102" s="112">
        <x:f t="shared" si="39"/>
        <x:v>0</x:v>
      </x:c>
      <x:c r="AW102" s="112">
        <x:f t="shared" si="39"/>
        <x:v>0</x:v>
      </x:c>
      <x:c r="AX102" s="112">
        <x:f t="shared" si="39"/>
        <x:v>0</x:v>
      </x:c>
      <x:c r="AY102" s="112">
        <x:f t="shared" si="39"/>
        <x:v>0</x:v>
      </x:c>
      <x:c r="AZ102" s="112">
        <x:f t="shared" si="39"/>
        <x:v>0</x:v>
      </x:c>
      <x:c r="BA102" s="162">
        <x:f t="shared" si="39"/>
        <x:v>0</x:v>
      </x:c>
      <x:c r="BB102" s="112">
        <x:f t="shared" si="39"/>
        <x:v>0</x:v>
      </x:c>
      <x:c r="BC102" s="112">
        <x:f t="shared" si="39"/>
        <x:v>0</x:v>
      </x:c>
      <x:c r="BD102" s="112">
        <x:f t="shared" si="39"/>
        <x:v>0</x:v>
      </x:c>
      <x:c r="BE102" s="112">
        <x:f t="shared" si="39"/>
        <x:v>0</x:v>
      </x:c>
      <x:c r="BF102" s="112">
        <x:f t="shared" si="39"/>
        <x:v>0</x:v>
      </x:c>
      <x:c r="BG102" s="112">
        <x:f t="shared" si="39"/>
        <x:v>0</x:v>
      </x:c>
      <x:c r="BH102" s="112">
        <x:f t="shared" si="39"/>
        <x:v>0</x:v>
      </x:c>
      <x:c r="BI102" s="112">
        <x:f t="shared" si="39"/>
        <x:v>0</x:v>
      </x:c>
      <x:c r="BJ102" s="162">
        <x:f t="shared" si="39"/>
        <x:v>0</x:v>
      </x:c>
      <x:c r="BK102" s="112">
        <x:f t="shared" si="39"/>
        <x:v>0</x:v>
      </x:c>
      <x:c r="BL102" s="162">
        <x:f t="shared" si="39"/>
        <x:v>0</x:v>
      </x:c>
      <x:c r="BM102" s="112">
        <x:f t="shared" si="39"/>
        <x:v>0</x:v>
      </x:c>
      <x:c r="BN102" s="162">
        <x:f t="shared" si="39"/>
        <x:v>0</x:v>
      </x:c>
      <x:c r="BO102" s="112">
        <x:f t="shared" si="39"/>
        <x:v>0</x:v>
      </x:c>
      <x:c r="BP102" s="162">
        <x:f t="shared" si="39"/>
        <x:v>0</x:v>
      </x:c>
      <x:c r="BQ102" s="112">
        <x:f t="shared" si="39"/>
        <x:v>0</x:v>
      </x:c>
      <x:c r="BR102" s="112">
        <x:f t="shared" si="39"/>
        <x:v>0</x:v>
      </x:c>
      <x:c r="BS102" s="112">
        <x:f t="shared" si="39"/>
        <x:v>0</x:v>
      </x:c>
      <x:c r="BT102" s="112">
        <x:f t="shared" si="39"/>
        <x:v>0</x:v>
      </x:c>
      <x:c r="BU102" s="112">
        <x:f t="shared" si="39"/>
        <x:v>0</x:v>
      </x:c>
      <x:c r="BV102" s="277" t="s">
        <x:v>677</x:v>
      </x:c>
      <x:c r="BW102" s="112">
        <x:f t="shared" ref="BW102:CX102" si="40">SUM(BW103:BW107)</x:f>
        <x:v>0</x:v>
      </x:c>
      <x:c r="BX102" s="112">
        <x:f t="shared" si="40"/>
        <x:v>0</x:v>
      </x:c>
      <x:c r="BY102" s="162">
        <x:f t="shared" si="40"/>
        <x:v>0</x:v>
      </x:c>
      <x:c r="BZ102" s="112">
        <x:f t="shared" si="40"/>
        <x:v>0</x:v>
      </x:c>
      <x:c r="CA102" s="162">
        <x:f t="shared" si="40"/>
        <x:v>0</x:v>
      </x:c>
      <x:c r="CB102" s="112">
        <x:f t="shared" si="40"/>
        <x:v>0</x:v>
      </x:c>
      <x:c r="CC102" s="162">
        <x:f t="shared" si="40"/>
        <x:v>0</x:v>
      </x:c>
      <x:c r="CD102" s="112">
        <x:f t="shared" si="40"/>
        <x:v>0</x:v>
      </x:c>
      <x:c r="CE102" s="112">
        <x:f t="shared" si="40"/>
        <x:v>0</x:v>
      </x:c>
      <x:c r="CF102" s="162">
        <x:f t="shared" si="40"/>
        <x:v>0</x:v>
      </x:c>
      <x:c r="CG102" s="112">
        <x:f t="shared" si="40"/>
        <x:v>0</x:v>
      </x:c>
      <x:c r="CH102" s="112">
        <x:f t="shared" si="40"/>
        <x:v>0</x:v>
      </x:c>
      <x:c r="CI102" s="112">
        <x:f t="shared" si="40"/>
        <x:v>0</x:v>
      </x:c>
      <x:c r="CJ102" s="112">
        <x:f t="shared" si="40"/>
        <x:v>0</x:v>
      </x:c>
      <x:c r="CK102" s="112">
        <x:f t="shared" si="40"/>
        <x:v>0</x:v>
      </x:c>
      <x:c r="CL102" s="112">
        <x:f t="shared" si="40"/>
        <x:v>0</x:v>
      </x:c>
      <x:c r="CM102" s="112">
        <x:f t="shared" si="40"/>
        <x:v>0</x:v>
      </x:c>
      <x:c r="CN102" s="112">
        <x:f t="shared" si="40"/>
        <x:v>0</x:v>
      </x:c>
      <x:c r="CO102" s="112">
        <x:f t="shared" si="40"/>
        <x:v>0</x:v>
      </x:c>
      <x:c r="CP102" s="162">
        <x:f t="shared" si="40"/>
        <x:v>0</x:v>
      </x:c>
      <x:c r="CQ102" s="112">
        <x:f t="shared" si="40"/>
        <x:v>0</x:v>
      </x:c>
      <x:c r="CR102" s="162">
        <x:f t="shared" si="40"/>
        <x:v>0</x:v>
      </x:c>
      <x:c r="CS102" s="112">
        <x:f t="shared" si="40"/>
        <x:v>0</x:v>
      </x:c>
      <x:c r="CT102" s="112">
        <x:f t="shared" si="40"/>
        <x:v>0</x:v>
      </x:c>
      <x:c r="CU102" s="112">
        <x:f t="shared" si="40"/>
        <x:v>0</x:v>
      </x:c>
      <x:c r="CV102" s="112">
        <x:f t="shared" si="40"/>
        <x:v>0</x:v>
      </x:c>
      <x:c r="CW102" s="112">
        <x:f t="shared" si="40"/>
        <x:v>0</x:v>
      </x:c>
      <x:c r="CX102" s="112">
        <x:f t="shared" si="40"/>
        <x:v>0</x:v>
      </x:c>
      <x:c r="CY102" s="277" t="s">
        <x:v>677</x:v>
      </x:c>
      <x:c r="CZ102" s="112">
        <x:f t="shared" ref="CZ102:DG102" si="41">SUM(CZ103:CZ107)</x:f>
        <x:v>0</x:v>
      </x:c>
      <x:c r="DA102" s="162">
        <x:f t="shared" si="41"/>
        <x:v>0</x:v>
      </x:c>
      <x:c r="DB102" s="112">
        <x:f t="shared" si="41"/>
        <x:v>0</x:v>
      </x:c>
      <x:c r="DC102" s="162">
        <x:f t="shared" si="41"/>
        <x:v>0</x:v>
      </x:c>
      <x:c r="DD102" s="112">
        <x:f t="shared" si="41"/>
        <x:v>0</x:v>
      </x:c>
      <x:c r="DE102" s="162">
        <x:f t="shared" si="41"/>
        <x:v>0</x:v>
      </x:c>
      <x:c r="DF102" s="112">
        <x:f t="shared" si="41"/>
        <x:v>0</x:v>
      </x:c>
      <x:c r="DG102" s="163">
        <x:f t="shared" si="41"/>
        <x:v>0</x:v>
      </x:c>
    </x:row>
    <x:row r="103" spans="1:111" ht="30" customHeight="1">
      <x:c r="A103" s="699" t="s">
        <x:v>2562</x:v>
      </x:c>
      <x:c r="B103" s="115"/>
      <x:c r="C103" s="162"/>
      <x:c r="D103" s="112"/>
      <x:c r="E103" s="162"/>
      <x:c r="F103" s="112"/>
      <x:c r="G103" s="162"/>
      <x:c r="H103" s="112"/>
      <x:c r="I103" s="162"/>
      <x:c r="J103" s="112"/>
      <x:c r="K103" s="112"/>
      <x:c r="L103" s="162"/>
      <x:c r="M103" s="112"/>
      <x:c r="N103" s="112"/>
      <x:c r="O103" s="112"/>
      <x:c r="P103" s="112"/>
      <x:c r="Q103" s="112"/>
      <x:c r="R103" s="162"/>
      <x:c r="S103" s="112"/>
      <x:c r="T103" s="162"/>
      <x:c r="U103" s="112"/>
      <x:c r="V103" s="162"/>
      <x:c r="W103" s="112"/>
      <x:c r="X103" s="112"/>
      <x:c r="Y103" s="112"/>
      <x:c r="Z103" s="112"/>
      <x:c r="AA103" s="112"/>
      <x:c r="AB103" s="112"/>
      <x:c r="AC103" s="112"/>
      <x:c r="AD103" s="112"/>
      <x:c r="AE103" s="112"/>
      <x:c r="AF103" s="112"/>
      <x:c r="AG103" s="112"/>
      <x:c r="AH103" s="112"/>
      <x:c r="AI103" s="112"/>
      <x:c r="AJ103" s="112"/>
      <x:c r="AK103" s="112"/>
      <x:c r="AL103" s="699" t="s">
        <x:v>2562</x:v>
      </x:c>
      <x:c r="AM103" s="112"/>
      <x:c r="AN103" s="162"/>
      <x:c r="AO103" s="112"/>
      <x:c r="AP103" s="112"/>
      <x:c r="AQ103" s="112"/>
      <x:c r="AR103" s="162"/>
      <x:c r="AS103" s="112"/>
      <x:c r="AT103" s="162"/>
      <x:c r="AU103" s="112"/>
      <x:c r="AV103" s="112"/>
      <x:c r="AW103" s="112"/>
      <x:c r="AX103" s="112"/>
      <x:c r="AY103" s="112"/>
      <x:c r="AZ103" s="112"/>
      <x:c r="BA103" s="162"/>
      <x:c r="BB103" s="112"/>
      <x:c r="BC103" s="112"/>
      <x:c r="BD103" s="112"/>
      <x:c r="BE103" s="112"/>
      <x:c r="BF103" s="112"/>
      <x:c r="BG103" s="112"/>
      <x:c r="BH103" s="112"/>
      <x:c r="BI103" s="112"/>
      <x:c r="BJ103" s="162"/>
      <x:c r="BK103" s="112"/>
      <x:c r="BL103" s="162"/>
      <x:c r="BM103" s="112"/>
      <x:c r="BN103" s="162"/>
      <x:c r="BO103" s="112"/>
      <x:c r="BP103" s="162"/>
      <x:c r="BQ103" s="112"/>
      <x:c r="BR103" s="112"/>
      <x:c r="BS103" s="112"/>
      <x:c r="BT103" s="112"/>
      <x:c r="BU103" s="112"/>
      <x:c r="BV103" s="699" t="s">
        <x:v>2562</x:v>
      </x:c>
      <x:c r="BW103" s="112"/>
      <x:c r="BX103" s="112"/>
      <x:c r="BY103" s="162"/>
      <x:c r="BZ103" s="112"/>
      <x:c r="CA103" s="162"/>
      <x:c r="CB103" s="112"/>
      <x:c r="CC103" s="162"/>
      <x:c r="CD103" s="112"/>
      <x:c r="CE103" s="112"/>
      <x:c r="CF103" s="162"/>
      <x:c r="CG103" s="112"/>
      <x:c r="CH103" s="112"/>
      <x:c r="CI103" s="112"/>
      <x:c r="CJ103" s="112"/>
      <x:c r="CK103" s="112"/>
      <x:c r="CL103" s="112"/>
      <x:c r="CM103" s="112"/>
      <x:c r="CN103" s="112"/>
      <x:c r="CO103" s="112"/>
      <x:c r="CP103" s="162"/>
      <x:c r="CQ103" s="112"/>
      <x:c r="CR103" s="162"/>
      <x:c r="CS103" s="112"/>
      <x:c r="CT103" s="112"/>
      <x:c r="CU103" s="112"/>
      <x:c r="CV103" s="112"/>
      <x:c r="CW103" s="112"/>
      <x:c r="CX103" s="112"/>
      <x:c r="CY103" s="699" t="s">
        <x:v>2562</x:v>
      </x:c>
      <x:c r="CZ103" s="112"/>
      <x:c r="DA103" s="162"/>
      <x:c r="DB103" s="112"/>
      <x:c r="DC103" s="162"/>
      <x:c r="DD103" s="112"/>
      <x:c r="DE103" s="162"/>
      <x:c r="DF103" s="112"/>
      <x:c r="DG103" s="163"/>
    </x:row>
    <x:row r="104" spans="1:111" ht="30" customHeight="1">
      <x:c r="A104" s="699" t="s">
        <x:v>1658</x:v>
      </x:c>
      <x:c r="B104" s="115"/>
      <x:c r="C104" s="162"/>
      <x:c r="D104" s="112"/>
      <x:c r="E104" s="162"/>
      <x:c r="F104" s="112"/>
      <x:c r="G104" s="162"/>
      <x:c r="H104" s="112"/>
      <x:c r="I104" s="162"/>
      <x:c r="J104" s="112"/>
      <x:c r="K104" s="112"/>
      <x:c r="L104" s="162"/>
      <x:c r="M104" s="112"/>
      <x:c r="N104" s="112"/>
      <x:c r="O104" s="112"/>
      <x:c r="P104" s="112"/>
      <x:c r="Q104" s="112"/>
      <x:c r="R104" s="162"/>
      <x:c r="S104" s="112"/>
      <x:c r="T104" s="162"/>
      <x:c r="U104" s="112"/>
      <x:c r="V104" s="162"/>
      <x:c r="W104" s="112"/>
      <x:c r="X104" s="112"/>
      <x:c r="Y104" s="112"/>
      <x:c r="Z104" s="112"/>
      <x:c r="AA104" s="112"/>
      <x:c r="AB104" s="112"/>
      <x:c r="AC104" s="112"/>
      <x:c r="AD104" s="112"/>
      <x:c r="AE104" s="112"/>
      <x:c r="AF104" s="112"/>
      <x:c r="AG104" s="112"/>
      <x:c r="AH104" s="112"/>
      <x:c r="AI104" s="112"/>
      <x:c r="AJ104" s="112"/>
      <x:c r="AK104" s="112"/>
      <x:c r="AL104" s="699" t="s">
        <x:v>1658</x:v>
      </x:c>
      <x:c r="AM104" s="112"/>
      <x:c r="AN104" s="162"/>
      <x:c r="AO104" s="112"/>
      <x:c r="AP104" s="112"/>
      <x:c r="AQ104" s="112"/>
      <x:c r="AR104" s="162"/>
      <x:c r="AS104" s="112"/>
      <x:c r="AT104" s="162"/>
      <x:c r="AU104" s="112"/>
      <x:c r="AV104" s="112"/>
      <x:c r="AW104" s="112"/>
      <x:c r="AX104" s="112"/>
      <x:c r="AY104" s="112"/>
      <x:c r="AZ104" s="112"/>
      <x:c r="BA104" s="162"/>
      <x:c r="BB104" s="112"/>
      <x:c r="BC104" s="112"/>
      <x:c r="BD104" s="112"/>
      <x:c r="BE104" s="112"/>
      <x:c r="BF104" s="112"/>
      <x:c r="BG104" s="112"/>
      <x:c r="BH104" s="112"/>
      <x:c r="BI104" s="112"/>
      <x:c r="BJ104" s="162"/>
      <x:c r="BK104" s="112"/>
      <x:c r="BL104" s="162"/>
      <x:c r="BM104" s="112"/>
      <x:c r="BN104" s="162"/>
      <x:c r="BO104" s="112"/>
      <x:c r="BP104" s="162"/>
      <x:c r="BQ104" s="112"/>
      <x:c r="BR104" s="112"/>
      <x:c r="BS104" s="112"/>
      <x:c r="BT104" s="112"/>
      <x:c r="BU104" s="112"/>
      <x:c r="BV104" s="699" t="s">
        <x:v>1658</x:v>
      </x:c>
      <x:c r="BW104" s="112"/>
      <x:c r="BX104" s="112"/>
      <x:c r="BY104" s="162"/>
      <x:c r="BZ104" s="112"/>
      <x:c r="CA104" s="162"/>
      <x:c r="CB104" s="112"/>
      <x:c r="CC104" s="162"/>
      <x:c r="CD104" s="112"/>
      <x:c r="CE104" s="112"/>
      <x:c r="CF104" s="162"/>
      <x:c r="CG104" s="112"/>
      <x:c r="CH104" s="112"/>
      <x:c r="CI104" s="112"/>
      <x:c r="CJ104" s="112"/>
      <x:c r="CK104" s="112"/>
      <x:c r="CL104" s="112"/>
      <x:c r="CM104" s="112"/>
      <x:c r="CN104" s="112"/>
      <x:c r="CO104" s="112"/>
      <x:c r="CP104" s="162"/>
      <x:c r="CQ104" s="112"/>
      <x:c r="CR104" s="162"/>
      <x:c r="CS104" s="112"/>
      <x:c r="CT104" s="112"/>
      <x:c r="CU104" s="112"/>
      <x:c r="CV104" s="112"/>
      <x:c r="CW104" s="112"/>
      <x:c r="CX104" s="112"/>
      <x:c r="CY104" s="699" t="s">
        <x:v>1658</x:v>
      </x:c>
      <x:c r="CZ104" s="112"/>
      <x:c r="DA104" s="162"/>
      <x:c r="DB104" s="112"/>
      <x:c r="DC104" s="162"/>
      <x:c r="DD104" s="112"/>
      <x:c r="DE104" s="162"/>
      <x:c r="DF104" s="112"/>
      <x:c r="DG104" s="163"/>
    </x:row>
    <x:row r="105" spans="1:111" ht="30" customHeight="1">
      <x:c r="A105" s="631" t="s">
        <x:v>2086</x:v>
      </x:c>
      <x:c r="B105" s="115"/>
      <x:c r="C105" s="162"/>
      <x:c r="D105" s="112"/>
      <x:c r="E105" s="162"/>
      <x:c r="F105" s="112"/>
      <x:c r="G105" s="162"/>
      <x:c r="H105" s="112"/>
      <x:c r="I105" s="162"/>
      <x:c r="J105" s="112"/>
      <x:c r="K105" s="112"/>
      <x:c r="L105" s="162"/>
      <x:c r="M105" s="112"/>
      <x:c r="N105" s="112"/>
      <x:c r="O105" s="112"/>
      <x:c r="P105" s="112"/>
      <x:c r="Q105" s="112"/>
      <x:c r="R105" s="162"/>
      <x:c r="S105" s="112"/>
      <x:c r="T105" s="162"/>
      <x:c r="U105" s="112"/>
      <x:c r="V105" s="162"/>
      <x:c r="W105" s="112"/>
      <x:c r="X105" s="112"/>
      <x:c r="Y105" s="112"/>
      <x:c r="Z105" s="112"/>
      <x:c r="AA105" s="112"/>
      <x:c r="AB105" s="112"/>
      <x:c r="AC105" s="112"/>
      <x:c r="AD105" s="112"/>
      <x:c r="AE105" s="112"/>
      <x:c r="AF105" s="112"/>
      <x:c r="AG105" s="112"/>
      <x:c r="AH105" s="112"/>
      <x:c r="AI105" s="112"/>
      <x:c r="AJ105" s="112"/>
      <x:c r="AK105" s="112"/>
      <x:c r="AL105" s="631" t="s">
        <x:v>2086</x:v>
      </x:c>
      <x:c r="AM105" s="112"/>
      <x:c r="AN105" s="162"/>
      <x:c r="AO105" s="112"/>
      <x:c r="AP105" s="112"/>
      <x:c r="AQ105" s="112"/>
      <x:c r="AR105" s="162"/>
      <x:c r="AS105" s="112"/>
      <x:c r="AT105" s="162"/>
      <x:c r="AU105" s="112"/>
      <x:c r="AV105" s="112"/>
      <x:c r="AW105" s="112"/>
      <x:c r="AX105" s="112"/>
      <x:c r="AY105" s="112"/>
      <x:c r="AZ105" s="112"/>
      <x:c r="BA105" s="162"/>
      <x:c r="BB105" s="112"/>
      <x:c r="BC105" s="112"/>
      <x:c r="BD105" s="112"/>
      <x:c r="BE105" s="112"/>
      <x:c r="BF105" s="112"/>
      <x:c r="BG105" s="112"/>
      <x:c r="BH105" s="112"/>
      <x:c r="BI105" s="112"/>
      <x:c r="BJ105" s="162"/>
      <x:c r="BK105" s="112"/>
      <x:c r="BL105" s="162"/>
      <x:c r="BM105" s="112"/>
      <x:c r="BN105" s="162"/>
      <x:c r="BO105" s="112"/>
      <x:c r="BP105" s="162"/>
      <x:c r="BQ105" s="112"/>
      <x:c r="BR105" s="112"/>
      <x:c r="BS105" s="112"/>
      <x:c r="BT105" s="112"/>
      <x:c r="BU105" s="112"/>
      <x:c r="BV105" s="631" t="s">
        <x:v>2086</x:v>
      </x:c>
      <x:c r="BW105" s="112"/>
      <x:c r="BX105" s="112"/>
      <x:c r="BY105" s="162"/>
      <x:c r="BZ105" s="112"/>
      <x:c r="CA105" s="162"/>
      <x:c r="CB105" s="112"/>
      <x:c r="CC105" s="162"/>
      <x:c r="CD105" s="112"/>
      <x:c r="CE105" s="112"/>
      <x:c r="CF105" s="162"/>
      <x:c r="CG105" s="112"/>
      <x:c r="CH105" s="112"/>
      <x:c r="CI105" s="112"/>
      <x:c r="CJ105" s="112"/>
      <x:c r="CK105" s="112"/>
      <x:c r="CL105" s="112"/>
      <x:c r="CM105" s="112"/>
      <x:c r="CN105" s="112"/>
      <x:c r="CO105" s="112"/>
      <x:c r="CP105" s="162"/>
      <x:c r="CQ105" s="112"/>
      <x:c r="CR105" s="162"/>
      <x:c r="CS105" s="112"/>
      <x:c r="CT105" s="112"/>
      <x:c r="CU105" s="112"/>
      <x:c r="CV105" s="112"/>
      <x:c r="CW105" s="112"/>
      <x:c r="CX105" s="112"/>
      <x:c r="CY105" s="631" t="s">
        <x:v>2086</x:v>
      </x:c>
      <x:c r="CZ105" s="112"/>
      <x:c r="DA105" s="162"/>
      <x:c r="DB105" s="112"/>
      <x:c r="DC105" s="162"/>
      <x:c r="DD105" s="112"/>
      <x:c r="DE105" s="162"/>
      <x:c r="DF105" s="112"/>
      <x:c r="DG105" s="163"/>
    </x:row>
    <x:row r="106" spans="1:111" ht="30" customHeight="1">
      <x:c r="A106" s="631" t="s">
        <x:v>2056</x:v>
      </x:c>
      <x:c r="B106" s="115"/>
      <x:c r="C106" s="162"/>
      <x:c r="D106" s="112"/>
      <x:c r="E106" s="162"/>
      <x:c r="F106" s="112"/>
      <x:c r="G106" s="162"/>
      <x:c r="H106" s="112"/>
      <x:c r="I106" s="162"/>
      <x:c r="J106" s="112"/>
      <x:c r="K106" s="112"/>
      <x:c r="L106" s="162"/>
      <x:c r="M106" s="112"/>
      <x:c r="N106" s="112"/>
      <x:c r="O106" s="112"/>
      <x:c r="P106" s="112"/>
      <x:c r="Q106" s="112"/>
      <x:c r="R106" s="162"/>
      <x:c r="S106" s="112"/>
      <x:c r="T106" s="162"/>
      <x:c r="U106" s="112"/>
      <x:c r="V106" s="162"/>
      <x:c r="W106" s="112"/>
      <x:c r="X106" s="112"/>
      <x:c r="Y106" s="112"/>
      <x:c r="Z106" s="112"/>
      <x:c r="AA106" s="112"/>
      <x:c r="AB106" s="112"/>
      <x:c r="AC106" s="112"/>
      <x:c r="AD106" s="112"/>
      <x:c r="AE106" s="112"/>
      <x:c r="AF106" s="112"/>
      <x:c r="AG106" s="112"/>
      <x:c r="AH106" s="112"/>
      <x:c r="AI106" s="112"/>
      <x:c r="AJ106" s="112"/>
      <x:c r="AK106" s="112"/>
      <x:c r="AL106" s="631" t="s">
        <x:v>2056</x:v>
      </x:c>
      <x:c r="AM106" s="112"/>
      <x:c r="AN106" s="162"/>
      <x:c r="AO106" s="112"/>
      <x:c r="AP106" s="112"/>
      <x:c r="AQ106" s="112"/>
      <x:c r="AR106" s="162"/>
      <x:c r="AS106" s="112"/>
      <x:c r="AT106" s="162"/>
      <x:c r="AU106" s="112"/>
      <x:c r="AV106" s="112"/>
      <x:c r="AW106" s="112"/>
      <x:c r="AX106" s="112"/>
      <x:c r="AY106" s="112"/>
      <x:c r="AZ106" s="112"/>
      <x:c r="BA106" s="162"/>
      <x:c r="BB106" s="112"/>
      <x:c r="BC106" s="112"/>
      <x:c r="BD106" s="112"/>
      <x:c r="BE106" s="112"/>
      <x:c r="BF106" s="112"/>
      <x:c r="BG106" s="112"/>
      <x:c r="BH106" s="112"/>
      <x:c r="BI106" s="112"/>
      <x:c r="BJ106" s="162"/>
      <x:c r="BK106" s="112"/>
      <x:c r="BL106" s="162"/>
      <x:c r="BM106" s="112"/>
      <x:c r="BN106" s="162"/>
      <x:c r="BO106" s="112"/>
      <x:c r="BP106" s="162"/>
      <x:c r="BQ106" s="112"/>
      <x:c r="BR106" s="112"/>
      <x:c r="BS106" s="112"/>
      <x:c r="BT106" s="112"/>
      <x:c r="BU106" s="112"/>
      <x:c r="BV106" s="631" t="s">
        <x:v>2056</x:v>
      </x:c>
      <x:c r="BW106" s="112"/>
      <x:c r="BX106" s="112"/>
      <x:c r="BY106" s="162"/>
      <x:c r="BZ106" s="112"/>
      <x:c r="CA106" s="162"/>
      <x:c r="CB106" s="112"/>
      <x:c r="CC106" s="162"/>
      <x:c r="CD106" s="112"/>
      <x:c r="CE106" s="112"/>
      <x:c r="CF106" s="162"/>
      <x:c r="CG106" s="112"/>
      <x:c r="CH106" s="112"/>
      <x:c r="CI106" s="112"/>
      <x:c r="CJ106" s="112"/>
      <x:c r="CK106" s="112"/>
      <x:c r="CL106" s="112"/>
      <x:c r="CM106" s="112"/>
      <x:c r="CN106" s="112"/>
      <x:c r="CO106" s="112"/>
      <x:c r="CP106" s="162"/>
      <x:c r="CQ106" s="112"/>
      <x:c r="CR106" s="162"/>
      <x:c r="CS106" s="112"/>
      <x:c r="CT106" s="112"/>
      <x:c r="CU106" s="112"/>
      <x:c r="CV106" s="112"/>
      <x:c r="CW106" s="112"/>
      <x:c r="CX106" s="112"/>
      <x:c r="CY106" s="631" t="s">
        <x:v>2056</x:v>
      </x:c>
      <x:c r="CZ106" s="112"/>
      <x:c r="DA106" s="162"/>
      <x:c r="DB106" s="112"/>
      <x:c r="DC106" s="162"/>
      <x:c r="DD106" s="112"/>
      <x:c r="DE106" s="162"/>
      <x:c r="DF106" s="112"/>
      <x:c r="DG106" s="163"/>
    </x:row>
    <x:row r="107" spans="1:111" ht="30" customHeight="1">
      <x:c r="A107" s="631" t="s">
        <x:v>839</x:v>
      </x:c>
      <x:c r="B107" s="115"/>
      <x:c r="C107" s="162"/>
      <x:c r="D107" s="112"/>
      <x:c r="E107" s="162"/>
      <x:c r="F107" s="112"/>
      <x:c r="G107" s="162"/>
      <x:c r="H107" s="112"/>
      <x:c r="I107" s="162"/>
      <x:c r="J107" s="112"/>
      <x:c r="K107" s="112"/>
      <x:c r="L107" s="162"/>
      <x:c r="M107" s="112"/>
      <x:c r="N107" s="112"/>
      <x:c r="O107" s="112"/>
      <x:c r="P107" s="112"/>
      <x:c r="Q107" s="112"/>
      <x:c r="R107" s="162"/>
      <x:c r="S107" s="112"/>
      <x:c r="T107" s="162"/>
      <x:c r="U107" s="112"/>
      <x:c r="V107" s="162"/>
      <x:c r="W107" s="112"/>
      <x:c r="X107" s="112"/>
      <x:c r="Y107" s="112"/>
      <x:c r="Z107" s="112"/>
      <x:c r="AA107" s="112"/>
      <x:c r="AB107" s="112"/>
      <x:c r="AC107" s="112"/>
      <x:c r="AD107" s="112"/>
      <x:c r="AE107" s="112"/>
      <x:c r="AF107" s="112"/>
      <x:c r="AG107" s="112"/>
      <x:c r="AH107" s="112"/>
      <x:c r="AI107" s="112"/>
      <x:c r="AJ107" s="112"/>
      <x:c r="AK107" s="112"/>
      <x:c r="AL107" s="631" t="s">
        <x:v>839</x:v>
      </x:c>
      <x:c r="AM107" s="112"/>
      <x:c r="AN107" s="162"/>
      <x:c r="AO107" s="112"/>
      <x:c r="AP107" s="112"/>
      <x:c r="AQ107" s="112"/>
      <x:c r="AR107" s="162"/>
      <x:c r="AS107" s="112"/>
      <x:c r="AT107" s="162"/>
      <x:c r="AU107" s="112"/>
      <x:c r="AV107" s="112"/>
      <x:c r="AW107" s="112"/>
      <x:c r="AX107" s="112"/>
      <x:c r="AY107" s="112"/>
      <x:c r="AZ107" s="112"/>
      <x:c r="BA107" s="162"/>
      <x:c r="BB107" s="112"/>
      <x:c r="BC107" s="112"/>
      <x:c r="BD107" s="112"/>
      <x:c r="BE107" s="112"/>
      <x:c r="BF107" s="112"/>
      <x:c r="BG107" s="112"/>
      <x:c r="BH107" s="112"/>
      <x:c r="BI107" s="112"/>
      <x:c r="BJ107" s="162"/>
      <x:c r="BK107" s="112"/>
      <x:c r="BL107" s="162"/>
      <x:c r="BM107" s="112"/>
      <x:c r="BN107" s="162"/>
      <x:c r="BO107" s="112"/>
      <x:c r="BP107" s="162"/>
      <x:c r="BQ107" s="112"/>
      <x:c r="BR107" s="112"/>
      <x:c r="BS107" s="112"/>
      <x:c r="BT107" s="112"/>
      <x:c r="BU107" s="112"/>
      <x:c r="BV107" s="631" t="s">
        <x:v>839</x:v>
      </x:c>
      <x:c r="BW107" s="112"/>
      <x:c r="BX107" s="112"/>
      <x:c r="BY107" s="162"/>
      <x:c r="BZ107" s="112"/>
      <x:c r="CA107" s="162"/>
      <x:c r="CB107" s="112"/>
      <x:c r="CC107" s="162"/>
      <x:c r="CD107" s="112"/>
      <x:c r="CE107" s="112"/>
      <x:c r="CF107" s="162"/>
      <x:c r="CG107" s="112"/>
      <x:c r="CH107" s="112"/>
      <x:c r="CI107" s="112"/>
      <x:c r="CJ107" s="112"/>
      <x:c r="CK107" s="112"/>
      <x:c r="CL107" s="112"/>
      <x:c r="CM107" s="112"/>
      <x:c r="CN107" s="112"/>
      <x:c r="CO107" s="112"/>
      <x:c r="CP107" s="162"/>
      <x:c r="CQ107" s="112"/>
      <x:c r="CR107" s="162"/>
      <x:c r="CS107" s="112"/>
      <x:c r="CT107" s="112"/>
      <x:c r="CU107" s="112"/>
      <x:c r="CV107" s="112"/>
      <x:c r="CW107" s="112"/>
      <x:c r="CX107" s="112"/>
      <x:c r="CY107" s="631" t="s">
        <x:v>839</x:v>
      </x:c>
      <x:c r="CZ107" s="112"/>
      <x:c r="DA107" s="162"/>
      <x:c r="DB107" s="112"/>
      <x:c r="DC107" s="162"/>
      <x:c r="DD107" s="112"/>
      <x:c r="DE107" s="162"/>
      <x:c r="DF107" s="112"/>
      <x:c r="DG107" s="163"/>
    </x:row>
    <x:row r="108" spans="1:111" ht="30" customHeight="1">
      <x:c r="A108" s="277" t="s">
        <x:v>893</x:v>
      </x:c>
      <x:c r="B108" s="115">
        <x:f>B109+B111+B113</x:f>
        <x:v>1</x:v>
      </x:c>
      <x:c r="C108" s="162">
        <x:f t="shared" ref="C108:BN108" si="42">C109+C111+C113</x:f>
        <x:v>0</x:v>
      </x:c>
      <x:c r="D108" s="112">
        <x:f t="shared" si="42"/>
        <x:v>1</x:v>
      </x:c>
      <x:c r="E108" s="162">
        <x:f t="shared" si="42"/>
        <x:v>1</x:v>
      </x:c>
      <x:c r="F108" s="112">
        <x:f t="shared" si="42"/>
        <x:v>0</x:v>
      </x:c>
      <x:c r="G108" s="162">
        <x:f t="shared" si="42"/>
        <x:v>0</x:v>
      </x:c>
      <x:c r="H108" s="112">
        <x:f t="shared" si="42"/>
        <x:v>0</x:v>
      </x:c>
      <x:c r="I108" s="162">
        <x:f t="shared" si="42"/>
        <x:v>0</x:v>
      </x:c>
      <x:c r="J108" s="112">
        <x:f t="shared" si="42"/>
        <x:v>4</x:v>
      </x:c>
      <x:c r="K108" s="112">
        <x:f t="shared" si="42"/>
        <x:v>0</x:v>
      </x:c>
      <x:c r="L108" s="162">
        <x:f t="shared" si="42"/>
        <x:v>0</x:v>
      </x:c>
      <x:c r="M108" s="112">
        <x:f t="shared" si="42"/>
        <x:v>1</x:v>
      </x:c>
      <x:c r="N108" s="112">
        <x:f t="shared" si="42"/>
        <x:v>0</x:v>
      </x:c>
      <x:c r="O108" s="112">
        <x:f t="shared" si="42"/>
        <x:v>0</x:v>
      </x:c>
      <x:c r="P108" s="112">
        <x:f t="shared" si="42"/>
        <x:v>0</x:v>
      </x:c>
      <x:c r="Q108" s="112">
        <x:f t="shared" si="42"/>
        <x:v>0</x:v>
      </x:c>
      <x:c r="R108" s="162">
        <x:f t="shared" si="42"/>
        <x:v>0</x:v>
      </x:c>
      <x:c r="S108" s="112">
        <x:f t="shared" si="42"/>
        <x:v>2</x:v>
      </x:c>
      <x:c r="T108" s="162">
        <x:f t="shared" si="42"/>
        <x:v>43</x:v>
      </x:c>
      <x:c r="U108" s="112">
        <x:f t="shared" si="42"/>
        <x:v>1</x:v>
      </x:c>
      <x:c r="V108" s="162">
        <x:f t="shared" si="42"/>
        <x:v>113</x:v>
      </x:c>
      <x:c r="W108" s="112">
        <x:f t="shared" si="42"/>
        <x:v>2</x:v>
      </x:c>
      <x:c r="X108" s="112">
        <x:f t="shared" si="42"/>
        <x:v>67</x:v>
      </x:c>
      <x:c r="Y108" s="112">
        <x:f t="shared" si="42"/>
        <x:v>0</x:v>
      </x:c>
      <x:c r="Z108" s="112">
        <x:f t="shared" si="42"/>
        <x:v>0</x:v>
      </x:c>
      <x:c r="AA108" s="112">
        <x:f t="shared" si="42"/>
        <x:v>0</x:v>
      </x:c>
      <x:c r="AB108" s="112">
        <x:f t="shared" si="42"/>
        <x:v>0</x:v>
      </x:c>
      <x:c r="AC108" s="112">
        <x:f t="shared" si="42"/>
        <x:v>0</x:v>
      </x:c>
      <x:c r="AD108" s="112">
        <x:f t="shared" si="42"/>
        <x:v>0</x:v>
      </x:c>
      <x:c r="AE108" s="112">
        <x:f t="shared" si="42"/>
        <x:v>0</x:v>
      </x:c>
      <x:c r="AF108" s="112">
        <x:f t="shared" si="42"/>
        <x:v>0</x:v>
      </x:c>
      <x:c r="AG108" s="112">
        <x:f t="shared" si="42"/>
        <x:v>0</x:v>
      </x:c>
      <x:c r="AH108" s="112">
        <x:f t="shared" si="42"/>
        <x:v>0</x:v>
      </x:c>
      <x:c r="AI108" s="112">
        <x:f t="shared" si="42"/>
        <x:v>0</x:v>
      </x:c>
      <x:c r="AJ108" s="112">
        <x:f t="shared" si="42"/>
        <x:v>0</x:v>
      </x:c>
      <x:c r="AK108" s="112">
        <x:f t="shared" si="42"/>
        <x:v>0</x:v>
      </x:c>
      <x:c r="AL108" s="277" t="s">
        <x:v>893</x:v>
      </x:c>
      <x:c r="AM108" s="112">
        <x:f t="shared" si="42"/>
        <x:v>0</x:v>
      </x:c>
      <x:c r="AN108" s="162">
        <x:f t="shared" si="42"/>
        <x:v>0</x:v>
      </x:c>
      <x:c r="AO108" s="112">
        <x:f t="shared" si="42"/>
        <x:v>0</x:v>
      </x:c>
      <x:c r="AP108" s="112">
        <x:f t="shared" si="42"/>
        <x:v>0</x:v>
      </x:c>
      <x:c r="AQ108" s="112">
        <x:f t="shared" si="42"/>
        <x:v>0</x:v>
      </x:c>
      <x:c r="AR108" s="162">
        <x:f t="shared" si="42"/>
        <x:v>0</x:v>
      </x:c>
      <x:c r="AS108" s="112">
        <x:f t="shared" si="42"/>
        <x:v>0</x:v>
      </x:c>
      <x:c r="AT108" s="162">
        <x:f t="shared" si="42"/>
        <x:v>0</x:v>
      </x:c>
      <x:c r="AU108" s="112">
        <x:f t="shared" si="42"/>
        <x:v>0</x:v>
      </x:c>
      <x:c r="AV108" s="112">
        <x:f t="shared" si="42"/>
        <x:v>0</x:v>
      </x:c>
      <x:c r="AW108" s="112">
        <x:f t="shared" si="42"/>
        <x:v>0</x:v>
      </x:c>
      <x:c r="AX108" s="112">
        <x:f t="shared" si="42"/>
        <x:v>0</x:v>
      </x:c>
      <x:c r="AY108" s="112">
        <x:f t="shared" si="42"/>
        <x:v>0</x:v>
      </x:c>
      <x:c r="AZ108" s="112">
        <x:f t="shared" si="42"/>
        <x:v>0</x:v>
      </x:c>
      <x:c r="BA108" s="162">
        <x:f t="shared" si="42"/>
        <x:v>0</x:v>
      </x:c>
      <x:c r="BB108" s="112">
        <x:f t="shared" si="42"/>
        <x:v>0</x:v>
      </x:c>
      <x:c r="BC108" s="112">
        <x:f t="shared" si="42"/>
        <x:v>0</x:v>
      </x:c>
      <x:c r="BD108" s="112">
        <x:f t="shared" si="42"/>
        <x:v>0</x:v>
      </x:c>
      <x:c r="BE108" s="112">
        <x:f t="shared" si="42"/>
        <x:v>4</x:v>
      </x:c>
      <x:c r="BF108" s="112">
        <x:f t="shared" si="42"/>
        <x:v>27</x:v>
      </x:c>
      <x:c r="BG108" s="112">
        <x:f t="shared" si="42"/>
        <x:v>0</x:v>
      </x:c>
      <x:c r="BH108" s="112">
        <x:f t="shared" si="42"/>
        <x:v>0</x:v>
      </x:c>
      <x:c r="BI108" s="112">
        <x:f t="shared" si="42"/>
        <x:v>0</x:v>
      </x:c>
      <x:c r="BJ108" s="162">
        <x:f t="shared" si="42"/>
        <x:v>0</x:v>
      </x:c>
      <x:c r="BK108" s="112">
        <x:f t="shared" si="42"/>
        <x:v>0</x:v>
      </x:c>
      <x:c r="BL108" s="162">
        <x:f t="shared" si="42"/>
        <x:v>0</x:v>
      </x:c>
      <x:c r="BM108" s="112">
        <x:f t="shared" si="42"/>
        <x:v>0</x:v>
      </x:c>
      <x:c r="BN108" s="162">
        <x:f t="shared" si="42"/>
        <x:v>0</x:v>
      </x:c>
      <x:c r="BO108" s="112">
        <x:f t="shared" ref="BO108:DG108" si="43">BO109+BO111+BO113</x:f>
        <x:v>0</x:v>
      </x:c>
      <x:c r="BP108" s="162">
        <x:f t="shared" si="43"/>
        <x:v>0</x:v>
      </x:c>
      <x:c r="BQ108" s="112">
        <x:f t="shared" si="43"/>
        <x:v>1</x:v>
      </x:c>
      <x:c r="BR108" s="112">
        <x:f t="shared" si="43"/>
        <x:v>0</x:v>
      </x:c>
      <x:c r="BS108" s="112">
        <x:f t="shared" si="43"/>
        <x:v>0</x:v>
      </x:c>
      <x:c r="BT108" s="112">
        <x:f t="shared" si="43"/>
        <x:v>0</x:v>
      </x:c>
      <x:c r="BU108" s="112">
        <x:f t="shared" si="43"/>
        <x:v>0</x:v>
      </x:c>
      <x:c r="BV108" s="277" t="s">
        <x:v>893</x:v>
      </x:c>
      <x:c r="BW108" s="112">
        <x:f t="shared" si="43"/>
        <x:v>1</x:v>
      </x:c>
      <x:c r="BX108" s="112">
        <x:f t="shared" si="43"/>
        <x:v>60</x:v>
      </x:c>
      <x:c r="BY108" s="162">
        <x:f t="shared" si="43"/>
        <x:v>536</x:v>
      </x:c>
      <x:c r="BZ108" s="112">
        <x:f t="shared" si="43"/>
        <x:v>0</x:v>
      </x:c>
      <x:c r="CA108" s="162">
        <x:f t="shared" si="43"/>
        <x:v>0</x:v>
      </x:c>
      <x:c r="CB108" s="112">
        <x:f t="shared" si="43"/>
        <x:v>0</x:v>
      </x:c>
      <x:c r="CC108" s="162">
        <x:f t="shared" si="43"/>
        <x:v>0</x:v>
      </x:c>
      <x:c r="CD108" s="112">
        <x:f t="shared" si="43"/>
        <x:v>0</x:v>
      </x:c>
      <x:c r="CE108" s="112">
        <x:f t="shared" si="43"/>
        <x:v>1</x:v>
      </x:c>
      <x:c r="CF108" s="162">
        <x:f t="shared" si="43"/>
        <x:v>39.5</x:v>
      </x:c>
      <x:c r="CG108" s="112">
        <x:f t="shared" si="43"/>
        <x:v>0</x:v>
      </x:c>
      <x:c r="CH108" s="112">
        <x:f t="shared" si="43"/>
        <x:v>0</x:v>
      </x:c>
      <x:c r="CI108" s="112">
        <x:f t="shared" si="43"/>
        <x:v>0</x:v>
      </x:c>
      <x:c r="CJ108" s="112">
        <x:f t="shared" si="43"/>
        <x:v>3</x:v>
      </x:c>
      <x:c r="CK108" s="112">
        <x:f t="shared" si="43"/>
        <x:v>0</x:v>
      </x:c>
      <x:c r="CL108" s="112">
        <x:f t="shared" si="43"/>
        <x:v>0</x:v>
      </x:c>
      <x:c r="CM108" s="112">
        <x:f t="shared" si="43"/>
        <x:v>0</x:v>
      </x:c>
      <x:c r="CN108" s="112">
        <x:f t="shared" si="43"/>
        <x:v>0</x:v>
      </x:c>
      <x:c r="CO108" s="112">
        <x:f t="shared" si="43"/>
        <x:v>1</x:v>
      </x:c>
      <x:c r="CP108" s="162">
        <x:f t="shared" si="43"/>
        <x:v>1015.96</x:v>
      </x:c>
      <x:c r="CQ108" s="112">
        <x:f t="shared" si="43"/>
        <x:v>2</x:v>
      </x:c>
      <x:c r="CR108" s="162">
        <x:f t="shared" si="43"/>
        <x:v>214</x:v>
      </x:c>
      <x:c r="CS108" s="112">
        <x:f t="shared" si="43"/>
        <x:v>104</x:v>
      </x:c>
      <x:c r="CT108" s="112">
        <x:f t="shared" si="43"/>
        <x:v>3</x:v>
      </x:c>
      <x:c r="CU108" s="112">
        <x:f t="shared" si="43"/>
        <x:v>1</x:v>
      </x:c>
      <x:c r="CV108" s="112">
        <x:f t="shared" si="43"/>
        <x:v>3</x:v>
      </x:c>
      <x:c r="CW108" s="112">
        <x:f t="shared" si="43"/>
        <x:v>3</x:v>
      </x:c>
      <x:c r="CX108" s="112">
        <x:f t="shared" si="43"/>
        <x:v>4</x:v>
      </x:c>
      <x:c r="CY108" s="277" t="s">
        <x:v>893</x:v>
      </x:c>
      <x:c r="CZ108" s="112">
        <x:f t="shared" si="43"/>
        <x:v>3</x:v>
      </x:c>
      <x:c r="DA108" s="162">
        <x:f t="shared" si="43"/>
        <x:v>337.71000000000004</x:v>
      </x:c>
      <x:c r="DB108" s="112">
        <x:f t="shared" si="43"/>
        <x:v>0</x:v>
      </x:c>
      <x:c r="DC108" s="162">
        <x:f t="shared" si="43"/>
        <x:v>0</x:v>
      </x:c>
      <x:c r="DD108" s="112">
        <x:f t="shared" si="43"/>
        <x:v>0</x:v>
      </x:c>
      <x:c r="DE108" s="162">
        <x:f t="shared" si="43"/>
        <x:v>0</x:v>
      </x:c>
      <x:c r="DF108" s="112">
        <x:f t="shared" si="43"/>
        <x:v>0</x:v>
      </x:c>
      <x:c r="DG108" s="163">
        <x:f t="shared" si="43"/>
        <x:v>0</x:v>
      </x:c>
    </x:row>
    <x:row r="109" spans="1:111" ht="30" customHeight="1">
      <x:c r="A109" s="277" t="s">
        <x:v>1322</x:v>
      </x:c>
      <x:c r="B109" s="115">
        <x:f t="shared" ref="B109:BM109" si="44">SUM(B110)</x:f>
        <x:v>0</x:v>
      </x:c>
      <x:c r="C109" s="162">
        <x:f t="shared" si="44"/>
        <x:v>0</x:v>
      </x:c>
      <x:c r="D109" s="112">
        <x:f t="shared" si="44"/>
        <x:v>1</x:v>
      </x:c>
      <x:c r="E109" s="162">
        <x:f t="shared" si="44"/>
        <x:v>1</x:v>
      </x:c>
      <x:c r="F109" s="112">
        <x:f t="shared" si="44"/>
        <x:v>0</x:v>
      </x:c>
      <x:c r="G109" s="162">
        <x:f t="shared" si="44"/>
        <x:v>0</x:v>
      </x:c>
      <x:c r="H109" s="112">
        <x:f t="shared" si="44"/>
        <x:v>0</x:v>
      </x:c>
      <x:c r="I109" s="162">
        <x:f t="shared" si="44"/>
        <x:v>0</x:v>
      </x:c>
      <x:c r="J109" s="112">
        <x:f t="shared" si="44"/>
        <x:v>0</x:v>
      </x:c>
      <x:c r="K109" s="112">
        <x:f t="shared" si="44"/>
        <x:v>0</x:v>
      </x:c>
      <x:c r="L109" s="162">
        <x:f t="shared" si="44"/>
        <x:v>0</x:v>
      </x:c>
      <x:c r="M109" s="112">
        <x:f t="shared" si="44"/>
        <x:v>0</x:v>
      </x:c>
      <x:c r="N109" s="112">
        <x:f t="shared" si="44"/>
        <x:v>0</x:v>
      </x:c>
      <x:c r="O109" s="112">
        <x:f t="shared" si="44"/>
        <x:v>0</x:v>
      </x:c>
      <x:c r="P109" s="112">
        <x:f t="shared" si="44"/>
        <x:v>0</x:v>
      </x:c>
      <x:c r="Q109" s="112">
        <x:f t="shared" si="44"/>
        <x:v>0</x:v>
      </x:c>
      <x:c r="R109" s="162">
        <x:f t="shared" si="44"/>
        <x:v>0</x:v>
      </x:c>
      <x:c r="S109" s="112">
        <x:f t="shared" si="44"/>
        <x:v>0</x:v>
      </x:c>
      <x:c r="T109" s="162">
        <x:f t="shared" si="44"/>
        <x:v>0</x:v>
      </x:c>
      <x:c r="U109" s="112">
        <x:f t="shared" si="44"/>
        <x:v>0</x:v>
      </x:c>
      <x:c r="V109" s="162">
        <x:f t="shared" si="44"/>
        <x:v>0</x:v>
      </x:c>
      <x:c r="W109" s="112">
        <x:f t="shared" si="44"/>
        <x:v>0</x:v>
      </x:c>
      <x:c r="X109" s="112">
        <x:f t="shared" si="44"/>
        <x:v>20</x:v>
      </x:c>
      <x:c r="Y109" s="112">
        <x:f t="shared" si="44"/>
        <x:v>0</x:v>
      </x:c>
      <x:c r="Z109" s="112">
        <x:f t="shared" si="44"/>
        <x:v>0</x:v>
      </x:c>
      <x:c r="AA109" s="112">
        <x:f t="shared" si="44"/>
        <x:v>0</x:v>
      </x:c>
      <x:c r="AB109" s="112">
        <x:f t="shared" si="44"/>
        <x:v>0</x:v>
      </x:c>
      <x:c r="AC109" s="112">
        <x:f t="shared" si="44"/>
        <x:v>0</x:v>
      </x:c>
      <x:c r="AD109" s="112">
        <x:f t="shared" si="44"/>
        <x:v>0</x:v>
      </x:c>
      <x:c r="AE109" s="112">
        <x:f t="shared" si="44"/>
        <x:v>0</x:v>
      </x:c>
      <x:c r="AF109" s="112">
        <x:f t="shared" si="44"/>
        <x:v>0</x:v>
      </x:c>
      <x:c r="AG109" s="112">
        <x:f t="shared" si="44"/>
        <x:v>0</x:v>
      </x:c>
      <x:c r="AH109" s="112">
        <x:f t="shared" si="44"/>
        <x:v>0</x:v>
      </x:c>
      <x:c r="AI109" s="112">
        <x:f t="shared" si="44"/>
        <x:v>0</x:v>
      </x:c>
      <x:c r="AJ109" s="112">
        <x:f t="shared" si="44"/>
        <x:v>0</x:v>
      </x:c>
      <x:c r="AK109" s="112">
        <x:f t="shared" si="44"/>
        <x:v>0</x:v>
      </x:c>
      <x:c r="AL109" s="277" t="s">
        <x:v>1322</x:v>
      </x:c>
      <x:c r="AM109" s="112">
        <x:f t="shared" si="44"/>
        <x:v>0</x:v>
      </x:c>
      <x:c r="AN109" s="162">
        <x:f t="shared" si="44"/>
        <x:v>0</x:v>
      </x:c>
      <x:c r="AO109" s="112">
        <x:f t="shared" si="44"/>
        <x:v>0</x:v>
      </x:c>
      <x:c r="AP109" s="112">
        <x:f t="shared" si="44"/>
        <x:v>0</x:v>
      </x:c>
      <x:c r="AQ109" s="112">
        <x:f t="shared" si="44"/>
        <x:v>0</x:v>
      </x:c>
      <x:c r="AR109" s="162">
        <x:f t="shared" si="44"/>
        <x:v>0</x:v>
      </x:c>
      <x:c r="AS109" s="112">
        <x:f t="shared" si="44"/>
        <x:v>0</x:v>
      </x:c>
      <x:c r="AT109" s="162">
        <x:f t="shared" si="44"/>
        <x:v>0</x:v>
      </x:c>
      <x:c r="AU109" s="112">
        <x:f t="shared" si="44"/>
        <x:v>0</x:v>
      </x:c>
      <x:c r="AV109" s="112">
        <x:f t="shared" si="44"/>
        <x:v>0</x:v>
      </x:c>
      <x:c r="AW109" s="112">
        <x:f t="shared" si="44"/>
        <x:v>0</x:v>
      </x:c>
      <x:c r="AX109" s="112">
        <x:f t="shared" si="44"/>
        <x:v>0</x:v>
      </x:c>
      <x:c r="AY109" s="112">
        <x:f t="shared" si="44"/>
        <x:v>0</x:v>
      </x:c>
      <x:c r="AZ109" s="112">
        <x:f t="shared" si="44"/>
        <x:v>0</x:v>
      </x:c>
      <x:c r="BA109" s="162">
        <x:f t="shared" si="44"/>
        <x:v>0</x:v>
      </x:c>
      <x:c r="BB109" s="112">
        <x:f t="shared" si="44"/>
        <x:v>0</x:v>
      </x:c>
      <x:c r="BC109" s="112">
        <x:f t="shared" si="44"/>
        <x:v>0</x:v>
      </x:c>
      <x:c r="BD109" s="112">
        <x:f t="shared" si="44"/>
        <x:v>0</x:v>
      </x:c>
      <x:c r="BE109" s="112">
        <x:f t="shared" si="44"/>
        <x:v>0</x:v>
      </x:c>
      <x:c r="BF109" s="112">
        <x:f t="shared" si="44"/>
        <x:v>0</x:v>
      </x:c>
      <x:c r="BG109" s="112">
        <x:f t="shared" si="44"/>
        <x:v>0</x:v>
      </x:c>
      <x:c r="BH109" s="112">
        <x:f t="shared" si="44"/>
        <x:v>0</x:v>
      </x:c>
      <x:c r="BI109" s="112">
        <x:f t="shared" si="44"/>
        <x:v>0</x:v>
      </x:c>
      <x:c r="BJ109" s="162">
        <x:f t="shared" si="44"/>
        <x:v>0</x:v>
      </x:c>
      <x:c r="BK109" s="112">
        <x:f t="shared" si="44"/>
        <x:v>0</x:v>
      </x:c>
      <x:c r="BL109" s="162">
        <x:f t="shared" si="44"/>
        <x:v>0</x:v>
      </x:c>
      <x:c r="BM109" s="112">
        <x:f t="shared" si="44"/>
        <x:v>0</x:v>
      </x:c>
      <x:c r="BN109" s="162">
        <x:f t="shared" ref="BN109:DG109" si="45">SUM(BN110)</x:f>
        <x:v>0</x:v>
      </x:c>
      <x:c r="BO109" s="112">
        <x:f t="shared" si="45"/>
        <x:v>0</x:v>
      </x:c>
      <x:c r="BP109" s="162">
        <x:f t="shared" si="45"/>
        <x:v>0</x:v>
      </x:c>
      <x:c r="BQ109" s="112">
        <x:f t="shared" si="45"/>
        <x:v>0</x:v>
      </x:c>
      <x:c r="BR109" s="112">
        <x:f t="shared" si="45"/>
        <x:v>0</x:v>
      </x:c>
      <x:c r="BS109" s="112">
        <x:f t="shared" si="45"/>
        <x:v>0</x:v>
      </x:c>
      <x:c r="BT109" s="112">
        <x:f t="shared" si="45"/>
        <x:v>0</x:v>
      </x:c>
      <x:c r="BU109" s="112">
        <x:f t="shared" si="45"/>
        <x:v>0</x:v>
      </x:c>
      <x:c r="BV109" s="277" t="s">
        <x:v>1322</x:v>
      </x:c>
      <x:c r="BW109" s="112">
        <x:f t="shared" si="45"/>
        <x:v>1</x:v>
      </x:c>
      <x:c r="BX109" s="112">
        <x:f t="shared" si="45"/>
        <x:v>60</x:v>
      </x:c>
      <x:c r="BY109" s="162">
        <x:f t="shared" si="45"/>
        <x:v>536</x:v>
      </x:c>
      <x:c r="BZ109" s="112">
        <x:f t="shared" si="45"/>
        <x:v>0</x:v>
      </x:c>
      <x:c r="CA109" s="162">
        <x:f t="shared" si="45"/>
        <x:v>0</x:v>
      </x:c>
      <x:c r="CB109" s="112">
        <x:f t="shared" si="45"/>
        <x:v>0</x:v>
      </x:c>
      <x:c r="CC109" s="162">
        <x:f t="shared" si="45"/>
        <x:v>0</x:v>
      </x:c>
      <x:c r="CD109" s="112">
        <x:f t="shared" si="45"/>
        <x:v>0</x:v>
      </x:c>
      <x:c r="CE109" s="112">
        <x:f t="shared" si="45"/>
        <x:v>0</x:v>
      </x:c>
      <x:c r="CF109" s="162">
        <x:f t="shared" si="45"/>
        <x:v>0</x:v>
      </x:c>
      <x:c r="CG109" s="112">
        <x:f t="shared" si="45"/>
        <x:v>0</x:v>
      </x:c>
      <x:c r="CH109" s="112">
        <x:f t="shared" si="45"/>
        <x:v>0</x:v>
      </x:c>
      <x:c r="CI109" s="112">
        <x:f t="shared" si="45"/>
        <x:v>0</x:v>
      </x:c>
      <x:c r="CJ109" s="112">
        <x:f t="shared" si="45"/>
        <x:v>0</x:v>
      </x:c>
      <x:c r="CK109" s="112">
        <x:f t="shared" si="45"/>
        <x:v>0</x:v>
      </x:c>
      <x:c r="CL109" s="112">
        <x:f t="shared" si="45"/>
        <x:v>0</x:v>
      </x:c>
      <x:c r="CM109" s="112">
        <x:f t="shared" si="45"/>
        <x:v>0</x:v>
      </x:c>
      <x:c r="CN109" s="112">
        <x:f t="shared" si="45"/>
        <x:v>0</x:v>
      </x:c>
      <x:c r="CO109" s="112">
        <x:f t="shared" si="45"/>
        <x:v>1</x:v>
      </x:c>
      <x:c r="CP109" s="162">
        <x:f t="shared" si="45"/>
        <x:v>1015.96</x:v>
      </x:c>
      <x:c r="CQ109" s="112">
        <x:f t="shared" si="45"/>
        <x:v>0</x:v>
      </x:c>
      <x:c r="CR109" s="162">
        <x:f t="shared" si="45"/>
        <x:v>0</x:v>
      </x:c>
      <x:c r="CS109" s="112">
        <x:f t="shared" si="45"/>
        <x:v>0</x:v>
      </x:c>
      <x:c r="CT109" s="112">
        <x:f t="shared" si="45"/>
        <x:v>0</x:v>
      </x:c>
      <x:c r="CU109" s="112">
        <x:f t="shared" si="45"/>
        <x:v>0</x:v>
      </x:c>
      <x:c r="CV109" s="112">
        <x:f t="shared" si="45"/>
        <x:v>0</x:v>
      </x:c>
      <x:c r="CW109" s="112">
        <x:f t="shared" si="45"/>
        <x:v>0</x:v>
      </x:c>
      <x:c r="CX109" s="112">
        <x:f t="shared" si="45"/>
        <x:v>0</x:v>
      </x:c>
      <x:c r="CY109" s="277" t="s">
        <x:v>1322</x:v>
      </x:c>
      <x:c r="CZ109" s="112">
        <x:f t="shared" si="45"/>
        <x:v>1</x:v>
      </x:c>
      <x:c r="DA109" s="162">
        <x:f t="shared" si="45"/>
        <x:v>261.87</x:v>
      </x:c>
      <x:c r="DB109" s="112">
        <x:f t="shared" si="45"/>
        <x:v>0</x:v>
      </x:c>
      <x:c r="DC109" s="162">
        <x:f t="shared" si="45"/>
        <x:v>0</x:v>
      </x:c>
      <x:c r="DD109" s="112">
        <x:f t="shared" si="45"/>
        <x:v>0</x:v>
      </x:c>
      <x:c r="DE109" s="162">
        <x:f t="shared" si="45"/>
        <x:v>0</x:v>
      </x:c>
      <x:c r="DF109" s="112">
        <x:f t="shared" si="45"/>
        <x:v>0</x:v>
      </x:c>
      <x:c r="DG109" s="163">
        <x:f t="shared" si="45"/>
        <x:v>0</x:v>
      </x:c>
    </x:row>
    <x:row r="110" spans="1:111" ht="30" customHeight="1">
      <x:c r="A110" s="631" t="s">
        <x:v>2753</x:v>
      </x:c>
      <x:c r="B110" s="115"/>
      <x:c r="C110" s="162"/>
      <x:c r="D110" s="112">
        <x:v>1</x:v>
      </x:c>
      <x:c r="E110" s="162">
        <x:v>1</x:v>
      </x:c>
      <x:c r="F110" s="112"/>
      <x:c r="G110" s="162"/>
      <x:c r="H110" s="112"/>
      <x:c r="I110" s="162"/>
      <x:c r="J110" s="112"/>
      <x:c r="K110" s="112"/>
      <x:c r="L110" s="162"/>
      <x:c r="M110" s="112"/>
      <x:c r="N110" s="112"/>
      <x:c r="O110" s="112"/>
      <x:c r="P110" s="112"/>
      <x:c r="Q110" s="112"/>
      <x:c r="R110" s="162"/>
      <x:c r="S110" s="112"/>
      <x:c r="T110" s="162"/>
      <x:c r="U110" s="112"/>
      <x:c r="V110" s="162"/>
      <x:c r="W110" s="112"/>
      <x:c r="X110" s="112">
        <x:v>20</x:v>
      </x:c>
      <x:c r="Y110" s="112"/>
      <x:c r="Z110" s="112"/>
      <x:c r="AA110" s="112"/>
      <x:c r="AB110" s="112"/>
      <x:c r="AC110" s="112"/>
      <x:c r="AD110" s="112"/>
      <x:c r="AE110" s="112"/>
      <x:c r="AF110" s="112"/>
      <x:c r="AG110" s="112"/>
      <x:c r="AH110" s="112"/>
      <x:c r="AI110" s="112"/>
      <x:c r="AJ110" s="112"/>
      <x:c r="AK110" s="112"/>
      <x:c r="AL110" s="631" t="s">
        <x:v>2753</x:v>
      </x:c>
      <x:c r="AM110" s="112"/>
      <x:c r="AN110" s="162"/>
      <x:c r="AO110" s="112"/>
      <x:c r="AP110" s="112"/>
      <x:c r="AQ110" s="112"/>
      <x:c r="AR110" s="162"/>
      <x:c r="AS110" s="112"/>
      <x:c r="AT110" s="162"/>
      <x:c r="AU110" s="112"/>
      <x:c r="AV110" s="112"/>
      <x:c r="AW110" s="112"/>
      <x:c r="AX110" s="112"/>
      <x:c r="AY110" s="112"/>
      <x:c r="AZ110" s="112"/>
      <x:c r="BA110" s="162"/>
      <x:c r="BB110" s="112"/>
      <x:c r="BC110" s="112"/>
      <x:c r="BD110" s="112"/>
      <x:c r="BE110" s="112"/>
      <x:c r="BF110" s="112"/>
      <x:c r="BG110" s="112"/>
      <x:c r="BH110" s="112"/>
      <x:c r="BI110" s="112"/>
      <x:c r="BJ110" s="162"/>
      <x:c r="BK110" s="112"/>
      <x:c r="BL110" s="162"/>
      <x:c r="BM110" s="112"/>
      <x:c r="BN110" s="162"/>
      <x:c r="BO110" s="112"/>
      <x:c r="BP110" s="162"/>
      <x:c r="BQ110" s="112"/>
      <x:c r="BR110" s="112"/>
      <x:c r="BS110" s="112"/>
      <x:c r="BT110" s="112"/>
      <x:c r="BU110" s="112"/>
      <x:c r="BV110" s="631" t="s">
        <x:v>2753</x:v>
      </x:c>
      <x:c r="BW110" s="112">
        <x:v>1</x:v>
      </x:c>
      <x:c r="BX110" s="112">
        <x:v>60</x:v>
      </x:c>
      <x:c r="BY110" s="162">
        <x:v>536</x:v>
      </x:c>
      <x:c r="BZ110" s="112"/>
      <x:c r="CA110" s="162"/>
      <x:c r="CB110" s="112"/>
      <x:c r="CC110" s="162"/>
      <x:c r="CD110" s="112"/>
      <x:c r="CE110" s="112"/>
      <x:c r="CF110" s="162"/>
      <x:c r="CG110" s="112"/>
      <x:c r="CH110" s="112"/>
      <x:c r="CI110" s="112"/>
      <x:c r="CJ110" s="112"/>
      <x:c r="CK110" s="112"/>
      <x:c r="CL110" s="112"/>
      <x:c r="CM110" s="112"/>
      <x:c r="CN110" s="112"/>
      <x:c r="CO110" s="112">
        <x:v>1</x:v>
      </x:c>
      <x:c r="CP110" s="162">
        <x:v>1015.96</x:v>
      </x:c>
      <x:c r="CQ110" s="112"/>
      <x:c r="CR110" s="162"/>
      <x:c r="CS110" s="112"/>
      <x:c r="CT110" s="112"/>
      <x:c r="CU110" s="112"/>
      <x:c r="CV110" s="112"/>
      <x:c r="CW110" s="112"/>
      <x:c r="CX110" s="112"/>
      <x:c r="CY110" s="631" t="s">
        <x:v>2753</x:v>
      </x:c>
      <x:c r="CZ110" s="112">
        <x:v>1</x:v>
      </x:c>
      <x:c r="DA110" s="162">
        <x:v>261.87</x:v>
      </x:c>
      <x:c r="DB110" s="112"/>
      <x:c r="DC110" s="162"/>
      <x:c r="DD110" s="112"/>
      <x:c r="DE110" s="162"/>
      <x:c r="DF110" s="112"/>
      <x:c r="DG110" s="163"/>
    </x:row>
    <x:row r="111" spans="1:111" ht="30" customHeight="1">
      <x:c r="A111" s="277" t="s">
        <x:v>834</x:v>
      </x:c>
      <x:c r="B111" s="115">
        <x:f>SUM(B112)</x:f>
        <x:v>1</x:v>
      </x:c>
      <x:c r="C111" s="162">
        <x:f t="shared" ref="C111:BN111" si="46">SUM(C112)</x:f>
        <x:v>0</x:v>
      </x:c>
      <x:c r="D111" s="112">
        <x:f t="shared" si="46"/>
        <x:v>0</x:v>
      </x:c>
      <x:c r="E111" s="162">
        <x:f t="shared" si="46"/>
        <x:v>0</x:v>
      </x:c>
      <x:c r="F111" s="112">
        <x:f t="shared" si="46"/>
        <x:v>0</x:v>
      </x:c>
      <x:c r="G111" s="162">
        <x:f t="shared" si="46"/>
        <x:v>0</x:v>
      </x:c>
      <x:c r="H111" s="112">
        <x:f t="shared" si="46"/>
        <x:v>0</x:v>
      </x:c>
      <x:c r="I111" s="162">
        <x:f t="shared" si="46"/>
        <x:v>0</x:v>
      </x:c>
      <x:c r="J111" s="112">
        <x:f t="shared" si="46"/>
        <x:v>0</x:v>
      </x:c>
      <x:c r="K111" s="112">
        <x:f t="shared" si="46"/>
        <x:v>0</x:v>
      </x:c>
      <x:c r="L111" s="162">
        <x:f t="shared" si="46"/>
        <x:v>0</x:v>
      </x:c>
      <x:c r="M111" s="112">
        <x:f t="shared" si="46"/>
        <x:v>0</x:v>
      </x:c>
      <x:c r="N111" s="112">
        <x:f t="shared" si="46"/>
        <x:v>0</x:v>
      </x:c>
      <x:c r="O111" s="112">
        <x:f t="shared" si="46"/>
        <x:v>0</x:v>
      </x:c>
      <x:c r="P111" s="112">
        <x:f t="shared" si="46"/>
        <x:v>0</x:v>
      </x:c>
      <x:c r="Q111" s="112">
        <x:f t="shared" si="46"/>
        <x:v>0</x:v>
      </x:c>
      <x:c r="R111" s="162">
        <x:f t="shared" si="46"/>
        <x:v>0</x:v>
      </x:c>
      <x:c r="S111" s="112">
        <x:f t="shared" si="46"/>
        <x:v>0</x:v>
      </x:c>
      <x:c r="T111" s="162">
        <x:f t="shared" si="46"/>
        <x:v>0</x:v>
      </x:c>
      <x:c r="U111" s="112">
        <x:f t="shared" si="46"/>
        <x:v>0</x:v>
      </x:c>
      <x:c r="V111" s="162">
        <x:f t="shared" si="46"/>
        <x:v>0</x:v>
      </x:c>
      <x:c r="W111" s="112">
        <x:f t="shared" si="46"/>
        <x:v>0</x:v>
      </x:c>
      <x:c r="X111" s="112">
        <x:f t="shared" si="46"/>
        <x:v>14</x:v>
      </x:c>
      <x:c r="Y111" s="112">
        <x:f t="shared" si="46"/>
        <x:v>0</x:v>
      </x:c>
      <x:c r="Z111" s="112">
        <x:f t="shared" si="46"/>
        <x:v>0</x:v>
      </x:c>
      <x:c r="AA111" s="112">
        <x:f t="shared" si="46"/>
        <x:v>0</x:v>
      </x:c>
      <x:c r="AB111" s="112">
        <x:f t="shared" si="46"/>
        <x:v>0</x:v>
      </x:c>
      <x:c r="AC111" s="112">
        <x:f t="shared" si="46"/>
        <x:v>0</x:v>
      </x:c>
      <x:c r="AD111" s="112">
        <x:f t="shared" si="46"/>
        <x:v>0</x:v>
      </x:c>
      <x:c r="AE111" s="112">
        <x:f t="shared" si="46"/>
        <x:v>0</x:v>
      </x:c>
      <x:c r="AF111" s="112">
        <x:f t="shared" si="46"/>
        <x:v>0</x:v>
      </x:c>
      <x:c r="AG111" s="112">
        <x:f t="shared" si="46"/>
        <x:v>0</x:v>
      </x:c>
      <x:c r="AH111" s="112">
        <x:f t="shared" si="46"/>
        <x:v>0</x:v>
      </x:c>
      <x:c r="AI111" s="112">
        <x:f t="shared" si="46"/>
        <x:v>0</x:v>
      </x:c>
      <x:c r="AJ111" s="112">
        <x:f t="shared" si="46"/>
        <x:v>0</x:v>
      </x:c>
      <x:c r="AK111" s="112">
        <x:f t="shared" si="46"/>
        <x:v>0</x:v>
      </x:c>
      <x:c r="AL111" s="277" t="s">
        <x:v>834</x:v>
      </x:c>
      <x:c r="AM111" s="112">
        <x:f t="shared" si="46"/>
        <x:v>0</x:v>
      </x:c>
      <x:c r="AN111" s="162">
        <x:f t="shared" si="46"/>
        <x:v>0</x:v>
      </x:c>
      <x:c r="AO111" s="112">
        <x:f t="shared" si="46"/>
        <x:v>0</x:v>
      </x:c>
      <x:c r="AP111" s="112">
        <x:f t="shared" si="46"/>
        <x:v>0</x:v>
      </x:c>
      <x:c r="AQ111" s="112">
        <x:f t="shared" si="46"/>
        <x:v>0</x:v>
      </x:c>
      <x:c r="AR111" s="162">
        <x:f t="shared" si="46"/>
        <x:v>0</x:v>
      </x:c>
      <x:c r="AS111" s="112">
        <x:f t="shared" si="46"/>
        <x:v>0</x:v>
      </x:c>
      <x:c r="AT111" s="162">
        <x:f t="shared" si="46"/>
        <x:v>0</x:v>
      </x:c>
      <x:c r="AU111" s="112">
        <x:f t="shared" si="46"/>
        <x:v>0</x:v>
      </x:c>
      <x:c r="AV111" s="112">
        <x:f t="shared" si="46"/>
        <x:v>0</x:v>
      </x:c>
      <x:c r="AW111" s="112">
        <x:f t="shared" si="46"/>
        <x:v>0</x:v>
      </x:c>
      <x:c r="AX111" s="112">
        <x:f t="shared" si="46"/>
        <x:v>0</x:v>
      </x:c>
      <x:c r="AY111" s="112">
        <x:f t="shared" si="46"/>
        <x:v>0</x:v>
      </x:c>
      <x:c r="AZ111" s="112">
        <x:f t="shared" si="46"/>
        <x:v>0</x:v>
      </x:c>
      <x:c r="BA111" s="162">
        <x:f t="shared" si="46"/>
        <x:v>0</x:v>
      </x:c>
      <x:c r="BB111" s="112">
        <x:f t="shared" si="46"/>
        <x:v>0</x:v>
      </x:c>
      <x:c r="BC111" s="112">
        <x:f t="shared" si="46"/>
        <x:v>0</x:v>
      </x:c>
      <x:c r="BD111" s="112">
        <x:f t="shared" si="46"/>
        <x:v>0</x:v>
      </x:c>
      <x:c r="BE111" s="112">
        <x:f t="shared" si="46"/>
        <x:v>0</x:v>
      </x:c>
      <x:c r="BF111" s="112">
        <x:f t="shared" si="46"/>
        <x:v>0</x:v>
      </x:c>
      <x:c r="BG111" s="112">
        <x:f t="shared" si="46"/>
        <x:v>0</x:v>
      </x:c>
      <x:c r="BH111" s="112">
        <x:f t="shared" si="46"/>
        <x:v>0</x:v>
      </x:c>
      <x:c r="BI111" s="112">
        <x:f t="shared" si="46"/>
        <x:v>0</x:v>
      </x:c>
      <x:c r="BJ111" s="162">
        <x:f t="shared" si="46"/>
        <x:v>0</x:v>
      </x:c>
      <x:c r="BK111" s="112">
        <x:f t="shared" si="46"/>
        <x:v>0</x:v>
      </x:c>
      <x:c r="BL111" s="162">
        <x:f t="shared" si="46"/>
        <x:v>0</x:v>
      </x:c>
      <x:c r="BM111" s="112">
        <x:f t="shared" si="46"/>
        <x:v>0</x:v>
      </x:c>
      <x:c r="BN111" s="162">
        <x:f t="shared" si="46"/>
        <x:v>0</x:v>
      </x:c>
      <x:c r="BO111" s="112">
        <x:f t="shared" ref="BO111:CZ111" si="47">SUM(BO112)</x:f>
        <x:v>0</x:v>
      </x:c>
      <x:c r="BP111" s="162">
        <x:f t="shared" si="47"/>
        <x:v>0</x:v>
      </x:c>
      <x:c r="BQ111" s="112">
        <x:f t="shared" si="47"/>
        <x:v>1</x:v>
      </x:c>
      <x:c r="BR111" s="112">
        <x:f t="shared" si="47"/>
        <x:v>0</x:v>
      </x:c>
      <x:c r="BS111" s="112">
        <x:f t="shared" si="47"/>
        <x:v>0</x:v>
      </x:c>
      <x:c r="BT111" s="112">
        <x:f t="shared" si="47"/>
        <x:v>0</x:v>
      </x:c>
      <x:c r="BU111" s="112">
        <x:f t="shared" si="47"/>
        <x:v>0</x:v>
      </x:c>
      <x:c r="BV111" s="277" t="s">
        <x:v>834</x:v>
      </x:c>
      <x:c r="BW111" s="112">
        <x:f t="shared" si="47"/>
        <x:v>0</x:v>
      </x:c>
      <x:c r="BX111" s="112">
        <x:f t="shared" si="47"/>
        <x:v>0</x:v>
      </x:c>
      <x:c r="BY111" s="162">
        <x:f t="shared" si="47"/>
        <x:v>0</x:v>
      </x:c>
      <x:c r="BZ111" s="112">
        <x:f t="shared" si="47"/>
        <x:v>0</x:v>
      </x:c>
      <x:c r="CA111" s="162">
        <x:f t="shared" si="47"/>
        <x:v>0</x:v>
      </x:c>
      <x:c r="CB111" s="112">
        <x:f t="shared" si="47"/>
        <x:v>0</x:v>
      </x:c>
      <x:c r="CC111" s="162">
        <x:f t="shared" si="47"/>
        <x:v>0</x:v>
      </x:c>
      <x:c r="CD111" s="112">
        <x:f t="shared" si="47"/>
        <x:v>0</x:v>
      </x:c>
      <x:c r="CE111" s="112">
        <x:f t="shared" si="47"/>
        <x:v>0</x:v>
      </x:c>
      <x:c r="CF111" s="162">
        <x:f t="shared" si="47"/>
        <x:v>0</x:v>
      </x:c>
      <x:c r="CG111" s="112">
        <x:f t="shared" si="47"/>
        <x:v>0</x:v>
      </x:c>
      <x:c r="CH111" s="112">
        <x:f t="shared" si="47"/>
        <x:v>0</x:v>
      </x:c>
      <x:c r="CI111" s="112">
        <x:f t="shared" si="47"/>
        <x:v>0</x:v>
      </x:c>
      <x:c r="CJ111" s="112">
        <x:f t="shared" si="47"/>
        <x:v>0</x:v>
      </x:c>
      <x:c r="CK111" s="112">
        <x:f t="shared" si="47"/>
        <x:v>0</x:v>
      </x:c>
      <x:c r="CL111" s="112">
        <x:f t="shared" si="47"/>
        <x:v>0</x:v>
      </x:c>
      <x:c r="CM111" s="112">
        <x:f t="shared" si="47"/>
        <x:v>0</x:v>
      </x:c>
      <x:c r="CN111" s="112">
        <x:f t="shared" si="47"/>
        <x:v>0</x:v>
      </x:c>
      <x:c r="CO111" s="112">
        <x:f t="shared" si="47"/>
        <x:v>0</x:v>
      </x:c>
      <x:c r="CP111" s="162">
        <x:f t="shared" si="47"/>
        <x:v>0</x:v>
      </x:c>
      <x:c r="CQ111" s="112">
        <x:f t="shared" si="47"/>
        <x:v>0</x:v>
      </x:c>
      <x:c r="CR111" s="162">
        <x:f t="shared" si="47"/>
        <x:v>0</x:v>
      </x:c>
      <x:c r="CS111" s="112">
        <x:f t="shared" si="47"/>
        <x:v>42</x:v>
      </x:c>
      <x:c r="CT111" s="112">
        <x:f t="shared" si="47"/>
        <x:v>0</x:v>
      </x:c>
      <x:c r="CU111" s="112">
        <x:f t="shared" si="47"/>
        <x:v>0</x:v>
      </x:c>
      <x:c r="CV111" s="112">
        <x:f t="shared" si="47"/>
        <x:v>0</x:v>
      </x:c>
      <x:c r="CW111" s="112">
        <x:f t="shared" si="47"/>
        <x:v>0</x:v>
      </x:c>
      <x:c r="CX111" s="112">
        <x:f t="shared" si="47"/>
        <x:v>0</x:v>
      </x:c>
      <x:c r="CY111" s="277" t="s">
        <x:v>834</x:v>
      </x:c>
      <x:c r="CZ111" s="112">
        <x:f t="shared" si="47"/>
        <x:v>0</x:v>
      </x:c>
      <x:c r="DA111" s="162">
        <x:f t="shared" ref="DA111:DG111" si="48">DA112</x:f>
        <x:v>0</x:v>
      </x:c>
      <x:c r="DB111" s="112">
        <x:f t="shared" si="48"/>
        <x:v>0</x:v>
      </x:c>
      <x:c r="DC111" s="162">
        <x:f t="shared" si="48"/>
        <x:v>0</x:v>
      </x:c>
      <x:c r="DD111" s="112">
        <x:f t="shared" si="48"/>
        <x:v>0</x:v>
      </x:c>
      <x:c r="DE111" s="162">
        <x:f t="shared" si="48"/>
        <x:v>0</x:v>
      </x:c>
      <x:c r="DF111" s="112">
        <x:f t="shared" si="48"/>
        <x:v>0</x:v>
      </x:c>
      <x:c r="DG111" s="163">
        <x:f t="shared" si="48"/>
        <x:v>0</x:v>
      </x:c>
    </x:row>
    <x:row r="112" spans="1:111" ht="30" customHeight="1">
      <x:c r="A112" s="631" t="s">
        <x:v>1313</x:v>
      </x:c>
      <x:c r="B112" s="115">
        <x:v>1</x:v>
      </x:c>
      <x:c r="C112" s="162"/>
      <x:c r="D112" s="112"/>
      <x:c r="E112" s="162"/>
      <x:c r="F112" s="112"/>
      <x:c r="G112" s="162"/>
      <x:c r="H112" s="112"/>
      <x:c r="I112" s="162"/>
      <x:c r="J112" s="112"/>
      <x:c r="K112" s="112"/>
      <x:c r="L112" s="162"/>
      <x:c r="M112" s="112"/>
      <x:c r="N112" s="112"/>
      <x:c r="O112" s="112"/>
      <x:c r="P112" s="112"/>
      <x:c r="Q112" s="112"/>
      <x:c r="R112" s="162"/>
      <x:c r="S112" s="112"/>
      <x:c r="T112" s="162"/>
      <x:c r="U112" s="112"/>
      <x:c r="V112" s="162"/>
      <x:c r="W112" s="112"/>
      <x:c r="X112" s="112">
        <x:v>14</x:v>
      </x:c>
      <x:c r="Y112" s="112"/>
      <x:c r="Z112" s="112"/>
      <x:c r="AA112" s="112"/>
      <x:c r="AB112" s="112"/>
      <x:c r="AC112" s="112"/>
      <x:c r="AD112" s="112"/>
      <x:c r="AE112" s="112"/>
      <x:c r="AF112" s="112"/>
      <x:c r="AG112" s="112"/>
      <x:c r="AH112" s="112"/>
      <x:c r="AI112" s="112"/>
      <x:c r="AJ112" s="112"/>
      <x:c r="AK112" s="112"/>
      <x:c r="AL112" s="631" t="s">
        <x:v>1313</x:v>
      </x:c>
      <x:c r="AM112" s="112"/>
      <x:c r="AN112" s="162"/>
      <x:c r="AO112" s="112"/>
      <x:c r="AP112" s="112"/>
      <x:c r="AQ112" s="112"/>
      <x:c r="AR112" s="162"/>
      <x:c r="AS112" s="112"/>
      <x:c r="AT112" s="162"/>
      <x:c r="AU112" s="112"/>
      <x:c r="AV112" s="112"/>
      <x:c r="AW112" s="112"/>
      <x:c r="AX112" s="112"/>
      <x:c r="AY112" s="112"/>
      <x:c r="AZ112" s="112"/>
      <x:c r="BA112" s="162"/>
      <x:c r="BB112" s="112"/>
      <x:c r="BC112" s="112"/>
      <x:c r="BD112" s="112"/>
      <x:c r="BE112" s="112"/>
      <x:c r="BF112" s="112"/>
      <x:c r="BG112" s="112"/>
      <x:c r="BH112" s="112"/>
      <x:c r="BI112" s="112"/>
      <x:c r="BJ112" s="162"/>
      <x:c r="BK112" s="112"/>
      <x:c r="BL112" s="162"/>
      <x:c r="BM112" s="112"/>
      <x:c r="BN112" s="162"/>
      <x:c r="BO112" s="112"/>
      <x:c r="BP112" s="162"/>
      <x:c r="BQ112" s="112">
        <x:v>1</x:v>
      </x:c>
      <x:c r="BR112" s="112"/>
      <x:c r="BS112" s="112"/>
      <x:c r="BT112" s="112"/>
      <x:c r="BU112" s="112"/>
      <x:c r="BV112" s="631" t="s">
        <x:v>1313</x:v>
      </x:c>
      <x:c r="BW112" s="112"/>
      <x:c r="BX112" s="112"/>
      <x:c r="BY112" s="162"/>
      <x:c r="BZ112" s="112"/>
      <x:c r="CA112" s="162"/>
      <x:c r="CB112" s="112"/>
      <x:c r="CC112" s="162"/>
      <x:c r="CD112" s="112"/>
      <x:c r="CE112" s="112"/>
      <x:c r="CF112" s="162"/>
      <x:c r="CG112" s="112"/>
      <x:c r="CH112" s="112"/>
      <x:c r="CI112" s="112"/>
      <x:c r="CJ112" s="112"/>
      <x:c r="CK112" s="112"/>
      <x:c r="CL112" s="112"/>
      <x:c r="CM112" s="112"/>
      <x:c r="CN112" s="112"/>
      <x:c r="CO112" s="112"/>
      <x:c r="CP112" s="162"/>
      <x:c r="CQ112" s="112"/>
      <x:c r="CR112" s="162"/>
      <x:c r="CS112" s="112">
        <x:v>42</x:v>
      </x:c>
      <x:c r="CT112" s="112"/>
      <x:c r="CU112" s="112"/>
      <x:c r="CV112" s="112"/>
      <x:c r="CW112" s="112"/>
      <x:c r="CX112" s="112"/>
      <x:c r="CY112" s="631" t="s">
        <x:v>1313</x:v>
      </x:c>
      <x:c r="CZ112" s="112"/>
      <x:c r="DA112" s="162"/>
      <x:c r="DB112" s="112"/>
      <x:c r="DC112" s="162"/>
      <x:c r="DD112" s="112"/>
      <x:c r="DE112" s="162"/>
      <x:c r="DF112" s="112"/>
      <x:c r="DG112" s="163"/>
    </x:row>
    <x:row r="113" spans="1:111" ht="30" customHeight="1">
      <x:c r="A113" s="277" t="s">
        <x:v>70</x:v>
      </x:c>
      <x:c r="B113" s="115">
        <x:f t="shared" ref="B113:BM113" si="49">B114</x:f>
        <x:v>0</x:v>
      </x:c>
      <x:c r="C113" s="162">
        <x:f t="shared" si="49"/>
        <x:v>0</x:v>
      </x:c>
      <x:c r="D113" s="112">
        <x:f t="shared" si="49"/>
        <x:v>0</x:v>
      </x:c>
      <x:c r="E113" s="162">
        <x:f t="shared" si="49"/>
        <x:v>0</x:v>
      </x:c>
      <x:c r="F113" s="112">
        <x:f t="shared" si="49"/>
        <x:v>0</x:v>
      </x:c>
      <x:c r="G113" s="162">
        <x:f t="shared" si="49"/>
        <x:v>0</x:v>
      </x:c>
      <x:c r="H113" s="112">
        <x:f t="shared" si="49"/>
        <x:v>0</x:v>
      </x:c>
      <x:c r="I113" s="162">
        <x:f t="shared" si="49"/>
        <x:v>0</x:v>
      </x:c>
      <x:c r="J113" s="112">
        <x:f t="shared" si="49"/>
        <x:v>4</x:v>
      </x:c>
      <x:c r="K113" s="112">
        <x:f t="shared" si="49"/>
        <x:v>0</x:v>
      </x:c>
      <x:c r="L113" s="162">
        <x:f t="shared" si="49"/>
        <x:v>0</x:v>
      </x:c>
      <x:c r="M113" s="112">
        <x:f t="shared" si="49"/>
        <x:v>1</x:v>
      </x:c>
      <x:c r="N113" s="112">
        <x:f t="shared" si="49"/>
        <x:v>0</x:v>
      </x:c>
      <x:c r="O113" s="112">
        <x:f t="shared" si="49"/>
        <x:v>0</x:v>
      </x:c>
      <x:c r="P113" s="112">
        <x:f t="shared" si="49"/>
        <x:v>0</x:v>
      </x:c>
      <x:c r="Q113" s="112">
        <x:f t="shared" si="49"/>
        <x:v>0</x:v>
      </x:c>
      <x:c r="R113" s="162">
        <x:f t="shared" si="49"/>
        <x:v>0</x:v>
      </x:c>
      <x:c r="S113" s="112">
        <x:f t="shared" si="49"/>
        <x:v>2</x:v>
      </x:c>
      <x:c r="T113" s="162">
        <x:f t="shared" si="49"/>
        <x:v>43</x:v>
      </x:c>
      <x:c r="U113" s="112">
        <x:f t="shared" si="49"/>
        <x:v>1</x:v>
      </x:c>
      <x:c r="V113" s="162">
        <x:f t="shared" si="49"/>
        <x:v>113</x:v>
      </x:c>
      <x:c r="W113" s="112">
        <x:f t="shared" si="49"/>
        <x:v>2</x:v>
      </x:c>
      <x:c r="X113" s="112">
        <x:f t="shared" si="49"/>
        <x:v>33</x:v>
      </x:c>
      <x:c r="Y113" s="112">
        <x:f t="shared" si="49"/>
        <x:v>0</x:v>
      </x:c>
      <x:c r="Z113" s="112">
        <x:f t="shared" si="49"/>
        <x:v>0</x:v>
      </x:c>
      <x:c r="AA113" s="112">
        <x:f t="shared" si="49"/>
        <x:v>0</x:v>
      </x:c>
      <x:c r="AB113" s="112">
        <x:f t="shared" si="49"/>
        <x:v>0</x:v>
      </x:c>
      <x:c r="AC113" s="112">
        <x:f t="shared" si="49"/>
        <x:v>0</x:v>
      </x:c>
      <x:c r="AD113" s="112">
        <x:f t="shared" si="49"/>
        <x:v>0</x:v>
      </x:c>
      <x:c r="AE113" s="112">
        <x:f t="shared" si="49"/>
        <x:v>0</x:v>
      </x:c>
      <x:c r="AF113" s="112">
        <x:f t="shared" si="49"/>
        <x:v>0</x:v>
      </x:c>
      <x:c r="AG113" s="112">
        <x:f t="shared" si="49"/>
        <x:v>0</x:v>
      </x:c>
      <x:c r="AH113" s="112">
        <x:f t="shared" si="49"/>
        <x:v>0</x:v>
      </x:c>
      <x:c r="AI113" s="112">
        <x:f t="shared" si="49"/>
        <x:v>0</x:v>
      </x:c>
      <x:c r="AJ113" s="112">
        <x:f t="shared" si="49"/>
        <x:v>0</x:v>
      </x:c>
      <x:c r="AK113" s="112">
        <x:f t="shared" si="49"/>
        <x:v>0</x:v>
      </x:c>
      <x:c r="AL113" s="277" t="s">
        <x:v>70</x:v>
      </x:c>
      <x:c r="AM113" s="112">
        <x:f t="shared" si="49"/>
        <x:v>0</x:v>
      </x:c>
      <x:c r="AN113" s="162">
        <x:f t="shared" si="49"/>
        <x:v>0</x:v>
      </x:c>
      <x:c r="AO113" s="112">
        <x:f t="shared" si="49"/>
        <x:v>0</x:v>
      </x:c>
      <x:c r="AP113" s="112">
        <x:f t="shared" si="49"/>
        <x:v>0</x:v>
      </x:c>
      <x:c r="AQ113" s="112">
        <x:f t="shared" si="49"/>
        <x:v>0</x:v>
      </x:c>
      <x:c r="AR113" s="162">
        <x:f t="shared" si="49"/>
        <x:v>0</x:v>
      </x:c>
      <x:c r="AS113" s="112">
        <x:f t="shared" si="49"/>
        <x:v>0</x:v>
      </x:c>
      <x:c r="AT113" s="162">
        <x:f t="shared" si="49"/>
        <x:v>0</x:v>
      </x:c>
      <x:c r="AU113" s="112">
        <x:f t="shared" si="49"/>
        <x:v>0</x:v>
      </x:c>
      <x:c r="AV113" s="112">
        <x:f t="shared" si="49"/>
        <x:v>0</x:v>
      </x:c>
      <x:c r="AW113" s="112">
        <x:f t="shared" si="49"/>
        <x:v>0</x:v>
      </x:c>
      <x:c r="AX113" s="112">
        <x:f t="shared" si="49"/>
        <x:v>0</x:v>
      </x:c>
      <x:c r="AY113" s="112">
        <x:f t="shared" si="49"/>
        <x:v>0</x:v>
      </x:c>
      <x:c r="AZ113" s="112">
        <x:f t="shared" si="49"/>
        <x:v>0</x:v>
      </x:c>
      <x:c r="BA113" s="162">
        <x:f t="shared" si="49"/>
        <x:v>0</x:v>
      </x:c>
      <x:c r="BB113" s="112">
        <x:f t="shared" si="49"/>
        <x:v>0</x:v>
      </x:c>
      <x:c r="BC113" s="112">
        <x:f t="shared" si="49"/>
        <x:v>0</x:v>
      </x:c>
      <x:c r="BD113" s="112">
        <x:f t="shared" si="49"/>
        <x:v>0</x:v>
      </x:c>
      <x:c r="BE113" s="112">
        <x:f t="shared" si="49"/>
        <x:v>4</x:v>
      </x:c>
      <x:c r="BF113" s="112">
        <x:f t="shared" si="49"/>
        <x:v>27</x:v>
      </x:c>
      <x:c r="BG113" s="112">
        <x:f t="shared" si="49"/>
        <x:v>0</x:v>
      </x:c>
      <x:c r="BH113" s="112">
        <x:f t="shared" si="49"/>
        <x:v>0</x:v>
      </x:c>
      <x:c r="BI113" s="112">
        <x:f t="shared" si="49"/>
        <x:v>0</x:v>
      </x:c>
      <x:c r="BJ113" s="162">
        <x:f t="shared" si="49"/>
        <x:v>0</x:v>
      </x:c>
      <x:c r="BK113" s="112">
        <x:f t="shared" si="49"/>
        <x:v>0</x:v>
      </x:c>
      <x:c r="BL113" s="162">
        <x:f t="shared" si="49"/>
        <x:v>0</x:v>
      </x:c>
      <x:c r="BM113" s="112">
        <x:f t="shared" si="49"/>
        <x:v>0</x:v>
      </x:c>
      <x:c r="BN113" s="162">
        <x:f t="shared" ref="BN113:DG113" si="50">BN114</x:f>
        <x:v>0</x:v>
      </x:c>
      <x:c r="BO113" s="112">
        <x:f t="shared" si="50"/>
        <x:v>0</x:v>
      </x:c>
      <x:c r="BP113" s="162">
        <x:f t="shared" si="50"/>
        <x:v>0</x:v>
      </x:c>
      <x:c r="BQ113" s="112">
        <x:f t="shared" si="50"/>
        <x:v>0</x:v>
      </x:c>
      <x:c r="BR113" s="112">
        <x:f t="shared" si="50"/>
        <x:v>0</x:v>
      </x:c>
      <x:c r="BS113" s="112">
        <x:f t="shared" si="50"/>
        <x:v>0</x:v>
      </x:c>
      <x:c r="BT113" s="112">
        <x:f t="shared" si="50"/>
        <x:v>0</x:v>
      </x:c>
      <x:c r="BU113" s="112">
        <x:f t="shared" si="50"/>
        <x:v>0</x:v>
      </x:c>
      <x:c r="BV113" s="277" t="s">
        <x:v>70</x:v>
      </x:c>
      <x:c r="BW113" s="112">
        <x:f t="shared" si="50"/>
        <x:v>0</x:v>
      </x:c>
      <x:c r="BX113" s="112">
        <x:f t="shared" si="50"/>
        <x:v>0</x:v>
      </x:c>
      <x:c r="BY113" s="162">
        <x:f t="shared" si="50"/>
        <x:v>0</x:v>
      </x:c>
      <x:c r="BZ113" s="112">
        <x:f t="shared" si="50"/>
        <x:v>0</x:v>
      </x:c>
      <x:c r="CA113" s="162">
        <x:f t="shared" si="50"/>
        <x:v>0</x:v>
      </x:c>
      <x:c r="CB113" s="112">
        <x:f t="shared" si="50"/>
        <x:v>0</x:v>
      </x:c>
      <x:c r="CC113" s="162">
        <x:f t="shared" si="50"/>
        <x:v>0</x:v>
      </x:c>
      <x:c r="CD113" s="112">
        <x:f t="shared" si="50"/>
        <x:v>0</x:v>
      </x:c>
      <x:c r="CE113" s="112">
        <x:f t="shared" si="50"/>
        <x:v>1</x:v>
      </x:c>
      <x:c r="CF113" s="162">
        <x:f t="shared" si="50"/>
        <x:v>39.5</x:v>
      </x:c>
      <x:c r="CG113" s="112">
        <x:f t="shared" si="50"/>
        <x:v>0</x:v>
      </x:c>
      <x:c r="CH113" s="112">
        <x:f t="shared" si="50"/>
        <x:v>0</x:v>
      </x:c>
      <x:c r="CI113" s="112">
        <x:f t="shared" si="50"/>
        <x:v>0</x:v>
      </x:c>
      <x:c r="CJ113" s="112">
        <x:f t="shared" si="50"/>
        <x:v>3</x:v>
      </x:c>
      <x:c r="CK113" s="112">
        <x:f t="shared" si="50"/>
        <x:v>0</x:v>
      </x:c>
      <x:c r="CL113" s="112">
        <x:f t="shared" si="50"/>
        <x:v>0</x:v>
      </x:c>
      <x:c r="CM113" s="112">
        <x:f t="shared" si="50"/>
        <x:v>0</x:v>
      </x:c>
      <x:c r="CN113" s="112">
        <x:f t="shared" si="50"/>
        <x:v>0</x:v>
      </x:c>
      <x:c r="CO113" s="112">
        <x:f t="shared" si="50"/>
        <x:v>0</x:v>
      </x:c>
      <x:c r="CP113" s="162">
        <x:f t="shared" si="50"/>
        <x:v>0</x:v>
      </x:c>
      <x:c r="CQ113" s="112">
        <x:f t="shared" si="50"/>
        <x:v>2</x:v>
      </x:c>
      <x:c r="CR113" s="162">
        <x:f t="shared" si="50"/>
        <x:v>214</x:v>
      </x:c>
      <x:c r="CS113" s="112">
        <x:f t="shared" si="50"/>
        <x:v>62</x:v>
      </x:c>
      <x:c r="CT113" s="112">
        <x:f t="shared" si="50"/>
        <x:v>3</x:v>
      </x:c>
      <x:c r="CU113" s="112">
        <x:f t="shared" si="50"/>
        <x:v>1</x:v>
      </x:c>
      <x:c r="CV113" s="112">
        <x:f t="shared" si="50"/>
        <x:v>3</x:v>
      </x:c>
      <x:c r="CW113" s="112">
        <x:f t="shared" si="50"/>
        <x:v>3</x:v>
      </x:c>
      <x:c r="CX113" s="112">
        <x:f t="shared" si="50"/>
        <x:v>4</x:v>
      </x:c>
      <x:c r="CY113" s="277" t="s">
        <x:v>70</x:v>
      </x:c>
      <x:c r="CZ113" s="112">
        <x:f t="shared" si="50"/>
        <x:v>2</x:v>
      </x:c>
      <x:c r="DA113" s="162">
        <x:f t="shared" si="50"/>
        <x:v>75.840000000000003</x:v>
      </x:c>
      <x:c r="DB113" s="112">
        <x:f t="shared" si="50"/>
        <x:v>0</x:v>
      </x:c>
      <x:c r="DC113" s="162">
        <x:f t="shared" si="50"/>
        <x:v>0</x:v>
      </x:c>
      <x:c r="DD113" s="112">
        <x:f t="shared" si="50"/>
        <x:v>0</x:v>
      </x:c>
      <x:c r="DE113" s="162">
        <x:f t="shared" si="50"/>
        <x:v>0</x:v>
      </x:c>
      <x:c r="DF113" s="112">
        <x:f t="shared" si="50"/>
        <x:v>0</x:v>
      </x:c>
      <x:c r="DG113" s="163">
        <x:f t="shared" si="50"/>
        <x:v>0</x:v>
      </x:c>
    </x:row>
    <x:row r="114" spans="1:111" ht="30" customHeight="1">
      <x:c r="A114" s="277" t="s">
        <x:v>675</x:v>
      </x:c>
      <x:c r="B114" s="115">
        <x:f>SUM(B115:B122)</x:f>
        <x:v>0</x:v>
      </x:c>
      <x:c r="C114" s="162">
        <x:f t="shared" ref="C114:BN114" si="51">SUM(C115:C122)</x:f>
        <x:v>0</x:v>
      </x:c>
      <x:c r="D114" s="112">
        <x:f t="shared" si="51"/>
        <x:v>0</x:v>
      </x:c>
      <x:c r="E114" s="162">
        <x:f t="shared" si="51"/>
        <x:v>0</x:v>
      </x:c>
      <x:c r="F114" s="112">
        <x:f t="shared" si="51"/>
        <x:v>0</x:v>
      </x:c>
      <x:c r="G114" s="162">
        <x:f t="shared" si="51"/>
        <x:v>0</x:v>
      </x:c>
      <x:c r="H114" s="112">
        <x:f t="shared" si="51"/>
        <x:v>0</x:v>
      </x:c>
      <x:c r="I114" s="162">
        <x:f t="shared" si="51"/>
        <x:v>0</x:v>
      </x:c>
      <x:c r="J114" s="112">
        <x:f t="shared" si="51"/>
        <x:v>4</x:v>
      </x:c>
      <x:c r="K114" s="112">
        <x:f t="shared" si="51"/>
        <x:v>0</x:v>
      </x:c>
      <x:c r="L114" s="162">
        <x:f t="shared" si="51"/>
        <x:v>0</x:v>
      </x:c>
      <x:c r="M114" s="112">
        <x:f t="shared" si="51"/>
        <x:v>1</x:v>
      </x:c>
      <x:c r="N114" s="112">
        <x:f t="shared" si="51"/>
        <x:v>0</x:v>
      </x:c>
      <x:c r="O114" s="112">
        <x:f t="shared" si="51"/>
        <x:v>0</x:v>
      </x:c>
      <x:c r="P114" s="112">
        <x:f t="shared" si="51"/>
        <x:v>0</x:v>
      </x:c>
      <x:c r="Q114" s="112">
        <x:f t="shared" si="51"/>
        <x:v>0</x:v>
      </x:c>
      <x:c r="R114" s="162">
        <x:f t="shared" si="51"/>
        <x:v>0</x:v>
      </x:c>
      <x:c r="S114" s="112">
        <x:f t="shared" si="51"/>
        <x:v>2</x:v>
      </x:c>
      <x:c r="T114" s="162">
        <x:f t="shared" si="51"/>
        <x:v>43</x:v>
      </x:c>
      <x:c r="U114" s="112">
        <x:f t="shared" si="51"/>
        <x:v>1</x:v>
      </x:c>
      <x:c r="V114" s="162">
        <x:f t="shared" si="51"/>
        <x:v>113</x:v>
      </x:c>
      <x:c r="W114" s="112">
        <x:f t="shared" si="51"/>
        <x:v>2</x:v>
      </x:c>
      <x:c r="X114" s="112">
        <x:f t="shared" si="51"/>
        <x:v>33</x:v>
      </x:c>
      <x:c r="Y114" s="112">
        <x:f t="shared" si="51"/>
        <x:v>0</x:v>
      </x:c>
      <x:c r="Z114" s="112">
        <x:f t="shared" si="51"/>
        <x:v>0</x:v>
      </x:c>
      <x:c r="AA114" s="112">
        <x:f t="shared" si="51"/>
        <x:v>0</x:v>
      </x:c>
      <x:c r="AB114" s="112">
        <x:f t="shared" si="51"/>
        <x:v>0</x:v>
      </x:c>
      <x:c r="AC114" s="112">
        <x:f t="shared" si="51"/>
        <x:v>0</x:v>
      </x:c>
      <x:c r="AD114" s="112">
        <x:f t="shared" si="51"/>
        <x:v>0</x:v>
      </x:c>
      <x:c r="AE114" s="112">
        <x:f t="shared" si="51"/>
        <x:v>0</x:v>
      </x:c>
      <x:c r="AF114" s="112">
        <x:f t="shared" si="51"/>
        <x:v>0</x:v>
      </x:c>
      <x:c r="AG114" s="112">
        <x:f t="shared" si="51"/>
        <x:v>0</x:v>
      </x:c>
      <x:c r="AH114" s="112">
        <x:f t="shared" si="51"/>
        <x:v>0</x:v>
      </x:c>
      <x:c r="AI114" s="112">
        <x:f t="shared" si="51"/>
        <x:v>0</x:v>
      </x:c>
      <x:c r="AJ114" s="112">
        <x:f t="shared" si="51"/>
        <x:v>0</x:v>
      </x:c>
      <x:c r="AK114" s="112">
        <x:f t="shared" si="51"/>
        <x:v>0</x:v>
      </x:c>
      <x:c r="AL114" s="277" t="s">
        <x:v>675</x:v>
      </x:c>
      <x:c r="AM114" s="112">
        <x:f t="shared" si="51"/>
        <x:v>0</x:v>
      </x:c>
      <x:c r="AN114" s="162">
        <x:f t="shared" si="51"/>
        <x:v>0</x:v>
      </x:c>
      <x:c r="AO114" s="112">
        <x:f t="shared" si="51"/>
        <x:v>0</x:v>
      </x:c>
      <x:c r="AP114" s="112">
        <x:f t="shared" si="51"/>
        <x:v>0</x:v>
      </x:c>
      <x:c r="AQ114" s="112">
        <x:f t="shared" si="51"/>
        <x:v>0</x:v>
      </x:c>
      <x:c r="AR114" s="162">
        <x:f t="shared" si="51"/>
        <x:v>0</x:v>
      </x:c>
      <x:c r="AS114" s="112">
        <x:f t="shared" si="51"/>
        <x:v>0</x:v>
      </x:c>
      <x:c r="AT114" s="162">
        <x:f t="shared" si="51"/>
        <x:v>0</x:v>
      </x:c>
      <x:c r="AU114" s="112">
        <x:f t="shared" si="51"/>
        <x:v>0</x:v>
      </x:c>
      <x:c r="AV114" s="112">
        <x:f t="shared" si="51"/>
        <x:v>0</x:v>
      </x:c>
      <x:c r="AW114" s="112">
        <x:f t="shared" si="51"/>
        <x:v>0</x:v>
      </x:c>
      <x:c r="AX114" s="112">
        <x:f t="shared" si="51"/>
        <x:v>0</x:v>
      </x:c>
      <x:c r="AY114" s="112">
        <x:f t="shared" si="51"/>
        <x:v>0</x:v>
      </x:c>
      <x:c r="AZ114" s="112">
        <x:f t="shared" si="51"/>
        <x:v>0</x:v>
      </x:c>
      <x:c r="BA114" s="162">
        <x:f t="shared" si="51"/>
        <x:v>0</x:v>
      </x:c>
      <x:c r="BB114" s="112">
        <x:f t="shared" si="51"/>
        <x:v>0</x:v>
      </x:c>
      <x:c r="BC114" s="112">
        <x:f t="shared" si="51"/>
        <x:v>0</x:v>
      </x:c>
      <x:c r="BD114" s="112">
        <x:f t="shared" si="51"/>
        <x:v>0</x:v>
      </x:c>
      <x:c r="BE114" s="112">
        <x:f t="shared" si="51"/>
        <x:v>4</x:v>
      </x:c>
      <x:c r="BF114" s="112">
        <x:f t="shared" si="51"/>
        <x:v>27</x:v>
      </x:c>
      <x:c r="BG114" s="112">
        <x:f t="shared" si="51"/>
        <x:v>0</x:v>
      </x:c>
      <x:c r="BH114" s="112">
        <x:f t="shared" si="51"/>
        <x:v>0</x:v>
      </x:c>
      <x:c r="BI114" s="112">
        <x:f t="shared" si="51"/>
        <x:v>0</x:v>
      </x:c>
      <x:c r="BJ114" s="162">
        <x:f t="shared" si="51"/>
        <x:v>0</x:v>
      </x:c>
      <x:c r="BK114" s="112">
        <x:f t="shared" si="51"/>
        <x:v>0</x:v>
      </x:c>
      <x:c r="BL114" s="162">
        <x:f t="shared" si="51"/>
        <x:v>0</x:v>
      </x:c>
      <x:c r="BM114" s="112">
        <x:f t="shared" si="51"/>
        <x:v>0</x:v>
      </x:c>
      <x:c r="BN114" s="162">
        <x:f t="shared" si="51"/>
        <x:v>0</x:v>
      </x:c>
      <x:c r="BO114" s="112">
        <x:f t="shared" ref="BO114:CZ114" si="52">SUM(BO115:BO122)</x:f>
        <x:v>0</x:v>
      </x:c>
      <x:c r="BP114" s="162">
        <x:f t="shared" si="52"/>
        <x:v>0</x:v>
      </x:c>
      <x:c r="BQ114" s="112">
        <x:f t="shared" si="52"/>
        <x:v>0</x:v>
      </x:c>
      <x:c r="BR114" s="112">
        <x:f t="shared" si="52"/>
        <x:v>0</x:v>
      </x:c>
      <x:c r="BS114" s="112">
        <x:f t="shared" si="52"/>
        <x:v>0</x:v>
      </x:c>
      <x:c r="BT114" s="112">
        <x:f t="shared" si="52"/>
        <x:v>0</x:v>
      </x:c>
      <x:c r="BU114" s="112">
        <x:f t="shared" si="52"/>
        <x:v>0</x:v>
      </x:c>
      <x:c r="BV114" s="277" t="s">
        <x:v>675</x:v>
      </x:c>
      <x:c r="BW114" s="112">
        <x:f t="shared" si="52"/>
        <x:v>0</x:v>
      </x:c>
      <x:c r="BX114" s="112">
        <x:f t="shared" si="52"/>
        <x:v>0</x:v>
      </x:c>
      <x:c r="BY114" s="162">
        <x:f t="shared" si="52"/>
        <x:v>0</x:v>
      </x:c>
      <x:c r="BZ114" s="112">
        <x:f t="shared" si="52"/>
        <x:v>0</x:v>
      </x:c>
      <x:c r="CA114" s="162">
        <x:f t="shared" si="52"/>
        <x:v>0</x:v>
      </x:c>
      <x:c r="CB114" s="112">
        <x:f t="shared" si="52"/>
        <x:v>0</x:v>
      </x:c>
      <x:c r="CC114" s="162">
        <x:f t="shared" si="52"/>
        <x:v>0</x:v>
      </x:c>
      <x:c r="CD114" s="112">
        <x:f t="shared" si="52"/>
        <x:v>0</x:v>
      </x:c>
      <x:c r="CE114" s="112">
        <x:f t="shared" si="52"/>
        <x:v>1</x:v>
      </x:c>
      <x:c r="CF114" s="162">
        <x:f t="shared" si="52"/>
        <x:v>39.5</x:v>
      </x:c>
      <x:c r="CG114" s="112">
        <x:f t="shared" si="52"/>
        <x:v>0</x:v>
      </x:c>
      <x:c r="CH114" s="112">
        <x:f t="shared" si="52"/>
        <x:v>0</x:v>
      </x:c>
      <x:c r="CI114" s="112">
        <x:f t="shared" si="52"/>
        <x:v>0</x:v>
      </x:c>
      <x:c r="CJ114" s="112">
        <x:f t="shared" si="52"/>
        <x:v>3</x:v>
      </x:c>
      <x:c r="CK114" s="112">
        <x:f t="shared" si="52"/>
        <x:v>0</x:v>
      </x:c>
      <x:c r="CL114" s="112">
        <x:f t="shared" si="52"/>
        <x:v>0</x:v>
      </x:c>
      <x:c r="CM114" s="112">
        <x:f t="shared" si="52"/>
        <x:v>0</x:v>
      </x:c>
      <x:c r="CN114" s="112">
        <x:f t="shared" si="52"/>
        <x:v>0</x:v>
      </x:c>
      <x:c r="CO114" s="112">
        <x:f t="shared" si="52"/>
        <x:v>0</x:v>
      </x:c>
      <x:c r="CP114" s="162">
        <x:f t="shared" si="52"/>
        <x:v>0</x:v>
      </x:c>
      <x:c r="CQ114" s="112">
        <x:f t="shared" si="52"/>
        <x:v>2</x:v>
      </x:c>
      <x:c r="CR114" s="162">
        <x:f t="shared" si="52"/>
        <x:v>214</x:v>
      </x:c>
      <x:c r="CS114" s="112">
        <x:f t="shared" si="52"/>
        <x:v>62</x:v>
      </x:c>
      <x:c r="CT114" s="112">
        <x:f t="shared" si="52"/>
        <x:v>3</x:v>
      </x:c>
      <x:c r="CU114" s="112">
        <x:f t="shared" si="52"/>
        <x:v>1</x:v>
      </x:c>
      <x:c r="CV114" s="112">
        <x:f t="shared" si="52"/>
        <x:v>3</x:v>
      </x:c>
      <x:c r="CW114" s="112">
        <x:f t="shared" si="52"/>
        <x:v>3</x:v>
      </x:c>
      <x:c r="CX114" s="112">
        <x:f t="shared" si="52"/>
        <x:v>4</x:v>
      </x:c>
      <x:c r="CY114" s="277" t="s">
        <x:v>675</x:v>
      </x:c>
      <x:c r="CZ114" s="112">
        <x:f t="shared" si="52"/>
        <x:v>2</x:v>
      </x:c>
      <x:c r="DA114" s="162">
        <x:f>SUM(DA115:DA122)</x:f>
        <x:v>75.840000000000003</x:v>
      </x:c>
      <x:c r="DB114" s="112">
        <x:f>SUM(DB115:DB122)</x:f>
        <x:v>0</x:v>
      </x:c>
      <x:c r="DC114" s="162">
        <x:f t="shared" ref="DC114:DG114" si="53">SUM(DC115:DC122)</x:f>
        <x:v>0</x:v>
      </x:c>
      <x:c r="DD114" s="112">
        <x:f t="shared" si="53"/>
        <x:v>0</x:v>
      </x:c>
      <x:c r="DE114" s="162">
        <x:f t="shared" si="53"/>
        <x:v>0</x:v>
      </x:c>
      <x:c r="DF114" s="112">
        <x:f t="shared" si="53"/>
        <x:v>0</x:v>
      </x:c>
      <x:c r="DG114" s="163">
        <x:f t="shared" si="53"/>
        <x:v>0</x:v>
      </x:c>
    </x:row>
    <x:row r="115" spans="1:111" ht="30" customHeight="1">
      <x:c r="A115" s="631" t="s">
        <x:v>296</x:v>
      </x:c>
      <x:c r="B115" s="115"/>
      <x:c r="C115" s="162"/>
      <x:c r="D115" s="112"/>
      <x:c r="E115" s="162"/>
      <x:c r="F115" s="112"/>
      <x:c r="G115" s="162"/>
      <x:c r="H115" s="112"/>
      <x:c r="I115" s="162"/>
      <x:c r="J115" s="112">
        <x:v>1</x:v>
      </x:c>
      <x:c r="K115" s="112"/>
      <x:c r="L115" s="162"/>
      <x:c r="M115" s="112"/>
      <x:c r="N115" s="112"/>
      <x:c r="O115" s="112"/>
      <x:c r="P115" s="112"/>
      <x:c r="Q115" s="112"/>
      <x:c r="R115" s="162"/>
      <x:c r="S115" s="112"/>
      <x:c r="T115" s="162">
        <x:v>1</x:v>
      </x:c>
      <x:c r="U115" s="112"/>
      <x:c r="V115" s="162"/>
      <x:c r="W115" s="112">
        <x:v>2</x:v>
      </x:c>
      <x:c r="X115" s="112">
        <x:v>4</x:v>
      </x:c>
      <x:c r="Y115" s="112"/>
      <x:c r="Z115" s="112"/>
      <x:c r="AA115" s="112"/>
      <x:c r="AB115" s="112"/>
      <x:c r="AC115" s="112"/>
      <x:c r="AD115" s="112"/>
      <x:c r="AE115" s="112"/>
      <x:c r="AF115" s="112"/>
      <x:c r="AG115" s="112"/>
      <x:c r="AH115" s="112"/>
      <x:c r="AI115" s="112"/>
      <x:c r="AJ115" s="112"/>
      <x:c r="AK115" s="112"/>
      <x:c r="AL115" s="631" t="s">
        <x:v>296</x:v>
      </x:c>
      <x:c r="AM115" s="112"/>
      <x:c r="AN115" s="162"/>
      <x:c r="AO115" s="112"/>
      <x:c r="AP115" s="112"/>
      <x:c r="AQ115" s="112"/>
      <x:c r="AR115" s="162"/>
      <x:c r="AS115" s="112"/>
      <x:c r="AT115" s="162"/>
      <x:c r="AU115" s="112"/>
      <x:c r="AV115" s="112"/>
      <x:c r="AW115" s="112"/>
      <x:c r="AX115" s="112"/>
      <x:c r="AY115" s="112"/>
      <x:c r="AZ115" s="112"/>
      <x:c r="BA115" s="162"/>
      <x:c r="BB115" s="112"/>
      <x:c r="BC115" s="112"/>
      <x:c r="BD115" s="112"/>
      <x:c r="BE115" s="112">
        <x:v>1</x:v>
      </x:c>
      <x:c r="BF115" s="112">
        <x:v>8</x:v>
      </x:c>
      <x:c r="BG115" s="112"/>
      <x:c r="BH115" s="112"/>
      <x:c r="BI115" s="112"/>
      <x:c r="BJ115" s="162"/>
      <x:c r="BK115" s="112"/>
      <x:c r="BL115" s="162"/>
      <x:c r="BM115" s="112"/>
      <x:c r="BN115" s="162"/>
      <x:c r="BO115" s="112"/>
      <x:c r="BP115" s="162"/>
      <x:c r="BQ115" s="112"/>
      <x:c r="BR115" s="112"/>
      <x:c r="BS115" s="112"/>
      <x:c r="BT115" s="112"/>
      <x:c r="BU115" s="112"/>
      <x:c r="BV115" s="631" t="s">
        <x:v>296</x:v>
      </x:c>
      <x:c r="BW115" s="112"/>
      <x:c r="BX115" s="112"/>
      <x:c r="BY115" s="162"/>
      <x:c r="BZ115" s="112"/>
      <x:c r="CA115" s="162"/>
      <x:c r="CB115" s="112"/>
      <x:c r="CC115" s="162"/>
      <x:c r="CD115" s="112"/>
      <x:c r="CE115" s="112"/>
      <x:c r="CF115" s="162"/>
      <x:c r="CG115" s="112"/>
      <x:c r="CH115" s="112"/>
      <x:c r="CI115" s="112"/>
      <x:c r="CJ115" s="112">
        <x:v>1</x:v>
      </x:c>
      <x:c r="CK115" s="112"/>
      <x:c r="CL115" s="112"/>
      <x:c r="CM115" s="112"/>
      <x:c r="CN115" s="112"/>
      <x:c r="CO115" s="112"/>
      <x:c r="CP115" s="162"/>
      <x:c r="CQ115" s="112"/>
      <x:c r="CR115" s="162"/>
      <x:c r="CS115" s="112">
        <x:v>11</x:v>
      </x:c>
      <x:c r="CT115" s="112"/>
      <x:c r="CU115" s="112"/>
      <x:c r="CV115" s="112">
        <x:v>1</x:v>
      </x:c>
      <x:c r="CW115" s="112"/>
      <x:c r="CX115" s="112"/>
      <x:c r="CY115" s="631" t="s">
        <x:v>296</x:v>
      </x:c>
      <x:c r="CZ115" s="112"/>
      <x:c r="DA115" s="162"/>
      <x:c r="DB115" s="112"/>
      <x:c r="DC115" s="162"/>
      <x:c r="DD115" s="112"/>
      <x:c r="DE115" s="162"/>
      <x:c r="DF115" s="112"/>
      <x:c r="DG115" s="163"/>
    </x:row>
    <x:row r="116" spans="1:111" ht="30" customHeight="1">
      <x:c r="A116" s="631" t="s">
        <x:v>1680</x:v>
      </x:c>
      <x:c r="B116" s="115"/>
      <x:c r="C116" s="162"/>
      <x:c r="D116" s="112"/>
      <x:c r="E116" s="162"/>
      <x:c r="F116" s="112"/>
      <x:c r="G116" s="162"/>
      <x:c r="H116" s="112"/>
      <x:c r="I116" s="162"/>
      <x:c r="J116" s="112"/>
      <x:c r="K116" s="112"/>
      <x:c r="L116" s="162"/>
      <x:c r="M116" s="112">
        <x:v>1</x:v>
      </x:c>
      <x:c r="N116" s="112"/>
      <x:c r="O116" s="112"/>
      <x:c r="P116" s="112"/>
      <x:c r="Q116" s="112"/>
      <x:c r="R116" s="162"/>
      <x:c r="S116" s="112">
        <x:v>1</x:v>
      </x:c>
      <x:c r="T116" s="162">
        <x:v>30</x:v>
      </x:c>
      <x:c r="U116" s="112"/>
      <x:c r="V116" s="162"/>
      <x:c r="W116" s="112"/>
      <x:c r="X116" s="112">
        <x:v>2</x:v>
      </x:c>
      <x:c r="Y116" s="112"/>
      <x:c r="Z116" s="112"/>
      <x:c r="AA116" s="112"/>
      <x:c r="AB116" s="112"/>
      <x:c r="AC116" s="112"/>
      <x:c r="AD116" s="112"/>
      <x:c r="AE116" s="112"/>
      <x:c r="AF116" s="112"/>
      <x:c r="AG116" s="112"/>
      <x:c r="AH116" s="112"/>
      <x:c r="AI116" s="112"/>
      <x:c r="AJ116" s="112"/>
      <x:c r="AK116" s="112"/>
      <x:c r="AL116" s="631" t="s">
        <x:v>1680</x:v>
      </x:c>
      <x:c r="AM116" s="112"/>
      <x:c r="AN116" s="162"/>
      <x:c r="AO116" s="112"/>
      <x:c r="AP116" s="112"/>
      <x:c r="AQ116" s="112"/>
      <x:c r="AR116" s="162"/>
      <x:c r="AS116" s="112"/>
      <x:c r="AT116" s="162"/>
      <x:c r="AU116" s="112"/>
      <x:c r="AV116" s="112"/>
      <x:c r="AW116" s="112"/>
      <x:c r="AX116" s="112"/>
      <x:c r="AY116" s="112"/>
      <x:c r="AZ116" s="112"/>
      <x:c r="BA116" s="162"/>
      <x:c r="BB116" s="112"/>
      <x:c r="BC116" s="112"/>
      <x:c r="BD116" s="112"/>
      <x:c r="BE116" s="112">
        <x:v>1</x:v>
      </x:c>
      <x:c r="BF116" s="112">
        <x:v>8</x:v>
      </x:c>
      <x:c r="BG116" s="112"/>
      <x:c r="BH116" s="112"/>
      <x:c r="BI116" s="112"/>
      <x:c r="BJ116" s="162"/>
      <x:c r="BK116" s="112"/>
      <x:c r="BL116" s="162"/>
      <x:c r="BM116" s="112"/>
      <x:c r="BN116" s="162"/>
      <x:c r="BO116" s="112"/>
      <x:c r="BP116" s="162"/>
      <x:c r="BQ116" s="112"/>
      <x:c r="BR116" s="112"/>
      <x:c r="BS116" s="112"/>
      <x:c r="BT116" s="112"/>
      <x:c r="BU116" s="112"/>
      <x:c r="BV116" s="631" t="s">
        <x:v>1680</x:v>
      </x:c>
      <x:c r="BW116" s="112"/>
      <x:c r="BX116" s="112"/>
      <x:c r="BY116" s="162"/>
      <x:c r="BZ116" s="112"/>
      <x:c r="CA116" s="162"/>
      <x:c r="CB116" s="112"/>
      <x:c r="CC116" s="162"/>
      <x:c r="CD116" s="112"/>
      <x:c r="CE116" s="112"/>
      <x:c r="CF116" s="162"/>
      <x:c r="CG116" s="112"/>
      <x:c r="CH116" s="112"/>
      <x:c r="CI116" s="112"/>
      <x:c r="CJ116" s="112">
        <x:v>1</x:v>
      </x:c>
      <x:c r="CK116" s="112"/>
      <x:c r="CL116" s="112"/>
      <x:c r="CM116" s="112"/>
      <x:c r="CN116" s="112"/>
      <x:c r="CO116" s="112"/>
      <x:c r="CP116" s="162"/>
      <x:c r="CQ116" s="112">
        <x:v>1</x:v>
      </x:c>
      <x:c r="CR116" s="162">
        <x:v>84</x:v>
      </x:c>
      <x:c r="CS116" s="112">
        <x:v>9</x:v>
      </x:c>
      <x:c r="CT116" s="112"/>
      <x:c r="CU116" s="112"/>
      <x:c r="CV116" s="112"/>
      <x:c r="CW116" s="112">
        <x:v>1</x:v>
      </x:c>
      <x:c r="CX116" s="112">
        <x:v>1</x:v>
      </x:c>
      <x:c r="CY116" s="631" t="s">
        <x:v>1680</x:v>
      </x:c>
      <x:c r="CZ116" s="112"/>
      <x:c r="DA116" s="162"/>
      <x:c r="DB116" s="112"/>
      <x:c r="DC116" s="162"/>
      <x:c r="DD116" s="112"/>
      <x:c r="DE116" s="162"/>
      <x:c r="DF116" s="112"/>
      <x:c r="DG116" s="163"/>
    </x:row>
    <x:row r="117" spans="1:111" ht="30" customHeight="1">
      <x:c r="A117" s="631" t="s">
        <x:v>252</x:v>
      </x:c>
      <x:c r="B117" s="115"/>
      <x:c r="C117" s="162"/>
      <x:c r="D117" s="112"/>
      <x:c r="E117" s="162"/>
      <x:c r="F117" s="112"/>
      <x:c r="G117" s="162"/>
      <x:c r="H117" s="112"/>
      <x:c r="I117" s="162"/>
      <x:c r="J117" s="112"/>
      <x:c r="K117" s="112"/>
      <x:c r="L117" s="162"/>
      <x:c r="M117" s="112"/>
      <x:c r="N117" s="112"/>
      <x:c r="O117" s="112"/>
      <x:c r="P117" s="112"/>
      <x:c r="Q117" s="112"/>
      <x:c r="R117" s="162"/>
      <x:c r="S117" s="112">
        <x:v>1</x:v>
      </x:c>
      <x:c r="T117" s="162">
        <x:v>12</x:v>
      </x:c>
      <x:c r="U117" s="112"/>
      <x:c r="V117" s="162"/>
      <x:c r="W117" s="112"/>
      <x:c r="X117" s="112">
        <x:v>2</x:v>
      </x:c>
      <x:c r="Y117" s="112"/>
      <x:c r="Z117" s="112"/>
      <x:c r="AA117" s="112"/>
      <x:c r="AB117" s="112"/>
      <x:c r="AC117" s="112"/>
      <x:c r="AD117" s="112"/>
      <x:c r="AE117" s="112"/>
      <x:c r="AF117" s="112"/>
      <x:c r="AG117" s="112"/>
      <x:c r="AH117" s="112"/>
      <x:c r="AI117" s="112"/>
      <x:c r="AJ117" s="112"/>
      <x:c r="AK117" s="112"/>
      <x:c r="AL117" s="631" t="s">
        <x:v>252</x:v>
      </x:c>
      <x:c r="AM117" s="112"/>
      <x:c r="AN117" s="162"/>
      <x:c r="AO117" s="112"/>
      <x:c r="AP117" s="112"/>
      <x:c r="AQ117" s="112"/>
      <x:c r="AR117" s="162"/>
      <x:c r="AS117" s="112"/>
      <x:c r="AT117" s="162"/>
      <x:c r="AU117" s="112"/>
      <x:c r="AV117" s="112"/>
      <x:c r="AW117" s="112"/>
      <x:c r="AX117" s="112"/>
      <x:c r="AY117" s="112"/>
      <x:c r="AZ117" s="112"/>
      <x:c r="BA117" s="162"/>
      <x:c r="BB117" s="112"/>
      <x:c r="BC117" s="112"/>
      <x:c r="BD117" s="112"/>
      <x:c r="BE117" s="112">
        <x:v>1</x:v>
      </x:c>
      <x:c r="BF117" s="112">
        <x:v>5</x:v>
      </x:c>
      <x:c r="BG117" s="112"/>
      <x:c r="BH117" s="112"/>
      <x:c r="BI117" s="112"/>
      <x:c r="BJ117" s="162"/>
      <x:c r="BK117" s="112"/>
      <x:c r="BL117" s="162"/>
      <x:c r="BM117" s="112"/>
      <x:c r="BN117" s="162"/>
      <x:c r="BO117" s="112"/>
      <x:c r="BP117" s="162"/>
      <x:c r="BQ117" s="112"/>
      <x:c r="BR117" s="112"/>
      <x:c r="BS117" s="112"/>
      <x:c r="BT117" s="112"/>
      <x:c r="BU117" s="112"/>
      <x:c r="BV117" s="631" t="s">
        <x:v>252</x:v>
      </x:c>
      <x:c r="BW117" s="112"/>
      <x:c r="BX117" s="112"/>
      <x:c r="BY117" s="162"/>
      <x:c r="BZ117" s="112"/>
      <x:c r="CA117" s="162"/>
      <x:c r="CB117" s="112"/>
      <x:c r="CC117" s="162"/>
      <x:c r="CD117" s="112"/>
      <x:c r="CE117" s="112"/>
      <x:c r="CF117" s="162"/>
      <x:c r="CG117" s="112"/>
      <x:c r="CH117" s="112"/>
      <x:c r="CI117" s="112"/>
      <x:c r="CJ117" s="112"/>
      <x:c r="CK117" s="112"/>
      <x:c r="CL117" s="112"/>
      <x:c r="CM117" s="112"/>
      <x:c r="CN117" s="112"/>
      <x:c r="CO117" s="112"/>
      <x:c r="CP117" s="162"/>
      <x:c r="CQ117" s="112"/>
      <x:c r="CR117" s="162"/>
      <x:c r="CS117" s="112">
        <x:v>1</x:v>
      </x:c>
      <x:c r="CT117" s="112"/>
      <x:c r="CU117" s="112"/>
      <x:c r="CV117" s="112">
        <x:v>1</x:v>
      </x:c>
      <x:c r="CW117" s="112"/>
      <x:c r="CX117" s="112"/>
      <x:c r="CY117" s="631" t="s">
        <x:v>252</x:v>
      </x:c>
      <x:c r="CZ117" s="112"/>
      <x:c r="DA117" s="162"/>
      <x:c r="DB117" s="112"/>
      <x:c r="DC117" s="162"/>
      <x:c r="DD117" s="112"/>
      <x:c r="DE117" s="162"/>
      <x:c r="DF117" s="112"/>
      <x:c r="DG117" s="163"/>
    </x:row>
    <x:row r="118" spans="1:111" ht="30" customHeight="1">
      <x:c r="A118" s="631" t="s">
        <x:v>244</x:v>
      </x:c>
      <x:c r="B118" s="115"/>
      <x:c r="C118" s="162"/>
      <x:c r="D118" s="112"/>
      <x:c r="E118" s="162"/>
      <x:c r="F118" s="112"/>
      <x:c r="G118" s="162"/>
      <x:c r="H118" s="112"/>
      <x:c r="I118" s="162"/>
      <x:c r="J118" s="112"/>
      <x:c r="K118" s="112"/>
      <x:c r="L118" s="162"/>
      <x:c r="M118" s="112"/>
      <x:c r="N118" s="112"/>
      <x:c r="O118" s="112"/>
      <x:c r="P118" s="112"/>
      <x:c r="Q118" s="112"/>
      <x:c r="R118" s="162"/>
      <x:c r="S118" s="112"/>
      <x:c r="T118" s="162"/>
      <x:c r="U118" s="112"/>
      <x:c r="V118" s="162"/>
      <x:c r="W118" s="112"/>
      <x:c r="X118" s="112"/>
      <x:c r="Y118" s="112"/>
      <x:c r="Z118" s="112"/>
      <x:c r="AA118" s="112"/>
      <x:c r="AB118" s="112"/>
      <x:c r="AC118" s="112"/>
      <x:c r="AD118" s="112"/>
      <x:c r="AE118" s="112"/>
      <x:c r="AF118" s="112"/>
      <x:c r="AG118" s="112"/>
      <x:c r="AH118" s="112"/>
      <x:c r="AI118" s="112"/>
      <x:c r="AJ118" s="112"/>
      <x:c r="AK118" s="112"/>
      <x:c r="AL118" s="631" t="s">
        <x:v>244</x:v>
      </x:c>
      <x:c r="AM118" s="112"/>
      <x:c r="AN118" s="162"/>
      <x:c r="AO118" s="112"/>
      <x:c r="AP118" s="112"/>
      <x:c r="AQ118" s="112"/>
      <x:c r="AR118" s="162"/>
      <x:c r="AS118" s="112"/>
      <x:c r="AT118" s="162"/>
      <x:c r="AU118" s="112"/>
      <x:c r="AV118" s="112"/>
      <x:c r="AW118" s="112"/>
      <x:c r="AX118" s="112"/>
      <x:c r="AY118" s="112"/>
      <x:c r="AZ118" s="112"/>
      <x:c r="BA118" s="162"/>
      <x:c r="BB118" s="112"/>
      <x:c r="BC118" s="112"/>
      <x:c r="BD118" s="112"/>
      <x:c r="BE118" s="112"/>
      <x:c r="BF118" s="112"/>
      <x:c r="BG118" s="112"/>
      <x:c r="BH118" s="112"/>
      <x:c r="BI118" s="112"/>
      <x:c r="BJ118" s="162"/>
      <x:c r="BK118" s="112"/>
      <x:c r="BL118" s="162"/>
      <x:c r="BM118" s="112"/>
      <x:c r="BN118" s="162"/>
      <x:c r="BO118" s="112"/>
      <x:c r="BP118" s="162"/>
      <x:c r="BQ118" s="112"/>
      <x:c r="BR118" s="112"/>
      <x:c r="BS118" s="112"/>
      <x:c r="BT118" s="112"/>
      <x:c r="BU118" s="112"/>
      <x:c r="BV118" s="631" t="s">
        <x:v>244</x:v>
      </x:c>
      <x:c r="BW118" s="112"/>
      <x:c r="BX118" s="112"/>
      <x:c r="BY118" s="162"/>
      <x:c r="BZ118" s="112"/>
      <x:c r="CA118" s="162"/>
      <x:c r="CB118" s="112"/>
      <x:c r="CC118" s="162"/>
      <x:c r="CD118" s="112"/>
      <x:c r="CE118" s="112"/>
      <x:c r="CF118" s="162"/>
      <x:c r="CG118" s="112"/>
      <x:c r="CH118" s="112"/>
      <x:c r="CI118" s="112"/>
      <x:c r="CJ118" s="112"/>
      <x:c r="CK118" s="112"/>
      <x:c r="CL118" s="112"/>
      <x:c r="CM118" s="112"/>
      <x:c r="CN118" s="112"/>
      <x:c r="CO118" s="112"/>
      <x:c r="CP118" s="162"/>
      <x:c r="CQ118" s="112"/>
      <x:c r="CR118" s="162"/>
      <x:c r="CS118" s="112">
        <x:v>5</x:v>
      </x:c>
      <x:c r="CT118" s="112">
        <x:v>1</x:v>
      </x:c>
      <x:c r="CU118" s="112"/>
      <x:c r="CV118" s="112"/>
      <x:c r="CW118" s="112"/>
      <x:c r="CX118" s="112"/>
      <x:c r="CY118" s="631" t="s">
        <x:v>244</x:v>
      </x:c>
      <x:c r="CZ118" s="112"/>
      <x:c r="DA118" s="162"/>
      <x:c r="DB118" s="112"/>
      <x:c r="DC118" s="162"/>
      <x:c r="DD118" s="112"/>
      <x:c r="DE118" s="162"/>
      <x:c r="DF118" s="112"/>
      <x:c r="DG118" s="163"/>
    </x:row>
    <x:row r="119" spans="1:111" ht="30" customHeight="1">
      <x:c r="A119" s="631" t="s">
        <x:v>1319</x:v>
      </x:c>
      <x:c r="B119" s="115"/>
      <x:c r="C119" s="162"/>
      <x:c r="D119" s="112"/>
      <x:c r="E119" s="162"/>
      <x:c r="F119" s="112"/>
      <x:c r="G119" s="162"/>
      <x:c r="H119" s="112"/>
      <x:c r="I119" s="162"/>
      <x:c r="J119" s="112"/>
      <x:c r="K119" s="112"/>
      <x:c r="L119" s="162"/>
      <x:c r="M119" s="112"/>
      <x:c r="N119" s="112"/>
      <x:c r="O119" s="112"/>
      <x:c r="P119" s="112"/>
      <x:c r="Q119" s="112"/>
      <x:c r="R119" s="162"/>
      <x:c r="S119" s="112"/>
      <x:c r="T119" s="162"/>
      <x:c r="U119" s="112"/>
      <x:c r="V119" s="162"/>
      <x:c r="W119" s="112"/>
      <x:c r="X119" s="112"/>
      <x:c r="Y119" s="112"/>
      <x:c r="Z119" s="112"/>
      <x:c r="AA119" s="112"/>
      <x:c r="AB119" s="112"/>
      <x:c r="AC119" s="112"/>
      <x:c r="AD119" s="112"/>
      <x:c r="AE119" s="112"/>
      <x:c r="AF119" s="112"/>
      <x:c r="AG119" s="112"/>
      <x:c r="AH119" s="112"/>
      <x:c r="AI119" s="112"/>
      <x:c r="AJ119" s="112"/>
      <x:c r="AK119" s="112"/>
      <x:c r="AL119" s="631" t="s">
        <x:v>1319</x:v>
      </x:c>
      <x:c r="AM119" s="112"/>
      <x:c r="AN119" s="162"/>
      <x:c r="AO119" s="112"/>
      <x:c r="AP119" s="112"/>
      <x:c r="AQ119" s="112"/>
      <x:c r="AR119" s="162"/>
      <x:c r="AS119" s="112"/>
      <x:c r="AT119" s="162"/>
      <x:c r="AU119" s="112"/>
      <x:c r="AV119" s="112"/>
      <x:c r="AW119" s="112"/>
      <x:c r="AX119" s="112"/>
      <x:c r="AY119" s="112"/>
      <x:c r="AZ119" s="112"/>
      <x:c r="BA119" s="162"/>
      <x:c r="BB119" s="112"/>
      <x:c r="BC119" s="112"/>
      <x:c r="BD119" s="112"/>
      <x:c r="BE119" s="112"/>
      <x:c r="BF119" s="112"/>
      <x:c r="BG119" s="112"/>
      <x:c r="BH119" s="112"/>
      <x:c r="BI119" s="112"/>
      <x:c r="BJ119" s="162"/>
      <x:c r="BK119" s="112"/>
      <x:c r="BL119" s="162"/>
      <x:c r="BM119" s="112"/>
      <x:c r="BN119" s="162"/>
      <x:c r="BO119" s="112"/>
      <x:c r="BP119" s="162"/>
      <x:c r="BQ119" s="112"/>
      <x:c r="BR119" s="112"/>
      <x:c r="BS119" s="112"/>
      <x:c r="BT119" s="112"/>
      <x:c r="BU119" s="112"/>
      <x:c r="BV119" s="631" t="s">
        <x:v>1319</x:v>
      </x:c>
      <x:c r="BW119" s="112"/>
      <x:c r="BX119" s="112"/>
      <x:c r="BY119" s="162"/>
      <x:c r="BZ119" s="112"/>
      <x:c r="CA119" s="162"/>
      <x:c r="CB119" s="112"/>
      <x:c r="CC119" s="162"/>
      <x:c r="CD119" s="112"/>
      <x:c r="CE119" s="112"/>
      <x:c r="CF119" s="162"/>
      <x:c r="CG119" s="112"/>
      <x:c r="CH119" s="112"/>
      <x:c r="CI119" s="112"/>
      <x:c r="CJ119" s="112"/>
      <x:c r="CK119" s="112"/>
      <x:c r="CL119" s="112"/>
      <x:c r="CM119" s="112"/>
      <x:c r="CN119" s="112"/>
      <x:c r="CO119" s="112"/>
      <x:c r="CP119" s="162"/>
      <x:c r="CQ119" s="112"/>
      <x:c r="CR119" s="162"/>
      <x:c r="CS119" s="112">
        <x:v>4</x:v>
      </x:c>
      <x:c r="CT119" s="112">
        <x:v>1</x:v>
      </x:c>
      <x:c r="CU119" s="112"/>
      <x:c r="CV119" s="112"/>
      <x:c r="CW119" s="112"/>
      <x:c r="CX119" s="112"/>
      <x:c r="CY119" s="631" t="s">
        <x:v>1319</x:v>
      </x:c>
      <x:c r="CZ119" s="112"/>
      <x:c r="DA119" s="162"/>
      <x:c r="DB119" s="112"/>
      <x:c r="DC119" s="162"/>
      <x:c r="DD119" s="112"/>
      <x:c r="DE119" s="162"/>
      <x:c r="DF119" s="112"/>
      <x:c r="DG119" s="163"/>
    </x:row>
    <x:row r="120" spans="1:111" ht="30" customHeight="1">
      <x:c r="A120" s="631" t="s">
        <x:v>103</x:v>
      </x:c>
      <x:c r="B120" s="115"/>
      <x:c r="C120" s="162"/>
      <x:c r="D120" s="112"/>
      <x:c r="E120" s="162"/>
      <x:c r="F120" s="112"/>
      <x:c r="G120" s="162"/>
      <x:c r="H120" s="112"/>
      <x:c r="I120" s="162"/>
      <x:c r="J120" s="112"/>
      <x:c r="K120" s="112"/>
      <x:c r="L120" s="162"/>
      <x:c r="M120" s="112"/>
      <x:c r="N120" s="112"/>
      <x:c r="O120" s="112"/>
      <x:c r="P120" s="112"/>
      <x:c r="Q120" s="112"/>
      <x:c r="R120" s="162"/>
      <x:c r="S120" s="112"/>
      <x:c r="T120" s="162"/>
      <x:c r="U120" s="112"/>
      <x:c r="V120" s="162"/>
      <x:c r="W120" s="112"/>
      <x:c r="X120" s="112"/>
      <x:c r="Y120" s="112"/>
      <x:c r="Z120" s="112"/>
      <x:c r="AA120" s="112"/>
      <x:c r="AB120" s="112"/>
      <x:c r="AC120" s="112"/>
      <x:c r="AD120" s="112"/>
      <x:c r="AE120" s="112"/>
      <x:c r="AF120" s="112"/>
      <x:c r="AG120" s="112"/>
      <x:c r="AH120" s="112"/>
      <x:c r="AI120" s="112"/>
      <x:c r="AJ120" s="112"/>
      <x:c r="AK120" s="112"/>
      <x:c r="AL120" s="631" t="s">
        <x:v>103</x:v>
      </x:c>
      <x:c r="AM120" s="112"/>
      <x:c r="AN120" s="162"/>
      <x:c r="AO120" s="112"/>
      <x:c r="AP120" s="112"/>
      <x:c r="AQ120" s="112"/>
      <x:c r="AR120" s="162"/>
      <x:c r="AS120" s="112"/>
      <x:c r="AT120" s="162"/>
      <x:c r="AU120" s="112"/>
      <x:c r="AV120" s="112"/>
      <x:c r="AW120" s="112"/>
      <x:c r="AX120" s="112"/>
      <x:c r="AY120" s="112"/>
      <x:c r="AZ120" s="112"/>
      <x:c r="BA120" s="162"/>
      <x:c r="BB120" s="112"/>
      <x:c r="BC120" s="112"/>
      <x:c r="BD120" s="112"/>
      <x:c r="BE120" s="112"/>
      <x:c r="BF120" s="112"/>
      <x:c r="BG120" s="112"/>
      <x:c r="BH120" s="112"/>
      <x:c r="BI120" s="112"/>
      <x:c r="BJ120" s="162"/>
      <x:c r="BK120" s="112"/>
      <x:c r="BL120" s="162"/>
      <x:c r="BM120" s="112"/>
      <x:c r="BN120" s="162"/>
      <x:c r="BO120" s="112"/>
      <x:c r="BP120" s="162"/>
      <x:c r="BQ120" s="112"/>
      <x:c r="BR120" s="112"/>
      <x:c r="BS120" s="112"/>
      <x:c r="BT120" s="112"/>
      <x:c r="BU120" s="112"/>
      <x:c r="BV120" s="631" t="s">
        <x:v>103</x:v>
      </x:c>
      <x:c r="BW120" s="112"/>
      <x:c r="BX120" s="112"/>
      <x:c r="BY120" s="162"/>
      <x:c r="BZ120" s="112"/>
      <x:c r="CA120" s="162"/>
      <x:c r="CB120" s="112"/>
      <x:c r="CC120" s="162"/>
      <x:c r="CD120" s="112"/>
      <x:c r="CE120" s="112"/>
      <x:c r="CF120" s="162"/>
      <x:c r="CG120" s="112"/>
      <x:c r="CH120" s="112"/>
      <x:c r="CI120" s="112"/>
      <x:c r="CJ120" s="112"/>
      <x:c r="CK120" s="112"/>
      <x:c r="CL120" s="112"/>
      <x:c r="CM120" s="112"/>
      <x:c r="CN120" s="112"/>
      <x:c r="CO120" s="112"/>
      <x:c r="CP120" s="162"/>
      <x:c r="CQ120" s="112"/>
      <x:c r="CR120" s="162"/>
      <x:c r="CS120" s="112">
        <x:v>2</x:v>
      </x:c>
      <x:c r="CT120" s="112">
        <x:v>1</x:v>
      </x:c>
      <x:c r="CU120" s="112"/>
      <x:c r="CV120" s="112"/>
      <x:c r="CW120" s="112"/>
      <x:c r="CX120" s="112"/>
      <x:c r="CY120" s="631" t="s">
        <x:v>103</x:v>
      </x:c>
      <x:c r="CZ120" s="112"/>
      <x:c r="DA120" s="162"/>
      <x:c r="DB120" s="112"/>
      <x:c r="DC120" s="162"/>
      <x:c r="DD120" s="112"/>
      <x:c r="DE120" s="162"/>
      <x:c r="DF120" s="112"/>
      <x:c r="DG120" s="163"/>
    </x:row>
    <x:row r="121" spans="1:111" ht="30" customHeight="1">
      <x:c r="A121" s="631" t="s">
        <x:v>295</x:v>
      </x:c>
      <x:c r="B121" s="115"/>
      <x:c r="C121" s="162"/>
      <x:c r="D121" s="112"/>
      <x:c r="E121" s="162"/>
      <x:c r="F121" s="112"/>
      <x:c r="G121" s="162"/>
      <x:c r="H121" s="112"/>
      <x:c r="I121" s="162"/>
      <x:c r="J121" s="112">
        <x:v>1</x:v>
      </x:c>
      <x:c r="K121" s="112"/>
      <x:c r="L121" s="162"/>
      <x:c r="M121" s="112"/>
      <x:c r="N121" s="112"/>
      <x:c r="O121" s="112"/>
      <x:c r="P121" s="112"/>
      <x:c r="Q121" s="112"/>
      <x:c r="R121" s="162"/>
      <x:c r="S121" s="112"/>
      <x:c r="T121" s="162"/>
      <x:c r="U121" s="112"/>
      <x:c r="V121" s="162"/>
      <x:c r="W121" s="112"/>
      <x:c r="X121" s="112"/>
      <x:c r="Y121" s="112"/>
      <x:c r="Z121" s="112"/>
      <x:c r="AA121" s="112"/>
      <x:c r="AB121" s="112"/>
      <x:c r="AC121" s="112"/>
      <x:c r="AD121" s="112"/>
      <x:c r="AE121" s="112"/>
      <x:c r="AF121" s="112"/>
      <x:c r="AG121" s="112"/>
      <x:c r="AH121" s="112"/>
      <x:c r="AI121" s="112"/>
      <x:c r="AJ121" s="112"/>
      <x:c r="AK121" s="112"/>
      <x:c r="AL121" s="631" t="s">
        <x:v>295</x:v>
      </x:c>
      <x:c r="AM121" s="112"/>
      <x:c r="AN121" s="162"/>
      <x:c r="AO121" s="112"/>
      <x:c r="AP121" s="112"/>
      <x:c r="AQ121" s="112"/>
      <x:c r="AR121" s="162"/>
      <x:c r="AS121" s="112"/>
      <x:c r="AT121" s="162"/>
      <x:c r="AU121" s="112"/>
      <x:c r="AV121" s="112"/>
      <x:c r="AW121" s="112"/>
      <x:c r="AX121" s="112"/>
      <x:c r="AY121" s="112"/>
      <x:c r="AZ121" s="112"/>
      <x:c r="BA121" s="162"/>
      <x:c r="BB121" s="112"/>
      <x:c r="BC121" s="112"/>
      <x:c r="BD121" s="112"/>
      <x:c r="BE121" s="112">
        <x:v>1</x:v>
      </x:c>
      <x:c r="BF121" s="112">
        <x:v>6</x:v>
      </x:c>
      <x:c r="BG121" s="112"/>
      <x:c r="BH121" s="112"/>
      <x:c r="BI121" s="112"/>
      <x:c r="BJ121" s="162"/>
      <x:c r="BK121" s="112"/>
      <x:c r="BL121" s="162"/>
      <x:c r="BM121" s="112"/>
      <x:c r="BN121" s="162"/>
      <x:c r="BO121" s="112"/>
      <x:c r="BP121" s="162"/>
      <x:c r="BQ121" s="112"/>
      <x:c r="BR121" s="112"/>
      <x:c r="BS121" s="112"/>
      <x:c r="BT121" s="112"/>
      <x:c r="BU121" s="112"/>
      <x:c r="BV121" s="631" t="s">
        <x:v>295</x:v>
      </x:c>
      <x:c r="BW121" s="112"/>
      <x:c r="BX121" s="112"/>
      <x:c r="BY121" s="162"/>
      <x:c r="BZ121" s="112"/>
      <x:c r="CA121" s="162"/>
      <x:c r="CB121" s="112"/>
      <x:c r="CC121" s="162"/>
      <x:c r="CD121" s="112"/>
      <x:c r="CE121" s="112"/>
      <x:c r="CF121" s="162"/>
      <x:c r="CG121" s="112"/>
      <x:c r="CH121" s="112"/>
      <x:c r="CI121" s="112"/>
      <x:c r="CJ121" s="112">
        <x:v>1</x:v>
      </x:c>
      <x:c r="CK121" s="112"/>
      <x:c r="CL121" s="112"/>
      <x:c r="CM121" s="112"/>
      <x:c r="CN121" s="112"/>
      <x:c r="CO121" s="112"/>
      <x:c r="CP121" s="162"/>
      <x:c r="CQ121" s="112"/>
      <x:c r="CR121" s="162"/>
      <x:c r="CS121" s="112">
        <x:v>20</x:v>
      </x:c>
      <x:c r="CT121" s="112"/>
      <x:c r="CU121" s="112"/>
      <x:c r="CV121" s="112"/>
      <x:c r="CW121" s="112"/>
      <x:c r="CX121" s="112"/>
      <x:c r="CY121" s="631" t="s">
        <x:v>295</x:v>
      </x:c>
      <x:c r="CZ121" s="112"/>
      <x:c r="DA121" s="162"/>
      <x:c r="DB121" s="112"/>
      <x:c r="DC121" s="162"/>
      <x:c r="DD121" s="112"/>
      <x:c r="DE121" s="162"/>
      <x:c r="DF121" s="112"/>
      <x:c r="DG121" s="163"/>
    </x:row>
    <x:row r="122" spans="1:111" ht="30" customHeight="1">
      <x:c r="A122" s="639" t="s">
        <x:v>1776</x:v>
      </x:c>
      <x:c r="B122" s="700"/>
      <x:c r="C122" s="615"/>
      <x:c r="D122" s="614"/>
      <x:c r="E122" s="615"/>
      <x:c r="F122" s="614"/>
      <x:c r="G122" s="615"/>
      <x:c r="H122" s="614"/>
      <x:c r="I122" s="615"/>
      <x:c r="J122" s="614">
        <x:v>2</x:v>
      </x:c>
      <x:c r="K122" s="614"/>
      <x:c r="L122" s="615"/>
      <x:c r="M122" s="614"/>
      <x:c r="N122" s="614"/>
      <x:c r="O122" s="614"/>
      <x:c r="P122" s="614"/>
      <x:c r="Q122" s="614"/>
      <x:c r="R122" s="615"/>
      <x:c r="S122" s="614"/>
      <x:c r="T122" s="615"/>
      <x:c r="U122" s="614">
        <x:v>1</x:v>
      </x:c>
      <x:c r="V122" s="615">
        <x:v>113</x:v>
      </x:c>
      <x:c r="W122" s="614"/>
      <x:c r="X122" s="614">
        <x:v>25</x:v>
      </x:c>
      <x:c r="Y122" s="614"/>
      <x:c r="Z122" s="614"/>
      <x:c r="AA122" s="614"/>
      <x:c r="AB122" s="614"/>
      <x:c r="AC122" s="614"/>
      <x:c r="AD122" s="614"/>
      <x:c r="AE122" s="614"/>
      <x:c r="AF122" s="614"/>
      <x:c r="AG122" s="614"/>
      <x:c r="AH122" s="614"/>
      <x:c r="AI122" s="614"/>
      <x:c r="AJ122" s="614"/>
      <x:c r="AK122" s="614"/>
      <x:c r="AL122" s="639" t="s">
        <x:v>1776</x:v>
      </x:c>
      <x:c r="AM122" s="614"/>
      <x:c r="AN122" s="615"/>
      <x:c r="AO122" s="614"/>
      <x:c r="AP122" s="614"/>
      <x:c r="AQ122" s="614"/>
      <x:c r="AR122" s="615"/>
      <x:c r="AS122" s="614"/>
      <x:c r="AT122" s="615"/>
      <x:c r="AU122" s="614"/>
      <x:c r="AV122" s="614"/>
      <x:c r="AW122" s="614"/>
      <x:c r="AX122" s="614"/>
      <x:c r="AY122" s="614"/>
      <x:c r="AZ122" s="614"/>
      <x:c r="BA122" s="615"/>
      <x:c r="BB122" s="614"/>
      <x:c r="BC122" s="614"/>
      <x:c r="BD122" s="614"/>
      <x:c r="BE122" s="614">
        <x:v>0</x:v>
      </x:c>
      <x:c r="BF122" s="614">
        <x:v>0</x:v>
      </x:c>
      <x:c r="BG122" s="614"/>
      <x:c r="BH122" s="614"/>
      <x:c r="BI122" s="614"/>
      <x:c r="BJ122" s="615"/>
      <x:c r="BK122" s="614"/>
      <x:c r="BL122" s="615"/>
      <x:c r="BM122" s="614"/>
      <x:c r="BN122" s="615"/>
      <x:c r="BO122" s="614"/>
      <x:c r="BP122" s="615"/>
      <x:c r="BQ122" s="614"/>
      <x:c r="BR122" s="614"/>
      <x:c r="BS122" s="614"/>
      <x:c r="BT122" s="614"/>
      <x:c r="BU122" s="614"/>
      <x:c r="BV122" s="639" t="s">
        <x:v>1776</x:v>
      </x:c>
      <x:c r="BW122" s="614"/>
      <x:c r="BX122" s="614"/>
      <x:c r="BY122" s="615"/>
      <x:c r="BZ122" s="614"/>
      <x:c r="CA122" s="615"/>
      <x:c r="CB122" s="614"/>
      <x:c r="CC122" s="615"/>
      <x:c r="CD122" s="614"/>
      <x:c r="CE122" s="614">
        <x:v>1</x:v>
      </x:c>
      <x:c r="CF122" s="615">
        <x:v>39.5</x:v>
      </x:c>
      <x:c r="CG122" s="614"/>
      <x:c r="CH122" s="614"/>
      <x:c r="CI122" s="614"/>
      <x:c r="CJ122" s="614"/>
      <x:c r="CK122" s="614"/>
      <x:c r="CL122" s="614"/>
      <x:c r="CM122" s="614"/>
      <x:c r="CN122" s="614"/>
      <x:c r="CO122" s="614"/>
      <x:c r="CP122" s="615"/>
      <x:c r="CQ122" s="614">
        <x:v>1</x:v>
      </x:c>
      <x:c r="CR122" s="615">
        <x:v>130</x:v>
      </x:c>
      <x:c r="CS122" s="614">
        <x:v>10</x:v>
      </x:c>
      <x:c r="CT122" s="614"/>
      <x:c r="CU122" s="614">
        <x:v>1</x:v>
      </x:c>
      <x:c r="CV122" s="614">
        <x:v>1</x:v>
      </x:c>
      <x:c r="CW122" s="614">
        <x:v>2</x:v>
      </x:c>
      <x:c r="CX122" s="614">
        <x:v>3</x:v>
      </x:c>
      <x:c r="CY122" s="639" t="s">
        <x:v>1776</x:v>
      </x:c>
      <x:c r="CZ122" s="614">
        <x:v>2</x:v>
      </x:c>
      <x:c r="DA122" s="615">
        <x:v>75.840000000000003</x:v>
      </x:c>
      <x:c r="DB122" s="614"/>
      <x:c r="DC122" s="615"/>
      <x:c r="DD122" s="614"/>
      <x:c r="DE122" s="615"/>
      <x:c r="DF122" s="614"/>
      <x:c r="DG122" s="701"/>
    </x:row>
    <x:row r="123" spans="1:111" ht="30" customHeight="1">
      <x:c r="A123" s="168" t="s">
        <x:v>2403</x:v>
      </x:c>
      <x:c r="B123" s="342">
        <x:f t="shared" ref="B123:AK123" si="54">SUM(B124,B140,B165)</x:f>
        <x:v>0</x:v>
      </x:c>
      <x:c r="C123" s="343">
        <x:f t="shared" si="54"/>
        <x:v>0</x:v>
      </x:c>
      <x:c r="D123" s="344">
        <x:f t="shared" si="54"/>
        <x:v>0</x:v>
      </x:c>
      <x:c r="E123" s="343">
        <x:f t="shared" si="54"/>
        <x:v>0</x:v>
      </x:c>
      <x:c r="F123" s="344">
        <x:f t="shared" si="54"/>
        <x:v>0</x:v>
      </x:c>
      <x:c r="G123" s="343">
        <x:f t="shared" si="54"/>
        <x:v>0</x:v>
      </x:c>
      <x:c r="H123" s="344">
        <x:f t="shared" si="54"/>
        <x:v>0</x:v>
      </x:c>
      <x:c r="I123" s="343">
        <x:f t="shared" si="54"/>
        <x:v>0</x:v>
      </x:c>
      <x:c r="J123" s="344">
        <x:f t="shared" si="54"/>
        <x:v>4</x:v>
      </x:c>
      <x:c r="K123" s="344">
        <x:f t="shared" si="54"/>
        <x:v>0</x:v>
      </x:c>
      <x:c r="L123" s="343">
        <x:f t="shared" si="54"/>
        <x:v>0</x:v>
      </x:c>
      <x:c r="M123" s="344">
        <x:f t="shared" si="54"/>
        <x:v>0</x:v>
      </x:c>
      <x:c r="N123" s="344">
        <x:f t="shared" si="54"/>
        <x:v>0</x:v>
      </x:c>
      <x:c r="O123" s="344">
        <x:f t="shared" si="54"/>
        <x:v>0</x:v>
      </x:c>
      <x:c r="P123" s="344">
        <x:f t="shared" si="54"/>
        <x:v>0</x:v>
      </x:c>
      <x:c r="Q123" s="344">
        <x:f t="shared" si="54"/>
        <x:v>0</x:v>
      </x:c>
      <x:c r="R123" s="343">
        <x:f t="shared" si="54"/>
        <x:v>0</x:v>
      </x:c>
      <x:c r="S123" s="344">
        <x:f t="shared" si="54"/>
        <x:v>19</x:v>
      </x:c>
      <x:c r="T123" s="343">
        <x:f t="shared" si="54"/>
        <x:v>281</x:v>
      </x:c>
      <x:c r="U123" s="344">
        <x:f t="shared" si="54"/>
        <x:v>0</x:v>
      </x:c>
      <x:c r="V123" s="343">
        <x:f t="shared" si="54"/>
        <x:v>0</x:v>
      </x:c>
      <x:c r="W123" s="344">
        <x:f t="shared" si="54"/>
        <x:v>2</x:v>
      </x:c>
      <x:c r="X123" s="344">
        <x:f t="shared" si="54"/>
        <x:v>148</x:v>
      </x:c>
      <x:c r="Y123" s="344">
        <x:f t="shared" si="54"/>
        <x:v>9</x:v>
      </x:c>
      <x:c r="Z123" s="344">
        <x:f t="shared" si="54"/>
        <x:v>13</x:v>
      </x:c>
      <x:c r="AA123" s="344">
        <x:f t="shared" si="54"/>
        <x:v>0</x:v>
      </x:c>
      <x:c r="AB123" s="344">
        <x:f t="shared" si="54"/>
        <x:v>0</x:v>
      </x:c>
      <x:c r="AC123" s="344">
        <x:f t="shared" si="54"/>
        <x:v>0</x:v>
      </x:c>
      <x:c r="AD123" s="344">
        <x:f t="shared" si="54"/>
        <x:v>0</x:v>
      </x:c>
      <x:c r="AE123" s="344">
        <x:f t="shared" si="54"/>
        <x:v>0</x:v>
      </x:c>
      <x:c r="AF123" s="344">
        <x:f t="shared" si="54"/>
        <x:v>0</x:v>
      </x:c>
      <x:c r="AG123" s="344">
        <x:f t="shared" si="54"/>
        <x:v>0</x:v>
      </x:c>
      <x:c r="AH123" s="344">
        <x:f t="shared" si="54"/>
        <x:v>0</x:v>
      </x:c>
      <x:c r="AI123" s="344">
        <x:f t="shared" si="54"/>
        <x:v>0</x:v>
      </x:c>
      <x:c r="AJ123" s="344">
        <x:f t="shared" si="54"/>
        <x:v>2</x:v>
      </x:c>
      <x:c r="AK123" s="344">
        <x:f t="shared" si="54"/>
        <x:v>2</x:v>
      </x:c>
      <x:c r="AL123" s="168" t="s">
        <x:v>2403</x:v>
      </x:c>
      <x:c r="AM123" s="344">
        <x:f t="shared" ref="AM123:BU123" si="55">SUM(AM124,AM140,AM165)</x:f>
        <x:v>0</x:v>
      </x:c>
      <x:c r="AN123" s="343">
        <x:f t="shared" si="55"/>
        <x:v>0</x:v>
      </x:c>
      <x:c r="AO123" s="344">
        <x:f t="shared" si="55"/>
        <x:v>0</x:v>
      </x:c>
      <x:c r="AP123" s="344">
        <x:f t="shared" si="55"/>
        <x:v>0</x:v>
      </x:c>
      <x:c r="AQ123" s="344">
        <x:f t="shared" si="55"/>
        <x:v>0</x:v>
      </x:c>
      <x:c r="AR123" s="343">
        <x:f t="shared" si="55"/>
        <x:v>0</x:v>
      </x:c>
      <x:c r="AS123" s="344">
        <x:f t="shared" si="55"/>
        <x:v>0</x:v>
      </x:c>
      <x:c r="AT123" s="343">
        <x:f t="shared" si="55"/>
        <x:v>0</x:v>
      </x:c>
      <x:c r="AU123" s="344">
        <x:f t="shared" si="55"/>
        <x:v>0</x:v>
      </x:c>
      <x:c r="AV123" s="344">
        <x:f t="shared" si="55"/>
        <x:v>0</x:v>
      </x:c>
      <x:c r="AW123" s="344">
        <x:f t="shared" si="55"/>
        <x:v>0</x:v>
      </x:c>
      <x:c r="AX123" s="344">
        <x:f t="shared" si="55"/>
        <x:v>0</x:v>
      </x:c>
      <x:c r="AY123" s="344">
        <x:f t="shared" si="55"/>
        <x:v>0</x:v>
      </x:c>
      <x:c r="AZ123" s="344">
        <x:f t="shared" si="55"/>
        <x:v>0</x:v>
      </x:c>
      <x:c r="BA123" s="343">
        <x:f t="shared" si="55"/>
        <x:v>0</x:v>
      </x:c>
      <x:c r="BB123" s="344">
        <x:f t="shared" si="55"/>
        <x:v>0</x:v>
      </x:c>
      <x:c r="BC123" s="344">
        <x:f t="shared" si="55"/>
        <x:v>0</x:v>
      </x:c>
      <x:c r="BD123" s="344">
        <x:f t="shared" si="55"/>
        <x:v>0</x:v>
      </x:c>
      <x:c r="BE123" s="344">
        <x:f t="shared" si="55"/>
        <x:v>12</x:v>
      </x:c>
      <x:c r="BF123" s="344">
        <x:f t="shared" si="55"/>
        <x:v>62</x:v>
      </x:c>
      <x:c r="BG123" s="344">
        <x:f t="shared" si="55"/>
        <x:v>4</x:v>
      </x:c>
      <x:c r="BH123" s="344">
        <x:f t="shared" si="55"/>
        <x:v>18</x:v>
      </x:c>
      <x:c r="BI123" s="344">
        <x:f t="shared" si="55"/>
        <x:v>0</x:v>
      </x:c>
      <x:c r="BJ123" s="343">
        <x:f t="shared" si="55"/>
        <x:v>0</x:v>
      </x:c>
      <x:c r="BK123" s="344">
        <x:f t="shared" si="55"/>
        <x:v>0</x:v>
      </x:c>
      <x:c r="BL123" s="343">
        <x:f t="shared" si="55"/>
        <x:v>0</x:v>
      </x:c>
      <x:c r="BM123" s="344">
        <x:f t="shared" si="55"/>
        <x:v>0</x:v>
      </x:c>
      <x:c r="BN123" s="343">
        <x:f t="shared" si="55"/>
        <x:v>0</x:v>
      </x:c>
      <x:c r="BO123" s="344">
        <x:f t="shared" si="55"/>
        <x:v>0</x:v>
      </x:c>
      <x:c r="BP123" s="343">
        <x:f t="shared" si="55"/>
        <x:v>0</x:v>
      </x:c>
      <x:c r="BQ123" s="344">
        <x:f t="shared" si="55"/>
        <x:v>0</x:v>
      </x:c>
      <x:c r="BR123" s="344">
        <x:f t="shared" si="55"/>
        <x:v>0</x:v>
      </x:c>
      <x:c r="BS123" s="344">
        <x:f t="shared" si="55"/>
        <x:v>0</x:v>
      </x:c>
      <x:c r="BT123" s="344">
        <x:f t="shared" si="55"/>
        <x:v>0</x:v>
      </x:c>
      <x:c r="BU123" s="344">
        <x:f t="shared" si="55"/>
        <x:v>0</x:v>
      </x:c>
      <x:c r="BV123" s="168" t="s">
        <x:v>2403</x:v>
      </x:c>
      <x:c r="BW123" s="344">
        <x:f t="shared" ref="BW123:CX123" si="56">SUM(BW124,BW140,BW165)</x:f>
        <x:v>0</x:v>
      </x:c>
      <x:c r="BX123" s="344">
        <x:f t="shared" si="56"/>
        <x:v>0</x:v>
      </x:c>
      <x:c r="BY123" s="343">
        <x:f t="shared" si="56"/>
        <x:v>0</x:v>
      </x:c>
      <x:c r="BZ123" s="344">
        <x:f t="shared" si="56"/>
        <x:v>0</x:v>
      </x:c>
      <x:c r="CA123" s="343">
        <x:f t="shared" si="56"/>
        <x:v>0</x:v>
      </x:c>
      <x:c r="CB123" s="344">
        <x:f t="shared" si="56"/>
        <x:v>0</x:v>
      </x:c>
      <x:c r="CC123" s="343">
        <x:f t="shared" si="56"/>
        <x:v>0</x:v>
      </x:c>
      <x:c r="CD123" s="344">
        <x:f t="shared" si="56"/>
        <x:v>0</x:v>
      </x:c>
      <x:c r="CE123" s="344">
        <x:f t="shared" si="56"/>
        <x:v>1</x:v>
      </x:c>
      <x:c r="CF123" s="343">
        <x:f t="shared" si="56"/>
        <x:v>44</x:v>
      </x:c>
      <x:c r="CG123" s="344">
        <x:f t="shared" si="56"/>
        <x:v>0</x:v>
      </x:c>
      <x:c r="CH123" s="344">
        <x:f t="shared" si="56"/>
        <x:v>0</x:v>
      </x:c>
      <x:c r="CI123" s="344">
        <x:f t="shared" si="56"/>
        <x:v>0</x:v>
      </x:c>
      <x:c r="CJ123" s="344">
        <x:f t="shared" si="56"/>
        <x:v>2</x:v>
      </x:c>
      <x:c r="CK123" s="344">
        <x:f t="shared" si="56"/>
        <x:v>0</x:v>
      </x:c>
      <x:c r="CL123" s="344">
        <x:f t="shared" si="56"/>
        <x:v>0</x:v>
      </x:c>
      <x:c r="CM123" s="344">
        <x:f t="shared" si="56"/>
        <x:v>1</x:v>
      </x:c>
      <x:c r="CN123" s="344">
        <x:f t="shared" si="56"/>
        <x:v>1</x:v>
      </x:c>
      <x:c r="CO123" s="344">
        <x:f t="shared" si="56"/>
        <x:v>0</x:v>
      </x:c>
      <x:c r="CP123" s="343">
        <x:f t="shared" si="56"/>
        <x:v>0</x:v>
      </x:c>
      <x:c r="CQ123" s="344">
        <x:f t="shared" si="56"/>
        <x:v>0</x:v>
      </x:c>
      <x:c r="CR123" s="343">
        <x:f t="shared" si="56"/>
        <x:v>0</x:v>
      </x:c>
      <x:c r="CS123" s="344">
        <x:f t="shared" si="56"/>
        <x:v>46</x:v>
      </x:c>
      <x:c r="CT123" s="344">
        <x:f t="shared" si="56"/>
        <x:v>0</x:v>
      </x:c>
      <x:c r="CU123" s="344">
        <x:f t="shared" si="56"/>
        <x:v>3</x:v>
      </x:c>
      <x:c r="CV123" s="344">
        <x:f t="shared" si="56"/>
        <x:v>1</x:v>
      </x:c>
      <x:c r="CW123" s="344">
        <x:f t="shared" si="56"/>
        <x:v>1</x:v>
      </x:c>
      <x:c r="CX123" s="344">
        <x:f t="shared" si="56"/>
        <x:v>1</x:v>
      </x:c>
      <x:c r="CY123" s="168" t="s">
        <x:v>2403</x:v>
      </x:c>
      <x:c r="CZ123" s="344">
        <x:f t="shared" ref="CZ123:DG123" si="57">SUM(CZ124,CZ140,CZ165)</x:f>
        <x:v>0</x:v>
      </x:c>
      <x:c r="DA123" s="343">
        <x:f t="shared" si="57"/>
        <x:v>0</x:v>
      </x:c>
      <x:c r="DB123" s="344">
        <x:f t="shared" si="57"/>
        <x:v>0</x:v>
      </x:c>
      <x:c r="DC123" s="343">
        <x:f t="shared" si="57"/>
        <x:v>0</x:v>
      </x:c>
      <x:c r="DD123" s="344">
        <x:f t="shared" si="57"/>
        <x:v>0</x:v>
      </x:c>
      <x:c r="DE123" s="343">
        <x:f t="shared" si="57"/>
        <x:v>0</x:v>
      </x:c>
      <x:c r="DF123" s="344">
        <x:f t="shared" si="57"/>
        <x:v>0</x:v>
      </x:c>
      <x:c r="DG123" s="345">
        <x:f t="shared" si="57"/>
        <x:v>0</x:v>
      </x:c>
    </x:row>
    <x:row r="124" spans="1:111" ht="30" customHeight="1">
      <x:c r="A124" s="364" t="s">
        <x:v>1065</x:v>
      </x:c>
      <x:c r="B124" s="167">
        <x:f>SUM(B125:B139)</x:f>
        <x:v>0</x:v>
      </x:c>
      <x:c r="C124" s="161">
        <x:f t="shared" ref="C124:BN124" si="58">SUM(C125:C139)</x:f>
        <x:v>0</x:v>
      </x:c>
      <x:c r="D124" s="160">
        <x:f t="shared" si="58"/>
        <x:v>0</x:v>
      </x:c>
      <x:c r="E124" s="161">
        <x:f t="shared" si="58"/>
        <x:v>0</x:v>
      </x:c>
      <x:c r="F124" s="160">
        <x:f t="shared" si="58"/>
        <x:v>0</x:v>
      </x:c>
      <x:c r="G124" s="161">
        <x:f t="shared" si="58"/>
        <x:v>0</x:v>
      </x:c>
      <x:c r="H124" s="160">
        <x:f t="shared" si="58"/>
        <x:v>0</x:v>
      </x:c>
      <x:c r="I124" s="161">
        <x:f t="shared" si="58"/>
        <x:v>0</x:v>
      </x:c>
      <x:c r="J124" s="160">
        <x:f t="shared" si="58"/>
        <x:v>1</x:v>
      </x:c>
      <x:c r="K124" s="160">
        <x:f t="shared" si="58"/>
        <x:v>0</x:v>
      </x:c>
      <x:c r="L124" s="161">
        <x:f t="shared" si="58"/>
        <x:v>0</x:v>
      </x:c>
      <x:c r="M124" s="160">
        <x:f t="shared" si="58"/>
        <x:v>0</x:v>
      </x:c>
      <x:c r="N124" s="160">
        <x:f t="shared" si="58"/>
        <x:v>0</x:v>
      </x:c>
      <x:c r="O124" s="160">
        <x:f t="shared" si="58"/>
        <x:v>0</x:v>
      </x:c>
      <x:c r="P124" s="160">
        <x:f t="shared" si="58"/>
        <x:v>0</x:v>
      </x:c>
      <x:c r="Q124" s="160">
        <x:f t="shared" si="58"/>
        <x:v>0</x:v>
      </x:c>
      <x:c r="R124" s="161">
        <x:f t="shared" si="58"/>
        <x:v>0</x:v>
      </x:c>
      <x:c r="S124" s="160">
        <x:f t="shared" si="58"/>
        <x:v>11</x:v>
      </x:c>
      <x:c r="T124" s="161">
        <x:f t="shared" si="58"/>
        <x:v>176</x:v>
      </x:c>
      <x:c r="U124" s="160">
        <x:f t="shared" si="58"/>
        <x:v>0</x:v>
      </x:c>
      <x:c r="V124" s="161">
        <x:f t="shared" si="58"/>
        <x:v>0</x:v>
      </x:c>
      <x:c r="W124" s="160">
        <x:f t="shared" si="58"/>
        <x:v>2</x:v>
      </x:c>
      <x:c r="X124" s="160">
        <x:f t="shared" si="58"/>
        <x:v>75</x:v>
      </x:c>
      <x:c r="Y124" s="160">
        <x:f t="shared" si="58"/>
        <x:v>8</x:v>
      </x:c>
      <x:c r="Z124" s="160">
        <x:f t="shared" si="58"/>
        <x:v>12</x:v>
      </x:c>
      <x:c r="AA124" s="160">
        <x:f t="shared" si="58"/>
        <x:v>0</x:v>
      </x:c>
      <x:c r="AB124" s="160">
        <x:f t="shared" si="58"/>
        <x:v>0</x:v>
      </x:c>
      <x:c r="AC124" s="160">
        <x:f t="shared" si="58"/>
        <x:v>0</x:v>
      </x:c>
      <x:c r="AD124" s="160">
        <x:f t="shared" si="58"/>
        <x:v>0</x:v>
      </x:c>
      <x:c r="AE124" s="160">
        <x:f t="shared" si="58"/>
        <x:v>0</x:v>
      </x:c>
      <x:c r="AF124" s="160">
        <x:f t="shared" si="58"/>
        <x:v>0</x:v>
      </x:c>
      <x:c r="AG124" s="160">
        <x:f t="shared" si="58"/>
        <x:v>0</x:v>
      </x:c>
      <x:c r="AH124" s="160">
        <x:f t="shared" si="58"/>
        <x:v>0</x:v>
      </x:c>
      <x:c r="AI124" s="160">
        <x:f t="shared" si="58"/>
        <x:v>0</x:v>
      </x:c>
      <x:c r="AJ124" s="160">
        <x:f t="shared" si="58"/>
        <x:v>2</x:v>
      </x:c>
      <x:c r="AK124" s="160">
        <x:f t="shared" si="58"/>
        <x:v>2</x:v>
      </x:c>
      <x:c r="AL124" s="364" t="s">
        <x:v>1065</x:v>
      </x:c>
      <x:c r="AM124" s="160">
        <x:f t="shared" si="58"/>
        <x:v>0</x:v>
      </x:c>
      <x:c r="AN124" s="161">
        <x:f t="shared" si="58"/>
        <x:v>0</x:v>
      </x:c>
      <x:c r="AO124" s="160">
        <x:f t="shared" si="58"/>
        <x:v>0</x:v>
      </x:c>
      <x:c r="AP124" s="160">
        <x:f t="shared" si="58"/>
        <x:v>0</x:v>
      </x:c>
      <x:c r="AQ124" s="160">
        <x:f t="shared" si="58"/>
        <x:v>0</x:v>
      </x:c>
      <x:c r="AR124" s="161">
        <x:f t="shared" si="58"/>
        <x:v>0</x:v>
      </x:c>
      <x:c r="AS124" s="160">
        <x:f t="shared" si="58"/>
        <x:v>0</x:v>
      </x:c>
      <x:c r="AT124" s="161">
        <x:f t="shared" si="58"/>
        <x:v>0</x:v>
      </x:c>
      <x:c r="AU124" s="160">
        <x:f t="shared" si="58"/>
        <x:v>0</x:v>
      </x:c>
      <x:c r="AV124" s="160">
        <x:f t="shared" si="58"/>
        <x:v>0</x:v>
      </x:c>
      <x:c r="AW124" s="160">
        <x:f t="shared" si="58"/>
        <x:v>0</x:v>
      </x:c>
      <x:c r="AX124" s="160">
        <x:f t="shared" si="58"/>
        <x:v>0</x:v>
      </x:c>
      <x:c r="AY124" s="160">
        <x:f t="shared" si="58"/>
        <x:v>0</x:v>
      </x:c>
      <x:c r="AZ124" s="160">
        <x:f t="shared" si="58"/>
        <x:v>0</x:v>
      </x:c>
      <x:c r="BA124" s="161">
        <x:f t="shared" si="58"/>
        <x:v>0</x:v>
      </x:c>
      <x:c r="BB124" s="160">
        <x:f t="shared" si="58"/>
        <x:v>0</x:v>
      </x:c>
      <x:c r="BC124" s="160">
        <x:f t="shared" si="58"/>
        <x:v>0</x:v>
      </x:c>
      <x:c r="BD124" s="160">
        <x:f t="shared" si="58"/>
        <x:v>0</x:v>
      </x:c>
      <x:c r="BE124" s="160">
        <x:f t="shared" si="58"/>
        <x:v>11</x:v>
      </x:c>
      <x:c r="BF124" s="160">
        <x:f t="shared" si="58"/>
        <x:v>50</x:v>
      </x:c>
      <x:c r="BG124" s="160">
        <x:f t="shared" si="58"/>
        <x:v>0</x:v>
      </x:c>
      <x:c r="BH124" s="160">
        <x:f t="shared" si="58"/>
        <x:v>0</x:v>
      </x:c>
      <x:c r="BI124" s="160">
        <x:f t="shared" si="58"/>
        <x:v>0</x:v>
      </x:c>
      <x:c r="BJ124" s="161">
        <x:f t="shared" si="58"/>
        <x:v>0</x:v>
      </x:c>
      <x:c r="BK124" s="160">
        <x:f t="shared" si="58"/>
        <x:v>0</x:v>
      </x:c>
      <x:c r="BL124" s="161">
        <x:f t="shared" si="58"/>
        <x:v>0</x:v>
      </x:c>
      <x:c r="BM124" s="160">
        <x:f t="shared" si="58"/>
        <x:v>0</x:v>
      </x:c>
      <x:c r="BN124" s="161">
        <x:f t="shared" si="58"/>
        <x:v>0</x:v>
      </x:c>
      <x:c r="BO124" s="160">
        <x:f t="shared" ref="BO124:DG124" si="59">SUM(BO125:BO139)</x:f>
        <x:v>0</x:v>
      </x:c>
      <x:c r="BP124" s="161">
        <x:f t="shared" si="59"/>
        <x:v>0</x:v>
      </x:c>
      <x:c r="BQ124" s="160">
        <x:f t="shared" si="59"/>
        <x:v>0</x:v>
      </x:c>
      <x:c r="BR124" s="160">
        <x:f t="shared" si="59"/>
        <x:v>0</x:v>
      </x:c>
      <x:c r="BS124" s="160">
        <x:f t="shared" si="59"/>
        <x:v>0</x:v>
      </x:c>
      <x:c r="BT124" s="160">
        <x:f t="shared" si="59"/>
        <x:v>0</x:v>
      </x:c>
      <x:c r="BU124" s="160">
        <x:f t="shared" si="59"/>
        <x:v>0</x:v>
      </x:c>
      <x:c r="BV124" s="364" t="s">
        <x:v>1065</x:v>
      </x:c>
      <x:c r="BW124" s="160">
        <x:f t="shared" si="59"/>
        <x:v>0</x:v>
      </x:c>
      <x:c r="BX124" s="160">
        <x:f t="shared" si="59"/>
        <x:v>0</x:v>
      </x:c>
      <x:c r="BY124" s="161">
        <x:f t="shared" si="59"/>
        <x:v>0</x:v>
      </x:c>
      <x:c r="BZ124" s="160">
        <x:f t="shared" si="59"/>
        <x:v>0</x:v>
      </x:c>
      <x:c r="CA124" s="161">
        <x:f t="shared" si="59"/>
        <x:v>0</x:v>
      </x:c>
      <x:c r="CB124" s="160">
        <x:f t="shared" si="59"/>
        <x:v>0</x:v>
      </x:c>
      <x:c r="CC124" s="161">
        <x:f t="shared" si="59"/>
        <x:v>0</x:v>
      </x:c>
      <x:c r="CD124" s="160">
        <x:f t="shared" si="59"/>
        <x:v>0</x:v>
      </x:c>
      <x:c r="CE124" s="160">
        <x:f t="shared" si="59"/>
        <x:v>1</x:v>
      </x:c>
      <x:c r="CF124" s="161">
        <x:f t="shared" si="59"/>
        <x:v>44</x:v>
      </x:c>
      <x:c r="CG124" s="160">
        <x:f t="shared" si="59"/>
        <x:v>0</x:v>
      </x:c>
      <x:c r="CH124" s="160">
        <x:f t="shared" si="59"/>
        <x:v>0</x:v>
      </x:c>
      <x:c r="CI124" s="160">
        <x:f t="shared" si="59"/>
        <x:v>0</x:v>
      </x:c>
      <x:c r="CJ124" s="160">
        <x:f t="shared" si="59"/>
        <x:v>2</x:v>
      </x:c>
      <x:c r="CK124" s="160">
        <x:f t="shared" si="59"/>
        <x:v>0</x:v>
      </x:c>
      <x:c r="CL124" s="160">
        <x:f t="shared" si="59"/>
        <x:v>0</x:v>
      </x:c>
      <x:c r="CM124" s="160">
        <x:f t="shared" si="59"/>
        <x:v>1</x:v>
      </x:c>
      <x:c r="CN124" s="160">
        <x:f t="shared" si="59"/>
        <x:v>1</x:v>
      </x:c>
      <x:c r="CO124" s="160">
        <x:f t="shared" si="59"/>
        <x:v>0</x:v>
      </x:c>
      <x:c r="CP124" s="161">
        <x:f t="shared" si="59"/>
        <x:v>0</x:v>
      </x:c>
      <x:c r="CQ124" s="160">
        <x:f t="shared" si="59"/>
        <x:v>0</x:v>
      </x:c>
      <x:c r="CR124" s="161">
        <x:f t="shared" si="59"/>
        <x:v>0</x:v>
      </x:c>
      <x:c r="CS124" s="160">
        <x:f t="shared" si="59"/>
        <x:v>35</x:v>
      </x:c>
      <x:c r="CT124" s="160">
        <x:f t="shared" si="59"/>
        <x:v>0</x:v>
      </x:c>
      <x:c r="CU124" s="160">
        <x:f t="shared" si="59"/>
        <x:v>3</x:v>
      </x:c>
      <x:c r="CV124" s="160">
        <x:f t="shared" si="59"/>
        <x:v>1</x:v>
      </x:c>
      <x:c r="CW124" s="160">
        <x:f t="shared" si="59"/>
        <x:v>1</x:v>
      </x:c>
      <x:c r="CX124" s="160">
        <x:f t="shared" si="59"/>
        <x:v>1</x:v>
      </x:c>
      <x:c r="CY124" s="364" t="s">
        <x:v>1065</x:v>
      </x:c>
      <x:c r="CZ124" s="160">
        <x:f t="shared" si="59"/>
        <x:v>0</x:v>
      </x:c>
      <x:c r="DA124" s="161">
        <x:f t="shared" si="59"/>
        <x:v>0</x:v>
      </x:c>
      <x:c r="DB124" s="160">
        <x:f t="shared" si="59"/>
        <x:v>0</x:v>
      </x:c>
      <x:c r="DC124" s="161">
        <x:f t="shared" si="59"/>
        <x:v>0</x:v>
      </x:c>
      <x:c r="DD124" s="160">
        <x:f t="shared" si="59"/>
        <x:v>0</x:v>
      </x:c>
      <x:c r="DE124" s="161">
        <x:f t="shared" si="59"/>
        <x:v>0</x:v>
      </x:c>
      <x:c r="DF124" s="160">
        <x:f t="shared" si="59"/>
        <x:v>0</x:v>
      </x:c>
      <x:c r="DG124" s="165">
        <x:f t="shared" si="59"/>
        <x:v>0</x:v>
      </x:c>
    </x:row>
    <x:row r="125" spans="1:111" ht="30" customHeight="1">
      <x:c r="A125" s="631" t="s">
        <x:v>1320</x:v>
      </x:c>
      <x:c r="B125" s="115"/>
      <x:c r="C125" s="162"/>
      <x:c r="D125" s="112"/>
      <x:c r="E125" s="162"/>
      <x:c r="F125" s="112"/>
      <x:c r="G125" s="162"/>
      <x:c r="H125" s="112"/>
      <x:c r="I125" s="162"/>
      <x:c r="J125" s="112"/>
      <x:c r="K125" s="112"/>
      <x:c r="L125" s="162"/>
      <x:c r="M125" s="112"/>
      <x:c r="N125" s="112"/>
      <x:c r="O125" s="112"/>
      <x:c r="P125" s="112"/>
      <x:c r="Q125" s="112"/>
      <x:c r="R125" s="162"/>
      <x:c r="S125" s="112">
        <x:v>1</x:v>
      </x:c>
      <x:c r="T125" s="162">
        <x:v>16</x:v>
      </x:c>
      <x:c r="U125" s="112"/>
      <x:c r="V125" s="162"/>
      <x:c r="W125" s="112"/>
      <x:c r="X125" s="112">
        <x:v>5</x:v>
      </x:c>
      <x:c r="Y125" s="112"/>
      <x:c r="Z125" s="112"/>
      <x:c r="AA125" s="112"/>
      <x:c r="AB125" s="112"/>
      <x:c r="AC125" s="112"/>
      <x:c r="AD125" s="112"/>
      <x:c r="AE125" s="112"/>
      <x:c r="AF125" s="112"/>
      <x:c r="AG125" s="112"/>
      <x:c r="AH125" s="112"/>
      <x:c r="AI125" s="112"/>
      <x:c r="AJ125" s="112"/>
      <x:c r="AK125" s="112"/>
      <x:c r="AL125" s="631" t="s">
        <x:v>1320</x:v>
      </x:c>
      <x:c r="AM125" s="112"/>
      <x:c r="AN125" s="162"/>
      <x:c r="AO125" s="112"/>
      <x:c r="AP125" s="112"/>
      <x:c r="AQ125" s="112"/>
      <x:c r="AR125" s="162"/>
      <x:c r="AS125" s="112"/>
      <x:c r="AT125" s="162"/>
      <x:c r="AU125" s="112"/>
      <x:c r="AV125" s="112"/>
      <x:c r="AW125" s="112"/>
      <x:c r="AX125" s="112"/>
      <x:c r="AY125" s="112"/>
      <x:c r="AZ125" s="112"/>
      <x:c r="BA125" s="162"/>
      <x:c r="BB125" s="112"/>
      <x:c r="BC125" s="112"/>
      <x:c r="BD125" s="112"/>
      <x:c r="BE125" s="112">
        <x:v>1</x:v>
      </x:c>
      <x:c r="BF125" s="112">
        <x:v>4</x:v>
      </x:c>
      <x:c r="BG125" s="112"/>
      <x:c r="BH125" s="112"/>
      <x:c r="BI125" s="112"/>
      <x:c r="BJ125" s="162"/>
      <x:c r="BK125" s="112"/>
      <x:c r="BL125" s="162"/>
      <x:c r="BM125" s="112"/>
      <x:c r="BN125" s="162"/>
      <x:c r="BO125" s="112"/>
      <x:c r="BP125" s="162"/>
      <x:c r="BQ125" s="112"/>
      <x:c r="BR125" s="112"/>
      <x:c r="BS125" s="112"/>
      <x:c r="BT125" s="112"/>
      <x:c r="BU125" s="112"/>
      <x:c r="BV125" s="631" t="s">
        <x:v>1320</x:v>
      </x:c>
      <x:c r="BW125" s="112"/>
      <x:c r="BX125" s="112"/>
      <x:c r="BY125" s="162"/>
      <x:c r="BZ125" s="112"/>
      <x:c r="CA125" s="162"/>
      <x:c r="CB125" s="112"/>
      <x:c r="CC125" s="162"/>
      <x:c r="CD125" s="112"/>
      <x:c r="CE125" s="112"/>
      <x:c r="CF125" s="162"/>
      <x:c r="CG125" s="112"/>
      <x:c r="CH125" s="112"/>
      <x:c r="CI125" s="112"/>
      <x:c r="CJ125" s="112"/>
      <x:c r="CK125" s="112"/>
      <x:c r="CL125" s="112"/>
      <x:c r="CM125" s="112"/>
      <x:c r="CN125" s="112"/>
      <x:c r="CO125" s="112"/>
      <x:c r="CP125" s="162"/>
      <x:c r="CQ125" s="112"/>
      <x:c r="CR125" s="162"/>
      <x:c r="CS125" s="112">
        <x:v>6</x:v>
      </x:c>
      <x:c r="CT125" s="112"/>
      <x:c r="CU125" s="112"/>
      <x:c r="CV125" s="112"/>
      <x:c r="CW125" s="112"/>
      <x:c r="CX125" s="112"/>
      <x:c r="CY125" s="631" t="s">
        <x:v>1320</x:v>
      </x:c>
      <x:c r="CZ125" s="112"/>
      <x:c r="DA125" s="162"/>
      <x:c r="DB125" s="112"/>
      <x:c r="DC125" s="162"/>
      <x:c r="DD125" s="112"/>
      <x:c r="DE125" s="162"/>
      <x:c r="DF125" s="112"/>
      <x:c r="DG125" s="163"/>
    </x:row>
    <x:row r="126" spans="1:111" ht="30" customHeight="1">
      <x:c r="A126" s="631" t="s">
        <x:v>1756</x:v>
      </x:c>
      <x:c r="B126" s="115"/>
      <x:c r="C126" s="162"/>
      <x:c r="D126" s="112"/>
      <x:c r="E126" s="162"/>
      <x:c r="F126" s="112"/>
      <x:c r="G126" s="162"/>
      <x:c r="H126" s="112"/>
      <x:c r="I126" s="162"/>
      <x:c r="J126" s="112"/>
      <x:c r="K126" s="112"/>
      <x:c r="L126" s="162"/>
      <x:c r="M126" s="112"/>
      <x:c r="N126" s="112"/>
      <x:c r="O126" s="112"/>
      <x:c r="P126" s="112"/>
      <x:c r="Q126" s="112"/>
      <x:c r="R126" s="162"/>
      <x:c r="S126" s="112"/>
      <x:c r="T126" s="162"/>
      <x:c r="U126" s="112"/>
      <x:c r="V126" s="162"/>
      <x:c r="W126" s="112"/>
      <x:c r="X126" s="112"/>
      <x:c r="Y126" s="112"/>
      <x:c r="Z126" s="112"/>
      <x:c r="AA126" s="112"/>
      <x:c r="AB126" s="112"/>
      <x:c r="AC126" s="112"/>
      <x:c r="AD126" s="112"/>
      <x:c r="AE126" s="112"/>
      <x:c r="AF126" s="112"/>
      <x:c r="AG126" s="112"/>
      <x:c r="AH126" s="112"/>
      <x:c r="AI126" s="112"/>
      <x:c r="AJ126" s="112"/>
      <x:c r="AK126" s="112"/>
      <x:c r="AL126" s="631" t="s">
        <x:v>1756</x:v>
      </x:c>
      <x:c r="AM126" s="112"/>
      <x:c r="AN126" s="162"/>
      <x:c r="AO126" s="112"/>
      <x:c r="AP126" s="112"/>
      <x:c r="AQ126" s="112"/>
      <x:c r="AR126" s="162"/>
      <x:c r="AS126" s="112"/>
      <x:c r="AT126" s="162"/>
      <x:c r="AU126" s="112"/>
      <x:c r="AV126" s="112"/>
      <x:c r="AW126" s="112"/>
      <x:c r="AX126" s="112"/>
      <x:c r="AY126" s="112"/>
      <x:c r="AZ126" s="112"/>
      <x:c r="BA126" s="162"/>
      <x:c r="BB126" s="112"/>
      <x:c r="BC126" s="112"/>
      <x:c r="BD126" s="112"/>
      <x:c r="BE126" s="112">
        <x:v>1</x:v>
      </x:c>
      <x:c r="BF126" s="112">
        <x:v>1</x:v>
      </x:c>
      <x:c r="BG126" s="112"/>
      <x:c r="BH126" s="112"/>
      <x:c r="BI126" s="112"/>
      <x:c r="BJ126" s="162"/>
      <x:c r="BK126" s="112"/>
      <x:c r="BL126" s="162"/>
      <x:c r="BM126" s="112"/>
      <x:c r="BN126" s="162"/>
      <x:c r="BO126" s="112"/>
      <x:c r="BP126" s="162"/>
      <x:c r="BQ126" s="112"/>
      <x:c r="BR126" s="112"/>
      <x:c r="BS126" s="112"/>
      <x:c r="BT126" s="112"/>
      <x:c r="BU126" s="112"/>
      <x:c r="BV126" s="631" t="s">
        <x:v>1756</x:v>
      </x:c>
      <x:c r="BW126" s="112"/>
      <x:c r="BX126" s="112"/>
      <x:c r="BY126" s="162"/>
      <x:c r="BZ126" s="112"/>
      <x:c r="CA126" s="162"/>
      <x:c r="CB126" s="112"/>
      <x:c r="CC126" s="162"/>
      <x:c r="CD126" s="112"/>
      <x:c r="CE126" s="112"/>
      <x:c r="CF126" s="162"/>
      <x:c r="CG126" s="112"/>
      <x:c r="CH126" s="112"/>
      <x:c r="CI126" s="112"/>
      <x:c r="CJ126" s="112"/>
      <x:c r="CK126" s="112"/>
      <x:c r="CL126" s="112"/>
      <x:c r="CM126" s="112"/>
      <x:c r="CN126" s="112"/>
      <x:c r="CO126" s="112"/>
      <x:c r="CP126" s="162"/>
      <x:c r="CQ126" s="112"/>
      <x:c r="CR126" s="162"/>
      <x:c r="CS126" s="112">
        <x:v>3</x:v>
      </x:c>
      <x:c r="CT126" s="112"/>
      <x:c r="CU126" s="112"/>
      <x:c r="CV126" s="112"/>
      <x:c r="CW126" s="112"/>
      <x:c r="CX126" s="112"/>
      <x:c r="CY126" s="631" t="s">
        <x:v>1756</x:v>
      </x:c>
      <x:c r="CZ126" s="112"/>
      <x:c r="DA126" s="162"/>
      <x:c r="DB126" s="112"/>
      <x:c r="DC126" s="162"/>
      <x:c r="DD126" s="112"/>
      <x:c r="DE126" s="162"/>
      <x:c r="DF126" s="112"/>
      <x:c r="DG126" s="163"/>
    </x:row>
    <x:row r="127" spans="1:111" ht="30" customHeight="1">
      <x:c r="A127" s="631" t="s">
        <x:v>552</x:v>
      </x:c>
      <x:c r="B127" s="115"/>
      <x:c r="C127" s="162"/>
      <x:c r="D127" s="112"/>
      <x:c r="E127" s="162"/>
      <x:c r="F127" s="112"/>
      <x:c r="G127" s="162"/>
      <x:c r="H127" s="112"/>
      <x:c r="I127" s="162"/>
      <x:c r="J127" s="112"/>
      <x:c r="K127" s="112"/>
      <x:c r="L127" s="162"/>
      <x:c r="M127" s="112"/>
      <x:c r="N127" s="112"/>
      <x:c r="O127" s="112"/>
      <x:c r="P127" s="112"/>
      <x:c r="Q127" s="112"/>
      <x:c r="R127" s="162"/>
      <x:c r="S127" s="112">
        <x:v>1</x:v>
      </x:c>
      <x:c r="T127" s="162">
        <x:v>16</x:v>
      </x:c>
      <x:c r="U127" s="112"/>
      <x:c r="V127" s="162"/>
      <x:c r="W127" s="112"/>
      <x:c r="X127" s="112"/>
      <x:c r="Y127" s="112">
        <x:v>1</x:v>
      </x:c>
      <x:c r="Z127" s="112">
        <x:v>1</x:v>
      </x:c>
      <x:c r="AA127" s="112"/>
      <x:c r="AB127" s="112"/>
      <x:c r="AC127" s="112"/>
      <x:c r="AD127" s="112"/>
      <x:c r="AE127" s="112"/>
      <x:c r="AF127" s="112"/>
      <x:c r="AG127" s="112"/>
      <x:c r="AH127" s="112"/>
      <x:c r="AI127" s="112"/>
      <x:c r="AJ127" s="112"/>
      <x:c r="AK127" s="112"/>
      <x:c r="AL127" s="631" t="s">
        <x:v>552</x:v>
      </x:c>
      <x:c r="AM127" s="112"/>
      <x:c r="AN127" s="162"/>
      <x:c r="AO127" s="112"/>
      <x:c r="AP127" s="112"/>
      <x:c r="AQ127" s="112"/>
      <x:c r="AR127" s="162"/>
      <x:c r="AS127" s="112"/>
      <x:c r="AT127" s="162"/>
      <x:c r="AU127" s="112"/>
      <x:c r="AV127" s="112"/>
      <x:c r="AW127" s="112"/>
      <x:c r="AX127" s="112"/>
      <x:c r="AY127" s="112"/>
      <x:c r="AZ127" s="112"/>
      <x:c r="BA127" s="162"/>
      <x:c r="BB127" s="112"/>
      <x:c r="BC127" s="112"/>
      <x:c r="BD127" s="112"/>
      <x:c r="BE127" s="112"/>
      <x:c r="BF127" s="112"/>
      <x:c r="BG127" s="112"/>
      <x:c r="BH127" s="112"/>
      <x:c r="BI127" s="112"/>
      <x:c r="BJ127" s="162"/>
      <x:c r="BK127" s="112"/>
      <x:c r="BL127" s="162"/>
      <x:c r="BM127" s="112"/>
      <x:c r="BN127" s="162"/>
      <x:c r="BO127" s="112"/>
      <x:c r="BP127" s="162"/>
      <x:c r="BQ127" s="112"/>
      <x:c r="BR127" s="112"/>
      <x:c r="BS127" s="112"/>
      <x:c r="BT127" s="112"/>
      <x:c r="BU127" s="112"/>
      <x:c r="BV127" s="631" t="s">
        <x:v>552</x:v>
      </x:c>
      <x:c r="BW127" s="112"/>
      <x:c r="BX127" s="112"/>
      <x:c r="BY127" s="162"/>
      <x:c r="BZ127" s="112"/>
      <x:c r="CA127" s="162"/>
      <x:c r="CB127" s="112"/>
      <x:c r="CC127" s="162"/>
      <x:c r="CD127" s="112"/>
      <x:c r="CE127" s="112"/>
      <x:c r="CF127" s="162"/>
      <x:c r="CG127" s="112"/>
      <x:c r="CH127" s="112"/>
      <x:c r="CI127" s="112"/>
      <x:c r="CJ127" s="112"/>
      <x:c r="CK127" s="112"/>
      <x:c r="CL127" s="112"/>
      <x:c r="CM127" s="112"/>
      <x:c r="CN127" s="112"/>
      <x:c r="CO127" s="112"/>
      <x:c r="CP127" s="162"/>
      <x:c r="CQ127" s="112"/>
      <x:c r="CR127" s="162"/>
      <x:c r="CS127" s="112">
        <x:v>5</x:v>
      </x:c>
      <x:c r="CT127" s="112"/>
      <x:c r="CU127" s="112"/>
      <x:c r="CV127" s="112"/>
      <x:c r="CW127" s="112"/>
      <x:c r="CX127" s="112"/>
      <x:c r="CY127" s="631" t="s">
        <x:v>552</x:v>
      </x:c>
      <x:c r="CZ127" s="112"/>
      <x:c r="DA127" s="162"/>
      <x:c r="DB127" s="112"/>
      <x:c r="DC127" s="162"/>
      <x:c r="DD127" s="112"/>
      <x:c r="DE127" s="162"/>
      <x:c r="DF127" s="112"/>
      <x:c r="DG127" s="163"/>
    </x:row>
    <x:row r="128" spans="1:111" ht="30" customHeight="1">
      <x:c r="A128" s="631" t="s">
        <x:v>2583</x:v>
      </x:c>
      <x:c r="B128" s="115"/>
      <x:c r="C128" s="162"/>
      <x:c r="D128" s="112"/>
      <x:c r="E128" s="162"/>
      <x:c r="F128" s="112"/>
      <x:c r="G128" s="162"/>
      <x:c r="H128" s="112"/>
      <x:c r="I128" s="162"/>
      <x:c r="J128" s="112"/>
      <x:c r="K128" s="112"/>
      <x:c r="L128" s="162"/>
      <x:c r="M128" s="112"/>
      <x:c r="N128" s="112"/>
      <x:c r="O128" s="112"/>
      <x:c r="P128" s="112"/>
      <x:c r="Q128" s="112"/>
      <x:c r="R128" s="162"/>
      <x:c r="S128" s="112">
        <x:v>1</x:v>
      </x:c>
      <x:c r="T128" s="162">
        <x:v>16</x:v>
      </x:c>
      <x:c r="U128" s="112"/>
      <x:c r="V128" s="162"/>
      <x:c r="W128" s="112"/>
      <x:c r="X128" s="112">
        <x:v>2</x:v>
      </x:c>
      <x:c r="Y128" s="112">
        <x:v>1</x:v>
      </x:c>
      <x:c r="Z128" s="112">
        <x:v>1</x:v>
      </x:c>
      <x:c r="AA128" s="112"/>
      <x:c r="AB128" s="112"/>
      <x:c r="AC128" s="112"/>
      <x:c r="AD128" s="112"/>
      <x:c r="AE128" s="112"/>
      <x:c r="AF128" s="112"/>
      <x:c r="AG128" s="112"/>
      <x:c r="AH128" s="112"/>
      <x:c r="AI128" s="112"/>
      <x:c r="AJ128" s="112"/>
      <x:c r="AK128" s="112"/>
      <x:c r="AL128" s="631" t="s">
        <x:v>2583</x:v>
      </x:c>
      <x:c r="AM128" s="112"/>
      <x:c r="AN128" s="162"/>
      <x:c r="AO128" s="112"/>
      <x:c r="AP128" s="112"/>
      <x:c r="AQ128" s="112"/>
      <x:c r="AR128" s="162"/>
      <x:c r="AS128" s="112"/>
      <x:c r="AT128" s="162"/>
      <x:c r="AU128" s="112"/>
      <x:c r="AV128" s="112"/>
      <x:c r="AW128" s="112"/>
      <x:c r="AX128" s="112"/>
      <x:c r="AY128" s="112"/>
      <x:c r="AZ128" s="112"/>
      <x:c r="BA128" s="162"/>
      <x:c r="BB128" s="112"/>
      <x:c r="BC128" s="112"/>
      <x:c r="BD128" s="112"/>
      <x:c r="BE128" s="112">
        <x:v>1</x:v>
      </x:c>
      <x:c r="BF128" s="112">
        <x:v>3</x:v>
      </x:c>
      <x:c r="BG128" s="112"/>
      <x:c r="BH128" s="112"/>
      <x:c r="BI128" s="112"/>
      <x:c r="BJ128" s="162"/>
      <x:c r="BK128" s="112"/>
      <x:c r="BL128" s="162"/>
      <x:c r="BM128" s="112"/>
      <x:c r="BN128" s="162"/>
      <x:c r="BO128" s="112"/>
      <x:c r="BP128" s="162"/>
      <x:c r="BQ128" s="112"/>
      <x:c r="BR128" s="112"/>
      <x:c r="BS128" s="112"/>
      <x:c r="BT128" s="112"/>
      <x:c r="BU128" s="112"/>
      <x:c r="BV128" s="631" t="s">
        <x:v>2583</x:v>
      </x:c>
      <x:c r="BW128" s="112"/>
      <x:c r="BX128" s="112"/>
      <x:c r="BY128" s="162"/>
      <x:c r="BZ128" s="112"/>
      <x:c r="CA128" s="162"/>
      <x:c r="CB128" s="112"/>
      <x:c r="CC128" s="162"/>
      <x:c r="CD128" s="112"/>
      <x:c r="CE128" s="112"/>
      <x:c r="CF128" s="162"/>
      <x:c r="CG128" s="112"/>
      <x:c r="CH128" s="112"/>
      <x:c r="CI128" s="112"/>
      <x:c r="CJ128" s="112"/>
      <x:c r="CK128" s="112"/>
      <x:c r="CL128" s="112"/>
      <x:c r="CM128" s="112"/>
      <x:c r="CN128" s="112"/>
      <x:c r="CO128" s="112"/>
      <x:c r="CP128" s="162"/>
      <x:c r="CQ128" s="112"/>
      <x:c r="CR128" s="162"/>
      <x:c r="CS128" s="112">
        <x:v>2</x:v>
      </x:c>
      <x:c r="CT128" s="112"/>
      <x:c r="CU128" s="112"/>
      <x:c r="CV128" s="112"/>
      <x:c r="CW128" s="112">
        <x:v>1</x:v>
      </x:c>
      <x:c r="CX128" s="112">
        <x:v>1</x:v>
      </x:c>
      <x:c r="CY128" s="631" t="s">
        <x:v>2583</x:v>
      </x:c>
      <x:c r="CZ128" s="112"/>
      <x:c r="DA128" s="162"/>
      <x:c r="DB128" s="112"/>
      <x:c r="DC128" s="162"/>
      <x:c r="DD128" s="112"/>
      <x:c r="DE128" s="162"/>
      <x:c r="DF128" s="112"/>
      <x:c r="DG128" s="163"/>
    </x:row>
    <x:row r="129" spans="1:111" ht="30" customHeight="1">
      <x:c r="A129" s="631" t="s">
        <x:v>1656</x:v>
      </x:c>
      <x:c r="B129" s="115"/>
      <x:c r="C129" s="162"/>
      <x:c r="D129" s="112"/>
      <x:c r="E129" s="162"/>
      <x:c r="F129" s="112"/>
      <x:c r="G129" s="162"/>
      <x:c r="H129" s="112"/>
      <x:c r="I129" s="162"/>
      <x:c r="J129" s="112"/>
      <x:c r="K129" s="112"/>
      <x:c r="L129" s="162"/>
      <x:c r="M129" s="112"/>
      <x:c r="N129" s="112"/>
      <x:c r="O129" s="112"/>
      <x:c r="P129" s="112"/>
      <x:c r="Q129" s="112"/>
      <x:c r="R129" s="162"/>
      <x:c r="S129" s="112">
        <x:v>1</x:v>
      </x:c>
      <x:c r="T129" s="162">
        <x:v>16</x:v>
      </x:c>
      <x:c r="U129" s="112"/>
      <x:c r="V129" s="162"/>
      <x:c r="W129" s="112"/>
      <x:c r="X129" s="112">
        <x:v>2</x:v>
      </x:c>
      <x:c r="Y129" s="112">
        <x:v>2</x:v>
      </x:c>
      <x:c r="Z129" s="112">
        <x:v>2</x:v>
      </x:c>
      <x:c r="AA129" s="112"/>
      <x:c r="AB129" s="112"/>
      <x:c r="AC129" s="112"/>
      <x:c r="AD129" s="112"/>
      <x:c r="AE129" s="112"/>
      <x:c r="AF129" s="112"/>
      <x:c r="AG129" s="112"/>
      <x:c r="AH129" s="112"/>
      <x:c r="AI129" s="112"/>
      <x:c r="AJ129" s="112"/>
      <x:c r="AK129" s="112"/>
      <x:c r="AL129" s="631" t="s">
        <x:v>1656</x:v>
      </x:c>
      <x:c r="AM129" s="112"/>
      <x:c r="AN129" s="162"/>
      <x:c r="AO129" s="112"/>
      <x:c r="AP129" s="112"/>
      <x:c r="AQ129" s="112"/>
      <x:c r="AR129" s="162"/>
      <x:c r="AS129" s="112"/>
      <x:c r="AT129" s="162"/>
      <x:c r="AU129" s="112"/>
      <x:c r="AV129" s="112"/>
      <x:c r="AW129" s="112"/>
      <x:c r="AX129" s="112"/>
      <x:c r="AY129" s="112"/>
      <x:c r="AZ129" s="112"/>
      <x:c r="BA129" s="162"/>
      <x:c r="BB129" s="112"/>
      <x:c r="BC129" s="112"/>
      <x:c r="BD129" s="112"/>
      <x:c r="BE129" s="112"/>
      <x:c r="BF129" s="112"/>
      <x:c r="BG129" s="112"/>
      <x:c r="BH129" s="112"/>
      <x:c r="BI129" s="112"/>
      <x:c r="BJ129" s="162"/>
      <x:c r="BK129" s="112"/>
      <x:c r="BL129" s="162"/>
      <x:c r="BM129" s="112"/>
      <x:c r="BN129" s="162"/>
      <x:c r="BO129" s="112"/>
      <x:c r="BP129" s="162"/>
      <x:c r="BQ129" s="112"/>
      <x:c r="BR129" s="112"/>
      <x:c r="BS129" s="112"/>
      <x:c r="BT129" s="112"/>
      <x:c r="BU129" s="112"/>
      <x:c r="BV129" s="631" t="s">
        <x:v>1656</x:v>
      </x:c>
      <x:c r="BW129" s="112"/>
      <x:c r="BX129" s="112"/>
      <x:c r="BY129" s="162"/>
      <x:c r="BZ129" s="112"/>
      <x:c r="CA129" s="162"/>
      <x:c r="CB129" s="112"/>
      <x:c r="CC129" s="162"/>
      <x:c r="CD129" s="112"/>
      <x:c r="CE129" s="112"/>
      <x:c r="CF129" s="162"/>
      <x:c r="CG129" s="112"/>
      <x:c r="CH129" s="112"/>
      <x:c r="CI129" s="112"/>
      <x:c r="CJ129" s="112"/>
      <x:c r="CK129" s="112"/>
      <x:c r="CL129" s="112"/>
      <x:c r="CM129" s="112"/>
      <x:c r="CN129" s="112"/>
      <x:c r="CO129" s="112"/>
      <x:c r="CP129" s="162"/>
      <x:c r="CQ129" s="112"/>
      <x:c r="CR129" s="162"/>
      <x:c r="CS129" s="112">
        <x:v>2</x:v>
      </x:c>
      <x:c r="CT129" s="112"/>
      <x:c r="CU129" s="112"/>
      <x:c r="CV129" s="112"/>
      <x:c r="CW129" s="112"/>
      <x:c r="CX129" s="112"/>
      <x:c r="CY129" s="631" t="s">
        <x:v>1656</x:v>
      </x:c>
      <x:c r="CZ129" s="112"/>
      <x:c r="DA129" s="162"/>
      <x:c r="DB129" s="112"/>
      <x:c r="DC129" s="162"/>
      <x:c r="DD129" s="112"/>
      <x:c r="DE129" s="162"/>
      <x:c r="DF129" s="112"/>
      <x:c r="DG129" s="163"/>
    </x:row>
    <x:row r="130" spans="1:111" ht="30" customHeight="1">
      <x:c r="A130" s="636" t="s">
        <x:v>2102</x:v>
      </x:c>
      <x:c r="B130" s="115"/>
      <x:c r="C130" s="162"/>
      <x:c r="D130" s="112"/>
      <x:c r="E130" s="162"/>
      <x:c r="F130" s="112"/>
      <x:c r="G130" s="162"/>
      <x:c r="H130" s="112"/>
      <x:c r="I130" s="162"/>
      <x:c r="J130" s="112"/>
      <x:c r="K130" s="112"/>
      <x:c r="L130" s="162"/>
      <x:c r="M130" s="112"/>
      <x:c r="N130" s="112"/>
      <x:c r="O130" s="112"/>
      <x:c r="P130" s="112"/>
      <x:c r="Q130" s="112"/>
      <x:c r="R130" s="162"/>
      <x:c r="S130" s="112">
        <x:v>1</x:v>
      </x:c>
      <x:c r="T130" s="162">
        <x:v>16</x:v>
      </x:c>
      <x:c r="U130" s="112"/>
      <x:c r="V130" s="162"/>
      <x:c r="W130" s="112"/>
      <x:c r="X130" s="112">
        <x:v>19</x:v>
      </x:c>
      <x:c r="Y130" s="112">
        <x:v>1</x:v>
      </x:c>
      <x:c r="Z130" s="112">
        <x:v>3</x:v>
      </x:c>
      <x:c r="AA130" s="112"/>
      <x:c r="AB130" s="112"/>
      <x:c r="AC130" s="112"/>
      <x:c r="AD130" s="112"/>
      <x:c r="AE130" s="112"/>
      <x:c r="AF130" s="112"/>
      <x:c r="AG130" s="112"/>
      <x:c r="AH130" s="112"/>
      <x:c r="AI130" s="112"/>
      <x:c r="AJ130" s="112"/>
      <x:c r="AK130" s="112"/>
      <x:c r="AL130" s="636" t="s">
        <x:v>2102</x:v>
      </x:c>
      <x:c r="AM130" s="112"/>
      <x:c r="AN130" s="162"/>
      <x:c r="AO130" s="112"/>
      <x:c r="AP130" s="112"/>
      <x:c r="AQ130" s="112"/>
      <x:c r="AR130" s="162"/>
      <x:c r="AS130" s="112"/>
      <x:c r="AT130" s="162"/>
      <x:c r="AU130" s="112"/>
      <x:c r="AV130" s="112"/>
      <x:c r="AW130" s="112"/>
      <x:c r="AX130" s="112"/>
      <x:c r="AY130" s="112"/>
      <x:c r="AZ130" s="112"/>
      <x:c r="BA130" s="162"/>
      <x:c r="BB130" s="112"/>
      <x:c r="BC130" s="112"/>
      <x:c r="BD130" s="112"/>
      <x:c r="BE130" s="112">
        <x:v>1</x:v>
      </x:c>
      <x:c r="BF130" s="112">
        <x:v>14</x:v>
      </x:c>
      <x:c r="BG130" s="112"/>
      <x:c r="BH130" s="112"/>
      <x:c r="BI130" s="112"/>
      <x:c r="BJ130" s="162"/>
      <x:c r="BK130" s="112"/>
      <x:c r="BL130" s="162"/>
      <x:c r="BM130" s="112"/>
      <x:c r="BN130" s="162"/>
      <x:c r="BO130" s="112"/>
      <x:c r="BP130" s="162"/>
      <x:c r="BQ130" s="112"/>
      <x:c r="BR130" s="112"/>
      <x:c r="BS130" s="112"/>
      <x:c r="BT130" s="112"/>
      <x:c r="BU130" s="112"/>
      <x:c r="BV130" s="636" t="s">
        <x:v>2102</x:v>
      </x:c>
      <x:c r="BW130" s="112"/>
      <x:c r="BX130" s="112"/>
      <x:c r="BY130" s="162"/>
      <x:c r="BZ130" s="112"/>
      <x:c r="CA130" s="162"/>
      <x:c r="CB130" s="112"/>
      <x:c r="CC130" s="162"/>
      <x:c r="CD130" s="112"/>
      <x:c r="CE130" s="112"/>
      <x:c r="CF130" s="162"/>
      <x:c r="CG130" s="112"/>
      <x:c r="CH130" s="112"/>
      <x:c r="CI130" s="112"/>
      <x:c r="CJ130" s="112"/>
      <x:c r="CK130" s="112"/>
      <x:c r="CL130" s="112"/>
      <x:c r="CM130" s="112"/>
      <x:c r="CN130" s="112"/>
      <x:c r="CO130" s="112"/>
      <x:c r="CP130" s="162"/>
      <x:c r="CQ130" s="112"/>
      <x:c r="CR130" s="162"/>
      <x:c r="CS130" s="112">
        <x:v>3</x:v>
      </x:c>
      <x:c r="CT130" s="112"/>
      <x:c r="CU130" s="112"/>
      <x:c r="CV130" s="112"/>
      <x:c r="CW130" s="112"/>
      <x:c r="CX130" s="112"/>
      <x:c r="CY130" s="636" t="s">
        <x:v>2102</x:v>
      </x:c>
      <x:c r="CZ130" s="112"/>
      <x:c r="DA130" s="162"/>
      <x:c r="DB130" s="112"/>
      <x:c r="DC130" s="162"/>
      <x:c r="DD130" s="112"/>
      <x:c r="DE130" s="162"/>
      <x:c r="DF130" s="112"/>
      <x:c r="DG130" s="163"/>
    </x:row>
    <x:row r="131" spans="1:111" ht="30" customHeight="1">
      <x:c r="A131" s="631" t="s">
        <x:v>516</x:v>
      </x:c>
      <x:c r="B131" s="115"/>
      <x:c r="C131" s="162"/>
      <x:c r="D131" s="112"/>
      <x:c r="E131" s="162"/>
      <x:c r="F131" s="112"/>
      <x:c r="G131" s="162"/>
      <x:c r="H131" s="112"/>
      <x:c r="I131" s="162"/>
      <x:c r="J131" s="112"/>
      <x:c r="K131" s="112"/>
      <x:c r="L131" s="162"/>
      <x:c r="M131" s="112"/>
      <x:c r="N131" s="112"/>
      <x:c r="O131" s="112"/>
      <x:c r="P131" s="112"/>
      <x:c r="Q131" s="112"/>
      <x:c r="R131" s="162"/>
      <x:c r="S131" s="112">
        <x:v>1</x:v>
      </x:c>
      <x:c r="T131" s="162">
        <x:v>16</x:v>
      </x:c>
      <x:c r="U131" s="112"/>
      <x:c r="V131" s="162"/>
      <x:c r="W131" s="112"/>
      <x:c r="X131" s="112">
        <x:v>0</x:v>
      </x:c>
      <x:c r="Y131" s="112">
        <x:v>1</x:v>
      </x:c>
      <x:c r="Z131" s="112">
        <x:v>1</x:v>
      </x:c>
      <x:c r="AA131" s="112"/>
      <x:c r="AB131" s="112"/>
      <x:c r="AC131" s="112"/>
      <x:c r="AD131" s="112"/>
      <x:c r="AE131" s="112"/>
      <x:c r="AF131" s="112"/>
      <x:c r="AG131" s="112"/>
      <x:c r="AH131" s="112"/>
      <x:c r="AI131" s="112"/>
      <x:c r="AJ131" s="112">
        <x:v>2</x:v>
      </x:c>
      <x:c r="AK131" s="112">
        <x:v>2</x:v>
      </x:c>
      <x:c r="AL131" s="631" t="s">
        <x:v>516</x:v>
      </x:c>
      <x:c r="AM131" s="112"/>
      <x:c r="AN131" s="162"/>
      <x:c r="AO131" s="112"/>
      <x:c r="AP131" s="112"/>
      <x:c r="AQ131" s="112"/>
      <x:c r="AR131" s="162"/>
      <x:c r="AS131" s="112"/>
      <x:c r="AT131" s="162"/>
      <x:c r="AU131" s="112"/>
      <x:c r="AV131" s="112"/>
      <x:c r="AW131" s="112"/>
      <x:c r="AX131" s="112"/>
      <x:c r="AY131" s="112"/>
      <x:c r="AZ131" s="112"/>
      <x:c r="BA131" s="162"/>
      <x:c r="BB131" s="112"/>
      <x:c r="BC131" s="112"/>
      <x:c r="BD131" s="112"/>
      <x:c r="BE131" s="112">
        <x:v>1</x:v>
      </x:c>
      <x:c r="BF131" s="112">
        <x:v>2</x:v>
      </x:c>
      <x:c r="BG131" s="112"/>
      <x:c r="BH131" s="112"/>
      <x:c r="BI131" s="112"/>
      <x:c r="BJ131" s="162"/>
      <x:c r="BK131" s="112"/>
      <x:c r="BL131" s="162"/>
      <x:c r="BM131" s="112"/>
      <x:c r="BN131" s="162"/>
      <x:c r="BO131" s="112"/>
      <x:c r="BP131" s="162"/>
      <x:c r="BQ131" s="112"/>
      <x:c r="BR131" s="112"/>
      <x:c r="BS131" s="112"/>
      <x:c r="BT131" s="112"/>
      <x:c r="BU131" s="112"/>
      <x:c r="BV131" s="631" t="s">
        <x:v>516</x:v>
      </x:c>
      <x:c r="BW131" s="112"/>
      <x:c r="BX131" s="112"/>
      <x:c r="BY131" s="162"/>
      <x:c r="BZ131" s="112"/>
      <x:c r="CA131" s="162"/>
      <x:c r="CB131" s="112"/>
      <x:c r="CC131" s="162"/>
      <x:c r="CD131" s="112"/>
      <x:c r="CE131" s="112"/>
      <x:c r="CF131" s="162"/>
      <x:c r="CG131" s="112"/>
      <x:c r="CH131" s="112"/>
      <x:c r="CI131" s="112"/>
      <x:c r="CJ131" s="112"/>
      <x:c r="CK131" s="112"/>
      <x:c r="CL131" s="112"/>
      <x:c r="CM131" s="112"/>
      <x:c r="CN131" s="112"/>
      <x:c r="CO131" s="112"/>
      <x:c r="CP131" s="162"/>
      <x:c r="CQ131" s="112"/>
      <x:c r="CR131" s="162"/>
      <x:c r="CS131" s="112">
        <x:v>2</x:v>
      </x:c>
      <x:c r="CT131" s="112"/>
      <x:c r="CU131" s="112">
        <x:v>2</x:v>
      </x:c>
      <x:c r="CV131" s="112"/>
      <x:c r="CW131" s="112"/>
      <x:c r="CX131" s="112"/>
      <x:c r="CY131" s="631" t="s">
        <x:v>516</x:v>
      </x:c>
      <x:c r="CZ131" s="112"/>
      <x:c r="DA131" s="162"/>
      <x:c r="DB131" s="112"/>
      <x:c r="DC131" s="162"/>
      <x:c r="DD131" s="112"/>
      <x:c r="DE131" s="162"/>
      <x:c r="DF131" s="112"/>
      <x:c r="DG131" s="163"/>
    </x:row>
    <x:row r="132" spans="1:111" ht="30" customHeight="1">
      <x:c r="A132" s="631" t="s">
        <x:v>1732</x:v>
      </x:c>
      <x:c r="B132" s="115"/>
      <x:c r="C132" s="162"/>
      <x:c r="D132" s="112"/>
      <x:c r="E132" s="162"/>
      <x:c r="F132" s="112"/>
      <x:c r="G132" s="162"/>
      <x:c r="H132" s="112"/>
      <x:c r="I132" s="162"/>
      <x:c r="J132" s="112">
        <x:v>1</x:v>
      </x:c>
      <x:c r="K132" s="112"/>
      <x:c r="L132" s="162"/>
      <x:c r="M132" s="112"/>
      <x:c r="N132" s="112"/>
      <x:c r="O132" s="112"/>
      <x:c r="P132" s="112"/>
      <x:c r="Q132" s="112"/>
      <x:c r="R132" s="162"/>
      <x:c r="S132" s="112"/>
      <x:c r="T132" s="162"/>
      <x:c r="U132" s="112"/>
      <x:c r="V132" s="162"/>
      <x:c r="W132" s="112">
        <x:v>1</x:v>
      </x:c>
      <x:c r="X132" s="112">
        <x:v>11</x:v>
      </x:c>
      <x:c r="Y132" s="112"/>
      <x:c r="Z132" s="112"/>
      <x:c r="AA132" s="112"/>
      <x:c r="AB132" s="112"/>
      <x:c r="AC132" s="112"/>
      <x:c r="AD132" s="112"/>
      <x:c r="AE132" s="112"/>
      <x:c r="AF132" s="112"/>
      <x:c r="AG132" s="112"/>
      <x:c r="AH132" s="112"/>
      <x:c r="AI132" s="112"/>
      <x:c r="AJ132" s="112"/>
      <x:c r="AK132" s="112"/>
      <x:c r="AL132" s="631" t="s">
        <x:v>1732</x:v>
      </x:c>
      <x:c r="AM132" s="112"/>
      <x:c r="AN132" s="162"/>
      <x:c r="AO132" s="112"/>
      <x:c r="AP132" s="112"/>
      <x:c r="AQ132" s="112"/>
      <x:c r="AR132" s="162"/>
      <x:c r="AS132" s="112"/>
      <x:c r="AT132" s="162"/>
      <x:c r="AU132" s="112"/>
      <x:c r="AV132" s="112"/>
      <x:c r="AW132" s="112"/>
      <x:c r="AX132" s="112"/>
      <x:c r="AY132" s="112"/>
      <x:c r="AZ132" s="112"/>
      <x:c r="BA132" s="162"/>
      <x:c r="BB132" s="112"/>
      <x:c r="BC132" s="112"/>
      <x:c r="BD132" s="112"/>
      <x:c r="BE132" s="112">
        <x:v>1</x:v>
      </x:c>
      <x:c r="BF132" s="112">
        <x:v>6</x:v>
      </x:c>
      <x:c r="BG132" s="112"/>
      <x:c r="BH132" s="112"/>
      <x:c r="BI132" s="112"/>
      <x:c r="BJ132" s="162"/>
      <x:c r="BK132" s="112"/>
      <x:c r="BL132" s="162"/>
      <x:c r="BM132" s="112"/>
      <x:c r="BN132" s="162"/>
      <x:c r="BO132" s="112"/>
      <x:c r="BP132" s="162"/>
      <x:c r="BQ132" s="112"/>
      <x:c r="BR132" s="112"/>
      <x:c r="BS132" s="112"/>
      <x:c r="BT132" s="112"/>
      <x:c r="BU132" s="112"/>
      <x:c r="BV132" s="631" t="s">
        <x:v>1732</x:v>
      </x:c>
      <x:c r="BW132" s="112"/>
      <x:c r="BX132" s="112"/>
      <x:c r="BY132" s="162"/>
      <x:c r="BZ132" s="112"/>
      <x:c r="CA132" s="162"/>
      <x:c r="CB132" s="112"/>
      <x:c r="CC132" s="162"/>
      <x:c r="CD132" s="112"/>
      <x:c r="CE132" s="112"/>
      <x:c r="CF132" s="162"/>
      <x:c r="CG132" s="112"/>
      <x:c r="CH132" s="112"/>
      <x:c r="CI132" s="112"/>
      <x:c r="CJ132" s="112">
        <x:v>1</x:v>
      </x:c>
      <x:c r="CK132" s="112"/>
      <x:c r="CL132" s="112"/>
      <x:c r="CM132" s="112">
        <x:v>1</x:v>
      </x:c>
      <x:c r="CN132" s="112">
        <x:v>1</x:v>
      </x:c>
      <x:c r="CO132" s="112"/>
      <x:c r="CP132" s="162"/>
      <x:c r="CQ132" s="112"/>
      <x:c r="CR132" s="162"/>
      <x:c r="CS132" s="112">
        <x:v>5</x:v>
      </x:c>
      <x:c r="CT132" s="112"/>
      <x:c r="CU132" s="112"/>
      <x:c r="CV132" s="112">
        <x:v>1</x:v>
      </x:c>
      <x:c r="CW132" s="112"/>
      <x:c r="CX132" s="112"/>
      <x:c r="CY132" s="631" t="s">
        <x:v>1732</x:v>
      </x:c>
      <x:c r="CZ132" s="112"/>
      <x:c r="DA132" s="162"/>
      <x:c r="DB132" s="112"/>
      <x:c r="DC132" s="162"/>
      <x:c r="DD132" s="112"/>
      <x:c r="DE132" s="162"/>
      <x:c r="DF132" s="112"/>
      <x:c r="DG132" s="163"/>
    </x:row>
    <x:row r="133" spans="1:111" ht="30" customHeight="1">
      <x:c r="A133" s="631" t="s">
        <x:v>498</x:v>
      </x:c>
      <x:c r="B133" s="115"/>
      <x:c r="C133" s="162"/>
      <x:c r="D133" s="112"/>
      <x:c r="E133" s="162"/>
      <x:c r="F133" s="112"/>
      <x:c r="G133" s="162"/>
      <x:c r="H133" s="112"/>
      <x:c r="I133" s="162"/>
      <x:c r="J133" s="112"/>
      <x:c r="K133" s="112"/>
      <x:c r="L133" s="162"/>
      <x:c r="M133" s="112"/>
      <x:c r="N133" s="112"/>
      <x:c r="O133" s="112"/>
      <x:c r="P133" s="112"/>
      <x:c r="Q133" s="112"/>
      <x:c r="R133" s="162"/>
      <x:c r="S133" s="112">
        <x:v>2</x:v>
      </x:c>
      <x:c r="T133" s="162">
        <x:v>32</x:v>
      </x:c>
      <x:c r="U133" s="112"/>
      <x:c r="V133" s="162"/>
      <x:c r="W133" s="112"/>
      <x:c r="X133" s="112">
        <x:v>13</x:v>
      </x:c>
      <x:c r="Y133" s="112">
        <x:v>1</x:v>
      </x:c>
      <x:c r="Z133" s="112">
        <x:v>3</x:v>
      </x:c>
      <x:c r="AA133" s="112"/>
      <x:c r="AB133" s="112"/>
      <x:c r="AC133" s="112"/>
      <x:c r="AD133" s="112"/>
      <x:c r="AE133" s="112"/>
      <x:c r="AF133" s="112"/>
      <x:c r="AG133" s="112"/>
      <x:c r="AH133" s="112"/>
      <x:c r="AI133" s="112"/>
      <x:c r="AJ133" s="112"/>
      <x:c r="AK133" s="112"/>
      <x:c r="AL133" s="631" t="s">
        <x:v>498</x:v>
      </x:c>
      <x:c r="AM133" s="112"/>
      <x:c r="AN133" s="162"/>
      <x:c r="AO133" s="112"/>
      <x:c r="AP133" s="112"/>
      <x:c r="AQ133" s="112"/>
      <x:c r="AR133" s="162"/>
      <x:c r="AS133" s="112"/>
      <x:c r="AT133" s="162"/>
      <x:c r="AU133" s="112"/>
      <x:c r="AV133" s="112"/>
      <x:c r="AW133" s="112"/>
      <x:c r="AX133" s="112"/>
      <x:c r="AY133" s="112"/>
      <x:c r="AZ133" s="112"/>
      <x:c r="BA133" s="162"/>
      <x:c r="BB133" s="112"/>
      <x:c r="BC133" s="112"/>
      <x:c r="BD133" s="112"/>
      <x:c r="BE133" s="112">
        <x:v>1</x:v>
      </x:c>
      <x:c r="BF133" s="112">
        <x:v>3</x:v>
      </x:c>
      <x:c r="BG133" s="112"/>
      <x:c r="BH133" s="112"/>
      <x:c r="BI133" s="112"/>
      <x:c r="BJ133" s="162"/>
      <x:c r="BK133" s="112"/>
      <x:c r="BL133" s="162"/>
      <x:c r="BM133" s="112"/>
      <x:c r="BN133" s="162"/>
      <x:c r="BO133" s="112"/>
      <x:c r="BP133" s="162"/>
      <x:c r="BQ133" s="112"/>
      <x:c r="BR133" s="112"/>
      <x:c r="BS133" s="112"/>
      <x:c r="BT133" s="112"/>
      <x:c r="BU133" s="112"/>
      <x:c r="BV133" s="631" t="s">
        <x:v>498</x:v>
      </x:c>
      <x:c r="BW133" s="112"/>
      <x:c r="BX133" s="112"/>
      <x:c r="BY133" s="162"/>
      <x:c r="BZ133" s="112"/>
      <x:c r="CA133" s="162"/>
      <x:c r="CB133" s="112"/>
      <x:c r="CC133" s="162"/>
      <x:c r="CD133" s="112"/>
      <x:c r="CE133" s="112"/>
      <x:c r="CF133" s="162"/>
      <x:c r="CG133" s="112"/>
      <x:c r="CH133" s="112"/>
      <x:c r="CI133" s="112"/>
      <x:c r="CJ133" s="112"/>
      <x:c r="CK133" s="112"/>
      <x:c r="CL133" s="112"/>
      <x:c r="CM133" s="112"/>
      <x:c r="CN133" s="112"/>
      <x:c r="CO133" s="112"/>
      <x:c r="CP133" s="162"/>
      <x:c r="CQ133" s="112"/>
      <x:c r="CR133" s="162"/>
      <x:c r="CS133" s="112">
        <x:v>2</x:v>
      </x:c>
      <x:c r="CT133" s="112"/>
      <x:c r="CU133" s="112"/>
      <x:c r="CV133" s="112"/>
      <x:c r="CW133" s="112"/>
      <x:c r="CX133" s="112"/>
      <x:c r="CY133" s="631" t="s">
        <x:v>498</x:v>
      </x:c>
      <x:c r="CZ133" s="112"/>
      <x:c r="DA133" s="162"/>
      <x:c r="DB133" s="112"/>
      <x:c r="DC133" s="162"/>
      <x:c r="DD133" s="112"/>
      <x:c r="DE133" s="162"/>
      <x:c r="DF133" s="112"/>
      <x:c r="DG133" s="163"/>
    </x:row>
    <x:row r="134" spans="1:111" ht="30" customHeight="1">
      <x:c r="A134" s="631" t="s">
        <x:v>545</x:v>
      </x:c>
      <x:c r="B134" s="115"/>
      <x:c r="C134" s="162"/>
      <x:c r="D134" s="112"/>
      <x:c r="E134" s="162"/>
      <x:c r="F134" s="112"/>
      <x:c r="G134" s="162"/>
      <x:c r="H134" s="112"/>
      <x:c r="I134" s="162"/>
      <x:c r="J134" s="112"/>
      <x:c r="K134" s="112"/>
      <x:c r="L134" s="162"/>
      <x:c r="M134" s="112"/>
      <x:c r="N134" s="112"/>
      <x:c r="O134" s="112"/>
      <x:c r="P134" s="112"/>
      <x:c r="Q134" s="112"/>
      <x:c r="R134" s="162"/>
      <x:c r="S134" s="112">
        <x:v>1</x:v>
      </x:c>
      <x:c r="T134" s="162">
        <x:v>16</x:v>
      </x:c>
      <x:c r="U134" s="112"/>
      <x:c r="V134" s="162"/>
      <x:c r="W134" s="112">
        <x:v>1</x:v>
      </x:c>
      <x:c r="X134" s="112">
        <x:v>5</x:v>
      </x:c>
      <x:c r="Y134" s="112">
        <x:v>1</x:v>
      </x:c>
      <x:c r="Z134" s="112">
        <x:v>1</x:v>
      </x:c>
      <x:c r="AA134" s="112"/>
      <x:c r="AB134" s="112"/>
      <x:c r="AC134" s="112"/>
      <x:c r="AD134" s="112"/>
      <x:c r="AE134" s="112"/>
      <x:c r="AF134" s="112"/>
      <x:c r="AG134" s="112"/>
      <x:c r="AH134" s="112"/>
      <x:c r="AI134" s="112"/>
      <x:c r="AJ134" s="112"/>
      <x:c r="AK134" s="112"/>
      <x:c r="AL134" s="631" t="s">
        <x:v>545</x:v>
      </x:c>
      <x:c r="AM134" s="112"/>
      <x:c r="AN134" s="162"/>
      <x:c r="AO134" s="112"/>
      <x:c r="AP134" s="112"/>
      <x:c r="AQ134" s="112"/>
      <x:c r="AR134" s="162"/>
      <x:c r="AS134" s="112"/>
      <x:c r="AT134" s="162"/>
      <x:c r="AU134" s="112"/>
      <x:c r="AV134" s="112"/>
      <x:c r="AW134" s="112"/>
      <x:c r="AX134" s="112"/>
      <x:c r="AY134" s="112"/>
      <x:c r="AZ134" s="112"/>
      <x:c r="BA134" s="162"/>
      <x:c r="BB134" s="112"/>
      <x:c r="BC134" s="112"/>
      <x:c r="BD134" s="112"/>
      <x:c r="BE134" s="112">
        <x:v>1</x:v>
      </x:c>
      <x:c r="BF134" s="112">
        <x:v>5</x:v>
      </x:c>
      <x:c r="BG134" s="112"/>
      <x:c r="BH134" s="112"/>
      <x:c r="BI134" s="112"/>
      <x:c r="BJ134" s="162"/>
      <x:c r="BK134" s="112"/>
      <x:c r="BL134" s="162"/>
      <x:c r="BM134" s="112"/>
      <x:c r="BN134" s="162"/>
      <x:c r="BO134" s="112"/>
      <x:c r="BP134" s="162"/>
      <x:c r="BQ134" s="112"/>
      <x:c r="BR134" s="112"/>
      <x:c r="BS134" s="112"/>
      <x:c r="BT134" s="112"/>
      <x:c r="BU134" s="112"/>
      <x:c r="BV134" s="631" t="s">
        <x:v>545</x:v>
      </x:c>
      <x:c r="BW134" s="112"/>
      <x:c r="BX134" s="112"/>
      <x:c r="BY134" s="162"/>
      <x:c r="BZ134" s="112"/>
      <x:c r="CA134" s="162"/>
      <x:c r="CB134" s="112"/>
      <x:c r="CC134" s="162"/>
      <x:c r="CD134" s="112"/>
      <x:c r="CE134" s="112"/>
      <x:c r="CF134" s="162"/>
      <x:c r="CG134" s="112"/>
      <x:c r="CH134" s="112"/>
      <x:c r="CI134" s="112"/>
      <x:c r="CJ134" s="112"/>
      <x:c r="CK134" s="112"/>
      <x:c r="CL134" s="112"/>
      <x:c r="CM134" s="112"/>
      <x:c r="CN134" s="112"/>
      <x:c r="CO134" s="112"/>
      <x:c r="CP134" s="162"/>
      <x:c r="CQ134" s="112"/>
      <x:c r="CR134" s="162"/>
      <x:c r="CS134" s="112">
        <x:v>2</x:v>
      </x:c>
      <x:c r="CT134" s="112"/>
      <x:c r="CU134" s="112">
        <x:v>1</x:v>
      </x:c>
      <x:c r="CV134" s="112"/>
      <x:c r="CW134" s="112"/>
      <x:c r="CX134" s="112"/>
      <x:c r="CY134" s="631" t="s">
        <x:v>545</x:v>
      </x:c>
      <x:c r="CZ134" s="112"/>
      <x:c r="DA134" s="162"/>
      <x:c r="DB134" s="112"/>
      <x:c r="DC134" s="162"/>
      <x:c r="DD134" s="112"/>
      <x:c r="DE134" s="162"/>
      <x:c r="DF134" s="112"/>
      <x:c r="DG134" s="163"/>
    </x:row>
    <x:row r="135" spans="1:111" ht="30" customHeight="1">
      <x:c r="A135" s="631" t="s">
        <x:v>547</x:v>
      </x:c>
      <x:c r="B135" s="115"/>
      <x:c r="C135" s="162"/>
      <x:c r="D135" s="112"/>
      <x:c r="E135" s="162"/>
      <x:c r="F135" s="112"/>
      <x:c r="G135" s="162"/>
      <x:c r="H135" s="112"/>
      <x:c r="I135" s="162"/>
      <x:c r="J135" s="112"/>
      <x:c r="K135" s="112"/>
      <x:c r="L135" s="162"/>
      <x:c r="M135" s="112"/>
      <x:c r="N135" s="112"/>
      <x:c r="O135" s="112"/>
      <x:c r="P135" s="112"/>
      <x:c r="Q135" s="112"/>
      <x:c r="R135" s="162"/>
      <x:c r="S135" s="112">
        <x:v>1</x:v>
      </x:c>
      <x:c r="T135" s="162">
        <x:v>16</x:v>
      </x:c>
      <x:c r="U135" s="112"/>
      <x:c r="V135" s="162"/>
      <x:c r="W135" s="112"/>
      <x:c r="X135" s="112"/>
      <x:c r="Y135" s="112"/>
      <x:c r="Z135" s="112"/>
      <x:c r="AA135" s="112"/>
      <x:c r="AB135" s="112"/>
      <x:c r="AC135" s="112"/>
      <x:c r="AD135" s="112"/>
      <x:c r="AE135" s="112"/>
      <x:c r="AF135" s="112"/>
      <x:c r="AG135" s="112"/>
      <x:c r="AH135" s="112"/>
      <x:c r="AI135" s="112"/>
      <x:c r="AJ135" s="112"/>
      <x:c r="AK135" s="112"/>
      <x:c r="AL135" s="631" t="s">
        <x:v>547</x:v>
      </x:c>
      <x:c r="AM135" s="112"/>
      <x:c r="AN135" s="162"/>
      <x:c r="AO135" s="112"/>
      <x:c r="AP135" s="112"/>
      <x:c r="AQ135" s="112"/>
      <x:c r="AR135" s="162"/>
      <x:c r="AS135" s="112"/>
      <x:c r="AT135" s="162"/>
      <x:c r="AU135" s="112"/>
      <x:c r="AV135" s="112"/>
      <x:c r="AW135" s="112"/>
      <x:c r="AX135" s="112"/>
      <x:c r="AY135" s="112"/>
      <x:c r="AZ135" s="112"/>
      <x:c r="BA135" s="162"/>
      <x:c r="BB135" s="112"/>
      <x:c r="BC135" s="112"/>
      <x:c r="BD135" s="112"/>
      <x:c r="BE135" s="112">
        <x:v>1</x:v>
      </x:c>
      <x:c r="BF135" s="112">
        <x:v>4</x:v>
      </x:c>
      <x:c r="BG135" s="112"/>
      <x:c r="BH135" s="112"/>
      <x:c r="BI135" s="112"/>
      <x:c r="BJ135" s="162"/>
      <x:c r="BK135" s="112"/>
      <x:c r="BL135" s="162"/>
      <x:c r="BM135" s="112"/>
      <x:c r="BN135" s="162"/>
      <x:c r="BO135" s="112"/>
      <x:c r="BP135" s="162"/>
      <x:c r="BQ135" s="112"/>
      <x:c r="BR135" s="112"/>
      <x:c r="BS135" s="112"/>
      <x:c r="BT135" s="112"/>
      <x:c r="BU135" s="112"/>
      <x:c r="BV135" s="631" t="s">
        <x:v>547</x:v>
      </x:c>
      <x:c r="BW135" s="112"/>
      <x:c r="BX135" s="112"/>
      <x:c r="BY135" s="162"/>
      <x:c r="BZ135" s="112"/>
      <x:c r="CA135" s="162"/>
      <x:c r="CB135" s="112"/>
      <x:c r="CC135" s="162"/>
      <x:c r="CD135" s="112"/>
      <x:c r="CE135" s="112"/>
      <x:c r="CF135" s="162"/>
      <x:c r="CG135" s="112"/>
      <x:c r="CH135" s="112"/>
      <x:c r="CI135" s="112"/>
      <x:c r="CJ135" s="112"/>
      <x:c r="CK135" s="112"/>
      <x:c r="CL135" s="112"/>
      <x:c r="CM135" s="112"/>
      <x:c r="CN135" s="112"/>
      <x:c r="CO135" s="112"/>
      <x:c r="CP135" s="162"/>
      <x:c r="CQ135" s="112"/>
      <x:c r="CR135" s="162"/>
      <x:c r="CS135" s="112">
        <x:v>3</x:v>
      </x:c>
      <x:c r="CT135" s="112"/>
      <x:c r="CU135" s="112"/>
      <x:c r="CV135" s="112"/>
      <x:c r="CW135" s="112"/>
      <x:c r="CX135" s="112"/>
      <x:c r="CY135" s="631" t="s">
        <x:v>547</x:v>
      </x:c>
      <x:c r="CZ135" s="112"/>
      <x:c r="DA135" s="162"/>
      <x:c r="DB135" s="112"/>
      <x:c r="DC135" s="162"/>
      <x:c r="DD135" s="112"/>
      <x:c r="DE135" s="162"/>
      <x:c r="DF135" s="112"/>
      <x:c r="DG135" s="163"/>
    </x:row>
    <x:row r="136" spans="1:111" ht="30" customHeight="1">
      <x:c r="A136" s="631" t="s">
        <x:v>1489</x:v>
      </x:c>
      <x:c r="B136" s="115"/>
      <x:c r="C136" s="162"/>
      <x:c r="D136" s="112"/>
      <x:c r="E136" s="162"/>
      <x:c r="F136" s="112"/>
      <x:c r="G136" s="162"/>
      <x:c r="H136" s="112"/>
      <x:c r="I136" s="162"/>
      <x:c r="J136" s="112"/>
      <x:c r="K136" s="112"/>
      <x:c r="L136" s="162"/>
      <x:c r="M136" s="112"/>
      <x:c r="N136" s="112"/>
      <x:c r="O136" s="112"/>
      <x:c r="P136" s="112"/>
      <x:c r="Q136" s="112"/>
      <x:c r="R136" s="162"/>
      <x:c r="S136" s="112"/>
      <x:c r="T136" s="162"/>
      <x:c r="U136" s="112"/>
      <x:c r="V136" s="162"/>
      <x:c r="W136" s="112"/>
      <x:c r="X136" s="112">
        <x:v>8</x:v>
      </x:c>
      <x:c r="Y136" s="112"/>
      <x:c r="Z136" s="112"/>
      <x:c r="AA136" s="112"/>
      <x:c r="AB136" s="112"/>
      <x:c r="AC136" s="112"/>
      <x:c r="AD136" s="112"/>
      <x:c r="AE136" s="112"/>
      <x:c r="AF136" s="112"/>
      <x:c r="AG136" s="112"/>
      <x:c r="AH136" s="112"/>
      <x:c r="AI136" s="112"/>
      <x:c r="AJ136" s="112"/>
      <x:c r="AK136" s="112"/>
      <x:c r="AL136" s="631" t="s">
        <x:v>1489</x:v>
      </x:c>
      <x:c r="AM136" s="112"/>
      <x:c r="AN136" s="162"/>
      <x:c r="AO136" s="112"/>
      <x:c r="AP136" s="112"/>
      <x:c r="AQ136" s="112"/>
      <x:c r="AR136" s="162"/>
      <x:c r="AS136" s="112"/>
      <x:c r="AT136" s="162"/>
      <x:c r="AU136" s="112"/>
      <x:c r="AV136" s="112"/>
      <x:c r="AW136" s="112"/>
      <x:c r="AX136" s="112"/>
      <x:c r="AY136" s="112"/>
      <x:c r="AZ136" s="112"/>
      <x:c r="BA136" s="162"/>
      <x:c r="BB136" s="112"/>
      <x:c r="BC136" s="112"/>
      <x:c r="BD136" s="112"/>
      <x:c r="BE136" s="112"/>
      <x:c r="BF136" s="112"/>
      <x:c r="BG136" s="112"/>
      <x:c r="BH136" s="112"/>
      <x:c r="BI136" s="112"/>
      <x:c r="BJ136" s="162"/>
      <x:c r="BK136" s="112"/>
      <x:c r="BL136" s="162"/>
      <x:c r="BM136" s="112"/>
      <x:c r="BN136" s="162"/>
      <x:c r="BO136" s="112"/>
      <x:c r="BP136" s="162"/>
      <x:c r="BQ136" s="112"/>
      <x:c r="BR136" s="112"/>
      <x:c r="BS136" s="112"/>
      <x:c r="BT136" s="112"/>
      <x:c r="BU136" s="112"/>
      <x:c r="BV136" s="631" t="s">
        <x:v>1489</x:v>
      </x:c>
      <x:c r="BW136" s="112"/>
      <x:c r="BX136" s="112"/>
      <x:c r="BY136" s="162"/>
      <x:c r="BZ136" s="112"/>
      <x:c r="CA136" s="162"/>
      <x:c r="CB136" s="112"/>
      <x:c r="CC136" s="162"/>
      <x:c r="CD136" s="112"/>
      <x:c r="CE136" s="112"/>
      <x:c r="CF136" s="162"/>
      <x:c r="CG136" s="112"/>
      <x:c r="CH136" s="112"/>
      <x:c r="CI136" s="112"/>
      <x:c r="CJ136" s="112"/>
      <x:c r="CK136" s="112"/>
      <x:c r="CL136" s="112"/>
      <x:c r="CM136" s="112"/>
      <x:c r="CN136" s="112"/>
      <x:c r="CO136" s="112"/>
      <x:c r="CP136" s="162"/>
      <x:c r="CQ136" s="112"/>
      <x:c r="CR136" s="162"/>
      <x:c r="CS136" s="112"/>
      <x:c r="CT136" s="112"/>
      <x:c r="CU136" s="112"/>
      <x:c r="CV136" s="112"/>
      <x:c r="CW136" s="112"/>
      <x:c r="CX136" s="112"/>
      <x:c r="CY136" s="631" t="s">
        <x:v>1489</x:v>
      </x:c>
      <x:c r="CZ136" s="112"/>
      <x:c r="DA136" s="162"/>
      <x:c r="DB136" s="112"/>
      <x:c r="DC136" s="162"/>
      <x:c r="DD136" s="112"/>
      <x:c r="DE136" s="162"/>
      <x:c r="DF136" s="112"/>
      <x:c r="DG136" s="163"/>
    </x:row>
    <x:row r="137" spans="1:111" ht="30" customHeight="1">
      <x:c r="A137" s="631" t="s">
        <x:v>526</x:v>
      </x:c>
      <x:c r="B137" s="115"/>
      <x:c r="C137" s="162"/>
      <x:c r="D137" s="112"/>
      <x:c r="E137" s="162"/>
      <x:c r="F137" s="112"/>
      <x:c r="G137" s="162"/>
      <x:c r="H137" s="112"/>
      <x:c r="I137" s="162"/>
      <x:c r="J137" s="112"/>
      <x:c r="K137" s="112"/>
      <x:c r="L137" s="162"/>
      <x:c r="M137" s="112"/>
      <x:c r="N137" s="112"/>
      <x:c r="O137" s="112"/>
      <x:c r="P137" s="112"/>
      <x:c r="Q137" s="112"/>
      <x:c r="R137" s="162"/>
      <x:c r="S137" s="112"/>
      <x:c r="T137" s="162"/>
      <x:c r="U137" s="112"/>
      <x:c r="V137" s="162"/>
      <x:c r="W137" s="112"/>
      <x:c r="X137" s="112">
        <x:v>2</x:v>
      </x:c>
      <x:c r="Y137" s="112"/>
      <x:c r="Z137" s="112"/>
      <x:c r="AA137" s="112"/>
      <x:c r="AB137" s="112"/>
      <x:c r="AC137" s="112"/>
      <x:c r="AD137" s="112"/>
      <x:c r="AE137" s="112"/>
      <x:c r="AF137" s="112"/>
      <x:c r="AG137" s="112"/>
      <x:c r="AH137" s="112"/>
      <x:c r="AI137" s="112"/>
      <x:c r="AJ137" s="112"/>
      <x:c r="AK137" s="112"/>
      <x:c r="AL137" s="631" t="s">
        <x:v>526</x:v>
      </x:c>
      <x:c r="AM137" s="112"/>
      <x:c r="AN137" s="162"/>
      <x:c r="AO137" s="112"/>
      <x:c r="AP137" s="112"/>
      <x:c r="AQ137" s="112"/>
      <x:c r="AR137" s="162"/>
      <x:c r="AS137" s="112"/>
      <x:c r="AT137" s="162"/>
      <x:c r="AU137" s="112"/>
      <x:c r="AV137" s="112"/>
      <x:c r="AW137" s="112"/>
      <x:c r="AX137" s="112"/>
      <x:c r="AY137" s="112"/>
      <x:c r="AZ137" s="112"/>
      <x:c r="BA137" s="162"/>
      <x:c r="BB137" s="112"/>
      <x:c r="BC137" s="112"/>
      <x:c r="BD137" s="112"/>
      <x:c r="BE137" s="112">
        <x:v>1</x:v>
      </x:c>
      <x:c r="BF137" s="112">
        <x:v>4</x:v>
      </x:c>
      <x:c r="BG137" s="112"/>
      <x:c r="BH137" s="112"/>
      <x:c r="BI137" s="112"/>
      <x:c r="BJ137" s="162"/>
      <x:c r="BK137" s="112"/>
      <x:c r="BL137" s="162"/>
      <x:c r="BM137" s="112"/>
      <x:c r="BN137" s="162"/>
      <x:c r="BO137" s="112"/>
      <x:c r="BP137" s="162"/>
      <x:c r="BQ137" s="112"/>
      <x:c r="BR137" s="112"/>
      <x:c r="BS137" s="112"/>
      <x:c r="BT137" s="112"/>
      <x:c r="BU137" s="112"/>
      <x:c r="BV137" s="631" t="s">
        <x:v>526</x:v>
      </x:c>
      <x:c r="BW137" s="112"/>
      <x:c r="BX137" s="112"/>
      <x:c r="BY137" s="162"/>
      <x:c r="BZ137" s="112"/>
      <x:c r="CA137" s="162"/>
      <x:c r="CB137" s="112"/>
      <x:c r="CC137" s="162"/>
      <x:c r="CD137" s="112"/>
      <x:c r="CE137" s="112"/>
      <x:c r="CF137" s="162"/>
      <x:c r="CG137" s="112"/>
      <x:c r="CH137" s="112"/>
      <x:c r="CI137" s="112"/>
      <x:c r="CJ137" s="112"/>
      <x:c r="CK137" s="112"/>
      <x:c r="CL137" s="112"/>
      <x:c r="CM137" s="112"/>
      <x:c r="CN137" s="112"/>
      <x:c r="CO137" s="112"/>
      <x:c r="CP137" s="162"/>
      <x:c r="CQ137" s="112"/>
      <x:c r="CR137" s="162"/>
      <x:c r="CS137" s="112"/>
      <x:c r="CT137" s="112"/>
      <x:c r="CU137" s="112"/>
      <x:c r="CV137" s="112"/>
      <x:c r="CW137" s="112"/>
      <x:c r="CX137" s="112"/>
      <x:c r="CY137" s="631" t="s">
        <x:v>526</x:v>
      </x:c>
      <x:c r="CZ137" s="112"/>
      <x:c r="DA137" s="162"/>
      <x:c r="DB137" s="112"/>
      <x:c r="DC137" s="162"/>
      <x:c r="DD137" s="112"/>
      <x:c r="DE137" s="162"/>
      <x:c r="DF137" s="112"/>
      <x:c r="DG137" s="163"/>
    </x:row>
    <x:row r="138" spans="1:111" ht="30" customHeight="1">
      <x:c r="A138" s="631" t="s">
        <x:v>1661</x:v>
      </x:c>
      <x:c r="B138" s="115"/>
      <x:c r="C138" s="162"/>
      <x:c r="D138" s="112"/>
      <x:c r="E138" s="162"/>
      <x:c r="F138" s="112"/>
      <x:c r="G138" s="162"/>
      <x:c r="H138" s="112"/>
      <x:c r="I138" s="162"/>
      <x:c r="J138" s="112"/>
      <x:c r="K138" s="112"/>
      <x:c r="L138" s="162"/>
      <x:c r="M138" s="112"/>
      <x:c r="N138" s="112"/>
      <x:c r="O138" s="112"/>
      <x:c r="P138" s="112"/>
      <x:c r="Q138" s="112"/>
      <x:c r="R138" s="162"/>
      <x:c r="S138" s="112"/>
      <x:c r="T138" s="162"/>
      <x:c r="U138" s="112"/>
      <x:c r="V138" s="162"/>
      <x:c r="W138" s="112"/>
      <x:c r="X138" s="112"/>
      <x:c r="Y138" s="112"/>
      <x:c r="Z138" s="112"/>
      <x:c r="AA138" s="112"/>
      <x:c r="AB138" s="112"/>
      <x:c r="AC138" s="112"/>
      <x:c r="AD138" s="112"/>
      <x:c r="AE138" s="112"/>
      <x:c r="AF138" s="112"/>
      <x:c r="AG138" s="112"/>
      <x:c r="AH138" s="112"/>
      <x:c r="AI138" s="112"/>
      <x:c r="AJ138" s="112"/>
      <x:c r="AK138" s="112"/>
      <x:c r="AL138" s="631" t="s">
        <x:v>1661</x:v>
      </x:c>
      <x:c r="AM138" s="112"/>
      <x:c r="AN138" s="162"/>
      <x:c r="AO138" s="112"/>
      <x:c r="AP138" s="112"/>
      <x:c r="AQ138" s="112"/>
      <x:c r="AR138" s="162"/>
      <x:c r="AS138" s="112"/>
      <x:c r="AT138" s="162"/>
      <x:c r="AU138" s="112"/>
      <x:c r="AV138" s="112"/>
      <x:c r="AW138" s="112"/>
      <x:c r="AX138" s="112"/>
      <x:c r="AY138" s="112"/>
      <x:c r="AZ138" s="112"/>
      <x:c r="BA138" s="162"/>
      <x:c r="BB138" s="112"/>
      <x:c r="BC138" s="112"/>
      <x:c r="BD138" s="112"/>
      <x:c r="BE138" s="112"/>
      <x:c r="BF138" s="112"/>
      <x:c r="BG138" s="112"/>
      <x:c r="BH138" s="112"/>
      <x:c r="BI138" s="112"/>
      <x:c r="BJ138" s="162"/>
      <x:c r="BK138" s="112"/>
      <x:c r="BL138" s="162"/>
      <x:c r="BM138" s="112"/>
      <x:c r="BN138" s="162"/>
      <x:c r="BO138" s="112"/>
      <x:c r="BP138" s="162"/>
      <x:c r="BQ138" s="112"/>
      <x:c r="BR138" s="112"/>
      <x:c r="BS138" s="112"/>
      <x:c r="BT138" s="112"/>
      <x:c r="BU138" s="112"/>
      <x:c r="BV138" s="631" t="s">
        <x:v>1661</x:v>
      </x:c>
      <x:c r="BW138" s="112"/>
      <x:c r="BX138" s="112"/>
      <x:c r="BY138" s="162"/>
      <x:c r="BZ138" s="112"/>
      <x:c r="CA138" s="162"/>
      <x:c r="CB138" s="112"/>
      <x:c r="CC138" s="162"/>
      <x:c r="CD138" s="112"/>
      <x:c r="CE138" s="112"/>
      <x:c r="CF138" s="162"/>
      <x:c r="CG138" s="112"/>
      <x:c r="CH138" s="112"/>
      <x:c r="CI138" s="112"/>
      <x:c r="CJ138" s="112"/>
      <x:c r="CK138" s="112"/>
      <x:c r="CL138" s="112"/>
      <x:c r="CM138" s="112"/>
      <x:c r="CN138" s="112"/>
      <x:c r="CO138" s="112"/>
      <x:c r="CP138" s="162"/>
      <x:c r="CQ138" s="112"/>
      <x:c r="CR138" s="162"/>
      <x:c r="CS138" s="112"/>
      <x:c r="CT138" s="112"/>
      <x:c r="CU138" s="112"/>
      <x:c r="CV138" s="112"/>
      <x:c r="CW138" s="112"/>
      <x:c r="CX138" s="112"/>
      <x:c r="CY138" s="631" t="s">
        <x:v>1661</x:v>
      </x:c>
      <x:c r="CZ138" s="112"/>
      <x:c r="DA138" s="162"/>
      <x:c r="DB138" s="112"/>
      <x:c r="DC138" s="162"/>
      <x:c r="DD138" s="112"/>
      <x:c r="DE138" s="162"/>
      <x:c r="DF138" s="112"/>
      <x:c r="DG138" s="163"/>
    </x:row>
    <x:row r="139" spans="1:111" ht="30" customHeight="1">
      <x:c r="A139" s="631" t="s">
        <x:v>1687</x:v>
      </x:c>
      <x:c r="B139" s="115"/>
      <x:c r="C139" s="162"/>
      <x:c r="D139" s="112"/>
      <x:c r="E139" s="162"/>
      <x:c r="F139" s="112"/>
      <x:c r="G139" s="162"/>
      <x:c r="H139" s="112"/>
      <x:c r="I139" s="162"/>
      <x:c r="J139" s="112"/>
      <x:c r="K139" s="112"/>
      <x:c r="L139" s="162"/>
      <x:c r="M139" s="112"/>
      <x:c r="N139" s="112"/>
      <x:c r="O139" s="112"/>
      <x:c r="P139" s="112"/>
      <x:c r="Q139" s="112"/>
      <x:c r="R139" s="162"/>
      <x:c r="S139" s="112">
        <x:v>1</x:v>
      </x:c>
      <x:c r="T139" s="162">
        <x:v>16</x:v>
      </x:c>
      <x:c r="U139" s="112"/>
      <x:c r="V139" s="162"/>
      <x:c r="W139" s="112"/>
      <x:c r="X139" s="112">
        <x:v>8</x:v>
      </x:c>
      <x:c r="Y139" s="112"/>
      <x:c r="Z139" s="112"/>
      <x:c r="AA139" s="112"/>
      <x:c r="AB139" s="112"/>
      <x:c r="AC139" s="112"/>
      <x:c r="AD139" s="112"/>
      <x:c r="AE139" s="112"/>
      <x:c r="AF139" s="112"/>
      <x:c r="AG139" s="112"/>
      <x:c r="AH139" s="112"/>
      <x:c r="AI139" s="112"/>
      <x:c r="AJ139" s="112"/>
      <x:c r="AK139" s="112"/>
      <x:c r="AL139" s="631" t="s">
        <x:v>1687</x:v>
      </x:c>
      <x:c r="AM139" s="112"/>
      <x:c r="AN139" s="162"/>
      <x:c r="AO139" s="112"/>
      <x:c r="AP139" s="112"/>
      <x:c r="AQ139" s="112"/>
      <x:c r="AR139" s="162"/>
      <x:c r="AS139" s="112"/>
      <x:c r="AT139" s="162"/>
      <x:c r="AU139" s="112"/>
      <x:c r="AV139" s="112"/>
      <x:c r="AW139" s="112"/>
      <x:c r="AX139" s="112"/>
      <x:c r="AY139" s="112"/>
      <x:c r="AZ139" s="112"/>
      <x:c r="BA139" s="162"/>
      <x:c r="BB139" s="112"/>
      <x:c r="BC139" s="112"/>
      <x:c r="BD139" s="112"/>
      <x:c r="BE139" s="112">
        <x:v>1</x:v>
      </x:c>
      <x:c r="BF139" s="112">
        <x:v>4</x:v>
      </x:c>
      <x:c r="BG139" s="112"/>
      <x:c r="BH139" s="112"/>
      <x:c r="BI139" s="112"/>
      <x:c r="BJ139" s="162"/>
      <x:c r="BK139" s="112"/>
      <x:c r="BL139" s="162"/>
      <x:c r="BM139" s="112"/>
      <x:c r="BN139" s="162"/>
      <x:c r="BO139" s="112"/>
      <x:c r="BP139" s="162"/>
      <x:c r="BQ139" s="112"/>
      <x:c r="BR139" s="112"/>
      <x:c r="BS139" s="112"/>
      <x:c r="BT139" s="112"/>
      <x:c r="BU139" s="112"/>
      <x:c r="BV139" s="631" t="s">
        <x:v>1687</x:v>
      </x:c>
      <x:c r="BW139" s="112"/>
      <x:c r="BX139" s="112"/>
      <x:c r="BY139" s="162"/>
      <x:c r="BZ139" s="112"/>
      <x:c r="CA139" s="162"/>
      <x:c r="CB139" s="112"/>
      <x:c r="CC139" s="162"/>
      <x:c r="CD139" s="112"/>
      <x:c r="CE139" s="112">
        <x:v>1</x:v>
      </x:c>
      <x:c r="CF139" s="162">
        <x:v>44</x:v>
      </x:c>
      <x:c r="CG139" s="112"/>
      <x:c r="CH139" s="112"/>
      <x:c r="CI139" s="112"/>
      <x:c r="CJ139" s="112">
        <x:v>1</x:v>
      </x:c>
      <x:c r="CK139" s="112"/>
      <x:c r="CL139" s="112"/>
      <x:c r="CM139" s="112"/>
      <x:c r="CN139" s="112"/>
      <x:c r="CO139" s="112"/>
      <x:c r="CP139" s="162"/>
      <x:c r="CQ139" s="112"/>
      <x:c r="CR139" s="162"/>
      <x:c r="CS139" s="112"/>
      <x:c r="CT139" s="112"/>
      <x:c r="CU139" s="112"/>
      <x:c r="CV139" s="112"/>
      <x:c r="CW139" s="112"/>
      <x:c r="CX139" s="112"/>
      <x:c r="CY139" s="631" t="s">
        <x:v>1687</x:v>
      </x:c>
      <x:c r="CZ139" s="112"/>
      <x:c r="DA139" s="162"/>
      <x:c r="DB139" s="112"/>
      <x:c r="DC139" s="162"/>
      <x:c r="DD139" s="112"/>
      <x:c r="DE139" s="162"/>
      <x:c r="DF139" s="112"/>
      <x:c r="DG139" s="163"/>
    </x:row>
    <x:row r="140" spans="1:111" ht="30" customHeight="1">
      <x:c r="A140" s="277" t="s">
        <x:v>1541</x:v>
      </x:c>
      <x:c r="B140" s="115">
        <x:f t="shared" ref="B140:AK140" si="60">SUM(B141:B164)</x:f>
        <x:v>0</x:v>
      </x:c>
      <x:c r="C140" s="162">
        <x:f t="shared" si="60"/>
        <x:v>0</x:v>
      </x:c>
      <x:c r="D140" s="112">
        <x:f t="shared" si="60"/>
        <x:v>0</x:v>
      </x:c>
      <x:c r="E140" s="162">
        <x:f t="shared" si="60"/>
        <x:v>0</x:v>
      </x:c>
      <x:c r="F140" s="112">
        <x:f t="shared" si="60"/>
        <x:v>0</x:v>
      </x:c>
      <x:c r="G140" s="162">
        <x:f t="shared" si="60"/>
        <x:v>0</x:v>
      </x:c>
      <x:c r="H140" s="112">
        <x:f t="shared" si="60"/>
        <x:v>0</x:v>
      </x:c>
      <x:c r="I140" s="162">
        <x:f t="shared" si="60"/>
        <x:v>0</x:v>
      </x:c>
      <x:c r="J140" s="112">
        <x:f t="shared" si="60"/>
        <x:v>3</x:v>
      </x:c>
      <x:c r="K140" s="112">
        <x:f t="shared" si="60"/>
        <x:v>0</x:v>
      </x:c>
      <x:c r="L140" s="162">
        <x:f t="shared" si="60"/>
        <x:v>0</x:v>
      </x:c>
      <x:c r="M140" s="112">
        <x:f t="shared" si="60"/>
        <x:v>0</x:v>
      </x:c>
      <x:c r="N140" s="112">
        <x:f t="shared" si="60"/>
        <x:v>0</x:v>
      </x:c>
      <x:c r="O140" s="112">
        <x:f t="shared" si="60"/>
        <x:v>0</x:v>
      </x:c>
      <x:c r="P140" s="112">
        <x:f t="shared" si="60"/>
        <x:v>0</x:v>
      </x:c>
      <x:c r="Q140" s="112">
        <x:f t="shared" si="60"/>
        <x:v>0</x:v>
      </x:c>
      <x:c r="R140" s="162">
        <x:f t="shared" si="60"/>
        <x:v>0</x:v>
      </x:c>
      <x:c r="S140" s="112">
        <x:f t="shared" si="60"/>
        <x:v>8</x:v>
      </x:c>
      <x:c r="T140" s="162">
        <x:f t="shared" si="60"/>
        <x:v>105</x:v>
      </x:c>
      <x:c r="U140" s="112">
        <x:f t="shared" si="60"/>
        <x:v>0</x:v>
      </x:c>
      <x:c r="V140" s="162">
        <x:f t="shared" si="60"/>
        <x:v>0</x:v>
      </x:c>
      <x:c r="W140" s="112">
        <x:f t="shared" si="60"/>
        <x:v>0</x:v>
      </x:c>
      <x:c r="X140" s="112">
        <x:f t="shared" si="60"/>
        <x:v>61</x:v>
      </x:c>
      <x:c r="Y140" s="112">
        <x:f t="shared" si="60"/>
        <x:v>1</x:v>
      </x:c>
      <x:c r="Z140" s="112">
        <x:f t="shared" si="60"/>
        <x:v>1</x:v>
      </x:c>
      <x:c r="AA140" s="112">
        <x:f t="shared" si="60"/>
        <x:v>0</x:v>
      </x:c>
      <x:c r="AB140" s="112">
        <x:f t="shared" si="60"/>
        <x:v>0</x:v>
      </x:c>
      <x:c r="AC140" s="112">
        <x:f t="shared" si="60"/>
        <x:v>0</x:v>
      </x:c>
      <x:c r="AD140" s="112">
        <x:f t="shared" si="60"/>
        <x:v>0</x:v>
      </x:c>
      <x:c r="AE140" s="112">
        <x:f t="shared" si="60"/>
        <x:v>0</x:v>
      </x:c>
      <x:c r="AF140" s="112">
        <x:f t="shared" si="60"/>
        <x:v>0</x:v>
      </x:c>
      <x:c r="AG140" s="112">
        <x:f t="shared" si="60"/>
        <x:v>0</x:v>
      </x:c>
      <x:c r="AH140" s="112">
        <x:f t="shared" si="60"/>
        <x:v>0</x:v>
      </x:c>
      <x:c r="AI140" s="112">
        <x:f t="shared" si="60"/>
        <x:v>0</x:v>
      </x:c>
      <x:c r="AJ140" s="112">
        <x:f t="shared" si="60"/>
        <x:v>0</x:v>
      </x:c>
      <x:c r="AK140" s="112">
        <x:f t="shared" si="60"/>
        <x:v>0</x:v>
      </x:c>
      <x:c r="AL140" s="277" t="s">
        <x:v>1541</x:v>
      </x:c>
      <x:c r="AM140" s="112">
        <x:f t="shared" ref="AM140:BU140" si="61">SUM(AM141:AM164)</x:f>
        <x:v>0</x:v>
      </x:c>
      <x:c r="AN140" s="162">
        <x:f t="shared" si="61"/>
        <x:v>0</x:v>
      </x:c>
      <x:c r="AO140" s="112">
        <x:f t="shared" si="61"/>
        <x:v>0</x:v>
      </x:c>
      <x:c r="AP140" s="112">
        <x:f t="shared" si="61"/>
        <x:v>0</x:v>
      </x:c>
      <x:c r="AQ140" s="112">
        <x:f t="shared" si="61"/>
        <x:v>0</x:v>
      </x:c>
      <x:c r="AR140" s="162">
        <x:f t="shared" si="61"/>
        <x:v>0</x:v>
      </x:c>
      <x:c r="AS140" s="112">
        <x:f t="shared" si="61"/>
        <x:v>0</x:v>
      </x:c>
      <x:c r="AT140" s="162">
        <x:f t="shared" si="61"/>
        <x:v>0</x:v>
      </x:c>
      <x:c r="AU140" s="112">
        <x:f t="shared" si="61"/>
        <x:v>0</x:v>
      </x:c>
      <x:c r="AV140" s="112">
        <x:f t="shared" si="61"/>
        <x:v>0</x:v>
      </x:c>
      <x:c r="AW140" s="112">
        <x:f t="shared" si="61"/>
        <x:v>0</x:v>
      </x:c>
      <x:c r="AX140" s="112">
        <x:f t="shared" si="61"/>
        <x:v>0</x:v>
      </x:c>
      <x:c r="AY140" s="112">
        <x:f t="shared" si="61"/>
        <x:v>0</x:v>
      </x:c>
      <x:c r="AZ140" s="112">
        <x:f t="shared" si="61"/>
        <x:v>0</x:v>
      </x:c>
      <x:c r="BA140" s="162">
        <x:f t="shared" si="61"/>
        <x:v>0</x:v>
      </x:c>
      <x:c r="BB140" s="112">
        <x:f t="shared" si="61"/>
        <x:v>0</x:v>
      </x:c>
      <x:c r="BC140" s="112">
        <x:f t="shared" si="61"/>
        <x:v>0</x:v>
      </x:c>
      <x:c r="BD140" s="112">
        <x:f t="shared" si="61"/>
        <x:v>0</x:v>
      </x:c>
      <x:c r="BE140" s="112">
        <x:f t="shared" si="61"/>
        <x:v>0</x:v>
      </x:c>
      <x:c r="BF140" s="112">
        <x:f t="shared" si="61"/>
        <x:v>0</x:v>
      </x:c>
      <x:c r="BG140" s="112">
        <x:f t="shared" si="61"/>
        <x:v>4</x:v>
      </x:c>
      <x:c r="BH140" s="112">
        <x:f t="shared" si="61"/>
        <x:v>18</x:v>
      </x:c>
      <x:c r="BI140" s="112">
        <x:f t="shared" si="61"/>
        <x:v>0</x:v>
      </x:c>
      <x:c r="BJ140" s="162">
        <x:f t="shared" si="61"/>
        <x:v>0</x:v>
      </x:c>
      <x:c r="BK140" s="112">
        <x:f t="shared" si="61"/>
        <x:v>0</x:v>
      </x:c>
      <x:c r="BL140" s="162">
        <x:f t="shared" si="61"/>
        <x:v>0</x:v>
      </x:c>
      <x:c r="BM140" s="112">
        <x:f t="shared" si="61"/>
        <x:v>0</x:v>
      </x:c>
      <x:c r="BN140" s="162">
        <x:f t="shared" si="61"/>
        <x:v>0</x:v>
      </x:c>
      <x:c r="BO140" s="112">
        <x:f t="shared" si="61"/>
        <x:v>0</x:v>
      </x:c>
      <x:c r="BP140" s="162">
        <x:f t="shared" si="61"/>
        <x:v>0</x:v>
      </x:c>
      <x:c r="BQ140" s="112">
        <x:f t="shared" si="61"/>
        <x:v>0</x:v>
      </x:c>
      <x:c r="BR140" s="112">
        <x:f t="shared" si="61"/>
        <x:v>0</x:v>
      </x:c>
      <x:c r="BS140" s="112">
        <x:f t="shared" si="61"/>
        <x:v>0</x:v>
      </x:c>
      <x:c r="BT140" s="112">
        <x:f t="shared" si="61"/>
        <x:v>0</x:v>
      </x:c>
      <x:c r="BU140" s="112">
        <x:f t="shared" si="61"/>
        <x:v>0</x:v>
      </x:c>
      <x:c r="BV140" s="277" t="s">
        <x:v>1541</x:v>
      </x:c>
      <x:c r="BW140" s="112">
        <x:f t="shared" ref="BW140:CX140" si="62">SUM(BW141:BW164)</x:f>
        <x:v>0</x:v>
      </x:c>
      <x:c r="BX140" s="112">
        <x:f t="shared" si="62"/>
        <x:v>0</x:v>
      </x:c>
      <x:c r="BY140" s="162">
        <x:f t="shared" si="62"/>
        <x:v>0</x:v>
      </x:c>
      <x:c r="BZ140" s="112">
        <x:f t="shared" si="62"/>
        <x:v>0</x:v>
      </x:c>
      <x:c r="CA140" s="162">
        <x:f t="shared" si="62"/>
        <x:v>0</x:v>
      </x:c>
      <x:c r="CB140" s="112">
        <x:f t="shared" si="62"/>
        <x:v>0</x:v>
      </x:c>
      <x:c r="CC140" s="162">
        <x:f t="shared" si="62"/>
        <x:v>0</x:v>
      </x:c>
      <x:c r="CD140" s="112">
        <x:f t="shared" si="62"/>
        <x:v>0</x:v>
      </x:c>
      <x:c r="CE140" s="112">
        <x:f t="shared" si="62"/>
        <x:v>0</x:v>
      </x:c>
      <x:c r="CF140" s="162">
        <x:f t="shared" si="62"/>
        <x:v>0</x:v>
      </x:c>
      <x:c r="CG140" s="112">
        <x:f t="shared" si="62"/>
        <x:v>0</x:v>
      </x:c>
      <x:c r="CH140" s="112">
        <x:f t="shared" si="62"/>
        <x:v>0</x:v>
      </x:c>
      <x:c r="CI140" s="112">
        <x:f t="shared" si="62"/>
        <x:v>0</x:v>
      </x:c>
      <x:c r="CJ140" s="112">
        <x:f t="shared" si="62"/>
        <x:v>0</x:v>
      </x:c>
      <x:c r="CK140" s="112">
        <x:f t="shared" si="62"/>
        <x:v>0</x:v>
      </x:c>
      <x:c r="CL140" s="112">
        <x:f t="shared" si="62"/>
        <x:v>0</x:v>
      </x:c>
      <x:c r="CM140" s="112">
        <x:f t="shared" si="62"/>
        <x:v>0</x:v>
      </x:c>
      <x:c r="CN140" s="112">
        <x:f t="shared" si="62"/>
        <x:v>0</x:v>
      </x:c>
      <x:c r="CO140" s="112">
        <x:f t="shared" si="62"/>
        <x:v>0</x:v>
      </x:c>
      <x:c r="CP140" s="162">
        <x:f t="shared" si="62"/>
        <x:v>0</x:v>
      </x:c>
      <x:c r="CQ140" s="112">
        <x:f t="shared" si="62"/>
        <x:v>0</x:v>
      </x:c>
      <x:c r="CR140" s="162">
        <x:f t="shared" si="62"/>
        <x:v>0</x:v>
      </x:c>
      <x:c r="CS140" s="112">
        <x:f t="shared" si="62"/>
        <x:v>11</x:v>
      </x:c>
      <x:c r="CT140" s="112">
        <x:f t="shared" si="62"/>
        <x:v>0</x:v>
      </x:c>
      <x:c r="CU140" s="112">
        <x:f t="shared" si="62"/>
        <x:v>0</x:v>
      </x:c>
      <x:c r="CV140" s="112">
        <x:f t="shared" si="62"/>
        <x:v>0</x:v>
      </x:c>
      <x:c r="CW140" s="112">
        <x:f t="shared" si="62"/>
        <x:v>0</x:v>
      </x:c>
      <x:c r="CX140" s="112">
        <x:f t="shared" si="62"/>
        <x:v>0</x:v>
      </x:c>
      <x:c r="CY140" s="277" t="s">
        <x:v>1541</x:v>
      </x:c>
      <x:c r="CZ140" s="112">
        <x:f t="shared" ref="CZ140:DG140" si="63">SUM(CZ141:CZ164)</x:f>
        <x:v>0</x:v>
      </x:c>
      <x:c r="DA140" s="162">
        <x:f t="shared" si="63"/>
        <x:v>0</x:v>
      </x:c>
      <x:c r="DB140" s="112">
        <x:f t="shared" si="63"/>
        <x:v>0</x:v>
      </x:c>
      <x:c r="DC140" s="162">
        <x:f t="shared" si="63"/>
        <x:v>0</x:v>
      </x:c>
      <x:c r="DD140" s="112">
        <x:f t="shared" si="63"/>
        <x:v>0</x:v>
      </x:c>
      <x:c r="DE140" s="162">
        <x:f t="shared" si="63"/>
        <x:v>0</x:v>
      </x:c>
      <x:c r="DF140" s="112">
        <x:f t="shared" si="63"/>
        <x:v>0</x:v>
      </x:c>
      <x:c r="DG140" s="163">
        <x:f t="shared" si="63"/>
        <x:v>0</x:v>
      </x:c>
    </x:row>
    <x:row r="141" spans="1:111" ht="30" customHeight="1">
      <x:c r="A141" s="631" t="s">
        <x:v>2558</x:v>
      </x:c>
      <x:c r="B141" s="115"/>
      <x:c r="C141" s="162"/>
      <x:c r="D141" s="112"/>
      <x:c r="E141" s="162"/>
      <x:c r="F141" s="112"/>
      <x:c r="G141" s="162"/>
      <x:c r="H141" s="112"/>
      <x:c r="I141" s="162"/>
      <x:c r="J141" s="112"/>
      <x:c r="K141" s="112"/>
      <x:c r="L141" s="162"/>
      <x:c r="M141" s="112"/>
      <x:c r="N141" s="112"/>
      <x:c r="O141" s="112"/>
      <x:c r="P141" s="112"/>
      <x:c r="Q141" s="112"/>
      <x:c r="R141" s="162"/>
      <x:c r="S141" s="112">
        <x:v>1</x:v>
      </x:c>
      <x:c r="T141" s="162">
        <x:v>16</x:v>
      </x:c>
      <x:c r="U141" s="112"/>
      <x:c r="V141" s="162"/>
      <x:c r="W141" s="112"/>
      <x:c r="X141" s="112">
        <x:v>4</x:v>
      </x:c>
      <x:c r="Y141" s="112"/>
      <x:c r="Z141" s="112"/>
      <x:c r="AA141" s="112"/>
      <x:c r="AB141" s="112"/>
      <x:c r="AC141" s="112"/>
      <x:c r="AD141" s="112"/>
      <x:c r="AE141" s="112"/>
      <x:c r="AF141" s="112"/>
      <x:c r="AG141" s="112"/>
      <x:c r="AH141" s="112"/>
      <x:c r="AI141" s="112"/>
      <x:c r="AJ141" s="112"/>
      <x:c r="AK141" s="112"/>
      <x:c r="AL141" s="631" t="s">
        <x:v>2558</x:v>
      </x:c>
      <x:c r="AM141" s="112"/>
      <x:c r="AN141" s="162"/>
      <x:c r="AO141" s="112"/>
      <x:c r="AP141" s="112"/>
      <x:c r="AQ141" s="112"/>
      <x:c r="AR141" s="162"/>
      <x:c r="AS141" s="112"/>
      <x:c r="AT141" s="162"/>
      <x:c r="AU141" s="112"/>
      <x:c r="AV141" s="112"/>
      <x:c r="AW141" s="112"/>
      <x:c r="AX141" s="112"/>
      <x:c r="AY141" s="112"/>
      <x:c r="AZ141" s="112"/>
      <x:c r="BA141" s="162"/>
      <x:c r="BB141" s="112"/>
      <x:c r="BC141" s="112"/>
      <x:c r="BD141" s="112"/>
      <x:c r="BE141" s="112"/>
      <x:c r="BF141" s="112"/>
      <x:c r="BG141" s="112">
        <x:v>1</x:v>
      </x:c>
      <x:c r="BH141" s="112">
        <x:v>4</x:v>
      </x:c>
      <x:c r="BI141" s="112"/>
      <x:c r="BJ141" s="162"/>
      <x:c r="BK141" s="112"/>
      <x:c r="BL141" s="162"/>
      <x:c r="BM141" s="112"/>
      <x:c r="BN141" s="162"/>
      <x:c r="BO141" s="112"/>
      <x:c r="BP141" s="162"/>
      <x:c r="BQ141" s="112"/>
      <x:c r="BR141" s="112"/>
      <x:c r="BS141" s="112"/>
      <x:c r="BT141" s="112"/>
      <x:c r="BU141" s="112"/>
      <x:c r="BV141" s="631" t="s">
        <x:v>2558</x:v>
      </x:c>
      <x:c r="BW141" s="112"/>
      <x:c r="BX141" s="112"/>
      <x:c r="BY141" s="162"/>
      <x:c r="BZ141" s="112"/>
      <x:c r="CA141" s="162"/>
      <x:c r="CB141" s="112"/>
      <x:c r="CC141" s="162"/>
      <x:c r="CD141" s="112"/>
      <x:c r="CE141" s="112"/>
      <x:c r="CF141" s="162"/>
      <x:c r="CG141" s="112"/>
      <x:c r="CH141" s="112"/>
      <x:c r="CI141" s="112"/>
      <x:c r="CJ141" s="112"/>
      <x:c r="CK141" s="112"/>
      <x:c r="CL141" s="112"/>
      <x:c r="CM141" s="112"/>
      <x:c r="CN141" s="112"/>
      <x:c r="CO141" s="112"/>
      <x:c r="CP141" s="162"/>
      <x:c r="CQ141" s="112"/>
      <x:c r="CR141" s="162"/>
      <x:c r="CS141" s="112">
        <x:v>5</x:v>
      </x:c>
      <x:c r="CT141" s="112"/>
      <x:c r="CU141" s="112"/>
      <x:c r="CV141" s="112"/>
      <x:c r="CW141" s="112"/>
      <x:c r="CX141" s="112"/>
      <x:c r="CY141" s="631" t="s">
        <x:v>2558</x:v>
      </x:c>
      <x:c r="CZ141" s="112"/>
      <x:c r="DA141" s="162"/>
      <x:c r="DB141" s="112"/>
      <x:c r="DC141" s="162"/>
      <x:c r="DD141" s="112"/>
      <x:c r="DE141" s="162"/>
      <x:c r="DF141" s="112"/>
      <x:c r="DG141" s="163"/>
    </x:row>
    <x:row r="142" spans="1:111" ht="30" customHeight="1">
      <x:c r="A142" s="699" t="s">
        <x:v>2698</x:v>
      </x:c>
      <x:c r="B142" s="115"/>
      <x:c r="C142" s="162"/>
      <x:c r="D142" s="112"/>
      <x:c r="E142" s="162"/>
      <x:c r="F142" s="112"/>
      <x:c r="G142" s="162"/>
      <x:c r="H142" s="112"/>
      <x:c r="I142" s="162"/>
      <x:c r="J142" s="112"/>
      <x:c r="K142" s="112"/>
      <x:c r="L142" s="162"/>
      <x:c r="M142" s="112"/>
      <x:c r="N142" s="112"/>
      <x:c r="O142" s="112"/>
      <x:c r="P142" s="112"/>
      <x:c r="Q142" s="112"/>
      <x:c r="R142" s="162"/>
      <x:c r="S142" s="112">
        <x:v>1</x:v>
      </x:c>
      <x:c r="T142" s="162">
        <x:v>16</x:v>
      </x:c>
      <x:c r="U142" s="112"/>
      <x:c r="V142" s="162"/>
      <x:c r="W142" s="112"/>
      <x:c r="X142" s="112">
        <x:v>12</x:v>
      </x:c>
      <x:c r="Y142" s="112"/>
      <x:c r="Z142" s="112"/>
      <x:c r="AA142" s="112"/>
      <x:c r="AB142" s="112"/>
      <x:c r="AC142" s="112"/>
      <x:c r="AD142" s="112"/>
      <x:c r="AE142" s="112"/>
      <x:c r="AF142" s="112"/>
      <x:c r="AG142" s="112"/>
      <x:c r="AH142" s="112"/>
      <x:c r="AI142" s="112"/>
      <x:c r="AJ142" s="112"/>
      <x:c r="AK142" s="112"/>
      <x:c r="AL142" s="699" t="s">
        <x:v>2698</x:v>
      </x:c>
      <x:c r="AM142" s="112"/>
      <x:c r="AN142" s="162"/>
      <x:c r="AO142" s="112"/>
      <x:c r="AP142" s="112"/>
      <x:c r="AQ142" s="112"/>
      <x:c r="AR142" s="162"/>
      <x:c r="AS142" s="112"/>
      <x:c r="AT142" s="162"/>
      <x:c r="AU142" s="112"/>
      <x:c r="AV142" s="112"/>
      <x:c r="AW142" s="112"/>
      <x:c r="AX142" s="112"/>
      <x:c r="AY142" s="112"/>
      <x:c r="AZ142" s="112"/>
      <x:c r="BA142" s="162"/>
      <x:c r="BB142" s="112"/>
      <x:c r="BC142" s="112"/>
      <x:c r="BD142" s="112"/>
      <x:c r="BE142" s="112"/>
      <x:c r="BF142" s="112"/>
      <x:c r="BG142" s="112">
        <x:v>1</x:v>
      </x:c>
      <x:c r="BH142" s="112">
        <x:v>5</x:v>
      </x:c>
      <x:c r="BI142" s="112"/>
      <x:c r="BJ142" s="162"/>
      <x:c r="BK142" s="112"/>
      <x:c r="BL142" s="162"/>
      <x:c r="BM142" s="112"/>
      <x:c r="BN142" s="162"/>
      <x:c r="BO142" s="112"/>
      <x:c r="BP142" s="162"/>
      <x:c r="BQ142" s="112"/>
      <x:c r="BR142" s="112"/>
      <x:c r="BS142" s="112"/>
      <x:c r="BT142" s="112"/>
      <x:c r="BU142" s="112"/>
      <x:c r="BV142" s="699" t="s">
        <x:v>2698</x:v>
      </x:c>
      <x:c r="BW142" s="112"/>
      <x:c r="BX142" s="112"/>
      <x:c r="BY142" s="162"/>
      <x:c r="BZ142" s="112"/>
      <x:c r="CA142" s="162"/>
      <x:c r="CB142" s="112"/>
      <x:c r="CC142" s="162"/>
      <x:c r="CD142" s="112"/>
      <x:c r="CE142" s="112"/>
      <x:c r="CF142" s="162"/>
      <x:c r="CG142" s="112"/>
      <x:c r="CH142" s="112"/>
      <x:c r="CI142" s="112"/>
      <x:c r="CJ142" s="112"/>
      <x:c r="CK142" s="112"/>
      <x:c r="CL142" s="112"/>
      <x:c r="CM142" s="112"/>
      <x:c r="CN142" s="112"/>
      <x:c r="CO142" s="112"/>
      <x:c r="CP142" s="162"/>
      <x:c r="CQ142" s="112"/>
      <x:c r="CR142" s="162"/>
      <x:c r="CS142" s="112"/>
      <x:c r="CT142" s="112"/>
      <x:c r="CU142" s="112"/>
      <x:c r="CV142" s="112"/>
      <x:c r="CW142" s="112"/>
      <x:c r="CX142" s="112"/>
      <x:c r="CY142" s="699" t="s">
        <x:v>2698</x:v>
      </x:c>
      <x:c r="CZ142" s="112"/>
      <x:c r="DA142" s="162"/>
      <x:c r="DB142" s="112"/>
      <x:c r="DC142" s="162"/>
      <x:c r="DD142" s="112"/>
      <x:c r="DE142" s="162"/>
      <x:c r="DF142" s="112"/>
      <x:c r="DG142" s="163"/>
    </x:row>
    <x:row r="143" spans="1:111" ht="30" customHeight="1">
      <x:c r="A143" s="699" t="s">
        <x:v>2667</x:v>
      </x:c>
      <x:c r="B143" s="115"/>
      <x:c r="C143" s="162"/>
      <x:c r="D143" s="112"/>
      <x:c r="E143" s="162"/>
      <x:c r="F143" s="112"/>
      <x:c r="G143" s="162"/>
      <x:c r="H143" s="112"/>
      <x:c r="I143" s="162"/>
      <x:c r="J143" s="112">
        <x:v>1</x:v>
      </x:c>
      <x:c r="K143" s="112"/>
      <x:c r="L143" s="162"/>
      <x:c r="M143" s="112"/>
      <x:c r="N143" s="112"/>
      <x:c r="O143" s="112"/>
      <x:c r="P143" s="112"/>
      <x:c r="Q143" s="112"/>
      <x:c r="R143" s="162"/>
      <x:c r="S143" s="112"/>
      <x:c r="T143" s="162"/>
      <x:c r="U143" s="112"/>
      <x:c r="V143" s="162"/>
      <x:c r="W143" s="112"/>
      <x:c r="X143" s="112">
        <x:v>4</x:v>
      </x:c>
      <x:c r="Y143" s="112"/>
      <x:c r="Z143" s="112"/>
      <x:c r="AA143" s="112"/>
      <x:c r="AB143" s="112"/>
      <x:c r="AC143" s="112"/>
      <x:c r="AD143" s="112"/>
      <x:c r="AE143" s="112"/>
      <x:c r="AF143" s="112"/>
      <x:c r="AG143" s="112"/>
      <x:c r="AH143" s="112"/>
      <x:c r="AI143" s="112"/>
      <x:c r="AJ143" s="112"/>
      <x:c r="AK143" s="112"/>
      <x:c r="AL143" s="699" t="s">
        <x:v>2667</x:v>
      </x:c>
      <x:c r="AM143" s="112"/>
      <x:c r="AN143" s="162"/>
      <x:c r="AO143" s="112"/>
      <x:c r="AP143" s="112"/>
      <x:c r="AQ143" s="112"/>
      <x:c r="AR143" s="162"/>
      <x:c r="AS143" s="112"/>
      <x:c r="AT143" s="162"/>
      <x:c r="AU143" s="112"/>
      <x:c r="AV143" s="112"/>
      <x:c r="AW143" s="112"/>
      <x:c r="AX143" s="112"/>
      <x:c r="AY143" s="112"/>
      <x:c r="AZ143" s="112"/>
      <x:c r="BA143" s="162"/>
      <x:c r="BB143" s="112"/>
      <x:c r="BC143" s="112"/>
      <x:c r="BD143" s="112"/>
      <x:c r="BE143" s="112"/>
      <x:c r="BF143" s="112"/>
      <x:c r="BG143" s="112">
        <x:v>1</x:v>
      </x:c>
      <x:c r="BH143" s="112">
        <x:v>7</x:v>
      </x:c>
      <x:c r="BI143" s="112"/>
      <x:c r="BJ143" s="162"/>
      <x:c r="BK143" s="112"/>
      <x:c r="BL143" s="162"/>
      <x:c r="BM143" s="112"/>
      <x:c r="BN143" s="162"/>
      <x:c r="BO143" s="112"/>
      <x:c r="BP143" s="162"/>
      <x:c r="BQ143" s="112"/>
      <x:c r="BR143" s="112"/>
      <x:c r="BS143" s="112"/>
      <x:c r="BT143" s="112"/>
      <x:c r="BU143" s="112"/>
      <x:c r="BV143" s="699" t="s">
        <x:v>2667</x:v>
      </x:c>
      <x:c r="BW143" s="112"/>
      <x:c r="BX143" s="112"/>
      <x:c r="BY143" s="162"/>
      <x:c r="BZ143" s="112"/>
      <x:c r="CA143" s="162"/>
      <x:c r="CB143" s="112"/>
      <x:c r="CC143" s="162"/>
      <x:c r="CD143" s="112"/>
      <x:c r="CE143" s="112"/>
      <x:c r="CF143" s="162"/>
      <x:c r="CG143" s="112"/>
      <x:c r="CH143" s="112"/>
      <x:c r="CI143" s="112"/>
      <x:c r="CJ143" s="112"/>
      <x:c r="CK143" s="112"/>
      <x:c r="CL143" s="112"/>
      <x:c r="CM143" s="112"/>
      <x:c r="CN143" s="112"/>
      <x:c r="CO143" s="112"/>
      <x:c r="CP143" s="162"/>
      <x:c r="CQ143" s="112"/>
      <x:c r="CR143" s="162"/>
      <x:c r="CS143" s="112">
        <x:v>1</x:v>
      </x:c>
      <x:c r="CT143" s="112"/>
      <x:c r="CU143" s="112"/>
      <x:c r="CV143" s="112"/>
      <x:c r="CW143" s="112"/>
      <x:c r="CX143" s="112"/>
      <x:c r="CY143" s="699" t="s">
        <x:v>2667</x:v>
      </x:c>
      <x:c r="CZ143" s="112"/>
      <x:c r="DA143" s="162"/>
      <x:c r="DB143" s="112"/>
      <x:c r="DC143" s="162"/>
      <x:c r="DD143" s="112"/>
      <x:c r="DE143" s="162"/>
      <x:c r="DF143" s="112"/>
      <x:c r="DG143" s="163"/>
    </x:row>
    <x:row r="144" spans="1:111" ht="30" customHeight="1">
      <x:c r="A144" s="699" t="s">
        <x:v>681</x:v>
      </x:c>
      <x:c r="B144" s="115"/>
      <x:c r="C144" s="162"/>
      <x:c r="D144" s="112"/>
      <x:c r="E144" s="162"/>
      <x:c r="F144" s="112"/>
      <x:c r="G144" s="162"/>
      <x:c r="H144" s="112"/>
      <x:c r="I144" s="162"/>
      <x:c r="J144" s="112"/>
      <x:c r="K144" s="112"/>
      <x:c r="L144" s="162"/>
      <x:c r="M144" s="112"/>
      <x:c r="N144" s="112"/>
      <x:c r="O144" s="112"/>
      <x:c r="P144" s="112"/>
      <x:c r="Q144" s="112"/>
      <x:c r="R144" s="162"/>
      <x:c r="S144" s="112"/>
      <x:c r="T144" s="162"/>
      <x:c r="U144" s="112"/>
      <x:c r="V144" s="162"/>
      <x:c r="W144" s="112"/>
      <x:c r="X144" s="112"/>
      <x:c r="Y144" s="112"/>
      <x:c r="Z144" s="112"/>
      <x:c r="AA144" s="112"/>
      <x:c r="AB144" s="112"/>
      <x:c r="AC144" s="112"/>
      <x:c r="AD144" s="112"/>
      <x:c r="AE144" s="112"/>
      <x:c r="AF144" s="112"/>
      <x:c r="AG144" s="112"/>
      <x:c r="AH144" s="112"/>
      <x:c r="AI144" s="112"/>
      <x:c r="AJ144" s="112"/>
      <x:c r="AK144" s="112"/>
      <x:c r="AL144" s="699" t="s">
        <x:v>681</x:v>
      </x:c>
      <x:c r="AM144" s="112"/>
      <x:c r="AN144" s="162"/>
      <x:c r="AO144" s="112"/>
      <x:c r="AP144" s="112"/>
      <x:c r="AQ144" s="112"/>
      <x:c r="AR144" s="162"/>
      <x:c r="AS144" s="112"/>
      <x:c r="AT144" s="162"/>
      <x:c r="AU144" s="112"/>
      <x:c r="AV144" s="112"/>
      <x:c r="AW144" s="112"/>
      <x:c r="AX144" s="112"/>
      <x:c r="AY144" s="112"/>
      <x:c r="AZ144" s="112"/>
      <x:c r="BA144" s="162"/>
      <x:c r="BB144" s="112"/>
      <x:c r="BC144" s="112"/>
      <x:c r="BD144" s="112"/>
      <x:c r="BE144" s="112"/>
      <x:c r="BF144" s="112"/>
      <x:c r="BG144" s="112">
        <x:v>1</x:v>
      </x:c>
      <x:c r="BH144" s="112">
        <x:v>2</x:v>
      </x:c>
      <x:c r="BI144" s="112"/>
      <x:c r="BJ144" s="162"/>
      <x:c r="BK144" s="112"/>
      <x:c r="BL144" s="162"/>
      <x:c r="BM144" s="112"/>
      <x:c r="BN144" s="162"/>
      <x:c r="BO144" s="112"/>
      <x:c r="BP144" s="162"/>
      <x:c r="BQ144" s="112"/>
      <x:c r="BR144" s="112"/>
      <x:c r="BS144" s="112"/>
      <x:c r="BT144" s="112"/>
      <x:c r="BU144" s="112"/>
      <x:c r="BV144" s="699" t="s">
        <x:v>681</x:v>
      </x:c>
      <x:c r="BW144" s="112"/>
      <x:c r="BX144" s="112"/>
      <x:c r="BY144" s="162"/>
      <x:c r="BZ144" s="112"/>
      <x:c r="CA144" s="162"/>
      <x:c r="CB144" s="112"/>
      <x:c r="CC144" s="162"/>
      <x:c r="CD144" s="112"/>
      <x:c r="CE144" s="112"/>
      <x:c r="CF144" s="162"/>
      <x:c r="CG144" s="112"/>
      <x:c r="CH144" s="112"/>
      <x:c r="CI144" s="112"/>
      <x:c r="CJ144" s="112"/>
      <x:c r="CK144" s="112"/>
      <x:c r="CL144" s="112"/>
      <x:c r="CM144" s="112"/>
      <x:c r="CN144" s="112"/>
      <x:c r="CO144" s="112"/>
      <x:c r="CP144" s="162"/>
      <x:c r="CQ144" s="112"/>
      <x:c r="CR144" s="162"/>
      <x:c r="CS144" s="112"/>
      <x:c r="CT144" s="112"/>
      <x:c r="CU144" s="112"/>
      <x:c r="CV144" s="112"/>
      <x:c r="CW144" s="112"/>
      <x:c r="CX144" s="112"/>
      <x:c r="CY144" s="699" t="s">
        <x:v>681</x:v>
      </x:c>
      <x:c r="CZ144" s="112"/>
      <x:c r="DA144" s="162"/>
      <x:c r="DB144" s="112"/>
      <x:c r="DC144" s="162"/>
      <x:c r="DD144" s="112"/>
      <x:c r="DE144" s="162"/>
      <x:c r="DF144" s="112"/>
      <x:c r="DG144" s="163"/>
    </x:row>
    <x:row r="145" spans="1:111" ht="30" customHeight="1">
      <x:c r="A145" s="699" t="s">
        <x:v>672</x:v>
      </x:c>
      <x:c r="B145" s="115"/>
      <x:c r="C145" s="162"/>
      <x:c r="D145" s="112"/>
      <x:c r="E145" s="162"/>
      <x:c r="F145" s="112"/>
      <x:c r="G145" s="162"/>
      <x:c r="H145" s="112"/>
      <x:c r="I145" s="162"/>
      <x:c r="J145" s="112"/>
      <x:c r="K145" s="112"/>
      <x:c r="L145" s="162"/>
      <x:c r="M145" s="112"/>
      <x:c r="N145" s="112"/>
      <x:c r="O145" s="112"/>
      <x:c r="P145" s="112"/>
      <x:c r="Q145" s="112"/>
      <x:c r="R145" s="162"/>
      <x:c r="S145" s="112">
        <x:v>1</x:v>
      </x:c>
      <x:c r="T145" s="162">
        <x:v>16</x:v>
      </x:c>
      <x:c r="U145" s="112"/>
      <x:c r="V145" s="162"/>
      <x:c r="W145" s="112"/>
      <x:c r="X145" s="112">
        <x:v>5</x:v>
      </x:c>
      <x:c r="Y145" s="112"/>
      <x:c r="Z145" s="112"/>
      <x:c r="AA145" s="112"/>
      <x:c r="AB145" s="112"/>
      <x:c r="AC145" s="112"/>
      <x:c r="AD145" s="112"/>
      <x:c r="AE145" s="112"/>
      <x:c r="AF145" s="112"/>
      <x:c r="AG145" s="112"/>
      <x:c r="AH145" s="112"/>
      <x:c r="AI145" s="112"/>
      <x:c r="AJ145" s="112"/>
      <x:c r="AK145" s="112"/>
      <x:c r="AL145" s="699" t="s">
        <x:v>672</x:v>
      </x:c>
      <x:c r="AM145" s="112"/>
      <x:c r="AN145" s="162"/>
      <x:c r="AO145" s="112"/>
      <x:c r="AP145" s="112"/>
      <x:c r="AQ145" s="112"/>
      <x:c r="AR145" s="162"/>
      <x:c r="AS145" s="112"/>
      <x:c r="AT145" s="162"/>
      <x:c r="AU145" s="112"/>
      <x:c r="AV145" s="112"/>
      <x:c r="AW145" s="112"/>
      <x:c r="AX145" s="112"/>
      <x:c r="AY145" s="112"/>
      <x:c r="AZ145" s="112"/>
      <x:c r="BA145" s="162"/>
      <x:c r="BB145" s="112"/>
      <x:c r="BC145" s="112"/>
      <x:c r="BD145" s="112"/>
      <x:c r="BE145" s="112"/>
      <x:c r="BF145" s="112"/>
      <x:c r="BG145" s="112"/>
      <x:c r="BH145" s="112"/>
      <x:c r="BI145" s="112"/>
      <x:c r="BJ145" s="162"/>
      <x:c r="BK145" s="112"/>
      <x:c r="BL145" s="162"/>
      <x:c r="BM145" s="112"/>
      <x:c r="BN145" s="162"/>
      <x:c r="BO145" s="112"/>
      <x:c r="BP145" s="162"/>
      <x:c r="BQ145" s="112"/>
      <x:c r="BR145" s="112"/>
      <x:c r="BS145" s="112"/>
      <x:c r="BT145" s="112"/>
      <x:c r="BU145" s="112"/>
      <x:c r="BV145" s="699" t="s">
        <x:v>672</x:v>
      </x:c>
      <x:c r="BW145" s="112"/>
      <x:c r="BX145" s="112"/>
      <x:c r="BY145" s="162"/>
      <x:c r="BZ145" s="112"/>
      <x:c r="CA145" s="162"/>
      <x:c r="CB145" s="112"/>
      <x:c r="CC145" s="162"/>
      <x:c r="CD145" s="112"/>
      <x:c r="CE145" s="112"/>
      <x:c r="CF145" s="162"/>
      <x:c r="CG145" s="112"/>
      <x:c r="CH145" s="112"/>
      <x:c r="CI145" s="112"/>
      <x:c r="CJ145" s="112"/>
      <x:c r="CK145" s="112"/>
      <x:c r="CL145" s="112"/>
      <x:c r="CM145" s="112"/>
      <x:c r="CN145" s="112"/>
      <x:c r="CO145" s="112"/>
      <x:c r="CP145" s="162"/>
      <x:c r="CQ145" s="112"/>
      <x:c r="CR145" s="162"/>
      <x:c r="CS145" s="112">
        <x:v>2</x:v>
      </x:c>
      <x:c r="CT145" s="112"/>
      <x:c r="CU145" s="112"/>
      <x:c r="CV145" s="112"/>
      <x:c r="CW145" s="112"/>
      <x:c r="CX145" s="112"/>
      <x:c r="CY145" s="699" t="s">
        <x:v>672</x:v>
      </x:c>
      <x:c r="CZ145" s="112"/>
      <x:c r="DA145" s="162"/>
      <x:c r="DB145" s="112"/>
      <x:c r="DC145" s="162"/>
      <x:c r="DD145" s="112"/>
      <x:c r="DE145" s="162"/>
      <x:c r="DF145" s="112"/>
      <x:c r="DG145" s="163"/>
    </x:row>
    <x:row r="146" spans="1:111" ht="30" customHeight="1">
      <x:c r="A146" s="699" t="s">
        <x:v>945</x:v>
      </x:c>
      <x:c r="B146" s="115"/>
      <x:c r="C146" s="162"/>
      <x:c r="D146" s="112"/>
      <x:c r="E146" s="162"/>
      <x:c r="F146" s="112"/>
      <x:c r="G146" s="162"/>
      <x:c r="H146" s="112"/>
      <x:c r="I146" s="162"/>
      <x:c r="J146" s="112"/>
      <x:c r="K146" s="112"/>
      <x:c r="L146" s="162"/>
      <x:c r="M146" s="112"/>
      <x:c r="N146" s="112"/>
      <x:c r="O146" s="112"/>
      <x:c r="P146" s="112"/>
      <x:c r="Q146" s="112"/>
      <x:c r="R146" s="162"/>
      <x:c r="S146" s="112"/>
      <x:c r="T146" s="162"/>
      <x:c r="U146" s="112"/>
      <x:c r="V146" s="162"/>
      <x:c r="W146" s="112"/>
      <x:c r="X146" s="112"/>
      <x:c r="Y146" s="112"/>
      <x:c r="Z146" s="112"/>
      <x:c r="AA146" s="112"/>
      <x:c r="AB146" s="112"/>
      <x:c r="AC146" s="112"/>
      <x:c r="AD146" s="112"/>
      <x:c r="AE146" s="112"/>
      <x:c r="AF146" s="112"/>
      <x:c r="AG146" s="112"/>
      <x:c r="AH146" s="112"/>
      <x:c r="AI146" s="112"/>
      <x:c r="AJ146" s="112"/>
      <x:c r="AK146" s="112"/>
      <x:c r="AL146" s="699" t="s">
        <x:v>945</x:v>
      </x:c>
      <x:c r="AM146" s="112"/>
      <x:c r="AN146" s="162"/>
      <x:c r="AO146" s="112"/>
      <x:c r="AP146" s="112"/>
      <x:c r="AQ146" s="112"/>
      <x:c r="AR146" s="162"/>
      <x:c r="AS146" s="112"/>
      <x:c r="AT146" s="162"/>
      <x:c r="AU146" s="112"/>
      <x:c r="AV146" s="112"/>
      <x:c r="AW146" s="112"/>
      <x:c r="AX146" s="112"/>
      <x:c r="AY146" s="112"/>
      <x:c r="AZ146" s="112"/>
      <x:c r="BA146" s="162"/>
      <x:c r="BB146" s="112"/>
      <x:c r="BC146" s="112"/>
      <x:c r="BD146" s="112"/>
      <x:c r="BE146" s="112"/>
      <x:c r="BF146" s="112"/>
      <x:c r="BG146" s="112"/>
      <x:c r="BH146" s="112"/>
      <x:c r="BI146" s="112"/>
      <x:c r="BJ146" s="162"/>
      <x:c r="BK146" s="112"/>
      <x:c r="BL146" s="162"/>
      <x:c r="BM146" s="112"/>
      <x:c r="BN146" s="162"/>
      <x:c r="BO146" s="112"/>
      <x:c r="BP146" s="162"/>
      <x:c r="BQ146" s="112"/>
      <x:c r="BR146" s="112"/>
      <x:c r="BS146" s="112"/>
      <x:c r="BT146" s="112"/>
      <x:c r="BU146" s="112"/>
      <x:c r="BV146" s="699" t="s">
        <x:v>945</x:v>
      </x:c>
      <x:c r="BW146" s="112"/>
      <x:c r="BX146" s="112"/>
      <x:c r="BY146" s="162"/>
      <x:c r="BZ146" s="112"/>
      <x:c r="CA146" s="162"/>
      <x:c r="CB146" s="112"/>
      <x:c r="CC146" s="162"/>
      <x:c r="CD146" s="112"/>
      <x:c r="CE146" s="112"/>
      <x:c r="CF146" s="162"/>
      <x:c r="CG146" s="112"/>
      <x:c r="CH146" s="112"/>
      <x:c r="CI146" s="112"/>
      <x:c r="CJ146" s="112"/>
      <x:c r="CK146" s="112"/>
      <x:c r="CL146" s="112"/>
      <x:c r="CM146" s="112"/>
      <x:c r="CN146" s="112"/>
      <x:c r="CO146" s="112"/>
      <x:c r="CP146" s="162"/>
      <x:c r="CQ146" s="112"/>
      <x:c r="CR146" s="162"/>
      <x:c r="CS146" s="112"/>
      <x:c r="CT146" s="112"/>
      <x:c r="CU146" s="112"/>
      <x:c r="CV146" s="112"/>
      <x:c r="CW146" s="112"/>
      <x:c r="CX146" s="112"/>
      <x:c r="CY146" s="699" t="s">
        <x:v>945</x:v>
      </x:c>
      <x:c r="CZ146" s="112"/>
      <x:c r="DA146" s="162"/>
      <x:c r="DB146" s="112"/>
      <x:c r="DC146" s="162"/>
      <x:c r="DD146" s="112"/>
      <x:c r="DE146" s="162"/>
      <x:c r="DF146" s="112"/>
      <x:c r="DG146" s="163"/>
    </x:row>
    <x:row r="147" spans="1:111" ht="30" customHeight="1">
      <x:c r="A147" s="699" t="s">
        <x:v>2673</x:v>
      </x:c>
      <x:c r="B147" s="115"/>
      <x:c r="C147" s="162"/>
      <x:c r="D147" s="112"/>
      <x:c r="E147" s="162"/>
      <x:c r="F147" s="112"/>
      <x:c r="G147" s="162"/>
      <x:c r="H147" s="112"/>
      <x:c r="I147" s="162"/>
      <x:c r="J147" s="112"/>
      <x:c r="K147" s="112"/>
      <x:c r="L147" s="162"/>
      <x:c r="M147" s="112"/>
      <x:c r="N147" s="112"/>
      <x:c r="O147" s="112"/>
      <x:c r="P147" s="112"/>
      <x:c r="Q147" s="112"/>
      <x:c r="R147" s="162"/>
      <x:c r="S147" s="112"/>
      <x:c r="T147" s="162"/>
      <x:c r="U147" s="112"/>
      <x:c r="V147" s="162"/>
      <x:c r="W147" s="112"/>
      <x:c r="X147" s="112">
        <x:v>2</x:v>
      </x:c>
      <x:c r="Y147" s="112"/>
      <x:c r="Z147" s="112"/>
      <x:c r="AA147" s="112"/>
      <x:c r="AB147" s="112"/>
      <x:c r="AC147" s="112"/>
      <x:c r="AD147" s="112"/>
      <x:c r="AE147" s="112"/>
      <x:c r="AF147" s="112"/>
      <x:c r="AG147" s="112"/>
      <x:c r="AH147" s="112"/>
      <x:c r="AI147" s="112"/>
      <x:c r="AJ147" s="112"/>
      <x:c r="AK147" s="112"/>
      <x:c r="AL147" s="699" t="s">
        <x:v>2673</x:v>
      </x:c>
      <x:c r="AM147" s="112"/>
      <x:c r="AN147" s="162"/>
      <x:c r="AO147" s="112"/>
      <x:c r="AP147" s="112"/>
      <x:c r="AQ147" s="112"/>
      <x:c r="AR147" s="162"/>
      <x:c r="AS147" s="112"/>
      <x:c r="AT147" s="162"/>
      <x:c r="AU147" s="112"/>
      <x:c r="AV147" s="112"/>
      <x:c r="AW147" s="112"/>
      <x:c r="AX147" s="112"/>
      <x:c r="AY147" s="112"/>
      <x:c r="AZ147" s="112"/>
      <x:c r="BA147" s="162"/>
      <x:c r="BB147" s="112"/>
      <x:c r="BC147" s="112"/>
      <x:c r="BD147" s="112"/>
      <x:c r="BE147" s="112"/>
      <x:c r="BF147" s="112"/>
      <x:c r="BG147" s="112"/>
      <x:c r="BH147" s="112"/>
      <x:c r="BI147" s="112"/>
      <x:c r="BJ147" s="162"/>
      <x:c r="BK147" s="112"/>
      <x:c r="BL147" s="162"/>
      <x:c r="BM147" s="112"/>
      <x:c r="BN147" s="162"/>
      <x:c r="BO147" s="112"/>
      <x:c r="BP147" s="162"/>
      <x:c r="BQ147" s="112"/>
      <x:c r="BR147" s="112"/>
      <x:c r="BS147" s="112"/>
      <x:c r="BT147" s="112"/>
      <x:c r="BU147" s="112"/>
      <x:c r="BV147" s="699" t="s">
        <x:v>2673</x:v>
      </x:c>
      <x:c r="BW147" s="112"/>
      <x:c r="BX147" s="112"/>
      <x:c r="BY147" s="162"/>
      <x:c r="BZ147" s="112"/>
      <x:c r="CA147" s="162"/>
      <x:c r="CB147" s="112"/>
      <x:c r="CC147" s="162"/>
      <x:c r="CD147" s="112"/>
      <x:c r="CE147" s="112"/>
      <x:c r="CF147" s="162"/>
      <x:c r="CG147" s="112"/>
      <x:c r="CH147" s="112"/>
      <x:c r="CI147" s="112"/>
      <x:c r="CJ147" s="112"/>
      <x:c r="CK147" s="112"/>
      <x:c r="CL147" s="112"/>
      <x:c r="CM147" s="112"/>
      <x:c r="CN147" s="112"/>
      <x:c r="CO147" s="112"/>
      <x:c r="CP147" s="162"/>
      <x:c r="CQ147" s="112"/>
      <x:c r="CR147" s="162"/>
      <x:c r="CS147" s="112"/>
      <x:c r="CT147" s="112"/>
      <x:c r="CU147" s="112"/>
      <x:c r="CV147" s="112"/>
      <x:c r="CW147" s="112"/>
      <x:c r="CX147" s="112"/>
      <x:c r="CY147" s="699" t="s">
        <x:v>2673</x:v>
      </x:c>
      <x:c r="CZ147" s="112"/>
      <x:c r="DA147" s="162"/>
      <x:c r="DB147" s="112"/>
      <x:c r="DC147" s="162"/>
      <x:c r="DD147" s="112"/>
      <x:c r="DE147" s="162"/>
      <x:c r="DF147" s="112"/>
      <x:c r="DG147" s="163"/>
    </x:row>
    <x:row r="148" spans="1:111" ht="30" customHeight="1">
      <x:c r="A148" s="699" t="s">
        <x:v>2679</x:v>
      </x:c>
      <x:c r="B148" s="115"/>
      <x:c r="C148" s="162"/>
      <x:c r="D148" s="112"/>
      <x:c r="E148" s="162"/>
      <x:c r="F148" s="112"/>
      <x:c r="G148" s="162"/>
      <x:c r="H148" s="112"/>
      <x:c r="I148" s="162"/>
      <x:c r="J148" s="112"/>
      <x:c r="K148" s="112"/>
      <x:c r="L148" s="162"/>
      <x:c r="M148" s="112"/>
      <x:c r="N148" s="112"/>
      <x:c r="O148" s="112"/>
      <x:c r="P148" s="112"/>
      <x:c r="Q148" s="112"/>
      <x:c r="R148" s="162"/>
      <x:c r="S148" s="112">
        <x:v>2</x:v>
      </x:c>
      <x:c r="T148" s="162">
        <x:v>20</x:v>
      </x:c>
      <x:c r="U148" s="112"/>
      <x:c r="V148" s="162"/>
      <x:c r="W148" s="112"/>
      <x:c r="X148" s="112"/>
      <x:c r="Y148" s="112"/>
      <x:c r="Z148" s="112"/>
      <x:c r="AA148" s="112"/>
      <x:c r="AB148" s="112"/>
      <x:c r="AC148" s="112"/>
      <x:c r="AD148" s="112"/>
      <x:c r="AE148" s="112"/>
      <x:c r="AF148" s="112"/>
      <x:c r="AG148" s="112"/>
      <x:c r="AH148" s="112"/>
      <x:c r="AI148" s="112"/>
      <x:c r="AJ148" s="112"/>
      <x:c r="AK148" s="112"/>
      <x:c r="AL148" s="699" t="s">
        <x:v>2679</x:v>
      </x:c>
      <x:c r="AM148" s="112"/>
      <x:c r="AN148" s="162"/>
      <x:c r="AO148" s="112"/>
      <x:c r="AP148" s="112"/>
      <x:c r="AQ148" s="112"/>
      <x:c r="AR148" s="162"/>
      <x:c r="AS148" s="112"/>
      <x:c r="AT148" s="162"/>
      <x:c r="AU148" s="112"/>
      <x:c r="AV148" s="112"/>
      <x:c r="AW148" s="112"/>
      <x:c r="AX148" s="112"/>
      <x:c r="AY148" s="112"/>
      <x:c r="AZ148" s="112"/>
      <x:c r="BA148" s="162"/>
      <x:c r="BB148" s="112"/>
      <x:c r="BC148" s="112"/>
      <x:c r="BD148" s="112"/>
      <x:c r="BE148" s="112"/>
      <x:c r="BF148" s="112"/>
      <x:c r="BG148" s="112"/>
      <x:c r="BH148" s="112"/>
      <x:c r="BI148" s="112"/>
      <x:c r="BJ148" s="162"/>
      <x:c r="BK148" s="112"/>
      <x:c r="BL148" s="162"/>
      <x:c r="BM148" s="112"/>
      <x:c r="BN148" s="162"/>
      <x:c r="BO148" s="112"/>
      <x:c r="BP148" s="162"/>
      <x:c r="BQ148" s="112"/>
      <x:c r="BR148" s="112"/>
      <x:c r="BS148" s="112"/>
      <x:c r="BT148" s="112"/>
      <x:c r="BU148" s="112"/>
      <x:c r="BV148" s="699" t="s">
        <x:v>2679</x:v>
      </x:c>
      <x:c r="BW148" s="112"/>
      <x:c r="BX148" s="112"/>
      <x:c r="BY148" s="162"/>
      <x:c r="BZ148" s="112"/>
      <x:c r="CA148" s="162"/>
      <x:c r="CB148" s="112"/>
      <x:c r="CC148" s="162"/>
      <x:c r="CD148" s="112"/>
      <x:c r="CE148" s="112"/>
      <x:c r="CF148" s="162"/>
      <x:c r="CG148" s="112"/>
      <x:c r="CH148" s="112"/>
      <x:c r="CI148" s="112"/>
      <x:c r="CJ148" s="112"/>
      <x:c r="CK148" s="112"/>
      <x:c r="CL148" s="112"/>
      <x:c r="CM148" s="112"/>
      <x:c r="CN148" s="112"/>
      <x:c r="CO148" s="112"/>
      <x:c r="CP148" s="162"/>
      <x:c r="CQ148" s="112"/>
      <x:c r="CR148" s="162"/>
      <x:c r="CS148" s="112"/>
      <x:c r="CT148" s="112"/>
      <x:c r="CU148" s="112"/>
      <x:c r="CV148" s="112"/>
      <x:c r="CW148" s="112"/>
      <x:c r="CX148" s="112"/>
      <x:c r="CY148" s="699" t="s">
        <x:v>2679</x:v>
      </x:c>
      <x:c r="CZ148" s="112"/>
      <x:c r="DA148" s="162"/>
      <x:c r="DB148" s="112"/>
      <x:c r="DC148" s="162"/>
      <x:c r="DD148" s="112"/>
      <x:c r="DE148" s="162"/>
      <x:c r="DF148" s="112"/>
      <x:c r="DG148" s="163"/>
    </x:row>
    <x:row r="149" spans="1:111" ht="30" customHeight="1">
      <x:c r="A149" s="699" t="s">
        <x:v>2659</x:v>
      </x:c>
      <x:c r="B149" s="115"/>
      <x:c r="C149" s="162"/>
      <x:c r="D149" s="112"/>
      <x:c r="E149" s="162"/>
      <x:c r="F149" s="112"/>
      <x:c r="G149" s="162"/>
      <x:c r="H149" s="112"/>
      <x:c r="I149" s="162"/>
      <x:c r="J149" s="112">
        <x:v>2</x:v>
      </x:c>
      <x:c r="K149" s="112"/>
      <x:c r="L149" s="162"/>
      <x:c r="M149" s="112"/>
      <x:c r="N149" s="112"/>
      <x:c r="O149" s="112"/>
      <x:c r="P149" s="112"/>
      <x:c r="Q149" s="112"/>
      <x:c r="R149" s="162"/>
      <x:c r="S149" s="112"/>
      <x:c r="T149" s="162"/>
      <x:c r="U149" s="112"/>
      <x:c r="V149" s="162"/>
      <x:c r="W149" s="112"/>
      <x:c r="X149" s="112">
        <x:v>16</x:v>
      </x:c>
      <x:c r="Y149" s="112"/>
      <x:c r="Z149" s="112"/>
      <x:c r="AA149" s="112"/>
      <x:c r="AB149" s="112"/>
      <x:c r="AC149" s="112"/>
      <x:c r="AD149" s="112"/>
      <x:c r="AE149" s="112"/>
      <x:c r="AF149" s="112"/>
      <x:c r="AG149" s="112"/>
      <x:c r="AH149" s="112"/>
      <x:c r="AI149" s="112"/>
      <x:c r="AJ149" s="112"/>
      <x:c r="AK149" s="112"/>
      <x:c r="AL149" s="699" t="s">
        <x:v>2659</x:v>
      </x:c>
      <x:c r="AM149" s="112"/>
      <x:c r="AN149" s="162"/>
      <x:c r="AO149" s="112"/>
      <x:c r="AP149" s="112"/>
      <x:c r="AQ149" s="112"/>
      <x:c r="AR149" s="162"/>
      <x:c r="AS149" s="112"/>
      <x:c r="AT149" s="162"/>
      <x:c r="AU149" s="112"/>
      <x:c r="AV149" s="112"/>
      <x:c r="AW149" s="112"/>
      <x:c r="AX149" s="112"/>
      <x:c r="AY149" s="112"/>
      <x:c r="AZ149" s="112"/>
      <x:c r="BA149" s="162"/>
      <x:c r="BB149" s="112"/>
      <x:c r="BC149" s="112"/>
      <x:c r="BD149" s="112"/>
      <x:c r="BE149" s="112"/>
      <x:c r="BF149" s="112"/>
      <x:c r="BG149" s="112"/>
      <x:c r="BH149" s="112"/>
      <x:c r="BI149" s="112"/>
      <x:c r="BJ149" s="162"/>
      <x:c r="BK149" s="112"/>
      <x:c r="BL149" s="162"/>
      <x:c r="BM149" s="112"/>
      <x:c r="BN149" s="162"/>
      <x:c r="BO149" s="112"/>
      <x:c r="BP149" s="162"/>
      <x:c r="BQ149" s="112"/>
      <x:c r="BR149" s="112"/>
      <x:c r="BS149" s="112"/>
      <x:c r="BT149" s="112"/>
      <x:c r="BU149" s="112"/>
      <x:c r="BV149" s="699" t="s">
        <x:v>2659</x:v>
      </x:c>
      <x:c r="BW149" s="112"/>
      <x:c r="BX149" s="112"/>
      <x:c r="BY149" s="162"/>
      <x:c r="BZ149" s="112"/>
      <x:c r="CA149" s="162"/>
      <x:c r="CB149" s="112"/>
      <x:c r="CC149" s="162"/>
      <x:c r="CD149" s="112"/>
      <x:c r="CE149" s="112"/>
      <x:c r="CF149" s="162"/>
      <x:c r="CG149" s="112"/>
      <x:c r="CH149" s="112"/>
      <x:c r="CI149" s="112"/>
      <x:c r="CJ149" s="112"/>
      <x:c r="CK149" s="112"/>
      <x:c r="CL149" s="112"/>
      <x:c r="CM149" s="112"/>
      <x:c r="CN149" s="112"/>
      <x:c r="CO149" s="112"/>
      <x:c r="CP149" s="162"/>
      <x:c r="CQ149" s="112"/>
      <x:c r="CR149" s="162"/>
      <x:c r="CS149" s="112">
        <x:v>3</x:v>
      </x:c>
      <x:c r="CT149" s="112"/>
      <x:c r="CU149" s="112"/>
      <x:c r="CV149" s="112"/>
      <x:c r="CW149" s="112"/>
      <x:c r="CX149" s="112"/>
      <x:c r="CY149" s="699" t="s">
        <x:v>2659</x:v>
      </x:c>
      <x:c r="CZ149" s="112"/>
      <x:c r="DA149" s="162"/>
      <x:c r="DB149" s="112"/>
      <x:c r="DC149" s="162"/>
      <x:c r="DD149" s="112"/>
      <x:c r="DE149" s="162"/>
      <x:c r="DF149" s="112"/>
      <x:c r="DG149" s="163"/>
    </x:row>
    <x:row r="150" spans="1:111" ht="30" customHeight="1">
      <x:c r="A150" s="699" t="s">
        <x:v>2087</x:v>
      </x:c>
      <x:c r="B150" s="115"/>
      <x:c r="C150" s="162"/>
      <x:c r="D150" s="112"/>
      <x:c r="E150" s="162"/>
      <x:c r="F150" s="112"/>
      <x:c r="G150" s="162"/>
      <x:c r="H150" s="112"/>
      <x:c r="I150" s="162"/>
      <x:c r="J150" s="112"/>
      <x:c r="K150" s="112"/>
      <x:c r="L150" s="162"/>
      <x:c r="M150" s="112"/>
      <x:c r="N150" s="112"/>
      <x:c r="O150" s="112"/>
      <x:c r="P150" s="112"/>
      <x:c r="Q150" s="112"/>
      <x:c r="R150" s="162"/>
      <x:c r="S150" s="112">
        <x:v>1</x:v>
      </x:c>
      <x:c r="T150" s="162">
        <x:v>16</x:v>
      </x:c>
      <x:c r="U150" s="112"/>
      <x:c r="V150" s="162"/>
      <x:c r="W150" s="112"/>
      <x:c r="X150" s="112">
        <x:v>1</x:v>
      </x:c>
      <x:c r="Y150" s="112"/>
      <x:c r="Z150" s="112"/>
      <x:c r="AA150" s="112"/>
      <x:c r="AB150" s="112"/>
      <x:c r="AC150" s="112"/>
      <x:c r="AD150" s="112"/>
      <x:c r="AE150" s="112"/>
      <x:c r="AF150" s="112"/>
      <x:c r="AG150" s="112"/>
      <x:c r="AH150" s="112"/>
      <x:c r="AI150" s="112"/>
      <x:c r="AJ150" s="112"/>
      <x:c r="AK150" s="112"/>
      <x:c r="AL150" s="699" t="s">
        <x:v>2087</x:v>
      </x:c>
      <x:c r="AM150" s="112"/>
      <x:c r="AN150" s="162"/>
      <x:c r="AO150" s="112"/>
      <x:c r="AP150" s="112"/>
      <x:c r="AQ150" s="112"/>
      <x:c r="AR150" s="162"/>
      <x:c r="AS150" s="112"/>
      <x:c r="AT150" s="162"/>
      <x:c r="AU150" s="112"/>
      <x:c r="AV150" s="112"/>
      <x:c r="AW150" s="112"/>
      <x:c r="AX150" s="112"/>
      <x:c r="AY150" s="112"/>
      <x:c r="AZ150" s="112"/>
      <x:c r="BA150" s="162"/>
      <x:c r="BB150" s="112"/>
      <x:c r="BC150" s="112"/>
      <x:c r="BD150" s="112"/>
      <x:c r="BE150" s="112"/>
      <x:c r="BF150" s="112"/>
      <x:c r="BG150" s="112"/>
      <x:c r="BH150" s="112"/>
      <x:c r="BI150" s="112"/>
      <x:c r="BJ150" s="162"/>
      <x:c r="BK150" s="112"/>
      <x:c r="BL150" s="162"/>
      <x:c r="BM150" s="112"/>
      <x:c r="BN150" s="162"/>
      <x:c r="BO150" s="112"/>
      <x:c r="BP150" s="162"/>
      <x:c r="BQ150" s="112"/>
      <x:c r="BR150" s="112"/>
      <x:c r="BS150" s="112"/>
      <x:c r="BT150" s="112"/>
      <x:c r="BU150" s="112"/>
      <x:c r="BV150" s="699" t="s">
        <x:v>2087</x:v>
      </x:c>
      <x:c r="BW150" s="112"/>
      <x:c r="BX150" s="112"/>
      <x:c r="BY150" s="162"/>
      <x:c r="BZ150" s="112"/>
      <x:c r="CA150" s="162"/>
      <x:c r="CB150" s="112"/>
      <x:c r="CC150" s="162"/>
      <x:c r="CD150" s="112"/>
      <x:c r="CE150" s="112"/>
      <x:c r="CF150" s="162"/>
      <x:c r="CG150" s="112"/>
      <x:c r="CH150" s="112"/>
      <x:c r="CI150" s="112"/>
      <x:c r="CJ150" s="112"/>
      <x:c r="CK150" s="112"/>
      <x:c r="CL150" s="112"/>
      <x:c r="CM150" s="112"/>
      <x:c r="CN150" s="112"/>
      <x:c r="CO150" s="112"/>
      <x:c r="CP150" s="162"/>
      <x:c r="CQ150" s="112"/>
      <x:c r="CR150" s="162"/>
      <x:c r="CS150" s="112"/>
      <x:c r="CT150" s="112"/>
      <x:c r="CU150" s="112"/>
      <x:c r="CV150" s="112"/>
      <x:c r="CW150" s="112"/>
      <x:c r="CX150" s="112"/>
      <x:c r="CY150" s="699" t="s">
        <x:v>2087</x:v>
      </x:c>
      <x:c r="CZ150" s="112"/>
      <x:c r="DA150" s="162"/>
      <x:c r="DB150" s="112"/>
      <x:c r="DC150" s="162"/>
      <x:c r="DD150" s="112"/>
      <x:c r="DE150" s="162"/>
      <x:c r="DF150" s="112"/>
      <x:c r="DG150" s="163"/>
    </x:row>
    <x:row r="151" spans="1:111" ht="30" customHeight="1">
      <x:c r="A151" s="699" t="s">
        <x:v>2949</x:v>
      </x:c>
      <x:c r="B151" s="115"/>
      <x:c r="C151" s="162"/>
      <x:c r="D151" s="112"/>
      <x:c r="E151" s="162"/>
      <x:c r="F151" s="112"/>
      <x:c r="G151" s="162"/>
      <x:c r="H151" s="112"/>
      <x:c r="I151" s="162"/>
      <x:c r="J151" s="112"/>
      <x:c r="K151" s="112"/>
      <x:c r="L151" s="162"/>
      <x:c r="M151" s="112"/>
      <x:c r="N151" s="112"/>
      <x:c r="O151" s="112"/>
      <x:c r="P151" s="112"/>
      <x:c r="Q151" s="112"/>
      <x:c r="R151" s="162"/>
      <x:c r="S151" s="112"/>
      <x:c r="T151" s="162"/>
      <x:c r="U151" s="112"/>
      <x:c r="V151" s="162"/>
      <x:c r="W151" s="112"/>
      <x:c r="X151" s="112"/>
      <x:c r="Y151" s="112"/>
      <x:c r="Z151" s="112"/>
      <x:c r="AA151" s="112"/>
      <x:c r="AB151" s="112"/>
      <x:c r="AC151" s="112"/>
      <x:c r="AD151" s="112"/>
      <x:c r="AE151" s="112"/>
      <x:c r="AF151" s="112"/>
      <x:c r="AG151" s="112"/>
      <x:c r="AH151" s="112"/>
      <x:c r="AI151" s="112"/>
      <x:c r="AJ151" s="112"/>
      <x:c r="AK151" s="112"/>
      <x:c r="AL151" s="699" t="s">
        <x:v>2949</x:v>
      </x:c>
      <x:c r="AM151" s="112"/>
      <x:c r="AN151" s="162"/>
      <x:c r="AO151" s="112"/>
      <x:c r="AP151" s="112"/>
      <x:c r="AQ151" s="112"/>
      <x:c r="AR151" s="162"/>
      <x:c r="AS151" s="112"/>
      <x:c r="AT151" s="162"/>
      <x:c r="AU151" s="112"/>
      <x:c r="AV151" s="112"/>
      <x:c r="AW151" s="112"/>
      <x:c r="AX151" s="112"/>
      <x:c r="AY151" s="112"/>
      <x:c r="AZ151" s="112"/>
      <x:c r="BA151" s="162"/>
      <x:c r="BB151" s="112"/>
      <x:c r="BC151" s="112"/>
      <x:c r="BD151" s="112"/>
      <x:c r="BE151" s="112"/>
      <x:c r="BF151" s="112"/>
      <x:c r="BG151" s="112"/>
      <x:c r="BH151" s="112"/>
      <x:c r="BI151" s="112"/>
      <x:c r="BJ151" s="162"/>
      <x:c r="BK151" s="112"/>
      <x:c r="BL151" s="162"/>
      <x:c r="BM151" s="112"/>
      <x:c r="BN151" s="162"/>
      <x:c r="BO151" s="112"/>
      <x:c r="BP151" s="162"/>
      <x:c r="BQ151" s="112"/>
      <x:c r="BR151" s="112"/>
      <x:c r="BS151" s="112"/>
      <x:c r="BT151" s="112"/>
      <x:c r="BU151" s="112"/>
      <x:c r="BV151" s="699" t="s">
        <x:v>2949</x:v>
      </x:c>
      <x:c r="BW151" s="112"/>
      <x:c r="BX151" s="112"/>
      <x:c r="BY151" s="162"/>
      <x:c r="BZ151" s="112"/>
      <x:c r="CA151" s="162"/>
      <x:c r="CB151" s="112"/>
      <x:c r="CC151" s="162"/>
      <x:c r="CD151" s="112"/>
      <x:c r="CE151" s="112"/>
      <x:c r="CF151" s="162"/>
      <x:c r="CG151" s="112"/>
      <x:c r="CH151" s="112"/>
      <x:c r="CI151" s="112"/>
      <x:c r="CJ151" s="112"/>
      <x:c r="CK151" s="112"/>
      <x:c r="CL151" s="112"/>
      <x:c r="CM151" s="112"/>
      <x:c r="CN151" s="112"/>
      <x:c r="CO151" s="112"/>
      <x:c r="CP151" s="162"/>
      <x:c r="CQ151" s="112"/>
      <x:c r="CR151" s="162"/>
      <x:c r="CS151" s="112"/>
      <x:c r="CT151" s="112"/>
      <x:c r="CU151" s="112"/>
      <x:c r="CV151" s="112"/>
      <x:c r="CW151" s="112"/>
      <x:c r="CX151" s="112"/>
      <x:c r="CY151" s="699" t="s">
        <x:v>2949</x:v>
      </x:c>
      <x:c r="CZ151" s="112"/>
      <x:c r="DA151" s="162"/>
      <x:c r="DB151" s="112"/>
      <x:c r="DC151" s="162"/>
      <x:c r="DD151" s="112"/>
      <x:c r="DE151" s="162"/>
      <x:c r="DF151" s="112"/>
      <x:c r="DG151" s="163"/>
    </x:row>
    <x:row r="152" spans="1:111" ht="30" customHeight="1">
      <x:c r="A152" s="699" t="s">
        <x:v>659</x:v>
      </x:c>
      <x:c r="B152" s="115"/>
      <x:c r="C152" s="162"/>
      <x:c r="D152" s="112"/>
      <x:c r="E152" s="162"/>
      <x:c r="F152" s="112"/>
      <x:c r="G152" s="162"/>
      <x:c r="H152" s="112"/>
      <x:c r="I152" s="162"/>
      <x:c r="J152" s="112"/>
      <x:c r="K152" s="112"/>
      <x:c r="L152" s="162"/>
      <x:c r="M152" s="112"/>
      <x:c r="N152" s="112"/>
      <x:c r="O152" s="112"/>
      <x:c r="P152" s="112"/>
      <x:c r="Q152" s="112"/>
      <x:c r="R152" s="162"/>
      <x:c r="S152" s="112">
        <x:v>1</x:v>
      </x:c>
      <x:c r="T152" s="162">
        <x:v>9</x:v>
      </x:c>
      <x:c r="U152" s="112"/>
      <x:c r="V152" s="162"/>
      <x:c r="W152" s="112"/>
      <x:c r="X152" s="112">
        <x:v>14</x:v>
      </x:c>
      <x:c r="Y152" s="112">
        <x:v>1</x:v>
      </x:c>
      <x:c r="Z152" s="112">
        <x:v>1</x:v>
      </x:c>
      <x:c r="AA152" s="112"/>
      <x:c r="AB152" s="112"/>
      <x:c r="AC152" s="112"/>
      <x:c r="AD152" s="112"/>
      <x:c r="AE152" s="112"/>
      <x:c r="AF152" s="112"/>
      <x:c r="AG152" s="112"/>
      <x:c r="AH152" s="112"/>
      <x:c r="AI152" s="112"/>
      <x:c r="AJ152" s="112"/>
      <x:c r="AK152" s="112"/>
      <x:c r="AL152" s="699" t="s">
        <x:v>659</x:v>
      </x:c>
      <x:c r="AM152" s="112"/>
      <x:c r="AN152" s="162"/>
      <x:c r="AO152" s="112"/>
      <x:c r="AP152" s="112"/>
      <x:c r="AQ152" s="112"/>
      <x:c r="AR152" s="162"/>
      <x:c r="AS152" s="112"/>
      <x:c r="AT152" s="162"/>
      <x:c r="AU152" s="112"/>
      <x:c r="AV152" s="112"/>
      <x:c r="AW152" s="112"/>
      <x:c r="AX152" s="112"/>
      <x:c r="AY152" s="112"/>
      <x:c r="AZ152" s="112"/>
      <x:c r="BA152" s="162"/>
      <x:c r="BB152" s="112"/>
      <x:c r="BC152" s="112"/>
      <x:c r="BD152" s="112"/>
      <x:c r="BE152" s="112"/>
      <x:c r="BF152" s="112"/>
      <x:c r="BG152" s="112"/>
      <x:c r="BH152" s="112"/>
      <x:c r="BI152" s="112"/>
      <x:c r="BJ152" s="162"/>
      <x:c r="BK152" s="112"/>
      <x:c r="BL152" s="162"/>
      <x:c r="BM152" s="112"/>
      <x:c r="BN152" s="162"/>
      <x:c r="BO152" s="112"/>
      <x:c r="BP152" s="162"/>
      <x:c r="BQ152" s="112"/>
      <x:c r="BR152" s="112"/>
      <x:c r="BS152" s="112"/>
      <x:c r="BT152" s="112"/>
      <x:c r="BU152" s="112"/>
      <x:c r="BV152" s="699" t="s">
        <x:v>659</x:v>
      </x:c>
      <x:c r="BW152" s="112"/>
      <x:c r="BX152" s="112"/>
      <x:c r="BY152" s="162"/>
      <x:c r="BZ152" s="112"/>
      <x:c r="CA152" s="162"/>
      <x:c r="CB152" s="112"/>
      <x:c r="CC152" s="162"/>
      <x:c r="CD152" s="112"/>
      <x:c r="CE152" s="112"/>
      <x:c r="CF152" s="162"/>
      <x:c r="CG152" s="112"/>
      <x:c r="CH152" s="112"/>
      <x:c r="CI152" s="112"/>
      <x:c r="CJ152" s="112"/>
      <x:c r="CK152" s="112"/>
      <x:c r="CL152" s="112"/>
      <x:c r="CM152" s="112"/>
      <x:c r="CN152" s="112"/>
      <x:c r="CO152" s="112"/>
      <x:c r="CP152" s="162"/>
      <x:c r="CQ152" s="112"/>
      <x:c r="CR152" s="162"/>
      <x:c r="CS152" s="112"/>
      <x:c r="CT152" s="112"/>
      <x:c r="CU152" s="112"/>
      <x:c r="CV152" s="112"/>
      <x:c r="CW152" s="112"/>
      <x:c r="CX152" s="112"/>
      <x:c r="CY152" s="699" t="s">
        <x:v>659</x:v>
      </x:c>
      <x:c r="CZ152" s="112"/>
      <x:c r="DA152" s="162"/>
      <x:c r="DB152" s="112"/>
      <x:c r="DC152" s="162"/>
      <x:c r="DD152" s="112"/>
      <x:c r="DE152" s="162"/>
      <x:c r="DF152" s="112"/>
      <x:c r="DG152" s="163"/>
    </x:row>
    <x:row r="153" spans="1:111" ht="30" customHeight="1">
      <x:c r="A153" s="699" t="s">
        <x:v>640</x:v>
      </x:c>
      <x:c r="B153" s="115"/>
      <x:c r="C153" s="162"/>
      <x:c r="D153" s="112"/>
      <x:c r="E153" s="162"/>
      <x:c r="F153" s="112"/>
      <x:c r="G153" s="162"/>
      <x:c r="H153" s="112"/>
      <x:c r="I153" s="162"/>
      <x:c r="J153" s="112"/>
      <x:c r="K153" s="112"/>
      <x:c r="L153" s="162"/>
      <x:c r="M153" s="112"/>
      <x:c r="N153" s="112"/>
      <x:c r="O153" s="112"/>
      <x:c r="P153" s="112"/>
      <x:c r="Q153" s="112"/>
      <x:c r="R153" s="162"/>
      <x:c r="S153" s="112">
        <x:v>1</x:v>
      </x:c>
      <x:c r="T153" s="162">
        <x:v>12</x:v>
      </x:c>
      <x:c r="U153" s="112"/>
      <x:c r="V153" s="162"/>
      <x:c r="W153" s="112"/>
      <x:c r="X153" s="112">
        <x:v>3</x:v>
      </x:c>
      <x:c r="Y153" s="112"/>
      <x:c r="Z153" s="112"/>
      <x:c r="AA153" s="112"/>
      <x:c r="AB153" s="112"/>
      <x:c r="AC153" s="112"/>
      <x:c r="AD153" s="112"/>
      <x:c r="AE153" s="112"/>
      <x:c r="AF153" s="112"/>
      <x:c r="AG153" s="112"/>
      <x:c r="AH153" s="112"/>
      <x:c r="AI153" s="112"/>
      <x:c r="AJ153" s="112"/>
      <x:c r="AK153" s="112"/>
      <x:c r="AL153" s="699" t="s">
        <x:v>640</x:v>
      </x:c>
      <x:c r="AM153" s="112"/>
      <x:c r="AN153" s="162"/>
      <x:c r="AO153" s="112"/>
      <x:c r="AP153" s="112"/>
      <x:c r="AQ153" s="112"/>
      <x:c r="AR153" s="162"/>
      <x:c r="AS153" s="112"/>
      <x:c r="AT153" s="162"/>
      <x:c r="AU153" s="112"/>
      <x:c r="AV153" s="112"/>
      <x:c r="AW153" s="112"/>
      <x:c r="AX153" s="112"/>
      <x:c r="AY153" s="112"/>
      <x:c r="AZ153" s="112"/>
      <x:c r="BA153" s="162"/>
      <x:c r="BB153" s="112"/>
      <x:c r="BC153" s="112"/>
      <x:c r="BD153" s="112"/>
      <x:c r="BE153" s="112"/>
      <x:c r="BF153" s="112"/>
      <x:c r="BG153" s="112"/>
      <x:c r="BH153" s="112"/>
      <x:c r="BI153" s="112"/>
      <x:c r="BJ153" s="162"/>
      <x:c r="BK153" s="112"/>
      <x:c r="BL153" s="162"/>
      <x:c r="BM153" s="112"/>
      <x:c r="BN153" s="162"/>
      <x:c r="BO153" s="112"/>
      <x:c r="BP153" s="162"/>
      <x:c r="BQ153" s="112"/>
      <x:c r="BR153" s="112"/>
      <x:c r="BS153" s="112"/>
      <x:c r="BT153" s="112"/>
      <x:c r="BU153" s="112"/>
      <x:c r="BV153" s="699" t="s">
        <x:v>640</x:v>
      </x:c>
      <x:c r="BW153" s="112"/>
      <x:c r="BX153" s="112"/>
      <x:c r="BY153" s="162"/>
      <x:c r="BZ153" s="112"/>
      <x:c r="CA153" s="162"/>
      <x:c r="CB153" s="112"/>
      <x:c r="CC153" s="162"/>
      <x:c r="CD153" s="112"/>
      <x:c r="CE153" s="112"/>
      <x:c r="CF153" s="162"/>
      <x:c r="CG153" s="112"/>
      <x:c r="CH153" s="112"/>
      <x:c r="CI153" s="112"/>
      <x:c r="CJ153" s="112"/>
      <x:c r="CK153" s="112"/>
      <x:c r="CL153" s="112"/>
      <x:c r="CM153" s="112"/>
      <x:c r="CN153" s="112"/>
      <x:c r="CO153" s="112"/>
      <x:c r="CP153" s="162"/>
      <x:c r="CQ153" s="112"/>
      <x:c r="CR153" s="162"/>
      <x:c r="CS153" s="112"/>
      <x:c r="CT153" s="112"/>
      <x:c r="CU153" s="112"/>
      <x:c r="CV153" s="112"/>
      <x:c r="CW153" s="112"/>
      <x:c r="CX153" s="112"/>
      <x:c r="CY153" s="699" t="s">
        <x:v>640</x:v>
      </x:c>
      <x:c r="CZ153" s="112"/>
      <x:c r="DA153" s="162"/>
      <x:c r="DB153" s="112"/>
      <x:c r="DC153" s="162"/>
      <x:c r="DD153" s="112"/>
      <x:c r="DE153" s="162"/>
      <x:c r="DF153" s="112"/>
      <x:c r="DG153" s="163"/>
    </x:row>
    <x:row r="154" spans="1:111" ht="30" customHeight="1">
      <x:c r="A154" s="699" t="s">
        <x:v>2556</x:v>
      </x:c>
      <x:c r="B154" s="115"/>
      <x:c r="C154" s="162"/>
      <x:c r="D154" s="112"/>
      <x:c r="E154" s="162"/>
      <x:c r="F154" s="112"/>
      <x:c r="G154" s="162"/>
      <x:c r="H154" s="112"/>
      <x:c r="I154" s="162"/>
      <x:c r="J154" s="112"/>
      <x:c r="K154" s="112"/>
      <x:c r="L154" s="162"/>
      <x:c r="M154" s="112"/>
      <x:c r="N154" s="112"/>
      <x:c r="O154" s="112"/>
      <x:c r="P154" s="112"/>
      <x:c r="Q154" s="112"/>
      <x:c r="R154" s="162"/>
      <x:c r="S154" s="112"/>
      <x:c r="T154" s="162"/>
      <x:c r="U154" s="112"/>
      <x:c r="V154" s="162"/>
      <x:c r="W154" s="112"/>
      <x:c r="X154" s="112"/>
      <x:c r="Y154" s="112"/>
      <x:c r="Z154" s="112"/>
      <x:c r="AA154" s="112"/>
      <x:c r="AB154" s="112"/>
      <x:c r="AC154" s="112"/>
      <x:c r="AD154" s="112"/>
      <x:c r="AE154" s="112"/>
      <x:c r="AF154" s="112"/>
      <x:c r="AG154" s="112"/>
      <x:c r="AH154" s="112"/>
      <x:c r="AI154" s="112"/>
      <x:c r="AJ154" s="112"/>
      <x:c r="AK154" s="112"/>
      <x:c r="AL154" s="699" t="s">
        <x:v>2556</x:v>
      </x:c>
      <x:c r="AM154" s="112"/>
      <x:c r="AN154" s="162"/>
      <x:c r="AO154" s="112"/>
      <x:c r="AP154" s="112"/>
      <x:c r="AQ154" s="112"/>
      <x:c r="AR154" s="162"/>
      <x:c r="AS154" s="112"/>
      <x:c r="AT154" s="162"/>
      <x:c r="AU154" s="112"/>
      <x:c r="AV154" s="112"/>
      <x:c r="AW154" s="112"/>
      <x:c r="AX154" s="112"/>
      <x:c r="AY154" s="112"/>
      <x:c r="AZ154" s="112"/>
      <x:c r="BA154" s="162"/>
      <x:c r="BB154" s="112"/>
      <x:c r="BC154" s="112"/>
      <x:c r="BD154" s="112"/>
      <x:c r="BE154" s="112"/>
      <x:c r="BF154" s="112"/>
      <x:c r="BG154" s="112"/>
      <x:c r="BH154" s="112"/>
      <x:c r="BI154" s="112"/>
      <x:c r="BJ154" s="162"/>
      <x:c r="BK154" s="112"/>
      <x:c r="BL154" s="162"/>
      <x:c r="BM154" s="112"/>
      <x:c r="BN154" s="162"/>
      <x:c r="BO154" s="112"/>
      <x:c r="BP154" s="162"/>
      <x:c r="BQ154" s="112"/>
      <x:c r="BR154" s="112"/>
      <x:c r="BS154" s="112"/>
      <x:c r="BT154" s="112"/>
      <x:c r="BU154" s="112"/>
      <x:c r="BV154" s="699" t="s">
        <x:v>2556</x:v>
      </x:c>
      <x:c r="BW154" s="112"/>
      <x:c r="BX154" s="112"/>
      <x:c r="BY154" s="162"/>
      <x:c r="BZ154" s="112"/>
      <x:c r="CA154" s="162"/>
      <x:c r="CB154" s="112"/>
      <x:c r="CC154" s="162"/>
      <x:c r="CD154" s="112"/>
      <x:c r="CE154" s="112"/>
      <x:c r="CF154" s="162"/>
      <x:c r="CG154" s="112"/>
      <x:c r="CH154" s="112"/>
      <x:c r="CI154" s="112"/>
      <x:c r="CJ154" s="112"/>
      <x:c r="CK154" s="112"/>
      <x:c r="CL154" s="112"/>
      <x:c r="CM154" s="112"/>
      <x:c r="CN154" s="112"/>
      <x:c r="CO154" s="112"/>
      <x:c r="CP154" s="162"/>
      <x:c r="CQ154" s="112"/>
      <x:c r="CR154" s="162"/>
      <x:c r="CS154" s="112"/>
      <x:c r="CT154" s="112"/>
      <x:c r="CU154" s="112"/>
      <x:c r="CV154" s="112"/>
      <x:c r="CW154" s="112"/>
      <x:c r="CX154" s="112"/>
      <x:c r="CY154" s="699" t="s">
        <x:v>2556</x:v>
      </x:c>
      <x:c r="CZ154" s="112"/>
      <x:c r="DA154" s="162"/>
      <x:c r="DB154" s="112"/>
      <x:c r="DC154" s="162"/>
      <x:c r="DD154" s="112"/>
      <x:c r="DE154" s="162"/>
      <x:c r="DF154" s="112"/>
      <x:c r="DG154" s="163"/>
    </x:row>
    <x:row r="155" spans="1:111" ht="30" customHeight="1">
      <x:c r="A155" s="699" t="s">
        <x:v>2575</x:v>
      </x:c>
      <x:c r="B155" s="115"/>
      <x:c r="C155" s="162"/>
      <x:c r="D155" s="112"/>
      <x:c r="E155" s="162"/>
      <x:c r="F155" s="112"/>
      <x:c r="G155" s="162"/>
      <x:c r="H155" s="112"/>
      <x:c r="I155" s="162"/>
      <x:c r="J155" s="112"/>
      <x:c r="K155" s="112"/>
      <x:c r="L155" s="162"/>
      <x:c r="M155" s="112"/>
      <x:c r="N155" s="112"/>
      <x:c r="O155" s="112"/>
      <x:c r="P155" s="112"/>
      <x:c r="Q155" s="112"/>
      <x:c r="R155" s="162"/>
      <x:c r="S155" s="112"/>
      <x:c r="T155" s="162"/>
      <x:c r="U155" s="112"/>
      <x:c r="V155" s="162"/>
      <x:c r="W155" s="112"/>
      <x:c r="X155" s="112"/>
      <x:c r="Y155" s="112"/>
      <x:c r="Z155" s="112"/>
      <x:c r="AA155" s="112"/>
      <x:c r="AB155" s="112"/>
      <x:c r="AC155" s="112"/>
      <x:c r="AD155" s="112"/>
      <x:c r="AE155" s="112"/>
      <x:c r="AF155" s="112"/>
      <x:c r="AG155" s="112"/>
      <x:c r="AH155" s="112"/>
      <x:c r="AI155" s="112"/>
      <x:c r="AJ155" s="112"/>
      <x:c r="AK155" s="112"/>
      <x:c r="AL155" s="699" t="s">
        <x:v>2575</x:v>
      </x:c>
      <x:c r="AM155" s="112"/>
      <x:c r="AN155" s="162"/>
      <x:c r="AO155" s="112"/>
      <x:c r="AP155" s="112"/>
      <x:c r="AQ155" s="112"/>
      <x:c r="AR155" s="162"/>
      <x:c r="AS155" s="112"/>
      <x:c r="AT155" s="162"/>
      <x:c r="AU155" s="112"/>
      <x:c r="AV155" s="112"/>
      <x:c r="AW155" s="112"/>
      <x:c r="AX155" s="112"/>
      <x:c r="AY155" s="112"/>
      <x:c r="AZ155" s="112"/>
      <x:c r="BA155" s="162"/>
      <x:c r="BB155" s="112"/>
      <x:c r="BC155" s="112"/>
      <x:c r="BD155" s="112"/>
      <x:c r="BE155" s="112"/>
      <x:c r="BF155" s="112"/>
      <x:c r="BG155" s="112"/>
      <x:c r="BH155" s="112"/>
      <x:c r="BI155" s="112"/>
      <x:c r="BJ155" s="162"/>
      <x:c r="BK155" s="112"/>
      <x:c r="BL155" s="162"/>
      <x:c r="BM155" s="112"/>
      <x:c r="BN155" s="162"/>
      <x:c r="BO155" s="112"/>
      <x:c r="BP155" s="162"/>
      <x:c r="BQ155" s="112"/>
      <x:c r="BR155" s="112"/>
      <x:c r="BS155" s="112"/>
      <x:c r="BT155" s="112"/>
      <x:c r="BU155" s="112"/>
      <x:c r="BV155" s="699" t="s">
        <x:v>2575</x:v>
      </x:c>
      <x:c r="BW155" s="112"/>
      <x:c r="BX155" s="112"/>
      <x:c r="BY155" s="162"/>
      <x:c r="BZ155" s="112"/>
      <x:c r="CA155" s="162"/>
      <x:c r="CB155" s="112"/>
      <x:c r="CC155" s="162"/>
      <x:c r="CD155" s="112"/>
      <x:c r="CE155" s="112"/>
      <x:c r="CF155" s="162"/>
      <x:c r="CG155" s="112"/>
      <x:c r="CH155" s="112"/>
      <x:c r="CI155" s="112"/>
      <x:c r="CJ155" s="112"/>
      <x:c r="CK155" s="112"/>
      <x:c r="CL155" s="112"/>
      <x:c r="CM155" s="112"/>
      <x:c r="CN155" s="112"/>
      <x:c r="CO155" s="112"/>
      <x:c r="CP155" s="162"/>
      <x:c r="CQ155" s="112"/>
      <x:c r="CR155" s="162"/>
      <x:c r="CS155" s="112"/>
      <x:c r="CT155" s="112"/>
      <x:c r="CU155" s="112"/>
      <x:c r="CV155" s="112"/>
      <x:c r="CW155" s="112"/>
      <x:c r="CX155" s="112"/>
      <x:c r="CY155" s="699" t="s">
        <x:v>2575</x:v>
      </x:c>
      <x:c r="CZ155" s="112"/>
      <x:c r="DA155" s="162"/>
      <x:c r="DB155" s="112"/>
      <x:c r="DC155" s="162"/>
      <x:c r="DD155" s="112"/>
      <x:c r="DE155" s="162"/>
      <x:c r="DF155" s="112"/>
      <x:c r="DG155" s="163"/>
    </x:row>
    <x:row r="156" spans="1:111" ht="30" customHeight="1">
      <x:c r="A156" s="699" t="s">
        <x:v>2572</x:v>
      </x:c>
      <x:c r="B156" s="115"/>
      <x:c r="C156" s="162"/>
      <x:c r="D156" s="112"/>
      <x:c r="E156" s="162"/>
      <x:c r="F156" s="112"/>
      <x:c r="G156" s="162"/>
      <x:c r="H156" s="112"/>
      <x:c r="I156" s="162"/>
      <x:c r="J156" s="112"/>
      <x:c r="K156" s="112"/>
      <x:c r="L156" s="162"/>
      <x:c r="M156" s="112"/>
      <x:c r="N156" s="112"/>
      <x:c r="O156" s="112"/>
      <x:c r="P156" s="112"/>
      <x:c r="Q156" s="112"/>
      <x:c r="R156" s="162"/>
      <x:c r="S156" s="112"/>
      <x:c r="T156" s="162"/>
      <x:c r="U156" s="112"/>
      <x:c r="V156" s="162"/>
      <x:c r="W156" s="112"/>
      <x:c r="X156" s="112"/>
      <x:c r="Y156" s="112"/>
      <x:c r="Z156" s="112"/>
      <x:c r="AA156" s="112"/>
      <x:c r="AB156" s="112"/>
      <x:c r="AC156" s="112"/>
      <x:c r="AD156" s="112"/>
      <x:c r="AE156" s="112"/>
      <x:c r="AF156" s="112"/>
      <x:c r="AG156" s="112"/>
      <x:c r="AH156" s="112"/>
      <x:c r="AI156" s="112"/>
      <x:c r="AJ156" s="112"/>
      <x:c r="AK156" s="112"/>
      <x:c r="AL156" s="699" t="s">
        <x:v>2572</x:v>
      </x:c>
      <x:c r="AM156" s="112"/>
      <x:c r="AN156" s="162"/>
      <x:c r="AO156" s="112"/>
      <x:c r="AP156" s="112"/>
      <x:c r="AQ156" s="112"/>
      <x:c r="AR156" s="162"/>
      <x:c r="AS156" s="112"/>
      <x:c r="AT156" s="162"/>
      <x:c r="AU156" s="112"/>
      <x:c r="AV156" s="112"/>
      <x:c r="AW156" s="112"/>
      <x:c r="AX156" s="112"/>
      <x:c r="AY156" s="112"/>
      <x:c r="AZ156" s="112"/>
      <x:c r="BA156" s="162"/>
      <x:c r="BB156" s="112"/>
      <x:c r="BC156" s="112"/>
      <x:c r="BD156" s="112"/>
      <x:c r="BE156" s="112"/>
      <x:c r="BF156" s="112"/>
      <x:c r="BG156" s="112"/>
      <x:c r="BH156" s="112"/>
      <x:c r="BI156" s="112"/>
      <x:c r="BJ156" s="162"/>
      <x:c r="BK156" s="112"/>
      <x:c r="BL156" s="162"/>
      <x:c r="BM156" s="112"/>
      <x:c r="BN156" s="162"/>
      <x:c r="BO156" s="112"/>
      <x:c r="BP156" s="162"/>
      <x:c r="BQ156" s="112"/>
      <x:c r="BR156" s="112"/>
      <x:c r="BS156" s="112"/>
      <x:c r="BT156" s="112"/>
      <x:c r="BU156" s="112"/>
      <x:c r="BV156" s="699" t="s">
        <x:v>2572</x:v>
      </x:c>
      <x:c r="BW156" s="112"/>
      <x:c r="BX156" s="112"/>
      <x:c r="BY156" s="162"/>
      <x:c r="BZ156" s="112"/>
      <x:c r="CA156" s="162"/>
      <x:c r="CB156" s="112"/>
      <x:c r="CC156" s="162"/>
      <x:c r="CD156" s="112"/>
      <x:c r="CE156" s="112"/>
      <x:c r="CF156" s="162"/>
      <x:c r="CG156" s="112"/>
      <x:c r="CH156" s="112"/>
      <x:c r="CI156" s="112"/>
      <x:c r="CJ156" s="112"/>
      <x:c r="CK156" s="112"/>
      <x:c r="CL156" s="112"/>
      <x:c r="CM156" s="112"/>
      <x:c r="CN156" s="112"/>
      <x:c r="CO156" s="112"/>
      <x:c r="CP156" s="162"/>
      <x:c r="CQ156" s="112"/>
      <x:c r="CR156" s="162"/>
      <x:c r="CS156" s="112"/>
      <x:c r="CT156" s="112"/>
      <x:c r="CU156" s="112"/>
      <x:c r="CV156" s="112"/>
      <x:c r="CW156" s="112"/>
      <x:c r="CX156" s="112"/>
      <x:c r="CY156" s="699" t="s">
        <x:v>2572</x:v>
      </x:c>
      <x:c r="CZ156" s="112"/>
      <x:c r="DA156" s="162"/>
      <x:c r="DB156" s="112"/>
      <x:c r="DC156" s="162"/>
      <x:c r="DD156" s="112"/>
      <x:c r="DE156" s="162"/>
      <x:c r="DF156" s="112"/>
      <x:c r="DG156" s="163"/>
    </x:row>
    <x:row r="157" spans="1:111" ht="30" customHeight="1">
      <x:c r="A157" s="699" t="s">
        <x:v>2555</x:v>
      </x:c>
      <x:c r="B157" s="115"/>
      <x:c r="C157" s="162"/>
      <x:c r="D157" s="112"/>
      <x:c r="E157" s="162"/>
      <x:c r="F157" s="112"/>
      <x:c r="G157" s="162"/>
      <x:c r="H157" s="112"/>
      <x:c r="I157" s="162"/>
      <x:c r="J157" s="112"/>
      <x:c r="K157" s="112"/>
      <x:c r="L157" s="162"/>
      <x:c r="M157" s="112"/>
      <x:c r="N157" s="112"/>
      <x:c r="O157" s="112"/>
      <x:c r="P157" s="112"/>
      <x:c r="Q157" s="112"/>
      <x:c r="R157" s="162"/>
      <x:c r="S157" s="112"/>
      <x:c r="T157" s="162"/>
      <x:c r="U157" s="112"/>
      <x:c r="V157" s="162"/>
      <x:c r="W157" s="112"/>
      <x:c r="X157" s="112"/>
      <x:c r="Y157" s="112"/>
      <x:c r="Z157" s="112"/>
      <x:c r="AA157" s="112"/>
      <x:c r="AB157" s="112"/>
      <x:c r="AC157" s="112"/>
      <x:c r="AD157" s="112"/>
      <x:c r="AE157" s="112"/>
      <x:c r="AF157" s="112"/>
      <x:c r="AG157" s="112"/>
      <x:c r="AH157" s="112"/>
      <x:c r="AI157" s="112"/>
      <x:c r="AJ157" s="112"/>
      <x:c r="AK157" s="112"/>
      <x:c r="AL157" s="699" t="s">
        <x:v>2555</x:v>
      </x:c>
      <x:c r="AM157" s="112"/>
      <x:c r="AN157" s="162"/>
      <x:c r="AO157" s="112"/>
      <x:c r="AP157" s="112"/>
      <x:c r="AQ157" s="112"/>
      <x:c r="AR157" s="162"/>
      <x:c r="AS157" s="112"/>
      <x:c r="AT157" s="162"/>
      <x:c r="AU157" s="112"/>
      <x:c r="AV157" s="112"/>
      <x:c r="AW157" s="112"/>
      <x:c r="AX157" s="112"/>
      <x:c r="AY157" s="112"/>
      <x:c r="AZ157" s="112"/>
      <x:c r="BA157" s="162"/>
      <x:c r="BB157" s="112"/>
      <x:c r="BC157" s="112"/>
      <x:c r="BD157" s="112"/>
      <x:c r="BE157" s="112"/>
      <x:c r="BF157" s="112"/>
      <x:c r="BG157" s="112"/>
      <x:c r="BH157" s="112"/>
      <x:c r="BI157" s="112"/>
      <x:c r="BJ157" s="162"/>
      <x:c r="BK157" s="112"/>
      <x:c r="BL157" s="162"/>
      <x:c r="BM157" s="112"/>
      <x:c r="BN157" s="162"/>
      <x:c r="BO157" s="112"/>
      <x:c r="BP157" s="162"/>
      <x:c r="BQ157" s="112"/>
      <x:c r="BR157" s="112"/>
      <x:c r="BS157" s="112"/>
      <x:c r="BT157" s="112"/>
      <x:c r="BU157" s="112"/>
      <x:c r="BV157" s="699" t="s">
        <x:v>2555</x:v>
      </x:c>
      <x:c r="BW157" s="112"/>
      <x:c r="BX157" s="112"/>
      <x:c r="BY157" s="162"/>
      <x:c r="BZ157" s="112"/>
      <x:c r="CA157" s="162"/>
      <x:c r="CB157" s="112"/>
      <x:c r="CC157" s="162"/>
      <x:c r="CD157" s="112"/>
      <x:c r="CE157" s="112"/>
      <x:c r="CF157" s="162"/>
      <x:c r="CG157" s="112"/>
      <x:c r="CH157" s="112"/>
      <x:c r="CI157" s="112"/>
      <x:c r="CJ157" s="112"/>
      <x:c r="CK157" s="112"/>
      <x:c r="CL157" s="112"/>
      <x:c r="CM157" s="112"/>
      <x:c r="CN157" s="112"/>
      <x:c r="CO157" s="112"/>
      <x:c r="CP157" s="162"/>
      <x:c r="CQ157" s="112"/>
      <x:c r="CR157" s="162"/>
      <x:c r="CS157" s="112"/>
      <x:c r="CT157" s="112"/>
      <x:c r="CU157" s="112"/>
      <x:c r="CV157" s="112"/>
      <x:c r="CW157" s="112"/>
      <x:c r="CX157" s="112"/>
      <x:c r="CY157" s="699" t="s">
        <x:v>2555</x:v>
      </x:c>
      <x:c r="CZ157" s="112"/>
      <x:c r="DA157" s="162"/>
      <x:c r="DB157" s="112"/>
      <x:c r="DC157" s="162"/>
      <x:c r="DD157" s="112"/>
      <x:c r="DE157" s="162"/>
      <x:c r="DF157" s="112"/>
      <x:c r="DG157" s="163"/>
    </x:row>
    <x:row r="158" spans="1:111" ht="30" customHeight="1">
      <x:c r="A158" s="699" t="s">
        <x:v>2081</x:v>
      </x:c>
      <x:c r="B158" s="115"/>
      <x:c r="C158" s="162"/>
      <x:c r="D158" s="112"/>
      <x:c r="E158" s="162"/>
      <x:c r="F158" s="112"/>
      <x:c r="G158" s="162"/>
      <x:c r="H158" s="112"/>
      <x:c r="I158" s="162"/>
      <x:c r="J158" s="112"/>
      <x:c r="K158" s="112"/>
      <x:c r="L158" s="162"/>
      <x:c r="M158" s="112"/>
      <x:c r="N158" s="112"/>
      <x:c r="O158" s="112"/>
      <x:c r="P158" s="112"/>
      <x:c r="Q158" s="112"/>
      <x:c r="R158" s="162"/>
      <x:c r="S158" s="112"/>
      <x:c r="T158" s="162"/>
      <x:c r="U158" s="112"/>
      <x:c r="V158" s="162"/>
      <x:c r="W158" s="112"/>
      <x:c r="X158" s="112"/>
      <x:c r="Y158" s="112"/>
      <x:c r="Z158" s="112"/>
      <x:c r="AA158" s="112"/>
      <x:c r="AB158" s="112"/>
      <x:c r="AC158" s="112"/>
      <x:c r="AD158" s="112"/>
      <x:c r="AE158" s="112"/>
      <x:c r="AF158" s="112"/>
      <x:c r="AG158" s="112"/>
      <x:c r="AH158" s="112"/>
      <x:c r="AI158" s="112"/>
      <x:c r="AJ158" s="112"/>
      <x:c r="AK158" s="112"/>
      <x:c r="AL158" s="699" t="s">
        <x:v>2081</x:v>
      </x:c>
      <x:c r="AM158" s="112"/>
      <x:c r="AN158" s="162"/>
      <x:c r="AO158" s="112"/>
      <x:c r="AP158" s="112"/>
      <x:c r="AQ158" s="112"/>
      <x:c r="AR158" s="162"/>
      <x:c r="AS158" s="112"/>
      <x:c r="AT158" s="162"/>
      <x:c r="AU158" s="112"/>
      <x:c r="AV158" s="112"/>
      <x:c r="AW158" s="112"/>
      <x:c r="AX158" s="112"/>
      <x:c r="AY158" s="112"/>
      <x:c r="AZ158" s="112"/>
      <x:c r="BA158" s="162"/>
      <x:c r="BB158" s="112"/>
      <x:c r="BC158" s="112"/>
      <x:c r="BD158" s="112"/>
      <x:c r="BE158" s="112"/>
      <x:c r="BF158" s="112"/>
      <x:c r="BG158" s="112"/>
      <x:c r="BH158" s="112"/>
      <x:c r="BI158" s="112"/>
      <x:c r="BJ158" s="162"/>
      <x:c r="BK158" s="112"/>
      <x:c r="BL158" s="162"/>
      <x:c r="BM158" s="112"/>
      <x:c r="BN158" s="162"/>
      <x:c r="BO158" s="112"/>
      <x:c r="BP158" s="162"/>
      <x:c r="BQ158" s="112"/>
      <x:c r="BR158" s="112"/>
      <x:c r="BS158" s="112"/>
      <x:c r="BT158" s="112"/>
      <x:c r="BU158" s="112"/>
      <x:c r="BV158" s="699" t="s">
        <x:v>2081</x:v>
      </x:c>
      <x:c r="BW158" s="112"/>
      <x:c r="BX158" s="112"/>
      <x:c r="BY158" s="162"/>
      <x:c r="BZ158" s="112"/>
      <x:c r="CA158" s="162"/>
      <x:c r="CB158" s="112"/>
      <x:c r="CC158" s="162"/>
      <x:c r="CD158" s="112"/>
      <x:c r="CE158" s="112"/>
      <x:c r="CF158" s="162"/>
      <x:c r="CG158" s="112"/>
      <x:c r="CH158" s="112"/>
      <x:c r="CI158" s="112"/>
      <x:c r="CJ158" s="112"/>
      <x:c r="CK158" s="112"/>
      <x:c r="CL158" s="112"/>
      <x:c r="CM158" s="112"/>
      <x:c r="CN158" s="112"/>
      <x:c r="CO158" s="112"/>
      <x:c r="CP158" s="162"/>
      <x:c r="CQ158" s="112"/>
      <x:c r="CR158" s="162"/>
      <x:c r="CS158" s="112"/>
      <x:c r="CT158" s="112"/>
      <x:c r="CU158" s="112"/>
      <x:c r="CV158" s="112"/>
      <x:c r="CW158" s="112"/>
      <x:c r="CX158" s="112"/>
      <x:c r="CY158" s="699" t="s">
        <x:v>2081</x:v>
      </x:c>
      <x:c r="CZ158" s="112"/>
      <x:c r="DA158" s="162"/>
      <x:c r="DB158" s="112"/>
      <x:c r="DC158" s="162"/>
      <x:c r="DD158" s="112"/>
      <x:c r="DE158" s="162"/>
      <x:c r="DF158" s="112"/>
      <x:c r="DG158" s="163"/>
    </x:row>
    <x:row r="159" spans="1:111" ht="30" customHeight="1">
      <x:c r="A159" s="699" t="s">
        <x:v>2070</x:v>
      </x:c>
      <x:c r="B159" s="115"/>
      <x:c r="C159" s="162"/>
      <x:c r="D159" s="112"/>
      <x:c r="E159" s="162"/>
      <x:c r="F159" s="112"/>
      <x:c r="G159" s="162"/>
      <x:c r="H159" s="112"/>
      <x:c r="I159" s="162"/>
      <x:c r="J159" s="112"/>
      <x:c r="K159" s="112"/>
      <x:c r="L159" s="162"/>
      <x:c r="M159" s="112"/>
      <x:c r="N159" s="112"/>
      <x:c r="O159" s="112"/>
      <x:c r="P159" s="112"/>
      <x:c r="Q159" s="112"/>
      <x:c r="R159" s="162"/>
      <x:c r="S159" s="112"/>
      <x:c r="T159" s="162"/>
      <x:c r="U159" s="112"/>
      <x:c r="V159" s="162"/>
      <x:c r="W159" s="112"/>
      <x:c r="X159" s="112"/>
      <x:c r="Y159" s="112"/>
      <x:c r="Z159" s="112"/>
      <x:c r="AA159" s="112"/>
      <x:c r="AB159" s="112"/>
      <x:c r="AC159" s="112"/>
      <x:c r="AD159" s="112"/>
      <x:c r="AE159" s="112"/>
      <x:c r="AF159" s="112"/>
      <x:c r="AG159" s="112"/>
      <x:c r="AH159" s="112"/>
      <x:c r="AI159" s="112"/>
      <x:c r="AJ159" s="112"/>
      <x:c r="AK159" s="112"/>
      <x:c r="AL159" s="699" t="s">
        <x:v>2070</x:v>
      </x:c>
      <x:c r="AM159" s="112"/>
      <x:c r="AN159" s="162"/>
      <x:c r="AO159" s="112"/>
      <x:c r="AP159" s="112"/>
      <x:c r="AQ159" s="112"/>
      <x:c r="AR159" s="162"/>
      <x:c r="AS159" s="112"/>
      <x:c r="AT159" s="162"/>
      <x:c r="AU159" s="112"/>
      <x:c r="AV159" s="112"/>
      <x:c r="AW159" s="112"/>
      <x:c r="AX159" s="112"/>
      <x:c r="AY159" s="112"/>
      <x:c r="AZ159" s="112"/>
      <x:c r="BA159" s="162"/>
      <x:c r="BB159" s="112"/>
      <x:c r="BC159" s="112"/>
      <x:c r="BD159" s="112"/>
      <x:c r="BE159" s="112"/>
      <x:c r="BF159" s="112"/>
      <x:c r="BG159" s="112"/>
      <x:c r="BH159" s="112"/>
      <x:c r="BI159" s="112"/>
      <x:c r="BJ159" s="162"/>
      <x:c r="BK159" s="112"/>
      <x:c r="BL159" s="162"/>
      <x:c r="BM159" s="112"/>
      <x:c r="BN159" s="162"/>
      <x:c r="BO159" s="112"/>
      <x:c r="BP159" s="162"/>
      <x:c r="BQ159" s="112"/>
      <x:c r="BR159" s="112"/>
      <x:c r="BS159" s="112"/>
      <x:c r="BT159" s="112"/>
      <x:c r="BU159" s="112"/>
      <x:c r="BV159" s="699" t="s">
        <x:v>2070</x:v>
      </x:c>
      <x:c r="BW159" s="112"/>
      <x:c r="BX159" s="112"/>
      <x:c r="BY159" s="162"/>
      <x:c r="BZ159" s="112"/>
      <x:c r="CA159" s="162"/>
      <x:c r="CB159" s="112"/>
      <x:c r="CC159" s="162"/>
      <x:c r="CD159" s="112"/>
      <x:c r="CE159" s="112"/>
      <x:c r="CF159" s="162"/>
      <x:c r="CG159" s="112"/>
      <x:c r="CH159" s="112"/>
      <x:c r="CI159" s="112"/>
      <x:c r="CJ159" s="112"/>
      <x:c r="CK159" s="112"/>
      <x:c r="CL159" s="112"/>
      <x:c r="CM159" s="112"/>
      <x:c r="CN159" s="112"/>
      <x:c r="CO159" s="112"/>
      <x:c r="CP159" s="162"/>
      <x:c r="CQ159" s="112"/>
      <x:c r="CR159" s="162"/>
      <x:c r="CS159" s="112"/>
      <x:c r="CT159" s="112"/>
      <x:c r="CU159" s="112"/>
      <x:c r="CV159" s="112"/>
      <x:c r="CW159" s="112"/>
      <x:c r="CX159" s="112"/>
      <x:c r="CY159" s="699" t="s">
        <x:v>2070</x:v>
      </x:c>
      <x:c r="CZ159" s="112"/>
      <x:c r="DA159" s="162"/>
      <x:c r="DB159" s="112"/>
      <x:c r="DC159" s="162"/>
      <x:c r="DD159" s="112"/>
      <x:c r="DE159" s="162"/>
      <x:c r="DF159" s="112"/>
      <x:c r="DG159" s="163"/>
    </x:row>
    <x:row r="160" spans="1:111" ht="30" customHeight="1">
      <x:c r="A160" s="699" t="s">
        <x:v>1739</x:v>
      </x:c>
      <x:c r="B160" s="115"/>
      <x:c r="C160" s="162"/>
      <x:c r="D160" s="112"/>
      <x:c r="E160" s="162"/>
      <x:c r="F160" s="112"/>
      <x:c r="G160" s="162"/>
      <x:c r="H160" s="112"/>
      <x:c r="I160" s="162"/>
      <x:c r="J160" s="112"/>
      <x:c r="K160" s="112"/>
      <x:c r="L160" s="162"/>
      <x:c r="M160" s="112"/>
      <x:c r="N160" s="112"/>
      <x:c r="O160" s="112"/>
      <x:c r="P160" s="112"/>
      <x:c r="Q160" s="112"/>
      <x:c r="R160" s="162"/>
      <x:c r="S160" s="112"/>
      <x:c r="T160" s="162"/>
      <x:c r="U160" s="112"/>
      <x:c r="V160" s="162"/>
      <x:c r="W160" s="112"/>
      <x:c r="X160" s="112"/>
      <x:c r="Y160" s="112"/>
      <x:c r="Z160" s="112"/>
      <x:c r="AA160" s="112"/>
      <x:c r="AB160" s="112"/>
      <x:c r="AC160" s="112"/>
      <x:c r="AD160" s="112"/>
      <x:c r="AE160" s="112"/>
      <x:c r="AF160" s="112"/>
      <x:c r="AG160" s="112"/>
      <x:c r="AH160" s="112"/>
      <x:c r="AI160" s="112"/>
      <x:c r="AJ160" s="112"/>
      <x:c r="AK160" s="112"/>
      <x:c r="AL160" s="699" t="s">
        <x:v>1739</x:v>
      </x:c>
      <x:c r="AM160" s="112"/>
      <x:c r="AN160" s="162"/>
      <x:c r="AO160" s="112"/>
      <x:c r="AP160" s="112"/>
      <x:c r="AQ160" s="112"/>
      <x:c r="AR160" s="162"/>
      <x:c r="AS160" s="112"/>
      <x:c r="AT160" s="162"/>
      <x:c r="AU160" s="112"/>
      <x:c r="AV160" s="112"/>
      <x:c r="AW160" s="112"/>
      <x:c r="AX160" s="112"/>
      <x:c r="AY160" s="112"/>
      <x:c r="AZ160" s="112"/>
      <x:c r="BA160" s="162"/>
      <x:c r="BB160" s="112"/>
      <x:c r="BC160" s="112"/>
      <x:c r="BD160" s="112"/>
      <x:c r="BE160" s="112"/>
      <x:c r="BF160" s="112"/>
      <x:c r="BG160" s="112"/>
      <x:c r="BH160" s="112"/>
      <x:c r="BI160" s="112"/>
      <x:c r="BJ160" s="162"/>
      <x:c r="BK160" s="112"/>
      <x:c r="BL160" s="162"/>
      <x:c r="BM160" s="112"/>
      <x:c r="BN160" s="162"/>
      <x:c r="BO160" s="112"/>
      <x:c r="BP160" s="162"/>
      <x:c r="BQ160" s="112"/>
      <x:c r="BR160" s="112"/>
      <x:c r="BS160" s="112"/>
      <x:c r="BT160" s="112"/>
      <x:c r="BU160" s="112"/>
      <x:c r="BV160" s="699" t="s">
        <x:v>1739</x:v>
      </x:c>
      <x:c r="BW160" s="112"/>
      <x:c r="BX160" s="112"/>
      <x:c r="BY160" s="162"/>
      <x:c r="BZ160" s="112"/>
      <x:c r="CA160" s="162"/>
      <x:c r="CB160" s="112"/>
      <x:c r="CC160" s="162"/>
      <x:c r="CD160" s="112"/>
      <x:c r="CE160" s="112"/>
      <x:c r="CF160" s="162"/>
      <x:c r="CG160" s="112"/>
      <x:c r="CH160" s="112"/>
      <x:c r="CI160" s="112"/>
      <x:c r="CJ160" s="112"/>
      <x:c r="CK160" s="112"/>
      <x:c r="CL160" s="112"/>
      <x:c r="CM160" s="112"/>
      <x:c r="CN160" s="112"/>
      <x:c r="CO160" s="112"/>
      <x:c r="CP160" s="162"/>
      <x:c r="CQ160" s="112"/>
      <x:c r="CR160" s="162"/>
      <x:c r="CS160" s="112"/>
      <x:c r="CT160" s="112"/>
      <x:c r="CU160" s="112"/>
      <x:c r="CV160" s="112"/>
      <x:c r="CW160" s="112"/>
      <x:c r="CX160" s="112"/>
      <x:c r="CY160" s="699" t="s">
        <x:v>1739</x:v>
      </x:c>
      <x:c r="CZ160" s="112"/>
      <x:c r="DA160" s="162"/>
      <x:c r="DB160" s="112"/>
      <x:c r="DC160" s="162"/>
      <x:c r="DD160" s="112"/>
      <x:c r="DE160" s="162"/>
      <x:c r="DF160" s="112"/>
      <x:c r="DG160" s="163"/>
    </x:row>
    <x:row r="161" spans="1:111" ht="30" customHeight="1">
      <x:c r="A161" s="699" t="s">
        <x:v>1766</x:v>
      </x:c>
      <x:c r="B161" s="115"/>
      <x:c r="C161" s="162"/>
      <x:c r="D161" s="112"/>
      <x:c r="E161" s="162"/>
      <x:c r="F161" s="112"/>
      <x:c r="G161" s="162"/>
      <x:c r="H161" s="112"/>
      <x:c r="I161" s="162"/>
      <x:c r="J161" s="112"/>
      <x:c r="K161" s="112"/>
      <x:c r="L161" s="162"/>
      <x:c r="M161" s="112"/>
      <x:c r="N161" s="112"/>
      <x:c r="O161" s="112"/>
      <x:c r="P161" s="112"/>
      <x:c r="Q161" s="112"/>
      <x:c r="R161" s="162"/>
      <x:c r="S161" s="112"/>
      <x:c r="T161" s="162"/>
      <x:c r="U161" s="112"/>
      <x:c r="V161" s="162"/>
      <x:c r="W161" s="112"/>
      <x:c r="X161" s="112"/>
      <x:c r="Y161" s="112"/>
      <x:c r="Z161" s="112"/>
      <x:c r="AA161" s="112"/>
      <x:c r="AB161" s="112"/>
      <x:c r="AC161" s="112"/>
      <x:c r="AD161" s="112"/>
      <x:c r="AE161" s="112"/>
      <x:c r="AF161" s="112"/>
      <x:c r="AG161" s="112"/>
      <x:c r="AH161" s="112"/>
      <x:c r="AI161" s="112"/>
      <x:c r="AJ161" s="112"/>
      <x:c r="AK161" s="112"/>
      <x:c r="AL161" s="699" t="s">
        <x:v>1766</x:v>
      </x:c>
      <x:c r="AM161" s="112"/>
      <x:c r="AN161" s="162"/>
      <x:c r="AO161" s="112"/>
      <x:c r="AP161" s="112"/>
      <x:c r="AQ161" s="112"/>
      <x:c r="AR161" s="162"/>
      <x:c r="AS161" s="112"/>
      <x:c r="AT161" s="162"/>
      <x:c r="AU161" s="112"/>
      <x:c r="AV161" s="112"/>
      <x:c r="AW161" s="112"/>
      <x:c r="AX161" s="112"/>
      <x:c r="AY161" s="112"/>
      <x:c r="AZ161" s="112"/>
      <x:c r="BA161" s="162"/>
      <x:c r="BB161" s="112"/>
      <x:c r="BC161" s="112"/>
      <x:c r="BD161" s="112"/>
      <x:c r="BE161" s="112"/>
      <x:c r="BF161" s="112"/>
      <x:c r="BG161" s="112"/>
      <x:c r="BH161" s="112"/>
      <x:c r="BI161" s="112"/>
      <x:c r="BJ161" s="162"/>
      <x:c r="BK161" s="112"/>
      <x:c r="BL161" s="162"/>
      <x:c r="BM161" s="112"/>
      <x:c r="BN161" s="162"/>
      <x:c r="BO161" s="112"/>
      <x:c r="BP161" s="162"/>
      <x:c r="BQ161" s="112"/>
      <x:c r="BR161" s="112"/>
      <x:c r="BS161" s="112"/>
      <x:c r="BT161" s="112"/>
      <x:c r="BU161" s="112"/>
      <x:c r="BV161" s="699" t="s">
        <x:v>1766</x:v>
      </x:c>
      <x:c r="BW161" s="112"/>
      <x:c r="BX161" s="112"/>
      <x:c r="BY161" s="162"/>
      <x:c r="BZ161" s="112"/>
      <x:c r="CA161" s="162"/>
      <x:c r="CB161" s="112"/>
      <x:c r="CC161" s="162"/>
      <x:c r="CD161" s="112"/>
      <x:c r="CE161" s="112"/>
      <x:c r="CF161" s="162"/>
      <x:c r="CG161" s="112"/>
      <x:c r="CH161" s="112"/>
      <x:c r="CI161" s="112"/>
      <x:c r="CJ161" s="112"/>
      <x:c r="CK161" s="112"/>
      <x:c r="CL161" s="112"/>
      <x:c r="CM161" s="112"/>
      <x:c r="CN161" s="112"/>
      <x:c r="CO161" s="112"/>
      <x:c r="CP161" s="162"/>
      <x:c r="CQ161" s="112"/>
      <x:c r="CR161" s="162"/>
      <x:c r="CS161" s="112"/>
      <x:c r="CT161" s="112"/>
      <x:c r="CU161" s="112"/>
      <x:c r="CV161" s="112"/>
      <x:c r="CW161" s="112"/>
      <x:c r="CX161" s="112"/>
      <x:c r="CY161" s="699" t="s">
        <x:v>1766</x:v>
      </x:c>
      <x:c r="CZ161" s="112"/>
      <x:c r="DA161" s="162"/>
      <x:c r="DB161" s="112"/>
      <x:c r="DC161" s="162"/>
      <x:c r="DD161" s="112"/>
      <x:c r="DE161" s="162"/>
      <x:c r="DF161" s="112"/>
      <x:c r="DG161" s="163"/>
    </x:row>
    <x:row r="162" spans="1:111" ht="30" customHeight="1">
      <x:c r="A162" s="699" t="s">
        <x:v>1659</x:v>
      </x:c>
      <x:c r="B162" s="115"/>
      <x:c r="C162" s="162"/>
      <x:c r="D162" s="112"/>
      <x:c r="E162" s="162"/>
      <x:c r="F162" s="112"/>
      <x:c r="G162" s="162"/>
      <x:c r="H162" s="112"/>
      <x:c r="I162" s="162"/>
      <x:c r="J162" s="112"/>
      <x:c r="K162" s="112"/>
      <x:c r="L162" s="162"/>
      <x:c r="M162" s="112"/>
      <x:c r="N162" s="112"/>
      <x:c r="O162" s="112"/>
      <x:c r="P162" s="112"/>
      <x:c r="Q162" s="112"/>
      <x:c r="R162" s="162"/>
      <x:c r="S162" s="112"/>
      <x:c r="T162" s="162"/>
      <x:c r="U162" s="112"/>
      <x:c r="V162" s="162"/>
      <x:c r="W162" s="112"/>
      <x:c r="X162" s="112"/>
      <x:c r="Y162" s="112"/>
      <x:c r="Z162" s="112"/>
      <x:c r="AA162" s="112"/>
      <x:c r="AB162" s="112"/>
      <x:c r="AC162" s="112"/>
      <x:c r="AD162" s="112"/>
      <x:c r="AE162" s="112"/>
      <x:c r="AF162" s="112"/>
      <x:c r="AG162" s="112"/>
      <x:c r="AH162" s="112"/>
      <x:c r="AI162" s="112"/>
      <x:c r="AJ162" s="112"/>
      <x:c r="AK162" s="112"/>
      <x:c r="AL162" s="699" t="s">
        <x:v>1659</x:v>
      </x:c>
      <x:c r="AM162" s="112"/>
      <x:c r="AN162" s="162"/>
      <x:c r="AO162" s="112"/>
      <x:c r="AP162" s="112"/>
      <x:c r="AQ162" s="112"/>
      <x:c r="AR162" s="162"/>
      <x:c r="AS162" s="112"/>
      <x:c r="AT162" s="162"/>
      <x:c r="AU162" s="112"/>
      <x:c r="AV162" s="112"/>
      <x:c r="AW162" s="112"/>
      <x:c r="AX162" s="112"/>
      <x:c r="AY162" s="112"/>
      <x:c r="AZ162" s="112"/>
      <x:c r="BA162" s="162"/>
      <x:c r="BB162" s="112"/>
      <x:c r="BC162" s="112"/>
      <x:c r="BD162" s="112"/>
      <x:c r="BE162" s="112"/>
      <x:c r="BF162" s="112"/>
      <x:c r="BG162" s="112"/>
      <x:c r="BH162" s="112"/>
      <x:c r="BI162" s="112"/>
      <x:c r="BJ162" s="162"/>
      <x:c r="BK162" s="112"/>
      <x:c r="BL162" s="162"/>
      <x:c r="BM162" s="112"/>
      <x:c r="BN162" s="162"/>
      <x:c r="BO162" s="112"/>
      <x:c r="BP162" s="162"/>
      <x:c r="BQ162" s="112"/>
      <x:c r="BR162" s="112"/>
      <x:c r="BS162" s="112"/>
      <x:c r="BT162" s="112"/>
      <x:c r="BU162" s="112"/>
      <x:c r="BV162" s="699" t="s">
        <x:v>1659</x:v>
      </x:c>
      <x:c r="BW162" s="112"/>
      <x:c r="BX162" s="112"/>
      <x:c r="BY162" s="162"/>
      <x:c r="BZ162" s="112"/>
      <x:c r="CA162" s="162"/>
      <x:c r="CB162" s="112"/>
      <x:c r="CC162" s="162"/>
      <x:c r="CD162" s="112"/>
      <x:c r="CE162" s="112"/>
      <x:c r="CF162" s="162"/>
      <x:c r="CG162" s="112"/>
      <x:c r="CH162" s="112"/>
      <x:c r="CI162" s="112"/>
      <x:c r="CJ162" s="112"/>
      <x:c r="CK162" s="112"/>
      <x:c r="CL162" s="112"/>
      <x:c r="CM162" s="112"/>
      <x:c r="CN162" s="112"/>
      <x:c r="CO162" s="112"/>
      <x:c r="CP162" s="162"/>
      <x:c r="CQ162" s="112"/>
      <x:c r="CR162" s="162"/>
      <x:c r="CS162" s="112"/>
      <x:c r="CT162" s="112"/>
      <x:c r="CU162" s="112"/>
      <x:c r="CV162" s="112"/>
      <x:c r="CW162" s="112"/>
      <x:c r="CX162" s="112"/>
      <x:c r="CY162" s="699" t="s">
        <x:v>1659</x:v>
      </x:c>
      <x:c r="CZ162" s="112"/>
      <x:c r="DA162" s="162"/>
      <x:c r="DB162" s="112"/>
      <x:c r="DC162" s="162"/>
      <x:c r="DD162" s="112"/>
      <x:c r="DE162" s="162"/>
      <x:c r="DF162" s="112"/>
      <x:c r="DG162" s="163"/>
    </x:row>
    <x:row r="163" spans="1:111" ht="30" customHeight="1">
      <x:c r="A163" s="699" t="s">
        <x:v>1705</x:v>
      </x:c>
      <x:c r="B163" s="115"/>
      <x:c r="C163" s="162"/>
      <x:c r="D163" s="112"/>
      <x:c r="E163" s="162"/>
      <x:c r="F163" s="112"/>
      <x:c r="G163" s="162"/>
      <x:c r="H163" s="112"/>
      <x:c r="I163" s="162"/>
      <x:c r="J163" s="112"/>
      <x:c r="K163" s="112"/>
      <x:c r="L163" s="162"/>
      <x:c r="M163" s="112"/>
      <x:c r="N163" s="112"/>
      <x:c r="O163" s="112"/>
      <x:c r="P163" s="112"/>
      <x:c r="Q163" s="112"/>
      <x:c r="R163" s="162"/>
      <x:c r="S163" s="112"/>
      <x:c r="T163" s="162"/>
      <x:c r="U163" s="112"/>
      <x:c r="V163" s="162"/>
      <x:c r="W163" s="112"/>
      <x:c r="X163" s="112"/>
      <x:c r="Y163" s="112"/>
      <x:c r="Z163" s="112"/>
      <x:c r="AA163" s="112"/>
      <x:c r="AB163" s="112"/>
      <x:c r="AC163" s="112"/>
      <x:c r="AD163" s="112"/>
      <x:c r="AE163" s="112"/>
      <x:c r="AF163" s="112"/>
      <x:c r="AG163" s="112"/>
      <x:c r="AH163" s="112"/>
      <x:c r="AI163" s="112"/>
      <x:c r="AJ163" s="112"/>
      <x:c r="AK163" s="112"/>
      <x:c r="AL163" s="699" t="s">
        <x:v>1705</x:v>
      </x:c>
      <x:c r="AM163" s="112"/>
      <x:c r="AN163" s="162"/>
      <x:c r="AO163" s="112"/>
      <x:c r="AP163" s="112"/>
      <x:c r="AQ163" s="112"/>
      <x:c r="AR163" s="162"/>
      <x:c r="AS163" s="112"/>
      <x:c r="AT163" s="162"/>
      <x:c r="AU163" s="112"/>
      <x:c r="AV163" s="112"/>
      <x:c r="AW163" s="112"/>
      <x:c r="AX163" s="112"/>
      <x:c r="AY163" s="112"/>
      <x:c r="AZ163" s="112"/>
      <x:c r="BA163" s="162"/>
      <x:c r="BB163" s="112"/>
      <x:c r="BC163" s="112"/>
      <x:c r="BD163" s="112"/>
      <x:c r="BE163" s="112"/>
      <x:c r="BF163" s="112"/>
      <x:c r="BG163" s="112"/>
      <x:c r="BH163" s="112"/>
      <x:c r="BI163" s="112"/>
      <x:c r="BJ163" s="162"/>
      <x:c r="BK163" s="112"/>
      <x:c r="BL163" s="162"/>
      <x:c r="BM163" s="112"/>
      <x:c r="BN163" s="162"/>
      <x:c r="BO163" s="112"/>
      <x:c r="BP163" s="162"/>
      <x:c r="BQ163" s="112"/>
      <x:c r="BR163" s="112"/>
      <x:c r="BS163" s="112"/>
      <x:c r="BT163" s="112"/>
      <x:c r="BU163" s="112"/>
      <x:c r="BV163" s="699" t="s">
        <x:v>1705</x:v>
      </x:c>
      <x:c r="BW163" s="112"/>
      <x:c r="BX163" s="112"/>
      <x:c r="BY163" s="162"/>
      <x:c r="BZ163" s="112"/>
      <x:c r="CA163" s="162"/>
      <x:c r="CB163" s="112"/>
      <x:c r="CC163" s="162"/>
      <x:c r="CD163" s="112"/>
      <x:c r="CE163" s="112"/>
      <x:c r="CF163" s="162"/>
      <x:c r="CG163" s="112"/>
      <x:c r="CH163" s="112"/>
      <x:c r="CI163" s="112"/>
      <x:c r="CJ163" s="112"/>
      <x:c r="CK163" s="112"/>
      <x:c r="CL163" s="112"/>
      <x:c r="CM163" s="112"/>
      <x:c r="CN163" s="112"/>
      <x:c r="CO163" s="112"/>
      <x:c r="CP163" s="162"/>
      <x:c r="CQ163" s="112"/>
      <x:c r="CR163" s="162"/>
      <x:c r="CS163" s="112"/>
      <x:c r="CT163" s="112"/>
      <x:c r="CU163" s="112"/>
      <x:c r="CV163" s="112"/>
      <x:c r="CW163" s="112"/>
      <x:c r="CX163" s="112"/>
      <x:c r="CY163" s="699" t="s">
        <x:v>1705</x:v>
      </x:c>
      <x:c r="CZ163" s="112"/>
      <x:c r="DA163" s="162"/>
      <x:c r="DB163" s="112"/>
      <x:c r="DC163" s="162"/>
      <x:c r="DD163" s="112"/>
      <x:c r="DE163" s="162"/>
      <x:c r="DF163" s="112"/>
      <x:c r="DG163" s="163"/>
    </x:row>
    <x:row r="164" spans="1:111" ht="30" customHeight="1">
      <x:c r="A164" s="702" t="s">
        <x:v>560</x:v>
      </x:c>
      <x:c r="B164" s="115"/>
      <x:c r="C164" s="162"/>
      <x:c r="D164" s="112"/>
      <x:c r="E164" s="162"/>
      <x:c r="F164" s="112"/>
      <x:c r="G164" s="162"/>
      <x:c r="H164" s="112"/>
      <x:c r="I164" s="162"/>
      <x:c r="J164" s="112"/>
      <x:c r="K164" s="112"/>
      <x:c r="L164" s="162"/>
      <x:c r="M164" s="112"/>
      <x:c r="N164" s="112"/>
      <x:c r="O164" s="112"/>
      <x:c r="P164" s="112"/>
      <x:c r="Q164" s="112"/>
      <x:c r="R164" s="162"/>
      <x:c r="S164" s="112"/>
      <x:c r="T164" s="162"/>
      <x:c r="U164" s="112"/>
      <x:c r="V164" s="162"/>
      <x:c r="W164" s="112"/>
      <x:c r="X164" s="112"/>
      <x:c r="Y164" s="112"/>
      <x:c r="Z164" s="112"/>
      <x:c r="AA164" s="112"/>
      <x:c r="AB164" s="112"/>
      <x:c r="AC164" s="112"/>
      <x:c r="AD164" s="112"/>
      <x:c r="AE164" s="112"/>
      <x:c r="AF164" s="112"/>
      <x:c r="AG164" s="112"/>
      <x:c r="AH164" s="112"/>
      <x:c r="AI164" s="112"/>
      <x:c r="AJ164" s="112"/>
      <x:c r="AK164" s="112"/>
      <x:c r="AL164" s="702" t="s">
        <x:v>560</x:v>
      </x:c>
      <x:c r="AM164" s="112"/>
      <x:c r="AN164" s="162"/>
      <x:c r="AO164" s="112"/>
      <x:c r="AP164" s="112"/>
      <x:c r="AQ164" s="112"/>
      <x:c r="AR164" s="162"/>
      <x:c r="AS164" s="112"/>
      <x:c r="AT164" s="162"/>
      <x:c r="AU164" s="112"/>
      <x:c r="AV164" s="112"/>
      <x:c r="AW164" s="112"/>
      <x:c r="AX164" s="112"/>
      <x:c r="AY164" s="112"/>
      <x:c r="AZ164" s="112"/>
      <x:c r="BA164" s="162"/>
      <x:c r="BB164" s="112"/>
      <x:c r="BC164" s="112"/>
      <x:c r="BD164" s="112"/>
      <x:c r="BE164" s="112"/>
      <x:c r="BF164" s="112"/>
      <x:c r="BG164" s="112"/>
      <x:c r="BH164" s="112"/>
      <x:c r="BI164" s="112"/>
      <x:c r="BJ164" s="162"/>
      <x:c r="BK164" s="112"/>
      <x:c r="BL164" s="162"/>
      <x:c r="BM164" s="112"/>
      <x:c r="BN164" s="162"/>
      <x:c r="BO164" s="112"/>
      <x:c r="BP164" s="162"/>
      <x:c r="BQ164" s="112"/>
      <x:c r="BR164" s="112"/>
      <x:c r="BS164" s="112"/>
      <x:c r="BT164" s="112"/>
      <x:c r="BU164" s="112"/>
      <x:c r="BV164" s="702" t="s">
        <x:v>560</x:v>
      </x:c>
      <x:c r="BW164" s="112"/>
      <x:c r="BX164" s="112"/>
      <x:c r="BY164" s="162"/>
      <x:c r="BZ164" s="112"/>
      <x:c r="CA164" s="162"/>
      <x:c r="CB164" s="112"/>
      <x:c r="CC164" s="162"/>
      <x:c r="CD164" s="112"/>
      <x:c r="CE164" s="112"/>
      <x:c r="CF164" s="162"/>
      <x:c r="CG164" s="112"/>
      <x:c r="CH164" s="112"/>
      <x:c r="CI164" s="112"/>
      <x:c r="CJ164" s="112"/>
      <x:c r="CK164" s="112"/>
      <x:c r="CL164" s="112"/>
      <x:c r="CM164" s="112"/>
      <x:c r="CN164" s="112"/>
      <x:c r="CO164" s="112"/>
      <x:c r="CP164" s="162"/>
      <x:c r="CQ164" s="112"/>
      <x:c r="CR164" s="162"/>
      <x:c r="CS164" s="112"/>
      <x:c r="CT164" s="112"/>
      <x:c r="CU164" s="112"/>
      <x:c r="CV164" s="112"/>
      <x:c r="CW164" s="112"/>
      <x:c r="CX164" s="112"/>
      <x:c r="CY164" s="702" t="s">
        <x:v>560</x:v>
      </x:c>
      <x:c r="CZ164" s="112"/>
      <x:c r="DA164" s="162"/>
      <x:c r="DB164" s="112"/>
      <x:c r="DC164" s="162"/>
      <x:c r="DD164" s="112"/>
      <x:c r="DE164" s="162"/>
      <x:c r="DF164" s="112"/>
      <x:c r="DG164" s="163"/>
    </x:row>
    <x:row r="165" spans="1:111" ht="30" customHeight="1">
      <x:c r="A165" s="366" t="s">
        <x:v>1142</x:v>
      </x:c>
      <x:c r="B165" s="115">
        <x:f>SUM(B166:B167)</x:f>
        <x:v>0</x:v>
      </x:c>
      <x:c r="C165" s="162">
        <x:f t="shared" ref="C165:BN165" si="64">SUM(C166:C167)</x:f>
        <x:v>0</x:v>
      </x:c>
      <x:c r="D165" s="112">
        <x:f t="shared" si="64"/>
        <x:v>0</x:v>
      </x:c>
      <x:c r="E165" s="162">
        <x:f t="shared" si="64"/>
        <x:v>0</x:v>
      </x:c>
      <x:c r="F165" s="112">
        <x:f t="shared" si="64"/>
        <x:v>0</x:v>
      </x:c>
      <x:c r="G165" s="162">
        <x:f t="shared" si="64"/>
        <x:v>0</x:v>
      </x:c>
      <x:c r="H165" s="112">
        <x:f t="shared" si="64"/>
        <x:v>0</x:v>
      </x:c>
      <x:c r="I165" s="162">
        <x:f t="shared" si="64"/>
        <x:v>0</x:v>
      </x:c>
      <x:c r="J165" s="112">
        <x:f t="shared" si="64"/>
        <x:v>0</x:v>
      </x:c>
      <x:c r="K165" s="112">
        <x:f t="shared" si="64"/>
        <x:v>0</x:v>
      </x:c>
      <x:c r="L165" s="162">
        <x:f t="shared" si="64"/>
        <x:v>0</x:v>
      </x:c>
      <x:c r="M165" s="112">
        <x:f t="shared" si="64"/>
        <x:v>0</x:v>
      </x:c>
      <x:c r="N165" s="112">
        <x:f t="shared" si="64"/>
        <x:v>0</x:v>
      </x:c>
      <x:c r="O165" s="112">
        <x:f t="shared" si="64"/>
        <x:v>0</x:v>
      </x:c>
      <x:c r="P165" s="112">
        <x:f t="shared" si="64"/>
        <x:v>0</x:v>
      </x:c>
      <x:c r="Q165" s="112">
        <x:f t="shared" si="64"/>
        <x:v>0</x:v>
      </x:c>
      <x:c r="R165" s="162">
        <x:f t="shared" si="64"/>
        <x:v>0</x:v>
      </x:c>
      <x:c r="S165" s="112">
        <x:f t="shared" si="64"/>
        <x:v>0</x:v>
      </x:c>
      <x:c r="T165" s="162">
        <x:f t="shared" si="64"/>
        <x:v>0</x:v>
      </x:c>
      <x:c r="U165" s="112">
        <x:f t="shared" si="64"/>
        <x:v>0</x:v>
      </x:c>
      <x:c r="V165" s="162">
        <x:f t="shared" si="64"/>
        <x:v>0</x:v>
      </x:c>
      <x:c r="W165" s="112">
        <x:f t="shared" si="64"/>
        <x:v>0</x:v>
      </x:c>
      <x:c r="X165" s="112">
        <x:f t="shared" si="64"/>
        <x:v>12</x:v>
      </x:c>
      <x:c r="Y165" s="112">
        <x:f t="shared" si="64"/>
        <x:v>0</x:v>
      </x:c>
      <x:c r="Z165" s="112">
        <x:f t="shared" si="64"/>
        <x:v>0</x:v>
      </x:c>
      <x:c r="AA165" s="112">
        <x:f t="shared" si="64"/>
        <x:v>0</x:v>
      </x:c>
      <x:c r="AB165" s="112">
        <x:f t="shared" si="64"/>
        <x:v>0</x:v>
      </x:c>
      <x:c r="AC165" s="112">
        <x:f t="shared" si="64"/>
        <x:v>0</x:v>
      </x:c>
      <x:c r="AD165" s="112">
        <x:f t="shared" si="64"/>
        <x:v>0</x:v>
      </x:c>
      <x:c r="AE165" s="112">
        <x:f t="shared" si="64"/>
        <x:v>0</x:v>
      </x:c>
      <x:c r="AF165" s="112">
        <x:f t="shared" si="64"/>
        <x:v>0</x:v>
      </x:c>
      <x:c r="AG165" s="112">
        <x:f t="shared" si="64"/>
        <x:v>0</x:v>
      </x:c>
      <x:c r="AH165" s="112">
        <x:f t="shared" si="64"/>
        <x:v>0</x:v>
      </x:c>
      <x:c r="AI165" s="112">
        <x:f t="shared" si="64"/>
        <x:v>0</x:v>
      </x:c>
      <x:c r="AJ165" s="112">
        <x:f t="shared" si="64"/>
        <x:v>0</x:v>
      </x:c>
      <x:c r="AK165" s="112">
        <x:f t="shared" si="64"/>
        <x:v>0</x:v>
      </x:c>
      <x:c r="AL165" s="366" t="s">
        <x:v>1142</x:v>
      </x:c>
      <x:c r="AM165" s="112">
        <x:f t="shared" si="64"/>
        <x:v>0</x:v>
      </x:c>
      <x:c r="AN165" s="162">
        <x:f t="shared" si="64"/>
        <x:v>0</x:v>
      </x:c>
      <x:c r="AO165" s="112">
        <x:f t="shared" si="64"/>
        <x:v>0</x:v>
      </x:c>
      <x:c r="AP165" s="112">
        <x:f t="shared" si="64"/>
        <x:v>0</x:v>
      </x:c>
      <x:c r="AQ165" s="112">
        <x:f t="shared" si="64"/>
        <x:v>0</x:v>
      </x:c>
      <x:c r="AR165" s="162">
        <x:f t="shared" si="64"/>
        <x:v>0</x:v>
      </x:c>
      <x:c r="AS165" s="112">
        <x:f t="shared" si="64"/>
        <x:v>0</x:v>
      </x:c>
      <x:c r="AT165" s="162">
        <x:f t="shared" si="64"/>
        <x:v>0</x:v>
      </x:c>
      <x:c r="AU165" s="112">
        <x:f t="shared" si="64"/>
        <x:v>0</x:v>
      </x:c>
      <x:c r="AV165" s="112">
        <x:f t="shared" si="64"/>
        <x:v>0</x:v>
      </x:c>
      <x:c r="AW165" s="112">
        <x:f t="shared" si="64"/>
        <x:v>0</x:v>
      </x:c>
      <x:c r="AX165" s="112">
        <x:f t="shared" si="64"/>
        <x:v>0</x:v>
      </x:c>
      <x:c r="AY165" s="112">
        <x:f t="shared" si="64"/>
        <x:v>0</x:v>
      </x:c>
      <x:c r="AZ165" s="112">
        <x:f t="shared" si="64"/>
        <x:v>0</x:v>
      </x:c>
      <x:c r="BA165" s="162">
        <x:f t="shared" si="64"/>
        <x:v>0</x:v>
      </x:c>
      <x:c r="BB165" s="112">
        <x:f t="shared" si="64"/>
        <x:v>0</x:v>
      </x:c>
      <x:c r="BC165" s="112">
        <x:f t="shared" si="64"/>
        <x:v>0</x:v>
      </x:c>
      <x:c r="BD165" s="112">
        <x:f t="shared" si="64"/>
        <x:v>0</x:v>
      </x:c>
      <x:c r="BE165" s="112">
        <x:f t="shared" si="64"/>
        <x:v>1</x:v>
      </x:c>
      <x:c r="BF165" s="112">
        <x:f t="shared" si="64"/>
        <x:v>12</x:v>
      </x:c>
      <x:c r="BG165" s="112">
        <x:f t="shared" si="64"/>
        <x:v>0</x:v>
      </x:c>
      <x:c r="BH165" s="112">
        <x:f t="shared" si="64"/>
        <x:v>0</x:v>
      </x:c>
      <x:c r="BI165" s="112">
        <x:f t="shared" si="64"/>
        <x:v>0</x:v>
      </x:c>
      <x:c r="BJ165" s="162">
        <x:f t="shared" si="64"/>
        <x:v>0</x:v>
      </x:c>
      <x:c r="BK165" s="112">
        <x:f t="shared" si="64"/>
        <x:v>0</x:v>
      </x:c>
      <x:c r="BL165" s="162">
        <x:f t="shared" si="64"/>
        <x:v>0</x:v>
      </x:c>
      <x:c r="BM165" s="112">
        <x:f t="shared" si="64"/>
        <x:v>0</x:v>
      </x:c>
      <x:c r="BN165" s="162">
        <x:f t="shared" si="64"/>
        <x:v>0</x:v>
      </x:c>
      <x:c r="BO165" s="112">
        <x:f t="shared" ref="BO165:DG165" si="65">SUM(BO166:BO167)</x:f>
        <x:v>0</x:v>
      </x:c>
      <x:c r="BP165" s="162">
        <x:f t="shared" si="65"/>
        <x:v>0</x:v>
      </x:c>
      <x:c r="BQ165" s="112">
        <x:f t="shared" si="65"/>
        <x:v>0</x:v>
      </x:c>
      <x:c r="BR165" s="112">
        <x:f t="shared" si="65"/>
        <x:v>0</x:v>
      </x:c>
      <x:c r="BS165" s="112">
        <x:f t="shared" si="65"/>
        <x:v>0</x:v>
      </x:c>
      <x:c r="BT165" s="112">
        <x:f t="shared" si="65"/>
        <x:v>0</x:v>
      </x:c>
      <x:c r="BU165" s="112">
        <x:f t="shared" si="65"/>
        <x:v>0</x:v>
      </x:c>
      <x:c r="BV165" s="366" t="s">
        <x:v>1142</x:v>
      </x:c>
      <x:c r="BW165" s="112">
        <x:f t="shared" si="65"/>
        <x:v>0</x:v>
      </x:c>
      <x:c r="BX165" s="112">
        <x:f t="shared" si="65"/>
        <x:v>0</x:v>
      </x:c>
      <x:c r="BY165" s="162">
        <x:f t="shared" si="65"/>
        <x:v>0</x:v>
      </x:c>
      <x:c r="BZ165" s="112">
        <x:f t="shared" si="65"/>
        <x:v>0</x:v>
      </x:c>
      <x:c r="CA165" s="162">
        <x:f t="shared" si="65"/>
        <x:v>0</x:v>
      </x:c>
      <x:c r="CB165" s="112">
        <x:f t="shared" si="65"/>
        <x:v>0</x:v>
      </x:c>
      <x:c r="CC165" s="162">
        <x:f t="shared" si="65"/>
        <x:v>0</x:v>
      </x:c>
      <x:c r="CD165" s="112">
        <x:f t="shared" si="65"/>
        <x:v>0</x:v>
      </x:c>
      <x:c r="CE165" s="112">
        <x:f t="shared" si="65"/>
        <x:v>0</x:v>
      </x:c>
      <x:c r="CF165" s="162">
        <x:f t="shared" si="65"/>
        <x:v>0</x:v>
      </x:c>
      <x:c r="CG165" s="112">
        <x:f t="shared" si="65"/>
        <x:v>0</x:v>
      </x:c>
      <x:c r="CH165" s="112">
        <x:f t="shared" si="65"/>
        <x:v>0</x:v>
      </x:c>
      <x:c r="CI165" s="112">
        <x:f t="shared" si="65"/>
        <x:v>0</x:v>
      </x:c>
      <x:c r="CJ165" s="112">
        <x:f t="shared" si="65"/>
        <x:v>0</x:v>
      </x:c>
      <x:c r="CK165" s="112">
        <x:f t="shared" si="65"/>
        <x:v>0</x:v>
      </x:c>
      <x:c r="CL165" s="112">
        <x:f t="shared" si="65"/>
        <x:v>0</x:v>
      </x:c>
      <x:c r="CM165" s="112">
        <x:f t="shared" si="65"/>
        <x:v>0</x:v>
      </x:c>
      <x:c r="CN165" s="112">
        <x:f t="shared" si="65"/>
        <x:v>0</x:v>
      </x:c>
      <x:c r="CO165" s="112">
        <x:f t="shared" si="65"/>
        <x:v>0</x:v>
      </x:c>
      <x:c r="CP165" s="162">
        <x:f t="shared" si="65"/>
        <x:v>0</x:v>
      </x:c>
      <x:c r="CQ165" s="112">
        <x:f t="shared" si="65"/>
        <x:v>0</x:v>
      </x:c>
      <x:c r="CR165" s="162">
        <x:f t="shared" si="65"/>
        <x:v>0</x:v>
      </x:c>
      <x:c r="CS165" s="112">
        <x:f t="shared" si="65"/>
        <x:v>0</x:v>
      </x:c>
      <x:c r="CT165" s="112">
        <x:f t="shared" si="65"/>
        <x:v>0</x:v>
      </x:c>
      <x:c r="CU165" s="112">
        <x:f t="shared" si="65"/>
        <x:v>0</x:v>
      </x:c>
      <x:c r="CV165" s="112">
        <x:f t="shared" si="65"/>
        <x:v>0</x:v>
      </x:c>
      <x:c r="CW165" s="112">
        <x:f t="shared" si="65"/>
        <x:v>0</x:v>
      </x:c>
      <x:c r="CX165" s="112">
        <x:f t="shared" si="65"/>
        <x:v>0</x:v>
      </x:c>
      <x:c r="CY165" s="366" t="s">
        <x:v>1142</x:v>
      </x:c>
      <x:c r="CZ165" s="112">
        <x:f t="shared" si="65"/>
        <x:v>0</x:v>
      </x:c>
      <x:c r="DA165" s="162">
        <x:f t="shared" si="65"/>
        <x:v>0</x:v>
      </x:c>
      <x:c r="DB165" s="112">
        <x:f t="shared" si="65"/>
        <x:v>0</x:v>
      </x:c>
      <x:c r="DC165" s="162">
        <x:f t="shared" si="65"/>
        <x:v>0</x:v>
      </x:c>
      <x:c r="DD165" s="112">
        <x:f t="shared" si="65"/>
        <x:v>0</x:v>
      </x:c>
      <x:c r="DE165" s="162">
        <x:f t="shared" si="65"/>
        <x:v>0</x:v>
      </x:c>
      <x:c r="DF165" s="112">
        <x:f t="shared" si="65"/>
        <x:v>0</x:v>
      </x:c>
      <x:c r="DG165" s="163">
        <x:f t="shared" si="65"/>
        <x:v>0</x:v>
      </x:c>
    </x:row>
    <x:row r="166" spans="1:111" ht="30" customHeight="1">
      <x:c r="A166" s="631" t="s">
        <x:v>320</x:v>
      </x:c>
      <x:c r="B166" s="115"/>
      <x:c r="C166" s="162"/>
      <x:c r="D166" s="112"/>
      <x:c r="E166" s="162"/>
      <x:c r="F166" s="112"/>
      <x:c r="G166" s="162"/>
      <x:c r="H166" s="112"/>
      <x:c r="I166" s="162"/>
      <x:c r="J166" s="112"/>
      <x:c r="K166" s="112"/>
      <x:c r="L166" s="162"/>
      <x:c r="M166" s="112"/>
      <x:c r="N166" s="112"/>
      <x:c r="O166" s="112"/>
      <x:c r="P166" s="112"/>
      <x:c r="Q166" s="112"/>
      <x:c r="R166" s="162"/>
      <x:c r="S166" s="112"/>
      <x:c r="T166" s="162"/>
      <x:c r="U166" s="112"/>
      <x:c r="V166" s="162"/>
      <x:c r="W166" s="112"/>
      <x:c r="X166" s="112"/>
      <x:c r="Y166" s="112"/>
      <x:c r="Z166" s="112"/>
      <x:c r="AA166" s="112"/>
      <x:c r="AB166" s="112"/>
      <x:c r="AC166" s="112"/>
      <x:c r="AD166" s="112"/>
      <x:c r="AE166" s="112"/>
      <x:c r="AF166" s="112"/>
      <x:c r="AG166" s="112"/>
      <x:c r="AH166" s="112"/>
      <x:c r="AI166" s="112"/>
      <x:c r="AJ166" s="112"/>
      <x:c r="AK166" s="112"/>
      <x:c r="AL166" s="631" t="s">
        <x:v>320</x:v>
      </x:c>
      <x:c r="AM166" s="112"/>
      <x:c r="AN166" s="162"/>
      <x:c r="AO166" s="112"/>
      <x:c r="AP166" s="112"/>
      <x:c r="AQ166" s="112"/>
      <x:c r="AR166" s="162"/>
      <x:c r="AS166" s="112"/>
      <x:c r="AT166" s="162"/>
      <x:c r="AU166" s="112"/>
      <x:c r="AV166" s="112"/>
      <x:c r="AW166" s="112"/>
      <x:c r="AX166" s="112"/>
      <x:c r="AY166" s="112"/>
      <x:c r="AZ166" s="112"/>
      <x:c r="BA166" s="162"/>
      <x:c r="BB166" s="112"/>
      <x:c r="BC166" s="112"/>
      <x:c r="BD166" s="112"/>
      <x:c r="BE166" s="112"/>
      <x:c r="BF166" s="112"/>
      <x:c r="BG166" s="112"/>
      <x:c r="BH166" s="112"/>
      <x:c r="BI166" s="112"/>
      <x:c r="BJ166" s="162"/>
      <x:c r="BK166" s="112"/>
      <x:c r="BL166" s="162"/>
      <x:c r="BM166" s="112"/>
      <x:c r="BN166" s="162"/>
      <x:c r="BO166" s="112"/>
      <x:c r="BP166" s="162"/>
      <x:c r="BQ166" s="112"/>
      <x:c r="BR166" s="112"/>
      <x:c r="BS166" s="112"/>
      <x:c r="BT166" s="112"/>
      <x:c r="BU166" s="112"/>
      <x:c r="BV166" s="631" t="s">
        <x:v>320</x:v>
      </x:c>
      <x:c r="BW166" s="112"/>
      <x:c r="BX166" s="112"/>
      <x:c r="BY166" s="162"/>
      <x:c r="BZ166" s="112"/>
      <x:c r="CA166" s="162"/>
      <x:c r="CB166" s="112"/>
      <x:c r="CC166" s="162"/>
      <x:c r="CD166" s="112"/>
      <x:c r="CE166" s="112"/>
      <x:c r="CF166" s="162"/>
      <x:c r="CG166" s="112"/>
      <x:c r="CH166" s="112"/>
      <x:c r="CI166" s="112"/>
      <x:c r="CJ166" s="112"/>
      <x:c r="CK166" s="112"/>
      <x:c r="CL166" s="112"/>
      <x:c r="CM166" s="112"/>
      <x:c r="CN166" s="112"/>
      <x:c r="CO166" s="112"/>
      <x:c r="CP166" s="162"/>
      <x:c r="CQ166" s="112"/>
      <x:c r="CR166" s="162"/>
      <x:c r="CS166" s="112"/>
      <x:c r="CT166" s="112"/>
      <x:c r="CU166" s="112"/>
      <x:c r="CV166" s="112"/>
      <x:c r="CW166" s="112"/>
      <x:c r="CX166" s="112"/>
      <x:c r="CY166" s="631" t="s">
        <x:v>320</x:v>
      </x:c>
      <x:c r="CZ166" s="112"/>
      <x:c r="DA166" s="162"/>
      <x:c r="DB166" s="112"/>
      <x:c r="DC166" s="162"/>
      <x:c r="DD166" s="112"/>
      <x:c r="DE166" s="162"/>
      <x:c r="DF166" s="112"/>
      <x:c r="DG166" s="163"/>
    </x:row>
    <x:row r="167" spans="1:111" ht="30" customHeight="1">
      <x:c r="A167" s="650" t="s">
        <x:v>1441</x:v>
      </x:c>
      <x:c r="B167" s="703"/>
      <x:c r="C167" s="621"/>
      <x:c r="D167" s="548"/>
      <x:c r="E167" s="621"/>
      <x:c r="F167" s="548"/>
      <x:c r="G167" s="621"/>
      <x:c r="H167" s="548"/>
      <x:c r="I167" s="621"/>
      <x:c r="J167" s="548"/>
      <x:c r="K167" s="548"/>
      <x:c r="L167" s="621"/>
      <x:c r="M167" s="548"/>
      <x:c r="N167" s="548"/>
      <x:c r="O167" s="548"/>
      <x:c r="P167" s="548"/>
      <x:c r="Q167" s="548"/>
      <x:c r="R167" s="621"/>
      <x:c r="S167" s="548"/>
      <x:c r="T167" s="621"/>
      <x:c r="U167" s="548"/>
      <x:c r="V167" s="621"/>
      <x:c r="W167" s="548"/>
      <x:c r="X167" s="548">
        <x:v>12</x:v>
      </x:c>
      <x:c r="Y167" s="548"/>
      <x:c r="Z167" s="548"/>
      <x:c r="AA167" s="548"/>
      <x:c r="AB167" s="548"/>
      <x:c r="AC167" s="548"/>
      <x:c r="AD167" s="548"/>
      <x:c r="AE167" s="548"/>
      <x:c r="AF167" s="548"/>
      <x:c r="AG167" s="548"/>
      <x:c r="AH167" s="548"/>
      <x:c r="AI167" s="548"/>
      <x:c r="AJ167" s="548"/>
      <x:c r="AK167" s="548"/>
      <x:c r="AL167" s="650" t="s">
        <x:v>1441</x:v>
      </x:c>
      <x:c r="AM167" s="548"/>
      <x:c r="AN167" s="621"/>
      <x:c r="AO167" s="548"/>
      <x:c r="AP167" s="548"/>
      <x:c r="AQ167" s="548"/>
      <x:c r="AR167" s="621"/>
      <x:c r="AS167" s="548"/>
      <x:c r="AT167" s="621"/>
      <x:c r="AU167" s="548"/>
      <x:c r="AV167" s="548"/>
      <x:c r="AW167" s="548"/>
      <x:c r="AX167" s="548"/>
      <x:c r="AY167" s="548"/>
      <x:c r="AZ167" s="548"/>
      <x:c r="BA167" s="621"/>
      <x:c r="BB167" s="548"/>
      <x:c r="BC167" s="548"/>
      <x:c r="BD167" s="548"/>
      <x:c r="BE167" s="548">
        <x:v>1</x:v>
      </x:c>
      <x:c r="BF167" s="548">
        <x:v>12</x:v>
      </x:c>
      <x:c r="BG167" s="548"/>
      <x:c r="BH167" s="548"/>
      <x:c r="BI167" s="548"/>
      <x:c r="BJ167" s="621"/>
      <x:c r="BK167" s="548"/>
      <x:c r="BL167" s="621"/>
      <x:c r="BM167" s="548"/>
      <x:c r="BN167" s="621"/>
      <x:c r="BO167" s="548"/>
      <x:c r="BP167" s="621"/>
      <x:c r="BQ167" s="548"/>
      <x:c r="BR167" s="548"/>
      <x:c r="BS167" s="548"/>
      <x:c r="BT167" s="548"/>
      <x:c r="BU167" s="548"/>
      <x:c r="BV167" s="650" t="s">
        <x:v>1441</x:v>
      </x:c>
      <x:c r="BW167" s="548"/>
      <x:c r="BX167" s="548"/>
      <x:c r="BY167" s="621"/>
      <x:c r="BZ167" s="548"/>
      <x:c r="CA167" s="621"/>
      <x:c r="CB167" s="548"/>
      <x:c r="CC167" s="621"/>
      <x:c r="CD167" s="548"/>
      <x:c r="CE167" s="548"/>
      <x:c r="CF167" s="621"/>
      <x:c r="CG167" s="548"/>
      <x:c r="CH167" s="548"/>
      <x:c r="CI167" s="548"/>
      <x:c r="CJ167" s="548"/>
      <x:c r="CK167" s="548"/>
      <x:c r="CL167" s="548"/>
      <x:c r="CM167" s="548"/>
      <x:c r="CN167" s="548"/>
      <x:c r="CO167" s="548"/>
      <x:c r="CP167" s="621"/>
      <x:c r="CQ167" s="548"/>
      <x:c r="CR167" s="621"/>
      <x:c r="CS167" s="548"/>
      <x:c r="CT167" s="548"/>
      <x:c r="CU167" s="548"/>
      <x:c r="CV167" s="548"/>
      <x:c r="CW167" s="548"/>
      <x:c r="CX167" s="548"/>
      <x:c r="CY167" s="650" t="s">
        <x:v>1441</x:v>
      </x:c>
      <x:c r="CZ167" s="548"/>
      <x:c r="DA167" s="621"/>
      <x:c r="DB167" s="548"/>
      <x:c r="DC167" s="621"/>
      <x:c r="DD167" s="548"/>
      <x:c r="DE167" s="621"/>
      <x:c r="DF167" s="548"/>
      <x:c r="DG167" s="704"/>
    </x:row>
  </x:sheetData>
  <x:mergeCells count="84">
    <x:mergeCell ref="A1:P1"/>
    <x:mergeCell ref="A2:P2"/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47" firstPageNumber="1" fitToWidth="1" fitToHeight="1" orientation="portrait" usePrinterDefaults="1" blackAndWhite="0" draft="0" useFirstPageNumber="0" horizontalDpi="4294967293" verticalDpi="300" copies="1"/>
  <x:rowBreaks count="2" manualBreakCount="2">
    <x:brk id="74" min="0" max="1048575" man="1" pt="0"/>
    <x:brk id="159" min="0" max="1048575" man="1" pt="0"/>
  </x:rowBreaks>
  <x:colBreaks count="4" manualBreakCount="4">
    <x:brk id="16" min="0" max="16383" man="1" pt="0"/>
    <x:brk id="55" min="0" max="16383" man="1" pt="0"/>
    <x:brk id="85" min="0" max="16383" man="1" pt="0"/>
    <x:brk id="111" min="0" max="16383" man="1" pt="0"/>
  </x:colBreaks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DG149"/>
  <x:sheetViews>
    <x:sheetView view="pageBreakPreview" topLeftCell="A1" zoomScale="85" zoomScaleNormal="100" zoomScaleSheetLayoutView="85" workbookViewId="0">
      <x:pane xSplit="1" ySplit="6" topLeftCell="BW7" activePane="bottomRight" state="frozen"/>
      <x:selection pane="bottomRight" activeCell="DG1" activeCellId="5" sqref="CP1:CP1048576 CR1:CR1048576 DA1:DA1048576 DC1:DC1048576 DE1:DE1048576 DG1:DG1048576"/>
    </x:sheetView>
  </x:sheetViews>
  <x:sheetFormatPr defaultColWidth="8.88671875" defaultRowHeight="10.699999999999999"/>
  <x:cols>
    <x:col min="1" max="1" width="14.88671875" style="7" customWidth="1"/>
    <x:col min="2" max="2" width="3.77734375" style="22" customWidth="1"/>
    <x:col min="3" max="3" width="8.21875" style="8" bestFit="1" customWidth="1"/>
    <x:col min="4" max="4" width="3.88671875" style="22" customWidth="1"/>
    <x:col min="5" max="5" width="6.6640625" style="8" customWidth="1"/>
    <x:col min="6" max="6" width="3.77734375" style="22" customWidth="1"/>
    <x:col min="7" max="7" width="5.77734375" style="8" customWidth="1"/>
    <x:col min="8" max="8" width="2.77734375" style="22" customWidth="1"/>
    <x:col min="9" max="9" width="4.5546875" style="8" customWidth="1"/>
    <x:col min="10" max="10" width="3.6640625" style="22" customWidth="1"/>
    <x:col min="11" max="11" width="3.44140625" style="22" customWidth="1"/>
    <x:col min="12" max="12" width="7.5546875" style="8" bestFit="1" customWidth="1"/>
    <x:col min="13" max="15" width="3.33203125" style="22" customWidth="1"/>
    <x:col min="16" max="16" width="3.5546875" style="22" customWidth="1"/>
    <x:col min="17" max="17" width="3.44140625" style="22" customWidth="1"/>
    <x:col min="18" max="18" width="3.109375" style="8" customWidth="1"/>
    <x:col min="19" max="19" width="3.44140625" style="22" customWidth="1"/>
    <x:col min="20" max="20" width="7.33203125" style="8" bestFit="1" customWidth="1"/>
    <x:col min="21" max="21" width="3.33203125" style="22" customWidth="1"/>
    <x:col min="22" max="22" width="7.33203125" style="8" bestFit="1" customWidth="1"/>
    <x:col min="23" max="23" width="3.33203125" style="22" customWidth="1"/>
    <x:col min="24" max="24" width="5" style="22" customWidth="1"/>
    <x:col min="25" max="25" width="3.77734375" style="22" customWidth="1"/>
    <x:col min="26" max="26" width="3.88671875" style="22" customWidth="1"/>
    <x:col min="27" max="28" width="3.5546875" style="22" customWidth="1"/>
    <x:col min="29" max="29" width="3.33203125" style="22" customWidth="1"/>
    <x:col min="30" max="30" width="3.44140625" style="22" customWidth="1"/>
    <x:col min="31" max="31" width="3.6640625" style="22" customWidth="1"/>
    <x:col min="32" max="32" width="3.21875" style="22" customWidth="1"/>
    <x:col min="33" max="33" width="3.44140625" style="22" customWidth="1"/>
    <x:col min="34" max="34" width="2.88671875" style="22" customWidth="1"/>
    <x:col min="35" max="35" width="3.33203125" style="22" customWidth="1"/>
    <x:col min="36" max="36" width="4" style="22" bestFit="1" customWidth="1"/>
    <x:col min="37" max="37" width="4.6640625" style="22" bestFit="1" customWidth="1"/>
    <x:col min="38" max="38" width="15.77734375" style="22" customWidth="1"/>
    <x:col min="39" max="39" width="4.5546875" style="22" customWidth="1"/>
    <x:col min="40" max="40" width="8.21875" style="8" bestFit="1" customWidth="1"/>
    <x:col min="41" max="41" width="3.44140625" style="22" customWidth="1"/>
    <x:col min="42" max="42" width="4.21875" style="22" customWidth="1"/>
    <x:col min="43" max="43" width="3.44140625" style="22" customWidth="1"/>
    <x:col min="44" max="44" width="7.5546875" style="8" bestFit="1" customWidth="1"/>
    <x:col min="45" max="45" width="3.109375" style="22" customWidth="1"/>
    <x:col min="46" max="46" width="4.33203125" style="8" customWidth="1"/>
    <x:col min="47" max="47" width="3.33203125" style="22" customWidth="1"/>
    <x:col min="48" max="48" width="3.88671875" style="22" customWidth="1"/>
    <x:col min="49" max="49" width="4.21875" style="22" customWidth="1"/>
    <x:col min="50" max="51" width="3.33203125" style="22" bestFit="1" customWidth="1"/>
    <x:col min="52" max="52" width="3.21875" style="22" customWidth="1"/>
    <x:col min="53" max="53" width="6" style="8" bestFit="1" customWidth="1"/>
    <x:col min="54" max="54" width="2.77734375" style="22" customWidth="1"/>
    <x:col min="55" max="55" width="3.44140625" style="22" customWidth="1"/>
    <x:col min="56" max="56" width="3.21875" style="22" customWidth="1"/>
    <x:col min="57" max="57" width="4.21875" style="22" customWidth="1"/>
    <x:col min="58" max="58" width="4" style="22" customWidth="1"/>
    <x:col min="59" max="60" width="3.5546875" style="22" customWidth="1"/>
    <x:col min="61" max="61" width="3" style="22" customWidth="1"/>
    <x:col min="62" max="62" width="6" style="8" customWidth="1"/>
    <x:col min="63" max="63" width="2.6640625" style="22" customWidth="1"/>
    <x:col min="64" max="64" width="6.109375" style="8" customWidth="1"/>
    <x:col min="65" max="65" width="2.6640625" style="22" customWidth="1"/>
    <x:col min="66" max="66" width="6.44140625" style="8" customWidth="1"/>
    <x:col min="67" max="67" width="2.6640625" style="22" customWidth="1"/>
    <x:col min="68" max="68" width="6.44140625" style="8" customWidth="1"/>
    <x:col min="69" max="69" width="3.6640625" style="22" customWidth="1"/>
    <x:col min="70" max="73" width="3.33203125" style="22" bestFit="1" customWidth="1"/>
    <x:col min="74" max="74" width="18.21875" style="22" customWidth="1"/>
    <x:col min="75" max="75" width="5.33203125" style="22" customWidth="1"/>
    <x:col min="76" max="76" width="5.6640625" style="22" customWidth="1"/>
    <x:col min="77" max="77" width="8.21875" style="8" bestFit="1" customWidth="1"/>
    <x:col min="78" max="78" width="4.77734375" style="22" customWidth="1"/>
    <x:col min="79" max="79" width="6.6640625" style="8" customWidth="1"/>
    <x:col min="80" max="80" width="4.44140625" style="22" customWidth="1"/>
    <x:col min="81" max="81" width="6" style="8" customWidth="1"/>
    <x:col min="82" max="83" width="4.6640625" style="22" customWidth="1"/>
    <x:col min="84" max="84" width="7.6640625" style="8" customWidth="1"/>
    <x:col min="85" max="85" width="4.88671875" style="22" customWidth="1"/>
    <x:col min="86" max="86" width="4.77734375" style="22" customWidth="1"/>
    <x:col min="87" max="87" width="4.5546875" style="22" customWidth="1"/>
    <x:col min="88" max="88" width="4.21875" style="22" customWidth="1"/>
    <x:col min="89" max="89" width="4.33203125" style="22" customWidth="1"/>
    <x:col min="90" max="90" width="3.88671875" style="22" customWidth="1"/>
    <x:col min="91" max="92" width="3.33203125" style="22" customWidth="1"/>
    <x:col min="93" max="93" width="3.88671875" style="22" customWidth="1"/>
    <x:col min="94" max="94" width="9.21875" style="8" bestFit="1" customWidth="1"/>
    <x:col min="95" max="95" width="3.88671875" style="22" customWidth="1"/>
    <x:col min="96" max="96" width="6.6640625" style="8" customWidth="1"/>
    <x:col min="97" max="97" width="4.77734375" style="22" customWidth="1"/>
    <x:col min="98" max="98" width="4" style="22" customWidth="1"/>
    <x:col min="99" max="99" width="3.6640625" style="22" customWidth="1"/>
    <x:col min="100" max="100" width="4" style="22" customWidth="1"/>
    <x:col min="101" max="101" width="3.88671875" style="22" customWidth="1"/>
    <x:col min="102" max="102" width="3.21875" style="22" customWidth="1"/>
    <x:col min="103" max="103" width="15" style="22" bestFit="1" customWidth="1"/>
    <x:col min="104" max="104" width="5.109375" style="13" customWidth="1"/>
    <x:col min="105" max="105" width="8.6640625" style="14" customWidth="1"/>
    <x:col min="106" max="106" width="5.21875" style="13" customWidth="1"/>
    <x:col min="107" max="107" width="9.6640625" style="14" customWidth="1"/>
    <x:col min="108" max="108" width="5.21875" style="13" customWidth="1"/>
    <x:col min="109" max="109" width="9.44140625" style="14" customWidth="1"/>
    <x:col min="110" max="110" width="5.6640625" style="13" customWidth="1"/>
    <x:col min="111" max="111" width="9.88671875" style="14" customWidth="1"/>
    <x:col min="112" max="256" width="8.88671875" style="7"/>
    <x:col min="257" max="257" width="13.44140625" style="7" customWidth="1"/>
    <x:col min="258" max="258" width="3.77734375" style="7" customWidth="1"/>
    <x:col min="259" max="259" width="5.6640625" style="7" customWidth="1"/>
    <x:col min="260" max="260" width="3.88671875" style="7" customWidth="1"/>
    <x:col min="261" max="261" width="6.6640625" style="7" customWidth="1"/>
    <x:col min="262" max="262" width="3.77734375" style="7" customWidth="1"/>
    <x:col min="263" max="263" width="5.77734375" style="7" customWidth="1"/>
    <x:col min="264" max="264" width="2.77734375" style="7" customWidth="1"/>
    <x:col min="265" max="265" width="4.5546875" style="7" customWidth="1"/>
    <x:col min="266" max="266" width="3.6640625" style="7" customWidth="1"/>
    <x:col min="267" max="267" width="3.44140625" style="7" customWidth="1"/>
    <x:col min="268" max="268" width="6" style="7" customWidth="1"/>
    <x:col min="269" max="271" width="3.33203125" style="7" customWidth="1"/>
    <x:col min="272" max="272" width="3.5546875" style="7" customWidth="1"/>
    <x:col min="273" max="273" width="3.44140625" style="7" customWidth="1"/>
    <x:col min="274" max="274" width="3.109375" style="7" customWidth="1"/>
    <x:col min="275" max="275" width="3.44140625" style="7" customWidth="1"/>
    <x:col min="276" max="276" width="4.21875" style="7" customWidth="1"/>
    <x:col min="277" max="277" width="3.33203125" style="7" customWidth="1"/>
    <x:col min="278" max="278" width="5" style="7" customWidth="1"/>
    <x:col min="279" max="279" width="3.33203125" style="7" customWidth="1"/>
    <x:col min="280" max="280" width="5" style="7" customWidth="1"/>
    <x:col min="281" max="281" width="3.77734375" style="7" customWidth="1"/>
    <x:col min="282" max="282" width="3.88671875" style="7" customWidth="1"/>
    <x:col min="283" max="284" width="3.5546875" style="7" customWidth="1"/>
    <x:col min="285" max="285" width="3.33203125" style="7" customWidth="1"/>
    <x:col min="286" max="286" width="3.44140625" style="7" customWidth="1"/>
    <x:col min="287" max="287" width="3.6640625" style="7" customWidth="1"/>
    <x:col min="288" max="288" width="3.21875" style="7" customWidth="1"/>
    <x:col min="289" max="289" width="3.44140625" style="7" customWidth="1"/>
    <x:col min="290" max="290" width="2.88671875" style="7" customWidth="1"/>
    <x:col min="291" max="291" width="3.33203125" style="7" customWidth="1"/>
    <x:col min="292" max="292" width="3.77734375" style="7" bestFit="1" customWidth="1"/>
    <x:col min="293" max="293" width="4.44140625" style="7" bestFit="1" customWidth="1"/>
    <x:col min="294" max="294" width="12.6640625" style="7" customWidth="1"/>
    <x:col min="295" max="295" width="4.5546875" style="7" customWidth="1"/>
    <x:col min="296" max="296" width="6.109375" style="7" bestFit="1" customWidth="1"/>
    <x:col min="297" max="297" width="3.44140625" style="7" customWidth="1"/>
    <x:col min="298" max="298" width="4.21875" style="7" customWidth="1"/>
    <x:col min="299" max="299" width="3.44140625" style="7" customWidth="1"/>
    <x:col min="300" max="300" width="5.109375" style="7" customWidth="1"/>
    <x:col min="301" max="301" width="3.109375" style="7" customWidth="1"/>
    <x:col min="302" max="302" width="4.33203125" style="7" customWidth="1"/>
    <x:col min="303" max="303" width="3.33203125" style="7" customWidth="1"/>
    <x:col min="304" max="304" width="3.88671875" style="7" customWidth="1"/>
    <x:col min="305" max="305" width="4.21875" style="7" customWidth="1"/>
    <x:col min="306" max="307" width="3.21875" style="7" bestFit="1" customWidth="1"/>
    <x:col min="308" max="308" width="3.21875" style="7" customWidth="1"/>
    <x:col min="309" max="309" width="3.77734375" style="7" bestFit="1" customWidth="1"/>
    <x:col min="310" max="310" width="2.77734375" style="7" customWidth="1"/>
    <x:col min="311" max="311" width="3.44140625" style="7" customWidth="1"/>
    <x:col min="312" max="312" width="3.21875" style="7" customWidth="1"/>
    <x:col min="313" max="313" width="4.21875" style="7" customWidth="1"/>
    <x:col min="314" max="314" width="4" style="7" customWidth="1"/>
    <x:col min="315" max="316" width="3.5546875" style="7" customWidth="1"/>
    <x:col min="317" max="317" width="3" style="7" customWidth="1"/>
    <x:col min="318" max="318" width="6" style="7" customWidth="1"/>
    <x:col min="319" max="319" width="2.6640625" style="7" customWidth="1"/>
    <x:col min="320" max="320" width="6.109375" style="7" customWidth="1"/>
    <x:col min="321" max="321" width="2.6640625" style="7" customWidth="1"/>
    <x:col min="322" max="322" width="6.44140625" style="7" customWidth="1"/>
    <x:col min="323" max="323" width="2.6640625" style="7" customWidth="1"/>
    <x:col min="324" max="324" width="6.44140625" style="7" customWidth="1"/>
    <x:col min="325" max="325" width="3.6640625" style="7" customWidth="1"/>
    <x:col min="326" max="326" width="3.21875" style="7" bestFit="1" customWidth="1"/>
    <x:col min="327" max="327" width="3" style="7" bestFit="1" customWidth="1"/>
    <x:col min="328" max="329" width="3.109375" style="7" bestFit="1" customWidth="1"/>
    <x:col min="330" max="330" width="13.6640625" style="7" customWidth="1"/>
    <x:col min="331" max="331" width="5.33203125" style="7" customWidth="1"/>
    <x:col min="332" max="332" width="5.6640625" style="7" customWidth="1"/>
    <x:col min="333" max="333" width="5.5546875" style="7" customWidth="1"/>
    <x:col min="334" max="334" width="4.77734375" style="7" customWidth="1"/>
    <x:col min="335" max="335" width="6.6640625" style="7" customWidth="1"/>
    <x:col min="336" max="336" width="4.44140625" style="7" customWidth="1"/>
    <x:col min="337" max="337" width="6" style="7" customWidth="1"/>
    <x:col min="338" max="339" width="4.6640625" style="7" customWidth="1"/>
    <x:col min="340" max="340" width="7.6640625" style="7" customWidth="1"/>
    <x:col min="341" max="341" width="4.88671875" style="7" customWidth="1"/>
    <x:col min="342" max="342" width="4.77734375" style="7" customWidth="1"/>
    <x:col min="343" max="343" width="4.5546875" style="7" customWidth="1"/>
    <x:col min="344" max="344" width="4.21875" style="7" customWidth="1"/>
    <x:col min="345" max="345" width="4.33203125" style="7" customWidth="1"/>
    <x:col min="346" max="346" width="3.88671875" style="7" customWidth="1"/>
    <x:col min="347" max="348" width="3.33203125" style="7" customWidth="1"/>
    <x:col min="349" max="349" width="3.88671875" style="7" customWidth="1"/>
    <x:col min="350" max="350" width="6.21875" style="7" customWidth="1"/>
    <x:col min="351" max="351" width="3.88671875" style="7" customWidth="1"/>
    <x:col min="352" max="352" width="6.6640625" style="7" customWidth="1"/>
    <x:col min="353" max="353" width="4.77734375" style="7" customWidth="1"/>
    <x:col min="354" max="354" width="4" style="7" customWidth="1"/>
    <x:col min="355" max="355" width="3.6640625" style="7" customWidth="1"/>
    <x:col min="356" max="356" width="4" style="7" customWidth="1"/>
    <x:col min="357" max="357" width="3.88671875" style="7" customWidth="1"/>
    <x:col min="358" max="358" width="3.21875" style="7" customWidth="1"/>
    <x:col min="359" max="359" width="12.44140625" style="7" customWidth="1"/>
    <x:col min="360" max="360" width="5.109375" style="7" customWidth="1"/>
    <x:col min="361" max="361" width="8.6640625" style="7" customWidth="1"/>
    <x:col min="362" max="362" width="5.21875" style="7" customWidth="1"/>
    <x:col min="363" max="363" width="9.6640625" style="7" customWidth="1"/>
    <x:col min="364" max="364" width="5.21875" style="7" customWidth="1"/>
    <x:col min="365" max="365" width="9.44140625" style="7" customWidth="1"/>
    <x:col min="366" max="366" width="5.6640625" style="7" customWidth="1"/>
    <x:col min="367" max="367" width="9.88671875" style="7" customWidth="1"/>
    <x:col min="368" max="512" width="8.88671875" style="7"/>
    <x:col min="513" max="513" width="13.44140625" style="7" customWidth="1"/>
    <x:col min="514" max="514" width="3.77734375" style="7" customWidth="1"/>
    <x:col min="515" max="515" width="5.6640625" style="7" customWidth="1"/>
    <x:col min="516" max="516" width="3.88671875" style="7" customWidth="1"/>
    <x:col min="517" max="517" width="6.6640625" style="7" customWidth="1"/>
    <x:col min="518" max="518" width="3.77734375" style="7" customWidth="1"/>
    <x:col min="519" max="519" width="5.77734375" style="7" customWidth="1"/>
    <x:col min="520" max="520" width="2.77734375" style="7" customWidth="1"/>
    <x:col min="521" max="521" width="4.5546875" style="7" customWidth="1"/>
    <x:col min="522" max="522" width="3.6640625" style="7" customWidth="1"/>
    <x:col min="523" max="523" width="3.44140625" style="7" customWidth="1"/>
    <x:col min="524" max="524" width="6" style="7" customWidth="1"/>
    <x:col min="525" max="527" width="3.33203125" style="7" customWidth="1"/>
    <x:col min="528" max="528" width="3.5546875" style="7" customWidth="1"/>
    <x:col min="529" max="529" width="3.44140625" style="7" customWidth="1"/>
    <x:col min="530" max="530" width="3.109375" style="7" customWidth="1"/>
    <x:col min="531" max="531" width="3.44140625" style="7" customWidth="1"/>
    <x:col min="532" max="532" width="4.21875" style="7" customWidth="1"/>
    <x:col min="533" max="533" width="3.33203125" style="7" customWidth="1"/>
    <x:col min="534" max="534" width="5" style="7" customWidth="1"/>
    <x:col min="535" max="535" width="3.33203125" style="7" customWidth="1"/>
    <x:col min="536" max="536" width="5" style="7" customWidth="1"/>
    <x:col min="537" max="537" width="3.77734375" style="7" customWidth="1"/>
    <x:col min="538" max="538" width="3.88671875" style="7" customWidth="1"/>
    <x:col min="539" max="540" width="3.5546875" style="7" customWidth="1"/>
    <x:col min="541" max="541" width="3.33203125" style="7" customWidth="1"/>
    <x:col min="542" max="542" width="3.44140625" style="7" customWidth="1"/>
    <x:col min="543" max="543" width="3.6640625" style="7" customWidth="1"/>
    <x:col min="544" max="544" width="3.21875" style="7" customWidth="1"/>
    <x:col min="545" max="545" width="3.44140625" style="7" customWidth="1"/>
    <x:col min="546" max="546" width="2.88671875" style="7" customWidth="1"/>
    <x:col min="547" max="547" width="3.33203125" style="7" customWidth="1"/>
    <x:col min="548" max="548" width="3.77734375" style="7" bestFit="1" customWidth="1"/>
    <x:col min="549" max="549" width="4.44140625" style="7" bestFit="1" customWidth="1"/>
    <x:col min="550" max="550" width="12.6640625" style="7" customWidth="1"/>
    <x:col min="551" max="551" width="4.5546875" style="7" customWidth="1"/>
    <x:col min="552" max="552" width="6.109375" style="7" bestFit="1" customWidth="1"/>
    <x:col min="553" max="553" width="3.44140625" style="7" customWidth="1"/>
    <x:col min="554" max="554" width="4.21875" style="7" customWidth="1"/>
    <x:col min="555" max="555" width="3.44140625" style="7" customWidth="1"/>
    <x:col min="556" max="556" width="5.109375" style="7" customWidth="1"/>
    <x:col min="557" max="557" width="3.109375" style="7" customWidth="1"/>
    <x:col min="558" max="558" width="4.33203125" style="7" customWidth="1"/>
    <x:col min="559" max="559" width="3.33203125" style="7" customWidth="1"/>
    <x:col min="560" max="560" width="3.88671875" style="7" customWidth="1"/>
    <x:col min="561" max="561" width="4.21875" style="7" customWidth="1"/>
    <x:col min="562" max="563" width="3.21875" style="7" bestFit="1" customWidth="1"/>
    <x:col min="564" max="564" width="3.21875" style="7" customWidth="1"/>
    <x:col min="565" max="565" width="3.77734375" style="7" bestFit="1" customWidth="1"/>
    <x:col min="566" max="566" width="2.77734375" style="7" customWidth="1"/>
    <x:col min="567" max="567" width="3.44140625" style="7" customWidth="1"/>
    <x:col min="568" max="568" width="3.21875" style="7" customWidth="1"/>
    <x:col min="569" max="569" width="4.21875" style="7" customWidth="1"/>
    <x:col min="570" max="570" width="4" style="7" customWidth="1"/>
    <x:col min="571" max="572" width="3.5546875" style="7" customWidth="1"/>
    <x:col min="573" max="573" width="3" style="7" customWidth="1"/>
    <x:col min="574" max="574" width="6" style="7" customWidth="1"/>
    <x:col min="575" max="575" width="2.6640625" style="7" customWidth="1"/>
    <x:col min="576" max="576" width="6.109375" style="7" customWidth="1"/>
    <x:col min="577" max="577" width="2.6640625" style="7" customWidth="1"/>
    <x:col min="578" max="578" width="6.44140625" style="7" customWidth="1"/>
    <x:col min="579" max="579" width="2.6640625" style="7" customWidth="1"/>
    <x:col min="580" max="580" width="6.44140625" style="7" customWidth="1"/>
    <x:col min="581" max="581" width="3.6640625" style="7" customWidth="1"/>
    <x:col min="582" max="582" width="3.21875" style="7" bestFit="1" customWidth="1"/>
    <x:col min="583" max="583" width="3" style="7" bestFit="1" customWidth="1"/>
    <x:col min="584" max="585" width="3.109375" style="7" bestFit="1" customWidth="1"/>
    <x:col min="586" max="586" width="13.6640625" style="7" customWidth="1"/>
    <x:col min="587" max="587" width="5.33203125" style="7" customWidth="1"/>
    <x:col min="588" max="588" width="5.6640625" style="7" customWidth="1"/>
    <x:col min="589" max="589" width="5.5546875" style="7" customWidth="1"/>
    <x:col min="590" max="590" width="4.77734375" style="7" customWidth="1"/>
    <x:col min="591" max="591" width="6.6640625" style="7" customWidth="1"/>
    <x:col min="592" max="592" width="4.44140625" style="7" customWidth="1"/>
    <x:col min="593" max="593" width="6" style="7" customWidth="1"/>
    <x:col min="594" max="595" width="4.6640625" style="7" customWidth="1"/>
    <x:col min="596" max="596" width="7.6640625" style="7" customWidth="1"/>
    <x:col min="597" max="597" width="4.88671875" style="7" customWidth="1"/>
    <x:col min="598" max="598" width="4.77734375" style="7" customWidth="1"/>
    <x:col min="599" max="599" width="4.5546875" style="7" customWidth="1"/>
    <x:col min="600" max="600" width="4.21875" style="7" customWidth="1"/>
    <x:col min="601" max="601" width="4.33203125" style="7" customWidth="1"/>
    <x:col min="602" max="602" width="3.88671875" style="7" customWidth="1"/>
    <x:col min="603" max="604" width="3.33203125" style="7" customWidth="1"/>
    <x:col min="605" max="605" width="3.88671875" style="7" customWidth="1"/>
    <x:col min="606" max="606" width="6.21875" style="7" customWidth="1"/>
    <x:col min="607" max="607" width="3.88671875" style="7" customWidth="1"/>
    <x:col min="608" max="608" width="6.6640625" style="7" customWidth="1"/>
    <x:col min="609" max="609" width="4.77734375" style="7" customWidth="1"/>
    <x:col min="610" max="610" width="4" style="7" customWidth="1"/>
    <x:col min="611" max="611" width="3.6640625" style="7" customWidth="1"/>
    <x:col min="612" max="612" width="4" style="7" customWidth="1"/>
    <x:col min="613" max="613" width="3.88671875" style="7" customWidth="1"/>
    <x:col min="614" max="614" width="3.21875" style="7" customWidth="1"/>
    <x:col min="615" max="615" width="12.44140625" style="7" customWidth="1"/>
    <x:col min="616" max="616" width="5.109375" style="7" customWidth="1"/>
    <x:col min="617" max="617" width="8.6640625" style="7" customWidth="1"/>
    <x:col min="618" max="618" width="5.21875" style="7" customWidth="1"/>
    <x:col min="619" max="619" width="9.6640625" style="7" customWidth="1"/>
    <x:col min="620" max="620" width="5.21875" style="7" customWidth="1"/>
    <x:col min="621" max="621" width="9.44140625" style="7" customWidth="1"/>
    <x:col min="622" max="622" width="5.6640625" style="7" customWidth="1"/>
    <x:col min="623" max="623" width="9.88671875" style="7" customWidth="1"/>
    <x:col min="624" max="768" width="8.88671875" style="7"/>
    <x:col min="769" max="769" width="13.44140625" style="7" customWidth="1"/>
    <x:col min="770" max="770" width="3.77734375" style="7" customWidth="1"/>
    <x:col min="771" max="771" width="5.6640625" style="7" customWidth="1"/>
    <x:col min="772" max="772" width="3.88671875" style="7" customWidth="1"/>
    <x:col min="773" max="773" width="6.6640625" style="7" customWidth="1"/>
    <x:col min="774" max="774" width="3.77734375" style="7" customWidth="1"/>
    <x:col min="775" max="775" width="5.77734375" style="7" customWidth="1"/>
    <x:col min="776" max="776" width="2.77734375" style="7" customWidth="1"/>
    <x:col min="777" max="777" width="4.5546875" style="7" customWidth="1"/>
    <x:col min="778" max="778" width="3.6640625" style="7" customWidth="1"/>
    <x:col min="779" max="779" width="3.44140625" style="7" customWidth="1"/>
    <x:col min="780" max="780" width="6" style="7" customWidth="1"/>
    <x:col min="781" max="783" width="3.33203125" style="7" customWidth="1"/>
    <x:col min="784" max="784" width="3.5546875" style="7" customWidth="1"/>
    <x:col min="785" max="785" width="3.44140625" style="7" customWidth="1"/>
    <x:col min="786" max="786" width="3.109375" style="7" customWidth="1"/>
    <x:col min="787" max="787" width="3.44140625" style="7" customWidth="1"/>
    <x:col min="788" max="788" width="4.21875" style="7" customWidth="1"/>
    <x:col min="789" max="789" width="3.33203125" style="7" customWidth="1"/>
    <x:col min="790" max="790" width="5" style="7" customWidth="1"/>
    <x:col min="791" max="791" width="3.33203125" style="7" customWidth="1"/>
    <x:col min="792" max="792" width="5" style="7" customWidth="1"/>
    <x:col min="793" max="793" width="3.77734375" style="7" customWidth="1"/>
    <x:col min="794" max="794" width="3.88671875" style="7" customWidth="1"/>
    <x:col min="795" max="796" width="3.5546875" style="7" customWidth="1"/>
    <x:col min="797" max="797" width="3.33203125" style="7" customWidth="1"/>
    <x:col min="798" max="798" width="3.44140625" style="7" customWidth="1"/>
    <x:col min="799" max="799" width="3.6640625" style="7" customWidth="1"/>
    <x:col min="800" max="800" width="3.21875" style="7" customWidth="1"/>
    <x:col min="801" max="801" width="3.44140625" style="7" customWidth="1"/>
    <x:col min="802" max="802" width="2.88671875" style="7" customWidth="1"/>
    <x:col min="803" max="803" width="3.33203125" style="7" customWidth="1"/>
    <x:col min="804" max="804" width="3.77734375" style="7" bestFit="1" customWidth="1"/>
    <x:col min="805" max="805" width="4.44140625" style="7" bestFit="1" customWidth="1"/>
    <x:col min="806" max="806" width="12.6640625" style="7" customWidth="1"/>
    <x:col min="807" max="807" width="4.5546875" style="7" customWidth="1"/>
    <x:col min="808" max="808" width="6.109375" style="7" bestFit="1" customWidth="1"/>
    <x:col min="809" max="809" width="3.44140625" style="7" customWidth="1"/>
    <x:col min="810" max="810" width="4.21875" style="7" customWidth="1"/>
    <x:col min="811" max="811" width="3.44140625" style="7" customWidth="1"/>
    <x:col min="812" max="812" width="5.109375" style="7" customWidth="1"/>
    <x:col min="813" max="813" width="3.109375" style="7" customWidth="1"/>
    <x:col min="814" max="814" width="4.33203125" style="7" customWidth="1"/>
    <x:col min="815" max="815" width="3.33203125" style="7" customWidth="1"/>
    <x:col min="816" max="816" width="3.88671875" style="7" customWidth="1"/>
    <x:col min="817" max="817" width="4.21875" style="7" customWidth="1"/>
    <x:col min="818" max="819" width="3.21875" style="7" bestFit="1" customWidth="1"/>
    <x:col min="820" max="820" width="3.21875" style="7" customWidth="1"/>
    <x:col min="821" max="821" width="3.77734375" style="7" bestFit="1" customWidth="1"/>
    <x:col min="822" max="822" width="2.77734375" style="7" customWidth="1"/>
    <x:col min="823" max="823" width="3.44140625" style="7" customWidth="1"/>
    <x:col min="824" max="824" width="3.21875" style="7" customWidth="1"/>
    <x:col min="825" max="825" width="4.21875" style="7" customWidth="1"/>
    <x:col min="826" max="826" width="4" style="7" customWidth="1"/>
    <x:col min="827" max="828" width="3.5546875" style="7" customWidth="1"/>
    <x:col min="829" max="829" width="3" style="7" customWidth="1"/>
    <x:col min="830" max="830" width="6" style="7" customWidth="1"/>
    <x:col min="831" max="831" width="2.6640625" style="7" customWidth="1"/>
    <x:col min="832" max="832" width="6.109375" style="7" customWidth="1"/>
    <x:col min="833" max="833" width="2.6640625" style="7" customWidth="1"/>
    <x:col min="834" max="834" width="6.44140625" style="7" customWidth="1"/>
    <x:col min="835" max="835" width="2.6640625" style="7" customWidth="1"/>
    <x:col min="836" max="836" width="6.44140625" style="7" customWidth="1"/>
    <x:col min="837" max="837" width="3.6640625" style="7" customWidth="1"/>
    <x:col min="838" max="838" width="3.21875" style="7" bestFit="1" customWidth="1"/>
    <x:col min="839" max="839" width="3" style="7" bestFit="1" customWidth="1"/>
    <x:col min="840" max="841" width="3.109375" style="7" bestFit="1" customWidth="1"/>
    <x:col min="842" max="842" width="13.6640625" style="7" customWidth="1"/>
    <x:col min="843" max="843" width="5.33203125" style="7" customWidth="1"/>
    <x:col min="844" max="844" width="5.6640625" style="7" customWidth="1"/>
    <x:col min="845" max="845" width="5.5546875" style="7" customWidth="1"/>
    <x:col min="846" max="846" width="4.77734375" style="7" customWidth="1"/>
    <x:col min="847" max="847" width="6.6640625" style="7" customWidth="1"/>
    <x:col min="848" max="848" width="4.44140625" style="7" customWidth="1"/>
    <x:col min="849" max="849" width="6" style="7" customWidth="1"/>
    <x:col min="850" max="851" width="4.6640625" style="7" customWidth="1"/>
    <x:col min="852" max="852" width="7.6640625" style="7" customWidth="1"/>
    <x:col min="853" max="853" width="4.88671875" style="7" customWidth="1"/>
    <x:col min="854" max="854" width="4.77734375" style="7" customWidth="1"/>
    <x:col min="855" max="855" width="4.5546875" style="7" customWidth="1"/>
    <x:col min="856" max="856" width="4.21875" style="7" customWidth="1"/>
    <x:col min="857" max="857" width="4.33203125" style="7" customWidth="1"/>
    <x:col min="858" max="858" width="3.88671875" style="7" customWidth="1"/>
    <x:col min="859" max="860" width="3.33203125" style="7" customWidth="1"/>
    <x:col min="861" max="861" width="3.88671875" style="7" customWidth="1"/>
    <x:col min="862" max="862" width="6.21875" style="7" customWidth="1"/>
    <x:col min="863" max="863" width="3.88671875" style="7" customWidth="1"/>
    <x:col min="864" max="864" width="6.6640625" style="7" customWidth="1"/>
    <x:col min="865" max="865" width="4.77734375" style="7" customWidth="1"/>
    <x:col min="866" max="866" width="4" style="7" customWidth="1"/>
    <x:col min="867" max="867" width="3.6640625" style="7" customWidth="1"/>
    <x:col min="868" max="868" width="4" style="7" customWidth="1"/>
    <x:col min="869" max="869" width="3.88671875" style="7" customWidth="1"/>
    <x:col min="870" max="870" width="3.21875" style="7" customWidth="1"/>
    <x:col min="871" max="871" width="12.44140625" style="7" customWidth="1"/>
    <x:col min="872" max="872" width="5.109375" style="7" customWidth="1"/>
    <x:col min="873" max="873" width="8.6640625" style="7" customWidth="1"/>
    <x:col min="874" max="874" width="5.21875" style="7" customWidth="1"/>
    <x:col min="875" max="875" width="9.6640625" style="7" customWidth="1"/>
    <x:col min="876" max="876" width="5.21875" style="7" customWidth="1"/>
    <x:col min="877" max="877" width="9.44140625" style="7" customWidth="1"/>
    <x:col min="878" max="878" width="5.6640625" style="7" customWidth="1"/>
    <x:col min="879" max="879" width="9.88671875" style="7" customWidth="1"/>
    <x:col min="880" max="1024" width="8.88671875" style="7"/>
    <x:col min="1025" max="1025" width="13.44140625" style="7" customWidth="1"/>
    <x:col min="1026" max="1026" width="3.77734375" style="7" customWidth="1"/>
    <x:col min="1027" max="1027" width="5.6640625" style="7" customWidth="1"/>
    <x:col min="1028" max="1028" width="3.88671875" style="7" customWidth="1"/>
    <x:col min="1029" max="1029" width="6.6640625" style="7" customWidth="1"/>
    <x:col min="1030" max="1030" width="3.77734375" style="7" customWidth="1"/>
    <x:col min="1031" max="1031" width="5.77734375" style="7" customWidth="1"/>
    <x:col min="1032" max="1032" width="2.77734375" style="7" customWidth="1"/>
    <x:col min="1033" max="1033" width="4.5546875" style="7" customWidth="1"/>
    <x:col min="1034" max="1034" width="3.6640625" style="7" customWidth="1"/>
    <x:col min="1035" max="1035" width="3.44140625" style="7" customWidth="1"/>
    <x:col min="1036" max="1036" width="6" style="7" customWidth="1"/>
    <x:col min="1037" max="1039" width="3.33203125" style="7" customWidth="1"/>
    <x:col min="1040" max="1040" width="3.5546875" style="7" customWidth="1"/>
    <x:col min="1041" max="1041" width="3.44140625" style="7" customWidth="1"/>
    <x:col min="1042" max="1042" width="3.109375" style="7" customWidth="1"/>
    <x:col min="1043" max="1043" width="3.44140625" style="7" customWidth="1"/>
    <x:col min="1044" max="1044" width="4.21875" style="7" customWidth="1"/>
    <x:col min="1045" max="1045" width="3.33203125" style="7" customWidth="1"/>
    <x:col min="1046" max="1046" width="5" style="7" customWidth="1"/>
    <x:col min="1047" max="1047" width="3.33203125" style="7" customWidth="1"/>
    <x:col min="1048" max="1048" width="5" style="7" customWidth="1"/>
    <x:col min="1049" max="1049" width="3.77734375" style="7" customWidth="1"/>
    <x:col min="1050" max="1050" width="3.88671875" style="7" customWidth="1"/>
    <x:col min="1051" max="1052" width="3.5546875" style="7" customWidth="1"/>
    <x:col min="1053" max="1053" width="3.33203125" style="7" customWidth="1"/>
    <x:col min="1054" max="1054" width="3.44140625" style="7" customWidth="1"/>
    <x:col min="1055" max="1055" width="3.6640625" style="7" customWidth="1"/>
    <x:col min="1056" max="1056" width="3.21875" style="7" customWidth="1"/>
    <x:col min="1057" max="1057" width="3.44140625" style="7" customWidth="1"/>
    <x:col min="1058" max="1058" width="2.88671875" style="7" customWidth="1"/>
    <x:col min="1059" max="1059" width="3.33203125" style="7" customWidth="1"/>
    <x:col min="1060" max="1060" width="3.77734375" style="7" bestFit="1" customWidth="1"/>
    <x:col min="1061" max="1061" width="4.44140625" style="7" bestFit="1" customWidth="1"/>
    <x:col min="1062" max="1062" width="12.6640625" style="7" customWidth="1"/>
    <x:col min="1063" max="1063" width="4.5546875" style="7" customWidth="1"/>
    <x:col min="1064" max="1064" width="6.109375" style="7" bestFit="1" customWidth="1"/>
    <x:col min="1065" max="1065" width="3.44140625" style="7" customWidth="1"/>
    <x:col min="1066" max="1066" width="4.21875" style="7" customWidth="1"/>
    <x:col min="1067" max="1067" width="3.44140625" style="7" customWidth="1"/>
    <x:col min="1068" max="1068" width="5.109375" style="7" customWidth="1"/>
    <x:col min="1069" max="1069" width="3.109375" style="7" customWidth="1"/>
    <x:col min="1070" max="1070" width="4.33203125" style="7" customWidth="1"/>
    <x:col min="1071" max="1071" width="3.33203125" style="7" customWidth="1"/>
    <x:col min="1072" max="1072" width="3.88671875" style="7" customWidth="1"/>
    <x:col min="1073" max="1073" width="4.21875" style="7" customWidth="1"/>
    <x:col min="1074" max="1075" width="3.21875" style="7" bestFit="1" customWidth="1"/>
    <x:col min="1076" max="1076" width="3.21875" style="7" customWidth="1"/>
    <x:col min="1077" max="1077" width="3.77734375" style="7" bestFit="1" customWidth="1"/>
    <x:col min="1078" max="1078" width="2.77734375" style="7" customWidth="1"/>
    <x:col min="1079" max="1079" width="3.44140625" style="7" customWidth="1"/>
    <x:col min="1080" max="1080" width="3.21875" style="7" customWidth="1"/>
    <x:col min="1081" max="1081" width="4.21875" style="7" customWidth="1"/>
    <x:col min="1082" max="1082" width="4" style="7" customWidth="1"/>
    <x:col min="1083" max="1084" width="3.5546875" style="7" customWidth="1"/>
    <x:col min="1085" max="1085" width="3" style="7" customWidth="1"/>
    <x:col min="1086" max="1086" width="6" style="7" customWidth="1"/>
    <x:col min="1087" max="1087" width="2.6640625" style="7" customWidth="1"/>
    <x:col min="1088" max="1088" width="6.109375" style="7" customWidth="1"/>
    <x:col min="1089" max="1089" width="2.6640625" style="7" customWidth="1"/>
    <x:col min="1090" max="1090" width="6.44140625" style="7" customWidth="1"/>
    <x:col min="1091" max="1091" width="2.6640625" style="7" customWidth="1"/>
    <x:col min="1092" max="1092" width="6.44140625" style="7" customWidth="1"/>
    <x:col min="1093" max="1093" width="3.6640625" style="7" customWidth="1"/>
    <x:col min="1094" max="1094" width="3.21875" style="7" bestFit="1" customWidth="1"/>
    <x:col min="1095" max="1095" width="3" style="7" bestFit="1" customWidth="1"/>
    <x:col min="1096" max="1097" width="3.109375" style="7" bestFit="1" customWidth="1"/>
    <x:col min="1098" max="1098" width="13.6640625" style="7" customWidth="1"/>
    <x:col min="1099" max="1099" width="5.33203125" style="7" customWidth="1"/>
    <x:col min="1100" max="1100" width="5.6640625" style="7" customWidth="1"/>
    <x:col min="1101" max="1101" width="5.5546875" style="7" customWidth="1"/>
    <x:col min="1102" max="1102" width="4.77734375" style="7" customWidth="1"/>
    <x:col min="1103" max="1103" width="6.6640625" style="7" customWidth="1"/>
    <x:col min="1104" max="1104" width="4.44140625" style="7" customWidth="1"/>
    <x:col min="1105" max="1105" width="6" style="7" customWidth="1"/>
    <x:col min="1106" max="1107" width="4.6640625" style="7" customWidth="1"/>
    <x:col min="1108" max="1108" width="7.6640625" style="7" customWidth="1"/>
    <x:col min="1109" max="1109" width="4.88671875" style="7" customWidth="1"/>
    <x:col min="1110" max="1110" width="4.77734375" style="7" customWidth="1"/>
    <x:col min="1111" max="1111" width="4.5546875" style="7" customWidth="1"/>
    <x:col min="1112" max="1112" width="4.21875" style="7" customWidth="1"/>
    <x:col min="1113" max="1113" width="4.33203125" style="7" customWidth="1"/>
    <x:col min="1114" max="1114" width="3.88671875" style="7" customWidth="1"/>
    <x:col min="1115" max="1116" width="3.33203125" style="7" customWidth="1"/>
    <x:col min="1117" max="1117" width="3.88671875" style="7" customWidth="1"/>
    <x:col min="1118" max="1118" width="6.21875" style="7" customWidth="1"/>
    <x:col min="1119" max="1119" width="3.88671875" style="7" customWidth="1"/>
    <x:col min="1120" max="1120" width="6.6640625" style="7" customWidth="1"/>
    <x:col min="1121" max="1121" width="4.77734375" style="7" customWidth="1"/>
    <x:col min="1122" max="1122" width="4" style="7" customWidth="1"/>
    <x:col min="1123" max="1123" width="3.6640625" style="7" customWidth="1"/>
    <x:col min="1124" max="1124" width="4" style="7" customWidth="1"/>
    <x:col min="1125" max="1125" width="3.88671875" style="7" customWidth="1"/>
    <x:col min="1126" max="1126" width="3.21875" style="7" customWidth="1"/>
    <x:col min="1127" max="1127" width="12.44140625" style="7" customWidth="1"/>
    <x:col min="1128" max="1128" width="5.109375" style="7" customWidth="1"/>
    <x:col min="1129" max="1129" width="8.6640625" style="7" customWidth="1"/>
    <x:col min="1130" max="1130" width="5.21875" style="7" customWidth="1"/>
    <x:col min="1131" max="1131" width="9.6640625" style="7" customWidth="1"/>
    <x:col min="1132" max="1132" width="5.21875" style="7" customWidth="1"/>
    <x:col min="1133" max="1133" width="9.44140625" style="7" customWidth="1"/>
    <x:col min="1134" max="1134" width="5.6640625" style="7" customWidth="1"/>
    <x:col min="1135" max="1135" width="9.88671875" style="7" customWidth="1"/>
    <x:col min="1136" max="1280" width="8.88671875" style="7"/>
    <x:col min="1281" max="1281" width="13.44140625" style="7" customWidth="1"/>
    <x:col min="1282" max="1282" width="3.77734375" style="7" customWidth="1"/>
    <x:col min="1283" max="1283" width="5.6640625" style="7" customWidth="1"/>
    <x:col min="1284" max="1284" width="3.88671875" style="7" customWidth="1"/>
    <x:col min="1285" max="1285" width="6.6640625" style="7" customWidth="1"/>
    <x:col min="1286" max="1286" width="3.77734375" style="7" customWidth="1"/>
    <x:col min="1287" max="1287" width="5.77734375" style="7" customWidth="1"/>
    <x:col min="1288" max="1288" width="2.77734375" style="7" customWidth="1"/>
    <x:col min="1289" max="1289" width="4.5546875" style="7" customWidth="1"/>
    <x:col min="1290" max="1290" width="3.6640625" style="7" customWidth="1"/>
    <x:col min="1291" max="1291" width="3.44140625" style="7" customWidth="1"/>
    <x:col min="1292" max="1292" width="6" style="7" customWidth="1"/>
    <x:col min="1293" max="1295" width="3.33203125" style="7" customWidth="1"/>
    <x:col min="1296" max="1296" width="3.5546875" style="7" customWidth="1"/>
    <x:col min="1297" max="1297" width="3.44140625" style="7" customWidth="1"/>
    <x:col min="1298" max="1298" width="3.109375" style="7" customWidth="1"/>
    <x:col min="1299" max="1299" width="3.44140625" style="7" customWidth="1"/>
    <x:col min="1300" max="1300" width="4.21875" style="7" customWidth="1"/>
    <x:col min="1301" max="1301" width="3.33203125" style="7" customWidth="1"/>
    <x:col min="1302" max="1302" width="5" style="7" customWidth="1"/>
    <x:col min="1303" max="1303" width="3.33203125" style="7" customWidth="1"/>
    <x:col min="1304" max="1304" width="5" style="7" customWidth="1"/>
    <x:col min="1305" max="1305" width="3.77734375" style="7" customWidth="1"/>
    <x:col min="1306" max="1306" width="3.88671875" style="7" customWidth="1"/>
    <x:col min="1307" max="1308" width="3.5546875" style="7" customWidth="1"/>
    <x:col min="1309" max="1309" width="3.33203125" style="7" customWidth="1"/>
    <x:col min="1310" max="1310" width="3.44140625" style="7" customWidth="1"/>
    <x:col min="1311" max="1311" width="3.6640625" style="7" customWidth="1"/>
    <x:col min="1312" max="1312" width="3.21875" style="7" customWidth="1"/>
    <x:col min="1313" max="1313" width="3.44140625" style="7" customWidth="1"/>
    <x:col min="1314" max="1314" width="2.88671875" style="7" customWidth="1"/>
    <x:col min="1315" max="1315" width="3.33203125" style="7" customWidth="1"/>
    <x:col min="1316" max="1316" width="3.77734375" style="7" bestFit="1" customWidth="1"/>
    <x:col min="1317" max="1317" width="4.44140625" style="7" bestFit="1" customWidth="1"/>
    <x:col min="1318" max="1318" width="12.6640625" style="7" customWidth="1"/>
    <x:col min="1319" max="1319" width="4.5546875" style="7" customWidth="1"/>
    <x:col min="1320" max="1320" width="6.109375" style="7" bestFit="1" customWidth="1"/>
    <x:col min="1321" max="1321" width="3.44140625" style="7" customWidth="1"/>
    <x:col min="1322" max="1322" width="4.21875" style="7" customWidth="1"/>
    <x:col min="1323" max="1323" width="3.44140625" style="7" customWidth="1"/>
    <x:col min="1324" max="1324" width="5.109375" style="7" customWidth="1"/>
    <x:col min="1325" max="1325" width="3.109375" style="7" customWidth="1"/>
    <x:col min="1326" max="1326" width="4.33203125" style="7" customWidth="1"/>
    <x:col min="1327" max="1327" width="3.33203125" style="7" customWidth="1"/>
    <x:col min="1328" max="1328" width="3.88671875" style="7" customWidth="1"/>
    <x:col min="1329" max="1329" width="4.21875" style="7" customWidth="1"/>
    <x:col min="1330" max="1331" width="3.21875" style="7" bestFit="1" customWidth="1"/>
    <x:col min="1332" max="1332" width="3.21875" style="7" customWidth="1"/>
    <x:col min="1333" max="1333" width="3.77734375" style="7" bestFit="1" customWidth="1"/>
    <x:col min="1334" max="1334" width="2.77734375" style="7" customWidth="1"/>
    <x:col min="1335" max="1335" width="3.44140625" style="7" customWidth="1"/>
    <x:col min="1336" max="1336" width="3.21875" style="7" customWidth="1"/>
    <x:col min="1337" max="1337" width="4.21875" style="7" customWidth="1"/>
    <x:col min="1338" max="1338" width="4" style="7" customWidth="1"/>
    <x:col min="1339" max="1340" width="3.5546875" style="7" customWidth="1"/>
    <x:col min="1341" max="1341" width="3" style="7" customWidth="1"/>
    <x:col min="1342" max="1342" width="6" style="7" customWidth="1"/>
    <x:col min="1343" max="1343" width="2.6640625" style="7" customWidth="1"/>
    <x:col min="1344" max="1344" width="6.109375" style="7" customWidth="1"/>
    <x:col min="1345" max="1345" width="2.6640625" style="7" customWidth="1"/>
    <x:col min="1346" max="1346" width="6.44140625" style="7" customWidth="1"/>
    <x:col min="1347" max="1347" width="2.6640625" style="7" customWidth="1"/>
    <x:col min="1348" max="1348" width="6.44140625" style="7" customWidth="1"/>
    <x:col min="1349" max="1349" width="3.6640625" style="7" customWidth="1"/>
    <x:col min="1350" max="1350" width="3.21875" style="7" bestFit="1" customWidth="1"/>
    <x:col min="1351" max="1351" width="3" style="7" bestFit="1" customWidth="1"/>
    <x:col min="1352" max="1353" width="3.109375" style="7" bestFit="1" customWidth="1"/>
    <x:col min="1354" max="1354" width="13.6640625" style="7" customWidth="1"/>
    <x:col min="1355" max="1355" width="5.33203125" style="7" customWidth="1"/>
    <x:col min="1356" max="1356" width="5.6640625" style="7" customWidth="1"/>
    <x:col min="1357" max="1357" width="5.5546875" style="7" customWidth="1"/>
    <x:col min="1358" max="1358" width="4.77734375" style="7" customWidth="1"/>
    <x:col min="1359" max="1359" width="6.6640625" style="7" customWidth="1"/>
    <x:col min="1360" max="1360" width="4.44140625" style="7" customWidth="1"/>
    <x:col min="1361" max="1361" width="6" style="7" customWidth="1"/>
    <x:col min="1362" max="1363" width="4.6640625" style="7" customWidth="1"/>
    <x:col min="1364" max="1364" width="7.6640625" style="7" customWidth="1"/>
    <x:col min="1365" max="1365" width="4.88671875" style="7" customWidth="1"/>
    <x:col min="1366" max="1366" width="4.77734375" style="7" customWidth="1"/>
    <x:col min="1367" max="1367" width="4.5546875" style="7" customWidth="1"/>
    <x:col min="1368" max="1368" width="4.21875" style="7" customWidth="1"/>
    <x:col min="1369" max="1369" width="4.33203125" style="7" customWidth="1"/>
    <x:col min="1370" max="1370" width="3.88671875" style="7" customWidth="1"/>
    <x:col min="1371" max="1372" width="3.33203125" style="7" customWidth="1"/>
    <x:col min="1373" max="1373" width="3.88671875" style="7" customWidth="1"/>
    <x:col min="1374" max="1374" width="6.21875" style="7" customWidth="1"/>
    <x:col min="1375" max="1375" width="3.88671875" style="7" customWidth="1"/>
    <x:col min="1376" max="1376" width="6.6640625" style="7" customWidth="1"/>
    <x:col min="1377" max="1377" width="4.77734375" style="7" customWidth="1"/>
    <x:col min="1378" max="1378" width="4" style="7" customWidth="1"/>
    <x:col min="1379" max="1379" width="3.6640625" style="7" customWidth="1"/>
    <x:col min="1380" max="1380" width="4" style="7" customWidth="1"/>
    <x:col min="1381" max="1381" width="3.88671875" style="7" customWidth="1"/>
    <x:col min="1382" max="1382" width="3.21875" style="7" customWidth="1"/>
    <x:col min="1383" max="1383" width="12.44140625" style="7" customWidth="1"/>
    <x:col min="1384" max="1384" width="5.109375" style="7" customWidth="1"/>
    <x:col min="1385" max="1385" width="8.6640625" style="7" customWidth="1"/>
    <x:col min="1386" max="1386" width="5.21875" style="7" customWidth="1"/>
    <x:col min="1387" max="1387" width="9.6640625" style="7" customWidth="1"/>
    <x:col min="1388" max="1388" width="5.21875" style="7" customWidth="1"/>
    <x:col min="1389" max="1389" width="9.44140625" style="7" customWidth="1"/>
    <x:col min="1390" max="1390" width="5.6640625" style="7" customWidth="1"/>
    <x:col min="1391" max="1391" width="9.88671875" style="7" customWidth="1"/>
    <x:col min="1392" max="1536" width="8.88671875" style="7"/>
    <x:col min="1537" max="1537" width="13.44140625" style="7" customWidth="1"/>
    <x:col min="1538" max="1538" width="3.77734375" style="7" customWidth="1"/>
    <x:col min="1539" max="1539" width="5.6640625" style="7" customWidth="1"/>
    <x:col min="1540" max="1540" width="3.88671875" style="7" customWidth="1"/>
    <x:col min="1541" max="1541" width="6.6640625" style="7" customWidth="1"/>
    <x:col min="1542" max="1542" width="3.77734375" style="7" customWidth="1"/>
    <x:col min="1543" max="1543" width="5.77734375" style="7" customWidth="1"/>
    <x:col min="1544" max="1544" width="2.77734375" style="7" customWidth="1"/>
    <x:col min="1545" max="1545" width="4.5546875" style="7" customWidth="1"/>
    <x:col min="1546" max="1546" width="3.6640625" style="7" customWidth="1"/>
    <x:col min="1547" max="1547" width="3.44140625" style="7" customWidth="1"/>
    <x:col min="1548" max="1548" width="6" style="7" customWidth="1"/>
    <x:col min="1549" max="1551" width="3.33203125" style="7" customWidth="1"/>
    <x:col min="1552" max="1552" width="3.5546875" style="7" customWidth="1"/>
    <x:col min="1553" max="1553" width="3.44140625" style="7" customWidth="1"/>
    <x:col min="1554" max="1554" width="3.109375" style="7" customWidth="1"/>
    <x:col min="1555" max="1555" width="3.44140625" style="7" customWidth="1"/>
    <x:col min="1556" max="1556" width="4.21875" style="7" customWidth="1"/>
    <x:col min="1557" max="1557" width="3.33203125" style="7" customWidth="1"/>
    <x:col min="1558" max="1558" width="5" style="7" customWidth="1"/>
    <x:col min="1559" max="1559" width="3.33203125" style="7" customWidth="1"/>
    <x:col min="1560" max="1560" width="5" style="7" customWidth="1"/>
    <x:col min="1561" max="1561" width="3.77734375" style="7" customWidth="1"/>
    <x:col min="1562" max="1562" width="3.88671875" style="7" customWidth="1"/>
    <x:col min="1563" max="1564" width="3.5546875" style="7" customWidth="1"/>
    <x:col min="1565" max="1565" width="3.33203125" style="7" customWidth="1"/>
    <x:col min="1566" max="1566" width="3.44140625" style="7" customWidth="1"/>
    <x:col min="1567" max="1567" width="3.6640625" style="7" customWidth="1"/>
    <x:col min="1568" max="1568" width="3.21875" style="7" customWidth="1"/>
    <x:col min="1569" max="1569" width="3.44140625" style="7" customWidth="1"/>
    <x:col min="1570" max="1570" width="2.88671875" style="7" customWidth="1"/>
    <x:col min="1571" max="1571" width="3.33203125" style="7" customWidth="1"/>
    <x:col min="1572" max="1572" width="3.77734375" style="7" bestFit="1" customWidth="1"/>
    <x:col min="1573" max="1573" width="4.44140625" style="7" bestFit="1" customWidth="1"/>
    <x:col min="1574" max="1574" width="12.6640625" style="7" customWidth="1"/>
    <x:col min="1575" max="1575" width="4.5546875" style="7" customWidth="1"/>
    <x:col min="1576" max="1576" width="6.109375" style="7" bestFit="1" customWidth="1"/>
    <x:col min="1577" max="1577" width="3.44140625" style="7" customWidth="1"/>
    <x:col min="1578" max="1578" width="4.21875" style="7" customWidth="1"/>
    <x:col min="1579" max="1579" width="3.44140625" style="7" customWidth="1"/>
    <x:col min="1580" max="1580" width="5.109375" style="7" customWidth="1"/>
    <x:col min="1581" max="1581" width="3.109375" style="7" customWidth="1"/>
    <x:col min="1582" max="1582" width="4.33203125" style="7" customWidth="1"/>
    <x:col min="1583" max="1583" width="3.33203125" style="7" customWidth="1"/>
    <x:col min="1584" max="1584" width="3.88671875" style="7" customWidth="1"/>
    <x:col min="1585" max="1585" width="4.21875" style="7" customWidth="1"/>
    <x:col min="1586" max="1587" width="3.21875" style="7" bestFit="1" customWidth="1"/>
    <x:col min="1588" max="1588" width="3.21875" style="7" customWidth="1"/>
    <x:col min="1589" max="1589" width="3.77734375" style="7" bestFit="1" customWidth="1"/>
    <x:col min="1590" max="1590" width="2.77734375" style="7" customWidth="1"/>
    <x:col min="1591" max="1591" width="3.44140625" style="7" customWidth="1"/>
    <x:col min="1592" max="1592" width="3.21875" style="7" customWidth="1"/>
    <x:col min="1593" max="1593" width="4.21875" style="7" customWidth="1"/>
    <x:col min="1594" max="1594" width="4" style="7" customWidth="1"/>
    <x:col min="1595" max="1596" width="3.5546875" style="7" customWidth="1"/>
    <x:col min="1597" max="1597" width="3" style="7" customWidth="1"/>
    <x:col min="1598" max="1598" width="6" style="7" customWidth="1"/>
    <x:col min="1599" max="1599" width="2.6640625" style="7" customWidth="1"/>
    <x:col min="1600" max="1600" width="6.109375" style="7" customWidth="1"/>
    <x:col min="1601" max="1601" width="2.6640625" style="7" customWidth="1"/>
    <x:col min="1602" max="1602" width="6.44140625" style="7" customWidth="1"/>
    <x:col min="1603" max="1603" width="2.6640625" style="7" customWidth="1"/>
    <x:col min="1604" max="1604" width="6.44140625" style="7" customWidth="1"/>
    <x:col min="1605" max="1605" width="3.6640625" style="7" customWidth="1"/>
    <x:col min="1606" max="1606" width="3.21875" style="7" bestFit="1" customWidth="1"/>
    <x:col min="1607" max="1607" width="3" style="7" bestFit="1" customWidth="1"/>
    <x:col min="1608" max="1609" width="3.109375" style="7" bestFit="1" customWidth="1"/>
    <x:col min="1610" max="1610" width="13.6640625" style="7" customWidth="1"/>
    <x:col min="1611" max="1611" width="5.33203125" style="7" customWidth="1"/>
    <x:col min="1612" max="1612" width="5.6640625" style="7" customWidth="1"/>
    <x:col min="1613" max="1613" width="5.5546875" style="7" customWidth="1"/>
    <x:col min="1614" max="1614" width="4.77734375" style="7" customWidth="1"/>
    <x:col min="1615" max="1615" width="6.6640625" style="7" customWidth="1"/>
    <x:col min="1616" max="1616" width="4.44140625" style="7" customWidth="1"/>
    <x:col min="1617" max="1617" width="6" style="7" customWidth="1"/>
    <x:col min="1618" max="1619" width="4.6640625" style="7" customWidth="1"/>
    <x:col min="1620" max="1620" width="7.6640625" style="7" customWidth="1"/>
    <x:col min="1621" max="1621" width="4.88671875" style="7" customWidth="1"/>
    <x:col min="1622" max="1622" width="4.77734375" style="7" customWidth="1"/>
    <x:col min="1623" max="1623" width="4.5546875" style="7" customWidth="1"/>
    <x:col min="1624" max="1624" width="4.21875" style="7" customWidth="1"/>
    <x:col min="1625" max="1625" width="4.33203125" style="7" customWidth="1"/>
    <x:col min="1626" max="1626" width="3.88671875" style="7" customWidth="1"/>
    <x:col min="1627" max="1628" width="3.33203125" style="7" customWidth="1"/>
    <x:col min="1629" max="1629" width="3.88671875" style="7" customWidth="1"/>
    <x:col min="1630" max="1630" width="6.21875" style="7" customWidth="1"/>
    <x:col min="1631" max="1631" width="3.88671875" style="7" customWidth="1"/>
    <x:col min="1632" max="1632" width="6.6640625" style="7" customWidth="1"/>
    <x:col min="1633" max="1633" width="4.77734375" style="7" customWidth="1"/>
    <x:col min="1634" max="1634" width="4" style="7" customWidth="1"/>
    <x:col min="1635" max="1635" width="3.6640625" style="7" customWidth="1"/>
    <x:col min="1636" max="1636" width="4" style="7" customWidth="1"/>
    <x:col min="1637" max="1637" width="3.88671875" style="7" customWidth="1"/>
    <x:col min="1638" max="1638" width="3.21875" style="7" customWidth="1"/>
    <x:col min="1639" max="1639" width="12.44140625" style="7" customWidth="1"/>
    <x:col min="1640" max="1640" width="5.109375" style="7" customWidth="1"/>
    <x:col min="1641" max="1641" width="8.6640625" style="7" customWidth="1"/>
    <x:col min="1642" max="1642" width="5.21875" style="7" customWidth="1"/>
    <x:col min="1643" max="1643" width="9.6640625" style="7" customWidth="1"/>
    <x:col min="1644" max="1644" width="5.21875" style="7" customWidth="1"/>
    <x:col min="1645" max="1645" width="9.44140625" style="7" customWidth="1"/>
    <x:col min="1646" max="1646" width="5.6640625" style="7" customWidth="1"/>
    <x:col min="1647" max="1647" width="9.88671875" style="7" customWidth="1"/>
    <x:col min="1648" max="1792" width="8.88671875" style="7"/>
    <x:col min="1793" max="1793" width="13.44140625" style="7" customWidth="1"/>
    <x:col min="1794" max="1794" width="3.77734375" style="7" customWidth="1"/>
    <x:col min="1795" max="1795" width="5.6640625" style="7" customWidth="1"/>
    <x:col min="1796" max="1796" width="3.88671875" style="7" customWidth="1"/>
    <x:col min="1797" max="1797" width="6.6640625" style="7" customWidth="1"/>
    <x:col min="1798" max="1798" width="3.77734375" style="7" customWidth="1"/>
    <x:col min="1799" max="1799" width="5.77734375" style="7" customWidth="1"/>
    <x:col min="1800" max="1800" width="2.77734375" style="7" customWidth="1"/>
    <x:col min="1801" max="1801" width="4.5546875" style="7" customWidth="1"/>
    <x:col min="1802" max="1802" width="3.6640625" style="7" customWidth="1"/>
    <x:col min="1803" max="1803" width="3.44140625" style="7" customWidth="1"/>
    <x:col min="1804" max="1804" width="6" style="7" customWidth="1"/>
    <x:col min="1805" max="1807" width="3.33203125" style="7" customWidth="1"/>
    <x:col min="1808" max="1808" width="3.5546875" style="7" customWidth="1"/>
    <x:col min="1809" max="1809" width="3.44140625" style="7" customWidth="1"/>
    <x:col min="1810" max="1810" width="3.109375" style="7" customWidth="1"/>
    <x:col min="1811" max="1811" width="3.44140625" style="7" customWidth="1"/>
    <x:col min="1812" max="1812" width="4.21875" style="7" customWidth="1"/>
    <x:col min="1813" max="1813" width="3.33203125" style="7" customWidth="1"/>
    <x:col min="1814" max="1814" width="5" style="7" customWidth="1"/>
    <x:col min="1815" max="1815" width="3.33203125" style="7" customWidth="1"/>
    <x:col min="1816" max="1816" width="5" style="7" customWidth="1"/>
    <x:col min="1817" max="1817" width="3.77734375" style="7" customWidth="1"/>
    <x:col min="1818" max="1818" width="3.88671875" style="7" customWidth="1"/>
    <x:col min="1819" max="1820" width="3.5546875" style="7" customWidth="1"/>
    <x:col min="1821" max="1821" width="3.33203125" style="7" customWidth="1"/>
    <x:col min="1822" max="1822" width="3.44140625" style="7" customWidth="1"/>
    <x:col min="1823" max="1823" width="3.6640625" style="7" customWidth="1"/>
    <x:col min="1824" max="1824" width="3.21875" style="7" customWidth="1"/>
    <x:col min="1825" max="1825" width="3.44140625" style="7" customWidth="1"/>
    <x:col min="1826" max="1826" width="2.88671875" style="7" customWidth="1"/>
    <x:col min="1827" max="1827" width="3.33203125" style="7" customWidth="1"/>
    <x:col min="1828" max="1828" width="3.77734375" style="7" bestFit="1" customWidth="1"/>
    <x:col min="1829" max="1829" width="4.44140625" style="7" bestFit="1" customWidth="1"/>
    <x:col min="1830" max="1830" width="12.6640625" style="7" customWidth="1"/>
    <x:col min="1831" max="1831" width="4.5546875" style="7" customWidth="1"/>
    <x:col min="1832" max="1832" width="6.109375" style="7" bestFit="1" customWidth="1"/>
    <x:col min="1833" max="1833" width="3.44140625" style="7" customWidth="1"/>
    <x:col min="1834" max="1834" width="4.21875" style="7" customWidth="1"/>
    <x:col min="1835" max="1835" width="3.44140625" style="7" customWidth="1"/>
    <x:col min="1836" max="1836" width="5.109375" style="7" customWidth="1"/>
    <x:col min="1837" max="1837" width="3.109375" style="7" customWidth="1"/>
    <x:col min="1838" max="1838" width="4.33203125" style="7" customWidth="1"/>
    <x:col min="1839" max="1839" width="3.33203125" style="7" customWidth="1"/>
    <x:col min="1840" max="1840" width="3.88671875" style="7" customWidth="1"/>
    <x:col min="1841" max="1841" width="4.21875" style="7" customWidth="1"/>
    <x:col min="1842" max="1843" width="3.21875" style="7" bestFit="1" customWidth="1"/>
    <x:col min="1844" max="1844" width="3.21875" style="7" customWidth="1"/>
    <x:col min="1845" max="1845" width="3.77734375" style="7" bestFit="1" customWidth="1"/>
    <x:col min="1846" max="1846" width="2.77734375" style="7" customWidth="1"/>
    <x:col min="1847" max="1847" width="3.44140625" style="7" customWidth="1"/>
    <x:col min="1848" max="1848" width="3.21875" style="7" customWidth="1"/>
    <x:col min="1849" max="1849" width="4.21875" style="7" customWidth="1"/>
    <x:col min="1850" max="1850" width="4" style="7" customWidth="1"/>
    <x:col min="1851" max="1852" width="3.5546875" style="7" customWidth="1"/>
    <x:col min="1853" max="1853" width="3" style="7" customWidth="1"/>
    <x:col min="1854" max="1854" width="6" style="7" customWidth="1"/>
    <x:col min="1855" max="1855" width="2.6640625" style="7" customWidth="1"/>
    <x:col min="1856" max="1856" width="6.109375" style="7" customWidth="1"/>
    <x:col min="1857" max="1857" width="2.6640625" style="7" customWidth="1"/>
    <x:col min="1858" max="1858" width="6.44140625" style="7" customWidth="1"/>
    <x:col min="1859" max="1859" width="2.6640625" style="7" customWidth="1"/>
    <x:col min="1860" max="1860" width="6.44140625" style="7" customWidth="1"/>
    <x:col min="1861" max="1861" width="3.6640625" style="7" customWidth="1"/>
    <x:col min="1862" max="1862" width="3.21875" style="7" bestFit="1" customWidth="1"/>
    <x:col min="1863" max="1863" width="3" style="7" bestFit="1" customWidth="1"/>
    <x:col min="1864" max="1865" width="3.109375" style="7" bestFit="1" customWidth="1"/>
    <x:col min="1866" max="1866" width="13.6640625" style="7" customWidth="1"/>
    <x:col min="1867" max="1867" width="5.33203125" style="7" customWidth="1"/>
    <x:col min="1868" max="1868" width="5.6640625" style="7" customWidth="1"/>
    <x:col min="1869" max="1869" width="5.5546875" style="7" customWidth="1"/>
    <x:col min="1870" max="1870" width="4.77734375" style="7" customWidth="1"/>
    <x:col min="1871" max="1871" width="6.6640625" style="7" customWidth="1"/>
    <x:col min="1872" max="1872" width="4.44140625" style="7" customWidth="1"/>
    <x:col min="1873" max="1873" width="6" style="7" customWidth="1"/>
    <x:col min="1874" max="1875" width="4.6640625" style="7" customWidth="1"/>
    <x:col min="1876" max="1876" width="7.6640625" style="7" customWidth="1"/>
    <x:col min="1877" max="1877" width="4.88671875" style="7" customWidth="1"/>
    <x:col min="1878" max="1878" width="4.77734375" style="7" customWidth="1"/>
    <x:col min="1879" max="1879" width="4.5546875" style="7" customWidth="1"/>
    <x:col min="1880" max="1880" width="4.21875" style="7" customWidth="1"/>
    <x:col min="1881" max="1881" width="4.33203125" style="7" customWidth="1"/>
    <x:col min="1882" max="1882" width="3.88671875" style="7" customWidth="1"/>
    <x:col min="1883" max="1884" width="3.33203125" style="7" customWidth="1"/>
    <x:col min="1885" max="1885" width="3.88671875" style="7" customWidth="1"/>
    <x:col min="1886" max="1886" width="6.21875" style="7" customWidth="1"/>
    <x:col min="1887" max="1887" width="3.88671875" style="7" customWidth="1"/>
    <x:col min="1888" max="1888" width="6.6640625" style="7" customWidth="1"/>
    <x:col min="1889" max="1889" width="4.77734375" style="7" customWidth="1"/>
    <x:col min="1890" max="1890" width="4" style="7" customWidth="1"/>
    <x:col min="1891" max="1891" width="3.6640625" style="7" customWidth="1"/>
    <x:col min="1892" max="1892" width="4" style="7" customWidth="1"/>
    <x:col min="1893" max="1893" width="3.88671875" style="7" customWidth="1"/>
    <x:col min="1894" max="1894" width="3.21875" style="7" customWidth="1"/>
    <x:col min="1895" max="1895" width="12.44140625" style="7" customWidth="1"/>
    <x:col min="1896" max="1896" width="5.109375" style="7" customWidth="1"/>
    <x:col min="1897" max="1897" width="8.6640625" style="7" customWidth="1"/>
    <x:col min="1898" max="1898" width="5.21875" style="7" customWidth="1"/>
    <x:col min="1899" max="1899" width="9.6640625" style="7" customWidth="1"/>
    <x:col min="1900" max="1900" width="5.21875" style="7" customWidth="1"/>
    <x:col min="1901" max="1901" width="9.44140625" style="7" customWidth="1"/>
    <x:col min="1902" max="1902" width="5.6640625" style="7" customWidth="1"/>
    <x:col min="1903" max="1903" width="9.88671875" style="7" customWidth="1"/>
    <x:col min="1904" max="2048" width="8.88671875" style="7"/>
    <x:col min="2049" max="2049" width="13.44140625" style="7" customWidth="1"/>
    <x:col min="2050" max="2050" width="3.77734375" style="7" customWidth="1"/>
    <x:col min="2051" max="2051" width="5.6640625" style="7" customWidth="1"/>
    <x:col min="2052" max="2052" width="3.88671875" style="7" customWidth="1"/>
    <x:col min="2053" max="2053" width="6.6640625" style="7" customWidth="1"/>
    <x:col min="2054" max="2054" width="3.77734375" style="7" customWidth="1"/>
    <x:col min="2055" max="2055" width="5.77734375" style="7" customWidth="1"/>
    <x:col min="2056" max="2056" width="2.77734375" style="7" customWidth="1"/>
    <x:col min="2057" max="2057" width="4.5546875" style="7" customWidth="1"/>
    <x:col min="2058" max="2058" width="3.6640625" style="7" customWidth="1"/>
    <x:col min="2059" max="2059" width="3.44140625" style="7" customWidth="1"/>
    <x:col min="2060" max="2060" width="6" style="7" customWidth="1"/>
    <x:col min="2061" max="2063" width="3.33203125" style="7" customWidth="1"/>
    <x:col min="2064" max="2064" width="3.5546875" style="7" customWidth="1"/>
    <x:col min="2065" max="2065" width="3.44140625" style="7" customWidth="1"/>
    <x:col min="2066" max="2066" width="3.109375" style="7" customWidth="1"/>
    <x:col min="2067" max="2067" width="3.44140625" style="7" customWidth="1"/>
    <x:col min="2068" max="2068" width="4.21875" style="7" customWidth="1"/>
    <x:col min="2069" max="2069" width="3.33203125" style="7" customWidth="1"/>
    <x:col min="2070" max="2070" width="5" style="7" customWidth="1"/>
    <x:col min="2071" max="2071" width="3.33203125" style="7" customWidth="1"/>
    <x:col min="2072" max="2072" width="5" style="7" customWidth="1"/>
    <x:col min="2073" max="2073" width="3.77734375" style="7" customWidth="1"/>
    <x:col min="2074" max="2074" width="3.88671875" style="7" customWidth="1"/>
    <x:col min="2075" max="2076" width="3.5546875" style="7" customWidth="1"/>
    <x:col min="2077" max="2077" width="3.33203125" style="7" customWidth="1"/>
    <x:col min="2078" max="2078" width="3.44140625" style="7" customWidth="1"/>
    <x:col min="2079" max="2079" width="3.6640625" style="7" customWidth="1"/>
    <x:col min="2080" max="2080" width="3.21875" style="7" customWidth="1"/>
    <x:col min="2081" max="2081" width="3.44140625" style="7" customWidth="1"/>
    <x:col min="2082" max="2082" width="2.88671875" style="7" customWidth="1"/>
    <x:col min="2083" max="2083" width="3.33203125" style="7" customWidth="1"/>
    <x:col min="2084" max="2084" width="3.77734375" style="7" bestFit="1" customWidth="1"/>
    <x:col min="2085" max="2085" width="4.44140625" style="7" bestFit="1" customWidth="1"/>
    <x:col min="2086" max="2086" width="12.6640625" style="7" customWidth="1"/>
    <x:col min="2087" max="2087" width="4.5546875" style="7" customWidth="1"/>
    <x:col min="2088" max="2088" width="6.109375" style="7" bestFit="1" customWidth="1"/>
    <x:col min="2089" max="2089" width="3.44140625" style="7" customWidth="1"/>
    <x:col min="2090" max="2090" width="4.21875" style="7" customWidth="1"/>
    <x:col min="2091" max="2091" width="3.44140625" style="7" customWidth="1"/>
    <x:col min="2092" max="2092" width="5.109375" style="7" customWidth="1"/>
    <x:col min="2093" max="2093" width="3.109375" style="7" customWidth="1"/>
    <x:col min="2094" max="2094" width="4.33203125" style="7" customWidth="1"/>
    <x:col min="2095" max="2095" width="3.33203125" style="7" customWidth="1"/>
    <x:col min="2096" max="2096" width="3.88671875" style="7" customWidth="1"/>
    <x:col min="2097" max="2097" width="4.21875" style="7" customWidth="1"/>
    <x:col min="2098" max="2099" width="3.21875" style="7" bestFit="1" customWidth="1"/>
    <x:col min="2100" max="2100" width="3.21875" style="7" customWidth="1"/>
    <x:col min="2101" max="2101" width="3.77734375" style="7" bestFit="1" customWidth="1"/>
    <x:col min="2102" max="2102" width="2.77734375" style="7" customWidth="1"/>
    <x:col min="2103" max="2103" width="3.44140625" style="7" customWidth="1"/>
    <x:col min="2104" max="2104" width="3.21875" style="7" customWidth="1"/>
    <x:col min="2105" max="2105" width="4.21875" style="7" customWidth="1"/>
    <x:col min="2106" max="2106" width="4" style="7" customWidth="1"/>
    <x:col min="2107" max="2108" width="3.5546875" style="7" customWidth="1"/>
    <x:col min="2109" max="2109" width="3" style="7" customWidth="1"/>
    <x:col min="2110" max="2110" width="6" style="7" customWidth="1"/>
    <x:col min="2111" max="2111" width="2.6640625" style="7" customWidth="1"/>
    <x:col min="2112" max="2112" width="6.109375" style="7" customWidth="1"/>
    <x:col min="2113" max="2113" width="2.6640625" style="7" customWidth="1"/>
    <x:col min="2114" max="2114" width="6.44140625" style="7" customWidth="1"/>
    <x:col min="2115" max="2115" width="2.6640625" style="7" customWidth="1"/>
    <x:col min="2116" max="2116" width="6.44140625" style="7" customWidth="1"/>
    <x:col min="2117" max="2117" width="3.6640625" style="7" customWidth="1"/>
    <x:col min="2118" max="2118" width="3.21875" style="7" bestFit="1" customWidth="1"/>
    <x:col min="2119" max="2119" width="3" style="7" bestFit="1" customWidth="1"/>
    <x:col min="2120" max="2121" width="3.109375" style="7" bestFit="1" customWidth="1"/>
    <x:col min="2122" max="2122" width="13.6640625" style="7" customWidth="1"/>
    <x:col min="2123" max="2123" width="5.33203125" style="7" customWidth="1"/>
    <x:col min="2124" max="2124" width="5.6640625" style="7" customWidth="1"/>
    <x:col min="2125" max="2125" width="5.5546875" style="7" customWidth="1"/>
    <x:col min="2126" max="2126" width="4.77734375" style="7" customWidth="1"/>
    <x:col min="2127" max="2127" width="6.6640625" style="7" customWidth="1"/>
    <x:col min="2128" max="2128" width="4.44140625" style="7" customWidth="1"/>
    <x:col min="2129" max="2129" width="6" style="7" customWidth="1"/>
    <x:col min="2130" max="2131" width="4.6640625" style="7" customWidth="1"/>
    <x:col min="2132" max="2132" width="7.6640625" style="7" customWidth="1"/>
    <x:col min="2133" max="2133" width="4.88671875" style="7" customWidth="1"/>
    <x:col min="2134" max="2134" width="4.77734375" style="7" customWidth="1"/>
    <x:col min="2135" max="2135" width="4.5546875" style="7" customWidth="1"/>
    <x:col min="2136" max="2136" width="4.21875" style="7" customWidth="1"/>
    <x:col min="2137" max="2137" width="4.33203125" style="7" customWidth="1"/>
    <x:col min="2138" max="2138" width="3.88671875" style="7" customWidth="1"/>
    <x:col min="2139" max="2140" width="3.33203125" style="7" customWidth="1"/>
    <x:col min="2141" max="2141" width="3.88671875" style="7" customWidth="1"/>
    <x:col min="2142" max="2142" width="6.21875" style="7" customWidth="1"/>
    <x:col min="2143" max="2143" width="3.88671875" style="7" customWidth="1"/>
    <x:col min="2144" max="2144" width="6.6640625" style="7" customWidth="1"/>
    <x:col min="2145" max="2145" width="4.77734375" style="7" customWidth="1"/>
    <x:col min="2146" max="2146" width="4" style="7" customWidth="1"/>
    <x:col min="2147" max="2147" width="3.6640625" style="7" customWidth="1"/>
    <x:col min="2148" max="2148" width="4" style="7" customWidth="1"/>
    <x:col min="2149" max="2149" width="3.88671875" style="7" customWidth="1"/>
    <x:col min="2150" max="2150" width="3.21875" style="7" customWidth="1"/>
    <x:col min="2151" max="2151" width="12.44140625" style="7" customWidth="1"/>
    <x:col min="2152" max="2152" width="5.109375" style="7" customWidth="1"/>
    <x:col min="2153" max="2153" width="8.6640625" style="7" customWidth="1"/>
    <x:col min="2154" max="2154" width="5.21875" style="7" customWidth="1"/>
    <x:col min="2155" max="2155" width="9.6640625" style="7" customWidth="1"/>
    <x:col min="2156" max="2156" width="5.21875" style="7" customWidth="1"/>
    <x:col min="2157" max="2157" width="9.44140625" style="7" customWidth="1"/>
    <x:col min="2158" max="2158" width="5.6640625" style="7" customWidth="1"/>
    <x:col min="2159" max="2159" width="9.88671875" style="7" customWidth="1"/>
    <x:col min="2160" max="2304" width="8.88671875" style="7"/>
    <x:col min="2305" max="2305" width="13.44140625" style="7" customWidth="1"/>
    <x:col min="2306" max="2306" width="3.77734375" style="7" customWidth="1"/>
    <x:col min="2307" max="2307" width="5.6640625" style="7" customWidth="1"/>
    <x:col min="2308" max="2308" width="3.88671875" style="7" customWidth="1"/>
    <x:col min="2309" max="2309" width="6.6640625" style="7" customWidth="1"/>
    <x:col min="2310" max="2310" width="3.77734375" style="7" customWidth="1"/>
    <x:col min="2311" max="2311" width="5.77734375" style="7" customWidth="1"/>
    <x:col min="2312" max="2312" width="2.77734375" style="7" customWidth="1"/>
    <x:col min="2313" max="2313" width="4.5546875" style="7" customWidth="1"/>
    <x:col min="2314" max="2314" width="3.6640625" style="7" customWidth="1"/>
    <x:col min="2315" max="2315" width="3.44140625" style="7" customWidth="1"/>
    <x:col min="2316" max="2316" width="6" style="7" customWidth="1"/>
    <x:col min="2317" max="2319" width="3.33203125" style="7" customWidth="1"/>
    <x:col min="2320" max="2320" width="3.5546875" style="7" customWidth="1"/>
    <x:col min="2321" max="2321" width="3.44140625" style="7" customWidth="1"/>
    <x:col min="2322" max="2322" width="3.109375" style="7" customWidth="1"/>
    <x:col min="2323" max="2323" width="3.44140625" style="7" customWidth="1"/>
    <x:col min="2324" max="2324" width="4.21875" style="7" customWidth="1"/>
    <x:col min="2325" max="2325" width="3.33203125" style="7" customWidth="1"/>
    <x:col min="2326" max="2326" width="5" style="7" customWidth="1"/>
    <x:col min="2327" max="2327" width="3.33203125" style="7" customWidth="1"/>
    <x:col min="2328" max="2328" width="5" style="7" customWidth="1"/>
    <x:col min="2329" max="2329" width="3.77734375" style="7" customWidth="1"/>
    <x:col min="2330" max="2330" width="3.88671875" style="7" customWidth="1"/>
    <x:col min="2331" max="2332" width="3.5546875" style="7" customWidth="1"/>
    <x:col min="2333" max="2333" width="3.33203125" style="7" customWidth="1"/>
    <x:col min="2334" max="2334" width="3.44140625" style="7" customWidth="1"/>
    <x:col min="2335" max="2335" width="3.6640625" style="7" customWidth="1"/>
    <x:col min="2336" max="2336" width="3.21875" style="7" customWidth="1"/>
    <x:col min="2337" max="2337" width="3.44140625" style="7" customWidth="1"/>
    <x:col min="2338" max="2338" width="2.88671875" style="7" customWidth="1"/>
    <x:col min="2339" max="2339" width="3.33203125" style="7" customWidth="1"/>
    <x:col min="2340" max="2340" width="3.77734375" style="7" bestFit="1" customWidth="1"/>
    <x:col min="2341" max="2341" width="4.44140625" style="7" bestFit="1" customWidth="1"/>
    <x:col min="2342" max="2342" width="12.6640625" style="7" customWidth="1"/>
    <x:col min="2343" max="2343" width="4.5546875" style="7" customWidth="1"/>
    <x:col min="2344" max="2344" width="6.109375" style="7" bestFit="1" customWidth="1"/>
    <x:col min="2345" max="2345" width="3.44140625" style="7" customWidth="1"/>
    <x:col min="2346" max="2346" width="4.21875" style="7" customWidth="1"/>
    <x:col min="2347" max="2347" width="3.44140625" style="7" customWidth="1"/>
    <x:col min="2348" max="2348" width="5.109375" style="7" customWidth="1"/>
    <x:col min="2349" max="2349" width="3.109375" style="7" customWidth="1"/>
    <x:col min="2350" max="2350" width="4.33203125" style="7" customWidth="1"/>
    <x:col min="2351" max="2351" width="3.33203125" style="7" customWidth="1"/>
    <x:col min="2352" max="2352" width="3.88671875" style="7" customWidth="1"/>
    <x:col min="2353" max="2353" width="4.21875" style="7" customWidth="1"/>
    <x:col min="2354" max="2355" width="3.21875" style="7" bestFit="1" customWidth="1"/>
    <x:col min="2356" max="2356" width="3.21875" style="7" customWidth="1"/>
    <x:col min="2357" max="2357" width="3.77734375" style="7" bestFit="1" customWidth="1"/>
    <x:col min="2358" max="2358" width="2.77734375" style="7" customWidth="1"/>
    <x:col min="2359" max="2359" width="3.44140625" style="7" customWidth="1"/>
    <x:col min="2360" max="2360" width="3.21875" style="7" customWidth="1"/>
    <x:col min="2361" max="2361" width="4.21875" style="7" customWidth="1"/>
    <x:col min="2362" max="2362" width="4" style="7" customWidth="1"/>
    <x:col min="2363" max="2364" width="3.5546875" style="7" customWidth="1"/>
    <x:col min="2365" max="2365" width="3" style="7" customWidth="1"/>
    <x:col min="2366" max="2366" width="6" style="7" customWidth="1"/>
    <x:col min="2367" max="2367" width="2.6640625" style="7" customWidth="1"/>
    <x:col min="2368" max="2368" width="6.109375" style="7" customWidth="1"/>
    <x:col min="2369" max="2369" width="2.6640625" style="7" customWidth="1"/>
    <x:col min="2370" max="2370" width="6.44140625" style="7" customWidth="1"/>
    <x:col min="2371" max="2371" width="2.6640625" style="7" customWidth="1"/>
    <x:col min="2372" max="2372" width="6.44140625" style="7" customWidth="1"/>
    <x:col min="2373" max="2373" width="3.6640625" style="7" customWidth="1"/>
    <x:col min="2374" max="2374" width="3.21875" style="7" bestFit="1" customWidth="1"/>
    <x:col min="2375" max="2375" width="3" style="7" bestFit="1" customWidth="1"/>
    <x:col min="2376" max="2377" width="3.109375" style="7" bestFit="1" customWidth="1"/>
    <x:col min="2378" max="2378" width="13.6640625" style="7" customWidth="1"/>
    <x:col min="2379" max="2379" width="5.33203125" style="7" customWidth="1"/>
    <x:col min="2380" max="2380" width="5.6640625" style="7" customWidth="1"/>
    <x:col min="2381" max="2381" width="5.5546875" style="7" customWidth="1"/>
    <x:col min="2382" max="2382" width="4.77734375" style="7" customWidth="1"/>
    <x:col min="2383" max="2383" width="6.6640625" style="7" customWidth="1"/>
    <x:col min="2384" max="2384" width="4.44140625" style="7" customWidth="1"/>
    <x:col min="2385" max="2385" width="6" style="7" customWidth="1"/>
    <x:col min="2386" max="2387" width="4.6640625" style="7" customWidth="1"/>
    <x:col min="2388" max="2388" width="7.6640625" style="7" customWidth="1"/>
    <x:col min="2389" max="2389" width="4.88671875" style="7" customWidth="1"/>
    <x:col min="2390" max="2390" width="4.77734375" style="7" customWidth="1"/>
    <x:col min="2391" max="2391" width="4.5546875" style="7" customWidth="1"/>
    <x:col min="2392" max="2392" width="4.21875" style="7" customWidth="1"/>
    <x:col min="2393" max="2393" width="4.33203125" style="7" customWidth="1"/>
    <x:col min="2394" max="2394" width="3.88671875" style="7" customWidth="1"/>
    <x:col min="2395" max="2396" width="3.33203125" style="7" customWidth="1"/>
    <x:col min="2397" max="2397" width="3.88671875" style="7" customWidth="1"/>
    <x:col min="2398" max="2398" width="6.21875" style="7" customWidth="1"/>
    <x:col min="2399" max="2399" width="3.88671875" style="7" customWidth="1"/>
    <x:col min="2400" max="2400" width="6.6640625" style="7" customWidth="1"/>
    <x:col min="2401" max="2401" width="4.77734375" style="7" customWidth="1"/>
    <x:col min="2402" max="2402" width="4" style="7" customWidth="1"/>
    <x:col min="2403" max="2403" width="3.6640625" style="7" customWidth="1"/>
    <x:col min="2404" max="2404" width="4" style="7" customWidth="1"/>
    <x:col min="2405" max="2405" width="3.88671875" style="7" customWidth="1"/>
    <x:col min="2406" max="2406" width="3.21875" style="7" customWidth="1"/>
    <x:col min="2407" max="2407" width="12.44140625" style="7" customWidth="1"/>
    <x:col min="2408" max="2408" width="5.109375" style="7" customWidth="1"/>
    <x:col min="2409" max="2409" width="8.6640625" style="7" customWidth="1"/>
    <x:col min="2410" max="2410" width="5.21875" style="7" customWidth="1"/>
    <x:col min="2411" max="2411" width="9.6640625" style="7" customWidth="1"/>
    <x:col min="2412" max="2412" width="5.21875" style="7" customWidth="1"/>
    <x:col min="2413" max="2413" width="9.44140625" style="7" customWidth="1"/>
    <x:col min="2414" max="2414" width="5.6640625" style="7" customWidth="1"/>
    <x:col min="2415" max="2415" width="9.88671875" style="7" customWidth="1"/>
    <x:col min="2416" max="2560" width="8.88671875" style="7"/>
    <x:col min="2561" max="2561" width="13.44140625" style="7" customWidth="1"/>
    <x:col min="2562" max="2562" width="3.77734375" style="7" customWidth="1"/>
    <x:col min="2563" max="2563" width="5.6640625" style="7" customWidth="1"/>
    <x:col min="2564" max="2564" width="3.88671875" style="7" customWidth="1"/>
    <x:col min="2565" max="2565" width="6.6640625" style="7" customWidth="1"/>
    <x:col min="2566" max="2566" width="3.77734375" style="7" customWidth="1"/>
    <x:col min="2567" max="2567" width="5.77734375" style="7" customWidth="1"/>
    <x:col min="2568" max="2568" width="2.77734375" style="7" customWidth="1"/>
    <x:col min="2569" max="2569" width="4.5546875" style="7" customWidth="1"/>
    <x:col min="2570" max="2570" width="3.6640625" style="7" customWidth="1"/>
    <x:col min="2571" max="2571" width="3.44140625" style="7" customWidth="1"/>
    <x:col min="2572" max="2572" width="6" style="7" customWidth="1"/>
    <x:col min="2573" max="2575" width="3.33203125" style="7" customWidth="1"/>
    <x:col min="2576" max="2576" width="3.5546875" style="7" customWidth="1"/>
    <x:col min="2577" max="2577" width="3.44140625" style="7" customWidth="1"/>
    <x:col min="2578" max="2578" width="3.109375" style="7" customWidth="1"/>
    <x:col min="2579" max="2579" width="3.44140625" style="7" customWidth="1"/>
    <x:col min="2580" max="2580" width="4.21875" style="7" customWidth="1"/>
    <x:col min="2581" max="2581" width="3.33203125" style="7" customWidth="1"/>
    <x:col min="2582" max="2582" width="5" style="7" customWidth="1"/>
    <x:col min="2583" max="2583" width="3.33203125" style="7" customWidth="1"/>
    <x:col min="2584" max="2584" width="5" style="7" customWidth="1"/>
    <x:col min="2585" max="2585" width="3.77734375" style="7" customWidth="1"/>
    <x:col min="2586" max="2586" width="3.88671875" style="7" customWidth="1"/>
    <x:col min="2587" max="2588" width="3.5546875" style="7" customWidth="1"/>
    <x:col min="2589" max="2589" width="3.33203125" style="7" customWidth="1"/>
    <x:col min="2590" max="2590" width="3.44140625" style="7" customWidth="1"/>
    <x:col min="2591" max="2591" width="3.6640625" style="7" customWidth="1"/>
    <x:col min="2592" max="2592" width="3.21875" style="7" customWidth="1"/>
    <x:col min="2593" max="2593" width="3.44140625" style="7" customWidth="1"/>
    <x:col min="2594" max="2594" width="2.88671875" style="7" customWidth="1"/>
    <x:col min="2595" max="2595" width="3.33203125" style="7" customWidth="1"/>
    <x:col min="2596" max="2596" width="3.77734375" style="7" bestFit="1" customWidth="1"/>
    <x:col min="2597" max="2597" width="4.44140625" style="7" bestFit="1" customWidth="1"/>
    <x:col min="2598" max="2598" width="12.6640625" style="7" customWidth="1"/>
    <x:col min="2599" max="2599" width="4.5546875" style="7" customWidth="1"/>
    <x:col min="2600" max="2600" width="6.109375" style="7" bestFit="1" customWidth="1"/>
    <x:col min="2601" max="2601" width="3.44140625" style="7" customWidth="1"/>
    <x:col min="2602" max="2602" width="4.21875" style="7" customWidth="1"/>
    <x:col min="2603" max="2603" width="3.44140625" style="7" customWidth="1"/>
    <x:col min="2604" max="2604" width="5.109375" style="7" customWidth="1"/>
    <x:col min="2605" max="2605" width="3.109375" style="7" customWidth="1"/>
    <x:col min="2606" max="2606" width="4.33203125" style="7" customWidth="1"/>
    <x:col min="2607" max="2607" width="3.33203125" style="7" customWidth="1"/>
    <x:col min="2608" max="2608" width="3.88671875" style="7" customWidth="1"/>
    <x:col min="2609" max="2609" width="4.21875" style="7" customWidth="1"/>
    <x:col min="2610" max="2611" width="3.21875" style="7" bestFit="1" customWidth="1"/>
    <x:col min="2612" max="2612" width="3.21875" style="7" customWidth="1"/>
    <x:col min="2613" max="2613" width="3.77734375" style="7" bestFit="1" customWidth="1"/>
    <x:col min="2614" max="2614" width="2.77734375" style="7" customWidth="1"/>
    <x:col min="2615" max="2615" width="3.44140625" style="7" customWidth="1"/>
    <x:col min="2616" max="2616" width="3.21875" style="7" customWidth="1"/>
    <x:col min="2617" max="2617" width="4.21875" style="7" customWidth="1"/>
    <x:col min="2618" max="2618" width="4" style="7" customWidth="1"/>
    <x:col min="2619" max="2620" width="3.5546875" style="7" customWidth="1"/>
    <x:col min="2621" max="2621" width="3" style="7" customWidth="1"/>
    <x:col min="2622" max="2622" width="6" style="7" customWidth="1"/>
    <x:col min="2623" max="2623" width="2.6640625" style="7" customWidth="1"/>
    <x:col min="2624" max="2624" width="6.109375" style="7" customWidth="1"/>
    <x:col min="2625" max="2625" width="2.6640625" style="7" customWidth="1"/>
    <x:col min="2626" max="2626" width="6.44140625" style="7" customWidth="1"/>
    <x:col min="2627" max="2627" width="2.6640625" style="7" customWidth="1"/>
    <x:col min="2628" max="2628" width="6.44140625" style="7" customWidth="1"/>
    <x:col min="2629" max="2629" width="3.6640625" style="7" customWidth="1"/>
    <x:col min="2630" max="2630" width="3.21875" style="7" bestFit="1" customWidth="1"/>
    <x:col min="2631" max="2631" width="3" style="7" bestFit="1" customWidth="1"/>
    <x:col min="2632" max="2633" width="3.109375" style="7" bestFit="1" customWidth="1"/>
    <x:col min="2634" max="2634" width="13.6640625" style="7" customWidth="1"/>
    <x:col min="2635" max="2635" width="5.33203125" style="7" customWidth="1"/>
    <x:col min="2636" max="2636" width="5.6640625" style="7" customWidth="1"/>
    <x:col min="2637" max="2637" width="5.5546875" style="7" customWidth="1"/>
    <x:col min="2638" max="2638" width="4.77734375" style="7" customWidth="1"/>
    <x:col min="2639" max="2639" width="6.6640625" style="7" customWidth="1"/>
    <x:col min="2640" max="2640" width="4.44140625" style="7" customWidth="1"/>
    <x:col min="2641" max="2641" width="6" style="7" customWidth="1"/>
    <x:col min="2642" max="2643" width="4.6640625" style="7" customWidth="1"/>
    <x:col min="2644" max="2644" width="7.6640625" style="7" customWidth="1"/>
    <x:col min="2645" max="2645" width="4.88671875" style="7" customWidth="1"/>
    <x:col min="2646" max="2646" width="4.77734375" style="7" customWidth="1"/>
    <x:col min="2647" max="2647" width="4.5546875" style="7" customWidth="1"/>
    <x:col min="2648" max="2648" width="4.21875" style="7" customWidth="1"/>
    <x:col min="2649" max="2649" width="4.33203125" style="7" customWidth="1"/>
    <x:col min="2650" max="2650" width="3.88671875" style="7" customWidth="1"/>
    <x:col min="2651" max="2652" width="3.33203125" style="7" customWidth="1"/>
    <x:col min="2653" max="2653" width="3.88671875" style="7" customWidth="1"/>
    <x:col min="2654" max="2654" width="6.21875" style="7" customWidth="1"/>
    <x:col min="2655" max="2655" width="3.88671875" style="7" customWidth="1"/>
    <x:col min="2656" max="2656" width="6.6640625" style="7" customWidth="1"/>
    <x:col min="2657" max="2657" width="4.77734375" style="7" customWidth="1"/>
    <x:col min="2658" max="2658" width="4" style="7" customWidth="1"/>
    <x:col min="2659" max="2659" width="3.6640625" style="7" customWidth="1"/>
    <x:col min="2660" max="2660" width="4" style="7" customWidth="1"/>
    <x:col min="2661" max="2661" width="3.88671875" style="7" customWidth="1"/>
    <x:col min="2662" max="2662" width="3.21875" style="7" customWidth="1"/>
    <x:col min="2663" max="2663" width="12.44140625" style="7" customWidth="1"/>
    <x:col min="2664" max="2664" width="5.109375" style="7" customWidth="1"/>
    <x:col min="2665" max="2665" width="8.6640625" style="7" customWidth="1"/>
    <x:col min="2666" max="2666" width="5.21875" style="7" customWidth="1"/>
    <x:col min="2667" max="2667" width="9.6640625" style="7" customWidth="1"/>
    <x:col min="2668" max="2668" width="5.21875" style="7" customWidth="1"/>
    <x:col min="2669" max="2669" width="9.44140625" style="7" customWidth="1"/>
    <x:col min="2670" max="2670" width="5.6640625" style="7" customWidth="1"/>
    <x:col min="2671" max="2671" width="9.88671875" style="7" customWidth="1"/>
    <x:col min="2672" max="2816" width="8.88671875" style="7"/>
    <x:col min="2817" max="2817" width="13.44140625" style="7" customWidth="1"/>
    <x:col min="2818" max="2818" width="3.77734375" style="7" customWidth="1"/>
    <x:col min="2819" max="2819" width="5.6640625" style="7" customWidth="1"/>
    <x:col min="2820" max="2820" width="3.88671875" style="7" customWidth="1"/>
    <x:col min="2821" max="2821" width="6.6640625" style="7" customWidth="1"/>
    <x:col min="2822" max="2822" width="3.77734375" style="7" customWidth="1"/>
    <x:col min="2823" max="2823" width="5.77734375" style="7" customWidth="1"/>
    <x:col min="2824" max="2824" width="2.77734375" style="7" customWidth="1"/>
    <x:col min="2825" max="2825" width="4.5546875" style="7" customWidth="1"/>
    <x:col min="2826" max="2826" width="3.6640625" style="7" customWidth="1"/>
    <x:col min="2827" max="2827" width="3.44140625" style="7" customWidth="1"/>
    <x:col min="2828" max="2828" width="6" style="7" customWidth="1"/>
    <x:col min="2829" max="2831" width="3.33203125" style="7" customWidth="1"/>
    <x:col min="2832" max="2832" width="3.5546875" style="7" customWidth="1"/>
    <x:col min="2833" max="2833" width="3.44140625" style="7" customWidth="1"/>
    <x:col min="2834" max="2834" width="3.109375" style="7" customWidth="1"/>
    <x:col min="2835" max="2835" width="3.44140625" style="7" customWidth="1"/>
    <x:col min="2836" max="2836" width="4.21875" style="7" customWidth="1"/>
    <x:col min="2837" max="2837" width="3.33203125" style="7" customWidth="1"/>
    <x:col min="2838" max="2838" width="5" style="7" customWidth="1"/>
    <x:col min="2839" max="2839" width="3.33203125" style="7" customWidth="1"/>
    <x:col min="2840" max="2840" width="5" style="7" customWidth="1"/>
    <x:col min="2841" max="2841" width="3.77734375" style="7" customWidth="1"/>
    <x:col min="2842" max="2842" width="3.88671875" style="7" customWidth="1"/>
    <x:col min="2843" max="2844" width="3.5546875" style="7" customWidth="1"/>
    <x:col min="2845" max="2845" width="3.33203125" style="7" customWidth="1"/>
    <x:col min="2846" max="2846" width="3.44140625" style="7" customWidth="1"/>
    <x:col min="2847" max="2847" width="3.6640625" style="7" customWidth="1"/>
    <x:col min="2848" max="2848" width="3.21875" style="7" customWidth="1"/>
    <x:col min="2849" max="2849" width="3.44140625" style="7" customWidth="1"/>
    <x:col min="2850" max="2850" width="2.88671875" style="7" customWidth="1"/>
    <x:col min="2851" max="2851" width="3.33203125" style="7" customWidth="1"/>
    <x:col min="2852" max="2852" width="3.77734375" style="7" bestFit="1" customWidth="1"/>
    <x:col min="2853" max="2853" width="4.44140625" style="7" bestFit="1" customWidth="1"/>
    <x:col min="2854" max="2854" width="12.6640625" style="7" customWidth="1"/>
    <x:col min="2855" max="2855" width="4.5546875" style="7" customWidth="1"/>
    <x:col min="2856" max="2856" width="6.109375" style="7" bestFit="1" customWidth="1"/>
    <x:col min="2857" max="2857" width="3.44140625" style="7" customWidth="1"/>
    <x:col min="2858" max="2858" width="4.21875" style="7" customWidth="1"/>
    <x:col min="2859" max="2859" width="3.44140625" style="7" customWidth="1"/>
    <x:col min="2860" max="2860" width="5.109375" style="7" customWidth="1"/>
    <x:col min="2861" max="2861" width="3.109375" style="7" customWidth="1"/>
    <x:col min="2862" max="2862" width="4.33203125" style="7" customWidth="1"/>
    <x:col min="2863" max="2863" width="3.33203125" style="7" customWidth="1"/>
    <x:col min="2864" max="2864" width="3.88671875" style="7" customWidth="1"/>
    <x:col min="2865" max="2865" width="4.21875" style="7" customWidth="1"/>
    <x:col min="2866" max="2867" width="3.21875" style="7" bestFit="1" customWidth="1"/>
    <x:col min="2868" max="2868" width="3.21875" style="7" customWidth="1"/>
    <x:col min="2869" max="2869" width="3.77734375" style="7" bestFit="1" customWidth="1"/>
    <x:col min="2870" max="2870" width="2.77734375" style="7" customWidth="1"/>
    <x:col min="2871" max="2871" width="3.44140625" style="7" customWidth="1"/>
    <x:col min="2872" max="2872" width="3.21875" style="7" customWidth="1"/>
    <x:col min="2873" max="2873" width="4.21875" style="7" customWidth="1"/>
    <x:col min="2874" max="2874" width="4" style="7" customWidth="1"/>
    <x:col min="2875" max="2876" width="3.5546875" style="7" customWidth="1"/>
    <x:col min="2877" max="2877" width="3" style="7" customWidth="1"/>
    <x:col min="2878" max="2878" width="6" style="7" customWidth="1"/>
    <x:col min="2879" max="2879" width="2.6640625" style="7" customWidth="1"/>
    <x:col min="2880" max="2880" width="6.109375" style="7" customWidth="1"/>
    <x:col min="2881" max="2881" width="2.6640625" style="7" customWidth="1"/>
    <x:col min="2882" max="2882" width="6.44140625" style="7" customWidth="1"/>
    <x:col min="2883" max="2883" width="2.6640625" style="7" customWidth="1"/>
    <x:col min="2884" max="2884" width="6.44140625" style="7" customWidth="1"/>
    <x:col min="2885" max="2885" width="3.6640625" style="7" customWidth="1"/>
    <x:col min="2886" max="2886" width="3.21875" style="7" bestFit="1" customWidth="1"/>
    <x:col min="2887" max="2887" width="3" style="7" bestFit="1" customWidth="1"/>
    <x:col min="2888" max="2889" width="3.109375" style="7" bestFit="1" customWidth="1"/>
    <x:col min="2890" max="2890" width="13.6640625" style="7" customWidth="1"/>
    <x:col min="2891" max="2891" width="5.33203125" style="7" customWidth="1"/>
    <x:col min="2892" max="2892" width="5.6640625" style="7" customWidth="1"/>
    <x:col min="2893" max="2893" width="5.5546875" style="7" customWidth="1"/>
    <x:col min="2894" max="2894" width="4.77734375" style="7" customWidth="1"/>
    <x:col min="2895" max="2895" width="6.6640625" style="7" customWidth="1"/>
    <x:col min="2896" max="2896" width="4.44140625" style="7" customWidth="1"/>
    <x:col min="2897" max="2897" width="6" style="7" customWidth="1"/>
    <x:col min="2898" max="2899" width="4.6640625" style="7" customWidth="1"/>
    <x:col min="2900" max="2900" width="7.6640625" style="7" customWidth="1"/>
    <x:col min="2901" max="2901" width="4.88671875" style="7" customWidth="1"/>
    <x:col min="2902" max="2902" width="4.77734375" style="7" customWidth="1"/>
    <x:col min="2903" max="2903" width="4.5546875" style="7" customWidth="1"/>
    <x:col min="2904" max="2904" width="4.21875" style="7" customWidth="1"/>
    <x:col min="2905" max="2905" width="4.33203125" style="7" customWidth="1"/>
    <x:col min="2906" max="2906" width="3.88671875" style="7" customWidth="1"/>
    <x:col min="2907" max="2908" width="3.33203125" style="7" customWidth="1"/>
    <x:col min="2909" max="2909" width="3.88671875" style="7" customWidth="1"/>
    <x:col min="2910" max="2910" width="6.21875" style="7" customWidth="1"/>
    <x:col min="2911" max="2911" width="3.88671875" style="7" customWidth="1"/>
    <x:col min="2912" max="2912" width="6.6640625" style="7" customWidth="1"/>
    <x:col min="2913" max="2913" width="4.77734375" style="7" customWidth="1"/>
    <x:col min="2914" max="2914" width="4" style="7" customWidth="1"/>
    <x:col min="2915" max="2915" width="3.6640625" style="7" customWidth="1"/>
    <x:col min="2916" max="2916" width="4" style="7" customWidth="1"/>
    <x:col min="2917" max="2917" width="3.88671875" style="7" customWidth="1"/>
    <x:col min="2918" max="2918" width="3.21875" style="7" customWidth="1"/>
    <x:col min="2919" max="2919" width="12.44140625" style="7" customWidth="1"/>
    <x:col min="2920" max="2920" width="5.109375" style="7" customWidth="1"/>
    <x:col min="2921" max="2921" width="8.6640625" style="7" customWidth="1"/>
    <x:col min="2922" max="2922" width="5.21875" style="7" customWidth="1"/>
    <x:col min="2923" max="2923" width="9.6640625" style="7" customWidth="1"/>
    <x:col min="2924" max="2924" width="5.21875" style="7" customWidth="1"/>
    <x:col min="2925" max="2925" width="9.44140625" style="7" customWidth="1"/>
    <x:col min="2926" max="2926" width="5.6640625" style="7" customWidth="1"/>
    <x:col min="2927" max="2927" width="9.88671875" style="7" customWidth="1"/>
    <x:col min="2928" max="3072" width="8.88671875" style="7"/>
    <x:col min="3073" max="3073" width="13.44140625" style="7" customWidth="1"/>
    <x:col min="3074" max="3074" width="3.77734375" style="7" customWidth="1"/>
    <x:col min="3075" max="3075" width="5.6640625" style="7" customWidth="1"/>
    <x:col min="3076" max="3076" width="3.88671875" style="7" customWidth="1"/>
    <x:col min="3077" max="3077" width="6.6640625" style="7" customWidth="1"/>
    <x:col min="3078" max="3078" width="3.77734375" style="7" customWidth="1"/>
    <x:col min="3079" max="3079" width="5.77734375" style="7" customWidth="1"/>
    <x:col min="3080" max="3080" width="2.77734375" style="7" customWidth="1"/>
    <x:col min="3081" max="3081" width="4.5546875" style="7" customWidth="1"/>
    <x:col min="3082" max="3082" width="3.6640625" style="7" customWidth="1"/>
    <x:col min="3083" max="3083" width="3.44140625" style="7" customWidth="1"/>
    <x:col min="3084" max="3084" width="6" style="7" customWidth="1"/>
    <x:col min="3085" max="3087" width="3.33203125" style="7" customWidth="1"/>
    <x:col min="3088" max="3088" width="3.5546875" style="7" customWidth="1"/>
    <x:col min="3089" max="3089" width="3.44140625" style="7" customWidth="1"/>
    <x:col min="3090" max="3090" width="3.109375" style="7" customWidth="1"/>
    <x:col min="3091" max="3091" width="3.44140625" style="7" customWidth="1"/>
    <x:col min="3092" max="3092" width="4.21875" style="7" customWidth="1"/>
    <x:col min="3093" max="3093" width="3.33203125" style="7" customWidth="1"/>
    <x:col min="3094" max="3094" width="5" style="7" customWidth="1"/>
    <x:col min="3095" max="3095" width="3.33203125" style="7" customWidth="1"/>
    <x:col min="3096" max="3096" width="5" style="7" customWidth="1"/>
    <x:col min="3097" max="3097" width="3.77734375" style="7" customWidth="1"/>
    <x:col min="3098" max="3098" width="3.88671875" style="7" customWidth="1"/>
    <x:col min="3099" max="3100" width="3.5546875" style="7" customWidth="1"/>
    <x:col min="3101" max="3101" width="3.33203125" style="7" customWidth="1"/>
    <x:col min="3102" max="3102" width="3.44140625" style="7" customWidth="1"/>
    <x:col min="3103" max="3103" width="3.6640625" style="7" customWidth="1"/>
    <x:col min="3104" max="3104" width="3.21875" style="7" customWidth="1"/>
    <x:col min="3105" max="3105" width="3.44140625" style="7" customWidth="1"/>
    <x:col min="3106" max="3106" width="2.88671875" style="7" customWidth="1"/>
    <x:col min="3107" max="3107" width="3.33203125" style="7" customWidth="1"/>
    <x:col min="3108" max="3108" width="3.77734375" style="7" bestFit="1" customWidth="1"/>
    <x:col min="3109" max="3109" width="4.44140625" style="7" bestFit="1" customWidth="1"/>
    <x:col min="3110" max="3110" width="12.6640625" style="7" customWidth="1"/>
    <x:col min="3111" max="3111" width="4.5546875" style="7" customWidth="1"/>
    <x:col min="3112" max="3112" width="6.109375" style="7" bestFit="1" customWidth="1"/>
    <x:col min="3113" max="3113" width="3.44140625" style="7" customWidth="1"/>
    <x:col min="3114" max="3114" width="4.21875" style="7" customWidth="1"/>
    <x:col min="3115" max="3115" width="3.44140625" style="7" customWidth="1"/>
    <x:col min="3116" max="3116" width="5.109375" style="7" customWidth="1"/>
    <x:col min="3117" max="3117" width="3.109375" style="7" customWidth="1"/>
    <x:col min="3118" max="3118" width="4.33203125" style="7" customWidth="1"/>
    <x:col min="3119" max="3119" width="3.33203125" style="7" customWidth="1"/>
    <x:col min="3120" max="3120" width="3.88671875" style="7" customWidth="1"/>
    <x:col min="3121" max="3121" width="4.21875" style="7" customWidth="1"/>
    <x:col min="3122" max="3123" width="3.21875" style="7" bestFit="1" customWidth="1"/>
    <x:col min="3124" max="3124" width="3.21875" style="7" customWidth="1"/>
    <x:col min="3125" max="3125" width="3.77734375" style="7" bestFit="1" customWidth="1"/>
    <x:col min="3126" max="3126" width="2.77734375" style="7" customWidth="1"/>
    <x:col min="3127" max="3127" width="3.44140625" style="7" customWidth="1"/>
    <x:col min="3128" max="3128" width="3.21875" style="7" customWidth="1"/>
    <x:col min="3129" max="3129" width="4.21875" style="7" customWidth="1"/>
    <x:col min="3130" max="3130" width="4" style="7" customWidth="1"/>
    <x:col min="3131" max="3132" width="3.5546875" style="7" customWidth="1"/>
    <x:col min="3133" max="3133" width="3" style="7" customWidth="1"/>
    <x:col min="3134" max="3134" width="6" style="7" customWidth="1"/>
    <x:col min="3135" max="3135" width="2.6640625" style="7" customWidth="1"/>
    <x:col min="3136" max="3136" width="6.109375" style="7" customWidth="1"/>
    <x:col min="3137" max="3137" width="2.6640625" style="7" customWidth="1"/>
    <x:col min="3138" max="3138" width="6.44140625" style="7" customWidth="1"/>
    <x:col min="3139" max="3139" width="2.6640625" style="7" customWidth="1"/>
    <x:col min="3140" max="3140" width="6.44140625" style="7" customWidth="1"/>
    <x:col min="3141" max="3141" width="3.6640625" style="7" customWidth="1"/>
    <x:col min="3142" max="3142" width="3.21875" style="7" bestFit="1" customWidth="1"/>
    <x:col min="3143" max="3143" width="3" style="7" bestFit="1" customWidth="1"/>
    <x:col min="3144" max="3145" width="3.109375" style="7" bestFit="1" customWidth="1"/>
    <x:col min="3146" max="3146" width="13.6640625" style="7" customWidth="1"/>
    <x:col min="3147" max="3147" width="5.33203125" style="7" customWidth="1"/>
    <x:col min="3148" max="3148" width="5.6640625" style="7" customWidth="1"/>
    <x:col min="3149" max="3149" width="5.5546875" style="7" customWidth="1"/>
    <x:col min="3150" max="3150" width="4.77734375" style="7" customWidth="1"/>
    <x:col min="3151" max="3151" width="6.6640625" style="7" customWidth="1"/>
    <x:col min="3152" max="3152" width="4.44140625" style="7" customWidth="1"/>
    <x:col min="3153" max="3153" width="6" style="7" customWidth="1"/>
    <x:col min="3154" max="3155" width="4.6640625" style="7" customWidth="1"/>
    <x:col min="3156" max="3156" width="7.6640625" style="7" customWidth="1"/>
    <x:col min="3157" max="3157" width="4.88671875" style="7" customWidth="1"/>
    <x:col min="3158" max="3158" width="4.77734375" style="7" customWidth="1"/>
    <x:col min="3159" max="3159" width="4.5546875" style="7" customWidth="1"/>
    <x:col min="3160" max="3160" width="4.21875" style="7" customWidth="1"/>
    <x:col min="3161" max="3161" width="4.33203125" style="7" customWidth="1"/>
    <x:col min="3162" max="3162" width="3.88671875" style="7" customWidth="1"/>
    <x:col min="3163" max="3164" width="3.33203125" style="7" customWidth="1"/>
    <x:col min="3165" max="3165" width="3.88671875" style="7" customWidth="1"/>
    <x:col min="3166" max="3166" width="6.21875" style="7" customWidth="1"/>
    <x:col min="3167" max="3167" width="3.88671875" style="7" customWidth="1"/>
    <x:col min="3168" max="3168" width="6.6640625" style="7" customWidth="1"/>
    <x:col min="3169" max="3169" width="4.77734375" style="7" customWidth="1"/>
    <x:col min="3170" max="3170" width="4" style="7" customWidth="1"/>
    <x:col min="3171" max="3171" width="3.6640625" style="7" customWidth="1"/>
    <x:col min="3172" max="3172" width="4" style="7" customWidth="1"/>
    <x:col min="3173" max="3173" width="3.88671875" style="7" customWidth="1"/>
    <x:col min="3174" max="3174" width="3.21875" style="7" customWidth="1"/>
    <x:col min="3175" max="3175" width="12.44140625" style="7" customWidth="1"/>
    <x:col min="3176" max="3176" width="5.109375" style="7" customWidth="1"/>
    <x:col min="3177" max="3177" width="8.6640625" style="7" customWidth="1"/>
    <x:col min="3178" max="3178" width="5.21875" style="7" customWidth="1"/>
    <x:col min="3179" max="3179" width="9.6640625" style="7" customWidth="1"/>
    <x:col min="3180" max="3180" width="5.21875" style="7" customWidth="1"/>
    <x:col min="3181" max="3181" width="9.44140625" style="7" customWidth="1"/>
    <x:col min="3182" max="3182" width="5.6640625" style="7" customWidth="1"/>
    <x:col min="3183" max="3183" width="9.88671875" style="7" customWidth="1"/>
    <x:col min="3184" max="3328" width="8.88671875" style="7"/>
    <x:col min="3329" max="3329" width="13.44140625" style="7" customWidth="1"/>
    <x:col min="3330" max="3330" width="3.77734375" style="7" customWidth="1"/>
    <x:col min="3331" max="3331" width="5.6640625" style="7" customWidth="1"/>
    <x:col min="3332" max="3332" width="3.88671875" style="7" customWidth="1"/>
    <x:col min="3333" max="3333" width="6.6640625" style="7" customWidth="1"/>
    <x:col min="3334" max="3334" width="3.77734375" style="7" customWidth="1"/>
    <x:col min="3335" max="3335" width="5.77734375" style="7" customWidth="1"/>
    <x:col min="3336" max="3336" width="2.77734375" style="7" customWidth="1"/>
    <x:col min="3337" max="3337" width="4.5546875" style="7" customWidth="1"/>
    <x:col min="3338" max="3338" width="3.6640625" style="7" customWidth="1"/>
    <x:col min="3339" max="3339" width="3.44140625" style="7" customWidth="1"/>
    <x:col min="3340" max="3340" width="6" style="7" customWidth="1"/>
    <x:col min="3341" max="3343" width="3.33203125" style="7" customWidth="1"/>
    <x:col min="3344" max="3344" width="3.5546875" style="7" customWidth="1"/>
    <x:col min="3345" max="3345" width="3.44140625" style="7" customWidth="1"/>
    <x:col min="3346" max="3346" width="3.109375" style="7" customWidth="1"/>
    <x:col min="3347" max="3347" width="3.44140625" style="7" customWidth="1"/>
    <x:col min="3348" max="3348" width="4.21875" style="7" customWidth="1"/>
    <x:col min="3349" max="3349" width="3.33203125" style="7" customWidth="1"/>
    <x:col min="3350" max="3350" width="5" style="7" customWidth="1"/>
    <x:col min="3351" max="3351" width="3.33203125" style="7" customWidth="1"/>
    <x:col min="3352" max="3352" width="5" style="7" customWidth="1"/>
    <x:col min="3353" max="3353" width="3.77734375" style="7" customWidth="1"/>
    <x:col min="3354" max="3354" width="3.88671875" style="7" customWidth="1"/>
    <x:col min="3355" max="3356" width="3.5546875" style="7" customWidth="1"/>
    <x:col min="3357" max="3357" width="3.33203125" style="7" customWidth="1"/>
    <x:col min="3358" max="3358" width="3.44140625" style="7" customWidth="1"/>
    <x:col min="3359" max="3359" width="3.6640625" style="7" customWidth="1"/>
    <x:col min="3360" max="3360" width="3.21875" style="7" customWidth="1"/>
    <x:col min="3361" max="3361" width="3.44140625" style="7" customWidth="1"/>
    <x:col min="3362" max="3362" width="2.88671875" style="7" customWidth="1"/>
    <x:col min="3363" max="3363" width="3.33203125" style="7" customWidth="1"/>
    <x:col min="3364" max="3364" width="3.77734375" style="7" bestFit="1" customWidth="1"/>
    <x:col min="3365" max="3365" width="4.44140625" style="7" bestFit="1" customWidth="1"/>
    <x:col min="3366" max="3366" width="12.6640625" style="7" customWidth="1"/>
    <x:col min="3367" max="3367" width="4.5546875" style="7" customWidth="1"/>
    <x:col min="3368" max="3368" width="6.109375" style="7" bestFit="1" customWidth="1"/>
    <x:col min="3369" max="3369" width="3.44140625" style="7" customWidth="1"/>
    <x:col min="3370" max="3370" width="4.21875" style="7" customWidth="1"/>
    <x:col min="3371" max="3371" width="3.44140625" style="7" customWidth="1"/>
    <x:col min="3372" max="3372" width="5.109375" style="7" customWidth="1"/>
    <x:col min="3373" max="3373" width="3.109375" style="7" customWidth="1"/>
    <x:col min="3374" max="3374" width="4.33203125" style="7" customWidth="1"/>
    <x:col min="3375" max="3375" width="3.33203125" style="7" customWidth="1"/>
    <x:col min="3376" max="3376" width="3.88671875" style="7" customWidth="1"/>
    <x:col min="3377" max="3377" width="4.21875" style="7" customWidth="1"/>
    <x:col min="3378" max="3379" width="3.21875" style="7" bestFit="1" customWidth="1"/>
    <x:col min="3380" max="3380" width="3.21875" style="7" customWidth="1"/>
    <x:col min="3381" max="3381" width="3.77734375" style="7" bestFit="1" customWidth="1"/>
    <x:col min="3382" max="3382" width="2.77734375" style="7" customWidth="1"/>
    <x:col min="3383" max="3383" width="3.44140625" style="7" customWidth="1"/>
    <x:col min="3384" max="3384" width="3.21875" style="7" customWidth="1"/>
    <x:col min="3385" max="3385" width="4.21875" style="7" customWidth="1"/>
    <x:col min="3386" max="3386" width="4" style="7" customWidth="1"/>
    <x:col min="3387" max="3388" width="3.5546875" style="7" customWidth="1"/>
    <x:col min="3389" max="3389" width="3" style="7" customWidth="1"/>
    <x:col min="3390" max="3390" width="6" style="7" customWidth="1"/>
    <x:col min="3391" max="3391" width="2.6640625" style="7" customWidth="1"/>
    <x:col min="3392" max="3392" width="6.109375" style="7" customWidth="1"/>
    <x:col min="3393" max="3393" width="2.6640625" style="7" customWidth="1"/>
    <x:col min="3394" max="3394" width="6.44140625" style="7" customWidth="1"/>
    <x:col min="3395" max="3395" width="2.6640625" style="7" customWidth="1"/>
    <x:col min="3396" max="3396" width="6.44140625" style="7" customWidth="1"/>
    <x:col min="3397" max="3397" width="3.6640625" style="7" customWidth="1"/>
    <x:col min="3398" max="3398" width="3.21875" style="7" bestFit="1" customWidth="1"/>
    <x:col min="3399" max="3399" width="3" style="7" bestFit="1" customWidth="1"/>
    <x:col min="3400" max="3401" width="3.109375" style="7" bestFit="1" customWidth="1"/>
    <x:col min="3402" max="3402" width="13.6640625" style="7" customWidth="1"/>
    <x:col min="3403" max="3403" width="5.33203125" style="7" customWidth="1"/>
    <x:col min="3404" max="3404" width="5.6640625" style="7" customWidth="1"/>
    <x:col min="3405" max="3405" width="5.5546875" style="7" customWidth="1"/>
    <x:col min="3406" max="3406" width="4.77734375" style="7" customWidth="1"/>
    <x:col min="3407" max="3407" width="6.6640625" style="7" customWidth="1"/>
    <x:col min="3408" max="3408" width="4.44140625" style="7" customWidth="1"/>
    <x:col min="3409" max="3409" width="6" style="7" customWidth="1"/>
    <x:col min="3410" max="3411" width="4.6640625" style="7" customWidth="1"/>
    <x:col min="3412" max="3412" width="7.6640625" style="7" customWidth="1"/>
    <x:col min="3413" max="3413" width="4.88671875" style="7" customWidth="1"/>
    <x:col min="3414" max="3414" width="4.77734375" style="7" customWidth="1"/>
    <x:col min="3415" max="3415" width="4.5546875" style="7" customWidth="1"/>
    <x:col min="3416" max="3416" width="4.21875" style="7" customWidth="1"/>
    <x:col min="3417" max="3417" width="4.33203125" style="7" customWidth="1"/>
    <x:col min="3418" max="3418" width="3.88671875" style="7" customWidth="1"/>
    <x:col min="3419" max="3420" width="3.33203125" style="7" customWidth="1"/>
    <x:col min="3421" max="3421" width="3.88671875" style="7" customWidth="1"/>
    <x:col min="3422" max="3422" width="6.21875" style="7" customWidth="1"/>
    <x:col min="3423" max="3423" width="3.88671875" style="7" customWidth="1"/>
    <x:col min="3424" max="3424" width="6.6640625" style="7" customWidth="1"/>
    <x:col min="3425" max="3425" width="4.77734375" style="7" customWidth="1"/>
    <x:col min="3426" max="3426" width="4" style="7" customWidth="1"/>
    <x:col min="3427" max="3427" width="3.6640625" style="7" customWidth="1"/>
    <x:col min="3428" max="3428" width="4" style="7" customWidth="1"/>
    <x:col min="3429" max="3429" width="3.88671875" style="7" customWidth="1"/>
    <x:col min="3430" max="3430" width="3.21875" style="7" customWidth="1"/>
    <x:col min="3431" max="3431" width="12.44140625" style="7" customWidth="1"/>
    <x:col min="3432" max="3432" width="5.109375" style="7" customWidth="1"/>
    <x:col min="3433" max="3433" width="8.6640625" style="7" customWidth="1"/>
    <x:col min="3434" max="3434" width="5.21875" style="7" customWidth="1"/>
    <x:col min="3435" max="3435" width="9.6640625" style="7" customWidth="1"/>
    <x:col min="3436" max="3436" width="5.21875" style="7" customWidth="1"/>
    <x:col min="3437" max="3437" width="9.44140625" style="7" customWidth="1"/>
    <x:col min="3438" max="3438" width="5.6640625" style="7" customWidth="1"/>
    <x:col min="3439" max="3439" width="9.88671875" style="7" customWidth="1"/>
    <x:col min="3440" max="3584" width="8.88671875" style="7"/>
    <x:col min="3585" max="3585" width="13.44140625" style="7" customWidth="1"/>
    <x:col min="3586" max="3586" width="3.77734375" style="7" customWidth="1"/>
    <x:col min="3587" max="3587" width="5.6640625" style="7" customWidth="1"/>
    <x:col min="3588" max="3588" width="3.88671875" style="7" customWidth="1"/>
    <x:col min="3589" max="3589" width="6.6640625" style="7" customWidth="1"/>
    <x:col min="3590" max="3590" width="3.77734375" style="7" customWidth="1"/>
    <x:col min="3591" max="3591" width="5.77734375" style="7" customWidth="1"/>
    <x:col min="3592" max="3592" width="2.77734375" style="7" customWidth="1"/>
    <x:col min="3593" max="3593" width="4.5546875" style="7" customWidth="1"/>
    <x:col min="3594" max="3594" width="3.6640625" style="7" customWidth="1"/>
    <x:col min="3595" max="3595" width="3.44140625" style="7" customWidth="1"/>
    <x:col min="3596" max="3596" width="6" style="7" customWidth="1"/>
    <x:col min="3597" max="3599" width="3.33203125" style="7" customWidth="1"/>
    <x:col min="3600" max="3600" width="3.5546875" style="7" customWidth="1"/>
    <x:col min="3601" max="3601" width="3.44140625" style="7" customWidth="1"/>
    <x:col min="3602" max="3602" width="3.109375" style="7" customWidth="1"/>
    <x:col min="3603" max="3603" width="3.44140625" style="7" customWidth="1"/>
    <x:col min="3604" max="3604" width="4.21875" style="7" customWidth="1"/>
    <x:col min="3605" max="3605" width="3.33203125" style="7" customWidth="1"/>
    <x:col min="3606" max="3606" width="5" style="7" customWidth="1"/>
    <x:col min="3607" max="3607" width="3.33203125" style="7" customWidth="1"/>
    <x:col min="3608" max="3608" width="5" style="7" customWidth="1"/>
    <x:col min="3609" max="3609" width="3.77734375" style="7" customWidth="1"/>
    <x:col min="3610" max="3610" width="3.88671875" style="7" customWidth="1"/>
    <x:col min="3611" max="3612" width="3.5546875" style="7" customWidth="1"/>
    <x:col min="3613" max="3613" width="3.33203125" style="7" customWidth="1"/>
    <x:col min="3614" max="3614" width="3.44140625" style="7" customWidth="1"/>
    <x:col min="3615" max="3615" width="3.6640625" style="7" customWidth="1"/>
    <x:col min="3616" max="3616" width="3.21875" style="7" customWidth="1"/>
    <x:col min="3617" max="3617" width="3.44140625" style="7" customWidth="1"/>
    <x:col min="3618" max="3618" width="2.88671875" style="7" customWidth="1"/>
    <x:col min="3619" max="3619" width="3.33203125" style="7" customWidth="1"/>
    <x:col min="3620" max="3620" width="3.77734375" style="7" bestFit="1" customWidth="1"/>
    <x:col min="3621" max="3621" width="4.44140625" style="7" bestFit="1" customWidth="1"/>
    <x:col min="3622" max="3622" width="12.6640625" style="7" customWidth="1"/>
    <x:col min="3623" max="3623" width="4.5546875" style="7" customWidth="1"/>
    <x:col min="3624" max="3624" width="6.109375" style="7" bestFit="1" customWidth="1"/>
    <x:col min="3625" max="3625" width="3.44140625" style="7" customWidth="1"/>
    <x:col min="3626" max="3626" width="4.21875" style="7" customWidth="1"/>
    <x:col min="3627" max="3627" width="3.44140625" style="7" customWidth="1"/>
    <x:col min="3628" max="3628" width="5.109375" style="7" customWidth="1"/>
    <x:col min="3629" max="3629" width="3.109375" style="7" customWidth="1"/>
    <x:col min="3630" max="3630" width="4.33203125" style="7" customWidth="1"/>
    <x:col min="3631" max="3631" width="3.33203125" style="7" customWidth="1"/>
    <x:col min="3632" max="3632" width="3.88671875" style="7" customWidth="1"/>
    <x:col min="3633" max="3633" width="4.21875" style="7" customWidth="1"/>
    <x:col min="3634" max="3635" width="3.21875" style="7" bestFit="1" customWidth="1"/>
    <x:col min="3636" max="3636" width="3.21875" style="7" customWidth="1"/>
    <x:col min="3637" max="3637" width="3.77734375" style="7" bestFit="1" customWidth="1"/>
    <x:col min="3638" max="3638" width="2.77734375" style="7" customWidth="1"/>
    <x:col min="3639" max="3639" width="3.44140625" style="7" customWidth="1"/>
    <x:col min="3640" max="3640" width="3.21875" style="7" customWidth="1"/>
    <x:col min="3641" max="3641" width="4.21875" style="7" customWidth="1"/>
    <x:col min="3642" max="3642" width="4" style="7" customWidth="1"/>
    <x:col min="3643" max="3644" width="3.5546875" style="7" customWidth="1"/>
    <x:col min="3645" max="3645" width="3" style="7" customWidth="1"/>
    <x:col min="3646" max="3646" width="6" style="7" customWidth="1"/>
    <x:col min="3647" max="3647" width="2.6640625" style="7" customWidth="1"/>
    <x:col min="3648" max="3648" width="6.109375" style="7" customWidth="1"/>
    <x:col min="3649" max="3649" width="2.6640625" style="7" customWidth="1"/>
    <x:col min="3650" max="3650" width="6.44140625" style="7" customWidth="1"/>
    <x:col min="3651" max="3651" width="2.6640625" style="7" customWidth="1"/>
    <x:col min="3652" max="3652" width="6.44140625" style="7" customWidth="1"/>
    <x:col min="3653" max="3653" width="3.6640625" style="7" customWidth="1"/>
    <x:col min="3654" max="3654" width="3.21875" style="7" bestFit="1" customWidth="1"/>
    <x:col min="3655" max="3655" width="3" style="7" bestFit="1" customWidth="1"/>
    <x:col min="3656" max="3657" width="3.109375" style="7" bestFit="1" customWidth="1"/>
    <x:col min="3658" max="3658" width="13.6640625" style="7" customWidth="1"/>
    <x:col min="3659" max="3659" width="5.33203125" style="7" customWidth="1"/>
    <x:col min="3660" max="3660" width="5.6640625" style="7" customWidth="1"/>
    <x:col min="3661" max="3661" width="5.5546875" style="7" customWidth="1"/>
    <x:col min="3662" max="3662" width="4.77734375" style="7" customWidth="1"/>
    <x:col min="3663" max="3663" width="6.6640625" style="7" customWidth="1"/>
    <x:col min="3664" max="3664" width="4.44140625" style="7" customWidth="1"/>
    <x:col min="3665" max="3665" width="6" style="7" customWidth="1"/>
    <x:col min="3666" max="3667" width="4.6640625" style="7" customWidth="1"/>
    <x:col min="3668" max="3668" width="7.6640625" style="7" customWidth="1"/>
    <x:col min="3669" max="3669" width="4.88671875" style="7" customWidth="1"/>
    <x:col min="3670" max="3670" width="4.77734375" style="7" customWidth="1"/>
    <x:col min="3671" max="3671" width="4.5546875" style="7" customWidth="1"/>
    <x:col min="3672" max="3672" width="4.21875" style="7" customWidth="1"/>
    <x:col min="3673" max="3673" width="4.33203125" style="7" customWidth="1"/>
    <x:col min="3674" max="3674" width="3.88671875" style="7" customWidth="1"/>
    <x:col min="3675" max="3676" width="3.33203125" style="7" customWidth="1"/>
    <x:col min="3677" max="3677" width="3.88671875" style="7" customWidth="1"/>
    <x:col min="3678" max="3678" width="6.21875" style="7" customWidth="1"/>
    <x:col min="3679" max="3679" width="3.88671875" style="7" customWidth="1"/>
    <x:col min="3680" max="3680" width="6.6640625" style="7" customWidth="1"/>
    <x:col min="3681" max="3681" width="4.77734375" style="7" customWidth="1"/>
    <x:col min="3682" max="3682" width="4" style="7" customWidth="1"/>
    <x:col min="3683" max="3683" width="3.6640625" style="7" customWidth="1"/>
    <x:col min="3684" max="3684" width="4" style="7" customWidth="1"/>
    <x:col min="3685" max="3685" width="3.88671875" style="7" customWidth="1"/>
    <x:col min="3686" max="3686" width="3.21875" style="7" customWidth="1"/>
    <x:col min="3687" max="3687" width="12.44140625" style="7" customWidth="1"/>
    <x:col min="3688" max="3688" width="5.109375" style="7" customWidth="1"/>
    <x:col min="3689" max="3689" width="8.6640625" style="7" customWidth="1"/>
    <x:col min="3690" max="3690" width="5.21875" style="7" customWidth="1"/>
    <x:col min="3691" max="3691" width="9.6640625" style="7" customWidth="1"/>
    <x:col min="3692" max="3692" width="5.21875" style="7" customWidth="1"/>
    <x:col min="3693" max="3693" width="9.44140625" style="7" customWidth="1"/>
    <x:col min="3694" max="3694" width="5.6640625" style="7" customWidth="1"/>
    <x:col min="3695" max="3695" width="9.88671875" style="7" customWidth="1"/>
    <x:col min="3696" max="3840" width="8.88671875" style="7"/>
    <x:col min="3841" max="3841" width="13.44140625" style="7" customWidth="1"/>
    <x:col min="3842" max="3842" width="3.77734375" style="7" customWidth="1"/>
    <x:col min="3843" max="3843" width="5.6640625" style="7" customWidth="1"/>
    <x:col min="3844" max="3844" width="3.88671875" style="7" customWidth="1"/>
    <x:col min="3845" max="3845" width="6.6640625" style="7" customWidth="1"/>
    <x:col min="3846" max="3846" width="3.77734375" style="7" customWidth="1"/>
    <x:col min="3847" max="3847" width="5.77734375" style="7" customWidth="1"/>
    <x:col min="3848" max="3848" width="2.77734375" style="7" customWidth="1"/>
    <x:col min="3849" max="3849" width="4.5546875" style="7" customWidth="1"/>
    <x:col min="3850" max="3850" width="3.6640625" style="7" customWidth="1"/>
    <x:col min="3851" max="3851" width="3.44140625" style="7" customWidth="1"/>
    <x:col min="3852" max="3852" width="6" style="7" customWidth="1"/>
    <x:col min="3853" max="3855" width="3.33203125" style="7" customWidth="1"/>
    <x:col min="3856" max="3856" width="3.5546875" style="7" customWidth="1"/>
    <x:col min="3857" max="3857" width="3.44140625" style="7" customWidth="1"/>
    <x:col min="3858" max="3858" width="3.109375" style="7" customWidth="1"/>
    <x:col min="3859" max="3859" width="3.44140625" style="7" customWidth="1"/>
    <x:col min="3860" max="3860" width="4.21875" style="7" customWidth="1"/>
    <x:col min="3861" max="3861" width="3.33203125" style="7" customWidth="1"/>
    <x:col min="3862" max="3862" width="5" style="7" customWidth="1"/>
    <x:col min="3863" max="3863" width="3.33203125" style="7" customWidth="1"/>
    <x:col min="3864" max="3864" width="5" style="7" customWidth="1"/>
    <x:col min="3865" max="3865" width="3.77734375" style="7" customWidth="1"/>
    <x:col min="3866" max="3866" width="3.88671875" style="7" customWidth="1"/>
    <x:col min="3867" max="3868" width="3.5546875" style="7" customWidth="1"/>
    <x:col min="3869" max="3869" width="3.33203125" style="7" customWidth="1"/>
    <x:col min="3870" max="3870" width="3.44140625" style="7" customWidth="1"/>
    <x:col min="3871" max="3871" width="3.6640625" style="7" customWidth="1"/>
    <x:col min="3872" max="3872" width="3.21875" style="7" customWidth="1"/>
    <x:col min="3873" max="3873" width="3.44140625" style="7" customWidth="1"/>
    <x:col min="3874" max="3874" width="2.88671875" style="7" customWidth="1"/>
    <x:col min="3875" max="3875" width="3.33203125" style="7" customWidth="1"/>
    <x:col min="3876" max="3876" width="3.77734375" style="7" bestFit="1" customWidth="1"/>
    <x:col min="3877" max="3877" width="4.44140625" style="7" bestFit="1" customWidth="1"/>
    <x:col min="3878" max="3878" width="12.6640625" style="7" customWidth="1"/>
    <x:col min="3879" max="3879" width="4.5546875" style="7" customWidth="1"/>
    <x:col min="3880" max="3880" width="6.109375" style="7" bestFit="1" customWidth="1"/>
    <x:col min="3881" max="3881" width="3.44140625" style="7" customWidth="1"/>
    <x:col min="3882" max="3882" width="4.21875" style="7" customWidth="1"/>
    <x:col min="3883" max="3883" width="3.44140625" style="7" customWidth="1"/>
    <x:col min="3884" max="3884" width="5.109375" style="7" customWidth="1"/>
    <x:col min="3885" max="3885" width="3.109375" style="7" customWidth="1"/>
    <x:col min="3886" max="3886" width="4.33203125" style="7" customWidth="1"/>
    <x:col min="3887" max="3887" width="3.33203125" style="7" customWidth="1"/>
    <x:col min="3888" max="3888" width="3.88671875" style="7" customWidth="1"/>
    <x:col min="3889" max="3889" width="4.21875" style="7" customWidth="1"/>
    <x:col min="3890" max="3891" width="3.21875" style="7" bestFit="1" customWidth="1"/>
    <x:col min="3892" max="3892" width="3.21875" style="7" customWidth="1"/>
    <x:col min="3893" max="3893" width="3.77734375" style="7" bestFit="1" customWidth="1"/>
    <x:col min="3894" max="3894" width="2.77734375" style="7" customWidth="1"/>
    <x:col min="3895" max="3895" width="3.44140625" style="7" customWidth="1"/>
    <x:col min="3896" max="3896" width="3.21875" style="7" customWidth="1"/>
    <x:col min="3897" max="3897" width="4.21875" style="7" customWidth="1"/>
    <x:col min="3898" max="3898" width="4" style="7" customWidth="1"/>
    <x:col min="3899" max="3900" width="3.5546875" style="7" customWidth="1"/>
    <x:col min="3901" max="3901" width="3" style="7" customWidth="1"/>
    <x:col min="3902" max="3902" width="6" style="7" customWidth="1"/>
    <x:col min="3903" max="3903" width="2.6640625" style="7" customWidth="1"/>
    <x:col min="3904" max="3904" width="6.109375" style="7" customWidth="1"/>
    <x:col min="3905" max="3905" width="2.6640625" style="7" customWidth="1"/>
    <x:col min="3906" max="3906" width="6.44140625" style="7" customWidth="1"/>
    <x:col min="3907" max="3907" width="2.6640625" style="7" customWidth="1"/>
    <x:col min="3908" max="3908" width="6.44140625" style="7" customWidth="1"/>
    <x:col min="3909" max="3909" width="3.6640625" style="7" customWidth="1"/>
    <x:col min="3910" max="3910" width="3.21875" style="7" bestFit="1" customWidth="1"/>
    <x:col min="3911" max="3911" width="3" style="7" bestFit="1" customWidth="1"/>
    <x:col min="3912" max="3913" width="3.109375" style="7" bestFit="1" customWidth="1"/>
    <x:col min="3914" max="3914" width="13.6640625" style="7" customWidth="1"/>
    <x:col min="3915" max="3915" width="5.33203125" style="7" customWidth="1"/>
    <x:col min="3916" max="3916" width="5.6640625" style="7" customWidth="1"/>
    <x:col min="3917" max="3917" width="5.5546875" style="7" customWidth="1"/>
    <x:col min="3918" max="3918" width="4.77734375" style="7" customWidth="1"/>
    <x:col min="3919" max="3919" width="6.6640625" style="7" customWidth="1"/>
    <x:col min="3920" max="3920" width="4.44140625" style="7" customWidth="1"/>
    <x:col min="3921" max="3921" width="6" style="7" customWidth="1"/>
    <x:col min="3922" max="3923" width="4.6640625" style="7" customWidth="1"/>
    <x:col min="3924" max="3924" width="7.6640625" style="7" customWidth="1"/>
    <x:col min="3925" max="3925" width="4.88671875" style="7" customWidth="1"/>
    <x:col min="3926" max="3926" width="4.77734375" style="7" customWidth="1"/>
    <x:col min="3927" max="3927" width="4.5546875" style="7" customWidth="1"/>
    <x:col min="3928" max="3928" width="4.21875" style="7" customWidth="1"/>
    <x:col min="3929" max="3929" width="4.33203125" style="7" customWidth="1"/>
    <x:col min="3930" max="3930" width="3.88671875" style="7" customWidth="1"/>
    <x:col min="3931" max="3932" width="3.33203125" style="7" customWidth="1"/>
    <x:col min="3933" max="3933" width="3.88671875" style="7" customWidth="1"/>
    <x:col min="3934" max="3934" width="6.21875" style="7" customWidth="1"/>
    <x:col min="3935" max="3935" width="3.88671875" style="7" customWidth="1"/>
    <x:col min="3936" max="3936" width="6.6640625" style="7" customWidth="1"/>
    <x:col min="3937" max="3937" width="4.77734375" style="7" customWidth="1"/>
    <x:col min="3938" max="3938" width="4" style="7" customWidth="1"/>
    <x:col min="3939" max="3939" width="3.6640625" style="7" customWidth="1"/>
    <x:col min="3940" max="3940" width="4" style="7" customWidth="1"/>
    <x:col min="3941" max="3941" width="3.88671875" style="7" customWidth="1"/>
    <x:col min="3942" max="3942" width="3.21875" style="7" customWidth="1"/>
    <x:col min="3943" max="3943" width="12.44140625" style="7" customWidth="1"/>
    <x:col min="3944" max="3944" width="5.109375" style="7" customWidth="1"/>
    <x:col min="3945" max="3945" width="8.6640625" style="7" customWidth="1"/>
    <x:col min="3946" max="3946" width="5.21875" style="7" customWidth="1"/>
    <x:col min="3947" max="3947" width="9.6640625" style="7" customWidth="1"/>
    <x:col min="3948" max="3948" width="5.21875" style="7" customWidth="1"/>
    <x:col min="3949" max="3949" width="9.44140625" style="7" customWidth="1"/>
    <x:col min="3950" max="3950" width="5.6640625" style="7" customWidth="1"/>
    <x:col min="3951" max="3951" width="9.88671875" style="7" customWidth="1"/>
    <x:col min="3952" max="4096" width="8.88671875" style="7"/>
    <x:col min="4097" max="4097" width="13.44140625" style="7" customWidth="1"/>
    <x:col min="4098" max="4098" width="3.77734375" style="7" customWidth="1"/>
    <x:col min="4099" max="4099" width="5.6640625" style="7" customWidth="1"/>
    <x:col min="4100" max="4100" width="3.88671875" style="7" customWidth="1"/>
    <x:col min="4101" max="4101" width="6.6640625" style="7" customWidth="1"/>
    <x:col min="4102" max="4102" width="3.77734375" style="7" customWidth="1"/>
    <x:col min="4103" max="4103" width="5.77734375" style="7" customWidth="1"/>
    <x:col min="4104" max="4104" width="2.77734375" style="7" customWidth="1"/>
    <x:col min="4105" max="4105" width="4.5546875" style="7" customWidth="1"/>
    <x:col min="4106" max="4106" width="3.6640625" style="7" customWidth="1"/>
    <x:col min="4107" max="4107" width="3.44140625" style="7" customWidth="1"/>
    <x:col min="4108" max="4108" width="6" style="7" customWidth="1"/>
    <x:col min="4109" max="4111" width="3.33203125" style="7" customWidth="1"/>
    <x:col min="4112" max="4112" width="3.5546875" style="7" customWidth="1"/>
    <x:col min="4113" max="4113" width="3.44140625" style="7" customWidth="1"/>
    <x:col min="4114" max="4114" width="3.109375" style="7" customWidth="1"/>
    <x:col min="4115" max="4115" width="3.44140625" style="7" customWidth="1"/>
    <x:col min="4116" max="4116" width="4.21875" style="7" customWidth="1"/>
    <x:col min="4117" max="4117" width="3.33203125" style="7" customWidth="1"/>
    <x:col min="4118" max="4118" width="5" style="7" customWidth="1"/>
    <x:col min="4119" max="4119" width="3.33203125" style="7" customWidth="1"/>
    <x:col min="4120" max="4120" width="5" style="7" customWidth="1"/>
    <x:col min="4121" max="4121" width="3.77734375" style="7" customWidth="1"/>
    <x:col min="4122" max="4122" width="3.88671875" style="7" customWidth="1"/>
    <x:col min="4123" max="4124" width="3.5546875" style="7" customWidth="1"/>
    <x:col min="4125" max="4125" width="3.33203125" style="7" customWidth="1"/>
    <x:col min="4126" max="4126" width="3.44140625" style="7" customWidth="1"/>
    <x:col min="4127" max="4127" width="3.6640625" style="7" customWidth="1"/>
    <x:col min="4128" max="4128" width="3.21875" style="7" customWidth="1"/>
    <x:col min="4129" max="4129" width="3.44140625" style="7" customWidth="1"/>
    <x:col min="4130" max="4130" width="2.88671875" style="7" customWidth="1"/>
    <x:col min="4131" max="4131" width="3.33203125" style="7" customWidth="1"/>
    <x:col min="4132" max="4132" width="3.77734375" style="7" bestFit="1" customWidth="1"/>
    <x:col min="4133" max="4133" width="4.44140625" style="7" bestFit="1" customWidth="1"/>
    <x:col min="4134" max="4134" width="12.6640625" style="7" customWidth="1"/>
    <x:col min="4135" max="4135" width="4.5546875" style="7" customWidth="1"/>
    <x:col min="4136" max="4136" width="6.109375" style="7" bestFit="1" customWidth="1"/>
    <x:col min="4137" max="4137" width="3.44140625" style="7" customWidth="1"/>
    <x:col min="4138" max="4138" width="4.21875" style="7" customWidth="1"/>
    <x:col min="4139" max="4139" width="3.44140625" style="7" customWidth="1"/>
    <x:col min="4140" max="4140" width="5.109375" style="7" customWidth="1"/>
    <x:col min="4141" max="4141" width="3.109375" style="7" customWidth="1"/>
    <x:col min="4142" max="4142" width="4.33203125" style="7" customWidth="1"/>
    <x:col min="4143" max="4143" width="3.33203125" style="7" customWidth="1"/>
    <x:col min="4144" max="4144" width="3.88671875" style="7" customWidth="1"/>
    <x:col min="4145" max="4145" width="4.21875" style="7" customWidth="1"/>
    <x:col min="4146" max="4147" width="3.21875" style="7" bestFit="1" customWidth="1"/>
    <x:col min="4148" max="4148" width="3.21875" style="7" customWidth="1"/>
    <x:col min="4149" max="4149" width="3.77734375" style="7" bestFit="1" customWidth="1"/>
    <x:col min="4150" max="4150" width="2.77734375" style="7" customWidth="1"/>
    <x:col min="4151" max="4151" width="3.44140625" style="7" customWidth="1"/>
    <x:col min="4152" max="4152" width="3.21875" style="7" customWidth="1"/>
    <x:col min="4153" max="4153" width="4.21875" style="7" customWidth="1"/>
    <x:col min="4154" max="4154" width="4" style="7" customWidth="1"/>
    <x:col min="4155" max="4156" width="3.5546875" style="7" customWidth="1"/>
    <x:col min="4157" max="4157" width="3" style="7" customWidth="1"/>
    <x:col min="4158" max="4158" width="6" style="7" customWidth="1"/>
    <x:col min="4159" max="4159" width="2.6640625" style="7" customWidth="1"/>
    <x:col min="4160" max="4160" width="6.109375" style="7" customWidth="1"/>
    <x:col min="4161" max="4161" width="2.6640625" style="7" customWidth="1"/>
    <x:col min="4162" max="4162" width="6.44140625" style="7" customWidth="1"/>
    <x:col min="4163" max="4163" width="2.6640625" style="7" customWidth="1"/>
    <x:col min="4164" max="4164" width="6.44140625" style="7" customWidth="1"/>
    <x:col min="4165" max="4165" width="3.6640625" style="7" customWidth="1"/>
    <x:col min="4166" max="4166" width="3.21875" style="7" bestFit="1" customWidth="1"/>
    <x:col min="4167" max="4167" width="3" style="7" bestFit="1" customWidth="1"/>
    <x:col min="4168" max="4169" width="3.109375" style="7" bestFit="1" customWidth="1"/>
    <x:col min="4170" max="4170" width="13.6640625" style="7" customWidth="1"/>
    <x:col min="4171" max="4171" width="5.33203125" style="7" customWidth="1"/>
    <x:col min="4172" max="4172" width="5.6640625" style="7" customWidth="1"/>
    <x:col min="4173" max="4173" width="5.5546875" style="7" customWidth="1"/>
    <x:col min="4174" max="4174" width="4.77734375" style="7" customWidth="1"/>
    <x:col min="4175" max="4175" width="6.6640625" style="7" customWidth="1"/>
    <x:col min="4176" max="4176" width="4.44140625" style="7" customWidth="1"/>
    <x:col min="4177" max="4177" width="6" style="7" customWidth="1"/>
    <x:col min="4178" max="4179" width="4.6640625" style="7" customWidth="1"/>
    <x:col min="4180" max="4180" width="7.6640625" style="7" customWidth="1"/>
    <x:col min="4181" max="4181" width="4.88671875" style="7" customWidth="1"/>
    <x:col min="4182" max="4182" width="4.77734375" style="7" customWidth="1"/>
    <x:col min="4183" max="4183" width="4.5546875" style="7" customWidth="1"/>
    <x:col min="4184" max="4184" width="4.21875" style="7" customWidth="1"/>
    <x:col min="4185" max="4185" width="4.33203125" style="7" customWidth="1"/>
    <x:col min="4186" max="4186" width="3.88671875" style="7" customWidth="1"/>
    <x:col min="4187" max="4188" width="3.33203125" style="7" customWidth="1"/>
    <x:col min="4189" max="4189" width="3.88671875" style="7" customWidth="1"/>
    <x:col min="4190" max="4190" width="6.21875" style="7" customWidth="1"/>
    <x:col min="4191" max="4191" width="3.88671875" style="7" customWidth="1"/>
    <x:col min="4192" max="4192" width="6.6640625" style="7" customWidth="1"/>
    <x:col min="4193" max="4193" width="4.77734375" style="7" customWidth="1"/>
    <x:col min="4194" max="4194" width="4" style="7" customWidth="1"/>
    <x:col min="4195" max="4195" width="3.6640625" style="7" customWidth="1"/>
    <x:col min="4196" max="4196" width="4" style="7" customWidth="1"/>
    <x:col min="4197" max="4197" width="3.88671875" style="7" customWidth="1"/>
    <x:col min="4198" max="4198" width="3.21875" style="7" customWidth="1"/>
    <x:col min="4199" max="4199" width="12.44140625" style="7" customWidth="1"/>
    <x:col min="4200" max="4200" width="5.109375" style="7" customWidth="1"/>
    <x:col min="4201" max="4201" width="8.6640625" style="7" customWidth="1"/>
    <x:col min="4202" max="4202" width="5.21875" style="7" customWidth="1"/>
    <x:col min="4203" max="4203" width="9.6640625" style="7" customWidth="1"/>
    <x:col min="4204" max="4204" width="5.21875" style="7" customWidth="1"/>
    <x:col min="4205" max="4205" width="9.44140625" style="7" customWidth="1"/>
    <x:col min="4206" max="4206" width="5.6640625" style="7" customWidth="1"/>
    <x:col min="4207" max="4207" width="9.88671875" style="7" customWidth="1"/>
    <x:col min="4208" max="4352" width="8.88671875" style="7"/>
    <x:col min="4353" max="4353" width="13.44140625" style="7" customWidth="1"/>
    <x:col min="4354" max="4354" width="3.77734375" style="7" customWidth="1"/>
    <x:col min="4355" max="4355" width="5.6640625" style="7" customWidth="1"/>
    <x:col min="4356" max="4356" width="3.88671875" style="7" customWidth="1"/>
    <x:col min="4357" max="4357" width="6.6640625" style="7" customWidth="1"/>
    <x:col min="4358" max="4358" width="3.77734375" style="7" customWidth="1"/>
    <x:col min="4359" max="4359" width="5.77734375" style="7" customWidth="1"/>
    <x:col min="4360" max="4360" width="2.77734375" style="7" customWidth="1"/>
    <x:col min="4361" max="4361" width="4.5546875" style="7" customWidth="1"/>
    <x:col min="4362" max="4362" width="3.6640625" style="7" customWidth="1"/>
    <x:col min="4363" max="4363" width="3.44140625" style="7" customWidth="1"/>
    <x:col min="4364" max="4364" width="6" style="7" customWidth="1"/>
    <x:col min="4365" max="4367" width="3.33203125" style="7" customWidth="1"/>
    <x:col min="4368" max="4368" width="3.5546875" style="7" customWidth="1"/>
    <x:col min="4369" max="4369" width="3.44140625" style="7" customWidth="1"/>
    <x:col min="4370" max="4370" width="3.109375" style="7" customWidth="1"/>
    <x:col min="4371" max="4371" width="3.44140625" style="7" customWidth="1"/>
    <x:col min="4372" max="4372" width="4.21875" style="7" customWidth="1"/>
    <x:col min="4373" max="4373" width="3.33203125" style="7" customWidth="1"/>
    <x:col min="4374" max="4374" width="5" style="7" customWidth="1"/>
    <x:col min="4375" max="4375" width="3.33203125" style="7" customWidth="1"/>
    <x:col min="4376" max="4376" width="5" style="7" customWidth="1"/>
    <x:col min="4377" max="4377" width="3.77734375" style="7" customWidth="1"/>
    <x:col min="4378" max="4378" width="3.88671875" style="7" customWidth="1"/>
    <x:col min="4379" max="4380" width="3.5546875" style="7" customWidth="1"/>
    <x:col min="4381" max="4381" width="3.33203125" style="7" customWidth="1"/>
    <x:col min="4382" max="4382" width="3.44140625" style="7" customWidth="1"/>
    <x:col min="4383" max="4383" width="3.6640625" style="7" customWidth="1"/>
    <x:col min="4384" max="4384" width="3.21875" style="7" customWidth="1"/>
    <x:col min="4385" max="4385" width="3.44140625" style="7" customWidth="1"/>
    <x:col min="4386" max="4386" width="2.88671875" style="7" customWidth="1"/>
    <x:col min="4387" max="4387" width="3.33203125" style="7" customWidth="1"/>
    <x:col min="4388" max="4388" width="3.77734375" style="7" bestFit="1" customWidth="1"/>
    <x:col min="4389" max="4389" width="4.44140625" style="7" bestFit="1" customWidth="1"/>
    <x:col min="4390" max="4390" width="12.6640625" style="7" customWidth="1"/>
    <x:col min="4391" max="4391" width="4.5546875" style="7" customWidth="1"/>
    <x:col min="4392" max="4392" width="6.109375" style="7" bestFit="1" customWidth="1"/>
    <x:col min="4393" max="4393" width="3.44140625" style="7" customWidth="1"/>
    <x:col min="4394" max="4394" width="4.21875" style="7" customWidth="1"/>
    <x:col min="4395" max="4395" width="3.44140625" style="7" customWidth="1"/>
    <x:col min="4396" max="4396" width="5.109375" style="7" customWidth="1"/>
    <x:col min="4397" max="4397" width="3.109375" style="7" customWidth="1"/>
    <x:col min="4398" max="4398" width="4.33203125" style="7" customWidth="1"/>
    <x:col min="4399" max="4399" width="3.33203125" style="7" customWidth="1"/>
    <x:col min="4400" max="4400" width="3.88671875" style="7" customWidth="1"/>
    <x:col min="4401" max="4401" width="4.21875" style="7" customWidth="1"/>
    <x:col min="4402" max="4403" width="3.21875" style="7" bestFit="1" customWidth="1"/>
    <x:col min="4404" max="4404" width="3.21875" style="7" customWidth="1"/>
    <x:col min="4405" max="4405" width="3.77734375" style="7" bestFit="1" customWidth="1"/>
    <x:col min="4406" max="4406" width="2.77734375" style="7" customWidth="1"/>
    <x:col min="4407" max="4407" width="3.44140625" style="7" customWidth="1"/>
    <x:col min="4408" max="4408" width="3.21875" style="7" customWidth="1"/>
    <x:col min="4409" max="4409" width="4.21875" style="7" customWidth="1"/>
    <x:col min="4410" max="4410" width="4" style="7" customWidth="1"/>
    <x:col min="4411" max="4412" width="3.5546875" style="7" customWidth="1"/>
    <x:col min="4413" max="4413" width="3" style="7" customWidth="1"/>
    <x:col min="4414" max="4414" width="6" style="7" customWidth="1"/>
    <x:col min="4415" max="4415" width="2.6640625" style="7" customWidth="1"/>
    <x:col min="4416" max="4416" width="6.109375" style="7" customWidth="1"/>
    <x:col min="4417" max="4417" width="2.6640625" style="7" customWidth="1"/>
    <x:col min="4418" max="4418" width="6.44140625" style="7" customWidth="1"/>
    <x:col min="4419" max="4419" width="2.6640625" style="7" customWidth="1"/>
    <x:col min="4420" max="4420" width="6.44140625" style="7" customWidth="1"/>
    <x:col min="4421" max="4421" width="3.6640625" style="7" customWidth="1"/>
    <x:col min="4422" max="4422" width="3.21875" style="7" bestFit="1" customWidth="1"/>
    <x:col min="4423" max="4423" width="3" style="7" bestFit="1" customWidth="1"/>
    <x:col min="4424" max="4425" width="3.109375" style="7" bestFit="1" customWidth="1"/>
    <x:col min="4426" max="4426" width="13.6640625" style="7" customWidth="1"/>
    <x:col min="4427" max="4427" width="5.33203125" style="7" customWidth="1"/>
    <x:col min="4428" max="4428" width="5.6640625" style="7" customWidth="1"/>
    <x:col min="4429" max="4429" width="5.5546875" style="7" customWidth="1"/>
    <x:col min="4430" max="4430" width="4.77734375" style="7" customWidth="1"/>
    <x:col min="4431" max="4431" width="6.6640625" style="7" customWidth="1"/>
    <x:col min="4432" max="4432" width="4.44140625" style="7" customWidth="1"/>
    <x:col min="4433" max="4433" width="6" style="7" customWidth="1"/>
    <x:col min="4434" max="4435" width="4.6640625" style="7" customWidth="1"/>
    <x:col min="4436" max="4436" width="7.6640625" style="7" customWidth="1"/>
    <x:col min="4437" max="4437" width="4.88671875" style="7" customWidth="1"/>
    <x:col min="4438" max="4438" width="4.77734375" style="7" customWidth="1"/>
    <x:col min="4439" max="4439" width="4.5546875" style="7" customWidth="1"/>
    <x:col min="4440" max="4440" width="4.21875" style="7" customWidth="1"/>
    <x:col min="4441" max="4441" width="4.33203125" style="7" customWidth="1"/>
    <x:col min="4442" max="4442" width="3.88671875" style="7" customWidth="1"/>
    <x:col min="4443" max="4444" width="3.33203125" style="7" customWidth="1"/>
    <x:col min="4445" max="4445" width="3.88671875" style="7" customWidth="1"/>
    <x:col min="4446" max="4446" width="6.21875" style="7" customWidth="1"/>
    <x:col min="4447" max="4447" width="3.88671875" style="7" customWidth="1"/>
    <x:col min="4448" max="4448" width="6.6640625" style="7" customWidth="1"/>
    <x:col min="4449" max="4449" width="4.77734375" style="7" customWidth="1"/>
    <x:col min="4450" max="4450" width="4" style="7" customWidth="1"/>
    <x:col min="4451" max="4451" width="3.6640625" style="7" customWidth="1"/>
    <x:col min="4452" max="4452" width="4" style="7" customWidth="1"/>
    <x:col min="4453" max="4453" width="3.88671875" style="7" customWidth="1"/>
    <x:col min="4454" max="4454" width="3.21875" style="7" customWidth="1"/>
    <x:col min="4455" max="4455" width="12.44140625" style="7" customWidth="1"/>
    <x:col min="4456" max="4456" width="5.109375" style="7" customWidth="1"/>
    <x:col min="4457" max="4457" width="8.6640625" style="7" customWidth="1"/>
    <x:col min="4458" max="4458" width="5.21875" style="7" customWidth="1"/>
    <x:col min="4459" max="4459" width="9.6640625" style="7" customWidth="1"/>
    <x:col min="4460" max="4460" width="5.21875" style="7" customWidth="1"/>
    <x:col min="4461" max="4461" width="9.44140625" style="7" customWidth="1"/>
    <x:col min="4462" max="4462" width="5.6640625" style="7" customWidth="1"/>
    <x:col min="4463" max="4463" width="9.88671875" style="7" customWidth="1"/>
    <x:col min="4464" max="4608" width="8.88671875" style="7"/>
    <x:col min="4609" max="4609" width="13.44140625" style="7" customWidth="1"/>
    <x:col min="4610" max="4610" width="3.77734375" style="7" customWidth="1"/>
    <x:col min="4611" max="4611" width="5.6640625" style="7" customWidth="1"/>
    <x:col min="4612" max="4612" width="3.88671875" style="7" customWidth="1"/>
    <x:col min="4613" max="4613" width="6.6640625" style="7" customWidth="1"/>
    <x:col min="4614" max="4614" width="3.77734375" style="7" customWidth="1"/>
    <x:col min="4615" max="4615" width="5.77734375" style="7" customWidth="1"/>
    <x:col min="4616" max="4616" width="2.77734375" style="7" customWidth="1"/>
    <x:col min="4617" max="4617" width="4.5546875" style="7" customWidth="1"/>
    <x:col min="4618" max="4618" width="3.6640625" style="7" customWidth="1"/>
    <x:col min="4619" max="4619" width="3.44140625" style="7" customWidth="1"/>
    <x:col min="4620" max="4620" width="6" style="7" customWidth="1"/>
    <x:col min="4621" max="4623" width="3.33203125" style="7" customWidth="1"/>
    <x:col min="4624" max="4624" width="3.5546875" style="7" customWidth="1"/>
    <x:col min="4625" max="4625" width="3.44140625" style="7" customWidth="1"/>
    <x:col min="4626" max="4626" width="3.109375" style="7" customWidth="1"/>
    <x:col min="4627" max="4627" width="3.44140625" style="7" customWidth="1"/>
    <x:col min="4628" max="4628" width="4.21875" style="7" customWidth="1"/>
    <x:col min="4629" max="4629" width="3.33203125" style="7" customWidth="1"/>
    <x:col min="4630" max="4630" width="5" style="7" customWidth="1"/>
    <x:col min="4631" max="4631" width="3.33203125" style="7" customWidth="1"/>
    <x:col min="4632" max="4632" width="5" style="7" customWidth="1"/>
    <x:col min="4633" max="4633" width="3.77734375" style="7" customWidth="1"/>
    <x:col min="4634" max="4634" width="3.88671875" style="7" customWidth="1"/>
    <x:col min="4635" max="4636" width="3.5546875" style="7" customWidth="1"/>
    <x:col min="4637" max="4637" width="3.33203125" style="7" customWidth="1"/>
    <x:col min="4638" max="4638" width="3.44140625" style="7" customWidth="1"/>
    <x:col min="4639" max="4639" width="3.6640625" style="7" customWidth="1"/>
    <x:col min="4640" max="4640" width="3.21875" style="7" customWidth="1"/>
    <x:col min="4641" max="4641" width="3.44140625" style="7" customWidth="1"/>
    <x:col min="4642" max="4642" width="2.88671875" style="7" customWidth="1"/>
    <x:col min="4643" max="4643" width="3.33203125" style="7" customWidth="1"/>
    <x:col min="4644" max="4644" width="3.77734375" style="7" bestFit="1" customWidth="1"/>
    <x:col min="4645" max="4645" width="4.44140625" style="7" bestFit="1" customWidth="1"/>
    <x:col min="4646" max="4646" width="12.6640625" style="7" customWidth="1"/>
    <x:col min="4647" max="4647" width="4.5546875" style="7" customWidth="1"/>
    <x:col min="4648" max="4648" width="6.109375" style="7" bestFit="1" customWidth="1"/>
    <x:col min="4649" max="4649" width="3.44140625" style="7" customWidth="1"/>
    <x:col min="4650" max="4650" width="4.21875" style="7" customWidth="1"/>
    <x:col min="4651" max="4651" width="3.44140625" style="7" customWidth="1"/>
    <x:col min="4652" max="4652" width="5.109375" style="7" customWidth="1"/>
    <x:col min="4653" max="4653" width="3.109375" style="7" customWidth="1"/>
    <x:col min="4654" max="4654" width="4.33203125" style="7" customWidth="1"/>
    <x:col min="4655" max="4655" width="3.33203125" style="7" customWidth="1"/>
    <x:col min="4656" max="4656" width="3.88671875" style="7" customWidth="1"/>
    <x:col min="4657" max="4657" width="4.21875" style="7" customWidth="1"/>
    <x:col min="4658" max="4659" width="3.21875" style="7" bestFit="1" customWidth="1"/>
    <x:col min="4660" max="4660" width="3.21875" style="7" customWidth="1"/>
    <x:col min="4661" max="4661" width="3.77734375" style="7" bestFit="1" customWidth="1"/>
    <x:col min="4662" max="4662" width="2.77734375" style="7" customWidth="1"/>
    <x:col min="4663" max="4663" width="3.44140625" style="7" customWidth="1"/>
    <x:col min="4664" max="4664" width="3.21875" style="7" customWidth="1"/>
    <x:col min="4665" max="4665" width="4.21875" style="7" customWidth="1"/>
    <x:col min="4666" max="4666" width="4" style="7" customWidth="1"/>
    <x:col min="4667" max="4668" width="3.5546875" style="7" customWidth="1"/>
    <x:col min="4669" max="4669" width="3" style="7" customWidth="1"/>
    <x:col min="4670" max="4670" width="6" style="7" customWidth="1"/>
    <x:col min="4671" max="4671" width="2.6640625" style="7" customWidth="1"/>
    <x:col min="4672" max="4672" width="6.109375" style="7" customWidth="1"/>
    <x:col min="4673" max="4673" width="2.6640625" style="7" customWidth="1"/>
    <x:col min="4674" max="4674" width="6.44140625" style="7" customWidth="1"/>
    <x:col min="4675" max="4675" width="2.6640625" style="7" customWidth="1"/>
    <x:col min="4676" max="4676" width="6.44140625" style="7" customWidth="1"/>
    <x:col min="4677" max="4677" width="3.6640625" style="7" customWidth="1"/>
    <x:col min="4678" max="4678" width="3.21875" style="7" bestFit="1" customWidth="1"/>
    <x:col min="4679" max="4679" width="3" style="7" bestFit="1" customWidth="1"/>
    <x:col min="4680" max="4681" width="3.109375" style="7" bestFit="1" customWidth="1"/>
    <x:col min="4682" max="4682" width="13.6640625" style="7" customWidth="1"/>
    <x:col min="4683" max="4683" width="5.33203125" style="7" customWidth="1"/>
    <x:col min="4684" max="4684" width="5.6640625" style="7" customWidth="1"/>
    <x:col min="4685" max="4685" width="5.5546875" style="7" customWidth="1"/>
    <x:col min="4686" max="4686" width="4.77734375" style="7" customWidth="1"/>
    <x:col min="4687" max="4687" width="6.6640625" style="7" customWidth="1"/>
    <x:col min="4688" max="4688" width="4.44140625" style="7" customWidth="1"/>
    <x:col min="4689" max="4689" width="6" style="7" customWidth="1"/>
    <x:col min="4690" max="4691" width="4.6640625" style="7" customWidth="1"/>
    <x:col min="4692" max="4692" width="7.6640625" style="7" customWidth="1"/>
    <x:col min="4693" max="4693" width="4.88671875" style="7" customWidth="1"/>
    <x:col min="4694" max="4694" width="4.77734375" style="7" customWidth="1"/>
    <x:col min="4695" max="4695" width="4.5546875" style="7" customWidth="1"/>
    <x:col min="4696" max="4696" width="4.21875" style="7" customWidth="1"/>
    <x:col min="4697" max="4697" width="4.33203125" style="7" customWidth="1"/>
    <x:col min="4698" max="4698" width="3.88671875" style="7" customWidth="1"/>
    <x:col min="4699" max="4700" width="3.33203125" style="7" customWidth="1"/>
    <x:col min="4701" max="4701" width="3.88671875" style="7" customWidth="1"/>
    <x:col min="4702" max="4702" width="6.21875" style="7" customWidth="1"/>
    <x:col min="4703" max="4703" width="3.88671875" style="7" customWidth="1"/>
    <x:col min="4704" max="4704" width="6.6640625" style="7" customWidth="1"/>
    <x:col min="4705" max="4705" width="4.77734375" style="7" customWidth="1"/>
    <x:col min="4706" max="4706" width="4" style="7" customWidth="1"/>
    <x:col min="4707" max="4707" width="3.6640625" style="7" customWidth="1"/>
    <x:col min="4708" max="4708" width="4" style="7" customWidth="1"/>
    <x:col min="4709" max="4709" width="3.88671875" style="7" customWidth="1"/>
    <x:col min="4710" max="4710" width="3.21875" style="7" customWidth="1"/>
    <x:col min="4711" max="4711" width="12.44140625" style="7" customWidth="1"/>
    <x:col min="4712" max="4712" width="5.109375" style="7" customWidth="1"/>
    <x:col min="4713" max="4713" width="8.6640625" style="7" customWidth="1"/>
    <x:col min="4714" max="4714" width="5.21875" style="7" customWidth="1"/>
    <x:col min="4715" max="4715" width="9.6640625" style="7" customWidth="1"/>
    <x:col min="4716" max="4716" width="5.21875" style="7" customWidth="1"/>
    <x:col min="4717" max="4717" width="9.44140625" style="7" customWidth="1"/>
    <x:col min="4718" max="4718" width="5.6640625" style="7" customWidth="1"/>
    <x:col min="4719" max="4719" width="9.88671875" style="7" customWidth="1"/>
    <x:col min="4720" max="4864" width="8.88671875" style="7"/>
    <x:col min="4865" max="4865" width="13.44140625" style="7" customWidth="1"/>
    <x:col min="4866" max="4866" width="3.77734375" style="7" customWidth="1"/>
    <x:col min="4867" max="4867" width="5.6640625" style="7" customWidth="1"/>
    <x:col min="4868" max="4868" width="3.88671875" style="7" customWidth="1"/>
    <x:col min="4869" max="4869" width="6.6640625" style="7" customWidth="1"/>
    <x:col min="4870" max="4870" width="3.77734375" style="7" customWidth="1"/>
    <x:col min="4871" max="4871" width="5.77734375" style="7" customWidth="1"/>
    <x:col min="4872" max="4872" width="2.77734375" style="7" customWidth="1"/>
    <x:col min="4873" max="4873" width="4.5546875" style="7" customWidth="1"/>
    <x:col min="4874" max="4874" width="3.6640625" style="7" customWidth="1"/>
    <x:col min="4875" max="4875" width="3.44140625" style="7" customWidth="1"/>
    <x:col min="4876" max="4876" width="6" style="7" customWidth="1"/>
    <x:col min="4877" max="4879" width="3.33203125" style="7" customWidth="1"/>
    <x:col min="4880" max="4880" width="3.5546875" style="7" customWidth="1"/>
    <x:col min="4881" max="4881" width="3.44140625" style="7" customWidth="1"/>
    <x:col min="4882" max="4882" width="3.109375" style="7" customWidth="1"/>
    <x:col min="4883" max="4883" width="3.44140625" style="7" customWidth="1"/>
    <x:col min="4884" max="4884" width="4.21875" style="7" customWidth="1"/>
    <x:col min="4885" max="4885" width="3.33203125" style="7" customWidth="1"/>
    <x:col min="4886" max="4886" width="5" style="7" customWidth="1"/>
    <x:col min="4887" max="4887" width="3.33203125" style="7" customWidth="1"/>
    <x:col min="4888" max="4888" width="5" style="7" customWidth="1"/>
    <x:col min="4889" max="4889" width="3.77734375" style="7" customWidth="1"/>
    <x:col min="4890" max="4890" width="3.88671875" style="7" customWidth="1"/>
    <x:col min="4891" max="4892" width="3.5546875" style="7" customWidth="1"/>
    <x:col min="4893" max="4893" width="3.33203125" style="7" customWidth="1"/>
    <x:col min="4894" max="4894" width="3.44140625" style="7" customWidth="1"/>
    <x:col min="4895" max="4895" width="3.6640625" style="7" customWidth="1"/>
    <x:col min="4896" max="4896" width="3.21875" style="7" customWidth="1"/>
    <x:col min="4897" max="4897" width="3.44140625" style="7" customWidth="1"/>
    <x:col min="4898" max="4898" width="2.88671875" style="7" customWidth="1"/>
    <x:col min="4899" max="4899" width="3.33203125" style="7" customWidth="1"/>
    <x:col min="4900" max="4900" width="3.77734375" style="7" bestFit="1" customWidth="1"/>
    <x:col min="4901" max="4901" width="4.44140625" style="7" bestFit="1" customWidth="1"/>
    <x:col min="4902" max="4902" width="12.6640625" style="7" customWidth="1"/>
    <x:col min="4903" max="4903" width="4.5546875" style="7" customWidth="1"/>
    <x:col min="4904" max="4904" width="6.109375" style="7" bestFit="1" customWidth="1"/>
    <x:col min="4905" max="4905" width="3.44140625" style="7" customWidth="1"/>
    <x:col min="4906" max="4906" width="4.21875" style="7" customWidth="1"/>
    <x:col min="4907" max="4907" width="3.44140625" style="7" customWidth="1"/>
    <x:col min="4908" max="4908" width="5.109375" style="7" customWidth="1"/>
    <x:col min="4909" max="4909" width="3.109375" style="7" customWidth="1"/>
    <x:col min="4910" max="4910" width="4.33203125" style="7" customWidth="1"/>
    <x:col min="4911" max="4911" width="3.33203125" style="7" customWidth="1"/>
    <x:col min="4912" max="4912" width="3.88671875" style="7" customWidth="1"/>
    <x:col min="4913" max="4913" width="4.21875" style="7" customWidth="1"/>
    <x:col min="4914" max="4915" width="3.21875" style="7" bestFit="1" customWidth="1"/>
    <x:col min="4916" max="4916" width="3.21875" style="7" customWidth="1"/>
    <x:col min="4917" max="4917" width="3.77734375" style="7" bestFit="1" customWidth="1"/>
    <x:col min="4918" max="4918" width="2.77734375" style="7" customWidth="1"/>
    <x:col min="4919" max="4919" width="3.44140625" style="7" customWidth="1"/>
    <x:col min="4920" max="4920" width="3.21875" style="7" customWidth="1"/>
    <x:col min="4921" max="4921" width="4.21875" style="7" customWidth="1"/>
    <x:col min="4922" max="4922" width="4" style="7" customWidth="1"/>
    <x:col min="4923" max="4924" width="3.5546875" style="7" customWidth="1"/>
    <x:col min="4925" max="4925" width="3" style="7" customWidth="1"/>
    <x:col min="4926" max="4926" width="6" style="7" customWidth="1"/>
    <x:col min="4927" max="4927" width="2.6640625" style="7" customWidth="1"/>
    <x:col min="4928" max="4928" width="6.109375" style="7" customWidth="1"/>
    <x:col min="4929" max="4929" width="2.6640625" style="7" customWidth="1"/>
    <x:col min="4930" max="4930" width="6.44140625" style="7" customWidth="1"/>
    <x:col min="4931" max="4931" width="2.6640625" style="7" customWidth="1"/>
    <x:col min="4932" max="4932" width="6.44140625" style="7" customWidth="1"/>
    <x:col min="4933" max="4933" width="3.6640625" style="7" customWidth="1"/>
    <x:col min="4934" max="4934" width="3.21875" style="7" bestFit="1" customWidth="1"/>
    <x:col min="4935" max="4935" width="3" style="7" bestFit="1" customWidth="1"/>
    <x:col min="4936" max="4937" width="3.109375" style="7" bestFit="1" customWidth="1"/>
    <x:col min="4938" max="4938" width="13.6640625" style="7" customWidth="1"/>
    <x:col min="4939" max="4939" width="5.33203125" style="7" customWidth="1"/>
    <x:col min="4940" max="4940" width="5.6640625" style="7" customWidth="1"/>
    <x:col min="4941" max="4941" width="5.5546875" style="7" customWidth="1"/>
    <x:col min="4942" max="4942" width="4.77734375" style="7" customWidth="1"/>
    <x:col min="4943" max="4943" width="6.6640625" style="7" customWidth="1"/>
    <x:col min="4944" max="4944" width="4.44140625" style="7" customWidth="1"/>
    <x:col min="4945" max="4945" width="6" style="7" customWidth="1"/>
    <x:col min="4946" max="4947" width="4.6640625" style="7" customWidth="1"/>
    <x:col min="4948" max="4948" width="7.6640625" style="7" customWidth="1"/>
    <x:col min="4949" max="4949" width="4.88671875" style="7" customWidth="1"/>
    <x:col min="4950" max="4950" width="4.77734375" style="7" customWidth="1"/>
    <x:col min="4951" max="4951" width="4.5546875" style="7" customWidth="1"/>
    <x:col min="4952" max="4952" width="4.21875" style="7" customWidth="1"/>
    <x:col min="4953" max="4953" width="4.33203125" style="7" customWidth="1"/>
    <x:col min="4954" max="4954" width="3.88671875" style="7" customWidth="1"/>
    <x:col min="4955" max="4956" width="3.33203125" style="7" customWidth="1"/>
    <x:col min="4957" max="4957" width="3.88671875" style="7" customWidth="1"/>
    <x:col min="4958" max="4958" width="6.21875" style="7" customWidth="1"/>
    <x:col min="4959" max="4959" width="3.88671875" style="7" customWidth="1"/>
    <x:col min="4960" max="4960" width="6.6640625" style="7" customWidth="1"/>
    <x:col min="4961" max="4961" width="4.77734375" style="7" customWidth="1"/>
    <x:col min="4962" max="4962" width="4" style="7" customWidth="1"/>
    <x:col min="4963" max="4963" width="3.6640625" style="7" customWidth="1"/>
    <x:col min="4964" max="4964" width="4" style="7" customWidth="1"/>
    <x:col min="4965" max="4965" width="3.88671875" style="7" customWidth="1"/>
    <x:col min="4966" max="4966" width="3.21875" style="7" customWidth="1"/>
    <x:col min="4967" max="4967" width="12.44140625" style="7" customWidth="1"/>
    <x:col min="4968" max="4968" width="5.109375" style="7" customWidth="1"/>
    <x:col min="4969" max="4969" width="8.6640625" style="7" customWidth="1"/>
    <x:col min="4970" max="4970" width="5.21875" style="7" customWidth="1"/>
    <x:col min="4971" max="4971" width="9.6640625" style="7" customWidth="1"/>
    <x:col min="4972" max="4972" width="5.21875" style="7" customWidth="1"/>
    <x:col min="4973" max="4973" width="9.44140625" style="7" customWidth="1"/>
    <x:col min="4974" max="4974" width="5.6640625" style="7" customWidth="1"/>
    <x:col min="4975" max="4975" width="9.88671875" style="7" customWidth="1"/>
    <x:col min="4976" max="5120" width="8.88671875" style="7"/>
    <x:col min="5121" max="5121" width="13.44140625" style="7" customWidth="1"/>
    <x:col min="5122" max="5122" width="3.77734375" style="7" customWidth="1"/>
    <x:col min="5123" max="5123" width="5.6640625" style="7" customWidth="1"/>
    <x:col min="5124" max="5124" width="3.88671875" style="7" customWidth="1"/>
    <x:col min="5125" max="5125" width="6.6640625" style="7" customWidth="1"/>
    <x:col min="5126" max="5126" width="3.77734375" style="7" customWidth="1"/>
    <x:col min="5127" max="5127" width="5.77734375" style="7" customWidth="1"/>
    <x:col min="5128" max="5128" width="2.77734375" style="7" customWidth="1"/>
    <x:col min="5129" max="5129" width="4.5546875" style="7" customWidth="1"/>
    <x:col min="5130" max="5130" width="3.6640625" style="7" customWidth="1"/>
    <x:col min="5131" max="5131" width="3.44140625" style="7" customWidth="1"/>
    <x:col min="5132" max="5132" width="6" style="7" customWidth="1"/>
    <x:col min="5133" max="5135" width="3.33203125" style="7" customWidth="1"/>
    <x:col min="5136" max="5136" width="3.5546875" style="7" customWidth="1"/>
    <x:col min="5137" max="5137" width="3.44140625" style="7" customWidth="1"/>
    <x:col min="5138" max="5138" width="3.109375" style="7" customWidth="1"/>
    <x:col min="5139" max="5139" width="3.44140625" style="7" customWidth="1"/>
    <x:col min="5140" max="5140" width="4.21875" style="7" customWidth="1"/>
    <x:col min="5141" max="5141" width="3.33203125" style="7" customWidth="1"/>
    <x:col min="5142" max="5142" width="5" style="7" customWidth="1"/>
    <x:col min="5143" max="5143" width="3.33203125" style="7" customWidth="1"/>
    <x:col min="5144" max="5144" width="5" style="7" customWidth="1"/>
    <x:col min="5145" max="5145" width="3.77734375" style="7" customWidth="1"/>
    <x:col min="5146" max="5146" width="3.88671875" style="7" customWidth="1"/>
    <x:col min="5147" max="5148" width="3.5546875" style="7" customWidth="1"/>
    <x:col min="5149" max="5149" width="3.33203125" style="7" customWidth="1"/>
    <x:col min="5150" max="5150" width="3.44140625" style="7" customWidth="1"/>
    <x:col min="5151" max="5151" width="3.6640625" style="7" customWidth="1"/>
    <x:col min="5152" max="5152" width="3.21875" style="7" customWidth="1"/>
    <x:col min="5153" max="5153" width="3.44140625" style="7" customWidth="1"/>
    <x:col min="5154" max="5154" width="2.88671875" style="7" customWidth="1"/>
    <x:col min="5155" max="5155" width="3.33203125" style="7" customWidth="1"/>
    <x:col min="5156" max="5156" width="3.77734375" style="7" bestFit="1" customWidth="1"/>
    <x:col min="5157" max="5157" width="4.44140625" style="7" bestFit="1" customWidth="1"/>
    <x:col min="5158" max="5158" width="12.6640625" style="7" customWidth="1"/>
    <x:col min="5159" max="5159" width="4.5546875" style="7" customWidth="1"/>
    <x:col min="5160" max="5160" width="6.109375" style="7" bestFit="1" customWidth="1"/>
    <x:col min="5161" max="5161" width="3.44140625" style="7" customWidth="1"/>
    <x:col min="5162" max="5162" width="4.21875" style="7" customWidth="1"/>
    <x:col min="5163" max="5163" width="3.44140625" style="7" customWidth="1"/>
    <x:col min="5164" max="5164" width="5.109375" style="7" customWidth="1"/>
    <x:col min="5165" max="5165" width="3.109375" style="7" customWidth="1"/>
    <x:col min="5166" max="5166" width="4.33203125" style="7" customWidth="1"/>
    <x:col min="5167" max="5167" width="3.33203125" style="7" customWidth="1"/>
    <x:col min="5168" max="5168" width="3.88671875" style="7" customWidth="1"/>
    <x:col min="5169" max="5169" width="4.21875" style="7" customWidth="1"/>
    <x:col min="5170" max="5171" width="3.21875" style="7" bestFit="1" customWidth="1"/>
    <x:col min="5172" max="5172" width="3.21875" style="7" customWidth="1"/>
    <x:col min="5173" max="5173" width="3.77734375" style="7" bestFit="1" customWidth="1"/>
    <x:col min="5174" max="5174" width="2.77734375" style="7" customWidth="1"/>
    <x:col min="5175" max="5175" width="3.44140625" style="7" customWidth="1"/>
    <x:col min="5176" max="5176" width="3.21875" style="7" customWidth="1"/>
    <x:col min="5177" max="5177" width="4.21875" style="7" customWidth="1"/>
    <x:col min="5178" max="5178" width="4" style="7" customWidth="1"/>
    <x:col min="5179" max="5180" width="3.5546875" style="7" customWidth="1"/>
    <x:col min="5181" max="5181" width="3" style="7" customWidth="1"/>
    <x:col min="5182" max="5182" width="6" style="7" customWidth="1"/>
    <x:col min="5183" max="5183" width="2.6640625" style="7" customWidth="1"/>
    <x:col min="5184" max="5184" width="6.109375" style="7" customWidth="1"/>
    <x:col min="5185" max="5185" width="2.6640625" style="7" customWidth="1"/>
    <x:col min="5186" max="5186" width="6.44140625" style="7" customWidth="1"/>
    <x:col min="5187" max="5187" width="2.6640625" style="7" customWidth="1"/>
    <x:col min="5188" max="5188" width="6.44140625" style="7" customWidth="1"/>
    <x:col min="5189" max="5189" width="3.6640625" style="7" customWidth="1"/>
    <x:col min="5190" max="5190" width="3.21875" style="7" bestFit="1" customWidth="1"/>
    <x:col min="5191" max="5191" width="3" style="7" bestFit="1" customWidth="1"/>
    <x:col min="5192" max="5193" width="3.109375" style="7" bestFit="1" customWidth="1"/>
    <x:col min="5194" max="5194" width="13.6640625" style="7" customWidth="1"/>
    <x:col min="5195" max="5195" width="5.33203125" style="7" customWidth="1"/>
    <x:col min="5196" max="5196" width="5.6640625" style="7" customWidth="1"/>
    <x:col min="5197" max="5197" width="5.5546875" style="7" customWidth="1"/>
    <x:col min="5198" max="5198" width="4.77734375" style="7" customWidth="1"/>
    <x:col min="5199" max="5199" width="6.6640625" style="7" customWidth="1"/>
    <x:col min="5200" max="5200" width="4.44140625" style="7" customWidth="1"/>
    <x:col min="5201" max="5201" width="6" style="7" customWidth="1"/>
    <x:col min="5202" max="5203" width="4.6640625" style="7" customWidth="1"/>
    <x:col min="5204" max="5204" width="7.6640625" style="7" customWidth="1"/>
    <x:col min="5205" max="5205" width="4.88671875" style="7" customWidth="1"/>
    <x:col min="5206" max="5206" width="4.77734375" style="7" customWidth="1"/>
    <x:col min="5207" max="5207" width="4.5546875" style="7" customWidth="1"/>
    <x:col min="5208" max="5208" width="4.21875" style="7" customWidth="1"/>
    <x:col min="5209" max="5209" width="4.33203125" style="7" customWidth="1"/>
    <x:col min="5210" max="5210" width="3.88671875" style="7" customWidth="1"/>
    <x:col min="5211" max="5212" width="3.33203125" style="7" customWidth="1"/>
    <x:col min="5213" max="5213" width="3.88671875" style="7" customWidth="1"/>
    <x:col min="5214" max="5214" width="6.21875" style="7" customWidth="1"/>
    <x:col min="5215" max="5215" width="3.88671875" style="7" customWidth="1"/>
    <x:col min="5216" max="5216" width="6.6640625" style="7" customWidth="1"/>
    <x:col min="5217" max="5217" width="4.77734375" style="7" customWidth="1"/>
    <x:col min="5218" max="5218" width="4" style="7" customWidth="1"/>
    <x:col min="5219" max="5219" width="3.6640625" style="7" customWidth="1"/>
    <x:col min="5220" max="5220" width="4" style="7" customWidth="1"/>
    <x:col min="5221" max="5221" width="3.88671875" style="7" customWidth="1"/>
    <x:col min="5222" max="5222" width="3.21875" style="7" customWidth="1"/>
    <x:col min="5223" max="5223" width="12.44140625" style="7" customWidth="1"/>
    <x:col min="5224" max="5224" width="5.109375" style="7" customWidth="1"/>
    <x:col min="5225" max="5225" width="8.6640625" style="7" customWidth="1"/>
    <x:col min="5226" max="5226" width="5.21875" style="7" customWidth="1"/>
    <x:col min="5227" max="5227" width="9.6640625" style="7" customWidth="1"/>
    <x:col min="5228" max="5228" width="5.21875" style="7" customWidth="1"/>
    <x:col min="5229" max="5229" width="9.44140625" style="7" customWidth="1"/>
    <x:col min="5230" max="5230" width="5.6640625" style="7" customWidth="1"/>
    <x:col min="5231" max="5231" width="9.88671875" style="7" customWidth="1"/>
    <x:col min="5232" max="5376" width="8.88671875" style="7"/>
    <x:col min="5377" max="5377" width="13.44140625" style="7" customWidth="1"/>
    <x:col min="5378" max="5378" width="3.77734375" style="7" customWidth="1"/>
    <x:col min="5379" max="5379" width="5.6640625" style="7" customWidth="1"/>
    <x:col min="5380" max="5380" width="3.88671875" style="7" customWidth="1"/>
    <x:col min="5381" max="5381" width="6.6640625" style="7" customWidth="1"/>
    <x:col min="5382" max="5382" width="3.77734375" style="7" customWidth="1"/>
    <x:col min="5383" max="5383" width="5.77734375" style="7" customWidth="1"/>
    <x:col min="5384" max="5384" width="2.77734375" style="7" customWidth="1"/>
    <x:col min="5385" max="5385" width="4.5546875" style="7" customWidth="1"/>
    <x:col min="5386" max="5386" width="3.6640625" style="7" customWidth="1"/>
    <x:col min="5387" max="5387" width="3.44140625" style="7" customWidth="1"/>
    <x:col min="5388" max="5388" width="6" style="7" customWidth="1"/>
    <x:col min="5389" max="5391" width="3.33203125" style="7" customWidth="1"/>
    <x:col min="5392" max="5392" width="3.5546875" style="7" customWidth="1"/>
    <x:col min="5393" max="5393" width="3.44140625" style="7" customWidth="1"/>
    <x:col min="5394" max="5394" width="3.109375" style="7" customWidth="1"/>
    <x:col min="5395" max="5395" width="3.44140625" style="7" customWidth="1"/>
    <x:col min="5396" max="5396" width="4.21875" style="7" customWidth="1"/>
    <x:col min="5397" max="5397" width="3.33203125" style="7" customWidth="1"/>
    <x:col min="5398" max="5398" width="5" style="7" customWidth="1"/>
    <x:col min="5399" max="5399" width="3.33203125" style="7" customWidth="1"/>
    <x:col min="5400" max="5400" width="5" style="7" customWidth="1"/>
    <x:col min="5401" max="5401" width="3.77734375" style="7" customWidth="1"/>
    <x:col min="5402" max="5402" width="3.88671875" style="7" customWidth="1"/>
    <x:col min="5403" max="5404" width="3.5546875" style="7" customWidth="1"/>
    <x:col min="5405" max="5405" width="3.33203125" style="7" customWidth="1"/>
    <x:col min="5406" max="5406" width="3.44140625" style="7" customWidth="1"/>
    <x:col min="5407" max="5407" width="3.6640625" style="7" customWidth="1"/>
    <x:col min="5408" max="5408" width="3.21875" style="7" customWidth="1"/>
    <x:col min="5409" max="5409" width="3.44140625" style="7" customWidth="1"/>
    <x:col min="5410" max="5410" width="2.88671875" style="7" customWidth="1"/>
    <x:col min="5411" max="5411" width="3.33203125" style="7" customWidth="1"/>
    <x:col min="5412" max="5412" width="3.77734375" style="7" bestFit="1" customWidth="1"/>
    <x:col min="5413" max="5413" width="4.44140625" style="7" bestFit="1" customWidth="1"/>
    <x:col min="5414" max="5414" width="12.6640625" style="7" customWidth="1"/>
    <x:col min="5415" max="5415" width="4.5546875" style="7" customWidth="1"/>
    <x:col min="5416" max="5416" width="6.109375" style="7" bestFit="1" customWidth="1"/>
    <x:col min="5417" max="5417" width="3.44140625" style="7" customWidth="1"/>
    <x:col min="5418" max="5418" width="4.21875" style="7" customWidth="1"/>
    <x:col min="5419" max="5419" width="3.44140625" style="7" customWidth="1"/>
    <x:col min="5420" max="5420" width="5.109375" style="7" customWidth="1"/>
    <x:col min="5421" max="5421" width="3.109375" style="7" customWidth="1"/>
    <x:col min="5422" max="5422" width="4.33203125" style="7" customWidth="1"/>
    <x:col min="5423" max="5423" width="3.33203125" style="7" customWidth="1"/>
    <x:col min="5424" max="5424" width="3.88671875" style="7" customWidth="1"/>
    <x:col min="5425" max="5425" width="4.21875" style="7" customWidth="1"/>
    <x:col min="5426" max="5427" width="3.21875" style="7" bestFit="1" customWidth="1"/>
    <x:col min="5428" max="5428" width="3.21875" style="7" customWidth="1"/>
    <x:col min="5429" max="5429" width="3.77734375" style="7" bestFit="1" customWidth="1"/>
    <x:col min="5430" max="5430" width="2.77734375" style="7" customWidth="1"/>
    <x:col min="5431" max="5431" width="3.44140625" style="7" customWidth="1"/>
    <x:col min="5432" max="5432" width="3.21875" style="7" customWidth="1"/>
    <x:col min="5433" max="5433" width="4.21875" style="7" customWidth="1"/>
    <x:col min="5434" max="5434" width="4" style="7" customWidth="1"/>
    <x:col min="5435" max="5436" width="3.5546875" style="7" customWidth="1"/>
    <x:col min="5437" max="5437" width="3" style="7" customWidth="1"/>
    <x:col min="5438" max="5438" width="6" style="7" customWidth="1"/>
    <x:col min="5439" max="5439" width="2.6640625" style="7" customWidth="1"/>
    <x:col min="5440" max="5440" width="6.109375" style="7" customWidth="1"/>
    <x:col min="5441" max="5441" width="2.6640625" style="7" customWidth="1"/>
    <x:col min="5442" max="5442" width="6.44140625" style="7" customWidth="1"/>
    <x:col min="5443" max="5443" width="2.6640625" style="7" customWidth="1"/>
    <x:col min="5444" max="5444" width="6.44140625" style="7" customWidth="1"/>
    <x:col min="5445" max="5445" width="3.6640625" style="7" customWidth="1"/>
    <x:col min="5446" max="5446" width="3.21875" style="7" bestFit="1" customWidth="1"/>
    <x:col min="5447" max="5447" width="3" style="7" bestFit="1" customWidth="1"/>
    <x:col min="5448" max="5449" width="3.109375" style="7" bestFit="1" customWidth="1"/>
    <x:col min="5450" max="5450" width="13.6640625" style="7" customWidth="1"/>
    <x:col min="5451" max="5451" width="5.33203125" style="7" customWidth="1"/>
    <x:col min="5452" max="5452" width="5.6640625" style="7" customWidth="1"/>
    <x:col min="5453" max="5453" width="5.5546875" style="7" customWidth="1"/>
    <x:col min="5454" max="5454" width="4.77734375" style="7" customWidth="1"/>
    <x:col min="5455" max="5455" width="6.6640625" style="7" customWidth="1"/>
    <x:col min="5456" max="5456" width="4.44140625" style="7" customWidth="1"/>
    <x:col min="5457" max="5457" width="6" style="7" customWidth="1"/>
    <x:col min="5458" max="5459" width="4.6640625" style="7" customWidth="1"/>
    <x:col min="5460" max="5460" width="7.6640625" style="7" customWidth="1"/>
    <x:col min="5461" max="5461" width="4.88671875" style="7" customWidth="1"/>
    <x:col min="5462" max="5462" width="4.77734375" style="7" customWidth="1"/>
    <x:col min="5463" max="5463" width="4.5546875" style="7" customWidth="1"/>
    <x:col min="5464" max="5464" width="4.21875" style="7" customWidth="1"/>
    <x:col min="5465" max="5465" width="4.33203125" style="7" customWidth="1"/>
    <x:col min="5466" max="5466" width="3.88671875" style="7" customWidth="1"/>
    <x:col min="5467" max="5468" width="3.33203125" style="7" customWidth="1"/>
    <x:col min="5469" max="5469" width="3.88671875" style="7" customWidth="1"/>
    <x:col min="5470" max="5470" width="6.21875" style="7" customWidth="1"/>
    <x:col min="5471" max="5471" width="3.88671875" style="7" customWidth="1"/>
    <x:col min="5472" max="5472" width="6.6640625" style="7" customWidth="1"/>
    <x:col min="5473" max="5473" width="4.77734375" style="7" customWidth="1"/>
    <x:col min="5474" max="5474" width="4" style="7" customWidth="1"/>
    <x:col min="5475" max="5475" width="3.6640625" style="7" customWidth="1"/>
    <x:col min="5476" max="5476" width="4" style="7" customWidth="1"/>
    <x:col min="5477" max="5477" width="3.88671875" style="7" customWidth="1"/>
    <x:col min="5478" max="5478" width="3.21875" style="7" customWidth="1"/>
    <x:col min="5479" max="5479" width="12.44140625" style="7" customWidth="1"/>
    <x:col min="5480" max="5480" width="5.109375" style="7" customWidth="1"/>
    <x:col min="5481" max="5481" width="8.6640625" style="7" customWidth="1"/>
    <x:col min="5482" max="5482" width="5.21875" style="7" customWidth="1"/>
    <x:col min="5483" max="5483" width="9.6640625" style="7" customWidth="1"/>
    <x:col min="5484" max="5484" width="5.21875" style="7" customWidth="1"/>
    <x:col min="5485" max="5485" width="9.44140625" style="7" customWidth="1"/>
    <x:col min="5486" max="5486" width="5.6640625" style="7" customWidth="1"/>
    <x:col min="5487" max="5487" width="9.88671875" style="7" customWidth="1"/>
    <x:col min="5488" max="5632" width="8.88671875" style="7"/>
    <x:col min="5633" max="5633" width="13.44140625" style="7" customWidth="1"/>
    <x:col min="5634" max="5634" width="3.77734375" style="7" customWidth="1"/>
    <x:col min="5635" max="5635" width="5.6640625" style="7" customWidth="1"/>
    <x:col min="5636" max="5636" width="3.88671875" style="7" customWidth="1"/>
    <x:col min="5637" max="5637" width="6.6640625" style="7" customWidth="1"/>
    <x:col min="5638" max="5638" width="3.77734375" style="7" customWidth="1"/>
    <x:col min="5639" max="5639" width="5.77734375" style="7" customWidth="1"/>
    <x:col min="5640" max="5640" width="2.77734375" style="7" customWidth="1"/>
    <x:col min="5641" max="5641" width="4.5546875" style="7" customWidth="1"/>
    <x:col min="5642" max="5642" width="3.6640625" style="7" customWidth="1"/>
    <x:col min="5643" max="5643" width="3.44140625" style="7" customWidth="1"/>
    <x:col min="5644" max="5644" width="6" style="7" customWidth="1"/>
    <x:col min="5645" max="5647" width="3.33203125" style="7" customWidth="1"/>
    <x:col min="5648" max="5648" width="3.5546875" style="7" customWidth="1"/>
    <x:col min="5649" max="5649" width="3.44140625" style="7" customWidth="1"/>
    <x:col min="5650" max="5650" width="3.109375" style="7" customWidth="1"/>
    <x:col min="5651" max="5651" width="3.44140625" style="7" customWidth="1"/>
    <x:col min="5652" max="5652" width="4.21875" style="7" customWidth="1"/>
    <x:col min="5653" max="5653" width="3.33203125" style="7" customWidth="1"/>
    <x:col min="5654" max="5654" width="5" style="7" customWidth="1"/>
    <x:col min="5655" max="5655" width="3.33203125" style="7" customWidth="1"/>
    <x:col min="5656" max="5656" width="5" style="7" customWidth="1"/>
    <x:col min="5657" max="5657" width="3.77734375" style="7" customWidth="1"/>
    <x:col min="5658" max="5658" width="3.88671875" style="7" customWidth="1"/>
    <x:col min="5659" max="5660" width="3.5546875" style="7" customWidth="1"/>
    <x:col min="5661" max="5661" width="3.33203125" style="7" customWidth="1"/>
    <x:col min="5662" max="5662" width="3.44140625" style="7" customWidth="1"/>
    <x:col min="5663" max="5663" width="3.6640625" style="7" customWidth="1"/>
    <x:col min="5664" max="5664" width="3.21875" style="7" customWidth="1"/>
    <x:col min="5665" max="5665" width="3.44140625" style="7" customWidth="1"/>
    <x:col min="5666" max="5666" width="2.88671875" style="7" customWidth="1"/>
    <x:col min="5667" max="5667" width="3.33203125" style="7" customWidth="1"/>
    <x:col min="5668" max="5668" width="3.77734375" style="7" bestFit="1" customWidth="1"/>
    <x:col min="5669" max="5669" width="4.44140625" style="7" bestFit="1" customWidth="1"/>
    <x:col min="5670" max="5670" width="12.6640625" style="7" customWidth="1"/>
    <x:col min="5671" max="5671" width="4.5546875" style="7" customWidth="1"/>
    <x:col min="5672" max="5672" width="6.109375" style="7" bestFit="1" customWidth="1"/>
    <x:col min="5673" max="5673" width="3.44140625" style="7" customWidth="1"/>
    <x:col min="5674" max="5674" width="4.21875" style="7" customWidth="1"/>
    <x:col min="5675" max="5675" width="3.44140625" style="7" customWidth="1"/>
    <x:col min="5676" max="5676" width="5.109375" style="7" customWidth="1"/>
    <x:col min="5677" max="5677" width="3.109375" style="7" customWidth="1"/>
    <x:col min="5678" max="5678" width="4.33203125" style="7" customWidth="1"/>
    <x:col min="5679" max="5679" width="3.33203125" style="7" customWidth="1"/>
    <x:col min="5680" max="5680" width="3.88671875" style="7" customWidth="1"/>
    <x:col min="5681" max="5681" width="4.21875" style="7" customWidth="1"/>
    <x:col min="5682" max="5683" width="3.21875" style="7" bestFit="1" customWidth="1"/>
    <x:col min="5684" max="5684" width="3.21875" style="7" customWidth="1"/>
    <x:col min="5685" max="5685" width="3.77734375" style="7" bestFit="1" customWidth="1"/>
    <x:col min="5686" max="5686" width="2.77734375" style="7" customWidth="1"/>
    <x:col min="5687" max="5687" width="3.44140625" style="7" customWidth="1"/>
    <x:col min="5688" max="5688" width="3.21875" style="7" customWidth="1"/>
    <x:col min="5689" max="5689" width="4.21875" style="7" customWidth="1"/>
    <x:col min="5690" max="5690" width="4" style="7" customWidth="1"/>
    <x:col min="5691" max="5692" width="3.5546875" style="7" customWidth="1"/>
    <x:col min="5693" max="5693" width="3" style="7" customWidth="1"/>
    <x:col min="5694" max="5694" width="6" style="7" customWidth="1"/>
    <x:col min="5695" max="5695" width="2.6640625" style="7" customWidth="1"/>
    <x:col min="5696" max="5696" width="6.109375" style="7" customWidth="1"/>
    <x:col min="5697" max="5697" width="2.6640625" style="7" customWidth="1"/>
    <x:col min="5698" max="5698" width="6.44140625" style="7" customWidth="1"/>
    <x:col min="5699" max="5699" width="2.6640625" style="7" customWidth="1"/>
    <x:col min="5700" max="5700" width="6.44140625" style="7" customWidth="1"/>
    <x:col min="5701" max="5701" width="3.6640625" style="7" customWidth="1"/>
    <x:col min="5702" max="5702" width="3.21875" style="7" bestFit="1" customWidth="1"/>
    <x:col min="5703" max="5703" width="3" style="7" bestFit="1" customWidth="1"/>
    <x:col min="5704" max="5705" width="3.109375" style="7" bestFit="1" customWidth="1"/>
    <x:col min="5706" max="5706" width="13.6640625" style="7" customWidth="1"/>
    <x:col min="5707" max="5707" width="5.33203125" style="7" customWidth="1"/>
    <x:col min="5708" max="5708" width="5.6640625" style="7" customWidth="1"/>
    <x:col min="5709" max="5709" width="5.5546875" style="7" customWidth="1"/>
    <x:col min="5710" max="5710" width="4.77734375" style="7" customWidth="1"/>
    <x:col min="5711" max="5711" width="6.6640625" style="7" customWidth="1"/>
    <x:col min="5712" max="5712" width="4.44140625" style="7" customWidth="1"/>
    <x:col min="5713" max="5713" width="6" style="7" customWidth="1"/>
    <x:col min="5714" max="5715" width="4.6640625" style="7" customWidth="1"/>
    <x:col min="5716" max="5716" width="7.6640625" style="7" customWidth="1"/>
    <x:col min="5717" max="5717" width="4.88671875" style="7" customWidth="1"/>
    <x:col min="5718" max="5718" width="4.77734375" style="7" customWidth="1"/>
    <x:col min="5719" max="5719" width="4.5546875" style="7" customWidth="1"/>
    <x:col min="5720" max="5720" width="4.21875" style="7" customWidth="1"/>
    <x:col min="5721" max="5721" width="4.33203125" style="7" customWidth="1"/>
    <x:col min="5722" max="5722" width="3.88671875" style="7" customWidth="1"/>
    <x:col min="5723" max="5724" width="3.33203125" style="7" customWidth="1"/>
    <x:col min="5725" max="5725" width="3.88671875" style="7" customWidth="1"/>
    <x:col min="5726" max="5726" width="6.21875" style="7" customWidth="1"/>
    <x:col min="5727" max="5727" width="3.88671875" style="7" customWidth="1"/>
    <x:col min="5728" max="5728" width="6.6640625" style="7" customWidth="1"/>
    <x:col min="5729" max="5729" width="4.77734375" style="7" customWidth="1"/>
    <x:col min="5730" max="5730" width="4" style="7" customWidth="1"/>
    <x:col min="5731" max="5731" width="3.6640625" style="7" customWidth="1"/>
    <x:col min="5732" max="5732" width="4" style="7" customWidth="1"/>
    <x:col min="5733" max="5733" width="3.88671875" style="7" customWidth="1"/>
    <x:col min="5734" max="5734" width="3.21875" style="7" customWidth="1"/>
    <x:col min="5735" max="5735" width="12.44140625" style="7" customWidth="1"/>
    <x:col min="5736" max="5736" width="5.109375" style="7" customWidth="1"/>
    <x:col min="5737" max="5737" width="8.6640625" style="7" customWidth="1"/>
    <x:col min="5738" max="5738" width="5.21875" style="7" customWidth="1"/>
    <x:col min="5739" max="5739" width="9.6640625" style="7" customWidth="1"/>
    <x:col min="5740" max="5740" width="5.21875" style="7" customWidth="1"/>
    <x:col min="5741" max="5741" width="9.44140625" style="7" customWidth="1"/>
    <x:col min="5742" max="5742" width="5.6640625" style="7" customWidth="1"/>
    <x:col min="5743" max="5743" width="9.88671875" style="7" customWidth="1"/>
    <x:col min="5744" max="5888" width="8.88671875" style="7"/>
    <x:col min="5889" max="5889" width="13.44140625" style="7" customWidth="1"/>
    <x:col min="5890" max="5890" width="3.77734375" style="7" customWidth="1"/>
    <x:col min="5891" max="5891" width="5.6640625" style="7" customWidth="1"/>
    <x:col min="5892" max="5892" width="3.88671875" style="7" customWidth="1"/>
    <x:col min="5893" max="5893" width="6.6640625" style="7" customWidth="1"/>
    <x:col min="5894" max="5894" width="3.77734375" style="7" customWidth="1"/>
    <x:col min="5895" max="5895" width="5.77734375" style="7" customWidth="1"/>
    <x:col min="5896" max="5896" width="2.77734375" style="7" customWidth="1"/>
    <x:col min="5897" max="5897" width="4.5546875" style="7" customWidth="1"/>
    <x:col min="5898" max="5898" width="3.6640625" style="7" customWidth="1"/>
    <x:col min="5899" max="5899" width="3.44140625" style="7" customWidth="1"/>
    <x:col min="5900" max="5900" width="6" style="7" customWidth="1"/>
    <x:col min="5901" max="5903" width="3.33203125" style="7" customWidth="1"/>
    <x:col min="5904" max="5904" width="3.5546875" style="7" customWidth="1"/>
    <x:col min="5905" max="5905" width="3.44140625" style="7" customWidth="1"/>
    <x:col min="5906" max="5906" width="3.109375" style="7" customWidth="1"/>
    <x:col min="5907" max="5907" width="3.44140625" style="7" customWidth="1"/>
    <x:col min="5908" max="5908" width="4.21875" style="7" customWidth="1"/>
    <x:col min="5909" max="5909" width="3.33203125" style="7" customWidth="1"/>
    <x:col min="5910" max="5910" width="5" style="7" customWidth="1"/>
    <x:col min="5911" max="5911" width="3.33203125" style="7" customWidth="1"/>
    <x:col min="5912" max="5912" width="5" style="7" customWidth="1"/>
    <x:col min="5913" max="5913" width="3.77734375" style="7" customWidth="1"/>
    <x:col min="5914" max="5914" width="3.88671875" style="7" customWidth="1"/>
    <x:col min="5915" max="5916" width="3.5546875" style="7" customWidth="1"/>
    <x:col min="5917" max="5917" width="3.33203125" style="7" customWidth="1"/>
    <x:col min="5918" max="5918" width="3.44140625" style="7" customWidth="1"/>
    <x:col min="5919" max="5919" width="3.6640625" style="7" customWidth="1"/>
    <x:col min="5920" max="5920" width="3.21875" style="7" customWidth="1"/>
    <x:col min="5921" max="5921" width="3.44140625" style="7" customWidth="1"/>
    <x:col min="5922" max="5922" width="2.88671875" style="7" customWidth="1"/>
    <x:col min="5923" max="5923" width="3.33203125" style="7" customWidth="1"/>
    <x:col min="5924" max="5924" width="3.77734375" style="7" bestFit="1" customWidth="1"/>
    <x:col min="5925" max="5925" width="4.44140625" style="7" bestFit="1" customWidth="1"/>
    <x:col min="5926" max="5926" width="12.6640625" style="7" customWidth="1"/>
    <x:col min="5927" max="5927" width="4.5546875" style="7" customWidth="1"/>
    <x:col min="5928" max="5928" width="6.109375" style="7" bestFit="1" customWidth="1"/>
    <x:col min="5929" max="5929" width="3.44140625" style="7" customWidth="1"/>
    <x:col min="5930" max="5930" width="4.21875" style="7" customWidth="1"/>
    <x:col min="5931" max="5931" width="3.44140625" style="7" customWidth="1"/>
    <x:col min="5932" max="5932" width="5.109375" style="7" customWidth="1"/>
    <x:col min="5933" max="5933" width="3.109375" style="7" customWidth="1"/>
    <x:col min="5934" max="5934" width="4.33203125" style="7" customWidth="1"/>
    <x:col min="5935" max="5935" width="3.33203125" style="7" customWidth="1"/>
    <x:col min="5936" max="5936" width="3.88671875" style="7" customWidth="1"/>
    <x:col min="5937" max="5937" width="4.21875" style="7" customWidth="1"/>
    <x:col min="5938" max="5939" width="3.21875" style="7" bestFit="1" customWidth="1"/>
    <x:col min="5940" max="5940" width="3.21875" style="7" customWidth="1"/>
    <x:col min="5941" max="5941" width="3.77734375" style="7" bestFit="1" customWidth="1"/>
    <x:col min="5942" max="5942" width="2.77734375" style="7" customWidth="1"/>
    <x:col min="5943" max="5943" width="3.44140625" style="7" customWidth="1"/>
    <x:col min="5944" max="5944" width="3.21875" style="7" customWidth="1"/>
    <x:col min="5945" max="5945" width="4.21875" style="7" customWidth="1"/>
    <x:col min="5946" max="5946" width="4" style="7" customWidth="1"/>
    <x:col min="5947" max="5948" width="3.5546875" style="7" customWidth="1"/>
    <x:col min="5949" max="5949" width="3" style="7" customWidth="1"/>
    <x:col min="5950" max="5950" width="6" style="7" customWidth="1"/>
    <x:col min="5951" max="5951" width="2.6640625" style="7" customWidth="1"/>
    <x:col min="5952" max="5952" width="6.109375" style="7" customWidth="1"/>
    <x:col min="5953" max="5953" width="2.6640625" style="7" customWidth="1"/>
    <x:col min="5954" max="5954" width="6.44140625" style="7" customWidth="1"/>
    <x:col min="5955" max="5955" width="2.6640625" style="7" customWidth="1"/>
    <x:col min="5956" max="5956" width="6.44140625" style="7" customWidth="1"/>
    <x:col min="5957" max="5957" width="3.6640625" style="7" customWidth="1"/>
    <x:col min="5958" max="5958" width="3.21875" style="7" bestFit="1" customWidth="1"/>
    <x:col min="5959" max="5959" width="3" style="7" bestFit="1" customWidth="1"/>
    <x:col min="5960" max="5961" width="3.109375" style="7" bestFit="1" customWidth="1"/>
    <x:col min="5962" max="5962" width="13.6640625" style="7" customWidth="1"/>
    <x:col min="5963" max="5963" width="5.33203125" style="7" customWidth="1"/>
    <x:col min="5964" max="5964" width="5.6640625" style="7" customWidth="1"/>
    <x:col min="5965" max="5965" width="5.5546875" style="7" customWidth="1"/>
    <x:col min="5966" max="5966" width="4.77734375" style="7" customWidth="1"/>
    <x:col min="5967" max="5967" width="6.6640625" style="7" customWidth="1"/>
    <x:col min="5968" max="5968" width="4.44140625" style="7" customWidth="1"/>
    <x:col min="5969" max="5969" width="6" style="7" customWidth="1"/>
    <x:col min="5970" max="5971" width="4.6640625" style="7" customWidth="1"/>
    <x:col min="5972" max="5972" width="7.6640625" style="7" customWidth="1"/>
    <x:col min="5973" max="5973" width="4.88671875" style="7" customWidth="1"/>
    <x:col min="5974" max="5974" width="4.77734375" style="7" customWidth="1"/>
    <x:col min="5975" max="5975" width="4.5546875" style="7" customWidth="1"/>
    <x:col min="5976" max="5976" width="4.21875" style="7" customWidth="1"/>
    <x:col min="5977" max="5977" width="4.33203125" style="7" customWidth="1"/>
    <x:col min="5978" max="5978" width="3.88671875" style="7" customWidth="1"/>
    <x:col min="5979" max="5980" width="3.33203125" style="7" customWidth="1"/>
    <x:col min="5981" max="5981" width="3.88671875" style="7" customWidth="1"/>
    <x:col min="5982" max="5982" width="6.21875" style="7" customWidth="1"/>
    <x:col min="5983" max="5983" width="3.88671875" style="7" customWidth="1"/>
    <x:col min="5984" max="5984" width="6.6640625" style="7" customWidth="1"/>
    <x:col min="5985" max="5985" width="4.77734375" style="7" customWidth="1"/>
    <x:col min="5986" max="5986" width="4" style="7" customWidth="1"/>
    <x:col min="5987" max="5987" width="3.6640625" style="7" customWidth="1"/>
    <x:col min="5988" max="5988" width="4" style="7" customWidth="1"/>
    <x:col min="5989" max="5989" width="3.88671875" style="7" customWidth="1"/>
    <x:col min="5990" max="5990" width="3.21875" style="7" customWidth="1"/>
    <x:col min="5991" max="5991" width="12.44140625" style="7" customWidth="1"/>
    <x:col min="5992" max="5992" width="5.109375" style="7" customWidth="1"/>
    <x:col min="5993" max="5993" width="8.6640625" style="7" customWidth="1"/>
    <x:col min="5994" max="5994" width="5.21875" style="7" customWidth="1"/>
    <x:col min="5995" max="5995" width="9.6640625" style="7" customWidth="1"/>
    <x:col min="5996" max="5996" width="5.21875" style="7" customWidth="1"/>
    <x:col min="5997" max="5997" width="9.44140625" style="7" customWidth="1"/>
    <x:col min="5998" max="5998" width="5.6640625" style="7" customWidth="1"/>
    <x:col min="5999" max="5999" width="9.88671875" style="7" customWidth="1"/>
    <x:col min="6000" max="6144" width="8.88671875" style="7"/>
    <x:col min="6145" max="6145" width="13.44140625" style="7" customWidth="1"/>
    <x:col min="6146" max="6146" width="3.77734375" style="7" customWidth="1"/>
    <x:col min="6147" max="6147" width="5.6640625" style="7" customWidth="1"/>
    <x:col min="6148" max="6148" width="3.88671875" style="7" customWidth="1"/>
    <x:col min="6149" max="6149" width="6.6640625" style="7" customWidth="1"/>
    <x:col min="6150" max="6150" width="3.77734375" style="7" customWidth="1"/>
    <x:col min="6151" max="6151" width="5.77734375" style="7" customWidth="1"/>
    <x:col min="6152" max="6152" width="2.77734375" style="7" customWidth="1"/>
    <x:col min="6153" max="6153" width="4.5546875" style="7" customWidth="1"/>
    <x:col min="6154" max="6154" width="3.6640625" style="7" customWidth="1"/>
    <x:col min="6155" max="6155" width="3.44140625" style="7" customWidth="1"/>
    <x:col min="6156" max="6156" width="6" style="7" customWidth="1"/>
    <x:col min="6157" max="6159" width="3.33203125" style="7" customWidth="1"/>
    <x:col min="6160" max="6160" width="3.5546875" style="7" customWidth="1"/>
    <x:col min="6161" max="6161" width="3.44140625" style="7" customWidth="1"/>
    <x:col min="6162" max="6162" width="3.109375" style="7" customWidth="1"/>
    <x:col min="6163" max="6163" width="3.44140625" style="7" customWidth="1"/>
    <x:col min="6164" max="6164" width="4.21875" style="7" customWidth="1"/>
    <x:col min="6165" max="6165" width="3.33203125" style="7" customWidth="1"/>
    <x:col min="6166" max="6166" width="5" style="7" customWidth="1"/>
    <x:col min="6167" max="6167" width="3.33203125" style="7" customWidth="1"/>
    <x:col min="6168" max="6168" width="5" style="7" customWidth="1"/>
    <x:col min="6169" max="6169" width="3.77734375" style="7" customWidth="1"/>
    <x:col min="6170" max="6170" width="3.88671875" style="7" customWidth="1"/>
    <x:col min="6171" max="6172" width="3.5546875" style="7" customWidth="1"/>
    <x:col min="6173" max="6173" width="3.33203125" style="7" customWidth="1"/>
    <x:col min="6174" max="6174" width="3.44140625" style="7" customWidth="1"/>
    <x:col min="6175" max="6175" width="3.6640625" style="7" customWidth="1"/>
    <x:col min="6176" max="6176" width="3.21875" style="7" customWidth="1"/>
    <x:col min="6177" max="6177" width="3.44140625" style="7" customWidth="1"/>
    <x:col min="6178" max="6178" width="2.88671875" style="7" customWidth="1"/>
    <x:col min="6179" max="6179" width="3.33203125" style="7" customWidth="1"/>
    <x:col min="6180" max="6180" width="3.77734375" style="7" bestFit="1" customWidth="1"/>
    <x:col min="6181" max="6181" width="4.44140625" style="7" bestFit="1" customWidth="1"/>
    <x:col min="6182" max="6182" width="12.6640625" style="7" customWidth="1"/>
    <x:col min="6183" max="6183" width="4.5546875" style="7" customWidth="1"/>
    <x:col min="6184" max="6184" width="6.109375" style="7" bestFit="1" customWidth="1"/>
    <x:col min="6185" max="6185" width="3.44140625" style="7" customWidth="1"/>
    <x:col min="6186" max="6186" width="4.21875" style="7" customWidth="1"/>
    <x:col min="6187" max="6187" width="3.44140625" style="7" customWidth="1"/>
    <x:col min="6188" max="6188" width="5.109375" style="7" customWidth="1"/>
    <x:col min="6189" max="6189" width="3.109375" style="7" customWidth="1"/>
    <x:col min="6190" max="6190" width="4.33203125" style="7" customWidth="1"/>
    <x:col min="6191" max="6191" width="3.33203125" style="7" customWidth="1"/>
    <x:col min="6192" max="6192" width="3.88671875" style="7" customWidth="1"/>
    <x:col min="6193" max="6193" width="4.21875" style="7" customWidth="1"/>
    <x:col min="6194" max="6195" width="3.21875" style="7" bestFit="1" customWidth="1"/>
    <x:col min="6196" max="6196" width="3.21875" style="7" customWidth="1"/>
    <x:col min="6197" max="6197" width="3.77734375" style="7" bestFit="1" customWidth="1"/>
    <x:col min="6198" max="6198" width="2.77734375" style="7" customWidth="1"/>
    <x:col min="6199" max="6199" width="3.44140625" style="7" customWidth="1"/>
    <x:col min="6200" max="6200" width="3.21875" style="7" customWidth="1"/>
    <x:col min="6201" max="6201" width="4.21875" style="7" customWidth="1"/>
    <x:col min="6202" max="6202" width="4" style="7" customWidth="1"/>
    <x:col min="6203" max="6204" width="3.5546875" style="7" customWidth="1"/>
    <x:col min="6205" max="6205" width="3" style="7" customWidth="1"/>
    <x:col min="6206" max="6206" width="6" style="7" customWidth="1"/>
    <x:col min="6207" max="6207" width="2.6640625" style="7" customWidth="1"/>
    <x:col min="6208" max="6208" width="6.109375" style="7" customWidth="1"/>
    <x:col min="6209" max="6209" width="2.6640625" style="7" customWidth="1"/>
    <x:col min="6210" max="6210" width="6.44140625" style="7" customWidth="1"/>
    <x:col min="6211" max="6211" width="2.6640625" style="7" customWidth="1"/>
    <x:col min="6212" max="6212" width="6.44140625" style="7" customWidth="1"/>
    <x:col min="6213" max="6213" width="3.6640625" style="7" customWidth="1"/>
    <x:col min="6214" max="6214" width="3.21875" style="7" bestFit="1" customWidth="1"/>
    <x:col min="6215" max="6215" width="3" style="7" bestFit="1" customWidth="1"/>
    <x:col min="6216" max="6217" width="3.109375" style="7" bestFit="1" customWidth="1"/>
    <x:col min="6218" max="6218" width="13.6640625" style="7" customWidth="1"/>
    <x:col min="6219" max="6219" width="5.33203125" style="7" customWidth="1"/>
    <x:col min="6220" max="6220" width="5.6640625" style="7" customWidth="1"/>
    <x:col min="6221" max="6221" width="5.5546875" style="7" customWidth="1"/>
    <x:col min="6222" max="6222" width="4.77734375" style="7" customWidth="1"/>
    <x:col min="6223" max="6223" width="6.6640625" style="7" customWidth="1"/>
    <x:col min="6224" max="6224" width="4.44140625" style="7" customWidth="1"/>
    <x:col min="6225" max="6225" width="6" style="7" customWidth="1"/>
    <x:col min="6226" max="6227" width="4.6640625" style="7" customWidth="1"/>
    <x:col min="6228" max="6228" width="7.6640625" style="7" customWidth="1"/>
    <x:col min="6229" max="6229" width="4.88671875" style="7" customWidth="1"/>
    <x:col min="6230" max="6230" width="4.77734375" style="7" customWidth="1"/>
    <x:col min="6231" max="6231" width="4.5546875" style="7" customWidth="1"/>
    <x:col min="6232" max="6232" width="4.21875" style="7" customWidth="1"/>
    <x:col min="6233" max="6233" width="4.33203125" style="7" customWidth="1"/>
    <x:col min="6234" max="6234" width="3.88671875" style="7" customWidth="1"/>
    <x:col min="6235" max="6236" width="3.33203125" style="7" customWidth="1"/>
    <x:col min="6237" max="6237" width="3.88671875" style="7" customWidth="1"/>
    <x:col min="6238" max="6238" width="6.21875" style="7" customWidth="1"/>
    <x:col min="6239" max="6239" width="3.88671875" style="7" customWidth="1"/>
    <x:col min="6240" max="6240" width="6.6640625" style="7" customWidth="1"/>
    <x:col min="6241" max="6241" width="4.77734375" style="7" customWidth="1"/>
    <x:col min="6242" max="6242" width="4" style="7" customWidth="1"/>
    <x:col min="6243" max="6243" width="3.6640625" style="7" customWidth="1"/>
    <x:col min="6244" max="6244" width="4" style="7" customWidth="1"/>
    <x:col min="6245" max="6245" width="3.88671875" style="7" customWidth="1"/>
    <x:col min="6246" max="6246" width="3.21875" style="7" customWidth="1"/>
    <x:col min="6247" max="6247" width="12.44140625" style="7" customWidth="1"/>
    <x:col min="6248" max="6248" width="5.109375" style="7" customWidth="1"/>
    <x:col min="6249" max="6249" width="8.6640625" style="7" customWidth="1"/>
    <x:col min="6250" max="6250" width="5.21875" style="7" customWidth="1"/>
    <x:col min="6251" max="6251" width="9.6640625" style="7" customWidth="1"/>
    <x:col min="6252" max="6252" width="5.21875" style="7" customWidth="1"/>
    <x:col min="6253" max="6253" width="9.44140625" style="7" customWidth="1"/>
    <x:col min="6254" max="6254" width="5.6640625" style="7" customWidth="1"/>
    <x:col min="6255" max="6255" width="9.88671875" style="7" customWidth="1"/>
    <x:col min="6256" max="6400" width="8.88671875" style="7"/>
    <x:col min="6401" max="6401" width="13.44140625" style="7" customWidth="1"/>
    <x:col min="6402" max="6402" width="3.77734375" style="7" customWidth="1"/>
    <x:col min="6403" max="6403" width="5.6640625" style="7" customWidth="1"/>
    <x:col min="6404" max="6404" width="3.88671875" style="7" customWidth="1"/>
    <x:col min="6405" max="6405" width="6.6640625" style="7" customWidth="1"/>
    <x:col min="6406" max="6406" width="3.77734375" style="7" customWidth="1"/>
    <x:col min="6407" max="6407" width="5.77734375" style="7" customWidth="1"/>
    <x:col min="6408" max="6408" width="2.77734375" style="7" customWidth="1"/>
    <x:col min="6409" max="6409" width="4.5546875" style="7" customWidth="1"/>
    <x:col min="6410" max="6410" width="3.6640625" style="7" customWidth="1"/>
    <x:col min="6411" max="6411" width="3.44140625" style="7" customWidth="1"/>
    <x:col min="6412" max="6412" width="6" style="7" customWidth="1"/>
    <x:col min="6413" max="6415" width="3.33203125" style="7" customWidth="1"/>
    <x:col min="6416" max="6416" width="3.5546875" style="7" customWidth="1"/>
    <x:col min="6417" max="6417" width="3.44140625" style="7" customWidth="1"/>
    <x:col min="6418" max="6418" width="3.109375" style="7" customWidth="1"/>
    <x:col min="6419" max="6419" width="3.44140625" style="7" customWidth="1"/>
    <x:col min="6420" max="6420" width="4.21875" style="7" customWidth="1"/>
    <x:col min="6421" max="6421" width="3.33203125" style="7" customWidth="1"/>
    <x:col min="6422" max="6422" width="5" style="7" customWidth="1"/>
    <x:col min="6423" max="6423" width="3.33203125" style="7" customWidth="1"/>
    <x:col min="6424" max="6424" width="5" style="7" customWidth="1"/>
    <x:col min="6425" max="6425" width="3.77734375" style="7" customWidth="1"/>
    <x:col min="6426" max="6426" width="3.88671875" style="7" customWidth="1"/>
    <x:col min="6427" max="6428" width="3.5546875" style="7" customWidth="1"/>
    <x:col min="6429" max="6429" width="3.33203125" style="7" customWidth="1"/>
    <x:col min="6430" max="6430" width="3.44140625" style="7" customWidth="1"/>
    <x:col min="6431" max="6431" width="3.6640625" style="7" customWidth="1"/>
    <x:col min="6432" max="6432" width="3.21875" style="7" customWidth="1"/>
    <x:col min="6433" max="6433" width="3.44140625" style="7" customWidth="1"/>
    <x:col min="6434" max="6434" width="2.88671875" style="7" customWidth="1"/>
    <x:col min="6435" max="6435" width="3.33203125" style="7" customWidth="1"/>
    <x:col min="6436" max="6436" width="3.77734375" style="7" bestFit="1" customWidth="1"/>
    <x:col min="6437" max="6437" width="4.44140625" style="7" bestFit="1" customWidth="1"/>
    <x:col min="6438" max="6438" width="12.6640625" style="7" customWidth="1"/>
    <x:col min="6439" max="6439" width="4.5546875" style="7" customWidth="1"/>
    <x:col min="6440" max="6440" width="6.109375" style="7" bestFit="1" customWidth="1"/>
    <x:col min="6441" max="6441" width="3.44140625" style="7" customWidth="1"/>
    <x:col min="6442" max="6442" width="4.21875" style="7" customWidth="1"/>
    <x:col min="6443" max="6443" width="3.44140625" style="7" customWidth="1"/>
    <x:col min="6444" max="6444" width="5.109375" style="7" customWidth="1"/>
    <x:col min="6445" max="6445" width="3.109375" style="7" customWidth="1"/>
    <x:col min="6446" max="6446" width="4.33203125" style="7" customWidth="1"/>
    <x:col min="6447" max="6447" width="3.33203125" style="7" customWidth="1"/>
    <x:col min="6448" max="6448" width="3.88671875" style="7" customWidth="1"/>
    <x:col min="6449" max="6449" width="4.21875" style="7" customWidth="1"/>
    <x:col min="6450" max="6451" width="3.21875" style="7" bestFit="1" customWidth="1"/>
    <x:col min="6452" max="6452" width="3.21875" style="7" customWidth="1"/>
    <x:col min="6453" max="6453" width="3.77734375" style="7" bestFit="1" customWidth="1"/>
    <x:col min="6454" max="6454" width="2.77734375" style="7" customWidth="1"/>
    <x:col min="6455" max="6455" width="3.44140625" style="7" customWidth="1"/>
    <x:col min="6456" max="6456" width="3.21875" style="7" customWidth="1"/>
    <x:col min="6457" max="6457" width="4.21875" style="7" customWidth="1"/>
    <x:col min="6458" max="6458" width="4" style="7" customWidth="1"/>
    <x:col min="6459" max="6460" width="3.5546875" style="7" customWidth="1"/>
    <x:col min="6461" max="6461" width="3" style="7" customWidth="1"/>
    <x:col min="6462" max="6462" width="6" style="7" customWidth="1"/>
    <x:col min="6463" max="6463" width="2.6640625" style="7" customWidth="1"/>
    <x:col min="6464" max="6464" width="6.109375" style="7" customWidth="1"/>
    <x:col min="6465" max="6465" width="2.6640625" style="7" customWidth="1"/>
    <x:col min="6466" max="6466" width="6.44140625" style="7" customWidth="1"/>
    <x:col min="6467" max="6467" width="2.6640625" style="7" customWidth="1"/>
    <x:col min="6468" max="6468" width="6.44140625" style="7" customWidth="1"/>
    <x:col min="6469" max="6469" width="3.6640625" style="7" customWidth="1"/>
    <x:col min="6470" max="6470" width="3.21875" style="7" bestFit="1" customWidth="1"/>
    <x:col min="6471" max="6471" width="3" style="7" bestFit="1" customWidth="1"/>
    <x:col min="6472" max="6473" width="3.109375" style="7" bestFit="1" customWidth="1"/>
    <x:col min="6474" max="6474" width="13.6640625" style="7" customWidth="1"/>
    <x:col min="6475" max="6475" width="5.33203125" style="7" customWidth="1"/>
    <x:col min="6476" max="6476" width="5.6640625" style="7" customWidth="1"/>
    <x:col min="6477" max="6477" width="5.5546875" style="7" customWidth="1"/>
    <x:col min="6478" max="6478" width="4.77734375" style="7" customWidth="1"/>
    <x:col min="6479" max="6479" width="6.6640625" style="7" customWidth="1"/>
    <x:col min="6480" max="6480" width="4.44140625" style="7" customWidth="1"/>
    <x:col min="6481" max="6481" width="6" style="7" customWidth="1"/>
    <x:col min="6482" max="6483" width="4.6640625" style="7" customWidth="1"/>
    <x:col min="6484" max="6484" width="7.6640625" style="7" customWidth="1"/>
    <x:col min="6485" max="6485" width="4.88671875" style="7" customWidth="1"/>
    <x:col min="6486" max="6486" width="4.77734375" style="7" customWidth="1"/>
    <x:col min="6487" max="6487" width="4.5546875" style="7" customWidth="1"/>
    <x:col min="6488" max="6488" width="4.21875" style="7" customWidth="1"/>
    <x:col min="6489" max="6489" width="4.33203125" style="7" customWidth="1"/>
    <x:col min="6490" max="6490" width="3.88671875" style="7" customWidth="1"/>
    <x:col min="6491" max="6492" width="3.33203125" style="7" customWidth="1"/>
    <x:col min="6493" max="6493" width="3.88671875" style="7" customWidth="1"/>
    <x:col min="6494" max="6494" width="6.21875" style="7" customWidth="1"/>
    <x:col min="6495" max="6495" width="3.88671875" style="7" customWidth="1"/>
    <x:col min="6496" max="6496" width="6.6640625" style="7" customWidth="1"/>
    <x:col min="6497" max="6497" width="4.77734375" style="7" customWidth="1"/>
    <x:col min="6498" max="6498" width="4" style="7" customWidth="1"/>
    <x:col min="6499" max="6499" width="3.6640625" style="7" customWidth="1"/>
    <x:col min="6500" max="6500" width="4" style="7" customWidth="1"/>
    <x:col min="6501" max="6501" width="3.88671875" style="7" customWidth="1"/>
    <x:col min="6502" max="6502" width="3.21875" style="7" customWidth="1"/>
    <x:col min="6503" max="6503" width="12.44140625" style="7" customWidth="1"/>
    <x:col min="6504" max="6504" width="5.109375" style="7" customWidth="1"/>
    <x:col min="6505" max="6505" width="8.6640625" style="7" customWidth="1"/>
    <x:col min="6506" max="6506" width="5.21875" style="7" customWidth="1"/>
    <x:col min="6507" max="6507" width="9.6640625" style="7" customWidth="1"/>
    <x:col min="6508" max="6508" width="5.21875" style="7" customWidth="1"/>
    <x:col min="6509" max="6509" width="9.44140625" style="7" customWidth="1"/>
    <x:col min="6510" max="6510" width="5.6640625" style="7" customWidth="1"/>
    <x:col min="6511" max="6511" width="9.88671875" style="7" customWidth="1"/>
    <x:col min="6512" max="6656" width="8.88671875" style="7"/>
    <x:col min="6657" max="6657" width="13.44140625" style="7" customWidth="1"/>
    <x:col min="6658" max="6658" width="3.77734375" style="7" customWidth="1"/>
    <x:col min="6659" max="6659" width="5.6640625" style="7" customWidth="1"/>
    <x:col min="6660" max="6660" width="3.88671875" style="7" customWidth="1"/>
    <x:col min="6661" max="6661" width="6.6640625" style="7" customWidth="1"/>
    <x:col min="6662" max="6662" width="3.77734375" style="7" customWidth="1"/>
    <x:col min="6663" max="6663" width="5.77734375" style="7" customWidth="1"/>
    <x:col min="6664" max="6664" width="2.77734375" style="7" customWidth="1"/>
    <x:col min="6665" max="6665" width="4.5546875" style="7" customWidth="1"/>
    <x:col min="6666" max="6666" width="3.6640625" style="7" customWidth="1"/>
    <x:col min="6667" max="6667" width="3.44140625" style="7" customWidth="1"/>
    <x:col min="6668" max="6668" width="6" style="7" customWidth="1"/>
    <x:col min="6669" max="6671" width="3.33203125" style="7" customWidth="1"/>
    <x:col min="6672" max="6672" width="3.5546875" style="7" customWidth="1"/>
    <x:col min="6673" max="6673" width="3.44140625" style="7" customWidth="1"/>
    <x:col min="6674" max="6674" width="3.109375" style="7" customWidth="1"/>
    <x:col min="6675" max="6675" width="3.44140625" style="7" customWidth="1"/>
    <x:col min="6676" max="6676" width="4.21875" style="7" customWidth="1"/>
    <x:col min="6677" max="6677" width="3.33203125" style="7" customWidth="1"/>
    <x:col min="6678" max="6678" width="5" style="7" customWidth="1"/>
    <x:col min="6679" max="6679" width="3.33203125" style="7" customWidth="1"/>
    <x:col min="6680" max="6680" width="5" style="7" customWidth="1"/>
    <x:col min="6681" max="6681" width="3.77734375" style="7" customWidth="1"/>
    <x:col min="6682" max="6682" width="3.88671875" style="7" customWidth="1"/>
    <x:col min="6683" max="6684" width="3.5546875" style="7" customWidth="1"/>
    <x:col min="6685" max="6685" width="3.33203125" style="7" customWidth="1"/>
    <x:col min="6686" max="6686" width="3.44140625" style="7" customWidth="1"/>
    <x:col min="6687" max="6687" width="3.6640625" style="7" customWidth="1"/>
    <x:col min="6688" max="6688" width="3.21875" style="7" customWidth="1"/>
    <x:col min="6689" max="6689" width="3.44140625" style="7" customWidth="1"/>
    <x:col min="6690" max="6690" width="2.88671875" style="7" customWidth="1"/>
    <x:col min="6691" max="6691" width="3.33203125" style="7" customWidth="1"/>
    <x:col min="6692" max="6692" width="3.77734375" style="7" bestFit="1" customWidth="1"/>
    <x:col min="6693" max="6693" width="4.44140625" style="7" bestFit="1" customWidth="1"/>
    <x:col min="6694" max="6694" width="12.6640625" style="7" customWidth="1"/>
    <x:col min="6695" max="6695" width="4.5546875" style="7" customWidth="1"/>
    <x:col min="6696" max="6696" width="6.109375" style="7" bestFit="1" customWidth="1"/>
    <x:col min="6697" max="6697" width="3.44140625" style="7" customWidth="1"/>
    <x:col min="6698" max="6698" width="4.21875" style="7" customWidth="1"/>
    <x:col min="6699" max="6699" width="3.44140625" style="7" customWidth="1"/>
    <x:col min="6700" max="6700" width="5.109375" style="7" customWidth="1"/>
    <x:col min="6701" max="6701" width="3.109375" style="7" customWidth="1"/>
    <x:col min="6702" max="6702" width="4.33203125" style="7" customWidth="1"/>
    <x:col min="6703" max="6703" width="3.33203125" style="7" customWidth="1"/>
    <x:col min="6704" max="6704" width="3.88671875" style="7" customWidth="1"/>
    <x:col min="6705" max="6705" width="4.21875" style="7" customWidth="1"/>
    <x:col min="6706" max="6707" width="3.21875" style="7" bestFit="1" customWidth="1"/>
    <x:col min="6708" max="6708" width="3.21875" style="7" customWidth="1"/>
    <x:col min="6709" max="6709" width="3.77734375" style="7" bestFit="1" customWidth="1"/>
    <x:col min="6710" max="6710" width="2.77734375" style="7" customWidth="1"/>
    <x:col min="6711" max="6711" width="3.44140625" style="7" customWidth="1"/>
    <x:col min="6712" max="6712" width="3.21875" style="7" customWidth="1"/>
    <x:col min="6713" max="6713" width="4.21875" style="7" customWidth="1"/>
    <x:col min="6714" max="6714" width="4" style="7" customWidth="1"/>
    <x:col min="6715" max="6716" width="3.5546875" style="7" customWidth="1"/>
    <x:col min="6717" max="6717" width="3" style="7" customWidth="1"/>
    <x:col min="6718" max="6718" width="6" style="7" customWidth="1"/>
    <x:col min="6719" max="6719" width="2.6640625" style="7" customWidth="1"/>
    <x:col min="6720" max="6720" width="6.109375" style="7" customWidth="1"/>
    <x:col min="6721" max="6721" width="2.6640625" style="7" customWidth="1"/>
    <x:col min="6722" max="6722" width="6.44140625" style="7" customWidth="1"/>
    <x:col min="6723" max="6723" width="2.6640625" style="7" customWidth="1"/>
    <x:col min="6724" max="6724" width="6.44140625" style="7" customWidth="1"/>
    <x:col min="6725" max="6725" width="3.6640625" style="7" customWidth="1"/>
    <x:col min="6726" max="6726" width="3.21875" style="7" bestFit="1" customWidth="1"/>
    <x:col min="6727" max="6727" width="3" style="7" bestFit="1" customWidth="1"/>
    <x:col min="6728" max="6729" width="3.109375" style="7" bestFit="1" customWidth="1"/>
    <x:col min="6730" max="6730" width="13.6640625" style="7" customWidth="1"/>
    <x:col min="6731" max="6731" width="5.33203125" style="7" customWidth="1"/>
    <x:col min="6732" max="6732" width="5.6640625" style="7" customWidth="1"/>
    <x:col min="6733" max="6733" width="5.5546875" style="7" customWidth="1"/>
    <x:col min="6734" max="6734" width="4.77734375" style="7" customWidth="1"/>
    <x:col min="6735" max="6735" width="6.6640625" style="7" customWidth="1"/>
    <x:col min="6736" max="6736" width="4.44140625" style="7" customWidth="1"/>
    <x:col min="6737" max="6737" width="6" style="7" customWidth="1"/>
    <x:col min="6738" max="6739" width="4.6640625" style="7" customWidth="1"/>
    <x:col min="6740" max="6740" width="7.6640625" style="7" customWidth="1"/>
    <x:col min="6741" max="6741" width="4.88671875" style="7" customWidth="1"/>
    <x:col min="6742" max="6742" width="4.77734375" style="7" customWidth="1"/>
    <x:col min="6743" max="6743" width="4.5546875" style="7" customWidth="1"/>
    <x:col min="6744" max="6744" width="4.21875" style="7" customWidth="1"/>
    <x:col min="6745" max="6745" width="4.33203125" style="7" customWidth="1"/>
    <x:col min="6746" max="6746" width="3.88671875" style="7" customWidth="1"/>
    <x:col min="6747" max="6748" width="3.33203125" style="7" customWidth="1"/>
    <x:col min="6749" max="6749" width="3.88671875" style="7" customWidth="1"/>
    <x:col min="6750" max="6750" width="6.21875" style="7" customWidth="1"/>
    <x:col min="6751" max="6751" width="3.88671875" style="7" customWidth="1"/>
    <x:col min="6752" max="6752" width="6.6640625" style="7" customWidth="1"/>
    <x:col min="6753" max="6753" width="4.77734375" style="7" customWidth="1"/>
    <x:col min="6754" max="6754" width="4" style="7" customWidth="1"/>
    <x:col min="6755" max="6755" width="3.6640625" style="7" customWidth="1"/>
    <x:col min="6756" max="6756" width="4" style="7" customWidth="1"/>
    <x:col min="6757" max="6757" width="3.88671875" style="7" customWidth="1"/>
    <x:col min="6758" max="6758" width="3.21875" style="7" customWidth="1"/>
    <x:col min="6759" max="6759" width="12.44140625" style="7" customWidth="1"/>
    <x:col min="6760" max="6760" width="5.109375" style="7" customWidth="1"/>
    <x:col min="6761" max="6761" width="8.6640625" style="7" customWidth="1"/>
    <x:col min="6762" max="6762" width="5.21875" style="7" customWidth="1"/>
    <x:col min="6763" max="6763" width="9.6640625" style="7" customWidth="1"/>
    <x:col min="6764" max="6764" width="5.21875" style="7" customWidth="1"/>
    <x:col min="6765" max="6765" width="9.44140625" style="7" customWidth="1"/>
    <x:col min="6766" max="6766" width="5.6640625" style="7" customWidth="1"/>
    <x:col min="6767" max="6767" width="9.88671875" style="7" customWidth="1"/>
    <x:col min="6768" max="6912" width="8.88671875" style="7"/>
    <x:col min="6913" max="6913" width="13.44140625" style="7" customWidth="1"/>
    <x:col min="6914" max="6914" width="3.77734375" style="7" customWidth="1"/>
    <x:col min="6915" max="6915" width="5.6640625" style="7" customWidth="1"/>
    <x:col min="6916" max="6916" width="3.88671875" style="7" customWidth="1"/>
    <x:col min="6917" max="6917" width="6.6640625" style="7" customWidth="1"/>
    <x:col min="6918" max="6918" width="3.77734375" style="7" customWidth="1"/>
    <x:col min="6919" max="6919" width="5.77734375" style="7" customWidth="1"/>
    <x:col min="6920" max="6920" width="2.77734375" style="7" customWidth="1"/>
    <x:col min="6921" max="6921" width="4.5546875" style="7" customWidth="1"/>
    <x:col min="6922" max="6922" width="3.6640625" style="7" customWidth="1"/>
    <x:col min="6923" max="6923" width="3.44140625" style="7" customWidth="1"/>
    <x:col min="6924" max="6924" width="6" style="7" customWidth="1"/>
    <x:col min="6925" max="6927" width="3.33203125" style="7" customWidth="1"/>
    <x:col min="6928" max="6928" width="3.5546875" style="7" customWidth="1"/>
    <x:col min="6929" max="6929" width="3.44140625" style="7" customWidth="1"/>
    <x:col min="6930" max="6930" width="3.109375" style="7" customWidth="1"/>
    <x:col min="6931" max="6931" width="3.44140625" style="7" customWidth="1"/>
    <x:col min="6932" max="6932" width="4.21875" style="7" customWidth="1"/>
    <x:col min="6933" max="6933" width="3.33203125" style="7" customWidth="1"/>
    <x:col min="6934" max="6934" width="5" style="7" customWidth="1"/>
    <x:col min="6935" max="6935" width="3.33203125" style="7" customWidth="1"/>
    <x:col min="6936" max="6936" width="5" style="7" customWidth="1"/>
    <x:col min="6937" max="6937" width="3.77734375" style="7" customWidth="1"/>
    <x:col min="6938" max="6938" width="3.88671875" style="7" customWidth="1"/>
    <x:col min="6939" max="6940" width="3.5546875" style="7" customWidth="1"/>
    <x:col min="6941" max="6941" width="3.33203125" style="7" customWidth="1"/>
    <x:col min="6942" max="6942" width="3.44140625" style="7" customWidth="1"/>
    <x:col min="6943" max="6943" width="3.6640625" style="7" customWidth="1"/>
    <x:col min="6944" max="6944" width="3.21875" style="7" customWidth="1"/>
    <x:col min="6945" max="6945" width="3.44140625" style="7" customWidth="1"/>
    <x:col min="6946" max="6946" width="2.88671875" style="7" customWidth="1"/>
    <x:col min="6947" max="6947" width="3.33203125" style="7" customWidth="1"/>
    <x:col min="6948" max="6948" width="3.77734375" style="7" bestFit="1" customWidth="1"/>
    <x:col min="6949" max="6949" width="4.44140625" style="7" bestFit="1" customWidth="1"/>
    <x:col min="6950" max="6950" width="12.6640625" style="7" customWidth="1"/>
    <x:col min="6951" max="6951" width="4.5546875" style="7" customWidth="1"/>
    <x:col min="6952" max="6952" width="6.109375" style="7" bestFit="1" customWidth="1"/>
    <x:col min="6953" max="6953" width="3.44140625" style="7" customWidth="1"/>
    <x:col min="6954" max="6954" width="4.21875" style="7" customWidth="1"/>
    <x:col min="6955" max="6955" width="3.44140625" style="7" customWidth="1"/>
    <x:col min="6956" max="6956" width="5.109375" style="7" customWidth="1"/>
    <x:col min="6957" max="6957" width="3.109375" style="7" customWidth="1"/>
    <x:col min="6958" max="6958" width="4.33203125" style="7" customWidth="1"/>
    <x:col min="6959" max="6959" width="3.33203125" style="7" customWidth="1"/>
    <x:col min="6960" max="6960" width="3.88671875" style="7" customWidth="1"/>
    <x:col min="6961" max="6961" width="4.21875" style="7" customWidth="1"/>
    <x:col min="6962" max="6963" width="3.21875" style="7" bestFit="1" customWidth="1"/>
    <x:col min="6964" max="6964" width="3.21875" style="7" customWidth="1"/>
    <x:col min="6965" max="6965" width="3.77734375" style="7" bestFit="1" customWidth="1"/>
    <x:col min="6966" max="6966" width="2.77734375" style="7" customWidth="1"/>
    <x:col min="6967" max="6967" width="3.44140625" style="7" customWidth="1"/>
    <x:col min="6968" max="6968" width="3.21875" style="7" customWidth="1"/>
    <x:col min="6969" max="6969" width="4.21875" style="7" customWidth="1"/>
    <x:col min="6970" max="6970" width="4" style="7" customWidth="1"/>
    <x:col min="6971" max="6972" width="3.5546875" style="7" customWidth="1"/>
    <x:col min="6973" max="6973" width="3" style="7" customWidth="1"/>
    <x:col min="6974" max="6974" width="6" style="7" customWidth="1"/>
    <x:col min="6975" max="6975" width="2.6640625" style="7" customWidth="1"/>
    <x:col min="6976" max="6976" width="6.109375" style="7" customWidth="1"/>
    <x:col min="6977" max="6977" width="2.6640625" style="7" customWidth="1"/>
    <x:col min="6978" max="6978" width="6.44140625" style="7" customWidth="1"/>
    <x:col min="6979" max="6979" width="2.6640625" style="7" customWidth="1"/>
    <x:col min="6980" max="6980" width="6.44140625" style="7" customWidth="1"/>
    <x:col min="6981" max="6981" width="3.6640625" style="7" customWidth="1"/>
    <x:col min="6982" max="6982" width="3.21875" style="7" bestFit="1" customWidth="1"/>
    <x:col min="6983" max="6983" width="3" style="7" bestFit="1" customWidth="1"/>
    <x:col min="6984" max="6985" width="3.109375" style="7" bestFit="1" customWidth="1"/>
    <x:col min="6986" max="6986" width="13.6640625" style="7" customWidth="1"/>
    <x:col min="6987" max="6987" width="5.33203125" style="7" customWidth="1"/>
    <x:col min="6988" max="6988" width="5.6640625" style="7" customWidth="1"/>
    <x:col min="6989" max="6989" width="5.5546875" style="7" customWidth="1"/>
    <x:col min="6990" max="6990" width="4.77734375" style="7" customWidth="1"/>
    <x:col min="6991" max="6991" width="6.6640625" style="7" customWidth="1"/>
    <x:col min="6992" max="6992" width="4.44140625" style="7" customWidth="1"/>
    <x:col min="6993" max="6993" width="6" style="7" customWidth="1"/>
    <x:col min="6994" max="6995" width="4.6640625" style="7" customWidth="1"/>
    <x:col min="6996" max="6996" width="7.6640625" style="7" customWidth="1"/>
    <x:col min="6997" max="6997" width="4.88671875" style="7" customWidth="1"/>
    <x:col min="6998" max="6998" width="4.77734375" style="7" customWidth="1"/>
    <x:col min="6999" max="6999" width="4.5546875" style="7" customWidth="1"/>
    <x:col min="7000" max="7000" width="4.21875" style="7" customWidth="1"/>
    <x:col min="7001" max="7001" width="4.33203125" style="7" customWidth="1"/>
    <x:col min="7002" max="7002" width="3.88671875" style="7" customWidth="1"/>
    <x:col min="7003" max="7004" width="3.33203125" style="7" customWidth="1"/>
    <x:col min="7005" max="7005" width="3.88671875" style="7" customWidth="1"/>
    <x:col min="7006" max="7006" width="6.21875" style="7" customWidth="1"/>
    <x:col min="7007" max="7007" width="3.88671875" style="7" customWidth="1"/>
    <x:col min="7008" max="7008" width="6.6640625" style="7" customWidth="1"/>
    <x:col min="7009" max="7009" width="4.77734375" style="7" customWidth="1"/>
    <x:col min="7010" max="7010" width="4" style="7" customWidth="1"/>
    <x:col min="7011" max="7011" width="3.6640625" style="7" customWidth="1"/>
    <x:col min="7012" max="7012" width="4" style="7" customWidth="1"/>
    <x:col min="7013" max="7013" width="3.88671875" style="7" customWidth="1"/>
    <x:col min="7014" max="7014" width="3.21875" style="7" customWidth="1"/>
    <x:col min="7015" max="7015" width="12.44140625" style="7" customWidth="1"/>
    <x:col min="7016" max="7016" width="5.109375" style="7" customWidth="1"/>
    <x:col min="7017" max="7017" width="8.6640625" style="7" customWidth="1"/>
    <x:col min="7018" max="7018" width="5.21875" style="7" customWidth="1"/>
    <x:col min="7019" max="7019" width="9.6640625" style="7" customWidth="1"/>
    <x:col min="7020" max="7020" width="5.21875" style="7" customWidth="1"/>
    <x:col min="7021" max="7021" width="9.44140625" style="7" customWidth="1"/>
    <x:col min="7022" max="7022" width="5.6640625" style="7" customWidth="1"/>
    <x:col min="7023" max="7023" width="9.88671875" style="7" customWidth="1"/>
    <x:col min="7024" max="7168" width="8.88671875" style="7"/>
    <x:col min="7169" max="7169" width="13.44140625" style="7" customWidth="1"/>
    <x:col min="7170" max="7170" width="3.77734375" style="7" customWidth="1"/>
    <x:col min="7171" max="7171" width="5.6640625" style="7" customWidth="1"/>
    <x:col min="7172" max="7172" width="3.88671875" style="7" customWidth="1"/>
    <x:col min="7173" max="7173" width="6.6640625" style="7" customWidth="1"/>
    <x:col min="7174" max="7174" width="3.77734375" style="7" customWidth="1"/>
    <x:col min="7175" max="7175" width="5.77734375" style="7" customWidth="1"/>
    <x:col min="7176" max="7176" width="2.77734375" style="7" customWidth="1"/>
    <x:col min="7177" max="7177" width="4.5546875" style="7" customWidth="1"/>
    <x:col min="7178" max="7178" width="3.6640625" style="7" customWidth="1"/>
    <x:col min="7179" max="7179" width="3.44140625" style="7" customWidth="1"/>
    <x:col min="7180" max="7180" width="6" style="7" customWidth="1"/>
    <x:col min="7181" max="7183" width="3.33203125" style="7" customWidth="1"/>
    <x:col min="7184" max="7184" width="3.5546875" style="7" customWidth="1"/>
    <x:col min="7185" max="7185" width="3.44140625" style="7" customWidth="1"/>
    <x:col min="7186" max="7186" width="3.109375" style="7" customWidth="1"/>
    <x:col min="7187" max="7187" width="3.44140625" style="7" customWidth="1"/>
    <x:col min="7188" max="7188" width="4.21875" style="7" customWidth="1"/>
    <x:col min="7189" max="7189" width="3.33203125" style="7" customWidth="1"/>
    <x:col min="7190" max="7190" width="5" style="7" customWidth="1"/>
    <x:col min="7191" max="7191" width="3.33203125" style="7" customWidth="1"/>
    <x:col min="7192" max="7192" width="5" style="7" customWidth="1"/>
    <x:col min="7193" max="7193" width="3.77734375" style="7" customWidth="1"/>
    <x:col min="7194" max="7194" width="3.88671875" style="7" customWidth="1"/>
    <x:col min="7195" max="7196" width="3.5546875" style="7" customWidth="1"/>
    <x:col min="7197" max="7197" width="3.33203125" style="7" customWidth="1"/>
    <x:col min="7198" max="7198" width="3.44140625" style="7" customWidth="1"/>
    <x:col min="7199" max="7199" width="3.6640625" style="7" customWidth="1"/>
    <x:col min="7200" max="7200" width="3.21875" style="7" customWidth="1"/>
    <x:col min="7201" max="7201" width="3.44140625" style="7" customWidth="1"/>
    <x:col min="7202" max="7202" width="2.88671875" style="7" customWidth="1"/>
    <x:col min="7203" max="7203" width="3.33203125" style="7" customWidth="1"/>
    <x:col min="7204" max="7204" width="3.77734375" style="7" bestFit="1" customWidth="1"/>
    <x:col min="7205" max="7205" width="4.44140625" style="7" bestFit="1" customWidth="1"/>
    <x:col min="7206" max="7206" width="12.6640625" style="7" customWidth="1"/>
    <x:col min="7207" max="7207" width="4.5546875" style="7" customWidth="1"/>
    <x:col min="7208" max="7208" width="6.109375" style="7" bestFit="1" customWidth="1"/>
    <x:col min="7209" max="7209" width="3.44140625" style="7" customWidth="1"/>
    <x:col min="7210" max="7210" width="4.21875" style="7" customWidth="1"/>
    <x:col min="7211" max="7211" width="3.44140625" style="7" customWidth="1"/>
    <x:col min="7212" max="7212" width="5.109375" style="7" customWidth="1"/>
    <x:col min="7213" max="7213" width="3.109375" style="7" customWidth="1"/>
    <x:col min="7214" max="7214" width="4.33203125" style="7" customWidth="1"/>
    <x:col min="7215" max="7215" width="3.33203125" style="7" customWidth="1"/>
    <x:col min="7216" max="7216" width="3.88671875" style="7" customWidth="1"/>
    <x:col min="7217" max="7217" width="4.21875" style="7" customWidth="1"/>
    <x:col min="7218" max="7219" width="3.21875" style="7" bestFit="1" customWidth="1"/>
    <x:col min="7220" max="7220" width="3.21875" style="7" customWidth="1"/>
    <x:col min="7221" max="7221" width="3.77734375" style="7" bestFit="1" customWidth="1"/>
    <x:col min="7222" max="7222" width="2.77734375" style="7" customWidth="1"/>
    <x:col min="7223" max="7223" width="3.44140625" style="7" customWidth="1"/>
    <x:col min="7224" max="7224" width="3.21875" style="7" customWidth="1"/>
    <x:col min="7225" max="7225" width="4.21875" style="7" customWidth="1"/>
    <x:col min="7226" max="7226" width="4" style="7" customWidth="1"/>
    <x:col min="7227" max="7228" width="3.5546875" style="7" customWidth="1"/>
    <x:col min="7229" max="7229" width="3" style="7" customWidth="1"/>
    <x:col min="7230" max="7230" width="6" style="7" customWidth="1"/>
    <x:col min="7231" max="7231" width="2.6640625" style="7" customWidth="1"/>
    <x:col min="7232" max="7232" width="6.109375" style="7" customWidth="1"/>
    <x:col min="7233" max="7233" width="2.6640625" style="7" customWidth="1"/>
    <x:col min="7234" max="7234" width="6.44140625" style="7" customWidth="1"/>
    <x:col min="7235" max="7235" width="2.6640625" style="7" customWidth="1"/>
    <x:col min="7236" max="7236" width="6.44140625" style="7" customWidth="1"/>
    <x:col min="7237" max="7237" width="3.6640625" style="7" customWidth="1"/>
    <x:col min="7238" max="7238" width="3.21875" style="7" bestFit="1" customWidth="1"/>
    <x:col min="7239" max="7239" width="3" style="7" bestFit="1" customWidth="1"/>
    <x:col min="7240" max="7241" width="3.109375" style="7" bestFit="1" customWidth="1"/>
    <x:col min="7242" max="7242" width="13.6640625" style="7" customWidth="1"/>
    <x:col min="7243" max="7243" width="5.33203125" style="7" customWidth="1"/>
    <x:col min="7244" max="7244" width="5.6640625" style="7" customWidth="1"/>
    <x:col min="7245" max="7245" width="5.5546875" style="7" customWidth="1"/>
    <x:col min="7246" max="7246" width="4.77734375" style="7" customWidth="1"/>
    <x:col min="7247" max="7247" width="6.6640625" style="7" customWidth="1"/>
    <x:col min="7248" max="7248" width="4.44140625" style="7" customWidth="1"/>
    <x:col min="7249" max="7249" width="6" style="7" customWidth="1"/>
    <x:col min="7250" max="7251" width="4.6640625" style="7" customWidth="1"/>
    <x:col min="7252" max="7252" width="7.6640625" style="7" customWidth="1"/>
    <x:col min="7253" max="7253" width="4.88671875" style="7" customWidth="1"/>
    <x:col min="7254" max="7254" width="4.77734375" style="7" customWidth="1"/>
    <x:col min="7255" max="7255" width="4.5546875" style="7" customWidth="1"/>
    <x:col min="7256" max="7256" width="4.21875" style="7" customWidth="1"/>
    <x:col min="7257" max="7257" width="4.33203125" style="7" customWidth="1"/>
    <x:col min="7258" max="7258" width="3.88671875" style="7" customWidth="1"/>
    <x:col min="7259" max="7260" width="3.33203125" style="7" customWidth="1"/>
    <x:col min="7261" max="7261" width="3.88671875" style="7" customWidth="1"/>
    <x:col min="7262" max="7262" width="6.21875" style="7" customWidth="1"/>
    <x:col min="7263" max="7263" width="3.88671875" style="7" customWidth="1"/>
    <x:col min="7264" max="7264" width="6.6640625" style="7" customWidth="1"/>
    <x:col min="7265" max="7265" width="4.77734375" style="7" customWidth="1"/>
    <x:col min="7266" max="7266" width="4" style="7" customWidth="1"/>
    <x:col min="7267" max="7267" width="3.6640625" style="7" customWidth="1"/>
    <x:col min="7268" max="7268" width="4" style="7" customWidth="1"/>
    <x:col min="7269" max="7269" width="3.88671875" style="7" customWidth="1"/>
    <x:col min="7270" max="7270" width="3.21875" style="7" customWidth="1"/>
    <x:col min="7271" max="7271" width="12.44140625" style="7" customWidth="1"/>
    <x:col min="7272" max="7272" width="5.109375" style="7" customWidth="1"/>
    <x:col min="7273" max="7273" width="8.6640625" style="7" customWidth="1"/>
    <x:col min="7274" max="7274" width="5.21875" style="7" customWidth="1"/>
    <x:col min="7275" max="7275" width="9.6640625" style="7" customWidth="1"/>
    <x:col min="7276" max="7276" width="5.21875" style="7" customWidth="1"/>
    <x:col min="7277" max="7277" width="9.44140625" style="7" customWidth="1"/>
    <x:col min="7278" max="7278" width="5.6640625" style="7" customWidth="1"/>
    <x:col min="7279" max="7279" width="9.88671875" style="7" customWidth="1"/>
    <x:col min="7280" max="7424" width="8.88671875" style="7"/>
    <x:col min="7425" max="7425" width="13.44140625" style="7" customWidth="1"/>
    <x:col min="7426" max="7426" width="3.77734375" style="7" customWidth="1"/>
    <x:col min="7427" max="7427" width="5.6640625" style="7" customWidth="1"/>
    <x:col min="7428" max="7428" width="3.88671875" style="7" customWidth="1"/>
    <x:col min="7429" max="7429" width="6.6640625" style="7" customWidth="1"/>
    <x:col min="7430" max="7430" width="3.77734375" style="7" customWidth="1"/>
    <x:col min="7431" max="7431" width="5.77734375" style="7" customWidth="1"/>
    <x:col min="7432" max="7432" width="2.77734375" style="7" customWidth="1"/>
    <x:col min="7433" max="7433" width="4.5546875" style="7" customWidth="1"/>
    <x:col min="7434" max="7434" width="3.6640625" style="7" customWidth="1"/>
    <x:col min="7435" max="7435" width="3.44140625" style="7" customWidth="1"/>
    <x:col min="7436" max="7436" width="6" style="7" customWidth="1"/>
    <x:col min="7437" max="7439" width="3.33203125" style="7" customWidth="1"/>
    <x:col min="7440" max="7440" width="3.5546875" style="7" customWidth="1"/>
    <x:col min="7441" max="7441" width="3.44140625" style="7" customWidth="1"/>
    <x:col min="7442" max="7442" width="3.109375" style="7" customWidth="1"/>
    <x:col min="7443" max="7443" width="3.44140625" style="7" customWidth="1"/>
    <x:col min="7444" max="7444" width="4.21875" style="7" customWidth="1"/>
    <x:col min="7445" max="7445" width="3.33203125" style="7" customWidth="1"/>
    <x:col min="7446" max="7446" width="5" style="7" customWidth="1"/>
    <x:col min="7447" max="7447" width="3.33203125" style="7" customWidth="1"/>
    <x:col min="7448" max="7448" width="5" style="7" customWidth="1"/>
    <x:col min="7449" max="7449" width="3.77734375" style="7" customWidth="1"/>
    <x:col min="7450" max="7450" width="3.88671875" style="7" customWidth="1"/>
    <x:col min="7451" max="7452" width="3.5546875" style="7" customWidth="1"/>
    <x:col min="7453" max="7453" width="3.33203125" style="7" customWidth="1"/>
    <x:col min="7454" max="7454" width="3.44140625" style="7" customWidth="1"/>
    <x:col min="7455" max="7455" width="3.6640625" style="7" customWidth="1"/>
    <x:col min="7456" max="7456" width="3.21875" style="7" customWidth="1"/>
    <x:col min="7457" max="7457" width="3.44140625" style="7" customWidth="1"/>
    <x:col min="7458" max="7458" width="2.88671875" style="7" customWidth="1"/>
    <x:col min="7459" max="7459" width="3.33203125" style="7" customWidth="1"/>
    <x:col min="7460" max="7460" width="3.77734375" style="7" bestFit="1" customWidth="1"/>
    <x:col min="7461" max="7461" width="4.44140625" style="7" bestFit="1" customWidth="1"/>
    <x:col min="7462" max="7462" width="12.6640625" style="7" customWidth="1"/>
    <x:col min="7463" max="7463" width="4.5546875" style="7" customWidth="1"/>
    <x:col min="7464" max="7464" width="6.109375" style="7" bestFit="1" customWidth="1"/>
    <x:col min="7465" max="7465" width="3.44140625" style="7" customWidth="1"/>
    <x:col min="7466" max="7466" width="4.21875" style="7" customWidth="1"/>
    <x:col min="7467" max="7467" width="3.44140625" style="7" customWidth="1"/>
    <x:col min="7468" max="7468" width="5.109375" style="7" customWidth="1"/>
    <x:col min="7469" max="7469" width="3.109375" style="7" customWidth="1"/>
    <x:col min="7470" max="7470" width="4.33203125" style="7" customWidth="1"/>
    <x:col min="7471" max="7471" width="3.33203125" style="7" customWidth="1"/>
    <x:col min="7472" max="7472" width="3.88671875" style="7" customWidth="1"/>
    <x:col min="7473" max="7473" width="4.21875" style="7" customWidth="1"/>
    <x:col min="7474" max="7475" width="3.21875" style="7" bestFit="1" customWidth="1"/>
    <x:col min="7476" max="7476" width="3.21875" style="7" customWidth="1"/>
    <x:col min="7477" max="7477" width="3.77734375" style="7" bestFit="1" customWidth="1"/>
    <x:col min="7478" max="7478" width="2.77734375" style="7" customWidth="1"/>
    <x:col min="7479" max="7479" width="3.44140625" style="7" customWidth="1"/>
    <x:col min="7480" max="7480" width="3.21875" style="7" customWidth="1"/>
    <x:col min="7481" max="7481" width="4.21875" style="7" customWidth="1"/>
    <x:col min="7482" max="7482" width="4" style="7" customWidth="1"/>
    <x:col min="7483" max="7484" width="3.5546875" style="7" customWidth="1"/>
    <x:col min="7485" max="7485" width="3" style="7" customWidth="1"/>
    <x:col min="7486" max="7486" width="6" style="7" customWidth="1"/>
    <x:col min="7487" max="7487" width="2.6640625" style="7" customWidth="1"/>
    <x:col min="7488" max="7488" width="6.109375" style="7" customWidth="1"/>
    <x:col min="7489" max="7489" width="2.6640625" style="7" customWidth="1"/>
    <x:col min="7490" max="7490" width="6.44140625" style="7" customWidth="1"/>
    <x:col min="7491" max="7491" width="2.6640625" style="7" customWidth="1"/>
    <x:col min="7492" max="7492" width="6.44140625" style="7" customWidth="1"/>
    <x:col min="7493" max="7493" width="3.6640625" style="7" customWidth="1"/>
    <x:col min="7494" max="7494" width="3.21875" style="7" bestFit="1" customWidth="1"/>
    <x:col min="7495" max="7495" width="3" style="7" bestFit="1" customWidth="1"/>
    <x:col min="7496" max="7497" width="3.109375" style="7" bestFit="1" customWidth="1"/>
    <x:col min="7498" max="7498" width="13.6640625" style="7" customWidth="1"/>
    <x:col min="7499" max="7499" width="5.33203125" style="7" customWidth="1"/>
    <x:col min="7500" max="7500" width="5.6640625" style="7" customWidth="1"/>
    <x:col min="7501" max="7501" width="5.5546875" style="7" customWidth="1"/>
    <x:col min="7502" max="7502" width="4.77734375" style="7" customWidth="1"/>
    <x:col min="7503" max="7503" width="6.6640625" style="7" customWidth="1"/>
    <x:col min="7504" max="7504" width="4.44140625" style="7" customWidth="1"/>
    <x:col min="7505" max="7505" width="6" style="7" customWidth="1"/>
    <x:col min="7506" max="7507" width="4.6640625" style="7" customWidth="1"/>
    <x:col min="7508" max="7508" width="7.6640625" style="7" customWidth="1"/>
    <x:col min="7509" max="7509" width="4.88671875" style="7" customWidth="1"/>
    <x:col min="7510" max="7510" width="4.77734375" style="7" customWidth="1"/>
    <x:col min="7511" max="7511" width="4.5546875" style="7" customWidth="1"/>
    <x:col min="7512" max="7512" width="4.21875" style="7" customWidth="1"/>
    <x:col min="7513" max="7513" width="4.33203125" style="7" customWidth="1"/>
    <x:col min="7514" max="7514" width="3.88671875" style="7" customWidth="1"/>
    <x:col min="7515" max="7516" width="3.33203125" style="7" customWidth="1"/>
    <x:col min="7517" max="7517" width="3.88671875" style="7" customWidth="1"/>
    <x:col min="7518" max="7518" width="6.21875" style="7" customWidth="1"/>
    <x:col min="7519" max="7519" width="3.88671875" style="7" customWidth="1"/>
    <x:col min="7520" max="7520" width="6.6640625" style="7" customWidth="1"/>
    <x:col min="7521" max="7521" width="4.77734375" style="7" customWidth="1"/>
    <x:col min="7522" max="7522" width="4" style="7" customWidth="1"/>
    <x:col min="7523" max="7523" width="3.6640625" style="7" customWidth="1"/>
    <x:col min="7524" max="7524" width="4" style="7" customWidth="1"/>
    <x:col min="7525" max="7525" width="3.88671875" style="7" customWidth="1"/>
    <x:col min="7526" max="7526" width="3.21875" style="7" customWidth="1"/>
    <x:col min="7527" max="7527" width="12.44140625" style="7" customWidth="1"/>
    <x:col min="7528" max="7528" width="5.109375" style="7" customWidth="1"/>
    <x:col min="7529" max="7529" width="8.6640625" style="7" customWidth="1"/>
    <x:col min="7530" max="7530" width="5.21875" style="7" customWidth="1"/>
    <x:col min="7531" max="7531" width="9.6640625" style="7" customWidth="1"/>
    <x:col min="7532" max="7532" width="5.21875" style="7" customWidth="1"/>
    <x:col min="7533" max="7533" width="9.44140625" style="7" customWidth="1"/>
    <x:col min="7534" max="7534" width="5.6640625" style="7" customWidth="1"/>
    <x:col min="7535" max="7535" width="9.88671875" style="7" customWidth="1"/>
    <x:col min="7536" max="7680" width="8.88671875" style="7"/>
    <x:col min="7681" max="7681" width="13.44140625" style="7" customWidth="1"/>
    <x:col min="7682" max="7682" width="3.77734375" style="7" customWidth="1"/>
    <x:col min="7683" max="7683" width="5.6640625" style="7" customWidth="1"/>
    <x:col min="7684" max="7684" width="3.88671875" style="7" customWidth="1"/>
    <x:col min="7685" max="7685" width="6.6640625" style="7" customWidth="1"/>
    <x:col min="7686" max="7686" width="3.77734375" style="7" customWidth="1"/>
    <x:col min="7687" max="7687" width="5.77734375" style="7" customWidth="1"/>
    <x:col min="7688" max="7688" width="2.77734375" style="7" customWidth="1"/>
    <x:col min="7689" max="7689" width="4.5546875" style="7" customWidth="1"/>
    <x:col min="7690" max="7690" width="3.6640625" style="7" customWidth="1"/>
    <x:col min="7691" max="7691" width="3.44140625" style="7" customWidth="1"/>
    <x:col min="7692" max="7692" width="6" style="7" customWidth="1"/>
    <x:col min="7693" max="7695" width="3.33203125" style="7" customWidth="1"/>
    <x:col min="7696" max="7696" width="3.5546875" style="7" customWidth="1"/>
    <x:col min="7697" max="7697" width="3.44140625" style="7" customWidth="1"/>
    <x:col min="7698" max="7698" width="3.109375" style="7" customWidth="1"/>
    <x:col min="7699" max="7699" width="3.44140625" style="7" customWidth="1"/>
    <x:col min="7700" max="7700" width="4.21875" style="7" customWidth="1"/>
    <x:col min="7701" max="7701" width="3.33203125" style="7" customWidth="1"/>
    <x:col min="7702" max="7702" width="5" style="7" customWidth="1"/>
    <x:col min="7703" max="7703" width="3.33203125" style="7" customWidth="1"/>
    <x:col min="7704" max="7704" width="5" style="7" customWidth="1"/>
    <x:col min="7705" max="7705" width="3.77734375" style="7" customWidth="1"/>
    <x:col min="7706" max="7706" width="3.88671875" style="7" customWidth="1"/>
    <x:col min="7707" max="7708" width="3.5546875" style="7" customWidth="1"/>
    <x:col min="7709" max="7709" width="3.33203125" style="7" customWidth="1"/>
    <x:col min="7710" max="7710" width="3.44140625" style="7" customWidth="1"/>
    <x:col min="7711" max="7711" width="3.6640625" style="7" customWidth="1"/>
    <x:col min="7712" max="7712" width="3.21875" style="7" customWidth="1"/>
    <x:col min="7713" max="7713" width="3.44140625" style="7" customWidth="1"/>
    <x:col min="7714" max="7714" width="2.88671875" style="7" customWidth="1"/>
    <x:col min="7715" max="7715" width="3.33203125" style="7" customWidth="1"/>
    <x:col min="7716" max="7716" width="3.77734375" style="7" bestFit="1" customWidth="1"/>
    <x:col min="7717" max="7717" width="4.44140625" style="7" bestFit="1" customWidth="1"/>
    <x:col min="7718" max="7718" width="12.6640625" style="7" customWidth="1"/>
    <x:col min="7719" max="7719" width="4.5546875" style="7" customWidth="1"/>
    <x:col min="7720" max="7720" width="6.109375" style="7" bestFit="1" customWidth="1"/>
    <x:col min="7721" max="7721" width="3.44140625" style="7" customWidth="1"/>
    <x:col min="7722" max="7722" width="4.21875" style="7" customWidth="1"/>
    <x:col min="7723" max="7723" width="3.44140625" style="7" customWidth="1"/>
    <x:col min="7724" max="7724" width="5.109375" style="7" customWidth="1"/>
    <x:col min="7725" max="7725" width="3.109375" style="7" customWidth="1"/>
    <x:col min="7726" max="7726" width="4.33203125" style="7" customWidth="1"/>
    <x:col min="7727" max="7727" width="3.33203125" style="7" customWidth="1"/>
    <x:col min="7728" max="7728" width="3.88671875" style="7" customWidth="1"/>
    <x:col min="7729" max="7729" width="4.21875" style="7" customWidth="1"/>
    <x:col min="7730" max="7731" width="3.21875" style="7" bestFit="1" customWidth="1"/>
    <x:col min="7732" max="7732" width="3.21875" style="7" customWidth="1"/>
    <x:col min="7733" max="7733" width="3.77734375" style="7" bestFit="1" customWidth="1"/>
    <x:col min="7734" max="7734" width="2.77734375" style="7" customWidth="1"/>
    <x:col min="7735" max="7735" width="3.44140625" style="7" customWidth="1"/>
    <x:col min="7736" max="7736" width="3.21875" style="7" customWidth="1"/>
    <x:col min="7737" max="7737" width="4.21875" style="7" customWidth="1"/>
    <x:col min="7738" max="7738" width="4" style="7" customWidth="1"/>
    <x:col min="7739" max="7740" width="3.5546875" style="7" customWidth="1"/>
    <x:col min="7741" max="7741" width="3" style="7" customWidth="1"/>
    <x:col min="7742" max="7742" width="6" style="7" customWidth="1"/>
    <x:col min="7743" max="7743" width="2.6640625" style="7" customWidth="1"/>
    <x:col min="7744" max="7744" width="6.109375" style="7" customWidth="1"/>
    <x:col min="7745" max="7745" width="2.6640625" style="7" customWidth="1"/>
    <x:col min="7746" max="7746" width="6.44140625" style="7" customWidth="1"/>
    <x:col min="7747" max="7747" width="2.6640625" style="7" customWidth="1"/>
    <x:col min="7748" max="7748" width="6.44140625" style="7" customWidth="1"/>
    <x:col min="7749" max="7749" width="3.6640625" style="7" customWidth="1"/>
    <x:col min="7750" max="7750" width="3.21875" style="7" bestFit="1" customWidth="1"/>
    <x:col min="7751" max="7751" width="3" style="7" bestFit="1" customWidth="1"/>
    <x:col min="7752" max="7753" width="3.109375" style="7" bestFit="1" customWidth="1"/>
    <x:col min="7754" max="7754" width="13.6640625" style="7" customWidth="1"/>
    <x:col min="7755" max="7755" width="5.33203125" style="7" customWidth="1"/>
    <x:col min="7756" max="7756" width="5.6640625" style="7" customWidth="1"/>
    <x:col min="7757" max="7757" width="5.5546875" style="7" customWidth="1"/>
    <x:col min="7758" max="7758" width="4.77734375" style="7" customWidth="1"/>
    <x:col min="7759" max="7759" width="6.6640625" style="7" customWidth="1"/>
    <x:col min="7760" max="7760" width="4.44140625" style="7" customWidth="1"/>
    <x:col min="7761" max="7761" width="6" style="7" customWidth="1"/>
    <x:col min="7762" max="7763" width="4.6640625" style="7" customWidth="1"/>
    <x:col min="7764" max="7764" width="7.6640625" style="7" customWidth="1"/>
    <x:col min="7765" max="7765" width="4.88671875" style="7" customWidth="1"/>
    <x:col min="7766" max="7766" width="4.77734375" style="7" customWidth="1"/>
    <x:col min="7767" max="7767" width="4.5546875" style="7" customWidth="1"/>
    <x:col min="7768" max="7768" width="4.21875" style="7" customWidth="1"/>
    <x:col min="7769" max="7769" width="4.33203125" style="7" customWidth="1"/>
    <x:col min="7770" max="7770" width="3.88671875" style="7" customWidth="1"/>
    <x:col min="7771" max="7772" width="3.33203125" style="7" customWidth="1"/>
    <x:col min="7773" max="7773" width="3.88671875" style="7" customWidth="1"/>
    <x:col min="7774" max="7774" width="6.21875" style="7" customWidth="1"/>
    <x:col min="7775" max="7775" width="3.88671875" style="7" customWidth="1"/>
    <x:col min="7776" max="7776" width="6.6640625" style="7" customWidth="1"/>
    <x:col min="7777" max="7777" width="4.77734375" style="7" customWidth="1"/>
    <x:col min="7778" max="7778" width="4" style="7" customWidth="1"/>
    <x:col min="7779" max="7779" width="3.6640625" style="7" customWidth="1"/>
    <x:col min="7780" max="7780" width="4" style="7" customWidth="1"/>
    <x:col min="7781" max="7781" width="3.88671875" style="7" customWidth="1"/>
    <x:col min="7782" max="7782" width="3.21875" style="7" customWidth="1"/>
    <x:col min="7783" max="7783" width="12.44140625" style="7" customWidth="1"/>
    <x:col min="7784" max="7784" width="5.109375" style="7" customWidth="1"/>
    <x:col min="7785" max="7785" width="8.6640625" style="7" customWidth="1"/>
    <x:col min="7786" max="7786" width="5.21875" style="7" customWidth="1"/>
    <x:col min="7787" max="7787" width="9.6640625" style="7" customWidth="1"/>
    <x:col min="7788" max="7788" width="5.21875" style="7" customWidth="1"/>
    <x:col min="7789" max="7789" width="9.44140625" style="7" customWidth="1"/>
    <x:col min="7790" max="7790" width="5.6640625" style="7" customWidth="1"/>
    <x:col min="7791" max="7791" width="9.88671875" style="7" customWidth="1"/>
    <x:col min="7792" max="7936" width="8.88671875" style="7"/>
    <x:col min="7937" max="7937" width="13.44140625" style="7" customWidth="1"/>
    <x:col min="7938" max="7938" width="3.77734375" style="7" customWidth="1"/>
    <x:col min="7939" max="7939" width="5.6640625" style="7" customWidth="1"/>
    <x:col min="7940" max="7940" width="3.88671875" style="7" customWidth="1"/>
    <x:col min="7941" max="7941" width="6.6640625" style="7" customWidth="1"/>
    <x:col min="7942" max="7942" width="3.77734375" style="7" customWidth="1"/>
    <x:col min="7943" max="7943" width="5.77734375" style="7" customWidth="1"/>
    <x:col min="7944" max="7944" width="2.77734375" style="7" customWidth="1"/>
    <x:col min="7945" max="7945" width="4.5546875" style="7" customWidth="1"/>
    <x:col min="7946" max="7946" width="3.6640625" style="7" customWidth="1"/>
    <x:col min="7947" max="7947" width="3.44140625" style="7" customWidth="1"/>
    <x:col min="7948" max="7948" width="6" style="7" customWidth="1"/>
    <x:col min="7949" max="7951" width="3.33203125" style="7" customWidth="1"/>
    <x:col min="7952" max="7952" width="3.5546875" style="7" customWidth="1"/>
    <x:col min="7953" max="7953" width="3.44140625" style="7" customWidth="1"/>
    <x:col min="7954" max="7954" width="3.109375" style="7" customWidth="1"/>
    <x:col min="7955" max="7955" width="3.44140625" style="7" customWidth="1"/>
    <x:col min="7956" max="7956" width="4.21875" style="7" customWidth="1"/>
    <x:col min="7957" max="7957" width="3.33203125" style="7" customWidth="1"/>
    <x:col min="7958" max="7958" width="5" style="7" customWidth="1"/>
    <x:col min="7959" max="7959" width="3.33203125" style="7" customWidth="1"/>
    <x:col min="7960" max="7960" width="5" style="7" customWidth="1"/>
    <x:col min="7961" max="7961" width="3.77734375" style="7" customWidth="1"/>
    <x:col min="7962" max="7962" width="3.88671875" style="7" customWidth="1"/>
    <x:col min="7963" max="7964" width="3.5546875" style="7" customWidth="1"/>
    <x:col min="7965" max="7965" width="3.33203125" style="7" customWidth="1"/>
    <x:col min="7966" max="7966" width="3.44140625" style="7" customWidth="1"/>
    <x:col min="7967" max="7967" width="3.6640625" style="7" customWidth="1"/>
    <x:col min="7968" max="7968" width="3.21875" style="7" customWidth="1"/>
    <x:col min="7969" max="7969" width="3.44140625" style="7" customWidth="1"/>
    <x:col min="7970" max="7970" width="2.88671875" style="7" customWidth="1"/>
    <x:col min="7971" max="7971" width="3.33203125" style="7" customWidth="1"/>
    <x:col min="7972" max="7972" width="3.77734375" style="7" bestFit="1" customWidth="1"/>
    <x:col min="7973" max="7973" width="4.44140625" style="7" bestFit="1" customWidth="1"/>
    <x:col min="7974" max="7974" width="12.6640625" style="7" customWidth="1"/>
    <x:col min="7975" max="7975" width="4.5546875" style="7" customWidth="1"/>
    <x:col min="7976" max="7976" width="6.109375" style="7" bestFit="1" customWidth="1"/>
    <x:col min="7977" max="7977" width="3.44140625" style="7" customWidth="1"/>
    <x:col min="7978" max="7978" width="4.21875" style="7" customWidth="1"/>
    <x:col min="7979" max="7979" width="3.44140625" style="7" customWidth="1"/>
    <x:col min="7980" max="7980" width="5.109375" style="7" customWidth="1"/>
    <x:col min="7981" max="7981" width="3.109375" style="7" customWidth="1"/>
    <x:col min="7982" max="7982" width="4.33203125" style="7" customWidth="1"/>
    <x:col min="7983" max="7983" width="3.33203125" style="7" customWidth="1"/>
    <x:col min="7984" max="7984" width="3.88671875" style="7" customWidth="1"/>
    <x:col min="7985" max="7985" width="4.21875" style="7" customWidth="1"/>
    <x:col min="7986" max="7987" width="3.21875" style="7" bestFit="1" customWidth="1"/>
    <x:col min="7988" max="7988" width="3.21875" style="7" customWidth="1"/>
    <x:col min="7989" max="7989" width="3.77734375" style="7" bestFit="1" customWidth="1"/>
    <x:col min="7990" max="7990" width="2.77734375" style="7" customWidth="1"/>
    <x:col min="7991" max="7991" width="3.44140625" style="7" customWidth="1"/>
    <x:col min="7992" max="7992" width="3.21875" style="7" customWidth="1"/>
    <x:col min="7993" max="7993" width="4.21875" style="7" customWidth="1"/>
    <x:col min="7994" max="7994" width="4" style="7" customWidth="1"/>
    <x:col min="7995" max="7996" width="3.5546875" style="7" customWidth="1"/>
    <x:col min="7997" max="7997" width="3" style="7" customWidth="1"/>
    <x:col min="7998" max="7998" width="6" style="7" customWidth="1"/>
    <x:col min="7999" max="7999" width="2.6640625" style="7" customWidth="1"/>
    <x:col min="8000" max="8000" width="6.109375" style="7" customWidth="1"/>
    <x:col min="8001" max="8001" width="2.6640625" style="7" customWidth="1"/>
    <x:col min="8002" max="8002" width="6.44140625" style="7" customWidth="1"/>
    <x:col min="8003" max="8003" width="2.6640625" style="7" customWidth="1"/>
    <x:col min="8004" max="8004" width="6.44140625" style="7" customWidth="1"/>
    <x:col min="8005" max="8005" width="3.6640625" style="7" customWidth="1"/>
    <x:col min="8006" max="8006" width="3.21875" style="7" bestFit="1" customWidth="1"/>
    <x:col min="8007" max="8007" width="3" style="7" bestFit="1" customWidth="1"/>
    <x:col min="8008" max="8009" width="3.109375" style="7" bestFit="1" customWidth="1"/>
    <x:col min="8010" max="8010" width="13.6640625" style="7" customWidth="1"/>
    <x:col min="8011" max="8011" width="5.33203125" style="7" customWidth="1"/>
    <x:col min="8012" max="8012" width="5.6640625" style="7" customWidth="1"/>
    <x:col min="8013" max="8013" width="5.5546875" style="7" customWidth="1"/>
    <x:col min="8014" max="8014" width="4.77734375" style="7" customWidth="1"/>
    <x:col min="8015" max="8015" width="6.6640625" style="7" customWidth="1"/>
    <x:col min="8016" max="8016" width="4.44140625" style="7" customWidth="1"/>
    <x:col min="8017" max="8017" width="6" style="7" customWidth="1"/>
    <x:col min="8018" max="8019" width="4.6640625" style="7" customWidth="1"/>
    <x:col min="8020" max="8020" width="7.6640625" style="7" customWidth="1"/>
    <x:col min="8021" max="8021" width="4.88671875" style="7" customWidth="1"/>
    <x:col min="8022" max="8022" width="4.77734375" style="7" customWidth="1"/>
    <x:col min="8023" max="8023" width="4.5546875" style="7" customWidth="1"/>
    <x:col min="8024" max="8024" width="4.21875" style="7" customWidth="1"/>
    <x:col min="8025" max="8025" width="4.33203125" style="7" customWidth="1"/>
    <x:col min="8026" max="8026" width="3.88671875" style="7" customWidth="1"/>
    <x:col min="8027" max="8028" width="3.33203125" style="7" customWidth="1"/>
    <x:col min="8029" max="8029" width="3.88671875" style="7" customWidth="1"/>
    <x:col min="8030" max="8030" width="6.21875" style="7" customWidth="1"/>
    <x:col min="8031" max="8031" width="3.88671875" style="7" customWidth="1"/>
    <x:col min="8032" max="8032" width="6.6640625" style="7" customWidth="1"/>
    <x:col min="8033" max="8033" width="4.77734375" style="7" customWidth="1"/>
    <x:col min="8034" max="8034" width="4" style="7" customWidth="1"/>
    <x:col min="8035" max="8035" width="3.6640625" style="7" customWidth="1"/>
    <x:col min="8036" max="8036" width="4" style="7" customWidth="1"/>
    <x:col min="8037" max="8037" width="3.88671875" style="7" customWidth="1"/>
    <x:col min="8038" max="8038" width="3.21875" style="7" customWidth="1"/>
    <x:col min="8039" max="8039" width="12.44140625" style="7" customWidth="1"/>
    <x:col min="8040" max="8040" width="5.109375" style="7" customWidth="1"/>
    <x:col min="8041" max="8041" width="8.6640625" style="7" customWidth="1"/>
    <x:col min="8042" max="8042" width="5.21875" style="7" customWidth="1"/>
    <x:col min="8043" max="8043" width="9.6640625" style="7" customWidth="1"/>
    <x:col min="8044" max="8044" width="5.21875" style="7" customWidth="1"/>
    <x:col min="8045" max="8045" width="9.44140625" style="7" customWidth="1"/>
    <x:col min="8046" max="8046" width="5.6640625" style="7" customWidth="1"/>
    <x:col min="8047" max="8047" width="9.88671875" style="7" customWidth="1"/>
    <x:col min="8048" max="8192" width="8.88671875" style="7"/>
    <x:col min="8193" max="8193" width="13.44140625" style="7" customWidth="1"/>
    <x:col min="8194" max="8194" width="3.77734375" style="7" customWidth="1"/>
    <x:col min="8195" max="8195" width="5.6640625" style="7" customWidth="1"/>
    <x:col min="8196" max="8196" width="3.88671875" style="7" customWidth="1"/>
    <x:col min="8197" max="8197" width="6.6640625" style="7" customWidth="1"/>
    <x:col min="8198" max="8198" width="3.77734375" style="7" customWidth="1"/>
    <x:col min="8199" max="8199" width="5.77734375" style="7" customWidth="1"/>
    <x:col min="8200" max="8200" width="2.77734375" style="7" customWidth="1"/>
    <x:col min="8201" max="8201" width="4.5546875" style="7" customWidth="1"/>
    <x:col min="8202" max="8202" width="3.6640625" style="7" customWidth="1"/>
    <x:col min="8203" max="8203" width="3.44140625" style="7" customWidth="1"/>
    <x:col min="8204" max="8204" width="6" style="7" customWidth="1"/>
    <x:col min="8205" max="8207" width="3.33203125" style="7" customWidth="1"/>
    <x:col min="8208" max="8208" width="3.5546875" style="7" customWidth="1"/>
    <x:col min="8209" max="8209" width="3.44140625" style="7" customWidth="1"/>
    <x:col min="8210" max="8210" width="3.109375" style="7" customWidth="1"/>
    <x:col min="8211" max="8211" width="3.44140625" style="7" customWidth="1"/>
    <x:col min="8212" max="8212" width="4.21875" style="7" customWidth="1"/>
    <x:col min="8213" max="8213" width="3.33203125" style="7" customWidth="1"/>
    <x:col min="8214" max="8214" width="5" style="7" customWidth="1"/>
    <x:col min="8215" max="8215" width="3.33203125" style="7" customWidth="1"/>
    <x:col min="8216" max="8216" width="5" style="7" customWidth="1"/>
    <x:col min="8217" max="8217" width="3.77734375" style="7" customWidth="1"/>
    <x:col min="8218" max="8218" width="3.88671875" style="7" customWidth="1"/>
    <x:col min="8219" max="8220" width="3.5546875" style="7" customWidth="1"/>
    <x:col min="8221" max="8221" width="3.33203125" style="7" customWidth="1"/>
    <x:col min="8222" max="8222" width="3.44140625" style="7" customWidth="1"/>
    <x:col min="8223" max="8223" width="3.6640625" style="7" customWidth="1"/>
    <x:col min="8224" max="8224" width="3.21875" style="7" customWidth="1"/>
    <x:col min="8225" max="8225" width="3.44140625" style="7" customWidth="1"/>
    <x:col min="8226" max="8226" width="2.88671875" style="7" customWidth="1"/>
    <x:col min="8227" max="8227" width="3.33203125" style="7" customWidth="1"/>
    <x:col min="8228" max="8228" width="3.77734375" style="7" bestFit="1" customWidth="1"/>
    <x:col min="8229" max="8229" width="4.44140625" style="7" bestFit="1" customWidth="1"/>
    <x:col min="8230" max="8230" width="12.6640625" style="7" customWidth="1"/>
    <x:col min="8231" max="8231" width="4.5546875" style="7" customWidth="1"/>
    <x:col min="8232" max="8232" width="6.109375" style="7" bestFit="1" customWidth="1"/>
    <x:col min="8233" max="8233" width="3.44140625" style="7" customWidth="1"/>
    <x:col min="8234" max="8234" width="4.21875" style="7" customWidth="1"/>
    <x:col min="8235" max="8235" width="3.44140625" style="7" customWidth="1"/>
    <x:col min="8236" max="8236" width="5.109375" style="7" customWidth="1"/>
    <x:col min="8237" max="8237" width="3.109375" style="7" customWidth="1"/>
    <x:col min="8238" max="8238" width="4.33203125" style="7" customWidth="1"/>
    <x:col min="8239" max="8239" width="3.33203125" style="7" customWidth="1"/>
    <x:col min="8240" max="8240" width="3.88671875" style="7" customWidth="1"/>
    <x:col min="8241" max="8241" width="4.21875" style="7" customWidth="1"/>
    <x:col min="8242" max="8243" width="3.21875" style="7" bestFit="1" customWidth="1"/>
    <x:col min="8244" max="8244" width="3.21875" style="7" customWidth="1"/>
    <x:col min="8245" max="8245" width="3.77734375" style="7" bestFit="1" customWidth="1"/>
    <x:col min="8246" max="8246" width="2.77734375" style="7" customWidth="1"/>
    <x:col min="8247" max="8247" width="3.44140625" style="7" customWidth="1"/>
    <x:col min="8248" max="8248" width="3.21875" style="7" customWidth="1"/>
    <x:col min="8249" max="8249" width="4.21875" style="7" customWidth="1"/>
    <x:col min="8250" max="8250" width="4" style="7" customWidth="1"/>
    <x:col min="8251" max="8252" width="3.5546875" style="7" customWidth="1"/>
    <x:col min="8253" max="8253" width="3" style="7" customWidth="1"/>
    <x:col min="8254" max="8254" width="6" style="7" customWidth="1"/>
    <x:col min="8255" max="8255" width="2.6640625" style="7" customWidth="1"/>
    <x:col min="8256" max="8256" width="6.109375" style="7" customWidth="1"/>
    <x:col min="8257" max="8257" width="2.6640625" style="7" customWidth="1"/>
    <x:col min="8258" max="8258" width="6.44140625" style="7" customWidth="1"/>
    <x:col min="8259" max="8259" width="2.6640625" style="7" customWidth="1"/>
    <x:col min="8260" max="8260" width="6.44140625" style="7" customWidth="1"/>
    <x:col min="8261" max="8261" width="3.6640625" style="7" customWidth="1"/>
    <x:col min="8262" max="8262" width="3.21875" style="7" bestFit="1" customWidth="1"/>
    <x:col min="8263" max="8263" width="3" style="7" bestFit="1" customWidth="1"/>
    <x:col min="8264" max="8265" width="3.109375" style="7" bestFit="1" customWidth="1"/>
    <x:col min="8266" max="8266" width="13.6640625" style="7" customWidth="1"/>
    <x:col min="8267" max="8267" width="5.33203125" style="7" customWidth="1"/>
    <x:col min="8268" max="8268" width="5.6640625" style="7" customWidth="1"/>
    <x:col min="8269" max="8269" width="5.5546875" style="7" customWidth="1"/>
    <x:col min="8270" max="8270" width="4.77734375" style="7" customWidth="1"/>
    <x:col min="8271" max="8271" width="6.6640625" style="7" customWidth="1"/>
    <x:col min="8272" max="8272" width="4.44140625" style="7" customWidth="1"/>
    <x:col min="8273" max="8273" width="6" style="7" customWidth="1"/>
    <x:col min="8274" max="8275" width="4.6640625" style="7" customWidth="1"/>
    <x:col min="8276" max="8276" width="7.6640625" style="7" customWidth="1"/>
    <x:col min="8277" max="8277" width="4.88671875" style="7" customWidth="1"/>
    <x:col min="8278" max="8278" width="4.77734375" style="7" customWidth="1"/>
    <x:col min="8279" max="8279" width="4.5546875" style="7" customWidth="1"/>
    <x:col min="8280" max="8280" width="4.21875" style="7" customWidth="1"/>
    <x:col min="8281" max="8281" width="4.33203125" style="7" customWidth="1"/>
    <x:col min="8282" max="8282" width="3.88671875" style="7" customWidth="1"/>
    <x:col min="8283" max="8284" width="3.33203125" style="7" customWidth="1"/>
    <x:col min="8285" max="8285" width="3.88671875" style="7" customWidth="1"/>
    <x:col min="8286" max="8286" width="6.21875" style="7" customWidth="1"/>
    <x:col min="8287" max="8287" width="3.88671875" style="7" customWidth="1"/>
    <x:col min="8288" max="8288" width="6.6640625" style="7" customWidth="1"/>
    <x:col min="8289" max="8289" width="4.77734375" style="7" customWidth="1"/>
    <x:col min="8290" max="8290" width="4" style="7" customWidth="1"/>
    <x:col min="8291" max="8291" width="3.6640625" style="7" customWidth="1"/>
    <x:col min="8292" max="8292" width="4" style="7" customWidth="1"/>
    <x:col min="8293" max="8293" width="3.88671875" style="7" customWidth="1"/>
    <x:col min="8294" max="8294" width="3.21875" style="7" customWidth="1"/>
    <x:col min="8295" max="8295" width="12.44140625" style="7" customWidth="1"/>
    <x:col min="8296" max="8296" width="5.109375" style="7" customWidth="1"/>
    <x:col min="8297" max="8297" width="8.6640625" style="7" customWidth="1"/>
    <x:col min="8298" max="8298" width="5.21875" style="7" customWidth="1"/>
    <x:col min="8299" max="8299" width="9.6640625" style="7" customWidth="1"/>
    <x:col min="8300" max="8300" width="5.21875" style="7" customWidth="1"/>
    <x:col min="8301" max="8301" width="9.44140625" style="7" customWidth="1"/>
    <x:col min="8302" max="8302" width="5.6640625" style="7" customWidth="1"/>
    <x:col min="8303" max="8303" width="9.88671875" style="7" customWidth="1"/>
    <x:col min="8304" max="8448" width="8.88671875" style="7"/>
    <x:col min="8449" max="8449" width="13.44140625" style="7" customWidth="1"/>
    <x:col min="8450" max="8450" width="3.77734375" style="7" customWidth="1"/>
    <x:col min="8451" max="8451" width="5.6640625" style="7" customWidth="1"/>
    <x:col min="8452" max="8452" width="3.88671875" style="7" customWidth="1"/>
    <x:col min="8453" max="8453" width="6.6640625" style="7" customWidth="1"/>
    <x:col min="8454" max="8454" width="3.77734375" style="7" customWidth="1"/>
    <x:col min="8455" max="8455" width="5.77734375" style="7" customWidth="1"/>
    <x:col min="8456" max="8456" width="2.77734375" style="7" customWidth="1"/>
    <x:col min="8457" max="8457" width="4.5546875" style="7" customWidth="1"/>
    <x:col min="8458" max="8458" width="3.6640625" style="7" customWidth="1"/>
    <x:col min="8459" max="8459" width="3.44140625" style="7" customWidth="1"/>
    <x:col min="8460" max="8460" width="6" style="7" customWidth="1"/>
    <x:col min="8461" max="8463" width="3.33203125" style="7" customWidth="1"/>
    <x:col min="8464" max="8464" width="3.5546875" style="7" customWidth="1"/>
    <x:col min="8465" max="8465" width="3.44140625" style="7" customWidth="1"/>
    <x:col min="8466" max="8466" width="3.109375" style="7" customWidth="1"/>
    <x:col min="8467" max="8467" width="3.44140625" style="7" customWidth="1"/>
    <x:col min="8468" max="8468" width="4.21875" style="7" customWidth="1"/>
    <x:col min="8469" max="8469" width="3.33203125" style="7" customWidth="1"/>
    <x:col min="8470" max="8470" width="5" style="7" customWidth="1"/>
    <x:col min="8471" max="8471" width="3.33203125" style="7" customWidth="1"/>
    <x:col min="8472" max="8472" width="5" style="7" customWidth="1"/>
    <x:col min="8473" max="8473" width="3.77734375" style="7" customWidth="1"/>
    <x:col min="8474" max="8474" width="3.88671875" style="7" customWidth="1"/>
    <x:col min="8475" max="8476" width="3.5546875" style="7" customWidth="1"/>
    <x:col min="8477" max="8477" width="3.33203125" style="7" customWidth="1"/>
    <x:col min="8478" max="8478" width="3.44140625" style="7" customWidth="1"/>
    <x:col min="8479" max="8479" width="3.6640625" style="7" customWidth="1"/>
    <x:col min="8480" max="8480" width="3.21875" style="7" customWidth="1"/>
    <x:col min="8481" max="8481" width="3.44140625" style="7" customWidth="1"/>
    <x:col min="8482" max="8482" width="2.88671875" style="7" customWidth="1"/>
    <x:col min="8483" max="8483" width="3.33203125" style="7" customWidth="1"/>
    <x:col min="8484" max="8484" width="3.77734375" style="7" bestFit="1" customWidth="1"/>
    <x:col min="8485" max="8485" width="4.44140625" style="7" bestFit="1" customWidth="1"/>
    <x:col min="8486" max="8486" width="12.6640625" style="7" customWidth="1"/>
    <x:col min="8487" max="8487" width="4.5546875" style="7" customWidth="1"/>
    <x:col min="8488" max="8488" width="6.109375" style="7" bestFit="1" customWidth="1"/>
    <x:col min="8489" max="8489" width="3.44140625" style="7" customWidth="1"/>
    <x:col min="8490" max="8490" width="4.21875" style="7" customWidth="1"/>
    <x:col min="8491" max="8491" width="3.44140625" style="7" customWidth="1"/>
    <x:col min="8492" max="8492" width="5.109375" style="7" customWidth="1"/>
    <x:col min="8493" max="8493" width="3.109375" style="7" customWidth="1"/>
    <x:col min="8494" max="8494" width="4.33203125" style="7" customWidth="1"/>
    <x:col min="8495" max="8495" width="3.33203125" style="7" customWidth="1"/>
    <x:col min="8496" max="8496" width="3.88671875" style="7" customWidth="1"/>
    <x:col min="8497" max="8497" width="4.21875" style="7" customWidth="1"/>
    <x:col min="8498" max="8499" width="3.21875" style="7" bestFit="1" customWidth="1"/>
    <x:col min="8500" max="8500" width="3.21875" style="7" customWidth="1"/>
    <x:col min="8501" max="8501" width="3.77734375" style="7" bestFit="1" customWidth="1"/>
    <x:col min="8502" max="8502" width="2.77734375" style="7" customWidth="1"/>
    <x:col min="8503" max="8503" width="3.44140625" style="7" customWidth="1"/>
    <x:col min="8504" max="8504" width="3.21875" style="7" customWidth="1"/>
    <x:col min="8505" max="8505" width="4.21875" style="7" customWidth="1"/>
    <x:col min="8506" max="8506" width="4" style="7" customWidth="1"/>
    <x:col min="8507" max="8508" width="3.5546875" style="7" customWidth="1"/>
    <x:col min="8509" max="8509" width="3" style="7" customWidth="1"/>
    <x:col min="8510" max="8510" width="6" style="7" customWidth="1"/>
    <x:col min="8511" max="8511" width="2.6640625" style="7" customWidth="1"/>
    <x:col min="8512" max="8512" width="6.109375" style="7" customWidth="1"/>
    <x:col min="8513" max="8513" width="2.6640625" style="7" customWidth="1"/>
    <x:col min="8514" max="8514" width="6.44140625" style="7" customWidth="1"/>
    <x:col min="8515" max="8515" width="2.6640625" style="7" customWidth="1"/>
    <x:col min="8516" max="8516" width="6.44140625" style="7" customWidth="1"/>
    <x:col min="8517" max="8517" width="3.6640625" style="7" customWidth="1"/>
    <x:col min="8518" max="8518" width="3.21875" style="7" bestFit="1" customWidth="1"/>
    <x:col min="8519" max="8519" width="3" style="7" bestFit="1" customWidth="1"/>
    <x:col min="8520" max="8521" width="3.109375" style="7" bestFit="1" customWidth="1"/>
    <x:col min="8522" max="8522" width="13.6640625" style="7" customWidth="1"/>
    <x:col min="8523" max="8523" width="5.33203125" style="7" customWidth="1"/>
    <x:col min="8524" max="8524" width="5.6640625" style="7" customWidth="1"/>
    <x:col min="8525" max="8525" width="5.5546875" style="7" customWidth="1"/>
    <x:col min="8526" max="8526" width="4.77734375" style="7" customWidth="1"/>
    <x:col min="8527" max="8527" width="6.6640625" style="7" customWidth="1"/>
    <x:col min="8528" max="8528" width="4.44140625" style="7" customWidth="1"/>
    <x:col min="8529" max="8529" width="6" style="7" customWidth="1"/>
    <x:col min="8530" max="8531" width="4.6640625" style="7" customWidth="1"/>
    <x:col min="8532" max="8532" width="7.6640625" style="7" customWidth="1"/>
    <x:col min="8533" max="8533" width="4.88671875" style="7" customWidth="1"/>
    <x:col min="8534" max="8534" width="4.77734375" style="7" customWidth="1"/>
    <x:col min="8535" max="8535" width="4.5546875" style="7" customWidth="1"/>
    <x:col min="8536" max="8536" width="4.21875" style="7" customWidth="1"/>
    <x:col min="8537" max="8537" width="4.33203125" style="7" customWidth="1"/>
    <x:col min="8538" max="8538" width="3.88671875" style="7" customWidth="1"/>
    <x:col min="8539" max="8540" width="3.33203125" style="7" customWidth="1"/>
    <x:col min="8541" max="8541" width="3.88671875" style="7" customWidth="1"/>
    <x:col min="8542" max="8542" width="6.21875" style="7" customWidth="1"/>
    <x:col min="8543" max="8543" width="3.88671875" style="7" customWidth="1"/>
    <x:col min="8544" max="8544" width="6.6640625" style="7" customWidth="1"/>
    <x:col min="8545" max="8545" width="4.77734375" style="7" customWidth="1"/>
    <x:col min="8546" max="8546" width="4" style="7" customWidth="1"/>
    <x:col min="8547" max="8547" width="3.6640625" style="7" customWidth="1"/>
    <x:col min="8548" max="8548" width="4" style="7" customWidth="1"/>
    <x:col min="8549" max="8549" width="3.88671875" style="7" customWidth="1"/>
    <x:col min="8550" max="8550" width="3.21875" style="7" customWidth="1"/>
    <x:col min="8551" max="8551" width="12.44140625" style="7" customWidth="1"/>
    <x:col min="8552" max="8552" width="5.109375" style="7" customWidth="1"/>
    <x:col min="8553" max="8553" width="8.6640625" style="7" customWidth="1"/>
    <x:col min="8554" max="8554" width="5.21875" style="7" customWidth="1"/>
    <x:col min="8555" max="8555" width="9.6640625" style="7" customWidth="1"/>
    <x:col min="8556" max="8556" width="5.21875" style="7" customWidth="1"/>
    <x:col min="8557" max="8557" width="9.44140625" style="7" customWidth="1"/>
    <x:col min="8558" max="8558" width="5.6640625" style="7" customWidth="1"/>
    <x:col min="8559" max="8559" width="9.88671875" style="7" customWidth="1"/>
    <x:col min="8560" max="8704" width="8.88671875" style="7"/>
    <x:col min="8705" max="8705" width="13.44140625" style="7" customWidth="1"/>
    <x:col min="8706" max="8706" width="3.77734375" style="7" customWidth="1"/>
    <x:col min="8707" max="8707" width="5.6640625" style="7" customWidth="1"/>
    <x:col min="8708" max="8708" width="3.88671875" style="7" customWidth="1"/>
    <x:col min="8709" max="8709" width="6.6640625" style="7" customWidth="1"/>
    <x:col min="8710" max="8710" width="3.77734375" style="7" customWidth="1"/>
    <x:col min="8711" max="8711" width="5.77734375" style="7" customWidth="1"/>
    <x:col min="8712" max="8712" width="2.77734375" style="7" customWidth="1"/>
    <x:col min="8713" max="8713" width="4.5546875" style="7" customWidth="1"/>
    <x:col min="8714" max="8714" width="3.6640625" style="7" customWidth="1"/>
    <x:col min="8715" max="8715" width="3.44140625" style="7" customWidth="1"/>
    <x:col min="8716" max="8716" width="6" style="7" customWidth="1"/>
    <x:col min="8717" max="8719" width="3.33203125" style="7" customWidth="1"/>
    <x:col min="8720" max="8720" width="3.5546875" style="7" customWidth="1"/>
    <x:col min="8721" max="8721" width="3.44140625" style="7" customWidth="1"/>
    <x:col min="8722" max="8722" width="3.109375" style="7" customWidth="1"/>
    <x:col min="8723" max="8723" width="3.44140625" style="7" customWidth="1"/>
    <x:col min="8724" max="8724" width="4.21875" style="7" customWidth="1"/>
    <x:col min="8725" max="8725" width="3.33203125" style="7" customWidth="1"/>
    <x:col min="8726" max="8726" width="5" style="7" customWidth="1"/>
    <x:col min="8727" max="8727" width="3.33203125" style="7" customWidth="1"/>
    <x:col min="8728" max="8728" width="5" style="7" customWidth="1"/>
    <x:col min="8729" max="8729" width="3.77734375" style="7" customWidth="1"/>
    <x:col min="8730" max="8730" width="3.88671875" style="7" customWidth="1"/>
    <x:col min="8731" max="8732" width="3.5546875" style="7" customWidth="1"/>
    <x:col min="8733" max="8733" width="3.33203125" style="7" customWidth="1"/>
    <x:col min="8734" max="8734" width="3.44140625" style="7" customWidth="1"/>
    <x:col min="8735" max="8735" width="3.6640625" style="7" customWidth="1"/>
    <x:col min="8736" max="8736" width="3.21875" style="7" customWidth="1"/>
    <x:col min="8737" max="8737" width="3.44140625" style="7" customWidth="1"/>
    <x:col min="8738" max="8738" width="2.88671875" style="7" customWidth="1"/>
    <x:col min="8739" max="8739" width="3.33203125" style="7" customWidth="1"/>
    <x:col min="8740" max="8740" width="3.77734375" style="7" bestFit="1" customWidth="1"/>
    <x:col min="8741" max="8741" width="4.44140625" style="7" bestFit="1" customWidth="1"/>
    <x:col min="8742" max="8742" width="12.6640625" style="7" customWidth="1"/>
    <x:col min="8743" max="8743" width="4.5546875" style="7" customWidth="1"/>
    <x:col min="8744" max="8744" width="6.109375" style="7" bestFit="1" customWidth="1"/>
    <x:col min="8745" max="8745" width="3.44140625" style="7" customWidth="1"/>
    <x:col min="8746" max="8746" width="4.21875" style="7" customWidth="1"/>
    <x:col min="8747" max="8747" width="3.44140625" style="7" customWidth="1"/>
    <x:col min="8748" max="8748" width="5.109375" style="7" customWidth="1"/>
    <x:col min="8749" max="8749" width="3.109375" style="7" customWidth="1"/>
    <x:col min="8750" max="8750" width="4.33203125" style="7" customWidth="1"/>
    <x:col min="8751" max="8751" width="3.33203125" style="7" customWidth="1"/>
    <x:col min="8752" max="8752" width="3.88671875" style="7" customWidth="1"/>
    <x:col min="8753" max="8753" width="4.21875" style="7" customWidth="1"/>
    <x:col min="8754" max="8755" width="3.21875" style="7" bestFit="1" customWidth="1"/>
    <x:col min="8756" max="8756" width="3.21875" style="7" customWidth="1"/>
    <x:col min="8757" max="8757" width="3.77734375" style="7" bestFit="1" customWidth="1"/>
    <x:col min="8758" max="8758" width="2.77734375" style="7" customWidth="1"/>
    <x:col min="8759" max="8759" width="3.44140625" style="7" customWidth="1"/>
    <x:col min="8760" max="8760" width="3.21875" style="7" customWidth="1"/>
    <x:col min="8761" max="8761" width="4.21875" style="7" customWidth="1"/>
    <x:col min="8762" max="8762" width="4" style="7" customWidth="1"/>
    <x:col min="8763" max="8764" width="3.5546875" style="7" customWidth="1"/>
    <x:col min="8765" max="8765" width="3" style="7" customWidth="1"/>
    <x:col min="8766" max="8766" width="6" style="7" customWidth="1"/>
    <x:col min="8767" max="8767" width="2.6640625" style="7" customWidth="1"/>
    <x:col min="8768" max="8768" width="6.109375" style="7" customWidth="1"/>
    <x:col min="8769" max="8769" width="2.6640625" style="7" customWidth="1"/>
    <x:col min="8770" max="8770" width="6.44140625" style="7" customWidth="1"/>
    <x:col min="8771" max="8771" width="2.6640625" style="7" customWidth="1"/>
    <x:col min="8772" max="8772" width="6.44140625" style="7" customWidth="1"/>
    <x:col min="8773" max="8773" width="3.6640625" style="7" customWidth="1"/>
    <x:col min="8774" max="8774" width="3.21875" style="7" bestFit="1" customWidth="1"/>
    <x:col min="8775" max="8775" width="3" style="7" bestFit="1" customWidth="1"/>
    <x:col min="8776" max="8777" width="3.109375" style="7" bestFit="1" customWidth="1"/>
    <x:col min="8778" max="8778" width="13.6640625" style="7" customWidth="1"/>
    <x:col min="8779" max="8779" width="5.33203125" style="7" customWidth="1"/>
    <x:col min="8780" max="8780" width="5.6640625" style="7" customWidth="1"/>
    <x:col min="8781" max="8781" width="5.5546875" style="7" customWidth="1"/>
    <x:col min="8782" max="8782" width="4.77734375" style="7" customWidth="1"/>
    <x:col min="8783" max="8783" width="6.6640625" style="7" customWidth="1"/>
    <x:col min="8784" max="8784" width="4.44140625" style="7" customWidth="1"/>
    <x:col min="8785" max="8785" width="6" style="7" customWidth="1"/>
    <x:col min="8786" max="8787" width="4.6640625" style="7" customWidth="1"/>
    <x:col min="8788" max="8788" width="7.6640625" style="7" customWidth="1"/>
    <x:col min="8789" max="8789" width="4.88671875" style="7" customWidth="1"/>
    <x:col min="8790" max="8790" width="4.77734375" style="7" customWidth="1"/>
    <x:col min="8791" max="8791" width="4.5546875" style="7" customWidth="1"/>
    <x:col min="8792" max="8792" width="4.21875" style="7" customWidth="1"/>
    <x:col min="8793" max="8793" width="4.33203125" style="7" customWidth="1"/>
    <x:col min="8794" max="8794" width="3.88671875" style="7" customWidth="1"/>
    <x:col min="8795" max="8796" width="3.33203125" style="7" customWidth="1"/>
    <x:col min="8797" max="8797" width="3.88671875" style="7" customWidth="1"/>
    <x:col min="8798" max="8798" width="6.21875" style="7" customWidth="1"/>
    <x:col min="8799" max="8799" width="3.88671875" style="7" customWidth="1"/>
    <x:col min="8800" max="8800" width="6.6640625" style="7" customWidth="1"/>
    <x:col min="8801" max="8801" width="4.77734375" style="7" customWidth="1"/>
    <x:col min="8802" max="8802" width="4" style="7" customWidth="1"/>
    <x:col min="8803" max="8803" width="3.6640625" style="7" customWidth="1"/>
    <x:col min="8804" max="8804" width="4" style="7" customWidth="1"/>
    <x:col min="8805" max="8805" width="3.88671875" style="7" customWidth="1"/>
    <x:col min="8806" max="8806" width="3.21875" style="7" customWidth="1"/>
    <x:col min="8807" max="8807" width="12.44140625" style="7" customWidth="1"/>
    <x:col min="8808" max="8808" width="5.109375" style="7" customWidth="1"/>
    <x:col min="8809" max="8809" width="8.6640625" style="7" customWidth="1"/>
    <x:col min="8810" max="8810" width="5.21875" style="7" customWidth="1"/>
    <x:col min="8811" max="8811" width="9.6640625" style="7" customWidth="1"/>
    <x:col min="8812" max="8812" width="5.21875" style="7" customWidth="1"/>
    <x:col min="8813" max="8813" width="9.44140625" style="7" customWidth="1"/>
    <x:col min="8814" max="8814" width="5.6640625" style="7" customWidth="1"/>
    <x:col min="8815" max="8815" width="9.88671875" style="7" customWidth="1"/>
    <x:col min="8816" max="8960" width="8.88671875" style="7"/>
    <x:col min="8961" max="8961" width="13.44140625" style="7" customWidth="1"/>
    <x:col min="8962" max="8962" width="3.77734375" style="7" customWidth="1"/>
    <x:col min="8963" max="8963" width="5.6640625" style="7" customWidth="1"/>
    <x:col min="8964" max="8964" width="3.88671875" style="7" customWidth="1"/>
    <x:col min="8965" max="8965" width="6.6640625" style="7" customWidth="1"/>
    <x:col min="8966" max="8966" width="3.77734375" style="7" customWidth="1"/>
    <x:col min="8967" max="8967" width="5.77734375" style="7" customWidth="1"/>
    <x:col min="8968" max="8968" width="2.77734375" style="7" customWidth="1"/>
    <x:col min="8969" max="8969" width="4.5546875" style="7" customWidth="1"/>
    <x:col min="8970" max="8970" width="3.6640625" style="7" customWidth="1"/>
    <x:col min="8971" max="8971" width="3.44140625" style="7" customWidth="1"/>
    <x:col min="8972" max="8972" width="6" style="7" customWidth="1"/>
    <x:col min="8973" max="8975" width="3.33203125" style="7" customWidth="1"/>
    <x:col min="8976" max="8976" width="3.5546875" style="7" customWidth="1"/>
    <x:col min="8977" max="8977" width="3.44140625" style="7" customWidth="1"/>
    <x:col min="8978" max="8978" width="3.109375" style="7" customWidth="1"/>
    <x:col min="8979" max="8979" width="3.44140625" style="7" customWidth="1"/>
    <x:col min="8980" max="8980" width="4.21875" style="7" customWidth="1"/>
    <x:col min="8981" max="8981" width="3.33203125" style="7" customWidth="1"/>
    <x:col min="8982" max="8982" width="5" style="7" customWidth="1"/>
    <x:col min="8983" max="8983" width="3.33203125" style="7" customWidth="1"/>
    <x:col min="8984" max="8984" width="5" style="7" customWidth="1"/>
    <x:col min="8985" max="8985" width="3.77734375" style="7" customWidth="1"/>
    <x:col min="8986" max="8986" width="3.88671875" style="7" customWidth="1"/>
    <x:col min="8987" max="8988" width="3.5546875" style="7" customWidth="1"/>
    <x:col min="8989" max="8989" width="3.33203125" style="7" customWidth="1"/>
    <x:col min="8990" max="8990" width="3.44140625" style="7" customWidth="1"/>
    <x:col min="8991" max="8991" width="3.6640625" style="7" customWidth="1"/>
    <x:col min="8992" max="8992" width="3.21875" style="7" customWidth="1"/>
    <x:col min="8993" max="8993" width="3.44140625" style="7" customWidth="1"/>
    <x:col min="8994" max="8994" width="2.88671875" style="7" customWidth="1"/>
    <x:col min="8995" max="8995" width="3.33203125" style="7" customWidth="1"/>
    <x:col min="8996" max="8996" width="3.77734375" style="7" bestFit="1" customWidth="1"/>
    <x:col min="8997" max="8997" width="4.44140625" style="7" bestFit="1" customWidth="1"/>
    <x:col min="8998" max="8998" width="12.6640625" style="7" customWidth="1"/>
    <x:col min="8999" max="8999" width="4.5546875" style="7" customWidth="1"/>
    <x:col min="9000" max="9000" width="6.109375" style="7" bestFit="1" customWidth="1"/>
    <x:col min="9001" max="9001" width="3.44140625" style="7" customWidth="1"/>
    <x:col min="9002" max="9002" width="4.21875" style="7" customWidth="1"/>
    <x:col min="9003" max="9003" width="3.44140625" style="7" customWidth="1"/>
    <x:col min="9004" max="9004" width="5.109375" style="7" customWidth="1"/>
    <x:col min="9005" max="9005" width="3.109375" style="7" customWidth="1"/>
    <x:col min="9006" max="9006" width="4.33203125" style="7" customWidth="1"/>
    <x:col min="9007" max="9007" width="3.33203125" style="7" customWidth="1"/>
    <x:col min="9008" max="9008" width="3.88671875" style="7" customWidth="1"/>
    <x:col min="9009" max="9009" width="4.21875" style="7" customWidth="1"/>
    <x:col min="9010" max="9011" width="3.21875" style="7" bestFit="1" customWidth="1"/>
    <x:col min="9012" max="9012" width="3.21875" style="7" customWidth="1"/>
    <x:col min="9013" max="9013" width="3.77734375" style="7" bestFit="1" customWidth="1"/>
    <x:col min="9014" max="9014" width="2.77734375" style="7" customWidth="1"/>
    <x:col min="9015" max="9015" width="3.44140625" style="7" customWidth="1"/>
    <x:col min="9016" max="9016" width="3.21875" style="7" customWidth="1"/>
    <x:col min="9017" max="9017" width="4.21875" style="7" customWidth="1"/>
    <x:col min="9018" max="9018" width="4" style="7" customWidth="1"/>
    <x:col min="9019" max="9020" width="3.5546875" style="7" customWidth="1"/>
    <x:col min="9021" max="9021" width="3" style="7" customWidth="1"/>
    <x:col min="9022" max="9022" width="6" style="7" customWidth="1"/>
    <x:col min="9023" max="9023" width="2.6640625" style="7" customWidth="1"/>
    <x:col min="9024" max="9024" width="6.109375" style="7" customWidth="1"/>
    <x:col min="9025" max="9025" width="2.6640625" style="7" customWidth="1"/>
    <x:col min="9026" max="9026" width="6.44140625" style="7" customWidth="1"/>
    <x:col min="9027" max="9027" width="2.6640625" style="7" customWidth="1"/>
    <x:col min="9028" max="9028" width="6.44140625" style="7" customWidth="1"/>
    <x:col min="9029" max="9029" width="3.6640625" style="7" customWidth="1"/>
    <x:col min="9030" max="9030" width="3.21875" style="7" bestFit="1" customWidth="1"/>
    <x:col min="9031" max="9031" width="3" style="7" bestFit="1" customWidth="1"/>
    <x:col min="9032" max="9033" width="3.109375" style="7" bestFit="1" customWidth="1"/>
    <x:col min="9034" max="9034" width="13.6640625" style="7" customWidth="1"/>
    <x:col min="9035" max="9035" width="5.33203125" style="7" customWidth="1"/>
    <x:col min="9036" max="9036" width="5.6640625" style="7" customWidth="1"/>
    <x:col min="9037" max="9037" width="5.5546875" style="7" customWidth="1"/>
    <x:col min="9038" max="9038" width="4.77734375" style="7" customWidth="1"/>
    <x:col min="9039" max="9039" width="6.6640625" style="7" customWidth="1"/>
    <x:col min="9040" max="9040" width="4.44140625" style="7" customWidth="1"/>
    <x:col min="9041" max="9041" width="6" style="7" customWidth="1"/>
    <x:col min="9042" max="9043" width="4.6640625" style="7" customWidth="1"/>
    <x:col min="9044" max="9044" width="7.6640625" style="7" customWidth="1"/>
    <x:col min="9045" max="9045" width="4.88671875" style="7" customWidth="1"/>
    <x:col min="9046" max="9046" width="4.77734375" style="7" customWidth="1"/>
    <x:col min="9047" max="9047" width="4.5546875" style="7" customWidth="1"/>
    <x:col min="9048" max="9048" width="4.21875" style="7" customWidth="1"/>
    <x:col min="9049" max="9049" width="4.33203125" style="7" customWidth="1"/>
    <x:col min="9050" max="9050" width="3.88671875" style="7" customWidth="1"/>
    <x:col min="9051" max="9052" width="3.33203125" style="7" customWidth="1"/>
    <x:col min="9053" max="9053" width="3.88671875" style="7" customWidth="1"/>
    <x:col min="9054" max="9054" width="6.21875" style="7" customWidth="1"/>
    <x:col min="9055" max="9055" width="3.88671875" style="7" customWidth="1"/>
    <x:col min="9056" max="9056" width="6.6640625" style="7" customWidth="1"/>
    <x:col min="9057" max="9057" width="4.77734375" style="7" customWidth="1"/>
    <x:col min="9058" max="9058" width="4" style="7" customWidth="1"/>
    <x:col min="9059" max="9059" width="3.6640625" style="7" customWidth="1"/>
    <x:col min="9060" max="9060" width="4" style="7" customWidth="1"/>
    <x:col min="9061" max="9061" width="3.88671875" style="7" customWidth="1"/>
    <x:col min="9062" max="9062" width="3.21875" style="7" customWidth="1"/>
    <x:col min="9063" max="9063" width="12.44140625" style="7" customWidth="1"/>
    <x:col min="9064" max="9064" width="5.109375" style="7" customWidth="1"/>
    <x:col min="9065" max="9065" width="8.6640625" style="7" customWidth="1"/>
    <x:col min="9066" max="9066" width="5.21875" style="7" customWidth="1"/>
    <x:col min="9067" max="9067" width="9.6640625" style="7" customWidth="1"/>
    <x:col min="9068" max="9068" width="5.21875" style="7" customWidth="1"/>
    <x:col min="9069" max="9069" width="9.44140625" style="7" customWidth="1"/>
    <x:col min="9070" max="9070" width="5.6640625" style="7" customWidth="1"/>
    <x:col min="9071" max="9071" width="9.88671875" style="7" customWidth="1"/>
    <x:col min="9072" max="9216" width="8.88671875" style="7"/>
    <x:col min="9217" max="9217" width="13.44140625" style="7" customWidth="1"/>
    <x:col min="9218" max="9218" width="3.77734375" style="7" customWidth="1"/>
    <x:col min="9219" max="9219" width="5.6640625" style="7" customWidth="1"/>
    <x:col min="9220" max="9220" width="3.88671875" style="7" customWidth="1"/>
    <x:col min="9221" max="9221" width="6.6640625" style="7" customWidth="1"/>
    <x:col min="9222" max="9222" width="3.77734375" style="7" customWidth="1"/>
    <x:col min="9223" max="9223" width="5.77734375" style="7" customWidth="1"/>
    <x:col min="9224" max="9224" width="2.77734375" style="7" customWidth="1"/>
    <x:col min="9225" max="9225" width="4.5546875" style="7" customWidth="1"/>
    <x:col min="9226" max="9226" width="3.6640625" style="7" customWidth="1"/>
    <x:col min="9227" max="9227" width="3.44140625" style="7" customWidth="1"/>
    <x:col min="9228" max="9228" width="6" style="7" customWidth="1"/>
    <x:col min="9229" max="9231" width="3.33203125" style="7" customWidth="1"/>
    <x:col min="9232" max="9232" width="3.5546875" style="7" customWidth="1"/>
    <x:col min="9233" max="9233" width="3.44140625" style="7" customWidth="1"/>
    <x:col min="9234" max="9234" width="3.109375" style="7" customWidth="1"/>
    <x:col min="9235" max="9235" width="3.44140625" style="7" customWidth="1"/>
    <x:col min="9236" max="9236" width="4.21875" style="7" customWidth="1"/>
    <x:col min="9237" max="9237" width="3.33203125" style="7" customWidth="1"/>
    <x:col min="9238" max="9238" width="5" style="7" customWidth="1"/>
    <x:col min="9239" max="9239" width="3.33203125" style="7" customWidth="1"/>
    <x:col min="9240" max="9240" width="5" style="7" customWidth="1"/>
    <x:col min="9241" max="9241" width="3.77734375" style="7" customWidth="1"/>
    <x:col min="9242" max="9242" width="3.88671875" style="7" customWidth="1"/>
    <x:col min="9243" max="9244" width="3.5546875" style="7" customWidth="1"/>
    <x:col min="9245" max="9245" width="3.33203125" style="7" customWidth="1"/>
    <x:col min="9246" max="9246" width="3.44140625" style="7" customWidth="1"/>
    <x:col min="9247" max="9247" width="3.6640625" style="7" customWidth="1"/>
    <x:col min="9248" max="9248" width="3.21875" style="7" customWidth="1"/>
    <x:col min="9249" max="9249" width="3.44140625" style="7" customWidth="1"/>
    <x:col min="9250" max="9250" width="2.88671875" style="7" customWidth="1"/>
    <x:col min="9251" max="9251" width="3.33203125" style="7" customWidth="1"/>
    <x:col min="9252" max="9252" width="3.77734375" style="7" bestFit="1" customWidth="1"/>
    <x:col min="9253" max="9253" width="4.44140625" style="7" bestFit="1" customWidth="1"/>
    <x:col min="9254" max="9254" width="12.6640625" style="7" customWidth="1"/>
    <x:col min="9255" max="9255" width="4.5546875" style="7" customWidth="1"/>
    <x:col min="9256" max="9256" width="6.109375" style="7" bestFit="1" customWidth="1"/>
    <x:col min="9257" max="9257" width="3.44140625" style="7" customWidth="1"/>
    <x:col min="9258" max="9258" width="4.21875" style="7" customWidth="1"/>
    <x:col min="9259" max="9259" width="3.44140625" style="7" customWidth="1"/>
    <x:col min="9260" max="9260" width="5.109375" style="7" customWidth="1"/>
    <x:col min="9261" max="9261" width="3.109375" style="7" customWidth="1"/>
    <x:col min="9262" max="9262" width="4.33203125" style="7" customWidth="1"/>
    <x:col min="9263" max="9263" width="3.33203125" style="7" customWidth="1"/>
    <x:col min="9264" max="9264" width="3.88671875" style="7" customWidth="1"/>
    <x:col min="9265" max="9265" width="4.21875" style="7" customWidth="1"/>
    <x:col min="9266" max="9267" width="3.21875" style="7" bestFit="1" customWidth="1"/>
    <x:col min="9268" max="9268" width="3.21875" style="7" customWidth="1"/>
    <x:col min="9269" max="9269" width="3.77734375" style="7" bestFit="1" customWidth="1"/>
    <x:col min="9270" max="9270" width="2.77734375" style="7" customWidth="1"/>
    <x:col min="9271" max="9271" width="3.44140625" style="7" customWidth="1"/>
    <x:col min="9272" max="9272" width="3.21875" style="7" customWidth="1"/>
    <x:col min="9273" max="9273" width="4.21875" style="7" customWidth="1"/>
    <x:col min="9274" max="9274" width="4" style="7" customWidth="1"/>
    <x:col min="9275" max="9276" width="3.5546875" style="7" customWidth="1"/>
    <x:col min="9277" max="9277" width="3" style="7" customWidth="1"/>
    <x:col min="9278" max="9278" width="6" style="7" customWidth="1"/>
    <x:col min="9279" max="9279" width="2.6640625" style="7" customWidth="1"/>
    <x:col min="9280" max="9280" width="6.109375" style="7" customWidth="1"/>
    <x:col min="9281" max="9281" width="2.6640625" style="7" customWidth="1"/>
    <x:col min="9282" max="9282" width="6.44140625" style="7" customWidth="1"/>
    <x:col min="9283" max="9283" width="2.6640625" style="7" customWidth="1"/>
    <x:col min="9284" max="9284" width="6.44140625" style="7" customWidth="1"/>
    <x:col min="9285" max="9285" width="3.6640625" style="7" customWidth="1"/>
    <x:col min="9286" max="9286" width="3.21875" style="7" bestFit="1" customWidth="1"/>
    <x:col min="9287" max="9287" width="3" style="7" bestFit="1" customWidth="1"/>
    <x:col min="9288" max="9289" width="3.109375" style="7" bestFit="1" customWidth="1"/>
    <x:col min="9290" max="9290" width="13.6640625" style="7" customWidth="1"/>
    <x:col min="9291" max="9291" width="5.33203125" style="7" customWidth="1"/>
    <x:col min="9292" max="9292" width="5.6640625" style="7" customWidth="1"/>
    <x:col min="9293" max="9293" width="5.5546875" style="7" customWidth="1"/>
    <x:col min="9294" max="9294" width="4.77734375" style="7" customWidth="1"/>
    <x:col min="9295" max="9295" width="6.6640625" style="7" customWidth="1"/>
    <x:col min="9296" max="9296" width="4.44140625" style="7" customWidth="1"/>
    <x:col min="9297" max="9297" width="6" style="7" customWidth="1"/>
    <x:col min="9298" max="9299" width="4.6640625" style="7" customWidth="1"/>
    <x:col min="9300" max="9300" width="7.6640625" style="7" customWidth="1"/>
    <x:col min="9301" max="9301" width="4.88671875" style="7" customWidth="1"/>
    <x:col min="9302" max="9302" width="4.77734375" style="7" customWidth="1"/>
    <x:col min="9303" max="9303" width="4.5546875" style="7" customWidth="1"/>
    <x:col min="9304" max="9304" width="4.21875" style="7" customWidth="1"/>
    <x:col min="9305" max="9305" width="4.33203125" style="7" customWidth="1"/>
    <x:col min="9306" max="9306" width="3.88671875" style="7" customWidth="1"/>
    <x:col min="9307" max="9308" width="3.33203125" style="7" customWidth="1"/>
    <x:col min="9309" max="9309" width="3.88671875" style="7" customWidth="1"/>
    <x:col min="9310" max="9310" width="6.21875" style="7" customWidth="1"/>
    <x:col min="9311" max="9311" width="3.88671875" style="7" customWidth="1"/>
    <x:col min="9312" max="9312" width="6.6640625" style="7" customWidth="1"/>
    <x:col min="9313" max="9313" width="4.77734375" style="7" customWidth="1"/>
    <x:col min="9314" max="9314" width="4" style="7" customWidth="1"/>
    <x:col min="9315" max="9315" width="3.6640625" style="7" customWidth="1"/>
    <x:col min="9316" max="9316" width="4" style="7" customWidth="1"/>
    <x:col min="9317" max="9317" width="3.88671875" style="7" customWidth="1"/>
    <x:col min="9318" max="9318" width="3.21875" style="7" customWidth="1"/>
    <x:col min="9319" max="9319" width="12.44140625" style="7" customWidth="1"/>
    <x:col min="9320" max="9320" width="5.109375" style="7" customWidth="1"/>
    <x:col min="9321" max="9321" width="8.6640625" style="7" customWidth="1"/>
    <x:col min="9322" max="9322" width="5.21875" style="7" customWidth="1"/>
    <x:col min="9323" max="9323" width="9.6640625" style="7" customWidth="1"/>
    <x:col min="9324" max="9324" width="5.21875" style="7" customWidth="1"/>
    <x:col min="9325" max="9325" width="9.44140625" style="7" customWidth="1"/>
    <x:col min="9326" max="9326" width="5.6640625" style="7" customWidth="1"/>
    <x:col min="9327" max="9327" width="9.88671875" style="7" customWidth="1"/>
    <x:col min="9328" max="9472" width="8.88671875" style="7"/>
    <x:col min="9473" max="9473" width="13.44140625" style="7" customWidth="1"/>
    <x:col min="9474" max="9474" width="3.77734375" style="7" customWidth="1"/>
    <x:col min="9475" max="9475" width="5.6640625" style="7" customWidth="1"/>
    <x:col min="9476" max="9476" width="3.88671875" style="7" customWidth="1"/>
    <x:col min="9477" max="9477" width="6.6640625" style="7" customWidth="1"/>
    <x:col min="9478" max="9478" width="3.77734375" style="7" customWidth="1"/>
    <x:col min="9479" max="9479" width="5.77734375" style="7" customWidth="1"/>
    <x:col min="9480" max="9480" width="2.77734375" style="7" customWidth="1"/>
    <x:col min="9481" max="9481" width="4.5546875" style="7" customWidth="1"/>
    <x:col min="9482" max="9482" width="3.6640625" style="7" customWidth="1"/>
    <x:col min="9483" max="9483" width="3.44140625" style="7" customWidth="1"/>
    <x:col min="9484" max="9484" width="6" style="7" customWidth="1"/>
    <x:col min="9485" max="9487" width="3.33203125" style="7" customWidth="1"/>
    <x:col min="9488" max="9488" width="3.5546875" style="7" customWidth="1"/>
    <x:col min="9489" max="9489" width="3.44140625" style="7" customWidth="1"/>
    <x:col min="9490" max="9490" width="3.109375" style="7" customWidth="1"/>
    <x:col min="9491" max="9491" width="3.44140625" style="7" customWidth="1"/>
    <x:col min="9492" max="9492" width="4.21875" style="7" customWidth="1"/>
    <x:col min="9493" max="9493" width="3.33203125" style="7" customWidth="1"/>
    <x:col min="9494" max="9494" width="5" style="7" customWidth="1"/>
    <x:col min="9495" max="9495" width="3.33203125" style="7" customWidth="1"/>
    <x:col min="9496" max="9496" width="5" style="7" customWidth="1"/>
    <x:col min="9497" max="9497" width="3.77734375" style="7" customWidth="1"/>
    <x:col min="9498" max="9498" width="3.88671875" style="7" customWidth="1"/>
    <x:col min="9499" max="9500" width="3.5546875" style="7" customWidth="1"/>
    <x:col min="9501" max="9501" width="3.33203125" style="7" customWidth="1"/>
    <x:col min="9502" max="9502" width="3.44140625" style="7" customWidth="1"/>
    <x:col min="9503" max="9503" width="3.6640625" style="7" customWidth="1"/>
    <x:col min="9504" max="9504" width="3.21875" style="7" customWidth="1"/>
    <x:col min="9505" max="9505" width="3.44140625" style="7" customWidth="1"/>
    <x:col min="9506" max="9506" width="2.88671875" style="7" customWidth="1"/>
    <x:col min="9507" max="9507" width="3.33203125" style="7" customWidth="1"/>
    <x:col min="9508" max="9508" width="3.77734375" style="7" bestFit="1" customWidth="1"/>
    <x:col min="9509" max="9509" width="4.44140625" style="7" bestFit="1" customWidth="1"/>
    <x:col min="9510" max="9510" width="12.6640625" style="7" customWidth="1"/>
    <x:col min="9511" max="9511" width="4.5546875" style="7" customWidth="1"/>
    <x:col min="9512" max="9512" width="6.109375" style="7" bestFit="1" customWidth="1"/>
    <x:col min="9513" max="9513" width="3.44140625" style="7" customWidth="1"/>
    <x:col min="9514" max="9514" width="4.21875" style="7" customWidth="1"/>
    <x:col min="9515" max="9515" width="3.44140625" style="7" customWidth="1"/>
    <x:col min="9516" max="9516" width="5.109375" style="7" customWidth="1"/>
    <x:col min="9517" max="9517" width="3.109375" style="7" customWidth="1"/>
    <x:col min="9518" max="9518" width="4.33203125" style="7" customWidth="1"/>
    <x:col min="9519" max="9519" width="3.33203125" style="7" customWidth="1"/>
    <x:col min="9520" max="9520" width="3.88671875" style="7" customWidth="1"/>
    <x:col min="9521" max="9521" width="4.21875" style="7" customWidth="1"/>
    <x:col min="9522" max="9523" width="3.21875" style="7" bestFit="1" customWidth="1"/>
    <x:col min="9524" max="9524" width="3.21875" style="7" customWidth="1"/>
    <x:col min="9525" max="9525" width="3.77734375" style="7" bestFit="1" customWidth="1"/>
    <x:col min="9526" max="9526" width="2.77734375" style="7" customWidth="1"/>
    <x:col min="9527" max="9527" width="3.44140625" style="7" customWidth="1"/>
    <x:col min="9528" max="9528" width="3.21875" style="7" customWidth="1"/>
    <x:col min="9529" max="9529" width="4.21875" style="7" customWidth="1"/>
    <x:col min="9530" max="9530" width="4" style="7" customWidth="1"/>
    <x:col min="9531" max="9532" width="3.5546875" style="7" customWidth="1"/>
    <x:col min="9533" max="9533" width="3" style="7" customWidth="1"/>
    <x:col min="9534" max="9534" width="6" style="7" customWidth="1"/>
    <x:col min="9535" max="9535" width="2.6640625" style="7" customWidth="1"/>
    <x:col min="9536" max="9536" width="6.109375" style="7" customWidth="1"/>
    <x:col min="9537" max="9537" width="2.6640625" style="7" customWidth="1"/>
    <x:col min="9538" max="9538" width="6.44140625" style="7" customWidth="1"/>
    <x:col min="9539" max="9539" width="2.6640625" style="7" customWidth="1"/>
    <x:col min="9540" max="9540" width="6.44140625" style="7" customWidth="1"/>
    <x:col min="9541" max="9541" width="3.6640625" style="7" customWidth="1"/>
    <x:col min="9542" max="9542" width="3.21875" style="7" bestFit="1" customWidth="1"/>
    <x:col min="9543" max="9543" width="3" style="7" bestFit="1" customWidth="1"/>
    <x:col min="9544" max="9545" width="3.109375" style="7" bestFit="1" customWidth="1"/>
    <x:col min="9546" max="9546" width="13.6640625" style="7" customWidth="1"/>
    <x:col min="9547" max="9547" width="5.33203125" style="7" customWidth="1"/>
    <x:col min="9548" max="9548" width="5.6640625" style="7" customWidth="1"/>
    <x:col min="9549" max="9549" width="5.5546875" style="7" customWidth="1"/>
    <x:col min="9550" max="9550" width="4.77734375" style="7" customWidth="1"/>
    <x:col min="9551" max="9551" width="6.6640625" style="7" customWidth="1"/>
    <x:col min="9552" max="9552" width="4.44140625" style="7" customWidth="1"/>
    <x:col min="9553" max="9553" width="6" style="7" customWidth="1"/>
    <x:col min="9554" max="9555" width="4.6640625" style="7" customWidth="1"/>
    <x:col min="9556" max="9556" width="7.6640625" style="7" customWidth="1"/>
    <x:col min="9557" max="9557" width="4.88671875" style="7" customWidth="1"/>
    <x:col min="9558" max="9558" width="4.77734375" style="7" customWidth="1"/>
    <x:col min="9559" max="9559" width="4.5546875" style="7" customWidth="1"/>
    <x:col min="9560" max="9560" width="4.21875" style="7" customWidth="1"/>
    <x:col min="9561" max="9561" width="4.33203125" style="7" customWidth="1"/>
    <x:col min="9562" max="9562" width="3.88671875" style="7" customWidth="1"/>
    <x:col min="9563" max="9564" width="3.33203125" style="7" customWidth="1"/>
    <x:col min="9565" max="9565" width="3.88671875" style="7" customWidth="1"/>
    <x:col min="9566" max="9566" width="6.21875" style="7" customWidth="1"/>
    <x:col min="9567" max="9567" width="3.88671875" style="7" customWidth="1"/>
    <x:col min="9568" max="9568" width="6.6640625" style="7" customWidth="1"/>
    <x:col min="9569" max="9569" width="4.77734375" style="7" customWidth="1"/>
    <x:col min="9570" max="9570" width="4" style="7" customWidth="1"/>
    <x:col min="9571" max="9571" width="3.6640625" style="7" customWidth="1"/>
    <x:col min="9572" max="9572" width="4" style="7" customWidth="1"/>
    <x:col min="9573" max="9573" width="3.88671875" style="7" customWidth="1"/>
    <x:col min="9574" max="9574" width="3.21875" style="7" customWidth="1"/>
    <x:col min="9575" max="9575" width="12.44140625" style="7" customWidth="1"/>
    <x:col min="9576" max="9576" width="5.109375" style="7" customWidth="1"/>
    <x:col min="9577" max="9577" width="8.6640625" style="7" customWidth="1"/>
    <x:col min="9578" max="9578" width="5.21875" style="7" customWidth="1"/>
    <x:col min="9579" max="9579" width="9.6640625" style="7" customWidth="1"/>
    <x:col min="9580" max="9580" width="5.21875" style="7" customWidth="1"/>
    <x:col min="9581" max="9581" width="9.44140625" style="7" customWidth="1"/>
    <x:col min="9582" max="9582" width="5.6640625" style="7" customWidth="1"/>
    <x:col min="9583" max="9583" width="9.88671875" style="7" customWidth="1"/>
    <x:col min="9584" max="9728" width="8.88671875" style="7"/>
    <x:col min="9729" max="9729" width="13.44140625" style="7" customWidth="1"/>
    <x:col min="9730" max="9730" width="3.77734375" style="7" customWidth="1"/>
    <x:col min="9731" max="9731" width="5.6640625" style="7" customWidth="1"/>
    <x:col min="9732" max="9732" width="3.88671875" style="7" customWidth="1"/>
    <x:col min="9733" max="9733" width="6.6640625" style="7" customWidth="1"/>
    <x:col min="9734" max="9734" width="3.77734375" style="7" customWidth="1"/>
    <x:col min="9735" max="9735" width="5.77734375" style="7" customWidth="1"/>
    <x:col min="9736" max="9736" width="2.77734375" style="7" customWidth="1"/>
    <x:col min="9737" max="9737" width="4.5546875" style="7" customWidth="1"/>
    <x:col min="9738" max="9738" width="3.6640625" style="7" customWidth="1"/>
    <x:col min="9739" max="9739" width="3.44140625" style="7" customWidth="1"/>
    <x:col min="9740" max="9740" width="6" style="7" customWidth="1"/>
    <x:col min="9741" max="9743" width="3.33203125" style="7" customWidth="1"/>
    <x:col min="9744" max="9744" width="3.5546875" style="7" customWidth="1"/>
    <x:col min="9745" max="9745" width="3.44140625" style="7" customWidth="1"/>
    <x:col min="9746" max="9746" width="3.109375" style="7" customWidth="1"/>
    <x:col min="9747" max="9747" width="3.44140625" style="7" customWidth="1"/>
    <x:col min="9748" max="9748" width="4.21875" style="7" customWidth="1"/>
    <x:col min="9749" max="9749" width="3.33203125" style="7" customWidth="1"/>
    <x:col min="9750" max="9750" width="5" style="7" customWidth="1"/>
    <x:col min="9751" max="9751" width="3.33203125" style="7" customWidth="1"/>
    <x:col min="9752" max="9752" width="5" style="7" customWidth="1"/>
    <x:col min="9753" max="9753" width="3.77734375" style="7" customWidth="1"/>
    <x:col min="9754" max="9754" width="3.88671875" style="7" customWidth="1"/>
    <x:col min="9755" max="9756" width="3.5546875" style="7" customWidth="1"/>
    <x:col min="9757" max="9757" width="3.33203125" style="7" customWidth="1"/>
    <x:col min="9758" max="9758" width="3.44140625" style="7" customWidth="1"/>
    <x:col min="9759" max="9759" width="3.6640625" style="7" customWidth="1"/>
    <x:col min="9760" max="9760" width="3.21875" style="7" customWidth="1"/>
    <x:col min="9761" max="9761" width="3.44140625" style="7" customWidth="1"/>
    <x:col min="9762" max="9762" width="2.88671875" style="7" customWidth="1"/>
    <x:col min="9763" max="9763" width="3.33203125" style="7" customWidth="1"/>
    <x:col min="9764" max="9764" width="3.77734375" style="7" bestFit="1" customWidth="1"/>
    <x:col min="9765" max="9765" width="4.44140625" style="7" bestFit="1" customWidth="1"/>
    <x:col min="9766" max="9766" width="12.6640625" style="7" customWidth="1"/>
    <x:col min="9767" max="9767" width="4.5546875" style="7" customWidth="1"/>
    <x:col min="9768" max="9768" width="6.109375" style="7" bestFit="1" customWidth="1"/>
    <x:col min="9769" max="9769" width="3.44140625" style="7" customWidth="1"/>
    <x:col min="9770" max="9770" width="4.21875" style="7" customWidth="1"/>
    <x:col min="9771" max="9771" width="3.44140625" style="7" customWidth="1"/>
    <x:col min="9772" max="9772" width="5.109375" style="7" customWidth="1"/>
    <x:col min="9773" max="9773" width="3.109375" style="7" customWidth="1"/>
    <x:col min="9774" max="9774" width="4.33203125" style="7" customWidth="1"/>
    <x:col min="9775" max="9775" width="3.33203125" style="7" customWidth="1"/>
    <x:col min="9776" max="9776" width="3.88671875" style="7" customWidth="1"/>
    <x:col min="9777" max="9777" width="4.21875" style="7" customWidth="1"/>
    <x:col min="9778" max="9779" width="3.21875" style="7" bestFit="1" customWidth="1"/>
    <x:col min="9780" max="9780" width="3.21875" style="7" customWidth="1"/>
    <x:col min="9781" max="9781" width="3.77734375" style="7" bestFit="1" customWidth="1"/>
    <x:col min="9782" max="9782" width="2.77734375" style="7" customWidth="1"/>
    <x:col min="9783" max="9783" width="3.44140625" style="7" customWidth="1"/>
    <x:col min="9784" max="9784" width="3.21875" style="7" customWidth="1"/>
    <x:col min="9785" max="9785" width="4.21875" style="7" customWidth="1"/>
    <x:col min="9786" max="9786" width="4" style="7" customWidth="1"/>
    <x:col min="9787" max="9788" width="3.5546875" style="7" customWidth="1"/>
    <x:col min="9789" max="9789" width="3" style="7" customWidth="1"/>
    <x:col min="9790" max="9790" width="6" style="7" customWidth="1"/>
    <x:col min="9791" max="9791" width="2.6640625" style="7" customWidth="1"/>
    <x:col min="9792" max="9792" width="6.109375" style="7" customWidth="1"/>
    <x:col min="9793" max="9793" width="2.6640625" style="7" customWidth="1"/>
    <x:col min="9794" max="9794" width="6.44140625" style="7" customWidth="1"/>
    <x:col min="9795" max="9795" width="2.6640625" style="7" customWidth="1"/>
    <x:col min="9796" max="9796" width="6.44140625" style="7" customWidth="1"/>
    <x:col min="9797" max="9797" width="3.6640625" style="7" customWidth="1"/>
    <x:col min="9798" max="9798" width="3.21875" style="7" bestFit="1" customWidth="1"/>
    <x:col min="9799" max="9799" width="3" style="7" bestFit="1" customWidth="1"/>
    <x:col min="9800" max="9801" width="3.109375" style="7" bestFit="1" customWidth="1"/>
    <x:col min="9802" max="9802" width="13.6640625" style="7" customWidth="1"/>
    <x:col min="9803" max="9803" width="5.33203125" style="7" customWidth="1"/>
    <x:col min="9804" max="9804" width="5.6640625" style="7" customWidth="1"/>
    <x:col min="9805" max="9805" width="5.5546875" style="7" customWidth="1"/>
    <x:col min="9806" max="9806" width="4.77734375" style="7" customWidth="1"/>
    <x:col min="9807" max="9807" width="6.6640625" style="7" customWidth="1"/>
    <x:col min="9808" max="9808" width="4.44140625" style="7" customWidth="1"/>
    <x:col min="9809" max="9809" width="6" style="7" customWidth="1"/>
    <x:col min="9810" max="9811" width="4.6640625" style="7" customWidth="1"/>
    <x:col min="9812" max="9812" width="7.6640625" style="7" customWidth="1"/>
    <x:col min="9813" max="9813" width="4.88671875" style="7" customWidth="1"/>
    <x:col min="9814" max="9814" width="4.77734375" style="7" customWidth="1"/>
    <x:col min="9815" max="9815" width="4.5546875" style="7" customWidth="1"/>
    <x:col min="9816" max="9816" width="4.21875" style="7" customWidth="1"/>
    <x:col min="9817" max="9817" width="4.33203125" style="7" customWidth="1"/>
    <x:col min="9818" max="9818" width="3.88671875" style="7" customWidth="1"/>
    <x:col min="9819" max="9820" width="3.33203125" style="7" customWidth="1"/>
    <x:col min="9821" max="9821" width="3.88671875" style="7" customWidth="1"/>
    <x:col min="9822" max="9822" width="6.21875" style="7" customWidth="1"/>
    <x:col min="9823" max="9823" width="3.88671875" style="7" customWidth="1"/>
    <x:col min="9824" max="9824" width="6.6640625" style="7" customWidth="1"/>
    <x:col min="9825" max="9825" width="4.77734375" style="7" customWidth="1"/>
    <x:col min="9826" max="9826" width="4" style="7" customWidth="1"/>
    <x:col min="9827" max="9827" width="3.6640625" style="7" customWidth="1"/>
    <x:col min="9828" max="9828" width="4" style="7" customWidth="1"/>
    <x:col min="9829" max="9829" width="3.88671875" style="7" customWidth="1"/>
    <x:col min="9830" max="9830" width="3.21875" style="7" customWidth="1"/>
    <x:col min="9831" max="9831" width="12.44140625" style="7" customWidth="1"/>
    <x:col min="9832" max="9832" width="5.109375" style="7" customWidth="1"/>
    <x:col min="9833" max="9833" width="8.6640625" style="7" customWidth="1"/>
    <x:col min="9834" max="9834" width="5.21875" style="7" customWidth="1"/>
    <x:col min="9835" max="9835" width="9.6640625" style="7" customWidth="1"/>
    <x:col min="9836" max="9836" width="5.21875" style="7" customWidth="1"/>
    <x:col min="9837" max="9837" width="9.44140625" style="7" customWidth="1"/>
    <x:col min="9838" max="9838" width="5.6640625" style="7" customWidth="1"/>
    <x:col min="9839" max="9839" width="9.88671875" style="7" customWidth="1"/>
    <x:col min="9840" max="9984" width="8.88671875" style="7"/>
    <x:col min="9985" max="9985" width="13.44140625" style="7" customWidth="1"/>
    <x:col min="9986" max="9986" width="3.77734375" style="7" customWidth="1"/>
    <x:col min="9987" max="9987" width="5.6640625" style="7" customWidth="1"/>
    <x:col min="9988" max="9988" width="3.88671875" style="7" customWidth="1"/>
    <x:col min="9989" max="9989" width="6.6640625" style="7" customWidth="1"/>
    <x:col min="9990" max="9990" width="3.77734375" style="7" customWidth="1"/>
    <x:col min="9991" max="9991" width="5.77734375" style="7" customWidth="1"/>
    <x:col min="9992" max="9992" width="2.77734375" style="7" customWidth="1"/>
    <x:col min="9993" max="9993" width="4.5546875" style="7" customWidth="1"/>
    <x:col min="9994" max="9994" width="3.6640625" style="7" customWidth="1"/>
    <x:col min="9995" max="9995" width="3.44140625" style="7" customWidth="1"/>
    <x:col min="9996" max="9996" width="6" style="7" customWidth="1"/>
    <x:col min="9997" max="9999" width="3.33203125" style="7" customWidth="1"/>
    <x:col min="10000" max="10000" width="3.5546875" style="7" customWidth="1"/>
    <x:col min="10001" max="10001" width="3.44140625" style="7" customWidth="1"/>
    <x:col min="10002" max="10002" width="3.109375" style="7" customWidth="1"/>
    <x:col min="10003" max="10003" width="3.44140625" style="7" customWidth="1"/>
    <x:col min="10004" max="10004" width="4.21875" style="7" customWidth="1"/>
    <x:col min="10005" max="10005" width="3.33203125" style="7" customWidth="1"/>
    <x:col min="10006" max="10006" width="5" style="7" customWidth="1"/>
    <x:col min="10007" max="10007" width="3.33203125" style="7" customWidth="1"/>
    <x:col min="10008" max="10008" width="5" style="7" customWidth="1"/>
    <x:col min="10009" max="10009" width="3.77734375" style="7" customWidth="1"/>
    <x:col min="10010" max="10010" width="3.88671875" style="7" customWidth="1"/>
    <x:col min="10011" max="10012" width="3.5546875" style="7" customWidth="1"/>
    <x:col min="10013" max="10013" width="3.33203125" style="7" customWidth="1"/>
    <x:col min="10014" max="10014" width="3.44140625" style="7" customWidth="1"/>
    <x:col min="10015" max="10015" width="3.6640625" style="7" customWidth="1"/>
    <x:col min="10016" max="10016" width="3.21875" style="7" customWidth="1"/>
    <x:col min="10017" max="10017" width="3.44140625" style="7" customWidth="1"/>
    <x:col min="10018" max="10018" width="2.88671875" style="7" customWidth="1"/>
    <x:col min="10019" max="10019" width="3.33203125" style="7" customWidth="1"/>
    <x:col min="10020" max="10020" width="3.77734375" style="7" bestFit="1" customWidth="1"/>
    <x:col min="10021" max="10021" width="4.44140625" style="7" bestFit="1" customWidth="1"/>
    <x:col min="10022" max="10022" width="12.6640625" style="7" customWidth="1"/>
    <x:col min="10023" max="10023" width="4.5546875" style="7" customWidth="1"/>
    <x:col min="10024" max="10024" width="6.109375" style="7" bestFit="1" customWidth="1"/>
    <x:col min="10025" max="10025" width="3.44140625" style="7" customWidth="1"/>
    <x:col min="10026" max="10026" width="4.21875" style="7" customWidth="1"/>
    <x:col min="10027" max="10027" width="3.44140625" style="7" customWidth="1"/>
    <x:col min="10028" max="10028" width="5.109375" style="7" customWidth="1"/>
    <x:col min="10029" max="10029" width="3.109375" style="7" customWidth="1"/>
    <x:col min="10030" max="10030" width="4.33203125" style="7" customWidth="1"/>
    <x:col min="10031" max="10031" width="3.33203125" style="7" customWidth="1"/>
    <x:col min="10032" max="10032" width="3.88671875" style="7" customWidth="1"/>
    <x:col min="10033" max="10033" width="4.21875" style="7" customWidth="1"/>
    <x:col min="10034" max="10035" width="3.21875" style="7" bestFit="1" customWidth="1"/>
    <x:col min="10036" max="10036" width="3.21875" style="7" customWidth="1"/>
    <x:col min="10037" max="10037" width="3.77734375" style="7" bestFit="1" customWidth="1"/>
    <x:col min="10038" max="10038" width="2.77734375" style="7" customWidth="1"/>
    <x:col min="10039" max="10039" width="3.44140625" style="7" customWidth="1"/>
    <x:col min="10040" max="10040" width="3.21875" style="7" customWidth="1"/>
    <x:col min="10041" max="10041" width="4.21875" style="7" customWidth="1"/>
    <x:col min="10042" max="10042" width="4" style="7" customWidth="1"/>
    <x:col min="10043" max="10044" width="3.5546875" style="7" customWidth="1"/>
    <x:col min="10045" max="10045" width="3" style="7" customWidth="1"/>
    <x:col min="10046" max="10046" width="6" style="7" customWidth="1"/>
    <x:col min="10047" max="10047" width="2.6640625" style="7" customWidth="1"/>
    <x:col min="10048" max="10048" width="6.109375" style="7" customWidth="1"/>
    <x:col min="10049" max="10049" width="2.6640625" style="7" customWidth="1"/>
    <x:col min="10050" max="10050" width="6.44140625" style="7" customWidth="1"/>
    <x:col min="10051" max="10051" width="2.6640625" style="7" customWidth="1"/>
    <x:col min="10052" max="10052" width="6.44140625" style="7" customWidth="1"/>
    <x:col min="10053" max="10053" width="3.6640625" style="7" customWidth="1"/>
    <x:col min="10054" max="10054" width="3.21875" style="7" bestFit="1" customWidth="1"/>
    <x:col min="10055" max="10055" width="3" style="7" bestFit="1" customWidth="1"/>
    <x:col min="10056" max="10057" width="3.109375" style="7" bestFit="1" customWidth="1"/>
    <x:col min="10058" max="10058" width="13.6640625" style="7" customWidth="1"/>
    <x:col min="10059" max="10059" width="5.33203125" style="7" customWidth="1"/>
    <x:col min="10060" max="10060" width="5.6640625" style="7" customWidth="1"/>
    <x:col min="10061" max="10061" width="5.5546875" style="7" customWidth="1"/>
    <x:col min="10062" max="10062" width="4.77734375" style="7" customWidth="1"/>
    <x:col min="10063" max="10063" width="6.6640625" style="7" customWidth="1"/>
    <x:col min="10064" max="10064" width="4.44140625" style="7" customWidth="1"/>
    <x:col min="10065" max="10065" width="6" style="7" customWidth="1"/>
    <x:col min="10066" max="10067" width="4.6640625" style="7" customWidth="1"/>
    <x:col min="10068" max="10068" width="7.6640625" style="7" customWidth="1"/>
    <x:col min="10069" max="10069" width="4.88671875" style="7" customWidth="1"/>
    <x:col min="10070" max="10070" width="4.77734375" style="7" customWidth="1"/>
    <x:col min="10071" max="10071" width="4.5546875" style="7" customWidth="1"/>
    <x:col min="10072" max="10072" width="4.21875" style="7" customWidth="1"/>
    <x:col min="10073" max="10073" width="4.33203125" style="7" customWidth="1"/>
    <x:col min="10074" max="10074" width="3.88671875" style="7" customWidth="1"/>
    <x:col min="10075" max="10076" width="3.33203125" style="7" customWidth="1"/>
    <x:col min="10077" max="10077" width="3.88671875" style="7" customWidth="1"/>
    <x:col min="10078" max="10078" width="6.21875" style="7" customWidth="1"/>
    <x:col min="10079" max="10079" width="3.88671875" style="7" customWidth="1"/>
    <x:col min="10080" max="10080" width="6.6640625" style="7" customWidth="1"/>
    <x:col min="10081" max="10081" width="4.77734375" style="7" customWidth="1"/>
    <x:col min="10082" max="10082" width="4" style="7" customWidth="1"/>
    <x:col min="10083" max="10083" width="3.6640625" style="7" customWidth="1"/>
    <x:col min="10084" max="10084" width="4" style="7" customWidth="1"/>
    <x:col min="10085" max="10085" width="3.88671875" style="7" customWidth="1"/>
    <x:col min="10086" max="10086" width="3.21875" style="7" customWidth="1"/>
    <x:col min="10087" max="10087" width="12.44140625" style="7" customWidth="1"/>
    <x:col min="10088" max="10088" width="5.109375" style="7" customWidth="1"/>
    <x:col min="10089" max="10089" width="8.6640625" style="7" customWidth="1"/>
    <x:col min="10090" max="10090" width="5.21875" style="7" customWidth="1"/>
    <x:col min="10091" max="10091" width="9.6640625" style="7" customWidth="1"/>
    <x:col min="10092" max="10092" width="5.21875" style="7" customWidth="1"/>
    <x:col min="10093" max="10093" width="9.44140625" style="7" customWidth="1"/>
    <x:col min="10094" max="10094" width="5.6640625" style="7" customWidth="1"/>
    <x:col min="10095" max="10095" width="9.88671875" style="7" customWidth="1"/>
    <x:col min="10096" max="10240" width="8.88671875" style="7"/>
    <x:col min="10241" max="10241" width="13.44140625" style="7" customWidth="1"/>
    <x:col min="10242" max="10242" width="3.77734375" style="7" customWidth="1"/>
    <x:col min="10243" max="10243" width="5.6640625" style="7" customWidth="1"/>
    <x:col min="10244" max="10244" width="3.88671875" style="7" customWidth="1"/>
    <x:col min="10245" max="10245" width="6.6640625" style="7" customWidth="1"/>
    <x:col min="10246" max="10246" width="3.77734375" style="7" customWidth="1"/>
    <x:col min="10247" max="10247" width="5.77734375" style="7" customWidth="1"/>
    <x:col min="10248" max="10248" width="2.77734375" style="7" customWidth="1"/>
    <x:col min="10249" max="10249" width="4.5546875" style="7" customWidth="1"/>
    <x:col min="10250" max="10250" width="3.6640625" style="7" customWidth="1"/>
    <x:col min="10251" max="10251" width="3.44140625" style="7" customWidth="1"/>
    <x:col min="10252" max="10252" width="6" style="7" customWidth="1"/>
    <x:col min="10253" max="10255" width="3.33203125" style="7" customWidth="1"/>
    <x:col min="10256" max="10256" width="3.5546875" style="7" customWidth="1"/>
    <x:col min="10257" max="10257" width="3.44140625" style="7" customWidth="1"/>
    <x:col min="10258" max="10258" width="3.109375" style="7" customWidth="1"/>
    <x:col min="10259" max="10259" width="3.44140625" style="7" customWidth="1"/>
    <x:col min="10260" max="10260" width="4.21875" style="7" customWidth="1"/>
    <x:col min="10261" max="10261" width="3.33203125" style="7" customWidth="1"/>
    <x:col min="10262" max="10262" width="5" style="7" customWidth="1"/>
    <x:col min="10263" max="10263" width="3.33203125" style="7" customWidth="1"/>
    <x:col min="10264" max="10264" width="5" style="7" customWidth="1"/>
    <x:col min="10265" max="10265" width="3.77734375" style="7" customWidth="1"/>
    <x:col min="10266" max="10266" width="3.88671875" style="7" customWidth="1"/>
    <x:col min="10267" max="10268" width="3.5546875" style="7" customWidth="1"/>
    <x:col min="10269" max="10269" width="3.33203125" style="7" customWidth="1"/>
    <x:col min="10270" max="10270" width="3.44140625" style="7" customWidth="1"/>
    <x:col min="10271" max="10271" width="3.6640625" style="7" customWidth="1"/>
    <x:col min="10272" max="10272" width="3.21875" style="7" customWidth="1"/>
    <x:col min="10273" max="10273" width="3.44140625" style="7" customWidth="1"/>
    <x:col min="10274" max="10274" width="2.88671875" style="7" customWidth="1"/>
    <x:col min="10275" max="10275" width="3.33203125" style="7" customWidth="1"/>
    <x:col min="10276" max="10276" width="3.77734375" style="7" bestFit="1" customWidth="1"/>
    <x:col min="10277" max="10277" width="4.44140625" style="7" bestFit="1" customWidth="1"/>
    <x:col min="10278" max="10278" width="12.6640625" style="7" customWidth="1"/>
    <x:col min="10279" max="10279" width="4.5546875" style="7" customWidth="1"/>
    <x:col min="10280" max="10280" width="6.109375" style="7" bestFit="1" customWidth="1"/>
    <x:col min="10281" max="10281" width="3.44140625" style="7" customWidth="1"/>
    <x:col min="10282" max="10282" width="4.21875" style="7" customWidth="1"/>
    <x:col min="10283" max="10283" width="3.44140625" style="7" customWidth="1"/>
    <x:col min="10284" max="10284" width="5.109375" style="7" customWidth="1"/>
    <x:col min="10285" max="10285" width="3.109375" style="7" customWidth="1"/>
    <x:col min="10286" max="10286" width="4.33203125" style="7" customWidth="1"/>
    <x:col min="10287" max="10287" width="3.33203125" style="7" customWidth="1"/>
    <x:col min="10288" max="10288" width="3.88671875" style="7" customWidth="1"/>
    <x:col min="10289" max="10289" width="4.21875" style="7" customWidth="1"/>
    <x:col min="10290" max="10291" width="3.21875" style="7" bestFit="1" customWidth="1"/>
    <x:col min="10292" max="10292" width="3.21875" style="7" customWidth="1"/>
    <x:col min="10293" max="10293" width="3.77734375" style="7" bestFit="1" customWidth="1"/>
    <x:col min="10294" max="10294" width="2.77734375" style="7" customWidth="1"/>
    <x:col min="10295" max="10295" width="3.44140625" style="7" customWidth="1"/>
    <x:col min="10296" max="10296" width="3.21875" style="7" customWidth="1"/>
    <x:col min="10297" max="10297" width="4.21875" style="7" customWidth="1"/>
    <x:col min="10298" max="10298" width="4" style="7" customWidth="1"/>
    <x:col min="10299" max="10300" width="3.5546875" style="7" customWidth="1"/>
    <x:col min="10301" max="10301" width="3" style="7" customWidth="1"/>
    <x:col min="10302" max="10302" width="6" style="7" customWidth="1"/>
    <x:col min="10303" max="10303" width="2.6640625" style="7" customWidth="1"/>
    <x:col min="10304" max="10304" width="6.109375" style="7" customWidth="1"/>
    <x:col min="10305" max="10305" width="2.6640625" style="7" customWidth="1"/>
    <x:col min="10306" max="10306" width="6.44140625" style="7" customWidth="1"/>
    <x:col min="10307" max="10307" width="2.6640625" style="7" customWidth="1"/>
    <x:col min="10308" max="10308" width="6.44140625" style="7" customWidth="1"/>
    <x:col min="10309" max="10309" width="3.6640625" style="7" customWidth="1"/>
    <x:col min="10310" max="10310" width="3.21875" style="7" bestFit="1" customWidth="1"/>
    <x:col min="10311" max="10311" width="3" style="7" bestFit="1" customWidth="1"/>
    <x:col min="10312" max="10313" width="3.109375" style="7" bestFit="1" customWidth="1"/>
    <x:col min="10314" max="10314" width="13.6640625" style="7" customWidth="1"/>
    <x:col min="10315" max="10315" width="5.33203125" style="7" customWidth="1"/>
    <x:col min="10316" max="10316" width="5.6640625" style="7" customWidth="1"/>
    <x:col min="10317" max="10317" width="5.5546875" style="7" customWidth="1"/>
    <x:col min="10318" max="10318" width="4.77734375" style="7" customWidth="1"/>
    <x:col min="10319" max="10319" width="6.6640625" style="7" customWidth="1"/>
    <x:col min="10320" max="10320" width="4.44140625" style="7" customWidth="1"/>
    <x:col min="10321" max="10321" width="6" style="7" customWidth="1"/>
    <x:col min="10322" max="10323" width="4.6640625" style="7" customWidth="1"/>
    <x:col min="10324" max="10324" width="7.6640625" style="7" customWidth="1"/>
    <x:col min="10325" max="10325" width="4.88671875" style="7" customWidth="1"/>
    <x:col min="10326" max="10326" width="4.77734375" style="7" customWidth="1"/>
    <x:col min="10327" max="10327" width="4.5546875" style="7" customWidth="1"/>
    <x:col min="10328" max="10328" width="4.21875" style="7" customWidth="1"/>
    <x:col min="10329" max="10329" width="4.33203125" style="7" customWidth="1"/>
    <x:col min="10330" max="10330" width="3.88671875" style="7" customWidth="1"/>
    <x:col min="10331" max="10332" width="3.33203125" style="7" customWidth="1"/>
    <x:col min="10333" max="10333" width="3.88671875" style="7" customWidth="1"/>
    <x:col min="10334" max="10334" width="6.21875" style="7" customWidth="1"/>
    <x:col min="10335" max="10335" width="3.88671875" style="7" customWidth="1"/>
    <x:col min="10336" max="10336" width="6.6640625" style="7" customWidth="1"/>
    <x:col min="10337" max="10337" width="4.77734375" style="7" customWidth="1"/>
    <x:col min="10338" max="10338" width="4" style="7" customWidth="1"/>
    <x:col min="10339" max="10339" width="3.6640625" style="7" customWidth="1"/>
    <x:col min="10340" max="10340" width="4" style="7" customWidth="1"/>
    <x:col min="10341" max="10341" width="3.88671875" style="7" customWidth="1"/>
    <x:col min="10342" max="10342" width="3.21875" style="7" customWidth="1"/>
    <x:col min="10343" max="10343" width="12.44140625" style="7" customWidth="1"/>
    <x:col min="10344" max="10344" width="5.109375" style="7" customWidth="1"/>
    <x:col min="10345" max="10345" width="8.6640625" style="7" customWidth="1"/>
    <x:col min="10346" max="10346" width="5.21875" style="7" customWidth="1"/>
    <x:col min="10347" max="10347" width="9.6640625" style="7" customWidth="1"/>
    <x:col min="10348" max="10348" width="5.21875" style="7" customWidth="1"/>
    <x:col min="10349" max="10349" width="9.44140625" style="7" customWidth="1"/>
    <x:col min="10350" max="10350" width="5.6640625" style="7" customWidth="1"/>
    <x:col min="10351" max="10351" width="9.88671875" style="7" customWidth="1"/>
    <x:col min="10352" max="10496" width="8.88671875" style="7"/>
    <x:col min="10497" max="10497" width="13.44140625" style="7" customWidth="1"/>
    <x:col min="10498" max="10498" width="3.77734375" style="7" customWidth="1"/>
    <x:col min="10499" max="10499" width="5.6640625" style="7" customWidth="1"/>
    <x:col min="10500" max="10500" width="3.88671875" style="7" customWidth="1"/>
    <x:col min="10501" max="10501" width="6.6640625" style="7" customWidth="1"/>
    <x:col min="10502" max="10502" width="3.77734375" style="7" customWidth="1"/>
    <x:col min="10503" max="10503" width="5.77734375" style="7" customWidth="1"/>
    <x:col min="10504" max="10504" width="2.77734375" style="7" customWidth="1"/>
    <x:col min="10505" max="10505" width="4.5546875" style="7" customWidth="1"/>
    <x:col min="10506" max="10506" width="3.6640625" style="7" customWidth="1"/>
    <x:col min="10507" max="10507" width="3.44140625" style="7" customWidth="1"/>
    <x:col min="10508" max="10508" width="6" style="7" customWidth="1"/>
    <x:col min="10509" max="10511" width="3.33203125" style="7" customWidth="1"/>
    <x:col min="10512" max="10512" width="3.5546875" style="7" customWidth="1"/>
    <x:col min="10513" max="10513" width="3.44140625" style="7" customWidth="1"/>
    <x:col min="10514" max="10514" width="3.109375" style="7" customWidth="1"/>
    <x:col min="10515" max="10515" width="3.44140625" style="7" customWidth="1"/>
    <x:col min="10516" max="10516" width="4.21875" style="7" customWidth="1"/>
    <x:col min="10517" max="10517" width="3.33203125" style="7" customWidth="1"/>
    <x:col min="10518" max="10518" width="5" style="7" customWidth="1"/>
    <x:col min="10519" max="10519" width="3.33203125" style="7" customWidth="1"/>
    <x:col min="10520" max="10520" width="5" style="7" customWidth="1"/>
    <x:col min="10521" max="10521" width="3.77734375" style="7" customWidth="1"/>
    <x:col min="10522" max="10522" width="3.88671875" style="7" customWidth="1"/>
    <x:col min="10523" max="10524" width="3.5546875" style="7" customWidth="1"/>
    <x:col min="10525" max="10525" width="3.33203125" style="7" customWidth="1"/>
    <x:col min="10526" max="10526" width="3.44140625" style="7" customWidth="1"/>
    <x:col min="10527" max="10527" width="3.6640625" style="7" customWidth="1"/>
    <x:col min="10528" max="10528" width="3.21875" style="7" customWidth="1"/>
    <x:col min="10529" max="10529" width="3.44140625" style="7" customWidth="1"/>
    <x:col min="10530" max="10530" width="2.88671875" style="7" customWidth="1"/>
    <x:col min="10531" max="10531" width="3.33203125" style="7" customWidth="1"/>
    <x:col min="10532" max="10532" width="3.77734375" style="7" bestFit="1" customWidth="1"/>
    <x:col min="10533" max="10533" width="4.44140625" style="7" bestFit="1" customWidth="1"/>
    <x:col min="10534" max="10534" width="12.6640625" style="7" customWidth="1"/>
    <x:col min="10535" max="10535" width="4.5546875" style="7" customWidth="1"/>
    <x:col min="10536" max="10536" width="6.109375" style="7" bestFit="1" customWidth="1"/>
    <x:col min="10537" max="10537" width="3.44140625" style="7" customWidth="1"/>
    <x:col min="10538" max="10538" width="4.21875" style="7" customWidth="1"/>
    <x:col min="10539" max="10539" width="3.44140625" style="7" customWidth="1"/>
    <x:col min="10540" max="10540" width="5.109375" style="7" customWidth="1"/>
    <x:col min="10541" max="10541" width="3.109375" style="7" customWidth="1"/>
    <x:col min="10542" max="10542" width="4.33203125" style="7" customWidth="1"/>
    <x:col min="10543" max="10543" width="3.33203125" style="7" customWidth="1"/>
    <x:col min="10544" max="10544" width="3.88671875" style="7" customWidth="1"/>
    <x:col min="10545" max="10545" width="4.21875" style="7" customWidth="1"/>
    <x:col min="10546" max="10547" width="3.21875" style="7" bestFit="1" customWidth="1"/>
    <x:col min="10548" max="10548" width="3.21875" style="7" customWidth="1"/>
    <x:col min="10549" max="10549" width="3.77734375" style="7" bestFit="1" customWidth="1"/>
    <x:col min="10550" max="10550" width="2.77734375" style="7" customWidth="1"/>
    <x:col min="10551" max="10551" width="3.44140625" style="7" customWidth="1"/>
    <x:col min="10552" max="10552" width="3.21875" style="7" customWidth="1"/>
    <x:col min="10553" max="10553" width="4.21875" style="7" customWidth="1"/>
    <x:col min="10554" max="10554" width="4" style="7" customWidth="1"/>
    <x:col min="10555" max="10556" width="3.5546875" style="7" customWidth="1"/>
    <x:col min="10557" max="10557" width="3" style="7" customWidth="1"/>
    <x:col min="10558" max="10558" width="6" style="7" customWidth="1"/>
    <x:col min="10559" max="10559" width="2.6640625" style="7" customWidth="1"/>
    <x:col min="10560" max="10560" width="6.109375" style="7" customWidth="1"/>
    <x:col min="10561" max="10561" width="2.6640625" style="7" customWidth="1"/>
    <x:col min="10562" max="10562" width="6.44140625" style="7" customWidth="1"/>
    <x:col min="10563" max="10563" width="2.6640625" style="7" customWidth="1"/>
    <x:col min="10564" max="10564" width="6.44140625" style="7" customWidth="1"/>
    <x:col min="10565" max="10565" width="3.6640625" style="7" customWidth="1"/>
    <x:col min="10566" max="10566" width="3.21875" style="7" bestFit="1" customWidth="1"/>
    <x:col min="10567" max="10567" width="3" style="7" bestFit="1" customWidth="1"/>
    <x:col min="10568" max="10569" width="3.109375" style="7" bestFit="1" customWidth="1"/>
    <x:col min="10570" max="10570" width="13.6640625" style="7" customWidth="1"/>
    <x:col min="10571" max="10571" width="5.33203125" style="7" customWidth="1"/>
    <x:col min="10572" max="10572" width="5.6640625" style="7" customWidth="1"/>
    <x:col min="10573" max="10573" width="5.5546875" style="7" customWidth="1"/>
    <x:col min="10574" max="10574" width="4.77734375" style="7" customWidth="1"/>
    <x:col min="10575" max="10575" width="6.6640625" style="7" customWidth="1"/>
    <x:col min="10576" max="10576" width="4.44140625" style="7" customWidth="1"/>
    <x:col min="10577" max="10577" width="6" style="7" customWidth="1"/>
    <x:col min="10578" max="10579" width="4.6640625" style="7" customWidth="1"/>
    <x:col min="10580" max="10580" width="7.6640625" style="7" customWidth="1"/>
    <x:col min="10581" max="10581" width="4.88671875" style="7" customWidth="1"/>
    <x:col min="10582" max="10582" width="4.77734375" style="7" customWidth="1"/>
    <x:col min="10583" max="10583" width="4.5546875" style="7" customWidth="1"/>
    <x:col min="10584" max="10584" width="4.21875" style="7" customWidth="1"/>
    <x:col min="10585" max="10585" width="4.33203125" style="7" customWidth="1"/>
    <x:col min="10586" max="10586" width="3.88671875" style="7" customWidth="1"/>
    <x:col min="10587" max="10588" width="3.33203125" style="7" customWidth="1"/>
    <x:col min="10589" max="10589" width="3.88671875" style="7" customWidth="1"/>
    <x:col min="10590" max="10590" width="6.21875" style="7" customWidth="1"/>
    <x:col min="10591" max="10591" width="3.88671875" style="7" customWidth="1"/>
    <x:col min="10592" max="10592" width="6.6640625" style="7" customWidth="1"/>
    <x:col min="10593" max="10593" width="4.77734375" style="7" customWidth="1"/>
    <x:col min="10594" max="10594" width="4" style="7" customWidth="1"/>
    <x:col min="10595" max="10595" width="3.6640625" style="7" customWidth="1"/>
    <x:col min="10596" max="10596" width="4" style="7" customWidth="1"/>
    <x:col min="10597" max="10597" width="3.88671875" style="7" customWidth="1"/>
    <x:col min="10598" max="10598" width="3.21875" style="7" customWidth="1"/>
    <x:col min="10599" max="10599" width="12.44140625" style="7" customWidth="1"/>
    <x:col min="10600" max="10600" width="5.109375" style="7" customWidth="1"/>
    <x:col min="10601" max="10601" width="8.6640625" style="7" customWidth="1"/>
    <x:col min="10602" max="10602" width="5.21875" style="7" customWidth="1"/>
    <x:col min="10603" max="10603" width="9.6640625" style="7" customWidth="1"/>
    <x:col min="10604" max="10604" width="5.21875" style="7" customWidth="1"/>
    <x:col min="10605" max="10605" width="9.44140625" style="7" customWidth="1"/>
    <x:col min="10606" max="10606" width="5.6640625" style="7" customWidth="1"/>
    <x:col min="10607" max="10607" width="9.88671875" style="7" customWidth="1"/>
    <x:col min="10608" max="10752" width="8.88671875" style="7"/>
    <x:col min="10753" max="10753" width="13.44140625" style="7" customWidth="1"/>
    <x:col min="10754" max="10754" width="3.77734375" style="7" customWidth="1"/>
    <x:col min="10755" max="10755" width="5.6640625" style="7" customWidth="1"/>
    <x:col min="10756" max="10756" width="3.88671875" style="7" customWidth="1"/>
    <x:col min="10757" max="10757" width="6.6640625" style="7" customWidth="1"/>
    <x:col min="10758" max="10758" width="3.77734375" style="7" customWidth="1"/>
    <x:col min="10759" max="10759" width="5.77734375" style="7" customWidth="1"/>
    <x:col min="10760" max="10760" width="2.77734375" style="7" customWidth="1"/>
    <x:col min="10761" max="10761" width="4.5546875" style="7" customWidth="1"/>
    <x:col min="10762" max="10762" width="3.6640625" style="7" customWidth="1"/>
    <x:col min="10763" max="10763" width="3.44140625" style="7" customWidth="1"/>
    <x:col min="10764" max="10764" width="6" style="7" customWidth="1"/>
    <x:col min="10765" max="10767" width="3.33203125" style="7" customWidth="1"/>
    <x:col min="10768" max="10768" width="3.5546875" style="7" customWidth="1"/>
    <x:col min="10769" max="10769" width="3.44140625" style="7" customWidth="1"/>
    <x:col min="10770" max="10770" width="3.109375" style="7" customWidth="1"/>
    <x:col min="10771" max="10771" width="3.44140625" style="7" customWidth="1"/>
    <x:col min="10772" max="10772" width="4.21875" style="7" customWidth="1"/>
    <x:col min="10773" max="10773" width="3.33203125" style="7" customWidth="1"/>
    <x:col min="10774" max="10774" width="5" style="7" customWidth="1"/>
    <x:col min="10775" max="10775" width="3.33203125" style="7" customWidth="1"/>
    <x:col min="10776" max="10776" width="5" style="7" customWidth="1"/>
    <x:col min="10777" max="10777" width="3.77734375" style="7" customWidth="1"/>
    <x:col min="10778" max="10778" width="3.88671875" style="7" customWidth="1"/>
    <x:col min="10779" max="10780" width="3.5546875" style="7" customWidth="1"/>
    <x:col min="10781" max="10781" width="3.33203125" style="7" customWidth="1"/>
    <x:col min="10782" max="10782" width="3.44140625" style="7" customWidth="1"/>
    <x:col min="10783" max="10783" width="3.6640625" style="7" customWidth="1"/>
    <x:col min="10784" max="10784" width="3.21875" style="7" customWidth="1"/>
    <x:col min="10785" max="10785" width="3.44140625" style="7" customWidth="1"/>
    <x:col min="10786" max="10786" width="2.88671875" style="7" customWidth="1"/>
    <x:col min="10787" max="10787" width="3.33203125" style="7" customWidth="1"/>
    <x:col min="10788" max="10788" width="3.77734375" style="7" bestFit="1" customWidth="1"/>
    <x:col min="10789" max="10789" width="4.44140625" style="7" bestFit="1" customWidth="1"/>
    <x:col min="10790" max="10790" width="12.6640625" style="7" customWidth="1"/>
    <x:col min="10791" max="10791" width="4.5546875" style="7" customWidth="1"/>
    <x:col min="10792" max="10792" width="6.109375" style="7" bestFit="1" customWidth="1"/>
    <x:col min="10793" max="10793" width="3.44140625" style="7" customWidth="1"/>
    <x:col min="10794" max="10794" width="4.21875" style="7" customWidth="1"/>
    <x:col min="10795" max="10795" width="3.44140625" style="7" customWidth="1"/>
    <x:col min="10796" max="10796" width="5.109375" style="7" customWidth="1"/>
    <x:col min="10797" max="10797" width="3.109375" style="7" customWidth="1"/>
    <x:col min="10798" max="10798" width="4.33203125" style="7" customWidth="1"/>
    <x:col min="10799" max="10799" width="3.33203125" style="7" customWidth="1"/>
    <x:col min="10800" max="10800" width="3.88671875" style="7" customWidth="1"/>
    <x:col min="10801" max="10801" width="4.21875" style="7" customWidth="1"/>
    <x:col min="10802" max="10803" width="3.21875" style="7" bestFit="1" customWidth="1"/>
    <x:col min="10804" max="10804" width="3.21875" style="7" customWidth="1"/>
    <x:col min="10805" max="10805" width="3.77734375" style="7" bestFit="1" customWidth="1"/>
    <x:col min="10806" max="10806" width="2.77734375" style="7" customWidth="1"/>
    <x:col min="10807" max="10807" width="3.44140625" style="7" customWidth="1"/>
    <x:col min="10808" max="10808" width="3.21875" style="7" customWidth="1"/>
    <x:col min="10809" max="10809" width="4.21875" style="7" customWidth="1"/>
    <x:col min="10810" max="10810" width="4" style="7" customWidth="1"/>
    <x:col min="10811" max="10812" width="3.5546875" style="7" customWidth="1"/>
    <x:col min="10813" max="10813" width="3" style="7" customWidth="1"/>
    <x:col min="10814" max="10814" width="6" style="7" customWidth="1"/>
    <x:col min="10815" max="10815" width="2.6640625" style="7" customWidth="1"/>
    <x:col min="10816" max="10816" width="6.109375" style="7" customWidth="1"/>
    <x:col min="10817" max="10817" width="2.6640625" style="7" customWidth="1"/>
    <x:col min="10818" max="10818" width="6.44140625" style="7" customWidth="1"/>
    <x:col min="10819" max="10819" width="2.6640625" style="7" customWidth="1"/>
    <x:col min="10820" max="10820" width="6.44140625" style="7" customWidth="1"/>
    <x:col min="10821" max="10821" width="3.6640625" style="7" customWidth="1"/>
    <x:col min="10822" max="10822" width="3.21875" style="7" bestFit="1" customWidth="1"/>
    <x:col min="10823" max="10823" width="3" style="7" bestFit="1" customWidth="1"/>
    <x:col min="10824" max="10825" width="3.109375" style="7" bestFit="1" customWidth="1"/>
    <x:col min="10826" max="10826" width="13.6640625" style="7" customWidth="1"/>
    <x:col min="10827" max="10827" width="5.33203125" style="7" customWidth="1"/>
    <x:col min="10828" max="10828" width="5.6640625" style="7" customWidth="1"/>
    <x:col min="10829" max="10829" width="5.5546875" style="7" customWidth="1"/>
    <x:col min="10830" max="10830" width="4.77734375" style="7" customWidth="1"/>
    <x:col min="10831" max="10831" width="6.6640625" style="7" customWidth="1"/>
    <x:col min="10832" max="10832" width="4.44140625" style="7" customWidth="1"/>
    <x:col min="10833" max="10833" width="6" style="7" customWidth="1"/>
    <x:col min="10834" max="10835" width="4.6640625" style="7" customWidth="1"/>
    <x:col min="10836" max="10836" width="7.6640625" style="7" customWidth="1"/>
    <x:col min="10837" max="10837" width="4.88671875" style="7" customWidth="1"/>
    <x:col min="10838" max="10838" width="4.77734375" style="7" customWidth="1"/>
    <x:col min="10839" max="10839" width="4.5546875" style="7" customWidth="1"/>
    <x:col min="10840" max="10840" width="4.21875" style="7" customWidth="1"/>
    <x:col min="10841" max="10841" width="4.33203125" style="7" customWidth="1"/>
    <x:col min="10842" max="10842" width="3.88671875" style="7" customWidth="1"/>
    <x:col min="10843" max="10844" width="3.33203125" style="7" customWidth="1"/>
    <x:col min="10845" max="10845" width="3.88671875" style="7" customWidth="1"/>
    <x:col min="10846" max="10846" width="6.21875" style="7" customWidth="1"/>
    <x:col min="10847" max="10847" width="3.88671875" style="7" customWidth="1"/>
    <x:col min="10848" max="10848" width="6.6640625" style="7" customWidth="1"/>
    <x:col min="10849" max="10849" width="4.77734375" style="7" customWidth="1"/>
    <x:col min="10850" max="10850" width="4" style="7" customWidth="1"/>
    <x:col min="10851" max="10851" width="3.6640625" style="7" customWidth="1"/>
    <x:col min="10852" max="10852" width="4" style="7" customWidth="1"/>
    <x:col min="10853" max="10853" width="3.88671875" style="7" customWidth="1"/>
    <x:col min="10854" max="10854" width="3.21875" style="7" customWidth="1"/>
    <x:col min="10855" max="10855" width="12.44140625" style="7" customWidth="1"/>
    <x:col min="10856" max="10856" width="5.109375" style="7" customWidth="1"/>
    <x:col min="10857" max="10857" width="8.6640625" style="7" customWidth="1"/>
    <x:col min="10858" max="10858" width="5.21875" style="7" customWidth="1"/>
    <x:col min="10859" max="10859" width="9.6640625" style="7" customWidth="1"/>
    <x:col min="10860" max="10860" width="5.21875" style="7" customWidth="1"/>
    <x:col min="10861" max="10861" width="9.44140625" style="7" customWidth="1"/>
    <x:col min="10862" max="10862" width="5.6640625" style="7" customWidth="1"/>
    <x:col min="10863" max="10863" width="9.88671875" style="7" customWidth="1"/>
    <x:col min="10864" max="11008" width="8.88671875" style="7"/>
    <x:col min="11009" max="11009" width="13.44140625" style="7" customWidth="1"/>
    <x:col min="11010" max="11010" width="3.77734375" style="7" customWidth="1"/>
    <x:col min="11011" max="11011" width="5.6640625" style="7" customWidth="1"/>
    <x:col min="11012" max="11012" width="3.88671875" style="7" customWidth="1"/>
    <x:col min="11013" max="11013" width="6.6640625" style="7" customWidth="1"/>
    <x:col min="11014" max="11014" width="3.77734375" style="7" customWidth="1"/>
    <x:col min="11015" max="11015" width="5.77734375" style="7" customWidth="1"/>
    <x:col min="11016" max="11016" width="2.77734375" style="7" customWidth="1"/>
    <x:col min="11017" max="11017" width="4.5546875" style="7" customWidth="1"/>
    <x:col min="11018" max="11018" width="3.6640625" style="7" customWidth="1"/>
    <x:col min="11019" max="11019" width="3.44140625" style="7" customWidth="1"/>
    <x:col min="11020" max="11020" width="6" style="7" customWidth="1"/>
    <x:col min="11021" max="11023" width="3.33203125" style="7" customWidth="1"/>
    <x:col min="11024" max="11024" width="3.5546875" style="7" customWidth="1"/>
    <x:col min="11025" max="11025" width="3.44140625" style="7" customWidth="1"/>
    <x:col min="11026" max="11026" width="3.109375" style="7" customWidth="1"/>
    <x:col min="11027" max="11027" width="3.44140625" style="7" customWidth="1"/>
    <x:col min="11028" max="11028" width="4.21875" style="7" customWidth="1"/>
    <x:col min="11029" max="11029" width="3.33203125" style="7" customWidth="1"/>
    <x:col min="11030" max="11030" width="5" style="7" customWidth="1"/>
    <x:col min="11031" max="11031" width="3.33203125" style="7" customWidth="1"/>
    <x:col min="11032" max="11032" width="5" style="7" customWidth="1"/>
    <x:col min="11033" max="11033" width="3.77734375" style="7" customWidth="1"/>
    <x:col min="11034" max="11034" width="3.88671875" style="7" customWidth="1"/>
    <x:col min="11035" max="11036" width="3.5546875" style="7" customWidth="1"/>
    <x:col min="11037" max="11037" width="3.33203125" style="7" customWidth="1"/>
    <x:col min="11038" max="11038" width="3.44140625" style="7" customWidth="1"/>
    <x:col min="11039" max="11039" width="3.6640625" style="7" customWidth="1"/>
    <x:col min="11040" max="11040" width="3.21875" style="7" customWidth="1"/>
    <x:col min="11041" max="11041" width="3.44140625" style="7" customWidth="1"/>
    <x:col min="11042" max="11042" width="2.88671875" style="7" customWidth="1"/>
    <x:col min="11043" max="11043" width="3.33203125" style="7" customWidth="1"/>
    <x:col min="11044" max="11044" width="3.77734375" style="7" bestFit="1" customWidth="1"/>
    <x:col min="11045" max="11045" width="4.44140625" style="7" bestFit="1" customWidth="1"/>
    <x:col min="11046" max="11046" width="12.6640625" style="7" customWidth="1"/>
    <x:col min="11047" max="11047" width="4.5546875" style="7" customWidth="1"/>
    <x:col min="11048" max="11048" width="6.109375" style="7" bestFit="1" customWidth="1"/>
    <x:col min="11049" max="11049" width="3.44140625" style="7" customWidth="1"/>
    <x:col min="11050" max="11050" width="4.21875" style="7" customWidth="1"/>
    <x:col min="11051" max="11051" width="3.44140625" style="7" customWidth="1"/>
    <x:col min="11052" max="11052" width="5.109375" style="7" customWidth="1"/>
    <x:col min="11053" max="11053" width="3.109375" style="7" customWidth="1"/>
    <x:col min="11054" max="11054" width="4.33203125" style="7" customWidth="1"/>
    <x:col min="11055" max="11055" width="3.33203125" style="7" customWidth="1"/>
    <x:col min="11056" max="11056" width="3.88671875" style="7" customWidth="1"/>
    <x:col min="11057" max="11057" width="4.21875" style="7" customWidth="1"/>
    <x:col min="11058" max="11059" width="3.21875" style="7" bestFit="1" customWidth="1"/>
    <x:col min="11060" max="11060" width="3.21875" style="7" customWidth="1"/>
    <x:col min="11061" max="11061" width="3.77734375" style="7" bestFit="1" customWidth="1"/>
    <x:col min="11062" max="11062" width="2.77734375" style="7" customWidth="1"/>
    <x:col min="11063" max="11063" width="3.44140625" style="7" customWidth="1"/>
    <x:col min="11064" max="11064" width="3.21875" style="7" customWidth="1"/>
    <x:col min="11065" max="11065" width="4.21875" style="7" customWidth="1"/>
    <x:col min="11066" max="11066" width="4" style="7" customWidth="1"/>
    <x:col min="11067" max="11068" width="3.5546875" style="7" customWidth="1"/>
    <x:col min="11069" max="11069" width="3" style="7" customWidth="1"/>
    <x:col min="11070" max="11070" width="6" style="7" customWidth="1"/>
    <x:col min="11071" max="11071" width="2.6640625" style="7" customWidth="1"/>
    <x:col min="11072" max="11072" width="6.109375" style="7" customWidth="1"/>
    <x:col min="11073" max="11073" width="2.6640625" style="7" customWidth="1"/>
    <x:col min="11074" max="11074" width="6.44140625" style="7" customWidth="1"/>
    <x:col min="11075" max="11075" width="2.6640625" style="7" customWidth="1"/>
    <x:col min="11076" max="11076" width="6.44140625" style="7" customWidth="1"/>
    <x:col min="11077" max="11077" width="3.6640625" style="7" customWidth="1"/>
    <x:col min="11078" max="11078" width="3.21875" style="7" bestFit="1" customWidth="1"/>
    <x:col min="11079" max="11079" width="3" style="7" bestFit="1" customWidth="1"/>
    <x:col min="11080" max="11081" width="3.109375" style="7" bestFit="1" customWidth="1"/>
    <x:col min="11082" max="11082" width="13.6640625" style="7" customWidth="1"/>
    <x:col min="11083" max="11083" width="5.33203125" style="7" customWidth="1"/>
    <x:col min="11084" max="11084" width="5.6640625" style="7" customWidth="1"/>
    <x:col min="11085" max="11085" width="5.5546875" style="7" customWidth="1"/>
    <x:col min="11086" max="11086" width="4.77734375" style="7" customWidth="1"/>
    <x:col min="11087" max="11087" width="6.6640625" style="7" customWidth="1"/>
    <x:col min="11088" max="11088" width="4.44140625" style="7" customWidth="1"/>
    <x:col min="11089" max="11089" width="6" style="7" customWidth="1"/>
    <x:col min="11090" max="11091" width="4.6640625" style="7" customWidth="1"/>
    <x:col min="11092" max="11092" width="7.6640625" style="7" customWidth="1"/>
    <x:col min="11093" max="11093" width="4.88671875" style="7" customWidth="1"/>
    <x:col min="11094" max="11094" width="4.77734375" style="7" customWidth="1"/>
    <x:col min="11095" max="11095" width="4.5546875" style="7" customWidth="1"/>
    <x:col min="11096" max="11096" width="4.21875" style="7" customWidth="1"/>
    <x:col min="11097" max="11097" width="4.33203125" style="7" customWidth="1"/>
    <x:col min="11098" max="11098" width="3.88671875" style="7" customWidth="1"/>
    <x:col min="11099" max="11100" width="3.33203125" style="7" customWidth="1"/>
    <x:col min="11101" max="11101" width="3.88671875" style="7" customWidth="1"/>
    <x:col min="11102" max="11102" width="6.21875" style="7" customWidth="1"/>
    <x:col min="11103" max="11103" width="3.88671875" style="7" customWidth="1"/>
    <x:col min="11104" max="11104" width="6.6640625" style="7" customWidth="1"/>
    <x:col min="11105" max="11105" width="4.77734375" style="7" customWidth="1"/>
    <x:col min="11106" max="11106" width="4" style="7" customWidth="1"/>
    <x:col min="11107" max="11107" width="3.6640625" style="7" customWidth="1"/>
    <x:col min="11108" max="11108" width="4" style="7" customWidth="1"/>
    <x:col min="11109" max="11109" width="3.88671875" style="7" customWidth="1"/>
    <x:col min="11110" max="11110" width="3.21875" style="7" customWidth="1"/>
    <x:col min="11111" max="11111" width="12.44140625" style="7" customWidth="1"/>
    <x:col min="11112" max="11112" width="5.109375" style="7" customWidth="1"/>
    <x:col min="11113" max="11113" width="8.6640625" style="7" customWidth="1"/>
    <x:col min="11114" max="11114" width="5.21875" style="7" customWidth="1"/>
    <x:col min="11115" max="11115" width="9.6640625" style="7" customWidth="1"/>
    <x:col min="11116" max="11116" width="5.21875" style="7" customWidth="1"/>
    <x:col min="11117" max="11117" width="9.44140625" style="7" customWidth="1"/>
    <x:col min="11118" max="11118" width="5.6640625" style="7" customWidth="1"/>
    <x:col min="11119" max="11119" width="9.88671875" style="7" customWidth="1"/>
    <x:col min="11120" max="11264" width="8.88671875" style="7"/>
    <x:col min="11265" max="11265" width="13.44140625" style="7" customWidth="1"/>
    <x:col min="11266" max="11266" width="3.77734375" style="7" customWidth="1"/>
    <x:col min="11267" max="11267" width="5.6640625" style="7" customWidth="1"/>
    <x:col min="11268" max="11268" width="3.88671875" style="7" customWidth="1"/>
    <x:col min="11269" max="11269" width="6.6640625" style="7" customWidth="1"/>
    <x:col min="11270" max="11270" width="3.77734375" style="7" customWidth="1"/>
    <x:col min="11271" max="11271" width="5.77734375" style="7" customWidth="1"/>
    <x:col min="11272" max="11272" width="2.77734375" style="7" customWidth="1"/>
    <x:col min="11273" max="11273" width="4.5546875" style="7" customWidth="1"/>
    <x:col min="11274" max="11274" width="3.6640625" style="7" customWidth="1"/>
    <x:col min="11275" max="11275" width="3.44140625" style="7" customWidth="1"/>
    <x:col min="11276" max="11276" width="6" style="7" customWidth="1"/>
    <x:col min="11277" max="11279" width="3.33203125" style="7" customWidth="1"/>
    <x:col min="11280" max="11280" width="3.5546875" style="7" customWidth="1"/>
    <x:col min="11281" max="11281" width="3.44140625" style="7" customWidth="1"/>
    <x:col min="11282" max="11282" width="3.109375" style="7" customWidth="1"/>
    <x:col min="11283" max="11283" width="3.44140625" style="7" customWidth="1"/>
    <x:col min="11284" max="11284" width="4.21875" style="7" customWidth="1"/>
    <x:col min="11285" max="11285" width="3.33203125" style="7" customWidth="1"/>
    <x:col min="11286" max="11286" width="5" style="7" customWidth="1"/>
    <x:col min="11287" max="11287" width="3.33203125" style="7" customWidth="1"/>
    <x:col min="11288" max="11288" width="5" style="7" customWidth="1"/>
    <x:col min="11289" max="11289" width="3.77734375" style="7" customWidth="1"/>
    <x:col min="11290" max="11290" width="3.88671875" style="7" customWidth="1"/>
    <x:col min="11291" max="11292" width="3.5546875" style="7" customWidth="1"/>
    <x:col min="11293" max="11293" width="3.33203125" style="7" customWidth="1"/>
    <x:col min="11294" max="11294" width="3.44140625" style="7" customWidth="1"/>
    <x:col min="11295" max="11295" width="3.6640625" style="7" customWidth="1"/>
    <x:col min="11296" max="11296" width="3.21875" style="7" customWidth="1"/>
    <x:col min="11297" max="11297" width="3.44140625" style="7" customWidth="1"/>
    <x:col min="11298" max="11298" width="2.88671875" style="7" customWidth="1"/>
    <x:col min="11299" max="11299" width="3.33203125" style="7" customWidth="1"/>
    <x:col min="11300" max="11300" width="3.77734375" style="7" bestFit="1" customWidth="1"/>
    <x:col min="11301" max="11301" width="4.44140625" style="7" bestFit="1" customWidth="1"/>
    <x:col min="11302" max="11302" width="12.6640625" style="7" customWidth="1"/>
    <x:col min="11303" max="11303" width="4.5546875" style="7" customWidth="1"/>
    <x:col min="11304" max="11304" width="6.109375" style="7" bestFit="1" customWidth="1"/>
    <x:col min="11305" max="11305" width="3.44140625" style="7" customWidth="1"/>
    <x:col min="11306" max="11306" width="4.21875" style="7" customWidth="1"/>
    <x:col min="11307" max="11307" width="3.44140625" style="7" customWidth="1"/>
    <x:col min="11308" max="11308" width="5.109375" style="7" customWidth="1"/>
    <x:col min="11309" max="11309" width="3.109375" style="7" customWidth="1"/>
    <x:col min="11310" max="11310" width="4.33203125" style="7" customWidth="1"/>
    <x:col min="11311" max="11311" width="3.33203125" style="7" customWidth="1"/>
    <x:col min="11312" max="11312" width="3.88671875" style="7" customWidth="1"/>
    <x:col min="11313" max="11313" width="4.21875" style="7" customWidth="1"/>
    <x:col min="11314" max="11315" width="3.21875" style="7" bestFit="1" customWidth="1"/>
    <x:col min="11316" max="11316" width="3.21875" style="7" customWidth="1"/>
    <x:col min="11317" max="11317" width="3.77734375" style="7" bestFit="1" customWidth="1"/>
    <x:col min="11318" max="11318" width="2.77734375" style="7" customWidth="1"/>
    <x:col min="11319" max="11319" width="3.44140625" style="7" customWidth="1"/>
    <x:col min="11320" max="11320" width="3.21875" style="7" customWidth="1"/>
    <x:col min="11321" max="11321" width="4.21875" style="7" customWidth="1"/>
    <x:col min="11322" max="11322" width="4" style="7" customWidth="1"/>
    <x:col min="11323" max="11324" width="3.5546875" style="7" customWidth="1"/>
    <x:col min="11325" max="11325" width="3" style="7" customWidth="1"/>
    <x:col min="11326" max="11326" width="6" style="7" customWidth="1"/>
    <x:col min="11327" max="11327" width="2.6640625" style="7" customWidth="1"/>
    <x:col min="11328" max="11328" width="6.109375" style="7" customWidth="1"/>
    <x:col min="11329" max="11329" width="2.6640625" style="7" customWidth="1"/>
    <x:col min="11330" max="11330" width="6.44140625" style="7" customWidth="1"/>
    <x:col min="11331" max="11331" width="2.6640625" style="7" customWidth="1"/>
    <x:col min="11332" max="11332" width="6.44140625" style="7" customWidth="1"/>
    <x:col min="11333" max="11333" width="3.6640625" style="7" customWidth="1"/>
    <x:col min="11334" max="11334" width="3.21875" style="7" bestFit="1" customWidth="1"/>
    <x:col min="11335" max="11335" width="3" style="7" bestFit="1" customWidth="1"/>
    <x:col min="11336" max="11337" width="3.109375" style="7" bestFit="1" customWidth="1"/>
    <x:col min="11338" max="11338" width="13.6640625" style="7" customWidth="1"/>
    <x:col min="11339" max="11339" width="5.33203125" style="7" customWidth="1"/>
    <x:col min="11340" max="11340" width="5.6640625" style="7" customWidth="1"/>
    <x:col min="11341" max="11341" width="5.5546875" style="7" customWidth="1"/>
    <x:col min="11342" max="11342" width="4.77734375" style="7" customWidth="1"/>
    <x:col min="11343" max="11343" width="6.6640625" style="7" customWidth="1"/>
    <x:col min="11344" max="11344" width="4.44140625" style="7" customWidth="1"/>
    <x:col min="11345" max="11345" width="6" style="7" customWidth="1"/>
    <x:col min="11346" max="11347" width="4.6640625" style="7" customWidth="1"/>
    <x:col min="11348" max="11348" width="7.6640625" style="7" customWidth="1"/>
    <x:col min="11349" max="11349" width="4.88671875" style="7" customWidth="1"/>
    <x:col min="11350" max="11350" width="4.77734375" style="7" customWidth="1"/>
    <x:col min="11351" max="11351" width="4.5546875" style="7" customWidth="1"/>
    <x:col min="11352" max="11352" width="4.21875" style="7" customWidth="1"/>
    <x:col min="11353" max="11353" width="4.33203125" style="7" customWidth="1"/>
    <x:col min="11354" max="11354" width="3.88671875" style="7" customWidth="1"/>
    <x:col min="11355" max="11356" width="3.33203125" style="7" customWidth="1"/>
    <x:col min="11357" max="11357" width="3.88671875" style="7" customWidth="1"/>
    <x:col min="11358" max="11358" width="6.21875" style="7" customWidth="1"/>
    <x:col min="11359" max="11359" width="3.88671875" style="7" customWidth="1"/>
    <x:col min="11360" max="11360" width="6.6640625" style="7" customWidth="1"/>
    <x:col min="11361" max="11361" width="4.77734375" style="7" customWidth="1"/>
    <x:col min="11362" max="11362" width="4" style="7" customWidth="1"/>
    <x:col min="11363" max="11363" width="3.6640625" style="7" customWidth="1"/>
    <x:col min="11364" max="11364" width="4" style="7" customWidth="1"/>
    <x:col min="11365" max="11365" width="3.88671875" style="7" customWidth="1"/>
    <x:col min="11366" max="11366" width="3.21875" style="7" customWidth="1"/>
    <x:col min="11367" max="11367" width="12.44140625" style="7" customWidth="1"/>
    <x:col min="11368" max="11368" width="5.109375" style="7" customWidth="1"/>
    <x:col min="11369" max="11369" width="8.6640625" style="7" customWidth="1"/>
    <x:col min="11370" max="11370" width="5.21875" style="7" customWidth="1"/>
    <x:col min="11371" max="11371" width="9.6640625" style="7" customWidth="1"/>
    <x:col min="11372" max="11372" width="5.21875" style="7" customWidth="1"/>
    <x:col min="11373" max="11373" width="9.44140625" style="7" customWidth="1"/>
    <x:col min="11374" max="11374" width="5.6640625" style="7" customWidth="1"/>
    <x:col min="11375" max="11375" width="9.88671875" style="7" customWidth="1"/>
    <x:col min="11376" max="11520" width="8.88671875" style="7"/>
    <x:col min="11521" max="11521" width="13.44140625" style="7" customWidth="1"/>
    <x:col min="11522" max="11522" width="3.77734375" style="7" customWidth="1"/>
    <x:col min="11523" max="11523" width="5.6640625" style="7" customWidth="1"/>
    <x:col min="11524" max="11524" width="3.88671875" style="7" customWidth="1"/>
    <x:col min="11525" max="11525" width="6.6640625" style="7" customWidth="1"/>
    <x:col min="11526" max="11526" width="3.77734375" style="7" customWidth="1"/>
    <x:col min="11527" max="11527" width="5.77734375" style="7" customWidth="1"/>
    <x:col min="11528" max="11528" width="2.77734375" style="7" customWidth="1"/>
    <x:col min="11529" max="11529" width="4.5546875" style="7" customWidth="1"/>
    <x:col min="11530" max="11530" width="3.6640625" style="7" customWidth="1"/>
    <x:col min="11531" max="11531" width="3.44140625" style="7" customWidth="1"/>
    <x:col min="11532" max="11532" width="6" style="7" customWidth="1"/>
    <x:col min="11533" max="11535" width="3.33203125" style="7" customWidth="1"/>
    <x:col min="11536" max="11536" width="3.5546875" style="7" customWidth="1"/>
    <x:col min="11537" max="11537" width="3.44140625" style="7" customWidth="1"/>
    <x:col min="11538" max="11538" width="3.109375" style="7" customWidth="1"/>
    <x:col min="11539" max="11539" width="3.44140625" style="7" customWidth="1"/>
    <x:col min="11540" max="11540" width="4.21875" style="7" customWidth="1"/>
    <x:col min="11541" max="11541" width="3.33203125" style="7" customWidth="1"/>
    <x:col min="11542" max="11542" width="5" style="7" customWidth="1"/>
    <x:col min="11543" max="11543" width="3.33203125" style="7" customWidth="1"/>
    <x:col min="11544" max="11544" width="5" style="7" customWidth="1"/>
    <x:col min="11545" max="11545" width="3.77734375" style="7" customWidth="1"/>
    <x:col min="11546" max="11546" width="3.88671875" style="7" customWidth="1"/>
    <x:col min="11547" max="11548" width="3.5546875" style="7" customWidth="1"/>
    <x:col min="11549" max="11549" width="3.33203125" style="7" customWidth="1"/>
    <x:col min="11550" max="11550" width="3.44140625" style="7" customWidth="1"/>
    <x:col min="11551" max="11551" width="3.6640625" style="7" customWidth="1"/>
    <x:col min="11552" max="11552" width="3.21875" style="7" customWidth="1"/>
    <x:col min="11553" max="11553" width="3.44140625" style="7" customWidth="1"/>
    <x:col min="11554" max="11554" width="2.88671875" style="7" customWidth="1"/>
    <x:col min="11555" max="11555" width="3.33203125" style="7" customWidth="1"/>
    <x:col min="11556" max="11556" width="3.77734375" style="7" bestFit="1" customWidth="1"/>
    <x:col min="11557" max="11557" width="4.44140625" style="7" bestFit="1" customWidth="1"/>
    <x:col min="11558" max="11558" width="12.6640625" style="7" customWidth="1"/>
    <x:col min="11559" max="11559" width="4.5546875" style="7" customWidth="1"/>
    <x:col min="11560" max="11560" width="6.109375" style="7" bestFit="1" customWidth="1"/>
    <x:col min="11561" max="11561" width="3.44140625" style="7" customWidth="1"/>
    <x:col min="11562" max="11562" width="4.21875" style="7" customWidth="1"/>
    <x:col min="11563" max="11563" width="3.44140625" style="7" customWidth="1"/>
    <x:col min="11564" max="11564" width="5.109375" style="7" customWidth="1"/>
    <x:col min="11565" max="11565" width="3.109375" style="7" customWidth="1"/>
    <x:col min="11566" max="11566" width="4.33203125" style="7" customWidth="1"/>
    <x:col min="11567" max="11567" width="3.33203125" style="7" customWidth="1"/>
    <x:col min="11568" max="11568" width="3.88671875" style="7" customWidth="1"/>
    <x:col min="11569" max="11569" width="4.21875" style="7" customWidth="1"/>
    <x:col min="11570" max="11571" width="3.21875" style="7" bestFit="1" customWidth="1"/>
    <x:col min="11572" max="11572" width="3.21875" style="7" customWidth="1"/>
    <x:col min="11573" max="11573" width="3.77734375" style="7" bestFit="1" customWidth="1"/>
    <x:col min="11574" max="11574" width="2.77734375" style="7" customWidth="1"/>
    <x:col min="11575" max="11575" width="3.44140625" style="7" customWidth="1"/>
    <x:col min="11576" max="11576" width="3.21875" style="7" customWidth="1"/>
    <x:col min="11577" max="11577" width="4.21875" style="7" customWidth="1"/>
    <x:col min="11578" max="11578" width="4" style="7" customWidth="1"/>
    <x:col min="11579" max="11580" width="3.5546875" style="7" customWidth="1"/>
    <x:col min="11581" max="11581" width="3" style="7" customWidth="1"/>
    <x:col min="11582" max="11582" width="6" style="7" customWidth="1"/>
    <x:col min="11583" max="11583" width="2.6640625" style="7" customWidth="1"/>
    <x:col min="11584" max="11584" width="6.109375" style="7" customWidth="1"/>
    <x:col min="11585" max="11585" width="2.6640625" style="7" customWidth="1"/>
    <x:col min="11586" max="11586" width="6.44140625" style="7" customWidth="1"/>
    <x:col min="11587" max="11587" width="2.6640625" style="7" customWidth="1"/>
    <x:col min="11588" max="11588" width="6.44140625" style="7" customWidth="1"/>
    <x:col min="11589" max="11589" width="3.6640625" style="7" customWidth="1"/>
    <x:col min="11590" max="11590" width="3.21875" style="7" bestFit="1" customWidth="1"/>
    <x:col min="11591" max="11591" width="3" style="7" bestFit="1" customWidth="1"/>
    <x:col min="11592" max="11593" width="3.109375" style="7" bestFit="1" customWidth="1"/>
    <x:col min="11594" max="11594" width="13.6640625" style="7" customWidth="1"/>
    <x:col min="11595" max="11595" width="5.33203125" style="7" customWidth="1"/>
    <x:col min="11596" max="11596" width="5.6640625" style="7" customWidth="1"/>
    <x:col min="11597" max="11597" width="5.5546875" style="7" customWidth="1"/>
    <x:col min="11598" max="11598" width="4.77734375" style="7" customWidth="1"/>
    <x:col min="11599" max="11599" width="6.6640625" style="7" customWidth="1"/>
    <x:col min="11600" max="11600" width="4.44140625" style="7" customWidth="1"/>
    <x:col min="11601" max="11601" width="6" style="7" customWidth="1"/>
    <x:col min="11602" max="11603" width="4.6640625" style="7" customWidth="1"/>
    <x:col min="11604" max="11604" width="7.6640625" style="7" customWidth="1"/>
    <x:col min="11605" max="11605" width="4.88671875" style="7" customWidth="1"/>
    <x:col min="11606" max="11606" width="4.77734375" style="7" customWidth="1"/>
    <x:col min="11607" max="11607" width="4.5546875" style="7" customWidth="1"/>
    <x:col min="11608" max="11608" width="4.21875" style="7" customWidth="1"/>
    <x:col min="11609" max="11609" width="4.33203125" style="7" customWidth="1"/>
    <x:col min="11610" max="11610" width="3.88671875" style="7" customWidth="1"/>
    <x:col min="11611" max="11612" width="3.33203125" style="7" customWidth="1"/>
    <x:col min="11613" max="11613" width="3.88671875" style="7" customWidth="1"/>
    <x:col min="11614" max="11614" width="6.21875" style="7" customWidth="1"/>
    <x:col min="11615" max="11615" width="3.88671875" style="7" customWidth="1"/>
    <x:col min="11616" max="11616" width="6.6640625" style="7" customWidth="1"/>
    <x:col min="11617" max="11617" width="4.77734375" style="7" customWidth="1"/>
    <x:col min="11618" max="11618" width="4" style="7" customWidth="1"/>
    <x:col min="11619" max="11619" width="3.6640625" style="7" customWidth="1"/>
    <x:col min="11620" max="11620" width="4" style="7" customWidth="1"/>
    <x:col min="11621" max="11621" width="3.88671875" style="7" customWidth="1"/>
    <x:col min="11622" max="11622" width="3.21875" style="7" customWidth="1"/>
    <x:col min="11623" max="11623" width="12.44140625" style="7" customWidth="1"/>
    <x:col min="11624" max="11624" width="5.109375" style="7" customWidth="1"/>
    <x:col min="11625" max="11625" width="8.6640625" style="7" customWidth="1"/>
    <x:col min="11626" max="11626" width="5.21875" style="7" customWidth="1"/>
    <x:col min="11627" max="11627" width="9.6640625" style="7" customWidth="1"/>
    <x:col min="11628" max="11628" width="5.21875" style="7" customWidth="1"/>
    <x:col min="11629" max="11629" width="9.44140625" style="7" customWidth="1"/>
    <x:col min="11630" max="11630" width="5.6640625" style="7" customWidth="1"/>
    <x:col min="11631" max="11631" width="9.88671875" style="7" customWidth="1"/>
    <x:col min="11632" max="11776" width="8.88671875" style="7"/>
    <x:col min="11777" max="11777" width="13.44140625" style="7" customWidth="1"/>
    <x:col min="11778" max="11778" width="3.77734375" style="7" customWidth="1"/>
    <x:col min="11779" max="11779" width="5.6640625" style="7" customWidth="1"/>
    <x:col min="11780" max="11780" width="3.88671875" style="7" customWidth="1"/>
    <x:col min="11781" max="11781" width="6.6640625" style="7" customWidth="1"/>
    <x:col min="11782" max="11782" width="3.77734375" style="7" customWidth="1"/>
    <x:col min="11783" max="11783" width="5.77734375" style="7" customWidth="1"/>
    <x:col min="11784" max="11784" width="2.77734375" style="7" customWidth="1"/>
    <x:col min="11785" max="11785" width="4.5546875" style="7" customWidth="1"/>
    <x:col min="11786" max="11786" width="3.6640625" style="7" customWidth="1"/>
    <x:col min="11787" max="11787" width="3.44140625" style="7" customWidth="1"/>
    <x:col min="11788" max="11788" width="6" style="7" customWidth="1"/>
    <x:col min="11789" max="11791" width="3.33203125" style="7" customWidth="1"/>
    <x:col min="11792" max="11792" width="3.5546875" style="7" customWidth="1"/>
    <x:col min="11793" max="11793" width="3.44140625" style="7" customWidth="1"/>
    <x:col min="11794" max="11794" width="3.109375" style="7" customWidth="1"/>
    <x:col min="11795" max="11795" width="3.44140625" style="7" customWidth="1"/>
    <x:col min="11796" max="11796" width="4.21875" style="7" customWidth="1"/>
    <x:col min="11797" max="11797" width="3.33203125" style="7" customWidth="1"/>
    <x:col min="11798" max="11798" width="5" style="7" customWidth="1"/>
    <x:col min="11799" max="11799" width="3.33203125" style="7" customWidth="1"/>
    <x:col min="11800" max="11800" width="5" style="7" customWidth="1"/>
    <x:col min="11801" max="11801" width="3.77734375" style="7" customWidth="1"/>
    <x:col min="11802" max="11802" width="3.88671875" style="7" customWidth="1"/>
    <x:col min="11803" max="11804" width="3.5546875" style="7" customWidth="1"/>
    <x:col min="11805" max="11805" width="3.33203125" style="7" customWidth="1"/>
    <x:col min="11806" max="11806" width="3.44140625" style="7" customWidth="1"/>
    <x:col min="11807" max="11807" width="3.6640625" style="7" customWidth="1"/>
    <x:col min="11808" max="11808" width="3.21875" style="7" customWidth="1"/>
    <x:col min="11809" max="11809" width="3.44140625" style="7" customWidth="1"/>
    <x:col min="11810" max="11810" width="2.88671875" style="7" customWidth="1"/>
    <x:col min="11811" max="11811" width="3.33203125" style="7" customWidth="1"/>
    <x:col min="11812" max="11812" width="3.77734375" style="7" bestFit="1" customWidth="1"/>
    <x:col min="11813" max="11813" width="4.44140625" style="7" bestFit="1" customWidth="1"/>
    <x:col min="11814" max="11814" width="12.6640625" style="7" customWidth="1"/>
    <x:col min="11815" max="11815" width="4.5546875" style="7" customWidth="1"/>
    <x:col min="11816" max="11816" width="6.109375" style="7" bestFit="1" customWidth="1"/>
    <x:col min="11817" max="11817" width="3.44140625" style="7" customWidth="1"/>
    <x:col min="11818" max="11818" width="4.21875" style="7" customWidth="1"/>
    <x:col min="11819" max="11819" width="3.44140625" style="7" customWidth="1"/>
    <x:col min="11820" max="11820" width="5.109375" style="7" customWidth="1"/>
    <x:col min="11821" max="11821" width="3.109375" style="7" customWidth="1"/>
    <x:col min="11822" max="11822" width="4.33203125" style="7" customWidth="1"/>
    <x:col min="11823" max="11823" width="3.33203125" style="7" customWidth="1"/>
    <x:col min="11824" max="11824" width="3.88671875" style="7" customWidth="1"/>
    <x:col min="11825" max="11825" width="4.21875" style="7" customWidth="1"/>
    <x:col min="11826" max="11827" width="3.21875" style="7" bestFit="1" customWidth="1"/>
    <x:col min="11828" max="11828" width="3.21875" style="7" customWidth="1"/>
    <x:col min="11829" max="11829" width="3.77734375" style="7" bestFit="1" customWidth="1"/>
    <x:col min="11830" max="11830" width="2.77734375" style="7" customWidth="1"/>
    <x:col min="11831" max="11831" width="3.44140625" style="7" customWidth="1"/>
    <x:col min="11832" max="11832" width="3.21875" style="7" customWidth="1"/>
    <x:col min="11833" max="11833" width="4.21875" style="7" customWidth="1"/>
    <x:col min="11834" max="11834" width="4" style="7" customWidth="1"/>
    <x:col min="11835" max="11836" width="3.5546875" style="7" customWidth="1"/>
    <x:col min="11837" max="11837" width="3" style="7" customWidth="1"/>
    <x:col min="11838" max="11838" width="6" style="7" customWidth="1"/>
    <x:col min="11839" max="11839" width="2.6640625" style="7" customWidth="1"/>
    <x:col min="11840" max="11840" width="6.109375" style="7" customWidth="1"/>
    <x:col min="11841" max="11841" width="2.6640625" style="7" customWidth="1"/>
    <x:col min="11842" max="11842" width="6.44140625" style="7" customWidth="1"/>
    <x:col min="11843" max="11843" width="2.6640625" style="7" customWidth="1"/>
    <x:col min="11844" max="11844" width="6.44140625" style="7" customWidth="1"/>
    <x:col min="11845" max="11845" width="3.6640625" style="7" customWidth="1"/>
    <x:col min="11846" max="11846" width="3.21875" style="7" bestFit="1" customWidth="1"/>
    <x:col min="11847" max="11847" width="3" style="7" bestFit="1" customWidth="1"/>
    <x:col min="11848" max="11849" width="3.109375" style="7" bestFit="1" customWidth="1"/>
    <x:col min="11850" max="11850" width="13.6640625" style="7" customWidth="1"/>
    <x:col min="11851" max="11851" width="5.33203125" style="7" customWidth="1"/>
    <x:col min="11852" max="11852" width="5.6640625" style="7" customWidth="1"/>
    <x:col min="11853" max="11853" width="5.5546875" style="7" customWidth="1"/>
    <x:col min="11854" max="11854" width="4.77734375" style="7" customWidth="1"/>
    <x:col min="11855" max="11855" width="6.6640625" style="7" customWidth="1"/>
    <x:col min="11856" max="11856" width="4.44140625" style="7" customWidth="1"/>
    <x:col min="11857" max="11857" width="6" style="7" customWidth="1"/>
    <x:col min="11858" max="11859" width="4.6640625" style="7" customWidth="1"/>
    <x:col min="11860" max="11860" width="7.6640625" style="7" customWidth="1"/>
    <x:col min="11861" max="11861" width="4.88671875" style="7" customWidth="1"/>
    <x:col min="11862" max="11862" width="4.77734375" style="7" customWidth="1"/>
    <x:col min="11863" max="11863" width="4.5546875" style="7" customWidth="1"/>
    <x:col min="11864" max="11864" width="4.21875" style="7" customWidth="1"/>
    <x:col min="11865" max="11865" width="4.33203125" style="7" customWidth="1"/>
    <x:col min="11866" max="11866" width="3.88671875" style="7" customWidth="1"/>
    <x:col min="11867" max="11868" width="3.33203125" style="7" customWidth="1"/>
    <x:col min="11869" max="11869" width="3.88671875" style="7" customWidth="1"/>
    <x:col min="11870" max="11870" width="6.21875" style="7" customWidth="1"/>
    <x:col min="11871" max="11871" width="3.88671875" style="7" customWidth="1"/>
    <x:col min="11872" max="11872" width="6.6640625" style="7" customWidth="1"/>
    <x:col min="11873" max="11873" width="4.77734375" style="7" customWidth="1"/>
    <x:col min="11874" max="11874" width="4" style="7" customWidth="1"/>
    <x:col min="11875" max="11875" width="3.6640625" style="7" customWidth="1"/>
    <x:col min="11876" max="11876" width="4" style="7" customWidth="1"/>
    <x:col min="11877" max="11877" width="3.88671875" style="7" customWidth="1"/>
    <x:col min="11878" max="11878" width="3.21875" style="7" customWidth="1"/>
    <x:col min="11879" max="11879" width="12.44140625" style="7" customWidth="1"/>
    <x:col min="11880" max="11880" width="5.109375" style="7" customWidth="1"/>
    <x:col min="11881" max="11881" width="8.6640625" style="7" customWidth="1"/>
    <x:col min="11882" max="11882" width="5.21875" style="7" customWidth="1"/>
    <x:col min="11883" max="11883" width="9.6640625" style="7" customWidth="1"/>
    <x:col min="11884" max="11884" width="5.21875" style="7" customWidth="1"/>
    <x:col min="11885" max="11885" width="9.44140625" style="7" customWidth="1"/>
    <x:col min="11886" max="11886" width="5.6640625" style="7" customWidth="1"/>
    <x:col min="11887" max="11887" width="9.88671875" style="7" customWidth="1"/>
    <x:col min="11888" max="12032" width="8.88671875" style="7"/>
    <x:col min="12033" max="12033" width="13.44140625" style="7" customWidth="1"/>
    <x:col min="12034" max="12034" width="3.77734375" style="7" customWidth="1"/>
    <x:col min="12035" max="12035" width="5.6640625" style="7" customWidth="1"/>
    <x:col min="12036" max="12036" width="3.88671875" style="7" customWidth="1"/>
    <x:col min="12037" max="12037" width="6.6640625" style="7" customWidth="1"/>
    <x:col min="12038" max="12038" width="3.77734375" style="7" customWidth="1"/>
    <x:col min="12039" max="12039" width="5.77734375" style="7" customWidth="1"/>
    <x:col min="12040" max="12040" width="2.77734375" style="7" customWidth="1"/>
    <x:col min="12041" max="12041" width="4.5546875" style="7" customWidth="1"/>
    <x:col min="12042" max="12042" width="3.6640625" style="7" customWidth="1"/>
    <x:col min="12043" max="12043" width="3.44140625" style="7" customWidth="1"/>
    <x:col min="12044" max="12044" width="6" style="7" customWidth="1"/>
    <x:col min="12045" max="12047" width="3.33203125" style="7" customWidth="1"/>
    <x:col min="12048" max="12048" width="3.5546875" style="7" customWidth="1"/>
    <x:col min="12049" max="12049" width="3.44140625" style="7" customWidth="1"/>
    <x:col min="12050" max="12050" width="3.109375" style="7" customWidth="1"/>
    <x:col min="12051" max="12051" width="3.44140625" style="7" customWidth="1"/>
    <x:col min="12052" max="12052" width="4.21875" style="7" customWidth="1"/>
    <x:col min="12053" max="12053" width="3.33203125" style="7" customWidth="1"/>
    <x:col min="12054" max="12054" width="5" style="7" customWidth="1"/>
    <x:col min="12055" max="12055" width="3.33203125" style="7" customWidth="1"/>
    <x:col min="12056" max="12056" width="5" style="7" customWidth="1"/>
    <x:col min="12057" max="12057" width="3.77734375" style="7" customWidth="1"/>
    <x:col min="12058" max="12058" width="3.88671875" style="7" customWidth="1"/>
    <x:col min="12059" max="12060" width="3.5546875" style="7" customWidth="1"/>
    <x:col min="12061" max="12061" width="3.33203125" style="7" customWidth="1"/>
    <x:col min="12062" max="12062" width="3.44140625" style="7" customWidth="1"/>
    <x:col min="12063" max="12063" width="3.6640625" style="7" customWidth="1"/>
    <x:col min="12064" max="12064" width="3.21875" style="7" customWidth="1"/>
    <x:col min="12065" max="12065" width="3.44140625" style="7" customWidth="1"/>
    <x:col min="12066" max="12066" width="2.88671875" style="7" customWidth="1"/>
    <x:col min="12067" max="12067" width="3.33203125" style="7" customWidth="1"/>
    <x:col min="12068" max="12068" width="3.77734375" style="7" bestFit="1" customWidth="1"/>
    <x:col min="12069" max="12069" width="4.44140625" style="7" bestFit="1" customWidth="1"/>
    <x:col min="12070" max="12070" width="12.6640625" style="7" customWidth="1"/>
    <x:col min="12071" max="12071" width="4.5546875" style="7" customWidth="1"/>
    <x:col min="12072" max="12072" width="6.109375" style="7" bestFit="1" customWidth="1"/>
    <x:col min="12073" max="12073" width="3.44140625" style="7" customWidth="1"/>
    <x:col min="12074" max="12074" width="4.21875" style="7" customWidth="1"/>
    <x:col min="12075" max="12075" width="3.44140625" style="7" customWidth="1"/>
    <x:col min="12076" max="12076" width="5.109375" style="7" customWidth="1"/>
    <x:col min="12077" max="12077" width="3.109375" style="7" customWidth="1"/>
    <x:col min="12078" max="12078" width="4.33203125" style="7" customWidth="1"/>
    <x:col min="12079" max="12079" width="3.33203125" style="7" customWidth="1"/>
    <x:col min="12080" max="12080" width="3.88671875" style="7" customWidth="1"/>
    <x:col min="12081" max="12081" width="4.21875" style="7" customWidth="1"/>
    <x:col min="12082" max="12083" width="3.21875" style="7" bestFit="1" customWidth="1"/>
    <x:col min="12084" max="12084" width="3.21875" style="7" customWidth="1"/>
    <x:col min="12085" max="12085" width="3.77734375" style="7" bestFit="1" customWidth="1"/>
    <x:col min="12086" max="12086" width="2.77734375" style="7" customWidth="1"/>
    <x:col min="12087" max="12087" width="3.44140625" style="7" customWidth="1"/>
    <x:col min="12088" max="12088" width="3.21875" style="7" customWidth="1"/>
    <x:col min="12089" max="12089" width="4.21875" style="7" customWidth="1"/>
    <x:col min="12090" max="12090" width="4" style="7" customWidth="1"/>
    <x:col min="12091" max="12092" width="3.5546875" style="7" customWidth="1"/>
    <x:col min="12093" max="12093" width="3" style="7" customWidth="1"/>
    <x:col min="12094" max="12094" width="6" style="7" customWidth="1"/>
    <x:col min="12095" max="12095" width="2.6640625" style="7" customWidth="1"/>
    <x:col min="12096" max="12096" width="6.109375" style="7" customWidth="1"/>
    <x:col min="12097" max="12097" width="2.6640625" style="7" customWidth="1"/>
    <x:col min="12098" max="12098" width="6.44140625" style="7" customWidth="1"/>
    <x:col min="12099" max="12099" width="2.6640625" style="7" customWidth="1"/>
    <x:col min="12100" max="12100" width="6.44140625" style="7" customWidth="1"/>
    <x:col min="12101" max="12101" width="3.6640625" style="7" customWidth="1"/>
    <x:col min="12102" max="12102" width="3.21875" style="7" bestFit="1" customWidth="1"/>
    <x:col min="12103" max="12103" width="3" style="7" bestFit="1" customWidth="1"/>
    <x:col min="12104" max="12105" width="3.109375" style="7" bestFit="1" customWidth="1"/>
    <x:col min="12106" max="12106" width="13.6640625" style="7" customWidth="1"/>
    <x:col min="12107" max="12107" width="5.33203125" style="7" customWidth="1"/>
    <x:col min="12108" max="12108" width="5.6640625" style="7" customWidth="1"/>
    <x:col min="12109" max="12109" width="5.5546875" style="7" customWidth="1"/>
    <x:col min="12110" max="12110" width="4.77734375" style="7" customWidth="1"/>
    <x:col min="12111" max="12111" width="6.6640625" style="7" customWidth="1"/>
    <x:col min="12112" max="12112" width="4.44140625" style="7" customWidth="1"/>
    <x:col min="12113" max="12113" width="6" style="7" customWidth="1"/>
    <x:col min="12114" max="12115" width="4.6640625" style="7" customWidth="1"/>
    <x:col min="12116" max="12116" width="7.6640625" style="7" customWidth="1"/>
    <x:col min="12117" max="12117" width="4.88671875" style="7" customWidth="1"/>
    <x:col min="12118" max="12118" width="4.77734375" style="7" customWidth="1"/>
    <x:col min="12119" max="12119" width="4.5546875" style="7" customWidth="1"/>
    <x:col min="12120" max="12120" width="4.21875" style="7" customWidth="1"/>
    <x:col min="12121" max="12121" width="4.33203125" style="7" customWidth="1"/>
    <x:col min="12122" max="12122" width="3.88671875" style="7" customWidth="1"/>
    <x:col min="12123" max="12124" width="3.33203125" style="7" customWidth="1"/>
    <x:col min="12125" max="12125" width="3.88671875" style="7" customWidth="1"/>
    <x:col min="12126" max="12126" width="6.21875" style="7" customWidth="1"/>
    <x:col min="12127" max="12127" width="3.88671875" style="7" customWidth="1"/>
    <x:col min="12128" max="12128" width="6.6640625" style="7" customWidth="1"/>
    <x:col min="12129" max="12129" width="4.77734375" style="7" customWidth="1"/>
    <x:col min="12130" max="12130" width="4" style="7" customWidth="1"/>
    <x:col min="12131" max="12131" width="3.6640625" style="7" customWidth="1"/>
    <x:col min="12132" max="12132" width="4" style="7" customWidth="1"/>
    <x:col min="12133" max="12133" width="3.88671875" style="7" customWidth="1"/>
    <x:col min="12134" max="12134" width="3.21875" style="7" customWidth="1"/>
    <x:col min="12135" max="12135" width="12.44140625" style="7" customWidth="1"/>
    <x:col min="12136" max="12136" width="5.109375" style="7" customWidth="1"/>
    <x:col min="12137" max="12137" width="8.6640625" style="7" customWidth="1"/>
    <x:col min="12138" max="12138" width="5.21875" style="7" customWidth="1"/>
    <x:col min="12139" max="12139" width="9.6640625" style="7" customWidth="1"/>
    <x:col min="12140" max="12140" width="5.21875" style="7" customWidth="1"/>
    <x:col min="12141" max="12141" width="9.44140625" style="7" customWidth="1"/>
    <x:col min="12142" max="12142" width="5.6640625" style="7" customWidth="1"/>
    <x:col min="12143" max="12143" width="9.88671875" style="7" customWidth="1"/>
    <x:col min="12144" max="12288" width="8.88671875" style="7"/>
    <x:col min="12289" max="12289" width="13.44140625" style="7" customWidth="1"/>
    <x:col min="12290" max="12290" width="3.77734375" style="7" customWidth="1"/>
    <x:col min="12291" max="12291" width="5.6640625" style="7" customWidth="1"/>
    <x:col min="12292" max="12292" width="3.88671875" style="7" customWidth="1"/>
    <x:col min="12293" max="12293" width="6.6640625" style="7" customWidth="1"/>
    <x:col min="12294" max="12294" width="3.77734375" style="7" customWidth="1"/>
    <x:col min="12295" max="12295" width="5.77734375" style="7" customWidth="1"/>
    <x:col min="12296" max="12296" width="2.77734375" style="7" customWidth="1"/>
    <x:col min="12297" max="12297" width="4.5546875" style="7" customWidth="1"/>
    <x:col min="12298" max="12298" width="3.6640625" style="7" customWidth="1"/>
    <x:col min="12299" max="12299" width="3.44140625" style="7" customWidth="1"/>
    <x:col min="12300" max="12300" width="6" style="7" customWidth="1"/>
    <x:col min="12301" max="12303" width="3.33203125" style="7" customWidth="1"/>
    <x:col min="12304" max="12304" width="3.5546875" style="7" customWidth="1"/>
    <x:col min="12305" max="12305" width="3.44140625" style="7" customWidth="1"/>
    <x:col min="12306" max="12306" width="3.109375" style="7" customWidth="1"/>
    <x:col min="12307" max="12307" width="3.44140625" style="7" customWidth="1"/>
    <x:col min="12308" max="12308" width="4.21875" style="7" customWidth="1"/>
    <x:col min="12309" max="12309" width="3.33203125" style="7" customWidth="1"/>
    <x:col min="12310" max="12310" width="5" style="7" customWidth="1"/>
    <x:col min="12311" max="12311" width="3.33203125" style="7" customWidth="1"/>
    <x:col min="12312" max="12312" width="5" style="7" customWidth="1"/>
    <x:col min="12313" max="12313" width="3.77734375" style="7" customWidth="1"/>
    <x:col min="12314" max="12314" width="3.88671875" style="7" customWidth="1"/>
    <x:col min="12315" max="12316" width="3.5546875" style="7" customWidth="1"/>
    <x:col min="12317" max="12317" width="3.33203125" style="7" customWidth="1"/>
    <x:col min="12318" max="12318" width="3.44140625" style="7" customWidth="1"/>
    <x:col min="12319" max="12319" width="3.6640625" style="7" customWidth="1"/>
    <x:col min="12320" max="12320" width="3.21875" style="7" customWidth="1"/>
    <x:col min="12321" max="12321" width="3.44140625" style="7" customWidth="1"/>
    <x:col min="12322" max="12322" width="2.88671875" style="7" customWidth="1"/>
    <x:col min="12323" max="12323" width="3.33203125" style="7" customWidth="1"/>
    <x:col min="12324" max="12324" width="3.77734375" style="7" bestFit="1" customWidth="1"/>
    <x:col min="12325" max="12325" width="4.44140625" style="7" bestFit="1" customWidth="1"/>
    <x:col min="12326" max="12326" width="12.6640625" style="7" customWidth="1"/>
    <x:col min="12327" max="12327" width="4.5546875" style="7" customWidth="1"/>
    <x:col min="12328" max="12328" width="6.109375" style="7" bestFit="1" customWidth="1"/>
    <x:col min="12329" max="12329" width="3.44140625" style="7" customWidth="1"/>
    <x:col min="12330" max="12330" width="4.21875" style="7" customWidth="1"/>
    <x:col min="12331" max="12331" width="3.44140625" style="7" customWidth="1"/>
    <x:col min="12332" max="12332" width="5.109375" style="7" customWidth="1"/>
    <x:col min="12333" max="12333" width="3.109375" style="7" customWidth="1"/>
    <x:col min="12334" max="12334" width="4.33203125" style="7" customWidth="1"/>
    <x:col min="12335" max="12335" width="3.33203125" style="7" customWidth="1"/>
    <x:col min="12336" max="12336" width="3.88671875" style="7" customWidth="1"/>
    <x:col min="12337" max="12337" width="4.21875" style="7" customWidth="1"/>
    <x:col min="12338" max="12339" width="3.21875" style="7" bestFit="1" customWidth="1"/>
    <x:col min="12340" max="12340" width="3.21875" style="7" customWidth="1"/>
    <x:col min="12341" max="12341" width="3.77734375" style="7" bestFit="1" customWidth="1"/>
    <x:col min="12342" max="12342" width="2.77734375" style="7" customWidth="1"/>
    <x:col min="12343" max="12343" width="3.44140625" style="7" customWidth="1"/>
    <x:col min="12344" max="12344" width="3.21875" style="7" customWidth="1"/>
    <x:col min="12345" max="12345" width="4.21875" style="7" customWidth="1"/>
    <x:col min="12346" max="12346" width="4" style="7" customWidth="1"/>
    <x:col min="12347" max="12348" width="3.5546875" style="7" customWidth="1"/>
    <x:col min="12349" max="12349" width="3" style="7" customWidth="1"/>
    <x:col min="12350" max="12350" width="6" style="7" customWidth="1"/>
    <x:col min="12351" max="12351" width="2.6640625" style="7" customWidth="1"/>
    <x:col min="12352" max="12352" width="6.109375" style="7" customWidth="1"/>
    <x:col min="12353" max="12353" width="2.6640625" style="7" customWidth="1"/>
    <x:col min="12354" max="12354" width="6.44140625" style="7" customWidth="1"/>
    <x:col min="12355" max="12355" width="2.6640625" style="7" customWidth="1"/>
    <x:col min="12356" max="12356" width="6.44140625" style="7" customWidth="1"/>
    <x:col min="12357" max="12357" width="3.6640625" style="7" customWidth="1"/>
    <x:col min="12358" max="12358" width="3.21875" style="7" bestFit="1" customWidth="1"/>
    <x:col min="12359" max="12359" width="3" style="7" bestFit="1" customWidth="1"/>
    <x:col min="12360" max="12361" width="3.109375" style="7" bestFit="1" customWidth="1"/>
    <x:col min="12362" max="12362" width="13.6640625" style="7" customWidth="1"/>
    <x:col min="12363" max="12363" width="5.33203125" style="7" customWidth="1"/>
    <x:col min="12364" max="12364" width="5.6640625" style="7" customWidth="1"/>
    <x:col min="12365" max="12365" width="5.5546875" style="7" customWidth="1"/>
    <x:col min="12366" max="12366" width="4.77734375" style="7" customWidth="1"/>
    <x:col min="12367" max="12367" width="6.6640625" style="7" customWidth="1"/>
    <x:col min="12368" max="12368" width="4.44140625" style="7" customWidth="1"/>
    <x:col min="12369" max="12369" width="6" style="7" customWidth="1"/>
    <x:col min="12370" max="12371" width="4.6640625" style="7" customWidth="1"/>
    <x:col min="12372" max="12372" width="7.6640625" style="7" customWidth="1"/>
    <x:col min="12373" max="12373" width="4.88671875" style="7" customWidth="1"/>
    <x:col min="12374" max="12374" width="4.77734375" style="7" customWidth="1"/>
    <x:col min="12375" max="12375" width="4.5546875" style="7" customWidth="1"/>
    <x:col min="12376" max="12376" width="4.21875" style="7" customWidth="1"/>
    <x:col min="12377" max="12377" width="4.33203125" style="7" customWidth="1"/>
    <x:col min="12378" max="12378" width="3.88671875" style="7" customWidth="1"/>
    <x:col min="12379" max="12380" width="3.33203125" style="7" customWidth="1"/>
    <x:col min="12381" max="12381" width="3.88671875" style="7" customWidth="1"/>
    <x:col min="12382" max="12382" width="6.21875" style="7" customWidth="1"/>
    <x:col min="12383" max="12383" width="3.88671875" style="7" customWidth="1"/>
    <x:col min="12384" max="12384" width="6.6640625" style="7" customWidth="1"/>
    <x:col min="12385" max="12385" width="4.77734375" style="7" customWidth="1"/>
    <x:col min="12386" max="12386" width="4" style="7" customWidth="1"/>
    <x:col min="12387" max="12387" width="3.6640625" style="7" customWidth="1"/>
    <x:col min="12388" max="12388" width="4" style="7" customWidth="1"/>
    <x:col min="12389" max="12389" width="3.88671875" style="7" customWidth="1"/>
    <x:col min="12390" max="12390" width="3.21875" style="7" customWidth="1"/>
    <x:col min="12391" max="12391" width="12.44140625" style="7" customWidth="1"/>
    <x:col min="12392" max="12392" width="5.109375" style="7" customWidth="1"/>
    <x:col min="12393" max="12393" width="8.6640625" style="7" customWidth="1"/>
    <x:col min="12394" max="12394" width="5.21875" style="7" customWidth="1"/>
    <x:col min="12395" max="12395" width="9.6640625" style="7" customWidth="1"/>
    <x:col min="12396" max="12396" width="5.21875" style="7" customWidth="1"/>
    <x:col min="12397" max="12397" width="9.44140625" style="7" customWidth="1"/>
    <x:col min="12398" max="12398" width="5.6640625" style="7" customWidth="1"/>
    <x:col min="12399" max="12399" width="9.88671875" style="7" customWidth="1"/>
    <x:col min="12400" max="12544" width="8.88671875" style="7"/>
    <x:col min="12545" max="12545" width="13.44140625" style="7" customWidth="1"/>
    <x:col min="12546" max="12546" width="3.77734375" style="7" customWidth="1"/>
    <x:col min="12547" max="12547" width="5.6640625" style="7" customWidth="1"/>
    <x:col min="12548" max="12548" width="3.88671875" style="7" customWidth="1"/>
    <x:col min="12549" max="12549" width="6.6640625" style="7" customWidth="1"/>
    <x:col min="12550" max="12550" width="3.77734375" style="7" customWidth="1"/>
    <x:col min="12551" max="12551" width="5.77734375" style="7" customWidth="1"/>
    <x:col min="12552" max="12552" width="2.77734375" style="7" customWidth="1"/>
    <x:col min="12553" max="12553" width="4.5546875" style="7" customWidth="1"/>
    <x:col min="12554" max="12554" width="3.6640625" style="7" customWidth="1"/>
    <x:col min="12555" max="12555" width="3.44140625" style="7" customWidth="1"/>
    <x:col min="12556" max="12556" width="6" style="7" customWidth="1"/>
    <x:col min="12557" max="12559" width="3.33203125" style="7" customWidth="1"/>
    <x:col min="12560" max="12560" width="3.5546875" style="7" customWidth="1"/>
    <x:col min="12561" max="12561" width="3.44140625" style="7" customWidth="1"/>
    <x:col min="12562" max="12562" width="3.109375" style="7" customWidth="1"/>
    <x:col min="12563" max="12563" width="3.44140625" style="7" customWidth="1"/>
    <x:col min="12564" max="12564" width="4.21875" style="7" customWidth="1"/>
    <x:col min="12565" max="12565" width="3.33203125" style="7" customWidth="1"/>
    <x:col min="12566" max="12566" width="5" style="7" customWidth="1"/>
    <x:col min="12567" max="12567" width="3.33203125" style="7" customWidth="1"/>
    <x:col min="12568" max="12568" width="5" style="7" customWidth="1"/>
    <x:col min="12569" max="12569" width="3.77734375" style="7" customWidth="1"/>
    <x:col min="12570" max="12570" width="3.88671875" style="7" customWidth="1"/>
    <x:col min="12571" max="12572" width="3.5546875" style="7" customWidth="1"/>
    <x:col min="12573" max="12573" width="3.33203125" style="7" customWidth="1"/>
    <x:col min="12574" max="12574" width="3.44140625" style="7" customWidth="1"/>
    <x:col min="12575" max="12575" width="3.6640625" style="7" customWidth="1"/>
    <x:col min="12576" max="12576" width="3.21875" style="7" customWidth="1"/>
    <x:col min="12577" max="12577" width="3.44140625" style="7" customWidth="1"/>
    <x:col min="12578" max="12578" width="2.88671875" style="7" customWidth="1"/>
    <x:col min="12579" max="12579" width="3.33203125" style="7" customWidth="1"/>
    <x:col min="12580" max="12580" width="3.77734375" style="7" bestFit="1" customWidth="1"/>
    <x:col min="12581" max="12581" width="4.44140625" style="7" bestFit="1" customWidth="1"/>
    <x:col min="12582" max="12582" width="12.6640625" style="7" customWidth="1"/>
    <x:col min="12583" max="12583" width="4.5546875" style="7" customWidth="1"/>
    <x:col min="12584" max="12584" width="6.109375" style="7" bestFit="1" customWidth="1"/>
    <x:col min="12585" max="12585" width="3.44140625" style="7" customWidth="1"/>
    <x:col min="12586" max="12586" width="4.21875" style="7" customWidth="1"/>
    <x:col min="12587" max="12587" width="3.44140625" style="7" customWidth="1"/>
    <x:col min="12588" max="12588" width="5.109375" style="7" customWidth="1"/>
    <x:col min="12589" max="12589" width="3.109375" style="7" customWidth="1"/>
    <x:col min="12590" max="12590" width="4.33203125" style="7" customWidth="1"/>
    <x:col min="12591" max="12591" width="3.33203125" style="7" customWidth="1"/>
    <x:col min="12592" max="12592" width="3.88671875" style="7" customWidth="1"/>
    <x:col min="12593" max="12593" width="4.21875" style="7" customWidth="1"/>
    <x:col min="12594" max="12595" width="3.21875" style="7" bestFit="1" customWidth="1"/>
    <x:col min="12596" max="12596" width="3.21875" style="7" customWidth="1"/>
    <x:col min="12597" max="12597" width="3.77734375" style="7" bestFit="1" customWidth="1"/>
    <x:col min="12598" max="12598" width="2.77734375" style="7" customWidth="1"/>
    <x:col min="12599" max="12599" width="3.44140625" style="7" customWidth="1"/>
    <x:col min="12600" max="12600" width="3.21875" style="7" customWidth="1"/>
    <x:col min="12601" max="12601" width="4.21875" style="7" customWidth="1"/>
    <x:col min="12602" max="12602" width="4" style="7" customWidth="1"/>
    <x:col min="12603" max="12604" width="3.5546875" style="7" customWidth="1"/>
    <x:col min="12605" max="12605" width="3" style="7" customWidth="1"/>
    <x:col min="12606" max="12606" width="6" style="7" customWidth="1"/>
    <x:col min="12607" max="12607" width="2.6640625" style="7" customWidth="1"/>
    <x:col min="12608" max="12608" width="6.109375" style="7" customWidth="1"/>
    <x:col min="12609" max="12609" width="2.6640625" style="7" customWidth="1"/>
    <x:col min="12610" max="12610" width="6.44140625" style="7" customWidth="1"/>
    <x:col min="12611" max="12611" width="2.6640625" style="7" customWidth="1"/>
    <x:col min="12612" max="12612" width="6.44140625" style="7" customWidth="1"/>
    <x:col min="12613" max="12613" width="3.6640625" style="7" customWidth="1"/>
    <x:col min="12614" max="12614" width="3.21875" style="7" bestFit="1" customWidth="1"/>
    <x:col min="12615" max="12615" width="3" style="7" bestFit="1" customWidth="1"/>
    <x:col min="12616" max="12617" width="3.109375" style="7" bestFit="1" customWidth="1"/>
    <x:col min="12618" max="12618" width="13.6640625" style="7" customWidth="1"/>
    <x:col min="12619" max="12619" width="5.33203125" style="7" customWidth="1"/>
    <x:col min="12620" max="12620" width="5.6640625" style="7" customWidth="1"/>
    <x:col min="12621" max="12621" width="5.5546875" style="7" customWidth="1"/>
    <x:col min="12622" max="12622" width="4.77734375" style="7" customWidth="1"/>
    <x:col min="12623" max="12623" width="6.6640625" style="7" customWidth="1"/>
    <x:col min="12624" max="12624" width="4.44140625" style="7" customWidth="1"/>
    <x:col min="12625" max="12625" width="6" style="7" customWidth="1"/>
    <x:col min="12626" max="12627" width="4.6640625" style="7" customWidth="1"/>
    <x:col min="12628" max="12628" width="7.6640625" style="7" customWidth="1"/>
    <x:col min="12629" max="12629" width="4.88671875" style="7" customWidth="1"/>
    <x:col min="12630" max="12630" width="4.77734375" style="7" customWidth="1"/>
    <x:col min="12631" max="12631" width="4.5546875" style="7" customWidth="1"/>
    <x:col min="12632" max="12632" width="4.21875" style="7" customWidth="1"/>
    <x:col min="12633" max="12633" width="4.33203125" style="7" customWidth="1"/>
    <x:col min="12634" max="12634" width="3.88671875" style="7" customWidth="1"/>
    <x:col min="12635" max="12636" width="3.33203125" style="7" customWidth="1"/>
    <x:col min="12637" max="12637" width="3.88671875" style="7" customWidth="1"/>
    <x:col min="12638" max="12638" width="6.21875" style="7" customWidth="1"/>
    <x:col min="12639" max="12639" width="3.88671875" style="7" customWidth="1"/>
    <x:col min="12640" max="12640" width="6.6640625" style="7" customWidth="1"/>
    <x:col min="12641" max="12641" width="4.77734375" style="7" customWidth="1"/>
    <x:col min="12642" max="12642" width="4" style="7" customWidth="1"/>
    <x:col min="12643" max="12643" width="3.6640625" style="7" customWidth="1"/>
    <x:col min="12644" max="12644" width="4" style="7" customWidth="1"/>
    <x:col min="12645" max="12645" width="3.88671875" style="7" customWidth="1"/>
    <x:col min="12646" max="12646" width="3.21875" style="7" customWidth="1"/>
    <x:col min="12647" max="12647" width="12.44140625" style="7" customWidth="1"/>
    <x:col min="12648" max="12648" width="5.109375" style="7" customWidth="1"/>
    <x:col min="12649" max="12649" width="8.6640625" style="7" customWidth="1"/>
    <x:col min="12650" max="12650" width="5.21875" style="7" customWidth="1"/>
    <x:col min="12651" max="12651" width="9.6640625" style="7" customWidth="1"/>
    <x:col min="12652" max="12652" width="5.21875" style="7" customWidth="1"/>
    <x:col min="12653" max="12653" width="9.44140625" style="7" customWidth="1"/>
    <x:col min="12654" max="12654" width="5.6640625" style="7" customWidth="1"/>
    <x:col min="12655" max="12655" width="9.88671875" style="7" customWidth="1"/>
    <x:col min="12656" max="12800" width="8.88671875" style="7"/>
    <x:col min="12801" max="12801" width="13.44140625" style="7" customWidth="1"/>
    <x:col min="12802" max="12802" width="3.77734375" style="7" customWidth="1"/>
    <x:col min="12803" max="12803" width="5.6640625" style="7" customWidth="1"/>
    <x:col min="12804" max="12804" width="3.88671875" style="7" customWidth="1"/>
    <x:col min="12805" max="12805" width="6.6640625" style="7" customWidth="1"/>
    <x:col min="12806" max="12806" width="3.77734375" style="7" customWidth="1"/>
    <x:col min="12807" max="12807" width="5.77734375" style="7" customWidth="1"/>
    <x:col min="12808" max="12808" width="2.77734375" style="7" customWidth="1"/>
    <x:col min="12809" max="12809" width="4.5546875" style="7" customWidth="1"/>
    <x:col min="12810" max="12810" width="3.6640625" style="7" customWidth="1"/>
    <x:col min="12811" max="12811" width="3.44140625" style="7" customWidth="1"/>
    <x:col min="12812" max="12812" width="6" style="7" customWidth="1"/>
    <x:col min="12813" max="12815" width="3.33203125" style="7" customWidth="1"/>
    <x:col min="12816" max="12816" width="3.5546875" style="7" customWidth="1"/>
    <x:col min="12817" max="12817" width="3.44140625" style="7" customWidth="1"/>
    <x:col min="12818" max="12818" width="3.109375" style="7" customWidth="1"/>
    <x:col min="12819" max="12819" width="3.44140625" style="7" customWidth="1"/>
    <x:col min="12820" max="12820" width="4.21875" style="7" customWidth="1"/>
    <x:col min="12821" max="12821" width="3.33203125" style="7" customWidth="1"/>
    <x:col min="12822" max="12822" width="5" style="7" customWidth="1"/>
    <x:col min="12823" max="12823" width="3.33203125" style="7" customWidth="1"/>
    <x:col min="12824" max="12824" width="5" style="7" customWidth="1"/>
    <x:col min="12825" max="12825" width="3.77734375" style="7" customWidth="1"/>
    <x:col min="12826" max="12826" width="3.88671875" style="7" customWidth="1"/>
    <x:col min="12827" max="12828" width="3.5546875" style="7" customWidth="1"/>
    <x:col min="12829" max="12829" width="3.33203125" style="7" customWidth="1"/>
    <x:col min="12830" max="12830" width="3.44140625" style="7" customWidth="1"/>
    <x:col min="12831" max="12831" width="3.6640625" style="7" customWidth="1"/>
    <x:col min="12832" max="12832" width="3.21875" style="7" customWidth="1"/>
    <x:col min="12833" max="12833" width="3.44140625" style="7" customWidth="1"/>
    <x:col min="12834" max="12834" width="2.88671875" style="7" customWidth="1"/>
    <x:col min="12835" max="12835" width="3.33203125" style="7" customWidth="1"/>
    <x:col min="12836" max="12836" width="3.77734375" style="7" bestFit="1" customWidth="1"/>
    <x:col min="12837" max="12837" width="4.44140625" style="7" bestFit="1" customWidth="1"/>
    <x:col min="12838" max="12838" width="12.6640625" style="7" customWidth="1"/>
    <x:col min="12839" max="12839" width="4.5546875" style="7" customWidth="1"/>
    <x:col min="12840" max="12840" width="6.109375" style="7" bestFit="1" customWidth="1"/>
    <x:col min="12841" max="12841" width="3.44140625" style="7" customWidth="1"/>
    <x:col min="12842" max="12842" width="4.21875" style="7" customWidth="1"/>
    <x:col min="12843" max="12843" width="3.44140625" style="7" customWidth="1"/>
    <x:col min="12844" max="12844" width="5.109375" style="7" customWidth="1"/>
    <x:col min="12845" max="12845" width="3.109375" style="7" customWidth="1"/>
    <x:col min="12846" max="12846" width="4.33203125" style="7" customWidth="1"/>
    <x:col min="12847" max="12847" width="3.33203125" style="7" customWidth="1"/>
    <x:col min="12848" max="12848" width="3.88671875" style="7" customWidth="1"/>
    <x:col min="12849" max="12849" width="4.21875" style="7" customWidth="1"/>
    <x:col min="12850" max="12851" width="3.21875" style="7" bestFit="1" customWidth="1"/>
    <x:col min="12852" max="12852" width="3.21875" style="7" customWidth="1"/>
    <x:col min="12853" max="12853" width="3.77734375" style="7" bestFit="1" customWidth="1"/>
    <x:col min="12854" max="12854" width="2.77734375" style="7" customWidth="1"/>
    <x:col min="12855" max="12855" width="3.44140625" style="7" customWidth="1"/>
    <x:col min="12856" max="12856" width="3.21875" style="7" customWidth="1"/>
    <x:col min="12857" max="12857" width="4.21875" style="7" customWidth="1"/>
    <x:col min="12858" max="12858" width="4" style="7" customWidth="1"/>
    <x:col min="12859" max="12860" width="3.5546875" style="7" customWidth="1"/>
    <x:col min="12861" max="12861" width="3" style="7" customWidth="1"/>
    <x:col min="12862" max="12862" width="6" style="7" customWidth="1"/>
    <x:col min="12863" max="12863" width="2.6640625" style="7" customWidth="1"/>
    <x:col min="12864" max="12864" width="6.109375" style="7" customWidth="1"/>
    <x:col min="12865" max="12865" width="2.6640625" style="7" customWidth="1"/>
    <x:col min="12866" max="12866" width="6.44140625" style="7" customWidth="1"/>
    <x:col min="12867" max="12867" width="2.6640625" style="7" customWidth="1"/>
    <x:col min="12868" max="12868" width="6.44140625" style="7" customWidth="1"/>
    <x:col min="12869" max="12869" width="3.6640625" style="7" customWidth="1"/>
    <x:col min="12870" max="12870" width="3.21875" style="7" bestFit="1" customWidth="1"/>
    <x:col min="12871" max="12871" width="3" style="7" bestFit="1" customWidth="1"/>
    <x:col min="12872" max="12873" width="3.109375" style="7" bestFit="1" customWidth="1"/>
    <x:col min="12874" max="12874" width="13.6640625" style="7" customWidth="1"/>
    <x:col min="12875" max="12875" width="5.33203125" style="7" customWidth="1"/>
    <x:col min="12876" max="12876" width="5.6640625" style="7" customWidth="1"/>
    <x:col min="12877" max="12877" width="5.5546875" style="7" customWidth="1"/>
    <x:col min="12878" max="12878" width="4.77734375" style="7" customWidth="1"/>
    <x:col min="12879" max="12879" width="6.6640625" style="7" customWidth="1"/>
    <x:col min="12880" max="12880" width="4.44140625" style="7" customWidth="1"/>
    <x:col min="12881" max="12881" width="6" style="7" customWidth="1"/>
    <x:col min="12882" max="12883" width="4.6640625" style="7" customWidth="1"/>
    <x:col min="12884" max="12884" width="7.6640625" style="7" customWidth="1"/>
    <x:col min="12885" max="12885" width="4.88671875" style="7" customWidth="1"/>
    <x:col min="12886" max="12886" width="4.77734375" style="7" customWidth="1"/>
    <x:col min="12887" max="12887" width="4.5546875" style="7" customWidth="1"/>
    <x:col min="12888" max="12888" width="4.21875" style="7" customWidth="1"/>
    <x:col min="12889" max="12889" width="4.33203125" style="7" customWidth="1"/>
    <x:col min="12890" max="12890" width="3.88671875" style="7" customWidth="1"/>
    <x:col min="12891" max="12892" width="3.33203125" style="7" customWidth="1"/>
    <x:col min="12893" max="12893" width="3.88671875" style="7" customWidth="1"/>
    <x:col min="12894" max="12894" width="6.21875" style="7" customWidth="1"/>
    <x:col min="12895" max="12895" width="3.88671875" style="7" customWidth="1"/>
    <x:col min="12896" max="12896" width="6.6640625" style="7" customWidth="1"/>
    <x:col min="12897" max="12897" width="4.77734375" style="7" customWidth="1"/>
    <x:col min="12898" max="12898" width="4" style="7" customWidth="1"/>
    <x:col min="12899" max="12899" width="3.6640625" style="7" customWidth="1"/>
    <x:col min="12900" max="12900" width="4" style="7" customWidth="1"/>
    <x:col min="12901" max="12901" width="3.88671875" style="7" customWidth="1"/>
    <x:col min="12902" max="12902" width="3.21875" style="7" customWidth="1"/>
    <x:col min="12903" max="12903" width="12.44140625" style="7" customWidth="1"/>
    <x:col min="12904" max="12904" width="5.109375" style="7" customWidth="1"/>
    <x:col min="12905" max="12905" width="8.6640625" style="7" customWidth="1"/>
    <x:col min="12906" max="12906" width="5.21875" style="7" customWidth="1"/>
    <x:col min="12907" max="12907" width="9.6640625" style="7" customWidth="1"/>
    <x:col min="12908" max="12908" width="5.21875" style="7" customWidth="1"/>
    <x:col min="12909" max="12909" width="9.44140625" style="7" customWidth="1"/>
    <x:col min="12910" max="12910" width="5.6640625" style="7" customWidth="1"/>
    <x:col min="12911" max="12911" width="9.88671875" style="7" customWidth="1"/>
    <x:col min="12912" max="13056" width="8.88671875" style="7"/>
    <x:col min="13057" max="13057" width="13.44140625" style="7" customWidth="1"/>
    <x:col min="13058" max="13058" width="3.77734375" style="7" customWidth="1"/>
    <x:col min="13059" max="13059" width="5.6640625" style="7" customWidth="1"/>
    <x:col min="13060" max="13060" width="3.88671875" style="7" customWidth="1"/>
    <x:col min="13061" max="13061" width="6.6640625" style="7" customWidth="1"/>
    <x:col min="13062" max="13062" width="3.77734375" style="7" customWidth="1"/>
    <x:col min="13063" max="13063" width="5.77734375" style="7" customWidth="1"/>
    <x:col min="13064" max="13064" width="2.77734375" style="7" customWidth="1"/>
    <x:col min="13065" max="13065" width="4.5546875" style="7" customWidth="1"/>
    <x:col min="13066" max="13066" width="3.6640625" style="7" customWidth="1"/>
    <x:col min="13067" max="13067" width="3.44140625" style="7" customWidth="1"/>
    <x:col min="13068" max="13068" width="6" style="7" customWidth="1"/>
    <x:col min="13069" max="13071" width="3.33203125" style="7" customWidth="1"/>
    <x:col min="13072" max="13072" width="3.5546875" style="7" customWidth="1"/>
    <x:col min="13073" max="13073" width="3.44140625" style="7" customWidth="1"/>
    <x:col min="13074" max="13074" width="3.109375" style="7" customWidth="1"/>
    <x:col min="13075" max="13075" width="3.44140625" style="7" customWidth="1"/>
    <x:col min="13076" max="13076" width="4.21875" style="7" customWidth="1"/>
    <x:col min="13077" max="13077" width="3.33203125" style="7" customWidth="1"/>
    <x:col min="13078" max="13078" width="5" style="7" customWidth="1"/>
    <x:col min="13079" max="13079" width="3.33203125" style="7" customWidth="1"/>
    <x:col min="13080" max="13080" width="5" style="7" customWidth="1"/>
    <x:col min="13081" max="13081" width="3.77734375" style="7" customWidth="1"/>
    <x:col min="13082" max="13082" width="3.88671875" style="7" customWidth="1"/>
    <x:col min="13083" max="13084" width="3.5546875" style="7" customWidth="1"/>
    <x:col min="13085" max="13085" width="3.33203125" style="7" customWidth="1"/>
    <x:col min="13086" max="13086" width="3.44140625" style="7" customWidth="1"/>
    <x:col min="13087" max="13087" width="3.6640625" style="7" customWidth="1"/>
    <x:col min="13088" max="13088" width="3.21875" style="7" customWidth="1"/>
    <x:col min="13089" max="13089" width="3.44140625" style="7" customWidth="1"/>
    <x:col min="13090" max="13090" width="2.88671875" style="7" customWidth="1"/>
    <x:col min="13091" max="13091" width="3.33203125" style="7" customWidth="1"/>
    <x:col min="13092" max="13092" width="3.77734375" style="7" bestFit="1" customWidth="1"/>
    <x:col min="13093" max="13093" width="4.44140625" style="7" bestFit="1" customWidth="1"/>
    <x:col min="13094" max="13094" width="12.6640625" style="7" customWidth="1"/>
    <x:col min="13095" max="13095" width="4.5546875" style="7" customWidth="1"/>
    <x:col min="13096" max="13096" width="6.109375" style="7" bestFit="1" customWidth="1"/>
    <x:col min="13097" max="13097" width="3.44140625" style="7" customWidth="1"/>
    <x:col min="13098" max="13098" width="4.21875" style="7" customWidth="1"/>
    <x:col min="13099" max="13099" width="3.44140625" style="7" customWidth="1"/>
    <x:col min="13100" max="13100" width="5.109375" style="7" customWidth="1"/>
    <x:col min="13101" max="13101" width="3.109375" style="7" customWidth="1"/>
    <x:col min="13102" max="13102" width="4.33203125" style="7" customWidth="1"/>
    <x:col min="13103" max="13103" width="3.33203125" style="7" customWidth="1"/>
    <x:col min="13104" max="13104" width="3.88671875" style="7" customWidth="1"/>
    <x:col min="13105" max="13105" width="4.21875" style="7" customWidth="1"/>
    <x:col min="13106" max="13107" width="3.21875" style="7" bestFit="1" customWidth="1"/>
    <x:col min="13108" max="13108" width="3.21875" style="7" customWidth="1"/>
    <x:col min="13109" max="13109" width="3.77734375" style="7" bestFit="1" customWidth="1"/>
    <x:col min="13110" max="13110" width="2.77734375" style="7" customWidth="1"/>
    <x:col min="13111" max="13111" width="3.44140625" style="7" customWidth="1"/>
    <x:col min="13112" max="13112" width="3.21875" style="7" customWidth="1"/>
    <x:col min="13113" max="13113" width="4.21875" style="7" customWidth="1"/>
    <x:col min="13114" max="13114" width="4" style="7" customWidth="1"/>
    <x:col min="13115" max="13116" width="3.5546875" style="7" customWidth="1"/>
    <x:col min="13117" max="13117" width="3" style="7" customWidth="1"/>
    <x:col min="13118" max="13118" width="6" style="7" customWidth="1"/>
    <x:col min="13119" max="13119" width="2.6640625" style="7" customWidth="1"/>
    <x:col min="13120" max="13120" width="6.109375" style="7" customWidth="1"/>
    <x:col min="13121" max="13121" width="2.6640625" style="7" customWidth="1"/>
    <x:col min="13122" max="13122" width="6.44140625" style="7" customWidth="1"/>
    <x:col min="13123" max="13123" width="2.6640625" style="7" customWidth="1"/>
    <x:col min="13124" max="13124" width="6.44140625" style="7" customWidth="1"/>
    <x:col min="13125" max="13125" width="3.6640625" style="7" customWidth="1"/>
    <x:col min="13126" max="13126" width="3.21875" style="7" bestFit="1" customWidth="1"/>
    <x:col min="13127" max="13127" width="3" style="7" bestFit="1" customWidth="1"/>
    <x:col min="13128" max="13129" width="3.109375" style="7" bestFit="1" customWidth="1"/>
    <x:col min="13130" max="13130" width="13.6640625" style="7" customWidth="1"/>
    <x:col min="13131" max="13131" width="5.33203125" style="7" customWidth="1"/>
    <x:col min="13132" max="13132" width="5.6640625" style="7" customWidth="1"/>
    <x:col min="13133" max="13133" width="5.5546875" style="7" customWidth="1"/>
    <x:col min="13134" max="13134" width="4.77734375" style="7" customWidth="1"/>
    <x:col min="13135" max="13135" width="6.6640625" style="7" customWidth="1"/>
    <x:col min="13136" max="13136" width="4.44140625" style="7" customWidth="1"/>
    <x:col min="13137" max="13137" width="6" style="7" customWidth="1"/>
    <x:col min="13138" max="13139" width="4.6640625" style="7" customWidth="1"/>
    <x:col min="13140" max="13140" width="7.6640625" style="7" customWidth="1"/>
    <x:col min="13141" max="13141" width="4.88671875" style="7" customWidth="1"/>
    <x:col min="13142" max="13142" width="4.77734375" style="7" customWidth="1"/>
    <x:col min="13143" max="13143" width="4.5546875" style="7" customWidth="1"/>
    <x:col min="13144" max="13144" width="4.21875" style="7" customWidth="1"/>
    <x:col min="13145" max="13145" width="4.33203125" style="7" customWidth="1"/>
    <x:col min="13146" max="13146" width="3.88671875" style="7" customWidth="1"/>
    <x:col min="13147" max="13148" width="3.33203125" style="7" customWidth="1"/>
    <x:col min="13149" max="13149" width="3.88671875" style="7" customWidth="1"/>
    <x:col min="13150" max="13150" width="6.21875" style="7" customWidth="1"/>
    <x:col min="13151" max="13151" width="3.88671875" style="7" customWidth="1"/>
    <x:col min="13152" max="13152" width="6.6640625" style="7" customWidth="1"/>
    <x:col min="13153" max="13153" width="4.77734375" style="7" customWidth="1"/>
    <x:col min="13154" max="13154" width="4" style="7" customWidth="1"/>
    <x:col min="13155" max="13155" width="3.6640625" style="7" customWidth="1"/>
    <x:col min="13156" max="13156" width="4" style="7" customWidth="1"/>
    <x:col min="13157" max="13157" width="3.88671875" style="7" customWidth="1"/>
    <x:col min="13158" max="13158" width="3.21875" style="7" customWidth="1"/>
    <x:col min="13159" max="13159" width="12.44140625" style="7" customWidth="1"/>
    <x:col min="13160" max="13160" width="5.109375" style="7" customWidth="1"/>
    <x:col min="13161" max="13161" width="8.6640625" style="7" customWidth="1"/>
    <x:col min="13162" max="13162" width="5.21875" style="7" customWidth="1"/>
    <x:col min="13163" max="13163" width="9.6640625" style="7" customWidth="1"/>
    <x:col min="13164" max="13164" width="5.21875" style="7" customWidth="1"/>
    <x:col min="13165" max="13165" width="9.44140625" style="7" customWidth="1"/>
    <x:col min="13166" max="13166" width="5.6640625" style="7" customWidth="1"/>
    <x:col min="13167" max="13167" width="9.88671875" style="7" customWidth="1"/>
    <x:col min="13168" max="13312" width="8.88671875" style="7"/>
    <x:col min="13313" max="13313" width="13.44140625" style="7" customWidth="1"/>
    <x:col min="13314" max="13314" width="3.77734375" style="7" customWidth="1"/>
    <x:col min="13315" max="13315" width="5.6640625" style="7" customWidth="1"/>
    <x:col min="13316" max="13316" width="3.88671875" style="7" customWidth="1"/>
    <x:col min="13317" max="13317" width="6.6640625" style="7" customWidth="1"/>
    <x:col min="13318" max="13318" width="3.77734375" style="7" customWidth="1"/>
    <x:col min="13319" max="13319" width="5.77734375" style="7" customWidth="1"/>
    <x:col min="13320" max="13320" width="2.77734375" style="7" customWidth="1"/>
    <x:col min="13321" max="13321" width="4.5546875" style="7" customWidth="1"/>
    <x:col min="13322" max="13322" width="3.6640625" style="7" customWidth="1"/>
    <x:col min="13323" max="13323" width="3.44140625" style="7" customWidth="1"/>
    <x:col min="13324" max="13324" width="6" style="7" customWidth="1"/>
    <x:col min="13325" max="13327" width="3.33203125" style="7" customWidth="1"/>
    <x:col min="13328" max="13328" width="3.5546875" style="7" customWidth="1"/>
    <x:col min="13329" max="13329" width="3.44140625" style="7" customWidth="1"/>
    <x:col min="13330" max="13330" width="3.109375" style="7" customWidth="1"/>
    <x:col min="13331" max="13331" width="3.44140625" style="7" customWidth="1"/>
    <x:col min="13332" max="13332" width="4.21875" style="7" customWidth="1"/>
    <x:col min="13333" max="13333" width="3.33203125" style="7" customWidth="1"/>
    <x:col min="13334" max="13334" width="5" style="7" customWidth="1"/>
    <x:col min="13335" max="13335" width="3.33203125" style="7" customWidth="1"/>
    <x:col min="13336" max="13336" width="5" style="7" customWidth="1"/>
    <x:col min="13337" max="13337" width="3.77734375" style="7" customWidth="1"/>
    <x:col min="13338" max="13338" width="3.88671875" style="7" customWidth="1"/>
    <x:col min="13339" max="13340" width="3.5546875" style="7" customWidth="1"/>
    <x:col min="13341" max="13341" width="3.33203125" style="7" customWidth="1"/>
    <x:col min="13342" max="13342" width="3.44140625" style="7" customWidth="1"/>
    <x:col min="13343" max="13343" width="3.6640625" style="7" customWidth="1"/>
    <x:col min="13344" max="13344" width="3.21875" style="7" customWidth="1"/>
    <x:col min="13345" max="13345" width="3.44140625" style="7" customWidth="1"/>
    <x:col min="13346" max="13346" width="2.88671875" style="7" customWidth="1"/>
    <x:col min="13347" max="13347" width="3.33203125" style="7" customWidth="1"/>
    <x:col min="13348" max="13348" width="3.77734375" style="7" bestFit="1" customWidth="1"/>
    <x:col min="13349" max="13349" width="4.44140625" style="7" bestFit="1" customWidth="1"/>
    <x:col min="13350" max="13350" width="12.6640625" style="7" customWidth="1"/>
    <x:col min="13351" max="13351" width="4.5546875" style="7" customWidth="1"/>
    <x:col min="13352" max="13352" width="6.109375" style="7" bestFit="1" customWidth="1"/>
    <x:col min="13353" max="13353" width="3.44140625" style="7" customWidth="1"/>
    <x:col min="13354" max="13354" width="4.21875" style="7" customWidth="1"/>
    <x:col min="13355" max="13355" width="3.44140625" style="7" customWidth="1"/>
    <x:col min="13356" max="13356" width="5.109375" style="7" customWidth="1"/>
    <x:col min="13357" max="13357" width="3.109375" style="7" customWidth="1"/>
    <x:col min="13358" max="13358" width="4.33203125" style="7" customWidth="1"/>
    <x:col min="13359" max="13359" width="3.33203125" style="7" customWidth="1"/>
    <x:col min="13360" max="13360" width="3.88671875" style="7" customWidth="1"/>
    <x:col min="13361" max="13361" width="4.21875" style="7" customWidth="1"/>
    <x:col min="13362" max="13363" width="3.21875" style="7" bestFit="1" customWidth="1"/>
    <x:col min="13364" max="13364" width="3.21875" style="7" customWidth="1"/>
    <x:col min="13365" max="13365" width="3.77734375" style="7" bestFit="1" customWidth="1"/>
    <x:col min="13366" max="13366" width="2.77734375" style="7" customWidth="1"/>
    <x:col min="13367" max="13367" width="3.44140625" style="7" customWidth="1"/>
    <x:col min="13368" max="13368" width="3.21875" style="7" customWidth="1"/>
    <x:col min="13369" max="13369" width="4.21875" style="7" customWidth="1"/>
    <x:col min="13370" max="13370" width="4" style="7" customWidth="1"/>
    <x:col min="13371" max="13372" width="3.5546875" style="7" customWidth="1"/>
    <x:col min="13373" max="13373" width="3" style="7" customWidth="1"/>
    <x:col min="13374" max="13374" width="6" style="7" customWidth="1"/>
    <x:col min="13375" max="13375" width="2.6640625" style="7" customWidth="1"/>
    <x:col min="13376" max="13376" width="6.109375" style="7" customWidth="1"/>
    <x:col min="13377" max="13377" width="2.6640625" style="7" customWidth="1"/>
    <x:col min="13378" max="13378" width="6.44140625" style="7" customWidth="1"/>
    <x:col min="13379" max="13379" width="2.6640625" style="7" customWidth="1"/>
    <x:col min="13380" max="13380" width="6.44140625" style="7" customWidth="1"/>
    <x:col min="13381" max="13381" width="3.6640625" style="7" customWidth="1"/>
    <x:col min="13382" max="13382" width="3.21875" style="7" bestFit="1" customWidth="1"/>
    <x:col min="13383" max="13383" width="3" style="7" bestFit="1" customWidth="1"/>
    <x:col min="13384" max="13385" width="3.109375" style="7" bestFit="1" customWidth="1"/>
    <x:col min="13386" max="13386" width="13.6640625" style="7" customWidth="1"/>
    <x:col min="13387" max="13387" width="5.33203125" style="7" customWidth="1"/>
    <x:col min="13388" max="13388" width="5.6640625" style="7" customWidth="1"/>
    <x:col min="13389" max="13389" width="5.5546875" style="7" customWidth="1"/>
    <x:col min="13390" max="13390" width="4.77734375" style="7" customWidth="1"/>
    <x:col min="13391" max="13391" width="6.6640625" style="7" customWidth="1"/>
    <x:col min="13392" max="13392" width="4.44140625" style="7" customWidth="1"/>
    <x:col min="13393" max="13393" width="6" style="7" customWidth="1"/>
    <x:col min="13394" max="13395" width="4.6640625" style="7" customWidth="1"/>
    <x:col min="13396" max="13396" width="7.6640625" style="7" customWidth="1"/>
    <x:col min="13397" max="13397" width="4.88671875" style="7" customWidth="1"/>
    <x:col min="13398" max="13398" width="4.77734375" style="7" customWidth="1"/>
    <x:col min="13399" max="13399" width="4.5546875" style="7" customWidth="1"/>
    <x:col min="13400" max="13400" width="4.21875" style="7" customWidth="1"/>
    <x:col min="13401" max="13401" width="4.33203125" style="7" customWidth="1"/>
    <x:col min="13402" max="13402" width="3.88671875" style="7" customWidth="1"/>
    <x:col min="13403" max="13404" width="3.33203125" style="7" customWidth="1"/>
    <x:col min="13405" max="13405" width="3.88671875" style="7" customWidth="1"/>
    <x:col min="13406" max="13406" width="6.21875" style="7" customWidth="1"/>
    <x:col min="13407" max="13407" width="3.88671875" style="7" customWidth="1"/>
    <x:col min="13408" max="13408" width="6.6640625" style="7" customWidth="1"/>
    <x:col min="13409" max="13409" width="4.77734375" style="7" customWidth="1"/>
    <x:col min="13410" max="13410" width="4" style="7" customWidth="1"/>
    <x:col min="13411" max="13411" width="3.6640625" style="7" customWidth="1"/>
    <x:col min="13412" max="13412" width="4" style="7" customWidth="1"/>
    <x:col min="13413" max="13413" width="3.88671875" style="7" customWidth="1"/>
    <x:col min="13414" max="13414" width="3.21875" style="7" customWidth="1"/>
    <x:col min="13415" max="13415" width="12.44140625" style="7" customWidth="1"/>
    <x:col min="13416" max="13416" width="5.109375" style="7" customWidth="1"/>
    <x:col min="13417" max="13417" width="8.6640625" style="7" customWidth="1"/>
    <x:col min="13418" max="13418" width="5.21875" style="7" customWidth="1"/>
    <x:col min="13419" max="13419" width="9.6640625" style="7" customWidth="1"/>
    <x:col min="13420" max="13420" width="5.21875" style="7" customWidth="1"/>
    <x:col min="13421" max="13421" width="9.44140625" style="7" customWidth="1"/>
    <x:col min="13422" max="13422" width="5.6640625" style="7" customWidth="1"/>
    <x:col min="13423" max="13423" width="9.88671875" style="7" customWidth="1"/>
    <x:col min="13424" max="13568" width="8.88671875" style="7"/>
    <x:col min="13569" max="13569" width="13.44140625" style="7" customWidth="1"/>
    <x:col min="13570" max="13570" width="3.77734375" style="7" customWidth="1"/>
    <x:col min="13571" max="13571" width="5.6640625" style="7" customWidth="1"/>
    <x:col min="13572" max="13572" width="3.88671875" style="7" customWidth="1"/>
    <x:col min="13573" max="13573" width="6.6640625" style="7" customWidth="1"/>
    <x:col min="13574" max="13574" width="3.77734375" style="7" customWidth="1"/>
    <x:col min="13575" max="13575" width="5.77734375" style="7" customWidth="1"/>
    <x:col min="13576" max="13576" width="2.77734375" style="7" customWidth="1"/>
    <x:col min="13577" max="13577" width="4.5546875" style="7" customWidth="1"/>
    <x:col min="13578" max="13578" width="3.6640625" style="7" customWidth="1"/>
    <x:col min="13579" max="13579" width="3.44140625" style="7" customWidth="1"/>
    <x:col min="13580" max="13580" width="6" style="7" customWidth="1"/>
    <x:col min="13581" max="13583" width="3.33203125" style="7" customWidth="1"/>
    <x:col min="13584" max="13584" width="3.5546875" style="7" customWidth="1"/>
    <x:col min="13585" max="13585" width="3.44140625" style="7" customWidth="1"/>
    <x:col min="13586" max="13586" width="3.109375" style="7" customWidth="1"/>
    <x:col min="13587" max="13587" width="3.44140625" style="7" customWidth="1"/>
    <x:col min="13588" max="13588" width="4.21875" style="7" customWidth="1"/>
    <x:col min="13589" max="13589" width="3.33203125" style="7" customWidth="1"/>
    <x:col min="13590" max="13590" width="5" style="7" customWidth="1"/>
    <x:col min="13591" max="13591" width="3.33203125" style="7" customWidth="1"/>
    <x:col min="13592" max="13592" width="5" style="7" customWidth="1"/>
    <x:col min="13593" max="13593" width="3.77734375" style="7" customWidth="1"/>
    <x:col min="13594" max="13594" width="3.88671875" style="7" customWidth="1"/>
    <x:col min="13595" max="13596" width="3.5546875" style="7" customWidth="1"/>
    <x:col min="13597" max="13597" width="3.33203125" style="7" customWidth="1"/>
    <x:col min="13598" max="13598" width="3.44140625" style="7" customWidth="1"/>
    <x:col min="13599" max="13599" width="3.6640625" style="7" customWidth="1"/>
    <x:col min="13600" max="13600" width="3.21875" style="7" customWidth="1"/>
    <x:col min="13601" max="13601" width="3.44140625" style="7" customWidth="1"/>
    <x:col min="13602" max="13602" width="2.88671875" style="7" customWidth="1"/>
    <x:col min="13603" max="13603" width="3.33203125" style="7" customWidth="1"/>
    <x:col min="13604" max="13604" width="3.77734375" style="7" bestFit="1" customWidth="1"/>
    <x:col min="13605" max="13605" width="4.44140625" style="7" bestFit="1" customWidth="1"/>
    <x:col min="13606" max="13606" width="12.6640625" style="7" customWidth="1"/>
    <x:col min="13607" max="13607" width="4.5546875" style="7" customWidth="1"/>
    <x:col min="13608" max="13608" width="6.109375" style="7" bestFit="1" customWidth="1"/>
    <x:col min="13609" max="13609" width="3.44140625" style="7" customWidth="1"/>
    <x:col min="13610" max="13610" width="4.21875" style="7" customWidth="1"/>
    <x:col min="13611" max="13611" width="3.44140625" style="7" customWidth="1"/>
    <x:col min="13612" max="13612" width="5.109375" style="7" customWidth="1"/>
    <x:col min="13613" max="13613" width="3.109375" style="7" customWidth="1"/>
    <x:col min="13614" max="13614" width="4.33203125" style="7" customWidth="1"/>
    <x:col min="13615" max="13615" width="3.33203125" style="7" customWidth="1"/>
    <x:col min="13616" max="13616" width="3.88671875" style="7" customWidth="1"/>
    <x:col min="13617" max="13617" width="4.21875" style="7" customWidth="1"/>
    <x:col min="13618" max="13619" width="3.21875" style="7" bestFit="1" customWidth="1"/>
    <x:col min="13620" max="13620" width="3.21875" style="7" customWidth="1"/>
    <x:col min="13621" max="13621" width="3.77734375" style="7" bestFit="1" customWidth="1"/>
    <x:col min="13622" max="13622" width="2.77734375" style="7" customWidth="1"/>
    <x:col min="13623" max="13623" width="3.44140625" style="7" customWidth="1"/>
    <x:col min="13624" max="13624" width="3.21875" style="7" customWidth="1"/>
    <x:col min="13625" max="13625" width="4.21875" style="7" customWidth="1"/>
    <x:col min="13626" max="13626" width="4" style="7" customWidth="1"/>
    <x:col min="13627" max="13628" width="3.5546875" style="7" customWidth="1"/>
    <x:col min="13629" max="13629" width="3" style="7" customWidth="1"/>
    <x:col min="13630" max="13630" width="6" style="7" customWidth="1"/>
    <x:col min="13631" max="13631" width="2.6640625" style="7" customWidth="1"/>
    <x:col min="13632" max="13632" width="6.109375" style="7" customWidth="1"/>
    <x:col min="13633" max="13633" width="2.6640625" style="7" customWidth="1"/>
    <x:col min="13634" max="13634" width="6.44140625" style="7" customWidth="1"/>
    <x:col min="13635" max="13635" width="2.6640625" style="7" customWidth="1"/>
    <x:col min="13636" max="13636" width="6.44140625" style="7" customWidth="1"/>
    <x:col min="13637" max="13637" width="3.6640625" style="7" customWidth="1"/>
    <x:col min="13638" max="13638" width="3.21875" style="7" bestFit="1" customWidth="1"/>
    <x:col min="13639" max="13639" width="3" style="7" bestFit="1" customWidth="1"/>
    <x:col min="13640" max="13641" width="3.109375" style="7" bestFit="1" customWidth="1"/>
    <x:col min="13642" max="13642" width="13.6640625" style="7" customWidth="1"/>
    <x:col min="13643" max="13643" width="5.33203125" style="7" customWidth="1"/>
    <x:col min="13644" max="13644" width="5.6640625" style="7" customWidth="1"/>
    <x:col min="13645" max="13645" width="5.5546875" style="7" customWidth="1"/>
    <x:col min="13646" max="13646" width="4.77734375" style="7" customWidth="1"/>
    <x:col min="13647" max="13647" width="6.6640625" style="7" customWidth="1"/>
    <x:col min="13648" max="13648" width="4.44140625" style="7" customWidth="1"/>
    <x:col min="13649" max="13649" width="6" style="7" customWidth="1"/>
    <x:col min="13650" max="13651" width="4.6640625" style="7" customWidth="1"/>
    <x:col min="13652" max="13652" width="7.6640625" style="7" customWidth="1"/>
    <x:col min="13653" max="13653" width="4.88671875" style="7" customWidth="1"/>
    <x:col min="13654" max="13654" width="4.77734375" style="7" customWidth="1"/>
    <x:col min="13655" max="13655" width="4.5546875" style="7" customWidth="1"/>
    <x:col min="13656" max="13656" width="4.21875" style="7" customWidth="1"/>
    <x:col min="13657" max="13657" width="4.33203125" style="7" customWidth="1"/>
    <x:col min="13658" max="13658" width="3.88671875" style="7" customWidth="1"/>
    <x:col min="13659" max="13660" width="3.33203125" style="7" customWidth="1"/>
    <x:col min="13661" max="13661" width="3.88671875" style="7" customWidth="1"/>
    <x:col min="13662" max="13662" width="6.21875" style="7" customWidth="1"/>
    <x:col min="13663" max="13663" width="3.88671875" style="7" customWidth="1"/>
    <x:col min="13664" max="13664" width="6.6640625" style="7" customWidth="1"/>
    <x:col min="13665" max="13665" width="4.77734375" style="7" customWidth="1"/>
    <x:col min="13666" max="13666" width="4" style="7" customWidth="1"/>
    <x:col min="13667" max="13667" width="3.6640625" style="7" customWidth="1"/>
    <x:col min="13668" max="13668" width="4" style="7" customWidth="1"/>
    <x:col min="13669" max="13669" width="3.88671875" style="7" customWidth="1"/>
    <x:col min="13670" max="13670" width="3.21875" style="7" customWidth="1"/>
    <x:col min="13671" max="13671" width="12.44140625" style="7" customWidth="1"/>
    <x:col min="13672" max="13672" width="5.109375" style="7" customWidth="1"/>
    <x:col min="13673" max="13673" width="8.6640625" style="7" customWidth="1"/>
    <x:col min="13674" max="13674" width="5.21875" style="7" customWidth="1"/>
    <x:col min="13675" max="13675" width="9.6640625" style="7" customWidth="1"/>
    <x:col min="13676" max="13676" width="5.21875" style="7" customWidth="1"/>
    <x:col min="13677" max="13677" width="9.44140625" style="7" customWidth="1"/>
    <x:col min="13678" max="13678" width="5.6640625" style="7" customWidth="1"/>
    <x:col min="13679" max="13679" width="9.88671875" style="7" customWidth="1"/>
    <x:col min="13680" max="13824" width="8.88671875" style="7"/>
    <x:col min="13825" max="13825" width="13.44140625" style="7" customWidth="1"/>
    <x:col min="13826" max="13826" width="3.77734375" style="7" customWidth="1"/>
    <x:col min="13827" max="13827" width="5.6640625" style="7" customWidth="1"/>
    <x:col min="13828" max="13828" width="3.88671875" style="7" customWidth="1"/>
    <x:col min="13829" max="13829" width="6.6640625" style="7" customWidth="1"/>
    <x:col min="13830" max="13830" width="3.77734375" style="7" customWidth="1"/>
    <x:col min="13831" max="13831" width="5.77734375" style="7" customWidth="1"/>
    <x:col min="13832" max="13832" width="2.77734375" style="7" customWidth="1"/>
    <x:col min="13833" max="13833" width="4.5546875" style="7" customWidth="1"/>
    <x:col min="13834" max="13834" width="3.6640625" style="7" customWidth="1"/>
    <x:col min="13835" max="13835" width="3.44140625" style="7" customWidth="1"/>
    <x:col min="13836" max="13836" width="6" style="7" customWidth="1"/>
    <x:col min="13837" max="13839" width="3.33203125" style="7" customWidth="1"/>
    <x:col min="13840" max="13840" width="3.5546875" style="7" customWidth="1"/>
    <x:col min="13841" max="13841" width="3.44140625" style="7" customWidth="1"/>
    <x:col min="13842" max="13842" width="3.109375" style="7" customWidth="1"/>
    <x:col min="13843" max="13843" width="3.44140625" style="7" customWidth="1"/>
    <x:col min="13844" max="13844" width="4.21875" style="7" customWidth="1"/>
    <x:col min="13845" max="13845" width="3.33203125" style="7" customWidth="1"/>
    <x:col min="13846" max="13846" width="5" style="7" customWidth="1"/>
    <x:col min="13847" max="13847" width="3.33203125" style="7" customWidth="1"/>
    <x:col min="13848" max="13848" width="5" style="7" customWidth="1"/>
    <x:col min="13849" max="13849" width="3.77734375" style="7" customWidth="1"/>
    <x:col min="13850" max="13850" width="3.88671875" style="7" customWidth="1"/>
    <x:col min="13851" max="13852" width="3.5546875" style="7" customWidth="1"/>
    <x:col min="13853" max="13853" width="3.33203125" style="7" customWidth="1"/>
    <x:col min="13854" max="13854" width="3.44140625" style="7" customWidth="1"/>
    <x:col min="13855" max="13855" width="3.6640625" style="7" customWidth="1"/>
    <x:col min="13856" max="13856" width="3.21875" style="7" customWidth="1"/>
    <x:col min="13857" max="13857" width="3.44140625" style="7" customWidth="1"/>
    <x:col min="13858" max="13858" width="2.88671875" style="7" customWidth="1"/>
    <x:col min="13859" max="13859" width="3.33203125" style="7" customWidth="1"/>
    <x:col min="13860" max="13860" width="3.77734375" style="7" bestFit="1" customWidth="1"/>
    <x:col min="13861" max="13861" width="4.44140625" style="7" bestFit="1" customWidth="1"/>
    <x:col min="13862" max="13862" width="12.6640625" style="7" customWidth="1"/>
    <x:col min="13863" max="13863" width="4.5546875" style="7" customWidth="1"/>
    <x:col min="13864" max="13864" width="6.109375" style="7" bestFit="1" customWidth="1"/>
    <x:col min="13865" max="13865" width="3.44140625" style="7" customWidth="1"/>
    <x:col min="13866" max="13866" width="4.21875" style="7" customWidth="1"/>
    <x:col min="13867" max="13867" width="3.44140625" style="7" customWidth="1"/>
    <x:col min="13868" max="13868" width="5.109375" style="7" customWidth="1"/>
    <x:col min="13869" max="13869" width="3.109375" style="7" customWidth="1"/>
    <x:col min="13870" max="13870" width="4.33203125" style="7" customWidth="1"/>
    <x:col min="13871" max="13871" width="3.33203125" style="7" customWidth="1"/>
    <x:col min="13872" max="13872" width="3.88671875" style="7" customWidth="1"/>
    <x:col min="13873" max="13873" width="4.21875" style="7" customWidth="1"/>
    <x:col min="13874" max="13875" width="3.21875" style="7" bestFit="1" customWidth="1"/>
    <x:col min="13876" max="13876" width="3.21875" style="7" customWidth="1"/>
    <x:col min="13877" max="13877" width="3.77734375" style="7" bestFit="1" customWidth="1"/>
    <x:col min="13878" max="13878" width="2.77734375" style="7" customWidth="1"/>
    <x:col min="13879" max="13879" width="3.44140625" style="7" customWidth="1"/>
    <x:col min="13880" max="13880" width="3.21875" style="7" customWidth="1"/>
    <x:col min="13881" max="13881" width="4.21875" style="7" customWidth="1"/>
    <x:col min="13882" max="13882" width="4" style="7" customWidth="1"/>
    <x:col min="13883" max="13884" width="3.5546875" style="7" customWidth="1"/>
    <x:col min="13885" max="13885" width="3" style="7" customWidth="1"/>
    <x:col min="13886" max="13886" width="6" style="7" customWidth="1"/>
    <x:col min="13887" max="13887" width="2.6640625" style="7" customWidth="1"/>
    <x:col min="13888" max="13888" width="6.109375" style="7" customWidth="1"/>
    <x:col min="13889" max="13889" width="2.6640625" style="7" customWidth="1"/>
    <x:col min="13890" max="13890" width="6.44140625" style="7" customWidth="1"/>
    <x:col min="13891" max="13891" width="2.6640625" style="7" customWidth="1"/>
    <x:col min="13892" max="13892" width="6.44140625" style="7" customWidth="1"/>
    <x:col min="13893" max="13893" width="3.6640625" style="7" customWidth="1"/>
    <x:col min="13894" max="13894" width="3.21875" style="7" bestFit="1" customWidth="1"/>
    <x:col min="13895" max="13895" width="3" style="7" bestFit="1" customWidth="1"/>
    <x:col min="13896" max="13897" width="3.109375" style="7" bestFit="1" customWidth="1"/>
    <x:col min="13898" max="13898" width="13.6640625" style="7" customWidth="1"/>
    <x:col min="13899" max="13899" width="5.33203125" style="7" customWidth="1"/>
    <x:col min="13900" max="13900" width="5.6640625" style="7" customWidth="1"/>
    <x:col min="13901" max="13901" width="5.5546875" style="7" customWidth="1"/>
    <x:col min="13902" max="13902" width="4.77734375" style="7" customWidth="1"/>
    <x:col min="13903" max="13903" width="6.6640625" style="7" customWidth="1"/>
    <x:col min="13904" max="13904" width="4.44140625" style="7" customWidth="1"/>
    <x:col min="13905" max="13905" width="6" style="7" customWidth="1"/>
    <x:col min="13906" max="13907" width="4.6640625" style="7" customWidth="1"/>
    <x:col min="13908" max="13908" width="7.6640625" style="7" customWidth="1"/>
    <x:col min="13909" max="13909" width="4.88671875" style="7" customWidth="1"/>
    <x:col min="13910" max="13910" width="4.77734375" style="7" customWidth="1"/>
    <x:col min="13911" max="13911" width="4.5546875" style="7" customWidth="1"/>
    <x:col min="13912" max="13912" width="4.21875" style="7" customWidth="1"/>
    <x:col min="13913" max="13913" width="4.33203125" style="7" customWidth="1"/>
    <x:col min="13914" max="13914" width="3.88671875" style="7" customWidth="1"/>
    <x:col min="13915" max="13916" width="3.33203125" style="7" customWidth="1"/>
    <x:col min="13917" max="13917" width="3.88671875" style="7" customWidth="1"/>
    <x:col min="13918" max="13918" width="6.21875" style="7" customWidth="1"/>
    <x:col min="13919" max="13919" width="3.88671875" style="7" customWidth="1"/>
    <x:col min="13920" max="13920" width="6.6640625" style="7" customWidth="1"/>
    <x:col min="13921" max="13921" width="4.77734375" style="7" customWidth="1"/>
    <x:col min="13922" max="13922" width="4" style="7" customWidth="1"/>
    <x:col min="13923" max="13923" width="3.6640625" style="7" customWidth="1"/>
    <x:col min="13924" max="13924" width="4" style="7" customWidth="1"/>
    <x:col min="13925" max="13925" width="3.88671875" style="7" customWidth="1"/>
    <x:col min="13926" max="13926" width="3.21875" style="7" customWidth="1"/>
    <x:col min="13927" max="13927" width="12.44140625" style="7" customWidth="1"/>
    <x:col min="13928" max="13928" width="5.109375" style="7" customWidth="1"/>
    <x:col min="13929" max="13929" width="8.6640625" style="7" customWidth="1"/>
    <x:col min="13930" max="13930" width="5.21875" style="7" customWidth="1"/>
    <x:col min="13931" max="13931" width="9.6640625" style="7" customWidth="1"/>
    <x:col min="13932" max="13932" width="5.21875" style="7" customWidth="1"/>
    <x:col min="13933" max="13933" width="9.44140625" style="7" customWidth="1"/>
    <x:col min="13934" max="13934" width="5.6640625" style="7" customWidth="1"/>
    <x:col min="13935" max="13935" width="9.88671875" style="7" customWidth="1"/>
    <x:col min="13936" max="14080" width="8.88671875" style="7"/>
    <x:col min="14081" max="14081" width="13.44140625" style="7" customWidth="1"/>
    <x:col min="14082" max="14082" width="3.77734375" style="7" customWidth="1"/>
    <x:col min="14083" max="14083" width="5.6640625" style="7" customWidth="1"/>
    <x:col min="14084" max="14084" width="3.88671875" style="7" customWidth="1"/>
    <x:col min="14085" max="14085" width="6.6640625" style="7" customWidth="1"/>
    <x:col min="14086" max="14086" width="3.77734375" style="7" customWidth="1"/>
    <x:col min="14087" max="14087" width="5.77734375" style="7" customWidth="1"/>
    <x:col min="14088" max="14088" width="2.77734375" style="7" customWidth="1"/>
    <x:col min="14089" max="14089" width="4.5546875" style="7" customWidth="1"/>
    <x:col min="14090" max="14090" width="3.6640625" style="7" customWidth="1"/>
    <x:col min="14091" max="14091" width="3.44140625" style="7" customWidth="1"/>
    <x:col min="14092" max="14092" width="6" style="7" customWidth="1"/>
    <x:col min="14093" max="14095" width="3.33203125" style="7" customWidth="1"/>
    <x:col min="14096" max="14096" width="3.5546875" style="7" customWidth="1"/>
    <x:col min="14097" max="14097" width="3.44140625" style="7" customWidth="1"/>
    <x:col min="14098" max="14098" width="3.109375" style="7" customWidth="1"/>
    <x:col min="14099" max="14099" width="3.44140625" style="7" customWidth="1"/>
    <x:col min="14100" max="14100" width="4.21875" style="7" customWidth="1"/>
    <x:col min="14101" max="14101" width="3.33203125" style="7" customWidth="1"/>
    <x:col min="14102" max="14102" width="5" style="7" customWidth="1"/>
    <x:col min="14103" max="14103" width="3.33203125" style="7" customWidth="1"/>
    <x:col min="14104" max="14104" width="5" style="7" customWidth="1"/>
    <x:col min="14105" max="14105" width="3.77734375" style="7" customWidth="1"/>
    <x:col min="14106" max="14106" width="3.88671875" style="7" customWidth="1"/>
    <x:col min="14107" max="14108" width="3.5546875" style="7" customWidth="1"/>
    <x:col min="14109" max="14109" width="3.33203125" style="7" customWidth="1"/>
    <x:col min="14110" max="14110" width="3.44140625" style="7" customWidth="1"/>
    <x:col min="14111" max="14111" width="3.6640625" style="7" customWidth="1"/>
    <x:col min="14112" max="14112" width="3.21875" style="7" customWidth="1"/>
    <x:col min="14113" max="14113" width="3.44140625" style="7" customWidth="1"/>
    <x:col min="14114" max="14114" width="2.88671875" style="7" customWidth="1"/>
    <x:col min="14115" max="14115" width="3.33203125" style="7" customWidth="1"/>
    <x:col min="14116" max="14116" width="3.77734375" style="7" bestFit="1" customWidth="1"/>
    <x:col min="14117" max="14117" width="4.44140625" style="7" bestFit="1" customWidth="1"/>
    <x:col min="14118" max="14118" width="12.6640625" style="7" customWidth="1"/>
    <x:col min="14119" max="14119" width="4.5546875" style="7" customWidth="1"/>
    <x:col min="14120" max="14120" width="6.109375" style="7" bestFit="1" customWidth="1"/>
    <x:col min="14121" max="14121" width="3.44140625" style="7" customWidth="1"/>
    <x:col min="14122" max="14122" width="4.21875" style="7" customWidth="1"/>
    <x:col min="14123" max="14123" width="3.44140625" style="7" customWidth="1"/>
    <x:col min="14124" max="14124" width="5.109375" style="7" customWidth="1"/>
    <x:col min="14125" max="14125" width="3.109375" style="7" customWidth="1"/>
    <x:col min="14126" max="14126" width="4.33203125" style="7" customWidth="1"/>
    <x:col min="14127" max="14127" width="3.33203125" style="7" customWidth="1"/>
    <x:col min="14128" max="14128" width="3.88671875" style="7" customWidth="1"/>
    <x:col min="14129" max="14129" width="4.21875" style="7" customWidth="1"/>
    <x:col min="14130" max="14131" width="3.21875" style="7" bestFit="1" customWidth="1"/>
    <x:col min="14132" max="14132" width="3.21875" style="7" customWidth="1"/>
    <x:col min="14133" max="14133" width="3.77734375" style="7" bestFit="1" customWidth="1"/>
    <x:col min="14134" max="14134" width="2.77734375" style="7" customWidth="1"/>
    <x:col min="14135" max="14135" width="3.44140625" style="7" customWidth="1"/>
    <x:col min="14136" max="14136" width="3.21875" style="7" customWidth="1"/>
    <x:col min="14137" max="14137" width="4.21875" style="7" customWidth="1"/>
    <x:col min="14138" max="14138" width="4" style="7" customWidth="1"/>
    <x:col min="14139" max="14140" width="3.5546875" style="7" customWidth="1"/>
    <x:col min="14141" max="14141" width="3" style="7" customWidth="1"/>
    <x:col min="14142" max="14142" width="6" style="7" customWidth="1"/>
    <x:col min="14143" max="14143" width="2.6640625" style="7" customWidth="1"/>
    <x:col min="14144" max="14144" width="6.109375" style="7" customWidth="1"/>
    <x:col min="14145" max="14145" width="2.6640625" style="7" customWidth="1"/>
    <x:col min="14146" max="14146" width="6.44140625" style="7" customWidth="1"/>
    <x:col min="14147" max="14147" width="2.6640625" style="7" customWidth="1"/>
    <x:col min="14148" max="14148" width="6.44140625" style="7" customWidth="1"/>
    <x:col min="14149" max="14149" width="3.6640625" style="7" customWidth="1"/>
    <x:col min="14150" max="14150" width="3.21875" style="7" bestFit="1" customWidth="1"/>
    <x:col min="14151" max="14151" width="3" style="7" bestFit="1" customWidth="1"/>
    <x:col min="14152" max="14153" width="3.109375" style="7" bestFit="1" customWidth="1"/>
    <x:col min="14154" max="14154" width="13.6640625" style="7" customWidth="1"/>
    <x:col min="14155" max="14155" width="5.33203125" style="7" customWidth="1"/>
    <x:col min="14156" max="14156" width="5.6640625" style="7" customWidth="1"/>
    <x:col min="14157" max="14157" width="5.5546875" style="7" customWidth="1"/>
    <x:col min="14158" max="14158" width="4.77734375" style="7" customWidth="1"/>
    <x:col min="14159" max="14159" width="6.6640625" style="7" customWidth="1"/>
    <x:col min="14160" max="14160" width="4.44140625" style="7" customWidth="1"/>
    <x:col min="14161" max="14161" width="6" style="7" customWidth="1"/>
    <x:col min="14162" max="14163" width="4.6640625" style="7" customWidth="1"/>
    <x:col min="14164" max="14164" width="7.6640625" style="7" customWidth="1"/>
    <x:col min="14165" max="14165" width="4.88671875" style="7" customWidth="1"/>
    <x:col min="14166" max="14166" width="4.77734375" style="7" customWidth="1"/>
    <x:col min="14167" max="14167" width="4.5546875" style="7" customWidth="1"/>
    <x:col min="14168" max="14168" width="4.21875" style="7" customWidth="1"/>
    <x:col min="14169" max="14169" width="4.33203125" style="7" customWidth="1"/>
    <x:col min="14170" max="14170" width="3.88671875" style="7" customWidth="1"/>
    <x:col min="14171" max="14172" width="3.33203125" style="7" customWidth="1"/>
    <x:col min="14173" max="14173" width="3.88671875" style="7" customWidth="1"/>
    <x:col min="14174" max="14174" width="6.21875" style="7" customWidth="1"/>
    <x:col min="14175" max="14175" width="3.88671875" style="7" customWidth="1"/>
    <x:col min="14176" max="14176" width="6.6640625" style="7" customWidth="1"/>
    <x:col min="14177" max="14177" width="4.77734375" style="7" customWidth="1"/>
    <x:col min="14178" max="14178" width="4" style="7" customWidth="1"/>
    <x:col min="14179" max="14179" width="3.6640625" style="7" customWidth="1"/>
    <x:col min="14180" max="14180" width="4" style="7" customWidth="1"/>
    <x:col min="14181" max="14181" width="3.88671875" style="7" customWidth="1"/>
    <x:col min="14182" max="14182" width="3.21875" style="7" customWidth="1"/>
    <x:col min="14183" max="14183" width="12.44140625" style="7" customWidth="1"/>
    <x:col min="14184" max="14184" width="5.109375" style="7" customWidth="1"/>
    <x:col min="14185" max="14185" width="8.6640625" style="7" customWidth="1"/>
    <x:col min="14186" max="14186" width="5.21875" style="7" customWidth="1"/>
    <x:col min="14187" max="14187" width="9.6640625" style="7" customWidth="1"/>
    <x:col min="14188" max="14188" width="5.21875" style="7" customWidth="1"/>
    <x:col min="14189" max="14189" width="9.44140625" style="7" customWidth="1"/>
    <x:col min="14190" max="14190" width="5.6640625" style="7" customWidth="1"/>
    <x:col min="14191" max="14191" width="9.88671875" style="7" customWidth="1"/>
    <x:col min="14192" max="14336" width="8.88671875" style="7"/>
    <x:col min="14337" max="14337" width="13.44140625" style="7" customWidth="1"/>
    <x:col min="14338" max="14338" width="3.77734375" style="7" customWidth="1"/>
    <x:col min="14339" max="14339" width="5.6640625" style="7" customWidth="1"/>
    <x:col min="14340" max="14340" width="3.88671875" style="7" customWidth="1"/>
    <x:col min="14341" max="14341" width="6.6640625" style="7" customWidth="1"/>
    <x:col min="14342" max="14342" width="3.77734375" style="7" customWidth="1"/>
    <x:col min="14343" max="14343" width="5.77734375" style="7" customWidth="1"/>
    <x:col min="14344" max="14344" width="2.77734375" style="7" customWidth="1"/>
    <x:col min="14345" max="14345" width="4.5546875" style="7" customWidth="1"/>
    <x:col min="14346" max="14346" width="3.6640625" style="7" customWidth="1"/>
    <x:col min="14347" max="14347" width="3.44140625" style="7" customWidth="1"/>
    <x:col min="14348" max="14348" width="6" style="7" customWidth="1"/>
    <x:col min="14349" max="14351" width="3.33203125" style="7" customWidth="1"/>
    <x:col min="14352" max="14352" width="3.5546875" style="7" customWidth="1"/>
    <x:col min="14353" max="14353" width="3.44140625" style="7" customWidth="1"/>
    <x:col min="14354" max="14354" width="3.109375" style="7" customWidth="1"/>
    <x:col min="14355" max="14355" width="3.44140625" style="7" customWidth="1"/>
    <x:col min="14356" max="14356" width="4.21875" style="7" customWidth="1"/>
    <x:col min="14357" max="14357" width="3.33203125" style="7" customWidth="1"/>
    <x:col min="14358" max="14358" width="5" style="7" customWidth="1"/>
    <x:col min="14359" max="14359" width="3.33203125" style="7" customWidth="1"/>
    <x:col min="14360" max="14360" width="5" style="7" customWidth="1"/>
    <x:col min="14361" max="14361" width="3.77734375" style="7" customWidth="1"/>
    <x:col min="14362" max="14362" width="3.88671875" style="7" customWidth="1"/>
    <x:col min="14363" max="14364" width="3.5546875" style="7" customWidth="1"/>
    <x:col min="14365" max="14365" width="3.33203125" style="7" customWidth="1"/>
    <x:col min="14366" max="14366" width="3.44140625" style="7" customWidth="1"/>
    <x:col min="14367" max="14367" width="3.6640625" style="7" customWidth="1"/>
    <x:col min="14368" max="14368" width="3.21875" style="7" customWidth="1"/>
    <x:col min="14369" max="14369" width="3.44140625" style="7" customWidth="1"/>
    <x:col min="14370" max="14370" width="2.88671875" style="7" customWidth="1"/>
    <x:col min="14371" max="14371" width="3.33203125" style="7" customWidth="1"/>
    <x:col min="14372" max="14372" width="3.77734375" style="7" bestFit="1" customWidth="1"/>
    <x:col min="14373" max="14373" width="4.44140625" style="7" bestFit="1" customWidth="1"/>
    <x:col min="14374" max="14374" width="12.6640625" style="7" customWidth="1"/>
    <x:col min="14375" max="14375" width="4.5546875" style="7" customWidth="1"/>
    <x:col min="14376" max="14376" width="6.109375" style="7" bestFit="1" customWidth="1"/>
    <x:col min="14377" max="14377" width="3.44140625" style="7" customWidth="1"/>
    <x:col min="14378" max="14378" width="4.21875" style="7" customWidth="1"/>
    <x:col min="14379" max="14379" width="3.44140625" style="7" customWidth="1"/>
    <x:col min="14380" max="14380" width="5.109375" style="7" customWidth="1"/>
    <x:col min="14381" max="14381" width="3.109375" style="7" customWidth="1"/>
    <x:col min="14382" max="14382" width="4.33203125" style="7" customWidth="1"/>
    <x:col min="14383" max="14383" width="3.33203125" style="7" customWidth="1"/>
    <x:col min="14384" max="14384" width="3.88671875" style="7" customWidth="1"/>
    <x:col min="14385" max="14385" width="4.21875" style="7" customWidth="1"/>
    <x:col min="14386" max="14387" width="3.21875" style="7" bestFit="1" customWidth="1"/>
    <x:col min="14388" max="14388" width="3.21875" style="7" customWidth="1"/>
    <x:col min="14389" max="14389" width="3.77734375" style="7" bestFit="1" customWidth="1"/>
    <x:col min="14390" max="14390" width="2.77734375" style="7" customWidth="1"/>
    <x:col min="14391" max="14391" width="3.44140625" style="7" customWidth="1"/>
    <x:col min="14392" max="14392" width="3.21875" style="7" customWidth="1"/>
    <x:col min="14393" max="14393" width="4.21875" style="7" customWidth="1"/>
    <x:col min="14394" max="14394" width="4" style="7" customWidth="1"/>
    <x:col min="14395" max="14396" width="3.5546875" style="7" customWidth="1"/>
    <x:col min="14397" max="14397" width="3" style="7" customWidth="1"/>
    <x:col min="14398" max="14398" width="6" style="7" customWidth="1"/>
    <x:col min="14399" max="14399" width="2.6640625" style="7" customWidth="1"/>
    <x:col min="14400" max="14400" width="6.109375" style="7" customWidth="1"/>
    <x:col min="14401" max="14401" width="2.6640625" style="7" customWidth="1"/>
    <x:col min="14402" max="14402" width="6.44140625" style="7" customWidth="1"/>
    <x:col min="14403" max="14403" width="2.6640625" style="7" customWidth="1"/>
    <x:col min="14404" max="14404" width="6.44140625" style="7" customWidth="1"/>
    <x:col min="14405" max="14405" width="3.6640625" style="7" customWidth="1"/>
    <x:col min="14406" max="14406" width="3.21875" style="7" bestFit="1" customWidth="1"/>
    <x:col min="14407" max="14407" width="3" style="7" bestFit="1" customWidth="1"/>
    <x:col min="14408" max="14409" width="3.109375" style="7" bestFit="1" customWidth="1"/>
    <x:col min="14410" max="14410" width="13.6640625" style="7" customWidth="1"/>
    <x:col min="14411" max="14411" width="5.33203125" style="7" customWidth="1"/>
    <x:col min="14412" max="14412" width="5.6640625" style="7" customWidth="1"/>
    <x:col min="14413" max="14413" width="5.5546875" style="7" customWidth="1"/>
    <x:col min="14414" max="14414" width="4.77734375" style="7" customWidth="1"/>
    <x:col min="14415" max="14415" width="6.6640625" style="7" customWidth="1"/>
    <x:col min="14416" max="14416" width="4.44140625" style="7" customWidth="1"/>
    <x:col min="14417" max="14417" width="6" style="7" customWidth="1"/>
    <x:col min="14418" max="14419" width="4.6640625" style="7" customWidth="1"/>
    <x:col min="14420" max="14420" width="7.6640625" style="7" customWidth="1"/>
    <x:col min="14421" max="14421" width="4.88671875" style="7" customWidth="1"/>
    <x:col min="14422" max="14422" width="4.77734375" style="7" customWidth="1"/>
    <x:col min="14423" max="14423" width="4.5546875" style="7" customWidth="1"/>
    <x:col min="14424" max="14424" width="4.21875" style="7" customWidth="1"/>
    <x:col min="14425" max="14425" width="4.33203125" style="7" customWidth="1"/>
    <x:col min="14426" max="14426" width="3.88671875" style="7" customWidth="1"/>
    <x:col min="14427" max="14428" width="3.33203125" style="7" customWidth="1"/>
    <x:col min="14429" max="14429" width="3.88671875" style="7" customWidth="1"/>
    <x:col min="14430" max="14430" width="6.21875" style="7" customWidth="1"/>
    <x:col min="14431" max="14431" width="3.88671875" style="7" customWidth="1"/>
    <x:col min="14432" max="14432" width="6.6640625" style="7" customWidth="1"/>
    <x:col min="14433" max="14433" width="4.77734375" style="7" customWidth="1"/>
    <x:col min="14434" max="14434" width="4" style="7" customWidth="1"/>
    <x:col min="14435" max="14435" width="3.6640625" style="7" customWidth="1"/>
    <x:col min="14436" max="14436" width="4" style="7" customWidth="1"/>
    <x:col min="14437" max="14437" width="3.88671875" style="7" customWidth="1"/>
    <x:col min="14438" max="14438" width="3.21875" style="7" customWidth="1"/>
    <x:col min="14439" max="14439" width="12.44140625" style="7" customWidth="1"/>
    <x:col min="14440" max="14440" width="5.109375" style="7" customWidth="1"/>
    <x:col min="14441" max="14441" width="8.6640625" style="7" customWidth="1"/>
    <x:col min="14442" max="14442" width="5.21875" style="7" customWidth="1"/>
    <x:col min="14443" max="14443" width="9.6640625" style="7" customWidth="1"/>
    <x:col min="14444" max="14444" width="5.21875" style="7" customWidth="1"/>
    <x:col min="14445" max="14445" width="9.44140625" style="7" customWidth="1"/>
    <x:col min="14446" max="14446" width="5.6640625" style="7" customWidth="1"/>
    <x:col min="14447" max="14447" width="9.88671875" style="7" customWidth="1"/>
    <x:col min="14448" max="14592" width="8.88671875" style="7"/>
    <x:col min="14593" max="14593" width="13.44140625" style="7" customWidth="1"/>
    <x:col min="14594" max="14594" width="3.77734375" style="7" customWidth="1"/>
    <x:col min="14595" max="14595" width="5.6640625" style="7" customWidth="1"/>
    <x:col min="14596" max="14596" width="3.88671875" style="7" customWidth="1"/>
    <x:col min="14597" max="14597" width="6.6640625" style="7" customWidth="1"/>
    <x:col min="14598" max="14598" width="3.77734375" style="7" customWidth="1"/>
    <x:col min="14599" max="14599" width="5.77734375" style="7" customWidth="1"/>
    <x:col min="14600" max="14600" width="2.77734375" style="7" customWidth="1"/>
    <x:col min="14601" max="14601" width="4.5546875" style="7" customWidth="1"/>
    <x:col min="14602" max="14602" width="3.6640625" style="7" customWidth="1"/>
    <x:col min="14603" max="14603" width="3.44140625" style="7" customWidth="1"/>
    <x:col min="14604" max="14604" width="6" style="7" customWidth="1"/>
    <x:col min="14605" max="14607" width="3.33203125" style="7" customWidth="1"/>
    <x:col min="14608" max="14608" width="3.5546875" style="7" customWidth="1"/>
    <x:col min="14609" max="14609" width="3.44140625" style="7" customWidth="1"/>
    <x:col min="14610" max="14610" width="3.109375" style="7" customWidth="1"/>
    <x:col min="14611" max="14611" width="3.44140625" style="7" customWidth="1"/>
    <x:col min="14612" max="14612" width="4.21875" style="7" customWidth="1"/>
    <x:col min="14613" max="14613" width="3.33203125" style="7" customWidth="1"/>
    <x:col min="14614" max="14614" width="5" style="7" customWidth="1"/>
    <x:col min="14615" max="14615" width="3.33203125" style="7" customWidth="1"/>
    <x:col min="14616" max="14616" width="5" style="7" customWidth="1"/>
    <x:col min="14617" max="14617" width="3.77734375" style="7" customWidth="1"/>
    <x:col min="14618" max="14618" width="3.88671875" style="7" customWidth="1"/>
    <x:col min="14619" max="14620" width="3.5546875" style="7" customWidth="1"/>
    <x:col min="14621" max="14621" width="3.33203125" style="7" customWidth="1"/>
    <x:col min="14622" max="14622" width="3.44140625" style="7" customWidth="1"/>
    <x:col min="14623" max="14623" width="3.6640625" style="7" customWidth="1"/>
    <x:col min="14624" max="14624" width="3.21875" style="7" customWidth="1"/>
    <x:col min="14625" max="14625" width="3.44140625" style="7" customWidth="1"/>
    <x:col min="14626" max="14626" width="2.88671875" style="7" customWidth="1"/>
    <x:col min="14627" max="14627" width="3.33203125" style="7" customWidth="1"/>
    <x:col min="14628" max="14628" width="3.77734375" style="7" bestFit="1" customWidth="1"/>
    <x:col min="14629" max="14629" width="4.44140625" style="7" bestFit="1" customWidth="1"/>
    <x:col min="14630" max="14630" width="12.6640625" style="7" customWidth="1"/>
    <x:col min="14631" max="14631" width="4.5546875" style="7" customWidth="1"/>
    <x:col min="14632" max="14632" width="6.109375" style="7" bestFit="1" customWidth="1"/>
    <x:col min="14633" max="14633" width="3.44140625" style="7" customWidth="1"/>
    <x:col min="14634" max="14634" width="4.21875" style="7" customWidth="1"/>
    <x:col min="14635" max="14635" width="3.44140625" style="7" customWidth="1"/>
    <x:col min="14636" max="14636" width="5.109375" style="7" customWidth="1"/>
    <x:col min="14637" max="14637" width="3.109375" style="7" customWidth="1"/>
    <x:col min="14638" max="14638" width="4.33203125" style="7" customWidth="1"/>
    <x:col min="14639" max="14639" width="3.33203125" style="7" customWidth="1"/>
    <x:col min="14640" max="14640" width="3.88671875" style="7" customWidth="1"/>
    <x:col min="14641" max="14641" width="4.21875" style="7" customWidth="1"/>
    <x:col min="14642" max="14643" width="3.21875" style="7" bestFit="1" customWidth="1"/>
    <x:col min="14644" max="14644" width="3.21875" style="7" customWidth="1"/>
    <x:col min="14645" max="14645" width="3.77734375" style="7" bestFit="1" customWidth="1"/>
    <x:col min="14646" max="14646" width="2.77734375" style="7" customWidth="1"/>
    <x:col min="14647" max="14647" width="3.44140625" style="7" customWidth="1"/>
    <x:col min="14648" max="14648" width="3.21875" style="7" customWidth="1"/>
    <x:col min="14649" max="14649" width="4.21875" style="7" customWidth="1"/>
    <x:col min="14650" max="14650" width="4" style="7" customWidth="1"/>
    <x:col min="14651" max="14652" width="3.5546875" style="7" customWidth="1"/>
    <x:col min="14653" max="14653" width="3" style="7" customWidth="1"/>
    <x:col min="14654" max="14654" width="6" style="7" customWidth="1"/>
    <x:col min="14655" max="14655" width="2.6640625" style="7" customWidth="1"/>
    <x:col min="14656" max="14656" width="6.109375" style="7" customWidth="1"/>
    <x:col min="14657" max="14657" width="2.6640625" style="7" customWidth="1"/>
    <x:col min="14658" max="14658" width="6.44140625" style="7" customWidth="1"/>
    <x:col min="14659" max="14659" width="2.6640625" style="7" customWidth="1"/>
    <x:col min="14660" max="14660" width="6.44140625" style="7" customWidth="1"/>
    <x:col min="14661" max="14661" width="3.6640625" style="7" customWidth="1"/>
    <x:col min="14662" max="14662" width="3.21875" style="7" bestFit="1" customWidth="1"/>
    <x:col min="14663" max="14663" width="3" style="7" bestFit="1" customWidth="1"/>
    <x:col min="14664" max="14665" width="3.109375" style="7" bestFit="1" customWidth="1"/>
    <x:col min="14666" max="14666" width="13.6640625" style="7" customWidth="1"/>
    <x:col min="14667" max="14667" width="5.33203125" style="7" customWidth="1"/>
    <x:col min="14668" max="14668" width="5.6640625" style="7" customWidth="1"/>
    <x:col min="14669" max="14669" width="5.5546875" style="7" customWidth="1"/>
    <x:col min="14670" max="14670" width="4.77734375" style="7" customWidth="1"/>
    <x:col min="14671" max="14671" width="6.6640625" style="7" customWidth="1"/>
    <x:col min="14672" max="14672" width="4.44140625" style="7" customWidth="1"/>
    <x:col min="14673" max="14673" width="6" style="7" customWidth="1"/>
    <x:col min="14674" max="14675" width="4.6640625" style="7" customWidth="1"/>
    <x:col min="14676" max="14676" width="7.6640625" style="7" customWidth="1"/>
    <x:col min="14677" max="14677" width="4.88671875" style="7" customWidth="1"/>
    <x:col min="14678" max="14678" width="4.77734375" style="7" customWidth="1"/>
    <x:col min="14679" max="14679" width="4.5546875" style="7" customWidth="1"/>
    <x:col min="14680" max="14680" width="4.21875" style="7" customWidth="1"/>
    <x:col min="14681" max="14681" width="4.33203125" style="7" customWidth="1"/>
    <x:col min="14682" max="14682" width="3.88671875" style="7" customWidth="1"/>
    <x:col min="14683" max="14684" width="3.33203125" style="7" customWidth="1"/>
    <x:col min="14685" max="14685" width="3.88671875" style="7" customWidth="1"/>
    <x:col min="14686" max="14686" width="6.21875" style="7" customWidth="1"/>
    <x:col min="14687" max="14687" width="3.88671875" style="7" customWidth="1"/>
    <x:col min="14688" max="14688" width="6.6640625" style="7" customWidth="1"/>
    <x:col min="14689" max="14689" width="4.77734375" style="7" customWidth="1"/>
    <x:col min="14690" max="14690" width="4" style="7" customWidth="1"/>
    <x:col min="14691" max="14691" width="3.6640625" style="7" customWidth="1"/>
    <x:col min="14692" max="14692" width="4" style="7" customWidth="1"/>
    <x:col min="14693" max="14693" width="3.88671875" style="7" customWidth="1"/>
    <x:col min="14694" max="14694" width="3.21875" style="7" customWidth="1"/>
    <x:col min="14695" max="14695" width="12.44140625" style="7" customWidth="1"/>
    <x:col min="14696" max="14696" width="5.109375" style="7" customWidth="1"/>
    <x:col min="14697" max="14697" width="8.6640625" style="7" customWidth="1"/>
    <x:col min="14698" max="14698" width="5.21875" style="7" customWidth="1"/>
    <x:col min="14699" max="14699" width="9.6640625" style="7" customWidth="1"/>
    <x:col min="14700" max="14700" width="5.21875" style="7" customWidth="1"/>
    <x:col min="14701" max="14701" width="9.44140625" style="7" customWidth="1"/>
    <x:col min="14702" max="14702" width="5.6640625" style="7" customWidth="1"/>
    <x:col min="14703" max="14703" width="9.88671875" style="7" customWidth="1"/>
    <x:col min="14704" max="14848" width="8.88671875" style="7"/>
    <x:col min="14849" max="14849" width="13.44140625" style="7" customWidth="1"/>
    <x:col min="14850" max="14850" width="3.77734375" style="7" customWidth="1"/>
    <x:col min="14851" max="14851" width="5.6640625" style="7" customWidth="1"/>
    <x:col min="14852" max="14852" width="3.88671875" style="7" customWidth="1"/>
    <x:col min="14853" max="14853" width="6.6640625" style="7" customWidth="1"/>
    <x:col min="14854" max="14854" width="3.77734375" style="7" customWidth="1"/>
    <x:col min="14855" max="14855" width="5.77734375" style="7" customWidth="1"/>
    <x:col min="14856" max="14856" width="2.77734375" style="7" customWidth="1"/>
    <x:col min="14857" max="14857" width="4.5546875" style="7" customWidth="1"/>
    <x:col min="14858" max="14858" width="3.6640625" style="7" customWidth="1"/>
    <x:col min="14859" max="14859" width="3.44140625" style="7" customWidth="1"/>
    <x:col min="14860" max="14860" width="6" style="7" customWidth="1"/>
    <x:col min="14861" max="14863" width="3.33203125" style="7" customWidth="1"/>
    <x:col min="14864" max="14864" width="3.5546875" style="7" customWidth="1"/>
    <x:col min="14865" max="14865" width="3.44140625" style="7" customWidth="1"/>
    <x:col min="14866" max="14866" width="3.109375" style="7" customWidth="1"/>
    <x:col min="14867" max="14867" width="3.44140625" style="7" customWidth="1"/>
    <x:col min="14868" max="14868" width="4.21875" style="7" customWidth="1"/>
    <x:col min="14869" max="14869" width="3.33203125" style="7" customWidth="1"/>
    <x:col min="14870" max="14870" width="5" style="7" customWidth="1"/>
    <x:col min="14871" max="14871" width="3.33203125" style="7" customWidth="1"/>
    <x:col min="14872" max="14872" width="5" style="7" customWidth="1"/>
    <x:col min="14873" max="14873" width="3.77734375" style="7" customWidth="1"/>
    <x:col min="14874" max="14874" width="3.88671875" style="7" customWidth="1"/>
    <x:col min="14875" max="14876" width="3.5546875" style="7" customWidth="1"/>
    <x:col min="14877" max="14877" width="3.33203125" style="7" customWidth="1"/>
    <x:col min="14878" max="14878" width="3.44140625" style="7" customWidth="1"/>
    <x:col min="14879" max="14879" width="3.6640625" style="7" customWidth="1"/>
    <x:col min="14880" max="14880" width="3.21875" style="7" customWidth="1"/>
    <x:col min="14881" max="14881" width="3.44140625" style="7" customWidth="1"/>
    <x:col min="14882" max="14882" width="2.88671875" style="7" customWidth="1"/>
    <x:col min="14883" max="14883" width="3.33203125" style="7" customWidth="1"/>
    <x:col min="14884" max="14884" width="3.77734375" style="7" bestFit="1" customWidth="1"/>
    <x:col min="14885" max="14885" width="4.44140625" style="7" bestFit="1" customWidth="1"/>
    <x:col min="14886" max="14886" width="12.6640625" style="7" customWidth="1"/>
    <x:col min="14887" max="14887" width="4.5546875" style="7" customWidth="1"/>
    <x:col min="14888" max="14888" width="6.109375" style="7" bestFit="1" customWidth="1"/>
    <x:col min="14889" max="14889" width="3.44140625" style="7" customWidth="1"/>
    <x:col min="14890" max="14890" width="4.21875" style="7" customWidth="1"/>
    <x:col min="14891" max="14891" width="3.44140625" style="7" customWidth="1"/>
    <x:col min="14892" max="14892" width="5.109375" style="7" customWidth="1"/>
    <x:col min="14893" max="14893" width="3.109375" style="7" customWidth="1"/>
    <x:col min="14894" max="14894" width="4.33203125" style="7" customWidth="1"/>
    <x:col min="14895" max="14895" width="3.33203125" style="7" customWidth="1"/>
    <x:col min="14896" max="14896" width="3.88671875" style="7" customWidth="1"/>
    <x:col min="14897" max="14897" width="4.21875" style="7" customWidth="1"/>
    <x:col min="14898" max="14899" width="3.21875" style="7" bestFit="1" customWidth="1"/>
    <x:col min="14900" max="14900" width="3.21875" style="7" customWidth="1"/>
    <x:col min="14901" max="14901" width="3.77734375" style="7" bestFit="1" customWidth="1"/>
    <x:col min="14902" max="14902" width="2.77734375" style="7" customWidth="1"/>
    <x:col min="14903" max="14903" width="3.44140625" style="7" customWidth="1"/>
    <x:col min="14904" max="14904" width="3.21875" style="7" customWidth="1"/>
    <x:col min="14905" max="14905" width="4.21875" style="7" customWidth="1"/>
    <x:col min="14906" max="14906" width="4" style="7" customWidth="1"/>
    <x:col min="14907" max="14908" width="3.5546875" style="7" customWidth="1"/>
    <x:col min="14909" max="14909" width="3" style="7" customWidth="1"/>
    <x:col min="14910" max="14910" width="6" style="7" customWidth="1"/>
    <x:col min="14911" max="14911" width="2.6640625" style="7" customWidth="1"/>
    <x:col min="14912" max="14912" width="6.109375" style="7" customWidth="1"/>
    <x:col min="14913" max="14913" width="2.6640625" style="7" customWidth="1"/>
    <x:col min="14914" max="14914" width="6.44140625" style="7" customWidth="1"/>
    <x:col min="14915" max="14915" width="2.6640625" style="7" customWidth="1"/>
    <x:col min="14916" max="14916" width="6.44140625" style="7" customWidth="1"/>
    <x:col min="14917" max="14917" width="3.6640625" style="7" customWidth="1"/>
    <x:col min="14918" max="14918" width="3.21875" style="7" bestFit="1" customWidth="1"/>
    <x:col min="14919" max="14919" width="3" style="7" bestFit="1" customWidth="1"/>
    <x:col min="14920" max="14921" width="3.109375" style="7" bestFit="1" customWidth="1"/>
    <x:col min="14922" max="14922" width="13.6640625" style="7" customWidth="1"/>
    <x:col min="14923" max="14923" width="5.33203125" style="7" customWidth="1"/>
    <x:col min="14924" max="14924" width="5.6640625" style="7" customWidth="1"/>
    <x:col min="14925" max="14925" width="5.5546875" style="7" customWidth="1"/>
    <x:col min="14926" max="14926" width="4.77734375" style="7" customWidth="1"/>
    <x:col min="14927" max="14927" width="6.6640625" style="7" customWidth="1"/>
    <x:col min="14928" max="14928" width="4.44140625" style="7" customWidth="1"/>
    <x:col min="14929" max="14929" width="6" style="7" customWidth="1"/>
    <x:col min="14930" max="14931" width="4.6640625" style="7" customWidth="1"/>
    <x:col min="14932" max="14932" width="7.6640625" style="7" customWidth="1"/>
    <x:col min="14933" max="14933" width="4.88671875" style="7" customWidth="1"/>
    <x:col min="14934" max="14934" width="4.77734375" style="7" customWidth="1"/>
    <x:col min="14935" max="14935" width="4.5546875" style="7" customWidth="1"/>
    <x:col min="14936" max="14936" width="4.21875" style="7" customWidth="1"/>
    <x:col min="14937" max="14937" width="4.33203125" style="7" customWidth="1"/>
    <x:col min="14938" max="14938" width="3.88671875" style="7" customWidth="1"/>
    <x:col min="14939" max="14940" width="3.33203125" style="7" customWidth="1"/>
    <x:col min="14941" max="14941" width="3.88671875" style="7" customWidth="1"/>
    <x:col min="14942" max="14942" width="6.21875" style="7" customWidth="1"/>
    <x:col min="14943" max="14943" width="3.88671875" style="7" customWidth="1"/>
    <x:col min="14944" max="14944" width="6.6640625" style="7" customWidth="1"/>
    <x:col min="14945" max="14945" width="4.77734375" style="7" customWidth="1"/>
    <x:col min="14946" max="14946" width="4" style="7" customWidth="1"/>
    <x:col min="14947" max="14947" width="3.6640625" style="7" customWidth="1"/>
    <x:col min="14948" max="14948" width="4" style="7" customWidth="1"/>
    <x:col min="14949" max="14949" width="3.88671875" style="7" customWidth="1"/>
    <x:col min="14950" max="14950" width="3.21875" style="7" customWidth="1"/>
    <x:col min="14951" max="14951" width="12.44140625" style="7" customWidth="1"/>
    <x:col min="14952" max="14952" width="5.109375" style="7" customWidth="1"/>
    <x:col min="14953" max="14953" width="8.6640625" style="7" customWidth="1"/>
    <x:col min="14954" max="14954" width="5.21875" style="7" customWidth="1"/>
    <x:col min="14955" max="14955" width="9.6640625" style="7" customWidth="1"/>
    <x:col min="14956" max="14956" width="5.21875" style="7" customWidth="1"/>
    <x:col min="14957" max="14957" width="9.44140625" style="7" customWidth="1"/>
    <x:col min="14958" max="14958" width="5.6640625" style="7" customWidth="1"/>
    <x:col min="14959" max="14959" width="9.88671875" style="7" customWidth="1"/>
    <x:col min="14960" max="15104" width="8.88671875" style="7"/>
    <x:col min="15105" max="15105" width="13.44140625" style="7" customWidth="1"/>
    <x:col min="15106" max="15106" width="3.77734375" style="7" customWidth="1"/>
    <x:col min="15107" max="15107" width="5.6640625" style="7" customWidth="1"/>
    <x:col min="15108" max="15108" width="3.88671875" style="7" customWidth="1"/>
    <x:col min="15109" max="15109" width="6.6640625" style="7" customWidth="1"/>
    <x:col min="15110" max="15110" width="3.77734375" style="7" customWidth="1"/>
    <x:col min="15111" max="15111" width="5.77734375" style="7" customWidth="1"/>
    <x:col min="15112" max="15112" width="2.77734375" style="7" customWidth="1"/>
    <x:col min="15113" max="15113" width="4.5546875" style="7" customWidth="1"/>
    <x:col min="15114" max="15114" width="3.6640625" style="7" customWidth="1"/>
    <x:col min="15115" max="15115" width="3.44140625" style="7" customWidth="1"/>
    <x:col min="15116" max="15116" width="6" style="7" customWidth="1"/>
    <x:col min="15117" max="15119" width="3.33203125" style="7" customWidth="1"/>
    <x:col min="15120" max="15120" width="3.5546875" style="7" customWidth="1"/>
    <x:col min="15121" max="15121" width="3.44140625" style="7" customWidth="1"/>
    <x:col min="15122" max="15122" width="3.109375" style="7" customWidth="1"/>
    <x:col min="15123" max="15123" width="3.44140625" style="7" customWidth="1"/>
    <x:col min="15124" max="15124" width="4.21875" style="7" customWidth="1"/>
    <x:col min="15125" max="15125" width="3.33203125" style="7" customWidth="1"/>
    <x:col min="15126" max="15126" width="5" style="7" customWidth="1"/>
    <x:col min="15127" max="15127" width="3.33203125" style="7" customWidth="1"/>
    <x:col min="15128" max="15128" width="5" style="7" customWidth="1"/>
    <x:col min="15129" max="15129" width="3.77734375" style="7" customWidth="1"/>
    <x:col min="15130" max="15130" width="3.88671875" style="7" customWidth="1"/>
    <x:col min="15131" max="15132" width="3.5546875" style="7" customWidth="1"/>
    <x:col min="15133" max="15133" width="3.33203125" style="7" customWidth="1"/>
    <x:col min="15134" max="15134" width="3.44140625" style="7" customWidth="1"/>
    <x:col min="15135" max="15135" width="3.6640625" style="7" customWidth="1"/>
    <x:col min="15136" max="15136" width="3.21875" style="7" customWidth="1"/>
    <x:col min="15137" max="15137" width="3.44140625" style="7" customWidth="1"/>
    <x:col min="15138" max="15138" width="2.88671875" style="7" customWidth="1"/>
    <x:col min="15139" max="15139" width="3.33203125" style="7" customWidth="1"/>
    <x:col min="15140" max="15140" width="3.77734375" style="7" bestFit="1" customWidth="1"/>
    <x:col min="15141" max="15141" width="4.44140625" style="7" bestFit="1" customWidth="1"/>
    <x:col min="15142" max="15142" width="12.6640625" style="7" customWidth="1"/>
    <x:col min="15143" max="15143" width="4.5546875" style="7" customWidth="1"/>
    <x:col min="15144" max="15144" width="6.109375" style="7" bestFit="1" customWidth="1"/>
    <x:col min="15145" max="15145" width="3.44140625" style="7" customWidth="1"/>
    <x:col min="15146" max="15146" width="4.21875" style="7" customWidth="1"/>
    <x:col min="15147" max="15147" width="3.44140625" style="7" customWidth="1"/>
    <x:col min="15148" max="15148" width="5.109375" style="7" customWidth="1"/>
    <x:col min="15149" max="15149" width="3.109375" style="7" customWidth="1"/>
    <x:col min="15150" max="15150" width="4.33203125" style="7" customWidth="1"/>
    <x:col min="15151" max="15151" width="3.33203125" style="7" customWidth="1"/>
    <x:col min="15152" max="15152" width="3.88671875" style="7" customWidth="1"/>
    <x:col min="15153" max="15153" width="4.21875" style="7" customWidth="1"/>
    <x:col min="15154" max="15155" width="3.21875" style="7" bestFit="1" customWidth="1"/>
    <x:col min="15156" max="15156" width="3.21875" style="7" customWidth="1"/>
    <x:col min="15157" max="15157" width="3.77734375" style="7" bestFit="1" customWidth="1"/>
    <x:col min="15158" max="15158" width="2.77734375" style="7" customWidth="1"/>
    <x:col min="15159" max="15159" width="3.44140625" style="7" customWidth="1"/>
    <x:col min="15160" max="15160" width="3.21875" style="7" customWidth="1"/>
    <x:col min="15161" max="15161" width="4.21875" style="7" customWidth="1"/>
    <x:col min="15162" max="15162" width="4" style="7" customWidth="1"/>
    <x:col min="15163" max="15164" width="3.5546875" style="7" customWidth="1"/>
    <x:col min="15165" max="15165" width="3" style="7" customWidth="1"/>
    <x:col min="15166" max="15166" width="6" style="7" customWidth="1"/>
    <x:col min="15167" max="15167" width="2.6640625" style="7" customWidth="1"/>
    <x:col min="15168" max="15168" width="6.109375" style="7" customWidth="1"/>
    <x:col min="15169" max="15169" width="2.6640625" style="7" customWidth="1"/>
    <x:col min="15170" max="15170" width="6.44140625" style="7" customWidth="1"/>
    <x:col min="15171" max="15171" width="2.6640625" style="7" customWidth="1"/>
    <x:col min="15172" max="15172" width="6.44140625" style="7" customWidth="1"/>
    <x:col min="15173" max="15173" width="3.6640625" style="7" customWidth="1"/>
    <x:col min="15174" max="15174" width="3.21875" style="7" bestFit="1" customWidth="1"/>
    <x:col min="15175" max="15175" width="3" style="7" bestFit="1" customWidth="1"/>
    <x:col min="15176" max="15177" width="3.109375" style="7" bestFit="1" customWidth="1"/>
    <x:col min="15178" max="15178" width="13.6640625" style="7" customWidth="1"/>
    <x:col min="15179" max="15179" width="5.33203125" style="7" customWidth="1"/>
    <x:col min="15180" max="15180" width="5.6640625" style="7" customWidth="1"/>
    <x:col min="15181" max="15181" width="5.5546875" style="7" customWidth="1"/>
    <x:col min="15182" max="15182" width="4.77734375" style="7" customWidth="1"/>
    <x:col min="15183" max="15183" width="6.6640625" style="7" customWidth="1"/>
    <x:col min="15184" max="15184" width="4.44140625" style="7" customWidth="1"/>
    <x:col min="15185" max="15185" width="6" style="7" customWidth="1"/>
    <x:col min="15186" max="15187" width="4.6640625" style="7" customWidth="1"/>
    <x:col min="15188" max="15188" width="7.6640625" style="7" customWidth="1"/>
    <x:col min="15189" max="15189" width="4.88671875" style="7" customWidth="1"/>
    <x:col min="15190" max="15190" width="4.77734375" style="7" customWidth="1"/>
    <x:col min="15191" max="15191" width="4.5546875" style="7" customWidth="1"/>
    <x:col min="15192" max="15192" width="4.21875" style="7" customWidth="1"/>
    <x:col min="15193" max="15193" width="4.33203125" style="7" customWidth="1"/>
    <x:col min="15194" max="15194" width="3.88671875" style="7" customWidth="1"/>
    <x:col min="15195" max="15196" width="3.33203125" style="7" customWidth="1"/>
    <x:col min="15197" max="15197" width="3.88671875" style="7" customWidth="1"/>
    <x:col min="15198" max="15198" width="6.21875" style="7" customWidth="1"/>
    <x:col min="15199" max="15199" width="3.88671875" style="7" customWidth="1"/>
    <x:col min="15200" max="15200" width="6.6640625" style="7" customWidth="1"/>
    <x:col min="15201" max="15201" width="4.77734375" style="7" customWidth="1"/>
    <x:col min="15202" max="15202" width="4" style="7" customWidth="1"/>
    <x:col min="15203" max="15203" width="3.6640625" style="7" customWidth="1"/>
    <x:col min="15204" max="15204" width="4" style="7" customWidth="1"/>
    <x:col min="15205" max="15205" width="3.88671875" style="7" customWidth="1"/>
    <x:col min="15206" max="15206" width="3.21875" style="7" customWidth="1"/>
    <x:col min="15207" max="15207" width="12.44140625" style="7" customWidth="1"/>
    <x:col min="15208" max="15208" width="5.109375" style="7" customWidth="1"/>
    <x:col min="15209" max="15209" width="8.6640625" style="7" customWidth="1"/>
    <x:col min="15210" max="15210" width="5.21875" style="7" customWidth="1"/>
    <x:col min="15211" max="15211" width="9.6640625" style="7" customWidth="1"/>
    <x:col min="15212" max="15212" width="5.21875" style="7" customWidth="1"/>
    <x:col min="15213" max="15213" width="9.44140625" style="7" customWidth="1"/>
    <x:col min="15214" max="15214" width="5.6640625" style="7" customWidth="1"/>
    <x:col min="15215" max="15215" width="9.88671875" style="7" customWidth="1"/>
    <x:col min="15216" max="15360" width="8.88671875" style="7"/>
    <x:col min="15361" max="15361" width="13.44140625" style="7" customWidth="1"/>
    <x:col min="15362" max="15362" width="3.77734375" style="7" customWidth="1"/>
    <x:col min="15363" max="15363" width="5.6640625" style="7" customWidth="1"/>
    <x:col min="15364" max="15364" width="3.88671875" style="7" customWidth="1"/>
    <x:col min="15365" max="15365" width="6.6640625" style="7" customWidth="1"/>
    <x:col min="15366" max="15366" width="3.77734375" style="7" customWidth="1"/>
    <x:col min="15367" max="15367" width="5.77734375" style="7" customWidth="1"/>
    <x:col min="15368" max="15368" width="2.77734375" style="7" customWidth="1"/>
    <x:col min="15369" max="15369" width="4.5546875" style="7" customWidth="1"/>
    <x:col min="15370" max="15370" width="3.6640625" style="7" customWidth="1"/>
    <x:col min="15371" max="15371" width="3.44140625" style="7" customWidth="1"/>
    <x:col min="15372" max="15372" width="6" style="7" customWidth="1"/>
    <x:col min="15373" max="15375" width="3.33203125" style="7" customWidth="1"/>
    <x:col min="15376" max="15376" width="3.5546875" style="7" customWidth="1"/>
    <x:col min="15377" max="15377" width="3.44140625" style="7" customWidth="1"/>
    <x:col min="15378" max="15378" width="3.109375" style="7" customWidth="1"/>
    <x:col min="15379" max="15379" width="3.44140625" style="7" customWidth="1"/>
    <x:col min="15380" max="15380" width="4.21875" style="7" customWidth="1"/>
    <x:col min="15381" max="15381" width="3.33203125" style="7" customWidth="1"/>
    <x:col min="15382" max="15382" width="5" style="7" customWidth="1"/>
    <x:col min="15383" max="15383" width="3.33203125" style="7" customWidth="1"/>
    <x:col min="15384" max="15384" width="5" style="7" customWidth="1"/>
    <x:col min="15385" max="15385" width="3.77734375" style="7" customWidth="1"/>
    <x:col min="15386" max="15386" width="3.88671875" style="7" customWidth="1"/>
    <x:col min="15387" max="15388" width="3.5546875" style="7" customWidth="1"/>
    <x:col min="15389" max="15389" width="3.33203125" style="7" customWidth="1"/>
    <x:col min="15390" max="15390" width="3.44140625" style="7" customWidth="1"/>
    <x:col min="15391" max="15391" width="3.6640625" style="7" customWidth="1"/>
    <x:col min="15392" max="15392" width="3.21875" style="7" customWidth="1"/>
    <x:col min="15393" max="15393" width="3.44140625" style="7" customWidth="1"/>
    <x:col min="15394" max="15394" width="2.88671875" style="7" customWidth="1"/>
    <x:col min="15395" max="15395" width="3.33203125" style="7" customWidth="1"/>
    <x:col min="15396" max="15396" width="3.77734375" style="7" bestFit="1" customWidth="1"/>
    <x:col min="15397" max="15397" width="4.44140625" style="7" bestFit="1" customWidth="1"/>
    <x:col min="15398" max="15398" width="12.6640625" style="7" customWidth="1"/>
    <x:col min="15399" max="15399" width="4.5546875" style="7" customWidth="1"/>
    <x:col min="15400" max="15400" width="6.109375" style="7" bestFit="1" customWidth="1"/>
    <x:col min="15401" max="15401" width="3.44140625" style="7" customWidth="1"/>
    <x:col min="15402" max="15402" width="4.21875" style="7" customWidth="1"/>
    <x:col min="15403" max="15403" width="3.44140625" style="7" customWidth="1"/>
    <x:col min="15404" max="15404" width="5.109375" style="7" customWidth="1"/>
    <x:col min="15405" max="15405" width="3.109375" style="7" customWidth="1"/>
    <x:col min="15406" max="15406" width="4.33203125" style="7" customWidth="1"/>
    <x:col min="15407" max="15407" width="3.33203125" style="7" customWidth="1"/>
    <x:col min="15408" max="15408" width="3.88671875" style="7" customWidth="1"/>
    <x:col min="15409" max="15409" width="4.21875" style="7" customWidth="1"/>
    <x:col min="15410" max="15411" width="3.21875" style="7" bestFit="1" customWidth="1"/>
    <x:col min="15412" max="15412" width="3.21875" style="7" customWidth="1"/>
    <x:col min="15413" max="15413" width="3.77734375" style="7" bestFit="1" customWidth="1"/>
    <x:col min="15414" max="15414" width="2.77734375" style="7" customWidth="1"/>
    <x:col min="15415" max="15415" width="3.44140625" style="7" customWidth="1"/>
    <x:col min="15416" max="15416" width="3.21875" style="7" customWidth="1"/>
    <x:col min="15417" max="15417" width="4.21875" style="7" customWidth="1"/>
    <x:col min="15418" max="15418" width="4" style="7" customWidth="1"/>
    <x:col min="15419" max="15420" width="3.5546875" style="7" customWidth="1"/>
    <x:col min="15421" max="15421" width="3" style="7" customWidth="1"/>
    <x:col min="15422" max="15422" width="6" style="7" customWidth="1"/>
    <x:col min="15423" max="15423" width="2.6640625" style="7" customWidth="1"/>
    <x:col min="15424" max="15424" width="6.109375" style="7" customWidth="1"/>
    <x:col min="15425" max="15425" width="2.6640625" style="7" customWidth="1"/>
    <x:col min="15426" max="15426" width="6.44140625" style="7" customWidth="1"/>
    <x:col min="15427" max="15427" width="2.6640625" style="7" customWidth="1"/>
    <x:col min="15428" max="15428" width="6.44140625" style="7" customWidth="1"/>
    <x:col min="15429" max="15429" width="3.6640625" style="7" customWidth="1"/>
    <x:col min="15430" max="15430" width="3.21875" style="7" bestFit="1" customWidth="1"/>
    <x:col min="15431" max="15431" width="3" style="7" bestFit="1" customWidth="1"/>
    <x:col min="15432" max="15433" width="3.109375" style="7" bestFit="1" customWidth="1"/>
    <x:col min="15434" max="15434" width="13.6640625" style="7" customWidth="1"/>
    <x:col min="15435" max="15435" width="5.33203125" style="7" customWidth="1"/>
    <x:col min="15436" max="15436" width="5.6640625" style="7" customWidth="1"/>
    <x:col min="15437" max="15437" width="5.5546875" style="7" customWidth="1"/>
    <x:col min="15438" max="15438" width="4.77734375" style="7" customWidth="1"/>
    <x:col min="15439" max="15439" width="6.6640625" style="7" customWidth="1"/>
    <x:col min="15440" max="15440" width="4.44140625" style="7" customWidth="1"/>
    <x:col min="15441" max="15441" width="6" style="7" customWidth="1"/>
    <x:col min="15442" max="15443" width="4.6640625" style="7" customWidth="1"/>
    <x:col min="15444" max="15444" width="7.6640625" style="7" customWidth="1"/>
    <x:col min="15445" max="15445" width="4.88671875" style="7" customWidth="1"/>
    <x:col min="15446" max="15446" width="4.77734375" style="7" customWidth="1"/>
    <x:col min="15447" max="15447" width="4.5546875" style="7" customWidth="1"/>
    <x:col min="15448" max="15448" width="4.21875" style="7" customWidth="1"/>
    <x:col min="15449" max="15449" width="4.33203125" style="7" customWidth="1"/>
    <x:col min="15450" max="15450" width="3.88671875" style="7" customWidth="1"/>
    <x:col min="15451" max="15452" width="3.33203125" style="7" customWidth="1"/>
    <x:col min="15453" max="15453" width="3.88671875" style="7" customWidth="1"/>
    <x:col min="15454" max="15454" width="6.21875" style="7" customWidth="1"/>
    <x:col min="15455" max="15455" width="3.88671875" style="7" customWidth="1"/>
    <x:col min="15456" max="15456" width="6.6640625" style="7" customWidth="1"/>
    <x:col min="15457" max="15457" width="4.77734375" style="7" customWidth="1"/>
    <x:col min="15458" max="15458" width="4" style="7" customWidth="1"/>
    <x:col min="15459" max="15459" width="3.6640625" style="7" customWidth="1"/>
    <x:col min="15460" max="15460" width="4" style="7" customWidth="1"/>
    <x:col min="15461" max="15461" width="3.88671875" style="7" customWidth="1"/>
    <x:col min="15462" max="15462" width="3.21875" style="7" customWidth="1"/>
    <x:col min="15463" max="15463" width="12.44140625" style="7" customWidth="1"/>
    <x:col min="15464" max="15464" width="5.109375" style="7" customWidth="1"/>
    <x:col min="15465" max="15465" width="8.6640625" style="7" customWidth="1"/>
    <x:col min="15466" max="15466" width="5.21875" style="7" customWidth="1"/>
    <x:col min="15467" max="15467" width="9.6640625" style="7" customWidth="1"/>
    <x:col min="15468" max="15468" width="5.21875" style="7" customWidth="1"/>
    <x:col min="15469" max="15469" width="9.44140625" style="7" customWidth="1"/>
    <x:col min="15470" max="15470" width="5.6640625" style="7" customWidth="1"/>
    <x:col min="15471" max="15471" width="9.88671875" style="7" customWidth="1"/>
    <x:col min="15472" max="15616" width="8.88671875" style="7"/>
    <x:col min="15617" max="15617" width="13.44140625" style="7" customWidth="1"/>
    <x:col min="15618" max="15618" width="3.77734375" style="7" customWidth="1"/>
    <x:col min="15619" max="15619" width="5.6640625" style="7" customWidth="1"/>
    <x:col min="15620" max="15620" width="3.88671875" style="7" customWidth="1"/>
    <x:col min="15621" max="15621" width="6.6640625" style="7" customWidth="1"/>
    <x:col min="15622" max="15622" width="3.77734375" style="7" customWidth="1"/>
    <x:col min="15623" max="15623" width="5.77734375" style="7" customWidth="1"/>
    <x:col min="15624" max="15624" width="2.77734375" style="7" customWidth="1"/>
    <x:col min="15625" max="15625" width="4.5546875" style="7" customWidth="1"/>
    <x:col min="15626" max="15626" width="3.6640625" style="7" customWidth="1"/>
    <x:col min="15627" max="15627" width="3.44140625" style="7" customWidth="1"/>
    <x:col min="15628" max="15628" width="6" style="7" customWidth="1"/>
    <x:col min="15629" max="15631" width="3.33203125" style="7" customWidth="1"/>
    <x:col min="15632" max="15632" width="3.5546875" style="7" customWidth="1"/>
    <x:col min="15633" max="15633" width="3.44140625" style="7" customWidth="1"/>
    <x:col min="15634" max="15634" width="3.109375" style="7" customWidth="1"/>
    <x:col min="15635" max="15635" width="3.44140625" style="7" customWidth="1"/>
    <x:col min="15636" max="15636" width="4.21875" style="7" customWidth="1"/>
    <x:col min="15637" max="15637" width="3.33203125" style="7" customWidth="1"/>
    <x:col min="15638" max="15638" width="5" style="7" customWidth="1"/>
    <x:col min="15639" max="15639" width="3.33203125" style="7" customWidth="1"/>
    <x:col min="15640" max="15640" width="5" style="7" customWidth="1"/>
    <x:col min="15641" max="15641" width="3.77734375" style="7" customWidth="1"/>
    <x:col min="15642" max="15642" width="3.88671875" style="7" customWidth="1"/>
    <x:col min="15643" max="15644" width="3.5546875" style="7" customWidth="1"/>
    <x:col min="15645" max="15645" width="3.33203125" style="7" customWidth="1"/>
    <x:col min="15646" max="15646" width="3.44140625" style="7" customWidth="1"/>
    <x:col min="15647" max="15647" width="3.6640625" style="7" customWidth="1"/>
    <x:col min="15648" max="15648" width="3.21875" style="7" customWidth="1"/>
    <x:col min="15649" max="15649" width="3.44140625" style="7" customWidth="1"/>
    <x:col min="15650" max="15650" width="2.88671875" style="7" customWidth="1"/>
    <x:col min="15651" max="15651" width="3.33203125" style="7" customWidth="1"/>
    <x:col min="15652" max="15652" width="3.77734375" style="7" bestFit="1" customWidth="1"/>
    <x:col min="15653" max="15653" width="4.44140625" style="7" bestFit="1" customWidth="1"/>
    <x:col min="15654" max="15654" width="12.6640625" style="7" customWidth="1"/>
    <x:col min="15655" max="15655" width="4.5546875" style="7" customWidth="1"/>
    <x:col min="15656" max="15656" width="6.109375" style="7" bestFit="1" customWidth="1"/>
    <x:col min="15657" max="15657" width="3.44140625" style="7" customWidth="1"/>
    <x:col min="15658" max="15658" width="4.21875" style="7" customWidth="1"/>
    <x:col min="15659" max="15659" width="3.44140625" style="7" customWidth="1"/>
    <x:col min="15660" max="15660" width="5.109375" style="7" customWidth="1"/>
    <x:col min="15661" max="15661" width="3.109375" style="7" customWidth="1"/>
    <x:col min="15662" max="15662" width="4.33203125" style="7" customWidth="1"/>
    <x:col min="15663" max="15663" width="3.33203125" style="7" customWidth="1"/>
    <x:col min="15664" max="15664" width="3.88671875" style="7" customWidth="1"/>
    <x:col min="15665" max="15665" width="4.21875" style="7" customWidth="1"/>
    <x:col min="15666" max="15667" width="3.21875" style="7" bestFit="1" customWidth="1"/>
    <x:col min="15668" max="15668" width="3.21875" style="7" customWidth="1"/>
    <x:col min="15669" max="15669" width="3.77734375" style="7" bestFit="1" customWidth="1"/>
    <x:col min="15670" max="15670" width="2.77734375" style="7" customWidth="1"/>
    <x:col min="15671" max="15671" width="3.44140625" style="7" customWidth="1"/>
    <x:col min="15672" max="15672" width="3.21875" style="7" customWidth="1"/>
    <x:col min="15673" max="15673" width="4.21875" style="7" customWidth="1"/>
    <x:col min="15674" max="15674" width="4" style="7" customWidth="1"/>
    <x:col min="15675" max="15676" width="3.5546875" style="7" customWidth="1"/>
    <x:col min="15677" max="15677" width="3" style="7" customWidth="1"/>
    <x:col min="15678" max="15678" width="6" style="7" customWidth="1"/>
    <x:col min="15679" max="15679" width="2.6640625" style="7" customWidth="1"/>
    <x:col min="15680" max="15680" width="6.109375" style="7" customWidth="1"/>
    <x:col min="15681" max="15681" width="2.6640625" style="7" customWidth="1"/>
    <x:col min="15682" max="15682" width="6.44140625" style="7" customWidth="1"/>
    <x:col min="15683" max="15683" width="2.6640625" style="7" customWidth="1"/>
    <x:col min="15684" max="15684" width="6.44140625" style="7" customWidth="1"/>
    <x:col min="15685" max="15685" width="3.6640625" style="7" customWidth="1"/>
    <x:col min="15686" max="15686" width="3.21875" style="7" bestFit="1" customWidth="1"/>
    <x:col min="15687" max="15687" width="3" style="7" bestFit="1" customWidth="1"/>
    <x:col min="15688" max="15689" width="3.109375" style="7" bestFit="1" customWidth="1"/>
    <x:col min="15690" max="15690" width="13.6640625" style="7" customWidth="1"/>
    <x:col min="15691" max="15691" width="5.33203125" style="7" customWidth="1"/>
    <x:col min="15692" max="15692" width="5.6640625" style="7" customWidth="1"/>
    <x:col min="15693" max="15693" width="5.5546875" style="7" customWidth="1"/>
    <x:col min="15694" max="15694" width="4.77734375" style="7" customWidth="1"/>
    <x:col min="15695" max="15695" width="6.6640625" style="7" customWidth="1"/>
    <x:col min="15696" max="15696" width="4.44140625" style="7" customWidth="1"/>
    <x:col min="15697" max="15697" width="6" style="7" customWidth="1"/>
    <x:col min="15698" max="15699" width="4.6640625" style="7" customWidth="1"/>
    <x:col min="15700" max="15700" width="7.6640625" style="7" customWidth="1"/>
    <x:col min="15701" max="15701" width="4.88671875" style="7" customWidth="1"/>
    <x:col min="15702" max="15702" width="4.77734375" style="7" customWidth="1"/>
    <x:col min="15703" max="15703" width="4.5546875" style="7" customWidth="1"/>
    <x:col min="15704" max="15704" width="4.21875" style="7" customWidth="1"/>
    <x:col min="15705" max="15705" width="4.33203125" style="7" customWidth="1"/>
    <x:col min="15706" max="15706" width="3.88671875" style="7" customWidth="1"/>
    <x:col min="15707" max="15708" width="3.33203125" style="7" customWidth="1"/>
    <x:col min="15709" max="15709" width="3.88671875" style="7" customWidth="1"/>
    <x:col min="15710" max="15710" width="6.21875" style="7" customWidth="1"/>
    <x:col min="15711" max="15711" width="3.88671875" style="7" customWidth="1"/>
    <x:col min="15712" max="15712" width="6.6640625" style="7" customWidth="1"/>
    <x:col min="15713" max="15713" width="4.77734375" style="7" customWidth="1"/>
    <x:col min="15714" max="15714" width="4" style="7" customWidth="1"/>
    <x:col min="15715" max="15715" width="3.6640625" style="7" customWidth="1"/>
    <x:col min="15716" max="15716" width="4" style="7" customWidth="1"/>
    <x:col min="15717" max="15717" width="3.88671875" style="7" customWidth="1"/>
    <x:col min="15718" max="15718" width="3.21875" style="7" customWidth="1"/>
    <x:col min="15719" max="15719" width="12.44140625" style="7" customWidth="1"/>
    <x:col min="15720" max="15720" width="5.109375" style="7" customWidth="1"/>
    <x:col min="15721" max="15721" width="8.6640625" style="7" customWidth="1"/>
    <x:col min="15722" max="15722" width="5.21875" style="7" customWidth="1"/>
    <x:col min="15723" max="15723" width="9.6640625" style="7" customWidth="1"/>
    <x:col min="15724" max="15724" width="5.21875" style="7" customWidth="1"/>
    <x:col min="15725" max="15725" width="9.44140625" style="7" customWidth="1"/>
    <x:col min="15726" max="15726" width="5.6640625" style="7" customWidth="1"/>
    <x:col min="15727" max="15727" width="9.88671875" style="7" customWidth="1"/>
    <x:col min="15728" max="15872" width="8.88671875" style="7"/>
    <x:col min="15873" max="15873" width="13.44140625" style="7" customWidth="1"/>
    <x:col min="15874" max="15874" width="3.77734375" style="7" customWidth="1"/>
    <x:col min="15875" max="15875" width="5.6640625" style="7" customWidth="1"/>
    <x:col min="15876" max="15876" width="3.88671875" style="7" customWidth="1"/>
    <x:col min="15877" max="15877" width="6.6640625" style="7" customWidth="1"/>
    <x:col min="15878" max="15878" width="3.77734375" style="7" customWidth="1"/>
    <x:col min="15879" max="15879" width="5.77734375" style="7" customWidth="1"/>
    <x:col min="15880" max="15880" width="2.77734375" style="7" customWidth="1"/>
    <x:col min="15881" max="15881" width="4.5546875" style="7" customWidth="1"/>
    <x:col min="15882" max="15882" width="3.6640625" style="7" customWidth="1"/>
    <x:col min="15883" max="15883" width="3.44140625" style="7" customWidth="1"/>
    <x:col min="15884" max="15884" width="6" style="7" customWidth="1"/>
    <x:col min="15885" max="15887" width="3.33203125" style="7" customWidth="1"/>
    <x:col min="15888" max="15888" width="3.5546875" style="7" customWidth="1"/>
    <x:col min="15889" max="15889" width="3.44140625" style="7" customWidth="1"/>
    <x:col min="15890" max="15890" width="3.109375" style="7" customWidth="1"/>
    <x:col min="15891" max="15891" width="3.44140625" style="7" customWidth="1"/>
    <x:col min="15892" max="15892" width="4.21875" style="7" customWidth="1"/>
    <x:col min="15893" max="15893" width="3.33203125" style="7" customWidth="1"/>
    <x:col min="15894" max="15894" width="5" style="7" customWidth="1"/>
    <x:col min="15895" max="15895" width="3.33203125" style="7" customWidth="1"/>
    <x:col min="15896" max="15896" width="5" style="7" customWidth="1"/>
    <x:col min="15897" max="15897" width="3.77734375" style="7" customWidth="1"/>
    <x:col min="15898" max="15898" width="3.88671875" style="7" customWidth="1"/>
    <x:col min="15899" max="15900" width="3.5546875" style="7" customWidth="1"/>
    <x:col min="15901" max="15901" width="3.33203125" style="7" customWidth="1"/>
    <x:col min="15902" max="15902" width="3.44140625" style="7" customWidth="1"/>
    <x:col min="15903" max="15903" width="3.6640625" style="7" customWidth="1"/>
    <x:col min="15904" max="15904" width="3.21875" style="7" customWidth="1"/>
    <x:col min="15905" max="15905" width="3.44140625" style="7" customWidth="1"/>
    <x:col min="15906" max="15906" width="2.88671875" style="7" customWidth="1"/>
    <x:col min="15907" max="15907" width="3.33203125" style="7" customWidth="1"/>
    <x:col min="15908" max="15908" width="3.77734375" style="7" bestFit="1" customWidth="1"/>
    <x:col min="15909" max="15909" width="4.44140625" style="7" bestFit="1" customWidth="1"/>
    <x:col min="15910" max="15910" width="12.6640625" style="7" customWidth="1"/>
    <x:col min="15911" max="15911" width="4.5546875" style="7" customWidth="1"/>
    <x:col min="15912" max="15912" width="6.109375" style="7" bestFit="1" customWidth="1"/>
    <x:col min="15913" max="15913" width="3.44140625" style="7" customWidth="1"/>
    <x:col min="15914" max="15914" width="4.21875" style="7" customWidth="1"/>
    <x:col min="15915" max="15915" width="3.44140625" style="7" customWidth="1"/>
    <x:col min="15916" max="15916" width="5.109375" style="7" customWidth="1"/>
    <x:col min="15917" max="15917" width="3.109375" style="7" customWidth="1"/>
    <x:col min="15918" max="15918" width="4.33203125" style="7" customWidth="1"/>
    <x:col min="15919" max="15919" width="3.33203125" style="7" customWidth="1"/>
    <x:col min="15920" max="15920" width="3.88671875" style="7" customWidth="1"/>
    <x:col min="15921" max="15921" width="4.21875" style="7" customWidth="1"/>
    <x:col min="15922" max="15923" width="3.21875" style="7" bestFit="1" customWidth="1"/>
    <x:col min="15924" max="15924" width="3.21875" style="7" customWidth="1"/>
    <x:col min="15925" max="15925" width="3.77734375" style="7" bestFit="1" customWidth="1"/>
    <x:col min="15926" max="15926" width="2.77734375" style="7" customWidth="1"/>
    <x:col min="15927" max="15927" width="3.44140625" style="7" customWidth="1"/>
    <x:col min="15928" max="15928" width="3.21875" style="7" customWidth="1"/>
    <x:col min="15929" max="15929" width="4.21875" style="7" customWidth="1"/>
    <x:col min="15930" max="15930" width="4" style="7" customWidth="1"/>
    <x:col min="15931" max="15932" width="3.5546875" style="7" customWidth="1"/>
    <x:col min="15933" max="15933" width="3" style="7" customWidth="1"/>
    <x:col min="15934" max="15934" width="6" style="7" customWidth="1"/>
    <x:col min="15935" max="15935" width="2.6640625" style="7" customWidth="1"/>
    <x:col min="15936" max="15936" width="6.109375" style="7" customWidth="1"/>
    <x:col min="15937" max="15937" width="2.6640625" style="7" customWidth="1"/>
    <x:col min="15938" max="15938" width="6.44140625" style="7" customWidth="1"/>
    <x:col min="15939" max="15939" width="2.6640625" style="7" customWidth="1"/>
    <x:col min="15940" max="15940" width="6.44140625" style="7" customWidth="1"/>
    <x:col min="15941" max="15941" width="3.6640625" style="7" customWidth="1"/>
    <x:col min="15942" max="15942" width="3.21875" style="7" bestFit="1" customWidth="1"/>
    <x:col min="15943" max="15943" width="3" style="7" bestFit="1" customWidth="1"/>
    <x:col min="15944" max="15945" width="3.109375" style="7" bestFit="1" customWidth="1"/>
    <x:col min="15946" max="15946" width="13.6640625" style="7" customWidth="1"/>
    <x:col min="15947" max="15947" width="5.33203125" style="7" customWidth="1"/>
    <x:col min="15948" max="15948" width="5.6640625" style="7" customWidth="1"/>
    <x:col min="15949" max="15949" width="5.5546875" style="7" customWidth="1"/>
    <x:col min="15950" max="15950" width="4.77734375" style="7" customWidth="1"/>
    <x:col min="15951" max="15951" width="6.6640625" style="7" customWidth="1"/>
    <x:col min="15952" max="15952" width="4.44140625" style="7" customWidth="1"/>
    <x:col min="15953" max="15953" width="6" style="7" customWidth="1"/>
    <x:col min="15954" max="15955" width="4.6640625" style="7" customWidth="1"/>
    <x:col min="15956" max="15956" width="7.6640625" style="7" customWidth="1"/>
    <x:col min="15957" max="15957" width="4.88671875" style="7" customWidth="1"/>
    <x:col min="15958" max="15958" width="4.77734375" style="7" customWidth="1"/>
    <x:col min="15959" max="15959" width="4.5546875" style="7" customWidth="1"/>
    <x:col min="15960" max="15960" width="4.21875" style="7" customWidth="1"/>
    <x:col min="15961" max="15961" width="4.33203125" style="7" customWidth="1"/>
    <x:col min="15962" max="15962" width="3.88671875" style="7" customWidth="1"/>
    <x:col min="15963" max="15964" width="3.33203125" style="7" customWidth="1"/>
    <x:col min="15965" max="15965" width="3.88671875" style="7" customWidth="1"/>
    <x:col min="15966" max="15966" width="6.21875" style="7" customWidth="1"/>
    <x:col min="15967" max="15967" width="3.88671875" style="7" customWidth="1"/>
    <x:col min="15968" max="15968" width="6.6640625" style="7" customWidth="1"/>
    <x:col min="15969" max="15969" width="4.77734375" style="7" customWidth="1"/>
    <x:col min="15970" max="15970" width="4" style="7" customWidth="1"/>
    <x:col min="15971" max="15971" width="3.6640625" style="7" customWidth="1"/>
    <x:col min="15972" max="15972" width="4" style="7" customWidth="1"/>
    <x:col min="15973" max="15973" width="3.88671875" style="7" customWidth="1"/>
    <x:col min="15974" max="15974" width="3.21875" style="7" customWidth="1"/>
    <x:col min="15975" max="15975" width="12.44140625" style="7" customWidth="1"/>
    <x:col min="15976" max="15976" width="5.109375" style="7" customWidth="1"/>
    <x:col min="15977" max="15977" width="8.6640625" style="7" customWidth="1"/>
    <x:col min="15978" max="15978" width="5.21875" style="7" customWidth="1"/>
    <x:col min="15979" max="15979" width="9.6640625" style="7" customWidth="1"/>
    <x:col min="15980" max="15980" width="5.21875" style="7" customWidth="1"/>
    <x:col min="15981" max="15981" width="9.44140625" style="7" customWidth="1"/>
    <x:col min="15982" max="15982" width="5.6640625" style="7" customWidth="1"/>
    <x:col min="15983" max="15983" width="9.88671875" style="7" customWidth="1"/>
    <x:col min="15984" max="16128" width="8.88671875" style="7"/>
    <x:col min="16129" max="16129" width="13.44140625" style="7" customWidth="1"/>
    <x:col min="16130" max="16130" width="3.77734375" style="7" customWidth="1"/>
    <x:col min="16131" max="16131" width="5.6640625" style="7" customWidth="1"/>
    <x:col min="16132" max="16132" width="3.88671875" style="7" customWidth="1"/>
    <x:col min="16133" max="16133" width="6.6640625" style="7" customWidth="1"/>
    <x:col min="16134" max="16134" width="3.77734375" style="7" customWidth="1"/>
    <x:col min="16135" max="16135" width="5.77734375" style="7" customWidth="1"/>
    <x:col min="16136" max="16136" width="2.77734375" style="7" customWidth="1"/>
    <x:col min="16137" max="16137" width="4.5546875" style="7" customWidth="1"/>
    <x:col min="16138" max="16138" width="3.6640625" style="7" customWidth="1"/>
    <x:col min="16139" max="16139" width="3.44140625" style="7" customWidth="1"/>
    <x:col min="16140" max="16140" width="6" style="7" customWidth="1"/>
    <x:col min="16141" max="16143" width="3.33203125" style="7" customWidth="1"/>
    <x:col min="16144" max="16144" width="3.5546875" style="7" customWidth="1"/>
    <x:col min="16145" max="16145" width="3.44140625" style="7" customWidth="1"/>
    <x:col min="16146" max="16146" width="3.109375" style="7" customWidth="1"/>
    <x:col min="16147" max="16147" width="3.44140625" style="7" customWidth="1"/>
    <x:col min="16148" max="16148" width="4.21875" style="7" customWidth="1"/>
    <x:col min="16149" max="16149" width="3.33203125" style="7" customWidth="1"/>
    <x:col min="16150" max="16150" width="5" style="7" customWidth="1"/>
    <x:col min="16151" max="16151" width="3.33203125" style="7" customWidth="1"/>
    <x:col min="16152" max="16152" width="5" style="7" customWidth="1"/>
    <x:col min="16153" max="16153" width="3.77734375" style="7" customWidth="1"/>
    <x:col min="16154" max="16154" width="3.88671875" style="7" customWidth="1"/>
    <x:col min="16155" max="16156" width="3.5546875" style="7" customWidth="1"/>
    <x:col min="16157" max="16157" width="3.33203125" style="7" customWidth="1"/>
    <x:col min="16158" max="16158" width="3.44140625" style="7" customWidth="1"/>
    <x:col min="16159" max="16159" width="3.6640625" style="7" customWidth="1"/>
    <x:col min="16160" max="16160" width="3.21875" style="7" customWidth="1"/>
    <x:col min="16161" max="16161" width="3.44140625" style="7" customWidth="1"/>
    <x:col min="16162" max="16162" width="2.88671875" style="7" customWidth="1"/>
    <x:col min="16163" max="16163" width="3.33203125" style="7" customWidth="1"/>
    <x:col min="16164" max="16164" width="3.77734375" style="7" bestFit="1" customWidth="1"/>
    <x:col min="16165" max="16165" width="4.44140625" style="7" bestFit="1" customWidth="1"/>
    <x:col min="16166" max="16166" width="12.6640625" style="7" customWidth="1"/>
    <x:col min="16167" max="16167" width="4.5546875" style="7" customWidth="1"/>
    <x:col min="16168" max="16168" width="6.109375" style="7" bestFit="1" customWidth="1"/>
    <x:col min="16169" max="16169" width="3.44140625" style="7" customWidth="1"/>
    <x:col min="16170" max="16170" width="4.21875" style="7" customWidth="1"/>
    <x:col min="16171" max="16171" width="3.44140625" style="7" customWidth="1"/>
    <x:col min="16172" max="16172" width="5.109375" style="7" customWidth="1"/>
    <x:col min="16173" max="16173" width="3.109375" style="7" customWidth="1"/>
    <x:col min="16174" max="16174" width="4.33203125" style="7" customWidth="1"/>
    <x:col min="16175" max="16175" width="3.33203125" style="7" customWidth="1"/>
    <x:col min="16176" max="16176" width="3.88671875" style="7" customWidth="1"/>
    <x:col min="16177" max="16177" width="4.21875" style="7" customWidth="1"/>
    <x:col min="16178" max="16179" width="3.21875" style="7" bestFit="1" customWidth="1"/>
    <x:col min="16180" max="16180" width="3.21875" style="7" customWidth="1"/>
    <x:col min="16181" max="16181" width="3.77734375" style="7" bestFit="1" customWidth="1"/>
    <x:col min="16182" max="16182" width="2.77734375" style="7" customWidth="1"/>
    <x:col min="16183" max="16183" width="3.44140625" style="7" customWidth="1"/>
    <x:col min="16184" max="16184" width="3.21875" style="7" customWidth="1"/>
    <x:col min="16185" max="16185" width="4.21875" style="7" customWidth="1"/>
    <x:col min="16186" max="16186" width="4" style="7" customWidth="1"/>
    <x:col min="16187" max="16188" width="3.5546875" style="7" customWidth="1"/>
    <x:col min="16189" max="16189" width="3" style="7" customWidth="1"/>
    <x:col min="16190" max="16190" width="6" style="7" customWidth="1"/>
    <x:col min="16191" max="16191" width="2.6640625" style="7" customWidth="1"/>
    <x:col min="16192" max="16192" width="6.109375" style="7" customWidth="1"/>
    <x:col min="16193" max="16193" width="2.6640625" style="7" customWidth="1"/>
    <x:col min="16194" max="16194" width="6.44140625" style="7" customWidth="1"/>
    <x:col min="16195" max="16195" width="2.6640625" style="7" customWidth="1"/>
    <x:col min="16196" max="16196" width="6.44140625" style="7" customWidth="1"/>
    <x:col min="16197" max="16197" width="3.6640625" style="7" customWidth="1"/>
    <x:col min="16198" max="16198" width="3.21875" style="7" bestFit="1" customWidth="1"/>
    <x:col min="16199" max="16199" width="3" style="7" bestFit="1" customWidth="1"/>
    <x:col min="16200" max="16201" width="3.109375" style="7" bestFit="1" customWidth="1"/>
    <x:col min="16202" max="16202" width="13.6640625" style="7" customWidth="1"/>
    <x:col min="16203" max="16203" width="5.33203125" style="7" customWidth="1"/>
    <x:col min="16204" max="16204" width="5.6640625" style="7" customWidth="1"/>
    <x:col min="16205" max="16205" width="5.5546875" style="7" customWidth="1"/>
    <x:col min="16206" max="16206" width="4.77734375" style="7" customWidth="1"/>
    <x:col min="16207" max="16207" width="6.6640625" style="7" customWidth="1"/>
    <x:col min="16208" max="16208" width="4.44140625" style="7" customWidth="1"/>
    <x:col min="16209" max="16209" width="6" style="7" customWidth="1"/>
    <x:col min="16210" max="16211" width="4.6640625" style="7" customWidth="1"/>
    <x:col min="16212" max="16212" width="7.6640625" style="7" customWidth="1"/>
    <x:col min="16213" max="16213" width="4.88671875" style="7" customWidth="1"/>
    <x:col min="16214" max="16214" width="4.77734375" style="7" customWidth="1"/>
    <x:col min="16215" max="16215" width="4.5546875" style="7" customWidth="1"/>
    <x:col min="16216" max="16216" width="4.21875" style="7" customWidth="1"/>
    <x:col min="16217" max="16217" width="4.33203125" style="7" customWidth="1"/>
    <x:col min="16218" max="16218" width="3.88671875" style="7" customWidth="1"/>
    <x:col min="16219" max="16220" width="3.33203125" style="7" customWidth="1"/>
    <x:col min="16221" max="16221" width="3.88671875" style="7" customWidth="1"/>
    <x:col min="16222" max="16222" width="6.21875" style="7" customWidth="1"/>
    <x:col min="16223" max="16223" width="3.88671875" style="7" customWidth="1"/>
    <x:col min="16224" max="16224" width="6.6640625" style="7" customWidth="1"/>
    <x:col min="16225" max="16225" width="4.77734375" style="7" customWidth="1"/>
    <x:col min="16226" max="16226" width="4" style="7" customWidth="1"/>
    <x:col min="16227" max="16227" width="3.6640625" style="7" customWidth="1"/>
    <x:col min="16228" max="16228" width="4" style="7" customWidth="1"/>
    <x:col min="16229" max="16229" width="3.88671875" style="7" customWidth="1"/>
    <x:col min="16230" max="16230" width="3.21875" style="7" customWidth="1"/>
    <x:col min="16231" max="16231" width="12.44140625" style="7" customWidth="1"/>
    <x:col min="16232" max="16232" width="5.109375" style="7" customWidth="1"/>
    <x:col min="16233" max="16233" width="8.6640625" style="7" customWidth="1"/>
    <x:col min="16234" max="16234" width="5.21875" style="7" customWidth="1"/>
    <x:col min="16235" max="16235" width="9.6640625" style="7" customWidth="1"/>
    <x:col min="16236" max="16236" width="5.21875" style="7" customWidth="1"/>
    <x:col min="16237" max="16237" width="9.44140625" style="7" customWidth="1"/>
    <x:col min="16238" max="16238" width="5.6640625" style="7" customWidth="1"/>
    <x:col min="16239" max="16239" width="9.88671875" style="7" customWidth="1"/>
    <x:col min="16240" max="16384" width="8.88671875" style="7"/>
  </x:cols>
  <x:sheetData>
    <x:row r="1" spans="1:111" s="12" customFormat="1" ht="30" customHeight="1">
      <x:c r="A1" s="12" t="s">
        <x:v>1622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0" customHeight="1">
      <x:c r="A2" s="12" t="s">
        <x:v>2797</x:v>
      </x:c>
      <x:c r="B2" s="83"/>
      <x:c r="C2" s="84"/>
      <x:c r="D2" s="83"/>
      <x:c r="E2" s="84"/>
      <x:c r="F2" s="83"/>
      <x:c r="G2" s="84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417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438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2123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4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4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4" customFormat="1" ht="30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96" customFormat="1" ht="30" customHeight="1">
      <x:c r="A6" s="134" t="s">
        <x:v>63</x:v>
      </x:c>
      <x:c r="B6" s="348">
        <x:f t="shared" ref="B6:AK6" si="0">B7+B10+B125</x:f>
        <x:v>29</x:v>
      </x:c>
      <x:c r="C6" s="347">
        <x:f t="shared" si="0"/>
        <x:v>72648.949999999997</x:v>
      </x:c>
      <x:c r="D6" s="348">
        <x:f t="shared" si="0"/>
        <x:v>14</x:v>
      </x:c>
      <x:c r="E6" s="347">
        <x:f t="shared" si="0"/>
        <x:v>8570.3099999999977</x:v>
      </x:c>
      <x:c r="F6" s="348">
        <x:f t="shared" si="0"/>
        <x:v>34</x:v>
      </x:c>
      <x:c r="G6" s="347">
        <x:f t="shared" si="0"/>
        <x:v>26.93</x:v>
      </x:c>
      <x:c r="H6" s="348">
        <x:f t="shared" si="0"/>
        <x:v>0</x:v>
      </x:c>
      <x:c r="I6" s="347">
        <x:f t="shared" si="0"/>
        <x:v>0</x:v>
      </x:c>
      <x:c r="J6" s="348">
        <x:f t="shared" si="0"/>
        <x:v>117</x:v>
      </x:c>
      <x:c r="K6" s="348">
        <x:f t="shared" si="0"/>
        <x:v>4</x:v>
      </x:c>
      <x:c r="L6" s="347">
        <x:f t="shared" si="0"/>
        <x:v>2869</x:v>
      </x:c>
      <x:c r="M6" s="348">
        <x:f t="shared" si="0"/>
        <x:v>13</x:v>
      </x:c>
      <x:c r="N6" s="348">
        <x:f t="shared" si="0"/>
        <x:v>2</x:v>
      </x:c>
      <x:c r="O6" s="348">
        <x:f t="shared" si="0"/>
        <x:v>11</x:v>
      </x:c>
      <x:c r="P6" s="348">
        <x:f t="shared" si="0"/>
        <x:v>39</x:v>
      </x:c>
      <x:c r="Q6" s="348">
        <x:f t="shared" si="0"/>
        <x:v>0</x:v>
      </x:c>
      <x:c r="R6" s="347">
        <x:f t="shared" si="0"/>
        <x:v>0</x:v>
      </x:c>
      <x:c r="S6" s="348">
        <x:f t="shared" si="0"/>
        <x:v>60</x:v>
      </x:c>
      <x:c r="T6" s="347">
        <x:f t="shared" si="0"/>
        <x:v>1106.25</x:v>
      </x:c>
      <x:c r="U6" s="348">
        <x:f t="shared" si="0"/>
        <x:v>23</x:v>
      </x:c>
      <x:c r="V6" s="347">
        <x:f t="shared" si="0"/>
        <x:v>1261</x:v>
      </x:c>
      <x:c r="W6" s="348">
        <x:f t="shared" si="0"/>
        <x:v>30</x:v>
      </x:c>
      <x:c r="X6" s="348">
        <x:f t="shared" si="0"/>
        <x:v>1686</x:v>
      </x:c>
      <x:c r="Y6" s="348">
        <x:f t="shared" si="0"/>
        <x:v>23</x:v>
      </x:c>
      <x:c r="Z6" s="348">
        <x:f t="shared" si="0"/>
        <x:v>132</x:v>
      </x:c>
      <x:c r="AA6" s="348">
        <x:f t="shared" si="0"/>
        <x:v>58</x:v>
      </x:c>
      <x:c r="AB6" s="348">
        <x:f t="shared" si="0"/>
        <x:v>5</x:v>
      </x:c>
      <x:c r="AC6" s="348">
        <x:f t="shared" si="0"/>
        <x:v>21</x:v>
      </x:c>
      <x:c r="AD6" s="348">
        <x:f t="shared" si="0"/>
        <x:v>33</x:v>
      </x:c>
      <x:c r="AE6" s="348">
        <x:f t="shared" si="0"/>
        <x:v>2</x:v>
      </x:c>
      <x:c r="AF6" s="348">
        <x:f t="shared" si="0"/>
        <x:v>0</x:v>
      </x:c>
      <x:c r="AG6" s="348">
        <x:f t="shared" si="0"/>
        <x:v>86</x:v>
      </x:c>
      <x:c r="AH6" s="348">
        <x:f t="shared" si="0"/>
        <x:v>0</x:v>
      </x:c>
      <x:c r="AI6" s="348">
        <x:f t="shared" si="0"/>
        <x:v>0</x:v>
      </x:c>
      <x:c r="AJ6" s="348">
        <x:f t="shared" si="0"/>
        <x:v>86</x:v>
      </x:c>
      <x:c r="AK6" s="348">
        <x:f t="shared" si="0"/>
        <x:v>122</x:v>
      </x:c>
      <x:c r="AL6" s="134" t="s">
        <x:v>63</x:v>
      </x:c>
      <x:c r="AM6" s="348">
        <x:f t="shared" ref="AM6:BU6" si="1">AM7+AM10+AM125</x:f>
        <x:v>14</x:v>
      </x:c>
      <x:c r="AN6" s="347">
        <x:f t="shared" si="1"/>
        <x:v>50475</x:v>
      </x:c>
      <x:c r="AO6" s="348">
        <x:f t="shared" si="1"/>
        <x:v>0</x:v>
      </x:c>
      <x:c r="AP6" s="348">
        <x:f t="shared" si="1"/>
        <x:v>0</x:v>
      </x:c>
      <x:c r="AQ6" s="348">
        <x:f t="shared" si="1"/>
        <x:v>1</x:v>
      </x:c>
      <x:c r="AR6" s="347">
        <x:f t="shared" si="1"/>
        <x:v>1061</x:v>
      </x:c>
      <x:c r="AS6" s="348">
        <x:f t="shared" si="1"/>
        <x:v>0</x:v>
      </x:c>
      <x:c r="AT6" s="347">
        <x:f t="shared" si="1"/>
        <x:v>0</x:v>
      </x:c>
      <x:c r="AU6" s="348">
        <x:f t="shared" si="1"/>
        <x:v>1</x:v>
      </x:c>
      <x:c r="AV6" s="348">
        <x:f t="shared" si="1"/>
        <x:v>1</x:v>
      </x:c>
      <x:c r="AW6" s="348">
        <x:f t="shared" si="1"/>
        <x:v>3</x:v>
      </x:c>
      <x:c r="AX6" s="348">
        <x:f t="shared" si="1"/>
        <x:v>10</x:v>
      </x:c>
      <x:c r="AY6" s="348">
        <x:f t="shared" si="1"/>
        <x:v>0</x:v>
      </x:c>
      <x:c r="AZ6" s="348">
        <x:f t="shared" si="1"/>
        <x:v>17</x:v>
      </x:c>
      <x:c r="BA6" s="347">
        <x:f t="shared" si="1"/>
        <x:v>71</x:v>
      </x:c>
      <x:c r="BB6" s="348">
        <x:f t="shared" si="1"/>
        <x:v>0</x:v>
      </x:c>
      <x:c r="BC6" s="348">
        <x:f t="shared" si="1"/>
        <x:v>0</x:v>
      </x:c>
      <x:c r="BD6" s="348">
        <x:f t="shared" si="1"/>
        <x:v>9</x:v>
      </x:c>
      <x:c r="BE6" s="348">
        <x:f t="shared" si="1"/>
        <x:v>167</x:v>
      </x:c>
      <x:c r="BF6" s="348">
        <x:f t="shared" si="1"/>
        <x:v>903</x:v>
      </x:c>
      <x:c r="BG6" s="348">
        <x:f t="shared" si="1"/>
        <x:v>8</x:v>
      </x:c>
      <x:c r="BH6" s="348">
        <x:f t="shared" si="1"/>
        <x:v>8</x:v>
      </x:c>
      <x:c r="BI6" s="348">
        <x:f t="shared" si="1"/>
        <x:v>0</x:v>
      </x:c>
      <x:c r="BJ6" s="347">
        <x:f t="shared" si="1"/>
        <x:v>0</x:v>
      </x:c>
      <x:c r="BK6" s="348">
        <x:f t="shared" si="1"/>
        <x:v>0</x:v>
      </x:c>
      <x:c r="BL6" s="347">
        <x:f t="shared" si="1"/>
        <x:v>0</x:v>
      </x:c>
      <x:c r="BM6" s="348">
        <x:f t="shared" si="1"/>
        <x:v>1</x:v>
      </x:c>
      <x:c r="BN6" s="347">
        <x:f t="shared" si="1"/>
        <x:v>287</x:v>
      </x:c>
      <x:c r="BO6" s="348">
        <x:f t="shared" si="1"/>
        <x:v>2</x:v>
      </x:c>
      <x:c r="BP6" s="347">
        <x:f t="shared" si="1"/>
        <x:v>1296.1800000000001</x:v>
      </x:c>
      <x:c r="BQ6" s="348">
        <x:f t="shared" si="1"/>
        <x:v>1</x:v>
      </x:c>
      <x:c r="BR6" s="348">
        <x:f t="shared" si="1"/>
        <x:v>0</x:v>
      </x:c>
      <x:c r="BS6" s="348">
        <x:f t="shared" si="1"/>
        <x:v>0</x:v>
      </x:c>
      <x:c r="BT6" s="348">
        <x:f t="shared" si="1"/>
        <x:v>1</x:v>
      </x:c>
      <x:c r="BU6" s="348">
        <x:f t="shared" si="1"/>
        <x:v>1</x:v>
      </x:c>
      <x:c r="BV6" s="134" t="s">
        <x:v>63</x:v>
      </x:c>
      <x:c r="BW6" s="348">
        <x:f t="shared" ref="BW6:CX6" si="2">BW7+BW10+BW125</x:f>
        <x:v>11</x:v>
      </x:c>
      <x:c r="BX6" s="348">
        <x:f t="shared" si="2"/>
        <x:v>778</x:v>
      </x:c>
      <x:c r="BY6" s="347">
        <x:f t="shared" si="2"/>
        <x:v>31242.830000000002</x:v>
      </x:c>
      <x:c r="BZ6" s="348">
        <x:f t="shared" si="2"/>
        <x:v>0</x:v>
      </x:c>
      <x:c r="CA6" s="347">
        <x:f t="shared" si="2"/>
        <x:v>0</x:v>
      </x:c>
      <x:c r="CB6" s="348">
        <x:f t="shared" si="2"/>
        <x:v>0</x:v>
      </x:c>
      <x:c r="CC6" s="347">
        <x:f t="shared" si="2"/>
        <x:v>0</x:v>
      </x:c>
      <x:c r="CD6" s="348">
        <x:f t="shared" si="2"/>
        <x:v>5</x:v>
      </x:c>
      <x:c r="CE6" s="348">
        <x:f t="shared" si="2"/>
        <x:v>29</x:v>
      </x:c>
      <x:c r="CF6" s="347">
        <x:f t="shared" si="2"/>
        <x:v>1195.2700000000002</x:v>
      </x:c>
      <x:c r="CG6" s="348">
        <x:f t="shared" si="2"/>
        <x:v>5</x:v>
      </x:c>
      <x:c r="CH6" s="348">
        <x:f t="shared" si="2"/>
        <x:v>13</x:v>
      </x:c>
      <x:c r="CI6" s="348">
        <x:f t="shared" si="2"/>
        <x:v>4</x:v>
      </x:c>
      <x:c r="CJ6" s="348">
        <x:f t="shared" si="2"/>
        <x:v>31</x:v>
      </x:c>
      <x:c r="CK6" s="348">
        <x:f t="shared" si="2"/>
        <x:v>11</x:v>
      </x:c>
      <x:c r="CL6" s="348">
        <x:f t="shared" si="2"/>
        <x:v>6</x:v>
      </x:c>
      <x:c r="CM6" s="348">
        <x:f t="shared" si="2"/>
        <x:v>0</x:v>
      </x:c>
      <x:c r="CN6" s="348">
        <x:f t="shared" si="2"/>
        <x:v>0</x:v>
      </x:c>
      <x:c r="CO6" s="348">
        <x:f t="shared" si="2"/>
        <x:v>15</x:v>
      </x:c>
      <x:c r="CP6" s="347">
        <x:f t="shared" si="2"/>
        <x:v>1132.8899999999999</x:v>
      </x:c>
      <x:c r="CQ6" s="348">
        <x:f t="shared" si="2"/>
        <x:v>51</x:v>
      </x:c>
      <x:c r="CR6" s="347">
        <x:f t="shared" si="2"/>
        <x:v>4843.25</x:v>
      </x:c>
      <x:c r="CS6" s="348">
        <x:f t="shared" si="2"/>
        <x:v>2076</x:v>
      </x:c>
      <x:c r="CT6" s="348">
        <x:f t="shared" si="2"/>
        <x:v>14</x:v>
      </x:c>
      <x:c r="CU6" s="348">
        <x:f t="shared" si="2"/>
        <x:v>20</x:v>
      </x:c>
      <x:c r="CV6" s="348">
        <x:f t="shared" si="2"/>
        <x:v>107</x:v>
      </x:c>
      <x:c r="CW6" s="348">
        <x:f t="shared" si="2"/>
        <x:v>9</x:v>
      </x:c>
      <x:c r="CX6" s="348">
        <x:f t="shared" si="2"/>
        <x:v>30</x:v>
      </x:c>
      <x:c r="CY6" s="134" t="s">
        <x:v>63</x:v>
      </x:c>
      <x:c r="CZ6" s="348">
        <x:f t="shared" ref="CZ6:DG6" si="3">CZ7+CZ10+CZ125</x:f>
        <x:v>53</x:v>
      </x:c>
      <x:c r="DA6" s="347">
        <x:f t="shared" si="3"/>
        <x:v>5061.4200000000001</x:v>
      </x:c>
      <x:c r="DB6" s="348">
        <x:f t="shared" si="3"/>
        <x:v>1</x:v>
      </x:c>
      <x:c r="DC6" s="347">
        <x:f t="shared" si="3"/>
        <x:v>82.5</x:v>
      </x:c>
      <x:c r="DD6" s="348">
        <x:f t="shared" si="3"/>
        <x:v>1</x:v>
      </x:c>
      <x:c r="DE6" s="347">
        <x:f t="shared" si="3"/>
        <x:v>82.5</x:v>
      </x:c>
      <x:c r="DF6" s="348">
        <x:f t="shared" si="3"/>
        <x:v>0</x:v>
      </x:c>
      <x:c r="DG6" s="349">
        <x:f t="shared" si="3"/>
        <x:v>0</x:v>
      </x:c>
    </x:row>
    <x:row r="7" spans="1:111" s="196" customFormat="1" ht="30" customHeight="1">
      <x:c r="A7" s="152" t="s">
        <x:v>2063</x:v>
      </x:c>
      <x:c r="B7" s="359">
        <x:f t="shared" ref="B7:AK7" si="4">SUM(B8)</x:f>
        <x:v>0</x:v>
      </x:c>
      <x:c r="C7" s="360">
        <x:f t="shared" si="4"/>
        <x:v>0</x:v>
      </x:c>
      <x:c r="D7" s="361">
        <x:f t="shared" si="4"/>
        <x:v>0</x:v>
      </x:c>
      <x:c r="E7" s="360">
        <x:f t="shared" si="4"/>
        <x:v>0</x:v>
      </x:c>
      <x:c r="F7" s="361">
        <x:f t="shared" si="4"/>
        <x:v>0</x:v>
      </x:c>
      <x:c r="G7" s="360">
        <x:f t="shared" si="4"/>
        <x:v>0</x:v>
      </x:c>
      <x:c r="H7" s="361">
        <x:f t="shared" si="4"/>
        <x:v>0</x:v>
      </x:c>
      <x:c r="I7" s="360">
        <x:f t="shared" si="4"/>
        <x:v>0</x:v>
      </x:c>
      <x:c r="J7" s="361">
        <x:f t="shared" si="4"/>
        <x:v>0</x:v>
      </x:c>
      <x:c r="K7" s="361">
        <x:f t="shared" si="4"/>
        <x:v>0</x:v>
      </x:c>
      <x:c r="L7" s="360">
        <x:f t="shared" si="4"/>
        <x:v>0</x:v>
      </x:c>
      <x:c r="M7" s="361">
        <x:f t="shared" si="4"/>
        <x:v>0</x:v>
      </x:c>
      <x:c r="N7" s="361">
        <x:f t="shared" si="4"/>
        <x:v>0</x:v>
      </x:c>
      <x:c r="O7" s="361">
        <x:f t="shared" si="4"/>
        <x:v>0</x:v>
      </x:c>
      <x:c r="P7" s="361">
        <x:f t="shared" si="4"/>
        <x:v>0</x:v>
      </x:c>
      <x:c r="Q7" s="361">
        <x:f t="shared" si="4"/>
        <x:v>0</x:v>
      </x:c>
      <x:c r="R7" s="360">
        <x:f t="shared" si="4"/>
        <x:v>0</x:v>
      </x:c>
      <x:c r="S7" s="361">
        <x:f t="shared" si="4"/>
        <x:v>0</x:v>
      </x:c>
      <x:c r="T7" s="360">
        <x:f t="shared" si="4"/>
        <x:v>0</x:v>
      </x:c>
      <x:c r="U7" s="361">
        <x:f t="shared" si="4"/>
        <x:v>0</x:v>
      </x:c>
      <x:c r="V7" s="360">
        <x:f t="shared" si="4"/>
        <x:v>0</x:v>
      </x:c>
      <x:c r="W7" s="361">
        <x:f t="shared" si="4"/>
        <x:v>0</x:v>
      </x:c>
      <x:c r="X7" s="361">
        <x:f t="shared" si="4"/>
        <x:v>0</x:v>
      </x:c>
      <x:c r="Y7" s="361">
        <x:f t="shared" si="4"/>
        <x:v>0</x:v>
      </x:c>
      <x:c r="Z7" s="361">
        <x:f t="shared" si="4"/>
        <x:v>0</x:v>
      </x:c>
      <x:c r="AA7" s="361">
        <x:f t="shared" si="4"/>
        <x:v>0</x:v>
      </x:c>
      <x:c r="AB7" s="361">
        <x:f t="shared" si="4"/>
        <x:v>0</x:v>
      </x:c>
      <x:c r="AC7" s="361">
        <x:f t="shared" si="4"/>
        <x:v>0</x:v>
      </x:c>
      <x:c r="AD7" s="361">
        <x:f t="shared" si="4"/>
        <x:v>0</x:v>
      </x:c>
      <x:c r="AE7" s="361">
        <x:f t="shared" si="4"/>
        <x:v>0</x:v>
      </x:c>
      <x:c r="AF7" s="361">
        <x:f t="shared" si="4"/>
        <x:v>0</x:v>
      </x:c>
      <x:c r="AG7" s="361">
        <x:f t="shared" si="4"/>
        <x:v>0</x:v>
      </x:c>
      <x:c r="AH7" s="361">
        <x:f t="shared" si="4"/>
        <x:v>0</x:v>
      </x:c>
      <x:c r="AI7" s="361">
        <x:f t="shared" si="4"/>
        <x:v>0</x:v>
      </x:c>
      <x:c r="AJ7" s="361">
        <x:f t="shared" si="4"/>
        <x:v>0</x:v>
      </x:c>
      <x:c r="AK7" s="361">
        <x:f t="shared" si="4"/>
        <x:v>0</x:v>
      </x:c>
      <x:c r="AL7" s="152" t="s">
        <x:v>2063</x:v>
      </x:c>
      <x:c r="AM7" s="361">
        <x:f t="shared" ref="AM7:BP7" si="5">SUM(AM8)</x:f>
        <x:v>0</x:v>
      </x:c>
      <x:c r="AN7" s="360">
        <x:f t="shared" si="5"/>
        <x:v>0</x:v>
      </x:c>
      <x:c r="AO7" s="361">
        <x:f t="shared" si="5"/>
        <x:v>0</x:v>
      </x:c>
      <x:c r="AP7" s="361">
        <x:f t="shared" si="5"/>
        <x:v>0</x:v>
      </x:c>
      <x:c r="AQ7" s="361">
        <x:f t="shared" si="5"/>
        <x:v>0</x:v>
      </x:c>
      <x:c r="AR7" s="360">
        <x:f t="shared" si="5"/>
        <x:v>0</x:v>
      </x:c>
      <x:c r="AS7" s="361">
        <x:f t="shared" si="5"/>
        <x:v>0</x:v>
      </x:c>
      <x:c r="AT7" s="360">
        <x:f t="shared" si="5"/>
        <x:v>0</x:v>
      </x:c>
      <x:c r="AU7" s="361">
        <x:f t="shared" si="5"/>
        <x:v>0</x:v>
      </x:c>
      <x:c r="AV7" s="361">
        <x:f t="shared" si="5"/>
        <x:v>0</x:v>
      </x:c>
      <x:c r="AW7" s="361">
        <x:f t="shared" si="5"/>
        <x:v>0</x:v>
      </x:c>
      <x:c r="AX7" s="361">
        <x:f t="shared" si="5"/>
        <x:v>0</x:v>
      </x:c>
      <x:c r="AY7" s="361">
        <x:f t="shared" si="5"/>
        <x:v>0</x:v>
      </x:c>
      <x:c r="AZ7" s="361">
        <x:f t="shared" si="5"/>
        <x:v>0</x:v>
      </x:c>
      <x:c r="BA7" s="360">
        <x:f t="shared" si="5"/>
        <x:v>0</x:v>
      </x:c>
      <x:c r="BB7" s="361">
        <x:f t="shared" si="5"/>
        <x:v>0</x:v>
      </x:c>
      <x:c r="BC7" s="361">
        <x:f t="shared" si="5"/>
        <x:v>0</x:v>
      </x:c>
      <x:c r="BD7" s="361">
        <x:f t="shared" si="5"/>
        <x:v>0</x:v>
      </x:c>
      <x:c r="BE7" s="361">
        <x:f t="shared" si="5"/>
        <x:v>0</x:v>
      </x:c>
      <x:c r="BF7" s="361">
        <x:f t="shared" si="5"/>
        <x:v>0</x:v>
      </x:c>
      <x:c r="BG7" s="361">
        <x:f t="shared" si="5"/>
        <x:v>0</x:v>
      </x:c>
      <x:c r="BH7" s="361">
        <x:f t="shared" si="5"/>
        <x:v>0</x:v>
      </x:c>
      <x:c r="BI7" s="361">
        <x:f t="shared" si="5"/>
        <x:v>0</x:v>
      </x:c>
      <x:c r="BJ7" s="360">
        <x:f t="shared" si="5"/>
        <x:v>0</x:v>
      </x:c>
      <x:c r="BK7" s="361">
        <x:f t="shared" si="5"/>
        <x:v>0</x:v>
      </x:c>
      <x:c r="BL7" s="360">
        <x:f t="shared" si="5"/>
        <x:v>0</x:v>
      </x:c>
      <x:c r="BM7" s="361">
        <x:f t="shared" si="5"/>
        <x:v>0</x:v>
      </x:c>
      <x:c r="BN7" s="360">
        <x:f t="shared" si="5"/>
        <x:v>0</x:v>
      </x:c>
      <x:c r="BO7" s="361">
        <x:f t="shared" si="5"/>
        <x:v>0</x:v>
      </x:c>
      <x:c r="BP7" s="360">
        <x:f t="shared" si="5"/>
        <x:v>0</x:v>
      </x:c>
      <x:c r="BQ7" s="361">
        <x:v>0</x:v>
      </x:c>
      <x:c r="BR7" s="361">
        <x:f>SUM(BR8)</x:f>
        <x:v>0</x:v>
      </x:c>
      <x:c r="BS7" s="361">
        <x:f>SUM(BS8)</x:f>
        <x:v>0</x:v>
      </x:c>
      <x:c r="BT7" s="361">
        <x:f>SUM(BT8)</x:f>
        <x:v>0</x:v>
      </x:c>
      <x:c r="BU7" s="361">
        <x:f>SUM(BU8)</x:f>
        <x:v>0</x:v>
      </x:c>
      <x:c r="BV7" s="152" t="s">
        <x:v>2063</x:v>
      </x:c>
      <x:c r="BW7" s="361">
        <x:f t="shared" ref="BW7:CX7" si="6">SUM(BW8)</x:f>
        <x:v>0</x:v>
      </x:c>
      <x:c r="BX7" s="361">
        <x:f t="shared" si="6"/>
        <x:v>0</x:v>
      </x:c>
      <x:c r="BY7" s="360">
        <x:f t="shared" si="6"/>
        <x:v>0</x:v>
      </x:c>
      <x:c r="BZ7" s="361">
        <x:f t="shared" si="6"/>
        <x:v>0</x:v>
      </x:c>
      <x:c r="CA7" s="360">
        <x:f t="shared" si="6"/>
        <x:v>0</x:v>
      </x:c>
      <x:c r="CB7" s="361">
        <x:f t="shared" si="6"/>
        <x:v>0</x:v>
      </x:c>
      <x:c r="CC7" s="360">
        <x:f t="shared" si="6"/>
        <x:v>0</x:v>
      </x:c>
      <x:c r="CD7" s="361">
        <x:f t="shared" si="6"/>
        <x:v>0</x:v>
      </x:c>
      <x:c r="CE7" s="361">
        <x:f t="shared" si="6"/>
        <x:v>0</x:v>
      </x:c>
      <x:c r="CF7" s="360">
        <x:f t="shared" si="6"/>
        <x:v>0</x:v>
      </x:c>
      <x:c r="CG7" s="361">
        <x:f t="shared" si="6"/>
        <x:v>0</x:v>
      </x:c>
      <x:c r="CH7" s="361">
        <x:f t="shared" si="6"/>
        <x:v>0</x:v>
      </x:c>
      <x:c r="CI7" s="361">
        <x:f t="shared" si="6"/>
        <x:v>0</x:v>
      </x:c>
      <x:c r="CJ7" s="361">
        <x:f t="shared" si="6"/>
        <x:v>0</x:v>
      </x:c>
      <x:c r="CK7" s="361">
        <x:f t="shared" si="6"/>
        <x:v>0</x:v>
      </x:c>
      <x:c r="CL7" s="361">
        <x:f t="shared" si="6"/>
        <x:v>0</x:v>
      </x:c>
      <x:c r="CM7" s="361">
        <x:f t="shared" si="6"/>
        <x:v>0</x:v>
      </x:c>
      <x:c r="CN7" s="361">
        <x:f t="shared" si="6"/>
        <x:v>0</x:v>
      </x:c>
      <x:c r="CO7" s="361">
        <x:f t="shared" si="6"/>
        <x:v>0</x:v>
      </x:c>
      <x:c r="CP7" s="360">
        <x:f t="shared" si="6"/>
        <x:v>0</x:v>
      </x:c>
      <x:c r="CQ7" s="361">
        <x:f t="shared" si="6"/>
        <x:v>0</x:v>
      </x:c>
      <x:c r="CR7" s="360">
        <x:f t="shared" si="6"/>
        <x:v>0</x:v>
      </x:c>
      <x:c r="CS7" s="361">
        <x:f t="shared" si="6"/>
        <x:v>0</x:v>
      </x:c>
      <x:c r="CT7" s="361">
        <x:f t="shared" si="6"/>
        <x:v>0</x:v>
      </x:c>
      <x:c r="CU7" s="361">
        <x:f t="shared" si="6"/>
        <x:v>0</x:v>
      </x:c>
      <x:c r="CV7" s="361">
        <x:f t="shared" si="6"/>
        <x:v>0</x:v>
      </x:c>
      <x:c r="CW7" s="361">
        <x:f t="shared" si="6"/>
        <x:v>0</x:v>
      </x:c>
      <x:c r="CX7" s="361">
        <x:f t="shared" si="6"/>
        <x:v>0</x:v>
      </x:c>
      <x:c r="CY7" s="152" t="s">
        <x:v>2063</x:v>
      </x:c>
      <x:c r="CZ7" s="361">
        <x:f t="shared" ref="CZ7:DG7" si="7">CZ8</x:f>
        <x:v>0</x:v>
      </x:c>
      <x:c r="DA7" s="360">
        <x:f t="shared" si="7"/>
        <x:v>0</x:v>
      </x:c>
      <x:c r="DB7" s="361">
        <x:f t="shared" si="7"/>
        <x:v>0</x:v>
      </x:c>
      <x:c r="DC7" s="360">
        <x:f t="shared" si="7"/>
        <x:v>0</x:v>
      </x:c>
      <x:c r="DD7" s="361">
        <x:f t="shared" si="7"/>
        <x:v>0</x:v>
      </x:c>
      <x:c r="DE7" s="360">
        <x:f t="shared" si="7"/>
        <x:v>0</x:v>
      </x:c>
      <x:c r="DF7" s="361">
        <x:f t="shared" si="7"/>
        <x:v>0</x:v>
      </x:c>
      <x:c r="DG7" s="362">
        <x:f t="shared" si="7"/>
        <x:v>0</x:v>
      </x:c>
    </x:row>
    <x:row r="8" spans="1:111" s="10" customFormat="1" ht="30" customHeight="1">
      <x:c r="A8" s="287" t="s">
        <x:v>502</x:v>
      </x:c>
      <x:c r="B8" s="113">
        <x:f t="shared" ref="B8:G8" si="8">SUM(B9:B9)</x:f>
        <x:v>0</x:v>
      </x:c>
      <x:c r="C8" s="82">
        <x:f t="shared" si="8"/>
        <x:v>0</x:v>
      </x:c>
      <x:c r="D8" s="81">
        <x:f t="shared" si="8"/>
        <x:v>0</x:v>
      </x:c>
      <x:c r="E8" s="82">
        <x:f t="shared" si="8"/>
        <x:v>0</x:v>
      </x:c>
      <x:c r="F8" s="81">
        <x:f t="shared" si="8"/>
        <x:v>0</x:v>
      </x:c>
      <x:c r="G8" s="82">
        <x:f t="shared" si="8"/>
        <x:v>0</x:v>
      </x:c>
      <x:c r="H8" s="81"/>
      <x:c r="I8" s="82">
        <x:f t="shared" ref="I8:AK8" si="9">SUM(I9:I9)</x:f>
        <x:v>0</x:v>
      </x:c>
      <x:c r="J8" s="81">
        <x:f t="shared" si="9"/>
        <x:v>0</x:v>
      </x:c>
      <x:c r="K8" s="81">
        <x:f t="shared" si="9"/>
        <x:v>0</x:v>
      </x:c>
      <x:c r="L8" s="82">
        <x:f t="shared" si="9"/>
        <x:v>0</x:v>
      </x:c>
      <x:c r="M8" s="81">
        <x:f t="shared" si="9"/>
        <x:v>0</x:v>
      </x:c>
      <x:c r="N8" s="81">
        <x:f t="shared" si="9"/>
        <x:v>0</x:v>
      </x:c>
      <x:c r="O8" s="81">
        <x:f t="shared" si="9"/>
        <x:v>0</x:v>
      </x:c>
      <x:c r="P8" s="81">
        <x:f t="shared" si="9"/>
        <x:v>0</x:v>
      </x:c>
      <x:c r="Q8" s="81">
        <x:f t="shared" si="9"/>
        <x:v>0</x:v>
      </x:c>
      <x:c r="R8" s="82">
        <x:f t="shared" si="9"/>
        <x:v>0</x:v>
      </x:c>
      <x:c r="S8" s="81">
        <x:f t="shared" si="9"/>
        <x:v>0</x:v>
      </x:c>
      <x:c r="T8" s="82">
        <x:f t="shared" si="9"/>
        <x:v>0</x:v>
      </x:c>
      <x:c r="U8" s="81">
        <x:f t="shared" si="9"/>
        <x:v>0</x:v>
      </x:c>
      <x:c r="V8" s="82">
        <x:f t="shared" si="9"/>
        <x:v>0</x:v>
      </x:c>
      <x:c r="W8" s="81">
        <x:f t="shared" si="9"/>
        <x:v>0</x:v>
      </x:c>
      <x:c r="X8" s="81">
        <x:f t="shared" si="9"/>
        <x:v>0</x:v>
      </x:c>
      <x:c r="Y8" s="81">
        <x:f t="shared" si="9"/>
        <x:v>0</x:v>
      </x:c>
      <x:c r="Z8" s="81">
        <x:f t="shared" si="9"/>
        <x:v>0</x:v>
      </x:c>
      <x:c r="AA8" s="81">
        <x:f t="shared" si="9"/>
        <x:v>0</x:v>
      </x:c>
      <x:c r="AB8" s="81">
        <x:f t="shared" si="9"/>
        <x:v>0</x:v>
      </x:c>
      <x:c r="AC8" s="81">
        <x:f t="shared" si="9"/>
        <x:v>0</x:v>
      </x:c>
      <x:c r="AD8" s="81">
        <x:f t="shared" si="9"/>
        <x:v>0</x:v>
      </x:c>
      <x:c r="AE8" s="81">
        <x:f t="shared" si="9"/>
        <x:v>0</x:v>
      </x:c>
      <x:c r="AF8" s="81">
        <x:f t="shared" si="9"/>
        <x:v>0</x:v>
      </x:c>
      <x:c r="AG8" s="81">
        <x:f t="shared" si="9"/>
        <x:v>0</x:v>
      </x:c>
      <x:c r="AH8" s="81">
        <x:f t="shared" si="9"/>
        <x:v>0</x:v>
      </x:c>
      <x:c r="AI8" s="81">
        <x:f t="shared" si="9"/>
        <x:v>0</x:v>
      </x:c>
      <x:c r="AJ8" s="81">
        <x:f t="shared" si="9"/>
        <x:v>0</x:v>
      </x:c>
      <x:c r="AK8" s="81">
        <x:f t="shared" si="9"/>
        <x:v>0</x:v>
      </x:c>
      <x:c r="AL8" s="287" t="s">
        <x:v>502</x:v>
      </x:c>
      <x:c r="AM8" s="81">
        <x:f t="shared" ref="AM8:BP8" si="10">SUM(AM9:AM9)</x:f>
        <x:v>0</x:v>
      </x:c>
      <x:c r="AN8" s="82">
        <x:f t="shared" si="10"/>
        <x:v>0</x:v>
      </x:c>
      <x:c r="AO8" s="81">
        <x:f t="shared" si="10"/>
        <x:v>0</x:v>
      </x:c>
      <x:c r="AP8" s="81">
        <x:f t="shared" si="10"/>
        <x:v>0</x:v>
      </x:c>
      <x:c r="AQ8" s="81">
        <x:f t="shared" si="10"/>
        <x:v>0</x:v>
      </x:c>
      <x:c r="AR8" s="82">
        <x:f t="shared" si="10"/>
        <x:v>0</x:v>
      </x:c>
      <x:c r="AS8" s="81">
        <x:f t="shared" si="10"/>
        <x:v>0</x:v>
      </x:c>
      <x:c r="AT8" s="82">
        <x:f t="shared" si="10"/>
        <x:v>0</x:v>
      </x:c>
      <x:c r="AU8" s="81">
        <x:f t="shared" si="10"/>
        <x:v>0</x:v>
      </x:c>
      <x:c r="AV8" s="81">
        <x:f t="shared" si="10"/>
        <x:v>0</x:v>
      </x:c>
      <x:c r="AW8" s="81">
        <x:f t="shared" si="10"/>
        <x:v>0</x:v>
      </x:c>
      <x:c r="AX8" s="81">
        <x:f t="shared" si="10"/>
        <x:v>0</x:v>
      </x:c>
      <x:c r="AY8" s="81">
        <x:f t="shared" si="10"/>
        <x:v>0</x:v>
      </x:c>
      <x:c r="AZ8" s="81">
        <x:f t="shared" si="10"/>
        <x:v>0</x:v>
      </x:c>
      <x:c r="BA8" s="82">
        <x:f t="shared" si="10"/>
        <x:v>0</x:v>
      </x:c>
      <x:c r="BB8" s="81">
        <x:f t="shared" si="10"/>
        <x:v>0</x:v>
      </x:c>
      <x:c r="BC8" s="81">
        <x:f t="shared" si="10"/>
        <x:v>0</x:v>
      </x:c>
      <x:c r="BD8" s="81">
        <x:f t="shared" si="10"/>
        <x:v>0</x:v>
      </x:c>
      <x:c r="BE8" s="81">
        <x:f t="shared" si="10"/>
        <x:v>0</x:v>
      </x:c>
      <x:c r="BF8" s="81">
        <x:f t="shared" si="10"/>
        <x:v>0</x:v>
      </x:c>
      <x:c r="BG8" s="81">
        <x:f t="shared" si="10"/>
        <x:v>0</x:v>
      </x:c>
      <x:c r="BH8" s="81">
        <x:f t="shared" si="10"/>
        <x:v>0</x:v>
      </x:c>
      <x:c r="BI8" s="81">
        <x:f t="shared" si="10"/>
        <x:v>0</x:v>
      </x:c>
      <x:c r="BJ8" s="82">
        <x:f t="shared" si="10"/>
        <x:v>0</x:v>
      </x:c>
      <x:c r="BK8" s="81">
        <x:f t="shared" si="10"/>
        <x:v>0</x:v>
      </x:c>
      <x:c r="BL8" s="82">
        <x:f t="shared" si="10"/>
        <x:v>0</x:v>
      </x:c>
      <x:c r="BM8" s="81">
        <x:f t="shared" si="10"/>
        <x:v>0</x:v>
      </x:c>
      <x:c r="BN8" s="82">
        <x:f t="shared" si="10"/>
        <x:v>0</x:v>
      </x:c>
      <x:c r="BO8" s="81">
        <x:f t="shared" si="10"/>
        <x:v>0</x:v>
      </x:c>
      <x:c r="BP8" s="82">
        <x:f t="shared" si="10"/>
        <x:v>0</x:v>
      </x:c>
      <x:c r="BQ8" s="81">
        <x:v>0</x:v>
      </x:c>
      <x:c r="BR8" s="81">
        <x:f>SUM(BR9:BR9)</x:f>
        <x:v>0</x:v>
      </x:c>
      <x:c r="BS8" s="81">
        <x:f>SUM(BS9:BS9)</x:f>
        <x:v>0</x:v>
      </x:c>
      <x:c r="BT8" s="81">
        <x:f>SUM(BT9:BT9)</x:f>
        <x:v>0</x:v>
      </x:c>
      <x:c r="BU8" s="81">
        <x:f>SUM(BU9:BU9)</x:f>
        <x:v>0</x:v>
      </x:c>
      <x:c r="BV8" s="287" t="s">
        <x:v>502</x:v>
      </x:c>
      <x:c r="BW8" s="81">
        <x:f t="shared" ref="BW8:CX8" si="11">SUM(BW9:BW9)</x:f>
        <x:v>0</x:v>
      </x:c>
      <x:c r="BX8" s="81">
        <x:f t="shared" si="11"/>
        <x:v>0</x:v>
      </x:c>
      <x:c r="BY8" s="82">
        <x:f t="shared" si="11"/>
        <x:v>0</x:v>
      </x:c>
      <x:c r="BZ8" s="81">
        <x:f t="shared" si="11"/>
        <x:v>0</x:v>
      </x:c>
      <x:c r="CA8" s="82">
        <x:f t="shared" si="11"/>
        <x:v>0</x:v>
      </x:c>
      <x:c r="CB8" s="81">
        <x:f t="shared" si="11"/>
        <x:v>0</x:v>
      </x:c>
      <x:c r="CC8" s="82">
        <x:f t="shared" si="11"/>
        <x:v>0</x:v>
      </x:c>
      <x:c r="CD8" s="81">
        <x:f t="shared" si="11"/>
        <x:v>0</x:v>
      </x:c>
      <x:c r="CE8" s="81">
        <x:f t="shared" si="11"/>
        <x:v>0</x:v>
      </x:c>
      <x:c r="CF8" s="82">
        <x:f t="shared" si="11"/>
        <x:v>0</x:v>
      </x:c>
      <x:c r="CG8" s="81">
        <x:f t="shared" si="11"/>
        <x:v>0</x:v>
      </x:c>
      <x:c r="CH8" s="81">
        <x:f t="shared" si="11"/>
        <x:v>0</x:v>
      </x:c>
      <x:c r="CI8" s="81">
        <x:f t="shared" si="11"/>
        <x:v>0</x:v>
      </x:c>
      <x:c r="CJ8" s="81">
        <x:f t="shared" si="11"/>
        <x:v>0</x:v>
      </x:c>
      <x:c r="CK8" s="81">
        <x:f t="shared" si="11"/>
        <x:v>0</x:v>
      </x:c>
      <x:c r="CL8" s="81">
        <x:f t="shared" si="11"/>
        <x:v>0</x:v>
      </x:c>
      <x:c r="CM8" s="81">
        <x:f t="shared" si="11"/>
        <x:v>0</x:v>
      </x:c>
      <x:c r="CN8" s="81">
        <x:f t="shared" si="11"/>
        <x:v>0</x:v>
      </x:c>
      <x:c r="CO8" s="81">
        <x:f t="shared" si="11"/>
        <x:v>0</x:v>
      </x:c>
      <x:c r="CP8" s="82">
        <x:f t="shared" si="11"/>
        <x:v>0</x:v>
      </x:c>
      <x:c r="CQ8" s="81">
        <x:f t="shared" si="11"/>
        <x:v>0</x:v>
      </x:c>
      <x:c r="CR8" s="82">
        <x:f t="shared" si="11"/>
        <x:v>0</x:v>
      </x:c>
      <x:c r="CS8" s="81">
        <x:f t="shared" si="11"/>
        <x:v>0</x:v>
      </x:c>
      <x:c r="CT8" s="81">
        <x:f t="shared" si="11"/>
        <x:v>0</x:v>
      </x:c>
      <x:c r="CU8" s="81">
        <x:f t="shared" si="11"/>
        <x:v>0</x:v>
      </x:c>
      <x:c r="CV8" s="81">
        <x:f t="shared" si="11"/>
        <x:v>0</x:v>
      </x:c>
      <x:c r="CW8" s="81">
        <x:f t="shared" si="11"/>
        <x:v>0</x:v>
      </x:c>
      <x:c r="CX8" s="81">
        <x:f t="shared" si="11"/>
        <x:v>0</x:v>
      </x:c>
      <x:c r="CY8" s="287" t="s">
        <x:v>502</x:v>
      </x:c>
      <x:c r="CZ8" s="81">
        <x:f t="shared" ref="CZ8:DG8" si="12">SUM(CZ9:CZ9)</x:f>
        <x:v>0</x:v>
      </x:c>
      <x:c r="DA8" s="82">
        <x:f t="shared" si="12"/>
        <x:v>0</x:v>
      </x:c>
      <x:c r="DB8" s="81">
        <x:f t="shared" si="12"/>
        <x:v>0</x:v>
      </x:c>
      <x:c r="DC8" s="82">
        <x:f t="shared" si="12"/>
        <x:v>0</x:v>
      </x:c>
      <x:c r="DD8" s="81">
        <x:f t="shared" si="12"/>
        <x:v>0</x:v>
      </x:c>
      <x:c r="DE8" s="82">
        <x:f t="shared" si="12"/>
        <x:v>0</x:v>
      </x:c>
      <x:c r="DF8" s="81">
        <x:f t="shared" si="12"/>
        <x:v>0</x:v>
      </x:c>
      <x:c r="DG8" s="109">
        <x:f t="shared" si="12"/>
        <x:v>0</x:v>
      </x:c>
    </x:row>
    <x:row r="9" spans="1:111" s="10" customFormat="1" ht="30" customHeight="1">
      <x:c r="A9" s="524" t="s">
        <x:v>1633</x:v>
      </x:c>
      <x:c r="B9" s="700"/>
      <x:c r="C9" s="615"/>
      <x:c r="D9" s="614"/>
      <x:c r="E9" s="615"/>
      <x:c r="F9" s="614"/>
      <x:c r="G9" s="615"/>
      <x:c r="H9" s="614"/>
      <x:c r="I9" s="615"/>
      <x:c r="J9" s="614"/>
      <x:c r="K9" s="614"/>
      <x:c r="L9" s="615"/>
      <x:c r="M9" s="614"/>
      <x:c r="N9" s="614"/>
      <x:c r="O9" s="614"/>
      <x:c r="P9" s="614"/>
      <x:c r="Q9" s="614"/>
      <x:c r="R9" s="615"/>
      <x:c r="S9" s="614"/>
      <x:c r="T9" s="615"/>
      <x:c r="U9" s="614"/>
      <x:c r="V9" s="615"/>
      <x:c r="W9" s="614"/>
      <x:c r="X9" s="614"/>
      <x:c r="Y9" s="614"/>
      <x:c r="Z9" s="614"/>
      <x:c r="AA9" s="614"/>
      <x:c r="AB9" s="614"/>
      <x:c r="AC9" s="614"/>
      <x:c r="AD9" s="614"/>
      <x:c r="AE9" s="614"/>
      <x:c r="AF9" s="614"/>
      <x:c r="AG9" s="614"/>
      <x:c r="AH9" s="614"/>
      <x:c r="AI9" s="614"/>
      <x:c r="AJ9" s="614"/>
      <x:c r="AK9" s="614"/>
      <x:c r="AL9" s="524" t="s">
        <x:v>1633</x:v>
      </x:c>
      <x:c r="AM9" s="479"/>
      <x:c r="AN9" s="478"/>
      <x:c r="AO9" s="479"/>
      <x:c r="AP9" s="479"/>
      <x:c r="AQ9" s="479"/>
      <x:c r="AR9" s="478"/>
      <x:c r="AS9" s="479"/>
      <x:c r="AT9" s="478"/>
      <x:c r="AU9" s="479"/>
      <x:c r="AV9" s="479"/>
      <x:c r="AW9" s="479"/>
      <x:c r="AX9" s="479"/>
      <x:c r="AY9" s="479"/>
      <x:c r="AZ9" s="479"/>
      <x:c r="BA9" s="478"/>
      <x:c r="BB9" s="479"/>
      <x:c r="BC9" s="479"/>
      <x:c r="BD9" s="479"/>
      <x:c r="BE9" s="479"/>
      <x:c r="BF9" s="479"/>
      <x:c r="BG9" s="479"/>
      <x:c r="BH9" s="479"/>
      <x:c r="BI9" s="479"/>
      <x:c r="BJ9" s="478"/>
      <x:c r="BK9" s="479"/>
      <x:c r="BL9" s="478"/>
      <x:c r="BM9" s="479"/>
      <x:c r="BN9" s="478"/>
      <x:c r="BO9" s="479"/>
      <x:c r="BP9" s="478"/>
      <x:c r="BQ9" s="479"/>
      <x:c r="BR9" s="479"/>
      <x:c r="BS9" s="479"/>
      <x:c r="BT9" s="479"/>
      <x:c r="BU9" s="479"/>
      <x:c r="BV9" s="524" t="s">
        <x:v>1633</x:v>
      </x:c>
      <x:c r="BW9" s="479"/>
      <x:c r="BX9" s="479"/>
      <x:c r="BY9" s="478"/>
      <x:c r="BZ9" s="479"/>
      <x:c r="CA9" s="478"/>
      <x:c r="CB9" s="479"/>
      <x:c r="CC9" s="478"/>
      <x:c r="CD9" s="479"/>
      <x:c r="CE9" s="479"/>
      <x:c r="CF9" s="478"/>
      <x:c r="CG9" s="479"/>
      <x:c r="CH9" s="614"/>
      <x:c r="CI9" s="614"/>
      <x:c r="CJ9" s="614"/>
      <x:c r="CK9" s="614"/>
      <x:c r="CL9" s="614"/>
      <x:c r="CM9" s="614"/>
      <x:c r="CN9" s="614"/>
      <x:c r="CO9" s="614"/>
      <x:c r="CP9" s="615"/>
      <x:c r="CQ9" s="614"/>
      <x:c r="CR9" s="615"/>
      <x:c r="CS9" s="614"/>
      <x:c r="CT9" s="614"/>
      <x:c r="CU9" s="614"/>
      <x:c r="CV9" s="614"/>
      <x:c r="CW9" s="614"/>
      <x:c r="CX9" s="614"/>
      <x:c r="CY9" s="524" t="s">
        <x:v>1633</x:v>
      </x:c>
      <x:c r="CZ9" s="614"/>
      <x:c r="DA9" s="615"/>
      <x:c r="DB9" s="614"/>
      <x:c r="DC9" s="615"/>
      <x:c r="DD9" s="614"/>
      <x:c r="DE9" s="615"/>
      <x:c r="DF9" s="614"/>
      <x:c r="DG9" s="500"/>
    </x:row>
    <x:row r="10" spans="1:111" s="196" customFormat="1" ht="30" customHeight="1">
      <x:c r="A10" s="204" t="s">
        <x:v>2975</x:v>
      </x:c>
      <x:c r="B10" s="346">
        <x:f>B11+B122</x:f>
        <x:v>28</x:v>
      </x:c>
      <x:c r="C10" s="347">
        <x:f>C11+C122</x:f>
        <x:v>39648.949999999997</x:v>
      </x:c>
      <x:c r="D10" s="348">
        <x:f t="shared" ref="D10:AK10" si="13">D11+D122</x:f>
        <x:v>14</x:v>
      </x:c>
      <x:c r="E10" s="347">
        <x:f t="shared" si="13"/>
        <x:v>8570.3099999999977</x:v>
      </x:c>
      <x:c r="F10" s="348">
        <x:f t="shared" si="13"/>
        <x:v>32</x:v>
      </x:c>
      <x:c r="G10" s="347">
        <x:f t="shared" si="13"/>
        <x:v>23.629999999999999</x:v>
      </x:c>
      <x:c r="H10" s="348">
        <x:f t="shared" si="13"/>
        <x:v>0</x:v>
      </x:c>
      <x:c r="I10" s="347">
        <x:f t="shared" si="13"/>
        <x:v>0</x:v>
      </x:c>
      <x:c r="J10" s="348">
        <x:f t="shared" si="13"/>
        <x:v>112</x:v>
      </x:c>
      <x:c r="K10" s="348">
        <x:f t="shared" si="13"/>
        <x:v>4</x:v>
      </x:c>
      <x:c r="L10" s="347">
        <x:f t="shared" si="13"/>
        <x:v>2869</x:v>
      </x:c>
      <x:c r="M10" s="348">
        <x:f t="shared" si="13"/>
        <x:v>8</x:v>
      </x:c>
      <x:c r="N10" s="348">
        <x:f t="shared" si="13"/>
        <x:v>0</x:v>
      </x:c>
      <x:c r="O10" s="348">
        <x:f t="shared" si="13"/>
        <x:v>11</x:v>
      </x:c>
      <x:c r="P10" s="348">
        <x:f t="shared" si="13"/>
        <x:v>39</x:v>
      </x:c>
      <x:c r="Q10" s="348">
        <x:f t="shared" si="13"/>
        <x:v>0</x:v>
      </x:c>
      <x:c r="R10" s="347">
        <x:f t="shared" si="13"/>
        <x:v>0</x:v>
      </x:c>
      <x:c r="S10" s="348">
        <x:f t="shared" si="13"/>
        <x:v>59</x:v>
      </x:c>
      <x:c r="T10" s="347">
        <x:f t="shared" si="13"/>
        <x:v>1086</x:v>
      </x:c>
      <x:c r="U10" s="348">
        <x:f t="shared" si="13"/>
        <x:v>23</x:v>
      </x:c>
      <x:c r="V10" s="347">
        <x:f t="shared" si="13"/>
        <x:v>1261</x:v>
      </x:c>
      <x:c r="W10" s="348">
        <x:f t="shared" si="13"/>
        <x:v>29</x:v>
      </x:c>
      <x:c r="X10" s="348">
        <x:f t="shared" si="13"/>
        <x:v>1643</x:v>
      </x:c>
      <x:c r="Y10" s="348">
        <x:f t="shared" si="13"/>
        <x:v>16</x:v>
      </x:c>
      <x:c r="Z10" s="348">
        <x:f t="shared" si="13"/>
        <x:v>52</x:v>
      </x:c>
      <x:c r="AA10" s="348">
        <x:f t="shared" si="13"/>
        <x:v>58</x:v>
      </x:c>
      <x:c r="AB10" s="348">
        <x:f t="shared" si="13"/>
        <x:v>5</x:v>
      </x:c>
      <x:c r="AC10" s="348">
        <x:f t="shared" si="13"/>
        <x:v>21</x:v>
      </x:c>
      <x:c r="AD10" s="348">
        <x:f t="shared" si="13"/>
        <x:v>33</x:v>
      </x:c>
      <x:c r="AE10" s="348">
        <x:f t="shared" si="13"/>
        <x:v>2</x:v>
      </x:c>
      <x:c r="AF10" s="348">
        <x:f t="shared" si="13"/>
        <x:v>0</x:v>
      </x:c>
      <x:c r="AG10" s="348">
        <x:f t="shared" si="13"/>
        <x:v>86</x:v>
      </x:c>
      <x:c r="AH10" s="348">
        <x:f t="shared" si="13"/>
        <x:v>0</x:v>
      </x:c>
      <x:c r="AI10" s="348">
        <x:f t="shared" si="13"/>
        <x:v>0</x:v>
      </x:c>
      <x:c r="AJ10" s="348">
        <x:f t="shared" si="13"/>
        <x:v>83</x:v>
      </x:c>
      <x:c r="AK10" s="348">
        <x:f t="shared" si="13"/>
        <x:v>119</x:v>
      </x:c>
      <x:c r="AL10" s="204" t="s">
        <x:v>2975</x:v>
      </x:c>
      <x:c r="AM10" s="348">
        <x:f>AM11+AM122</x:f>
        <x:v>4</x:v>
      </x:c>
      <x:c r="AN10" s="347">
        <x:f>AN11+AN122</x:f>
        <x:v>10529</x:v>
      </x:c>
      <x:c r="AO10" s="348">
        <x:f t="shared" ref="AO10:BU10" si="14">AO11+AO122</x:f>
        <x:v>0</x:v>
      </x:c>
      <x:c r="AP10" s="348">
        <x:f t="shared" si="14"/>
        <x:v>0</x:v>
      </x:c>
      <x:c r="AQ10" s="348">
        <x:f t="shared" si="14"/>
        <x:v>1</x:v>
      </x:c>
      <x:c r="AR10" s="347">
        <x:f t="shared" si="14"/>
        <x:v>1061</x:v>
      </x:c>
      <x:c r="AS10" s="348">
        <x:f t="shared" si="14"/>
        <x:v>0</x:v>
      </x:c>
      <x:c r="AT10" s="347">
        <x:f t="shared" si="14"/>
        <x:v>0</x:v>
      </x:c>
      <x:c r="AU10" s="348">
        <x:f t="shared" si="14"/>
        <x:v>0</x:v>
      </x:c>
      <x:c r="AV10" s="348">
        <x:f t="shared" si="14"/>
        <x:v>0</x:v>
      </x:c>
      <x:c r="AW10" s="348">
        <x:f t="shared" si="14"/>
        <x:v>0</x:v>
      </x:c>
      <x:c r="AX10" s="348">
        <x:f t="shared" si="14"/>
        <x:v>8</x:v>
      </x:c>
      <x:c r="AY10" s="348">
        <x:f t="shared" si="14"/>
        <x:v>0</x:v>
      </x:c>
      <x:c r="AZ10" s="348">
        <x:f t="shared" si="14"/>
        <x:v>16</x:v>
      </x:c>
      <x:c r="BA10" s="347">
        <x:f t="shared" si="14"/>
        <x:v>70</x:v>
      </x:c>
      <x:c r="BB10" s="348">
        <x:f t="shared" si="14"/>
        <x:v>0</x:v>
      </x:c>
      <x:c r="BC10" s="348">
        <x:f t="shared" si="14"/>
        <x:v>0</x:v>
      </x:c>
      <x:c r="BD10" s="348">
        <x:f t="shared" si="14"/>
        <x:v>4</x:v>
      </x:c>
      <x:c r="BE10" s="348">
        <x:f t="shared" si="14"/>
        <x:v>149</x:v>
      </x:c>
      <x:c r="BF10" s="348">
        <x:f t="shared" si="14"/>
        <x:v>780</x:v>
      </x:c>
      <x:c r="BG10" s="348">
        <x:f t="shared" si="14"/>
        <x:v>8</x:v>
      </x:c>
      <x:c r="BH10" s="348">
        <x:f t="shared" si="14"/>
        <x:v>8</x:v>
      </x:c>
      <x:c r="BI10" s="348">
        <x:f t="shared" si="14"/>
        <x:v>0</x:v>
      </x:c>
      <x:c r="BJ10" s="347">
        <x:f t="shared" si="14"/>
        <x:v>0</x:v>
      </x:c>
      <x:c r="BK10" s="348">
        <x:f t="shared" si="14"/>
        <x:v>0</x:v>
      </x:c>
      <x:c r="BL10" s="347">
        <x:f t="shared" si="14"/>
        <x:v>0</x:v>
      </x:c>
      <x:c r="BM10" s="348">
        <x:f t="shared" si="14"/>
        <x:v>1</x:v>
      </x:c>
      <x:c r="BN10" s="347">
        <x:f t="shared" si="14"/>
        <x:v>287</x:v>
      </x:c>
      <x:c r="BO10" s="348">
        <x:f t="shared" si="14"/>
        <x:v>2</x:v>
      </x:c>
      <x:c r="BP10" s="347">
        <x:f t="shared" si="14"/>
        <x:v>1296.1800000000001</x:v>
      </x:c>
      <x:c r="BQ10" s="348">
        <x:f t="shared" si="14"/>
        <x:v>1</x:v>
      </x:c>
      <x:c r="BR10" s="348">
        <x:f t="shared" si="14"/>
        <x:v>0</x:v>
      </x:c>
      <x:c r="BS10" s="348">
        <x:f t="shared" si="14"/>
        <x:v>0</x:v>
      </x:c>
      <x:c r="BT10" s="348">
        <x:f t="shared" si="14"/>
        <x:v>1</x:v>
      </x:c>
      <x:c r="BU10" s="348">
        <x:f t="shared" si="14"/>
        <x:v>1</x:v>
      </x:c>
      <x:c r="BV10" s="204" t="s">
        <x:v>2975</x:v>
      </x:c>
      <x:c r="BW10" s="348">
        <x:f>BW11+BW122</x:f>
        <x:v>6</x:v>
      </x:c>
      <x:c r="BX10" s="348">
        <x:f>BX11+BX122</x:f>
        <x:v>217</x:v>
      </x:c>
      <x:c r="BY10" s="347">
        <x:f t="shared" ref="BY10:CX10" si="15">BY11+BY122</x:f>
        <x:v>7916.8299999999999</x:v>
      </x:c>
      <x:c r="BZ10" s="348">
        <x:f t="shared" si="15"/>
        <x:v>0</x:v>
      </x:c>
      <x:c r="CA10" s="347">
        <x:f t="shared" si="15"/>
        <x:v>0</x:v>
      </x:c>
      <x:c r="CB10" s="348">
        <x:f t="shared" si="15"/>
        <x:v>0</x:v>
      </x:c>
      <x:c r="CC10" s="347">
        <x:f t="shared" si="15"/>
        <x:v>0</x:v>
      </x:c>
      <x:c r="CD10" s="348">
        <x:f t="shared" si="15"/>
        <x:v>5</x:v>
      </x:c>
      <x:c r="CE10" s="348">
        <x:f t="shared" si="15"/>
        <x:v>19</x:v>
      </x:c>
      <x:c r="CF10" s="347">
        <x:f t="shared" si="15"/>
        <x:v>997.83000000000015</x:v>
      </x:c>
      <x:c r="CG10" s="348">
        <x:f t="shared" si="15"/>
        <x:v>5</x:v>
      </x:c>
      <x:c r="CH10" s="348">
        <x:f t="shared" si="15"/>
        <x:v>4</x:v>
      </x:c>
      <x:c r="CI10" s="348">
        <x:f t="shared" si="15"/>
        <x:v>4</x:v>
      </x:c>
      <x:c r="CJ10" s="348">
        <x:f t="shared" si="15"/>
        <x:v>20</x:v>
      </x:c>
      <x:c r="CK10" s="348">
        <x:f t="shared" si="15"/>
        <x:v>11</x:v>
      </x:c>
      <x:c r="CL10" s="348">
        <x:f t="shared" si="15"/>
        <x:v>6</x:v>
      </x:c>
      <x:c r="CM10" s="348">
        <x:f t="shared" si="15"/>
        <x:v>0</x:v>
      </x:c>
      <x:c r="CN10" s="348">
        <x:f t="shared" si="15"/>
        <x:v>0</x:v>
      </x:c>
      <x:c r="CO10" s="348">
        <x:f t="shared" si="15"/>
        <x:v>14</x:v>
      </x:c>
      <x:c r="CP10" s="347">
        <x:f t="shared" si="15"/>
        <x:v>1012.89</x:v>
      </x:c>
      <x:c r="CQ10" s="348">
        <x:f t="shared" si="15"/>
        <x:v>51</x:v>
      </x:c>
      <x:c r="CR10" s="347">
        <x:f t="shared" si="15"/>
        <x:v>4843.25</x:v>
      </x:c>
      <x:c r="CS10" s="348">
        <x:f t="shared" si="15"/>
        <x:v>1534</x:v>
      </x:c>
      <x:c r="CT10" s="348">
        <x:f t="shared" si="15"/>
        <x:v>11</x:v>
      </x:c>
      <x:c r="CU10" s="348">
        <x:f t="shared" si="15"/>
        <x:v>14</x:v>
      </x:c>
      <x:c r="CV10" s="348">
        <x:f t="shared" si="15"/>
        <x:v>93</x:v>
      </x:c>
      <x:c r="CW10" s="348">
        <x:f t="shared" si="15"/>
        <x:v>9</x:v>
      </x:c>
      <x:c r="CX10" s="348">
        <x:f t="shared" si="15"/>
        <x:v>30</x:v>
      </x:c>
      <x:c r="CY10" s="204" t="s">
        <x:v>2975</x:v>
      </x:c>
      <x:c r="CZ10" s="348">
        <x:f>CZ11+CZ122</x:f>
        <x:v>53</x:v>
      </x:c>
      <x:c r="DA10" s="347">
        <x:f>DA11+DA122</x:f>
        <x:v>5061.4200000000001</x:v>
      </x:c>
      <x:c r="DB10" s="348">
        <x:f t="shared" ref="DB10:DG10" si="16">DB11+DB122</x:f>
        <x:v>1</x:v>
      </x:c>
      <x:c r="DC10" s="347">
        <x:f t="shared" si="16"/>
        <x:v>82.5</x:v>
      </x:c>
      <x:c r="DD10" s="348">
        <x:f t="shared" si="16"/>
        <x:v>1</x:v>
      </x:c>
      <x:c r="DE10" s="347">
        <x:f t="shared" si="16"/>
        <x:v>82.5</x:v>
      </x:c>
      <x:c r="DF10" s="348">
        <x:f t="shared" si="16"/>
        <x:v>0</x:v>
      </x:c>
      <x:c r="DG10" s="349">
        <x:f t="shared" si="16"/>
        <x:v>0</x:v>
      </x:c>
    </x:row>
    <x:row r="11" spans="1:111" s="10" customFormat="1" ht="30" customHeight="1">
      <x:c r="A11" s="287" t="s">
        <x:v>1611</x:v>
      </x:c>
      <x:c r="B11" s="113">
        <x:f t="shared" ref="B11:AK11" si="17">B12+B32+B108</x:f>
        <x:v>27</x:v>
      </x:c>
      <x:c r="C11" s="82">
        <x:f t="shared" si="17"/>
        <x:v>33586.75</x:v>
      </x:c>
      <x:c r="D11" s="81">
        <x:f t="shared" si="17"/>
        <x:v>13</x:v>
      </x:c>
      <x:c r="E11" s="82">
        <x:f t="shared" si="17"/>
        <x:v>8286.0099999999984</x:v>
      </x:c>
      <x:c r="F11" s="81">
        <x:f t="shared" si="17"/>
        <x:v>30</x:v>
      </x:c>
      <x:c r="G11" s="82">
        <x:f t="shared" si="17"/>
        <x:v>22.829999999999998</x:v>
      </x:c>
      <x:c r="H11" s="81">
        <x:f t="shared" si="17"/>
        <x:v>0</x:v>
      </x:c>
      <x:c r="I11" s="82">
        <x:f t="shared" si="17"/>
        <x:v>0</x:v>
      </x:c>
      <x:c r="J11" s="81">
        <x:f t="shared" si="17"/>
        <x:v>111</x:v>
      </x:c>
      <x:c r="K11" s="81">
        <x:f t="shared" si="17"/>
        <x:v>3</x:v>
      </x:c>
      <x:c r="L11" s="82">
        <x:f t="shared" si="17"/>
        <x:v>881</x:v>
      </x:c>
      <x:c r="M11" s="81">
        <x:f t="shared" si="17"/>
        <x:v>6</x:v>
      </x:c>
      <x:c r="N11" s="81">
        <x:f t="shared" si="17"/>
        <x:v>0</x:v>
      </x:c>
      <x:c r="O11" s="81">
        <x:f t="shared" si="17"/>
        <x:v>11</x:v>
      </x:c>
      <x:c r="P11" s="81">
        <x:f t="shared" si="17"/>
        <x:v>39</x:v>
      </x:c>
      <x:c r="Q11" s="81">
        <x:f t="shared" si="17"/>
        <x:v>0</x:v>
      </x:c>
      <x:c r="R11" s="82">
        <x:f t="shared" si="17"/>
        <x:v>0</x:v>
      </x:c>
      <x:c r="S11" s="81">
        <x:f t="shared" si="17"/>
        <x:v>58</x:v>
      </x:c>
      <x:c r="T11" s="82">
        <x:f t="shared" si="17"/>
        <x:v>1071</x:v>
      </x:c>
      <x:c r="U11" s="81">
        <x:f t="shared" si="17"/>
        <x:v>23</x:v>
      </x:c>
      <x:c r="V11" s="82">
        <x:f t="shared" si="17"/>
        <x:v>1261</x:v>
      </x:c>
      <x:c r="W11" s="81">
        <x:f t="shared" si="17"/>
        <x:v>27</x:v>
      </x:c>
      <x:c r="X11" s="81">
        <x:f t="shared" si="17"/>
        <x:v>1553</x:v>
      </x:c>
      <x:c r="Y11" s="81">
        <x:f t="shared" si="17"/>
        <x:v>15</x:v>
      </x:c>
      <x:c r="Z11" s="81">
        <x:f t="shared" si="17"/>
        <x:v>50</x:v>
      </x:c>
      <x:c r="AA11" s="81">
        <x:f t="shared" si="17"/>
        <x:v>58</x:v>
      </x:c>
      <x:c r="AB11" s="81">
        <x:f t="shared" si="17"/>
        <x:v>5</x:v>
      </x:c>
      <x:c r="AC11" s="81">
        <x:f t="shared" si="17"/>
        <x:v>21</x:v>
      </x:c>
      <x:c r="AD11" s="81">
        <x:f t="shared" si="17"/>
        <x:v>33</x:v>
      </x:c>
      <x:c r="AE11" s="81">
        <x:f t="shared" si="17"/>
        <x:v>2</x:v>
      </x:c>
      <x:c r="AF11" s="81">
        <x:f t="shared" si="17"/>
        <x:v>0</x:v>
      </x:c>
      <x:c r="AG11" s="81">
        <x:f t="shared" si="17"/>
        <x:v>86</x:v>
      </x:c>
      <x:c r="AH11" s="81">
        <x:f t="shared" si="17"/>
        <x:v>0</x:v>
      </x:c>
      <x:c r="AI11" s="81">
        <x:f t="shared" si="17"/>
        <x:v>0</x:v>
      </x:c>
      <x:c r="AJ11" s="81">
        <x:f t="shared" si="17"/>
        <x:v>83</x:v>
      </x:c>
      <x:c r="AK11" s="81">
        <x:f t="shared" si="17"/>
        <x:v>119</x:v>
      </x:c>
      <x:c r="AL11" s="287" t="s">
        <x:v>1611</x:v>
      </x:c>
      <x:c r="AM11" s="81">
        <x:f t="shared" ref="AM11:BU11" si="18">AM12+AM32+AM108</x:f>
        <x:v>4</x:v>
      </x:c>
      <x:c r="AN11" s="82">
        <x:f t="shared" si="18"/>
        <x:v>10529</x:v>
      </x:c>
      <x:c r="AO11" s="81">
        <x:f t="shared" si="18"/>
        <x:v>0</x:v>
      </x:c>
      <x:c r="AP11" s="81">
        <x:f t="shared" si="18"/>
        <x:v>0</x:v>
      </x:c>
      <x:c r="AQ11" s="81">
        <x:f t="shared" si="18"/>
        <x:v>1</x:v>
      </x:c>
      <x:c r="AR11" s="82">
        <x:f t="shared" si="18"/>
        <x:v>1061</x:v>
      </x:c>
      <x:c r="AS11" s="81">
        <x:f t="shared" si="18"/>
        <x:v>0</x:v>
      </x:c>
      <x:c r="AT11" s="82">
        <x:f t="shared" si="18"/>
        <x:v>0</x:v>
      </x:c>
      <x:c r="AU11" s="81">
        <x:f t="shared" si="18"/>
        <x:v>0</x:v>
      </x:c>
      <x:c r="AV11" s="81">
        <x:f t="shared" si="18"/>
        <x:v>0</x:v>
      </x:c>
      <x:c r="AW11" s="81">
        <x:f t="shared" si="18"/>
        <x:v>0</x:v>
      </x:c>
      <x:c r="AX11" s="81">
        <x:f t="shared" si="18"/>
        <x:v>7</x:v>
      </x:c>
      <x:c r="AY11" s="81">
        <x:f t="shared" si="18"/>
        <x:v>0</x:v>
      </x:c>
      <x:c r="AZ11" s="81">
        <x:f t="shared" si="18"/>
        <x:v>16</x:v>
      </x:c>
      <x:c r="BA11" s="82">
        <x:f t="shared" si="18"/>
        <x:v>70</x:v>
      </x:c>
      <x:c r="BB11" s="81">
        <x:f t="shared" si="18"/>
        <x:v>0</x:v>
      </x:c>
      <x:c r="BC11" s="81">
        <x:f t="shared" si="18"/>
        <x:v>0</x:v>
      </x:c>
      <x:c r="BD11" s="81">
        <x:f t="shared" si="18"/>
        <x:v>4</x:v>
      </x:c>
      <x:c r="BE11" s="81">
        <x:f t="shared" si="18"/>
        <x:v>140</x:v>
      </x:c>
      <x:c r="BF11" s="81">
        <x:f t="shared" si="18"/>
        <x:v>755</x:v>
      </x:c>
      <x:c r="BG11" s="81">
        <x:f t="shared" si="18"/>
        <x:v>8</x:v>
      </x:c>
      <x:c r="BH11" s="81">
        <x:f t="shared" si="18"/>
        <x:v>8</x:v>
      </x:c>
      <x:c r="BI11" s="81">
        <x:f t="shared" si="18"/>
        <x:v>0</x:v>
      </x:c>
      <x:c r="BJ11" s="82">
        <x:f t="shared" si="18"/>
        <x:v>0</x:v>
      </x:c>
      <x:c r="BK11" s="81">
        <x:f t="shared" si="18"/>
        <x:v>0</x:v>
      </x:c>
      <x:c r="BL11" s="82">
        <x:f t="shared" si="18"/>
        <x:v>0</x:v>
      </x:c>
      <x:c r="BM11" s="81">
        <x:f t="shared" si="18"/>
        <x:v>1</x:v>
      </x:c>
      <x:c r="BN11" s="82">
        <x:f t="shared" si="18"/>
        <x:v>287</x:v>
      </x:c>
      <x:c r="BO11" s="81">
        <x:f t="shared" si="18"/>
        <x:v>2</x:v>
      </x:c>
      <x:c r="BP11" s="82">
        <x:f t="shared" si="18"/>
        <x:v>1296.1800000000001</x:v>
      </x:c>
      <x:c r="BQ11" s="81">
        <x:f t="shared" si="18"/>
        <x:v>1</x:v>
      </x:c>
      <x:c r="BR11" s="81">
        <x:f t="shared" si="18"/>
        <x:v>0</x:v>
      </x:c>
      <x:c r="BS11" s="81">
        <x:f t="shared" si="18"/>
        <x:v>0</x:v>
      </x:c>
      <x:c r="BT11" s="81">
        <x:f t="shared" si="18"/>
        <x:v>1</x:v>
      </x:c>
      <x:c r="BU11" s="81">
        <x:f t="shared" si="18"/>
        <x:v>1</x:v>
      </x:c>
      <x:c r="BV11" s="287" t="s">
        <x:v>1611</x:v>
      </x:c>
      <x:c r="BW11" s="81">
        <x:f t="shared" ref="BW11:CX11" si="19">BW12+BW32+BW108</x:f>
        <x:v>6</x:v>
      </x:c>
      <x:c r="BX11" s="81">
        <x:f t="shared" si="19"/>
        <x:v>217</x:v>
      </x:c>
      <x:c r="BY11" s="82">
        <x:f t="shared" si="19"/>
        <x:v>7916.8299999999999</x:v>
      </x:c>
      <x:c r="BZ11" s="81">
        <x:f t="shared" si="19"/>
        <x:v>0</x:v>
      </x:c>
      <x:c r="CA11" s="82">
        <x:f t="shared" si="19"/>
        <x:v>0</x:v>
      </x:c>
      <x:c r="CB11" s="81">
        <x:f t="shared" si="19"/>
        <x:v>0</x:v>
      </x:c>
      <x:c r="CC11" s="82">
        <x:f t="shared" si="19"/>
        <x:v>0</x:v>
      </x:c>
      <x:c r="CD11" s="81">
        <x:f t="shared" si="19"/>
        <x:v>4</x:v>
      </x:c>
      <x:c r="CE11" s="81">
        <x:f t="shared" si="19"/>
        <x:v>18</x:v>
      </x:c>
      <x:c r="CF11" s="82">
        <x:f t="shared" si="19"/>
        <x:v>923.34000000000015</x:v>
      </x:c>
      <x:c r="CG11" s="81">
        <x:f t="shared" si="19"/>
        <x:v>5</x:v>
      </x:c>
      <x:c r="CH11" s="81">
        <x:f t="shared" si="19"/>
        <x:v>4</x:v>
      </x:c>
      <x:c r="CI11" s="81">
        <x:f t="shared" si="19"/>
        <x:v>2</x:v>
      </x:c>
      <x:c r="CJ11" s="81">
        <x:f t="shared" si="19"/>
        <x:v>19</x:v>
      </x:c>
      <x:c r="CK11" s="81">
        <x:f t="shared" si="19"/>
        <x:v>11</x:v>
      </x:c>
      <x:c r="CL11" s="81">
        <x:f t="shared" si="19"/>
        <x:v>6</x:v>
      </x:c>
      <x:c r="CM11" s="81">
        <x:f t="shared" si="19"/>
        <x:v>0</x:v>
      </x:c>
      <x:c r="CN11" s="81">
        <x:f t="shared" si="19"/>
        <x:v>0</x:v>
      </x:c>
      <x:c r="CO11" s="81">
        <x:f t="shared" si="19"/>
        <x:v>13</x:v>
      </x:c>
      <x:c r="CP11" s="82">
        <x:f t="shared" si="19"/>
        <x:v>690.88999999999999</x:v>
      </x:c>
      <x:c r="CQ11" s="81">
        <x:f t="shared" si="19"/>
        <x:v>51</x:v>
      </x:c>
      <x:c r="CR11" s="82">
        <x:f t="shared" si="19"/>
        <x:v>4843.25</x:v>
      </x:c>
      <x:c r="CS11" s="81">
        <x:f t="shared" si="19"/>
        <x:v>1483</x:v>
      </x:c>
      <x:c r="CT11" s="81">
        <x:f t="shared" si="19"/>
        <x:v>10</x:v>
      </x:c>
      <x:c r="CU11" s="81">
        <x:f t="shared" si="19"/>
        <x:v>8</x:v>
      </x:c>
      <x:c r="CV11" s="81">
        <x:f t="shared" si="19"/>
        <x:v>92</x:v>
      </x:c>
      <x:c r="CW11" s="81">
        <x:f t="shared" si="19"/>
        <x:v>9</x:v>
      </x:c>
      <x:c r="CX11" s="81">
        <x:f t="shared" si="19"/>
        <x:v>30</x:v>
      </x:c>
      <x:c r="CY11" s="287" t="s">
        <x:v>1611</x:v>
      </x:c>
      <x:c r="CZ11" s="81">
        <x:f t="shared" ref="CZ11:DG11" si="20">CZ12+CZ32+CZ108</x:f>
        <x:v>51</x:v>
      </x:c>
      <x:c r="DA11" s="82">
        <x:f t="shared" si="20"/>
        <x:v>4583.9200000000001</x:v>
      </x:c>
      <x:c r="DB11" s="81">
        <x:f t="shared" si="20"/>
        <x:v>1</x:v>
      </x:c>
      <x:c r="DC11" s="82">
        <x:f t="shared" si="20"/>
        <x:v>82.5</x:v>
      </x:c>
      <x:c r="DD11" s="81">
        <x:f t="shared" si="20"/>
        <x:v>1</x:v>
      </x:c>
      <x:c r="DE11" s="82">
        <x:f t="shared" si="20"/>
        <x:v>82.5</x:v>
      </x:c>
      <x:c r="DF11" s="81">
        <x:f t="shared" si="20"/>
        <x:v>0</x:v>
      </x:c>
      <x:c r="DG11" s="109">
        <x:f t="shared" si="20"/>
        <x:v>0</x:v>
      </x:c>
    </x:row>
    <x:row r="12" spans="1:111" s="10" customFormat="1" ht="30" customHeight="1">
      <x:c r="A12" s="288" t="s">
        <x:v>906</x:v>
      </x:c>
      <x:c r="B12" s="114">
        <x:f>B13</x:f>
        <x:v>9</x:v>
      </x:c>
      <x:c r="C12" s="73">
        <x:f t="shared" ref="C12:BN12" si="21">C13</x:f>
        <x:v>17243.900000000001</x:v>
      </x:c>
      <x:c r="D12" s="70">
        <x:f t="shared" si="21"/>
        <x:v>10</x:v>
      </x:c>
      <x:c r="E12" s="73">
        <x:f t="shared" si="21"/>
        <x:v>7810.5499999999993</x:v>
      </x:c>
      <x:c r="F12" s="70">
        <x:f t="shared" si="21"/>
        <x:v>30</x:v>
      </x:c>
      <x:c r="G12" s="73">
        <x:f t="shared" si="21"/>
        <x:v>22.829999999999998</x:v>
      </x:c>
      <x:c r="H12" s="70">
        <x:f t="shared" si="21"/>
        <x:v>0</x:v>
      </x:c>
      <x:c r="I12" s="73">
        <x:f t="shared" si="21"/>
        <x:v>0</x:v>
      </x:c>
      <x:c r="J12" s="70">
        <x:f t="shared" si="21"/>
        <x:v>41</x:v>
      </x:c>
      <x:c r="K12" s="70">
        <x:f t="shared" si="21"/>
        <x:v>3</x:v>
      </x:c>
      <x:c r="L12" s="73">
        <x:f t="shared" si="21"/>
        <x:v>881</x:v>
      </x:c>
      <x:c r="M12" s="70">
        <x:f t="shared" si="21"/>
        <x:v>2</x:v>
      </x:c>
      <x:c r="N12" s="70">
        <x:f t="shared" si="21"/>
        <x:v>0</x:v>
      </x:c>
      <x:c r="O12" s="70">
        <x:f t="shared" si="21"/>
        <x:v>9</x:v>
      </x:c>
      <x:c r="P12" s="70">
        <x:f t="shared" si="21"/>
        <x:v>37</x:v>
      </x:c>
      <x:c r="Q12" s="70">
        <x:f t="shared" si="21"/>
        <x:v>0</x:v>
      </x:c>
      <x:c r="R12" s="73">
        <x:f t="shared" si="21"/>
        <x:v>0</x:v>
      </x:c>
      <x:c r="S12" s="70">
        <x:f t="shared" si="21"/>
        <x:v>46</x:v>
      </x:c>
      <x:c r="T12" s="73">
        <x:f t="shared" si="21"/>
        <x:v>768</x:v>
      </x:c>
      <x:c r="U12" s="70">
        <x:f t="shared" si="21"/>
        <x:v>3</x:v>
      </x:c>
      <x:c r="V12" s="73">
        <x:f t="shared" si="21"/>
        <x:v>314</x:v>
      </x:c>
      <x:c r="W12" s="70">
        <x:f t="shared" si="21"/>
        <x:v>21</x:v>
      </x:c>
      <x:c r="X12" s="70">
        <x:f t="shared" si="21"/>
        <x:v>693</x:v>
      </x:c>
      <x:c r="Y12" s="70">
        <x:f t="shared" si="21"/>
        <x:v>4</x:v>
      </x:c>
      <x:c r="Z12" s="70">
        <x:f t="shared" si="21"/>
        <x:v>10</x:v>
      </x:c>
      <x:c r="AA12" s="70">
        <x:f t="shared" si="21"/>
        <x:v>5</x:v>
      </x:c>
      <x:c r="AB12" s="70">
        <x:f t="shared" si="21"/>
        <x:v>5</x:v>
      </x:c>
      <x:c r="AC12" s="70">
        <x:f t="shared" si="21"/>
        <x:v>1</x:v>
      </x:c>
      <x:c r="AD12" s="70">
        <x:f t="shared" si="21"/>
        <x:v>3</x:v>
      </x:c>
      <x:c r="AE12" s="70">
        <x:f t="shared" si="21"/>
        <x:v>1</x:v>
      </x:c>
      <x:c r="AF12" s="70">
        <x:f t="shared" si="21"/>
        <x:v>0</x:v>
      </x:c>
      <x:c r="AG12" s="70">
        <x:f t="shared" si="21"/>
        <x:v>16</x:v>
      </x:c>
      <x:c r="AH12" s="70">
        <x:f t="shared" si="21"/>
        <x:v>0</x:v>
      </x:c>
      <x:c r="AI12" s="70">
        <x:f t="shared" si="21"/>
        <x:v>0</x:v>
      </x:c>
      <x:c r="AJ12" s="70">
        <x:f t="shared" si="21"/>
        <x:v>0</x:v>
      </x:c>
      <x:c r="AK12" s="70">
        <x:f t="shared" si="21"/>
        <x:v>0</x:v>
      </x:c>
      <x:c r="AL12" s="288" t="s">
        <x:v>906</x:v>
      </x:c>
      <x:c r="AM12" s="70">
        <x:f t="shared" si="21"/>
        <x:v>4</x:v>
      </x:c>
      <x:c r="AN12" s="73">
        <x:f t="shared" si="21"/>
        <x:v>10529</x:v>
      </x:c>
      <x:c r="AO12" s="70">
        <x:f t="shared" si="21"/>
        <x:v>0</x:v>
      </x:c>
      <x:c r="AP12" s="70">
        <x:f t="shared" si="21"/>
        <x:v>0</x:v>
      </x:c>
      <x:c r="AQ12" s="70">
        <x:f t="shared" si="21"/>
        <x:v>1</x:v>
      </x:c>
      <x:c r="AR12" s="73">
        <x:f t="shared" si="21"/>
        <x:v>1061</x:v>
      </x:c>
      <x:c r="AS12" s="70">
        <x:f t="shared" si="21"/>
        <x:v>0</x:v>
      </x:c>
      <x:c r="AT12" s="73">
        <x:f t="shared" si="21"/>
        <x:v>0</x:v>
      </x:c>
      <x:c r="AU12" s="70">
        <x:f t="shared" si="21"/>
        <x:v>0</x:v>
      </x:c>
      <x:c r="AV12" s="70">
        <x:f t="shared" si="21"/>
        <x:v>0</x:v>
      </x:c>
      <x:c r="AW12" s="70">
        <x:f t="shared" si="21"/>
        <x:v>0</x:v>
      </x:c>
      <x:c r="AX12" s="70">
        <x:f t="shared" si="21"/>
        <x:v>7</x:v>
      </x:c>
      <x:c r="AY12" s="70">
        <x:f t="shared" si="21"/>
        <x:v>0</x:v>
      </x:c>
      <x:c r="AZ12" s="70">
        <x:f t="shared" si="21"/>
        <x:v>16</x:v>
      </x:c>
      <x:c r="BA12" s="73">
        <x:f t="shared" si="21"/>
        <x:v>70</x:v>
      </x:c>
      <x:c r="BB12" s="70">
        <x:f t="shared" si="21"/>
        <x:v>0</x:v>
      </x:c>
      <x:c r="BC12" s="70">
        <x:f t="shared" si="21"/>
        <x:v>0</x:v>
      </x:c>
      <x:c r="BD12" s="70">
        <x:f t="shared" si="21"/>
        <x:v>4</x:v>
      </x:c>
      <x:c r="BE12" s="70">
        <x:f t="shared" si="21"/>
        <x:v>74</x:v>
      </x:c>
      <x:c r="BF12" s="70">
        <x:f t="shared" si="21"/>
        <x:v>485</x:v>
      </x:c>
      <x:c r="BG12" s="70">
        <x:f t="shared" si="21"/>
        <x:v>2</x:v>
      </x:c>
      <x:c r="BH12" s="70">
        <x:f t="shared" si="21"/>
        <x:v>3</x:v>
      </x:c>
      <x:c r="BI12" s="70">
        <x:f t="shared" si="21"/>
        <x:v>0</x:v>
      </x:c>
      <x:c r="BJ12" s="73">
        <x:f t="shared" si="21"/>
        <x:v>0</x:v>
      </x:c>
      <x:c r="BK12" s="70">
        <x:f t="shared" si="21"/>
        <x:v>0</x:v>
      </x:c>
      <x:c r="BL12" s="73">
        <x:f t="shared" si="21"/>
        <x:v>0</x:v>
      </x:c>
      <x:c r="BM12" s="70">
        <x:f t="shared" si="21"/>
        <x:v>1</x:v>
      </x:c>
      <x:c r="BN12" s="73">
        <x:f t="shared" si="21"/>
        <x:v>287</x:v>
      </x:c>
      <x:c r="BO12" s="70">
        <x:f t="shared" ref="BO12:DG12" si="22">BO13</x:f>
        <x:v>2</x:v>
      </x:c>
      <x:c r="BP12" s="73">
        <x:f t="shared" si="22"/>
        <x:v>1296.1800000000001</x:v>
      </x:c>
      <x:c r="BQ12" s="70">
        <x:f t="shared" si="22"/>
        <x:v>1</x:v>
      </x:c>
      <x:c r="BR12" s="70">
        <x:f t="shared" si="22"/>
        <x:v>0</x:v>
      </x:c>
      <x:c r="BS12" s="70">
        <x:f t="shared" si="22"/>
        <x:v>0</x:v>
      </x:c>
      <x:c r="BT12" s="70">
        <x:f t="shared" si="22"/>
        <x:v>1</x:v>
      </x:c>
      <x:c r="BU12" s="70">
        <x:f t="shared" si="22"/>
        <x:v>1</x:v>
      </x:c>
      <x:c r="BV12" s="288" t="s">
        <x:v>906</x:v>
      </x:c>
      <x:c r="BW12" s="70">
        <x:f t="shared" si="22"/>
        <x:v>5</x:v>
      </x:c>
      <x:c r="BX12" s="70">
        <x:f t="shared" si="22"/>
        <x:v>117</x:v>
      </x:c>
      <x:c r="BY12" s="73">
        <x:f t="shared" si="22"/>
        <x:v>4621</x:v>
      </x:c>
      <x:c r="BZ12" s="70">
        <x:f t="shared" si="22"/>
        <x:v>0</x:v>
      </x:c>
      <x:c r="CA12" s="73">
        <x:f t="shared" si="22"/>
        <x:v>0</x:v>
      </x:c>
      <x:c r="CB12" s="70">
        <x:f t="shared" si="22"/>
        <x:v>0</x:v>
      </x:c>
      <x:c r="CC12" s="73">
        <x:f t="shared" si="22"/>
        <x:v>0</x:v>
      </x:c>
      <x:c r="CD12" s="70">
        <x:f t="shared" si="22"/>
        <x:v>4</x:v>
      </x:c>
      <x:c r="CE12" s="70">
        <x:f t="shared" si="22"/>
        <x:v>18</x:v>
      </x:c>
      <x:c r="CF12" s="73">
        <x:f t="shared" si="22"/>
        <x:v>923.34000000000015</x:v>
      </x:c>
      <x:c r="CG12" s="70">
        <x:f t="shared" si="22"/>
        <x:v>5</x:v>
      </x:c>
      <x:c r="CH12" s="70">
        <x:f t="shared" si="22"/>
        <x:v>4</x:v>
      </x:c>
      <x:c r="CI12" s="70">
        <x:f t="shared" si="22"/>
        <x:v>2</x:v>
      </x:c>
      <x:c r="CJ12" s="70">
        <x:f t="shared" si="22"/>
        <x:v>16</x:v>
      </x:c>
      <x:c r="CK12" s="70">
        <x:f t="shared" si="22"/>
        <x:v>11</x:v>
      </x:c>
      <x:c r="CL12" s="70">
        <x:f t="shared" si="22"/>
        <x:v>6</x:v>
      </x:c>
      <x:c r="CM12" s="70">
        <x:f t="shared" si="22"/>
        <x:v>0</x:v>
      </x:c>
      <x:c r="CN12" s="70">
        <x:f t="shared" si="22"/>
        <x:v>0</x:v>
      </x:c>
      <x:c r="CO12" s="70">
        <x:f t="shared" si="22"/>
        <x:v>12</x:v>
      </x:c>
      <x:c r="CP12" s="73">
        <x:f t="shared" si="22"/>
        <x:v>603.76999999999998</x:v>
      </x:c>
      <x:c r="CQ12" s="70">
        <x:f t="shared" si="22"/>
        <x:v>5</x:v>
      </x:c>
      <x:c r="CR12" s="73">
        <x:f t="shared" si="22"/>
        <x:v>1282.25</x:v>
      </x:c>
      <x:c r="CS12" s="70">
        <x:f t="shared" si="22"/>
        <x:v>1145</x:v>
      </x:c>
      <x:c r="CT12" s="70">
        <x:f t="shared" si="22"/>
        <x:v>9</x:v>
      </x:c>
      <x:c r="CU12" s="70">
        <x:f t="shared" si="22"/>
        <x:v>5</x:v>
      </x:c>
      <x:c r="CV12" s="70">
        <x:f t="shared" si="22"/>
        <x:v>36</x:v>
      </x:c>
      <x:c r="CW12" s="70">
        <x:f t="shared" si="22"/>
        <x:v>6</x:v>
      </x:c>
      <x:c r="CX12" s="70">
        <x:f t="shared" si="22"/>
        <x:v>21</x:v>
      </x:c>
      <x:c r="CY12" s="288" t="s">
        <x:v>906</x:v>
      </x:c>
      <x:c r="CZ12" s="70">
        <x:f t="shared" si="22"/>
        <x:v>28</x:v>
      </x:c>
      <x:c r="DA12" s="73">
        <x:f t="shared" si="22"/>
        <x:v>3478.9000000000005</x:v>
      </x:c>
      <x:c r="DB12" s="70">
        <x:f t="shared" si="22"/>
        <x:v>1</x:v>
      </x:c>
      <x:c r="DC12" s="73">
        <x:f t="shared" si="22"/>
        <x:v>82.5</x:v>
      </x:c>
      <x:c r="DD12" s="70">
        <x:f t="shared" si="22"/>
        <x:v>1</x:v>
      </x:c>
      <x:c r="DE12" s="73">
        <x:f t="shared" si="22"/>
        <x:v>82.5</x:v>
      </x:c>
      <x:c r="DF12" s="70">
        <x:f t="shared" si="22"/>
        <x:v>0</x:v>
      </x:c>
      <x:c r="DG12" s="104">
        <x:f t="shared" si="22"/>
        <x:v>0</x:v>
      </x:c>
    </x:row>
    <x:row r="13" spans="1:111" s="10" customFormat="1" ht="30" customHeight="1">
      <x:c r="A13" s="288" t="s">
        <x:v>675</x:v>
      </x:c>
      <x:c r="B13" s="114">
        <x:f t="shared" ref="B13:AK13" si="23">SUM(B14:B31)</x:f>
        <x:v>9</x:v>
      </x:c>
      <x:c r="C13" s="73">
        <x:f t="shared" si="23"/>
        <x:v>17243.900000000001</x:v>
      </x:c>
      <x:c r="D13" s="70">
        <x:f t="shared" si="23"/>
        <x:v>10</x:v>
      </x:c>
      <x:c r="E13" s="73">
        <x:f t="shared" si="23"/>
        <x:v>7810.5499999999993</x:v>
      </x:c>
      <x:c r="F13" s="70">
        <x:f t="shared" si="23"/>
        <x:v>30</x:v>
      </x:c>
      <x:c r="G13" s="73">
        <x:f t="shared" si="23"/>
        <x:v>22.829999999999998</x:v>
      </x:c>
      <x:c r="H13" s="70">
        <x:f t="shared" si="23"/>
        <x:v>0</x:v>
      </x:c>
      <x:c r="I13" s="73">
        <x:f t="shared" si="23"/>
        <x:v>0</x:v>
      </x:c>
      <x:c r="J13" s="70">
        <x:f t="shared" si="23"/>
        <x:v>41</x:v>
      </x:c>
      <x:c r="K13" s="70">
        <x:f t="shared" si="23"/>
        <x:v>3</x:v>
      </x:c>
      <x:c r="L13" s="73">
        <x:f t="shared" si="23"/>
        <x:v>881</x:v>
      </x:c>
      <x:c r="M13" s="70">
        <x:f t="shared" si="23"/>
        <x:v>2</x:v>
      </x:c>
      <x:c r="N13" s="70">
        <x:f t="shared" si="23"/>
        <x:v>0</x:v>
      </x:c>
      <x:c r="O13" s="70">
        <x:f t="shared" si="23"/>
        <x:v>9</x:v>
      </x:c>
      <x:c r="P13" s="70">
        <x:f t="shared" si="23"/>
        <x:v>37</x:v>
      </x:c>
      <x:c r="Q13" s="70">
        <x:f t="shared" si="23"/>
        <x:v>0</x:v>
      </x:c>
      <x:c r="R13" s="73">
        <x:f t="shared" si="23"/>
        <x:v>0</x:v>
      </x:c>
      <x:c r="S13" s="70">
        <x:f t="shared" si="23"/>
        <x:v>46</x:v>
      </x:c>
      <x:c r="T13" s="73">
        <x:f t="shared" si="23"/>
        <x:v>768</x:v>
      </x:c>
      <x:c r="U13" s="70">
        <x:f t="shared" si="23"/>
        <x:v>3</x:v>
      </x:c>
      <x:c r="V13" s="73">
        <x:f t="shared" si="23"/>
        <x:v>314</x:v>
      </x:c>
      <x:c r="W13" s="70">
        <x:f t="shared" si="23"/>
        <x:v>21</x:v>
      </x:c>
      <x:c r="X13" s="70">
        <x:f t="shared" si="23"/>
        <x:v>693</x:v>
      </x:c>
      <x:c r="Y13" s="70">
        <x:f t="shared" si="23"/>
        <x:v>4</x:v>
      </x:c>
      <x:c r="Z13" s="70">
        <x:f t="shared" si="23"/>
        <x:v>10</x:v>
      </x:c>
      <x:c r="AA13" s="70">
        <x:f t="shared" si="23"/>
        <x:v>5</x:v>
      </x:c>
      <x:c r="AB13" s="70">
        <x:f t="shared" si="23"/>
        <x:v>5</x:v>
      </x:c>
      <x:c r="AC13" s="70">
        <x:f t="shared" si="23"/>
        <x:v>1</x:v>
      </x:c>
      <x:c r="AD13" s="70">
        <x:f t="shared" si="23"/>
        <x:v>3</x:v>
      </x:c>
      <x:c r="AE13" s="70">
        <x:f t="shared" si="23"/>
        <x:v>1</x:v>
      </x:c>
      <x:c r="AF13" s="70">
        <x:f t="shared" si="23"/>
        <x:v>0</x:v>
      </x:c>
      <x:c r="AG13" s="70">
        <x:f t="shared" si="23"/>
        <x:v>16</x:v>
      </x:c>
      <x:c r="AH13" s="70">
        <x:f t="shared" si="23"/>
        <x:v>0</x:v>
      </x:c>
      <x:c r="AI13" s="70">
        <x:f t="shared" si="23"/>
        <x:v>0</x:v>
      </x:c>
      <x:c r="AJ13" s="70">
        <x:f t="shared" si="23"/>
        <x:v>0</x:v>
      </x:c>
      <x:c r="AK13" s="70">
        <x:f t="shared" si="23"/>
        <x:v>0</x:v>
      </x:c>
      <x:c r="AL13" s="288" t="s">
        <x:v>675</x:v>
      </x:c>
      <x:c r="AM13" s="70">
        <x:f t="shared" ref="AM13:BU13" si="24">SUM(AM14:AM31)</x:f>
        <x:v>4</x:v>
      </x:c>
      <x:c r="AN13" s="73">
        <x:f t="shared" si="24"/>
        <x:v>10529</x:v>
      </x:c>
      <x:c r="AO13" s="70">
        <x:f t="shared" si="24"/>
        <x:v>0</x:v>
      </x:c>
      <x:c r="AP13" s="70">
        <x:f t="shared" si="24"/>
        <x:v>0</x:v>
      </x:c>
      <x:c r="AQ13" s="70">
        <x:f t="shared" si="24"/>
        <x:v>1</x:v>
      </x:c>
      <x:c r="AR13" s="73">
        <x:f t="shared" si="24"/>
        <x:v>1061</x:v>
      </x:c>
      <x:c r="AS13" s="70">
        <x:f t="shared" si="24"/>
        <x:v>0</x:v>
      </x:c>
      <x:c r="AT13" s="73">
        <x:f t="shared" si="24"/>
        <x:v>0</x:v>
      </x:c>
      <x:c r="AU13" s="70">
        <x:f t="shared" si="24"/>
        <x:v>0</x:v>
      </x:c>
      <x:c r="AV13" s="70">
        <x:f t="shared" si="24"/>
        <x:v>0</x:v>
      </x:c>
      <x:c r="AW13" s="70">
        <x:f t="shared" si="24"/>
        <x:v>0</x:v>
      </x:c>
      <x:c r="AX13" s="70">
        <x:f t="shared" si="24"/>
        <x:v>7</x:v>
      </x:c>
      <x:c r="AY13" s="70">
        <x:f t="shared" si="24"/>
        <x:v>0</x:v>
      </x:c>
      <x:c r="AZ13" s="70">
        <x:f t="shared" si="24"/>
        <x:v>16</x:v>
      </x:c>
      <x:c r="BA13" s="73">
        <x:f t="shared" si="24"/>
        <x:v>70</x:v>
      </x:c>
      <x:c r="BB13" s="70">
        <x:f t="shared" si="24"/>
        <x:v>0</x:v>
      </x:c>
      <x:c r="BC13" s="70">
        <x:f t="shared" si="24"/>
        <x:v>0</x:v>
      </x:c>
      <x:c r="BD13" s="70">
        <x:f t="shared" si="24"/>
        <x:v>4</x:v>
      </x:c>
      <x:c r="BE13" s="70">
        <x:f t="shared" si="24"/>
        <x:v>74</x:v>
      </x:c>
      <x:c r="BF13" s="70">
        <x:f t="shared" si="24"/>
        <x:v>485</x:v>
      </x:c>
      <x:c r="BG13" s="70">
        <x:f t="shared" si="24"/>
        <x:v>2</x:v>
      </x:c>
      <x:c r="BH13" s="70">
        <x:f t="shared" si="24"/>
        <x:v>3</x:v>
      </x:c>
      <x:c r="BI13" s="70">
        <x:f t="shared" si="24"/>
        <x:v>0</x:v>
      </x:c>
      <x:c r="BJ13" s="73">
        <x:f t="shared" si="24"/>
        <x:v>0</x:v>
      </x:c>
      <x:c r="BK13" s="70">
        <x:f t="shared" si="24"/>
        <x:v>0</x:v>
      </x:c>
      <x:c r="BL13" s="73">
        <x:f t="shared" si="24"/>
        <x:v>0</x:v>
      </x:c>
      <x:c r="BM13" s="70">
        <x:f t="shared" si="24"/>
        <x:v>1</x:v>
      </x:c>
      <x:c r="BN13" s="73">
        <x:f t="shared" si="24"/>
        <x:v>287</x:v>
      </x:c>
      <x:c r="BO13" s="70">
        <x:f t="shared" si="24"/>
        <x:v>2</x:v>
      </x:c>
      <x:c r="BP13" s="73">
        <x:f t="shared" si="24"/>
        <x:v>1296.1800000000001</x:v>
      </x:c>
      <x:c r="BQ13" s="70">
        <x:f t="shared" si="24"/>
        <x:v>1</x:v>
      </x:c>
      <x:c r="BR13" s="70">
        <x:f t="shared" si="24"/>
        <x:v>0</x:v>
      </x:c>
      <x:c r="BS13" s="70">
        <x:f t="shared" si="24"/>
        <x:v>0</x:v>
      </x:c>
      <x:c r="BT13" s="70">
        <x:f t="shared" si="24"/>
        <x:v>1</x:v>
      </x:c>
      <x:c r="BU13" s="70">
        <x:f t="shared" si="24"/>
        <x:v>1</x:v>
      </x:c>
      <x:c r="BV13" s="288" t="s">
        <x:v>675</x:v>
      </x:c>
      <x:c r="BW13" s="70">
        <x:f t="shared" ref="BW13:CX13" si="25">SUM(BW14:BW31)</x:f>
        <x:v>5</x:v>
      </x:c>
      <x:c r="BX13" s="70">
        <x:f t="shared" si="25"/>
        <x:v>117</x:v>
      </x:c>
      <x:c r="BY13" s="73">
        <x:f t="shared" si="25"/>
        <x:v>4621</x:v>
      </x:c>
      <x:c r="BZ13" s="70">
        <x:f t="shared" si="25"/>
        <x:v>0</x:v>
      </x:c>
      <x:c r="CA13" s="73">
        <x:f t="shared" si="25"/>
        <x:v>0</x:v>
      </x:c>
      <x:c r="CB13" s="70">
        <x:f t="shared" si="25"/>
        <x:v>0</x:v>
      </x:c>
      <x:c r="CC13" s="73">
        <x:f t="shared" si="25"/>
        <x:v>0</x:v>
      </x:c>
      <x:c r="CD13" s="70">
        <x:f t="shared" si="25"/>
        <x:v>4</x:v>
      </x:c>
      <x:c r="CE13" s="70">
        <x:f t="shared" si="25"/>
        <x:v>18</x:v>
      </x:c>
      <x:c r="CF13" s="73">
        <x:f t="shared" si="25"/>
        <x:v>923.34000000000015</x:v>
      </x:c>
      <x:c r="CG13" s="70">
        <x:f t="shared" si="25"/>
        <x:v>5</x:v>
      </x:c>
      <x:c r="CH13" s="70">
        <x:f t="shared" si="25"/>
        <x:v>4</x:v>
      </x:c>
      <x:c r="CI13" s="70">
        <x:f t="shared" si="25"/>
        <x:v>2</x:v>
      </x:c>
      <x:c r="CJ13" s="70">
        <x:f t="shared" si="25"/>
        <x:v>16</x:v>
      </x:c>
      <x:c r="CK13" s="70">
        <x:f t="shared" si="25"/>
        <x:v>11</x:v>
      </x:c>
      <x:c r="CL13" s="70">
        <x:f t="shared" si="25"/>
        <x:v>6</x:v>
      </x:c>
      <x:c r="CM13" s="70">
        <x:f t="shared" si="25"/>
        <x:v>0</x:v>
      </x:c>
      <x:c r="CN13" s="70">
        <x:f t="shared" si="25"/>
        <x:v>0</x:v>
      </x:c>
      <x:c r="CO13" s="70">
        <x:f t="shared" si="25"/>
        <x:v>12</x:v>
      </x:c>
      <x:c r="CP13" s="73">
        <x:f t="shared" si="25"/>
        <x:v>603.76999999999998</x:v>
      </x:c>
      <x:c r="CQ13" s="70">
        <x:f t="shared" si="25"/>
        <x:v>5</x:v>
      </x:c>
      <x:c r="CR13" s="73">
        <x:f t="shared" si="25"/>
        <x:v>1282.25</x:v>
      </x:c>
      <x:c r="CS13" s="70">
        <x:f t="shared" si="25"/>
        <x:v>1145</x:v>
      </x:c>
      <x:c r="CT13" s="70">
        <x:f t="shared" si="25"/>
        <x:v>9</x:v>
      </x:c>
      <x:c r="CU13" s="70">
        <x:f t="shared" si="25"/>
        <x:v>5</x:v>
      </x:c>
      <x:c r="CV13" s="70">
        <x:f t="shared" si="25"/>
        <x:v>36</x:v>
      </x:c>
      <x:c r="CW13" s="70">
        <x:f t="shared" si="25"/>
        <x:v>6</x:v>
      </x:c>
      <x:c r="CX13" s="70">
        <x:f t="shared" si="25"/>
        <x:v>21</x:v>
      </x:c>
      <x:c r="CY13" s="288" t="s">
        <x:v>675</x:v>
      </x:c>
      <x:c r="CZ13" s="70">
        <x:f t="shared" ref="CZ13:DG13" si="26">SUM(CZ14:CZ31)</x:f>
        <x:v>28</x:v>
      </x:c>
      <x:c r="DA13" s="73">
        <x:f t="shared" si="26"/>
        <x:v>3478.9000000000005</x:v>
      </x:c>
      <x:c r="DB13" s="70">
        <x:f t="shared" si="26"/>
        <x:v>1</x:v>
      </x:c>
      <x:c r="DC13" s="73">
        <x:f t="shared" si="26"/>
        <x:v>82.5</x:v>
      </x:c>
      <x:c r="DD13" s="70">
        <x:f t="shared" si="26"/>
        <x:v>1</x:v>
      </x:c>
      <x:c r="DE13" s="73">
        <x:f t="shared" si="26"/>
        <x:v>82.5</x:v>
      </x:c>
      <x:c r="DF13" s="70">
        <x:f t="shared" si="26"/>
        <x:v>0</x:v>
      </x:c>
      <x:c r="DG13" s="104">
        <x:f t="shared" si="26"/>
        <x:v>0</x:v>
      </x:c>
    </x:row>
    <x:row r="14" spans="1:111" s="10" customFormat="1" ht="30" customHeight="1">
      <x:c r="A14" s="522" t="s">
        <x:v>263</x:v>
      </x:c>
      <x:c r="B14" s="115">
        <x:v>1</x:v>
      </x:c>
      <x:c r="C14" s="162">
        <x:v>2470</x:v>
      </x:c>
      <x:c r="D14" s="112">
        <x:v>1</x:v>
      </x:c>
      <x:c r="E14" s="162">
        <x:v>189.80000000000001</x:v>
      </x:c>
      <x:c r="F14" s="112">
        <x:v>1</x:v>
      </x:c>
      <x:c r="G14" s="162">
        <x:v>0.5</x:v>
      </x:c>
      <x:c r="H14" s="112"/>
      <x:c r="I14" s="162"/>
      <x:c r="J14" s="112">
        <x:v>2</x:v>
      </x:c>
      <x:c r="K14" s="112"/>
      <x:c r="L14" s="162"/>
      <x:c r="M14" s="112"/>
      <x:c r="N14" s="112"/>
      <x:c r="O14" s="112"/>
      <x:c r="P14" s="112"/>
      <x:c r="Q14" s="112"/>
      <x:c r="R14" s="162"/>
      <x:c r="S14" s="112">
        <x:v>1</x:v>
      </x:c>
      <x:c r="T14" s="162">
        <x:v>15</x:v>
      </x:c>
      <x:c r="U14" s="112"/>
      <x:c r="V14" s="162"/>
      <x:c r="W14" s="112">
        <x:v>1</x:v>
      </x:c>
      <x:c r="X14" s="112">
        <x:v>61</x:v>
      </x:c>
      <x:c r="Y14" s="112"/>
      <x:c r="Z14" s="112"/>
      <x:c r="AA14" s="112"/>
      <x:c r="AB14" s="112"/>
      <x:c r="AC14" s="112"/>
      <x:c r="AD14" s="112"/>
      <x:c r="AE14" s="112"/>
      <x:c r="AF14" s="112"/>
      <x:c r="AG14" s="112"/>
      <x:c r="AH14" s="112"/>
      <x:c r="AI14" s="112"/>
      <x:c r="AJ14" s="112"/>
      <x:c r="AK14" s="112"/>
      <x:c r="AL14" s="522" t="s">
        <x:v>263</x:v>
      </x:c>
      <x:c r="AM14" s="112"/>
      <x:c r="AN14" s="162"/>
      <x:c r="AO14" s="112"/>
      <x:c r="AP14" s="112"/>
      <x:c r="AQ14" s="112"/>
      <x:c r="AR14" s="162"/>
      <x:c r="AS14" s="112"/>
      <x:c r="AT14" s="162"/>
      <x:c r="AU14" s="112"/>
      <x:c r="AV14" s="112"/>
      <x:c r="AW14" s="112"/>
      <x:c r="AX14" s="112"/>
      <x:c r="AY14" s="112"/>
      <x:c r="AZ14" s="112"/>
      <x:c r="BA14" s="162"/>
      <x:c r="BB14" s="112"/>
      <x:c r="BC14" s="112"/>
      <x:c r="BD14" s="112">
        <x:v>1</x:v>
      </x:c>
      <x:c r="BE14" s="112">
        <x:v>1</x:v>
      </x:c>
      <x:c r="BF14" s="112">
        <x:v>7</x:v>
      </x:c>
      <x:c r="BG14" s="112"/>
      <x:c r="BH14" s="112"/>
      <x:c r="BI14" s="112"/>
      <x:c r="BJ14" s="162"/>
      <x:c r="BK14" s="112"/>
      <x:c r="BL14" s="162"/>
      <x:c r="BM14" s="112"/>
      <x:c r="BN14" s="162"/>
      <x:c r="BO14" s="112"/>
      <x:c r="BP14" s="162"/>
      <x:c r="BQ14" s="112"/>
      <x:c r="BR14" s="112"/>
      <x:c r="BS14" s="112"/>
      <x:c r="BT14" s="112"/>
      <x:c r="BU14" s="112"/>
      <x:c r="BV14" s="522" t="s">
        <x:v>263</x:v>
      </x:c>
      <x:c r="BW14" s="112"/>
      <x:c r="BX14" s="112"/>
      <x:c r="BY14" s="162"/>
      <x:c r="BZ14" s="112"/>
      <x:c r="CA14" s="162"/>
      <x:c r="CB14" s="112"/>
      <x:c r="CC14" s="162"/>
      <x:c r="CD14" s="112"/>
      <x:c r="CE14" s="112">
        <x:v>1</x:v>
      </x:c>
      <x:c r="CF14" s="162">
        <x:v>28.199999999999999</x:v>
      </x:c>
      <x:c r="CG14" s="112"/>
      <x:c r="CH14" s="112"/>
      <x:c r="CI14" s="112"/>
      <x:c r="CJ14" s="112">
        <x:v>1</x:v>
      </x:c>
      <x:c r="CK14" s="112"/>
      <x:c r="CL14" s="112">
        <x:v>1</x:v>
      </x:c>
      <x:c r="CM14" s="112"/>
      <x:c r="CN14" s="112"/>
      <x:c r="CO14" s="112">
        <x:v>1</x:v>
      </x:c>
      <x:c r="CP14" s="162">
        <x:v>9.9000000000000004</x:v>
      </x:c>
      <x:c r="CQ14" s="112"/>
      <x:c r="CR14" s="162"/>
      <x:c r="CS14" s="112">
        <x:v>17</x:v>
      </x:c>
      <x:c r="CT14" s="112"/>
      <x:c r="CU14" s="112"/>
      <x:c r="CV14" s="112"/>
      <x:c r="CW14" s="112"/>
      <x:c r="CX14" s="112"/>
      <x:c r="CY14" s="522" t="s">
        <x:v>263</x:v>
      </x:c>
      <x:c r="CZ14" s="112">
        <x:v>1</x:v>
      </x:c>
      <x:c r="DA14" s="162">
        <x:v>24</x:v>
      </x:c>
      <x:c r="DB14" s="70"/>
      <x:c r="DC14" s="73"/>
      <x:c r="DD14" s="70"/>
      <x:c r="DE14" s="73"/>
      <x:c r="DF14" s="70"/>
      <x:c r="DG14" s="104"/>
    </x:row>
    <x:row r="15" spans="1:111" s="10" customFormat="1" ht="30" customHeight="1">
      <x:c r="A15" s="522" t="s">
        <x:v>220</x:v>
      </x:c>
      <x:c r="B15" s="115">
        <x:v>1</x:v>
      </x:c>
      <x:c r="C15" s="162">
        <x:v>1343</x:v>
      </x:c>
      <x:c r="D15" s="112"/>
      <x:c r="E15" s="162"/>
      <x:c r="F15" s="112">
        <x:v>4</x:v>
      </x:c>
      <x:c r="G15" s="162">
        <x:v>0.69999999999999996</x:v>
      </x:c>
      <x:c r="H15" s="112"/>
      <x:c r="I15" s="162"/>
      <x:c r="J15" s="112">
        <x:v>5</x:v>
      </x:c>
      <x:c r="K15" s="112">
        <x:v>1</x:v>
      </x:c>
      <x:c r="L15" s="162">
        <x:v>476</x:v>
      </x:c>
      <x:c r="M15" s="112">
        <x:v>1</x:v>
      </x:c>
      <x:c r="N15" s="112"/>
      <x:c r="O15" s="112"/>
      <x:c r="P15" s="112"/>
      <x:c r="Q15" s="112"/>
      <x:c r="R15" s="162"/>
      <x:c r="S15" s="112"/>
      <x:c r="T15" s="162"/>
      <x:c r="U15" s="112"/>
      <x:c r="V15" s="162"/>
      <x:c r="W15" s="112">
        <x:v>1</x:v>
      </x:c>
      <x:c r="X15" s="112">
        <x:v>41</x:v>
      </x:c>
      <x:c r="Y15" s="112">
        <x:v>1</x:v>
      </x:c>
      <x:c r="Z15" s="112">
        <x:v>1</x:v>
      </x:c>
      <x:c r="AA15" s="112"/>
      <x:c r="AB15" s="112"/>
      <x:c r="AC15" s="112"/>
      <x:c r="AD15" s="112"/>
      <x:c r="AE15" s="112"/>
      <x:c r="AF15" s="112"/>
      <x:c r="AG15" s="112">
        <x:v>1</x:v>
      </x:c>
      <x:c r="AH15" s="112"/>
      <x:c r="AI15" s="112"/>
      <x:c r="AJ15" s="112"/>
      <x:c r="AK15" s="112"/>
      <x:c r="AL15" s="522" t="s">
        <x:v>220</x:v>
      </x:c>
      <x:c r="AM15" s="112"/>
      <x:c r="AN15" s="162"/>
      <x:c r="AO15" s="112"/>
      <x:c r="AP15" s="112"/>
      <x:c r="AQ15" s="112"/>
      <x:c r="AR15" s="162"/>
      <x:c r="AS15" s="112"/>
      <x:c r="AT15" s="162"/>
      <x:c r="AU15" s="112"/>
      <x:c r="AV15" s="112"/>
      <x:c r="AW15" s="112"/>
      <x:c r="AX15" s="112">
        <x:v>1</x:v>
      </x:c>
      <x:c r="AY15" s="112"/>
      <x:c r="AZ15" s="112">
        <x:v>1</x:v>
      </x:c>
      <x:c r="BA15" s="162">
        <x:v>2</x:v>
      </x:c>
      <x:c r="BB15" s="112"/>
      <x:c r="BC15" s="112"/>
      <x:c r="BD15" s="112"/>
      <x:c r="BE15" s="112">
        <x:v>3</x:v>
      </x:c>
      <x:c r="BF15" s="112">
        <x:v>21</x:v>
      </x:c>
      <x:c r="BG15" s="112"/>
      <x:c r="BH15" s="112"/>
      <x:c r="BI15" s="112"/>
      <x:c r="BJ15" s="162"/>
      <x:c r="BK15" s="112"/>
      <x:c r="BL15" s="162"/>
      <x:c r="BM15" s="112"/>
      <x:c r="BN15" s="162"/>
      <x:c r="BO15" s="112"/>
      <x:c r="BP15" s="162"/>
      <x:c r="BQ15" s="112"/>
      <x:c r="BR15" s="112"/>
      <x:c r="BS15" s="112"/>
      <x:c r="BT15" s="112"/>
      <x:c r="BU15" s="112"/>
      <x:c r="BV15" s="522" t="s">
        <x:v>220</x:v>
      </x:c>
      <x:c r="BW15" s="112"/>
      <x:c r="BX15" s="112"/>
      <x:c r="BY15" s="162"/>
      <x:c r="BZ15" s="112"/>
      <x:c r="CA15" s="162"/>
      <x:c r="CB15" s="112"/>
      <x:c r="CC15" s="162"/>
      <x:c r="CD15" s="112">
        <x:v>1</x:v>
      </x:c>
      <x:c r="CE15" s="112">
        <x:v>1</x:v>
      </x:c>
      <x:c r="CF15" s="162">
        <x:v>27</x:v>
      </x:c>
      <x:c r="CG15" s="112"/>
      <x:c r="CH15" s="112"/>
      <x:c r="CI15" s="112">
        <x:v>1</x:v>
      </x:c>
      <x:c r="CJ15" s="112">
        <x:v>1</x:v>
      </x:c>
      <x:c r="CK15" s="112"/>
      <x:c r="CL15" s="112">
        <x:v>1</x:v>
      </x:c>
      <x:c r="CM15" s="112"/>
      <x:c r="CN15" s="112"/>
      <x:c r="CO15" s="112">
        <x:v>1</x:v>
      </x:c>
      <x:c r="CP15" s="162">
        <x:v>235.30000000000001</x:v>
      </x:c>
      <x:c r="CQ15" s="112"/>
      <x:c r="CR15" s="162"/>
      <x:c r="CS15" s="112">
        <x:v>47</x:v>
      </x:c>
      <x:c r="CT15" s="112"/>
      <x:c r="CU15" s="112"/>
      <x:c r="CV15" s="112"/>
      <x:c r="CW15" s="112"/>
      <x:c r="CX15" s="112"/>
      <x:c r="CY15" s="522" t="s">
        <x:v>220</x:v>
      </x:c>
      <x:c r="CZ15" s="112">
        <x:v>1</x:v>
      </x:c>
      <x:c r="DA15" s="162">
        <x:v>5</x:v>
      </x:c>
      <x:c r="DB15" s="70"/>
      <x:c r="DC15" s="73"/>
      <x:c r="DD15" s="70"/>
      <x:c r="DE15" s="73"/>
      <x:c r="DF15" s="70"/>
      <x:c r="DG15" s="104"/>
    </x:row>
    <x:row r="16" spans="1:111" s="10" customFormat="1" ht="30" customHeight="1">
      <x:c r="A16" s="522" t="s">
        <x:v>620</x:v>
      </x:c>
      <x:c r="B16" s="115">
        <x:v>1</x:v>
      </x:c>
      <x:c r="C16" s="162">
        <x:v>10964</x:v>
      </x:c>
      <x:c r="D16" s="112">
        <x:v>1</x:v>
      </x:c>
      <x:c r="E16" s="162">
        <x:v>720</x:v>
      </x:c>
      <x:c r="F16" s="112">
        <x:v>4</x:v>
      </x:c>
      <x:c r="G16" s="162">
        <x:v>0.69999999999999996</x:v>
      </x:c>
      <x:c r="H16" s="112"/>
      <x:c r="I16" s="162"/>
      <x:c r="J16" s="112">
        <x:v>6</x:v>
      </x:c>
      <x:c r="K16" s="112">
        <x:v>1</x:v>
      </x:c>
      <x:c r="L16" s="162">
        <x:v>200</x:v>
      </x:c>
      <x:c r="M16" s="112"/>
      <x:c r="N16" s="112"/>
      <x:c r="O16" s="112"/>
      <x:c r="P16" s="112"/>
      <x:c r="Q16" s="112"/>
      <x:c r="R16" s="162"/>
      <x:c r="S16" s="112">
        <x:v>3</x:v>
      </x:c>
      <x:c r="T16" s="162">
        <x:v>45</x:v>
      </x:c>
      <x:c r="U16" s="112"/>
      <x:c r="V16" s="162"/>
      <x:c r="W16" s="112"/>
      <x:c r="X16" s="112">
        <x:v>94</x:v>
      </x:c>
      <x:c r="Y16" s="112">
        <x:v>1</x:v>
      </x:c>
      <x:c r="Z16" s="112">
        <x:v>1</x:v>
      </x:c>
      <x:c r="AA16" s="112">
        <x:v>1</x:v>
      </x:c>
      <x:c r="AB16" s="112">
        <x:v>1</x:v>
      </x:c>
      <x:c r="AC16" s="112">
        <x:v>1</x:v>
      </x:c>
      <x:c r="AD16" s="112"/>
      <x:c r="AE16" s="112"/>
      <x:c r="AF16" s="112"/>
      <x:c r="AG16" s="112">
        <x:v>1</x:v>
      </x:c>
      <x:c r="AH16" s="112"/>
      <x:c r="AI16" s="112"/>
      <x:c r="AJ16" s="112"/>
      <x:c r="AK16" s="112"/>
      <x:c r="AL16" s="522" t="s">
        <x:v>620</x:v>
      </x:c>
      <x:c r="AM16" s="112"/>
      <x:c r="AN16" s="162"/>
      <x:c r="AO16" s="112"/>
      <x:c r="AP16" s="112"/>
      <x:c r="AQ16" s="112"/>
      <x:c r="AR16" s="162"/>
      <x:c r="AS16" s="112"/>
      <x:c r="AT16" s="162"/>
      <x:c r="AU16" s="112"/>
      <x:c r="AV16" s="112"/>
      <x:c r="AW16" s="112"/>
      <x:c r="AX16" s="112">
        <x:v>2</x:v>
      </x:c>
      <x:c r="AY16" s="112"/>
      <x:c r="AZ16" s="112"/>
      <x:c r="BA16" s="162"/>
      <x:c r="BB16" s="112"/>
      <x:c r="BC16" s="112"/>
      <x:c r="BD16" s="112"/>
      <x:c r="BE16" s="112">
        <x:v>3</x:v>
      </x:c>
      <x:c r="BF16" s="112">
        <x:v>27</x:v>
      </x:c>
      <x:c r="BG16" s="112">
        <x:v>1</x:v>
      </x:c>
      <x:c r="BH16" s="112">
        <x:v>2</x:v>
      </x:c>
      <x:c r="BI16" s="112"/>
      <x:c r="BJ16" s="162"/>
      <x:c r="BK16" s="112"/>
      <x:c r="BL16" s="162"/>
      <x:c r="BM16" s="112"/>
      <x:c r="BN16" s="162"/>
      <x:c r="BO16" s="112"/>
      <x:c r="BP16" s="162"/>
      <x:c r="BQ16" s="112"/>
      <x:c r="BR16" s="112"/>
      <x:c r="BS16" s="112"/>
      <x:c r="BT16" s="112">
        <x:v>1</x:v>
      </x:c>
      <x:c r="BU16" s="112">
        <x:v>1</x:v>
      </x:c>
      <x:c r="BV16" s="522" t="s">
        <x:v>620</x:v>
      </x:c>
      <x:c r="BW16" s="112"/>
      <x:c r="BX16" s="112"/>
      <x:c r="BY16" s="162"/>
      <x:c r="BZ16" s="112"/>
      <x:c r="CA16" s="162"/>
      <x:c r="CB16" s="112"/>
      <x:c r="CC16" s="162"/>
      <x:c r="CD16" s="112">
        <x:v>2</x:v>
      </x:c>
      <x:c r="CE16" s="112">
        <x:v>2</x:v>
      </x:c>
      <x:c r="CF16" s="162">
        <x:v>133.78</x:v>
      </x:c>
      <x:c r="CG16" s="112"/>
      <x:c r="CH16" s="112"/>
      <x:c r="CI16" s="112"/>
      <x:c r="CJ16" s="112">
        <x:v>3</x:v>
      </x:c>
      <x:c r="CK16" s="112"/>
      <x:c r="CL16" s="112">
        <x:v>1</x:v>
      </x:c>
      <x:c r="CM16" s="112"/>
      <x:c r="CN16" s="112"/>
      <x:c r="CO16" s="112">
        <x:v>1</x:v>
      </x:c>
      <x:c r="CP16" s="162">
        <x:v>87</x:v>
      </x:c>
      <x:c r="CQ16" s="112"/>
      <x:c r="CR16" s="162"/>
      <x:c r="CS16" s="112">
        <x:v>57</x:v>
      </x:c>
      <x:c r="CT16" s="112"/>
      <x:c r="CU16" s="112"/>
      <x:c r="CV16" s="112"/>
      <x:c r="CW16" s="112"/>
      <x:c r="CX16" s="112"/>
      <x:c r="CY16" s="522" t="s">
        <x:v>620</x:v>
      </x:c>
      <x:c r="CZ16" s="112">
        <x:v>3</x:v>
      </x:c>
      <x:c r="DA16" s="162">
        <x:v>855.54999999999995</x:v>
      </x:c>
      <x:c r="DB16" s="70"/>
      <x:c r="DC16" s="73"/>
      <x:c r="DD16" s="70"/>
      <x:c r="DE16" s="73"/>
      <x:c r="DF16" s="70"/>
      <x:c r="DG16" s="104"/>
    </x:row>
    <x:row r="17" spans="1:111" s="10" customFormat="1" ht="30" customHeight="1">
      <x:c r="A17" s="522" t="s">
        <x:v>234</x:v>
      </x:c>
      <x:c r="B17" s="115">
        <x:v>1</x:v>
      </x:c>
      <x:c r="C17" s="162">
        <x:v>588.89999999999998</x:v>
      </x:c>
      <x:c r="D17" s="112">
        <x:v>1</x:v>
      </x:c>
      <x:c r="E17" s="162">
        <x:v>44.100000000000001</x:v>
      </x:c>
      <x:c r="F17" s="112">
        <x:v>4</x:v>
      </x:c>
      <x:c r="G17" s="162">
        <x:v>0.29999999999999999</x:v>
      </x:c>
      <x:c r="H17" s="112"/>
      <x:c r="I17" s="162"/>
      <x:c r="J17" s="112">
        <x:v>2</x:v>
      </x:c>
      <x:c r="K17" s="112"/>
      <x:c r="L17" s="162"/>
      <x:c r="M17" s="112"/>
      <x:c r="N17" s="112"/>
      <x:c r="O17" s="112"/>
      <x:c r="P17" s="112"/>
      <x:c r="Q17" s="112"/>
      <x:c r="R17" s="162"/>
      <x:c r="S17" s="112">
        <x:v>1</x:v>
      </x:c>
      <x:c r="T17" s="162">
        <x:v>15</x:v>
      </x:c>
      <x:c r="U17" s="112"/>
      <x:c r="V17" s="162"/>
      <x:c r="W17" s="112">
        <x:v>1</x:v>
      </x:c>
      <x:c r="X17" s="112">
        <x:v>54</x:v>
      </x:c>
      <x:c r="Y17" s="112"/>
      <x:c r="Z17" s="112"/>
      <x:c r="AA17" s="112"/>
      <x:c r="AB17" s="112"/>
      <x:c r="AC17" s="112"/>
      <x:c r="AD17" s="112"/>
      <x:c r="AE17" s="112"/>
      <x:c r="AF17" s="112"/>
      <x:c r="AG17" s="112"/>
      <x:c r="AH17" s="112"/>
      <x:c r="AI17" s="112"/>
      <x:c r="AJ17" s="112"/>
      <x:c r="AK17" s="112"/>
      <x:c r="AL17" s="522" t="s">
        <x:v>234</x:v>
      </x:c>
      <x:c r="AM17" s="112"/>
      <x:c r="AN17" s="162"/>
      <x:c r="AO17" s="112"/>
      <x:c r="AP17" s="112"/>
      <x:c r="AQ17" s="112"/>
      <x:c r="AR17" s="162"/>
      <x:c r="AS17" s="112"/>
      <x:c r="AT17" s="162"/>
      <x:c r="AU17" s="112"/>
      <x:c r="AV17" s="112"/>
      <x:c r="AW17" s="112"/>
      <x:c r="AX17" s="112"/>
      <x:c r="AY17" s="112"/>
      <x:c r="AZ17" s="112"/>
      <x:c r="BA17" s="162"/>
      <x:c r="BB17" s="112"/>
      <x:c r="BC17" s="112"/>
      <x:c r="BD17" s="112"/>
      <x:c r="BE17" s="112">
        <x:v>3</x:v>
      </x:c>
      <x:c r="BF17" s="112">
        <x:v>23</x:v>
      </x:c>
      <x:c r="BG17" s="112"/>
      <x:c r="BH17" s="112"/>
      <x:c r="BI17" s="112"/>
      <x:c r="BJ17" s="162"/>
      <x:c r="BK17" s="112"/>
      <x:c r="BL17" s="162"/>
      <x:c r="BM17" s="112"/>
      <x:c r="BN17" s="162"/>
      <x:c r="BO17" s="112"/>
      <x:c r="BP17" s="162"/>
      <x:c r="BQ17" s="112"/>
      <x:c r="BR17" s="112"/>
      <x:c r="BS17" s="112"/>
      <x:c r="BT17" s="112"/>
      <x:c r="BU17" s="112"/>
      <x:c r="BV17" s="522" t="s">
        <x:v>234</x:v>
      </x:c>
      <x:c r="BW17" s="112"/>
      <x:c r="BX17" s="112"/>
      <x:c r="BY17" s="162"/>
      <x:c r="BZ17" s="112"/>
      <x:c r="CA17" s="162"/>
      <x:c r="CB17" s="112"/>
      <x:c r="CC17" s="162"/>
      <x:c r="CD17" s="112"/>
      <x:c r="CE17" s="112">
        <x:v>1</x:v>
      </x:c>
      <x:c r="CF17" s="162">
        <x:v>60.299999999999997</x:v>
      </x:c>
      <x:c r="CG17" s="112"/>
      <x:c r="CH17" s="112"/>
      <x:c r="CI17" s="112"/>
      <x:c r="CJ17" s="112">
        <x:v>2</x:v>
      </x:c>
      <x:c r="CK17" s="112"/>
      <x:c r="CL17" s="112">
        <x:v>1</x:v>
      </x:c>
      <x:c r="CM17" s="112"/>
      <x:c r="CN17" s="112"/>
      <x:c r="CO17" s="112">
        <x:v>1</x:v>
      </x:c>
      <x:c r="CP17" s="162">
        <x:v>9.9000000000000004</x:v>
      </x:c>
      <x:c r="CQ17" s="112"/>
      <x:c r="CR17" s="162"/>
      <x:c r="CS17" s="112">
        <x:v>12</x:v>
      </x:c>
      <x:c r="CT17" s="112"/>
      <x:c r="CU17" s="112"/>
      <x:c r="CV17" s="112"/>
      <x:c r="CW17" s="112"/>
      <x:c r="CX17" s="112"/>
      <x:c r="CY17" s="522" t="s">
        <x:v>234</x:v>
      </x:c>
      <x:c r="CZ17" s="112">
        <x:v>1</x:v>
      </x:c>
      <x:c r="DA17" s="162">
        <x:v>50.25</x:v>
      </x:c>
      <x:c r="DB17" s="70"/>
      <x:c r="DC17" s="73"/>
      <x:c r="DD17" s="70"/>
      <x:c r="DE17" s="73"/>
      <x:c r="DF17" s="70"/>
      <x:c r="DG17" s="104"/>
    </x:row>
    <x:row r="18" spans="1:111" s="10" customFormat="1" ht="30" customHeight="1">
      <x:c r="A18" s="522" t="s">
        <x:v>627</x:v>
      </x:c>
      <x:c r="B18" s="115"/>
      <x:c r="C18" s="162"/>
      <x:c r="D18" s="112">
        <x:v>1</x:v>
      </x:c>
      <x:c r="E18" s="162">
        <x:v>606</x:v>
      </x:c>
      <x:c r="F18" s="112">
        <x:v>2</x:v>
      </x:c>
      <x:c r="G18" s="162">
        <x:v>1.7</x:v>
      </x:c>
      <x:c r="H18" s="112"/>
      <x:c r="I18" s="162"/>
      <x:c r="J18" s="112">
        <x:v>5</x:v>
      </x:c>
      <x:c r="K18" s="112"/>
      <x:c r="L18" s="162"/>
      <x:c r="M18" s="112"/>
      <x:c r="N18" s="112"/>
      <x:c r="O18" s="112"/>
      <x:c r="P18" s="112"/>
      <x:c r="Q18" s="112"/>
      <x:c r="R18" s="162"/>
      <x:c r="S18" s="112">
        <x:v>2</x:v>
      </x:c>
      <x:c r="T18" s="162">
        <x:v>30</x:v>
      </x:c>
      <x:c r="U18" s="112"/>
      <x:c r="V18" s="162"/>
      <x:c r="W18" s="112">
        <x:v>2</x:v>
      </x:c>
      <x:c r="X18" s="112">
        <x:v>42</x:v>
      </x:c>
      <x:c r="Y18" s="112"/>
      <x:c r="Z18" s="112"/>
      <x:c r="AA18" s="112"/>
      <x:c r="AB18" s="112"/>
      <x:c r="AC18" s="112"/>
      <x:c r="AD18" s="112"/>
      <x:c r="AE18" s="112"/>
      <x:c r="AF18" s="112"/>
      <x:c r="AG18" s="112"/>
      <x:c r="AH18" s="112"/>
      <x:c r="AI18" s="112"/>
      <x:c r="AJ18" s="112"/>
      <x:c r="AK18" s="112"/>
      <x:c r="AL18" s="522" t="s">
        <x:v>627</x:v>
      </x:c>
      <x:c r="AM18" s="112">
        <x:v>1</x:v>
      </x:c>
      <x:c r="AN18" s="162">
        <x:v>3854</x:v>
      </x:c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>
        <x:v>1</x:v>
      </x:c>
      <x:c r="AY18" s="112"/>
      <x:c r="AZ18" s="112"/>
      <x:c r="BA18" s="162"/>
      <x:c r="BB18" s="112"/>
      <x:c r="BC18" s="112"/>
      <x:c r="BD18" s="112"/>
      <x:c r="BE18" s="112">
        <x:v>5</x:v>
      </x:c>
      <x:c r="BF18" s="112">
        <x:v>26</x:v>
      </x:c>
      <x:c r="BG18" s="112"/>
      <x:c r="BH18" s="112"/>
      <x:c r="BI18" s="112"/>
      <x:c r="BJ18" s="162"/>
      <x:c r="BK18" s="112"/>
      <x:c r="BL18" s="162"/>
      <x:c r="BM18" s="112"/>
      <x:c r="BN18" s="162"/>
      <x:c r="BO18" s="112"/>
      <x:c r="BP18" s="162"/>
      <x:c r="BQ18" s="112"/>
      <x:c r="BR18" s="112"/>
      <x:c r="BS18" s="112"/>
      <x:c r="BT18" s="112"/>
      <x:c r="BU18" s="112"/>
      <x:c r="BV18" s="522" t="s">
        <x:v>627</x:v>
      </x:c>
      <x:c r="BW18" s="112"/>
      <x:c r="BX18" s="112"/>
      <x:c r="BY18" s="162"/>
      <x:c r="BZ18" s="112"/>
      <x:c r="CA18" s="162"/>
      <x:c r="CB18" s="112"/>
      <x:c r="CC18" s="162"/>
      <x:c r="CD18" s="112"/>
      <x:c r="CE18" s="112">
        <x:v>1</x:v>
      </x:c>
      <x:c r="CF18" s="162">
        <x:v>76.200000000000003</x:v>
      </x:c>
      <x:c r="CG18" s="112"/>
      <x:c r="CH18" s="112"/>
      <x:c r="CI18" s="112"/>
      <x:c r="CJ18" s="112">
        <x:v>2</x:v>
      </x:c>
      <x:c r="CK18" s="112"/>
      <x:c r="CL18" s="112"/>
      <x:c r="CM18" s="112"/>
      <x:c r="CN18" s="112"/>
      <x:c r="CO18" s="112">
        <x:v>1</x:v>
      </x:c>
      <x:c r="CP18" s="162">
        <x:v>9.9000000000000004</x:v>
      </x:c>
      <x:c r="CQ18" s="112"/>
      <x:c r="CR18" s="162"/>
      <x:c r="CS18" s="112">
        <x:v>32</x:v>
      </x:c>
      <x:c r="CT18" s="112"/>
      <x:c r="CU18" s="112">
        <x:v>1</x:v>
      </x:c>
      <x:c r="CV18" s="112"/>
      <x:c r="CW18" s="112"/>
      <x:c r="CX18" s="112"/>
      <x:c r="CY18" s="522" t="s">
        <x:v>627</x:v>
      </x:c>
      <x:c r="CZ18" s="112">
        <x:v>1</x:v>
      </x:c>
      <x:c r="DA18" s="162">
        <x:v>26.879999999999999</x:v>
      </x:c>
      <x:c r="DB18" s="70"/>
      <x:c r="DC18" s="73"/>
      <x:c r="DD18" s="70"/>
      <x:c r="DE18" s="73"/>
      <x:c r="DF18" s="70"/>
      <x:c r="DG18" s="104"/>
    </x:row>
    <x:row r="19" spans="1:111" s="10" customFormat="1" ht="30" customHeight="1">
      <x:c r="A19" s="522" t="s">
        <x:v>2458</x:v>
      </x:c>
      <x:c r="B19" s="115"/>
      <x:c r="C19" s="162"/>
      <x:c r="D19" s="112"/>
      <x:c r="E19" s="162"/>
      <x:c r="F19" s="112">
        <x:v>1</x:v>
      </x:c>
      <x:c r="G19" s="162">
        <x:v>2.5</x:v>
      </x:c>
      <x:c r="H19" s="112"/>
      <x:c r="I19" s="162"/>
      <x:c r="J19" s="112">
        <x:v>1</x:v>
      </x:c>
      <x:c r="K19" s="112"/>
      <x:c r="L19" s="162"/>
      <x:c r="M19" s="112"/>
      <x:c r="N19" s="112"/>
      <x:c r="O19" s="112"/>
      <x:c r="P19" s="112"/>
      <x:c r="Q19" s="112"/>
      <x:c r="R19" s="162"/>
      <x:c r="S19" s="112">
        <x:v>7</x:v>
      </x:c>
      <x:c r="T19" s="162">
        <x:v>105</x:v>
      </x:c>
      <x:c r="U19" s="112"/>
      <x:c r="V19" s="162"/>
      <x:c r="W19" s="112"/>
      <x:c r="X19" s="112">
        <x:v>28</x:v>
      </x:c>
      <x:c r="Y19" s="112"/>
      <x:c r="Z19" s="112"/>
      <x:c r="AA19" s="112"/>
      <x:c r="AB19" s="112"/>
      <x:c r="AC19" s="112"/>
      <x:c r="AD19" s="112"/>
      <x:c r="AE19" s="112"/>
      <x:c r="AF19" s="112"/>
      <x:c r="AG19" s="112">
        <x:v>3</x:v>
      </x:c>
      <x:c r="AH19" s="112"/>
      <x:c r="AI19" s="112"/>
      <x:c r="AJ19" s="112"/>
      <x:c r="AK19" s="112"/>
      <x:c r="AL19" s="522" t="s">
        <x:v>2458</x:v>
      </x:c>
      <x:c r="AM19" s="112">
        <x:v>1</x:v>
      </x:c>
      <x:c r="AN19" s="162">
        <x:v>5617</x:v>
      </x:c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>
        <x:v>1</x:v>
      </x:c>
      <x:c r="AY19" s="112"/>
      <x:c r="AZ19" s="112">
        <x:v>3</x:v>
      </x:c>
      <x:c r="BA19" s="162">
        <x:v>13</x:v>
      </x:c>
      <x:c r="BB19" s="112"/>
      <x:c r="BC19" s="112"/>
      <x:c r="BD19" s="112">
        <x:v>1</x:v>
      </x:c>
      <x:c r="BE19" s="112">
        <x:v>14</x:v>
      </x:c>
      <x:c r="BF19" s="112">
        <x:v>86</x:v>
      </x:c>
      <x:c r="BG19" s="112">
        <x:v>1</x:v>
      </x:c>
      <x:c r="BH19" s="112">
        <x:v>1</x:v>
      </x:c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522" t="s">
        <x:v>2458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>
        <x:v>3</x:v>
      </x:c>
      <x:c r="CF19" s="162">
        <x:f>36+36+24</x:f>
        <x:v>96</x:v>
      </x:c>
      <x:c r="CG19" s="112"/>
      <x:c r="CH19" s="112"/>
      <x:c r="CI19" s="112"/>
      <x:c r="CJ19" s="112">
        <x:v>2</x:v>
      </x:c>
      <x:c r="CK19" s="112">
        <x:v>1</x:v>
      </x:c>
      <x:c r="CL19" s="112">
        <x:v>1</x:v>
      </x:c>
      <x:c r="CM19" s="112"/>
      <x:c r="CN19" s="112"/>
      <x:c r="CO19" s="112">
        <x:v>2</x:v>
      </x:c>
      <x:c r="CP19" s="162">
        <x:v>19.800000000000001</x:v>
      </x:c>
      <x:c r="CQ19" s="112">
        <x:v>2</x:v>
      </x:c>
      <x:c r="CR19" s="162">
        <x:v>134</x:v>
      </x:c>
      <x:c r="CS19" s="112">
        <x:v>148</x:v>
      </x:c>
      <x:c r="CT19" s="112"/>
      <x:c r="CU19" s="112"/>
      <x:c r="CV19" s="112"/>
      <x:c r="CW19" s="112"/>
      <x:c r="CX19" s="112"/>
      <x:c r="CY19" s="522" t="s">
        <x:v>2458</x:v>
      </x:c>
      <x:c r="CZ19" s="112">
        <x:v>4</x:v>
      </x:c>
      <x:c r="DA19" s="162">
        <x:v>122.84</x:v>
      </x:c>
      <x:c r="DB19" s="70"/>
      <x:c r="DC19" s="73"/>
      <x:c r="DD19" s="70"/>
      <x:c r="DE19" s="73"/>
      <x:c r="DF19" s="70"/>
      <x:c r="DG19" s="104"/>
    </x:row>
    <x:row r="20" spans="1:111" s="10" customFormat="1" ht="30" customHeight="1">
      <x:c r="A20" s="522" t="s">
        <x:v>2451</x:v>
      </x:c>
      <x:c r="B20" s="115">
        <x:v>2</x:v>
      </x:c>
      <x:c r="C20" s="162">
        <x:v>387</x:v>
      </x:c>
      <x:c r="D20" s="112">
        <x:v>2</x:v>
      </x:c>
      <x:c r="E20" s="162">
        <x:v>32</x:v>
      </x:c>
      <x:c r="F20" s="112">
        <x:v>1</x:v>
      </x:c>
      <x:c r="G20" s="162">
        <x:v>4.5</x:v>
      </x:c>
      <x:c r="H20" s="112"/>
      <x:c r="I20" s="162"/>
      <x:c r="J20" s="112">
        <x:v>2</x:v>
      </x:c>
      <x:c r="K20" s="112"/>
      <x:c r="L20" s="162"/>
      <x:c r="M20" s="112"/>
      <x:c r="N20" s="112"/>
      <x:c r="O20" s="112"/>
      <x:c r="P20" s="112"/>
      <x:c r="Q20" s="112"/>
      <x:c r="R20" s="162"/>
      <x:c r="S20" s="112">
        <x:v>13</x:v>
      </x:c>
      <x:c r="T20" s="162">
        <x:v>195</x:v>
      </x:c>
      <x:c r="U20" s="112">
        <x:v>1</x:v>
      </x:c>
      <x:c r="V20" s="162">
        <x:v>167</x:v>
      </x:c>
      <x:c r="W20" s="112">
        <x:v>4</x:v>
      </x:c>
      <x:c r="X20" s="112">
        <x:v>46</x:v>
      </x:c>
      <x:c r="Y20" s="112">
        <x:v>1</x:v>
      </x:c>
      <x:c r="Z20" s="112">
        <x:v>6</x:v>
      </x:c>
      <x:c r="AA20" s="112">
        <x:v>4</x:v>
      </x:c>
      <x:c r="AB20" s="112">
        <x:v>3</x:v>
      </x:c>
      <x:c r="AC20" s="112"/>
      <x:c r="AD20" s="112">
        <x:v>3</x:v>
      </x:c>
      <x:c r="AE20" s="112">
        <x:v>1</x:v>
      </x:c>
      <x:c r="AF20" s="112"/>
      <x:c r="AG20" s="112">
        <x:v>5</x:v>
      </x:c>
      <x:c r="AH20" s="112"/>
      <x:c r="AI20" s="112"/>
      <x:c r="AJ20" s="112"/>
      <x:c r="AK20" s="112"/>
      <x:c r="AL20" s="522" t="s">
        <x:v>2451</x:v>
      </x:c>
      <x:c r="AM20" s="112">
        <x:v>1</x:v>
      </x:c>
      <x:c r="AN20" s="162">
        <x:v>58</x:v>
      </x:c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>
        <x:v>1</x:v>
      </x:c>
      <x:c r="AY20" s="112"/>
      <x:c r="AZ20" s="112">
        <x:v>5</x:v>
      </x:c>
      <x:c r="BA20" s="162">
        <x:v>32</x:v>
      </x:c>
      <x:c r="BB20" s="112"/>
      <x:c r="BC20" s="112"/>
      <x:c r="BD20" s="112">
        <x:v>1</x:v>
      </x:c>
      <x:c r="BE20" s="112">
        <x:v>10</x:v>
      </x:c>
      <x:c r="BF20" s="112">
        <x:v>98</x:v>
      </x:c>
      <x:c r="BG20" s="112"/>
      <x:c r="BH20" s="112"/>
      <x:c r="BI20" s="112"/>
      <x:c r="BJ20" s="162"/>
      <x:c r="BK20" s="112"/>
      <x:c r="BL20" s="162"/>
      <x:c r="BM20" s="112"/>
      <x:c r="BN20" s="162"/>
      <x:c r="BO20" s="112"/>
      <x:c r="BP20" s="162"/>
      <x:c r="BQ20" s="112">
        <x:v>1</x:v>
      </x:c>
      <x:c r="BR20" s="112"/>
      <x:c r="BS20" s="112"/>
      <x:c r="BT20" s="112"/>
      <x:c r="BU20" s="112"/>
      <x:c r="BV20" s="522" t="s">
        <x:v>2451</x:v>
      </x:c>
      <x:c r="BW20" s="112">
        <x:v>1</x:v>
      </x:c>
      <x:c r="BX20" s="112">
        <x:v>20</x:v>
      </x:c>
      <x:c r="BY20" s="162">
        <x:v>420</x:v>
      </x:c>
      <x:c r="BZ20" s="112"/>
      <x:c r="CA20" s="162"/>
      <x:c r="CB20" s="112"/>
      <x:c r="CC20" s="162"/>
      <x:c r="CD20" s="112">
        <x:v>1</x:v>
      </x:c>
      <x:c r="CE20" s="112">
        <x:v>4</x:v>
      </x:c>
      <x:c r="CF20" s="162">
        <x:f>86+97+12+33</x:f>
        <x:v>228</x:v>
      </x:c>
      <x:c r="CG20" s="112">
        <x:v>2</x:v>
      </x:c>
      <x:c r="CH20" s="112"/>
      <x:c r="CI20" s="112">
        <x:v>1</x:v>
      </x:c>
      <x:c r="CJ20" s="112">
        <x:v>3</x:v>
      </x:c>
      <x:c r="CK20" s="112">
        <x:v>3</x:v>
      </x:c>
      <x:c r="CL20" s="112">
        <x:v>1</x:v>
      </x:c>
      <x:c r="CM20" s="112"/>
      <x:c r="CN20" s="112"/>
      <x:c r="CO20" s="112">
        <x:v>2</x:v>
      </x:c>
      <x:c r="CP20" s="162">
        <x:v>35</x:v>
      </x:c>
      <x:c r="CQ20" s="112"/>
      <x:c r="CR20" s="162"/>
      <x:c r="CS20" s="112">
        <x:v>379</x:v>
      </x:c>
      <x:c r="CT20" s="112"/>
      <x:c r="CU20" s="112"/>
      <x:c r="CV20" s="112"/>
      <x:c r="CW20" s="112"/>
      <x:c r="CX20" s="112"/>
      <x:c r="CY20" s="522" t="s">
        <x:v>2451</x:v>
      </x:c>
      <x:c r="CZ20" s="112">
        <x:v>6</x:v>
      </x:c>
      <x:c r="DA20" s="162">
        <x:v>582.64999999999998</x:v>
      </x:c>
      <x:c r="DB20" s="70"/>
      <x:c r="DC20" s="73"/>
      <x:c r="DD20" s="70"/>
      <x:c r="DE20" s="73"/>
      <x:c r="DF20" s="70"/>
      <x:c r="DG20" s="104"/>
    </x:row>
    <x:row r="21" spans="1:111" s="10" customFormat="1" ht="30" customHeight="1">
      <x:c r="A21" s="522" t="s">
        <x:v>325</x:v>
      </x:c>
      <x:c r="B21" s="115">
        <x:v>1</x:v>
      </x:c>
      <x:c r="C21" s="162">
        <x:v>130</x:v>
      </x:c>
      <x:c r="D21" s="112">
        <x:v>1</x:v>
      </x:c>
      <x:c r="E21" s="162">
        <x:v>1714</x:v>
      </x:c>
      <x:c r="F21" s="112">
        <x:v>2</x:v>
      </x:c>
      <x:c r="G21" s="162">
        <x:v>0.80000000000000004</x:v>
      </x:c>
      <x:c r="H21" s="112"/>
      <x:c r="I21" s="162"/>
      <x:c r="J21" s="112">
        <x:v>1</x:v>
      </x:c>
      <x:c r="K21" s="112"/>
      <x:c r="L21" s="162"/>
      <x:c r="M21" s="112"/>
      <x:c r="N21" s="112"/>
      <x:c r="O21" s="112"/>
      <x:c r="P21" s="112"/>
      <x:c r="Q21" s="112"/>
      <x:c r="R21" s="162"/>
      <x:c r="S21" s="112">
        <x:v>3</x:v>
      </x:c>
      <x:c r="T21" s="162">
        <x:v>45</x:v>
      </x:c>
      <x:c r="U21" s="112"/>
      <x:c r="V21" s="162"/>
      <x:c r="W21" s="112">
        <x:v>2</x:v>
      </x:c>
      <x:c r="X21" s="112">
        <x:v>31</x:v>
      </x:c>
      <x:c r="Y21" s="112"/>
      <x:c r="Z21" s="112"/>
      <x:c r="AA21" s="112"/>
      <x:c r="AB21" s="112"/>
      <x:c r="AC21" s="112"/>
      <x:c r="AD21" s="112"/>
      <x:c r="AE21" s="112"/>
      <x:c r="AF21" s="112"/>
      <x:c r="AG21" s="112"/>
      <x:c r="AH21" s="112"/>
      <x:c r="AI21" s="112"/>
      <x:c r="AJ21" s="112"/>
      <x:c r="AK21" s="112"/>
      <x:c r="AL21" s="522" t="s">
        <x:v>325</x:v>
      </x:c>
      <x:c r="AM21" s="112">
        <x:v>1</x:v>
      </x:c>
      <x:c r="AN21" s="162">
        <x:v>1000</x:v>
      </x:c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/>
      <x:c r="AY21" s="112"/>
      <x:c r="AZ21" s="112"/>
      <x:c r="BA21" s="162"/>
      <x:c r="BB21" s="112"/>
      <x:c r="BC21" s="112"/>
      <x:c r="BD21" s="112"/>
      <x:c r="BE21" s="112">
        <x:v>3</x:v>
      </x:c>
      <x:c r="BF21" s="112">
        <x:v>13</x:v>
      </x:c>
      <x:c r="BG21" s="112"/>
      <x:c r="BH21" s="112"/>
      <x:c r="BI21" s="112"/>
      <x:c r="BJ21" s="162"/>
      <x:c r="BK21" s="112"/>
      <x:c r="BL21" s="162"/>
      <x:c r="BM21" s="112">
        <x:v>1</x:v>
      </x:c>
      <x:c r="BN21" s="162">
        <x:v>287</x:v>
      </x:c>
      <x:c r="BO21" s="112">
        <x:v>1</x:v>
      </x:c>
      <x:c r="BP21" s="162">
        <x:v>840</x:v>
      </x:c>
      <x:c r="BQ21" s="112"/>
      <x:c r="BR21" s="112"/>
      <x:c r="BS21" s="112"/>
      <x:c r="BT21" s="112"/>
      <x:c r="BU21" s="112"/>
      <x:c r="BV21" s="522" t="s">
        <x:v>325</x:v>
      </x:c>
      <x:c r="BW21" s="112">
        <x:v>2</x:v>
      </x:c>
      <x:c r="BX21" s="112">
        <x:v>36</x:v>
      </x:c>
      <x:c r="BY21" s="162">
        <x:v>414</x:v>
      </x:c>
      <x:c r="BZ21" s="112"/>
      <x:c r="CA21" s="162"/>
      <x:c r="CB21" s="112"/>
      <x:c r="CC21" s="162"/>
      <x:c r="CD21" s="112"/>
      <x:c r="CE21" s="112">
        <x:v>1</x:v>
      </x:c>
      <x:c r="CF21" s="162">
        <x:v>80.090000000000003</x:v>
      </x:c>
      <x:c r="CG21" s="112"/>
      <x:c r="CH21" s="112"/>
      <x:c r="CI21" s="112"/>
      <x:c r="CJ21" s="112"/>
      <x:c r="CK21" s="112"/>
      <x:c r="CL21" s="112"/>
      <x:c r="CM21" s="112"/>
      <x:c r="CN21" s="112"/>
      <x:c r="CO21" s="112"/>
      <x:c r="CP21" s="162"/>
      <x:c r="CQ21" s="112"/>
      <x:c r="CR21" s="162"/>
      <x:c r="CS21" s="112">
        <x:v>30</x:v>
      </x:c>
      <x:c r="CT21" s="112"/>
      <x:c r="CU21" s="112"/>
      <x:c r="CV21" s="112"/>
      <x:c r="CW21" s="112"/>
      <x:c r="CX21" s="112"/>
      <x:c r="CY21" s="522" t="s">
        <x:v>325</x:v>
      </x:c>
      <x:c r="CZ21" s="112">
        <x:v>4</x:v>
      </x:c>
      <x:c r="DA21" s="162">
        <x:v>1279.6400000000001</x:v>
      </x:c>
      <x:c r="DB21" s="70"/>
      <x:c r="DC21" s="73"/>
      <x:c r="DD21" s="70"/>
      <x:c r="DE21" s="73"/>
      <x:c r="DF21" s="70"/>
      <x:c r="DG21" s="104"/>
    </x:row>
    <x:row r="22" spans="1:111" s="10" customFormat="1" ht="30" customHeight="1">
      <x:c r="A22" s="522" t="s">
        <x:v>1642</x:v>
      </x:c>
      <x:c r="B22" s="115"/>
      <x:c r="C22" s="162"/>
      <x:c r="D22" s="112"/>
      <x:c r="E22" s="162"/>
      <x:c r="F22" s="112">
        <x:v>2</x:v>
      </x:c>
      <x:c r="G22" s="162">
        <x:v>0.90000000000000002</x:v>
      </x:c>
      <x:c r="H22" s="112"/>
      <x:c r="I22" s="162"/>
      <x:c r="J22" s="112">
        <x:v>1</x:v>
      </x:c>
      <x:c r="K22" s="112"/>
      <x:c r="L22" s="162"/>
      <x:c r="M22" s="112"/>
      <x:c r="N22" s="112"/>
      <x:c r="O22" s="112"/>
      <x:c r="P22" s="112"/>
      <x:c r="Q22" s="112"/>
      <x:c r="R22" s="162"/>
      <x:c r="S22" s="112">
        <x:v>3</x:v>
      </x:c>
      <x:c r="T22" s="162">
        <x:v>45</x:v>
      </x:c>
      <x:c r="U22" s="112"/>
      <x:c r="V22" s="162"/>
      <x:c r="W22" s="112">
        <x:v>6</x:v>
      </x:c>
      <x:c r="X22" s="112">
        <x:v>42</x:v>
      </x:c>
      <x:c r="Y22" s="112"/>
      <x:c r="Z22" s="112"/>
      <x:c r="AA22" s="112"/>
      <x:c r="AB22" s="112"/>
      <x:c r="AC22" s="112"/>
      <x:c r="AD22" s="112"/>
      <x:c r="AE22" s="112"/>
      <x:c r="AF22" s="112"/>
      <x:c r="AG22" s="112"/>
      <x:c r="AH22" s="112"/>
      <x:c r="AI22" s="112"/>
      <x:c r="AJ22" s="112"/>
      <x:c r="AK22" s="112"/>
      <x:c r="AL22" s="522" t="s">
        <x:v>1642</x:v>
      </x:c>
      <x:c r="AM22" s="112"/>
      <x:c r="AN22" s="162"/>
      <x:c r="AO22" s="112"/>
      <x:c r="AP22" s="112"/>
      <x:c r="AQ22" s="112"/>
      <x:c r="AR22" s="162"/>
      <x:c r="AS22" s="112"/>
      <x:c r="AT22" s="162"/>
      <x:c r="AU22" s="112"/>
      <x:c r="AV22" s="112"/>
      <x:c r="AW22" s="112"/>
      <x:c r="AX22" s="112"/>
      <x:c r="AY22" s="112"/>
      <x:c r="AZ22" s="112">
        <x:v>1</x:v>
      </x:c>
      <x:c r="BA22" s="162">
        <x:v>4</x:v>
      </x:c>
      <x:c r="BB22" s="112"/>
      <x:c r="BC22" s="112"/>
      <x:c r="BD22" s="112">
        <x:v>1</x:v>
      </x:c>
      <x:c r="BE22" s="112">
        <x:v>5</x:v>
      </x:c>
      <x:c r="BF22" s="112">
        <x:v>19</x:v>
      </x:c>
      <x:c r="BG22" s="112"/>
      <x:c r="BH22" s="112"/>
      <x:c r="BI22" s="112"/>
      <x:c r="BJ22" s="162"/>
      <x:c r="BK22" s="112"/>
      <x:c r="BL22" s="162"/>
      <x:c r="BM22" s="112"/>
      <x:c r="BN22" s="162"/>
      <x:c r="BO22" s="112"/>
      <x:c r="BP22" s="162"/>
      <x:c r="BQ22" s="112"/>
      <x:c r="BR22" s="112"/>
      <x:c r="BS22" s="112"/>
      <x:c r="BT22" s="112"/>
      <x:c r="BU22" s="112"/>
      <x:c r="BV22" s="522" t="s">
        <x:v>1642</x:v>
      </x:c>
      <x:c r="BW22" s="112"/>
      <x:c r="BX22" s="112"/>
      <x:c r="BY22" s="162"/>
      <x:c r="BZ22" s="112"/>
      <x:c r="CA22" s="162"/>
      <x:c r="CB22" s="112"/>
      <x:c r="CC22" s="162"/>
      <x:c r="CD22" s="112"/>
      <x:c r="CE22" s="112">
        <x:v>1</x:v>
      </x:c>
      <x:c r="CF22" s="162">
        <x:v>82.890000000000001</x:v>
      </x:c>
      <x:c r="CG22" s="112"/>
      <x:c r="CH22" s="112"/>
      <x:c r="CI22" s="112"/>
      <x:c r="CJ22" s="112">
        <x:v>1</x:v>
      </x:c>
      <x:c r="CK22" s="112"/>
      <x:c r="CL22" s="112"/>
      <x:c r="CM22" s="112"/>
      <x:c r="CN22" s="112"/>
      <x:c r="CO22" s="112"/>
      <x:c r="CP22" s="162"/>
      <x:c r="CQ22" s="112"/>
      <x:c r="CR22" s="162"/>
      <x:c r="CS22" s="112">
        <x:v>13</x:v>
      </x:c>
      <x:c r="CT22" s="112"/>
      <x:c r="CU22" s="112"/>
      <x:c r="CV22" s="112"/>
      <x:c r="CW22" s="112"/>
      <x:c r="CX22" s="112"/>
      <x:c r="CY22" s="522" t="s">
        <x:v>1642</x:v>
      </x:c>
      <x:c r="CZ22" s="112">
        <x:v>1</x:v>
      </x:c>
      <x:c r="DA22" s="162">
        <x:v>37.439999999999998</x:v>
      </x:c>
      <x:c r="DB22" s="70"/>
      <x:c r="DC22" s="73"/>
      <x:c r="DD22" s="70"/>
      <x:c r="DE22" s="73"/>
      <x:c r="DF22" s="70"/>
      <x:c r="DG22" s="104"/>
    </x:row>
    <x:row r="23" spans="1:111" s="10" customFormat="1" ht="30" customHeight="1">
      <x:c r="A23" s="522" t="s">
        <x:v>225</x:v>
      </x:c>
      <x:c r="B23" s="115">
        <x:v>1</x:v>
      </x:c>
      <x:c r="C23" s="162">
        <x:v>726</x:v>
      </x:c>
      <x:c r="D23" s="112">
        <x:v>1</x:v>
      </x:c>
      <x:c r="E23" s="162">
        <x:v>1135</x:v>
      </x:c>
      <x:c r="F23" s="112">
        <x:v>1</x:v>
      </x:c>
      <x:c r="G23" s="162">
        <x:v>0.20000000000000001</x:v>
      </x:c>
      <x:c r="H23" s="112"/>
      <x:c r="I23" s="162"/>
      <x:c r="J23" s="112">
        <x:v>2</x:v>
      </x:c>
      <x:c r="K23" s="112"/>
      <x:c r="L23" s="162"/>
      <x:c r="M23" s="112"/>
      <x:c r="N23" s="112"/>
      <x:c r="O23" s="112"/>
      <x:c r="P23" s="112"/>
      <x:c r="Q23" s="112"/>
      <x:c r="R23" s="162"/>
      <x:c r="S23" s="112">
        <x:v>2</x:v>
      </x:c>
      <x:c r="T23" s="162">
        <x:v>41</x:v>
      </x:c>
      <x:c r="U23" s="112">
        <x:v>1</x:v>
      </x:c>
      <x:c r="V23" s="162">
        <x:v>100</x:v>
      </x:c>
      <x:c r="W23" s="112">
        <x:v>2</x:v>
      </x:c>
      <x:c r="X23" s="112">
        <x:v>58</x:v>
      </x:c>
      <x:c r="Y23" s="112"/>
      <x:c r="Z23" s="112"/>
      <x:c r="AA23" s="112"/>
      <x:c r="AB23" s="112"/>
      <x:c r="AC23" s="112"/>
      <x:c r="AD23" s="112"/>
      <x:c r="AE23" s="112"/>
      <x:c r="AF23" s="112"/>
      <x:c r="AG23" s="112">
        <x:v>1</x:v>
      </x:c>
      <x:c r="AH23" s="112"/>
      <x:c r="AI23" s="112"/>
      <x:c r="AJ23" s="112"/>
      <x:c r="AK23" s="112"/>
      <x:c r="AL23" s="522" t="s">
        <x:v>225</x:v>
      </x:c>
      <x:c r="AM23" s="112"/>
      <x:c r="AN23" s="162"/>
      <x:c r="AO23" s="112"/>
      <x:c r="AP23" s="112"/>
      <x:c r="AQ23" s="112"/>
      <x:c r="AR23" s="162"/>
      <x:c r="AS23" s="112"/>
      <x:c r="AT23" s="162"/>
      <x:c r="AU23" s="112"/>
      <x:c r="AV23" s="112"/>
      <x:c r="AW23" s="112"/>
      <x:c r="AX23" s="112"/>
      <x:c r="AY23" s="112"/>
      <x:c r="AZ23" s="112"/>
      <x:c r="BA23" s="162"/>
      <x:c r="BB23" s="112"/>
      <x:c r="BC23" s="112"/>
      <x:c r="BD23" s="112"/>
      <x:c r="BE23" s="112">
        <x:v>2</x:v>
      </x:c>
      <x:c r="BF23" s="112">
        <x:v>23</x:v>
      </x:c>
      <x:c r="BG23" s="112"/>
      <x:c r="BH23" s="112"/>
      <x:c r="BI23" s="112"/>
      <x:c r="BJ23" s="162"/>
      <x:c r="BK23" s="112"/>
      <x:c r="BL23" s="162"/>
      <x:c r="BM23" s="112"/>
      <x:c r="BN23" s="162"/>
      <x:c r="BO23" s="112"/>
      <x:c r="BP23" s="162"/>
      <x:c r="BQ23" s="112"/>
      <x:c r="BR23" s="112"/>
      <x:c r="BS23" s="112"/>
      <x:c r="BT23" s="112"/>
      <x:c r="BU23" s="112"/>
      <x:c r="BV23" s="522" t="s">
        <x:v>225</x:v>
      </x:c>
      <x:c r="BW23" s="112"/>
      <x:c r="BX23" s="112"/>
      <x:c r="BY23" s="162"/>
      <x:c r="BZ23" s="112"/>
      <x:c r="CA23" s="162"/>
      <x:c r="CB23" s="112"/>
      <x:c r="CC23" s="162"/>
      <x:c r="CD23" s="112"/>
      <x:c r="CE23" s="112">
        <x:v>1</x:v>
      </x:c>
      <x:c r="CF23" s="162">
        <x:v>37.439999999999998</x:v>
      </x:c>
      <x:c r="CG23" s="112"/>
      <x:c r="CH23" s="112"/>
      <x:c r="CI23" s="112"/>
      <x:c r="CJ23" s="112"/>
      <x:c r="CK23" s="112"/>
      <x:c r="CL23" s="112"/>
      <x:c r="CM23" s="112"/>
      <x:c r="CN23" s="112"/>
      <x:c r="CO23" s="112"/>
      <x:c r="CP23" s="162"/>
      <x:c r="CQ23" s="112"/>
      <x:c r="CR23" s="162"/>
      <x:c r="CS23" s="112">
        <x:v>21</x:v>
      </x:c>
      <x:c r="CT23" s="112"/>
      <x:c r="CU23" s="112"/>
      <x:c r="CV23" s="112"/>
      <x:c r="CW23" s="112"/>
      <x:c r="CX23" s="112"/>
      <x:c r="CY23" s="522" t="s">
        <x:v>225</x:v>
      </x:c>
      <x:c r="CZ23" s="112">
        <x:v>1</x:v>
      </x:c>
      <x:c r="DA23" s="162">
        <x:v>37.439999999999998</x:v>
      </x:c>
      <x:c r="DB23" s="70"/>
      <x:c r="DC23" s="73"/>
      <x:c r="DD23" s="70"/>
      <x:c r="DE23" s="73"/>
      <x:c r="DF23" s="70"/>
      <x:c r="DG23" s="104"/>
    </x:row>
    <x:row r="24" spans="1:111" s="10" customFormat="1" ht="30" customHeight="1">
      <x:c r="A24" s="522" t="s">
        <x:v>1676</x:v>
      </x:c>
      <x:c r="B24" s="115">
        <x:v>1</x:v>
      </x:c>
      <x:c r="C24" s="162">
        <x:v>635</x:v>
      </x:c>
      <x:c r="D24" s="112">
        <x:v>1</x:v>
      </x:c>
      <x:c r="E24" s="162">
        <x:v>794</x:v>
      </x:c>
      <x:c r="F24" s="112">
        <x:v>1</x:v>
      </x:c>
      <x:c r="G24" s="162">
        <x:v>0.20000000000000001</x:v>
      </x:c>
      <x:c r="H24" s="112"/>
      <x:c r="I24" s="162"/>
      <x:c r="J24" s="112">
        <x:v>2</x:v>
      </x:c>
      <x:c r="K24" s="112"/>
      <x:c r="L24" s="162"/>
      <x:c r="M24" s="112"/>
      <x:c r="N24" s="112"/>
      <x:c r="O24" s="112"/>
      <x:c r="P24" s="112"/>
      <x:c r="Q24" s="112"/>
      <x:c r="R24" s="162"/>
      <x:c r="S24" s="112">
        <x:v>1</x:v>
      </x:c>
      <x:c r="T24" s="162">
        <x:v>15</x:v>
      </x:c>
      <x:c r="U24" s="112"/>
      <x:c r="V24" s="162"/>
      <x:c r="W24" s="112"/>
      <x:c r="X24" s="112">
        <x:v>31</x:v>
      </x:c>
      <x:c r="Y24" s="112"/>
      <x:c r="Z24" s="112"/>
      <x:c r="AA24" s="112"/>
      <x:c r="AB24" s="112"/>
      <x:c r="AC24" s="112"/>
      <x:c r="AD24" s="112"/>
      <x:c r="AE24" s="112"/>
      <x:c r="AF24" s="112"/>
      <x:c r="AG24" s="112">
        <x:v>1</x:v>
      </x:c>
      <x:c r="AH24" s="112"/>
      <x:c r="AI24" s="112"/>
      <x:c r="AJ24" s="112"/>
      <x:c r="AK24" s="112"/>
      <x:c r="AL24" s="522" t="s">
        <x:v>1676</x:v>
      </x:c>
      <x:c r="AM24" s="112"/>
      <x:c r="AN24" s="162"/>
      <x:c r="AO24" s="112"/>
      <x:c r="AP24" s="112"/>
      <x:c r="AQ24" s="112"/>
      <x:c r="AR24" s="162"/>
      <x:c r="AS24" s="112"/>
      <x:c r="AT24" s="162"/>
      <x:c r="AU24" s="112"/>
      <x:c r="AV24" s="112"/>
      <x:c r="AW24" s="112"/>
      <x:c r="AX24" s="112"/>
      <x:c r="AY24" s="112"/>
      <x:c r="AZ24" s="112"/>
      <x:c r="BA24" s="162"/>
      <x:c r="BB24" s="112"/>
      <x:c r="BC24" s="112"/>
      <x:c r="BD24" s="112"/>
      <x:c r="BE24" s="112">
        <x:v>1</x:v>
      </x:c>
      <x:c r="BF24" s="112">
        <x:v>9</x:v>
      </x:c>
      <x:c r="BG24" s="112"/>
      <x:c r="BH24" s="112"/>
      <x:c r="BI24" s="112"/>
      <x:c r="BJ24" s="162"/>
      <x:c r="BK24" s="112"/>
      <x:c r="BL24" s="162"/>
      <x:c r="BM24" s="112"/>
      <x:c r="BN24" s="162"/>
      <x:c r="BO24" s="112"/>
      <x:c r="BP24" s="162"/>
      <x:c r="BQ24" s="112"/>
      <x:c r="BR24" s="112"/>
      <x:c r="BS24" s="112"/>
      <x:c r="BT24" s="112"/>
      <x:c r="BU24" s="112"/>
      <x:c r="BV24" s="522" t="s">
        <x:v>1676</x:v>
      </x:c>
      <x:c r="BW24" s="112"/>
      <x:c r="BX24" s="112"/>
      <x:c r="BY24" s="162"/>
      <x:c r="BZ24" s="112"/>
      <x:c r="CA24" s="162"/>
      <x:c r="CB24" s="112"/>
      <x:c r="CC24" s="162"/>
      <x:c r="CD24" s="112"/>
      <x:c r="CE24" s="112">
        <x:v>1</x:v>
      </x:c>
      <x:c r="CF24" s="162">
        <x:v>37.439999999999998</x:v>
      </x:c>
      <x:c r="CG24" s="112"/>
      <x:c r="CH24" s="112"/>
      <x:c r="CI24" s="112"/>
      <x:c r="CJ24" s="112"/>
      <x:c r="CK24" s="112"/>
      <x:c r="CL24" s="112"/>
      <x:c r="CM24" s="112"/>
      <x:c r="CN24" s="112"/>
      <x:c r="CO24" s="112"/>
      <x:c r="CP24" s="162"/>
      <x:c r="CQ24" s="112"/>
      <x:c r="CR24" s="162"/>
      <x:c r="CS24" s="112">
        <x:v>22</x:v>
      </x:c>
      <x:c r="CT24" s="112"/>
      <x:c r="CU24" s="112"/>
      <x:c r="CV24" s="112"/>
      <x:c r="CW24" s="112"/>
      <x:c r="CX24" s="112"/>
      <x:c r="CY24" s="522" t="s">
        <x:v>1676</x:v>
      </x:c>
      <x:c r="CZ24" s="112">
        <x:v>1</x:v>
      </x:c>
      <x:c r="DA24" s="162">
        <x:v>37.439999999999998</x:v>
      </x:c>
      <x:c r="DB24" s="70"/>
      <x:c r="DC24" s="73"/>
      <x:c r="DD24" s="70"/>
      <x:c r="DE24" s="73"/>
      <x:c r="DF24" s="70"/>
      <x:c r="DG24" s="104"/>
    </x:row>
    <x:row r="25" spans="1:111" s="10" customFormat="1" ht="30" customHeight="1">
      <x:c r="A25" s="522" t="s">
        <x:v>254</x:v>
      </x:c>
      <x:c r="B25" s="115"/>
      <x:c r="C25" s="162"/>
      <x:c r="D25" s="112"/>
      <x:c r="E25" s="162"/>
      <x:c r="F25" s="112">
        <x:v>1</x:v>
      </x:c>
      <x:c r="G25" s="162">
        <x:v>0.59999999999999998</x:v>
      </x:c>
      <x:c r="H25" s="112"/>
      <x:c r="I25" s="162"/>
      <x:c r="J25" s="112">
        <x:v>1</x:v>
      </x:c>
      <x:c r="K25" s="112"/>
      <x:c r="L25" s="162"/>
      <x:c r="M25" s="112"/>
      <x:c r="N25" s="112"/>
      <x:c r="O25" s="112"/>
      <x:c r="P25" s="112"/>
      <x:c r="Q25" s="112"/>
      <x:c r="R25" s="162"/>
      <x:c r="S25" s="112">
        <x:v>1</x:v>
      </x:c>
      <x:c r="T25" s="162">
        <x:v>15</x:v>
      </x:c>
      <x:c r="U25" s="112"/>
      <x:c r="V25" s="162"/>
      <x:c r="W25" s="112">
        <x:v>1</x:v>
      </x:c>
      <x:c r="X25" s="112">
        <x:v>17</x:v>
      </x:c>
      <x:c r="Y25" s="112"/>
      <x:c r="Z25" s="112"/>
      <x:c r="AA25" s="112"/>
      <x:c r="AB25" s="112"/>
      <x:c r="AC25" s="112"/>
      <x:c r="AD25" s="112"/>
      <x:c r="AE25" s="112"/>
      <x:c r="AF25" s="112"/>
      <x:c r="AG25" s="112">
        <x:v>2</x:v>
      </x:c>
      <x:c r="AH25" s="112"/>
      <x:c r="AI25" s="112"/>
      <x:c r="AJ25" s="112"/>
      <x:c r="AK25" s="112"/>
      <x:c r="AL25" s="522" t="s">
        <x:v>254</x:v>
      </x:c>
      <x:c r="AM25" s="112"/>
      <x:c r="AN25" s="162"/>
      <x:c r="AO25" s="112"/>
      <x:c r="AP25" s="112"/>
      <x:c r="AQ25" s="112"/>
      <x:c r="AR25" s="162"/>
      <x:c r="AS25" s="112"/>
      <x:c r="AT25" s="162"/>
      <x:c r="AU25" s="112"/>
      <x:c r="AV25" s="112"/>
      <x:c r="AW25" s="112"/>
      <x:c r="AX25" s="112"/>
      <x:c r="AY25" s="112"/>
      <x:c r="AZ25" s="112"/>
      <x:c r="BA25" s="162"/>
      <x:c r="BB25" s="112"/>
      <x:c r="BC25" s="112"/>
      <x:c r="BD25" s="112"/>
      <x:c r="BE25" s="112">
        <x:v>2</x:v>
      </x:c>
      <x:c r="BF25" s="112">
        <x:v>5</x:v>
      </x:c>
      <x:c r="BG25" s="112"/>
      <x:c r="BH25" s="112"/>
      <x:c r="BI25" s="112"/>
      <x:c r="BJ25" s="162"/>
      <x:c r="BK25" s="112"/>
      <x:c r="BL25" s="162"/>
      <x:c r="BM25" s="112"/>
      <x:c r="BN25" s="162"/>
      <x:c r="BO25" s="112"/>
      <x:c r="BP25" s="162"/>
      <x:c r="BQ25" s="112"/>
      <x:c r="BR25" s="112"/>
      <x:c r="BS25" s="112"/>
      <x:c r="BT25" s="112"/>
      <x:c r="BU25" s="112"/>
      <x:c r="BV25" s="522" t="s">
        <x:v>254</x:v>
      </x:c>
      <x:c r="BW25" s="112"/>
      <x:c r="BX25" s="112"/>
      <x:c r="BY25" s="162"/>
      <x:c r="BZ25" s="112"/>
      <x:c r="CA25" s="162"/>
      <x:c r="CB25" s="112"/>
      <x:c r="CC25" s="162"/>
      <x:c r="CD25" s="112"/>
      <x:c r="CE25" s="112"/>
      <x:c r="CF25" s="162"/>
      <x:c r="CG25" s="112"/>
      <x:c r="CH25" s="112"/>
      <x:c r="CI25" s="112"/>
      <x:c r="CJ25" s="112"/>
      <x:c r="CK25" s="112"/>
      <x:c r="CL25" s="112"/>
      <x:c r="CM25" s="112"/>
      <x:c r="CN25" s="112"/>
      <x:c r="CO25" s="112"/>
      <x:c r="CP25" s="162"/>
      <x:c r="CQ25" s="112"/>
      <x:c r="CR25" s="162"/>
      <x:c r="CS25" s="112">
        <x:v>18</x:v>
      </x:c>
      <x:c r="CT25" s="112"/>
      <x:c r="CU25" s="112"/>
      <x:c r="CV25" s="112"/>
      <x:c r="CW25" s="112"/>
      <x:c r="CX25" s="112"/>
      <x:c r="CY25" s="522" t="s">
        <x:v>254</x:v>
      </x:c>
      <x:c r="CZ25" s="112"/>
      <x:c r="DA25" s="162"/>
      <x:c r="DB25" s="70"/>
      <x:c r="DC25" s="73"/>
      <x:c r="DD25" s="70"/>
      <x:c r="DE25" s="73"/>
      <x:c r="DF25" s="70"/>
      <x:c r="DG25" s="104"/>
    </x:row>
    <x:row r="26" spans="1:111" s="10" customFormat="1" ht="30" customHeight="1">
      <x:c r="A26" s="522" t="s">
        <x:v>2124</x:v>
      </x:c>
      <x:c r="B26" s="115"/>
      <x:c r="C26" s="162"/>
      <x:c r="D26" s="112"/>
      <x:c r="E26" s="162"/>
      <x:c r="F26" s="112">
        <x:v>1</x:v>
      </x:c>
      <x:c r="G26" s="162">
        <x:v>1.8</x:v>
      </x:c>
      <x:c r="H26" s="112"/>
      <x:c r="I26" s="162"/>
      <x:c r="J26" s="112">
        <x:v>0</x:v>
      </x:c>
      <x:c r="K26" s="112"/>
      <x:c r="L26" s="162"/>
      <x:c r="M26" s="112">
        <x:v>1</x:v>
      </x:c>
      <x:c r="N26" s="112"/>
      <x:c r="O26" s="112"/>
      <x:c r="P26" s="112"/>
      <x:c r="Q26" s="112"/>
      <x:c r="R26" s="162"/>
      <x:c r="S26" s="112">
        <x:v>1</x:v>
      </x:c>
      <x:c r="T26" s="162">
        <x:v>15</x:v>
      </x:c>
      <x:c r="U26" s="112"/>
      <x:c r="V26" s="162"/>
      <x:c r="W26" s="112"/>
      <x:c r="X26" s="112">
        <x:v>20</x:v>
      </x:c>
      <x:c r="Y26" s="112"/>
      <x:c r="Z26" s="112"/>
      <x:c r="AA26" s="112"/>
      <x:c r="AB26" s="112"/>
      <x:c r="AC26" s="112"/>
      <x:c r="AD26" s="112"/>
      <x:c r="AE26" s="112"/>
      <x:c r="AF26" s="112"/>
      <x:c r="AG26" s="112">
        <x:v>1</x:v>
      </x:c>
      <x:c r="AH26" s="112"/>
      <x:c r="AI26" s="112"/>
      <x:c r="AJ26" s="112"/>
      <x:c r="AK26" s="112"/>
      <x:c r="AL26" s="522" t="s">
        <x:v>2124</x:v>
      </x:c>
      <x:c r="AM26" s="112"/>
      <x:c r="AN26" s="162"/>
      <x:c r="AO26" s="112"/>
      <x:c r="AP26" s="112"/>
      <x:c r="AQ26" s="112"/>
      <x:c r="AR26" s="162"/>
      <x:c r="AS26" s="112"/>
      <x:c r="AT26" s="162"/>
      <x:c r="AU26" s="112"/>
      <x:c r="AV26" s="112"/>
      <x:c r="AW26" s="112"/>
      <x:c r="AX26" s="112">
        <x:v>1</x:v>
      </x:c>
      <x:c r="AY26" s="112"/>
      <x:c r="AZ26" s="112"/>
      <x:c r="BA26" s="162"/>
      <x:c r="BB26" s="112"/>
      <x:c r="BC26" s="112"/>
      <x:c r="BD26" s="112"/>
      <x:c r="BE26" s="112">
        <x:v>4</x:v>
      </x:c>
      <x:c r="BF26" s="112">
        <x:v>25</x:v>
      </x:c>
      <x:c r="BG26" s="112"/>
      <x:c r="BH26" s="112"/>
      <x:c r="BI26" s="112"/>
      <x:c r="BJ26" s="162"/>
      <x:c r="BK26" s="112"/>
      <x:c r="BL26" s="162"/>
      <x:c r="BM26" s="112"/>
      <x:c r="BN26" s="162"/>
      <x:c r="BO26" s="112">
        <x:v>1</x:v>
      </x:c>
      <x:c r="BP26" s="705">
        <x:v>456.18000000000001</x:v>
      </x:c>
      <x:c r="BQ26" s="112"/>
      <x:c r="BR26" s="112"/>
      <x:c r="BS26" s="112"/>
      <x:c r="BT26" s="112"/>
      <x:c r="BU26" s="112"/>
      <x:c r="BV26" s="522" t="s">
        <x:v>2124</x:v>
      </x:c>
      <x:c r="BW26" s="112">
        <x:v>1</x:v>
      </x:c>
      <x:c r="BX26" s="112">
        <x:v>15</x:v>
      </x:c>
      <x:c r="BY26" s="162">
        <x:v>430</x:v>
      </x:c>
      <x:c r="BZ26" s="112"/>
      <x:c r="CA26" s="162"/>
      <x:c r="CB26" s="112"/>
      <x:c r="CC26" s="162"/>
      <x:c r="CD26" s="112"/>
      <x:c r="CE26" s="112"/>
      <x:c r="CF26" s="162"/>
      <x:c r="CG26" s="112"/>
      <x:c r="CH26" s="112"/>
      <x:c r="CI26" s="112"/>
      <x:c r="CJ26" s="112"/>
      <x:c r="CK26" s="112"/>
      <x:c r="CL26" s="112"/>
      <x:c r="CM26" s="112"/>
      <x:c r="CN26" s="112"/>
      <x:c r="CO26" s="112">
        <x:v>1</x:v>
      </x:c>
      <x:c r="CP26" s="162"/>
      <x:c r="CQ26" s="112"/>
      <x:c r="CR26" s="162"/>
      <x:c r="CS26" s="112">
        <x:v>140</x:v>
      </x:c>
      <x:c r="CT26" s="112">
        <x:v>2</x:v>
      </x:c>
      <x:c r="CU26" s="112"/>
      <x:c r="CV26" s="112"/>
      <x:c r="CW26" s="112"/>
      <x:c r="CX26" s="112"/>
      <x:c r="CY26" s="522" t="s">
        <x:v>2124</x:v>
      </x:c>
      <x:c r="CZ26" s="112"/>
      <x:c r="DA26" s="162"/>
      <x:c r="DB26" s="70"/>
      <x:c r="DC26" s="73"/>
      <x:c r="DD26" s="70"/>
      <x:c r="DE26" s="73"/>
      <x:c r="DF26" s="70"/>
      <x:c r="DG26" s="104"/>
    </x:row>
    <x:row r="27" spans="1:111" s="10" customFormat="1" ht="30" customHeight="1">
      <x:c r="A27" s="522" t="s">
        <x:v>1457</x:v>
      </x:c>
      <x:c r="B27" s="115"/>
      <x:c r="C27" s="162"/>
      <x:c r="D27" s="112"/>
      <x:c r="E27" s="162"/>
      <x:c r="F27" s="112">
        <x:v>1</x:v>
      </x:c>
      <x:c r="G27" s="162">
        <x:v>0.5</x:v>
      </x:c>
      <x:c r="H27" s="112"/>
      <x:c r="I27" s="162"/>
      <x:c r="J27" s="112">
        <x:v>1</x:v>
      </x:c>
      <x:c r="K27" s="112"/>
      <x:c r="L27" s="162"/>
      <x:c r="M27" s="112"/>
      <x:c r="N27" s="112"/>
      <x:c r="O27" s="112"/>
      <x:c r="P27" s="112"/>
      <x:c r="Q27" s="112"/>
      <x:c r="R27" s="162"/>
      <x:c r="S27" s="112">
        <x:v>1</x:v>
      </x:c>
      <x:c r="T27" s="162">
        <x:v>20</x:v>
      </x:c>
      <x:c r="U27" s="112">
        <x:v>1</x:v>
      </x:c>
      <x:c r="V27" s="162">
        <x:v>47</x:v>
      </x:c>
      <x:c r="W27" s="112">
        <x:v>1</x:v>
      </x:c>
      <x:c r="X27" s="112">
        <x:v>40</x:v>
      </x:c>
      <x:c r="Y27" s="112"/>
      <x:c r="Z27" s="112"/>
      <x:c r="AA27" s="112"/>
      <x:c r="AB27" s="112">
        <x:v>1</x:v>
      </x:c>
      <x:c r="AC27" s="112"/>
      <x:c r="AD27" s="112"/>
      <x:c r="AE27" s="112"/>
      <x:c r="AF27" s="112"/>
      <x:c r="AG27" s="112">
        <x:v>1</x:v>
      </x:c>
      <x:c r="AH27" s="112"/>
      <x:c r="AI27" s="112"/>
      <x:c r="AJ27" s="112"/>
      <x:c r="AK27" s="112"/>
      <x:c r="AL27" s="522" t="s">
        <x:v>1457</x:v>
      </x:c>
      <x:c r="AM27" s="112"/>
      <x:c r="AN27" s="162"/>
      <x:c r="AO27" s="112"/>
      <x:c r="AP27" s="112"/>
      <x:c r="AQ27" s="112"/>
      <x:c r="AR27" s="162"/>
      <x:c r="AS27" s="112"/>
      <x:c r="AT27" s="162"/>
      <x:c r="AU27" s="112"/>
      <x:c r="AV27" s="112"/>
      <x:c r="AW27" s="112"/>
      <x:c r="AX27" s="112"/>
      <x:c r="AY27" s="112"/>
      <x:c r="AZ27" s="112"/>
      <x:c r="BA27" s="162"/>
      <x:c r="BB27" s="112"/>
      <x:c r="BC27" s="112"/>
      <x:c r="BD27" s="112"/>
      <x:c r="BE27" s="112">
        <x:v>4</x:v>
      </x:c>
      <x:c r="BF27" s="112">
        <x:v>15</x:v>
      </x:c>
      <x:c r="BG27" s="112"/>
      <x:c r="BH27" s="112"/>
      <x:c r="BI27" s="112"/>
      <x:c r="BJ27" s="162"/>
      <x:c r="BK27" s="112"/>
      <x:c r="BL27" s="162"/>
      <x:c r="BM27" s="112"/>
      <x:c r="BN27" s="162"/>
      <x:c r="BO27" s="112"/>
      <x:c r="BP27" s="162"/>
      <x:c r="BQ27" s="112"/>
      <x:c r="BR27" s="112"/>
      <x:c r="BS27" s="112"/>
      <x:c r="BT27" s="112"/>
      <x:c r="BU27" s="112"/>
      <x:c r="BV27" s="522" t="s">
        <x:v>1457</x:v>
      </x:c>
      <x:c r="BW27" s="112"/>
      <x:c r="BX27" s="112"/>
      <x:c r="BY27" s="162"/>
      <x:c r="BZ27" s="112"/>
      <x:c r="CA27" s="162"/>
      <x:c r="CB27" s="112"/>
      <x:c r="CC27" s="162"/>
      <x:c r="CD27" s="112"/>
      <x:c r="CE27" s="112">
        <x:v>1</x:v>
      </x:c>
      <x:c r="CF27" s="162">
        <x:v>36</x:v>
      </x:c>
      <x:c r="CG27" s="112"/>
      <x:c r="CH27" s="112"/>
      <x:c r="CI27" s="112"/>
      <x:c r="CJ27" s="112"/>
      <x:c r="CK27" s="112"/>
      <x:c r="CL27" s="112"/>
      <x:c r="CM27" s="112"/>
      <x:c r="CN27" s="112"/>
      <x:c r="CO27" s="112"/>
      <x:c r="CP27" s="162"/>
      <x:c r="CQ27" s="112"/>
      <x:c r="CR27" s="162"/>
      <x:c r="CS27" s="112">
        <x:v>13</x:v>
      </x:c>
      <x:c r="CT27" s="112"/>
      <x:c r="CU27" s="112"/>
      <x:c r="CV27" s="112"/>
      <x:c r="CW27" s="112"/>
      <x:c r="CX27" s="112"/>
      <x:c r="CY27" s="522" t="s">
        <x:v>1457</x:v>
      </x:c>
      <x:c r="CZ27" s="112">
        <x:v>2</x:v>
      </x:c>
      <x:c r="DA27" s="162">
        <x:v>84.780000000000001</x:v>
      </x:c>
      <x:c r="DB27" s="70"/>
      <x:c r="DC27" s="73"/>
      <x:c r="DD27" s="70"/>
      <x:c r="DE27" s="73"/>
      <x:c r="DF27" s="70"/>
      <x:c r="DG27" s="104"/>
    </x:row>
    <x:row r="28" spans="1:111" s="10" customFormat="1" ht="30" customHeight="1">
      <x:c r="A28" s="522" t="s">
        <x:v>1432</x:v>
      </x:c>
      <x:c r="B28" s="115"/>
      <x:c r="C28" s="162"/>
      <x:c r="D28" s="112"/>
      <x:c r="E28" s="162"/>
      <x:c r="F28" s="112">
        <x:v>1</x:v>
      </x:c>
      <x:c r="G28" s="162">
        <x:v>0.5</x:v>
      </x:c>
      <x:c r="H28" s="112"/>
      <x:c r="I28" s="162"/>
      <x:c r="J28" s="112">
        <x:v>2</x:v>
      </x:c>
      <x:c r="K28" s="112"/>
      <x:c r="L28" s="162"/>
      <x:c r="M28" s="112"/>
      <x:c r="N28" s="112"/>
      <x:c r="O28" s="112"/>
      <x:c r="P28" s="112"/>
      <x:c r="Q28" s="112"/>
      <x:c r="R28" s="162"/>
      <x:c r="S28" s="112"/>
      <x:c r="T28" s="162"/>
      <x:c r="U28" s="112"/>
      <x:c r="V28" s="162"/>
      <x:c r="W28" s="112"/>
      <x:c r="X28" s="112"/>
      <x:c r="Y28" s="112"/>
      <x:c r="Z28" s="112"/>
      <x:c r="AA28" s="112"/>
      <x:c r="AB28" s="112"/>
      <x:c r="AC28" s="112"/>
      <x:c r="AD28" s="112"/>
      <x:c r="AE28" s="112"/>
      <x:c r="AF28" s="112"/>
      <x:c r="AG28" s="112"/>
      <x:c r="AH28" s="112"/>
      <x:c r="AI28" s="112"/>
      <x:c r="AJ28" s="112"/>
      <x:c r="AK28" s="112"/>
      <x:c r="AL28" s="522" t="s">
        <x:v>1432</x:v>
      </x:c>
      <x:c r="AM28" s="112"/>
      <x:c r="AN28" s="162"/>
      <x:c r="AO28" s="112"/>
      <x:c r="AP28" s="112"/>
      <x:c r="AQ28" s="112"/>
      <x:c r="AR28" s="162"/>
      <x:c r="AS28" s="112"/>
      <x:c r="AT28" s="162"/>
      <x:c r="AU28" s="112"/>
      <x:c r="AV28" s="112"/>
      <x:c r="AW28" s="112"/>
      <x:c r="AX28" s="112"/>
      <x:c r="AY28" s="112"/>
      <x:c r="AZ28" s="112"/>
      <x:c r="BA28" s="162"/>
      <x:c r="BB28" s="112"/>
      <x:c r="BC28" s="112"/>
      <x:c r="BD28" s="112"/>
      <x:c r="BE28" s="112">
        <x:v>1</x:v>
      </x:c>
      <x:c r="BF28" s="112">
        <x:v>10</x:v>
      </x:c>
      <x:c r="BG28" s="112"/>
      <x:c r="BH28" s="112"/>
      <x:c r="BI28" s="112"/>
      <x:c r="BJ28" s="162"/>
      <x:c r="BK28" s="112"/>
      <x:c r="BL28" s="162"/>
      <x:c r="BM28" s="112"/>
      <x:c r="BN28" s="162"/>
      <x:c r="BO28" s="112"/>
      <x:c r="BP28" s="162"/>
      <x:c r="BQ28" s="112"/>
      <x:c r="BR28" s="112"/>
      <x:c r="BS28" s="112"/>
      <x:c r="BT28" s="112"/>
      <x:c r="BU28" s="112"/>
      <x:c r="BV28" s="522" t="s">
        <x:v>1432</x:v>
      </x:c>
      <x:c r="BW28" s="112"/>
      <x:c r="BX28" s="112"/>
      <x:c r="BY28" s="162"/>
      <x:c r="BZ28" s="112"/>
      <x:c r="CA28" s="162"/>
      <x:c r="CB28" s="112"/>
      <x:c r="CC28" s="162"/>
      <x:c r="CD28" s="112"/>
      <x:c r="CE28" s="112"/>
      <x:c r="CF28" s="162"/>
      <x:c r="CG28" s="112"/>
      <x:c r="CH28" s="112"/>
      <x:c r="CI28" s="112"/>
      <x:c r="CJ28" s="112"/>
      <x:c r="CK28" s="112"/>
      <x:c r="CL28" s="112"/>
      <x:c r="CM28" s="112"/>
      <x:c r="CN28" s="112"/>
      <x:c r="CO28" s="112"/>
      <x:c r="CP28" s="162"/>
      <x:c r="CQ28" s="112"/>
      <x:c r="CR28" s="162"/>
      <x:c r="CS28" s="112">
        <x:v>21</x:v>
      </x:c>
      <x:c r="CT28" s="112"/>
      <x:c r="CU28" s="112"/>
      <x:c r="CV28" s="112"/>
      <x:c r="CW28" s="112"/>
      <x:c r="CX28" s="112"/>
      <x:c r="CY28" s="522" t="s">
        <x:v>1432</x:v>
      </x:c>
      <x:c r="CZ28" s="112">
        <x:v>1</x:v>
      </x:c>
      <x:c r="DA28" s="162">
        <x:v>147.02000000000001</x:v>
      </x:c>
      <x:c r="DB28" s="70"/>
      <x:c r="DC28" s="73"/>
      <x:c r="DD28" s="70"/>
      <x:c r="DE28" s="73"/>
      <x:c r="DF28" s="70"/>
      <x:c r="DG28" s="104"/>
    </x:row>
    <x:row r="29" spans="1:111" s="10" customFormat="1" ht="30" customHeight="1">
      <x:c r="A29" s="522" t="s">
        <x:v>1404</x:v>
      </x:c>
      <x:c r="B29" s="115"/>
      <x:c r="C29" s="162"/>
      <x:c r="D29" s="112"/>
      <x:c r="E29" s="162"/>
      <x:c r="F29" s="112">
        <x:v>1</x:v>
      </x:c>
      <x:c r="G29" s="162">
        <x:v>1.3819999999999999</x:v>
      </x:c>
      <x:c r="H29" s="112"/>
      <x:c r="I29" s="162"/>
      <x:c r="J29" s="112">
        <x:v>1</x:v>
      </x:c>
      <x:c r="K29" s="112">
        <x:v>1</x:v>
      </x:c>
      <x:c r="L29" s="162">
        <x:v>205</x:v>
      </x:c>
      <x:c r="M29" s="112"/>
      <x:c r="N29" s="112"/>
      <x:c r="O29" s="112"/>
      <x:c r="P29" s="112"/>
      <x:c r="Q29" s="112"/>
      <x:c r="R29" s="162"/>
      <x:c r="S29" s="112">
        <x:v>1</x:v>
      </x:c>
      <x:c r="T29" s="162">
        <x:v>36</x:v>
      </x:c>
      <x:c r="U29" s="112"/>
      <x:c r="V29" s="162"/>
      <x:c r="W29" s="112"/>
      <x:c r="X29" s="112">
        <x:v>36</x:v>
      </x:c>
      <x:c r="Y29" s="112"/>
      <x:c r="Z29" s="112"/>
      <x:c r="AA29" s="112"/>
      <x:c r="AB29" s="112"/>
      <x:c r="AC29" s="112"/>
      <x:c r="AD29" s="112"/>
      <x:c r="AE29" s="112"/>
      <x:c r="AF29" s="112"/>
      <x:c r="AG29" s="112"/>
      <x:c r="AH29" s="112"/>
      <x:c r="AI29" s="112"/>
      <x:c r="AJ29" s="112"/>
      <x:c r="AK29" s="112"/>
      <x:c r="AL29" s="522" t="s">
        <x:v>1404</x:v>
      </x:c>
      <x:c r="AM29" s="112"/>
      <x:c r="AN29" s="162"/>
      <x:c r="AO29" s="112"/>
      <x:c r="AP29" s="112"/>
      <x:c r="AQ29" s="112">
        <x:v>1</x:v>
      </x:c>
      <x:c r="AR29" s="162">
        <x:v>1061</x:v>
      </x:c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/>
      <x:c r="BE29" s="112">
        <x:v>3</x:v>
      </x:c>
      <x:c r="BF29" s="112">
        <x:v>22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522" t="s">
        <x:v>1404</x:v>
      </x:c>
      <x:c r="BW29" s="112">
        <x:v>1</x:v>
      </x:c>
      <x:c r="BX29" s="112">
        <x:v>46</x:v>
      </x:c>
      <x:c r="BY29" s="162">
        <x:v>3357</x:v>
      </x:c>
      <x:c r="BZ29" s="112"/>
      <x:c r="CA29" s="162"/>
      <x:c r="CB29" s="112"/>
      <x:c r="CC29" s="162"/>
      <x:c r="CD29" s="112"/>
      <x:c r="CE29" s="112"/>
      <x:c r="CF29" s="162"/>
      <x:c r="CG29" s="112"/>
      <x:c r="CH29" s="112"/>
      <x:c r="CI29" s="112"/>
      <x:c r="CJ29" s="112"/>
      <x:c r="CK29" s="112"/>
      <x:c r="CL29" s="112"/>
      <x:c r="CM29" s="112"/>
      <x:c r="CN29" s="112"/>
      <x:c r="CO29" s="112">
        <x:v>1</x:v>
      </x:c>
      <x:c r="CP29" s="162">
        <x:v>9</x:v>
      </x:c>
      <x:c r="CQ29" s="112">
        <x:v>1</x:v>
      </x:c>
      <x:c r="CR29" s="162">
        <x:v>11.25</x:v>
      </x:c>
      <x:c r="CS29" s="112">
        <x:v>39</x:v>
      </x:c>
      <x:c r="CT29" s="112">
        <x:v>4</x:v>
      </x:c>
      <x:c r="CU29" s="112"/>
      <x:c r="CV29" s="112">
        <x:v>25</x:v>
      </x:c>
      <x:c r="CW29" s="112"/>
      <x:c r="CX29" s="112"/>
      <x:c r="CY29" s="522" t="s">
        <x:v>1404</x:v>
      </x:c>
      <x:c r="CZ29" s="112"/>
      <x:c r="DA29" s="162"/>
      <x:c r="DB29" s="70"/>
      <x:c r="DC29" s="73"/>
      <x:c r="DD29" s="70"/>
      <x:c r="DE29" s="73"/>
      <x:c r="DF29" s="70"/>
      <x:c r="DG29" s="104"/>
    </x:row>
    <x:row r="30" spans="1:111" s="10" customFormat="1" ht="30" customHeight="1">
      <x:c r="A30" s="522" t="s">
        <x:v>1667</x:v>
      </x:c>
      <x:c r="B30" s="115"/>
      <x:c r="C30" s="162"/>
      <x:c r="D30" s="112">
        <x:v>1</x:v>
      </x:c>
      <x:c r="E30" s="162">
        <x:v>2575.6500000000001</x:v>
      </x:c>
      <x:c r="F30" s="112">
        <x:v>1</x:v>
      </x:c>
      <x:c r="G30" s="162">
        <x:v>0.84799999999999998</x:v>
      </x:c>
      <x:c r="H30" s="112">
        <x:v>0</x:v>
      </x:c>
      <x:c r="I30" s="162">
        <x:v>0</x:v>
      </x:c>
      <x:c r="J30" s="112">
        <x:v>6</x:v>
      </x:c>
      <x:c r="K30" s="112">
        <x:v>0</x:v>
      </x:c>
      <x:c r="L30" s="162">
        <x:v>0</x:v>
      </x:c>
      <x:c r="M30" s="112">
        <x:v>0</x:v>
      </x:c>
      <x:c r="N30" s="112">
        <x:v>0</x:v>
      </x:c>
      <x:c r="O30" s="112">
        <x:v>9</x:v>
      </x:c>
      <x:c r="P30" s="112">
        <x:v>37</x:v>
      </x:c>
      <x:c r="Q30" s="112"/>
      <x:c r="R30" s="162"/>
      <x:c r="S30" s="112">
        <x:v>1</x:v>
      </x:c>
      <x:c r="T30" s="162">
        <x:v>56</x:v>
      </x:c>
      <x:c r="U30" s="112"/>
      <x:c r="V30" s="162"/>
      <x:c r="W30" s="112"/>
      <x:c r="X30" s="112">
        <x:v>52</x:v>
      </x:c>
      <x:c r="Y30" s="112">
        <x:v>1</x:v>
      </x:c>
      <x:c r="Z30" s="112">
        <x:v>2</x:v>
      </x:c>
      <x:c r="AA30" s="112"/>
      <x:c r="AB30" s="112"/>
      <x:c r="AC30" s="112"/>
      <x:c r="AD30" s="112"/>
      <x:c r="AE30" s="112"/>
      <x:c r="AF30" s="112"/>
      <x:c r="AG30" s="112"/>
      <x:c r="AH30" s="112"/>
      <x:c r="AI30" s="112"/>
      <x:c r="AJ30" s="112"/>
      <x:c r="AK30" s="112"/>
      <x:c r="AL30" s="522" t="s">
        <x:v>1667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/>
      <x:c r="AY30" s="112"/>
      <x:c r="AZ30" s="112"/>
      <x:c r="BA30" s="162"/>
      <x:c r="BB30" s="112"/>
      <x:c r="BC30" s="112"/>
      <x:c r="BD30" s="112"/>
      <x:c r="BE30" s="112">
        <x:v>2</x:v>
      </x:c>
      <x:c r="BF30" s="112">
        <x:v>8</x:v>
      </x:c>
      <x:c r="BG30" s="112"/>
      <x:c r="BH30" s="112"/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522" t="s">
        <x:v>1667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/>
      <x:c r="CF30" s="162"/>
      <x:c r="CG30" s="112"/>
      <x:c r="CH30" s="112"/>
      <x:c r="CI30" s="112"/>
      <x:c r="CJ30" s="112"/>
      <x:c r="CK30" s="112"/>
      <x:c r="CL30" s="112"/>
      <x:c r="CM30" s="112"/>
      <x:c r="CN30" s="112"/>
      <x:c r="CO30" s="112">
        <x:v>1</x:v>
      </x:c>
      <x:c r="CP30" s="162">
        <x:v>187.97</x:v>
      </x:c>
      <x:c r="CQ30" s="112">
        <x:v>2</x:v>
      </x:c>
      <x:c r="CR30" s="162">
        <x:v>1137</x:v>
      </x:c>
      <x:c r="CS30" s="112">
        <x:v>100</x:v>
      </x:c>
      <x:c r="CT30" s="112">
        <x:v>3</x:v>
      </x:c>
      <x:c r="CU30" s="112">
        <x:v>4</x:v>
      </x:c>
      <x:c r="CV30" s="112">
        <x:v>11</x:v>
      </x:c>
      <x:c r="CW30" s="112">
        <x:v>6</x:v>
      </x:c>
      <x:c r="CX30" s="112">
        <x:v>21</x:v>
      </x:c>
      <x:c r="CY30" s="522" t="s">
        <x:v>1667</x:v>
      </x:c>
      <x:c r="CZ30" s="112">
        <x:v>1</x:v>
      </x:c>
      <x:c r="DA30" s="162">
        <x:v>187.97</x:v>
      </x:c>
      <x:c r="DB30" s="70"/>
      <x:c r="DC30" s="73"/>
      <x:c r="DD30" s="70"/>
      <x:c r="DE30" s="73"/>
      <x:c r="DF30" s="70"/>
      <x:c r="DG30" s="104"/>
    </x:row>
    <x:row r="31" spans="1:111" s="10" customFormat="1" ht="30" customHeight="1">
      <x:c r="A31" s="522" t="s">
        <x:v>1633</x:v>
      </x:c>
      <x:c r="B31" s="115"/>
      <x:c r="C31" s="162"/>
      <x:c r="D31" s="112"/>
      <x:c r="E31" s="162"/>
      <x:c r="F31" s="112">
        <x:v>1</x:v>
      </x:c>
      <x:c r="G31" s="162">
        <x:v>4.2000000000000002</x:v>
      </x:c>
      <x:c r="H31" s="112"/>
      <x:c r="I31" s="162"/>
      <x:c r="J31" s="112">
        <x:v>1</x:v>
      </x:c>
      <x:c r="K31" s="112"/>
      <x:c r="L31" s="162"/>
      <x:c r="M31" s="112"/>
      <x:c r="N31" s="112"/>
      <x:c r="O31" s="112"/>
      <x:c r="P31" s="112"/>
      <x:c r="Q31" s="112"/>
      <x:c r="R31" s="162"/>
      <x:c r="S31" s="112">
        <x:v>5</x:v>
      </x:c>
      <x:c r="T31" s="162">
        <x:v>75</x:v>
      </x:c>
      <x:c r="U31" s="112"/>
      <x:c r="V31" s="162"/>
      <x:c r="W31" s="112"/>
      <x:c r="X31" s="112"/>
      <x:c r="Y31" s="112"/>
      <x:c r="Z31" s="112"/>
      <x:c r="AA31" s="112"/>
      <x:c r="AB31" s="112"/>
      <x:c r="AC31" s="112"/>
      <x:c r="AD31" s="112"/>
      <x:c r="AE31" s="112"/>
      <x:c r="AF31" s="112"/>
      <x:c r="AG31" s="112"/>
      <x:c r="AH31" s="112"/>
      <x:c r="AI31" s="112"/>
      <x:c r="AJ31" s="112"/>
      <x:c r="AK31" s="112"/>
      <x:c r="AL31" s="522" t="s">
        <x:v>1633</x:v>
      </x:c>
      <x:c r="AM31" s="70"/>
      <x:c r="AN31" s="73"/>
      <x:c r="AO31" s="70"/>
      <x:c r="AP31" s="70"/>
      <x:c r="AQ31" s="70"/>
      <x:c r="AR31" s="73"/>
      <x:c r="AS31" s="70"/>
      <x:c r="AT31" s="73"/>
      <x:c r="AU31" s="70"/>
      <x:c r="AV31" s="70"/>
      <x:c r="AW31" s="70"/>
      <x:c r="AX31" s="70"/>
      <x:c r="AY31" s="70"/>
      <x:c r="AZ31" s="70">
        <x:v>6</x:v>
      </x:c>
      <x:c r="BA31" s="73">
        <x:v>19</x:v>
      </x:c>
      <x:c r="BB31" s="70"/>
      <x:c r="BC31" s="70"/>
      <x:c r="BD31" s="70"/>
      <x:c r="BE31" s="70">
        <x:v>8</x:v>
      </x:c>
      <x:c r="BF31" s="70">
        <x:v>48</x:v>
      </x:c>
      <x:c r="BG31" s="70"/>
      <x:c r="BH31" s="70"/>
      <x:c r="BI31" s="70"/>
      <x:c r="BJ31" s="73"/>
      <x:c r="BK31" s="70"/>
      <x:c r="BL31" s="73"/>
      <x:c r="BM31" s="70"/>
      <x:c r="BN31" s="73"/>
      <x:c r="BO31" s="70"/>
      <x:c r="BP31" s="73"/>
      <x:c r="BQ31" s="70"/>
      <x:c r="BR31" s="70"/>
      <x:c r="BS31" s="70"/>
      <x:c r="BT31" s="70"/>
      <x:c r="BU31" s="70"/>
      <x:c r="BV31" s="522" t="s">
        <x:v>1633</x:v>
      </x:c>
      <x:c r="BW31" s="70"/>
      <x:c r="BX31" s="70"/>
      <x:c r="BY31" s="73"/>
      <x:c r="BZ31" s="70"/>
      <x:c r="CA31" s="73"/>
      <x:c r="CB31" s="70"/>
      <x:c r="CC31" s="73"/>
      <x:c r="CD31" s="70"/>
      <x:c r="CE31" s="70"/>
      <x:c r="CF31" s="73"/>
      <x:c r="CG31" s="70">
        <x:v>3</x:v>
      </x:c>
      <x:c r="CH31" s="112">
        <x:v>4</x:v>
      </x:c>
      <x:c r="CI31" s="112"/>
      <x:c r="CJ31" s="112">
        <x:v>1</x:v>
      </x:c>
      <x:c r="CK31" s="112">
        <x:v>7</x:v>
      </x:c>
      <x:c r="CL31" s="112"/>
      <x:c r="CM31" s="112"/>
      <x:c r="CN31" s="112"/>
      <x:c r="CO31" s="112"/>
      <x:c r="CP31" s="162"/>
      <x:c r="CQ31" s="112"/>
      <x:c r="CR31" s="162"/>
      <x:c r="CS31" s="112">
        <x:v>36</x:v>
      </x:c>
      <x:c r="CT31" s="112"/>
      <x:c r="CU31" s="112"/>
      <x:c r="CV31" s="112"/>
      <x:c r="CW31" s="112"/>
      <x:c r="CX31" s="112"/>
      <x:c r="CY31" s="522" t="s">
        <x:v>1633</x:v>
      </x:c>
      <x:c r="CZ31" s="112"/>
      <x:c r="DA31" s="162"/>
      <x:c r="DB31" s="112">
        <x:v>1</x:v>
      </x:c>
      <x:c r="DC31" s="162">
        <x:v>82.5</x:v>
      </x:c>
      <x:c r="DD31" s="112">
        <x:v>1</x:v>
      </x:c>
      <x:c r="DE31" s="162">
        <x:v>82.5</x:v>
      </x:c>
      <x:c r="DF31" s="112"/>
      <x:c r="DG31" s="104"/>
    </x:row>
    <x:row r="32" spans="1:111" s="10" customFormat="1" ht="30" customHeight="1">
      <x:c r="A32" s="288" t="s">
        <x:v>1359</x:v>
      </x:c>
      <x:c r="B32" s="114">
        <x:f>B33</x:f>
        <x:v>18</x:v>
      </x:c>
      <x:c r="C32" s="73">
        <x:f t="shared" ref="C32:BN32" si="27">C33</x:f>
        <x:v>16342.849999999999</x:v>
      </x:c>
      <x:c r="D32" s="70">
        <x:f t="shared" si="27"/>
        <x:v>3</x:v>
      </x:c>
      <x:c r="E32" s="73">
        <x:f t="shared" si="27"/>
        <x:v>475.45999999999998</x:v>
      </x:c>
      <x:c r="F32" s="70">
        <x:f t="shared" si="27"/>
        <x:v>0</x:v>
      </x:c>
      <x:c r="G32" s="73">
        <x:f t="shared" si="27"/>
        <x:v>0</x:v>
      </x:c>
      <x:c r="H32" s="70">
        <x:f t="shared" si="27"/>
        <x:v>0</x:v>
      </x:c>
      <x:c r="I32" s="73">
        <x:f t="shared" si="27"/>
        <x:v>0</x:v>
      </x:c>
      <x:c r="J32" s="70">
        <x:f t="shared" si="27"/>
        <x:v>70</x:v>
      </x:c>
      <x:c r="K32" s="70">
        <x:f t="shared" si="27"/>
        <x:v>0</x:v>
      </x:c>
      <x:c r="L32" s="73">
        <x:f t="shared" si="27"/>
        <x:v>0</x:v>
      </x:c>
      <x:c r="M32" s="70">
        <x:f t="shared" si="27"/>
        <x:v>4</x:v>
      </x:c>
      <x:c r="N32" s="70">
        <x:f t="shared" si="27"/>
        <x:v>0</x:v>
      </x:c>
      <x:c r="O32" s="70">
        <x:f t="shared" si="27"/>
        <x:v>2</x:v>
      </x:c>
      <x:c r="P32" s="70">
        <x:f t="shared" si="27"/>
        <x:v>2</x:v>
      </x:c>
      <x:c r="Q32" s="70">
        <x:f t="shared" si="27"/>
        <x:v>0</x:v>
      </x:c>
      <x:c r="R32" s="73">
        <x:f t="shared" si="27"/>
        <x:v>0</x:v>
      </x:c>
      <x:c r="S32" s="70">
        <x:f t="shared" si="27"/>
        <x:v>6</x:v>
      </x:c>
      <x:c r="T32" s="73">
        <x:f t="shared" si="27"/>
        <x:v>73</x:v>
      </x:c>
      <x:c r="U32" s="70">
        <x:f t="shared" si="27"/>
        <x:v>20</x:v>
      </x:c>
      <x:c r="V32" s="73">
        <x:f t="shared" si="27"/>
        <x:v>947</x:v>
      </x:c>
      <x:c r="W32" s="70">
        <x:f t="shared" si="27"/>
        <x:v>2</x:v>
      </x:c>
      <x:c r="X32" s="70">
        <x:f t="shared" si="27"/>
        <x:v>796</x:v>
      </x:c>
      <x:c r="Y32" s="70">
        <x:f t="shared" si="27"/>
        <x:v>11</x:v>
      </x:c>
      <x:c r="Z32" s="70">
        <x:f t="shared" si="27"/>
        <x:v>40</x:v>
      </x:c>
      <x:c r="AA32" s="70">
        <x:f t="shared" si="27"/>
        <x:v>53</x:v>
      </x:c>
      <x:c r="AB32" s="70">
        <x:f t="shared" si="27"/>
        <x:v>0</x:v>
      </x:c>
      <x:c r="AC32" s="70">
        <x:f t="shared" si="27"/>
        <x:v>20</x:v>
      </x:c>
      <x:c r="AD32" s="70">
        <x:f t="shared" si="27"/>
        <x:v>30</x:v>
      </x:c>
      <x:c r="AE32" s="70">
        <x:f t="shared" si="27"/>
        <x:v>1</x:v>
      </x:c>
      <x:c r="AF32" s="70">
        <x:f t="shared" si="27"/>
        <x:v>0</x:v>
      </x:c>
      <x:c r="AG32" s="70">
        <x:f t="shared" si="27"/>
        <x:v>70</x:v>
      </x:c>
      <x:c r="AH32" s="70">
        <x:f t="shared" si="27"/>
        <x:v>0</x:v>
      </x:c>
      <x:c r="AI32" s="70">
        <x:f t="shared" si="27"/>
        <x:v>0</x:v>
      </x:c>
      <x:c r="AJ32" s="70">
        <x:f t="shared" si="27"/>
        <x:v>83</x:v>
      </x:c>
      <x:c r="AK32" s="70">
        <x:f t="shared" si="27"/>
        <x:v>119</x:v>
      </x:c>
      <x:c r="AL32" s="288" t="s">
        <x:v>1359</x:v>
      </x:c>
      <x:c r="AM32" s="70">
        <x:f t="shared" si="27"/>
        <x:v>0</x:v>
      </x:c>
      <x:c r="AN32" s="73">
        <x:f t="shared" si="27"/>
        <x:v>0</x:v>
      </x:c>
      <x:c r="AO32" s="70">
        <x:f t="shared" si="27"/>
        <x:v>0</x:v>
      </x:c>
      <x:c r="AP32" s="70">
        <x:f t="shared" si="27"/>
        <x:v>0</x:v>
      </x:c>
      <x:c r="AQ32" s="70">
        <x:f t="shared" si="27"/>
        <x:v>0</x:v>
      </x:c>
      <x:c r="AR32" s="73">
        <x:f t="shared" si="27"/>
        <x:v>0</x:v>
      </x:c>
      <x:c r="AS32" s="70">
        <x:f t="shared" si="27"/>
        <x:v>0</x:v>
      </x:c>
      <x:c r="AT32" s="73">
        <x:f t="shared" si="27"/>
        <x:v>0</x:v>
      </x:c>
      <x:c r="AU32" s="70">
        <x:f t="shared" si="27"/>
        <x:v>0</x:v>
      </x:c>
      <x:c r="AV32" s="70">
        <x:f t="shared" si="27"/>
        <x:v>0</x:v>
      </x:c>
      <x:c r="AW32" s="70">
        <x:f t="shared" si="27"/>
        <x:v>0</x:v>
      </x:c>
      <x:c r="AX32" s="70">
        <x:f t="shared" si="27"/>
        <x:v>0</x:v>
      </x:c>
      <x:c r="AY32" s="70">
        <x:f t="shared" si="27"/>
        <x:v>0</x:v>
      </x:c>
      <x:c r="AZ32" s="70">
        <x:f t="shared" si="27"/>
        <x:v>0</x:v>
      </x:c>
      <x:c r="BA32" s="73">
        <x:f t="shared" si="27"/>
        <x:v>0</x:v>
      </x:c>
      <x:c r="BB32" s="70">
        <x:f t="shared" si="27"/>
        <x:v>0</x:v>
      </x:c>
      <x:c r="BC32" s="70">
        <x:f t="shared" si="27"/>
        <x:v>0</x:v>
      </x:c>
      <x:c r="BD32" s="70">
        <x:f t="shared" si="27"/>
        <x:v>0</x:v>
      </x:c>
      <x:c r="BE32" s="70">
        <x:f t="shared" si="27"/>
        <x:v>66</x:v>
      </x:c>
      <x:c r="BF32" s="70">
        <x:f t="shared" si="27"/>
        <x:v>269</x:v>
      </x:c>
      <x:c r="BG32" s="70">
        <x:f t="shared" si="27"/>
        <x:v>5</x:v>
      </x:c>
      <x:c r="BH32" s="70">
        <x:f t="shared" si="27"/>
        <x:v>5</x:v>
      </x:c>
      <x:c r="BI32" s="70">
        <x:f t="shared" si="27"/>
        <x:v>0</x:v>
      </x:c>
      <x:c r="BJ32" s="73">
        <x:f t="shared" si="27"/>
        <x:v>0</x:v>
      </x:c>
      <x:c r="BK32" s="70">
        <x:f t="shared" si="27"/>
        <x:v>0</x:v>
      </x:c>
      <x:c r="BL32" s="73">
        <x:f t="shared" si="27"/>
        <x:v>0</x:v>
      </x:c>
      <x:c r="BM32" s="70">
        <x:f t="shared" si="27"/>
        <x:v>0</x:v>
      </x:c>
      <x:c r="BN32" s="73">
        <x:f t="shared" si="27"/>
        <x:v>0</x:v>
      </x:c>
      <x:c r="BO32" s="70">
        <x:f t="shared" ref="BO32:DG32" si="28">BO33</x:f>
        <x:v>0</x:v>
      </x:c>
      <x:c r="BP32" s="73">
        <x:f t="shared" si="28"/>
        <x:v>0</x:v>
      </x:c>
      <x:c r="BQ32" s="70">
        <x:f t="shared" si="28"/>
        <x:v>0</x:v>
      </x:c>
      <x:c r="BR32" s="70">
        <x:f t="shared" si="28"/>
        <x:v>0</x:v>
      </x:c>
      <x:c r="BS32" s="70">
        <x:f t="shared" si="28"/>
        <x:v>0</x:v>
      </x:c>
      <x:c r="BT32" s="70">
        <x:f t="shared" si="28"/>
        <x:v>0</x:v>
      </x:c>
      <x:c r="BU32" s="70">
        <x:f t="shared" si="28"/>
        <x:v>0</x:v>
      </x:c>
      <x:c r="BV32" s="288" t="s">
        <x:v>1359</x:v>
      </x:c>
      <x:c r="BW32" s="70">
        <x:f t="shared" si="28"/>
        <x:v>1</x:v>
      </x:c>
      <x:c r="BX32" s="70">
        <x:f t="shared" si="28"/>
        <x:v>100</x:v>
      </x:c>
      <x:c r="BY32" s="73">
        <x:f t="shared" si="28"/>
        <x:v>3295.8299999999999</x:v>
      </x:c>
      <x:c r="BZ32" s="70">
        <x:f t="shared" si="28"/>
        <x:v>0</x:v>
      </x:c>
      <x:c r="CA32" s="73">
        <x:f t="shared" si="28"/>
        <x:v>0</x:v>
      </x:c>
      <x:c r="CB32" s="70">
        <x:f t="shared" si="28"/>
        <x:v>0</x:v>
      </x:c>
      <x:c r="CC32" s="73">
        <x:f t="shared" si="28"/>
        <x:v>0</x:v>
      </x:c>
      <x:c r="CD32" s="70">
        <x:f t="shared" si="28"/>
        <x:v>0</x:v>
      </x:c>
      <x:c r="CE32" s="70">
        <x:f t="shared" si="28"/>
        <x:v>0</x:v>
      </x:c>
      <x:c r="CF32" s="73">
        <x:f t="shared" si="28"/>
        <x:v>0</x:v>
      </x:c>
      <x:c r="CG32" s="70">
        <x:f t="shared" si="28"/>
        <x:v>0</x:v>
      </x:c>
      <x:c r="CH32" s="70">
        <x:f t="shared" si="28"/>
        <x:v>0</x:v>
      </x:c>
      <x:c r="CI32" s="70">
        <x:f t="shared" si="28"/>
        <x:v>0</x:v>
      </x:c>
      <x:c r="CJ32" s="70">
        <x:f t="shared" si="28"/>
        <x:v>3</x:v>
      </x:c>
      <x:c r="CK32" s="70">
        <x:f t="shared" si="28"/>
        <x:v>0</x:v>
      </x:c>
      <x:c r="CL32" s="70">
        <x:f t="shared" si="28"/>
        <x:v>0</x:v>
      </x:c>
      <x:c r="CM32" s="70">
        <x:f t="shared" si="28"/>
        <x:v>0</x:v>
      </x:c>
      <x:c r="CN32" s="70">
        <x:f t="shared" si="28"/>
        <x:v>0</x:v>
      </x:c>
      <x:c r="CO32" s="70">
        <x:f t="shared" si="28"/>
        <x:v>1</x:v>
      </x:c>
      <x:c r="CP32" s="73">
        <x:f t="shared" si="28"/>
        <x:v>87.120000000000005</x:v>
      </x:c>
      <x:c r="CQ32" s="70">
        <x:f t="shared" si="28"/>
        <x:v>46</x:v>
      </x:c>
      <x:c r="CR32" s="73">
        <x:f t="shared" si="28"/>
        <x:v>3561</x:v>
      </x:c>
      <x:c r="CS32" s="70">
        <x:f t="shared" si="28"/>
        <x:v>273</x:v>
      </x:c>
      <x:c r="CT32" s="70">
        <x:f t="shared" si="28"/>
        <x:v>1</x:v>
      </x:c>
      <x:c r="CU32" s="70">
        <x:f t="shared" si="28"/>
        <x:v>3</x:v>
      </x:c>
      <x:c r="CV32" s="70">
        <x:f t="shared" si="28"/>
        <x:v>56</x:v>
      </x:c>
      <x:c r="CW32" s="70">
        <x:f t="shared" si="28"/>
        <x:v>3</x:v>
      </x:c>
      <x:c r="CX32" s="70">
        <x:f t="shared" si="28"/>
        <x:v>9</x:v>
      </x:c>
      <x:c r="CY32" s="288" t="s">
        <x:v>1359</x:v>
      </x:c>
      <x:c r="CZ32" s="70">
        <x:f t="shared" si="28"/>
        <x:v>23</x:v>
      </x:c>
      <x:c r="DA32" s="73">
        <x:f t="shared" si="28"/>
        <x:v>1105.02</x:v>
      </x:c>
      <x:c r="DB32" s="70">
        <x:f t="shared" si="28"/>
        <x:v>0</x:v>
      </x:c>
      <x:c r="DC32" s="73">
        <x:f t="shared" si="28"/>
        <x:v>0</x:v>
      </x:c>
      <x:c r="DD32" s="70">
        <x:f t="shared" si="28"/>
        <x:v>0</x:v>
      </x:c>
      <x:c r="DE32" s="73">
        <x:f t="shared" si="28"/>
        <x:v>0</x:v>
      </x:c>
      <x:c r="DF32" s="70">
        <x:f t="shared" si="28"/>
        <x:v>0</x:v>
      </x:c>
      <x:c r="DG32" s="104">
        <x:f t="shared" si="28"/>
        <x:v>0</x:v>
      </x:c>
    </x:row>
    <x:row r="33" spans="1:111" s="10" customFormat="1" ht="30" customHeight="1">
      <x:c r="A33" s="288" t="s">
        <x:v>675</x:v>
      </x:c>
      <x:c r="B33" s="114">
        <x:f t="shared" ref="B33:AK33" si="29">SUM(B34:B107)</x:f>
        <x:v>18</x:v>
      </x:c>
      <x:c r="C33" s="73">
        <x:f t="shared" si="29"/>
        <x:v>16342.849999999999</x:v>
      </x:c>
      <x:c r="D33" s="70">
        <x:f t="shared" si="29"/>
        <x:v>3</x:v>
      </x:c>
      <x:c r="E33" s="73">
        <x:f t="shared" si="29"/>
        <x:v>475.45999999999998</x:v>
      </x:c>
      <x:c r="F33" s="70">
        <x:f t="shared" si="29"/>
        <x:v>0</x:v>
      </x:c>
      <x:c r="G33" s="73">
        <x:f t="shared" si="29"/>
        <x:v>0</x:v>
      </x:c>
      <x:c r="H33" s="70">
        <x:f t="shared" si="29"/>
        <x:v>0</x:v>
      </x:c>
      <x:c r="I33" s="73">
        <x:f t="shared" si="29"/>
        <x:v>0</x:v>
      </x:c>
      <x:c r="J33" s="70">
        <x:f t="shared" si="29"/>
        <x:v>70</x:v>
      </x:c>
      <x:c r="K33" s="70">
        <x:f t="shared" si="29"/>
        <x:v>0</x:v>
      </x:c>
      <x:c r="L33" s="73">
        <x:f t="shared" si="29"/>
        <x:v>0</x:v>
      </x:c>
      <x:c r="M33" s="70">
        <x:f t="shared" si="29"/>
        <x:v>4</x:v>
      </x:c>
      <x:c r="N33" s="70">
        <x:f t="shared" si="29"/>
        <x:v>0</x:v>
      </x:c>
      <x:c r="O33" s="70">
        <x:f t="shared" si="29"/>
        <x:v>2</x:v>
      </x:c>
      <x:c r="P33" s="70">
        <x:f t="shared" si="29"/>
        <x:v>2</x:v>
      </x:c>
      <x:c r="Q33" s="70">
        <x:f t="shared" si="29"/>
        <x:v>0</x:v>
      </x:c>
      <x:c r="R33" s="73">
        <x:f t="shared" si="29"/>
        <x:v>0</x:v>
      </x:c>
      <x:c r="S33" s="70">
        <x:f t="shared" si="29"/>
        <x:v>6</x:v>
      </x:c>
      <x:c r="T33" s="73">
        <x:f t="shared" si="29"/>
        <x:v>73</x:v>
      </x:c>
      <x:c r="U33" s="70">
        <x:f t="shared" si="29"/>
        <x:v>20</x:v>
      </x:c>
      <x:c r="V33" s="73">
        <x:f t="shared" si="29"/>
        <x:v>947</x:v>
      </x:c>
      <x:c r="W33" s="70">
        <x:f t="shared" si="29"/>
        <x:v>2</x:v>
      </x:c>
      <x:c r="X33" s="70">
        <x:f t="shared" si="29"/>
        <x:v>796</x:v>
      </x:c>
      <x:c r="Y33" s="70">
        <x:f t="shared" si="29"/>
        <x:v>11</x:v>
      </x:c>
      <x:c r="Z33" s="70">
        <x:f t="shared" si="29"/>
        <x:v>40</x:v>
      </x:c>
      <x:c r="AA33" s="70">
        <x:f t="shared" si="29"/>
        <x:v>53</x:v>
      </x:c>
      <x:c r="AB33" s="70">
        <x:f t="shared" si="29"/>
        <x:v>0</x:v>
      </x:c>
      <x:c r="AC33" s="70">
        <x:f t="shared" si="29"/>
        <x:v>20</x:v>
      </x:c>
      <x:c r="AD33" s="70">
        <x:f t="shared" si="29"/>
        <x:v>30</x:v>
      </x:c>
      <x:c r="AE33" s="70">
        <x:f t="shared" si="29"/>
        <x:v>1</x:v>
      </x:c>
      <x:c r="AF33" s="70">
        <x:f t="shared" si="29"/>
        <x:v>0</x:v>
      </x:c>
      <x:c r="AG33" s="70">
        <x:f t="shared" si="29"/>
        <x:v>70</x:v>
      </x:c>
      <x:c r="AH33" s="70">
        <x:f t="shared" si="29"/>
        <x:v>0</x:v>
      </x:c>
      <x:c r="AI33" s="70">
        <x:f t="shared" si="29"/>
        <x:v>0</x:v>
      </x:c>
      <x:c r="AJ33" s="70">
        <x:f t="shared" si="29"/>
        <x:v>83</x:v>
      </x:c>
      <x:c r="AK33" s="70">
        <x:f t="shared" si="29"/>
        <x:v>119</x:v>
      </x:c>
      <x:c r="AL33" s="288" t="s">
        <x:v>675</x:v>
      </x:c>
      <x:c r="AM33" s="70">
        <x:f t="shared" ref="AM33:BU33" si="30">SUM(AM34:AM107)</x:f>
        <x:v>0</x:v>
      </x:c>
      <x:c r="AN33" s="73">
        <x:f t="shared" si="30"/>
        <x:v>0</x:v>
      </x:c>
      <x:c r="AO33" s="70">
        <x:f t="shared" si="30"/>
        <x:v>0</x:v>
      </x:c>
      <x:c r="AP33" s="70">
        <x:f t="shared" si="30"/>
        <x:v>0</x:v>
      </x:c>
      <x:c r="AQ33" s="70">
        <x:f t="shared" si="30"/>
        <x:v>0</x:v>
      </x:c>
      <x:c r="AR33" s="73">
        <x:f t="shared" si="30"/>
        <x:v>0</x:v>
      </x:c>
      <x:c r="AS33" s="70">
        <x:f t="shared" si="30"/>
        <x:v>0</x:v>
      </x:c>
      <x:c r="AT33" s="73">
        <x:f t="shared" si="30"/>
        <x:v>0</x:v>
      </x:c>
      <x:c r="AU33" s="70">
        <x:f t="shared" si="30"/>
        <x:v>0</x:v>
      </x:c>
      <x:c r="AV33" s="70">
        <x:f t="shared" si="30"/>
        <x:v>0</x:v>
      </x:c>
      <x:c r="AW33" s="70">
        <x:f t="shared" si="30"/>
        <x:v>0</x:v>
      </x:c>
      <x:c r="AX33" s="70">
        <x:f t="shared" si="30"/>
        <x:v>0</x:v>
      </x:c>
      <x:c r="AY33" s="70">
        <x:f t="shared" si="30"/>
        <x:v>0</x:v>
      </x:c>
      <x:c r="AZ33" s="70">
        <x:f t="shared" si="30"/>
        <x:v>0</x:v>
      </x:c>
      <x:c r="BA33" s="73">
        <x:f t="shared" si="30"/>
        <x:v>0</x:v>
      </x:c>
      <x:c r="BB33" s="70">
        <x:f t="shared" si="30"/>
        <x:v>0</x:v>
      </x:c>
      <x:c r="BC33" s="70">
        <x:f t="shared" si="30"/>
        <x:v>0</x:v>
      </x:c>
      <x:c r="BD33" s="70">
        <x:f t="shared" si="30"/>
        <x:v>0</x:v>
      </x:c>
      <x:c r="BE33" s="70">
        <x:f t="shared" si="30"/>
        <x:v>66</x:v>
      </x:c>
      <x:c r="BF33" s="70">
        <x:f t="shared" si="30"/>
        <x:v>269</x:v>
      </x:c>
      <x:c r="BG33" s="70">
        <x:f t="shared" si="30"/>
        <x:v>5</x:v>
      </x:c>
      <x:c r="BH33" s="70">
        <x:f t="shared" si="30"/>
        <x:v>5</x:v>
      </x:c>
      <x:c r="BI33" s="70">
        <x:f t="shared" si="30"/>
        <x:v>0</x:v>
      </x:c>
      <x:c r="BJ33" s="73">
        <x:f t="shared" si="30"/>
        <x:v>0</x:v>
      </x:c>
      <x:c r="BK33" s="70">
        <x:f t="shared" si="30"/>
        <x:v>0</x:v>
      </x:c>
      <x:c r="BL33" s="73">
        <x:f t="shared" si="30"/>
        <x:v>0</x:v>
      </x:c>
      <x:c r="BM33" s="70">
        <x:f t="shared" si="30"/>
        <x:v>0</x:v>
      </x:c>
      <x:c r="BN33" s="73">
        <x:f t="shared" si="30"/>
        <x:v>0</x:v>
      </x:c>
      <x:c r="BO33" s="70">
        <x:f t="shared" si="30"/>
        <x:v>0</x:v>
      </x:c>
      <x:c r="BP33" s="73">
        <x:f t="shared" si="30"/>
        <x:v>0</x:v>
      </x:c>
      <x:c r="BQ33" s="70">
        <x:f t="shared" si="30"/>
        <x:v>0</x:v>
      </x:c>
      <x:c r="BR33" s="70">
        <x:f t="shared" si="30"/>
        <x:v>0</x:v>
      </x:c>
      <x:c r="BS33" s="70">
        <x:f t="shared" si="30"/>
        <x:v>0</x:v>
      </x:c>
      <x:c r="BT33" s="70">
        <x:f t="shared" si="30"/>
        <x:v>0</x:v>
      </x:c>
      <x:c r="BU33" s="70">
        <x:f t="shared" si="30"/>
        <x:v>0</x:v>
      </x:c>
      <x:c r="BV33" s="288" t="s">
        <x:v>675</x:v>
      </x:c>
      <x:c r="BW33" s="70">
        <x:f t="shared" ref="BW33:CX33" si="31">SUM(BW34:BW107)</x:f>
        <x:v>1</x:v>
      </x:c>
      <x:c r="BX33" s="70">
        <x:f t="shared" si="31"/>
        <x:v>100</x:v>
      </x:c>
      <x:c r="BY33" s="73">
        <x:f t="shared" si="31"/>
        <x:v>3295.8299999999999</x:v>
      </x:c>
      <x:c r="BZ33" s="70">
        <x:f t="shared" si="31"/>
        <x:v>0</x:v>
      </x:c>
      <x:c r="CA33" s="73">
        <x:f t="shared" si="31"/>
        <x:v>0</x:v>
      </x:c>
      <x:c r="CB33" s="70">
        <x:f t="shared" si="31"/>
        <x:v>0</x:v>
      </x:c>
      <x:c r="CC33" s="73">
        <x:f t="shared" si="31"/>
        <x:v>0</x:v>
      </x:c>
      <x:c r="CD33" s="70">
        <x:f t="shared" si="31"/>
        <x:v>0</x:v>
      </x:c>
      <x:c r="CE33" s="70">
        <x:f t="shared" si="31"/>
        <x:v>0</x:v>
      </x:c>
      <x:c r="CF33" s="73">
        <x:f t="shared" si="31"/>
        <x:v>0</x:v>
      </x:c>
      <x:c r="CG33" s="70">
        <x:f t="shared" si="31"/>
        <x:v>0</x:v>
      </x:c>
      <x:c r="CH33" s="70">
        <x:f t="shared" si="31"/>
        <x:v>0</x:v>
      </x:c>
      <x:c r="CI33" s="70">
        <x:f t="shared" si="31"/>
        <x:v>0</x:v>
      </x:c>
      <x:c r="CJ33" s="70">
        <x:f t="shared" si="31"/>
        <x:v>3</x:v>
      </x:c>
      <x:c r="CK33" s="70">
        <x:f t="shared" si="31"/>
        <x:v>0</x:v>
      </x:c>
      <x:c r="CL33" s="70">
        <x:f t="shared" si="31"/>
        <x:v>0</x:v>
      </x:c>
      <x:c r="CM33" s="70">
        <x:f t="shared" si="31"/>
        <x:v>0</x:v>
      </x:c>
      <x:c r="CN33" s="70">
        <x:f t="shared" si="31"/>
        <x:v>0</x:v>
      </x:c>
      <x:c r="CO33" s="70">
        <x:f t="shared" si="31"/>
        <x:v>1</x:v>
      </x:c>
      <x:c r="CP33" s="73">
        <x:f t="shared" si="31"/>
        <x:v>87.120000000000005</x:v>
      </x:c>
      <x:c r="CQ33" s="70">
        <x:f t="shared" si="31"/>
        <x:v>46</x:v>
      </x:c>
      <x:c r="CR33" s="73">
        <x:f t="shared" si="31"/>
        <x:v>3561</x:v>
      </x:c>
      <x:c r="CS33" s="70">
        <x:f t="shared" si="31"/>
        <x:v>273</x:v>
      </x:c>
      <x:c r="CT33" s="70">
        <x:f t="shared" si="31"/>
        <x:v>1</x:v>
      </x:c>
      <x:c r="CU33" s="70">
        <x:f t="shared" si="31"/>
        <x:v>3</x:v>
      </x:c>
      <x:c r="CV33" s="70">
        <x:f t="shared" si="31"/>
        <x:v>56</x:v>
      </x:c>
      <x:c r="CW33" s="70">
        <x:f t="shared" si="31"/>
        <x:v>3</x:v>
      </x:c>
      <x:c r="CX33" s="70">
        <x:f t="shared" si="31"/>
        <x:v>9</x:v>
      </x:c>
      <x:c r="CY33" s="288" t="s">
        <x:v>675</x:v>
      </x:c>
      <x:c r="CZ33" s="70">
        <x:f t="shared" ref="CZ33:DG33" si="32">SUM(CZ34:CZ107)</x:f>
        <x:v>23</x:v>
      </x:c>
      <x:c r="DA33" s="73">
        <x:f t="shared" si="32"/>
        <x:v>1105.02</x:v>
      </x:c>
      <x:c r="DB33" s="70">
        <x:f t="shared" si="32"/>
        <x:v>0</x:v>
      </x:c>
      <x:c r="DC33" s="73">
        <x:f t="shared" si="32"/>
        <x:v>0</x:v>
      </x:c>
      <x:c r="DD33" s="70">
        <x:f t="shared" si="32"/>
        <x:v>0</x:v>
      </x:c>
      <x:c r="DE33" s="73">
        <x:f t="shared" si="32"/>
        <x:v>0</x:v>
      </x:c>
      <x:c r="DF33" s="70">
        <x:f t="shared" si="32"/>
        <x:v>0</x:v>
      </x:c>
      <x:c r="DG33" s="104">
        <x:f t="shared" si="32"/>
        <x:v>0</x:v>
      </x:c>
    </x:row>
    <x:row r="34" spans="1:111" s="10" customFormat="1" ht="30" customHeight="1">
      <x:c r="A34" s="522" t="s">
        <x:v>2468</x:v>
      </x:c>
      <x:c r="B34" s="115"/>
      <x:c r="C34" s="162"/>
      <x:c r="D34" s="112"/>
      <x:c r="E34" s="162"/>
      <x:c r="F34" s="112"/>
      <x:c r="G34" s="162"/>
      <x:c r="H34" s="112"/>
      <x:c r="I34" s="162"/>
      <x:c r="J34" s="112"/>
      <x:c r="K34" s="112"/>
      <x:c r="L34" s="162"/>
      <x:c r="M34" s="112"/>
      <x:c r="N34" s="112"/>
      <x:c r="O34" s="112"/>
      <x:c r="P34" s="112"/>
      <x:c r="Q34" s="112"/>
      <x:c r="R34" s="162"/>
      <x:c r="S34" s="112">
        <x:v>1</x:v>
      </x:c>
      <x:c r="T34" s="162">
        <x:v>16</x:v>
      </x:c>
      <x:c r="U34" s="112">
        <x:v>1</x:v>
      </x:c>
      <x:c r="V34" s="162">
        <x:v>49</x:v>
      </x:c>
      <x:c r="W34" s="112"/>
      <x:c r="X34" s="112">
        <x:v>6</x:v>
      </x:c>
      <x:c r="Y34" s="112"/>
      <x:c r="Z34" s="112"/>
      <x:c r="AA34" s="112">
        <x:v>1</x:v>
      </x:c>
      <x:c r="AB34" s="112"/>
      <x:c r="AC34" s="112"/>
      <x:c r="AD34" s="112"/>
      <x:c r="AE34" s="112"/>
      <x:c r="AF34" s="112"/>
      <x:c r="AG34" s="112">
        <x:v>1</x:v>
      </x:c>
      <x:c r="AH34" s="112"/>
      <x:c r="AI34" s="112"/>
      <x:c r="AJ34" s="112">
        <x:v>1</x:v>
      </x:c>
      <x:c r="AK34" s="112">
        <x:v>2</x:v>
      </x:c>
      <x:c r="AL34" s="522" t="s">
        <x:v>2468</x:v>
      </x:c>
      <x:c r="AM34" s="70"/>
      <x:c r="AN34" s="73"/>
      <x:c r="AO34" s="70"/>
      <x:c r="AP34" s="70"/>
      <x:c r="AQ34" s="70"/>
      <x:c r="AR34" s="73"/>
      <x:c r="AS34" s="70"/>
      <x:c r="AT34" s="73"/>
      <x:c r="AU34" s="70"/>
      <x:c r="AV34" s="70"/>
      <x:c r="AW34" s="70"/>
      <x:c r="AX34" s="70"/>
      <x:c r="AY34" s="70"/>
      <x:c r="AZ34" s="70"/>
      <x:c r="BA34" s="73"/>
      <x:c r="BB34" s="70"/>
      <x:c r="BC34" s="70"/>
      <x:c r="BD34" s="112"/>
      <x:c r="BE34" s="112">
        <x:v>1</x:v>
      </x:c>
      <x:c r="BF34" s="112">
        <x:v>5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522" t="s">
        <x:v>2468</x:v>
      </x:c>
      <x:c r="BW34" s="70"/>
      <x:c r="BX34" s="70"/>
      <x:c r="BY34" s="73"/>
      <x:c r="BZ34" s="70"/>
      <x:c r="CA34" s="73"/>
      <x:c r="CB34" s="70"/>
      <x:c r="CC34" s="73"/>
      <x:c r="CD34" s="70"/>
      <x:c r="CE34" s="70"/>
      <x:c r="CF34" s="73"/>
      <x:c r="CG34" s="70"/>
      <x:c r="CH34" s="112"/>
      <x:c r="CI34" s="112"/>
      <x:c r="CJ34" s="112"/>
      <x:c r="CK34" s="112"/>
      <x:c r="CL34" s="112"/>
      <x:c r="CM34" s="112"/>
      <x:c r="CN34" s="112"/>
      <x:c r="CO34" s="112"/>
      <x:c r="CP34" s="162"/>
      <x:c r="CQ34" s="112">
        <x:v>1</x:v>
      </x:c>
      <x:c r="CR34" s="162">
        <x:v>28</x:v>
      </x:c>
      <x:c r="CS34" s="112">
        <x:v>7</x:v>
      </x:c>
      <x:c r="CT34" s="112"/>
      <x:c r="CU34" s="112"/>
      <x:c r="CV34" s="112">
        <x:v>1</x:v>
      </x:c>
      <x:c r="CW34" s="112">
        <x:v>1</x:v>
      </x:c>
      <x:c r="CX34" s="112">
        <x:v>1</x:v>
      </x:c>
      <x:c r="CY34" s="522" t="s">
        <x:v>2468</x:v>
      </x:c>
      <x:c r="CZ34" s="112">
        <x:v>1</x:v>
      </x:c>
      <x:c r="DA34" s="162">
        <x:v>49.299999999999997</x:v>
      </x:c>
      <x:c r="DB34" s="112"/>
      <x:c r="DC34" s="162"/>
      <x:c r="DD34" s="112"/>
      <x:c r="DE34" s="162"/>
      <x:c r="DF34" s="112"/>
      <x:c r="DG34" s="163"/>
    </x:row>
    <x:row r="35" spans="1:111" s="10" customFormat="1" ht="30" customHeight="1">
      <x:c r="A35" s="522" t="s">
        <x:v>2474</x:v>
      </x:c>
      <x:c r="B35" s="115"/>
      <x:c r="C35" s="162"/>
      <x:c r="D35" s="112"/>
      <x:c r="E35" s="162"/>
      <x:c r="F35" s="112"/>
      <x:c r="G35" s="162"/>
      <x:c r="H35" s="112"/>
      <x:c r="I35" s="162"/>
      <x:c r="J35" s="112"/>
      <x:c r="K35" s="112"/>
      <x:c r="L35" s="162"/>
      <x:c r="M35" s="112"/>
      <x:c r="N35" s="112"/>
      <x:c r="O35" s="112"/>
      <x:c r="P35" s="112"/>
      <x:c r="Q35" s="112"/>
      <x:c r="R35" s="162"/>
      <x:c r="S35" s="112"/>
      <x:c r="T35" s="162"/>
      <x:c r="U35" s="112"/>
      <x:c r="V35" s="162"/>
      <x:c r="W35" s="112"/>
      <x:c r="X35" s="112"/>
      <x:c r="Y35" s="112"/>
      <x:c r="Z35" s="112"/>
      <x:c r="AA35" s="112"/>
      <x:c r="AB35" s="112"/>
      <x:c r="AC35" s="112"/>
      <x:c r="AD35" s="112"/>
      <x:c r="AE35" s="112"/>
      <x:c r="AF35" s="112"/>
      <x:c r="AG35" s="112"/>
      <x:c r="AH35" s="112"/>
      <x:c r="AI35" s="112"/>
      <x:c r="AJ35" s="112"/>
      <x:c r="AK35" s="112"/>
      <x:c r="AL35" s="522" t="s">
        <x:v>2474</x:v>
      </x:c>
      <x:c r="AM35" s="70"/>
      <x:c r="AN35" s="73"/>
      <x:c r="AO35" s="70"/>
      <x:c r="AP35" s="70"/>
      <x:c r="AQ35" s="70"/>
      <x:c r="AR35" s="73"/>
      <x:c r="AS35" s="70"/>
      <x:c r="AT35" s="73"/>
      <x:c r="AU35" s="70"/>
      <x:c r="AV35" s="70"/>
      <x:c r="AW35" s="70"/>
      <x:c r="AX35" s="70"/>
      <x:c r="AY35" s="70"/>
      <x:c r="AZ35" s="70"/>
      <x:c r="BA35" s="73"/>
      <x:c r="BB35" s="70"/>
      <x:c r="BC35" s="70"/>
      <x:c r="BD35" s="112"/>
      <x:c r="BE35" s="112"/>
      <x:c r="BF35" s="112"/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522" t="s">
        <x:v>2474</x:v>
      </x:c>
      <x:c r="BW35" s="70"/>
      <x:c r="BX35" s="70"/>
      <x:c r="BY35" s="73"/>
      <x:c r="BZ35" s="70"/>
      <x:c r="CA35" s="73"/>
      <x:c r="CB35" s="70"/>
      <x:c r="CC35" s="73"/>
      <x:c r="CD35" s="70"/>
      <x:c r="CE35" s="70"/>
      <x:c r="CF35" s="73"/>
      <x:c r="CG35" s="70"/>
      <x:c r="CH35" s="112"/>
      <x:c r="CI35" s="112"/>
      <x:c r="CJ35" s="112"/>
      <x:c r="CK35" s="112"/>
      <x:c r="CL35" s="112"/>
      <x:c r="CM35" s="112"/>
      <x:c r="CN35" s="112"/>
      <x:c r="CO35" s="112"/>
      <x:c r="CP35" s="162"/>
      <x:c r="CQ35" s="112">
        <x:v>1</x:v>
      </x:c>
      <x:c r="CR35" s="162">
        <x:v>35</x:v>
      </x:c>
      <x:c r="CS35" s="112">
        <x:v>5</x:v>
      </x:c>
      <x:c r="CT35" s="112"/>
      <x:c r="CU35" s="112"/>
      <x:c r="CV35" s="112"/>
      <x:c r="CW35" s="112"/>
      <x:c r="CX35" s="112"/>
      <x:c r="CY35" s="522" t="s">
        <x:v>2474</x:v>
      </x:c>
      <x:c r="CZ35" s="112"/>
      <x:c r="DA35" s="162"/>
      <x:c r="DB35" s="112"/>
      <x:c r="DC35" s="162"/>
      <x:c r="DD35" s="112"/>
      <x:c r="DE35" s="162"/>
      <x:c r="DF35" s="112"/>
      <x:c r="DG35" s="163"/>
    </x:row>
    <x:row r="36" spans="1:111" s="10" customFormat="1" ht="30" customHeight="1">
      <x:c r="A36" s="522" t="s">
        <x:v>2127</x:v>
      </x:c>
      <x:c r="B36" s="115"/>
      <x:c r="C36" s="162"/>
      <x:c r="D36" s="112"/>
      <x:c r="E36" s="162"/>
      <x:c r="F36" s="112"/>
      <x:c r="G36" s="162"/>
      <x:c r="H36" s="112"/>
      <x:c r="I36" s="162"/>
      <x:c r="J36" s="112"/>
      <x:c r="K36" s="112"/>
      <x:c r="L36" s="162"/>
      <x:c r="M36" s="112"/>
      <x:c r="N36" s="112"/>
      <x:c r="O36" s="112"/>
      <x:c r="P36" s="112"/>
      <x:c r="Q36" s="112"/>
      <x:c r="R36" s="162"/>
      <x:c r="S36" s="112"/>
      <x:c r="T36" s="162"/>
      <x:c r="U36" s="112"/>
      <x:c r="V36" s="162"/>
      <x:c r="W36" s="112"/>
      <x:c r="X36" s="112">
        <x:v>2</x:v>
      </x:c>
      <x:c r="Y36" s="112"/>
      <x:c r="Z36" s="112"/>
      <x:c r="AA36" s="112"/>
      <x:c r="AB36" s="112"/>
      <x:c r="AC36" s="112"/>
      <x:c r="AD36" s="112"/>
      <x:c r="AE36" s="112"/>
      <x:c r="AF36" s="112"/>
      <x:c r="AG36" s="112">
        <x:v>1</x:v>
      </x:c>
      <x:c r="AH36" s="112"/>
      <x:c r="AI36" s="112"/>
      <x:c r="AJ36" s="112">
        <x:v>1</x:v>
      </x:c>
      <x:c r="AK36" s="112">
        <x:v>1</x:v>
      </x:c>
      <x:c r="AL36" s="522" t="s">
        <x:v>2127</x:v>
      </x:c>
      <x:c r="AM36" s="70"/>
      <x:c r="AN36" s="73"/>
      <x:c r="AO36" s="70"/>
      <x:c r="AP36" s="70"/>
      <x:c r="AQ36" s="70"/>
      <x:c r="AR36" s="73"/>
      <x:c r="AS36" s="70"/>
      <x:c r="AT36" s="73"/>
      <x:c r="AU36" s="70"/>
      <x:c r="AV36" s="70"/>
      <x:c r="AW36" s="70"/>
      <x:c r="AX36" s="70"/>
      <x:c r="AY36" s="70"/>
      <x:c r="AZ36" s="70"/>
      <x:c r="BA36" s="73"/>
      <x:c r="BB36" s="70"/>
      <x:c r="BC36" s="70"/>
      <x:c r="BD36" s="112"/>
      <x:c r="BE36" s="112">
        <x:v>1</x:v>
      </x:c>
      <x:c r="BF36" s="112">
        <x:v>4</x:v>
      </x:c>
      <x:c r="BG36" s="112">
        <x:v>1</x:v>
      </x:c>
      <x:c r="BH36" s="112">
        <x:v>1</x:v>
      </x:c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522" t="s">
        <x:v>2127</x:v>
      </x:c>
      <x:c r="BW36" s="70"/>
      <x:c r="BX36" s="70"/>
      <x:c r="BY36" s="73"/>
      <x:c r="BZ36" s="70"/>
      <x:c r="CA36" s="73"/>
      <x:c r="CB36" s="70"/>
      <x:c r="CC36" s="73"/>
      <x:c r="CD36" s="70"/>
      <x:c r="CE36" s="70"/>
      <x:c r="CF36" s="73"/>
      <x:c r="CG36" s="70"/>
      <x:c r="CH36" s="112"/>
      <x:c r="CI36" s="112"/>
      <x:c r="CJ36" s="112"/>
      <x:c r="CK36" s="112"/>
      <x:c r="CL36" s="112"/>
      <x:c r="CM36" s="112"/>
      <x:c r="CN36" s="112"/>
      <x:c r="CO36" s="112"/>
      <x:c r="CP36" s="162"/>
      <x:c r="CQ36" s="112">
        <x:v>1</x:v>
      </x:c>
      <x:c r="CR36" s="162">
        <x:v>60</x:v>
      </x:c>
      <x:c r="CS36" s="112">
        <x:v>3</x:v>
      </x:c>
      <x:c r="CT36" s="112"/>
      <x:c r="CU36" s="112"/>
      <x:c r="CV36" s="112">
        <x:v>1</x:v>
      </x:c>
      <x:c r="CW36" s="112"/>
      <x:c r="CX36" s="112"/>
      <x:c r="CY36" s="522" t="s">
        <x:v>2127</x:v>
      </x:c>
      <x:c r="CZ36" s="112"/>
      <x:c r="DA36" s="162"/>
      <x:c r="DB36" s="112"/>
      <x:c r="DC36" s="162"/>
      <x:c r="DD36" s="112"/>
      <x:c r="DE36" s="162"/>
      <x:c r="DF36" s="112"/>
      <x:c r="DG36" s="163"/>
    </x:row>
    <x:row r="37" spans="1:111" s="10" customFormat="1" ht="30" customHeight="1">
      <x:c r="A37" s="522" t="s">
        <x:v>2475</x:v>
      </x:c>
      <x:c r="B37" s="115"/>
      <x:c r="C37" s="162"/>
      <x:c r="D37" s="112"/>
      <x:c r="E37" s="162"/>
      <x:c r="F37" s="112"/>
      <x:c r="G37" s="162"/>
      <x:c r="H37" s="112"/>
      <x:c r="I37" s="162"/>
      <x:c r="J37" s="112"/>
      <x:c r="K37" s="112"/>
      <x:c r="L37" s="162"/>
      <x:c r="M37" s="112"/>
      <x:c r="N37" s="112"/>
      <x:c r="O37" s="112"/>
      <x:c r="P37" s="112"/>
      <x:c r="Q37" s="112"/>
      <x:c r="R37" s="162"/>
      <x:c r="S37" s="112"/>
      <x:c r="T37" s="162"/>
      <x:c r="U37" s="112"/>
      <x:c r="V37" s="162"/>
      <x:c r="W37" s="112"/>
      <x:c r="X37" s="112">
        <x:v>7</x:v>
      </x:c>
      <x:c r="Y37" s="112"/>
      <x:c r="Z37" s="112"/>
      <x:c r="AA37" s="112"/>
      <x:c r="AB37" s="112"/>
      <x:c r="AC37" s="112">
        <x:v>1</x:v>
      </x:c>
      <x:c r="AD37" s="112"/>
      <x:c r="AE37" s="112"/>
      <x:c r="AF37" s="112"/>
      <x:c r="AG37" s="112">
        <x:v>1</x:v>
      </x:c>
      <x:c r="AH37" s="112"/>
      <x:c r="AI37" s="112"/>
      <x:c r="AJ37" s="112">
        <x:v>1</x:v>
      </x:c>
      <x:c r="AK37" s="112">
        <x:v>2</x:v>
      </x:c>
      <x:c r="AL37" s="522" t="s">
        <x:v>2475</x:v>
      </x:c>
      <x:c r="AM37" s="70"/>
      <x:c r="AN37" s="73"/>
      <x:c r="AO37" s="70"/>
      <x:c r="AP37" s="70"/>
      <x:c r="AQ37" s="70"/>
      <x:c r="AR37" s="73"/>
      <x:c r="AS37" s="70"/>
      <x:c r="AT37" s="73"/>
      <x:c r="AU37" s="70"/>
      <x:c r="AV37" s="70"/>
      <x:c r="AW37" s="70"/>
      <x:c r="AX37" s="70"/>
      <x:c r="AY37" s="70"/>
      <x:c r="AZ37" s="70"/>
      <x:c r="BA37" s="73"/>
      <x:c r="BB37" s="70"/>
      <x:c r="BC37" s="70"/>
      <x:c r="BD37" s="112"/>
      <x:c r="BE37" s="112">
        <x:v>1</x:v>
      </x:c>
      <x:c r="BF37" s="112">
        <x:v>4</x:v>
      </x:c>
      <x:c r="BG37" s="112"/>
      <x:c r="BH37" s="112"/>
      <x:c r="BI37" s="112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522" t="s">
        <x:v>2475</x:v>
      </x:c>
      <x:c r="BW37" s="70"/>
      <x:c r="BX37" s="70"/>
      <x:c r="BY37" s="73"/>
      <x:c r="BZ37" s="70"/>
      <x:c r="CA37" s="73"/>
      <x:c r="CB37" s="70"/>
      <x:c r="CC37" s="73"/>
      <x:c r="CD37" s="70"/>
      <x:c r="CE37" s="70"/>
      <x:c r="CF37" s="73"/>
      <x:c r="CG37" s="70"/>
      <x:c r="CH37" s="112"/>
      <x:c r="CI37" s="112"/>
      <x:c r="CJ37" s="112"/>
      <x:c r="CK37" s="112"/>
      <x:c r="CL37" s="112"/>
      <x:c r="CM37" s="112"/>
      <x:c r="CN37" s="112"/>
      <x:c r="CO37" s="112"/>
      <x:c r="CP37" s="162"/>
      <x:c r="CQ37" s="112">
        <x:v>1</x:v>
      </x:c>
      <x:c r="CR37" s="162">
        <x:v>131</x:v>
      </x:c>
      <x:c r="CS37" s="112">
        <x:v>5</x:v>
      </x:c>
      <x:c r="CT37" s="112"/>
      <x:c r="CU37" s="112"/>
      <x:c r="CV37" s="112">
        <x:v>1</x:v>
      </x:c>
      <x:c r="CW37" s="112"/>
      <x:c r="CX37" s="112"/>
      <x:c r="CY37" s="522" t="s">
        <x:v>2475</x:v>
      </x:c>
      <x:c r="CZ37" s="112"/>
      <x:c r="DA37" s="162"/>
      <x:c r="DB37" s="112"/>
      <x:c r="DC37" s="162"/>
      <x:c r="DD37" s="112"/>
      <x:c r="DE37" s="162"/>
      <x:c r="DF37" s="112"/>
      <x:c r="DG37" s="163"/>
    </x:row>
    <x:row r="38" spans="1:111" s="10" customFormat="1" ht="30" customHeight="1">
      <x:c r="A38" s="522" t="s">
        <x:v>2484</x:v>
      </x:c>
      <x:c r="B38" s="115"/>
      <x:c r="C38" s="162"/>
      <x:c r="D38" s="112"/>
      <x:c r="E38" s="162"/>
      <x:c r="F38" s="112"/>
      <x:c r="G38" s="162"/>
      <x:c r="H38" s="112"/>
      <x:c r="I38" s="162"/>
      <x:c r="J38" s="112"/>
      <x:c r="K38" s="112"/>
      <x:c r="L38" s="162"/>
      <x:c r="M38" s="112"/>
      <x:c r="N38" s="112"/>
      <x:c r="O38" s="112"/>
      <x:c r="P38" s="112"/>
      <x:c r="Q38" s="112"/>
      <x:c r="R38" s="162"/>
      <x:c r="S38" s="112"/>
      <x:c r="T38" s="162"/>
      <x:c r="U38" s="112"/>
      <x:c r="V38" s="162"/>
      <x:c r="W38" s="112"/>
      <x:c r="X38" s="112">
        <x:v>3</x:v>
      </x:c>
      <x:c r="Y38" s="112"/>
      <x:c r="Z38" s="112"/>
      <x:c r="AA38" s="112">
        <x:v>1</x:v>
      </x:c>
      <x:c r="AB38" s="112"/>
      <x:c r="AC38" s="112"/>
      <x:c r="AD38" s="112"/>
      <x:c r="AE38" s="112"/>
      <x:c r="AF38" s="112"/>
      <x:c r="AG38" s="112">
        <x:v>1</x:v>
      </x:c>
      <x:c r="AH38" s="112"/>
      <x:c r="AI38" s="112"/>
      <x:c r="AJ38" s="112">
        <x:v>1</x:v>
      </x:c>
      <x:c r="AK38" s="112">
        <x:v>1</x:v>
      </x:c>
      <x:c r="AL38" s="522" t="s">
        <x:v>2484</x:v>
      </x:c>
      <x:c r="AM38" s="70"/>
      <x:c r="AN38" s="73"/>
      <x:c r="AO38" s="70"/>
      <x:c r="AP38" s="70"/>
      <x:c r="AQ38" s="70"/>
      <x:c r="AR38" s="73"/>
      <x:c r="AS38" s="70"/>
      <x:c r="AT38" s="73"/>
      <x:c r="AU38" s="70"/>
      <x:c r="AV38" s="70"/>
      <x:c r="AW38" s="70"/>
      <x:c r="AX38" s="70"/>
      <x:c r="AY38" s="70"/>
      <x:c r="AZ38" s="70"/>
      <x:c r="BA38" s="73"/>
      <x:c r="BB38" s="70"/>
      <x:c r="BC38" s="70"/>
      <x:c r="BD38" s="112"/>
      <x:c r="BE38" s="112">
        <x:v>1</x:v>
      </x:c>
      <x:c r="BF38" s="112">
        <x:v>6</x:v>
      </x:c>
      <x:c r="BG38" s="112">
        <x:v>1</x:v>
      </x:c>
      <x:c r="BH38" s="112">
        <x:v>1</x:v>
      </x:c>
      <x:c r="BI38" s="112"/>
      <x:c r="BJ38" s="162"/>
      <x:c r="BK38" s="112"/>
      <x:c r="BL38" s="162"/>
      <x:c r="BM38" s="112"/>
      <x:c r="BN38" s="162"/>
      <x:c r="BO38" s="112"/>
      <x:c r="BP38" s="162"/>
      <x:c r="BQ38" s="112"/>
      <x:c r="BR38" s="112"/>
      <x:c r="BS38" s="112"/>
      <x:c r="BT38" s="112"/>
      <x:c r="BU38" s="112"/>
      <x:c r="BV38" s="522" t="s">
        <x:v>2484</x:v>
      </x:c>
      <x:c r="BW38" s="70"/>
      <x:c r="BX38" s="70"/>
      <x:c r="BY38" s="73"/>
      <x:c r="BZ38" s="70"/>
      <x:c r="CA38" s="73"/>
      <x:c r="CB38" s="70"/>
      <x:c r="CC38" s="73"/>
      <x:c r="CD38" s="70"/>
      <x:c r="CE38" s="70"/>
      <x:c r="CF38" s="73"/>
      <x:c r="CG38" s="70"/>
      <x:c r="CH38" s="112"/>
      <x:c r="CI38" s="112"/>
      <x:c r="CJ38" s="112"/>
      <x:c r="CK38" s="112"/>
      <x:c r="CL38" s="112"/>
      <x:c r="CM38" s="112"/>
      <x:c r="CN38" s="112"/>
      <x:c r="CO38" s="112"/>
      <x:c r="CP38" s="162"/>
      <x:c r="CQ38" s="112">
        <x:v>1</x:v>
      </x:c>
      <x:c r="CR38" s="162">
        <x:v>55</x:v>
      </x:c>
      <x:c r="CS38" s="112">
        <x:v>4</x:v>
      </x:c>
      <x:c r="CT38" s="112"/>
      <x:c r="CU38" s="112"/>
      <x:c r="CV38" s="112">
        <x:v>1</x:v>
      </x:c>
      <x:c r="CW38" s="112"/>
      <x:c r="CX38" s="112"/>
      <x:c r="CY38" s="522" t="s">
        <x:v>2484</x:v>
      </x:c>
      <x:c r="CZ38" s="112"/>
      <x:c r="DA38" s="162"/>
      <x:c r="DB38" s="112"/>
      <x:c r="DC38" s="162"/>
      <x:c r="DD38" s="112"/>
      <x:c r="DE38" s="162"/>
      <x:c r="DF38" s="112"/>
      <x:c r="DG38" s="163"/>
    </x:row>
    <x:row r="39" spans="1:111" s="10" customFormat="1" ht="30" customHeight="1">
      <x:c r="A39" s="522" t="s">
        <x:v>2496</x:v>
      </x:c>
      <x:c r="B39" s="115"/>
      <x:c r="C39" s="162"/>
      <x:c r="D39" s="112"/>
      <x:c r="E39" s="162"/>
      <x:c r="F39" s="112"/>
      <x:c r="G39" s="162"/>
      <x:c r="H39" s="112"/>
      <x:c r="I39" s="162"/>
      <x:c r="J39" s="112"/>
      <x:c r="K39" s="112"/>
      <x:c r="L39" s="162"/>
      <x:c r="M39" s="112"/>
      <x:c r="N39" s="112"/>
      <x:c r="O39" s="112"/>
      <x:c r="P39" s="112"/>
      <x:c r="Q39" s="112"/>
      <x:c r="R39" s="162"/>
      <x:c r="S39" s="112"/>
      <x:c r="T39" s="162"/>
      <x:c r="U39" s="112"/>
      <x:c r="V39" s="162"/>
      <x:c r="W39" s="112"/>
      <x:c r="X39" s="112">
        <x:v>8</x:v>
      </x:c>
      <x:c r="Y39" s="112"/>
      <x:c r="Z39" s="112"/>
      <x:c r="AA39" s="112">
        <x:v>1</x:v>
      </x:c>
      <x:c r="AB39" s="112"/>
      <x:c r="AC39" s="112"/>
      <x:c r="AD39" s="112">
        <x:v>1</x:v>
      </x:c>
      <x:c r="AE39" s="112"/>
      <x:c r="AF39" s="112"/>
      <x:c r="AG39" s="112">
        <x:v>1</x:v>
      </x:c>
      <x:c r="AH39" s="112"/>
      <x:c r="AI39" s="112"/>
      <x:c r="AJ39" s="112">
        <x:v>1</x:v>
      </x:c>
      <x:c r="AK39" s="112">
        <x:v>1</x:v>
      </x:c>
      <x:c r="AL39" s="522" t="s">
        <x:v>2496</x:v>
      </x:c>
      <x:c r="AM39" s="70"/>
      <x:c r="AN39" s="73"/>
      <x:c r="AO39" s="70"/>
      <x:c r="AP39" s="70"/>
      <x:c r="AQ39" s="70"/>
      <x:c r="AR39" s="73"/>
      <x:c r="AS39" s="70"/>
      <x:c r="AT39" s="73"/>
      <x:c r="AU39" s="70"/>
      <x:c r="AV39" s="70"/>
      <x:c r="AW39" s="70"/>
      <x:c r="AX39" s="70"/>
      <x:c r="AY39" s="70"/>
      <x:c r="AZ39" s="70"/>
      <x:c r="BA39" s="73"/>
      <x:c r="BB39" s="70"/>
      <x:c r="BC39" s="70"/>
      <x:c r="BD39" s="112"/>
      <x:c r="BE39" s="112">
        <x:v>1</x:v>
      </x:c>
      <x:c r="BF39" s="112">
        <x:v>4</x:v>
      </x:c>
      <x:c r="BG39" s="112">
        <x:v>1</x:v>
      </x:c>
      <x:c r="BH39" s="112">
        <x:v>1</x:v>
      </x:c>
      <x:c r="BI39" s="112"/>
      <x:c r="BJ39" s="162"/>
      <x:c r="BK39" s="112"/>
      <x:c r="BL39" s="162"/>
      <x:c r="BM39" s="112"/>
      <x:c r="BN39" s="162"/>
      <x:c r="BO39" s="112"/>
      <x:c r="BP39" s="162"/>
      <x:c r="BQ39" s="112"/>
      <x:c r="BR39" s="112"/>
      <x:c r="BS39" s="112"/>
      <x:c r="BT39" s="112"/>
      <x:c r="BU39" s="112"/>
      <x:c r="BV39" s="522" t="s">
        <x:v>2496</x:v>
      </x:c>
      <x:c r="BW39" s="70"/>
      <x:c r="BX39" s="70"/>
      <x:c r="BY39" s="73"/>
      <x:c r="BZ39" s="70"/>
      <x:c r="CA39" s="73"/>
      <x:c r="CB39" s="70"/>
      <x:c r="CC39" s="73"/>
      <x:c r="CD39" s="70"/>
      <x:c r="CE39" s="70"/>
      <x:c r="CF39" s="73"/>
      <x:c r="CG39" s="70"/>
      <x:c r="CH39" s="112"/>
      <x:c r="CI39" s="112"/>
      <x:c r="CJ39" s="112"/>
      <x:c r="CK39" s="112"/>
      <x:c r="CL39" s="112"/>
      <x:c r="CM39" s="112"/>
      <x:c r="CN39" s="112"/>
      <x:c r="CO39" s="112"/>
      <x:c r="CP39" s="162"/>
      <x:c r="CQ39" s="112">
        <x:v>1</x:v>
      </x:c>
      <x:c r="CR39" s="162">
        <x:v>68</x:v>
      </x:c>
      <x:c r="CS39" s="112">
        <x:v>4</x:v>
      </x:c>
      <x:c r="CT39" s="112"/>
      <x:c r="CU39" s="112"/>
      <x:c r="CV39" s="112">
        <x:v>1</x:v>
      </x:c>
      <x:c r="CW39" s="112"/>
      <x:c r="CX39" s="112"/>
      <x:c r="CY39" s="522" t="s">
        <x:v>2496</x:v>
      </x:c>
      <x:c r="CZ39" s="112"/>
      <x:c r="DA39" s="162"/>
      <x:c r="DB39" s="112"/>
      <x:c r="DC39" s="162"/>
      <x:c r="DD39" s="112"/>
      <x:c r="DE39" s="162"/>
      <x:c r="DF39" s="112"/>
      <x:c r="DG39" s="163"/>
    </x:row>
    <x:row r="40" spans="1:111" s="10" customFormat="1" ht="30" customHeight="1">
      <x:c r="A40" s="522" t="s">
        <x:v>2497</x:v>
      </x:c>
      <x:c r="B40" s="115"/>
      <x:c r="C40" s="162"/>
      <x:c r="D40" s="112"/>
      <x:c r="E40" s="162"/>
      <x:c r="F40" s="112"/>
      <x:c r="G40" s="162"/>
      <x:c r="H40" s="112"/>
      <x:c r="I40" s="162"/>
      <x:c r="J40" s="112"/>
      <x:c r="K40" s="112"/>
      <x:c r="L40" s="162"/>
      <x:c r="M40" s="112"/>
      <x:c r="N40" s="112"/>
      <x:c r="O40" s="112"/>
      <x:c r="P40" s="112"/>
      <x:c r="Q40" s="112"/>
      <x:c r="R40" s="162"/>
      <x:c r="S40" s="112">
        <x:v>1</x:v>
      </x:c>
      <x:c r="T40" s="162">
        <x:v>6</x:v>
      </x:c>
      <x:c r="U40" s="112"/>
      <x:c r="V40" s="162"/>
      <x:c r="W40" s="112"/>
      <x:c r="X40" s="112">
        <x:v>15</x:v>
      </x:c>
      <x:c r="Y40" s="112"/>
      <x:c r="Z40" s="112"/>
      <x:c r="AA40" s="112"/>
      <x:c r="AB40" s="112"/>
      <x:c r="AC40" s="112"/>
      <x:c r="AD40" s="112">
        <x:v>1</x:v>
      </x:c>
      <x:c r="AE40" s="112"/>
      <x:c r="AF40" s="112"/>
      <x:c r="AG40" s="112">
        <x:v>1</x:v>
      </x:c>
      <x:c r="AH40" s="112"/>
      <x:c r="AI40" s="112"/>
      <x:c r="AJ40" s="112"/>
      <x:c r="AK40" s="112"/>
      <x:c r="AL40" s="522" t="s">
        <x:v>2497</x:v>
      </x:c>
      <x:c r="AM40" s="70"/>
      <x:c r="AN40" s="73"/>
      <x:c r="AO40" s="70"/>
      <x:c r="AP40" s="70"/>
      <x:c r="AQ40" s="70"/>
      <x:c r="AR40" s="73"/>
      <x:c r="AS40" s="70"/>
      <x:c r="AT40" s="73"/>
      <x:c r="AU40" s="70"/>
      <x:c r="AV40" s="70"/>
      <x:c r="AW40" s="70"/>
      <x:c r="AX40" s="70"/>
      <x:c r="AY40" s="70"/>
      <x:c r="AZ40" s="70"/>
      <x:c r="BA40" s="73"/>
      <x:c r="BB40" s="70"/>
      <x:c r="BC40" s="70"/>
      <x:c r="BD40" s="112"/>
      <x:c r="BE40" s="112">
        <x:v>1</x:v>
      </x:c>
      <x:c r="BF40" s="112">
        <x:v>7</x:v>
      </x:c>
      <x:c r="BG40" s="112">
        <x:v>1</x:v>
      </x:c>
      <x:c r="BH40" s="112">
        <x:v>1</x:v>
      </x:c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522" t="s">
        <x:v>2497</x:v>
      </x:c>
      <x:c r="BW40" s="70"/>
      <x:c r="BX40" s="70"/>
      <x:c r="BY40" s="73"/>
      <x:c r="BZ40" s="70"/>
      <x:c r="CA40" s="73"/>
      <x:c r="CB40" s="70"/>
      <x:c r="CC40" s="73"/>
      <x:c r="CD40" s="70"/>
      <x:c r="CE40" s="70"/>
      <x:c r="CF40" s="73"/>
      <x:c r="CG40" s="70"/>
      <x:c r="CH40" s="112"/>
      <x:c r="CI40" s="112"/>
      <x:c r="CJ40" s="112"/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108</x:v>
      </x:c>
      <x:c r="CS40" s="112">
        <x:v>3</x:v>
      </x:c>
      <x:c r="CT40" s="112"/>
      <x:c r="CU40" s="112"/>
      <x:c r="CV40" s="112">
        <x:v>1</x:v>
      </x:c>
      <x:c r="CW40" s="112">
        <x:v>1</x:v>
      </x:c>
      <x:c r="CX40" s="112">
        <x:v>4</x:v>
      </x:c>
      <x:c r="CY40" s="522" t="s">
        <x:v>2497</x:v>
      </x:c>
      <x:c r="CZ40" s="112"/>
      <x:c r="DA40" s="162"/>
      <x:c r="DB40" s="112"/>
      <x:c r="DC40" s="162"/>
      <x:c r="DD40" s="112"/>
      <x:c r="DE40" s="162"/>
      <x:c r="DF40" s="112"/>
      <x:c r="DG40" s="163"/>
    </x:row>
    <x:row r="41" spans="1:111" s="10" customFormat="1" ht="30" customHeight="1">
      <x:c r="A41" s="522" t="s">
        <x:v>2480</x:v>
      </x:c>
      <x:c r="B41" s="115"/>
      <x:c r="C41" s="162"/>
      <x:c r="D41" s="112"/>
      <x:c r="E41" s="162"/>
      <x:c r="F41" s="112"/>
      <x:c r="G41" s="162"/>
      <x:c r="H41" s="112"/>
      <x:c r="I41" s="162"/>
      <x:c r="J41" s="112"/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>
        <x:v>1</x:v>
      </x:c>
      <x:c r="V41" s="162">
        <x:v>50</x:v>
      </x:c>
      <x:c r="W41" s="112"/>
      <x:c r="X41" s="112">
        <x:v>7</x:v>
      </x:c>
      <x:c r="Y41" s="112"/>
      <x:c r="Z41" s="112"/>
      <x:c r="AA41" s="112">
        <x:v>1</x:v>
      </x:c>
      <x:c r="AB41" s="112"/>
      <x:c r="AC41" s="112"/>
      <x:c r="AD41" s="112"/>
      <x:c r="AE41" s="112"/>
      <x:c r="AF41" s="112"/>
      <x:c r="AG41" s="112">
        <x:v>1</x:v>
      </x:c>
      <x:c r="AH41" s="112"/>
      <x:c r="AI41" s="112"/>
      <x:c r="AJ41" s="112"/>
      <x:c r="AK41" s="112"/>
      <x:c r="AL41" s="522" t="s">
        <x:v>2480</x:v>
      </x:c>
      <x:c r="AM41" s="70"/>
      <x:c r="AN41" s="73"/>
      <x:c r="AO41" s="70"/>
      <x:c r="AP41" s="70"/>
      <x:c r="AQ41" s="70"/>
      <x:c r="AR41" s="73"/>
      <x:c r="AS41" s="70"/>
      <x:c r="AT41" s="73"/>
      <x:c r="AU41" s="70"/>
      <x:c r="AV41" s="70"/>
      <x:c r="AW41" s="70"/>
      <x:c r="AX41" s="70"/>
      <x:c r="AY41" s="70"/>
      <x:c r="AZ41" s="70"/>
      <x:c r="BA41" s="73"/>
      <x:c r="BB41" s="70"/>
      <x:c r="BC41" s="70"/>
      <x:c r="BD41" s="112"/>
      <x:c r="BE41" s="112">
        <x:v>1</x:v>
      </x:c>
      <x:c r="BF41" s="112">
        <x:v>3</x:v>
      </x:c>
      <x:c r="BG41" s="112">
        <x:v>1</x:v>
      </x:c>
      <x:c r="BH41" s="112">
        <x:v>1</x:v>
      </x:c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522" t="s">
        <x:v>2480</x:v>
      </x:c>
      <x:c r="BW41" s="70"/>
      <x:c r="BX41" s="70"/>
      <x:c r="BY41" s="73"/>
      <x:c r="BZ41" s="70"/>
      <x:c r="CA41" s="73"/>
      <x:c r="CB41" s="70"/>
      <x:c r="CC41" s="73"/>
      <x:c r="CD41" s="70"/>
      <x:c r="CE41" s="70"/>
      <x:c r="CF41" s="73"/>
      <x:c r="CG41" s="70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56</x:v>
      </x:c>
      <x:c r="CS41" s="112">
        <x:v>4</x:v>
      </x:c>
      <x:c r="CT41" s="112"/>
      <x:c r="CU41" s="112"/>
      <x:c r="CV41" s="112">
        <x:v>1</x:v>
      </x:c>
      <x:c r="CW41" s="112"/>
      <x:c r="CX41" s="112"/>
      <x:c r="CY41" s="522" t="s">
        <x:v>2480</x:v>
      </x:c>
      <x:c r="CZ41" s="112">
        <x:v>1</x:v>
      </x:c>
      <x:c r="DA41" s="162">
        <x:v>49.890000000000001</x:v>
      </x:c>
      <x:c r="DB41" s="112"/>
      <x:c r="DC41" s="162"/>
      <x:c r="DD41" s="112"/>
      <x:c r="DE41" s="162"/>
      <x:c r="DF41" s="112"/>
      <x:c r="DG41" s="163"/>
    </x:row>
    <x:row r="42" spans="1:111" s="10" customFormat="1" ht="30" customHeight="1">
      <x:c r="A42" s="522" t="s">
        <x:v>2479</x:v>
      </x:c>
      <x:c r="B42" s="115"/>
      <x:c r="C42" s="162"/>
      <x:c r="D42" s="112"/>
      <x:c r="E42" s="162"/>
      <x:c r="F42" s="112"/>
      <x:c r="G42" s="162"/>
      <x:c r="H42" s="112"/>
      <x:c r="I42" s="162"/>
      <x:c r="J42" s="112"/>
      <x:c r="K42" s="112"/>
      <x:c r="L42" s="162"/>
      <x:c r="M42" s="112"/>
      <x:c r="N42" s="112"/>
      <x:c r="O42" s="112"/>
      <x:c r="P42" s="112"/>
      <x:c r="Q42" s="112"/>
      <x:c r="R42" s="162"/>
      <x:c r="S42" s="112"/>
      <x:c r="T42" s="162"/>
      <x:c r="U42" s="112">
        <x:v>1</x:v>
      </x:c>
      <x:c r="V42" s="162">
        <x:v>45</x:v>
      </x:c>
      <x:c r="W42" s="112"/>
      <x:c r="X42" s="112">
        <x:v>6</x:v>
      </x:c>
      <x:c r="Y42" s="112"/>
      <x:c r="Z42" s="112"/>
      <x:c r="AA42" s="112">
        <x:v>1</x:v>
      </x:c>
      <x:c r="AB42" s="112"/>
      <x:c r="AC42" s="112"/>
      <x:c r="AD42" s="112"/>
      <x:c r="AE42" s="112"/>
      <x:c r="AF42" s="112"/>
      <x:c r="AG42" s="112">
        <x:v>1</x:v>
      </x:c>
      <x:c r="AH42" s="112"/>
      <x:c r="AI42" s="112"/>
      <x:c r="AJ42" s="112"/>
      <x:c r="AK42" s="112"/>
      <x:c r="AL42" s="522" t="s">
        <x:v>2479</x:v>
      </x:c>
      <x:c r="AM42" s="70"/>
      <x:c r="AN42" s="73"/>
      <x:c r="AO42" s="70"/>
      <x:c r="AP42" s="70"/>
      <x:c r="AQ42" s="70"/>
      <x:c r="AR42" s="73"/>
      <x:c r="AS42" s="70"/>
      <x:c r="AT42" s="73"/>
      <x:c r="AU42" s="70"/>
      <x:c r="AV42" s="70"/>
      <x:c r="AW42" s="70"/>
      <x:c r="AX42" s="70"/>
      <x:c r="AY42" s="70"/>
      <x:c r="AZ42" s="70"/>
      <x:c r="BA42" s="73"/>
      <x:c r="BB42" s="70"/>
      <x:c r="BC42" s="70"/>
      <x:c r="BD42" s="112"/>
      <x:c r="BE42" s="112">
        <x:v>1</x:v>
      </x:c>
      <x:c r="BF42" s="112">
        <x:v>4</x:v>
      </x:c>
      <x:c r="BG42" s="112"/>
      <x:c r="BH42" s="112"/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522" t="s">
        <x:v>2479</x:v>
      </x:c>
      <x:c r="BW42" s="70"/>
      <x:c r="BX42" s="70"/>
      <x:c r="BY42" s="73"/>
      <x:c r="BZ42" s="70"/>
      <x:c r="CA42" s="73"/>
      <x:c r="CB42" s="70"/>
      <x:c r="CC42" s="73"/>
      <x:c r="CD42" s="70"/>
      <x:c r="CE42" s="70"/>
      <x:c r="CF42" s="73"/>
      <x:c r="CG42" s="70"/>
      <x:c r="CH42" s="112"/>
      <x:c r="CI42" s="112"/>
      <x:c r="CJ42" s="112"/>
      <x:c r="CK42" s="112"/>
      <x:c r="CL42" s="112"/>
      <x:c r="CM42" s="112"/>
      <x:c r="CN42" s="112"/>
      <x:c r="CO42" s="112"/>
      <x:c r="CP42" s="162"/>
      <x:c r="CQ42" s="112">
        <x:v>1</x:v>
      </x:c>
      <x:c r="CR42" s="162">
        <x:v>104</x:v>
      </x:c>
      <x:c r="CS42" s="112">
        <x:v>3</x:v>
      </x:c>
      <x:c r="CT42" s="112"/>
      <x:c r="CU42" s="112"/>
      <x:c r="CV42" s="112">
        <x:v>1</x:v>
      </x:c>
      <x:c r="CW42" s="112"/>
      <x:c r="CX42" s="112"/>
      <x:c r="CY42" s="522" t="s">
        <x:v>2479</x:v>
      </x:c>
      <x:c r="CZ42" s="112">
        <x:v>1</x:v>
      </x:c>
      <x:c r="DA42" s="162">
        <x:v>45.490000000000002</x:v>
      </x:c>
      <x:c r="DB42" s="112"/>
      <x:c r="DC42" s="162"/>
      <x:c r="DD42" s="112"/>
      <x:c r="DE42" s="162"/>
      <x:c r="DF42" s="112"/>
      <x:c r="DG42" s="163"/>
    </x:row>
    <x:row r="43" spans="1:111" s="10" customFormat="1" ht="30" customHeight="1">
      <x:c r="A43" s="522" t="s">
        <x:v>2114</x:v>
      </x:c>
      <x:c r="B43" s="115"/>
      <x:c r="C43" s="162"/>
      <x:c r="D43" s="112"/>
      <x:c r="E43" s="162"/>
      <x:c r="F43" s="112"/>
      <x:c r="G43" s="162"/>
      <x:c r="H43" s="112"/>
      <x:c r="I43" s="162"/>
      <x:c r="J43" s="112"/>
      <x:c r="K43" s="112"/>
      <x:c r="L43" s="162"/>
      <x:c r="M43" s="112"/>
      <x:c r="N43" s="112"/>
      <x:c r="O43" s="112"/>
      <x:c r="P43" s="112"/>
      <x:c r="Q43" s="112"/>
      <x:c r="R43" s="162"/>
      <x:c r="S43" s="112"/>
      <x:c r="T43" s="162"/>
      <x:c r="U43" s="112">
        <x:v>1</x:v>
      </x:c>
      <x:c r="V43" s="162">
        <x:v>51</x:v>
      </x:c>
      <x:c r="W43" s="112"/>
      <x:c r="X43" s="112">
        <x:v>3</x:v>
      </x:c>
      <x:c r="Y43" s="112"/>
      <x:c r="Z43" s="112"/>
      <x:c r="AA43" s="112">
        <x:v>1</x:v>
      </x:c>
      <x:c r="AB43" s="112"/>
      <x:c r="AC43" s="112"/>
      <x:c r="AD43" s="112"/>
      <x:c r="AE43" s="112"/>
      <x:c r="AF43" s="112"/>
      <x:c r="AG43" s="112">
        <x:v>1</x:v>
      </x:c>
      <x:c r="AH43" s="112"/>
      <x:c r="AI43" s="112"/>
      <x:c r="AJ43" s="112"/>
      <x:c r="AK43" s="112"/>
      <x:c r="AL43" s="522" t="s">
        <x:v>2114</x:v>
      </x:c>
      <x:c r="AM43" s="70"/>
      <x:c r="AN43" s="73"/>
      <x:c r="AO43" s="70"/>
      <x:c r="AP43" s="70"/>
      <x:c r="AQ43" s="70"/>
      <x:c r="AR43" s="73"/>
      <x:c r="AS43" s="70"/>
      <x:c r="AT43" s="73"/>
      <x:c r="AU43" s="70"/>
      <x:c r="AV43" s="70"/>
      <x:c r="AW43" s="70"/>
      <x:c r="AX43" s="70"/>
      <x:c r="AY43" s="70"/>
      <x:c r="AZ43" s="70"/>
      <x:c r="BA43" s="73"/>
      <x:c r="BB43" s="70"/>
      <x:c r="BC43" s="70"/>
      <x:c r="BD43" s="112"/>
      <x:c r="BE43" s="112">
        <x:v>1</x:v>
      </x:c>
      <x:c r="BF43" s="112">
        <x:v>8</x:v>
      </x:c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522" t="s">
        <x:v>2114</x:v>
      </x:c>
      <x:c r="BW43" s="70"/>
      <x:c r="BX43" s="70"/>
      <x:c r="BY43" s="73"/>
      <x:c r="BZ43" s="70"/>
      <x:c r="CA43" s="73"/>
      <x:c r="CB43" s="70"/>
      <x:c r="CC43" s="73"/>
      <x:c r="CD43" s="70"/>
      <x:c r="CE43" s="70"/>
      <x:c r="CF43" s="73"/>
      <x:c r="CG43" s="70"/>
      <x:c r="CH43" s="112"/>
      <x:c r="CI43" s="112"/>
      <x:c r="CJ43" s="112"/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110</x:v>
      </x:c>
      <x:c r="CS43" s="112">
        <x:v>3</x:v>
      </x:c>
      <x:c r="CT43" s="112"/>
      <x:c r="CU43" s="112"/>
      <x:c r="CV43" s="112">
        <x:v>1</x:v>
      </x:c>
      <x:c r="CW43" s="112"/>
      <x:c r="CX43" s="112"/>
      <x:c r="CY43" s="522" t="s">
        <x:v>2114</x:v>
      </x:c>
      <x:c r="CZ43" s="112">
        <x:v>1</x:v>
      </x:c>
      <x:c r="DA43" s="162">
        <x:v>50.850000000000001</x:v>
      </x:c>
      <x:c r="DB43" s="112"/>
      <x:c r="DC43" s="162"/>
      <x:c r="DD43" s="112"/>
      <x:c r="DE43" s="162"/>
      <x:c r="DF43" s="112"/>
      <x:c r="DG43" s="163"/>
    </x:row>
    <x:row r="44" spans="1:111" s="10" customFormat="1" ht="30" customHeight="1">
      <x:c r="A44" s="522" t="s">
        <x:v>2117</x:v>
      </x:c>
      <x:c r="B44" s="115"/>
      <x:c r="C44" s="162"/>
      <x:c r="D44" s="112"/>
      <x:c r="E44" s="162"/>
      <x:c r="F44" s="112"/>
      <x:c r="G44" s="162"/>
      <x:c r="H44" s="112"/>
      <x:c r="I44" s="162"/>
      <x:c r="J44" s="112">
        <x:v>1</x:v>
      </x:c>
      <x:c r="K44" s="112"/>
      <x:c r="L44" s="162"/>
      <x:c r="M44" s="112"/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7</x:v>
      </x:c>
      <x:c r="Y44" s="112"/>
      <x:c r="Z44" s="112"/>
      <x:c r="AA44" s="112"/>
      <x:c r="AB44" s="112"/>
      <x:c r="AC44" s="112"/>
      <x:c r="AD44" s="112"/>
      <x:c r="AE44" s="112"/>
      <x:c r="AF44" s="112"/>
      <x:c r="AG44" s="112">
        <x:v>1</x:v>
      </x:c>
      <x:c r="AH44" s="112"/>
      <x:c r="AI44" s="112"/>
      <x:c r="AJ44" s="112">
        <x:v>2</x:v>
      </x:c>
      <x:c r="AK44" s="112">
        <x:v>2</x:v>
      </x:c>
      <x:c r="AL44" s="522" t="s">
        <x:v>2117</x:v>
      </x:c>
      <x:c r="AM44" s="70"/>
      <x:c r="AN44" s="73"/>
      <x:c r="AO44" s="70"/>
      <x:c r="AP44" s="70"/>
      <x:c r="AQ44" s="70"/>
      <x:c r="AR44" s="73"/>
      <x:c r="AS44" s="70"/>
      <x:c r="AT44" s="73"/>
      <x:c r="AU44" s="70"/>
      <x:c r="AV44" s="70"/>
      <x:c r="AW44" s="70"/>
      <x:c r="AX44" s="70"/>
      <x:c r="AY44" s="70"/>
      <x:c r="AZ44" s="70"/>
      <x:c r="BA44" s="73"/>
      <x:c r="BB44" s="70"/>
      <x:c r="BC44" s="70"/>
      <x:c r="BD44" s="112"/>
      <x:c r="BE44" s="112">
        <x:v>1</x:v>
      </x:c>
      <x:c r="BF44" s="112">
        <x:v>3</x:v>
      </x:c>
      <x:c r="BG44" s="112"/>
      <x:c r="BH44" s="112"/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522" t="s">
        <x:v>2117</x:v>
      </x:c>
      <x:c r="BW44" s="70"/>
      <x:c r="BX44" s="70"/>
      <x:c r="BY44" s="73"/>
      <x:c r="BZ44" s="70"/>
      <x:c r="CA44" s="73"/>
      <x:c r="CB44" s="70"/>
      <x:c r="CC44" s="73"/>
      <x:c r="CD44" s="70"/>
      <x:c r="CE44" s="70"/>
      <x:c r="CF44" s="73"/>
      <x:c r="CG44" s="70"/>
      <x:c r="CH44" s="112"/>
      <x:c r="CI44" s="112"/>
      <x:c r="CJ44" s="112"/>
      <x:c r="CK44" s="112"/>
      <x:c r="CL44" s="112"/>
      <x:c r="CM44" s="112"/>
      <x:c r="CN44" s="112"/>
      <x:c r="CO44" s="112"/>
      <x:c r="CP44" s="162"/>
      <x:c r="CQ44" s="112">
        <x:v>1</x:v>
      </x:c>
      <x:c r="CR44" s="162">
        <x:v>62</x:v>
      </x:c>
      <x:c r="CS44" s="112">
        <x:v>4</x:v>
      </x:c>
      <x:c r="CT44" s="112"/>
      <x:c r="CU44" s="112"/>
      <x:c r="CV44" s="112">
        <x:v>1</x:v>
      </x:c>
      <x:c r="CW44" s="112"/>
      <x:c r="CX44" s="112"/>
      <x:c r="CY44" s="522" t="s">
        <x:v>2117</x:v>
      </x:c>
      <x:c r="CZ44" s="112"/>
      <x:c r="DA44" s="162"/>
      <x:c r="DB44" s="112"/>
      <x:c r="DC44" s="162"/>
      <x:c r="DD44" s="112"/>
      <x:c r="DE44" s="162"/>
      <x:c r="DF44" s="112"/>
      <x:c r="DG44" s="163"/>
    </x:row>
    <x:row r="45" spans="1:111" s="10" customFormat="1" ht="30" customHeight="1">
      <x:c r="A45" s="522" t="s">
        <x:v>2481</x:v>
      </x:c>
      <x:c r="B45" s="115"/>
      <x:c r="C45" s="162"/>
      <x:c r="D45" s="112"/>
      <x:c r="E45" s="162"/>
      <x:c r="F45" s="112"/>
      <x:c r="G45" s="162"/>
      <x:c r="H45" s="112"/>
      <x:c r="I45" s="162"/>
      <x:c r="J45" s="112"/>
      <x:c r="K45" s="112"/>
      <x:c r="L45" s="162"/>
      <x:c r="M45" s="112"/>
      <x:c r="N45" s="112"/>
      <x:c r="O45" s="112"/>
      <x:c r="P45" s="112"/>
      <x:c r="Q45" s="112"/>
      <x:c r="R45" s="162"/>
      <x:c r="S45" s="112"/>
      <x:c r="T45" s="162"/>
      <x:c r="U45" s="112"/>
      <x:c r="V45" s="162"/>
      <x:c r="W45" s="112"/>
      <x:c r="X45" s="112">
        <x:v>5</x:v>
      </x:c>
      <x:c r="Y45" s="112"/>
      <x:c r="Z45" s="112"/>
      <x:c r="AA45" s="112"/>
      <x:c r="AB45" s="112"/>
      <x:c r="AC45" s="112"/>
      <x:c r="AD45" s="112"/>
      <x:c r="AE45" s="112"/>
      <x:c r="AF45" s="112"/>
      <x:c r="AG45" s="112">
        <x:v>1</x:v>
      </x:c>
      <x:c r="AH45" s="112"/>
      <x:c r="AI45" s="112"/>
      <x:c r="AJ45" s="112">
        <x:v>1</x:v>
      </x:c>
      <x:c r="AK45" s="112">
        <x:v>2</x:v>
      </x:c>
      <x:c r="AL45" s="522" t="s">
        <x:v>2481</x:v>
      </x:c>
      <x:c r="AM45" s="70"/>
      <x:c r="AN45" s="73"/>
      <x:c r="AO45" s="70"/>
      <x:c r="AP45" s="70"/>
      <x:c r="AQ45" s="70"/>
      <x:c r="AR45" s="73"/>
      <x:c r="AS45" s="70"/>
      <x:c r="AT45" s="73"/>
      <x:c r="AU45" s="70"/>
      <x:c r="AV45" s="70"/>
      <x:c r="AW45" s="70"/>
      <x:c r="AX45" s="70"/>
      <x:c r="AY45" s="70"/>
      <x:c r="AZ45" s="70"/>
      <x:c r="BA45" s="73"/>
      <x:c r="BB45" s="70"/>
      <x:c r="BC45" s="70"/>
      <x:c r="BD45" s="112"/>
      <x:c r="BE45" s="112">
        <x:v>1</x:v>
      </x:c>
      <x:c r="BF45" s="112">
        <x:v>1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522" t="s">
        <x:v>2481</x:v>
      </x:c>
      <x:c r="BW45" s="70"/>
      <x:c r="BX45" s="70"/>
      <x:c r="BY45" s="73"/>
      <x:c r="BZ45" s="70"/>
      <x:c r="CA45" s="73"/>
      <x:c r="CB45" s="70"/>
      <x:c r="CC45" s="73"/>
      <x:c r="CD45" s="70"/>
      <x:c r="CE45" s="70"/>
      <x:c r="CF45" s="73"/>
      <x:c r="CG45" s="70"/>
      <x:c r="CH45" s="112"/>
      <x:c r="CI45" s="112"/>
      <x:c r="CJ45" s="112"/>
      <x:c r="CK45" s="112"/>
      <x:c r="CL45" s="112"/>
      <x:c r="CM45" s="112"/>
      <x:c r="CN45" s="112"/>
      <x:c r="CO45" s="112"/>
      <x:c r="CP45" s="162"/>
      <x:c r="CQ45" s="112">
        <x:v>1</x:v>
      </x:c>
      <x:c r="CR45" s="162">
        <x:v>75</x:v>
      </x:c>
      <x:c r="CS45" s="112">
        <x:v>2</x:v>
      </x:c>
      <x:c r="CT45" s="112"/>
      <x:c r="CU45" s="112"/>
      <x:c r="CV45" s="112">
        <x:v>1</x:v>
      </x:c>
      <x:c r="CW45" s="112"/>
      <x:c r="CX45" s="112"/>
      <x:c r="CY45" s="522" t="s">
        <x:v>2481</x:v>
      </x:c>
      <x:c r="CZ45" s="112"/>
      <x:c r="DA45" s="162"/>
      <x:c r="DB45" s="112"/>
      <x:c r="DC45" s="162"/>
      <x:c r="DD45" s="112"/>
      <x:c r="DE45" s="162"/>
      <x:c r="DF45" s="112"/>
      <x:c r="DG45" s="163"/>
    </x:row>
    <x:row r="46" spans="1:111" s="10" customFormat="1" ht="30" customHeight="1">
      <x:c r="A46" s="522" t="s">
        <x:v>2112</x:v>
      </x:c>
      <x:c r="B46" s="115"/>
      <x:c r="C46" s="162"/>
      <x:c r="D46" s="112"/>
      <x:c r="E46" s="162"/>
      <x:c r="F46" s="112"/>
      <x:c r="G46" s="162"/>
      <x:c r="H46" s="112"/>
      <x:c r="I46" s="162"/>
      <x:c r="J46" s="112">
        <x:v>1</x:v>
      </x:c>
      <x:c r="K46" s="112"/>
      <x:c r="L46" s="162"/>
      <x:c r="M46" s="112"/>
      <x:c r="N46" s="112"/>
      <x:c r="O46" s="112"/>
      <x:c r="P46" s="112"/>
      <x:c r="Q46" s="112"/>
      <x:c r="R46" s="162"/>
      <x:c r="S46" s="112"/>
      <x:c r="T46" s="162"/>
      <x:c r="U46" s="112">
        <x:v>1</x:v>
      </x:c>
      <x:c r="V46" s="162">
        <x:v>46</x:v>
      </x:c>
      <x:c r="W46" s="112"/>
      <x:c r="X46" s="112">
        <x:v>10</x:v>
      </x:c>
      <x:c r="Y46" s="112"/>
      <x:c r="Z46" s="112"/>
      <x:c r="AA46" s="112">
        <x:v>1</x:v>
      </x:c>
      <x:c r="AB46" s="112"/>
      <x:c r="AC46" s="112">
        <x:v>1</x:v>
      </x:c>
      <x:c r="AD46" s="112">
        <x:v>1</x:v>
      </x:c>
      <x:c r="AE46" s="112"/>
      <x:c r="AF46" s="112"/>
      <x:c r="AG46" s="112">
        <x:v>1</x:v>
      </x:c>
      <x:c r="AH46" s="112"/>
      <x:c r="AI46" s="112"/>
      <x:c r="AJ46" s="112">
        <x:v>2</x:v>
      </x:c>
      <x:c r="AK46" s="112">
        <x:v>3</x:v>
      </x:c>
      <x:c r="AL46" s="522" t="s">
        <x:v>2112</x:v>
      </x:c>
      <x:c r="AM46" s="70"/>
      <x:c r="AN46" s="73"/>
      <x:c r="AO46" s="70"/>
      <x:c r="AP46" s="70"/>
      <x:c r="AQ46" s="70"/>
      <x:c r="AR46" s="73"/>
      <x:c r="AS46" s="70"/>
      <x:c r="AT46" s="73"/>
      <x:c r="AU46" s="70"/>
      <x:c r="AV46" s="70"/>
      <x:c r="AW46" s="70"/>
      <x:c r="AX46" s="70"/>
      <x:c r="AY46" s="70"/>
      <x:c r="AZ46" s="70"/>
      <x:c r="BA46" s="73"/>
      <x:c r="BB46" s="70"/>
      <x:c r="BC46" s="70"/>
      <x:c r="BD46" s="112"/>
      <x:c r="BE46" s="112">
        <x:v>1</x:v>
      </x:c>
      <x:c r="BF46" s="112">
        <x:v>3</x:v>
      </x:c>
      <x:c r="BG46" s="112"/>
      <x:c r="BH46" s="112"/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522" t="s">
        <x:v>2112</x:v>
      </x:c>
      <x:c r="BW46" s="70"/>
      <x:c r="BX46" s="70"/>
      <x:c r="BY46" s="73"/>
      <x:c r="BZ46" s="70"/>
      <x:c r="CA46" s="73"/>
      <x:c r="CB46" s="70"/>
      <x:c r="CC46" s="73"/>
      <x:c r="CD46" s="70"/>
      <x:c r="CE46" s="70"/>
      <x:c r="CF46" s="73"/>
      <x:c r="CG46" s="70"/>
      <x:c r="CH46" s="112"/>
      <x:c r="CI46" s="112"/>
      <x:c r="CJ46" s="112"/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56</x:v>
      </x:c>
      <x:c r="CS46" s="112">
        <x:v>5</x:v>
      </x:c>
      <x:c r="CT46" s="112"/>
      <x:c r="CU46" s="112"/>
      <x:c r="CV46" s="112">
        <x:v>1</x:v>
      </x:c>
      <x:c r="CW46" s="112"/>
      <x:c r="CX46" s="112"/>
      <x:c r="CY46" s="522" t="s">
        <x:v>2112</x:v>
      </x:c>
      <x:c r="CZ46" s="112">
        <x:v>1</x:v>
      </x:c>
      <x:c r="DA46" s="162">
        <x:v>49.299999999999997</x:v>
      </x:c>
      <x:c r="DB46" s="112"/>
      <x:c r="DC46" s="162"/>
      <x:c r="DD46" s="112"/>
      <x:c r="DE46" s="162"/>
      <x:c r="DF46" s="112"/>
      <x:c r="DG46" s="163"/>
    </x:row>
    <x:row r="47" spans="1:111" s="10" customFormat="1" ht="30" customHeight="1">
      <x:c r="A47" s="522" t="s">
        <x:v>2137</x:v>
      </x:c>
      <x:c r="B47" s="115"/>
      <x:c r="C47" s="162"/>
      <x:c r="D47" s="112"/>
      <x:c r="E47" s="162"/>
      <x:c r="F47" s="112"/>
      <x:c r="G47" s="162"/>
      <x:c r="H47" s="112"/>
      <x:c r="I47" s="162"/>
      <x:c r="J47" s="112"/>
      <x:c r="K47" s="112"/>
      <x:c r="L47" s="162"/>
      <x:c r="M47" s="112"/>
      <x:c r="N47" s="112"/>
      <x:c r="O47" s="112"/>
      <x:c r="P47" s="112"/>
      <x:c r="Q47" s="112"/>
      <x:c r="R47" s="162"/>
      <x:c r="S47" s="112"/>
      <x:c r="T47" s="162"/>
      <x:c r="U47" s="112"/>
      <x:c r="V47" s="162"/>
      <x:c r="W47" s="112"/>
      <x:c r="X47" s="112"/>
      <x:c r="Y47" s="112"/>
      <x:c r="Z47" s="112"/>
      <x:c r="AA47" s="112"/>
      <x:c r="AB47" s="112"/>
      <x:c r="AC47" s="112"/>
      <x:c r="AD47" s="112"/>
      <x:c r="AE47" s="112"/>
      <x:c r="AF47" s="112"/>
      <x:c r="AG47" s="112"/>
      <x:c r="AH47" s="112"/>
      <x:c r="AI47" s="112"/>
      <x:c r="AJ47" s="112"/>
      <x:c r="AK47" s="112"/>
      <x:c r="AL47" s="522" t="s">
        <x:v>2137</x:v>
      </x:c>
      <x:c r="AM47" s="70"/>
      <x:c r="AN47" s="73"/>
      <x:c r="AO47" s="70"/>
      <x:c r="AP47" s="70"/>
      <x:c r="AQ47" s="70"/>
      <x:c r="AR47" s="73"/>
      <x:c r="AS47" s="70"/>
      <x:c r="AT47" s="73"/>
      <x:c r="AU47" s="70"/>
      <x:c r="AV47" s="70"/>
      <x:c r="AW47" s="70"/>
      <x:c r="AX47" s="70"/>
      <x:c r="AY47" s="70"/>
      <x:c r="AZ47" s="70"/>
      <x:c r="BA47" s="73"/>
      <x:c r="BB47" s="70"/>
      <x:c r="BC47" s="70"/>
      <x:c r="BD47" s="112"/>
      <x:c r="BE47" s="112"/>
      <x:c r="BF47" s="112"/>
      <x:c r="BG47" s="112"/>
      <x:c r="BH47" s="112"/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522" t="s">
        <x:v>2137</x:v>
      </x:c>
      <x:c r="BW47" s="70"/>
      <x:c r="BX47" s="70"/>
      <x:c r="BY47" s="73"/>
      <x:c r="BZ47" s="70"/>
      <x:c r="CA47" s="73"/>
      <x:c r="CB47" s="70"/>
      <x:c r="CC47" s="73"/>
      <x:c r="CD47" s="70"/>
      <x:c r="CE47" s="70"/>
      <x:c r="CF47" s="73"/>
      <x:c r="CG47" s="70"/>
      <x:c r="CH47" s="112"/>
      <x:c r="CI47" s="112"/>
      <x:c r="CJ47" s="112"/>
      <x:c r="CK47" s="112"/>
      <x:c r="CL47" s="112"/>
      <x:c r="CM47" s="112"/>
      <x:c r="CN47" s="112"/>
      <x:c r="CO47" s="112"/>
      <x:c r="CP47" s="162"/>
      <x:c r="CQ47" s="112">
        <x:v>1</x:v>
      </x:c>
      <x:c r="CR47" s="162">
        <x:v>75</x:v>
      </x:c>
      <x:c r="CS47" s="112">
        <x:v>4</x:v>
      </x:c>
      <x:c r="CT47" s="112"/>
      <x:c r="CU47" s="112"/>
      <x:c r="CV47" s="112"/>
      <x:c r="CW47" s="112"/>
      <x:c r="CX47" s="112"/>
      <x:c r="CY47" s="522" t="s">
        <x:v>2137</x:v>
      </x:c>
      <x:c r="CZ47" s="112"/>
      <x:c r="DA47" s="162"/>
      <x:c r="DB47" s="112"/>
      <x:c r="DC47" s="162"/>
      <x:c r="DD47" s="112"/>
      <x:c r="DE47" s="162"/>
      <x:c r="DF47" s="112"/>
      <x:c r="DG47" s="163"/>
    </x:row>
    <x:row r="48" spans="1:111" s="10" customFormat="1" ht="30" customHeight="1">
      <x:c r="A48" s="522" t="s">
        <x:v>2482</x:v>
      </x:c>
      <x:c r="B48" s="115"/>
      <x:c r="C48" s="162"/>
      <x:c r="D48" s="112"/>
      <x:c r="E48" s="162"/>
      <x:c r="F48" s="112"/>
      <x:c r="G48" s="162"/>
      <x:c r="H48" s="112"/>
      <x:c r="I48" s="162"/>
      <x:c r="J48" s="112">
        <x:v>1</x:v>
      </x:c>
      <x:c r="K48" s="112"/>
      <x:c r="L48" s="162"/>
      <x:c r="M48" s="112"/>
      <x:c r="N48" s="112"/>
      <x:c r="O48" s="112"/>
      <x:c r="P48" s="112"/>
      <x:c r="Q48" s="112"/>
      <x:c r="R48" s="162"/>
      <x:c r="S48" s="112"/>
      <x:c r="T48" s="162"/>
      <x:c r="U48" s="112">
        <x:v>1</x:v>
      </x:c>
      <x:c r="V48" s="162">
        <x:v>46</x:v>
      </x:c>
      <x:c r="W48" s="112"/>
      <x:c r="X48" s="112">
        <x:v>7</x:v>
      </x:c>
      <x:c r="Y48" s="112"/>
      <x:c r="Z48" s="112"/>
      <x:c r="AA48" s="112">
        <x:v>1</x:v>
      </x:c>
      <x:c r="AB48" s="112"/>
      <x:c r="AC48" s="112"/>
      <x:c r="AD48" s="112"/>
      <x:c r="AE48" s="112"/>
      <x:c r="AF48" s="112"/>
      <x:c r="AG48" s="112">
        <x:v>1</x:v>
      </x:c>
      <x:c r="AH48" s="112"/>
      <x:c r="AI48" s="112"/>
      <x:c r="AJ48" s="112">
        <x:v>2</x:v>
      </x:c>
      <x:c r="AK48" s="112">
        <x:v>3</x:v>
      </x:c>
      <x:c r="AL48" s="522" t="s">
        <x:v>2482</x:v>
      </x:c>
      <x:c r="AM48" s="70"/>
      <x:c r="AN48" s="73"/>
      <x:c r="AO48" s="70"/>
      <x:c r="AP48" s="70"/>
      <x:c r="AQ48" s="70"/>
      <x:c r="AR48" s="73"/>
      <x:c r="AS48" s="70"/>
      <x:c r="AT48" s="73"/>
      <x:c r="AU48" s="70"/>
      <x:c r="AV48" s="70"/>
      <x:c r="AW48" s="70"/>
      <x:c r="AX48" s="70"/>
      <x:c r="AY48" s="70"/>
      <x:c r="AZ48" s="70"/>
      <x:c r="BA48" s="73"/>
      <x:c r="BB48" s="70"/>
      <x:c r="BC48" s="70"/>
      <x:c r="BD48" s="112"/>
      <x:c r="BE48" s="112">
        <x:v>1</x:v>
      </x:c>
      <x:c r="BF48" s="112">
        <x:v>3</x:v>
      </x:c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522" t="s">
        <x:v>2482</x:v>
      </x:c>
      <x:c r="BW48" s="70"/>
      <x:c r="BX48" s="70"/>
      <x:c r="BY48" s="73"/>
      <x:c r="BZ48" s="70"/>
      <x:c r="CA48" s="73"/>
      <x:c r="CB48" s="70"/>
      <x:c r="CC48" s="73"/>
      <x:c r="CD48" s="70"/>
      <x:c r="CE48" s="70"/>
      <x:c r="CF48" s="73"/>
      <x:c r="CG48" s="70"/>
      <x:c r="CH48" s="112"/>
      <x:c r="CI48" s="112"/>
      <x:c r="CJ48" s="112"/>
      <x:c r="CK48" s="112"/>
      <x:c r="CL48" s="112"/>
      <x:c r="CM48" s="112"/>
      <x:c r="CN48" s="112"/>
      <x:c r="CO48" s="112"/>
      <x:c r="CP48" s="162"/>
      <x:c r="CQ48" s="112">
        <x:v>1</x:v>
      </x:c>
      <x:c r="CR48" s="162">
        <x:v>82</x:v>
      </x:c>
      <x:c r="CS48" s="112">
        <x:v>4</x:v>
      </x:c>
      <x:c r="CT48" s="112"/>
      <x:c r="CU48" s="112"/>
      <x:c r="CV48" s="112">
        <x:v>1</x:v>
      </x:c>
      <x:c r="CW48" s="112"/>
      <x:c r="CX48" s="112"/>
      <x:c r="CY48" s="522" t="s">
        <x:v>2482</x:v>
      </x:c>
      <x:c r="CZ48" s="112">
        <x:v>1</x:v>
      </x:c>
      <x:c r="DA48" s="162">
        <x:v>46.07</x:v>
      </x:c>
      <x:c r="DB48" s="112"/>
      <x:c r="DC48" s="162"/>
      <x:c r="DD48" s="112"/>
      <x:c r="DE48" s="162"/>
      <x:c r="DF48" s="112"/>
      <x:c r="DG48" s="163"/>
    </x:row>
    <x:row r="49" spans="1:111" s="10" customFormat="1" ht="30" customHeight="1">
      <x:c r="A49" s="522" t="s">
        <x:v>2517</x:v>
      </x:c>
      <x:c r="B49" s="115"/>
      <x:c r="C49" s="162"/>
      <x:c r="D49" s="112"/>
      <x:c r="E49" s="162"/>
      <x:c r="F49" s="112"/>
      <x:c r="G49" s="162"/>
      <x:c r="H49" s="112"/>
      <x:c r="I49" s="162"/>
      <x:c r="J49" s="112">
        <x:v>1</x:v>
      </x:c>
      <x:c r="K49" s="112"/>
      <x:c r="L49" s="162"/>
      <x:c r="M49" s="112"/>
      <x:c r="N49" s="112"/>
      <x:c r="O49" s="112"/>
      <x:c r="P49" s="112"/>
      <x:c r="Q49" s="112"/>
      <x:c r="R49" s="162"/>
      <x:c r="S49" s="112"/>
      <x:c r="T49" s="162"/>
      <x:c r="U49" s="112">
        <x:v>1</x:v>
      </x:c>
      <x:c r="V49" s="162">
        <x:v>43</x:v>
      </x:c>
      <x:c r="W49" s="112"/>
      <x:c r="X49" s="112">
        <x:v>9</x:v>
      </x:c>
      <x:c r="Y49" s="112"/>
      <x:c r="Z49" s="112"/>
      <x:c r="AA49" s="112">
        <x:v>1</x:v>
      </x:c>
      <x:c r="AB49" s="112"/>
      <x:c r="AC49" s="112"/>
      <x:c r="AD49" s="112"/>
      <x:c r="AE49" s="112"/>
      <x:c r="AF49" s="112"/>
      <x:c r="AG49" s="112">
        <x:v>1</x:v>
      </x:c>
      <x:c r="AH49" s="112"/>
      <x:c r="AI49" s="112"/>
      <x:c r="AJ49" s="112">
        <x:v>2</x:v>
      </x:c>
      <x:c r="AK49" s="112">
        <x:v>3</x:v>
      </x:c>
      <x:c r="AL49" s="522" t="s">
        <x:v>2517</x:v>
      </x:c>
      <x:c r="AM49" s="70"/>
      <x:c r="AN49" s="73"/>
      <x:c r="AO49" s="70"/>
      <x:c r="AP49" s="70"/>
      <x:c r="AQ49" s="70"/>
      <x:c r="AR49" s="73"/>
      <x:c r="AS49" s="70"/>
      <x:c r="AT49" s="73"/>
      <x:c r="AU49" s="70"/>
      <x:c r="AV49" s="70"/>
      <x:c r="AW49" s="70"/>
      <x:c r="AX49" s="70"/>
      <x:c r="AY49" s="70"/>
      <x:c r="AZ49" s="70"/>
      <x:c r="BA49" s="73"/>
      <x:c r="BB49" s="70"/>
      <x:c r="BC49" s="70"/>
      <x:c r="BD49" s="112"/>
      <x:c r="BE49" s="112">
        <x:v>1</x:v>
      </x:c>
      <x:c r="BF49" s="112">
        <x:v>2</x:v>
      </x:c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522" t="s">
        <x:v>2517</x:v>
      </x:c>
      <x:c r="BW49" s="70"/>
      <x:c r="BX49" s="70"/>
      <x:c r="BY49" s="73"/>
      <x:c r="BZ49" s="70"/>
      <x:c r="CA49" s="73"/>
      <x:c r="CB49" s="70"/>
      <x:c r="CC49" s="73"/>
      <x:c r="CD49" s="70"/>
      <x:c r="CE49" s="70"/>
      <x:c r="CF49" s="73"/>
      <x:c r="CG49" s="70"/>
      <x:c r="CH49" s="112"/>
      <x:c r="CI49" s="112"/>
      <x:c r="CJ49" s="112"/>
      <x:c r="CK49" s="112"/>
      <x:c r="CL49" s="112"/>
      <x:c r="CM49" s="112"/>
      <x:c r="CN49" s="112"/>
      <x:c r="CO49" s="112"/>
      <x:c r="CP49" s="162"/>
      <x:c r="CQ49" s="112">
        <x:v>1</x:v>
      </x:c>
      <x:c r="CR49" s="162">
        <x:v>72</x:v>
      </x:c>
      <x:c r="CS49" s="112">
        <x:v>4</x:v>
      </x:c>
      <x:c r="CT49" s="112"/>
      <x:c r="CU49" s="112"/>
      <x:c r="CV49" s="112">
        <x:v>1</x:v>
      </x:c>
      <x:c r="CW49" s="112"/>
      <x:c r="CX49" s="112"/>
      <x:c r="CY49" s="522" t="s">
        <x:v>2517</x:v>
      </x:c>
      <x:c r="CZ49" s="112">
        <x:v>1</x:v>
      </x:c>
      <x:c r="DA49" s="162">
        <x:v>42.93</x:v>
      </x:c>
      <x:c r="DB49" s="112"/>
      <x:c r="DC49" s="162"/>
      <x:c r="DD49" s="112"/>
      <x:c r="DE49" s="162"/>
      <x:c r="DF49" s="112"/>
      <x:c r="DG49" s="163"/>
    </x:row>
    <x:row r="50" spans="1:111" s="10" customFormat="1" ht="30" customHeight="1">
      <x:c r="A50" s="522" t="s">
        <x:v>2157</x:v>
      </x:c>
      <x:c r="B50" s="115"/>
      <x:c r="C50" s="162"/>
      <x:c r="D50" s="112"/>
      <x:c r="E50" s="162"/>
      <x:c r="F50" s="112"/>
      <x:c r="G50" s="162"/>
      <x:c r="H50" s="112"/>
      <x:c r="I50" s="162"/>
      <x:c r="J50" s="112"/>
      <x:c r="K50" s="112"/>
      <x:c r="L50" s="162"/>
      <x:c r="M50" s="112"/>
      <x:c r="N50" s="112"/>
      <x:c r="O50" s="112"/>
      <x:c r="P50" s="112"/>
      <x:c r="Q50" s="112"/>
      <x:c r="R50" s="162"/>
      <x:c r="S50" s="112"/>
      <x:c r="T50" s="162"/>
      <x:c r="U50" s="112"/>
      <x:c r="V50" s="162"/>
      <x:c r="W50" s="112"/>
      <x:c r="X50" s="112">
        <x:v>10</x:v>
      </x:c>
      <x:c r="Y50" s="112"/>
      <x:c r="Z50" s="112"/>
      <x:c r="AA50" s="112"/>
      <x:c r="AB50" s="112"/>
      <x:c r="AC50" s="112"/>
      <x:c r="AD50" s="112">
        <x:v>1</x:v>
      </x:c>
      <x:c r="AE50" s="112"/>
      <x:c r="AF50" s="112"/>
      <x:c r="AG50" s="112">
        <x:v>1</x:v>
      </x:c>
      <x:c r="AH50" s="112"/>
      <x:c r="AI50" s="112"/>
      <x:c r="AJ50" s="112"/>
      <x:c r="AK50" s="112"/>
      <x:c r="AL50" s="522" t="s">
        <x:v>2157</x:v>
      </x:c>
      <x:c r="AM50" s="70"/>
      <x:c r="AN50" s="73"/>
      <x:c r="AO50" s="70"/>
      <x:c r="AP50" s="70"/>
      <x:c r="AQ50" s="70"/>
      <x:c r="AR50" s="73"/>
      <x:c r="AS50" s="70"/>
      <x:c r="AT50" s="73"/>
      <x:c r="AU50" s="70"/>
      <x:c r="AV50" s="70"/>
      <x:c r="AW50" s="70"/>
      <x:c r="AX50" s="70"/>
      <x:c r="AY50" s="70"/>
      <x:c r="AZ50" s="70"/>
      <x:c r="BA50" s="73"/>
      <x:c r="BB50" s="70"/>
      <x:c r="BC50" s="70"/>
      <x:c r="BD50" s="112"/>
      <x:c r="BE50" s="112">
        <x:v>1</x:v>
      </x:c>
      <x:c r="BF50" s="112">
        <x:v>3</x:v>
      </x:c>
      <x:c r="BG50" s="112"/>
      <x:c r="BH50" s="112"/>
      <x:c r="BI50" s="112"/>
      <x:c r="BJ50" s="162"/>
      <x:c r="BK50" s="112"/>
      <x:c r="BL50" s="162"/>
      <x:c r="BM50" s="112"/>
      <x:c r="BN50" s="162"/>
      <x:c r="BO50" s="112"/>
      <x:c r="BP50" s="162"/>
      <x:c r="BQ50" s="112"/>
      <x:c r="BR50" s="112"/>
      <x:c r="BS50" s="112"/>
      <x:c r="BT50" s="112"/>
      <x:c r="BU50" s="112"/>
      <x:c r="BV50" s="522" t="s">
        <x:v>2157</x:v>
      </x:c>
      <x:c r="BW50" s="70"/>
      <x:c r="BX50" s="70"/>
      <x:c r="BY50" s="73"/>
      <x:c r="BZ50" s="70"/>
      <x:c r="CA50" s="73"/>
      <x:c r="CB50" s="70"/>
      <x:c r="CC50" s="73"/>
      <x:c r="CD50" s="70"/>
      <x:c r="CE50" s="70"/>
      <x:c r="CF50" s="73"/>
      <x:c r="CG50" s="70"/>
      <x:c r="CH50" s="112"/>
      <x:c r="CI50" s="112"/>
      <x:c r="CJ50" s="112"/>
      <x:c r="CK50" s="112"/>
      <x:c r="CL50" s="112"/>
      <x:c r="CM50" s="112"/>
      <x:c r="CN50" s="112"/>
      <x:c r="CO50" s="112"/>
      <x:c r="CP50" s="162"/>
      <x:c r="CQ50" s="112">
        <x:v>1</x:v>
      </x:c>
      <x:c r="CR50" s="162">
        <x:v>60</x:v>
      </x:c>
      <x:c r="CS50" s="112">
        <x:v>4</x:v>
      </x:c>
      <x:c r="CT50" s="112"/>
      <x:c r="CU50" s="112"/>
      <x:c r="CV50" s="112">
        <x:v>1</x:v>
      </x:c>
      <x:c r="CW50" s="112"/>
      <x:c r="CX50" s="112"/>
      <x:c r="CY50" s="522" t="s">
        <x:v>2157</x:v>
      </x:c>
      <x:c r="CZ50" s="112"/>
      <x:c r="DA50" s="162"/>
      <x:c r="DB50" s="112"/>
      <x:c r="DC50" s="162"/>
      <x:c r="DD50" s="112"/>
      <x:c r="DE50" s="162"/>
      <x:c r="DF50" s="112"/>
      <x:c r="DG50" s="163"/>
    </x:row>
    <x:row r="51" spans="1:111" s="10" customFormat="1" ht="30" customHeight="1">
      <x:c r="A51" s="522" t="s">
        <x:v>2121</x:v>
      </x:c>
      <x:c r="B51" s="115"/>
      <x:c r="C51" s="162"/>
      <x:c r="D51" s="112"/>
      <x:c r="E51" s="162"/>
      <x:c r="F51" s="112"/>
      <x:c r="G51" s="162"/>
      <x:c r="H51" s="112"/>
      <x:c r="I51" s="162"/>
      <x:c r="J51" s="112"/>
      <x:c r="K51" s="112"/>
      <x:c r="L51" s="162"/>
      <x:c r="M51" s="112"/>
      <x:c r="N51" s="112"/>
      <x:c r="O51" s="112"/>
      <x:c r="P51" s="112"/>
      <x:c r="Q51" s="112"/>
      <x:c r="R51" s="162"/>
      <x:c r="S51" s="112"/>
      <x:c r="T51" s="162"/>
      <x:c r="U51" s="112"/>
      <x:c r="V51" s="162"/>
      <x:c r="W51" s="112"/>
      <x:c r="X51" s="112">
        <x:v>10</x:v>
      </x:c>
      <x:c r="Y51" s="112"/>
      <x:c r="Z51" s="112"/>
      <x:c r="AA51" s="112">
        <x:v>1</x:v>
      </x:c>
      <x:c r="AB51" s="112"/>
      <x:c r="AC51" s="112"/>
      <x:c r="AD51" s="112">
        <x:v>1</x:v>
      </x:c>
      <x:c r="AE51" s="112"/>
      <x:c r="AF51" s="112"/>
      <x:c r="AG51" s="112">
        <x:v>1</x:v>
      </x:c>
      <x:c r="AH51" s="112"/>
      <x:c r="AI51" s="112"/>
      <x:c r="AJ51" s="112">
        <x:v>1</x:v>
      </x:c>
      <x:c r="AK51" s="112">
        <x:v>1</x:v>
      </x:c>
      <x:c r="AL51" s="522" t="s">
        <x:v>2121</x:v>
      </x:c>
      <x:c r="AM51" s="70"/>
      <x:c r="AN51" s="73"/>
      <x:c r="AO51" s="70"/>
      <x:c r="AP51" s="70"/>
      <x:c r="AQ51" s="70"/>
      <x:c r="AR51" s="73"/>
      <x:c r="AS51" s="70"/>
      <x:c r="AT51" s="73"/>
      <x:c r="AU51" s="70"/>
      <x:c r="AV51" s="70"/>
      <x:c r="AW51" s="70"/>
      <x:c r="AX51" s="70"/>
      <x:c r="AY51" s="70"/>
      <x:c r="AZ51" s="70"/>
      <x:c r="BA51" s="73"/>
      <x:c r="BB51" s="70"/>
      <x:c r="BC51" s="70"/>
      <x:c r="BD51" s="112"/>
      <x:c r="BE51" s="112">
        <x:v>1</x:v>
      </x:c>
      <x:c r="BF51" s="112">
        <x:v>4</x:v>
      </x:c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522" t="s">
        <x:v>2121</x:v>
      </x:c>
      <x:c r="BW51" s="70"/>
      <x:c r="BX51" s="70"/>
      <x:c r="BY51" s="73"/>
      <x:c r="BZ51" s="70"/>
      <x:c r="CA51" s="73"/>
      <x:c r="CB51" s="70"/>
      <x:c r="CC51" s="73"/>
      <x:c r="CD51" s="70"/>
      <x:c r="CE51" s="70"/>
      <x:c r="CF51" s="73"/>
      <x:c r="CG51" s="70"/>
      <x:c r="CH51" s="112"/>
      <x:c r="CI51" s="112"/>
      <x:c r="CJ51" s="112"/>
      <x:c r="CK51" s="112"/>
      <x:c r="CL51" s="112"/>
      <x:c r="CM51" s="112"/>
      <x:c r="CN51" s="112"/>
      <x:c r="CO51" s="112"/>
      <x:c r="CP51" s="162"/>
      <x:c r="CQ51" s="112">
        <x:v>1</x:v>
      </x:c>
      <x:c r="CR51" s="162">
        <x:v>80</x:v>
      </x:c>
      <x:c r="CS51" s="112">
        <x:v>5</x:v>
      </x:c>
      <x:c r="CT51" s="112"/>
      <x:c r="CU51" s="112"/>
      <x:c r="CV51" s="112">
        <x:v>1</x:v>
      </x:c>
      <x:c r="CW51" s="112"/>
      <x:c r="CX51" s="112"/>
      <x:c r="CY51" s="522" t="s">
        <x:v>2121</x:v>
      </x:c>
      <x:c r="CZ51" s="112"/>
      <x:c r="DA51" s="162"/>
      <x:c r="DB51" s="112"/>
      <x:c r="DC51" s="162"/>
      <x:c r="DD51" s="112"/>
      <x:c r="DE51" s="162"/>
      <x:c r="DF51" s="112"/>
      <x:c r="DG51" s="163"/>
    </x:row>
    <x:row r="52" spans="1:111" s="10" customFormat="1" ht="30" customHeight="1">
      <x:c r="A52" s="522" t="s">
        <x:v>2143</x:v>
      </x:c>
      <x:c r="B52" s="115"/>
      <x:c r="C52" s="162"/>
      <x:c r="D52" s="112"/>
      <x:c r="E52" s="162"/>
      <x:c r="F52" s="112"/>
      <x:c r="G52" s="162"/>
      <x:c r="H52" s="112"/>
      <x:c r="I52" s="162"/>
      <x:c r="J52" s="112"/>
      <x:c r="K52" s="112"/>
      <x:c r="L52" s="162"/>
      <x:c r="M52" s="112"/>
      <x:c r="N52" s="112"/>
      <x:c r="O52" s="112"/>
      <x:c r="P52" s="112"/>
      <x:c r="Q52" s="112"/>
      <x:c r="R52" s="162"/>
      <x:c r="S52" s="112"/>
      <x:c r="T52" s="162"/>
      <x:c r="U52" s="112">
        <x:v>1</x:v>
      </x:c>
      <x:c r="V52" s="162">
        <x:v>49</x:v>
      </x:c>
      <x:c r="W52" s="112"/>
      <x:c r="X52" s="112">
        <x:v>8</x:v>
      </x:c>
      <x:c r="Y52" s="112"/>
      <x:c r="Z52" s="112"/>
      <x:c r="AA52" s="112">
        <x:v>1</x:v>
      </x:c>
      <x:c r="AB52" s="112"/>
      <x:c r="AC52" s="112"/>
      <x:c r="AD52" s="112">
        <x:v>1</x:v>
      </x:c>
      <x:c r="AE52" s="112"/>
      <x:c r="AF52" s="112"/>
      <x:c r="AG52" s="112">
        <x:v>1</x:v>
      </x:c>
      <x:c r="AH52" s="112"/>
      <x:c r="AI52" s="112"/>
      <x:c r="AJ52" s="112"/>
      <x:c r="AK52" s="112"/>
      <x:c r="AL52" s="522" t="s">
        <x:v>2143</x:v>
      </x:c>
      <x:c r="AM52" s="70"/>
      <x:c r="AN52" s="73"/>
      <x:c r="AO52" s="70"/>
      <x:c r="AP52" s="70"/>
      <x:c r="AQ52" s="70"/>
      <x:c r="AR52" s="73"/>
      <x:c r="AS52" s="70"/>
      <x:c r="AT52" s="73"/>
      <x:c r="AU52" s="70"/>
      <x:c r="AV52" s="70"/>
      <x:c r="AW52" s="70"/>
      <x:c r="AX52" s="70"/>
      <x:c r="AY52" s="70"/>
      <x:c r="AZ52" s="70"/>
      <x:c r="BA52" s="73"/>
      <x:c r="BB52" s="70"/>
      <x:c r="BC52" s="70"/>
      <x:c r="BD52" s="112"/>
      <x:c r="BE52" s="112">
        <x:v>1</x:v>
      </x:c>
      <x:c r="BF52" s="112">
        <x:v>4</x:v>
      </x:c>
      <x:c r="BG52" s="112"/>
      <x:c r="BH52" s="112"/>
      <x:c r="BI52" s="112"/>
      <x:c r="BJ52" s="162"/>
      <x:c r="BK52" s="112"/>
      <x:c r="BL52" s="162"/>
      <x:c r="BM52" s="112"/>
      <x:c r="BN52" s="162"/>
      <x:c r="BO52" s="112"/>
      <x:c r="BP52" s="162"/>
      <x:c r="BQ52" s="112"/>
      <x:c r="BR52" s="112"/>
      <x:c r="BS52" s="112"/>
      <x:c r="BT52" s="112"/>
      <x:c r="BU52" s="112"/>
      <x:c r="BV52" s="522" t="s">
        <x:v>2143</x:v>
      </x:c>
      <x:c r="BW52" s="70"/>
      <x:c r="BX52" s="70"/>
      <x:c r="BY52" s="73"/>
      <x:c r="BZ52" s="70"/>
      <x:c r="CA52" s="73"/>
      <x:c r="CB52" s="70"/>
      <x:c r="CC52" s="73"/>
      <x:c r="CD52" s="70"/>
      <x:c r="CE52" s="70"/>
      <x:c r="CF52" s="73"/>
      <x:c r="CG52" s="70"/>
      <x:c r="CH52" s="112"/>
      <x:c r="CI52" s="112"/>
      <x:c r="CJ52" s="112">
        <x:v>1</x:v>
      </x:c>
      <x:c r="CK52" s="112"/>
      <x:c r="CL52" s="112"/>
      <x:c r="CM52" s="112"/>
      <x:c r="CN52" s="112"/>
      <x:c r="CO52" s="112"/>
      <x:c r="CP52" s="162"/>
      <x:c r="CQ52" s="112">
        <x:v>1</x:v>
      </x:c>
      <x:c r="CR52" s="162">
        <x:v>84</x:v>
      </x:c>
      <x:c r="CS52" s="112">
        <x:v>4</x:v>
      </x:c>
      <x:c r="CT52" s="112"/>
      <x:c r="CU52" s="112"/>
      <x:c r="CV52" s="112">
        <x:v>1</x:v>
      </x:c>
      <x:c r="CW52" s="112"/>
      <x:c r="CX52" s="112"/>
      <x:c r="CY52" s="522" t="s">
        <x:v>2143</x:v>
      </x:c>
      <x:c r="CZ52" s="112">
        <x:v>1</x:v>
      </x:c>
      <x:c r="DA52" s="162">
        <x:v>49.299999999999997</x:v>
      </x:c>
      <x:c r="DB52" s="112"/>
      <x:c r="DC52" s="162"/>
      <x:c r="DD52" s="112"/>
      <x:c r="DE52" s="162"/>
      <x:c r="DF52" s="112"/>
      <x:c r="DG52" s="163"/>
    </x:row>
    <x:row r="53" spans="1:111" s="10" customFormat="1" ht="30" customHeight="1">
      <x:c r="A53" s="522" t="s">
        <x:v>2487</x:v>
      </x:c>
      <x:c r="B53" s="115"/>
      <x:c r="C53" s="162"/>
      <x:c r="D53" s="112"/>
      <x:c r="E53" s="162"/>
      <x:c r="F53" s="112"/>
      <x:c r="G53" s="162"/>
      <x:c r="H53" s="112"/>
      <x:c r="I53" s="162"/>
      <x:c r="J53" s="112"/>
      <x:c r="K53" s="112"/>
      <x:c r="L53" s="162"/>
      <x:c r="M53" s="112"/>
      <x:c r="N53" s="112"/>
      <x:c r="O53" s="112"/>
      <x:c r="P53" s="112"/>
      <x:c r="Q53" s="112"/>
      <x:c r="R53" s="162"/>
      <x:c r="S53" s="112"/>
      <x:c r="T53" s="162"/>
      <x:c r="U53" s="112"/>
      <x:c r="V53" s="162"/>
      <x:c r="W53" s="112"/>
      <x:c r="X53" s="112">
        <x:v>1</x:v>
      </x:c>
      <x:c r="Y53" s="112"/>
      <x:c r="Z53" s="112"/>
      <x:c r="AA53" s="112"/>
      <x:c r="AB53" s="112"/>
      <x:c r="AC53" s="112"/>
      <x:c r="AD53" s="112"/>
      <x:c r="AE53" s="112"/>
      <x:c r="AF53" s="112"/>
      <x:c r="AG53" s="112">
        <x:v>1</x:v>
      </x:c>
      <x:c r="AH53" s="112"/>
      <x:c r="AI53" s="112"/>
      <x:c r="AJ53" s="112"/>
      <x:c r="AK53" s="112"/>
      <x:c r="AL53" s="522" t="s">
        <x:v>2487</x:v>
      </x:c>
      <x:c r="AM53" s="70"/>
      <x:c r="AN53" s="73"/>
      <x:c r="AO53" s="70"/>
      <x:c r="AP53" s="70"/>
      <x:c r="AQ53" s="70"/>
      <x:c r="AR53" s="73"/>
      <x:c r="AS53" s="70"/>
      <x:c r="AT53" s="73"/>
      <x:c r="AU53" s="70"/>
      <x:c r="AV53" s="70"/>
      <x:c r="AW53" s="70"/>
      <x:c r="AX53" s="70"/>
      <x:c r="AY53" s="70"/>
      <x:c r="AZ53" s="70"/>
      <x:c r="BA53" s="73"/>
      <x:c r="BB53" s="70"/>
      <x:c r="BC53" s="70"/>
      <x:c r="BD53" s="112"/>
      <x:c r="BE53" s="112">
        <x:v>1</x:v>
      </x:c>
      <x:c r="BF53" s="112">
        <x:v>4</x:v>
      </x:c>
      <x:c r="BG53" s="112"/>
      <x:c r="BH53" s="112"/>
      <x:c r="BI53" s="112"/>
      <x:c r="BJ53" s="162"/>
      <x:c r="BK53" s="112"/>
      <x:c r="BL53" s="162"/>
      <x:c r="BM53" s="112"/>
      <x:c r="BN53" s="162"/>
      <x:c r="BO53" s="112"/>
      <x:c r="BP53" s="162"/>
      <x:c r="BQ53" s="112"/>
      <x:c r="BR53" s="112"/>
      <x:c r="BS53" s="112"/>
      <x:c r="BT53" s="112"/>
      <x:c r="BU53" s="112"/>
      <x:c r="BV53" s="522" t="s">
        <x:v>2487</x:v>
      </x:c>
      <x:c r="BW53" s="70"/>
      <x:c r="BX53" s="70"/>
      <x:c r="BY53" s="73"/>
      <x:c r="BZ53" s="70"/>
      <x:c r="CA53" s="73"/>
      <x:c r="CB53" s="70"/>
      <x:c r="CC53" s="73"/>
      <x:c r="CD53" s="70"/>
      <x:c r="CE53" s="70"/>
      <x:c r="CF53" s="73"/>
      <x:c r="CG53" s="70"/>
      <x:c r="CH53" s="112"/>
      <x:c r="CI53" s="112"/>
      <x:c r="CJ53" s="112"/>
      <x:c r="CK53" s="112"/>
      <x:c r="CL53" s="112"/>
      <x:c r="CM53" s="112"/>
      <x:c r="CN53" s="112"/>
      <x:c r="CO53" s="112"/>
      <x:c r="CP53" s="162"/>
      <x:c r="CQ53" s="112">
        <x:v>1</x:v>
      </x:c>
      <x:c r="CR53" s="162">
        <x:v>41</x:v>
      </x:c>
      <x:c r="CS53" s="112">
        <x:v>4</x:v>
      </x:c>
      <x:c r="CT53" s="112"/>
      <x:c r="CU53" s="112"/>
      <x:c r="CV53" s="112">
        <x:v>1</x:v>
      </x:c>
      <x:c r="CW53" s="112"/>
      <x:c r="CX53" s="112"/>
      <x:c r="CY53" s="522" t="s">
        <x:v>2487</x:v>
      </x:c>
      <x:c r="CZ53" s="112"/>
      <x:c r="DA53" s="162"/>
      <x:c r="DB53" s="112"/>
      <x:c r="DC53" s="162"/>
      <x:c r="DD53" s="112"/>
      <x:c r="DE53" s="162"/>
      <x:c r="DF53" s="112"/>
      <x:c r="DG53" s="163"/>
    </x:row>
    <x:row r="54" spans="1:111" s="10" customFormat="1" ht="30" customHeight="1">
      <x:c r="A54" s="522" t="s">
        <x:v>2126</x:v>
      </x:c>
      <x:c r="B54" s="115"/>
      <x:c r="C54" s="162"/>
      <x:c r="D54" s="112"/>
      <x:c r="E54" s="162"/>
      <x:c r="F54" s="112"/>
      <x:c r="G54" s="162"/>
      <x:c r="H54" s="112"/>
      <x:c r="I54" s="162"/>
      <x:c r="J54" s="112">
        <x:v>1</x:v>
      </x:c>
      <x:c r="K54" s="112"/>
      <x:c r="L54" s="162"/>
      <x:c r="M54" s="112"/>
      <x:c r="N54" s="112"/>
      <x:c r="O54" s="112"/>
      <x:c r="P54" s="112"/>
      <x:c r="Q54" s="112"/>
      <x:c r="R54" s="162"/>
      <x:c r="S54" s="112"/>
      <x:c r="T54" s="162"/>
      <x:c r="U54" s="112"/>
      <x:c r="V54" s="162"/>
      <x:c r="W54" s="112"/>
      <x:c r="X54" s="112">
        <x:v>12</x:v>
      </x:c>
      <x:c r="Y54" s="112"/>
      <x:c r="Z54" s="112"/>
      <x:c r="AA54" s="112">
        <x:v>1</x:v>
      </x:c>
      <x:c r="AB54" s="112"/>
      <x:c r="AC54" s="112"/>
      <x:c r="AD54" s="112"/>
      <x:c r="AE54" s="112"/>
      <x:c r="AF54" s="112"/>
      <x:c r="AG54" s="112">
        <x:v>1</x:v>
      </x:c>
      <x:c r="AH54" s="112"/>
      <x:c r="AI54" s="112"/>
      <x:c r="AJ54" s="112">
        <x:v>2</x:v>
      </x:c>
      <x:c r="AK54" s="112">
        <x:v>3</x:v>
      </x:c>
      <x:c r="AL54" s="522" t="s">
        <x:v>2126</x:v>
      </x:c>
      <x:c r="AM54" s="70"/>
      <x:c r="AN54" s="73"/>
      <x:c r="AO54" s="70"/>
      <x:c r="AP54" s="70"/>
      <x:c r="AQ54" s="70"/>
      <x:c r="AR54" s="73"/>
      <x:c r="AS54" s="70"/>
      <x:c r="AT54" s="73"/>
      <x:c r="AU54" s="70"/>
      <x:c r="AV54" s="70"/>
      <x:c r="AW54" s="70"/>
      <x:c r="AX54" s="70"/>
      <x:c r="AY54" s="70"/>
      <x:c r="AZ54" s="70"/>
      <x:c r="BA54" s="73"/>
      <x:c r="BB54" s="70"/>
      <x:c r="BC54" s="70"/>
      <x:c r="BD54" s="112"/>
      <x:c r="BE54" s="112">
        <x:v>1</x:v>
      </x:c>
      <x:c r="BF54" s="112">
        <x:v>4</x:v>
      </x:c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522" t="s">
        <x:v>2126</x:v>
      </x:c>
      <x:c r="BW54" s="70"/>
      <x:c r="BX54" s="70"/>
      <x:c r="BY54" s="73"/>
      <x:c r="BZ54" s="70"/>
      <x:c r="CA54" s="73"/>
      <x:c r="CB54" s="70"/>
      <x:c r="CC54" s="73"/>
      <x:c r="CD54" s="70"/>
      <x:c r="CE54" s="70"/>
      <x:c r="CF54" s="73"/>
      <x:c r="CG54" s="70"/>
      <x:c r="CH54" s="112"/>
      <x:c r="CI54" s="112"/>
      <x:c r="CJ54" s="112"/>
      <x:c r="CK54" s="112"/>
      <x:c r="CL54" s="112"/>
      <x:c r="CM54" s="112"/>
      <x:c r="CN54" s="112"/>
      <x:c r="CO54" s="112"/>
      <x:c r="CP54" s="162"/>
      <x:c r="CQ54" s="112">
        <x:v>1</x:v>
      </x:c>
      <x:c r="CR54" s="162">
        <x:v>56</x:v>
      </x:c>
      <x:c r="CS54" s="112">
        <x:v>6</x:v>
      </x:c>
      <x:c r="CT54" s="112"/>
      <x:c r="CU54" s="112"/>
      <x:c r="CV54" s="112">
        <x:v>1</x:v>
      </x:c>
      <x:c r="CW54" s="112"/>
      <x:c r="CX54" s="112"/>
      <x:c r="CY54" s="522" t="s">
        <x:v>2126</x:v>
      </x:c>
      <x:c r="CZ54" s="112"/>
      <x:c r="DA54" s="162"/>
      <x:c r="DB54" s="112"/>
      <x:c r="DC54" s="162"/>
      <x:c r="DD54" s="112"/>
      <x:c r="DE54" s="162"/>
      <x:c r="DF54" s="112"/>
      <x:c r="DG54" s="163"/>
    </x:row>
    <x:row r="55" spans="1:111" s="10" customFormat="1" ht="30" customHeight="1">
      <x:c r="A55" s="522" t="s">
        <x:v>2147</x:v>
      </x:c>
      <x:c r="B55" s="115"/>
      <x:c r="C55" s="162"/>
      <x:c r="D55" s="112"/>
      <x:c r="E55" s="162"/>
      <x:c r="F55" s="112"/>
      <x:c r="G55" s="162"/>
      <x:c r="H55" s="112"/>
      <x:c r="I55" s="162"/>
      <x:c r="J55" s="112">
        <x:v>1</x:v>
      </x:c>
      <x:c r="K55" s="112"/>
      <x:c r="L55" s="162"/>
      <x:c r="M55" s="112"/>
      <x:c r="N55" s="112"/>
      <x:c r="O55" s="112"/>
      <x:c r="P55" s="112"/>
      <x:c r="Q55" s="112"/>
      <x:c r="R55" s="162"/>
      <x:c r="S55" s="112">
        <x:v>1</x:v>
      </x:c>
      <x:c r="T55" s="162">
        <x:v>5</x:v>
      </x:c>
      <x:c r="U55" s="112"/>
      <x:c r="V55" s="162"/>
      <x:c r="W55" s="112"/>
      <x:c r="X55" s="112">
        <x:v>13</x:v>
      </x:c>
      <x:c r="Y55" s="112"/>
      <x:c r="Z55" s="112"/>
      <x:c r="AA55" s="112">
        <x:v>1</x:v>
      </x:c>
      <x:c r="AB55" s="112"/>
      <x:c r="AC55" s="112"/>
      <x:c r="AD55" s="112">
        <x:v>1</x:v>
      </x:c>
      <x:c r="AE55" s="112"/>
      <x:c r="AF55" s="112"/>
      <x:c r="AG55" s="112">
        <x:v>1</x:v>
      </x:c>
      <x:c r="AH55" s="112"/>
      <x:c r="AI55" s="112"/>
      <x:c r="AJ55" s="112">
        <x:v>1</x:v>
      </x:c>
      <x:c r="AK55" s="112">
        <x:v>2</x:v>
      </x:c>
      <x:c r="AL55" s="522" t="s">
        <x:v>2147</x:v>
      </x:c>
      <x:c r="AM55" s="70"/>
      <x:c r="AN55" s="73"/>
      <x:c r="AO55" s="70"/>
      <x:c r="AP55" s="70"/>
      <x:c r="AQ55" s="70"/>
      <x:c r="AR55" s="73"/>
      <x:c r="AS55" s="70"/>
      <x:c r="AT55" s="73"/>
      <x:c r="AU55" s="70"/>
      <x:c r="AV55" s="70"/>
      <x:c r="AW55" s="70"/>
      <x:c r="AX55" s="70"/>
      <x:c r="AY55" s="70"/>
      <x:c r="AZ55" s="70"/>
      <x:c r="BA55" s="73"/>
      <x:c r="BB55" s="70"/>
      <x:c r="BC55" s="70"/>
      <x:c r="BD55" s="112"/>
      <x:c r="BE55" s="112">
        <x:v>1</x:v>
      </x:c>
      <x:c r="BF55" s="112">
        <x:v>9</x:v>
      </x:c>
      <x:c r="BG55" s="112"/>
      <x:c r="BH55" s="112"/>
      <x:c r="BI55" s="112"/>
      <x:c r="BJ55" s="162"/>
      <x:c r="BK55" s="112"/>
      <x:c r="BL55" s="162"/>
      <x:c r="BM55" s="112"/>
      <x:c r="BN55" s="162"/>
      <x:c r="BO55" s="112"/>
      <x:c r="BP55" s="162"/>
      <x:c r="BQ55" s="112"/>
      <x:c r="BR55" s="112"/>
      <x:c r="BS55" s="112"/>
      <x:c r="BT55" s="112"/>
      <x:c r="BU55" s="112"/>
      <x:c r="BV55" s="522" t="s">
        <x:v>2147</x:v>
      </x:c>
      <x:c r="BW55" s="70"/>
      <x:c r="BX55" s="70"/>
      <x:c r="BY55" s="73"/>
      <x:c r="BZ55" s="70"/>
      <x:c r="CA55" s="73"/>
      <x:c r="CB55" s="70"/>
      <x:c r="CC55" s="73"/>
      <x:c r="CD55" s="70"/>
      <x:c r="CE55" s="70"/>
      <x:c r="CF55" s="73"/>
      <x:c r="CG55" s="70"/>
      <x:c r="CH55" s="112"/>
      <x:c r="CI55" s="112"/>
      <x:c r="CJ55" s="112"/>
      <x:c r="CK55" s="112"/>
      <x:c r="CL55" s="112"/>
      <x:c r="CM55" s="112"/>
      <x:c r="CN55" s="112"/>
      <x:c r="CO55" s="112"/>
      <x:c r="CP55" s="162"/>
      <x:c r="CQ55" s="112">
        <x:v>1</x:v>
      </x:c>
      <x:c r="CR55" s="162">
        <x:v>153</x:v>
      </x:c>
      <x:c r="CS55" s="112">
        <x:v>8</x:v>
      </x:c>
      <x:c r="CT55" s="112"/>
      <x:c r="CU55" s="112"/>
      <x:c r="CV55" s="112">
        <x:v>1</x:v>
      </x:c>
      <x:c r="CW55" s="112"/>
      <x:c r="CX55" s="112"/>
      <x:c r="CY55" s="522" t="s">
        <x:v>2147</x:v>
      </x:c>
      <x:c r="CZ55" s="112">
        <x:v>1</x:v>
      </x:c>
      <x:c r="DA55" s="162">
        <x:v>36</x:v>
      </x:c>
      <x:c r="DB55" s="112"/>
      <x:c r="DC55" s="162"/>
      <x:c r="DD55" s="112"/>
      <x:c r="DE55" s="162"/>
      <x:c r="DF55" s="112"/>
      <x:c r="DG55" s="163"/>
    </x:row>
    <x:row r="56" spans="1:111" s="10" customFormat="1" ht="30" customHeight="1">
      <x:c r="A56" s="522" t="s">
        <x:v>2134</x:v>
      </x:c>
      <x:c r="B56" s="115"/>
      <x:c r="C56" s="162"/>
      <x:c r="D56" s="112"/>
      <x:c r="E56" s="162"/>
      <x:c r="F56" s="112"/>
      <x:c r="G56" s="162"/>
      <x:c r="H56" s="112"/>
      <x:c r="I56" s="162"/>
      <x:c r="J56" s="112">
        <x:v>1</x:v>
      </x:c>
      <x:c r="K56" s="112"/>
      <x:c r="L56" s="162"/>
      <x:c r="M56" s="112"/>
      <x:c r="N56" s="112"/>
      <x:c r="O56" s="112"/>
      <x:c r="P56" s="112"/>
      <x:c r="Q56" s="112"/>
      <x:c r="R56" s="162"/>
      <x:c r="S56" s="112">
        <x:v>1</x:v>
      </x:c>
      <x:c r="T56" s="162">
        <x:v>20</x:v>
      </x:c>
      <x:c r="U56" s="112">
        <x:v>1</x:v>
      </x:c>
      <x:c r="V56" s="162">
        <x:v>49</x:v>
      </x:c>
      <x:c r="W56" s="112"/>
      <x:c r="X56" s="112">
        <x:v>6</x:v>
      </x:c>
      <x:c r="Y56" s="112"/>
      <x:c r="Z56" s="112"/>
      <x:c r="AA56" s="112">
        <x:v>1</x:v>
      </x:c>
      <x:c r="AB56" s="112"/>
      <x:c r="AC56" s="112"/>
      <x:c r="AD56" s="112">
        <x:v>1</x:v>
      </x:c>
      <x:c r="AE56" s="112"/>
      <x:c r="AF56" s="112"/>
      <x:c r="AG56" s="112">
        <x:v>1</x:v>
      </x:c>
      <x:c r="AH56" s="112"/>
      <x:c r="AI56" s="112"/>
      <x:c r="AJ56" s="112">
        <x:v>2</x:v>
      </x:c>
      <x:c r="AK56" s="112">
        <x:v>2</x:v>
      </x:c>
      <x:c r="AL56" s="522" t="s">
        <x:v>2134</x:v>
      </x:c>
      <x:c r="AM56" s="70"/>
      <x:c r="AN56" s="73"/>
      <x:c r="AO56" s="70"/>
      <x:c r="AP56" s="70"/>
      <x:c r="AQ56" s="70"/>
      <x:c r="AR56" s="73"/>
      <x:c r="AS56" s="70"/>
      <x:c r="AT56" s="73"/>
      <x:c r="AU56" s="70"/>
      <x:c r="AV56" s="70"/>
      <x:c r="AW56" s="70"/>
      <x:c r="AX56" s="70"/>
      <x:c r="AY56" s="70"/>
      <x:c r="AZ56" s="70"/>
      <x:c r="BA56" s="73"/>
      <x:c r="BB56" s="70"/>
      <x:c r="BC56" s="70"/>
      <x:c r="BD56" s="112"/>
      <x:c r="BE56" s="112">
        <x:v>1</x:v>
      </x:c>
      <x:c r="BF56" s="112">
        <x:v>6</x:v>
      </x:c>
      <x:c r="BG56" s="112"/>
      <x:c r="BH56" s="112"/>
      <x:c r="BI56" s="112"/>
      <x:c r="BJ56" s="162"/>
      <x:c r="BK56" s="112"/>
      <x:c r="BL56" s="162"/>
      <x:c r="BM56" s="112"/>
      <x:c r="BN56" s="162"/>
      <x:c r="BO56" s="112"/>
      <x:c r="BP56" s="162"/>
      <x:c r="BQ56" s="112"/>
      <x:c r="BR56" s="112"/>
      <x:c r="BS56" s="112"/>
      <x:c r="BT56" s="112"/>
      <x:c r="BU56" s="112"/>
      <x:c r="BV56" s="522" t="s">
        <x:v>2134</x:v>
      </x:c>
      <x:c r="BW56" s="70"/>
      <x:c r="BX56" s="70"/>
      <x:c r="BY56" s="73"/>
      <x:c r="BZ56" s="70"/>
      <x:c r="CA56" s="73"/>
      <x:c r="CB56" s="70"/>
      <x:c r="CC56" s="73"/>
      <x:c r="CD56" s="70"/>
      <x:c r="CE56" s="70"/>
      <x:c r="CF56" s="73"/>
      <x:c r="CG56" s="70"/>
      <x:c r="CH56" s="112"/>
      <x:c r="CI56" s="112"/>
      <x:c r="CJ56" s="112"/>
      <x:c r="CK56" s="112"/>
      <x:c r="CL56" s="112"/>
      <x:c r="CM56" s="112"/>
      <x:c r="CN56" s="112"/>
      <x:c r="CO56" s="112"/>
      <x:c r="CP56" s="162"/>
      <x:c r="CQ56" s="112">
        <x:v>1</x:v>
      </x:c>
      <x:c r="CR56" s="162">
        <x:v>109</x:v>
      </x:c>
      <x:c r="CS56" s="112">
        <x:v>6</x:v>
      </x:c>
      <x:c r="CT56" s="112"/>
      <x:c r="CU56" s="112"/>
      <x:c r="CV56" s="112">
        <x:v>1</x:v>
      </x:c>
      <x:c r="CW56" s="112"/>
      <x:c r="CX56" s="112"/>
      <x:c r="CY56" s="522" t="s">
        <x:v>2134</x:v>
      </x:c>
      <x:c r="CZ56" s="112">
        <x:v>1</x:v>
      </x:c>
      <x:c r="DA56" s="162">
        <x:v>48.780000000000001</x:v>
      </x:c>
      <x:c r="DB56" s="112"/>
      <x:c r="DC56" s="162"/>
      <x:c r="DD56" s="112"/>
      <x:c r="DE56" s="162"/>
      <x:c r="DF56" s="112"/>
      <x:c r="DG56" s="163"/>
    </x:row>
    <x:row r="57" spans="1:111" s="10" customFormat="1" ht="30" customHeight="1">
      <x:c r="A57" s="522" t="s">
        <x:v>2146</x:v>
      </x:c>
      <x:c r="B57" s="115"/>
      <x:c r="C57" s="162"/>
      <x:c r="D57" s="112"/>
      <x:c r="E57" s="162"/>
      <x:c r="F57" s="112"/>
      <x:c r="G57" s="162"/>
      <x:c r="H57" s="112"/>
      <x:c r="I57" s="162"/>
      <x:c r="J57" s="112">
        <x:v>1</x:v>
      </x:c>
      <x:c r="K57" s="112"/>
      <x:c r="L57" s="162"/>
      <x:c r="M57" s="112">
        <x:v>1</x:v>
      </x:c>
      <x:c r="N57" s="112"/>
      <x:c r="O57" s="112"/>
      <x:c r="P57" s="112"/>
      <x:c r="Q57" s="112"/>
      <x:c r="R57" s="162"/>
      <x:c r="S57" s="112"/>
      <x:c r="T57" s="162"/>
      <x:c r="U57" s="112"/>
      <x:c r="V57" s="162"/>
      <x:c r="W57" s="112"/>
      <x:c r="X57" s="112">
        <x:v>33</x:v>
      </x:c>
      <x:c r="Y57" s="112"/>
      <x:c r="Z57" s="112"/>
      <x:c r="AA57" s="112">
        <x:v>1</x:v>
      </x:c>
      <x:c r="AB57" s="112"/>
      <x:c r="AC57" s="112">
        <x:v>2</x:v>
      </x:c>
      <x:c r="AD57" s="112"/>
      <x:c r="AE57" s="112"/>
      <x:c r="AF57" s="112"/>
      <x:c r="AG57" s="112"/>
      <x:c r="AH57" s="112"/>
      <x:c r="AI57" s="112"/>
      <x:c r="AJ57" s="112">
        <x:v>2</x:v>
      </x:c>
      <x:c r="AK57" s="112">
        <x:v>2</x:v>
      </x:c>
      <x:c r="AL57" s="522" t="s">
        <x:v>2146</x:v>
      </x:c>
      <x:c r="AM57" s="70"/>
      <x:c r="AN57" s="73"/>
      <x:c r="AO57" s="70"/>
      <x:c r="AP57" s="70"/>
      <x:c r="AQ57" s="70"/>
      <x:c r="AR57" s="73"/>
      <x:c r="AS57" s="70"/>
      <x:c r="AT57" s="73"/>
      <x:c r="AU57" s="70"/>
      <x:c r="AV57" s="70"/>
      <x:c r="AW57" s="70"/>
      <x:c r="AX57" s="70"/>
      <x:c r="AY57" s="70"/>
      <x:c r="AZ57" s="70"/>
      <x:c r="BA57" s="73"/>
      <x:c r="BB57" s="70"/>
      <x:c r="BC57" s="70"/>
      <x:c r="BD57" s="112"/>
      <x:c r="BE57" s="112">
        <x:v>1</x:v>
      </x:c>
      <x:c r="BF57" s="112">
        <x:v>5</x:v>
      </x:c>
      <x:c r="BG57" s="112"/>
      <x:c r="BH57" s="112"/>
      <x:c r="BI57" s="112"/>
      <x:c r="BJ57" s="162"/>
      <x:c r="BK57" s="112"/>
      <x:c r="BL57" s="162"/>
      <x:c r="BM57" s="112"/>
      <x:c r="BN57" s="162"/>
      <x:c r="BO57" s="112"/>
      <x:c r="BP57" s="162"/>
      <x:c r="BQ57" s="112"/>
      <x:c r="BR57" s="112"/>
      <x:c r="BS57" s="112"/>
      <x:c r="BT57" s="112"/>
      <x:c r="BU57" s="112"/>
      <x:c r="BV57" s="522" t="s">
        <x:v>2146</x:v>
      </x:c>
      <x:c r="BW57" s="70"/>
      <x:c r="BX57" s="70"/>
      <x:c r="BY57" s="73"/>
      <x:c r="BZ57" s="70"/>
      <x:c r="CA57" s="73"/>
      <x:c r="CB57" s="70"/>
      <x:c r="CC57" s="73"/>
      <x:c r="CD57" s="70"/>
      <x:c r="CE57" s="70"/>
      <x:c r="CF57" s="73"/>
      <x:c r="CG57" s="70"/>
      <x:c r="CH57" s="112"/>
      <x:c r="CI57" s="112"/>
      <x:c r="CJ57" s="112"/>
      <x:c r="CK57" s="112"/>
      <x:c r="CL57" s="112"/>
      <x:c r="CM57" s="112"/>
      <x:c r="CN57" s="112"/>
      <x:c r="CO57" s="112"/>
      <x:c r="CP57" s="162"/>
      <x:c r="CQ57" s="112">
        <x:v>1</x:v>
      </x:c>
      <x:c r="CR57" s="162">
        <x:v>222</x:v>
      </x:c>
      <x:c r="CS57" s="112">
        <x:v>9</x:v>
      </x:c>
      <x:c r="CT57" s="112"/>
      <x:c r="CU57" s="112"/>
      <x:c r="CV57" s="112">
        <x:v>1</x:v>
      </x:c>
      <x:c r="CW57" s="112"/>
      <x:c r="CX57" s="112"/>
      <x:c r="CY57" s="522" t="s">
        <x:v>2146</x:v>
      </x:c>
      <x:c r="CZ57" s="112">
        <x:v>1</x:v>
      </x:c>
      <x:c r="DA57" s="162">
        <x:v>36</x:v>
      </x:c>
      <x:c r="DB57" s="112"/>
      <x:c r="DC57" s="162"/>
      <x:c r="DD57" s="112"/>
      <x:c r="DE57" s="162"/>
      <x:c r="DF57" s="112"/>
      <x:c r="DG57" s="163"/>
    </x:row>
    <x:row r="58" spans="1:111" s="10" customFormat="1" ht="30" customHeight="1">
      <x:c r="A58" s="522" t="s">
        <x:v>2477</x:v>
      </x:c>
      <x:c r="B58" s="115"/>
      <x:c r="C58" s="162"/>
      <x:c r="D58" s="112"/>
      <x:c r="E58" s="162"/>
      <x:c r="F58" s="112"/>
      <x:c r="G58" s="162"/>
      <x:c r="H58" s="112"/>
      <x:c r="I58" s="162"/>
      <x:c r="J58" s="112"/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>
        <x:v>1</x:v>
      </x:c>
      <x:c r="V58" s="162">
        <x:v>33</x:v>
      </x:c>
      <x:c r="W58" s="112"/>
      <x:c r="X58" s="112">
        <x:v>2</x:v>
      </x:c>
      <x:c r="Y58" s="112"/>
      <x:c r="Z58" s="112"/>
      <x:c r="AA58" s="112">
        <x:v>1</x:v>
      </x:c>
      <x:c r="AB58" s="112"/>
      <x:c r="AC58" s="112"/>
      <x:c r="AD58" s="112"/>
      <x:c r="AE58" s="112"/>
      <x:c r="AF58" s="112"/>
      <x:c r="AG58" s="112">
        <x:v>1</x:v>
      </x:c>
      <x:c r="AH58" s="112"/>
      <x:c r="AI58" s="112"/>
      <x:c r="AJ58" s="112"/>
      <x:c r="AK58" s="112"/>
      <x:c r="AL58" s="522" t="s">
        <x:v>2477</x:v>
      </x:c>
      <x:c r="AM58" s="70"/>
      <x:c r="AN58" s="73"/>
      <x:c r="AO58" s="70"/>
      <x:c r="AP58" s="70"/>
      <x:c r="AQ58" s="70"/>
      <x:c r="AR58" s="73"/>
      <x:c r="AS58" s="70"/>
      <x:c r="AT58" s="73"/>
      <x:c r="AU58" s="70"/>
      <x:c r="AV58" s="70"/>
      <x:c r="AW58" s="70"/>
      <x:c r="AX58" s="70"/>
      <x:c r="AY58" s="70"/>
      <x:c r="AZ58" s="70"/>
      <x:c r="BA58" s="73"/>
      <x:c r="BB58" s="70"/>
      <x:c r="BC58" s="70"/>
      <x:c r="BD58" s="112"/>
      <x:c r="BE58" s="112">
        <x:v>1</x:v>
      </x:c>
      <x:c r="BF58" s="112">
        <x:v>1</x:v>
      </x:c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522" t="s">
        <x:v>2477</x:v>
      </x:c>
      <x:c r="BW58" s="70"/>
      <x:c r="BX58" s="70"/>
      <x:c r="BY58" s="73"/>
      <x:c r="BZ58" s="70"/>
      <x:c r="CA58" s="73"/>
      <x:c r="CB58" s="70"/>
      <x:c r="CC58" s="73"/>
      <x:c r="CD58" s="70"/>
      <x:c r="CE58" s="70"/>
      <x:c r="CF58" s="73"/>
      <x:c r="CG58" s="70"/>
      <x:c r="CH58" s="112"/>
      <x:c r="CI58" s="112"/>
      <x:c r="CJ58" s="112"/>
      <x:c r="CK58" s="112"/>
      <x:c r="CL58" s="112"/>
      <x:c r="CM58" s="112"/>
      <x:c r="CN58" s="112"/>
      <x:c r="CO58" s="112"/>
      <x:c r="CP58" s="162"/>
      <x:c r="CQ58" s="112">
        <x:v>1</x:v>
      </x:c>
      <x:c r="CR58" s="162">
        <x:v>40</x:v>
      </x:c>
      <x:c r="CS58" s="112">
        <x:v>3</x:v>
      </x:c>
      <x:c r="CT58" s="112"/>
      <x:c r="CU58" s="112"/>
      <x:c r="CV58" s="112">
        <x:v>1</x:v>
      </x:c>
      <x:c r="CW58" s="112"/>
      <x:c r="CX58" s="112"/>
      <x:c r="CY58" s="522" t="s">
        <x:v>2477</x:v>
      </x:c>
      <x:c r="CZ58" s="112">
        <x:v>1</x:v>
      </x:c>
      <x:c r="DA58" s="162">
        <x:v>33.270000000000003</x:v>
      </x:c>
      <x:c r="DB58" s="112"/>
      <x:c r="DC58" s="162"/>
      <x:c r="DD58" s="112"/>
      <x:c r="DE58" s="162"/>
      <x:c r="DF58" s="112"/>
      <x:c r="DG58" s="163"/>
    </x:row>
    <x:row r="59" spans="1:111" s="10" customFormat="1" ht="30" customHeight="1">
      <x:c r="A59" s="522" t="s">
        <x:v>2476</x:v>
      </x:c>
      <x:c r="B59" s="115"/>
      <x:c r="C59" s="162"/>
      <x:c r="D59" s="112"/>
      <x:c r="E59" s="162"/>
      <x:c r="F59" s="112"/>
      <x:c r="G59" s="162"/>
      <x:c r="H59" s="112"/>
      <x:c r="I59" s="162"/>
      <x:c r="J59" s="112">
        <x:v>1</x:v>
      </x:c>
      <x:c r="K59" s="112"/>
      <x:c r="L59" s="162"/>
      <x:c r="M59" s="112"/>
      <x:c r="N59" s="112"/>
      <x:c r="O59" s="112"/>
      <x:c r="P59" s="112"/>
      <x:c r="Q59" s="112"/>
      <x:c r="R59" s="162"/>
      <x:c r="S59" s="112"/>
      <x:c r="T59" s="162"/>
      <x:c r="U59" s="112"/>
      <x:c r="V59" s="162"/>
      <x:c r="W59" s="112"/>
      <x:c r="X59" s="112">
        <x:v>6</x:v>
      </x:c>
      <x:c r="Y59" s="112"/>
      <x:c r="Z59" s="112"/>
      <x:c r="AA59" s="112">
        <x:v>1</x:v>
      </x:c>
      <x:c r="AB59" s="112"/>
      <x:c r="AC59" s="112"/>
      <x:c r="AD59" s="112"/>
      <x:c r="AE59" s="112"/>
      <x:c r="AF59" s="112"/>
      <x:c r="AG59" s="112">
        <x:v>1</x:v>
      </x:c>
      <x:c r="AH59" s="112"/>
      <x:c r="AI59" s="112"/>
      <x:c r="AJ59" s="112">
        <x:v>1</x:v>
      </x:c>
      <x:c r="AK59" s="112">
        <x:v>1</x:v>
      </x:c>
      <x:c r="AL59" s="522" t="s">
        <x:v>2476</x:v>
      </x:c>
      <x:c r="AM59" s="70"/>
      <x:c r="AN59" s="73"/>
      <x:c r="AO59" s="70"/>
      <x:c r="AP59" s="70"/>
      <x:c r="AQ59" s="70"/>
      <x:c r="AR59" s="73"/>
      <x:c r="AS59" s="70"/>
      <x:c r="AT59" s="73"/>
      <x:c r="AU59" s="70"/>
      <x:c r="AV59" s="70"/>
      <x:c r="AW59" s="70"/>
      <x:c r="AX59" s="70"/>
      <x:c r="AY59" s="70"/>
      <x:c r="AZ59" s="70"/>
      <x:c r="BA59" s="73"/>
      <x:c r="BB59" s="70"/>
      <x:c r="BC59" s="70"/>
      <x:c r="BD59" s="112"/>
      <x:c r="BE59" s="112">
        <x:v>1</x:v>
      </x:c>
      <x:c r="BF59" s="112">
        <x:v>3</x:v>
      </x:c>
      <x:c r="BG59" s="112"/>
      <x:c r="BH59" s="112"/>
      <x:c r="BI59" s="112"/>
      <x:c r="BJ59" s="162"/>
      <x:c r="BK59" s="112"/>
      <x:c r="BL59" s="162"/>
      <x:c r="BM59" s="112"/>
      <x:c r="BN59" s="162"/>
      <x:c r="BO59" s="112"/>
      <x:c r="BP59" s="162"/>
      <x:c r="BQ59" s="112"/>
      <x:c r="BR59" s="112"/>
      <x:c r="BS59" s="112"/>
      <x:c r="BT59" s="112"/>
      <x:c r="BU59" s="112"/>
      <x:c r="BV59" s="522" t="s">
        <x:v>2476</x:v>
      </x:c>
      <x:c r="BW59" s="70"/>
      <x:c r="BX59" s="70"/>
      <x:c r="BY59" s="73"/>
      <x:c r="BZ59" s="70"/>
      <x:c r="CA59" s="73"/>
      <x:c r="CB59" s="70"/>
      <x:c r="CC59" s="73"/>
      <x:c r="CD59" s="70"/>
      <x:c r="CE59" s="70"/>
      <x:c r="CF59" s="73"/>
      <x:c r="CG59" s="70"/>
      <x:c r="CH59" s="112"/>
      <x:c r="CI59" s="112"/>
      <x:c r="CJ59" s="112"/>
      <x:c r="CK59" s="112"/>
      <x:c r="CL59" s="112"/>
      <x:c r="CM59" s="112"/>
      <x:c r="CN59" s="112"/>
      <x:c r="CO59" s="112"/>
      <x:c r="CP59" s="162"/>
      <x:c r="CQ59" s="112">
        <x:v>1</x:v>
      </x:c>
      <x:c r="CR59" s="162">
        <x:v>53</x:v>
      </x:c>
      <x:c r="CS59" s="112">
        <x:v>3</x:v>
      </x:c>
      <x:c r="CT59" s="112"/>
      <x:c r="CU59" s="112"/>
      <x:c r="CV59" s="112">
        <x:v>1</x:v>
      </x:c>
      <x:c r="CW59" s="112"/>
      <x:c r="CX59" s="112"/>
      <x:c r="CY59" s="522" t="s">
        <x:v>2476</x:v>
      </x:c>
      <x:c r="CZ59" s="112"/>
      <x:c r="DA59" s="162"/>
      <x:c r="DB59" s="112"/>
      <x:c r="DC59" s="162"/>
      <x:c r="DD59" s="112"/>
      <x:c r="DE59" s="162"/>
      <x:c r="DF59" s="112"/>
      <x:c r="DG59" s="163"/>
    </x:row>
    <x:row r="60" spans="1:111" s="10" customFormat="1" ht="30" customHeight="1">
      <x:c r="A60" s="522" t="s">
        <x:v>2483</x:v>
      </x:c>
      <x:c r="B60" s="115"/>
      <x:c r="C60" s="162"/>
      <x:c r="D60" s="112"/>
      <x:c r="E60" s="162"/>
      <x:c r="F60" s="112"/>
      <x:c r="G60" s="162"/>
      <x:c r="H60" s="112"/>
      <x:c r="I60" s="162"/>
      <x:c r="J60" s="112"/>
      <x:c r="K60" s="112"/>
      <x:c r="L60" s="162"/>
      <x:c r="M60" s="112"/>
      <x:c r="N60" s="112"/>
      <x:c r="O60" s="112"/>
      <x:c r="P60" s="112"/>
      <x:c r="Q60" s="112"/>
      <x:c r="R60" s="162"/>
      <x:c r="S60" s="112"/>
      <x:c r="T60" s="162"/>
      <x:c r="U60" s="112">
        <x:v>1</x:v>
      </x:c>
      <x:c r="V60" s="162">
        <x:v>51</x:v>
      </x:c>
      <x:c r="W60" s="112"/>
      <x:c r="X60" s="112">
        <x:v>4</x:v>
      </x:c>
      <x:c r="Y60" s="112"/>
      <x:c r="Z60" s="112"/>
      <x:c r="AA60" s="112">
        <x:v>1</x:v>
      </x:c>
      <x:c r="AB60" s="112"/>
      <x:c r="AC60" s="112"/>
      <x:c r="AD60" s="112"/>
      <x:c r="AE60" s="112"/>
      <x:c r="AF60" s="112"/>
      <x:c r="AG60" s="112">
        <x:v>1</x:v>
      </x:c>
      <x:c r="AH60" s="112"/>
      <x:c r="AI60" s="112"/>
      <x:c r="AJ60" s="112">
        <x:v>1</x:v>
      </x:c>
      <x:c r="AK60" s="112">
        <x:v>1</x:v>
      </x:c>
      <x:c r="AL60" s="522" t="s">
        <x:v>2483</x:v>
      </x:c>
      <x:c r="AM60" s="70"/>
      <x:c r="AN60" s="73"/>
      <x:c r="AO60" s="70"/>
      <x:c r="AP60" s="70"/>
      <x:c r="AQ60" s="70"/>
      <x:c r="AR60" s="73"/>
      <x:c r="AS60" s="70"/>
      <x:c r="AT60" s="73"/>
      <x:c r="AU60" s="70"/>
      <x:c r="AV60" s="70"/>
      <x:c r="AW60" s="70"/>
      <x:c r="AX60" s="70"/>
      <x:c r="AY60" s="70"/>
      <x:c r="AZ60" s="70"/>
      <x:c r="BA60" s="73"/>
      <x:c r="BB60" s="70"/>
      <x:c r="BC60" s="70"/>
      <x:c r="BD60" s="112"/>
      <x:c r="BE60" s="112">
        <x:v>1</x:v>
      </x:c>
      <x:c r="BF60" s="112">
        <x:v>4</x:v>
      </x:c>
      <x:c r="BG60" s="112"/>
      <x:c r="BH60" s="112"/>
      <x:c r="BI60" s="112"/>
      <x:c r="BJ60" s="162"/>
      <x:c r="BK60" s="112"/>
      <x:c r="BL60" s="162"/>
      <x:c r="BM60" s="112"/>
      <x:c r="BN60" s="162"/>
      <x:c r="BO60" s="112"/>
      <x:c r="BP60" s="162"/>
      <x:c r="BQ60" s="112"/>
      <x:c r="BR60" s="112"/>
      <x:c r="BS60" s="112"/>
      <x:c r="BT60" s="112"/>
      <x:c r="BU60" s="112"/>
      <x:c r="BV60" s="522" t="s">
        <x:v>2483</x:v>
      </x:c>
      <x:c r="BW60" s="70"/>
      <x:c r="BX60" s="70"/>
      <x:c r="BY60" s="73"/>
      <x:c r="BZ60" s="70"/>
      <x:c r="CA60" s="73"/>
      <x:c r="CB60" s="70"/>
      <x:c r="CC60" s="73"/>
      <x:c r="CD60" s="70"/>
      <x:c r="CE60" s="70"/>
      <x:c r="CF60" s="73"/>
      <x:c r="CG60" s="70"/>
      <x:c r="CH60" s="112"/>
      <x:c r="CI60" s="112"/>
      <x:c r="CJ60" s="112"/>
      <x:c r="CK60" s="112"/>
      <x:c r="CL60" s="112"/>
      <x:c r="CM60" s="112"/>
      <x:c r="CN60" s="112"/>
      <x:c r="CO60" s="112"/>
      <x:c r="CP60" s="162"/>
      <x:c r="CQ60" s="112">
        <x:v>1</x:v>
      </x:c>
      <x:c r="CR60" s="162">
        <x:v>108</x:v>
      </x:c>
      <x:c r="CS60" s="112">
        <x:v>3</x:v>
      </x:c>
      <x:c r="CT60" s="112"/>
      <x:c r="CU60" s="112"/>
      <x:c r="CV60" s="112">
        <x:v>1</x:v>
      </x:c>
      <x:c r="CW60" s="112"/>
      <x:c r="CX60" s="112"/>
      <x:c r="CY60" s="522" t="s">
        <x:v>2483</x:v>
      </x:c>
      <x:c r="CZ60" s="112">
        <x:v>1</x:v>
      </x:c>
      <x:c r="DA60" s="162">
        <x:v>51.329999999999998</x:v>
      </x:c>
      <x:c r="DB60" s="112"/>
      <x:c r="DC60" s="162"/>
      <x:c r="DD60" s="112"/>
      <x:c r="DE60" s="162"/>
      <x:c r="DF60" s="112"/>
      <x:c r="DG60" s="163"/>
    </x:row>
    <x:row r="61" spans="1:111" s="10" customFormat="1" ht="30" customHeight="1">
      <x:c r="A61" s="522" t="s">
        <x:v>2139</x:v>
      </x:c>
      <x:c r="B61" s="115"/>
      <x:c r="C61" s="162"/>
      <x:c r="D61" s="112"/>
      <x:c r="E61" s="162"/>
      <x:c r="F61" s="112"/>
      <x:c r="G61" s="162"/>
      <x:c r="H61" s="112"/>
      <x:c r="I61" s="162"/>
      <x:c r="J61" s="112"/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/>
      <x:c r="V61" s="162"/>
      <x:c r="W61" s="112"/>
      <x:c r="X61" s="112">
        <x:v>7</x:v>
      </x:c>
      <x:c r="Y61" s="112"/>
      <x:c r="Z61" s="112"/>
      <x:c r="AA61" s="112">
        <x:v>1</x:v>
      </x:c>
      <x:c r="AB61" s="112"/>
      <x:c r="AC61" s="112"/>
      <x:c r="AD61" s="112">
        <x:v>1</x:v>
      </x:c>
      <x:c r="AE61" s="112"/>
      <x:c r="AF61" s="112"/>
      <x:c r="AG61" s="112">
        <x:v>1</x:v>
      </x:c>
      <x:c r="AH61" s="112"/>
      <x:c r="AI61" s="112"/>
      <x:c r="AJ61" s="112">
        <x:v>4</x:v>
      </x:c>
      <x:c r="AK61" s="112">
        <x:v>4</x:v>
      </x:c>
      <x:c r="AL61" s="522" t="s">
        <x:v>2139</x:v>
      </x:c>
      <x:c r="AM61" s="70"/>
      <x:c r="AN61" s="73"/>
      <x:c r="AO61" s="70"/>
      <x:c r="AP61" s="70"/>
      <x:c r="AQ61" s="70"/>
      <x:c r="AR61" s="73"/>
      <x:c r="AS61" s="70"/>
      <x:c r="AT61" s="73"/>
      <x:c r="AU61" s="70"/>
      <x:c r="AV61" s="70"/>
      <x:c r="AW61" s="70"/>
      <x:c r="AX61" s="70"/>
      <x:c r="AY61" s="70"/>
      <x:c r="AZ61" s="70"/>
      <x:c r="BA61" s="73"/>
      <x:c r="BB61" s="70"/>
      <x:c r="BC61" s="70"/>
      <x:c r="BD61" s="112"/>
      <x:c r="BE61" s="112">
        <x:v>1</x:v>
      </x:c>
      <x:c r="BF61" s="112">
        <x:v>6</x:v>
      </x:c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522" t="s">
        <x:v>2139</x:v>
      </x:c>
      <x:c r="BW61" s="70"/>
      <x:c r="BX61" s="70"/>
      <x:c r="BY61" s="73"/>
      <x:c r="BZ61" s="70"/>
      <x:c r="CA61" s="73"/>
      <x:c r="CB61" s="70"/>
      <x:c r="CC61" s="73"/>
      <x:c r="CD61" s="70"/>
      <x:c r="CE61" s="70"/>
      <x:c r="CF61" s="73"/>
      <x:c r="CG61" s="70"/>
      <x:c r="CH61" s="112"/>
      <x:c r="CI61" s="112"/>
      <x:c r="CJ61" s="112"/>
      <x:c r="CK61" s="112"/>
      <x:c r="CL61" s="112"/>
      <x:c r="CM61" s="112"/>
      <x:c r="CN61" s="112"/>
      <x:c r="CO61" s="112"/>
      <x:c r="CP61" s="162"/>
      <x:c r="CQ61" s="112">
        <x:v>1</x:v>
      </x:c>
      <x:c r="CR61" s="162">
        <x:v>79</x:v>
      </x:c>
      <x:c r="CS61" s="112">
        <x:v>4</x:v>
      </x:c>
      <x:c r="CT61" s="112"/>
      <x:c r="CU61" s="112"/>
      <x:c r="CV61" s="112">
        <x:v>1</x:v>
      </x:c>
      <x:c r="CW61" s="112"/>
      <x:c r="CX61" s="112"/>
      <x:c r="CY61" s="522" t="s">
        <x:v>2139</x:v>
      </x:c>
      <x:c r="CZ61" s="112"/>
      <x:c r="DA61" s="162"/>
      <x:c r="DB61" s="112"/>
      <x:c r="DC61" s="162"/>
      <x:c r="DD61" s="112"/>
      <x:c r="DE61" s="162"/>
      <x:c r="DF61" s="112"/>
      <x:c r="DG61" s="163"/>
    </x:row>
    <x:row r="62" spans="1:111" s="10" customFormat="1" ht="30" customHeight="1">
      <x:c r="A62" s="522" t="s">
        <x:v>2145</x:v>
      </x:c>
      <x:c r="B62" s="115"/>
      <x:c r="C62" s="162"/>
      <x:c r="D62" s="112"/>
      <x:c r="E62" s="162"/>
      <x:c r="F62" s="112"/>
      <x:c r="G62" s="162"/>
      <x:c r="H62" s="112"/>
      <x:c r="I62" s="162"/>
      <x:c r="J62" s="112"/>
      <x:c r="K62" s="112"/>
      <x:c r="L62" s="162"/>
      <x:c r="M62" s="112"/>
      <x:c r="N62" s="112"/>
      <x:c r="O62" s="112"/>
      <x:c r="P62" s="112"/>
      <x:c r="Q62" s="112"/>
      <x:c r="R62" s="162"/>
      <x:c r="S62" s="112">
        <x:v>1</x:v>
      </x:c>
      <x:c r="T62" s="162">
        <x:v>16</x:v>
      </x:c>
      <x:c r="U62" s="112">
        <x:v>1</x:v>
      </x:c>
      <x:c r="V62" s="162">
        <x:v>51</x:v>
      </x:c>
      <x:c r="W62" s="112"/>
      <x:c r="X62" s="112">
        <x:v>16</x:v>
      </x:c>
      <x:c r="Y62" s="112"/>
      <x:c r="Z62" s="112"/>
      <x:c r="AA62" s="112">
        <x:v>1</x:v>
      </x:c>
      <x:c r="AB62" s="112"/>
      <x:c r="AC62" s="112"/>
      <x:c r="AD62" s="112"/>
      <x:c r="AE62" s="112"/>
      <x:c r="AF62" s="112"/>
      <x:c r="AG62" s="112">
        <x:v>1</x:v>
      </x:c>
      <x:c r="AH62" s="112"/>
      <x:c r="AI62" s="112"/>
      <x:c r="AJ62" s="112">
        <x:v>1</x:v>
      </x:c>
      <x:c r="AK62" s="112">
        <x:v>2</x:v>
      </x:c>
      <x:c r="AL62" s="522" t="s">
        <x:v>2145</x:v>
      </x:c>
      <x:c r="AM62" s="70"/>
      <x:c r="AN62" s="73"/>
      <x:c r="AO62" s="70"/>
      <x:c r="AP62" s="70"/>
      <x:c r="AQ62" s="70"/>
      <x:c r="AR62" s="73"/>
      <x:c r="AS62" s="70"/>
      <x:c r="AT62" s="73"/>
      <x:c r="AU62" s="70"/>
      <x:c r="AV62" s="70"/>
      <x:c r="AW62" s="70"/>
      <x:c r="AX62" s="70"/>
      <x:c r="AY62" s="70"/>
      <x:c r="AZ62" s="70"/>
      <x:c r="BA62" s="73"/>
      <x:c r="BB62" s="70"/>
      <x:c r="BC62" s="70"/>
      <x:c r="BD62" s="112"/>
      <x:c r="BE62" s="112">
        <x:v>1</x:v>
      </x:c>
      <x:c r="BF62" s="112">
        <x:v>7</x:v>
      </x:c>
      <x:c r="BG62" s="112"/>
      <x:c r="BH62" s="112"/>
      <x:c r="BI62" s="112"/>
      <x:c r="BJ62" s="162"/>
      <x:c r="BK62" s="112"/>
      <x:c r="BL62" s="162"/>
      <x:c r="BM62" s="112"/>
      <x:c r="BN62" s="162"/>
      <x:c r="BO62" s="112"/>
      <x:c r="BP62" s="162"/>
      <x:c r="BQ62" s="112"/>
      <x:c r="BR62" s="112"/>
      <x:c r="BS62" s="112"/>
      <x:c r="BT62" s="112"/>
      <x:c r="BU62" s="112"/>
      <x:c r="BV62" s="522" t="s">
        <x:v>2145</x:v>
      </x:c>
      <x:c r="BW62" s="70"/>
      <x:c r="BX62" s="70"/>
      <x:c r="BY62" s="73"/>
      <x:c r="BZ62" s="70"/>
      <x:c r="CA62" s="73"/>
      <x:c r="CB62" s="70"/>
      <x:c r="CC62" s="73"/>
      <x:c r="CD62" s="70"/>
      <x:c r="CE62" s="70"/>
      <x:c r="CF62" s="73"/>
      <x:c r="CG62" s="70"/>
      <x:c r="CH62" s="112"/>
      <x:c r="CI62" s="112"/>
      <x:c r="CJ62" s="112"/>
      <x:c r="CK62" s="112"/>
      <x:c r="CL62" s="112"/>
      <x:c r="CM62" s="112"/>
      <x:c r="CN62" s="112"/>
      <x:c r="CO62" s="112"/>
      <x:c r="CP62" s="162"/>
      <x:c r="CQ62" s="112">
        <x:v>1</x:v>
      </x:c>
      <x:c r="CR62" s="162">
        <x:v>66</x:v>
      </x:c>
      <x:c r="CS62" s="112">
        <x:v>5</x:v>
      </x:c>
      <x:c r="CT62" s="112"/>
      <x:c r="CU62" s="112"/>
      <x:c r="CV62" s="112">
        <x:v>1</x:v>
      </x:c>
      <x:c r="CW62" s="112"/>
      <x:c r="CX62" s="112"/>
      <x:c r="CY62" s="522" t="s">
        <x:v>2145</x:v>
      </x:c>
      <x:c r="CZ62" s="112">
        <x:v>1</x:v>
      </x:c>
      <x:c r="DA62" s="162">
        <x:v>51.329999999999998</x:v>
      </x:c>
      <x:c r="DB62" s="112"/>
      <x:c r="DC62" s="162"/>
      <x:c r="DD62" s="112"/>
      <x:c r="DE62" s="162"/>
      <x:c r="DF62" s="112"/>
      <x:c r="DG62" s="163"/>
    </x:row>
    <x:row r="63" spans="1:111" s="10" customFormat="1" ht="30" customHeight="1">
      <x:c r="A63" s="522" t="s">
        <x:v>2135</x:v>
      </x:c>
      <x:c r="B63" s="115"/>
      <x:c r="C63" s="162"/>
      <x:c r="D63" s="112"/>
      <x:c r="E63" s="162"/>
      <x:c r="F63" s="112"/>
      <x:c r="G63" s="162"/>
      <x:c r="H63" s="112"/>
      <x:c r="I63" s="162"/>
      <x:c r="J63" s="112"/>
      <x:c r="K63" s="112"/>
      <x:c r="L63" s="162"/>
      <x:c r="M63" s="112"/>
      <x:c r="N63" s="112"/>
      <x:c r="O63" s="112"/>
      <x:c r="P63" s="112"/>
      <x:c r="Q63" s="112"/>
      <x:c r="R63" s="162"/>
      <x:c r="S63" s="112"/>
      <x:c r="T63" s="162"/>
      <x:c r="U63" s="112">
        <x:v>1</x:v>
      </x:c>
      <x:c r="V63" s="162">
        <x:v>50</x:v>
      </x:c>
      <x:c r="W63" s="112"/>
      <x:c r="X63" s="112">
        <x:v>9</x:v>
      </x:c>
      <x:c r="Y63" s="112"/>
      <x:c r="Z63" s="112"/>
      <x:c r="AA63" s="112"/>
      <x:c r="AB63" s="112"/>
      <x:c r="AC63" s="112"/>
      <x:c r="AD63" s="112"/>
      <x:c r="AE63" s="112"/>
      <x:c r="AF63" s="112"/>
      <x:c r="AG63" s="112">
        <x:v>1</x:v>
      </x:c>
      <x:c r="AH63" s="112"/>
      <x:c r="AI63" s="112"/>
      <x:c r="AJ63" s="112">
        <x:v>1</x:v>
      </x:c>
      <x:c r="AK63" s="112">
        <x:v>1</x:v>
      </x:c>
      <x:c r="AL63" s="522" t="s">
        <x:v>2135</x:v>
      </x:c>
      <x:c r="AM63" s="70"/>
      <x:c r="AN63" s="73"/>
      <x:c r="AO63" s="70"/>
      <x:c r="AP63" s="70"/>
      <x:c r="AQ63" s="70"/>
      <x:c r="AR63" s="73"/>
      <x:c r="AS63" s="70"/>
      <x:c r="AT63" s="73"/>
      <x:c r="AU63" s="70"/>
      <x:c r="AV63" s="70"/>
      <x:c r="AW63" s="70"/>
      <x:c r="AX63" s="70"/>
      <x:c r="AY63" s="70"/>
      <x:c r="AZ63" s="70"/>
      <x:c r="BA63" s="73"/>
      <x:c r="BB63" s="70"/>
      <x:c r="BC63" s="70"/>
      <x:c r="BD63" s="112"/>
      <x:c r="BE63" s="112">
        <x:v>1</x:v>
      </x:c>
      <x:c r="BF63" s="112">
        <x:v>3</x:v>
      </x:c>
      <x:c r="BG63" s="112"/>
      <x:c r="BH63" s="112"/>
      <x:c r="BI63" s="112"/>
      <x:c r="BJ63" s="162"/>
      <x:c r="BK63" s="112"/>
      <x:c r="BL63" s="162"/>
      <x:c r="BM63" s="112"/>
      <x:c r="BN63" s="162"/>
      <x:c r="BO63" s="112"/>
      <x:c r="BP63" s="162"/>
      <x:c r="BQ63" s="112"/>
      <x:c r="BR63" s="112"/>
      <x:c r="BS63" s="112"/>
      <x:c r="BT63" s="112"/>
      <x:c r="BU63" s="112"/>
      <x:c r="BV63" s="522" t="s">
        <x:v>2135</x:v>
      </x:c>
      <x:c r="BW63" s="70"/>
      <x:c r="BX63" s="70"/>
      <x:c r="BY63" s="73"/>
      <x:c r="BZ63" s="70"/>
      <x:c r="CA63" s="73"/>
      <x:c r="CB63" s="70"/>
      <x:c r="CC63" s="73"/>
      <x:c r="CD63" s="70"/>
      <x:c r="CE63" s="70"/>
      <x:c r="CF63" s="73"/>
      <x:c r="CG63" s="70"/>
      <x:c r="CH63" s="112"/>
      <x:c r="CI63" s="112"/>
      <x:c r="CJ63" s="112"/>
      <x:c r="CK63" s="112"/>
      <x:c r="CL63" s="112"/>
      <x:c r="CM63" s="112"/>
      <x:c r="CN63" s="112"/>
      <x:c r="CO63" s="112"/>
      <x:c r="CP63" s="162"/>
      <x:c r="CQ63" s="112">
        <x:v>1</x:v>
      </x:c>
      <x:c r="CR63" s="162">
        <x:v>103</x:v>
      </x:c>
      <x:c r="CS63" s="112">
        <x:v>4</x:v>
      </x:c>
      <x:c r="CT63" s="112"/>
      <x:c r="CU63" s="112"/>
      <x:c r="CV63" s="112">
        <x:v>1</x:v>
      </x:c>
      <x:c r="CW63" s="112"/>
      <x:c r="CX63" s="112"/>
      <x:c r="CY63" s="522" t="s">
        <x:v>2135</x:v>
      </x:c>
      <x:c r="CZ63" s="112">
        <x:v>1</x:v>
      </x:c>
      <x:c r="DA63" s="162">
        <x:v>49.5</x:v>
      </x:c>
      <x:c r="DB63" s="112"/>
      <x:c r="DC63" s="162"/>
      <x:c r="DD63" s="112"/>
      <x:c r="DE63" s="162"/>
      <x:c r="DF63" s="112"/>
      <x:c r="DG63" s="163"/>
    </x:row>
    <x:row r="64" spans="1:111" s="10" customFormat="1" ht="30" customHeight="1">
      <x:c r="A64" s="522" t="s">
        <x:v>2144</x:v>
      </x:c>
      <x:c r="B64" s="115"/>
      <x:c r="C64" s="162"/>
      <x:c r="D64" s="112"/>
      <x:c r="E64" s="162"/>
      <x:c r="F64" s="112"/>
      <x:c r="G64" s="162"/>
      <x:c r="H64" s="112"/>
      <x:c r="I64" s="162"/>
      <x:c r="J64" s="112"/>
      <x:c r="K64" s="112"/>
      <x:c r="L64" s="162"/>
      <x:c r="M64" s="112"/>
      <x:c r="N64" s="112"/>
      <x:c r="O64" s="112"/>
      <x:c r="P64" s="112"/>
      <x:c r="Q64" s="112"/>
      <x:c r="R64" s="162"/>
      <x:c r="S64" s="112"/>
      <x:c r="T64" s="162"/>
      <x:c r="U64" s="112"/>
      <x:c r="V64" s="162"/>
      <x:c r="W64" s="112"/>
      <x:c r="X64" s="112">
        <x:v>2</x:v>
      </x:c>
      <x:c r="Y64" s="112"/>
      <x:c r="Z64" s="112"/>
      <x:c r="AA64" s="112">
        <x:v>1</x:v>
      </x:c>
      <x:c r="AB64" s="112"/>
      <x:c r="AC64" s="112"/>
      <x:c r="AD64" s="112"/>
      <x:c r="AE64" s="112"/>
      <x:c r="AF64" s="112"/>
      <x:c r="AG64" s="112">
        <x:v>1</x:v>
      </x:c>
      <x:c r="AH64" s="112"/>
      <x:c r="AI64" s="112"/>
      <x:c r="AJ64" s="112">
        <x:v>2</x:v>
      </x:c>
      <x:c r="AK64" s="112">
        <x:v>2</x:v>
      </x:c>
      <x:c r="AL64" s="522" t="s">
        <x:v>2144</x:v>
      </x:c>
      <x:c r="AM64" s="70"/>
      <x:c r="AN64" s="73"/>
      <x:c r="AO64" s="70"/>
      <x:c r="AP64" s="70"/>
      <x:c r="AQ64" s="70"/>
      <x:c r="AR64" s="73"/>
      <x:c r="AS64" s="70"/>
      <x:c r="AT64" s="73"/>
      <x:c r="AU64" s="70"/>
      <x:c r="AV64" s="70"/>
      <x:c r="AW64" s="70"/>
      <x:c r="AX64" s="70"/>
      <x:c r="AY64" s="70"/>
      <x:c r="AZ64" s="70"/>
      <x:c r="BA64" s="73"/>
      <x:c r="BB64" s="70"/>
      <x:c r="BC64" s="70"/>
      <x:c r="BD64" s="112"/>
      <x:c r="BE64" s="112">
        <x:v>1</x:v>
      </x:c>
      <x:c r="BF64" s="112">
        <x:v>5</x:v>
      </x:c>
      <x:c r="BG64" s="112"/>
      <x:c r="BH64" s="112"/>
      <x:c r="BI64" s="112"/>
      <x:c r="BJ64" s="162"/>
      <x:c r="BK64" s="112"/>
      <x:c r="BL64" s="162"/>
      <x:c r="BM64" s="112"/>
      <x:c r="BN64" s="162"/>
      <x:c r="BO64" s="112"/>
      <x:c r="BP64" s="162"/>
      <x:c r="BQ64" s="112"/>
      <x:c r="BR64" s="112"/>
      <x:c r="BS64" s="112"/>
      <x:c r="BT64" s="112"/>
      <x:c r="BU64" s="112"/>
      <x:c r="BV64" s="522" t="s">
        <x:v>2144</x:v>
      </x:c>
      <x:c r="BW64" s="70"/>
      <x:c r="BX64" s="70"/>
      <x:c r="BY64" s="73"/>
      <x:c r="BZ64" s="70"/>
      <x:c r="CA64" s="73"/>
      <x:c r="CB64" s="70"/>
      <x:c r="CC64" s="73"/>
      <x:c r="CD64" s="70"/>
      <x:c r="CE64" s="70"/>
      <x:c r="CF64" s="73"/>
      <x:c r="CG64" s="70"/>
      <x:c r="CH64" s="112"/>
      <x:c r="CI64" s="112"/>
      <x:c r="CJ64" s="112"/>
      <x:c r="CK64" s="112"/>
      <x:c r="CL64" s="112"/>
      <x:c r="CM64" s="112"/>
      <x:c r="CN64" s="112"/>
      <x:c r="CO64" s="112"/>
      <x:c r="CP64" s="162"/>
      <x:c r="CQ64" s="112">
        <x:v>1</x:v>
      </x:c>
      <x:c r="CR64" s="162">
        <x:v>69</x:v>
      </x:c>
      <x:c r="CS64" s="112">
        <x:v>4</x:v>
      </x:c>
      <x:c r="CT64" s="112"/>
      <x:c r="CU64" s="112"/>
      <x:c r="CV64" s="112">
        <x:v>1</x:v>
      </x:c>
      <x:c r="CW64" s="112"/>
      <x:c r="CX64" s="112"/>
      <x:c r="CY64" s="522" t="s">
        <x:v>2144</x:v>
      </x:c>
      <x:c r="CZ64" s="112"/>
      <x:c r="DA64" s="162"/>
      <x:c r="DB64" s="112"/>
      <x:c r="DC64" s="162"/>
      <x:c r="DD64" s="112"/>
      <x:c r="DE64" s="162"/>
      <x:c r="DF64" s="112"/>
      <x:c r="DG64" s="163"/>
    </x:row>
    <x:row r="65" spans="1:111" s="10" customFormat="1" ht="30" customHeight="1">
      <x:c r="A65" s="522" t="s">
        <x:v>2140</x:v>
      </x:c>
      <x:c r="B65" s="115"/>
      <x:c r="C65" s="162"/>
      <x:c r="D65" s="112"/>
      <x:c r="E65" s="162"/>
      <x:c r="F65" s="112"/>
      <x:c r="G65" s="162"/>
      <x:c r="H65" s="112"/>
      <x:c r="I65" s="162"/>
      <x:c r="J65" s="112">
        <x:v>1</x:v>
      </x:c>
      <x:c r="K65" s="112"/>
      <x:c r="L65" s="162"/>
      <x:c r="M65" s="112"/>
      <x:c r="N65" s="112"/>
      <x:c r="O65" s="112"/>
      <x:c r="P65" s="112"/>
      <x:c r="Q65" s="112"/>
      <x:c r="R65" s="162"/>
      <x:c r="S65" s="112"/>
      <x:c r="T65" s="162"/>
      <x:c r="U65" s="112"/>
      <x:c r="V65" s="162"/>
      <x:c r="W65" s="112"/>
      <x:c r="X65" s="112">
        <x:v>11</x:v>
      </x:c>
      <x:c r="Y65" s="112"/>
      <x:c r="Z65" s="112"/>
      <x:c r="AA65" s="112">
        <x:v>1</x:v>
      </x:c>
      <x:c r="AB65" s="112"/>
      <x:c r="AC65" s="112"/>
      <x:c r="AD65" s="112"/>
      <x:c r="AE65" s="112"/>
      <x:c r="AF65" s="112"/>
      <x:c r="AG65" s="112">
        <x:v>1</x:v>
      </x:c>
      <x:c r="AH65" s="112"/>
      <x:c r="AI65" s="112"/>
      <x:c r="AJ65" s="112">
        <x:v>1</x:v>
      </x:c>
      <x:c r="AK65" s="112">
        <x:v>1</x:v>
      </x:c>
      <x:c r="AL65" s="522" t="s">
        <x:v>2140</x:v>
      </x:c>
      <x:c r="AM65" s="70"/>
      <x:c r="AN65" s="73"/>
      <x:c r="AO65" s="70"/>
      <x:c r="AP65" s="70"/>
      <x:c r="AQ65" s="70"/>
      <x:c r="AR65" s="73"/>
      <x:c r="AS65" s="70"/>
      <x:c r="AT65" s="73"/>
      <x:c r="AU65" s="70"/>
      <x:c r="AV65" s="70"/>
      <x:c r="AW65" s="70"/>
      <x:c r="AX65" s="70"/>
      <x:c r="AY65" s="70"/>
      <x:c r="AZ65" s="70"/>
      <x:c r="BA65" s="73"/>
      <x:c r="BB65" s="70"/>
      <x:c r="BC65" s="70"/>
      <x:c r="BD65" s="112"/>
      <x:c r="BE65" s="112">
        <x:v>1</x:v>
      </x:c>
      <x:c r="BF65" s="112">
        <x:v>3</x:v>
      </x:c>
      <x:c r="BG65" s="112"/>
      <x:c r="BH65" s="112"/>
      <x:c r="BI65" s="112"/>
      <x:c r="BJ65" s="162"/>
      <x:c r="BK65" s="112"/>
      <x:c r="BL65" s="162"/>
      <x:c r="BM65" s="112"/>
      <x:c r="BN65" s="162"/>
      <x:c r="BO65" s="112"/>
      <x:c r="BP65" s="162"/>
      <x:c r="BQ65" s="112"/>
      <x:c r="BR65" s="112"/>
      <x:c r="BS65" s="112"/>
      <x:c r="BT65" s="112"/>
      <x:c r="BU65" s="112"/>
      <x:c r="BV65" s="522" t="s">
        <x:v>2140</x:v>
      </x:c>
      <x:c r="BW65" s="70"/>
      <x:c r="BX65" s="70"/>
      <x:c r="BY65" s="73"/>
      <x:c r="BZ65" s="70"/>
      <x:c r="CA65" s="73"/>
      <x:c r="CB65" s="70"/>
      <x:c r="CC65" s="73"/>
      <x:c r="CD65" s="70"/>
      <x:c r="CE65" s="70"/>
      <x:c r="CF65" s="73"/>
      <x:c r="CG65" s="70"/>
      <x:c r="CH65" s="112"/>
      <x:c r="CI65" s="112"/>
      <x:c r="CJ65" s="112"/>
      <x:c r="CK65" s="112"/>
      <x:c r="CL65" s="112"/>
      <x:c r="CM65" s="112"/>
      <x:c r="CN65" s="112"/>
      <x:c r="CO65" s="112"/>
      <x:c r="CP65" s="162"/>
      <x:c r="CQ65" s="112">
        <x:v>1</x:v>
      </x:c>
      <x:c r="CR65" s="162">
        <x:v>89</x:v>
      </x:c>
      <x:c r="CS65" s="112">
        <x:v>4</x:v>
      </x:c>
      <x:c r="CT65" s="112"/>
      <x:c r="CU65" s="112"/>
      <x:c r="CV65" s="112">
        <x:v>1</x:v>
      </x:c>
      <x:c r="CW65" s="112"/>
      <x:c r="CX65" s="112"/>
      <x:c r="CY65" s="522" t="s">
        <x:v>2140</x:v>
      </x:c>
      <x:c r="CZ65" s="112"/>
      <x:c r="DA65" s="162"/>
      <x:c r="DB65" s="112"/>
      <x:c r="DC65" s="162"/>
      <x:c r="DD65" s="112"/>
      <x:c r="DE65" s="162"/>
      <x:c r="DF65" s="112"/>
      <x:c r="DG65" s="163"/>
    </x:row>
    <x:row r="66" spans="1:111" s="10" customFormat="1" ht="30" customHeight="1">
      <x:c r="A66" s="522" t="s">
        <x:v>2153</x:v>
      </x:c>
      <x:c r="B66" s="115"/>
      <x:c r="C66" s="162"/>
      <x:c r="D66" s="112"/>
      <x:c r="E66" s="162"/>
      <x:c r="F66" s="112"/>
      <x:c r="G66" s="162"/>
      <x:c r="H66" s="112"/>
      <x:c r="I66" s="162"/>
      <x:c r="J66" s="112"/>
      <x:c r="K66" s="112"/>
      <x:c r="L66" s="162"/>
      <x:c r="M66" s="112"/>
      <x:c r="N66" s="112"/>
      <x:c r="O66" s="112"/>
      <x:c r="P66" s="112"/>
      <x:c r="Q66" s="112"/>
      <x:c r="R66" s="162"/>
      <x:c r="S66" s="112"/>
      <x:c r="T66" s="162"/>
      <x:c r="U66" s="112">
        <x:v>1</x:v>
      </x:c>
      <x:c r="V66" s="162">
        <x:v>46</x:v>
      </x:c>
      <x:c r="W66" s="112"/>
      <x:c r="X66" s="112">
        <x:v>10</x:v>
      </x:c>
      <x:c r="Y66" s="112">
        <x:v>1</x:v>
      </x:c>
      <x:c r="Z66" s="112">
        <x:v>1</x:v>
      </x:c>
      <x:c r="AA66" s="112">
        <x:v>1</x:v>
      </x:c>
      <x:c r="AB66" s="112"/>
      <x:c r="AC66" s="112">
        <x:v>1</x:v>
      </x:c>
      <x:c r="AD66" s="112"/>
      <x:c r="AE66" s="112"/>
      <x:c r="AF66" s="112"/>
      <x:c r="AG66" s="112">
        <x:v>1</x:v>
      </x:c>
      <x:c r="AH66" s="112"/>
      <x:c r="AI66" s="112"/>
      <x:c r="AJ66" s="112">
        <x:v>1</x:v>
      </x:c>
      <x:c r="AK66" s="112">
        <x:v>2</x:v>
      </x:c>
      <x:c r="AL66" s="522" t="s">
        <x:v>2153</x:v>
      </x:c>
      <x:c r="AM66" s="70"/>
      <x:c r="AN66" s="73"/>
      <x:c r="AO66" s="70"/>
      <x:c r="AP66" s="70"/>
      <x:c r="AQ66" s="70"/>
      <x:c r="AR66" s="73"/>
      <x:c r="AS66" s="70"/>
      <x:c r="AT66" s="73"/>
      <x:c r="AU66" s="70"/>
      <x:c r="AV66" s="70"/>
      <x:c r="AW66" s="70"/>
      <x:c r="AX66" s="70"/>
      <x:c r="AY66" s="70"/>
      <x:c r="AZ66" s="70"/>
      <x:c r="BA66" s="73"/>
      <x:c r="BB66" s="70"/>
      <x:c r="BC66" s="70"/>
      <x:c r="BD66" s="112"/>
      <x:c r="BE66" s="112">
        <x:v>1</x:v>
      </x:c>
      <x:c r="BF66" s="112">
        <x:v>3</x:v>
      </x:c>
      <x:c r="BG66" s="112"/>
      <x:c r="BH66" s="112"/>
      <x:c r="BI66" s="112"/>
      <x:c r="BJ66" s="162"/>
      <x:c r="BK66" s="112"/>
      <x:c r="BL66" s="162"/>
      <x:c r="BM66" s="112"/>
      <x:c r="BN66" s="162"/>
      <x:c r="BO66" s="112"/>
      <x:c r="BP66" s="162"/>
      <x:c r="BQ66" s="112"/>
      <x:c r="BR66" s="112"/>
      <x:c r="BS66" s="112"/>
      <x:c r="BT66" s="112"/>
      <x:c r="BU66" s="112"/>
      <x:c r="BV66" s="522" t="s">
        <x:v>2153</x:v>
      </x:c>
      <x:c r="BW66" s="70"/>
      <x:c r="BX66" s="70"/>
      <x:c r="BY66" s="73"/>
      <x:c r="BZ66" s="70"/>
      <x:c r="CA66" s="73"/>
      <x:c r="CB66" s="70"/>
      <x:c r="CC66" s="73"/>
      <x:c r="CD66" s="70"/>
      <x:c r="CE66" s="70"/>
      <x:c r="CF66" s="73"/>
      <x:c r="CG66" s="70"/>
      <x:c r="CH66" s="112"/>
      <x:c r="CI66" s="112"/>
      <x:c r="CJ66" s="112"/>
      <x:c r="CK66" s="112"/>
      <x:c r="CL66" s="112"/>
      <x:c r="CM66" s="112"/>
      <x:c r="CN66" s="112"/>
      <x:c r="CO66" s="112"/>
      <x:c r="CP66" s="162"/>
      <x:c r="CQ66" s="112">
        <x:v>1</x:v>
      </x:c>
      <x:c r="CR66" s="162">
        <x:v>84</x:v>
      </x:c>
      <x:c r="CS66" s="112">
        <x:v>5</x:v>
      </x:c>
      <x:c r="CT66" s="112"/>
      <x:c r="CU66" s="112"/>
      <x:c r="CV66" s="112">
        <x:v>1</x:v>
      </x:c>
      <x:c r="CW66" s="112"/>
      <x:c r="CX66" s="112"/>
      <x:c r="CY66" s="522" t="s">
        <x:v>2153</x:v>
      </x:c>
      <x:c r="CZ66" s="112">
        <x:v>1</x:v>
      </x:c>
      <x:c r="DA66" s="162">
        <x:v>46.07</x:v>
      </x:c>
      <x:c r="DB66" s="112"/>
      <x:c r="DC66" s="162"/>
      <x:c r="DD66" s="112"/>
      <x:c r="DE66" s="162"/>
      <x:c r="DF66" s="112"/>
      <x:c r="DG66" s="163"/>
    </x:row>
    <x:row r="67" spans="1:111" s="10" customFormat="1" ht="30" customHeight="1">
      <x:c r="A67" s="522" t="s">
        <x:v>2133</x:v>
      </x:c>
      <x:c r="B67" s="115"/>
      <x:c r="C67" s="162"/>
      <x:c r="D67" s="112"/>
      <x:c r="E67" s="162"/>
      <x:c r="F67" s="112"/>
      <x:c r="G67" s="162"/>
      <x:c r="H67" s="112"/>
      <x:c r="I67" s="162"/>
      <x:c r="J67" s="112">
        <x:v>1</x:v>
      </x:c>
      <x:c r="K67" s="112"/>
      <x:c r="L67" s="162"/>
      <x:c r="M67" s="112"/>
      <x:c r="N67" s="112"/>
      <x:c r="O67" s="112"/>
      <x:c r="P67" s="112"/>
      <x:c r="Q67" s="112"/>
      <x:c r="R67" s="162"/>
      <x:c r="S67" s="112"/>
      <x:c r="T67" s="162"/>
      <x:c r="U67" s="112">
        <x:v>1</x:v>
      </x:c>
      <x:c r="V67" s="162">
        <x:v>51</x:v>
      </x:c>
      <x:c r="W67" s="112"/>
      <x:c r="X67" s="112">
        <x:v>5</x:v>
      </x:c>
      <x:c r="Y67" s="112"/>
      <x:c r="Z67" s="112"/>
      <x:c r="AA67" s="112">
        <x:v>1</x:v>
      </x:c>
      <x:c r="AB67" s="112"/>
      <x:c r="AC67" s="112"/>
      <x:c r="AD67" s="112">
        <x:v>1</x:v>
      </x:c>
      <x:c r="AE67" s="112"/>
      <x:c r="AF67" s="112"/>
      <x:c r="AG67" s="112">
        <x:v>1</x:v>
      </x:c>
      <x:c r="AH67" s="112"/>
      <x:c r="AI67" s="112"/>
      <x:c r="AJ67" s="112">
        <x:v>1</x:v>
      </x:c>
      <x:c r="AK67" s="112">
        <x:v>1</x:v>
      </x:c>
      <x:c r="AL67" s="522" t="s">
        <x:v>2133</x:v>
      </x:c>
      <x:c r="AM67" s="70"/>
      <x:c r="AN67" s="73"/>
      <x:c r="AO67" s="70"/>
      <x:c r="AP67" s="70"/>
      <x:c r="AQ67" s="70"/>
      <x:c r="AR67" s="73"/>
      <x:c r="AS67" s="70"/>
      <x:c r="AT67" s="73"/>
      <x:c r="AU67" s="70"/>
      <x:c r="AV67" s="70"/>
      <x:c r="AW67" s="70"/>
      <x:c r="AX67" s="70"/>
      <x:c r="AY67" s="70"/>
      <x:c r="AZ67" s="70"/>
      <x:c r="BA67" s="73"/>
      <x:c r="BB67" s="70"/>
      <x:c r="BC67" s="70"/>
      <x:c r="BD67" s="112"/>
      <x:c r="BE67" s="112">
        <x:v>1</x:v>
      </x:c>
      <x:c r="BF67" s="112">
        <x:v>3</x:v>
      </x:c>
      <x:c r="BG67" s="112"/>
      <x:c r="BH67" s="112"/>
      <x:c r="BI67" s="112"/>
      <x:c r="BJ67" s="162"/>
      <x:c r="BK67" s="112"/>
      <x:c r="BL67" s="162"/>
      <x:c r="BM67" s="112"/>
      <x:c r="BN67" s="162"/>
      <x:c r="BO67" s="112"/>
      <x:c r="BP67" s="162"/>
      <x:c r="BQ67" s="112"/>
      <x:c r="BR67" s="112"/>
      <x:c r="BS67" s="112"/>
      <x:c r="BT67" s="112"/>
      <x:c r="BU67" s="112"/>
      <x:c r="BV67" s="522" t="s">
        <x:v>2133</x:v>
      </x:c>
      <x:c r="BW67" s="70"/>
      <x:c r="BX67" s="70"/>
      <x:c r="BY67" s="73"/>
      <x:c r="BZ67" s="70"/>
      <x:c r="CA67" s="73"/>
      <x:c r="CB67" s="70"/>
      <x:c r="CC67" s="73"/>
      <x:c r="CD67" s="70"/>
      <x:c r="CE67" s="70"/>
      <x:c r="CF67" s="73"/>
      <x:c r="CG67" s="70"/>
      <x:c r="CH67" s="112"/>
      <x:c r="CI67" s="112"/>
      <x:c r="CJ67" s="112"/>
      <x:c r="CK67" s="112"/>
      <x:c r="CL67" s="112"/>
      <x:c r="CM67" s="112"/>
      <x:c r="CN67" s="112"/>
      <x:c r="CO67" s="112"/>
      <x:c r="CP67" s="162"/>
      <x:c r="CQ67" s="112">
        <x:v>1</x:v>
      </x:c>
      <x:c r="CR67" s="162">
        <x:v>102</x:v>
      </x:c>
      <x:c r="CS67" s="112">
        <x:v>6</x:v>
      </x:c>
      <x:c r="CT67" s="112"/>
      <x:c r="CU67" s="112"/>
      <x:c r="CV67" s="112">
        <x:v>1</x:v>
      </x:c>
      <x:c r="CW67" s="112"/>
      <x:c r="CX67" s="112"/>
      <x:c r="CY67" s="522" t="s">
        <x:v>2133</x:v>
      </x:c>
      <x:c r="CZ67" s="112">
        <x:v>1</x:v>
      </x:c>
      <x:c r="DA67" s="162">
        <x:v>51.329999999999998</x:v>
      </x:c>
      <x:c r="DB67" s="112"/>
      <x:c r="DC67" s="162"/>
      <x:c r="DD67" s="112"/>
      <x:c r="DE67" s="162"/>
      <x:c r="DF67" s="112"/>
      <x:c r="DG67" s="163"/>
    </x:row>
    <x:row r="68" spans="1:111" s="10" customFormat="1" ht="30" customHeight="1">
      <x:c r="A68" s="522" t="s">
        <x:v>2151</x:v>
      </x:c>
      <x:c r="B68" s="115"/>
      <x:c r="C68" s="162"/>
      <x:c r="D68" s="112"/>
      <x:c r="E68" s="162"/>
      <x:c r="F68" s="112"/>
      <x:c r="G68" s="162"/>
      <x:c r="H68" s="112"/>
      <x:c r="I68" s="162"/>
      <x:c r="J68" s="112"/>
      <x:c r="K68" s="112"/>
      <x:c r="L68" s="162"/>
      <x:c r="M68" s="112"/>
      <x:c r="N68" s="112"/>
      <x:c r="O68" s="112"/>
      <x:c r="P68" s="112"/>
      <x:c r="Q68" s="112"/>
      <x:c r="R68" s="162"/>
      <x:c r="S68" s="112"/>
      <x:c r="T68" s="162"/>
      <x:c r="U68" s="112"/>
      <x:c r="V68" s="162"/>
      <x:c r="W68" s="112"/>
      <x:c r="X68" s="112">
        <x:v>6</x:v>
      </x:c>
      <x:c r="Y68" s="112"/>
      <x:c r="Z68" s="112"/>
      <x:c r="AA68" s="112"/>
      <x:c r="AB68" s="112"/>
      <x:c r="AC68" s="112"/>
      <x:c r="AD68" s="112"/>
      <x:c r="AE68" s="112"/>
      <x:c r="AF68" s="112"/>
      <x:c r="AG68" s="112">
        <x:v>1</x:v>
      </x:c>
      <x:c r="AH68" s="112"/>
      <x:c r="AI68" s="112"/>
      <x:c r="AJ68" s="112">
        <x:v>1</x:v>
      </x:c>
      <x:c r="AK68" s="112">
        <x:v>1</x:v>
      </x:c>
      <x:c r="AL68" s="522" t="s">
        <x:v>2151</x:v>
      </x:c>
      <x:c r="AM68" s="70"/>
      <x:c r="AN68" s="73"/>
      <x:c r="AO68" s="70"/>
      <x:c r="AP68" s="70"/>
      <x:c r="AQ68" s="70"/>
      <x:c r="AR68" s="73"/>
      <x:c r="AS68" s="70"/>
      <x:c r="AT68" s="73"/>
      <x:c r="AU68" s="70"/>
      <x:c r="AV68" s="70"/>
      <x:c r="AW68" s="70"/>
      <x:c r="AX68" s="70"/>
      <x:c r="AY68" s="70"/>
      <x:c r="AZ68" s="70"/>
      <x:c r="BA68" s="73"/>
      <x:c r="BB68" s="70"/>
      <x:c r="BC68" s="70"/>
      <x:c r="BD68" s="112"/>
      <x:c r="BE68" s="112"/>
      <x:c r="BF68" s="112"/>
      <x:c r="BG68" s="112"/>
      <x:c r="BH68" s="112"/>
      <x:c r="BI68" s="112"/>
      <x:c r="BJ68" s="162"/>
      <x:c r="BK68" s="112"/>
      <x:c r="BL68" s="162"/>
      <x:c r="BM68" s="112"/>
      <x:c r="BN68" s="162"/>
      <x:c r="BO68" s="112"/>
      <x:c r="BP68" s="162"/>
      <x:c r="BQ68" s="112"/>
      <x:c r="BR68" s="112"/>
      <x:c r="BS68" s="112"/>
      <x:c r="BT68" s="112"/>
      <x:c r="BU68" s="112"/>
      <x:c r="BV68" s="522" t="s">
        <x:v>2151</x:v>
      </x:c>
      <x:c r="BW68" s="70"/>
      <x:c r="BX68" s="70"/>
      <x:c r="BY68" s="73"/>
      <x:c r="BZ68" s="70"/>
      <x:c r="CA68" s="73"/>
      <x:c r="CB68" s="70"/>
      <x:c r="CC68" s="73"/>
      <x:c r="CD68" s="70"/>
      <x:c r="CE68" s="70"/>
      <x:c r="CF68" s="73"/>
      <x:c r="CG68" s="70"/>
      <x:c r="CH68" s="112"/>
      <x:c r="CI68" s="112"/>
      <x:c r="CJ68" s="112"/>
      <x:c r="CK68" s="112"/>
      <x:c r="CL68" s="112"/>
      <x:c r="CM68" s="112"/>
      <x:c r="CN68" s="112"/>
      <x:c r="CO68" s="112"/>
      <x:c r="CP68" s="162"/>
      <x:c r="CQ68" s="112">
        <x:v>1</x:v>
      </x:c>
      <x:c r="CR68" s="162">
        <x:v>40</x:v>
      </x:c>
      <x:c r="CS68" s="112"/>
      <x:c r="CT68" s="112"/>
      <x:c r="CU68" s="112"/>
      <x:c r="CV68" s="112">
        <x:v>1</x:v>
      </x:c>
      <x:c r="CW68" s="112"/>
      <x:c r="CX68" s="112"/>
      <x:c r="CY68" s="522" t="s">
        <x:v>2151</x:v>
      </x:c>
      <x:c r="CZ68" s="112"/>
      <x:c r="DA68" s="162"/>
      <x:c r="DB68" s="112"/>
      <x:c r="DC68" s="162"/>
      <x:c r="DD68" s="112"/>
      <x:c r="DE68" s="162"/>
      <x:c r="DF68" s="112"/>
      <x:c r="DG68" s="163"/>
    </x:row>
    <x:row r="69" spans="1:111" s="10" customFormat="1" ht="30" customHeight="1">
      <x:c r="A69" s="522" t="s">
        <x:v>2159</x:v>
      </x:c>
      <x:c r="B69" s="115"/>
      <x:c r="C69" s="162"/>
      <x:c r="D69" s="112"/>
      <x:c r="E69" s="162"/>
      <x:c r="F69" s="112"/>
      <x:c r="G69" s="162"/>
      <x:c r="H69" s="112"/>
      <x:c r="I69" s="162"/>
      <x:c r="J69" s="112">
        <x:v>1</x:v>
      </x:c>
      <x:c r="K69" s="112"/>
      <x:c r="L69" s="162"/>
      <x:c r="M69" s="112"/>
      <x:c r="N69" s="112"/>
      <x:c r="O69" s="112"/>
      <x:c r="P69" s="112"/>
      <x:c r="Q69" s="112"/>
      <x:c r="R69" s="162"/>
      <x:c r="S69" s="112"/>
      <x:c r="T69" s="162"/>
      <x:c r="U69" s="112"/>
      <x:c r="V69" s="162"/>
      <x:c r="W69" s="112"/>
      <x:c r="X69" s="112">
        <x:v>9</x:v>
      </x:c>
      <x:c r="Y69" s="112"/>
      <x:c r="Z69" s="112"/>
      <x:c r="AA69" s="112"/>
      <x:c r="AB69" s="112"/>
      <x:c r="AC69" s="112"/>
      <x:c r="AD69" s="112">
        <x:v>1</x:v>
      </x:c>
      <x:c r="AE69" s="112"/>
      <x:c r="AF69" s="112"/>
      <x:c r="AG69" s="112">
        <x:v>1</x:v>
      </x:c>
      <x:c r="AH69" s="112"/>
      <x:c r="AI69" s="112"/>
      <x:c r="AJ69" s="112"/>
      <x:c r="AK69" s="112"/>
      <x:c r="AL69" s="522" t="s">
        <x:v>2159</x:v>
      </x:c>
      <x:c r="AM69" s="70"/>
      <x:c r="AN69" s="73"/>
      <x:c r="AO69" s="70"/>
      <x:c r="AP69" s="70"/>
      <x:c r="AQ69" s="70"/>
      <x:c r="AR69" s="73"/>
      <x:c r="AS69" s="70"/>
      <x:c r="AT69" s="73"/>
      <x:c r="AU69" s="70"/>
      <x:c r="AV69" s="70"/>
      <x:c r="AW69" s="70"/>
      <x:c r="AX69" s="70"/>
      <x:c r="AY69" s="70"/>
      <x:c r="AZ69" s="70"/>
      <x:c r="BA69" s="73"/>
      <x:c r="BB69" s="70"/>
      <x:c r="BC69" s="70"/>
      <x:c r="BD69" s="112"/>
      <x:c r="BE69" s="112">
        <x:v>1</x:v>
      </x:c>
      <x:c r="BF69" s="112">
        <x:v>4</x:v>
      </x:c>
      <x:c r="BG69" s="112"/>
      <x:c r="BH69" s="112"/>
      <x:c r="BI69" s="112"/>
      <x:c r="BJ69" s="162"/>
      <x:c r="BK69" s="112"/>
      <x:c r="BL69" s="162"/>
      <x:c r="BM69" s="112"/>
      <x:c r="BN69" s="162"/>
      <x:c r="BO69" s="112"/>
      <x:c r="BP69" s="162"/>
      <x:c r="BQ69" s="112"/>
      <x:c r="BR69" s="112"/>
      <x:c r="BS69" s="112"/>
      <x:c r="BT69" s="112"/>
      <x:c r="BU69" s="112"/>
      <x:c r="BV69" s="522" t="s">
        <x:v>2159</x:v>
      </x:c>
      <x:c r="BW69" s="70"/>
      <x:c r="BX69" s="70"/>
      <x:c r="BY69" s="73"/>
      <x:c r="BZ69" s="70"/>
      <x:c r="CA69" s="73"/>
      <x:c r="CB69" s="70"/>
      <x:c r="CC69" s="73"/>
      <x:c r="CD69" s="70"/>
      <x:c r="CE69" s="70"/>
      <x:c r="CF69" s="73"/>
      <x:c r="CG69" s="70"/>
      <x:c r="CH69" s="112"/>
      <x:c r="CI69" s="112"/>
      <x:c r="CJ69" s="112"/>
      <x:c r="CK69" s="112"/>
      <x:c r="CL69" s="112"/>
      <x:c r="CM69" s="112"/>
      <x:c r="CN69" s="112"/>
      <x:c r="CO69" s="112"/>
      <x:c r="CP69" s="162"/>
      <x:c r="CQ69" s="112">
        <x:v>1</x:v>
      </x:c>
      <x:c r="CR69" s="162">
        <x:v>64</x:v>
      </x:c>
      <x:c r="CS69" s="112">
        <x:v>4</x:v>
      </x:c>
      <x:c r="CT69" s="112"/>
      <x:c r="CU69" s="112"/>
      <x:c r="CV69" s="112">
        <x:v>1</x:v>
      </x:c>
      <x:c r="CW69" s="112"/>
      <x:c r="CX69" s="112"/>
      <x:c r="CY69" s="522" t="s">
        <x:v>2159</x:v>
      </x:c>
      <x:c r="CZ69" s="112"/>
      <x:c r="DA69" s="162"/>
      <x:c r="DB69" s="112"/>
      <x:c r="DC69" s="162"/>
      <x:c r="DD69" s="112"/>
      <x:c r="DE69" s="162"/>
      <x:c r="DF69" s="112"/>
      <x:c r="DG69" s="163"/>
    </x:row>
    <x:row r="70" spans="1:111" s="10" customFormat="1" ht="30" customHeight="1">
      <x:c r="A70" s="522" t="s">
        <x:v>2148</x:v>
      </x:c>
      <x:c r="B70" s="115"/>
      <x:c r="C70" s="162"/>
      <x:c r="D70" s="112"/>
      <x:c r="E70" s="162"/>
      <x:c r="F70" s="112"/>
      <x:c r="G70" s="162"/>
      <x:c r="H70" s="112"/>
      <x:c r="I70" s="162"/>
      <x:c r="J70" s="112">
        <x:v>1</x:v>
      </x:c>
      <x:c r="K70" s="112"/>
      <x:c r="L70" s="162"/>
      <x:c r="M70" s="112"/>
      <x:c r="N70" s="112"/>
      <x:c r="O70" s="112"/>
      <x:c r="P70" s="112"/>
      <x:c r="Q70" s="112"/>
      <x:c r="R70" s="162"/>
      <x:c r="S70" s="112"/>
      <x:c r="T70" s="162"/>
      <x:c r="U70" s="112"/>
      <x:c r="V70" s="162"/>
      <x:c r="W70" s="112"/>
      <x:c r="X70" s="112">
        <x:v>9</x:v>
      </x:c>
      <x:c r="Y70" s="112"/>
      <x:c r="Z70" s="112"/>
      <x:c r="AA70" s="112"/>
      <x:c r="AB70" s="112"/>
      <x:c r="AC70" s="112"/>
      <x:c r="AD70" s="112"/>
      <x:c r="AE70" s="112"/>
      <x:c r="AF70" s="112"/>
      <x:c r="AG70" s="112">
        <x:v>1</x:v>
      </x:c>
      <x:c r="AH70" s="112"/>
      <x:c r="AI70" s="112"/>
      <x:c r="AJ70" s="112">
        <x:v>1</x:v>
      </x:c>
      <x:c r="AK70" s="112">
        <x:v>1</x:v>
      </x:c>
      <x:c r="AL70" s="522" t="s">
        <x:v>2148</x:v>
      </x:c>
      <x:c r="AM70" s="70"/>
      <x:c r="AN70" s="73"/>
      <x:c r="AO70" s="70"/>
      <x:c r="AP70" s="70"/>
      <x:c r="AQ70" s="70"/>
      <x:c r="AR70" s="73"/>
      <x:c r="AS70" s="70"/>
      <x:c r="AT70" s="73"/>
      <x:c r="AU70" s="70"/>
      <x:c r="AV70" s="70"/>
      <x:c r="AW70" s="70"/>
      <x:c r="AX70" s="70"/>
      <x:c r="AY70" s="70"/>
      <x:c r="AZ70" s="70"/>
      <x:c r="BA70" s="73"/>
      <x:c r="BB70" s="70"/>
      <x:c r="BC70" s="70"/>
      <x:c r="BD70" s="112"/>
      <x:c r="BE70" s="112">
        <x:v>1</x:v>
      </x:c>
      <x:c r="BF70" s="112">
        <x:v>4</x:v>
      </x:c>
      <x:c r="BG70" s="112"/>
      <x:c r="BH70" s="112"/>
      <x:c r="BI70" s="112"/>
      <x:c r="BJ70" s="162"/>
      <x:c r="BK70" s="112"/>
      <x:c r="BL70" s="162"/>
      <x:c r="BM70" s="112"/>
      <x:c r="BN70" s="162"/>
      <x:c r="BO70" s="112"/>
      <x:c r="BP70" s="162"/>
      <x:c r="BQ70" s="112"/>
      <x:c r="BR70" s="112"/>
      <x:c r="BS70" s="112"/>
      <x:c r="BT70" s="112"/>
      <x:c r="BU70" s="112"/>
      <x:c r="BV70" s="522" t="s">
        <x:v>2148</x:v>
      </x:c>
      <x:c r="BW70" s="70"/>
      <x:c r="BX70" s="70"/>
      <x:c r="BY70" s="73"/>
      <x:c r="BZ70" s="70"/>
      <x:c r="CA70" s="73"/>
      <x:c r="CB70" s="70"/>
      <x:c r="CC70" s="73"/>
      <x:c r="CD70" s="70"/>
      <x:c r="CE70" s="70"/>
      <x:c r="CF70" s="73"/>
      <x:c r="CG70" s="70"/>
      <x:c r="CH70" s="112"/>
      <x:c r="CI70" s="112"/>
      <x:c r="CJ70" s="112"/>
      <x:c r="CK70" s="112"/>
      <x:c r="CL70" s="112"/>
      <x:c r="CM70" s="112"/>
      <x:c r="CN70" s="112"/>
      <x:c r="CO70" s="112"/>
      <x:c r="CP70" s="162"/>
      <x:c r="CQ70" s="112">
        <x:v>1</x:v>
      </x:c>
      <x:c r="CR70" s="162">
        <x:v>67</x:v>
      </x:c>
      <x:c r="CS70" s="112">
        <x:v>5</x:v>
      </x:c>
      <x:c r="CT70" s="112"/>
      <x:c r="CU70" s="112"/>
      <x:c r="CV70" s="112">
        <x:v>1</x:v>
      </x:c>
      <x:c r="CW70" s="112"/>
      <x:c r="CX70" s="112"/>
      <x:c r="CY70" s="522" t="s">
        <x:v>2148</x:v>
      </x:c>
      <x:c r="CZ70" s="112"/>
      <x:c r="DA70" s="162"/>
      <x:c r="DB70" s="112"/>
      <x:c r="DC70" s="162"/>
      <x:c r="DD70" s="112"/>
      <x:c r="DE70" s="162"/>
      <x:c r="DF70" s="112"/>
      <x:c r="DG70" s="163"/>
    </x:row>
    <x:row r="71" spans="1:111" s="10" customFormat="1" ht="30" customHeight="1">
      <x:c r="A71" s="522" t="s">
        <x:v>2136</x:v>
      </x:c>
      <x:c r="B71" s="115"/>
      <x:c r="C71" s="162"/>
      <x:c r="D71" s="112"/>
      <x:c r="E71" s="162"/>
      <x:c r="F71" s="112"/>
      <x:c r="G71" s="162"/>
      <x:c r="H71" s="112"/>
      <x:c r="I71" s="162"/>
      <x:c r="J71" s="112"/>
      <x:c r="K71" s="112"/>
      <x:c r="L71" s="162"/>
      <x:c r="M71" s="112"/>
      <x:c r="N71" s="112"/>
      <x:c r="O71" s="112"/>
      <x:c r="P71" s="112"/>
      <x:c r="Q71" s="112"/>
      <x:c r="R71" s="162"/>
      <x:c r="S71" s="112"/>
      <x:c r="T71" s="162"/>
      <x:c r="U71" s="112"/>
      <x:c r="V71" s="162"/>
      <x:c r="W71" s="112"/>
      <x:c r="X71" s="112">
        <x:v>13</x:v>
      </x:c>
      <x:c r="Y71" s="112"/>
      <x:c r="Z71" s="112"/>
      <x:c r="AA71" s="112"/>
      <x:c r="AB71" s="112"/>
      <x:c r="AC71" s="112"/>
      <x:c r="AD71" s="112"/>
      <x:c r="AE71" s="112"/>
      <x:c r="AF71" s="112"/>
      <x:c r="AG71" s="112"/>
      <x:c r="AH71" s="112"/>
      <x:c r="AI71" s="112"/>
      <x:c r="AJ71" s="112"/>
      <x:c r="AK71" s="112"/>
      <x:c r="AL71" s="522" t="s">
        <x:v>2136</x:v>
      </x:c>
      <x:c r="AM71" s="70"/>
      <x:c r="AN71" s="73"/>
      <x:c r="AO71" s="70"/>
      <x:c r="AP71" s="70"/>
      <x:c r="AQ71" s="70"/>
      <x:c r="AR71" s="73"/>
      <x:c r="AS71" s="70"/>
      <x:c r="AT71" s="73"/>
      <x:c r="AU71" s="70"/>
      <x:c r="AV71" s="70"/>
      <x:c r="AW71" s="70"/>
      <x:c r="AX71" s="70"/>
      <x:c r="AY71" s="70"/>
      <x:c r="AZ71" s="70"/>
      <x:c r="BA71" s="73"/>
      <x:c r="BB71" s="70"/>
      <x:c r="BC71" s="70"/>
      <x:c r="BD71" s="112"/>
      <x:c r="BE71" s="112">
        <x:v>1</x:v>
      </x:c>
      <x:c r="BF71" s="112">
        <x:v>3</x:v>
      </x:c>
      <x:c r="BG71" s="112"/>
      <x:c r="BH71" s="112"/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522" t="s">
        <x:v>2136</x:v>
      </x:c>
      <x:c r="BW71" s="70"/>
      <x:c r="BX71" s="70"/>
      <x:c r="BY71" s="73"/>
      <x:c r="BZ71" s="70"/>
      <x:c r="CA71" s="73"/>
      <x:c r="CB71" s="70"/>
      <x:c r="CC71" s="73"/>
      <x:c r="CD71" s="70"/>
      <x:c r="CE71" s="70"/>
      <x:c r="CF71" s="73"/>
      <x:c r="CG71" s="70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>
        <x:v>1</x:v>
      </x:c>
      <x:c r="CR71" s="162">
        <x:v>53</x:v>
      </x:c>
      <x:c r="CS71" s="112">
        <x:v>3</x:v>
      </x:c>
      <x:c r="CT71" s="112"/>
      <x:c r="CU71" s="112"/>
      <x:c r="CV71" s="112">
        <x:v>1</x:v>
      </x:c>
      <x:c r="CW71" s="112"/>
      <x:c r="CX71" s="112"/>
      <x:c r="CY71" s="522" t="s">
        <x:v>2136</x:v>
      </x:c>
      <x:c r="CZ71" s="112"/>
      <x:c r="DA71" s="162"/>
      <x:c r="DB71" s="112"/>
      <x:c r="DC71" s="162"/>
      <x:c r="DD71" s="112"/>
      <x:c r="DE71" s="162"/>
      <x:c r="DF71" s="112"/>
      <x:c r="DG71" s="163"/>
    </x:row>
    <x:row r="72" spans="1:111" s="10" customFormat="1" ht="30" customHeight="1">
      <x:c r="A72" s="522" t="s">
        <x:v>2131</x:v>
      </x:c>
      <x:c r="B72" s="115"/>
      <x:c r="C72" s="162"/>
      <x:c r="D72" s="112"/>
      <x:c r="E72" s="162"/>
      <x:c r="F72" s="112"/>
      <x:c r="G72" s="162"/>
      <x:c r="H72" s="112"/>
      <x:c r="I72" s="162"/>
      <x:c r="J72" s="112"/>
      <x:c r="K72" s="112"/>
      <x:c r="L72" s="162"/>
      <x:c r="M72" s="112"/>
      <x:c r="N72" s="112"/>
      <x:c r="O72" s="112"/>
      <x:c r="P72" s="112"/>
      <x:c r="Q72" s="112"/>
      <x:c r="R72" s="162"/>
      <x:c r="S72" s="112"/>
      <x:c r="T72" s="162"/>
      <x:c r="U72" s="112"/>
      <x:c r="V72" s="162"/>
      <x:c r="W72" s="112"/>
      <x:c r="X72" s="112">
        <x:v>9</x:v>
      </x:c>
      <x:c r="Y72" s="112"/>
      <x:c r="Z72" s="112"/>
      <x:c r="AA72" s="112">
        <x:v>1</x:v>
      </x:c>
      <x:c r="AB72" s="112"/>
      <x:c r="AC72" s="112"/>
      <x:c r="AD72" s="112"/>
      <x:c r="AE72" s="112"/>
      <x:c r="AF72" s="112"/>
      <x:c r="AG72" s="112">
        <x:v>1</x:v>
      </x:c>
      <x:c r="AH72" s="112"/>
      <x:c r="AI72" s="112"/>
      <x:c r="AJ72" s="112">
        <x:v>2</x:v>
      </x:c>
      <x:c r="AK72" s="112">
        <x:v>2</x:v>
      </x:c>
      <x:c r="AL72" s="522" t="s">
        <x:v>2131</x:v>
      </x:c>
      <x:c r="AM72" s="70"/>
      <x:c r="AN72" s="73"/>
      <x:c r="AO72" s="70"/>
      <x:c r="AP72" s="70"/>
      <x:c r="AQ72" s="70"/>
      <x:c r="AR72" s="73"/>
      <x:c r="AS72" s="70"/>
      <x:c r="AT72" s="73"/>
      <x:c r="AU72" s="70"/>
      <x:c r="AV72" s="70"/>
      <x:c r="AW72" s="70"/>
      <x:c r="AX72" s="70"/>
      <x:c r="AY72" s="70"/>
      <x:c r="AZ72" s="70"/>
      <x:c r="BA72" s="73"/>
      <x:c r="BB72" s="70"/>
      <x:c r="BC72" s="70"/>
      <x:c r="BD72" s="112"/>
      <x:c r="BE72" s="112">
        <x:v>1</x:v>
      </x:c>
      <x:c r="BF72" s="112">
        <x:v>4</x:v>
      </x:c>
      <x:c r="BG72" s="112"/>
      <x:c r="BH72" s="112"/>
      <x:c r="BI72" s="112"/>
      <x:c r="BJ72" s="162"/>
      <x:c r="BK72" s="112"/>
      <x:c r="BL72" s="162"/>
      <x:c r="BM72" s="112"/>
      <x:c r="BN72" s="162"/>
      <x:c r="BO72" s="112"/>
      <x:c r="BP72" s="162"/>
      <x:c r="BQ72" s="112"/>
      <x:c r="BR72" s="112"/>
      <x:c r="BS72" s="112"/>
      <x:c r="BT72" s="112"/>
      <x:c r="BU72" s="112"/>
      <x:c r="BV72" s="522" t="s">
        <x:v>2131</x:v>
      </x:c>
      <x:c r="BW72" s="70"/>
      <x:c r="BX72" s="70"/>
      <x:c r="BY72" s="73"/>
      <x:c r="BZ72" s="70"/>
      <x:c r="CA72" s="73"/>
      <x:c r="CB72" s="70"/>
      <x:c r="CC72" s="73"/>
      <x:c r="CD72" s="70"/>
      <x:c r="CE72" s="70"/>
      <x:c r="CF72" s="73"/>
      <x:c r="CG72" s="70"/>
      <x:c r="CH72" s="112"/>
      <x:c r="CI72" s="112"/>
      <x:c r="CJ72" s="112"/>
      <x:c r="CK72" s="112"/>
      <x:c r="CL72" s="112"/>
      <x:c r="CM72" s="112"/>
      <x:c r="CN72" s="112"/>
      <x:c r="CO72" s="112"/>
      <x:c r="CP72" s="162"/>
      <x:c r="CQ72" s="112">
        <x:v>1</x:v>
      </x:c>
      <x:c r="CR72" s="162">
        <x:v>70</x:v>
      </x:c>
      <x:c r="CS72" s="112">
        <x:v>3</x:v>
      </x:c>
      <x:c r="CT72" s="112"/>
      <x:c r="CU72" s="112"/>
      <x:c r="CV72" s="112"/>
      <x:c r="CW72" s="112"/>
      <x:c r="CX72" s="112"/>
      <x:c r="CY72" s="522" t="s">
        <x:v>2131</x:v>
      </x:c>
      <x:c r="CZ72" s="112"/>
      <x:c r="DA72" s="162"/>
      <x:c r="DB72" s="112"/>
      <x:c r="DC72" s="162"/>
      <x:c r="DD72" s="112"/>
      <x:c r="DE72" s="162"/>
      <x:c r="DF72" s="112"/>
      <x:c r="DG72" s="163"/>
    </x:row>
    <x:row r="73" spans="1:111" s="10" customFormat="1" ht="30" customHeight="1">
      <x:c r="A73" s="522" t="s">
        <x:v>2138</x:v>
      </x:c>
      <x:c r="B73" s="115"/>
      <x:c r="C73" s="162"/>
      <x:c r="D73" s="112"/>
      <x:c r="E73" s="162"/>
      <x:c r="F73" s="112"/>
      <x:c r="G73" s="162"/>
      <x:c r="H73" s="112"/>
      <x:c r="I73" s="162"/>
      <x:c r="J73" s="112"/>
      <x:c r="K73" s="112"/>
      <x:c r="L73" s="162"/>
      <x:c r="M73" s="112"/>
      <x:c r="N73" s="112"/>
      <x:c r="O73" s="112">
        <x:v>1</x:v>
      </x:c>
      <x:c r="P73" s="112">
        <x:v>1</x:v>
      </x:c>
      <x:c r="Q73" s="112"/>
      <x:c r="R73" s="162"/>
      <x:c r="S73" s="112"/>
      <x:c r="T73" s="162"/>
      <x:c r="U73" s="112">
        <x:v>1</x:v>
      </x:c>
      <x:c r="V73" s="162">
        <x:v>39</x:v>
      </x:c>
      <x:c r="W73" s="112">
        <x:v>1</x:v>
      </x:c>
      <x:c r="X73" s="112">
        <x:v>8</x:v>
      </x:c>
      <x:c r="Y73" s="112">
        <x:v>1</x:v>
      </x:c>
      <x:c r="Z73" s="112">
        <x:v>2</x:v>
      </x:c>
      <x:c r="AA73" s="112"/>
      <x:c r="AB73" s="112"/>
      <x:c r="AC73" s="112"/>
      <x:c r="AD73" s="112"/>
      <x:c r="AE73" s="112"/>
      <x:c r="AF73" s="112"/>
      <x:c r="AG73" s="112">
        <x:v>1</x:v>
      </x:c>
      <x:c r="AH73" s="112"/>
      <x:c r="AI73" s="112"/>
      <x:c r="AJ73" s="112">
        <x:v>2</x:v>
      </x:c>
      <x:c r="AK73" s="112">
        <x:v>3</x:v>
      </x:c>
      <x:c r="AL73" s="522" t="s">
        <x:v>2138</x:v>
      </x:c>
      <x:c r="AM73" s="70"/>
      <x:c r="AN73" s="73"/>
      <x:c r="AO73" s="70"/>
      <x:c r="AP73" s="70"/>
      <x:c r="AQ73" s="70"/>
      <x:c r="AR73" s="73"/>
      <x:c r="AS73" s="70"/>
      <x:c r="AT73" s="73"/>
      <x:c r="AU73" s="70"/>
      <x:c r="AV73" s="70"/>
      <x:c r="AW73" s="70"/>
      <x:c r="AX73" s="70"/>
      <x:c r="AY73" s="70"/>
      <x:c r="AZ73" s="70"/>
      <x:c r="BA73" s="73"/>
      <x:c r="BB73" s="70"/>
      <x:c r="BC73" s="70"/>
      <x:c r="BD73" s="112"/>
      <x:c r="BE73" s="112">
        <x:v>1</x:v>
      </x:c>
      <x:c r="BF73" s="112">
        <x:v>6</x:v>
      </x:c>
      <x:c r="BG73" s="112"/>
      <x:c r="BH73" s="112"/>
      <x:c r="BI73" s="112"/>
      <x:c r="BJ73" s="162"/>
      <x:c r="BK73" s="112"/>
      <x:c r="BL73" s="162"/>
      <x:c r="BM73" s="112"/>
      <x:c r="BN73" s="162"/>
      <x:c r="BO73" s="112"/>
      <x:c r="BP73" s="162"/>
      <x:c r="BQ73" s="112"/>
      <x:c r="BR73" s="112"/>
      <x:c r="BS73" s="112"/>
      <x:c r="BT73" s="112"/>
      <x:c r="BU73" s="112"/>
      <x:c r="BV73" s="522" t="s">
        <x:v>2138</x:v>
      </x:c>
      <x:c r="BW73" s="70"/>
      <x:c r="BX73" s="70"/>
      <x:c r="BY73" s="73"/>
      <x:c r="BZ73" s="70"/>
      <x:c r="CA73" s="73"/>
      <x:c r="CB73" s="70"/>
      <x:c r="CC73" s="73"/>
      <x:c r="CD73" s="70"/>
      <x:c r="CE73" s="70"/>
      <x:c r="CF73" s="73"/>
      <x:c r="CG73" s="70"/>
      <x:c r="CH73" s="112"/>
      <x:c r="CI73" s="112"/>
      <x:c r="CJ73" s="112"/>
      <x:c r="CK73" s="112"/>
      <x:c r="CL73" s="112"/>
      <x:c r="CM73" s="112"/>
      <x:c r="CN73" s="112"/>
      <x:c r="CO73" s="112"/>
      <x:c r="CP73" s="162"/>
      <x:c r="CQ73" s="112">
        <x:v>1</x:v>
      </x:c>
      <x:c r="CR73" s="162">
        <x:v>71</x:v>
      </x:c>
      <x:c r="CS73" s="112">
        <x:v>5</x:v>
      </x:c>
      <x:c r="CT73" s="112"/>
      <x:c r="CU73" s="112"/>
      <x:c r="CV73" s="112">
        <x:v>1</x:v>
      </x:c>
      <x:c r="CW73" s="112"/>
      <x:c r="CX73" s="112"/>
      <x:c r="CY73" s="522" t="s">
        <x:v>2138</x:v>
      </x:c>
      <x:c r="CZ73" s="112">
        <x:v>1</x:v>
      </x:c>
      <x:c r="DA73" s="162">
        <x:v>38.579999999999998</x:v>
      </x:c>
      <x:c r="DB73" s="112"/>
      <x:c r="DC73" s="162"/>
      <x:c r="DD73" s="112"/>
      <x:c r="DE73" s="162"/>
      <x:c r="DF73" s="112"/>
      <x:c r="DG73" s="163"/>
    </x:row>
    <x:row r="74" spans="1:111" s="10" customFormat="1" ht="30" customHeight="1">
      <x:c r="A74" s="522" t="s">
        <x:v>2152</x:v>
      </x:c>
      <x:c r="B74" s="115"/>
      <x:c r="C74" s="162"/>
      <x:c r="D74" s="112"/>
      <x:c r="E74" s="162"/>
      <x:c r="F74" s="112"/>
      <x:c r="G74" s="162"/>
      <x:c r="H74" s="112"/>
      <x:c r="I74" s="162"/>
      <x:c r="J74" s="112"/>
      <x:c r="K74" s="112"/>
      <x:c r="L74" s="162"/>
      <x:c r="M74" s="112"/>
      <x:c r="N74" s="112"/>
      <x:c r="O74" s="112"/>
      <x:c r="P74" s="112"/>
      <x:c r="Q74" s="112"/>
      <x:c r="R74" s="162"/>
      <x:c r="S74" s="112"/>
      <x:c r="T74" s="162"/>
      <x:c r="U74" s="112">
        <x:v>1</x:v>
      </x:c>
      <x:c r="V74" s="162">
        <x:v>49</x:v>
      </x:c>
      <x:c r="W74" s="112"/>
      <x:c r="X74" s="112">
        <x:v>5</x:v>
      </x:c>
      <x:c r="Y74" s="112"/>
      <x:c r="Z74" s="112"/>
      <x:c r="AA74" s="112">
        <x:v>1</x:v>
      </x:c>
      <x:c r="AB74" s="112"/>
      <x:c r="AC74" s="112"/>
      <x:c r="AD74" s="112"/>
      <x:c r="AE74" s="112">
        <x:v>1</x:v>
      </x:c>
      <x:c r="AF74" s="112"/>
      <x:c r="AG74" s="112">
        <x:v>1</x:v>
      </x:c>
      <x:c r="AH74" s="112"/>
      <x:c r="AI74" s="112"/>
      <x:c r="AJ74" s="112">
        <x:v>1</x:v>
      </x:c>
      <x:c r="AK74" s="112">
        <x:v>2</x:v>
      </x:c>
      <x:c r="AL74" s="522" t="s">
        <x:v>2152</x:v>
      </x:c>
      <x:c r="AM74" s="70"/>
      <x:c r="AN74" s="73"/>
      <x:c r="AO74" s="70"/>
      <x:c r="AP74" s="70"/>
      <x:c r="AQ74" s="70"/>
      <x:c r="AR74" s="73"/>
      <x:c r="AS74" s="70"/>
      <x:c r="AT74" s="73"/>
      <x:c r="AU74" s="70"/>
      <x:c r="AV74" s="70"/>
      <x:c r="AW74" s="70"/>
      <x:c r="AX74" s="70"/>
      <x:c r="AY74" s="70"/>
      <x:c r="AZ74" s="70"/>
      <x:c r="BA74" s="73"/>
      <x:c r="BB74" s="70"/>
      <x:c r="BC74" s="70"/>
      <x:c r="BD74" s="112"/>
      <x:c r="BE74" s="112">
        <x:v>1</x:v>
      </x:c>
      <x:c r="BF74" s="112">
        <x:v>3</x:v>
      </x:c>
      <x:c r="BG74" s="112"/>
      <x:c r="BH74" s="112"/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522" t="s">
        <x:v>2152</x:v>
      </x:c>
      <x:c r="BW74" s="70"/>
      <x:c r="BX74" s="70"/>
      <x:c r="BY74" s="73"/>
      <x:c r="BZ74" s="70"/>
      <x:c r="CA74" s="73"/>
      <x:c r="CB74" s="70"/>
      <x:c r="CC74" s="73"/>
      <x:c r="CD74" s="70"/>
      <x:c r="CE74" s="70"/>
      <x:c r="CF74" s="73"/>
      <x:c r="CG74" s="70"/>
      <x:c r="CH74" s="112"/>
      <x:c r="CI74" s="112"/>
      <x:c r="CJ74" s="112"/>
      <x:c r="CK74" s="112"/>
      <x:c r="CL74" s="112"/>
      <x:c r="CM74" s="112"/>
      <x:c r="CN74" s="112"/>
      <x:c r="CO74" s="112"/>
      <x:c r="CP74" s="162"/>
      <x:c r="CQ74" s="112">
        <x:v>1</x:v>
      </x:c>
      <x:c r="CR74" s="162">
        <x:v>87</x:v>
      </x:c>
      <x:c r="CS74" s="112">
        <x:v>4</x:v>
      </x:c>
      <x:c r="CT74" s="112"/>
      <x:c r="CU74" s="112"/>
      <x:c r="CV74" s="112">
        <x:v>1</x:v>
      </x:c>
      <x:c r="CW74" s="112"/>
      <x:c r="CX74" s="112"/>
      <x:c r="CY74" s="522" t="s">
        <x:v>2152</x:v>
      </x:c>
      <x:c r="CZ74" s="112">
        <x:v>1</x:v>
      </x:c>
      <x:c r="DA74" s="162">
        <x:v>48.780000000000001</x:v>
      </x:c>
      <x:c r="DB74" s="112"/>
      <x:c r="DC74" s="162"/>
      <x:c r="DD74" s="112"/>
      <x:c r="DE74" s="162"/>
      <x:c r="DF74" s="112"/>
      <x:c r="DG74" s="163"/>
    </x:row>
    <x:row r="75" spans="1:111" s="10" customFormat="1" ht="30" customHeight="1">
      <x:c r="A75" s="522" t="s">
        <x:v>2130</x:v>
      </x:c>
      <x:c r="B75" s="115"/>
      <x:c r="C75" s="162"/>
      <x:c r="D75" s="112"/>
      <x:c r="E75" s="162"/>
      <x:c r="F75" s="112"/>
      <x:c r="G75" s="162"/>
      <x:c r="H75" s="112"/>
      <x:c r="I75" s="162"/>
      <x:c r="J75" s="112"/>
      <x:c r="K75" s="112"/>
      <x:c r="L75" s="162"/>
      <x:c r="M75" s="112"/>
      <x:c r="N75" s="112"/>
      <x:c r="O75" s="112"/>
      <x:c r="P75" s="112"/>
      <x:c r="Q75" s="112"/>
      <x:c r="R75" s="162"/>
      <x:c r="S75" s="112"/>
      <x:c r="T75" s="162"/>
      <x:c r="U75" s="112"/>
      <x:c r="V75" s="162"/>
      <x:c r="W75" s="112"/>
      <x:c r="X75" s="112">
        <x:v>13</x:v>
      </x:c>
      <x:c r="Y75" s="112"/>
      <x:c r="Z75" s="112"/>
      <x:c r="AA75" s="112"/>
      <x:c r="AB75" s="112"/>
      <x:c r="AC75" s="112"/>
      <x:c r="AD75" s="112"/>
      <x:c r="AE75" s="112"/>
      <x:c r="AF75" s="112"/>
      <x:c r="AG75" s="112">
        <x:v>1</x:v>
      </x:c>
      <x:c r="AH75" s="112"/>
      <x:c r="AI75" s="112"/>
      <x:c r="AJ75" s="112"/>
      <x:c r="AK75" s="112"/>
      <x:c r="AL75" s="522" t="s">
        <x:v>2130</x:v>
      </x:c>
      <x:c r="AM75" s="70"/>
      <x:c r="AN75" s="73"/>
      <x:c r="AO75" s="70"/>
      <x:c r="AP75" s="70"/>
      <x:c r="AQ75" s="70"/>
      <x:c r="AR75" s="73"/>
      <x:c r="AS75" s="70"/>
      <x:c r="AT75" s="73"/>
      <x:c r="AU75" s="70"/>
      <x:c r="AV75" s="70"/>
      <x:c r="AW75" s="70"/>
      <x:c r="AX75" s="70"/>
      <x:c r="AY75" s="70"/>
      <x:c r="AZ75" s="70"/>
      <x:c r="BA75" s="73"/>
      <x:c r="BB75" s="70"/>
      <x:c r="BC75" s="70"/>
      <x:c r="BD75" s="112"/>
      <x:c r="BE75" s="112">
        <x:v>1</x:v>
      </x:c>
      <x:c r="BF75" s="112">
        <x:v>3</x:v>
      </x:c>
      <x:c r="BG75" s="112"/>
      <x:c r="BH75" s="112"/>
      <x:c r="BI75" s="112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522" t="s">
        <x:v>2130</x:v>
      </x:c>
      <x:c r="BW75" s="70"/>
      <x:c r="BX75" s="70"/>
      <x:c r="BY75" s="73"/>
      <x:c r="BZ75" s="70"/>
      <x:c r="CA75" s="73"/>
      <x:c r="CB75" s="70"/>
      <x:c r="CC75" s="73"/>
      <x:c r="CD75" s="70"/>
      <x:c r="CE75" s="70"/>
      <x:c r="CF75" s="73"/>
      <x:c r="CG75" s="70"/>
      <x:c r="CH75" s="112"/>
      <x:c r="CI75" s="112"/>
      <x:c r="CJ75" s="112"/>
      <x:c r="CK75" s="112"/>
      <x:c r="CL75" s="112"/>
      <x:c r="CM75" s="112"/>
      <x:c r="CN75" s="112"/>
      <x:c r="CO75" s="112"/>
      <x:c r="CP75" s="162"/>
      <x:c r="CQ75" s="112">
        <x:v>1</x:v>
      </x:c>
      <x:c r="CR75" s="162">
        <x:v>100</x:v>
      </x:c>
      <x:c r="CS75" s="112">
        <x:v>4</x:v>
      </x:c>
      <x:c r="CT75" s="112"/>
      <x:c r="CU75" s="112"/>
      <x:c r="CV75" s="112">
        <x:v>1</x:v>
      </x:c>
      <x:c r="CW75" s="112"/>
      <x:c r="CX75" s="112"/>
      <x:c r="CY75" s="522" t="s">
        <x:v>2130</x:v>
      </x:c>
      <x:c r="CZ75" s="112"/>
      <x:c r="DA75" s="162"/>
      <x:c r="DB75" s="112"/>
      <x:c r="DC75" s="162"/>
      <x:c r="DD75" s="112"/>
      <x:c r="DE75" s="162"/>
      <x:c r="DF75" s="112"/>
      <x:c r="DG75" s="163"/>
    </x:row>
    <x:row r="76" spans="1:111" s="10" customFormat="1" ht="30" customHeight="1">
      <x:c r="A76" s="522" t="s">
        <x:v>2156</x:v>
      </x:c>
      <x:c r="B76" s="115"/>
      <x:c r="C76" s="162"/>
      <x:c r="D76" s="112"/>
      <x:c r="E76" s="162"/>
      <x:c r="F76" s="112"/>
      <x:c r="G76" s="162"/>
      <x:c r="H76" s="112"/>
      <x:c r="I76" s="162"/>
      <x:c r="J76" s="112">
        <x:v>1</x:v>
      </x:c>
      <x:c r="K76" s="112"/>
      <x:c r="L76" s="162"/>
      <x:c r="M76" s="112"/>
      <x:c r="N76" s="112"/>
      <x:c r="O76" s="112"/>
      <x:c r="P76" s="112"/>
      <x:c r="Q76" s="112"/>
      <x:c r="R76" s="162"/>
      <x:c r="S76" s="112"/>
      <x:c r="T76" s="162"/>
      <x:c r="U76" s="112"/>
      <x:c r="V76" s="162"/>
      <x:c r="W76" s="112"/>
      <x:c r="X76" s="112">
        <x:v>4</x:v>
      </x:c>
      <x:c r="Y76" s="112">
        <x:v>1</x:v>
      </x:c>
      <x:c r="Z76" s="112">
        <x:v>1</x:v>
      </x:c>
      <x:c r="AA76" s="112">
        <x:v>1</x:v>
      </x:c>
      <x:c r="AB76" s="112"/>
      <x:c r="AC76" s="112"/>
      <x:c r="AD76" s="112"/>
      <x:c r="AE76" s="112"/>
      <x:c r="AF76" s="112"/>
      <x:c r="AG76" s="112">
        <x:v>1</x:v>
      </x:c>
      <x:c r="AH76" s="112"/>
      <x:c r="AI76" s="112"/>
      <x:c r="AJ76" s="112">
        <x:v>2</x:v>
      </x:c>
      <x:c r="AK76" s="112">
        <x:v>3</x:v>
      </x:c>
      <x:c r="AL76" s="522" t="s">
        <x:v>2156</x:v>
      </x:c>
      <x:c r="AM76" s="70"/>
      <x:c r="AN76" s="73"/>
      <x:c r="AO76" s="70"/>
      <x:c r="AP76" s="70"/>
      <x:c r="AQ76" s="70"/>
      <x:c r="AR76" s="73"/>
      <x:c r="AS76" s="70"/>
      <x:c r="AT76" s="73"/>
      <x:c r="AU76" s="70"/>
      <x:c r="AV76" s="70"/>
      <x:c r="AW76" s="70"/>
      <x:c r="AX76" s="70"/>
      <x:c r="AY76" s="70"/>
      <x:c r="AZ76" s="70"/>
      <x:c r="BA76" s="73"/>
      <x:c r="BB76" s="70"/>
      <x:c r="BC76" s="70"/>
      <x:c r="BD76" s="112"/>
      <x:c r="BE76" s="112">
        <x:v>1</x:v>
      </x:c>
      <x:c r="BF76" s="112">
        <x:v>4</x:v>
      </x:c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522" t="s">
        <x:v>2156</x:v>
      </x:c>
      <x:c r="BW76" s="70"/>
      <x:c r="BX76" s="70"/>
      <x:c r="BY76" s="73"/>
      <x:c r="BZ76" s="70"/>
      <x:c r="CA76" s="73"/>
      <x:c r="CB76" s="70"/>
      <x:c r="CC76" s="73"/>
      <x:c r="CD76" s="70"/>
      <x:c r="CE76" s="70"/>
      <x:c r="CF76" s="73"/>
      <x:c r="CG76" s="70"/>
      <x:c r="CH76" s="112"/>
      <x:c r="CI76" s="112"/>
      <x:c r="CJ76" s="112"/>
      <x:c r="CK76" s="112"/>
      <x:c r="CL76" s="112"/>
      <x:c r="CM76" s="112"/>
      <x:c r="CN76" s="112"/>
      <x:c r="CO76" s="112"/>
      <x:c r="CP76" s="162"/>
      <x:c r="CQ76" s="112">
        <x:v>1</x:v>
      </x:c>
      <x:c r="CR76" s="162">
        <x:v>61</x:v>
      </x:c>
      <x:c r="CS76" s="112">
        <x:v>4</x:v>
      </x:c>
      <x:c r="CT76" s="112"/>
      <x:c r="CU76" s="112"/>
      <x:c r="CV76" s="112">
        <x:v>1</x:v>
      </x:c>
      <x:c r="CW76" s="112">
        <x:v>1</x:v>
      </x:c>
      <x:c r="CX76" s="112">
        <x:v>4</x:v>
      </x:c>
      <x:c r="CY76" s="522" t="s">
        <x:v>2156</x:v>
      </x:c>
      <x:c r="CZ76" s="112"/>
      <x:c r="DA76" s="162"/>
      <x:c r="DB76" s="112"/>
      <x:c r="DC76" s="162"/>
      <x:c r="DD76" s="112"/>
      <x:c r="DE76" s="162"/>
      <x:c r="DF76" s="112"/>
      <x:c r="DG76" s="163"/>
    </x:row>
    <x:row r="77" spans="1:111" s="10" customFormat="1" ht="30" customHeight="1">
      <x:c r="A77" s="522" t="s">
        <x:v>2169</x:v>
      </x:c>
      <x:c r="B77" s="115"/>
      <x:c r="C77" s="162"/>
      <x:c r="D77" s="112"/>
      <x:c r="E77" s="162"/>
      <x:c r="F77" s="112"/>
      <x:c r="G77" s="162"/>
      <x:c r="H77" s="112"/>
      <x:c r="I77" s="162"/>
      <x:c r="J77" s="112">
        <x:v>1</x:v>
      </x:c>
      <x:c r="K77" s="112"/>
      <x:c r="L77" s="162"/>
      <x:c r="M77" s="112"/>
      <x:c r="N77" s="112"/>
      <x:c r="O77" s="112"/>
      <x:c r="P77" s="112"/>
      <x:c r="Q77" s="112"/>
      <x:c r="R77" s="162"/>
      <x:c r="S77" s="112"/>
      <x:c r="T77" s="162"/>
      <x:c r="U77" s="112">
        <x:v>1</x:v>
      </x:c>
      <x:c r="V77" s="162">
        <x:v>49</x:v>
      </x:c>
      <x:c r="W77" s="112"/>
      <x:c r="X77" s="112">
        <x:v>9</x:v>
      </x:c>
      <x:c r="Y77" s="112"/>
      <x:c r="Z77" s="112"/>
      <x:c r="AA77" s="112">
        <x:v>1</x:v>
      </x:c>
      <x:c r="AB77" s="112"/>
      <x:c r="AC77" s="112">
        <x:v>1</x:v>
      </x:c>
      <x:c r="AD77" s="112"/>
      <x:c r="AE77" s="112"/>
      <x:c r="AF77" s="112"/>
      <x:c r="AG77" s="112">
        <x:v>1</x:v>
      </x:c>
      <x:c r="AH77" s="112"/>
      <x:c r="AI77" s="112"/>
      <x:c r="AJ77" s="112">
        <x:v>1</x:v>
      </x:c>
      <x:c r="AK77" s="112">
        <x:v>1</x:v>
      </x:c>
      <x:c r="AL77" s="522" t="s">
        <x:v>2169</x:v>
      </x:c>
      <x:c r="AM77" s="70"/>
      <x:c r="AN77" s="73"/>
      <x:c r="AO77" s="70"/>
      <x:c r="AP77" s="70"/>
      <x:c r="AQ77" s="70"/>
      <x:c r="AR77" s="73"/>
      <x:c r="AS77" s="70"/>
      <x:c r="AT77" s="73"/>
      <x:c r="AU77" s="70"/>
      <x:c r="AV77" s="70"/>
      <x:c r="AW77" s="70"/>
      <x:c r="AX77" s="70"/>
      <x:c r="AY77" s="70"/>
      <x:c r="AZ77" s="70"/>
      <x:c r="BA77" s="73"/>
      <x:c r="BB77" s="70"/>
      <x:c r="BC77" s="70"/>
      <x:c r="BD77" s="112"/>
      <x:c r="BE77" s="112">
        <x:v>1</x:v>
      </x:c>
      <x:c r="BF77" s="112">
        <x:v>6</x:v>
      </x:c>
      <x:c r="BG77" s="112"/>
      <x:c r="BH77" s="112"/>
      <x:c r="BI77" s="112"/>
      <x:c r="BJ77" s="162"/>
      <x:c r="BK77" s="112"/>
      <x:c r="BL77" s="162"/>
      <x:c r="BM77" s="112"/>
      <x:c r="BN77" s="162"/>
      <x:c r="BO77" s="112"/>
      <x:c r="BP77" s="162"/>
      <x:c r="BQ77" s="112"/>
      <x:c r="BR77" s="112"/>
      <x:c r="BS77" s="112"/>
      <x:c r="BT77" s="112"/>
      <x:c r="BU77" s="112"/>
      <x:c r="BV77" s="522" t="s">
        <x:v>2169</x:v>
      </x:c>
      <x:c r="BW77" s="70"/>
      <x:c r="BX77" s="70"/>
      <x:c r="BY77" s="73"/>
      <x:c r="BZ77" s="70"/>
      <x:c r="CA77" s="73"/>
      <x:c r="CB77" s="70"/>
      <x:c r="CC77" s="73"/>
      <x:c r="CD77" s="70"/>
      <x:c r="CE77" s="70"/>
      <x:c r="CF77" s="73"/>
      <x:c r="CG77" s="70"/>
      <x:c r="CH77" s="112"/>
      <x:c r="CI77" s="112"/>
      <x:c r="CJ77" s="112"/>
      <x:c r="CK77" s="112"/>
      <x:c r="CL77" s="112"/>
      <x:c r="CM77" s="112"/>
      <x:c r="CN77" s="112"/>
      <x:c r="CO77" s="112"/>
      <x:c r="CP77" s="162"/>
      <x:c r="CQ77" s="112">
        <x:v>1</x:v>
      </x:c>
      <x:c r="CR77" s="162">
        <x:v>62</x:v>
      </x:c>
      <x:c r="CS77" s="112">
        <x:v>6</x:v>
      </x:c>
      <x:c r="CT77" s="112"/>
      <x:c r="CU77" s="112"/>
      <x:c r="CV77" s="112">
        <x:v>1</x:v>
      </x:c>
      <x:c r="CW77" s="112"/>
      <x:c r="CX77" s="112"/>
      <x:c r="CY77" s="522" t="s">
        <x:v>2169</x:v>
      </x:c>
      <x:c r="CZ77" s="112">
        <x:v>1</x:v>
      </x:c>
      <x:c r="DA77" s="162">
        <x:v>48.780000000000001</x:v>
      </x:c>
      <x:c r="DB77" s="112"/>
      <x:c r="DC77" s="162"/>
      <x:c r="DD77" s="112"/>
      <x:c r="DE77" s="162"/>
      <x:c r="DF77" s="112"/>
      <x:c r="DG77" s="163"/>
    </x:row>
    <x:row r="78" spans="1:111" s="10" customFormat="1" ht="30" customHeight="1">
      <x:c r="A78" s="522" t="s">
        <x:v>2155</x:v>
      </x:c>
      <x:c r="B78" s="115"/>
      <x:c r="C78" s="162"/>
      <x:c r="D78" s="112"/>
      <x:c r="E78" s="162"/>
      <x:c r="F78" s="112"/>
      <x:c r="G78" s="162"/>
      <x:c r="H78" s="112"/>
      <x:c r="I78" s="162"/>
      <x:c r="J78" s="112">
        <x:v>1</x:v>
      </x:c>
      <x:c r="K78" s="112"/>
      <x:c r="L78" s="162"/>
      <x:c r="M78" s="112"/>
      <x:c r="N78" s="112"/>
      <x:c r="O78" s="112"/>
      <x:c r="P78" s="112"/>
      <x:c r="Q78" s="112"/>
      <x:c r="R78" s="162"/>
      <x:c r="S78" s="112"/>
      <x:c r="T78" s="162"/>
      <x:c r="U78" s="112">
        <x:v>1</x:v>
      </x:c>
      <x:c r="V78" s="162">
        <x:v>49</x:v>
      </x:c>
      <x:c r="W78" s="112"/>
      <x:c r="X78" s="112">
        <x:v>12</x:v>
      </x:c>
      <x:c r="Y78" s="112"/>
      <x:c r="Z78" s="112"/>
      <x:c r="AA78" s="112">
        <x:v>1</x:v>
      </x:c>
      <x:c r="AB78" s="112"/>
      <x:c r="AC78" s="112"/>
      <x:c r="AD78" s="112">
        <x:v>1</x:v>
      </x:c>
      <x:c r="AE78" s="112"/>
      <x:c r="AF78" s="112"/>
      <x:c r="AG78" s="112">
        <x:v>1</x:v>
      </x:c>
      <x:c r="AH78" s="112"/>
      <x:c r="AI78" s="112"/>
      <x:c r="AJ78" s="112">
        <x:v>1</x:v>
      </x:c>
      <x:c r="AK78" s="112">
        <x:v>1</x:v>
      </x:c>
      <x:c r="AL78" s="522" t="s">
        <x:v>2155</x:v>
      </x:c>
      <x:c r="AM78" s="70"/>
      <x:c r="AN78" s="73"/>
      <x:c r="AO78" s="70"/>
      <x:c r="AP78" s="70"/>
      <x:c r="AQ78" s="70"/>
      <x:c r="AR78" s="73"/>
      <x:c r="AS78" s="70"/>
      <x:c r="AT78" s="73"/>
      <x:c r="AU78" s="70"/>
      <x:c r="AV78" s="70"/>
      <x:c r="AW78" s="70"/>
      <x:c r="AX78" s="70"/>
      <x:c r="AY78" s="70"/>
      <x:c r="AZ78" s="70"/>
      <x:c r="BA78" s="73"/>
      <x:c r="BB78" s="70"/>
      <x:c r="BC78" s="70"/>
      <x:c r="BD78" s="112"/>
      <x:c r="BE78" s="112">
        <x:v>1</x:v>
      </x:c>
      <x:c r="BF78" s="112">
        <x:v>3</x:v>
      </x:c>
      <x:c r="BG78" s="112"/>
      <x:c r="BH78" s="112"/>
      <x:c r="BI78" s="112"/>
      <x:c r="BJ78" s="162"/>
      <x:c r="BK78" s="112"/>
      <x:c r="BL78" s="162"/>
      <x:c r="BM78" s="112"/>
      <x:c r="BN78" s="162"/>
      <x:c r="BO78" s="112"/>
      <x:c r="BP78" s="162"/>
      <x:c r="BQ78" s="112"/>
      <x:c r="BR78" s="112"/>
      <x:c r="BS78" s="112"/>
      <x:c r="BT78" s="112"/>
      <x:c r="BU78" s="112"/>
      <x:c r="BV78" s="522" t="s">
        <x:v>2155</x:v>
      </x:c>
      <x:c r="BW78" s="70"/>
      <x:c r="BX78" s="70"/>
      <x:c r="BY78" s="73"/>
      <x:c r="BZ78" s="70"/>
      <x:c r="CA78" s="73"/>
      <x:c r="CB78" s="70"/>
      <x:c r="CC78" s="73"/>
      <x:c r="CD78" s="70"/>
      <x:c r="CE78" s="70"/>
      <x:c r="CF78" s="73"/>
      <x:c r="CG78" s="70"/>
      <x:c r="CH78" s="112"/>
      <x:c r="CI78" s="112"/>
      <x:c r="CJ78" s="112"/>
      <x:c r="CK78" s="112"/>
      <x:c r="CL78" s="112"/>
      <x:c r="CM78" s="112"/>
      <x:c r="CN78" s="112"/>
      <x:c r="CO78" s="112"/>
      <x:c r="CP78" s="162"/>
      <x:c r="CQ78" s="112">
        <x:v>1</x:v>
      </x:c>
      <x:c r="CR78" s="162">
        <x:v>60</x:v>
      </x:c>
      <x:c r="CS78" s="112">
        <x:v>4</x:v>
      </x:c>
      <x:c r="CT78" s="112"/>
      <x:c r="CU78" s="112"/>
      <x:c r="CV78" s="112">
        <x:v>1</x:v>
      </x:c>
      <x:c r="CW78" s="112"/>
      <x:c r="CX78" s="112"/>
      <x:c r="CY78" s="522" t="s">
        <x:v>2155</x:v>
      </x:c>
      <x:c r="CZ78" s="112">
        <x:v>1</x:v>
      </x:c>
      <x:c r="DA78" s="162">
        <x:v>49.299999999999997</x:v>
      </x:c>
      <x:c r="DB78" s="112"/>
      <x:c r="DC78" s="162"/>
      <x:c r="DD78" s="112"/>
      <x:c r="DE78" s="162"/>
      <x:c r="DF78" s="112"/>
      <x:c r="DG78" s="163"/>
    </x:row>
    <x:row r="79" spans="1:111" s="10" customFormat="1" ht="30" customHeight="1">
      <x:c r="A79" s="522" t="s">
        <x:v>2188</x:v>
      </x:c>
      <x:c r="B79" s="115"/>
      <x:c r="C79" s="162"/>
      <x:c r="D79" s="112"/>
      <x:c r="E79" s="162"/>
      <x:c r="F79" s="112"/>
      <x:c r="G79" s="162"/>
      <x:c r="H79" s="112"/>
      <x:c r="I79" s="162"/>
      <x:c r="J79" s="112"/>
      <x:c r="K79" s="112"/>
      <x:c r="L79" s="162"/>
      <x:c r="M79" s="112"/>
      <x:c r="N79" s="112"/>
      <x:c r="O79" s="112"/>
      <x:c r="P79" s="112"/>
      <x:c r="Q79" s="112"/>
      <x:c r="R79" s="162"/>
      <x:c r="S79" s="112"/>
      <x:c r="T79" s="162"/>
      <x:c r="U79" s="112">
        <x:v>1</x:v>
      </x:c>
      <x:c r="V79" s="162">
        <x:v>51</x:v>
      </x:c>
      <x:c r="W79" s="112"/>
      <x:c r="X79" s="112">
        <x:v>2</x:v>
      </x:c>
      <x:c r="Y79" s="112"/>
      <x:c r="Z79" s="112"/>
      <x:c r="AA79" s="112"/>
      <x:c r="AB79" s="112"/>
      <x:c r="AC79" s="112"/>
      <x:c r="AD79" s="112">
        <x:v>1</x:v>
      </x:c>
      <x:c r="AE79" s="112"/>
      <x:c r="AF79" s="112"/>
      <x:c r="AG79" s="112">
        <x:v>1</x:v>
      </x:c>
      <x:c r="AH79" s="112"/>
      <x:c r="AI79" s="112"/>
      <x:c r="AJ79" s="112">
        <x:v>1</x:v>
      </x:c>
      <x:c r="AK79" s="112">
        <x:v>1</x:v>
      </x:c>
      <x:c r="AL79" s="522" t="s">
        <x:v>2188</x:v>
      </x:c>
      <x:c r="AM79" s="70"/>
      <x:c r="AN79" s="73"/>
      <x:c r="AO79" s="70"/>
      <x:c r="AP79" s="70"/>
      <x:c r="AQ79" s="70"/>
      <x:c r="AR79" s="73"/>
      <x:c r="AS79" s="70"/>
      <x:c r="AT79" s="73"/>
      <x:c r="AU79" s="70"/>
      <x:c r="AV79" s="70"/>
      <x:c r="AW79" s="70"/>
      <x:c r="AX79" s="70"/>
      <x:c r="AY79" s="70"/>
      <x:c r="AZ79" s="70"/>
      <x:c r="BA79" s="73"/>
      <x:c r="BB79" s="70"/>
      <x:c r="BC79" s="70"/>
      <x:c r="BD79" s="112"/>
      <x:c r="BE79" s="112">
        <x:v>1</x:v>
      </x:c>
      <x:c r="BF79" s="112">
        <x:v>4</x:v>
      </x:c>
      <x:c r="BG79" s="112"/>
      <x:c r="BH79" s="112"/>
      <x:c r="BI79" s="112"/>
      <x:c r="BJ79" s="162"/>
      <x:c r="BK79" s="112"/>
      <x:c r="BL79" s="162"/>
      <x:c r="BM79" s="112"/>
      <x:c r="BN79" s="162"/>
      <x:c r="BO79" s="112"/>
      <x:c r="BP79" s="162"/>
      <x:c r="BQ79" s="112"/>
      <x:c r="BR79" s="112"/>
      <x:c r="BS79" s="112"/>
      <x:c r="BT79" s="112"/>
      <x:c r="BU79" s="112"/>
      <x:c r="BV79" s="522" t="s">
        <x:v>2188</x:v>
      </x:c>
      <x:c r="BW79" s="70"/>
      <x:c r="BX79" s="70"/>
      <x:c r="BY79" s="73"/>
      <x:c r="BZ79" s="70"/>
      <x:c r="CA79" s="73"/>
      <x:c r="CB79" s="70"/>
      <x:c r="CC79" s="73"/>
      <x:c r="CD79" s="70"/>
      <x:c r="CE79" s="70"/>
      <x:c r="CF79" s="73"/>
      <x:c r="CG79" s="70"/>
      <x:c r="CH79" s="112"/>
      <x:c r="CI79" s="112"/>
      <x:c r="CJ79" s="112"/>
      <x:c r="CK79" s="112"/>
      <x:c r="CL79" s="112"/>
      <x:c r="CM79" s="112"/>
      <x:c r="CN79" s="112"/>
      <x:c r="CO79" s="112"/>
      <x:c r="CP79" s="162"/>
      <x:c r="CQ79" s="112">
        <x:v>1</x:v>
      </x:c>
      <x:c r="CR79" s="162">
        <x:v>51</x:v>
      </x:c>
      <x:c r="CS79" s="112">
        <x:v>4</x:v>
      </x:c>
      <x:c r="CT79" s="112"/>
      <x:c r="CU79" s="112"/>
      <x:c r="CV79" s="112">
        <x:v>1</x:v>
      </x:c>
      <x:c r="CW79" s="112"/>
      <x:c r="CX79" s="112"/>
      <x:c r="CY79" s="522" t="s">
        <x:v>2188</x:v>
      </x:c>
      <x:c r="CZ79" s="112">
        <x:v>1</x:v>
      </x:c>
      <x:c r="DA79" s="162">
        <x:v>45.719999999999999</x:v>
      </x:c>
      <x:c r="DB79" s="112"/>
      <x:c r="DC79" s="162"/>
      <x:c r="DD79" s="112"/>
      <x:c r="DE79" s="162"/>
      <x:c r="DF79" s="112"/>
      <x:c r="DG79" s="163"/>
    </x:row>
    <x:row r="80" spans="1:111" s="10" customFormat="1" ht="30" customHeight="1">
      <x:c r="A80" s="522" t="s">
        <x:v>2158</x:v>
      </x:c>
      <x:c r="B80" s="115">
        <x:v>1</x:v>
      </x:c>
      <x:c r="C80" s="162">
        <x:v>1120.3</x:v>
      </x:c>
      <x:c r="D80" s="112"/>
      <x:c r="E80" s="162"/>
      <x:c r="F80" s="112"/>
      <x:c r="G80" s="162"/>
      <x:c r="H80" s="112"/>
      <x:c r="I80" s="162"/>
      <x:c r="J80" s="112">
        <x:v>3</x:v>
      </x:c>
      <x:c r="K80" s="112"/>
      <x:c r="L80" s="162"/>
      <x:c r="M80" s="112"/>
      <x:c r="N80" s="112"/>
      <x:c r="O80" s="112"/>
      <x:c r="P80" s="112"/>
      <x:c r="Q80" s="112"/>
      <x:c r="R80" s="162"/>
      <x:c r="S80" s="112"/>
      <x:c r="T80" s="162"/>
      <x:c r="U80" s="112"/>
      <x:c r="V80" s="162"/>
      <x:c r="W80" s="112"/>
      <x:c r="X80" s="112">
        <x:v>18</x:v>
      </x:c>
      <x:c r="Y80" s="112"/>
      <x:c r="Z80" s="112"/>
      <x:c r="AA80" s="112">
        <x:v>1</x:v>
      </x:c>
      <x:c r="AB80" s="112"/>
      <x:c r="AC80" s="112">
        <x:v>1</x:v>
      </x:c>
      <x:c r="AD80" s="112"/>
      <x:c r="AE80" s="112"/>
      <x:c r="AF80" s="112"/>
      <x:c r="AG80" s="112">
        <x:v>1</x:v>
      </x:c>
      <x:c r="AH80" s="112"/>
      <x:c r="AI80" s="112"/>
      <x:c r="AJ80" s="112">
        <x:v>1</x:v>
      </x:c>
      <x:c r="AK80" s="112">
        <x:v>1</x:v>
      </x:c>
      <x:c r="AL80" s="522" t="s">
        <x:v>2158</x:v>
      </x:c>
      <x:c r="AM80" s="70"/>
      <x:c r="AN80" s="73"/>
      <x:c r="AO80" s="70"/>
      <x:c r="AP80" s="70"/>
      <x:c r="AQ80" s="70"/>
      <x:c r="AR80" s="73"/>
      <x:c r="AS80" s="70"/>
      <x:c r="AT80" s="73"/>
      <x:c r="AU80" s="70"/>
      <x:c r="AV80" s="70"/>
      <x:c r="AW80" s="70"/>
      <x:c r="AX80" s="70"/>
      <x:c r="AY80" s="70"/>
      <x:c r="AZ80" s="70"/>
      <x:c r="BA80" s="73"/>
      <x:c r="BB80" s="70"/>
      <x:c r="BC80" s="70"/>
      <x:c r="BD80" s="112"/>
      <x:c r="BE80" s="112">
        <x:v>1</x:v>
      </x:c>
      <x:c r="BF80" s="112">
        <x:v>5</x:v>
      </x:c>
      <x:c r="BG80" s="112"/>
      <x:c r="BH80" s="112"/>
      <x:c r="BI80" s="112"/>
      <x:c r="BJ80" s="162"/>
      <x:c r="BK80" s="112"/>
      <x:c r="BL80" s="162"/>
      <x:c r="BM80" s="112"/>
      <x:c r="BN80" s="162"/>
      <x:c r="BO80" s="112"/>
      <x:c r="BP80" s="162"/>
      <x:c r="BQ80" s="112"/>
      <x:c r="BR80" s="112"/>
      <x:c r="BS80" s="112"/>
      <x:c r="BT80" s="112"/>
      <x:c r="BU80" s="112"/>
      <x:c r="BV80" s="522" t="s">
        <x:v>2158</x:v>
      </x:c>
      <x:c r="BW80" s="70"/>
      <x:c r="BX80" s="70"/>
      <x:c r="BY80" s="73"/>
      <x:c r="BZ80" s="70"/>
      <x:c r="CA80" s="73"/>
      <x:c r="CB80" s="70"/>
      <x:c r="CC80" s="73"/>
      <x:c r="CD80" s="70"/>
      <x:c r="CE80" s="70"/>
      <x:c r="CF80" s="73"/>
      <x:c r="CG80" s="70"/>
      <x:c r="CH80" s="112"/>
      <x:c r="CI80" s="112"/>
      <x:c r="CJ80" s="112"/>
      <x:c r="CK80" s="112"/>
      <x:c r="CL80" s="112"/>
      <x:c r="CM80" s="112"/>
      <x:c r="CN80" s="112"/>
      <x:c r="CO80" s="112"/>
      <x:c r="CP80" s="162"/>
      <x:c r="CQ80" s="112"/>
      <x:c r="CR80" s="162"/>
      <x:c r="CS80" s="112"/>
      <x:c r="CT80" s="112"/>
      <x:c r="CU80" s="112"/>
      <x:c r="CV80" s="112"/>
      <x:c r="CW80" s="112"/>
      <x:c r="CX80" s="112"/>
      <x:c r="CY80" s="522" t="s">
        <x:v>2158</x:v>
      </x:c>
      <x:c r="CZ80" s="112"/>
      <x:c r="DA80" s="162"/>
      <x:c r="DB80" s="112"/>
      <x:c r="DC80" s="162"/>
      <x:c r="DD80" s="112"/>
      <x:c r="DE80" s="162"/>
      <x:c r="DF80" s="112"/>
      <x:c r="DG80" s="163"/>
    </x:row>
    <x:row r="81" spans="1:111" s="10" customFormat="1" ht="30" customHeight="1">
      <x:c r="A81" s="522" t="s">
        <x:v>2163</x:v>
      </x:c>
      <x:c r="B81" s="115">
        <x:v>1</x:v>
      </x:c>
      <x:c r="C81" s="162">
        <x:v>2105.5999999999999</x:v>
      </x:c>
      <x:c r="D81" s="112"/>
      <x:c r="E81" s="162"/>
      <x:c r="F81" s="112"/>
      <x:c r="G81" s="162"/>
      <x:c r="H81" s="112"/>
      <x:c r="I81" s="162"/>
      <x:c r="J81" s="112">
        <x:v>4</x:v>
      </x:c>
      <x:c r="K81" s="112"/>
      <x:c r="L81" s="162"/>
      <x:c r="M81" s="112"/>
      <x:c r="N81" s="112"/>
      <x:c r="O81" s="112"/>
      <x:c r="P81" s="112"/>
      <x:c r="Q81" s="112"/>
      <x:c r="R81" s="162"/>
      <x:c r="S81" s="112"/>
      <x:c r="T81" s="162"/>
      <x:c r="U81" s="112"/>
      <x:c r="V81" s="162"/>
      <x:c r="W81" s="112"/>
      <x:c r="X81" s="112">
        <x:v>25</x:v>
      </x:c>
      <x:c r="Y81" s="112"/>
      <x:c r="Z81" s="112"/>
      <x:c r="AA81" s="112">
        <x:v>1</x:v>
      </x:c>
      <x:c r="AB81" s="112"/>
      <x:c r="AC81" s="112">
        <x:v>1</x:v>
      </x:c>
      <x:c r="AD81" s="112">
        <x:v>1</x:v>
      </x:c>
      <x:c r="AE81" s="112"/>
      <x:c r="AF81" s="112"/>
      <x:c r="AG81" s="112">
        <x:v>1</x:v>
      </x:c>
      <x:c r="AH81" s="112"/>
      <x:c r="AI81" s="112"/>
      <x:c r="AJ81" s="112"/>
      <x:c r="AK81" s="112"/>
      <x:c r="AL81" s="522" t="s">
        <x:v>2163</x:v>
      </x:c>
      <x:c r="AM81" s="70"/>
      <x:c r="AN81" s="73"/>
      <x:c r="AO81" s="70"/>
      <x:c r="AP81" s="70"/>
      <x:c r="AQ81" s="70"/>
      <x:c r="AR81" s="73"/>
      <x:c r="AS81" s="70"/>
      <x:c r="AT81" s="73"/>
      <x:c r="AU81" s="70"/>
      <x:c r="AV81" s="70"/>
      <x:c r="AW81" s="70"/>
      <x:c r="AX81" s="70"/>
      <x:c r="AY81" s="70"/>
      <x:c r="AZ81" s="70"/>
      <x:c r="BA81" s="73"/>
      <x:c r="BB81" s="70"/>
      <x:c r="BC81" s="70"/>
      <x:c r="BD81" s="112"/>
      <x:c r="BE81" s="112">
        <x:v>1</x:v>
      </x:c>
      <x:c r="BF81" s="112">
        <x:v>7</x:v>
      </x:c>
      <x:c r="BG81" s="112"/>
      <x:c r="BH81" s="112"/>
      <x:c r="BI81" s="112"/>
      <x:c r="BJ81" s="162"/>
      <x:c r="BK81" s="112"/>
      <x:c r="BL81" s="162"/>
      <x:c r="BM81" s="112"/>
      <x:c r="BN81" s="162"/>
      <x:c r="BO81" s="112"/>
      <x:c r="BP81" s="162"/>
      <x:c r="BQ81" s="112"/>
      <x:c r="BR81" s="112"/>
      <x:c r="BS81" s="112"/>
      <x:c r="BT81" s="112"/>
      <x:c r="BU81" s="112"/>
      <x:c r="BV81" s="522" t="s">
        <x:v>2163</x:v>
      </x:c>
      <x:c r="BW81" s="70"/>
      <x:c r="BX81" s="70"/>
      <x:c r="BY81" s="73"/>
      <x:c r="BZ81" s="70"/>
      <x:c r="CA81" s="73"/>
      <x:c r="CB81" s="70"/>
      <x:c r="CC81" s="73"/>
      <x:c r="CD81" s="70"/>
      <x:c r="CE81" s="70"/>
      <x:c r="CF81" s="73"/>
      <x:c r="CG81" s="70"/>
      <x:c r="CH81" s="112"/>
      <x:c r="CI81" s="112"/>
      <x:c r="CJ81" s="112"/>
      <x:c r="CK81" s="112"/>
      <x:c r="CL81" s="112"/>
      <x:c r="CM81" s="112"/>
      <x:c r="CN81" s="112"/>
      <x:c r="CO81" s="112"/>
      <x:c r="CP81" s="162"/>
      <x:c r="CQ81" s="112"/>
      <x:c r="CR81" s="162"/>
      <x:c r="CS81" s="112"/>
      <x:c r="CT81" s="112"/>
      <x:c r="CU81" s="112"/>
      <x:c r="CV81" s="112"/>
      <x:c r="CW81" s="112"/>
      <x:c r="CX81" s="112"/>
      <x:c r="CY81" s="522" t="s">
        <x:v>2163</x:v>
      </x:c>
      <x:c r="CZ81" s="112"/>
      <x:c r="DA81" s="162"/>
      <x:c r="DB81" s="112"/>
      <x:c r="DC81" s="162"/>
      <x:c r="DD81" s="112"/>
      <x:c r="DE81" s="162"/>
      <x:c r="DF81" s="112"/>
      <x:c r="DG81" s="163"/>
    </x:row>
    <x:row r="82" spans="1:111" s="10" customFormat="1" ht="30" customHeight="1">
      <x:c r="A82" s="522" t="s">
        <x:v>2179</x:v>
      </x:c>
      <x:c r="B82" s="115">
        <x:v>1</x:v>
      </x:c>
      <x:c r="C82" s="162">
        <x:v>754.70000000000005</x:v>
      </x:c>
      <x:c r="D82" s="112"/>
      <x:c r="E82" s="162"/>
      <x:c r="F82" s="112"/>
      <x:c r="G82" s="162"/>
      <x:c r="H82" s="112"/>
      <x:c r="I82" s="162"/>
      <x:c r="J82" s="112">
        <x:v>3</x:v>
      </x:c>
      <x:c r="K82" s="112"/>
      <x:c r="L82" s="162"/>
      <x:c r="M82" s="112"/>
      <x:c r="N82" s="112"/>
      <x:c r="O82" s="112"/>
      <x:c r="P82" s="112"/>
      <x:c r="Q82" s="112"/>
      <x:c r="R82" s="162"/>
      <x:c r="S82" s="112"/>
      <x:c r="T82" s="162"/>
      <x:c r="U82" s="112"/>
      <x:c r="V82" s="162"/>
      <x:c r="W82" s="112"/>
      <x:c r="X82" s="112">
        <x:v>17</x:v>
      </x:c>
      <x:c r="Y82" s="112"/>
      <x:c r="Z82" s="112"/>
      <x:c r="AA82" s="112">
        <x:v>1</x:v>
      </x:c>
      <x:c r="AB82" s="112"/>
      <x:c r="AC82" s="112"/>
      <x:c r="AD82" s="112">
        <x:v>1</x:v>
      </x:c>
      <x:c r="AE82" s="112"/>
      <x:c r="AF82" s="112"/>
      <x:c r="AG82" s="112">
        <x:v>1</x:v>
      </x:c>
      <x:c r="AH82" s="112"/>
      <x:c r="AI82" s="112"/>
      <x:c r="AJ82" s="112">
        <x:v>1</x:v>
      </x:c>
      <x:c r="AK82" s="112">
        <x:v>1</x:v>
      </x:c>
      <x:c r="AL82" s="522" t="s">
        <x:v>2179</x:v>
      </x:c>
      <x:c r="AM82" s="70"/>
      <x:c r="AN82" s="73"/>
      <x:c r="AO82" s="70"/>
      <x:c r="AP82" s="70"/>
      <x:c r="AQ82" s="70"/>
      <x:c r="AR82" s="73"/>
      <x:c r="AS82" s="70"/>
      <x:c r="AT82" s="73"/>
      <x:c r="AU82" s="70"/>
      <x:c r="AV82" s="70"/>
      <x:c r="AW82" s="70"/>
      <x:c r="AX82" s="70"/>
      <x:c r="AY82" s="70"/>
      <x:c r="AZ82" s="70"/>
      <x:c r="BA82" s="73"/>
      <x:c r="BB82" s="70"/>
      <x:c r="BC82" s="70"/>
      <x:c r="BD82" s="112"/>
      <x:c r="BE82" s="112">
        <x:v>1</x:v>
      </x:c>
      <x:c r="BF82" s="112">
        <x:v>5</x:v>
      </x:c>
      <x:c r="BG82" s="112"/>
      <x:c r="BH82" s="112"/>
      <x:c r="BI82" s="112"/>
      <x:c r="BJ82" s="162"/>
      <x:c r="BK82" s="112"/>
      <x:c r="BL82" s="162"/>
      <x:c r="BM82" s="112"/>
      <x:c r="BN82" s="162"/>
      <x:c r="BO82" s="112"/>
      <x:c r="BP82" s="162"/>
      <x:c r="BQ82" s="112"/>
      <x:c r="BR82" s="112"/>
      <x:c r="BS82" s="112"/>
      <x:c r="BT82" s="112"/>
      <x:c r="BU82" s="112"/>
      <x:c r="BV82" s="522" t="s">
        <x:v>2179</x:v>
      </x:c>
      <x:c r="BW82" s="70"/>
      <x:c r="BX82" s="70"/>
      <x:c r="BY82" s="73"/>
      <x:c r="BZ82" s="70"/>
      <x:c r="CA82" s="73"/>
      <x:c r="CB82" s="70"/>
      <x:c r="CC82" s="73"/>
      <x:c r="CD82" s="70"/>
      <x:c r="CE82" s="70"/>
      <x:c r="CF82" s="73"/>
      <x:c r="CG82" s="70"/>
      <x:c r="CH82" s="112"/>
      <x:c r="CI82" s="112"/>
      <x:c r="CJ82" s="112"/>
      <x:c r="CK82" s="112"/>
      <x:c r="CL82" s="112"/>
      <x:c r="CM82" s="112"/>
      <x:c r="CN82" s="112"/>
      <x:c r="CO82" s="112"/>
      <x:c r="CP82" s="162"/>
      <x:c r="CQ82" s="112"/>
      <x:c r="CR82" s="162"/>
      <x:c r="CS82" s="112"/>
      <x:c r="CT82" s="112"/>
      <x:c r="CU82" s="112"/>
      <x:c r="CV82" s="112"/>
      <x:c r="CW82" s="112"/>
      <x:c r="CX82" s="112"/>
      <x:c r="CY82" s="522" t="s">
        <x:v>2179</x:v>
      </x:c>
      <x:c r="CZ82" s="112"/>
      <x:c r="DA82" s="162"/>
      <x:c r="DB82" s="112"/>
      <x:c r="DC82" s="162"/>
      <x:c r="DD82" s="112"/>
      <x:c r="DE82" s="162"/>
      <x:c r="DF82" s="112"/>
      <x:c r="DG82" s="163"/>
    </x:row>
    <x:row r="83" spans="1:111" s="10" customFormat="1" ht="30" customHeight="1">
      <x:c r="A83" s="522" t="s">
        <x:v>2160</x:v>
      </x:c>
      <x:c r="B83" s="115">
        <x:v>1</x:v>
      </x:c>
      <x:c r="C83" s="162">
        <x:v>1626.4000000000001</x:v>
      </x:c>
      <x:c r="D83" s="112"/>
      <x:c r="E83" s="162"/>
      <x:c r="F83" s="112"/>
      <x:c r="G83" s="162"/>
      <x:c r="H83" s="112"/>
      <x:c r="I83" s="162"/>
      <x:c r="J83" s="112">
        <x:v>3</x:v>
      </x:c>
      <x:c r="K83" s="112"/>
      <x:c r="L83" s="162"/>
      <x:c r="M83" s="112"/>
      <x:c r="N83" s="112"/>
      <x:c r="O83" s="112"/>
      <x:c r="P83" s="112"/>
      <x:c r="Q83" s="112"/>
      <x:c r="R83" s="162"/>
      <x:c r="S83" s="112"/>
      <x:c r="T83" s="162"/>
      <x:c r="U83" s="112"/>
      <x:c r="V83" s="162"/>
      <x:c r="W83" s="112"/>
      <x:c r="X83" s="112">
        <x:v>34</x:v>
      </x:c>
      <x:c r="Y83" s="112"/>
      <x:c r="Z83" s="112"/>
      <x:c r="AA83" s="112">
        <x:v>1</x:v>
      </x:c>
      <x:c r="AB83" s="112"/>
      <x:c r="AC83" s="112">
        <x:v>2</x:v>
      </x:c>
      <x:c r="AD83" s="112"/>
      <x:c r="AE83" s="112"/>
      <x:c r="AF83" s="112"/>
      <x:c r="AG83" s="112">
        <x:v>2</x:v>
      </x:c>
      <x:c r="AH83" s="112"/>
      <x:c r="AI83" s="112"/>
      <x:c r="AJ83" s="112">
        <x:v>3</x:v>
      </x:c>
      <x:c r="AK83" s="112">
        <x:v>3</x:v>
      </x:c>
      <x:c r="AL83" s="522" t="s">
        <x:v>2160</x:v>
      </x:c>
      <x:c r="AM83" s="70"/>
      <x:c r="AN83" s="73"/>
      <x:c r="AO83" s="70"/>
      <x:c r="AP83" s="70"/>
      <x:c r="AQ83" s="70"/>
      <x:c r="AR83" s="73"/>
      <x:c r="AS83" s="70"/>
      <x:c r="AT83" s="73"/>
      <x:c r="AU83" s="70"/>
      <x:c r="AV83" s="70"/>
      <x:c r="AW83" s="70"/>
      <x:c r="AX83" s="70"/>
      <x:c r="AY83" s="70"/>
      <x:c r="AZ83" s="70"/>
      <x:c r="BA83" s="73"/>
      <x:c r="BB83" s="70"/>
      <x:c r="BC83" s="70"/>
      <x:c r="BD83" s="112"/>
      <x:c r="BE83" s="112">
        <x:v>1</x:v>
      </x:c>
      <x:c r="BF83" s="112">
        <x:v>8</x:v>
      </x:c>
      <x:c r="BG83" s="112"/>
      <x:c r="BH83" s="112"/>
      <x:c r="BI83" s="112"/>
      <x:c r="BJ83" s="162"/>
      <x:c r="BK83" s="112"/>
      <x:c r="BL83" s="162"/>
      <x:c r="BM83" s="112"/>
      <x:c r="BN83" s="162"/>
      <x:c r="BO83" s="112"/>
      <x:c r="BP83" s="162"/>
      <x:c r="BQ83" s="112"/>
      <x:c r="BR83" s="112"/>
      <x:c r="BS83" s="112"/>
      <x:c r="BT83" s="112"/>
      <x:c r="BU83" s="112"/>
      <x:c r="BV83" s="522" t="s">
        <x:v>2160</x:v>
      </x:c>
      <x:c r="BW83" s="70"/>
      <x:c r="BX83" s="70"/>
      <x:c r="BY83" s="73"/>
      <x:c r="BZ83" s="70"/>
      <x:c r="CA83" s="73"/>
      <x:c r="CB83" s="70"/>
      <x:c r="CC83" s="73"/>
      <x:c r="CD83" s="70"/>
      <x:c r="CE83" s="70"/>
      <x:c r="CF83" s="73"/>
      <x:c r="CG83" s="70"/>
      <x:c r="CH83" s="112"/>
      <x:c r="CI83" s="112"/>
      <x:c r="CJ83" s="112"/>
      <x:c r="CK83" s="112"/>
      <x:c r="CL83" s="112"/>
      <x:c r="CM83" s="112"/>
      <x:c r="CN83" s="112"/>
      <x:c r="CO83" s="112"/>
      <x:c r="CP83" s="162"/>
      <x:c r="CQ83" s="112"/>
      <x:c r="CR83" s="162"/>
      <x:c r="CS83" s="112">
        <x:v>2</x:v>
      </x:c>
      <x:c r="CT83" s="112"/>
      <x:c r="CU83" s="112"/>
      <x:c r="CV83" s="112"/>
      <x:c r="CW83" s="112"/>
      <x:c r="CX83" s="112"/>
      <x:c r="CY83" s="522" t="s">
        <x:v>2160</x:v>
      </x:c>
      <x:c r="CZ83" s="112"/>
      <x:c r="DA83" s="162"/>
      <x:c r="DB83" s="112"/>
      <x:c r="DC83" s="162"/>
      <x:c r="DD83" s="112"/>
      <x:c r="DE83" s="162"/>
      <x:c r="DF83" s="112"/>
      <x:c r="DG83" s="163"/>
    </x:row>
    <x:row r="84" spans="1:111" s="10" customFormat="1" ht="30" customHeight="1">
      <x:c r="A84" s="522" t="s">
        <x:v>2141</x:v>
      </x:c>
      <x:c r="B84" s="115">
        <x:v>1</x:v>
      </x:c>
      <x:c r="C84" s="162">
        <x:v>194.30000000000001</x:v>
      </x:c>
      <x:c r="D84" s="112"/>
      <x:c r="E84" s="162"/>
      <x:c r="F84" s="112"/>
      <x:c r="G84" s="162"/>
      <x:c r="H84" s="112"/>
      <x:c r="I84" s="162"/>
      <x:c r="J84" s="112">
        <x:v>3</x:v>
      </x:c>
      <x:c r="K84" s="112"/>
      <x:c r="L84" s="162"/>
      <x:c r="M84" s="112"/>
      <x:c r="N84" s="112"/>
      <x:c r="O84" s="112"/>
      <x:c r="P84" s="112"/>
      <x:c r="Q84" s="112"/>
      <x:c r="R84" s="162"/>
      <x:c r="S84" s="112"/>
      <x:c r="T84" s="162"/>
      <x:c r="U84" s="112"/>
      <x:c r="V84" s="162"/>
      <x:c r="W84" s="112"/>
      <x:c r="X84" s="112">
        <x:v>24</x:v>
      </x:c>
      <x:c r="Y84" s="112"/>
      <x:c r="Z84" s="112"/>
      <x:c r="AA84" s="112">
        <x:v>1</x:v>
      </x:c>
      <x:c r="AB84" s="112"/>
      <x:c r="AC84" s="112">
        <x:v>1</x:v>
      </x:c>
      <x:c r="AD84" s="112">
        <x:v>2</x:v>
      </x:c>
      <x:c r="AE84" s="112"/>
      <x:c r="AF84" s="112"/>
      <x:c r="AG84" s="112">
        <x:v>1</x:v>
      </x:c>
      <x:c r="AH84" s="112"/>
      <x:c r="AI84" s="112"/>
      <x:c r="AJ84" s="112">
        <x:v>3</x:v>
      </x:c>
      <x:c r="AK84" s="112">
        <x:v>5</x:v>
      </x:c>
      <x:c r="AL84" s="522" t="s">
        <x:v>2141</x:v>
      </x:c>
      <x:c r="AM84" s="70"/>
      <x:c r="AN84" s="73"/>
      <x:c r="AO84" s="70"/>
      <x:c r="AP84" s="70"/>
      <x:c r="AQ84" s="70"/>
      <x:c r="AR84" s="73"/>
      <x:c r="AS84" s="70"/>
      <x:c r="AT84" s="73"/>
      <x:c r="AU84" s="70"/>
      <x:c r="AV84" s="70"/>
      <x:c r="AW84" s="70"/>
      <x:c r="AX84" s="70"/>
      <x:c r="AY84" s="70"/>
      <x:c r="AZ84" s="70"/>
      <x:c r="BA84" s="73"/>
      <x:c r="BB84" s="70"/>
      <x:c r="BC84" s="70"/>
      <x:c r="BD84" s="112"/>
      <x:c r="BE84" s="112">
        <x:v>1</x:v>
      </x:c>
      <x:c r="BF84" s="112">
        <x:v>1</x:v>
      </x:c>
      <x:c r="BG84" s="112"/>
      <x:c r="BH84" s="112"/>
      <x:c r="BI84" s="112"/>
      <x:c r="BJ84" s="162"/>
      <x:c r="BK84" s="112"/>
      <x:c r="BL84" s="162"/>
      <x:c r="BM84" s="112"/>
      <x:c r="BN84" s="162"/>
      <x:c r="BO84" s="112"/>
      <x:c r="BP84" s="162"/>
      <x:c r="BQ84" s="112"/>
      <x:c r="BR84" s="112"/>
      <x:c r="BS84" s="112"/>
      <x:c r="BT84" s="112"/>
      <x:c r="BU84" s="112"/>
      <x:c r="BV84" s="522" t="s">
        <x:v>2141</x:v>
      </x:c>
      <x:c r="BW84" s="70"/>
      <x:c r="BX84" s="70"/>
      <x:c r="BY84" s="73"/>
      <x:c r="BZ84" s="70"/>
      <x:c r="CA84" s="73"/>
      <x:c r="CB84" s="70"/>
      <x:c r="CC84" s="73"/>
      <x:c r="CD84" s="70"/>
      <x:c r="CE84" s="70"/>
      <x:c r="CF84" s="73"/>
      <x:c r="CG84" s="70"/>
      <x:c r="CH84" s="112"/>
      <x:c r="CI84" s="112"/>
      <x:c r="CJ84" s="112"/>
      <x:c r="CK84" s="112"/>
      <x:c r="CL84" s="112"/>
      <x:c r="CM84" s="112"/>
      <x:c r="CN84" s="112"/>
      <x:c r="CO84" s="112"/>
      <x:c r="CP84" s="162"/>
      <x:c r="CQ84" s="112"/>
      <x:c r="CR84" s="162"/>
      <x:c r="CS84" s="112"/>
      <x:c r="CT84" s="112"/>
      <x:c r="CU84" s="112"/>
      <x:c r="CV84" s="112"/>
      <x:c r="CW84" s="112"/>
      <x:c r="CX84" s="112"/>
      <x:c r="CY84" s="522" t="s">
        <x:v>2141</x:v>
      </x:c>
      <x:c r="CZ84" s="112"/>
      <x:c r="DA84" s="162"/>
      <x:c r="DB84" s="112"/>
      <x:c r="DC84" s="162"/>
      <x:c r="DD84" s="112"/>
      <x:c r="DE84" s="162"/>
      <x:c r="DF84" s="112"/>
      <x:c r="DG84" s="163"/>
    </x:row>
    <x:row r="85" spans="1:111" s="10" customFormat="1" ht="30" customHeight="1">
      <x:c r="A85" s="522" t="s">
        <x:v>2168</x:v>
      </x:c>
      <x:c r="B85" s="115">
        <x:v>1</x:v>
      </x:c>
      <x:c r="C85" s="162">
        <x:v>1449</x:v>
      </x:c>
      <x:c r="D85" s="112"/>
      <x:c r="E85" s="162"/>
      <x:c r="F85" s="112"/>
      <x:c r="G85" s="162"/>
      <x:c r="H85" s="112"/>
      <x:c r="I85" s="162"/>
      <x:c r="J85" s="112">
        <x:v>3</x:v>
      </x:c>
      <x:c r="K85" s="112"/>
      <x:c r="L85" s="162"/>
      <x:c r="M85" s="112"/>
      <x:c r="N85" s="112"/>
      <x:c r="O85" s="112"/>
      <x:c r="P85" s="112"/>
      <x:c r="Q85" s="112"/>
      <x:c r="R85" s="162"/>
      <x:c r="S85" s="112"/>
      <x:c r="T85" s="162"/>
      <x:c r="U85" s="112"/>
      <x:c r="V85" s="162"/>
      <x:c r="W85" s="112"/>
      <x:c r="X85" s="112">
        <x:v>18</x:v>
      </x:c>
      <x:c r="Y85" s="112"/>
      <x:c r="Z85" s="112"/>
      <x:c r="AA85" s="112">
        <x:v>1</x:v>
      </x:c>
      <x:c r="AB85" s="112"/>
      <x:c r="AC85" s="112">
        <x:v>2</x:v>
      </x:c>
      <x:c r="AD85" s="112">
        <x:v>2</x:v>
      </x:c>
      <x:c r="AE85" s="112"/>
      <x:c r="AF85" s="112"/>
      <x:c r="AG85" s="112">
        <x:v>1</x:v>
      </x:c>
      <x:c r="AH85" s="112"/>
      <x:c r="AI85" s="112"/>
      <x:c r="AJ85" s="112">
        <x:v>1</x:v>
      </x:c>
      <x:c r="AK85" s="112">
        <x:v>2</x:v>
      </x:c>
      <x:c r="AL85" s="522" t="s">
        <x:v>2168</x:v>
      </x:c>
      <x:c r="AM85" s="70"/>
      <x:c r="AN85" s="73"/>
      <x:c r="AO85" s="70"/>
      <x:c r="AP85" s="70"/>
      <x:c r="AQ85" s="70"/>
      <x:c r="AR85" s="73"/>
      <x:c r="AS85" s="70"/>
      <x:c r="AT85" s="73"/>
      <x:c r="AU85" s="70"/>
      <x:c r="AV85" s="70"/>
      <x:c r="AW85" s="70"/>
      <x:c r="AX85" s="70"/>
      <x:c r="AY85" s="70"/>
      <x:c r="AZ85" s="70"/>
      <x:c r="BA85" s="73"/>
      <x:c r="BB85" s="70"/>
      <x:c r="BC85" s="70"/>
      <x:c r="BD85" s="112"/>
      <x:c r="BE85" s="112">
        <x:v>1</x:v>
      </x:c>
      <x:c r="BF85" s="112">
        <x:v>4</x:v>
      </x:c>
      <x:c r="BG85" s="112"/>
      <x:c r="BH85" s="112"/>
      <x:c r="BI85" s="112"/>
      <x:c r="BJ85" s="162"/>
      <x:c r="BK85" s="112"/>
      <x:c r="BL85" s="162"/>
      <x:c r="BM85" s="112"/>
      <x:c r="BN85" s="162"/>
      <x:c r="BO85" s="112"/>
      <x:c r="BP85" s="162"/>
      <x:c r="BQ85" s="112"/>
      <x:c r="BR85" s="112"/>
      <x:c r="BS85" s="112"/>
      <x:c r="BT85" s="112"/>
      <x:c r="BU85" s="112"/>
      <x:c r="BV85" s="522" t="s">
        <x:v>2168</x:v>
      </x:c>
      <x:c r="BW85" s="70"/>
      <x:c r="BX85" s="70"/>
      <x:c r="BY85" s="73"/>
      <x:c r="BZ85" s="70"/>
      <x:c r="CA85" s="73"/>
      <x:c r="CB85" s="70"/>
      <x:c r="CC85" s="73"/>
      <x:c r="CD85" s="70"/>
      <x:c r="CE85" s="70"/>
      <x:c r="CF85" s="73"/>
      <x:c r="CG85" s="70"/>
      <x:c r="CH85" s="112"/>
      <x:c r="CI85" s="112"/>
      <x:c r="CJ85" s="112"/>
      <x:c r="CK85" s="112"/>
      <x:c r="CL85" s="112"/>
      <x:c r="CM85" s="112"/>
      <x:c r="CN85" s="112"/>
      <x:c r="CO85" s="112"/>
      <x:c r="CP85" s="162"/>
      <x:c r="CQ85" s="112"/>
      <x:c r="CR85" s="162"/>
      <x:c r="CS85" s="112"/>
      <x:c r="CT85" s="112"/>
      <x:c r="CU85" s="112"/>
      <x:c r="CV85" s="112"/>
      <x:c r="CW85" s="112"/>
      <x:c r="CX85" s="112"/>
      <x:c r="CY85" s="522" t="s">
        <x:v>2168</x:v>
      </x:c>
      <x:c r="CZ85" s="112"/>
      <x:c r="DA85" s="162"/>
      <x:c r="DB85" s="112"/>
      <x:c r="DC85" s="162"/>
      <x:c r="DD85" s="112"/>
      <x:c r="DE85" s="162"/>
      <x:c r="DF85" s="112"/>
      <x:c r="DG85" s="163"/>
    </x:row>
    <x:row r="86" spans="1:111" s="10" customFormat="1" ht="30" customHeight="1">
      <x:c r="A86" s="522" t="s">
        <x:v>2154</x:v>
      </x:c>
      <x:c r="B86" s="115">
        <x:v>1</x:v>
      </x:c>
      <x:c r="C86" s="162">
        <x:v>1302</x:v>
      </x:c>
      <x:c r="D86" s="112"/>
      <x:c r="E86" s="162"/>
      <x:c r="F86" s="112"/>
      <x:c r="G86" s="162"/>
      <x:c r="H86" s="112"/>
      <x:c r="I86" s="162"/>
      <x:c r="J86" s="112">
        <x:v>3</x:v>
      </x:c>
      <x:c r="K86" s="112"/>
      <x:c r="L86" s="162"/>
      <x:c r="M86" s="112"/>
      <x:c r="N86" s="112"/>
      <x:c r="O86" s="112"/>
      <x:c r="P86" s="112"/>
      <x:c r="Q86" s="112"/>
      <x:c r="R86" s="162"/>
      <x:c r="S86" s="112"/>
      <x:c r="T86" s="162"/>
      <x:c r="U86" s="112"/>
      <x:c r="V86" s="162"/>
      <x:c r="W86" s="112"/>
      <x:c r="X86" s="112">
        <x:v>21</x:v>
      </x:c>
      <x:c r="Y86" s="112"/>
      <x:c r="Z86" s="112"/>
      <x:c r="AA86" s="112">
        <x:v>1</x:v>
      </x:c>
      <x:c r="AB86" s="112"/>
      <x:c r="AC86" s="112">
        <x:v>2</x:v>
      </x:c>
      <x:c r="AD86" s="112">
        <x:v>2</x:v>
      </x:c>
      <x:c r="AE86" s="112"/>
      <x:c r="AF86" s="112"/>
      <x:c r="AG86" s="112">
        <x:v>2</x:v>
      </x:c>
      <x:c r="AH86" s="112"/>
      <x:c r="AI86" s="112"/>
      <x:c r="AJ86" s="112">
        <x:v>3</x:v>
      </x:c>
      <x:c r="AK86" s="112">
        <x:v>4</x:v>
      </x:c>
      <x:c r="AL86" s="522" t="s">
        <x:v>2154</x:v>
      </x:c>
      <x:c r="AM86" s="70"/>
      <x:c r="AN86" s="73"/>
      <x:c r="AO86" s="70"/>
      <x:c r="AP86" s="70"/>
      <x:c r="AQ86" s="70"/>
      <x:c r="AR86" s="73"/>
      <x:c r="AS86" s="70"/>
      <x:c r="AT86" s="73"/>
      <x:c r="AU86" s="70"/>
      <x:c r="AV86" s="70"/>
      <x:c r="AW86" s="70"/>
      <x:c r="AX86" s="70"/>
      <x:c r="AY86" s="70"/>
      <x:c r="AZ86" s="70"/>
      <x:c r="BA86" s="73"/>
      <x:c r="BB86" s="70"/>
      <x:c r="BC86" s="70"/>
      <x:c r="BD86" s="112"/>
      <x:c r="BE86" s="112">
        <x:v>1</x:v>
      </x:c>
      <x:c r="BF86" s="112">
        <x:v>1</x:v>
      </x:c>
      <x:c r="BG86" s="112"/>
      <x:c r="BH86" s="112"/>
      <x:c r="BI86" s="112"/>
      <x:c r="BJ86" s="162"/>
      <x:c r="BK86" s="112"/>
      <x:c r="BL86" s="162"/>
      <x:c r="BM86" s="112"/>
      <x:c r="BN86" s="162"/>
      <x:c r="BO86" s="112"/>
      <x:c r="BP86" s="162"/>
      <x:c r="BQ86" s="112"/>
      <x:c r="BR86" s="112"/>
      <x:c r="BS86" s="112"/>
      <x:c r="BT86" s="112"/>
      <x:c r="BU86" s="112"/>
      <x:c r="BV86" s="522" t="s">
        <x:v>2154</x:v>
      </x:c>
      <x:c r="BW86" s="70"/>
      <x:c r="BX86" s="70"/>
      <x:c r="BY86" s="73"/>
      <x:c r="BZ86" s="70"/>
      <x:c r="CA86" s="73"/>
      <x:c r="CB86" s="70"/>
      <x:c r="CC86" s="73"/>
      <x:c r="CD86" s="70"/>
      <x:c r="CE86" s="70"/>
      <x:c r="CF86" s="73"/>
      <x:c r="CG86" s="70"/>
      <x:c r="CH86" s="112"/>
      <x:c r="CI86" s="112"/>
      <x:c r="CJ86" s="112"/>
      <x:c r="CK86" s="112"/>
      <x:c r="CL86" s="112"/>
      <x:c r="CM86" s="112"/>
      <x:c r="CN86" s="112"/>
      <x:c r="CO86" s="112"/>
      <x:c r="CP86" s="162"/>
      <x:c r="CQ86" s="112"/>
      <x:c r="CR86" s="162"/>
      <x:c r="CS86" s="112"/>
      <x:c r="CT86" s="112"/>
      <x:c r="CU86" s="112"/>
      <x:c r="CV86" s="112"/>
      <x:c r="CW86" s="112"/>
      <x:c r="CX86" s="112"/>
      <x:c r="CY86" s="522" t="s">
        <x:v>2154</x:v>
      </x:c>
      <x:c r="CZ86" s="112"/>
      <x:c r="DA86" s="162"/>
      <x:c r="DB86" s="112"/>
      <x:c r="DC86" s="162"/>
      <x:c r="DD86" s="112"/>
      <x:c r="DE86" s="162"/>
      <x:c r="DF86" s="112"/>
      <x:c r="DG86" s="163"/>
    </x:row>
    <x:row r="87" spans="1:111" s="10" customFormat="1" ht="30" customHeight="1">
      <x:c r="A87" s="522" t="s">
        <x:v>2142</x:v>
      </x:c>
      <x:c r="B87" s="115">
        <x:v>1</x:v>
      </x:c>
      <x:c r="C87" s="162">
        <x:v>798.20000000000005</x:v>
      </x:c>
      <x:c r="D87" s="112"/>
      <x:c r="E87" s="162"/>
      <x:c r="F87" s="112"/>
      <x:c r="G87" s="162"/>
      <x:c r="H87" s="112"/>
      <x:c r="I87" s="162"/>
      <x:c r="J87" s="112">
        <x:v>1</x:v>
      </x:c>
      <x:c r="K87" s="112"/>
      <x:c r="L87" s="162"/>
      <x:c r="M87" s="112"/>
      <x:c r="N87" s="112"/>
      <x:c r="O87" s="112"/>
      <x:c r="P87" s="112"/>
      <x:c r="Q87" s="112"/>
      <x:c r="R87" s="162"/>
      <x:c r="S87" s="112"/>
      <x:c r="T87" s="162"/>
      <x:c r="U87" s="112"/>
      <x:c r="V87" s="162"/>
      <x:c r="W87" s="112"/>
      <x:c r="X87" s="112">
        <x:v>13</x:v>
      </x:c>
      <x:c r="Y87" s="112"/>
      <x:c r="Z87" s="112"/>
      <x:c r="AA87" s="112">
        <x:v>1</x:v>
      </x:c>
      <x:c r="AB87" s="112"/>
      <x:c r="AC87" s="112"/>
      <x:c r="AD87" s="112"/>
      <x:c r="AE87" s="112"/>
      <x:c r="AF87" s="112"/>
      <x:c r="AG87" s="112">
        <x:v>1</x:v>
      </x:c>
      <x:c r="AH87" s="112"/>
      <x:c r="AI87" s="112"/>
      <x:c r="AJ87" s="112"/>
      <x:c r="AK87" s="112"/>
      <x:c r="AL87" s="522" t="s">
        <x:v>2142</x:v>
      </x:c>
      <x:c r="AM87" s="70"/>
      <x:c r="AN87" s="73"/>
      <x:c r="AO87" s="70"/>
      <x:c r="AP87" s="70"/>
      <x:c r="AQ87" s="70"/>
      <x:c r="AR87" s="73"/>
      <x:c r="AS87" s="70"/>
      <x:c r="AT87" s="73"/>
      <x:c r="AU87" s="70"/>
      <x:c r="AV87" s="70"/>
      <x:c r="AW87" s="70"/>
      <x:c r="AX87" s="70"/>
      <x:c r="AY87" s="70"/>
      <x:c r="AZ87" s="70"/>
      <x:c r="BA87" s="73"/>
      <x:c r="BB87" s="70"/>
      <x:c r="BC87" s="70"/>
      <x:c r="BD87" s="112"/>
      <x:c r="BE87" s="112">
        <x:v>1</x:v>
      </x:c>
      <x:c r="BF87" s="112">
        <x:v>4</x:v>
      </x:c>
      <x:c r="BG87" s="112"/>
      <x:c r="BH87" s="112"/>
      <x:c r="BI87" s="112"/>
      <x:c r="BJ87" s="162"/>
      <x:c r="BK87" s="112"/>
      <x:c r="BL87" s="162"/>
      <x:c r="BM87" s="112"/>
      <x:c r="BN87" s="162"/>
      <x:c r="BO87" s="112"/>
      <x:c r="BP87" s="162"/>
      <x:c r="BQ87" s="112"/>
      <x:c r="BR87" s="112"/>
      <x:c r="BS87" s="112"/>
      <x:c r="BT87" s="112"/>
      <x:c r="BU87" s="112"/>
      <x:c r="BV87" s="522" t="s">
        <x:v>2142</x:v>
      </x:c>
      <x:c r="BW87" s="70"/>
      <x:c r="BX87" s="70"/>
      <x:c r="BY87" s="73"/>
      <x:c r="BZ87" s="70"/>
      <x:c r="CA87" s="73"/>
      <x:c r="CB87" s="70"/>
      <x:c r="CC87" s="73"/>
      <x:c r="CD87" s="70"/>
      <x:c r="CE87" s="70"/>
      <x:c r="CF87" s="73"/>
      <x:c r="CG87" s="70"/>
      <x:c r="CH87" s="112"/>
      <x:c r="CI87" s="112"/>
      <x:c r="CJ87" s="112"/>
      <x:c r="CK87" s="112"/>
      <x:c r="CL87" s="112"/>
      <x:c r="CM87" s="112"/>
      <x:c r="CN87" s="112"/>
      <x:c r="CO87" s="112"/>
      <x:c r="CP87" s="162"/>
      <x:c r="CQ87" s="112"/>
      <x:c r="CR87" s="162"/>
      <x:c r="CS87" s="112"/>
      <x:c r="CT87" s="112"/>
      <x:c r="CU87" s="112"/>
      <x:c r="CV87" s="112"/>
      <x:c r="CW87" s="112"/>
      <x:c r="CX87" s="112"/>
      <x:c r="CY87" s="522" t="s">
        <x:v>2142</x:v>
      </x:c>
      <x:c r="CZ87" s="112"/>
      <x:c r="DA87" s="162"/>
      <x:c r="DB87" s="112"/>
      <x:c r="DC87" s="162"/>
      <x:c r="DD87" s="112"/>
      <x:c r="DE87" s="162"/>
      <x:c r="DF87" s="112"/>
      <x:c r="DG87" s="163"/>
    </x:row>
    <x:row r="88" spans="1:111" s="10" customFormat="1" ht="30" customHeight="1">
      <x:c r="A88" s="522" t="s">
        <x:v>2150</x:v>
      </x:c>
      <x:c r="B88" s="115">
        <x:v>1</x:v>
      </x:c>
      <x:c r="C88" s="162">
        <x:v>853.79999999999995</x:v>
      </x:c>
      <x:c r="D88" s="112"/>
      <x:c r="E88" s="162"/>
      <x:c r="F88" s="112"/>
      <x:c r="G88" s="162"/>
      <x:c r="H88" s="112"/>
      <x:c r="I88" s="162"/>
      <x:c r="J88" s="112">
        <x:v>3</x:v>
      </x:c>
      <x:c r="K88" s="112"/>
      <x:c r="L88" s="162"/>
      <x:c r="M88" s="112"/>
      <x:c r="N88" s="112"/>
      <x:c r="O88" s="112"/>
      <x:c r="P88" s="112"/>
      <x:c r="Q88" s="112"/>
      <x:c r="R88" s="162"/>
      <x:c r="S88" s="112"/>
      <x:c r="T88" s="162"/>
      <x:c r="U88" s="112"/>
      <x:c r="V88" s="162"/>
      <x:c r="W88" s="112"/>
      <x:c r="X88" s="112">
        <x:v>27</x:v>
      </x:c>
      <x:c r="Y88" s="112"/>
      <x:c r="Z88" s="112"/>
      <x:c r="AA88" s="112"/>
      <x:c r="AB88" s="112"/>
      <x:c r="AC88" s="112"/>
      <x:c r="AD88" s="112">
        <x:v>1</x:v>
      </x:c>
      <x:c r="AE88" s="112"/>
      <x:c r="AF88" s="112"/>
      <x:c r="AG88" s="112">
        <x:v>1</x:v>
      </x:c>
      <x:c r="AH88" s="112"/>
      <x:c r="AI88" s="112"/>
      <x:c r="AJ88" s="112"/>
      <x:c r="AK88" s="112"/>
      <x:c r="AL88" s="522" t="s">
        <x:v>2150</x:v>
      </x:c>
      <x:c r="AM88" s="70"/>
      <x:c r="AN88" s="73"/>
      <x:c r="AO88" s="70"/>
      <x:c r="AP88" s="70"/>
      <x:c r="AQ88" s="70"/>
      <x:c r="AR88" s="73"/>
      <x:c r="AS88" s="70"/>
      <x:c r="AT88" s="73"/>
      <x:c r="AU88" s="70"/>
      <x:c r="AV88" s="70"/>
      <x:c r="AW88" s="70"/>
      <x:c r="AX88" s="70"/>
      <x:c r="AY88" s="70"/>
      <x:c r="AZ88" s="70"/>
      <x:c r="BA88" s="73"/>
      <x:c r="BB88" s="70"/>
      <x:c r="BC88" s="70"/>
      <x:c r="BD88" s="112"/>
      <x:c r="BE88" s="112">
        <x:v>1</x:v>
      </x:c>
      <x:c r="BF88" s="112">
        <x:v>3</x:v>
      </x:c>
      <x:c r="BG88" s="112"/>
      <x:c r="BH88" s="112"/>
      <x:c r="BI88" s="112"/>
      <x:c r="BJ88" s="162"/>
      <x:c r="BK88" s="112"/>
      <x:c r="BL88" s="162"/>
      <x:c r="BM88" s="112"/>
      <x:c r="BN88" s="162"/>
      <x:c r="BO88" s="112"/>
      <x:c r="BP88" s="162"/>
      <x:c r="BQ88" s="112"/>
      <x:c r="BR88" s="112"/>
      <x:c r="BS88" s="112"/>
      <x:c r="BT88" s="112"/>
      <x:c r="BU88" s="112"/>
      <x:c r="BV88" s="522" t="s">
        <x:v>2150</x:v>
      </x:c>
      <x:c r="BW88" s="70"/>
      <x:c r="BX88" s="70"/>
      <x:c r="BY88" s="73"/>
      <x:c r="BZ88" s="70"/>
      <x:c r="CA88" s="73"/>
      <x:c r="CB88" s="70"/>
      <x:c r="CC88" s="73"/>
      <x:c r="CD88" s="70"/>
      <x:c r="CE88" s="70"/>
      <x:c r="CF88" s="73"/>
      <x:c r="CG88" s="70"/>
      <x:c r="CH88" s="112"/>
      <x:c r="CI88" s="112"/>
      <x:c r="CJ88" s="112"/>
      <x:c r="CK88" s="112"/>
      <x:c r="CL88" s="112"/>
      <x:c r="CM88" s="112"/>
      <x:c r="CN88" s="112"/>
      <x:c r="CO88" s="112"/>
      <x:c r="CP88" s="162"/>
      <x:c r="CQ88" s="112"/>
      <x:c r="CR88" s="162"/>
      <x:c r="CS88" s="112"/>
      <x:c r="CT88" s="112"/>
      <x:c r="CU88" s="112"/>
      <x:c r="CV88" s="112">
        <x:v>1</x:v>
      </x:c>
      <x:c r="CW88" s="112"/>
      <x:c r="CX88" s="112"/>
      <x:c r="CY88" s="522" t="s">
        <x:v>2150</x:v>
      </x:c>
      <x:c r="CZ88" s="112"/>
      <x:c r="DA88" s="162"/>
      <x:c r="DB88" s="112"/>
      <x:c r="DC88" s="162"/>
      <x:c r="DD88" s="112"/>
      <x:c r="DE88" s="162"/>
      <x:c r="DF88" s="112"/>
      <x:c r="DG88" s="163"/>
    </x:row>
    <x:row r="89" spans="1:111" s="10" customFormat="1" ht="30" customHeight="1">
      <x:c r="A89" s="522" t="s">
        <x:v>2183</x:v>
      </x:c>
      <x:c r="B89" s="115">
        <x:v>1</x:v>
      </x:c>
      <x:c r="C89" s="162">
        <x:v>977.60000000000002</x:v>
      </x:c>
      <x:c r="D89" s="112"/>
      <x:c r="E89" s="162"/>
      <x:c r="F89" s="112"/>
      <x:c r="G89" s="162"/>
      <x:c r="H89" s="112"/>
      <x:c r="I89" s="162"/>
      <x:c r="J89" s="112">
        <x:v>1</x:v>
      </x:c>
      <x:c r="K89" s="112"/>
      <x:c r="L89" s="162"/>
      <x:c r="M89" s="112"/>
      <x:c r="N89" s="112"/>
      <x:c r="O89" s="112"/>
      <x:c r="P89" s="112"/>
      <x:c r="Q89" s="112"/>
      <x:c r="R89" s="162"/>
      <x:c r="S89" s="112"/>
      <x:c r="T89" s="162"/>
      <x:c r="U89" s="112"/>
      <x:c r="V89" s="162"/>
      <x:c r="W89" s="112"/>
      <x:c r="X89" s="112">
        <x:v>26</x:v>
      </x:c>
      <x:c r="Y89" s="112"/>
      <x:c r="Z89" s="112"/>
      <x:c r="AA89" s="112">
        <x:v>1</x:v>
      </x:c>
      <x:c r="AB89" s="112"/>
      <x:c r="AC89" s="112"/>
      <x:c r="AD89" s="112"/>
      <x:c r="AE89" s="112"/>
      <x:c r="AF89" s="112"/>
      <x:c r="AG89" s="112">
        <x:v>1</x:v>
      </x:c>
      <x:c r="AH89" s="112"/>
      <x:c r="AI89" s="112"/>
      <x:c r="AJ89" s="112"/>
      <x:c r="AK89" s="112"/>
      <x:c r="AL89" s="522" t="s">
        <x:v>2183</x:v>
      </x:c>
      <x:c r="AM89" s="70"/>
      <x:c r="AN89" s="73"/>
      <x:c r="AO89" s="70"/>
      <x:c r="AP89" s="70"/>
      <x:c r="AQ89" s="70"/>
      <x:c r="AR89" s="73"/>
      <x:c r="AS89" s="70"/>
      <x:c r="AT89" s="73"/>
      <x:c r="AU89" s="70"/>
      <x:c r="AV89" s="70"/>
      <x:c r="AW89" s="70"/>
      <x:c r="AX89" s="70"/>
      <x:c r="AY89" s="70"/>
      <x:c r="AZ89" s="70"/>
      <x:c r="BA89" s="73"/>
      <x:c r="BB89" s="70"/>
      <x:c r="BC89" s="70"/>
      <x:c r="BD89" s="112"/>
      <x:c r="BE89" s="112">
        <x:v>1</x:v>
      </x:c>
      <x:c r="BF89" s="112">
        <x:v>5</x:v>
      </x:c>
      <x:c r="BG89" s="112"/>
      <x:c r="BH89" s="112"/>
      <x:c r="BI89" s="112"/>
      <x:c r="BJ89" s="162"/>
      <x:c r="BK89" s="112"/>
      <x:c r="BL89" s="162"/>
      <x:c r="BM89" s="112"/>
      <x:c r="BN89" s="162"/>
      <x:c r="BO89" s="112"/>
      <x:c r="BP89" s="162"/>
      <x:c r="BQ89" s="112"/>
      <x:c r="BR89" s="112"/>
      <x:c r="BS89" s="112"/>
      <x:c r="BT89" s="112"/>
      <x:c r="BU89" s="112"/>
      <x:c r="BV89" s="522" t="s">
        <x:v>2183</x:v>
      </x:c>
      <x:c r="BW89" s="70"/>
      <x:c r="BX89" s="70"/>
      <x:c r="BY89" s="73"/>
      <x:c r="BZ89" s="70"/>
      <x:c r="CA89" s="73"/>
      <x:c r="CB89" s="70"/>
      <x:c r="CC89" s="73"/>
      <x:c r="CD89" s="70"/>
      <x:c r="CE89" s="70"/>
      <x:c r="CF89" s="73"/>
      <x:c r="CG89" s="70"/>
      <x:c r="CH89" s="112"/>
      <x:c r="CI89" s="112"/>
      <x:c r="CJ89" s="112"/>
      <x:c r="CK89" s="112"/>
      <x:c r="CL89" s="112"/>
      <x:c r="CM89" s="112"/>
      <x:c r="CN89" s="112"/>
      <x:c r="CO89" s="112"/>
      <x:c r="CP89" s="162"/>
      <x:c r="CQ89" s="112"/>
      <x:c r="CR89" s="162"/>
      <x:c r="CS89" s="112"/>
      <x:c r="CT89" s="112"/>
      <x:c r="CU89" s="112"/>
      <x:c r="CV89" s="112">
        <x:v>1</x:v>
      </x:c>
      <x:c r="CW89" s="112"/>
      <x:c r="CX89" s="112"/>
      <x:c r="CY89" s="522" t="s">
        <x:v>2183</x:v>
      </x:c>
      <x:c r="CZ89" s="112"/>
      <x:c r="DA89" s="162"/>
      <x:c r="DB89" s="112"/>
      <x:c r="DC89" s="162"/>
      <x:c r="DD89" s="112"/>
      <x:c r="DE89" s="162"/>
      <x:c r="DF89" s="112"/>
      <x:c r="DG89" s="163"/>
    </x:row>
    <x:row r="90" spans="1:111" s="10" customFormat="1" ht="30" customHeight="1">
      <x:c r="A90" s="522" t="s">
        <x:v>2149</x:v>
      </x:c>
      <x:c r="B90" s="115"/>
      <x:c r="C90" s="162"/>
      <x:c r="D90" s="112"/>
      <x:c r="E90" s="162"/>
      <x:c r="F90" s="112"/>
      <x:c r="G90" s="162"/>
      <x:c r="H90" s="112"/>
      <x:c r="I90" s="162"/>
      <x:c r="J90" s="112">
        <x:v>2</x:v>
      </x:c>
      <x:c r="K90" s="112"/>
      <x:c r="L90" s="162"/>
      <x:c r="M90" s="112"/>
      <x:c r="N90" s="112"/>
      <x:c r="O90" s="112"/>
      <x:c r="P90" s="112"/>
      <x:c r="Q90" s="112"/>
      <x:c r="R90" s="162"/>
      <x:c r="S90" s="112"/>
      <x:c r="T90" s="162"/>
      <x:c r="U90" s="112"/>
      <x:c r="V90" s="162"/>
      <x:c r="W90" s="112"/>
      <x:c r="X90" s="112">
        <x:v>25</x:v>
      </x:c>
      <x:c r="Y90" s="112"/>
      <x:c r="Z90" s="112"/>
      <x:c r="AA90" s="112">
        <x:v>1</x:v>
      </x:c>
      <x:c r="AB90" s="112"/>
      <x:c r="AC90" s="112"/>
      <x:c r="AD90" s="112"/>
      <x:c r="AE90" s="112"/>
      <x:c r="AF90" s="112"/>
      <x:c r="AG90" s="112">
        <x:v>1</x:v>
      </x:c>
      <x:c r="AH90" s="112"/>
      <x:c r="AI90" s="112"/>
      <x:c r="AJ90" s="112"/>
      <x:c r="AK90" s="112"/>
      <x:c r="AL90" s="522" t="s">
        <x:v>2149</x:v>
      </x:c>
      <x:c r="AM90" s="70"/>
      <x:c r="AN90" s="73"/>
      <x:c r="AO90" s="70"/>
      <x:c r="AP90" s="70"/>
      <x:c r="AQ90" s="70"/>
      <x:c r="AR90" s="73"/>
      <x:c r="AS90" s="70"/>
      <x:c r="AT90" s="73"/>
      <x:c r="AU90" s="70"/>
      <x:c r="AV90" s="70"/>
      <x:c r="AW90" s="70"/>
      <x:c r="AX90" s="70"/>
      <x:c r="AY90" s="70"/>
      <x:c r="AZ90" s="70"/>
      <x:c r="BA90" s="73"/>
      <x:c r="BB90" s="70"/>
      <x:c r="BC90" s="70"/>
      <x:c r="BD90" s="112"/>
      <x:c r="BE90" s="112"/>
      <x:c r="BF90" s="112"/>
      <x:c r="BG90" s="112"/>
      <x:c r="BH90" s="112"/>
      <x:c r="BI90" s="112"/>
      <x:c r="BJ90" s="162"/>
      <x:c r="BK90" s="112"/>
      <x:c r="BL90" s="162"/>
      <x:c r="BM90" s="112"/>
      <x:c r="BN90" s="162"/>
      <x:c r="BO90" s="112"/>
      <x:c r="BP90" s="162"/>
      <x:c r="BQ90" s="112"/>
      <x:c r="BR90" s="112"/>
      <x:c r="BS90" s="112"/>
      <x:c r="BT90" s="112"/>
      <x:c r="BU90" s="112"/>
      <x:c r="BV90" s="522" t="s">
        <x:v>2149</x:v>
      </x:c>
      <x:c r="BW90" s="70"/>
      <x:c r="BX90" s="70"/>
      <x:c r="BY90" s="73"/>
      <x:c r="BZ90" s="70"/>
      <x:c r="CA90" s="73"/>
      <x:c r="CB90" s="70"/>
      <x:c r="CC90" s="73"/>
      <x:c r="CD90" s="70"/>
      <x:c r="CE90" s="70"/>
      <x:c r="CF90" s="73"/>
      <x:c r="CG90" s="70"/>
      <x:c r="CH90" s="112"/>
      <x:c r="CI90" s="112"/>
      <x:c r="CJ90" s="112"/>
      <x:c r="CK90" s="112"/>
      <x:c r="CL90" s="112"/>
      <x:c r="CM90" s="112"/>
      <x:c r="CN90" s="112"/>
      <x:c r="CO90" s="112"/>
      <x:c r="CP90" s="162"/>
      <x:c r="CQ90" s="112"/>
      <x:c r="CR90" s="162"/>
      <x:c r="CS90" s="112"/>
      <x:c r="CT90" s="112"/>
      <x:c r="CU90" s="112"/>
      <x:c r="CV90" s="112">
        <x:v>1</x:v>
      </x:c>
      <x:c r="CW90" s="112"/>
      <x:c r="CX90" s="112"/>
      <x:c r="CY90" s="522" t="s">
        <x:v>2149</x:v>
      </x:c>
      <x:c r="CZ90" s="112"/>
      <x:c r="DA90" s="162"/>
      <x:c r="DB90" s="112"/>
      <x:c r="DC90" s="162"/>
      <x:c r="DD90" s="112"/>
      <x:c r="DE90" s="162"/>
      <x:c r="DF90" s="112"/>
      <x:c r="DG90" s="163"/>
    </x:row>
    <x:row r="91" spans="1:111" s="10" customFormat="1" ht="30" customHeight="1">
      <x:c r="A91" s="522" t="s">
        <x:v>2128</x:v>
      </x:c>
      <x:c r="B91" s="115"/>
      <x:c r="C91" s="162"/>
      <x:c r="D91" s="112"/>
      <x:c r="E91" s="162"/>
      <x:c r="F91" s="112"/>
      <x:c r="G91" s="162"/>
      <x:c r="H91" s="112"/>
      <x:c r="I91" s="162"/>
      <x:c r="J91" s="112">
        <x:v>3</x:v>
      </x:c>
      <x:c r="K91" s="112"/>
      <x:c r="L91" s="162"/>
      <x:c r="M91" s="112"/>
      <x:c r="N91" s="112"/>
      <x:c r="O91" s="112"/>
      <x:c r="P91" s="112"/>
      <x:c r="Q91" s="112"/>
      <x:c r="R91" s="162"/>
      <x:c r="S91" s="112"/>
      <x:c r="T91" s="162"/>
      <x:c r="U91" s="112"/>
      <x:c r="V91" s="162"/>
      <x:c r="W91" s="112"/>
      <x:c r="X91" s="112">
        <x:v>28</x:v>
      </x:c>
      <x:c r="Y91" s="112"/>
      <x:c r="Z91" s="112"/>
      <x:c r="AA91" s="112">
        <x:v>1</x:v>
      </x:c>
      <x:c r="AB91" s="112"/>
      <x:c r="AC91" s="112"/>
      <x:c r="AD91" s="112">
        <x:v>1</x:v>
      </x:c>
      <x:c r="AE91" s="112"/>
      <x:c r="AF91" s="112"/>
      <x:c r="AG91" s="112">
        <x:v>1</x:v>
      </x:c>
      <x:c r="AH91" s="112"/>
      <x:c r="AI91" s="112"/>
      <x:c r="AJ91" s="112">
        <x:v>2</x:v>
      </x:c>
      <x:c r="AK91" s="112">
        <x:v>2</x:v>
      </x:c>
      <x:c r="AL91" s="522" t="s">
        <x:v>2128</x:v>
      </x:c>
      <x:c r="AM91" s="70"/>
      <x:c r="AN91" s="73"/>
      <x:c r="AO91" s="70"/>
      <x:c r="AP91" s="70"/>
      <x:c r="AQ91" s="70"/>
      <x:c r="AR91" s="73"/>
      <x:c r="AS91" s="70"/>
      <x:c r="AT91" s="73"/>
      <x:c r="AU91" s="70"/>
      <x:c r="AV91" s="70"/>
      <x:c r="AW91" s="70"/>
      <x:c r="AX91" s="70"/>
      <x:c r="AY91" s="70"/>
      <x:c r="AZ91" s="70"/>
      <x:c r="BA91" s="73"/>
      <x:c r="BB91" s="70"/>
      <x:c r="BC91" s="70"/>
      <x:c r="BD91" s="112"/>
      <x:c r="BE91" s="112">
        <x:v>1</x:v>
      </x:c>
      <x:c r="BF91" s="112">
        <x:v>4</x:v>
      </x:c>
      <x:c r="BG91" s="112"/>
      <x:c r="BH91" s="112"/>
      <x:c r="BI91" s="112"/>
      <x:c r="BJ91" s="162"/>
      <x:c r="BK91" s="112"/>
      <x:c r="BL91" s="162"/>
      <x:c r="BM91" s="112"/>
      <x:c r="BN91" s="162"/>
      <x:c r="BO91" s="112"/>
      <x:c r="BP91" s="162"/>
      <x:c r="BQ91" s="112"/>
      <x:c r="BR91" s="112"/>
      <x:c r="BS91" s="112"/>
      <x:c r="BT91" s="112"/>
      <x:c r="BU91" s="112"/>
      <x:c r="BV91" s="522" t="s">
        <x:v>2128</x:v>
      </x:c>
      <x:c r="BW91" s="70"/>
      <x:c r="BX91" s="70"/>
      <x:c r="BY91" s="73"/>
      <x:c r="BZ91" s="70"/>
      <x:c r="CA91" s="73"/>
      <x:c r="CB91" s="70"/>
      <x:c r="CC91" s="73"/>
      <x:c r="CD91" s="70"/>
      <x:c r="CE91" s="70"/>
      <x:c r="CF91" s="73"/>
      <x:c r="CG91" s="70"/>
      <x:c r="CH91" s="112"/>
      <x:c r="CI91" s="112"/>
      <x:c r="CJ91" s="112"/>
      <x:c r="CK91" s="112"/>
      <x:c r="CL91" s="112"/>
      <x:c r="CM91" s="112"/>
      <x:c r="CN91" s="112"/>
      <x:c r="CO91" s="112"/>
      <x:c r="CP91" s="162"/>
      <x:c r="CQ91" s="112"/>
      <x:c r="CR91" s="162"/>
      <x:c r="CS91" s="112"/>
      <x:c r="CT91" s="112"/>
      <x:c r="CU91" s="112"/>
      <x:c r="CV91" s="112">
        <x:v>1</x:v>
      </x:c>
      <x:c r="CW91" s="112"/>
      <x:c r="CX91" s="112"/>
      <x:c r="CY91" s="522" t="s">
        <x:v>2128</x:v>
      </x:c>
      <x:c r="CZ91" s="112"/>
      <x:c r="DA91" s="162"/>
      <x:c r="DB91" s="112"/>
      <x:c r="DC91" s="162"/>
      <x:c r="DD91" s="112"/>
      <x:c r="DE91" s="162"/>
      <x:c r="DF91" s="112"/>
      <x:c r="DG91" s="163"/>
    </x:row>
    <x:row r="92" spans="1:111" s="10" customFormat="1" ht="30" customHeight="1">
      <x:c r="A92" s="522" t="s">
        <x:v>2187</x:v>
      </x:c>
      <x:c r="B92" s="115"/>
      <x:c r="C92" s="162"/>
      <x:c r="D92" s="112"/>
      <x:c r="E92" s="162"/>
      <x:c r="F92" s="112"/>
      <x:c r="G92" s="162"/>
      <x:c r="H92" s="112"/>
      <x:c r="I92" s="162"/>
      <x:c r="J92" s="112">
        <x:v>1</x:v>
      </x:c>
      <x:c r="K92" s="112"/>
      <x:c r="L92" s="162"/>
      <x:c r="M92" s="112"/>
      <x:c r="N92" s="112"/>
      <x:c r="O92" s="112"/>
      <x:c r="P92" s="112"/>
      <x:c r="Q92" s="112"/>
      <x:c r="R92" s="162"/>
      <x:c r="S92" s="112"/>
      <x:c r="T92" s="162"/>
      <x:c r="U92" s="112"/>
      <x:c r="V92" s="162"/>
      <x:c r="W92" s="112"/>
      <x:c r="X92" s="112">
        <x:v>14</x:v>
      </x:c>
      <x:c r="Y92" s="112"/>
      <x:c r="Z92" s="112"/>
      <x:c r="AA92" s="112">
        <x:v>1</x:v>
      </x:c>
      <x:c r="AB92" s="112"/>
      <x:c r="AC92" s="112"/>
      <x:c r="AD92" s="112"/>
      <x:c r="AE92" s="112"/>
      <x:c r="AF92" s="112"/>
      <x:c r="AG92" s="112">
        <x:v>1</x:v>
      </x:c>
      <x:c r="AH92" s="112"/>
      <x:c r="AI92" s="112"/>
      <x:c r="AJ92" s="112">
        <x:v>3</x:v>
      </x:c>
      <x:c r="AK92" s="112">
        <x:v>5</x:v>
      </x:c>
      <x:c r="AL92" s="522" t="s">
        <x:v>2187</x:v>
      </x:c>
      <x:c r="AM92" s="70"/>
      <x:c r="AN92" s="73"/>
      <x:c r="AO92" s="70"/>
      <x:c r="AP92" s="70"/>
      <x:c r="AQ92" s="70"/>
      <x:c r="AR92" s="73"/>
      <x:c r="AS92" s="70"/>
      <x:c r="AT92" s="73"/>
      <x:c r="AU92" s="70"/>
      <x:c r="AV92" s="70"/>
      <x:c r="AW92" s="70"/>
      <x:c r="AX92" s="70"/>
      <x:c r="AY92" s="70"/>
      <x:c r="AZ92" s="70"/>
      <x:c r="BA92" s="73"/>
      <x:c r="BB92" s="70"/>
      <x:c r="BC92" s="70"/>
      <x:c r="BD92" s="112"/>
      <x:c r="BE92" s="112">
        <x:v>1</x:v>
      </x:c>
      <x:c r="BF92" s="112">
        <x:v>4</x:v>
      </x:c>
      <x:c r="BG92" s="112"/>
      <x:c r="BH92" s="112"/>
      <x:c r="BI92" s="112"/>
      <x:c r="BJ92" s="162"/>
      <x:c r="BK92" s="112"/>
      <x:c r="BL92" s="162"/>
      <x:c r="BM92" s="112"/>
      <x:c r="BN92" s="162"/>
      <x:c r="BO92" s="112"/>
      <x:c r="BP92" s="162"/>
      <x:c r="BQ92" s="112"/>
      <x:c r="BR92" s="112"/>
      <x:c r="BS92" s="112"/>
      <x:c r="BT92" s="112"/>
      <x:c r="BU92" s="112"/>
      <x:c r="BV92" s="522" t="s">
        <x:v>2187</x:v>
      </x:c>
      <x:c r="BW92" s="70"/>
      <x:c r="BX92" s="70"/>
      <x:c r="BY92" s="73"/>
      <x:c r="BZ92" s="70"/>
      <x:c r="CA92" s="73"/>
      <x:c r="CB92" s="70"/>
      <x:c r="CC92" s="73"/>
      <x:c r="CD92" s="70"/>
      <x:c r="CE92" s="70"/>
      <x:c r="CF92" s="73"/>
      <x:c r="CG92" s="70"/>
      <x:c r="CH92" s="112"/>
      <x:c r="CI92" s="112"/>
      <x:c r="CJ92" s="112"/>
      <x:c r="CK92" s="112"/>
      <x:c r="CL92" s="112"/>
      <x:c r="CM92" s="112"/>
      <x:c r="CN92" s="112"/>
      <x:c r="CO92" s="112"/>
      <x:c r="CP92" s="162"/>
      <x:c r="CQ92" s="112"/>
      <x:c r="CR92" s="162"/>
      <x:c r="CS92" s="112">
        <x:v>4</x:v>
      </x:c>
      <x:c r="CT92" s="112"/>
      <x:c r="CU92" s="112"/>
      <x:c r="CV92" s="112">
        <x:v>1</x:v>
      </x:c>
      <x:c r="CW92" s="112"/>
      <x:c r="CX92" s="112"/>
      <x:c r="CY92" s="522" t="s">
        <x:v>2187</x:v>
      </x:c>
      <x:c r="CZ92" s="112"/>
      <x:c r="DA92" s="162"/>
      <x:c r="DB92" s="112"/>
      <x:c r="DC92" s="162"/>
      <x:c r="DD92" s="112"/>
      <x:c r="DE92" s="162"/>
      <x:c r="DF92" s="112"/>
      <x:c r="DG92" s="163"/>
    </x:row>
    <x:row r="93" spans="1:111" s="10" customFormat="1" ht="30" customHeight="1">
      <x:c r="A93" s="522" t="s">
        <x:v>2195</x:v>
      </x:c>
      <x:c r="B93" s="115">
        <x:v>1</x:v>
      </x:c>
      <x:c r="C93" s="162">
        <x:v>946.20000000000005</x:v>
      </x:c>
      <x:c r="D93" s="112"/>
      <x:c r="E93" s="162"/>
      <x:c r="F93" s="112"/>
      <x:c r="G93" s="162"/>
      <x:c r="H93" s="112"/>
      <x:c r="I93" s="162"/>
      <x:c r="J93" s="112">
        <x:v>2</x:v>
      </x:c>
      <x:c r="K93" s="112"/>
      <x:c r="L93" s="162"/>
      <x:c r="M93" s="112">
        <x:v>1</x:v>
      </x:c>
      <x:c r="N93" s="112"/>
      <x:c r="O93" s="112"/>
      <x:c r="P93" s="112"/>
      <x:c r="Q93" s="112"/>
      <x:c r="R93" s="162"/>
      <x:c r="S93" s="112"/>
      <x:c r="T93" s="162"/>
      <x:c r="U93" s="112"/>
      <x:c r="V93" s="162"/>
      <x:c r="W93" s="112"/>
      <x:c r="X93" s="112">
        <x:v>20</x:v>
      </x:c>
      <x:c r="Y93" s="112"/>
      <x:c r="Z93" s="112"/>
      <x:c r="AA93" s="112">
        <x:v>2</x:v>
      </x:c>
      <x:c r="AB93" s="112"/>
      <x:c r="AC93" s="112">
        <x:v>1</x:v>
      </x:c>
      <x:c r="AD93" s="112"/>
      <x:c r="AE93" s="112"/>
      <x:c r="AF93" s="112"/>
      <x:c r="AG93" s="112">
        <x:v>1</x:v>
      </x:c>
      <x:c r="AH93" s="112"/>
      <x:c r="AI93" s="112"/>
      <x:c r="AJ93" s="112">
        <x:v>1</x:v>
      </x:c>
      <x:c r="AK93" s="112">
        <x:v>2</x:v>
      </x:c>
      <x:c r="AL93" s="522" t="s">
        <x:v>2195</x:v>
      </x:c>
      <x:c r="AM93" s="70"/>
      <x:c r="AN93" s="73"/>
      <x:c r="AO93" s="70"/>
      <x:c r="AP93" s="70"/>
      <x:c r="AQ93" s="70"/>
      <x:c r="AR93" s="73"/>
      <x:c r="AS93" s="70"/>
      <x:c r="AT93" s="73"/>
      <x:c r="AU93" s="70"/>
      <x:c r="AV93" s="70"/>
      <x:c r="AW93" s="70"/>
      <x:c r="AX93" s="70"/>
      <x:c r="AY93" s="70"/>
      <x:c r="AZ93" s="70"/>
      <x:c r="BA93" s="73"/>
      <x:c r="BB93" s="70"/>
      <x:c r="BC93" s="70"/>
      <x:c r="BD93" s="112"/>
      <x:c r="BE93" s="112">
        <x:v>1</x:v>
      </x:c>
      <x:c r="BF93" s="112">
        <x:v>3</x:v>
      </x:c>
      <x:c r="BG93" s="112"/>
      <x:c r="BH93" s="112"/>
      <x:c r="BI93" s="112"/>
      <x:c r="BJ93" s="162"/>
      <x:c r="BK93" s="112"/>
      <x:c r="BL93" s="162"/>
      <x:c r="BM93" s="112"/>
      <x:c r="BN93" s="162"/>
      <x:c r="BO93" s="112"/>
      <x:c r="BP93" s="162"/>
      <x:c r="BQ93" s="112"/>
      <x:c r="BR93" s="112"/>
      <x:c r="BS93" s="112"/>
      <x:c r="BT93" s="112"/>
      <x:c r="BU93" s="112"/>
      <x:c r="BV93" s="522" t="s">
        <x:v>2195</x:v>
      </x:c>
      <x:c r="BW93" s="70"/>
      <x:c r="BX93" s="70"/>
      <x:c r="BY93" s="73"/>
      <x:c r="BZ93" s="70"/>
      <x:c r="CA93" s="73"/>
      <x:c r="CB93" s="70"/>
      <x:c r="CC93" s="73"/>
      <x:c r="CD93" s="70"/>
      <x:c r="CE93" s="70"/>
      <x:c r="CF93" s="73"/>
      <x:c r="CG93" s="70"/>
      <x:c r="CH93" s="112"/>
      <x:c r="CI93" s="112"/>
      <x:c r="CJ93" s="112"/>
      <x:c r="CK93" s="112"/>
      <x:c r="CL93" s="112"/>
      <x:c r="CM93" s="112"/>
      <x:c r="CN93" s="112"/>
      <x:c r="CO93" s="112"/>
      <x:c r="CP93" s="162"/>
      <x:c r="CQ93" s="112"/>
      <x:c r="CR93" s="162"/>
      <x:c r="CS93" s="112">
        <x:v>7</x:v>
      </x:c>
      <x:c r="CT93" s="112"/>
      <x:c r="CU93" s="112"/>
      <x:c r="CV93" s="112">
        <x:v>1</x:v>
      </x:c>
      <x:c r="CW93" s="112"/>
      <x:c r="CX93" s="112"/>
      <x:c r="CY93" s="522" t="s">
        <x:v>2195</x:v>
      </x:c>
      <x:c r="CZ93" s="112"/>
      <x:c r="DA93" s="162"/>
      <x:c r="DB93" s="112"/>
      <x:c r="DC93" s="162"/>
      <x:c r="DD93" s="112"/>
      <x:c r="DE93" s="162"/>
      <x:c r="DF93" s="112"/>
      <x:c r="DG93" s="163"/>
    </x:row>
    <x:row r="94" spans="1:111" s="10" customFormat="1" ht="30" customHeight="1">
      <x:c r="A94" s="522" t="s">
        <x:v>2164</x:v>
      </x:c>
      <x:c r="B94" s="115">
        <x:v>1</x:v>
      </x:c>
      <x:c r="C94" s="162">
        <x:v>895.89999999999998</x:v>
      </x:c>
      <x:c r="D94" s="112"/>
      <x:c r="E94" s="162"/>
      <x:c r="F94" s="112"/>
      <x:c r="G94" s="162"/>
      <x:c r="H94" s="112"/>
      <x:c r="I94" s="162"/>
      <x:c r="J94" s="112">
        <x:v>2</x:v>
      </x:c>
      <x:c r="K94" s="112"/>
      <x:c r="L94" s="162"/>
      <x:c r="M94" s="112"/>
      <x:c r="N94" s="112"/>
      <x:c r="O94" s="112"/>
      <x:c r="P94" s="112"/>
      <x:c r="Q94" s="112"/>
      <x:c r="R94" s="162"/>
      <x:c r="S94" s="112"/>
      <x:c r="T94" s="162"/>
      <x:c r="U94" s="112"/>
      <x:c r="V94" s="162"/>
      <x:c r="W94" s="112"/>
      <x:c r="X94" s="112">
        <x:v>20</x:v>
      </x:c>
      <x:c r="Y94" s="112"/>
      <x:c r="Z94" s="112"/>
      <x:c r="AA94" s="112">
        <x:v>1</x:v>
      </x:c>
      <x:c r="AB94" s="112"/>
      <x:c r="AC94" s="112">
        <x:v>1</x:v>
      </x:c>
      <x:c r="AD94" s="112"/>
      <x:c r="AE94" s="112"/>
      <x:c r="AF94" s="112"/>
      <x:c r="AG94" s="112"/>
      <x:c r="AH94" s="112"/>
      <x:c r="AI94" s="112"/>
      <x:c r="AJ94" s="112">
        <x:v>1</x:v>
      </x:c>
      <x:c r="AK94" s="112">
        <x:v>2</x:v>
      </x:c>
      <x:c r="AL94" s="522" t="s">
        <x:v>2164</x:v>
      </x:c>
      <x:c r="AM94" s="70"/>
      <x:c r="AN94" s="73"/>
      <x:c r="AO94" s="70"/>
      <x:c r="AP94" s="70"/>
      <x:c r="AQ94" s="70"/>
      <x:c r="AR94" s="73"/>
      <x:c r="AS94" s="70"/>
      <x:c r="AT94" s="73"/>
      <x:c r="AU94" s="70"/>
      <x:c r="AV94" s="70"/>
      <x:c r="AW94" s="70"/>
      <x:c r="AX94" s="70"/>
      <x:c r="AY94" s="70"/>
      <x:c r="AZ94" s="70"/>
      <x:c r="BA94" s="73"/>
      <x:c r="BB94" s="70"/>
      <x:c r="BC94" s="70"/>
      <x:c r="BD94" s="112"/>
      <x:c r="BE94" s="112">
        <x:v>1</x:v>
      </x:c>
      <x:c r="BF94" s="112">
        <x:v>3</x:v>
      </x:c>
      <x:c r="BG94" s="112"/>
      <x:c r="BH94" s="112"/>
      <x:c r="BI94" s="112"/>
      <x:c r="BJ94" s="162"/>
      <x:c r="BK94" s="112"/>
      <x:c r="BL94" s="162"/>
      <x:c r="BM94" s="112"/>
      <x:c r="BN94" s="162"/>
      <x:c r="BO94" s="112"/>
      <x:c r="BP94" s="162"/>
      <x:c r="BQ94" s="112"/>
      <x:c r="BR94" s="112"/>
      <x:c r="BS94" s="112"/>
      <x:c r="BT94" s="112"/>
      <x:c r="BU94" s="112"/>
      <x:c r="BV94" s="522" t="s">
        <x:v>2164</x:v>
      </x:c>
      <x:c r="BW94" s="70"/>
      <x:c r="BX94" s="70"/>
      <x:c r="BY94" s="73"/>
      <x:c r="BZ94" s="70"/>
      <x:c r="CA94" s="73"/>
      <x:c r="CB94" s="70"/>
      <x:c r="CC94" s="73"/>
      <x:c r="CD94" s="70"/>
      <x:c r="CE94" s="70"/>
      <x:c r="CF94" s="73"/>
      <x:c r="CG94" s="70"/>
      <x:c r="CH94" s="112"/>
      <x:c r="CI94" s="112"/>
      <x:c r="CJ94" s="112"/>
      <x:c r="CK94" s="112"/>
      <x:c r="CL94" s="112"/>
      <x:c r="CM94" s="112"/>
      <x:c r="CN94" s="112"/>
      <x:c r="CO94" s="112"/>
      <x:c r="CP94" s="162"/>
      <x:c r="CQ94" s="112"/>
      <x:c r="CR94" s="162"/>
      <x:c r="CS94" s="112"/>
      <x:c r="CT94" s="112"/>
      <x:c r="CU94" s="112"/>
      <x:c r="CV94" s="112"/>
      <x:c r="CW94" s="112"/>
      <x:c r="CX94" s="112"/>
      <x:c r="CY94" s="522" t="s">
        <x:v>2164</x:v>
      </x:c>
      <x:c r="CZ94" s="112"/>
      <x:c r="DA94" s="162"/>
      <x:c r="DB94" s="112"/>
      <x:c r="DC94" s="162"/>
      <x:c r="DD94" s="112"/>
      <x:c r="DE94" s="162"/>
      <x:c r="DF94" s="112"/>
      <x:c r="DG94" s="163"/>
    </x:row>
    <x:row r="95" spans="1:111" s="10" customFormat="1" ht="30" customHeight="1">
      <x:c r="A95" s="522" t="s">
        <x:v>2197</x:v>
      </x:c>
      <x:c r="B95" s="115"/>
      <x:c r="C95" s="162"/>
      <x:c r="D95" s="112"/>
      <x:c r="E95" s="162"/>
      <x:c r="F95" s="112"/>
      <x:c r="G95" s="162"/>
      <x:c r="H95" s="112"/>
      <x:c r="I95" s="162"/>
      <x:c r="J95" s="112">
        <x:v>3</x:v>
      </x:c>
      <x:c r="K95" s="112"/>
      <x:c r="L95" s="162"/>
      <x:c r="M95" s="112"/>
      <x:c r="N95" s="112"/>
      <x:c r="O95" s="112"/>
      <x:c r="P95" s="112"/>
      <x:c r="Q95" s="112"/>
      <x:c r="R95" s="162"/>
      <x:c r="S95" s="112"/>
      <x:c r="T95" s="162"/>
      <x:c r="U95" s="112"/>
      <x:c r="V95" s="162"/>
      <x:c r="W95" s="112"/>
      <x:c r="X95" s="112">
        <x:v>29</x:v>
      </x:c>
      <x:c r="Y95" s="112"/>
      <x:c r="Z95" s="112"/>
      <x:c r="AA95" s="112">
        <x:v>1</x:v>
      </x:c>
      <x:c r="AB95" s="112"/>
      <x:c r="AC95" s="112"/>
      <x:c r="AD95" s="112">
        <x:v>1</x:v>
      </x:c>
      <x:c r="AE95" s="112"/>
      <x:c r="AF95" s="112"/>
      <x:c r="AG95" s="112">
        <x:v>1</x:v>
      </x:c>
      <x:c r="AH95" s="112"/>
      <x:c r="AI95" s="112"/>
      <x:c r="AJ95" s="112"/>
      <x:c r="AK95" s="112"/>
      <x:c r="AL95" s="522" t="s">
        <x:v>2197</x:v>
      </x:c>
      <x:c r="AM95" s="70"/>
      <x:c r="AN95" s="73"/>
      <x:c r="AO95" s="70"/>
      <x:c r="AP95" s="70"/>
      <x:c r="AQ95" s="70"/>
      <x:c r="AR95" s="73"/>
      <x:c r="AS95" s="70"/>
      <x:c r="AT95" s="73"/>
      <x:c r="AU95" s="70"/>
      <x:c r="AV95" s="70"/>
      <x:c r="AW95" s="70"/>
      <x:c r="AX95" s="70"/>
      <x:c r="AY95" s="70"/>
      <x:c r="AZ95" s="70"/>
      <x:c r="BA95" s="73"/>
      <x:c r="BB95" s="70"/>
      <x:c r="BC95" s="70"/>
      <x:c r="BD95" s="112"/>
      <x:c r="BE95" s="112">
        <x:v>1</x:v>
      </x:c>
      <x:c r="BF95" s="112">
        <x:v>8</x:v>
      </x:c>
      <x:c r="BG95" s="112"/>
      <x:c r="BH95" s="112"/>
      <x:c r="BI95" s="112"/>
      <x:c r="BJ95" s="162"/>
      <x:c r="BK95" s="112"/>
      <x:c r="BL95" s="162"/>
      <x:c r="BM95" s="112"/>
      <x:c r="BN95" s="162"/>
      <x:c r="BO95" s="112"/>
      <x:c r="BP95" s="162"/>
      <x:c r="BQ95" s="112"/>
      <x:c r="BR95" s="112"/>
      <x:c r="BS95" s="112"/>
      <x:c r="BT95" s="112"/>
      <x:c r="BU95" s="112"/>
      <x:c r="BV95" s="522" t="s">
        <x:v>2197</x:v>
      </x:c>
      <x:c r="BW95" s="70"/>
      <x:c r="BX95" s="70"/>
      <x:c r="BY95" s="73"/>
      <x:c r="BZ95" s="70"/>
      <x:c r="CA95" s="73"/>
      <x:c r="CB95" s="70"/>
      <x:c r="CC95" s="73"/>
      <x:c r="CD95" s="70"/>
      <x:c r="CE95" s="70"/>
      <x:c r="CF95" s="73"/>
      <x:c r="CG95" s="70"/>
      <x:c r="CH95" s="112"/>
      <x:c r="CI95" s="112"/>
      <x:c r="CJ95" s="112"/>
      <x:c r="CK95" s="112"/>
      <x:c r="CL95" s="112"/>
      <x:c r="CM95" s="112"/>
      <x:c r="CN95" s="112"/>
      <x:c r="CO95" s="112"/>
      <x:c r="CP95" s="162"/>
      <x:c r="CQ95" s="112"/>
      <x:c r="CR95" s="162"/>
      <x:c r="CS95" s="112"/>
      <x:c r="CT95" s="112"/>
      <x:c r="CU95" s="112"/>
      <x:c r="CV95" s="112"/>
      <x:c r="CW95" s="112"/>
      <x:c r="CX95" s="112"/>
      <x:c r="CY95" s="522" t="s">
        <x:v>2197</x:v>
      </x:c>
      <x:c r="CZ95" s="112"/>
      <x:c r="DA95" s="162"/>
      <x:c r="DB95" s="112"/>
      <x:c r="DC95" s="162"/>
      <x:c r="DD95" s="112"/>
      <x:c r="DE95" s="162"/>
      <x:c r="DF95" s="112"/>
      <x:c r="DG95" s="163"/>
    </x:row>
    <x:row r="96" spans="1:111" s="10" customFormat="1" ht="30" customHeight="1">
      <x:c r="A96" s="522" t="s">
        <x:v>2161</x:v>
      </x:c>
      <x:c r="B96" s="115">
        <x:v>1</x:v>
      </x:c>
      <x:c r="C96" s="162">
        <x:v>613.29999999999995</x:v>
      </x:c>
      <x:c r="D96" s="112"/>
      <x:c r="E96" s="162"/>
      <x:c r="F96" s="112"/>
      <x:c r="G96" s="162"/>
      <x:c r="H96" s="112"/>
      <x:c r="I96" s="162"/>
      <x:c r="J96" s="112">
        <x:v>3</x:v>
      </x:c>
      <x:c r="K96" s="112"/>
      <x:c r="L96" s="162"/>
      <x:c r="M96" s="112"/>
      <x:c r="N96" s="112"/>
      <x:c r="O96" s="112"/>
      <x:c r="P96" s="112"/>
      <x:c r="Q96" s="112"/>
      <x:c r="R96" s="162"/>
      <x:c r="S96" s="112"/>
      <x:c r="T96" s="162"/>
      <x:c r="U96" s="112"/>
      <x:c r="V96" s="162"/>
      <x:c r="W96" s="112"/>
      <x:c r="X96" s="112">
        <x:v>18</x:v>
      </x:c>
      <x:c r="Y96" s="112"/>
      <x:c r="Z96" s="112"/>
      <x:c r="AA96" s="112">
        <x:v>1</x:v>
      </x:c>
      <x:c r="AB96" s="112"/>
      <x:c r="AC96" s="112">
        <x:v>1</x:v>
      </x:c>
      <x:c r="AD96" s="112"/>
      <x:c r="AE96" s="112"/>
      <x:c r="AF96" s="112"/>
      <x:c r="AG96" s="112">
        <x:v>1</x:v>
      </x:c>
      <x:c r="AH96" s="112"/>
      <x:c r="AI96" s="112"/>
      <x:c r="AJ96" s="112">
        <x:v>1</x:v>
      </x:c>
      <x:c r="AK96" s="112">
        <x:v>2</x:v>
      </x:c>
      <x:c r="AL96" s="522" t="s">
        <x:v>2161</x:v>
      </x:c>
      <x:c r="AM96" s="70"/>
      <x:c r="AN96" s="73"/>
      <x:c r="AO96" s="70"/>
      <x:c r="AP96" s="70"/>
      <x:c r="AQ96" s="70"/>
      <x:c r="AR96" s="73"/>
      <x:c r="AS96" s="70"/>
      <x:c r="AT96" s="73"/>
      <x:c r="AU96" s="70"/>
      <x:c r="AV96" s="70"/>
      <x:c r="AW96" s="70"/>
      <x:c r="AX96" s="70"/>
      <x:c r="AY96" s="70"/>
      <x:c r="AZ96" s="70"/>
      <x:c r="BA96" s="73"/>
      <x:c r="BB96" s="70"/>
      <x:c r="BC96" s="70"/>
      <x:c r="BD96" s="112"/>
      <x:c r="BE96" s="112"/>
      <x:c r="BF96" s="112"/>
      <x:c r="BG96" s="112"/>
      <x:c r="BH96" s="112"/>
      <x:c r="BI96" s="112"/>
      <x:c r="BJ96" s="162"/>
      <x:c r="BK96" s="112"/>
      <x:c r="BL96" s="162"/>
      <x:c r="BM96" s="112"/>
      <x:c r="BN96" s="162"/>
      <x:c r="BO96" s="112"/>
      <x:c r="BP96" s="162"/>
      <x:c r="BQ96" s="112"/>
      <x:c r="BR96" s="112"/>
      <x:c r="BS96" s="112"/>
      <x:c r="BT96" s="112"/>
      <x:c r="BU96" s="112"/>
      <x:c r="BV96" s="522" t="s">
        <x:v>2161</x:v>
      </x:c>
      <x:c r="BW96" s="70"/>
      <x:c r="BX96" s="70"/>
      <x:c r="BY96" s="73"/>
      <x:c r="BZ96" s="70"/>
      <x:c r="CA96" s="73"/>
      <x:c r="CB96" s="70"/>
      <x:c r="CC96" s="73"/>
      <x:c r="CD96" s="70"/>
      <x:c r="CE96" s="70"/>
      <x:c r="CF96" s="73"/>
      <x:c r="CG96" s="70"/>
      <x:c r="CH96" s="112"/>
      <x:c r="CI96" s="112"/>
      <x:c r="CJ96" s="112"/>
      <x:c r="CK96" s="112"/>
      <x:c r="CL96" s="112"/>
      <x:c r="CM96" s="112"/>
      <x:c r="CN96" s="112"/>
      <x:c r="CO96" s="112"/>
      <x:c r="CP96" s="162"/>
      <x:c r="CQ96" s="112"/>
      <x:c r="CR96" s="162"/>
      <x:c r="CS96" s="112"/>
      <x:c r="CT96" s="112"/>
      <x:c r="CU96" s="112"/>
      <x:c r="CV96" s="112"/>
      <x:c r="CW96" s="112"/>
      <x:c r="CX96" s="112"/>
      <x:c r="CY96" s="522" t="s">
        <x:v>2161</x:v>
      </x:c>
      <x:c r="CZ96" s="112"/>
      <x:c r="DA96" s="162"/>
      <x:c r="DB96" s="112"/>
      <x:c r="DC96" s="162"/>
      <x:c r="DD96" s="112"/>
      <x:c r="DE96" s="162"/>
      <x:c r="DF96" s="112"/>
      <x:c r="DG96" s="163"/>
    </x:row>
    <x:row r="97" spans="1:111" s="10" customFormat="1" ht="30" customHeight="1">
      <x:c r="A97" s="522" t="s">
        <x:v>2173</x:v>
      </x:c>
      <x:c r="B97" s="115">
        <x:v>1</x:v>
      </x:c>
      <x:c r="C97" s="162">
        <x:v>978.89999999999998</x:v>
      </x:c>
      <x:c r="D97" s="112"/>
      <x:c r="E97" s="162"/>
      <x:c r="F97" s="112"/>
      <x:c r="G97" s="162"/>
      <x:c r="H97" s="112"/>
      <x:c r="I97" s="162"/>
      <x:c r="J97" s="112">
        <x:v>2</x:v>
      </x:c>
      <x:c r="K97" s="112"/>
      <x:c r="L97" s="162"/>
      <x:c r="M97" s="112"/>
      <x:c r="N97" s="112"/>
      <x:c r="O97" s="112"/>
      <x:c r="P97" s="112"/>
      <x:c r="Q97" s="112"/>
      <x:c r="R97" s="162"/>
      <x:c r="S97" s="112"/>
      <x:c r="T97" s="162"/>
      <x:c r="U97" s="112"/>
      <x:c r="V97" s="162"/>
      <x:c r="W97" s="112"/>
      <x:c r="X97" s="112">
        <x:v>22</x:v>
      </x:c>
      <x:c r="Y97" s="112"/>
      <x:c r="Z97" s="112"/>
      <x:c r="AA97" s="112">
        <x:v>1</x:v>
      </x:c>
      <x:c r="AB97" s="112"/>
      <x:c r="AC97" s="112">
        <x:v>1</x:v>
      </x:c>
      <x:c r="AD97" s="112">
        <x:v>1</x:v>
      </x:c>
      <x:c r="AE97" s="112"/>
      <x:c r="AF97" s="112"/>
      <x:c r="AG97" s="112">
        <x:v>1</x:v>
      </x:c>
      <x:c r="AH97" s="112"/>
      <x:c r="AI97" s="112"/>
      <x:c r="AJ97" s="112">
        <x:v>2</x:v>
      </x:c>
      <x:c r="AK97" s="112">
        <x:v>3</x:v>
      </x:c>
      <x:c r="AL97" s="522" t="s">
        <x:v>2173</x:v>
      </x:c>
      <x:c r="AM97" s="70"/>
      <x:c r="AN97" s="73"/>
      <x:c r="AO97" s="70"/>
      <x:c r="AP97" s="70"/>
      <x:c r="AQ97" s="70"/>
      <x:c r="AR97" s="73"/>
      <x:c r="AS97" s="70"/>
      <x:c r="AT97" s="73"/>
      <x:c r="AU97" s="70"/>
      <x:c r="AV97" s="70"/>
      <x:c r="AW97" s="70"/>
      <x:c r="AX97" s="70"/>
      <x:c r="AY97" s="70"/>
      <x:c r="AZ97" s="70"/>
      <x:c r="BA97" s="73"/>
      <x:c r="BB97" s="70"/>
      <x:c r="BC97" s="70"/>
      <x:c r="BD97" s="112"/>
      <x:c r="BE97" s="112">
        <x:v>1</x:v>
      </x:c>
      <x:c r="BF97" s="112">
        <x:v>4</x:v>
      </x:c>
      <x:c r="BG97" s="112"/>
      <x:c r="BH97" s="112"/>
      <x:c r="BI97" s="112"/>
      <x:c r="BJ97" s="162"/>
      <x:c r="BK97" s="112"/>
      <x:c r="BL97" s="162"/>
      <x:c r="BM97" s="112"/>
      <x:c r="BN97" s="162"/>
      <x:c r="BO97" s="112"/>
      <x:c r="BP97" s="162"/>
      <x:c r="BQ97" s="112"/>
      <x:c r="BR97" s="112"/>
      <x:c r="BS97" s="112"/>
      <x:c r="BT97" s="112"/>
      <x:c r="BU97" s="112"/>
      <x:c r="BV97" s="522" t="s">
        <x:v>2173</x:v>
      </x:c>
      <x:c r="BW97" s="70"/>
      <x:c r="BX97" s="70"/>
      <x:c r="BY97" s="73"/>
      <x:c r="BZ97" s="70"/>
      <x:c r="CA97" s="73"/>
      <x:c r="CB97" s="70"/>
      <x:c r="CC97" s="73"/>
      <x:c r="CD97" s="70"/>
      <x:c r="CE97" s="70"/>
      <x:c r="CF97" s="73"/>
      <x:c r="CG97" s="70"/>
      <x:c r="CH97" s="112"/>
      <x:c r="CI97" s="112"/>
      <x:c r="CJ97" s="112"/>
      <x:c r="CK97" s="112"/>
      <x:c r="CL97" s="112"/>
      <x:c r="CM97" s="112"/>
      <x:c r="CN97" s="112"/>
      <x:c r="CO97" s="112"/>
      <x:c r="CP97" s="162"/>
      <x:c r="CQ97" s="112"/>
      <x:c r="CR97" s="162"/>
      <x:c r="CS97" s="112"/>
      <x:c r="CT97" s="112"/>
      <x:c r="CU97" s="112"/>
      <x:c r="CV97" s="112"/>
      <x:c r="CW97" s="112"/>
      <x:c r="CX97" s="112"/>
      <x:c r="CY97" s="522" t="s">
        <x:v>2173</x:v>
      </x:c>
      <x:c r="CZ97" s="112"/>
      <x:c r="DA97" s="162"/>
      <x:c r="DB97" s="112"/>
      <x:c r="DC97" s="162"/>
      <x:c r="DD97" s="112"/>
      <x:c r="DE97" s="162"/>
      <x:c r="DF97" s="112"/>
      <x:c r="DG97" s="163"/>
    </x:row>
    <x:row r="98" spans="1:111" s="10" customFormat="1" ht="30" customHeight="1">
      <x:c r="A98" s="522" t="s">
        <x:v>2172</x:v>
      </x:c>
      <x:c r="B98" s="115">
        <x:v>1</x:v>
      </x:c>
      <x:c r="C98" s="162">
        <x:v>853.79999999999995</x:v>
      </x:c>
      <x:c r="D98" s="112"/>
      <x:c r="E98" s="162"/>
      <x:c r="F98" s="112"/>
      <x:c r="G98" s="162"/>
      <x:c r="H98" s="112"/>
      <x:c r="I98" s="162"/>
      <x:c r="J98" s="112">
        <x:v>3</x:v>
      </x:c>
      <x:c r="K98" s="112"/>
      <x:c r="L98" s="162"/>
      <x:c r="M98" s="112"/>
      <x:c r="N98" s="112"/>
      <x:c r="O98" s="112"/>
      <x:c r="P98" s="112"/>
      <x:c r="Q98" s="112"/>
      <x:c r="R98" s="162"/>
      <x:c r="S98" s="112"/>
      <x:c r="T98" s="162"/>
      <x:c r="U98" s="112"/>
      <x:c r="V98" s="162"/>
      <x:c r="W98" s="112"/>
      <x:c r="X98" s="112">
        <x:v>25</x:v>
      </x:c>
      <x:c r="Y98" s="112"/>
      <x:c r="Z98" s="112"/>
      <x:c r="AA98" s="112">
        <x:v>1</x:v>
      </x:c>
      <x:c r="AB98" s="112"/>
      <x:c r="AC98" s="112"/>
      <x:c r="AD98" s="112"/>
      <x:c r="AE98" s="112"/>
      <x:c r="AF98" s="112"/>
      <x:c r="AG98" s="112">
        <x:v>1</x:v>
      </x:c>
      <x:c r="AH98" s="112"/>
      <x:c r="AI98" s="112"/>
      <x:c r="AJ98" s="112">
        <x:v>3</x:v>
      </x:c>
      <x:c r="AK98" s="112">
        <x:v>4</x:v>
      </x:c>
      <x:c r="AL98" s="522" t="s">
        <x:v>2172</x:v>
      </x:c>
      <x:c r="AM98" s="70"/>
      <x:c r="AN98" s="73"/>
      <x:c r="AO98" s="70"/>
      <x:c r="AP98" s="70"/>
      <x:c r="AQ98" s="70"/>
      <x:c r="AR98" s="73"/>
      <x:c r="AS98" s="70"/>
      <x:c r="AT98" s="73"/>
      <x:c r="AU98" s="70"/>
      <x:c r="AV98" s="70"/>
      <x:c r="AW98" s="70"/>
      <x:c r="AX98" s="70"/>
      <x:c r="AY98" s="70"/>
      <x:c r="AZ98" s="70"/>
      <x:c r="BA98" s="73"/>
      <x:c r="BB98" s="70"/>
      <x:c r="BC98" s="70"/>
      <x:c r="BD98" s="112"/>
      <x:c r="BE98" s="112">
        <x:v>1</x:v>
      </x:c>
      <x:c r="BF98" s="112">
        <x:v>5</x:v>
      </x:c>
      <x:c r="BG98" s="112"/>
      <x:c r="BH98" s="112"/>
      <x:c r="BI98" s="112"/>
      <x:c r="BJ98" s="162"/>
      <x:c r="BK98" s="112"/>
      <x:c r="BL98" s="162"/>
      <x:c r="BM98" s="112"/>
      <x:c r="BN98" s="162"/>
      <x:c r="BO98" s="112"/>
      <x:c r="BP98" s="162"/>
      <x:c r="BQ98" s="112"/>
      <x:c r="BR98" s="112"/>
      <x:c r="BS98" s="112"/>
      <x:c r="BT98" s="112"/>
      <x:c r="BU98" s="112"/>
      <x:c r="BV98" s="522" t="s">
        <x:v>2172</x:v>
      </x:c>
      <x:c r="BW98" s="70"/>
      <x:c r="BX98" s="70"/>
      <x:c r="BY98" s="73"/>
      <x:c r="BZ98" s="70"/>
      <x:c r="CA98" s="73"/>
      <x:c r="CB98" s="70"/>
      <x:c r="CC98" s="73"/>
      <x:c r="CD98" s="70"/>
      <x:c r="CE98" s="70"/>
      <x:c r="CF98" s="73"/>
      <x:c r="CG98" s="70"/>
      <x:c r="CH98" s="112"/>
      <x:c r="CI98" s="112"/>
      <x:c r="CJ98" s="112"/>
      <x:c r="CK98" s="112"/>
      <x:c r="CL98" s="112"/>
      <x:c r="CM98" s="112"/>
      <x:c r="CN98" s="112"/>
      <x:c r="CO98" s="112"/>
      <x:c r="CP98" s="162"/>
      <x:c r="CQ98" s="112"/>
      <x:c r="CR98" s="162"/>
      <x:c r="CS98" s="112"/>
      <x:c r="CT98" s="112"/>
      <x:c r="CU98" s="112"/>
      <x:c r="CV98" s="112"/>
      <x:c r="CW98" s="112"/>
      <x:c r="CX98" s="112"/>
      <x:c r="CY98" s="522" t="s">
        <x:v>2172</x:v>
      </x:c>
      <x:c r="CZ98" s="112"/>
      <x:c r="DA98" s="162"/>
      <x:c r="DB98" s="112"/>
      <x:c r="DC98" s="162"/>
      <x:c r="DD98" s="112"/>
      <x:c r="DE98" s="162"/>
      <x:c r="DF98" s="112"/>
      <x:c r="DG98" s="163"/>
    </x:row>
    <x:row r="99" spans="1:111" s="10" customFormat="1" ht="30" customHeight="1">
      <x:c r="A99" s="522" t="s">
        <x:v>2186</x:v>
      </x:c>
      <x:c r="B99" s="115"/>
      <x:c r="C99" s="162"/>
      <x:c r="D99" s="112"/>
      <x:c r="E99" s="162"/>
      <x:c r="F99" s="112"/>
      <x:c r="G99" s="162"/>
      <x:c r="H99" s="112"/>
      <x:c r="I99" s="162"/>
      <x:c r="J99" s="112"/>
      <x:c r="K99" s="112"/>
      <x:c r="L99" s="162"/>
      <x:c r="M99" s="112"/>
      <x:c r="N99" s="112"/>
      <x:c r="O99" s="112"/>
      <x:c r="P99" s="112"/>
      <x:c r="Q99" s="112"/>
      <x:c r="R99" s="162"/>
      <x:c r="S99" s="112"/>
      <x:c r="T99" s="162"/>
      <x:c r="U99" s="112"/>
      <x:c r="V99" s="162"/>
      <x:c r="W99" s="112"/>
      <x:c r="X99" s="112"/>
      <x:c r="Y99" s="112"/>
      <x:c r="Z99" s="112"/>
      <x:c r="AA99" s="112">
        <x:v>1</x:v>
      </x:c>
      <x:c r="AB99" s="112"/>
      <x:c r="AC99" s="112"/>
      <x:c r="AD99" s="112"/>
      <x:c r="AE99" s="112"/>
      <x:c r="AF99" s="112"/>
      <x:c r="AG99" s="112">
        <x:v>1</x:v>
      </x:c>
      <x:c r="AH99" s="112"/>
      <x:c r="AI99" s="112"/>
      <x:c r="AJ99" s="112"/>
      <x:c r="AK99" s="112"/>
      <x:c r="AL99" s="522" t="s">
        <x:v>2186</x:v>
      </x:c>
      <x:c r="AM99" s="70"/>
      <x:c r="AN99" s="73"/>
      <x:c r="AO99" s="70"/>
      <x:c r="AP99" s="70"/>
      <x:c r="AQ99" s="70"/>
      <x:c r="AR99" s="73"/>
      <x:c r="AS99" s="70"/>
      <x:c r="AT99" s="73"/>
      <x:c r="AU99" s="70"/>
      <x:c r="AV99" s="70"/>
      <x:c r="AW99" s="70"/>
      <x:c r="AX99" s="70"/>
      <x:c r="AY99" s="70"/>
      <x:c r="AZ99" s="70"/>
      <x:c r="BA99" s="73"/>
      <x:c r="BB99" s="70"/>
      <x:c r="BC99" s="70"/>
      <x:c r="BD99" s="112"/>
      <x:c r="BE99" s="112">
        <x:v>1</x:v>
      </x:c>
      <x:c r="BF99" s="112">
        <x:v>1</x:v>
      </x:c>
      <x:c r="BG99" s="112"/>
      <x:c r="BH99" s="112"/>
      <x:c r="BI99" s="112"/>
      <x:c r="BJ99" s="162"/>
      <x:c r="BK99" s="112"/>
      <x:c r="BL99" s="162"/>
      <x:c r="BM99" s="112"/>
      <x:c r="BN99" s="162"/>
      <x:c r="BO99" s="112"/>
      <x:c r="BP99" s="162"/>
      <x:c r="BQ99" s="112"/>
      <x:c r="BR99" s="112"/>
      <x:c r="BS99" s="112"/>
      <x:c r="BT99" s="112"/>
      <x:c r="BU99" s="112"/>
      <x:c r="BV99" s="522" t="s">
        <x:v>2186</x:v>
      </x:c>
      <x:c r="BW99" s="70"/>
      <x:c r="BX99" s="70"/>
      <x:c r="BY99" s="73"/>
      <x:c r="BZ99" s="70"/>
      <x:c r="CA99" s="73"/>
      <x:c r="CB99" s="70"/>
      <x:c r="CC99" s="73"/>
      <x:c r="CD99" s="70"/>
      <x:c r="CE99" s="70"/>
      <x:c r="CF99" s="73"/>
      <x:c r="CG99" s="70"/>
      <x:c r="CH99" s="112"/>
      <x:c r="CI99" s="112"/>
      <x:c r="CJ99" s="112"/>
      <x:c r="CK99" s="112"/>
      <x:c r="CL99" s="112"/>
      <x:c r="CM99" s="112"/>
      <x:c r="CN99" s="112"/>
      <x:c r="CO99" s="112"/>
      <x:c r="CP99" s="162"/>
      <x:c r="CQ99" s="112"/>
      <x:c r="CR99" s="162"/>
      <x:c r="CS99" s="112">
        <x:v>16</x:v>
      </x:c>
      <x:c r="CT99" s="112"/>
      <x:c r="CU99" s="112"/>
      <x:c r="CV99" s="112"/>
      <x:c r="CW99" s="112"/>
      <x:c r="CX99" s="112"/>
      <x:c r="CY99" s="522" t="s">
        <x:v>2186</x:v>
      </x:c>
      <x:c r="CZ99" s="112"/>
      <x:c r="DA99" s="162"/>
      <x:c r="DB99" s="112"/>
      <x:c r="DC99" s="162"/>
      <x:c r="DD99" s="112"/>
      <x:c r="DE99" s="162"/>
      <x:c r="DF99" s="112"/>
      <x:c r="DG99" s="163"/>
    </x:row>
    <x:row r="100" spans="1:111" s="10" customFormat="1" ht="30" customHeight="1">
      <x:c r="A100" s="522" t="s">
        <x:v>2166</x:v>
      </x:c>
      <x:c r="B100" s="115">
        <x:v>1</x:v>
      </x:c>
      <x:c r="C100" s="162">
        <x:v>439.19999999999999</x:v>
      </x:c>
      <x:c r="D100" s="112">
        <x:v>1</x:v>
      </x:c>
      <x:c r="E100" s="162">
        <x:v>68.299999999999997</x:v>
      </x:c>
      <x:c r="F100" s="112"/>
      <x:c r="G100" s="162"/>
      <x:c r="H100" s="112"/>
      <x:c r="I100" s="162"/>
      <x:c r="J100" s="112"/>
      <x:c r="K100" s="112"/>
      <x:c r="L100" s="162"/>
      <x:c r="M100" s="112"/>
      <x:c r="N100" s="112"/>
      <x:c r="O100" s="112">
        <x:v>1</x:v>
      </x:c>
      <x:c r="P100" s="112">
        <x:v>1</x:v>
      </x:c>
      <x:c r="Q100" s="112"/>
      <x:c r="R100" s="162"/>
      <x:c r="S100" s="112"/>
      <x:c r="T100" s="162"/>
      <x:c r="U100" s="112"/>
      <x:c r="V100" s="162"/>
      <x:c r="W100" s="112"/>
      <x:c r="X100" s="112"/>
      <x:c r="Y100" s="112">
        <x:v>3</x:v>
      </x:c>
      <x:c r="Z100" s="112">
        <x:v>15</x:v>
      </x:c>
      <x:c r="AA100" s="112">
        <x:v>1</x:v>
      </x:c>
      <x:c r="AB100" s="112"/>
      <x:c r="AC100" s="112"/>
      <x:c r="AD100" s="112"/>
      <x:c r="AE100" s="112"/>
      <x:c r="AF100" s="112"/>
      <x:c r="AG100" s="112">
        <x:v>1</x:v>
      </x:c>
      <x:c r="AH100" s="112"/>
      <x:c r="AI100" s="112"/>
      <x:c r="AJ100" s="112">
        <x:v>2</x:v>
      </x:c>
      <x:c r="AK100" s="112">
        <x:v>4</x:v>
      </x:c>
      <x:c r="AL100" s="522" t="s">
        <x:v>2166</x:v>
      </x:c>
      <x:c r="AM100" s="70"/>
      <x:c r="AN100" s="73"/>
      <x:c r="AO100" s="70"/>
      <x:c r="AP100" s="70"/>
      <x:c r="AQ100" s="70"/>
      <x:c r="AR100" s="73"/>
      <x:c r="AS100" s="70"/>
      <x:c r="AT100" s="73"/>
      <x:c r="AU100" s="70"/>
      <x:c r="AV100" s="70"/>
      <x:c r="AW100" s="70"/>
      <x:c r="AX100" s="70"/>
      <x:c r="AY100" s="70"/>
      <x:c r="AZ100" s="70"/>
      <x:c r="BA100" s="73"/>
      <x:c r="BB100" s="70"/>
      <x:c r="BC100" s="70"/>
      <x:c r="BD100" s="112"/>
      <x:c r="BE100" s="112">
        <x:v>1</x:v>
      </x:c>
      <x:c r="BF100" s="112">
        <x:v>4</x:v>
      </x:c>
      <x:c r="BG100" s="112"/>
      <x:c r="BH100" s="112"/>
      <x:c r="BI100" s="112"/>
      <x:c r="BJ100" s="162"/>
      <x:c r="BK100" s="112"/>
      <x:c r="BL100" s="162"/>
      <x:c r="BM100" s="112"/>
      <x:c r="BN100" s="162"/>
      <x:c r="BO100" s="112"/>
      <x:c r="BP100" s="162"/>
      <x:c r="BQ100" s="112"/>
      <x:c r="BR100" s="112"/>
      <x:c r="BS100" s="112"/>
      <x:c r="BT100" s="112"/>
      <x:c r="BU100" s="112"/>
      <x:c r="BV100" s="522" t="s">
        <x:v>2166</x:v>
      </x:c>
      <x:c r="BW100" s="70"/>
      <x:c r="BX100" s="70"/>
      <x:c r="BY100" s="73"/>
      <x:c r="BZ100" s="70"/>
      <x:c r="CA100" s="73"/>
      <x:c r="CB100" s="70"/>
      <x:c r="CC100" s="73"/>
      <x:c r="CD100" s="70"/>
      <x:c r="CE100" s="70"/>
      <x:c r="CF100" s="73"/>
      <x:c r="CG100" s="70"/>
      <x:c r="CH100" s="112"/>
      <x:c r="CI100" s="112"/>
      <x:c r="CJ100" s="112"/>
      <x:c r="CK100" s="112"/>
      <x:c r="CL100" s="112"/>
      <x:c r="CM100" s="112"/>
      <x:c r="CN100" s="112"/>
      <x:c r="CO100" s="112"/>
      <x:c r="CP100" s="162"/>
      <x:c r="CQ100" s="112"/>
      <x:c r="CR100" s="162"/>
      <x:c r="CS100" s="112">
        <x:v>2</x:v>
      </x:c>
      <x:c r="CT100" s="112"/>
      <x:c r="CU100" s="112"/>
      <x:c r="CV100" s="112">
        <x:v>1</x:v>
      </x:c>
      <x:c r="CW100" s="112"/>
      <x:c r="CX100" s="112"/>
      <x:c r="CY100" s="522" t="s">
        <x:v>2166</x:v>
      </x:c>
      <x:c r="CZ100" s="112"/>
      <x:c r="DA100" s="162"/>
      <x:c r="DB100" s="112"/>
      <x:c r="DC100" s="162"/>
      <x:c r="DD100" s="112"/>
      <x:c r="DE100" s="162"/>
      <x:c r="DF100" s="112"/>
      <x:c r="DG100" s="163"/>
    </x:row>
    <x:row r="101" spans="1:111" s="10" customFormat="1" ht="30" customHeight="1">
      <x:c r="A101" s="522" t="s">
        <x:v>2170</x:v>
      </x:c>
      <x:c r="B101" s="115"/>
      <x:c r="C101" s="162"/>
      <x:c r="D101" s="112"/>
      <x:c r="E101" s="162"/>
      <x:c r="F101" s="112"/>
      <x:c r="G101" s="162"/>
      <x:c r="H101" s="112"/>
      <x:c r="I101" s="162"/>
      <x:c r="J101" s="112">
        <x:v>1</x:v>
      </x:c>
      <x:c r="K101" s="112"/>
      <x:c r="L101" s="162"/>
      <x:c r="M101" s="112">
        <x:v>1</x:v>
      </x:c>
      <x:c r="N101" s="112"/>
      <x:c r="O101" s="112"/>
      <x:c r="P101" s="112"/>
      <x:c r="Q101" s="112"/>
      <x:c r="R101" s="162"/>
      <x:c r="S101" s="112"/>
      <x:c r="T101" s="162"/>
      <x:c r="U101" s="112"/>
      <x:c r="V101" s="162"/>
      <x:c r="W101" s="112"/>
      <x:c r="X101" s="112"/>
      <x:c r="Y101" s="112"/>
      <x:c r="Z101" s="112"/>
      <x:c r="AA101" s="112">
        <x:v>1</x:v>
      </x:c>
      <x:c r="AB101" s="112"/>
      <x:c r="AC101" s="112"/>
      <x:c r="AD101" s="112"/>
      <x:c r="AE101" s="112"/>
      <x:c r="AF101" s="112"/>
      <x:c r="AG101" s="112">
        <x:v>1</x:v>
      </x:c>
      <x:c r="AH101" s="112"/>
      <x:c r="AI101" s="112"/>
      <x:c r="AJ101" s="112">
        <x:v>1</x:v>
      </x:c>
      <x:c r="AK101" s="112">
        <x:v>5</x:v>
      </x:c>
      <x:c r="AL101" s="522" t="s">
        <x:v>2170</x:v>
      </x:c>
      <x:c r="AM101" s="70"/>
      <x:c r="AN101" s="73"/>
      <x:c r="AO101" s="70"/>
      <x:c r="AP101" s="70"/>
      <x:c r="AQ101" s="70"/>
      <x:c r="AR101" s="73"/>
      <x:c r="AS101" s="70"/>
      <x:c r="AT101" s="73"/>
      <x:c r="AU101" s="70"/>
      <x:c r="AV101" s="70"/>
      <x:c r="AW101" s="70"/>
      <x:c r="AX101" s="70"/>
      <x:c r="AY101" s="70"/>
      <x:c r="AZ101" s="70"/>
      <x:c r="BA101" s="73"/>
      <x:c r="BB101" s="70"/>
      <x:c r="BC101" s="70"/>
      <x:c r="BD101" s="112"/>
      <x:c r="BE101" s="112"/>
      <x:c r="BF101" s="112"/>
      <x:c r="BG101" s="112"/>
      <x:c r="BH101" s="112"/>
      <x:c r="BI101" s="112"/>
      <x:c r="BJ101" s="162"/>
      <x:c r="BK101" s="112"/>
      <x:c r="BL101" s="162"/>
      <x:c r="BM101" s="112"/>
      <x:c r="BN101" s="162"/>
      <x:c r="BO101" s="112"/>
      <x:c r="BP101" s="162"/>
      <x:c r="BQ101" s="112"/>
      <x:c r="BR101" s="112"/>
      <x:c r="BS101" s="112"/>
      <x:c r="BT101" s="112"/>
      <x:c r="BU101" s="112"/>
      <x:c r="BV101" s="522" t="s">
        <x:v>2170</x:v>
      </x:c>
      <x:c r="BW101" s="70"/>
      <x:c r="BX101" s="70"/>
      <x:c r="BY101" s="73"/>
      <x:c r="BZ101" s="70"/>
      <x:c r="CA101" s="73"/>
      <x:c r="CB101" s="70"/>
      <x:c r="CC101" s="73"/>
      <x:c r="CD101" s="70"/>
      <x:c r="CE101" s="70"/>
      <x:c r="CF101" s="73"/>
      <x:c r="CG101" s="70"/>
      <x:c r="CH101" s="112"/>
      <x:c r="CI101" s="112"/>
      <x:c r="CJ101" s="112"/>
      <x:c r="CK101" s="112"/>
      <x:c r="CL101" s="112"/>
      <x:c r="CM101" s="112"/>
      <x:c r="CN101" s="112"/>
      <x:c r="CO101" s="112"/>
      <x:c r="CP101" s="162"/>
      <x:c r="CQ101" s="112"/>
      <x:c r="CR101" s="162"/>
      <x:c r="CS101" s="112">
        <x:v>3</x:v>
      </x:c>
      <x:c r="CT101" s="112"/>
      <x:c r="CU101" s="112"/>
      <x:c r="CV101" s="112"/>
      <x:c r="CW101" s="112"/>
      <x:c r="CX101" s="112"/>
      <x:c r="CY101" s="522" t="s">
        <x:v>2170</x:v>
      </x:c>
      <x:c r="CZ101" s="112"/>
      <x:c r="DA101" s="162"/>
      <x:c r="DB101" s="112"/>
      <x:c r="DC101" s="162"/>
      <x:c r="DD101" s="112"/>
      <x:c r="DE101" s="162"/>
      <x:c r="DF101" s="112"/>
      <x:c r="DG101" s="163"/>
    </x:row>
    <x:row r="102" spans="1:111" s="10" customFormat="1" ht="30" customHeight="1">
      <x:c r="A102" s="522" t="s">
        <x:v>2191</x:v>
      </x:c>
      <x:c r="B102" s="115"/>
      <x:c r="C102" s="162"/>
      <x:c r="D102" s="112"/>
      <x:c r="E102" s="162"/>
      <x:c r="F102" s="112"/>
      <x:c r="G102" s="162"/>
      <x:c r="H102" s="112"/>
      <x:c r="I102" s="162"/>
      <x:c r="J102" s="112">
        <x:v>1</x:v>
      </x:c>
      <x:c r="K102" s="112"/>
      <x:c r="L102" s="162"/>
      <x:c r="M102" s="112"/>
      <x:c r="N102" s="112"/>
      <x:c r="O102" s="112"/>
      <x:c r="P102" s="112"/>
      <x:c r="Q102" s="112"/>
      <x:c r="R102" s="162"/>
      <x:c r="S102" s="112"/>
      <x:c r="T102" s="162"/>
      <x:c r="U102" s="112"/>
      <x:c r="V102" s="162"/>
      <x:c r="W102" s="112"/>
      <x:c r="X102" s="112"/>
      <x:c r="Y102" s="112"/>
      <x:c r="Z102" s="112"/>
      <x:c r="AA102" s="112"/>
      <x:c r="AB102" s="112"/>
      <x:c r="AC102" s="112"/>
      <x:c r="AD102" s="112">
        <x:v>1</x:v>
      </x:c>
      <x:c r="AE102" s="112"/>
      <x:c r="AF102" s="112"/>
      <x:c r="AG102" s="112">
        <x:v>1</x:v>
      </x:c>
      <x:c r="AH102" s="112"/>
      <x:c r="AI102" s="112"/>
      <x:c r="AJ102" s="112">
        <x:v>1</x:v>
      </x:c>
      <x:c r="AK102" s="112">
        <x:v>3</x:v>
      </x:c>
      <x:c r="AL102" s="522" t="s">
        <x:v>2191</x:v>
      </x:c>
      <x:c r="AM102" s="70"/>
      <x:c r="AN102" s="73"/>
      <x:c r="AO102" s="70"/>
      <x:c r="AP102" s="70"/>
      <x:c r="AQ102" s="70"/>
      <x:c r="AR102" s="73"/>
      <x:c r="AS102" s="70"/>
      <x:c r="AT102" s="73"/>
      <x:c r="AU102" s="70"/>
      <x:c r="AV102" s="70"/>
      <x:c r="AW102" s="70"/>
      <x:c r="AX102" s="70"/>
      <x:c r="AY102" s="70"/>
      <x:c r="AZ102" s="70"/>
      <x:c r="BA102" s="73"/>
      <x:c r="BB102" s="70"/>
      <x:c r="BC102" s="70"/>
      <x:c r="BD102" s="112"/>
      <x:c r="BE102" s="112">
        <x:v>1</x:v>
      </x:c>
      <x:c r="BF102" s="112">
        <x:v>3</x:v>
      </x:c>
      <x:c r="BG102" s="112"/>
      <x:c r="BH102" s="112"/>
      <x:c r="BI102" s="112"/>
      <x:c r="BJ102" s="162"/>
      <x:c r="BK102" s="112"/>
      <x:c r="BL102" s="162"/>
      <x:c r="BM102" s="112"/>
      <x:c r="BN102" s="162"/>
      <x:c r="BO102" s="112"/>
      <x:c r="BP102" s="162"/>
      <x:c r="BQ102" s="112"/>
      <x:c r="BR102" s="112"/>
      <x:c r="BS102" s="112"/>
      <x:c r="BT102" s="112"/>
      <x:c r="BU102" s="112"/>
      <x:c r="BV102" s="522" t="s">
        <x:v>2191</x:v>
      </x:c>
      <x:c r="BW102" s="70"/>
      <x:c r="BX102" s="70"/>
      <x:c r="BY102" s="73"/>
      <x:c r="BZ102" s="70"/>
      <x:c r="CA102" s="73"/>
      <x:c r="CB102" s="70"/>
      <x:c r="CC102" s="73"/>
      <x:c r="CD102" s="70"/>
      <x:c r="CE102" s="70"/>
      <x:c r="CF102" s="73"/>
      <x:c r="CG102" s="70"/>
      <x:c r="CH102" s="112"/>
      <x:c r="CI102" s="112"/>
      <x:c r="CJ102" s="112"/>
      <x:c r="CK102" s="112"/>
      <x:c r="CL102" s="112"/>
      <x:c r="CM102" s="112"/>
      <x:c r="CN102" s="112"/>
      <x:c r="CO102" s="112"/>
      <x:c r="CP102" s="162"/>
      <x:c r="CQ102" s="112"/>
      <x:c r="CR102" s="162"/>
      <x:c r="CS102" s="112">
        <x:v>4</x:v>
      </x:c>
      <x:c r="CT102" s="112"/>
      <x:c r="CU102" s="112"/>
      <x:c r="CV102" s="112"/>
      <x:c r="CW102" s="112"/>
      <x:c r="CX102" s="112"/>
      <x:c r="CY102" s="522" t="s">
        <x:v>2191</x:v>
      </x:c>
      <x:c r="CZ102" s="112"/>
      <x:c r="DA102" s="162"/>
      <x:c r="DB102" s="112"/>
      <x:c r="DC102" s="162"/>
      <x:c r="DD102" s="112"/>
      <x:c r="DE102" s="162"/>
      <x:c r="DF102" s="112"/>
      <x:c r="DG102" s="163"/>
    </x:row>
    <x:row r="103" spans="1:111" s="10" customFormat="1" ht="30" customHeight="1">
      <x:c r="A103" s="522" t="s">
        <x:v>2165</x:v>
      </x:c>
      <x:c r="B103" s="115"/>
      <x:c r="C103" s="162"/>
      <x:c r="D103" s="112"/>
      <x:c r="E103" s="162"/>
      <x:c r="F103" s="112"/>
      <x:c r="G103" s="162"/>
      <x:c r="H103" s="112"/>
      <x:c r="I103" s="162"/>
      <x:c r="J103" s="112">
        <x:v>1</x:v>
      </x:c>
      <x:c r="K103" s="112"/>
      <x:c r="L103" s="162"/>
      <x:c r="M103" s="112"/>
      <x:c r="N103" s="112"/>
      <x:c r="O103" s="112"/>
      <x:c r="P103" s="112"/>
      <x:c r="Q103" s="112"/>
      <x:c r="R103" s="162"/>
      <x:c r="S103" s="112"/>
      <x:c r="T103" s="162"/>
      <x:c r="U103" s="112"/>
      <x:c r="V103" s="162"/>
      <x:c r="W103" s="112"/>
      <x:c r="X103" s="112"/>
      <x:c r="Y103" s="112"/>
      <x:c r="Z103" s="112"/>
      <x:c r="AA103" s="112"/>
      <x:c r="AB103" s="112"/>
      <x:c r="AC103" s="112"/>
      <x:c r="AD103" s="112"/>
      <x:c r="AE103" s="112"/>
      <x:c r="AF103" s="112"/>
      <x:c r="AG103" s="112"/>
      <x:c r="AH103" s="112"/>
      <x:c r="AI103" s="112"/>
      <x:c r="AJ103" s="112"/>
      <x:c r="AK103" s="112"/>
      <x:c r="AL103" s="522" t="s">
        <x:v>2165</x:v>
      </x:c>
      <x:c r="AM103" s="70"/>
      <x:c r="AN103" s="73"/>
      <x:c r="AO103" s="70"/>
      <x:c r="AP103" s="70"/>
      <x:c r="AQ103" s="70"/>
      <x:c r="AR103" s="73"/>
      <x:c r="AS103" s="70"/>
      <x:c r="AT103" s="73"/>
      <x:c r="AU103" s="70"/>
      <x:c r="AV103" s="70"/>
      <x:c r="AW103" s="70"/>
      <x:c r="AX103" s="70"/>
      <x:c r="AY103" s="70"/>
      <x:c r="AZ103" s="70"/>
      <x:c r="BA103" s="73"/>
      <x:c r="BB103" s="70"/>
      <x:c r="BC103" s="70"/>
      <x:c r="BD103" s="112"/>
      <x:c r="BE103" s="112">
        <x:v>1</x:v>
      </x:c>
      <x:c r="BF103" s="112">
        <x:v>4</x:v>
      </x:c>
      <x:c r="BG103" s="112"/>
      <x:c r="BH103" s="112"/>
      <x:c r="BI103" s="112"/>
      <x:c r="BJ103" s="162"/>
      <x:c r="BK103" s="112"/>
      <x:c r="BL103" s="162"/>
      <x:c r="BM103" s="112"/>
      <x:c r="BN103" s="162"/>
      <x:c r="BO103" s="112"/>
      <x:c r="BP103" s="162"/>
      <x:c r="BQ103" s="112"/>
      <x:c r="BR103" s="112"/>
      <x:c r="BS103" s="112"/>
      <x:c r="BT103" s="112"/>
      <x:c r="BU103" s="112"/>
      <x:c r="BV103" s="522" t="s">
        <x:v>2165</x:v>
      </x:c>
      <x:c r="BW103" s="70"/>
      <x:c r="BX103" s="70"/>
      <x:c r="BY103" s="73"/>
      <x:c r="BZ103" s="70"/>
      <x:c r="CA103" s="73"/>
      <x:c r="CB103" s="70"/>
      <x:c r="CC103" s="73"/>
      <x:c r="CD103" s="70"/>
      <x:c r="CE103" s="70"/>
      <x:c r="CF103" s="73"/>
      <x:c r="CG103" s="70"/>
      <x:c r="CH103" s="112"/>
      <x:c r="CI103" s="112"/>
      <x:c r="CJ103" s="112"/>
      <x:c r="CK103" s="112"/>
      <x:c r="CL103" s="112"/>
      <x:c r="CM103" s="112"/>
      <x:c r="CN103" s="112"/>
      <x:c r="CO103" s="112"/>
      <x:c r="CP103" s="162"/>
      <x:c r="CQ103" s="112"/>
      <x:c r="CR103" s="162"/>
      <x:c r="CS103" s="112">
        <x:v>5</x:v>
      </x:c>
      <x:c r="CT103" s="112"/>
      <x:c r="CU103" s="112"/>
      <x:c r="CV103" s="112"/>
      <x:c r="CW103" s="112"/>
      <x:c r="CX103" s="112"/>
      <x:c r="CY103" s="522" t="s">
        <x:v>2165</x:v>
      </x:c>
      <x:c r="CZ103" s="112"/>
      <x:c r="DA103" s="162"/>
      <x:c r="DB103" s="112"/>
      <x:c r="DC103" s="162"/>
      <x:c r="DD103" s="112"/>
      <x:c r="DE103" s="162"/>
      <x:c r="DF103" s="112"/>
      <x:c r="DG103" s="163"/>
    </x:row>
    <x:row r="104" spans="1:111" s="10" customFormat="1" ht="30" customHeight="1">
      <x:c r="A104" s="522" t="s">
        <x:v>2185</x:v>
      </x:c>
      <x:c r="B104" s="115"/>
      <x:c r="C104" s="162"/>
      <x:c r="D104" s="112"/>
      <x:c r="E104" s="162"/>
      <x:c r="F104" s="112"/>
      <x:c r="G104" s="162"/>
      <x:c r="H104" s="112"/>
      <x:c r="I104" s="162"/>
      <x:c r="J104" s="112">
        <x:v>1</x:v>
      </x:c>
      <x:c r="K104" s="112"/>
      <x:c r="L104" s="162"/>
      <x:c r="M104" s="112"/>
      <x:c r="N104" s="112"/>
      <x:c r="O104" s="112"/>
      <x:c r="P104" s="112"/>
      <x:c r="Q104" s="112"/>
      <x:c r="R104" s="162"/>
      <x:c r="S104" s="112"/>
      <x:c r="T104" s="162"/>
      <x:c r="U104" s="112"/>
      <x:c r="V104" s="162"/>
      <x:c r="W104" s="112"/>
      <x:c r="X104" s="112">
        <x:v>1</x:v>
      </x:c>
      <x:c r="Y104" s="112"/>
      <x:c r="Z104" s="112"/>
      <x:c r="AA104" s="112">
        <x:v>1</x:v>
      </x:c>
      <x:c r="AB104" s="112"/>
      <x:c r="AC104" s="112"/>
      <x:c r="AD104" s="112"/>
      <x:c r="AE104" s="112"/>
      <x:c r="AF104" s="112"/>
      <x:c r="AG104" s="112">
        <x:v>1</x:v>
      </x:c>
      <x:c r="AH104" s="112"/>
      <x:c r="AI104" s="112"/>
      <x:c r="AJ104" s="112"/>
      <x:c r="AK104" s="112"/>
      <x:c r="AL104" s="522" t="s">
        <x:v>2185</x:v>
      </x:c>
      <x:c r="AM104" s="70"/>
      <x:c r="AN104" s="73"/>
      <x:c r="AO104" s="70"/>
      <x:c r="AP104" s="70"/>
      <x:c r="AQ104" s="70"/>
      <x:c r="AR104" s="73"/>
      <x:c r="AS104" s="70"/>
      <x:c r="AT104" s="73"/>
      <x:c r="AU104" s="70"/>
      <x:c r="AV104" s="70"/>
      <x:c r="AW104" s="70"/>
      <x:c r="AX104" s="70"/>
      <x:c r="AY104" s="70"/>
      <x:c r="AZ104" s="70"/>
      <x:c r="BA104" s="73"/>
      <x:c r="BB104" s="70"/>
      <x:c r="BC104" s="70"/>
      <x:c r="BD104" s="112"/>
      <x:c r="BE104" s="112">
        <x:v>1</x:v>
      </x:c>
      <x:c r="BF104" s="112">
        <x:v>3</x:v>
      </x:c>
      <x:c r="BG104" s="112"/>
      <x:c r="BH104" s="112"/>
      <x:c r="BI104" s="112"/>
      <x:c r="BJ104" s="162"/>
      <x:c r="BK104" s="112"/>
      <x:c r="BL104" s="162"/>
      <x:c r="BM104" s="112"/>
      <x:c r="BN104" s="162"/>
      <x:c r="BO104" s="112"/>
      <x:c r="BP104" s="162"/>
      <x:c r="BQ104" s="112"/>
      <x:c r="BR104" s="112"/>
      <x:c r="BS104" s="112"/>
      <x:c r="BT104" s="112"/>
      <x:c r="BU104" s="112"/>
      <x:c r="BV104" s="522" t="s">
        <x:v>2185</x:v>
      </x:c>
      <x:c r="BW104" s="70"/>
      <x:c r="BX104" s="70"/>
      <x:c r="BY104" s="73"/>
      <x:c r="BZ104" s="70"/>
      <x:c r="CA104" s="73"/>
      <x:c r="CB104" s="70"/>
      <x:c r="CC104" s="73"/>
      <x:c r="CD104" s="70"/>
      <x:c r="CE104" s="70"/>
      <x:c r="CF104" s="73"/>
      <x:c r="CG104" s="70"/>
      <x:c r="CH104" s="112"/>
      <x:c r="CI104" s="112"/>
      <x:c r="CJ104" s="112"/>
      <x:c r="CK104" s="112"/>
      <x:c r="CL104" s="112"/>
      <x:c r="CM104" s="112"/>
      <x:c r="CN104" s="112"/>
      <x:c r="CO104" s="112">
        <x:v>1</x:v>
      </x:c>
      <x:c r="CP104" s="162">
        <x:v>87.120000000000005</x:v>
      </x:c>
      <x:c r="CQ104" s="112"/>
      <x:c r="CR104" s="162"/>
      <x:c r="CS104" s="112">
        <x:v>12</x:v>
      </x:c>
      <x:c r="CT104" s="112"/>
      <x:c r="CU104" s="112"/>
      <x:c r="CV104" s="112"/>
      <x:c r="CW104" s="112"/>
      <x:c r="CX104" s="112"/>
      <x:c r="CY104" s="522" t="s">
        <x:v>2185</x:v>
      </x:c>
      <x:c r="CZ104" s="112">
        <x:v>1</x:v>
      </x:c>
      <x:c r="DA104" s="162">
        <x:v>87.120000000000005</x:v>
      </x:c>
      <x:c r="DB104" s="112"/>
      <x:c r="DC104" s="162"/>
      <x:c r="DD104" s="112"/>
      <x:c r="DE104" s="162"/>
      <x:c r="DF104" s="112"/>
      <x:c r="DG104" s="163"/>
    </x:row>
    <x:row r="105" spans="1:111" s="10" customFormat="1" ht="30" customHeight="1">
      <x:c r="A105" s="522" t="s">
        <x:v>2176</x:v>
      </x:c>
      <x:c r="B105" s="115">
        <x:v>1</x:v>
      </x:c>
      <x:c r="C105" s="162">
        <x:v>171.84999999999999</x:v>
      </x:c>
      <x:c r="D105" s="112">
        <x:v>1</x:v>
      </x:c>
      <x:c r="E105" s="162">
        <x:v>284.77999999999997</x:v>
      </x:c>
      <x:c r="F105" s="112"/>
      <x:c r="G105" s="162"/>
      <x:c r="H105" s="112"/>
      <x:c r="I105" s="162"/>
      <x:c r="J105" s="112">
        <x:v>1</x:v>
      </x:c>
      <x:c r="K105" s="112"/>
      <x:c r="L105" s="162"/>
      <x:c r="M105" s="112">
        <x:v>1</x:v>
      </x:c>
      <x:c r="N105" s="112"/>
      <x:c r="O105" s="112"/>
      <x:c r="P105" s="112"/>
      <x:c r="Q105" s="112"/>
      <x:c r="R105" s="162"/>
      <x:c r="S105" s="112"/>
      <x:c r="T105" s="162"/>
      <x:c r="U105" s="112"/>
      <x:c r="V105" s="162"/>
      <x:c r="W105" s="112">
        <x:v>1</x:v>
      </x:c>
      <x:c r="X105" s="112">
        <x:v>6</x:v>
      </x:c>
      <x:c r="Y105" s="112">
        <x:v>2</x:v>
      </x:c>
      <x:c r="Z105" s="112">
        <x:v>13</x:v>
      </x:c>
      <x:c r="AA105" s="112"/>
      <x:c r="AB105" s="112"/>
      <x:c r="AC105" s="112"/>
      <x:c r="AD105" s="112">
        <x:v>3</x:v>
      </x:c>
      <x:c r="AE105" s="112"/>
      <x:c r="AF105" s="112"/>
      <x:c r="AG105" s="112">
        <x:v>1</x:v>
      </x:c>
      <x:c r="AH105" s="112"/>
      <x:c r="AI105" s="112"/>
      <x:c r="AJ105" s="112">
        <x:v>3</x:v>
      </x:c>
      <x:c r="AK105" s="112">
        <x:v>5</x:v>
      </x:c>
      <x:c r="AL105" s="522" t="s">
        <x:v>2176</x:v>
      </x:c>
      <x:c r="AM105" s="70"/>
      <x:c r="AN105" s="73"/>
      <x:c r="AO105" s="70"/>
      <x:c r="AP105" s="70"/>
      <x:c r="AQ105" s="70"/>
      <x:c r="AR105" s="73"/>
      <x:c r="AS105" s="70"/>
      <x:c r="AT105" s="73"/>
      <x:c r="AU105" s="70"/>
      <x:c r="AV105" s="70"/>
      <x:c r="AW105" s="70"/>
      <x:c r="AX105" s="70"/>
      <x:c r="AY105" s="70"/>
      <x:c r="AZ105" s="70"/>
      <x:c r="BA105" s="73"/>
      <x:c r="BB105" s="70"/>
      <x:c r="BC105" s="70"/>
      <x:c r="BD105" s="112"/>
      <x:c r="BE105" s="112"/>
      <x:c r="BF105" s="112"/>
      <x:c r="BG105" s="112"/>
      <x:c r="BH105" s="112"/>
      <x:c r="BI105" s="112"/>
      <x:c r="BJ105" s="162"/>
      <x:c r="BK105" s="112"/>
      <x:c r="BL105" s="162"/>
      <x:c r="BM105" s="112"/>
      <x:c r="BN105" s="162"/>
      <x:c r="BO105" s="112"/>
      <x:c r="BP105" s="162"/>
      <x:c r="BQ105" s="112"/>
      <x:c r="BR105" s="112"/>
      <x:c r="BS105" s="112"/>
      <x:c r="BT105" s="112"/>
      <x:c r="BU105" s="112"/>
      <x:c r="BV105" s="522" t="s">
        <x:v>2176</x:v>
      </x:c>
      <x:c r="BW105" s="70"/>
      <x:c r="BX105" s="70"/>
      <x:c r="BY105" s="73"/>
      <x:c r="BZ105" s="70"/>
      <x:c r="CA105" s="73"/>
      <x:c r="CB105" s="70"/>
      <x:c r="CC105" s="73"/>
      <x:c r="CD105" s="70"/>
      <x:c r="CE105" s="70"/>
      <x:c r="CF105" s="73"/>
      <x:c r="CG105" s="70"/>
      <x:c r="CH105" s="112"/>
      <x:c r="CI105" s="112"/>
      <x:c r="CJ105" s="112">
        <x:v>1</x:v>
      </x:c>
      <x:c r="CK105" s="112"/>
      <x:c r="CL105" s="112"/>
      <x:c r="CM105" s="112"/>
      <x:c r="CN105" s="112"/>
      <x:c r="CO105" s="112"/>
      <x:c r="CP105" s="162"/>
      <x:c r="CQ105" s="112"/>
      <x:c r="CR105" s="162"/>
      <x:c r="CS105" s="112">
        <x:v>5</x:v>
      </x:c>
      <x:c r="CT105" s="112"/>
      <x:c r="CU105" s="112">
        <x:v>1</x:v>
      </x:c>
      <x:c r="CV105" s="112">
        <x:v>2</x:v>
      </x:c>
      <x:c r="CW105" s="112"/>
      <x:c r="CX105" s="112"/>
      <x:c r="CY105" s="522" t="s">
        <x:v>2176</x:v>
      </x:c>
      <x:c r="CZ105" s="112"/>
      <x:c r="DA105" s="162"/>
      <x:c r="DB105" s="112"/>
      <x:c r="DC105" s="162"/>
      <x:c r="DD105" s="112"/>
      <x:c r="DE105" s="162"/>
      <x:c r="DF105" s="112"/>
      <x:c r="DG105" s="163"/>
    </x:row>
    <x:row r="106" spans="1:111" s="10" customFormat="1" ht="30" customHeight="1">
      <x:c r="A106" s="522" t="s">
        <x:v>2182</x:v>
      </x:c>
      <x:c r="B106" s="115">
        <x:v>1</x:v>
      </x:c>
      <x:c r="C106" s="162">
        <x:v>261.80000000000001</x:v>
      </x:c>
      <x:c r="D106" s="112">
        <x:v>1</x:v>
      </x:c>
      <x:c r="E106" s="162">
        <x:v>122.38</x:v>
      </x:c>
      <x:c r="F106" s="112"/>
      <x:c r="G106" s="162"/>
      <x:c r="H106" s="112"/>
      <x:c r="I106" s="162"/>
      <x:c r="J106" s="112">
        <x:v>1</x:v>
      </x:c>
      <x:c r="K106" s="112"/>
      <x:c r="L106" s="162"/>
      <x:c r="M106" s="112"/>
      <x:c r="N106" s="112"/>
      <x:c r="O106" s="112"/>
      <x:c r="P106" s="112"/>
      <x:c r="Q106" s="112"/>
      <x:c r="R106" s="162"/>
      <x:c r="S106" s="112"/>
      <x:c r="T106" s="162"/>
      <x:c r="U106" s="112"/>
      <x:c r="V106" s="162"/>
      <x:c r="W106" s="112"/>
      <x:c r="X106" s="112">
        <x:v>3</x:v>
      </x:c>
      <x:c r="Y106" s="112">
        <x:v>1</x:v>
      </x:c>
      <x:c r="Z106" s="112">
        <x:v>3</x:v>
      </x:c>
      <x:c r="AA106" s="112"/>
      <x:c r="AB106" s="112"/>
      <x:c r="AC106" s="112"/>
      <x:c r="AD106" s="112">
        <x:v>1</x:v>
      </x:c>
      <x:c r="AE106" s="112"/>
      <x:c r="AF106" s="112"/>
      <x:c r="AG106" s="112">
        <x:v>1</x:v>
      </x:c>
      <x:c r="AH106" s="112"/>
      <x:c r="AI106" s="112"/>
      <x:c r="AJ106" s="112">
        <x:v>3</x:v>
      </x:c>
      <x:c r="AK106" s="112">
        <x:v>3</x:v>
      </x:c>
      <x:c r="AL106" s="522" t="s">
        <x:v>2182</x:v>
      </x:c>
      <x:c r="AM106" s="70"/>
      <x:c r="AN106" s="73"/>
      <x:c r="AO106" s="70"/>
      <x:c r="AP106" s="70"/>
      <x:c r="AQ106" s="70"/>
      <x:c r="AR106" s="73"/>
      <x:c r="AS106" s="70"/>
      <x:c r="AT106" s="73"/>
      <x:c r="AU106" s="70"/>
      <x:c r="AV106" s="70"/>
      <x:c r="AW106" s="70"/>
      <x:c r="AX106" s="70"/>
      <x:c r="AY106" s="70"/>
      <x:c r="AZ106" s="70"/>
      <x:c r="BA106" s="73"/>
      <x:c r="BB106" s="70"/>
      <x:c r="BC106" s="70"/>
      <x:c r="BD106" s="112"/>
      <x:c r="BE106" s="112"/>
      <x:c r="BF106" s="112"/>
      <x:c r="BG106" s="112"/>
      <x:c r="BH106" s="112"/>
      <x:c r="BI106" s="112"/>
      <x:c r="BJ106" s="162"/>
      <x:c r="BK106" s="112"/>
      <x:c r="BL106" s="162"/>
      <x:c r="BM106" s="112"/>
      <x:c r="BN106" s="162"/>
      <x:c r="BO106" s="112"/>
      <x:c r="BP106" s="162"/>
      <x:c r="BQ106" s="112"/>
      <x:c r="BR106" s="112"/>
      <x:c r="BS106" s="112"/>
      <x:c r="BT106" s="112"/>
      <x:c r="BU106" s="112"/>
      <x:c r="BV106" s="522" t="s">
        <x:v>2182</x:v>
      </x:c>
      <x:c r="BW106" s="70"/>
      <x:c r="BX106" s="70"/>
      <x:c r="BY106" s="73"/>
      <x:c r="BZ106" s="70"/>
      <x:c r="CA106" s="73"/>
      <x:c r="CB106" s="70"/>
      <x:c r="CC106" s="73"/>
      <x:c r="CD106" s="70"/>
      <x:c r="CE106" s="70"/>
      <x:c r="CF106" s="73"/>
      <x:c r="CG106" s="70"/>
      <x:c r="CH106" s="112"/>
      <x:c r="CI106" s="112"/>
      <x:c r="CJ106" s="112"/>
      <x:c r="CK106" s="112"/>
      <x:c r="CL106" s="112"/>
      <x:c r="CM106" s="112"/>
      <x:c r="CN106" s="112"/>
      <x:c r="CO106" s="112"/>
      <x:c r="CP106" s="162"/>
      <x:c r="CQ106" s="112"/>
      <x:c r="CR106" s="162"/>
      <x:c r="CS106" s="112">
        <x:v>3</x:v>
      </x:c>
      <x:c r="CT106" s="112"/>
      <x:c r="CU106" s="112">
        <x:v>1</x:v>
      </x:c>
      <x:c r="CV106" s="112">
        <x:v>2</x:v>
      </x:c>
      <x:c r="CW106" s="112"/>
      <x:c r="CX106" s="112"/>
      <x:c r="CY106" s="522" t="s">
        <x:v>2182</x:v>
      </x:c>
      <x:c r="CZ106" s="112"/>
      <x:c r="DA106" s="162"/>
      <x:c r="DB106" s="112"/>
      <x:c r="DC106" s="162"/>
      <x:c r="DD106" s="112"/>
      <x:c r="DE106" s="162"/>
      <x:c r="DF106" s="112"/>
      <x:c r="DG106" s="163"/>
    </x:row>
    <x:row r="107" spans="1:111" s="10" customFormat="1" ht="30" customHeight="1">
      <x:c r="A107" s="522" t="s">
        <x:v>2189</x:v>
      </x:c>
      <x:c r="B107" s="115"/>
      <x:c r="C107" s="162"/>
      <x:c r="D107" s="112"/>
      <x:c r="E107" s="162"/>
      <x:c r="F107" s="112"/>
      <x:c r="G107" s="162"/>
      <x:c r="H107" s="112"/>
      <x:c r="I107" s="162"/>
      <x:c r="J107" s="112"/>
      <x:c r="K107" s="112"/>
      <x:c r="L107" s="162"/>
      <x:c r="M107" s="112"/>
      <x:c r="N107" s="112"/>
      <x:c r="O107" s="112"/>
      <x:c r="P107" s="112"/>
      <x:c r="Q107" s="112"/>
      <x:c r="R107" s="162"/>
      <x:c r="S107" s="112">
        <x:v>1</x:v>
      </x:c>
      <x:c r="T107" s="162">
        <x:v>10</x:v>
      </x:c>
      <x:c r="U107" s="112"/>
      <x:c r="V107" s="162"/>
      <x:c r="W107" s="112"/>
      <x:c r="X107" s="112">
        <x:v>3</x:v>
      </x:c>
      <x:c r="Y107" s="112">
        <x:v>2</x:v>
      </x:c>
      <x:c r="Z107" s="112">
        <x:v>5</x:v>
      </x:c>
      <x:c r="AA107" s="112">
        <x:v>1</x:v>
      </x:c>
      <x:c r="AB107" s="112"/>
      <x:c r="AC107" s="112">
        <x:v>1</x:v>
      </x:c>
      <x:c r="AD107" s="112"/>
      <x:c r="AE107" s="112"/>
      <x:c r="AF107" s="112"/>
      <x:c r="AG107" s="112">
        <x:v>1</x:v>
      </x:c>
      <x:c r="AH107" s="112"/>
      <x:c r="AI107" s="112"/>
      <x:c r="AJ107" s="112">
        <x:v>1</x:v>
      </x:c>
      <x:c r="AK107" s="112">
        <x:v>3</x:v>
      </x:c>
      <x:c r="AL107" s="522" t="s">
        <x:v>2189</x:v>
      </x:c>
      <x:c r="AM107" s="70"/>
      <x:c r="AN107" s="73"/>
      <x:c r="AO107" s="70"/>
      <x:c r="AP107" s="70"/>
      <x:c r="AQ107" s="70"/>
      <x:c r="AR107" s="73"/>
      <x:c r="AS107" s="70"/>
      <x:c r="AT107" s="73"/>
      <x:c r="AU107" s="70"/>
      <x:c r="AV107" s="70"/>
      <x:c r="AW107" s="70"/>
      <x:c r="AX107" s="70"/>
      <x:c r="AY107" s="70"/>
      <x:c r="AZ107" s="70"/>
      <x:c r="BA107" s="73"/>
      <x:c r="BB107" s="70"/>
      <x:c r="BC107" s="70"/>
      <x:c r="BD107" s="112"/>
      <x:c r="BE107" s="112">
        <x:v>1</x:v>
      </x:c>
      <x:c r="BF107" s="112">
        <x:v>2</x:v>
      </x:c>
      <x:c r="BG107" s="112"/>
      <x:c r="BH107" s="112"/>
      <x:c r="BI107" s="112"/>
      <x:c r="BJ107" s="162"/>
      <x:c r="BK107" s="112"/>
      <x:c r="BL107" s="162"/>
      <x:c r="BM107" s="112"/>
      <x:c r="BN107" s="162"/>
      <x:c r="BO107" s="112"/>
      <x:c r="BP107" s="162"/>
      <x:c r="BQ107" s="112"/>
      <x:c r="BR107" s="112"/>
      <x:c r="BS107" s="112"/>
      <x:c r="BT107" s="112"/>
      <x:c r="BU107" s="112"/>
      <x:c r="BV107" s="522" t="s">
        <x:v>2189</x:v>
      </x:c>
      <x:c r="BW107" s="70">
        <x:v>1</x:v>
      </x:c>
      <x:c r="BX107" s="70">
        <x:v>100</x:v>
      </x:c>
      <x:c r="BY107" s="73">
        <x:v>3295.8299999999999</x:v>
      </x:c>
      <x:c r="BZ107" s="70"/>
      <x:c r="CA107" s="73"/>
      <x:c r="CB107" s="70"/>
      <x:c r="CC107" s="73"/>
      <x:c r="CD107" s="70"/>
      <x:c r="CE107" s="70"/>
      <x:c r="CF107" s="73"/>
      <x:c r="CG107" s="70"/>
      <x:c r="CH107" s="112"/>
      <x:c r="CI107" s="112"/>
      <x:c r="CJ107" s="112">
        <x:v>1</x:v>
      </x:c>
      <x:c r="CK107" s="112"/>
      <x:c r="CL107" s="112"/>
      <x:c r="CM107" s="112"/>
      <x:c r="CN107" s="112"/>
      <x:c r="CO107" s="112"/>
      <x:c r="CP107" s="162"/>
      <x:c r="CQ107" s="112"/>
      <x:c r="CR107" s="162"/>
      <x:c r="CS107" s="112">
        <x:v>13</x:v>
      </x:c>
      <x:c r="CT107" s="112">
        <x:v>1</x:v>
      </x:c>
      <x:c r="CU107" s="112">
        <x:v>1</x:v>
      </x:c>
      <x:c r="CV107" s="112">
        <x:v>2</x:v>
      </x:c>
      <x:c r="CW107" s="112"/>
      <x:c r="CX107" s="112"/>
      <x:c r="CY107" s="522" t="s">
        <x:v>2189</x:v>
      </x:c>
      <x:c r="CZ107" s="112"/>
      <x:c r="DA107" s="162"/>
      <x:c r="DB107" s="112"/>
      <x:c r="DC107" s="162"/>
      <x:c r="DD107" s="112"/>
      <x:c r="DE107" s="162"/>
      <x:c r="DF107" s="112"/>
      <x:c r="DG107" s="163"/>
    </x:row>
    <x:row r="108" spans="1:111" s="10" customFormat="1" ht="30" customHeight="1">
      <x:c r="A108" s="288" t="s">
        <x:v>2366</x:v>
      </x:c>
      <x:c r="B108" s="114">
        <x:f t="shared" ref="B108:AK108" si="33">B109+B117</x:f>
        <x:v>0</x:v>
      </x:c>
      <x:c r="C108" s="73">
        <x:f t="shared" si="33"/>
        <x:v>0</x:v>
      </x:c>
      <x:c r="D108" s="70">
        <x:f t="shared" si="33"/>
        <x:v>0</x:v>
      </x:c>
      <x:c r="E108" s="73">
        <x:f t="shared" si="33"/>
        <x:v>0</x:v>
      </x:c>
      <x:c r="F108" s="70">
        <x:f t="shared" si="33"/>
        <x:v>0</x:v>
      </x:c>
      <x:c r="G108" s="73">
        <x:f t="shared" si="33"/>
        <x:v>0</x:v>
      </x:c>
      <x:c r="H108" s="70">
        <x:f t="shared" si="33"/>
        <x:v>0</x:v>
      </x:c>
      <x:c r="I108" s="73">
        <x:f t="shared" si="33"/>
        <x:v>0</x:v>
      </x:c>
      <x:c r="J108" s="70">
        <x:f t="shared" si="33"/>
        <x:v>0</x:v>
      </x:c>
      <x:c r="K108" s="70">
        <x:f t="shared" si="33"/>
        <x:v>0</x:v>
      </x:c>
      <x:c r="L108" s="73">
        <x:f t="shared" si="33"/>
        <x:v>0</x:v>
      </x:c>
      <x:c r="M108" s="70">
        <x:f t="shared" si="33"/>
        <x:v>0</x:v>
      </x:c>
      <x:c r="N108" s="70">
        <x:f t="shared" si="33"/>
        <x:v>0</x:v>
      </x:c>
      <x:c r="O108" s="70">
        <x:f t="shared" si="33"/>
        <x:v>0</x:v>
      </x:c>
      <x:c r="P108" s="70">
        <x:f t="shared" si="33"/>
        <x:v>0</x:v>
      </x:c>
      <x:c r="Q108" s="70">
        <x:f t="shared" si="33"/>
        <x:v>0</x:v>
      </x:c>
      <x:c r="R108" s="73">
        <x:f t="shared" si="33"/>
        <x:v>0</x:v>
      </x:c>
      <x:c r="S108" s="70">
        <x:f t="shared" si="33"/>
        <x:v>6</x:v>
      </x:c>
      <x:c r="T108" s="73">
        <x:f t="shared" si="33"/>
        <x:v>230</x:v>
      </x:c>
      <x:c r="U108" s="70">
        <x:f t="shared" si="33"/>
        <x:v>0</x:v>
      </x:c>
      <x:c r="V108" s="73">
        <x:f t="shared" si="33"/>
        <x:v>0</x:v>
      </x:c>
      <x:c r="W108" s="70">
        <x:f t="shared" si="33"/>
        <x:v>4</x:v>
      </x:c>
      <x:c r="X108" s="70">
        <x:f t="shared" si="33"/>
        <x:v>64</x:v>
      </x:c>
      <x:c r="Y108" s="70">
        <x:f t="shared" si="33"/>
        <x:v>0</x:v>
      </x:c>
      <x:c r="Z108" s="70">
        <x:f t="shared" si="33"/>
        <x:v>0</x:v>
      </x:c>
      <x:c r="AA108" s="70">
        <x:f t="shared" si="33"/>
        <x:v>0</x:v>
      </x:c>
      <x:c r="AB108" s="70">
        <x:f t="shared" si="33"/>
        <x:v>0</x:v>
      </x:c>
      <x:c r="AC108" s="70">
        <x:f t="shared" si="33"/>
        <x:v>0</x:v>
      </x:c>
      <x:c r="AD108" s="70">
        <x:f t="shared" si="33"/>
        <x:v>0</x:v>
      </x:c>
      <x:c r="AE108" s="70">
        <x:f t="shared" si="33"/>
        <x:v>0</x:v>
      </x:c>
      <x:c r="AF108" s="70">
        <x:f t="shared" si="33"/>
        <x:v>0</x:v>
      </x:c>
      <x:c r="AG108" s="70">
        <x:f t="shared" si="33"/>
        <x:v>0</x:v>
      </x:c>
      <x:c r="AH108" s="70">
        <x:f t="shared" si="33"/>
        <x:v>0</x:v>
      </x:c>
      <x:c r="AI108" s="70">
        <x:f t="shared" si="33"/>
        <x:v>0</x:v>
      </x:c>
      <x:c r="AJ108" s="70">
        <x:f t="shared" si="33"/>
        <x:v>0</x:v>
      </x:c>
      <x:c r="AK108" s="70">
        <x:f t="shared" si="33"/>
        <x:v>0</x:v>
      </x:c>
      <x:c r="AL108" s="288" t="s">
        <x:v>2366</x:v>
      </x:c>
      <x:c r="AM108" s="70">
        <x:f t="shared" ref="AM108:BU108" si="34">AM109+AM117</x:f>
        <x:v>0</x:v>
      </x:c>
      <x:c r="AN108" s="73">
        <x:f t="shared" si="34"/>
        <x:v>0</x:v>
      </x:c>
      <x:c r="AO108" s="70">
        <x:f t="shared" si="34"/>
        <x:v>0</x:v>
      </x:c>
      <x:c r="AP108" s="70">
        <x:f t="shared" si="34"/>
        <x:v>0</x:v>
      </x:c>
      <x:c r="AQ108" s="70">
        <x:f t="shared" si="34"/>
        <x:v>0</x:v>
      </x:c>
      <x:c r="AR108" s="73">
        <x:f t="shared" si="34"/>
        <x:v>0</x:v>
      </x:c>
      <x:c r="AS108" s="70">
        <x:f t="shared" si="34"/>
        <x:v>0</x:v>
      </x:c>
      <x:c r="AT108" s="73">
        <x:f t="shared" si="34"/>
        <x:v>0</x:v>
      </x:c>
      <x:c r="AU108" s="70">
        <x:f t="shared" si="34"/>
        <x:v>0</x:v>
      </x:c>
      <x:c r="AV108" s="70">
        <x:f t="shared" si="34"/>
        <x:v>0</x:v>
      </x:c>
      <x:c r="AW108" s="70">
        <x:f t="shared" si="34"/>
        <x:v>0</x:v>
      </x:c>
      <x:c r="AX108" s="70">
        <x:f t="shared" si="34"/>
        <x:v>0</x:v>
      </x:c>
      <x:c r="AY108" s="70">
        <x:f t="shared" si="34"/>
        <x:v>0</x:v>
      </x:c>
      <x:c r="AZ108" s="70">
        <x:f t="shared" si="34"/>
        <x:v>0</x:v>
      </x:c>
      <x:c r="BA108" s="73">
        <x:f t="shared" si="34"/>
        <x:v>0</x:v>
      </x:c>
      <x:c r="BB108" s="70">
        <x:f t="shared" si="34"/>
        <x:v>0</x:v>
      </x:c>
      <x:c r="BC108" s="70">
        <x:f t="shared" si="34"/>
        <x:v>0</x:v>
      </x:c>
      <x:c r="BD108" s="70">
        <x:f t="shared" si="34"/>
        <x:v>0</x:v>
      </x:c>
      <x:c r="BE108" s="70">
        <x:f t="shared" si="34"/>
        <x:v>0</x:v>
      </x:c>
      <x:c r="BF108" s="70">
        <x:f t="shared" si="34"/>
        <x:v>1</x:v>
      </x:c>
      <x:c r="BG108" s="70">
        <x:f t="shared" si="34"/>
        <x:v>1</x:v>
      </x:c>
      <x:c r="BH108" s="70">
        <x:f t="shared" si="34"/>
        <x:v>0</x:v>
      </x:c>
      <x:c r="BI108" s="70">
        <x:f t="shared" si="34"/>
        <x:v>0</x:v>
      </x:c>
      <x:c r="BJ108" s="73">
        <x:f t="shared" si="34"/>
        <x:v>0</x:v>
      </x:c>
      <x:c r="BK108" s="70">
        <x:f t="shared" si="34"/>
        <x:v>0</x:v>
      </x:c>
      <x:c r="BL108" s="73">
        <x:f t="shared" si="34"/>
        <x:v>0</x:v>
      </x:c>
      <x:c r="BM108" s="70">
        <x:f t="shared" si="34"/>
        <x:v>0</x:v>
      </x:c>
      <x:c r="BN108" s="73">
        <x:f t="shared" si="34"/>
        <x:v>0</x:v>
      </x:c>
      <x:c r="BO108" s="70">
        <x:f t="shared" si="34"/>
        <x:v>0</x:v>
      </x:c>
      <x:c r="BP108" s="73">
        <x:f t="shared" si="34"/>
        <x:v>0</x:v>
      </x:c>
      <x:c r="BQ108" s="70">
        <x:f t="shared" si="34"/>
        <x:v>0</x:v>
      </x:c>
      <x:c r="BR108" s="70">
        <x:f t="shared" si="34"/>
        <x:v>0</x:v>
      </x:c>
      <x:c r="BS108" s="70">
        <x:f t="shared" si="34"/>
        <x:v>0</x:v>
      </x:c>
      <x:c r="BT108" s="70">
        <x:f t="shared" si="34"/>
        <x:v>0</x:v>
      </x:c>
      <x:c r="BU108" s="70">
        <x:f t="shared" si="34"/>
        <x:v>0</x:v>
      </x:c>
      <x:c r="BV108" s="288" t="s">
        <x:v>2366</x:v>
      </x:c>
      <x:c r="BW108" s="70">
        <x:f t="shared" ref="BW108:CX108" si="35">BW109+BW117</x:f>
        <x:v>0</x:v>
      </x:c>
      <x:c r="BX108" s="70">
        <x:f t="shared" si="35"/>
        <x:v>0</x:v>
      </x:c>
      <x:c r="BY108" s="73">
        <x:f t="shared" si="35"/>
        <x:v>0</x:v>
      </x:c>
      <x:c r="BZ108" s="70">
        <x:f t="shared" si="35"/>
        <x:v>0</x:v>
      </x:c>
      <x:c r="CA108" s="73">
        <x:f t="shared" si="35"/>
        <x:v>0</x:v>
      </x:c>
      <x:c r="CB108" s="70">
        <x:f t="shared" si="35"/>
        <x:v>0</x:v>
      </x:c>
      <x:c r="CC108" s="73">
        <x:f t="shared" si="35"/>
        <x:v>0</x:v>
      </x:c>
      <x:c r="CD108" s="70">
        <x:f t="shared" si="35"/>
        <x:v>0</x:v>
      </x:c>
      <x:c r="CE108" s="70">
        <x:f t="shared" si="35"/>
        <x:v>0</x:v>
      </x:c>
      <x:c r="CF108" s="73">
        <x:f t="shared" si="35"/>
        <x:v>0</x:v>
      </x:c>
      <x:c r="CG108" s="70">
        <x:f t="shared" si="35"/>
        <x:v>0</x:v>
      </x:c>
      <x:c r="CH108" s="70">
        <x:f t="shared" si="35"/>
        <x:v>0</x:v>
      </x:c>
      <x:c r="CI108" s="70">
        <x:f t="shared" si="35"/>
        <x:v>0</x:v>
      </x:c>
      <x:c r="CJ108" s="70">
        <x:f t="shared" si="35"/>
        <x:v>0</x:v>
      </x:c>
      <x:c r="CK108" s="70">
        <x:f t="shared" si="35"/>
        <x:v>0</x:v>
      </x:c>
      <x:c r="CL108" s="70">
        <x:f t="shared" si="35"/>
        <x:v>0</x:v>
      </x:c>
      <x:c r="CM108" s="70">
        <x:f t="shared" si="35"/>
        <x:v>0</x:v>
      </x:c>
      <x:c r="CN108" s="70">
        <x:f t="shared" si="35"/>
        <x:v>0</x:v>
      </x:c>
      <x:c r="CO108" s="70">
        <x:f t="shared" si="35"/>
        <x:v>0</x:v>
      </x:c>
      <x:c r="CP108" s="73">
        <x:f t="shared" si="35"/>
        <x:v>0</x:v>
      </x:c>
      <x:c r="CQ108" s="70">
        <x:f t="shared" si="35"/>
        <x:v>0</x:v>
      </x:c>
      <x:c r="CR108" s="73">
        <x:f t="shared" si="35"/>
        <x:v>0</x:v>
      </x:c>
      <x:c r="CS108" s="70">
        <x:f t="shared" si="35"/>
        <x:v>65</x:v>
      </x:c>
      <x:c r="CT108" s="70">
        <x:f t="shared" si="35"/>
        <x:v>0</x:v>
      </x:c>
      <x:c r="CU108" s="70">
        <x:f t="shared" si="35"/>
        <x:v>0</x:v>
      </x:c>
      <x:c r="CV108" s="70">
        <x:f t="shared" si="35"/>
        <x:v>0</x:v>
      </x:c>
      <x:c r="CW108" s="70">
        <x:f t="shared" si="35"/>
        <x:v>0</x:v>
      </x:c>
      <x:c r="CX108" s="70">
        <x:f t="shared" si="35"/>
        <x:v>0</x:v>
      </x:c>
      <x:c r="CY108" s="288" t="s">
        <x:v>2366</x:v>
      </x:c>
      <x:c r="CZ108" s="70">
        <x:f t="shared" ref="CZ108:DG108" si="36">CZ109+CZ117</x:f>
        <x:v>0</x:v>
      </x:c>
      <x:c r="DA108" s="73">
        <x:f t="shared" si="36"/>
        <x:v>0</x:v>
      </x:c>
      <x:c r="DB108" s="70">
        <x:f t="shared" si="36"/>
        <x:v>0</x:v>
      </x:c>
      <x:c r="DC108" s="73">
        <x:f t="shared" si="36"/>
        <x:v>0</x:v>
      </x:c>
      <x:c r="DD108" s="70">
        <x:f t="shared" si="36"/>
        <x:v>0</x:v>
      </x:c>
      <x:c r="DE108" s="73">
        <x:f t="shared" si="36"/>
        <x:v>0</x:v>
      </x:c>
      <x:c r="DF108" s="70">
        <x:f t="shared" si="36"/>
        <x:v>0</x:v>
      </x:c>
      <x:c r="DG108" s="104">
        <x:f t="shared" si="36"/>
        <x:v>0</x:v>
      </x:c>
    </x:row>
    <x:row r="109" spans="1:111" s="10" customFormat="1" ht="30" customHeight="1">
      <x:c r="A109" s="288" t="s">
        <x:v>675</x:v>
      </x:c>
      <x:c r="B109" s="114">
        <x:f>SUM(B110:B116)</x:f>
        <x:v>0</x:v>
      </x:c>
      <x:c r="C109" s="73">
        <x:f t="shared" ref="C109:BN109" si="37">SUM(C110:C116)</x:f>
        <x:v>0</x:v>
      </x:c>
      <x:c r="D109" s="70">
        <x:f t="shared" si="37"/>
        <x:v>0</x:v>
      </x:c>
      <x:c r="E109" s="73">
        <x:f t="shared" si="37"/>
        <x:v>0</x:v>
      </x:c>
      <x:c r="F109" s="70">
        <x:f t="shared" si="37"/>
        <x:v>0</x:v>
      </x:c>
      <x:c r="G109" s="73">
        <x:f t="shared" si="37"/>
        <x:v>0</x:v>
      </x:c>
      <x:c r="H109" s="70">
        <x:f t="shared" si="37"/>
        <x:v>0</x:v>
      </x:c>
      <x:c r="I109" s="73">
        <x:f t="shared" si="37"/>
        <x:v>0</x:v>
      </x:c>
      <x:c r="J109" s="70">
        <x:f t="shared" si="37"/>
        <x:v>0</x:v>
      </x:c>
      <x:c r="K109" s="70">
        <x:f t="shared" si="37"/>
        <x:v>0</x:v>
      </x:c>
      <x:c r="L109" s="73">
        <x:f t="shared" si="37"/>
        <x:v>0</x:v>
      </x:c>
      <x:c r="M109" s="70">
        <x:f t="shared" si="37"/>
        <x:v>0</x:v>
      </x:c>
      <x:c r="N109" s="70">
        <x:f t="shared" si="37"/>
        <x:v>0</x:v>
      </x:c>
      <x:c r="O109" s="70">
        <x:f t="shared" si="37"/>
        <x:v>0</x:v>
      </x:c>
      <x:c r="P109" s="70">
        <x:f t="shared" si="37"/>
        <x:v>0</x:v>
      </x:c>
      <x:c r="Q109" s="70">
        <x:f t="shared" si="37"/>
        <x:v>0</x:v>
      </x:c>
      <x:c r="R109" s="73">
        <x:f t="shared" si="37"/>
        <x:v>0</x:v>
      </x:c>
      <x:c r="S109" s="70">
        <x:f t="shared" si="37"/>
        <x:v>6</x:v>
      </x:c>
      <x:c r="T109" s="73">
        <x:f t="shared" si="37"/>
        <x:v>230</x:v>
      </x:c>
      <x:c r="U109" s="70">
        <x:f t="shared" si="37"/>
        <x:v>0</x:v>
      </x:c>
      <x:c r="V109" s="73">
        <x:f t="shared" si="37"/>
        <x:v>0</x:v>
      </x:c>
      <x:c r="W109" s="70">
        <x:f t="shared" si="37"/>
        <x:v>4</x:v>
      </x:c>
      <x:c r="X109" s="70">
        <x:f t="shared" si="37"/>
        <x:v>64</x:v>
      </x:c>
      <x:c r="Y109" s="70">
        <x:f t="shared" si="37"/>
        <x:v>0</x:v>
      </x:c>
      <x:c r="Z109" s="70">
        <x:f t="shared" si="37"/>
        <x:v>0</x:v>
      </x:c>
      <x:c r="AA109" s="70">
        <x:f t="shared" si="37"/>
        <x:v>0</x:v>
      </x:c>
      <x:c r="AB109" s="70">
        <x:f t="shared" si="37"/>
        <x:v>0</x:v>
      </x:c>
      <x:c r="AC109" s="70">
        <x:f t="shared" si="37"/>
        <x:v>0</x:v>
      </x:c>
      <x:c r="AD109" s="70">
        <x:f t="shared" si="37"/>
        <x:v>0</x:v>
      </x:c>
      <x:c r="AE109" s="70">
        <x:f t="shared" si="37"/>
        <x:v>0</x:v>
      </x:c>
      <x:c r="AF109" s="70">
        <x:f t="shared" si="37"/>
        <x:v>0</x:v>
      </x:c>
      <x:c r="AG109" s="70">
        <x:f t="shared" si="37"/>
        <x:v>0</x:v>
      </x:c>
      <x:c r="AH109" s="70">
        <x:f t="shared" si="37"/>
        <x:v>0</x:v>
      </x:c>
      <x:c r="AI109" s="70">
        <x:f t="shared" si="37"/>
        <x:v>0</x:v>
      </x:c>
      <x:c r="AJ109" s="70">
        <x:f t="shared" si="37"/>
        <x:v>0</x:v>
      </x:c>
      <x:c r="AK109" s="70">
        <x:f t="shared" si="37"/>
        <x:v>0</x:v>
      </x:c>
      <x:c r="AL109" s="288" t="s">
        <x:v>675</x:v>
      </x:c>
      <x:c r="AM109" s="70">
        <x:f t="shared" si="37"/>
        <x:v>0</x:v>
      </x:c>
      <x:c r="AN109" s="73">
        <x:f t="shared" si="37"/>
        <x:v>0</x:v>
      </x:c>
      <x:c r="AO109" s="70">
        <x:f t="shared" si="37"/>
        <x:v>0</x:v>
      </x:c>
      <x:c r="AP109" s="70">
        <x:f t="shared" si="37"/>
        <x:v>0</x:v>
      </x:c>
      <x:c r="AQ109" s="70">
        <x:f t="shared" si="37"/>
        <x:v>0</x:v>
      </x:c>
      <x:c r="AR109" s="73">
        <x:f t="shared" si="37"/>
        <x:v>0</x:v>
      </x:c>
      <x:c r="AS109" s="70">
        <x:f t="shared" si="37"/>
        <x:v>0</x:v>
      </x:c>
      <x:c r="AT109" s="73">
        <x:f t="shared" si="37"/>
        <x:v>0</x:v>
      </x:c>
      <x:c r="AU109" s="70">
        <x:f t="shared" si="37"/>
        <x:v>0</x:v>
      </x:c>
      <x:c r="AV109" s="70">
        <x:f t="shared" si="37"/>
        <x:v>0</x:v>
      </x:c>
      <x:c r="AW109" s="70">
        <x:f t="shared" si="37"/>
        <x:v>0</x:v>
      </x:c>
      <x:c r="AX109" s="70">
        <x:f t="shared" si="37"/>
        <x:v>0</x:v>
      </x:c>
      <x:c r="AY109" s="70">
        <x:f t="shared" si="37"/>
        <x:v>0</x:v>
      </x:c>
      <x:c r="AZ109" s="70">
        <x:f t="shared" si="37"/>
        <x:v>0</x:v>
      </x:c>
      <x:c r="BA109" s="73">
        <x:f t="shared" si="37"/>
        <x:v>0</x:v>
      </x:c>
      <x:c r="BB109" s="70">
        <x:f t="shared" si="37"/>
        <x:v>0</x:v>
      </x:c>
      <x:c r="BC109" s="70">
        <x:f t="shared" si="37"/>
        <x:v>0</x:v>
      </x:c>
      <x:c r="BD109" s="70">
        <x:f t="shared" si="37"/>
        <x:v>0</x:v>
      </x:c>
      <x:c r="BE109" s="70">
        <x:f t="shared" si="37"/>
        <x:v>0</x:v>
      </x:c>
      <x:c r="BF109" s="70">
        <x:f t="shared" si="37"/>
        <x:v>1</x:v>
      </x:c>
      <x:c r="BG109" s="70">
        <x:f t="shared" si="37"/>
        <x:v>1</x:v>
      </x:c>
      <x:c r="BH109" s="70">
        <x:f t="shared" si="37"/>
        <x:v>0</x:v>
      </x:c>
      <x:c r="BI109" s="70">
        <x:f t="shared" si="37"/>
        <x:v>0</x:v>
      </x:c>
      <x:c r="BJ109" s="73">
        <x:f t="shared" si="37"/>
        <x:v>0</x:v>
      </x:c>
      <x:c r="BK109" s="70">
        <x:f t="shared" si="37"/>
        <x:v>0</x:v>
      </x:c>
      <x:c r="BL109" s="73">
        <x:f t="shared" si="37"/>
        <x:v>0</x:v>
      </x:c>
      <x:c r="BM109" s="70">
        <x:f t="shared" si="37"/>
        <x:v>0</x:v>
      </x:c>
      <x:c r="BN109" s="73">
        <x:f t="shared" si="37"/>
        <x:v>0</x:v>
      </x:c>
      <x:c r="BO109" s="70">
        <x:f t="shared" ref="BO109:DG109" si="38">SUM(BO110:BO116)</x:f>
        <x:v>0</x:v>
      </x:c>
      <x:c r="BP109" s="73">
        <x:f t="shared" si="38"/>
        <x:v>0</x:v>
      </x:c>
      <x:c r="BQ109" s="70">
        <x:f t="shared" si="38"/>
        <x:v>0</x:v>
      </x:c>
      <x:c r="BR109" s="70">
        <x:f t="shared" si="38"/>
        <x:v>0</x:v>
      </x:c>
      <x:c r="BS109" s="70">
        <x:f t="shared" si="38"/>
        <x:v>0</x:v>
      </x:c>
      <x:c r="BT109" s="70">
        <x:f t="shared" si="38"/>
        <x:v>0</x:v>
      </x:c>
      <x:c r="BU109" s="70">
        <x:f t="shared" si="38"/>
        <x:v>0</x:v>
      </x:c>
      <x:c r="BV109" s="288" t="s">
        <x:v>675</x:v>
      </x:c>
      <x:c r="BW109" s="70">
        <x:f t="shared" si="38"/>
        <x:v>0</x:v>
      </x:c>
      <x:c r="BX109" s="70">
        <x:f t="shared" si="38"/>
        <x:v>0</x:v>
      </x:c>
      <x:c r="BY109" s="73">
        <x:f t="shared" si="38"/>
        <x:v>0</x:v>
      </x:c>
      <x:c r="BZ109" s="70">
        <x:f t="shared" si="38"/>
        <x:v>0</x:v>
      </x:c>
      <x:c r="CA109" s="73">
        <x:f t="shared" si="38"/>
        <x:v>0</x:v>
      </x:c>
      <x:c r="CB109" s="70">
        <x:f t="shared" si="38"/>
        <x:v>0</x:v>
      </x:c>
      <x:c r="CC109" s="73">
        <x:f t="shared" si="38"/>
        <x:v>0</x:v>
      </x:c>
      <x:c r="CD109" s="70">
        <x:f t="shared" si="38"/>
        <x:v>0</x:v>
      </x:c>
      <x:c r="CE109" s="70">
        <x:f t="shared" si="38"/>
        <x:v>0</x:v>
      </x:c>
      <x:c r="CF109" s="73">
        <x:f t="shared" si="38"/>
        <x:v>0</x:v>
      </x:c>
      <x:c r="CG109" s="70">
        <x:f t="shared" si="38"/>
        <x:v>0</x:v>
      </x:c>
      <x:c r="CH109" s="70">
        <x:f t="shared" si="38"/>
        <x:v>0</x:v>
      </x:c>
      <x:c r="CI109" s="70">
        <x:f t="shared" si="38"/>
        <x:v>0</x:v>
      </x:c>
      <x:c r="CJ109" s="70">
        <x:f t="shared" si="38"/>
        <x:v>0</x:v>
      </x:c>
      <x:c r="CK109" s="70">
        <x:f t="shared" si="38"/>
        <x:v>0</x:v>
      </x:c>
      <x:c r="CL109" s="70">
        <x:f t="shared" si="38"/>
        <x:v>0</x:v>
      </x:c>
      <x:c r="CM109" s="70">
        <x:f t="shared" si="38"/>
        <x:v>0</x:v>
      </x:c>
      <x:c r="CN109" s="70">
        <x:f t="shared" si="38"/>
        <x:v>0</x:v>
      </x:c>
      <x:c r="CO109" s="70">
        <x:f t="shared" si="38"/>
        <x:v>0</x:v>
      </x:c>
      <x:c r="CP109" s="73">
        <x:f t="shared" si="38"/>
        <x:v>0</x:v>
      </x:c>
      <x:c r="CQ109" s="70">
        <x:f t="shared" si="38"/>
        <x:v>0</x:v>
      </x:c>
      <x:c r="CR109" s="73">
        <x:f t="shared" si="38"/>
        <x:v>0</x:v>
      </x:c>
      <x:c r="CS109" s="70">
        <x:f t="shared" si="38"/>
        <x:v>65</x:v>
      </x:c>
      <x:c r="CT109" s="70">
        <x:f t="shared" si="38"/>
        <x:v>0</x:v>
      </x:c>
      <x:c r="CU109" s="70">
        <x:f t="shared" si="38"/>
        <x:v>0</x:v>
      </x:c>
      <x:c r="CV109" s="70">
        <x:f t="shared" si="38"/>
        <x:v>0</x:v>
      </x:c>
      <x:c r="CW109" s="70">
        <x:f t="shared" si="38"/>
        <x:v>0</x:v>
      </x:c>
      <x:c r="CX109" s="70">
        <x:f t="shared" si="38"/>
        <x:v>0</x:v>
      </x:c>
      <x:c r="CY109" s="288" t="s">
        <x:v>675</x:v>
      </x:c>
      <x:c r="CZ109" s="70">
        <x:f t="shared" si="38"/>
        <x:v>0</x:v>
      </x:c>
      <x:c r="DA109" s="73">
        <x:f t="shared" si="38"/>
        <x:v>0</x:v>
      </x:c>
      <x:c r="DB109" s="70">
        <x:f t="shared" si="38"/>
        <x:v>0</x:v>
      </x:c>
      <x:c r="DC109" s="73">
        <x:f t="shared" si="38"/>
        <x:v>0</x:v>
      </x:c>
      <x:c r="DD109" s="70">
        <x:f t="shared" si="38"/>
        <x:v>0</x:v>
      </x:c>
      <x:c r="DE109" s="73">
        <x:f t="shared" si="38"/>
        <x:v>0</x:v>
      </x:c>
      <x:c r="DF109" s="70">
        <x:f t="shared" si="38"/>
        <x:v>0</x:v>
      </x:c>
      <x:c r="DG109" s="104">
        <x:f t="shared" si="38"/>
        <x:v>0</x:v>
      </x:c>
    </x:row>
    <x:row r="110" spans="1:111" s="10" customFormat="1" ht="30" customHeight="1">
      <x:c r="A110" s="522" t="s">
        <x:v>2171</x:v>
      </x:c>
      <x:c r="B110" s="706"/>
      <x:c r="C110" s="707"/>
      <x:c r="D110" s="708"/>
      <x:c r="E110" s="707"/>
      <x:c r="F110" s="708"/>
      <x:c r="G110" s="707"/>
      <x:c r="H110" s="708"/>
      <x:c r="I110" s="707"/>
      <x:c r="J110" s="708"/>
      <x:c r="K110" s="708"/>
      <x:c r="L110" s="707"/>
      <x:c r="M110" s="708"/>
      <x:c r="N110" s="708"/>
      <x:c r="O110" s="708"/>
      <x:c r="P110" s="708"/>
      <x:c r="Q110" s="709"/>
      <x:c r="R110" s="710"/>
      <x:c r="S110" s="709">
        <x:v>1</x:v>
      </x:c>
      <x:c r="T110" s="710">
        <x:v>25</x:v>
      </x:c>
      <x:c r="U110" s="709"/>
      <x:c r="V110" s="710"/>
      <x:c r="W110" s="709">
        <x:v>4</x:v>
      </x:c>
      <x:c r="X110" s="709">
        <x:v>10</x:v>
      </x:c>
      <x:c r="Y110" s="709"/>
      <x:c r="Z110" s="709"/>
      <x:c r="AA110" s="709"/>
      <x:c r="AB110" s="709"/>
      <x:c r="AC110" s="709"/>
      <x:c r="AD110" s="709"/>
      <x:c r="AE110" s="709"/>
      <x:c r="AF110" s="709"/>
      <x:c r="AG110" s="709"/>
      <x:c r="AH110" s="709"/>
      <x:c r="AI110" s="709"/>
      <x:c r="AJ110" s="709"/>
      <x:c r="AK110" s="709"/>
      <x:c r="AL110" s="522" t="s">
        <x:v>2171</x:v>
      </x:c>
      <x:c r="AM110" s="70"/>
      <x:c r="AN110" s="73"/>
      <x:c r="AO110" s="70"/>
      <x:c r="AP110" s="70"/>
      <x:c r="AQ110" s="70"/>
      <x:c r="AR110" s="73"/>
      <x:c r="AS110" s="70"/>
      <x:c r="AT110" s="73"/>
      <x:c r="AU110" s="70"/>
      <x:c r="AV110" s="70"/>
      <x:c r="AW110" s="70"/>
      <x:c r="AX110" s="70"/>
      <x:c r="AY110" s="70"/>
      <x:c r="AZ110" s="70"/>
      <x:c r="BA110" s="73"/>
      <x:c r="BB110" s="70"/>
      <x:c r="BC110" s="70"/>
      <x:c r="BD110" s="70"/>
      <x:c r="BE110" s="70"/>
      <x:c r="BF110" s="70">
        <x:v>1</x:v>
      </x:c>
      <x:c r="BG110" s="70">
        <x:v>1</x:v>
      </x:c>
      <x:c r="BH110" s="70"/>
      <x:c r="BI110" s="70"/>
      <x:c r="BJ110" s="73"/>
      <x:c r="BK110" s="70"/>
      <x:c r="BL110" s="73"/>
      <x:c r="BM110" s="70"/>
      <x:c r="BN110" s="73"/>
      <x:c r="BO110" s="70"/>
      <x:c r="BP110" s="73"/>
      <x:c r="BQ110" s="70"/>
      <x:c r="BR110" s="70"/>
      <x:c r="BS110" s="70"/>
      <x:c r="BT110" s="70"/>
      <x:c r="BU110" s="70"/>
      <x:c r="BV110" s="522" t="s">
        <x:v>2171</x:v>
      </x:c>
      <x:c r="BW110" s="70"/>
      <x:c r="BX110" s="70"/>
      <x:c r="BY110" s="73"/>
      <x:c r="BZ110" s="70"/>
      <x:c r="CA110" s="73"/>
      <x:c r="CB110" s="70"/>
      <x:c r="CC110" s="73"/>
      <x:c r="CD110" s="70"/>
      <x:c r="CE110" s="70"/>
      <x:c r="CF110" s="73"/>
      <x:c r="CG110" s="70"/>
      <x:c r="CH110" s="70"/>
      <x:c r="CI110" s="70"/>
      <x:c r="CJ110" s="70"/>
      <x:c r="CK110" s="70"/>
      <x:c r="CL110" s="70"/>
      <x:c r="CM110" s="70"/>
      <x:c r="CN110" s="607"/>
      <x:c r="CO110" s="70"/>
      <x:c r="CP110" s="73"/>
      <x:c r="CQ110" s="70"/>
      <x:c r="CR110" s="73"/>
      <x:c r="CS110" s="70">
        <x:v>9</x:v>
      </x:c>
      <x:c r="CT110" s="70"/>
      <x:c r="CU110" s="70"/>
      <x:c r="CV110" s="70"/>
      <x:c r="CW110" s="70"/>
      <x:c r="CX110" s="70"/>
      <x:c r="CY110" s="522" t="s">
        <x:v>2171</x:v>
      </x:c>
      <x:c r="CZ110" s="70"/>
      <x:c r="DA110" s="73"/>
      <x:c r="DB110" s="70"/>
      <x:c r="DC110" s="73"/>
      <x:c r="DD110" s="70"/>
      <x:c r="DE110" s="73"/>
      <x:c r="DF110" s="70"/>
      <x:c r="DG110" s="104"/>
    </x:row>
    <x:row r="111" spans="1:111" s="10" customFormat="1" ht="30" customHeight="1">
      <x:c r="A111" s="522" t="s">
        <x:v>2200</x:v>
      </x:c>
      <x:c r="B111" s="706"/>
      <x:c r="C111" s="707"/>
      <x:c r="D111" s="708"/>
      <x:c r="E111" s="707"/>
      <x:c r="F111" s="708"/>
      <x:c r="G111" s="707"/>
      <x:c r="H111" s="708"/>
      <x:c r="I111" s="707"/>
      <x:c r="J111" s="708"/>
      <x:c r="K111" s="708"/>
      <x:c r="L111" s="707"/>
      <x:c r="M111" s="708"/>
      <x:c r="N111" s="708"/>
      <x:c r="O111" s="708"/>
      <x:c r="P111" s="708"/>
      <x:c r="Q111" s="709"/>
      <x:c r="R111" s="710"/>
      <x:c r="S111" s="709">
        <x:v>1</x:v>
      </x:c>
      <x:c r="T111" s="710">
        <x:v>25</x:v>
      </x:c>
      <x:c r="U111" s="709"/>
      <x:c r="V111" s="710"/>
      <x:c r="W111" s="709"/>
      <x:c r="X111" s="709">
        <x:v>10</x:v>
      </x:c>
      <x:c r="Y111" s="709"/>
      <x:c r="Z111" s="709"/>
      <x:c r="AA111" s="709"/>
      <x:c r="AB111" s="709"/>
      <x:c r="AC111" s="709"/>
      <x:c r="AD111" s="709"/>
      <x:c r="AE111" s="709"/>
      <x:c r="AF111" s="709"/>
      <x:c r="AG111" s="709"/>
      <x:c r="AH111" s="709"/>
      <x:c r="AI111" s="709"/>
      <x:c r="AJ111" s="709"/>
      <x:c r="AK111" s="709"/>
      <x:c r="AL111" s="522" t="s">
        <x:v>2200</x:v>
      </x:c>
      <x:c r="AM111" s="70"/>
      <x:c r="AN111" s="73"/>
      <x:c r="AO111" s="70"/>
      <x:c r="AP111" s="70"/>
      <x:c r="AQ111" s="70"/>
      <x:c r="AR111" s="73"/>
      <x:c r="AS111" s="70"/>
      <x:c r="AT111" s="73"/>
      <x:c r="AU111" s="70"/>
      <x:c r="AV111" s="70"/>
      <x:c r="AW111" s="70"/>
      <x:c r="AX111" s="70"/>
      <x:c r="AY111" s="70"/>
      <x:c r="AZ111" s="70"/>
      <x:c r="BA111" s="73"/>
      <x:c r="BB111" s="70"/>
      <x:c r="BC111" s="70"/>
      <x:c r="BD111" s="70"/>
      <x:c r="BE111" s="70"/>
      <x:c r="BF111" s="70"/>
      <x:c r="BG111" s="70"/>
      <x:c r="BH111" s="70"/>
      <x:c r="BI111" s="70"/>
      <x:c r="BJ111" s="73"/>
      <x:c r="BK111" s="70"/>
      <x:c r="BL111" s="73"/>
      <x:c r="BM111" s="70"/>
      <x:c r="BN111" s="73"/>
      <x:c r="BO111" s="70"/>
      <x:c r="BP111" s="73"/>
      <x:c r="BQ111" s="70"/>
      <x:c r="BR111" s="70"/>
      <x:c r="BS111" s="70"/>
      <x:c r="BT111" s="70"/>
      <x:c r="BU111" s="70"/>
      <x:c r="BV111" s="522" t="s">
        <x:v>2200</x:v>
      </x:c>
      <x:c r="BW111" s="70"/>
      <x:c r="BX111" s="70"/>
      <x:c r="BY111" s="73"/>
      <x:c r="BZ111" s="70"/>
      <x:c r="CA111" s="73"/>
      <x:c r="CB111" s="70"/>
      <x:c r="CC111" s="73"/>
      <x:c r="CD111" s="70"/>
      <x:c r="CE111" s="70"/>
      <x:c r="CF111" s="73"/>
      <x:c r="CG111" s="70"/>
      <x:c r="CH111" s="70"/>
      <x:c r="CI111" s="70"/>
      <x:c r="CJ111" s="70"/>
      <x:c r="CK111" s="70"/>
      <x:c r="CL111" s="70"/>
      <x:c r="CM111" s="70"/>
      <x:c r="CN111" s="70"/>
      <x:c r="CO111" s="70"/>
      <x:c r="CP111" s="73"/>
      <x:c r="CQ111" s="70"/>
      <x:c r="CR111" s="73"/>
      <x:c r="CS111" s="70">
        <x:v>10</x:v>
      </x:c>
      <x:c r="CT111" s="70"/>
      <x:c r="CU111" s="70"/>
      <x:c r="CV111" s="70"/>
      <x:c r="CW111" s="70"/>
      <x:c r="CX111" s="70"/>
      <x:c r="CY111" s="522" t="s">
        <x:v>2200</x:v>
      </x:c>
      <x:c r="CZ111" s="70"/>
      <x:c r="DA111" s="73"/>
      <x:c r="DB111" s="70"/>
      <x:c r="DC111" s="73"/>
      <x:c r="DD111" s="70"/>
      <x:c r="DE111" s="73"/>
      <x:c r="DF111" s="70"/>
      <x:c r="DG111" s="104"/>
    </x:row>
    <x:row r="112" spans="1:111" s="10" customFormat="1" ht="30" customHeight="1">
      <x:c r="A112" s="522" t="s">
        <x:v>571</x:v>
      </x:c>
      <x:c r="B112" s="706"/>
      <x:c r="C112" s="707"/>
      <x:c r="D112" s="708"/>
      <x:c r="E112" s="707"/>
      <x:c r="F112" s="708"/>
      <x:c r="G112" s="707"/>
      <x:c r="H112" s="708"/>
      <x:c r="I112" s="707"/>
      <x:c r="J112" s="708"/>
      <x:c r="K112" s="708"/>
      <x:c r="L112" s="707"/>
      <x:c r="M112" s="708"/>
      <x:c r="N112" s="708"/>
      <x:c r="O112" s="708"/>
      <x:c r="P112" s="708"/>
      <x:c r="Q112" s="708"/>
      <x:c r="R112" s="707"/>
      <x:c r="S112" s="708">
        <x:v>1</x:v>
      </x:c>
      <x:c r="T112" s="707">
        <x:v>30</x:v>
      </x:c>
      <x:c r="U112" s="708"/>
      <x:c r="V112" s="707"/>
      <x:c r="W112" s="708"/>
      <x:c r="X112" s="708">
        <x:v>10</x:v>
      </x:c>
      <x:c r="Y112" s="708"/>
      <x:c r="Z112" s="708"/>
      <x:c r="AA112" s="708"/>
      <x:c r="AB112" s="708"/>
      <x:c r="AC112" s="708"/>
      <x:c r="AD112" s="708"/>
      <x:c r="AE112" s="708"/>
      <x:c r="AF112" s="708"/>
      <x:c r="AG112" s="708"/>
      <x:c r="AH112" s="708"/>
      <x:c r="AI112" s="708"/>
      <x:c r="AJ112" s="708"/>
      <x:c r="AK112" s="708"/>
      <x:c r="AL112" s="522" t="s">
        <x:v>571</x:v>
      </x:c>
      <x:c r="AM112" s="70"/>
      <x:c r="AN112" s="73"/>
      <x:c r="AO112" s="70"/>
      <x:c r="AP112" s="70"/>
      <x:c r="AQ112" s="70"/>
      <x:c r="AR112" s="73"/>
      <x:c r="AS112" s="70"/>
      <x:c r="AT112" s="73"/>
      <x:c r="AU112" s="70"/>
      <x:c r="AV112" s="70"/>
      <x:c r="AW112" s="70"/>
      <x:c r="AX112" s="70"/>
      <x:c r="AY112" s="70"/>
      <x:c r="AZ112" s="70"/>
      <x:c r="BA112" s="73"/>
      <x:c r="BB112" s="70"/>
      <x:c r="BC112" s="70"/>
      <x:c r="BD112" s="70"/>
      <x:c r="BE112" s="70"/>
      <x:c r="BF112" s="70"/>
      <x:c r="BG112" s="70"/>
      <x:c r="BH112" s="70"/>
      <x:c r="BI112" s="70"/>
      <x:c r="BJ112" s="73"/>
      <x:c r="BK112" s="70"/>
      <x:c r="BL112" s="73"/>
      <x:c r="BM112" s="70"/>
      <x:c r="BN112" s="73"/>
      <x:c r="BO112" s="70"/>
      <x:c r="BP112" s="73"/>
      <x:c r="BQ112" s="70"/>
      <x:c r="BR112" s="70"/>
      <x:c r="BS112" s="70"/>
      <x:c r="BT112" s="70"/>
      <x:c r="BU112" s="70"/>
      <x:c r="BV112" s="522" t="s">
        <x:v>571</x:v>
      </x:c>
      <x:c r="BW112" s="70"/>
      <x:c r="BX112" s="70"/>
      <x:c r="BY112" s="73"/>
      <x:c r="BZ112" s="70"/>
      <x:c r="CA112" s="73"/>
      <x:c r="CB112" s="70"/>
      <x:c r="CC112" s="73"/>
      <x:c r="CD112" s="70"/>
      <x:c r="CE112" s="70"/>
      <x:c r="CF112" s="73"/>
      <x:c r="CG112" s="70"/>
      <x:c r="CH112" s="70"/>
      <x:c r="CI112" s="70"/>
      <x:c r="CJ112" s="70"/>
      <x:c r="CK112" s="70"/>
      <x:c r="CL112" s="70"/>
      <x:c r="CM112" s="70"/>
      <x:c r="CN112" s="607"/>
      <x:c r="CO112" s="70"/>
      <x:c r="CP112" s="73"/>
      <x:c r="CQ112" s="70"/>
      <x:c r="CR112" s="73"/>
      <x:c r="CS112" s="70">
        <x:v>2</x:v>
      </x:c>
      <x:c r="CT112" s="70"/>
      <x:c r="CU112" s="70"/>
      <x:c r="CV112" s="70"/>
      <x:c r="CW112" s="70"/>
      <x:c r="CX112" s="70"/>
      <x:c r="CY112" s="522" t="s">
        <x:v>571</x:v>
      </x:c>
      <x:c r="CZ112" s="70"/>
      <x:c r="DA112" s="73"/>
      <x:c r="DB112" s="70"/>
      <x:c r="DC112" s="73"/>
      <x:c r="DD112" s="70"/>
      <x:c r="DE112" s="73"/>
      <x:c r="DF112" s="70"/>
      <x:c r="DG112" s="104"/>
    </x:row>
    <x:row r="113" spans="1:111" s="10" customFormat="1" ht="30" customHeight="1">
      <x:c r="A113" s="522" t="s">
        <x:v>572</x:v>
      </x:c>
      <x:c r="B113" s="114"/>
      <x:c r="C113" s="73"/>
      <x:c r="D113" s="70"/>
      <x:c r="E113" s="73"/>
      <x:c r="F113" s="70"/>
      <x:c r="G113" s="73"/>
      <x:c r="H113" s="70"/>
      <x:c r="I113" s="73"/>
      <x:c r="J113" s="70"/>
      <x:c r="K113" s="70"/>
      <x:c r="L113" s="73"/>
      <x:c r="M113" s="70"/>
      <x:c r="N113" s="70"/>
      <x:c r="O113" s="70"/>
      <x:c r="P113" s="70"/>
      <x:c r="Q113" s="70"/>
      <x:c r="R113" s="73"/>
      <x:c r="S113" s="70"/>
      <x:c r="T113" s="73"/>
      <x:c r="U113" s="70"/>
      <x:c r="V113" s="73"/>
      <x:c r="W113" s="70"/>
      <x:c r="X113" s="70"/>
      <x:c r="Y113" s="70"/>
      <x:c r="Z113" s="70"/>
      <x:c r="AA113" s="70"/>
      <x:c r="AB113" s="70"/>
      <x:c r="AC113" s="70"/>
      <x:c r="AD113" s="70"/>
      <x:c r="AE113" s="70"/>
      <x:c r="AF113" s="70"/>
      <x:c r="AG113" s="70"/>
      <x:c r="AH113" s="70"/>
      <x:c r="AI113" s="70"/>
      <x:c r="AJ113" s="70"/>
      <x:c r="AK113" s="70"/>
      <x:c r="AL113" s="522" t="s">
        <x:v>572</x:v>
      </x:c>
      <x:c r="AM113" s="70"/>
      <x:c r="AN113" s="73"/>
      <x:c r="AO113" s="70"/>
      <x:c r="AP113" s="70"/>
      <x:c r="AQ113" s="70"/>
      <x:c r="AR113" s="73"/>
      <x:c r="AS113" s="70"/>
      <x:c r="AT113" s="73"/>
      <x:c r="AU113" s="70"/>
      <x:c r="AV113" s="70"/>
      <x:c r="AW113" s="70"/>
      <x:c r="AX113" s="70"/>
      <x:c r="AY113" s="70"/>
      <x:c r="AZ113" s="70"/>
      <x:c r="BA113" s="73"/>
      <x:c r="BB113" s="70"/>
      <x:c r="BC113" s="70"/>
      <x:c r="BD113" s="70"/>
      <x:c r="BE113" s="70"/>
      <x:c r="BF113" s="70"/>
      <x:c r="BG113" s="70"/>
      <x:c r="BH113" s="70"/>
      <x:c r="BI113" s="70"/>
      <x:c r="BJ113" s="73"/>
      <x:c r="BK113" s="70"/>
      <x:c r="BL113" s="73"/>
      <x:c r="BM113" s="70"/>
      <x:c r="BN113" s="73"/>
      <x:c r="BO113" s="70"/>
      <x:c r="BP113" s="73"/>
      <x:c r="BQ113" s="70"/>
      <x:c r="BR113" s="70"/>
      <x:c r="BS113" s="70"/>
      <x:c r="BT113" s="70"/>
      <x:c r="BU113" s="70"/>
      <x:c r="BV113" s="522" t="s">
        <x:v>572</x:v>
      </x:c>
      <x:c r="BW113" s="70"/>
      <x:c r="BX113" s="70"/>
      <x:c r="BY113" s="73"/>
      <x:c r="BZ113" s="70"/>
      <x:c r="CA113" s="73"/>
      <x:c r="CB113" s="70"/>
      <x:c r="CC113" s="73"/>
      <x:c r="CD113" s="70"/>
      <x:c r="CE113" s="70"/>
      <x:c r="CF113" s="73"/>
      <x:c r="CG113" s="70"/>
      <x:c r="CH113" s="70"/>
      <x:c r="CI113" s="70"/>
      <x:c r="CJ113" s="70"/>
      <x:c r="CK113" s="70"/>
      <x:c r="CL113" s="70"/>
      <x:c r="CM113" s="70"/>
      <x:c r="CN113" s="607"/>
      <x:c r="CO113" s="70"/>
      <x:c r="CP113" s="73"/>
      <x:c r="CQ113" s="70"/>
      <x:c r="CR113" s="73"/>
      <x:c r="CS113" s="70">
        <x:v>6</x:v>
      </x:c>
      <x:c r="CT113" s="70"/>
      <x:c r="CU113" s="70"/>
      <x:c r="CV113" s="70"/>
      <x:c r="CW113" s="70"/>
      <x:c r="CX113" s="70"/>
      <x:c r="CY113" s="522" t="s">
        <x:v>572</x:v>
      </x:c>
      <x:c r="CZ113" s="70"/>
      <x:c r="DA113" s="73"/>
      <x:c r="DB113" s="70"/>
      <x:c r="DC113" s="73"/>
      <x:c r="DD113" s="70"/>
      <x:c r="DE113" s="73"/>
      <x:c r="DF113" s="70"/>
      <x:c r="DG113" s="104"/>
    </x:row>
    <x:row r="114" spans="1:111" s="10" customFormat="1" ht="30" customHeight="1">
      <x:c r="A114" s="522" t="s">
        <x:v>569</x:v>
      </x:c>
      <x:c r="B114" s="114"/>
      <x:c r="C114" s="73"/>
      <x:c r="D114" s="70"/>
      <x:c r="E114" s="73"/>
      <x:c r="F114" s="70"/>
      <x:c r="G114" s="73"/>
      <x:c r="H114" s="70"/>
      <x:c r="I114" s="73"/>
      <x:c r="J114" s="70"/>
      <x:c r="K114" s="70"/>
      <x:c r="L114" s="73"/>
      <x:c r="M114" s="70"/>
      <x:c r="N114" s="70"/>
      <x:c r="O114" s="70"/>
      <x:c r="P114" s="70"/>
      <x:c r="Q114" s="70"/>
      <x:c r="R114" s="73"/>
      <x:c r="S114" s="70">
        <x:v>1</x:v>
      </x:c>
      <x:c r="T114" s="73">
        <x:v>100</x:v>
      </x:c>
      <x:c r="U114" s="70"/>
      <x:c r="V114" s="73"/>
      <x:c r="W114" s="70"/>
      <x:c r="X114" s="70">
        <x:v>10</x:v>
      </x:c>
      <x:c r="Y114" s="70"/>
      <x:c r="Z114" s="70"/>
      <x:c r="AA114" s="70"/>
      <x:c r="AB114" s="70"/>
      <x:c r="AC114" s="70"/>
      <x:c r="AD114" s="70"/>
      <x:c r="AE114" s="70"/>
      <x:c r="AF114" s="70"/>
      <x:c r="AG114" s="70"/>
      <x:c r="AH114" s="70"/>
      <x:c r="AI114" s="70"/>
      <x:c r="AJ114" s="70"/>
      <x:c r="AK114" s="70"/>
      <x:c r="AL114" s="522" t="s">
        <x:v>569</x:v>
      </x:c>
      <x:c r="AM114" s="70"/>
      <x:c r="AN114" s="73"/>
      <x:c r="AO114" s="70"/>
      <x:c r="AP114" s="70"/>
      <x:c r="AQ114" s="70"/>
      <x:c r="AR114" s="73"/>
      <x:c r="AS114" s="70"/>
      <x:c r="AT114" s="73"/>
      <x:c r="AU114" s="70"/>
      <x:c r="AV114" s="70"/>
      <x:c r="AW114" s="70"/>
      <x:c r="AX114" s="70"/>
      <x:c r="AY114" s="70"/>
      <x:c r="AZ114" s="70"/>
      <x:c r="BA114" s="73"/>
      <x:c r="BB114" s="70"/>
      <x:c r="BC114" s="70"/>
      <x:c r="BD114" s="70"/>
      <x:c r="BE114" s="70"/>
      <x:c r="BF114" s="70"/>
      <x:c r="BG114" s="70"/>
      <x:c r="BH114" s="70"/>
      <x:c r="BI114" s="70"/>
      <x:c r="BJ114" s="73"/>
      <x:c r="BK114" s="70"/>
      <x:c r="BL114" s="73"/>
      <x:c r="BM114" s="70"/>
      <x:c r="BN114" s="73"/>
      <x:c r="BO114" s="70"/>
      <x:c r="BP114" s="73"/>
      <x:c r="BQ114" s="70"/>
      <x:c r="BR114" s="70"/>
      <x:c r="BS114" s="70"/>
      <x:c r="BT114" s="70"/>
      <x:c r="BU114" s="70"/>
      <x:c r="BV114" s="522" t="s">
        <x:v>569</x:v>
      </x:c>
      <x:c r="BW114" s="70"/>
      <x:c r="BX114" s="70"/>
      <x:c r="BY114" s="73"/>
      <x:c r="BZ114" s="70"/>
      <x:c r="CA114" s="73"/>
      <x:c r="CB114" s="70"/>
      <x:c r="CC114" s="73"/>
      <x:c r="CD114" s="70"/>
      <x:c r="CE114" s="70"/>
      <x:c r="CF114" s="73"/>
      <x:c r="CG114" s="70"/>
      <x:c r="CH114" s="70"/>
      <x:c r="CI114" s="70"/>
      <x:c r="CJ114" s="70"/>
      <x:c r="CK114" s="70"/>
      <x:c r="CL114" s="70"/>
      <x:c r="CM114" s="70"/>
      <x:c r="CN114" s="607"/>
      <x:c r="CO114" s="70"/>
      <x:c r="CP114" s="73"/>
      <x:c r="CQ114" s="70"/>
      <x:c r="CR114" s="73"/>
      <x:c r="CS114" s="70">
        <x:v>11</x:v>
      </x:c>
      <x:c r="CT114" s="70"/>
      <x:c r="CU114" s="70"/>
      <x:c r="CV114" s="70"/>
      <x:c r="CW114" s="70"/>
      <x:c r="CX114" s="70"/>
      <x:c r="CY114" s="522" t="s">
        <x:v>569</x:v>
      </x:c>
      <x:c r="CZ114" s="70"/>
      <x:c r="DA114" s="73"/>
      <x:c r="DB114" s="70"/>
      <x:c r="DC114" s="73"/>
      <x:c r="DD114" s="70"/>
      <x:c r="DE114" s="73"/>
      <x:c r="DF114" s="70"/>
      <x:c r="DG114" s="104"/>
    </x:row>
    <x:row r="115" spans="1:111" s="10" customFormat="1" ht="30" customHeight="1">
      <x:c r="A115" s="522" t="s">
        <x:v>2444</x:v>
      </x:c>
      <x:c r="B115" s="114"/>
      <x:c r="C115" s="73"/>
      <x:c r="D115" s="70"/>
      <x:c r="E115" s="73"/>
      <x:c r="F115" s="70"/>
      <x:c r="G115" s="73"/>
      <x:c r="H115" s="70"/>
      <x:c r="I115" s="73"/>
      <x:c r="J115" s="70"/>
      <x:c r="K115" s="70"/>
      <x:c r="L115" s="73"/>
      <x:c r="M115" s="70"/>
      <x:c r="N115" s="70"/>
      <x:c r="O115" s="70"/>
      <x:c r="P115" s="70"/>
      <x:c r="Q115" s="70"/>
      <x:c r="R115" s="73"/>
      <x:c r="S115" s="70">
        <x:v>1</x:v>
      </x:c>
      <x:c r="T115" s="73">
        <x:v>25</x:v>
      </x:c>
      <x:c r="U115" s="70"/>
      <x:c r="V115" s="73"/>
      <x:c r="W115" s="70"/>
      <x:c r="X115" s="70">
        <x:v>4</x:v>
      </x:c>
      <x:c r="Y115" s="70"/>
      <x:c r="Z115" s="70"/>
      <x:c r="AA115" s="70"/>
      <x:c r="AB115" s="70"/>
      <x:c r="AC115" s="70"/>
      <x:c r="AD115" s="70"/>
      <x:c r="AE115" s="70"/>
      <x:c r="AF115" s="70"/>
      <x:c r="AG115" s="70"/>
      <x:c r="AH115" s="70"/>
      <x:c r="AI115" s="70"/>
      <x:c r="AJ115" s="70"/>
      <x:c r="AK115" s="70"/>
      <x:c r="AL115" s="522" t="s">
        <x:v>2444</x:v>
      </x:c>
      <x:c r="AM115" s="70"/>
      <x:c r="AN115" s="73"/>
      <x:c r="AO115" s="70"/>
      <x:c r="AP115" s="70"/>
      <x:c r="AQ115" s="70"/>
      <x:c r="AR115" s="73"/>
      <x:c r="AS115" s="70"/>
      <x:c r="AT115" s="73"/>
      <x:c r="AU115" s="70"/>
      <x:c r="AV115" s="70"/>
      <x:c r="AW115" s="70"/>
      <x:c r="AX115" s="70"/>
      <x:c r="AY115" s="70"/>
      <x:c r="AZ115" s="70"/>
      <x:c r="BA115" s="73"/>
      <x:c r="BB115" s="70"/>
      <x:c r="BC115" s="70"/>
      <x:c r="BD115" s="70"/>
      <x:c r="BE115" s="70"/>
      <x:c r="BF115" s="70"/>
      <x:c r="BG115" s="70"/>
      <x:c r="BH115" s="70"/>
      <x:c r="BI115" s="70"/>
      <x:c r="BJ115" s="73"/>
      <x:c r="BK115" s="70"/>
      <x:c r="BL115" s="73"/>
      <x:c r="BM115" s="70"/>
      <x:c r="BN115" s="73"/>
      <x:c r="BO115" s="70"/>
      <x:c r="BP115" s="73"/>
      <x:c r="BQ115" s="70"/>
      <x:c r="BR115" s="70"/>
      <x:c r="BS115" s="70"/>
      <x:c r="BT115" s="70"/>
      <x:c r="BU115" s="70"/>
      <x:c r="BV115" s="522" t="s">
        <x:v>2444</x:v>
      </x:c>
      <x:c r="BW115" s="70"/>
      <x:c r="BX115" s="70"/>
      <x:c r="BY115" s="73"/>
      <x:c r="BZ115" s="70"/>
      <x:c r="CA115" s="73"/>
      <x:c r="CB115" s="70"/>
      <x:c r="CC115" s="73"/>
      <x:c r="CD115" s="70"/>
      <x:c r="CE115" s="70"/>
      <x:c r="CF115" s="73"/>
      <x:c r="CG115" s="70"/>
      <x:c r="CH115" s="70"/>
      <x:c r="CI115" s="70"/>
      <x:c r="CJ115" s="70"/>
      <x:c r="CK115" s="70"/>
      <x:c r="CL115" s="70"/>
      <x:c r="CM115" s="70"/>
      <x:c r="CN115" s="607"/>
      <x:c r="CO115" s="70"/>
      <x:c r="CP115" s="73"/>
      <x:c r="CQ115" s="70"/>
      <x:c r="CR115" s="73"/>
      <x:c r="CS115" s="70">
        <x:v>9</x:v>
      </x:c>
      <x:c r="CT115" s="70"/>
      <x:c r="CU115" s="70"/>
      <x:c r="CV115" s="70"/>
      <x:c r="CW115" s="70"/>
      <x:c r="CX115" s="70"/>
      <x:c r="CY115" s="522" t="s">
        <x:v>2444</x:v>
      </x:c>
      <x:c r="CZ115" s="70"/>
      <x:c r="DA115" s="73"/>
      <x:c r="DB115" s="70"/>
      <x:c r="DC115" s="73"/>
      <x:c r="DD115" s="70"/>
      <x:c r="DE115" s="73"/>
      <x:c r="DF115" s="70"/>
      <x:c r="DG115" s="104"/>
    </x:row>
    <x:row r="116" spans="1:111" s="10" customFormat="1" ht="30" customHeight="1">
      <x:c r="A116" s="524" t="s">
        <x:v>2217</x:v>
      </x:c>
      <x:c r="B116" s="477"/>
      <x:c r="C116" s="478"/>
      <x:c r="D116" s="479"/>
      <x:c r="E116" s="478"/>
      <x:c r="F116" s="479"/>
      <x:c r="G116" s="478"/>
      <x:c r="H116" s="479"/>
      <x:c r="I116" s="478"/>
      <x:c r="J116" s="479"/>
      <x:c r="K116" s="479"/>
      <x:c r="L116" s="478"/>
      <x:c r="M116" s="479"/>
      <x:c r="N116" s="479"/>
      <x:c r="O116" s="479"/>
      <x:c r="P116" s="479"/>
      <x:c r="Q116" s="479"/>
      <x:c r="R116" s="478"/>
      <x:c r="S116" s="479">
        <x:v>1</x:v>
      </x:c>
      <x:c r="T116" s="478">
        <x:v>25</x:v>
      </x:c>
      <x:c r="U116" s="479"/>
      <x:c r="V116" s="478"/>
      <x:c r="W116" s="479"/>
      <x:c r="X116" s="479">
        <x:v>20</x:v>
      </x:c>
      <x:c r="Y116" s="479"/>
      <x:c r="Z116" s="479"/>
      <x:c r="AA116" s="479"/>
      <x:c r="AB116" s="479"/>
      <x:c r="AC116" s="479"/>
      <x:c r="AD116" s="479"/>
      <x:c r="AE116" s="479"/>
      <x:c r="AF116" s="479"/>
      <x:c r="AG116" s="479"/>
      <x:c r="AH116" s="479"/>
      <x:c r="AI116" s="479"/>
      <x:c r="AJ116" s="479"/>
      <x:c r="AK116" s="479"/>
      <x:c r="AL116" s="524" t="s">
        <x:v>2217</x:v>
      </x:c>
      <x:c r="AM116" s="479"/>
      <x:c r="AN116" s="478"/>
      <x:c r="AO116" s="479"/>
      <x:c r="AP116" s="479"/>
      <x:c r="AQ116" s="479"/>
      <x:c r="AR116" s="478"/>
      <x:c r="AS116" s="479"/>
      <x:c r="AT116" s="478"/>
      <x:c r="AU116" s="479"/>
      <x:c r="AV116" s="479"/>
      <x:c r="AW116" s="479"/>
      <x:c r="AX116" s="479"/>
      <x:c r="AY116" s="479"/>
      <x:c r="AZ116" s="479"/>
      <x:c r="BA116" s="478"/>
      <x:c r="BB116" s="479"/>
      <x:c r="BC116" s="479"/>
      <x:c r="BD116" s="479"/>
      <x:c r="BE116" s="479"/>
      <x:c r="BF116" s="479"/>
      <x:c r="BG116" s="479"/>
      <x:c r="BH116" s="479"/>
      <x:c r="BI116" s="479"/>
      <x:c r="BJ116" s="478"/>
      <x:c r="BK116" s="479"/>
      <x:c r="BL116" s="478"/>
      <x:c r="BM116" s="479"/>
      <x:c r="BN116" s="478"/>
      <x:c r="BO116" s="479"/>
      <x:c r="BP116" s="478"/>
      <x:c r="BQ116" s="479"/>
      <x:c r="BR116" s="479"/>
      <x:c r="BS116" s="479"/>
      <x:c r="BT116" s="479"/>
      <x:c r="BU116" s="479"/>
      <x:c r="BV116" s="524" t="s">
        <x:v>2217</x:v>
      </x:c>
      <x:c r="BW116" s="479"/>
      <x:c r="BX116" s="479"/>
      <x:c r="BY116" s="478"/>
      <x:c r="BZ116" s="479"/>
      <x:c r="CA116" s="478"/>
      <x:c r="CB116" s="479"/>
      <x:c r="CC116" s="478"/>
      <x:c r="CD116" s="479"/>
      <x:c r="CE116" s="479"/>
      <x:c r="CF116" s="478"/>
      <x:c r="CG116" s="479"/>
      <x:c r="CH116" s="479"/>
      <x:c r="CI116" s="479"/>
      <x:c r="CJ116" s="479"/>
      <x:c r="CK116" s="479"/>
      <x:c r="CL116" s="479"/>
      <x:c r="CM116" s="479"/>
      <x:c r="CN116" s="479"/>
      <x:c r="CO116" s="479"/>
      <x:c r="CP116" s="478"/>
      <x:c r="CQ116" s="479"/>
      <x:c r="CR116" s="478"/>
      <x:c r="CS116" s="479">
        <x:v>18</x:v>
      </x:c>
      <x:c r="CT116" s="479"/>
      <x:c r="CU116" s="479"/>
      <x:c r="CV116" s="479"/>
      <x:c r="CW116" s="479"/>
      <x:c r="CX116" s="479"/>
      <x:c r="CY116" s="524" t="s">
        <x:v>2217</x:v>
      </x:c>
      <x:c r="CZ116" s="479"/>
      <x:c r="DA116" s="478"/>
      <x:c r="DB116" s="479"/>
      <x:c r="DC116" s="478"/>
      <x:c r="DD116" s="479"/>
      <x:c r="DE116" s="478"/>
      <x:c r="DF116" s="479"/>
      <x:c r="DG116" s="500"/>
    </x:row>
    <x:row r="117" spans="1:111" s="10" customFormat="1" ht="30" customHeight="1">
      <x:c r="A117" s="288" t="s">
        <x:v>677</x:v>
      </x:c>
      <x:c r="B117" s="114">
        <x:f t="shared" ref="B117:AK117" si="39">SUM(B118:B121)</x:f>
        <x:v>0</x:v>
      </x:c>
      <x:c r="C117" s="73">
        <x:f t="shared" si="39"/>
        <x:v>0</x:v>
      </x:c>
      <x:c r="D117" s="70">
        <x:f t="shared" si="39"/>
        <x:v>0</x:v>
      </x:c>
      <x:c r="E117" s="73">
        <x:f t="shared" si="39"/>
        <x:v>0</x:v>
      </x:c>
      <x:c r="F117" s="70">
        <x:f t="shared" si="39"/>
        <x:v>0</x:v>
      </x:c>
      <x:c r="G117" s="73">
        <x:f t="shared" si="39"/>
        <x:v>0</x:v>
      </x:c>
      <x:c r="H117" s="70">
        <x:f t="shared" si="39"/>
        <x:v>0</x:v>
      </x:c>
      <x:c r="I117" s="73">
        <x:f t="shared" si="39"/>
        <x:v>0</x:v>
      </x:c>
      <x:c r="J117" s="70">
        <x:f t="shared" si="39"/>
        <x:v>0</x:v>
      </x:c>
      <x:c r="K117" s="70">
        <x:f t="shared" si="39"/>
        <x:v>0</x:v>
      </x:c>
      <x:c r="L117" s="73">
        <x:f t="shared" si="39"/>
        <x:v>0</x:v>
      </x:c>
      <x:c r="M117" s="70">
        <x:f t="shared" si="39"/>
        <x:v>0</x:v>
      </x:c>
      <x:c r="N117" s="70">
        <x:f t="shared" si="39"/>
        <x:v>0</x:v>
      </x:c>
      <x:c r="O117" s="70">
        <x:f t="shared" si="39"/>
        <x:v>0</x:v>
      </x:c>
      <x:c r="P117" s="70">
        <x:f t="shared" si="39"/>
        <x:v>0</x:v>
      </x:c>
      <x:c r="Q117" s="70">
        <x:f t="shared" si="39"/>
        <x:v>0</x:v>
      </x:c>
      <x:c r="R117" s="73">
        <x:f t="shared" si="39"/>
        <x:v>0</x:v>
      </x:c>
      <x:c r="S117" s="70">
        <x:f t="shared" si="39"/>
        <x:v>0</x:v>
      </x:c>
      <x:c r="T117" s="73">
        <x:f t="shared" si="39"/>
        <x:v>0</x:v>
      </x:c>
      <x:c r="U117" s="70">
        <x:f t="shared" si="39"/>
        <x:v>0</x:v>
      </x:c>
      <x:c r="V117" s="73">
        <x:f t="shared" si="39"/>
        <x:v>0</x:v>
      </x:c>
      <x:c r="W117" s="70">
        <x:f t="shared" si="39"/>
        <x:v>0</x:v>
      </x:c>
      <x:c r="X117" s="70">
        <x:f t="shared" si="39"/>
        <x:v>0</x:v>
      </x:c>
      <x:c r="Y117" s="70">
        <x:f t="shared" si="39"/>
        <x:v>0</x:v>
      </x:c>
      <x:c r="Z117" s="70">
        <x:f t="shared" si="39"/>
        <x:v>0</x:v>
      </x:c>
      <x:c r="AA117" s="70">
        <x:f t="shared" si="39"/>
        <x:v>0</x:v>
      </x:c>
      <x:c r="AB117" s="70">
        <x:f t="shared" si="39"/>
        <x:v>0</x:v>
      </x:c>
      <x:c r="AC117" s="70">
        <x:f t="shared" si="39"/>
        <x:v>0</x:v>
      </x:c>
      <x:c r="AD117" s="70">
        <x:f t="shared" si="39"/>
        <x:v>0</x:v>
      </x:c>
      <x:c r="AE117" s="70">
        <x:f t="shared" si="39"/>
        <x:v>0</x:v>
      </x:c>
      <x:c r="AF117" s="70">
        <x:f t="shared" si="39"/>
        <x:v>0</x:v>
      </x:c>
      <x:c r="AG117" s="70">
        <x:f t="shared" si="39"/>
        <x:v>0</x:v>
      </x:c>
      <x:c r="AH117" s="70">
        <x:f t="shared" si="39"/>
        <x:v>0</x:v>
      </x:c>
      <x:c r="AI117" s="70">
        <x:f t="shared" si="39"/>
        <x:v>0</x:v>
      </x:c>
      <x:c r="AJ117" s="70">
        <x:f t="shared" si="39"/>
        <x:v>0</x:v>
      </x:c>
      <x:c r="AK117" s="70">
        <x:f t="shared" si="39"/>
        <x:v>0</x:v>
      </x:c>
      <x:c r="AL117" s="288" t="s">
        <x:v>677</x:v>
      </x:c>
      <x:c r="AM117" s="70">
        <x:f t="shared" ref="AM117:BU117" si="40">SUM(AM118:AM121)</x:f>
        <x:v>0</x:v>
      </x:c>
      <x:c r="AN117" s="73">
        <x:f t="shared" si="40"/>
        <x:v>0</x:v>
      </x:c>
      <x:c r="AO117" s="70">
        <x:f t="shared" si="40"/>
        <x:v>0</x:v>
      </x:c>
      <x:c r="AP117" s="70">
        <x:f t="shared" si="40"/>
        <x:v>0</x:v>
      </x:c>
      <x:c r="AQ117" s="70">
        <x:f t="shared" si="40"/>
        <x:v>0</x:v>
      </x:c>
      <x:c r="AR117" s="73">
        <x:f t="shared" si="40"/>
        <x:v>0</x:v>
      </x:c>
      <x:c r="AS117" s="70">
        <x:f t="shared" si="40"/>
        <x:v>0</x:v>
      </x:c>
      <x:c r="AT117" s="73">
        <x:f t="shared" si="40"/>
        <x:v>0</x:v>
      </x:c>
      <x:c r="AU117" s="70">
        <x:f t="shared" si="40"/>
        <x:v>0</x:v>
      </x:c>
      <x:c r="AV117" s="70">
        <x:f t="shared" si="40"/>
        <x:v>0</x:v>
      </x:c>
      <x:c r="AW117" s="70">
        <x:f t="shared" si="40"/>
        <x:v>0</x:v>
      </x:c>
      <x:c r="AX117" s="70">
        <x:f t="shared" si="40"/>
        <x:v>0</x:v>
      </x:c>
      <x:c r="AY117" s="70">
        <x:f t="shared" si="40"/>
        <x:v>0</x:v>
      </x:c>
      <x:c r="AZ117" s="70">
        <x:f t="shared" si="40"/>
        <x:v>0</x:v>
      </x:c>
      <x:c r="BA117" s="73">
        <x:f t="shared" si="40"/>
        <x:v>0</x:v>
      </x:c>
      <x:c r="BB117" s="70">
        <x:f t="shared" si="40"/>
        <x:v>0</x:v>
      </x:c>
      <x:c r="BC117" s="70">
        <x:f t="shared" si="40"/>
        <x:v>0</x:v>
      </x:c>
      <x:c r="BD117" s="70">
        <x:f t="shared" si="40"/>
        <x:v>0</x:v>
      </x:c>
      <x:c r="BE117" s="70">
        <x:f t="shared" si="40"/>
        <x:v>0</x:v>
      </x:c>
      <x:c r="BF117" s="70">
        <x:f t="shared" si="40"/>
        <x:v>0</x:v>
      </x:c>
      <x:c r="BG117" s="70">
        <x:f t="shared" si="40"/>
        <x:v>0</x:v>
      </x:c>
      <x:c r="BH117" s="70">
        <x:f t="shared" si="40"/>
        <x:v>0</x:v>
      </x:c>
      <x:c r="BI117" s="70">
        <x:f t="shared" si="40"/>
        <x:v>0</x:v>
      </x:c>
      <x:c r="BJ117" s="73">
        <x:f t="shared" si="40"/>
        <x:v>0</x:v>
      </x:c>
      <x:c r="BK117" s="70">
        <x:f t="shared" si="40"/>
        <x:v>0</x:v>
      </x:c>
      <x:c r="BL117" s="73">
        <x:f t="shared" si="40"/>
        <x:v>0</x:v>
      </x:c>
      <x:c r="BM117" s="70">
        <x:f t="shared" si="40"/>
        <x:v>0</x:v>
      </x:c>
      <x:c r="BN117" s="73">
        <x:f t="shared" si="40"/>
        <x:v>0</x:v>
      </x:c>
      <x:c r="BO117" s="70">
        <x:f t="shared" si="40"/>
        <x:v>0</x:v>
      </x:c>
      <x:c r="BP117" s="73">
        <x:f t="shared" si="40"/>
        <x:v>0</x:v>
      </x:c>
      <x:c r="BQ117" s="70">
        <x:f t="shared" si="40"/>
        <x:v>0</x:v>
      </x:c>
      <x:c r="BR117" s="70">
        <x:f t="shared" si="40"/>
        <x:v>0</x:v>
      </x:c>
      <x:c r="BS117" s="70">
        <x:f t="shared" si="40"/>
        <x:v>0</x:v>
      </x:c>
      <x:c r="BT117" s="70">
        <x:f t="shared" si="40"/>
        <x:v>0</x:v>
      </x:c>
      <x:c r="BU117" s="70">
        <x:f t="shared" si="40"/>
        <x:v>0</x:v>
      </x:c>
      <x:c r="BV117" s="288" t="s">
        <x:v>677</x:v>
      </x:c>
      <x:c r="BW117" s="70">
        <x:f t="shared" ref="BW117:CX117" si="41">SUM(BW118:BW121)</x:f>
        <x:v>0</x:v>
      </x:c>
      <x:c r="BX117" s="70">
        <x:f t="shared" si="41"/>
        <x:v>0</x:v>
      </x:c>
      <x:c r="BY117" s="73">
        <x:f t="shared" si="41"/>
        <x:v>0</x:v>
      </x:c>
      <x:c r="BZ117" s="70">
        <x:f t="shared" si="41"/>
        <x:v>0</x:v>
      </x:c>
      <x:c r="CA117" s="73">
        <x:f t="shared" si="41"/>
        <x:v>0</x:v>
      </x:c>
      <x:c r="CB117" s="70">
        <x:f t="shared" si="41"/>
        <x:v>0</x:v>
      </x:c>
      <x:c r="CC117" s="73">
        <x:f t="shared" si="41"/>
        <x:v>0</x:v>
      </x:c>
      <x:c r="CD117" s="70">
        <x:f t="shared" si="41"/>
        <x:v>0</x:v>
      </x:c>
      <x:c r="CE117" s="70">
        <x:f t="shared" si="41"/>
        <x:v>0</x:v>
      </x:c>
      <x:c r="CF117" s="73">
        <x:f t="shared" si="41"/>
        <x:v>0</x:v>
      </x:c>
      <x:c r="CG117" s="70">
        <x:f t="shared" si="41"/>
        <x:v>0</x:v>
      </x:c>
      <x:c r="CH117" s="70">
        <x:f t="shared" si="41"/>
        <x:v>0</x:v>
      </x:c>
      <x:c r="CI117" s="70">
        <x:f t="shared" si="41"/>
        <x:v>0</x:v>
      </x:c>
      <x:c r="CJ117" s="70">
        <x:f t="shared" si="41"/>
        <x:v>0</x:v>
      </x:c>
      <x:c r="CK117" s="70">
        <x:f t="shared" si="41"/>
        <x:v>0</x:v>
      </x:c>
      <x:c r="CL117" s="70">
        <x:f t="shared" si="41"/>
        <x:v>0</x:v>
      </x:c>
      <x:c r="CM117" s="70">
        <x:f t="shared" si="41"/>
        <x:v>0</x:v>
      </x:c>
      <x:c r="CN117" s="70">
        <x:f t="shared" si="41"/>
        <x:v>0</x:v>
      </x:c>
      <x:c r="CO117" s="70">
        <x:f t="shared" si="41"/>
        <x:v>0</x:v>
      </x:c>
      <x:c r="CP117" s="73">
        <x:f t="shared" si="41"/>
        <x:v>0</x:v>
      </x:c>
      <x:c r="CQ117" s="70">
        <x:f t="shared" si="41"/>
        <x:v>0</x:v>
      </x:c>
      <x:c r="CR117" s="73">
        <x:f t="shared" si="41"/>
        <x:v>0</x:v>
      </x:c>
      <x:c r="CS117" s="70">
        <x:f t="shared" si="41"/>
        <x:v>0</x:v>
      </x:c>
      <x:c r="CT117" s="70">
        <x:f t="shared" si="41"/>
        <x:v>0</x:v>
      </x:c>
      <x:c r="CU117" s="70">
        <x:f t="shared" si="41"/>
        <x:v>0</x:v>
      </x:c>
      <x:c r="CV117" s="70">
        <x:f t="shared" si="41"/>
        <x:v>0</x:v>
      </x:c>
      <x:c r="CW117" s="70">
        <x:f t="shared" si="41"/>
        <x:v>0</x:v>
      </x:c>
      <x:c r="CX117" s="70">
        <x:f t="shared" si="41"/>
        <x:v>0</x:v>
      </x:c>
      <x:c r="CY117" s="288" t="s">
        <x:v>677</x:v>
      </x:c>
      <x:c r="CZ117" s="70">
        <x:f t="shared" ref="CZ117:DG117" si="42">SUM(CZ118:CZ121)</x:f>
        <x:v>0</x:v>
      </x:c>
      <x:c r="DA117" s="73">
        <x:f t="shared" si="42"/>
        <x:v>0</x:v>
      </x:c>
      <x:c r="DB117" s="73">
        <x:f t="shared" si="42"/>
        <x:v>0</x:v>
      </x:c>
      <x:c r="DC117" s="73">
        <x:f t="shared" si="42"/>
        <x:v>0</x:v>
      </x:c>
      <x:c r="DD117" s="73">
        <x:f t="shared" si="42"/>
        <x:v>0</x:v>
      </x:c>
      <x:c r="DE117" s="73">
        <x:f t="shared" si="42"/>
        <x:v>0</x:v>
      </x:c>
      <x:c r="DF117" s="73">
        <x:f t="shared" si="42"/>
        <x:v>0</x:v>
      </x:c>
      <x:c r="DG117" s="104">
        <x:f t="shared" si="42"/>
        <x:v>0</x:v>
      </x:c>
    </x:row>
    <x:row r="118" spans="1:111" s="10" customFormat="1" ht="30" customHeight="1">
      <x:c r="A118" s="522" t="s">
        <x:v>1613</x:v>
      </x:c>
      <x:c r="B118" s="114"/>
      <x:c r="C118" s="73"/>
      <x:c r="D118" s="70"/>
      <x:c r="E118" s="73"/>
      <x:c r="F118" s="70"/>
      <x:c r="G118" s="73"/>
      <x:c r="H118" s="70"/>
      <x:c r="I118" s="73"/>
      <x:c r="J118" s="70"/>
      <x:c r="K118" s="70"/>
      <x:c r="L118" s="73"/>
      <x:c r="M118" s="70"/>
      <x:c r="N118" s="70"/>
      <x:c r="O118" s="70"/>
      <x:c r="P118" s="70"/>
      <x:c r="Q118" s="70"/>
      <x:c r="R118" s="73"/>
      <x:c r="S118" s="70"/>
      <x:c r="T118" s="73"/>
      <x:c r="U118" s="70"/>
      <x:c r="V118" s="73"/>
      <x:c r="W118" s="70"/>
      <x:c r="X118" s="70"/>
      <x:c r="Y118" s="70"/>
      <x:c r="Z118" s="70"/>
      <x:c r="AA118" s="70"/>
      <x:c r="AB118" s="70"/>
      <x:c r="AC118" s="70"/>
      <x:c r="AD118" s="70"/>
      <x:c r="AE118" s="70"/>
      <x:c r="AF118" s="70"/>
      <x:c r="AG118" s="70"/>
      <x:c r="AH118" s="70"/>
      <x:c r="AI118" s="70"/>
      <x:c r="AJ118" s="70"/>
      <x:c r="AK118" s="70"/>
      <x:c r="AL118" s="522" t="s">
        <x:v>1613</x:v>
      </x:c>
      <x:c r="AM118" s="70"/>
      <x:c r="AN118" s="73"/>
      <x:c r="AO118" s="70"/>
      <x:c r="AP118" s="70"/>
      <x:c r="AQ118" s="70"/>
      <x:c r="AR118" s="73"/>
      <x:c r="AS118" s="70"/>
      <x:c r="AT118" s="73"/>
      <x:c r="AU118" s="70"/>
      <x:c r="AV118" s="70"/>
      <x:c r="AW118" s="70"/>
      <x:c r="AX118" s="70"/>
      <x:c r="AY118" s="70"/>
      <x:c r="AZ118" s="70"/>
      <x:c r="BA118" s="73"/>
      <x:c r="BB118" s="70"/>
      <x:c r="BC118" s="70"/>
      <x:c r="BD118" s="70"/>
      <x:c r="BE118" s="70"/>
      <x:c r="BF118" s="70"/>
      <x:c r="BG118" s="70"/>
      <x:c r="BH118" s="70"/>
      <x:c r="BI118" s="70"/>
      <x:c r="BJ118" s="73"/>
      <x:c r="BK118" s="70"/>
      <x:c r="BL118" s="73"/>
      <x:c r="BM118" s="70"/>
      <x:c r="BN118" s="73"/>
      <x:c r="BO118" s="70"/>
      <x:c r="BP118" s="73"/>
      <x:c r="BQ118" s="70"/>
      <x:c r="BR118" s="70"/>
      <x:c r="BS118" s="70"/>
      <x:c r="BT118" s="70"/>
      <x:c r="BU118" s="70"/>
      <x:c r="BV118" s="522" t="s">
        <x:v>1613</x:v>
      </x:c>
      <x:c r="BW118" s="70"/>
      <x:c r="BX118" s="70"/>
      <x:c r="BY118" s="73"/>
      <x:c r="BZ118" s="70"/>
      <x:c r="CA118" s="73"/>
      <x:c r="CB118" s="70"/>
      <x:c r="CC118" s="73"/>
      <x:c r="CD118" s="70"/>
      <x:c r="CE118" s="70"/>
      <x:c r="CF118" s="73"/>
      <x:c r="CG118" s="70"/>
      <x:c r="CH118" s="70"/>
      <x:c r="CI118" s="70"/>
      <x:c r="CJ118" s="70"/>
      <x:c r="CK118" s="70"/>
      <x:c r="CL118" s="70"/>
      <x:c r="CM118" s="70"/>
      <x:c r="CN118" s="607"/>
      <x:c r="CO118" s="70"/>
      <x:c r="CP118" s="73"/>
      <x:c r="CQ118" s="70"/>
      <x:c r="CR118" s="73"/>
      <x:c r="CS118" s="70"/>
      <x:c r="CT118" s="70"/>
      <x:c r="CU118" s="70"/>
      <x:c r="CV118" s="70"/>
      <x:c r="CW118" s="70"/>
      <x:c r="CX118" s="70"/>
      <x:c r="CY118" s="522" t="s">
        <x:v>1613</x:v>
      </x:c>
      <x:c r="CZ118" s="70"/>
      <x:c r="DA118" s="73"/>
      <x:c r="DB118" s="70"/>
      <x:c r="DC118" s="73"/>
      <x:c r="DD118" s="70"/>
      <x:c r="DE118" s="73"/>
      <x:c r="DF118" s="70"/>
      <x:c r="DG118" s="104"/>
    </x:row>
    <x:row r="119" spans="1:111" s="10" customFormat="1" ht="30" customHeight="1">
      <x:c r="A119" s="522" t="s">
        <x:v>1422</x:v>
      </x:c>
      <x:c r="B119" s="114"/>
      <x:c r="C119" s="73"/>
      <x:c r="D119" s="70"/>
      <x:c r="E119" s="73"/>
      <x:c r="F119" s="70"/>
      <x:c r="G119" s="73"/>
      <x:c r="H119" s="70"/>
      <x:c r="I119" s="73"/>
      <x:c r="J119" s="70"/>
      <x:c r="K119" s="70"/>
      <x:c r="L119" s="73"/>
      <x:c r="M119" s="70"/>
      <x:c r="N119" s="70"/>
      <x:c r="O119" s="70"/>
      <x:c r="P119" s="70"/>
      <x:c r="Q119" s="70"/>
      <x:c r="R119" s="73"/>
      <x:c r="S119" s="70"/>
      <x:c r="T119" s="73"/>
      <x:c r="U119" s="70"/>
      <x:c r="V119" s="73"/>
      <x:c r="W119" s="70"/>
      <x:c r="X119" s="70"/>
      <x:c r="Y119" s="70"/>
      <x:c r="Z119" s="70"/>
      <x:c r="AA119" s="70"/>
      <x:c r="AB119" s="70"/>
      <x:c r="AC119" s="70"/>
      <x:c r="AD119" s="70"/>
      <x:c r="AE119" s="70"/>
      <x:c r="AF119" s="70"/>
      <x:c r="AG119" s="70"/>
      <x:c r="AH119" s="70"/>
      <x:c r="AI119" s="70"/>
      <x:c r="AJ119" s="70"/>
      <x:c r="AK119" s="70"/>
      <x:c r="AL119" s="522" t="s">
        <x:v>1422</x:v>
      </x:c>
      <x:c r="AM119" s="70"/>
      <x:c r="AN119" s="73"/>
      <x:c r="AO119" s="70"/>
      <x:c r="AP119" s="70"/>
      <x:c r="AQ119" s="70"/>
      <x:c r="AR119" s="73"/>
      <x:c r="AS119" s="70"/>
      <x:c r="AT119" s="73"/>
      <x:c r="AU119" s="70"/>
      <x:c r="AV119" s="70"/>
      <x:c r="AW119" s="70"/>
      <x:c r="AX119" s="70"/>
      <x:c r="AY119" s="70"/>
      <x:c r="AZ119" s="70"/>
      <x:c r="BA119" s="73"/>
      <x:c r="BB119" s="70"/>
      <x:c r="BC119" s="70"/>
      <x:c r="BD119" s="70"/>
      <x:c r="BE119" s="70"/>
      <x:c r="BF119" s="70"/>
      <x:c r="BG119" s="70"/>
      <x:c r="BH119" s="70"/>
      <x:c r="BI119" s="70"/>
      <x:c r="BJ119" s="73"/>
      <x:c r="BK119" s="70"/>
      <x:c r="BL119" s="73"/>
      <x:c r="BM119" s="70"/>
      <x:c r="BN119" s="73"/>
      <x:c r="BO119" s="70"/>
      <x:c r="BP119" s="73"/>
      <x:c r="BQ119" s="70"/>
      <x:c r="BR119" s="70"/>
      <x:c r="BS119" s="70"/>
      <x:c r="BT119" s="70"/>
      <x:c r="BU119" s="70"/>
      <x:c r="BV119" s="522" t="s">
        <x:v>1422</x:v>
      </x:c>
      <x:c r="BW119" s="70"/>
      <x:c r="BX119" s="70"/>
      <x:c r="BY119" s="73"/>
      <x:c r="BZ119" s="70"/>
      <x:c r="CA119" s="73"/>
      <x:c r="CB119" s="70"/>
      <x:c r="CC119" s="73"/>
      <x:c r="CD119" s="70"/>
      <x:c r="CE119" s="70"/>
      <x:c r="CF119" s="73"/>
      <x:c r="CG119" s="70"/>
      <x:c r="CH119" s="70"/>
      <x:c r="CI119" s="70"/>
      <x:c r="CJ119" s="70"/>
      <x:c r="CK119" s="70"/>
      <x:c r="CL119" s="70"/>
      <x:c r="CM119" s="70"/>
      <x:c r="CN119" s="607"/>
      <x:c r="CO119" s="70"/>
      <x:c r="CP119" s="73"/>
      <x:c r="CQ119" s="70"/>
      <x:c r="CR119" s="73"/>
      <x:c r="CS119" s="70"/>
      <x:c r="CT119" s="70"/>
      <x:c r="CU119" s="70"/>
      <x:c r="CV119" s="70"/>
      <x:c r="CW119" s="70"/>
      <x:c r="CX119" s="70"/>
      <x:c r="CY119" s="522" t="s">
        <x:v>1422</x:v>
      </x:c>
      <x:c r="CZ119" s="70"/>
      <x:c r="DA119" s="73"/>
      <x:c r="DB119" s="70"/>
      <x:c r="DC119" s="73"/>
      <x:c r="DD119" s="70"/>
      <x:c r="DE119" s="73"/>
      <x:c r="DF119" s="70"/>
      <x:c r="DG119" s="104"/>
    </x:row>
    <x:row r="120" spans="1:111" s="10" customFormat="1" ht="30" customHeight="1">
      <x:c r="A120" s="522" t="s">
        <x:v>1445</x:v>
      </x:c>
      <x:c r="B120" s="114"/>
      <x:c r="C120" s="73"/>
      <x:c r="D120" s="70"/>
      <x:c r="E120" s="73"/>
      <x:c r="F120" s="70"/>
      <x:c r="G120" s="73"/>
      <x:c r="H120" s="70"/>
      <x:c r="I120" s="73"/>
      <x:c r="J120" s="70"/>
      <x:c r="K120" s="70"/>
      <x:c r="L120" s="73"/>
      <x:c r="M120" s="70"/>
      <x:c r="N120" s="70"/>
      <x:c r="O120" s="70"/>
      <x:c r="P120" s="70"/>
      <x:c r="Q120" s="70"/>
      <x:c r="R120" s="73"/>
      <x:c r="S120" s="70"/>
      <x:c r="T120" s="73"/>
      <x:c r="U120" s="70"/>
      <x:c r="V120" s="73"/>
      <x:c r="W120" s="70"/>
      <x:c r="X120" s="70"/>
      <x:c r="Y120" s="70"/>
      <x:c r="Z120" s="70"/>
      <x:c r="AA120" s="70"/>
      <x:c r="AB120" s="70"/>
      <x:c r="AC120" s="70"/>
      <x:c r="AD120" s="70"/>
      <x:c r="AE120" s="70"/>
      <x:c r="AF120" s="70"/>
      <x:c r="AG120" s="70"/>
      <x:c r="AH120" s="70"/>
      <x:c r="AI120" s="70"/>
      <x:c r="AJ120" s="70"/>
      <x:c r="AK120" s="70"/>
      <x:c r="AL120" s="522" t="s">
        <x:v>1445</x:v>
      </x:c>
      <x:c r="AM120" s="70"/>
      <x:c r="AN120" s="73"/>
      <x:c r="AO120" s="70"/>
      <x:c r="AP120" s="70"/>
      <x:c r="AQ120" s="70"/>
      <x:c r="AR120" s="73"/>
      <x:c r="AS120" s="70"/>
      <x:c r="AT120" s="73"/>
      <x:c r="AU120" s="70"/>
      <x:c r="AV120" s="70"/>
      <x:c r="AW120" s="70"/>
      <x:c r="AX120" s="70"/>
      <x:c r="AY120" s="70"/>
      <x:c r="AZ120" s="70"/>
      <x:c r="BA120" s="73"/>
      <x:c r="BB120" s="70"/>
      <x:c r="BC120" s="70"/>
      <x:c r="BD120" s="70"/>
      <x:c r="BE120" s="70"/>
      <x:c r="BF120" s="70"/>
      <x:c r="BG120" s="70"/>
      <x:c r="BH120" s="70"/>
      <x:c r="BI120" s="70"/>
      <x:c r="BJ120" s="73"/>
      <x:c r="BK120" s="70"/>
      <x:c r="BL120" s="73"/>
      <x:c r="BM120" s="70"/>
      <x:c r="BN120" s="73"/>
      <x:c r="BO120" s="70"/>
      <x:c r="BP120" s="73"/>
      <x:c r="BQ120" s="70"/>
      <x:c r="BR120" s="70"/>
      <x:c r="BS120" s="70"/>
      <x:c r="BT120" s="70"/>
      <x:c r="BU120" s="70"/>
      <x:c r="BV120" s="522" t="s">
        <x:v>1445</x:v>
      </x:c>
      <x:c r="BW120" s="70"/>
      <x:c r="BX120" s="70"/>
      <x:c r="BY120" s="73"/>
      <x:c r="BZ120" s="70"/>
      <x:c r="CA120" s="73"/>
      <x:c r="CB120" s="70"/>
      <x:c r="CC120" s="73"/>
      <x:c r="CD120" s="70"/>
      <x:c r="CE120" s="70"/>
      <x:c r="CF120" s="73"/>
      <x:c r="CG120" s="70"/>
      <x:c r="CH120" s="70"/>
      <x:c r="CI120" s="70"/>
      <x:c r="CJ120" s="70"/>
      <x:c r="CK120" s="70"/>
      <x:c r="CL120" s="70"/>
      <x:c r="CM120" s="70"/>
      <x:c r="CN120" s="607"/>
      <x:c r="CO120" s="70"/>
      <x:c r="CP120" s="73"/>
      <x:c r="CQ120" s="70"/>
      <x:c r="CR120" s="73"/>
      <x:c r="CS120" s="70"/>
      <x:c r="CT120" s="70"/>
      <x:c r="CU120" s="70"/>
      <x:c r="CV120" s="70"/>
      <x:c r="CW120" s="70"/>
      <x:c r="CX120" s="70"/>
      <x:c r="CY120" s="522" t="s">
        <x:v>1445</x:v>
      </x:c>
      <x:c r="CZ120" s="70"/>
      <x:c r="DA120" s="73"/>
      <x:c r="DB120" s="70"/>
      <x:c r="DC120" s="73"/>
      <x:c r="DD120" s="70"/>
      <x:c r="DE120" s="73"/>
      <x:c r="DF120" s="70"/>
      <x:c r="DG120" s="104"/>
    </x:row>
    <x:row r="121" spans="1:111" s="10" customFormat="1" ht="30" customHeight="1">
      <x:c r="A121" s="522" t="s">
        <x:v>1444</x:v>
      </x:c>
      <x:c r="B121" s="114"/>
      <x:c r="C121" s="73"/>
      <x:c r="D121" s="70"/>
      <x:c r="E121" s="73"/>
      <x:c r="F121" s="70"/>
      <x:c r="G121" s="73"/>
      <x:c r="H121" s="70"/>
      <x:c r="I121" s="73"/>
      <x:c r="J121" s="70"/>
      <x:c r="K121" s="70"/>
      <x:c r="L121" s="73"/>
      <x:c r="M121" s="70"/>
      <x:c r="N121" s="70"/>
      <x:c r="O121" s="70"/>
      <x:c r="P121" s="70"/>
      <x:c r="Q121" s="70"/>
      <x:c r="R121" s="73"/>
      <x:c r="S121" s="70"/>
      <x:c r="T121" s="73"/>
      <x:c r="U121" s="70"/>
      <x:c r="V121" s="73"/>
      <x:c r="W121" s="70"/>
      <x:c r="X121" s="70"/>
      <x:c r="Y121" s="70"/>
      <x:c r="Z121" s="70"/>
      <x:c r="AA121" s="70"/>
      <x:c r="AB121" s="70"/>
      <x:c r="AC121" s="70"/>
      <x:c r="AD121" s="70"/>
      <x:c r="AE121" s="70"/>
      <x:c r="AF121" s="70"/>
      <x:c r="AG121" s="70"/>
      <x:c r="AH121" s="70"/>
      <x:c r="AI121" s="70"/>
      <x:c r="AJ121" s="70"/>
      <x:c r="AK121" s="70"/>
      <x:c r="AL121" s="522" t="s">
        <x:v>1444</x:v>
      </x:c>
      <x:c r="AM121" s="70"/>
      <x:c r="AN121" s="73"/>
      <x:c r="AO121" s="70"/>
      <x:c r="AP121" s="70"/>
      <x:c r="AQ121" s="70"/>
      <x:c r="AR121" s="73"/>
      <x:c r="AS121" s="70"/>
      <x:c r="AT121" s="73"/>
      <x:c r="AU121" s="70"/>
      <x:c r="AV121" s="70"/>
      <x:c r="AW121" s="70"/>
      <x:c r="AX121" s="70"/>
      <x:c r="AY121" s="70"/>
      <x:c r="AZ121" s="70"/>
      <x:c r="BA121" s="73"/>
      <x:c r="BB121" s="70"/>
      <x:c r="BC121" s="70"/>
      <x:c r="BD121" s="70"/>
      <x:c r="BE121" s="70"/>
      <x:c r="BF121" s="70"/>
      <x:c r="BG121" s="70"/>
      <x:c r="BH121" s="70"/>
      <x:c r="BI121" s="70"/>
      <x:c r="BJ121" s="73"/>
      <x:c r="BK121" s="70"/>
      <x:c r="BL121" s="73"/>
      <x:c r="BM121" s="70"/>
      <x:c r="BN121" s="73"/>
      <x:c r="BO121" s="70"/>
      <x:c r="BP121" s="73"/>
      <x:c r="BQ121" s="70"/>
      <x:c r="BR121" s="70"/>
      <x:c r="BS121" s="70"/>
      <x:c r="BT121" s="70"/>
      <x:c r="BU121" s="70"/>
      <x:c r="BV121" s="522" t="s">
        <x:v>1444</x:v>
      </x:c>
      <x:c r="BW121" s="70"/>
      <x:c r="BX121" s="70"/>
      <x:c r="BY121" s="73"/>
      <x:c r="BZ121" s="70"/>
      <x:c r="CA121" s="73"/>
      <x:c r="CB121" s="70"/>
      <x:c r="CC121" s="73"/>
      <x:c r="CD121" s="70"/>
      <x:c r="CE121" s="70"/>
      <x:c r="CF121" s="73"/>
      <x:c r="CG121" s="70"/>
      <x:c r="CH121" s="70"/>
      <x:c r="CI121" s="70"/>
      <x:c r="CJ121" s="70"/>
      <x:c r="CK121" s="70"/>
      <x:c r="CL121" s="70"/>
      <x:c r="CM121" s="70"/>
      <x:c r="CN121" s="70"/>
      <x:c r="CO121" s="70"/>
      <x:c r="CP121" s="73"/>
      <x:c r="CQ121" s="70"/>
      <x:c r="CR121" s="73"/>
      <x:c r="CS121" s="70"/>
      <x:c r="CT121" s="70"/>
      <x:c r="CU121" s="70"/>
      <x:c r="CV121" s="70"/>
      <x:c r="CW121" s="70"/>
      <x:c r="CX121" s="70"/>
      <x:c r="CY121" s="522" t="s">
        <x:v>1444</x:v>
      </x:c>
      <x:c r="CZ121" s="70"/>
      <x:c r="DA121" s="73"/>
      <x:c r="DB121" s="70"/>
      <x:c r="DC121" s="73"/>
      <x:c r="DD121" s="70"/>
      <x:c r="DE121" s="73"/>
      <x:c r="DF121" s="70"/>
      <x:c r="DG121" s="104"/>
    </x:row>
    <x:row r="122" spans="1:111" s="13" customFormat="1" ht="30" customHeight="1">
      <x:c r="A122" s="134" t="s">
        <x:v>2688</x:v>
      </x:c>
      <x:c r="B122" s="346">
        <x:f>B123</x:f>
        <x:v>1</x:v>
      </x:c>
      <x:c r="C122" s="365">
        <x:f t="shared" ref="C122:BN123" si="43">C123</x:f>
        <x:v>6062.1999999999998</x:v>
      </x:c>
      <x:c r="D122" s="346">
        <x:f t="shared" si="43"/>
        <x:v>1</x:v>
      </x:c>
      <x:c r="E122" s="365">
        <x:f t="shared" si="43"/>
        <x:v>284.30000000000001</x:v>
      </x:c>
      <x:c r="F122" s="346">
        <x:f t="shared" si="43"/>
        <x:v>2</x:v>
      </x:c>
      <x:c r="G122" s="365">
        <x:f t="shared" si="43"/>
        <x:v>0.80000000000000004</x:v>
      </x:c>
      <x:c r="H122" s="346">
        <x:f t="shared" si="43"/>
        <x:v>0</x:v>
      </x:c>
      <x:c r="I122" s="365">
        <x:f t="shared" si="43"/>
        <x:v>0</x:v>
      </x:c>
      <x:c r="J122" s="346">
        <x:f t="shared" si="43"/>
        <x:v>1</x:v>
      </x:c>
      <x:c r="K122" s="346">
        <x:f t="shared" si="43"/>
        <x:v>1</x:v>
      </x:c>
      <x:c r="L122" s="365">
        <x:f t="shared" si="43"/>
        <x:v>1988</x:v>
      </x:c>
      <x:c r="M122" s="346">
        <x:f t="shared" si="43"/>
        <x:v>2</x:v>
      </x:c>
      <x:c r="N122" s="346">
        <x:f t="shared" si="43"/>
        <x:v>0</x:v>
      </x:c>
      <x:c r="O122" s="346">
        <x:f t="shared" si="43"/>
        <x:v>0</x:v>
      </x:c>
      <x:c r="P122" s="346">
        <x:f t="shared" si="43"/>
        <x:v>0</x:v>
      </x:c>
      <x:c r="Q122" s="346">
        <x:f t="shared" si="43"/>
        <x:v>0</x:v>
      </x:c>
      <x:c r="R122" s="365">
        <x:f t="shared" si="43"/>
        <x:v>0</x:v>
      </x:c>
      <x:c r="S122" s="346">
        <x:f t="shared" si="43"/>
        <x:v>1</x:v>
      </x:c>
      <x:c r="T122" s="365">
        <x:f t="shared" si="43"/>
        <x:v>15</x:v>
      </x:c>
      <x:c r="U122" s="346">
        <x:f t="shared" si="43"/>
        <x:v>0</x:v>
      </x:c>
      <x:c r="V122" s="365">
        <x:f t="shared" si="43"/>
        <x:v>0</x:v>
      </x:c>
      <x:c r="W122" s="346">
        <x:f t="shared" si="43"/>
        <x:v>2</x:v>
      </x:c>
      <x:c r="X122" s="346">
        <x:f t="shared" si="43"/>
        <x:v>90</x:v>
      </x:c>
      <x:c r="Y122" s="346">
        <x:f t="shared" si="43"/>
        <x:v>1</x:v>
      </x:c>
      <x:c r="Z122" s="346">
        <x:f t="shared" si="43"/>
        <x:v>2</x:v>
      </x:c>
      <x:c r="AA122" s="346">
        <x:f t="shared" si="43"/>
        <x:v>0</x:v>
      </x:c>
      <x:c r="AB122" s="346">
        <x:f t="shared" si="43"/>
        <x:v>0</x:v>
      </x:c>
      <x:c r="AC122" s="346">
        <x:f t="shared" si="43"/>
        <x:v>0</x:v>
      </x:c>
      <x:c r="AD122" s="346">
        <x:f t="shared" si="43"/>
        <x:v>0</x:v>
      </x:c>
      <x:c r="AE122" s="346">
        <x:f t="shared" si="43"/>
        <x:v>0</x:v>
      </x:c>
      <x:c r="AF122" s="346">
        <x:f t="shared" si="43"/>
        <x:v>0</x:v>
      </x:c>
      <x:c r="AG122" s="346">
        <x:f t="shared" si="43"/>
        <x:v>0</x:v>
      </x:c>
      <x:c r="AH122" s="346">
        <x:f t="shared" si="43"/>
        <x:v>0</x:v>
      </x:c>
      <x:c r="AI122" s="346">
        <x:f t="shared" si="43"/>
        <x:v>0</x:v>
      </x:c>
      <x:c r="AJ122" s="346">
        <x:f t="shared" si="43"/>
        <x:v>0</x:v>
      </x:c>
      <x:c r="AK122" s="346">
        <x:f t="shared" si="43"/>
        <x:v>0</x:v>
      </x:c>
      <x:c r="AL122" s="134" t="s">
        <x:v>2688</x:v>
      </x:c>
      <x:c r="AM122" s="346">
        <x:f t="shared" si="43"/>
        <x:v>0</x:v>
      </x:c>
      <x:c r="AN122" s="365">
        <x:f t="shared" si="43"/>
        <x:v>0</x:v>
      </x:c>
      <x:c r="AO122" s="346">
        <x:f t="shared" si="43"/>
        <x:v>0</x:v>
      </x:c>
      <x:c r="AP122" s="346">
        <x:f t="shared" si="43"/>
        <x:v>0</x:v>
      </x:c>
      <x:c r="AQ122" s="346">
        <x:f t="shared" si="43"/>
        <x:v>0</x:v>
      </x:c>
      <x:c r="AR122" s="365">
        <x:f t="shared" si="43"/>
        <x:v>0</x:v>
      </x:c>
      <x:c r="AS122" s="346">
        <x:f t="shared" si="43"/>
        <x:v>0</x:v>
      </x:c>
      <x:c r="AT122" s="365">
        <x:f t="shared" si="43"/>
        <x:v>0</x:v>
      </x:c>
      <x:c r="AU122" s="346">
        <x:f t="shared" si="43"/>
        <x:v>0</x:v>
      </x:c>
      <x:c r="AV122" s="346">
        <x:f t="shared" si="43"/>
        <x:v>0</x:v>
      </x:c>
      <x:c r="AW122" s="346">
        <x:f t="shared" si="43"/>
        <x:v>0</x:v>
      </x:c>
      <x:c r="AX122" s="346">
        <x:f t="shared" si="43"/>
        <x:v>1</x:v>
      </x:c>
      <x:c r="AY122" s="346">
        <x:f t="shared" si="43"/>
        <x:v>0</x:v>
      </x:c>
      <x:c r="AZ122" s="346">
        <x:f t="shared" si="43"/>
        <x:v>0</x:v>
      </x:c>
      <x:c r="BA122" s="365">
        <x:f t="shared" si="43"/>
        <x:v>0</x:v>
      </x:c>
      <x:c r="BB122" s="346">
        <x:f t="shared" si="43"/>
        <x:v>0</x:v>
      </x:c>
      <x:c r="BC122" s="346">
        <x:f t="shared" si="43"/>
        <x:v>0</x:v>
      </x:c>
      <x:c r="BD122" s="346">
        <x:f t="shared" si="43"/>
        <x:v>0</x:v>
      </x:c>
      <x:c r="BE122" s="346">
        <x:f t="shared" si="43"/>
        <x:v>9</x:v>
      </x:c>
      <x:c r="BF122" s="346">
        <x:f t="shared" si="43"/>
        <x:v>25</x:v>
      </x:c>
      <x:c r="BG122" s="346">
        <x:f t="shared" si="43"/>
        <x:v>0</x:v>
      </x:c>
      <x:c r="BH122" s="346">
        <x:f t="shared" si="43"/>
        <x:v>0</x:v>
      </x:c>
      <x:c r="BI122" s="346">
        <x:f t="shared" si="43"/>
        <x:v>0</x:v>
      </x:c>
      <x:c r="BJ122" s="365">
        <x:f t="shared" si="43"/>
        <x:v>0</x:v>
      </x:c>
      <x:c r="BK122" s="346">
        <x:f t="shared" si="43"/>
        <x:v>0</x:v>
      </x:c>
      <x:c r="BL122" s="365">
        <x:f t="shared" si="43"/>
        <x:v>0</x:v>
      </x:c>
      <x:c r="BM122" s="346">
        <x:f t="shared" si="43"/>
        <x:v>0</x:v>
      </x:c>
      <x:c r="BN122" s="365">
        <x:f t="shared" si="43"/>
        <x:v>0</x:v>
      </x:c>
      <x:c r="BO122" s="346">
        <x:f t="shared" ref="BO122:DG123" si="44">BO123</x:f>
        <x:v>0</x:v>
      </x:c>
      <x:c r="BP122" s="365">
        <x:f t="shared" si="44"/>
        <x:v>0</x:v>
      </x:c>
      <x:c r="BQ122" s="346">
        <x:f t="shared" si="44"/>
        <x:v>0</x:v>
      </x:c>
      <x:c r="BR122" s="346">
        <x:f t="shared" si="44"/>
        <x:v>0</x:v>
      </x:c>
      <x:c r="BS122" s="346">
        <x:f t="shared" si="44"/>
        <x:v>0</x:v>
      </x:c>
      <x:c r="BT122" s="346">
        <x:f t="shared" si="44"/>
        <x:v>0</x:v>
      </x:c>
      <x:c r="BU122" s="346">
        <x:f t="shared" si="44"/>
        <x:v>0</x:v>
      </x:c>
      <x:c r="BV122" s="134" t="s">
        <x:v>2688</x:v>
      </x:c>
      <x:c r="BW122" s="346">
        <x:f t="shared" si="44"/>
        <x:v>0</x:v>
      </x:c>
      <x:c r="BX122" s="346">
        <x:f t="shared" si="44"/>
        <x:v>0</x:v>
      </x:c>
      <x:c r="BY122" s="365">
        <x:f t="shared" si="44"/>
        <x:v>0</x:v>
      </x:c>
      <x:c r="BZ122" s="346">
        <x:f t="shared" si="44"/>
        <x:v>0</x:v>
      </x:c>
      <x:c r="CA122" s="365">
        <x:f t="shared" si="44"/>
        <x:v>0</x:v>
      </x:c>
      <x:c r="CB122" s="346">
        <x:f t="shared" si="44"/>
        <x:v>0</x:v>
      </x:c>
      <x:c r="CC122" s="365">
        <x:f t="shared" si="44"/>
        <x:v>0</x:v>
      </x:c>
      <x:c r="CD122" s="346">
        <x:f t="shared" si="44"/>
        <x:v>1</x:v>
      </x:c>
      <x:c r="CE122" s="346">
        <x:f t="shared" si="44"/>
        <x:v>1</x:v>
      </x:c>
      <x:c r="CF122" s="365">
        <x:f t="shared" si="44"/>
        <x:v>74.489999999999995</x:v>
      </x:c>
      <x:c r="CG122" s="346">
        <x:f t="shared" si="44"/>
        <x:v>0</x:v>
      </x:c>
      <x:c r="CH122" s="346">
        <x:f t="shared" si="44"/>
        <x:v>0</x:v>
      </x:c>
      <x:c r="CI122" s="346">
        <x:f t="shared" si="44"/>
        <x:v>2</x:v>
      </x:c>
      <x:c r="CJ122" s="346">
        <x:f t="shared" si="44"/>
        <x:v>1</x:v>
      </x:c>
      <x:c r="CK122" s="346">
        <x:f t="shared" si="44"/>
        <x:v>0</x:v>
      </x:c>
      <x:c r="CL122" s="346">
        <x:f t="shared" si="44"/>
        <x:v>0</x:v>
      </x:c>
      <x:c r="CM122" s="346">
        <x:f t="shared" si="44"/>
        <x:v>0</x:v>
      </x:c>
      <x:c r="CN122" s="346">
        <x:f t="shared" si="44"/>
        <x:v>0</x:v>
      </x:c>
      <x:c r="CO122" s="346">
        <x:f t="shared" si="44"/>
        <x:v>1</x:v>
      </x:c>
      <x:c r="CP122" s="365">
        <x:f t="shared" si="44"/>
        <x:v>322</x:v>
      </x:c>
      <x:c r="CQ122" s="346">
        <x:f t="shared" si="44"/>
        <x:v>0</x:v>
      </x:c>
      <x:c r="CR122" s="365">
        <x:f t="shared" si="44"/>
        <x:v>0</x:v>
      </x:c>
      <x:c r="CS122" s="346">
        <x:f t="shared" si="44"/>
        <x:v>51</x:v>
      </x:c>
      <x:c r="CT122" s="346">
        <x:f t="shared" si="44"/>
        <x:v>1</x:v>
      </x:c>
      <x:c r="CU122" s="346">
        <x:f t="shared" si="44"/>
        <x:v>6</x:v>
      </x:c>
      <x:c r="CV122" s="346">
        <x:f t="shared" si="44"/>
        <x:v>1</x:v>
      </x:c>
      <x:c r="CW122" s="346">
        <x:f t="shared" si="44"/>
        <x:v>0</x:v>
      </x:c>
      <x:c r="CX122" s="346">
        <x:f t="shared" si="44"/>
        <x:v>0</x:v>
      </x:c>
      <x:c r="CY122" s="134" t="s">
        <x:v>2688</x:v>
      </x:c>
      <x:c r="CZ122" s="346">
        <x:f t="shared" si="44"/>
        <x:v>2</x:v>
      </x:c>
      <x:c r="DA122" s="365">
        <x:f t="shared" si="44"/>
        <x:v>477.5</x:v>
      </x:c>
      <x:c r="DB122" s="346">
        <x:f t="shared" si="44"/>
        <x:v>0</x:v>
      </x:c>
      <x:c r="DC122" s="365">
        <x:f t="shared" si="44"/>
        <x:v>0</x:v>
      </x:c>
      <x:c r="DD122" s="346">
        <x:f t="shared" si="44"/>
        <x:v>0</x:v>
      </x:c>
      <x:c r="DE122" s="365">
        <x:f t="shared" si="44"/>
        <x:v>0</x:v>
      </x:c>
      <x:c r="DF122" s="346">
        <x:f t="shared" si="44"/>
        <x:v>0</x:v>
      </x:c>
      <x:c r="DG122" s="365">
        <x:f t="shared" si="44"/>
        <x:v>0</x:v>
      </x:c>
    </x:row>
    <x:row r="123" spans="1:111" s="15" customFormat="1" ht="30" customHeight="1">
      <x:c r="A123" s="287" t="s">
        <x:v>70</x:v>
      </x:c>
      <x:c r="B123" s="113">
        <x:f>SUM(B124)</x:f>
        <x:v>1</x:v>
      </x:c>
      <x:c r="C123" s="82">
        <x:f>SUM(C124)</x:f>
        <x:v>6062.1999999999998</x:v>
      </x:c>
      <x:c r="D123" s="81">
        <x:f>D124</x:f>
        <x:v>1</x:v>
      </x:c>
      <x:c r="E123" s="82">
        <x:f>E124</x:f>
        <x:v>284.30000000000001</x:v>
      </x:c>
      <x:c r="F123" s="81">
        <x:f>F124</x:f>
        <x:v>2</x:v>
      </x:c>
      <x:c r="G123" s="82">
        <x:f>G124</x:f>
        <x:v>0.80000000000000004</x:v>
      </x:c>
      <x:c r="H123" s="81">
        <x:f>SUM(H124)</x:f>
        <x:v>0</x:v>
      </x:c>
      <x:c r="I123" s="82">
        <x:f>SUM(I124)</x:f>
        <x:v>0</x:v>
      </x:c>
      <x:c r="J123" s="81">
        <x:f t="shared" ref="J123:AK123" si="45">SUM(J124)</x:f>
        <x:v>1</x:v>
      </x:c>
      <x:c r="K123" s="81">
        <x:f t="shared" si="45"/>
        <x:v>1</x:v>
      </x:c>
      <x:c r="L123" s="82">
        <x:f t="shared" si="45"/>
        <x:v>1988</x:v>
      </x:c>
      <x:c r="M123" s="81">
        <x:f t="shared" si="45"/>
        <x:v>2</x:v>
      </x:c>
      <x:c r="N123" s="81">
        <x:f t="shared" si="45"/>
        <x:v>0</x:v>
      </x:c>
      <x:c r="O123" s="81">
        <x:f t="shared" si="45"/>
        <x:v>0</x:v>
      </x:c>
      <x:c r="P123" s="81">
        <x:f t="shared" si="45"/>
        <x:v>0</x:v>
      </x:c>
      <x:c r="Q123" s="81">
        <x:f t="shared" si="45"/>
        <x:v>0</x:v>
      </x:c>
      <x:c r="R123" s="82">
        <x:f t="shared" si="45"/>
        <x:v>0</x:v>
      </x:c>
      <x:c r="S123" s="81">
        <x:f t="shared" si="45"/>
        <x:v>1</x:v>
      </x:c>
      <x:c r="T123" s="82">
        <x:f t="shared" si="45"/>
        <x:v>15</x:v>
      </x:c>
      <x:c r="U123" s="81">
        <x:f t="shared" si="45"/>
        <x:v>0</x:v>
      </x:c>
      <x:c r="V123" s="82">
        <x:f t="shared" si="45"/>
        <x:v>0</x:v>
      </x:c>
      <x:c r="W123" s="81">
        <x:f t="shared" si="45"/>
        <x:v>2</x:v>
      </x:c>
      <x:c r="X123" s="81">
        <x:f t="shared" si="45"/>
        <x:v>90</x:v>
      </x:c>
      <x:c r="Y123" s="81">
        <x:f t="shared" si="45"/>
        <x:v>1</x:v>
      </x:c>
      <x:c r="Z123" s="81">
        <x:f t="shared" si="45"/>
        <x:v>2</x:v>
      </x:c>
      <x:c r="AA123" s="81">
        <x:f t="shared" si="45"/>
        <x:v>0</x:v>
      </x:c>
      <x:c r="AB123" s="81">
        <x:f t="shared" si="45"/>
        <x:v>0</x:v>
      </x:c>
      <x:c r="AC123" s="81">
        <x:f t="shared" si="45"/>
        <x:v>0</x:v>
      </x:c>
      <x:c r="AD123" s="81">
        <x:f t="shared" si="45"/>
        <x:v>0</x:v>
      </x:c>
      <x:c r="AE123" s="81">
        <x:f t="shared" si="45"/>
        <x:v>0</x:v>
      </x:c>
      <x:c r="AF123" s="81">
        <x:f t="shared" si="45"/>
        <x:v>0</x:v>
      </x:c>
      <x:c r="AG123" s="81">
        <x:f t="shared" si="45"/>
        <x:v>0</x:v>
      </x:c>
      <x:c r="AH123" s="81">
        <x:f t="shared" si="45"/>
        <x:v>0</x:v>
      </x:c>
      <x:c r="AI123" s="81">
        <x:f t="shared" si="45"/>
        <x:v>0</x:v>
      </x:c>
      <x:c r="AJ123" s="81">
        <x:f t="shared" si="45"/>
        <x:v>0</x:v>
      </x:c>
      <x:c r="AK123" s="81">
        <x:f t="shared" si="45"/>
        <x:v>0</x:v>
      </x:c>
      <x:c r="AL123" s="287" t="s">
        <x:v>70</x:v>
      </x:c>
      <x:c r="AM123" s="81">
        <x:f>AM124</x:f>
        <x:v>0</x:v>
      </x:c>
      <x:c r="AN123" s="82">
        <x:f>AN124</x:f>
        <x:v>0</x:v>
      </x:c>
      <x:c r="AO123" s="81">
        <x:f t="shared" si="43"/>
        <x:v>0</x:v>
      </x:c>
      <x:c r="AP123" s="81">
        <x:f t="shared" si="43"/>
        <x:v>0</x:v>
      </x:c>
      <x:c r="AQ123" s="81">
        <x:f t="shared" si="43"/>
        <x:v>0</x:v>
      </x:c>
      <x:c r="AR123" s="82">
        <x:f t="shared" si="43"/>
        <x:v>0</x:v>
      </x:c>
      <x:c r="AS123" s="81">
        <x:f t="shared" si="43"/>
        <x:v>0</x:v>
      </x:c>
      <x:c r="AT123" s="82">
        <x:f t="shared" si="43"/>
        <x:v>0</x:v>
      </x:c>
      <x:c r="AU123" s="81">
        <x:f t="shared" si="43"/>
        <x:v>0</x:v>
      </x:c>
      <x:c r="AV123" s="81">
        <x:f t="shared" si="43"/>
        <x:v>0</x:v>
      </x:c>
      <x:c r="AW123" s="81">
        <x:f t="shared" si="43"/>
        <x:v>0</x:v>
      </x:c>
      <x:c r="AX123" s="81">
        <x:f t="shared" si="43"/>
        <x:v>1</x:v>
      </x:c>
      <x:c r="AY123" s="81">
        <x:f t="shared" si="43"/>
        <x:v>0</x:v>
      </x:c>
      <x:c r="AZ123" s="81">
        <x:f t="shared" si="43"/>
        <x:v>0</x:v>
      </x:c>
      <x:c r="BA123" s="82">
        <x:f t="shared" si="43"/>
        <x:v>0</x:v>
      </x:c>
      <x:c r="BB123" s="81">
        <x:f t="shared" si="43"/>
        <x:v>0</x:v>
      </x:c>
      <x:c r="BC123" s="81">
        <x:f t="shared" si="43"/>
        <x:v>0</x:v>
      </x:c>
      <x:c r="BD123" s="81">
        <x:f t="shared" si="43"/>
        <x:v>0</x:v>
      </x:c>
      <x:c r="BE123" s="81">
        <x:f t="shared" si="43"/>
        <x:v>9</x:v>
      </x:c>
      <x:c r="BF123" s="81">
        <x:f t="shared" si="43"/>
        <x:v>25</x:v>
      </x:c>
      <x:c r="BG123" s="81">
        <x:f t="shared" si="43"/>
        <x:v>0</x:v>
      </x:c>
      <x:c r="BH123" s="81">
        <x:f t="shared" si="43"/>
        <x:v>0</x:v>
      </x:c>
      <x:c r="BI123" s="81">
        <x:f t="shared" si="43"/>
        <x:v>0</x:v>
      </x:c>
      <x:c r="BJ123" s="82">
        <x:f t="shared" si="43"/>
        <x:v>0</x:v>
      </x:c>
      <x:c r="BK123" s="81">
        <x:f t="shared" si="43"/>
        <x:v>0</x:v>
      </x:c>
      <x:c r="BL123" s="82">
        <x:f t="shared" si="43"/>
        <x:v>0</x:v>
      </x:c>
      <x:c r="BM123" s="81">
        <x:f t="shared" si="43"/>
        <x:v>0</x:v>
      </x:c>
      <x:c r="BN123" s="82">
        <x:f t="shared" si="43"/>
        <x:v>0</x:v>
      </x:c>
      <x:c r="BO123" s="81">
        <x:f t="shared" si="44"/>
        <x:v>0</x:v>
      </x:c>
      <x:c r="BP123" s="82">
        <x:f t="shared" si="44"/>
        <x:v>0</x:v>
      </x:c>
      <x:c r="BQ123" s="81">
        <x:f t="shared" si="44"/>
        <x:v>0</x:v>
      </x:c>
      <x:c r="BR123" s="81">
        <x:f t="shared" si="44"/>
        <x:v>0</x:v>
      </x:c>
      <x:c r="BS123" s="81">
        <x:f t="shared" si="44"/>
        <x:v>0</x:v>
      </x:c>
      <x:c r="BT123" s="81">
        <x:f t="shared" si="44"/>
        <x:v>0</x:v>
      </x:c>
      <x:c r="BU123" s="81">
        <x:f t="shared" si="44"/>
        <x:v>0</x:v>
      </x:c>
      <x:c r="BV123" s="287" t="s">
        <x:v>70</x:v>
      </x:c>
      <x:c r="BW123" s="81">
        <x:f>BW124</x:f>
        <x:v>0</x:v>
      </x:c>
      <x:c r="BX123" s="81">
        <x:f>BX124</x:f>
        <x:v>0</x:v>
      </x:c>
      <x:c r="BY123" s="82">
        <x:f t="shared" si="44"/>
        <x:v>0</x:v>
      </x:c>
      <x:c r="BZ123" s="81">
        <x:f t="shared" si="44"/>
        <x:v>0</x:v>
      </x:c>
      <x:c r="CA123" s="82">
        <x:f t="shared" si="44"/>
        <x:v>0</x:v>
      </x:c>
      <x:c r="CB123" s="81">
        <x:f t="shared" si="44"/>
        <x:v>0</x:v>
      </x:c>
      <x:c r="CC123" s="82">
        <x:f t="shared" si="44"/>
        <x:v>0</x:v>
      </x:c>
      <x:c r="CD123" s="81">
        <x:f t="shared" si="44"/>
        <x:v>1</x:v>
      </x:c>
      <x:c r="CE123" s="81">
        <x:f t="shared" si="44"/>
        <x:v>1</x:v>
      </x:c>
      <x:c r="CF123" s="82">
        <x:f t="shared" si="44"/>
        <x:v>74.489999999999995</x:v>
      </x:c>
      <x:c r="CG123" s="81">
        <x:f t="shared" si="44"/>
        <x:v>0</x:v>
      </x:c>
      <x:c r="CH123" s="81">
        <x:f t="shared" si="44"/>
        <x:v>0</x:v>
      </x:c>
      <x:c r="CI123" s="81">
        <x:f t="shared" si="44"/>
        <x:v>2</x:v>
      </x:c>
      <x:c r="CJ123" s="81">
        <x:f t="shared" si="44"/>
        <x:v>1</x:v>
      </x:c>
      <x:c r="CK123" s="81">
        <x:f t="shared" si="44"/>
        <x:v>0</x:v>
      </x:c>
      <x:c r="CL123" s="81">
        <x:f t="shared" si="44"/>
        <x:v>0</x:v>
      </x:c>
      <x:c r="CM123" s="81">
        <x:f t="shared" si="44"/>
        <x:v>0</x:v>
      </x:c>
      <x:c r="CN123" s="81">
        <x:f t="shared" si="44"/>
        <x:v>0</x:v>
      </x:c>
      <x:c r="CO123" s="81">
        <x:f t="shared" si="44"/>
        <x:v>1</x:v>
      </x:c>
      <x:c r="CP123" s="82">
        <x:f t="shared" si="44"/>
        <x:v>322</x:v>
      </x:c>
      <x:c r="CQ123" s="81">
        <x:f t="shared" si="44"/>
        <x:v>0</x:v>
      </x:c>
      <x:c r="CR123" s="82">
        <x:f t="shared" si="44"/>
        <x:v>0</x:v>
      </x:c>
      <x:c r="CS123" s="81">
        <x:f t="shared" si="44"/>
        <x:v>51</x:v>
      </x:c>
      <x:c r="CT123" s="81">
        <x:f t="shared" si="44"/>
        <x:v>1</x:v>
      </x:c>
      <x:c r="CU123" s="81">
        <x:f t="shared" si="44"/>
        <x:v>6</x:v>
      </x:c>
      <x:c r="CV123" s="81">
        <x:f t="shared" si="44"/>
        <x:v>1</x:v>
      </x:c>
      <x:c r="CW123" s="81">
        <x:f t="shared" si="44"/>
        <x:v>0</x:v>
      </x:c>
      <x:c r="CX123" s="81">
        <x:f t="shared" si="44"/>
        <x:v>0</x:v>
      </x:c>
      <x:c r="CY123" s="287" t="s">
        <x:v>70</x:v>
      </x:c>
      <x:c r="CZ123" s="81">
        <x:f>CZ124</x:f>
        <x:v>2</x:v>
      </x:c>
      <x:c r="DA123" s="82">
        <x:f>DA124</x:f>
        <x:v>477.5</x:v>
      </x:c>
      <x:c r="DB123" s="81">
        <x:f t="shared" si="44"/>
        <x:v>0</x:v>
      </x:c>
      <x:c r="DC123" s="82">
        <x:f t="shared" si="44"/>
        <x:v>0</x:v>
      </x:c>
      <x:c r="DD123" s="81">
        <x:f t="shared" si="44"/>
        <x:v>0</x:v>
      </x:c>
      <x:c r="DE123" s="82">
        <x:f t="shared" si="44"/>
        <x:v>0</x:v>
      </x:c>
      <x:c r="DF123" s="81">
        <x:f t="shared" si="44"/>
        <x:v>0</x:v>
      </x:c>
      <x:c r="DG123" s="109">
        <x:f t="shared" si="44"/>
        <x:v>0</x:v>
      </x:c>
    </x:row>
    <x:row r="124" spans="1:111" s="10" customFormat="1" ht="30" customHeight="1">
      <x:c r="A124" s="522" t="s">
        <x:v>1449</x:v>
      </x:c>
      <x:c r="B124" s="115">
        <x:v>1</x:v>
      </x:c>
      <x:c r="C124" s="162">
        <x:v>6062.1999999999998</x:v>
      </x:c>
      <x:c r="D124" s="112">
        <x:v>1</x:v>
      </x:c>
      <x:c r="E124" s="162">
        <x:v>284.30000000000001</x:v>
      </x:c>
      <x:c r="F124" s="112">
        <x:v>2</x:v>
      </x:c>
      <x:c r="G124" s="162">
        <x:v>0.80000000000000004</x:v>
      </x:c>
      <x:c r="H124" s="112"/>
      <x:c r="I124" s="162"/>
      <x:c r="J124" s="112">
        <x:v>1</x:v>
      </x:c>
      <x:c r="K124" s="112">
        <x:v>1</x:v>
      </x:c>
      <x:c r="L124" s="162">
        <x:v>1988</x:v>
      </x:c>
      <x:c r="M124" s="112">
        <x:v>2</x:v>
      </x:c>
      <x:c r="N124" s="112"/>
      <x:c r="O124" s="112"/>
      <x:c r="P124" s="112"/>
      <x:c r="Q124" s="112"/>
      <x:c r="R124" s="162"/>
      <x:c r="S124" s="112">
        <x:v>1</x:v>
      </x:c>
      <x:c r="T124" s="162">
        <x:v>15</x:v>
      </x:c>
      <x:c r="U124" s="112"/>
      <x:c r="V124" s="162"/>
      <x:c r="W124" s="112">
        <x:v>2</x:v>
      </x:c>
      <x:c r="X124" s="112">
        <x:v>90</x:v>
      </x:c>
      <x:c r="Y124" s="112">
        <x:v>1</x:v>
      </x:c>
      <x:c r="Z124" s="112">
        <x:v>2</x:v>
      </x:c>
      <x:c r="AA124" s="112"/>
      <x:c r="AB124" s="112"/>
      <x:c r="AC124" s="112"/>
      <x:c r="AD124" s="112"/>
      <x:c r="AE124" s="112"/>
      <x:c r="AF124" s="112"/>
      <x:c r="AG124" s="112"/>
      <x:c r="AH124" s="112"/>
      <x:c r="AI124" s="112"/>
      <x:c r="AJ124" s="112"/>
      <x:c r="AK124" s="112"/>
      <x:c r="AL124" s="522" t="s">
        <x:v>1449</x:v>
      </x:c>
      <x:c r="AM124" s="112"/>
      <x:c r="AN124" s="162"/>
      <x:c r="AO124" s="112"/>
      <x:c r="AP124" s="112"/>
      <x:c r="AQ124" s="112"/>
      <x:c r="AR124" s="162"/>
      <x:c r="AS124" s="112"/>
      <x:c r="AT124" s="162"/>
      <x:c r="AU124" s="112"/>
      <x:c r="AV124" s="112"/>
      <x:c r="AW124" s="112"/>
      <x:c r="AX124" s="112">
        <x:v>1</x:v>
      </x:c>
      <x:c r="AY124" s="112"/>
      <x:c r="AZ124" s="112"/>
      <x:c r="BA124" s="162"/>
      <x:c r="BB124" s="112"/>
      <x:c r="BC124" s="112"/>
      <x:c r="BD124" s="112"/>
      <x:c r="BE124" s="112">
        <x:v>9</x:v>
      </x:c>
      <x:c r="BF124" s="112">
        <x:v>25</x:v>
      </x:c>
      <x:c r="BG124" s="112"/>
      <x:c r="BH124" s="112"/>
      <x:c r="BI124" s="112"/>
      <x:c r="BJ124" s="162"/>
      <x:c r="BK124" s="112"/>
      <x:c r="BL124" s="162"/>
      <x:c r="BM124" s="112"/>
      <x:c r="BN124" s="162"/>
      <x:c r="BO124" s="112"/>
      <x:c r="BP124" s="162"/>
      <x:c r="BQ124" s="112"/>
      <x:c r="BR124" s="112"/>
      <x:c r="BS124" s="112"/>
      <x:c r="BT124" s="112"/>
      <x:c r="BU124" s="112"/>
      <x:c r="BV124" s="522" t="s">
        <x:v>1449</x:v>
      </x:c>
      <x:c r="BW124" s="112"/>
      <x:c r="BX124" s="112"/>
      <x:c r="BY124" s="162"/>
      <x:c r="BZ124" s="112"/>
      <x:c r="CA124" s="162"/>
      <x:c r="CB124" s="112"/>
      <x:c r="CC124" s="162"/>
      <x:c r="CD124" s="112">
        <x:v>1</x:v>
      </x:c>
      <x:c r="CE124" s="112">
        <x:v>1</x:v>
      </x:c>
      <x:c r="CF124" s="162">
        <x:v>74.489999999999995</x:v>
      </x:c>
      <x:c r="CG124" s="112"/>
      <x:c r="CH124" s="112"/>
      <x:c r="CI124" s="112">
        <x:v>2</x:v>
      </x:c>
      <x:c r="CJ124" s="112">
        <x:v>1</x:v>
      </x:c>
      <x:c r="CK124" s="112"/>
      <x:c r="CL124" s="112">
        <x:v>0</x:v>
      </x:c>
      <x:c r="CM124" s="112"/>
      <x:c r="CN124" s="112"/>
      <x:c r="CO124" s="112">
        <x:v>1</x:v>
      </x:c>
      <x:c r="CP124" s="162">
        <x:v>322</x:v>
      </x:c>
      <x:c r="CQ124" s="112"/>
      <x:c r="CR124" s="162"/>
      <x:c r="CS124" s="112">
        <x:v>51</x:v>
      </x:c>
      <x:c r="CT124" s="112">
        <x:v>1</x:v>
      </x:c>
      <x:c r="CU124" s="112">
        <x:v>6</x:v>
      </x:c>
      <x:c r="CV124" s="112">
        <x:v>1</x:v>
      </x:c>
      <x:c r="CW124" s="112"/>
      <x:c r="CX124" s="112"/>
      <x:c r="CY124" s="522" t="s">
        <x:v>1449</x:v>
      </x:c>
      <x:c r="CZ124" s="112">
        <x:v>2</x:v>
      </x:c>
      <x:c r="DA124" s="162">
        <x:v>477.5</x:v>
      </x:c>
      <x:c r="DB124" s="70"/>
      <x:c r="DC124" s="73"/>
      <x:c r="DD124" s="70"/>
      <x:c r="DE124" s="73"/>
      <x:c r="DF124" s="70"/>
      <x:c r="DG124" s="104"/>
    </x:row>
    <x:row r="125" spans="1:111" s="13" customFormat="1" ht="30" customHeight="1">
      <x:c r="A125" s="134" t="s">
        <x:v>2403</x:v>
      </x:c>
      <x:c r="B125" s="346">
        <x:f t="shared" ref="B125:AK125" si="46">B126+B138+B136</x:f>
        <x:v>1</x:v>
      </x:c>
      <x:c r="C125" s="347">
        <x:f t="shared" si="46"/>
        <x:v>33000</x:v>
      </x:c>
      <x:c r="D125" s="348">
        <x:f t="shared" si="46"/>
        <x:v>0</x:v>
      </x:c>
      <x:c r="E125" s="347">
        <x:f t="shared" si="46"/>
        <x:v>0</x:v>
      </x:c>
      <x:c r="F125" s="348">
        <x:f t="shared" si="46"/>
        <x:v>2</x:v>
      </x:c>
      <x:c r="G125" s="347">
        <x:f t="shared" si="46"/>
        <x:v>3.2999999999999998</x:v>
      </x:c>
      <x:c r="H125" s="348">
        <x:f t="shared" si="46"/>
        <x:v>0</x:v>
      </x:c>
      <x:c r="I125" s="347">
        <x:f t="shared" si="46"/>
        <x:v>0</x:v>
      </x:c>
      <x:c r="J125" s="348">
        <x:f t="shared" si="46"/>
        <x:v>5</x:v>
      </x:c>
      <x:c r="K125" s="348">
        <x:f t="shared" si="46"/>
        <x:v>0</x:v>
      </x:c>
      <x:c r="L125" s="347">
        <x:f t="shared" si="46"/>
        <x:v>0</x:v>
      </x:c>
      <x:c r="M125" s="348">
        <x:f t="shared" si="46"/>
        <x:v>5</x:v>
      </x:c>
      <x:c r="N125" s="348">
        <x:f t="shared" si="46"/>
        <x:v>2</x:v>
      </x:c>
      <x:c r="O125" s="348">
        <x:f t="shared" si="46"/>
        <x:v>0</x:v>
      </x:c>
      <x:c r="P125" s="348">
        <x:f t="shared" si="46"/>
        <x:v>0</x:v>
      </x:c>
      <x:c r="Q125" s="348">
        <x:f t="shared" si="46"/>
        <x:v>0</x:v>
      </x:c>
      <x:c r="R125" s="347">
        <x:f t="shared" si="46"/>
        <x:v>0</x:v>
      </x:c>
      <x:c r="S125" s="348">
        <x:f t="shared" si="46"/>
        <x:v>1</x:v>
      </x:c>
      <x:c r="T125" s="347">
        <x:f t="shared" si="46"/>
        <x:v>20.25</x:v>
      </x:c>
      <x:c r="U125" s="348">
        <x:f t="shared" si="46"/>
        <x:v>0</x:v>
      </x:c>
      <x:c r="V125" s="347">
        <x:f t="shared" si="46"/>
        <x:v>0</x:v>
      </x:c>
      <x:c r="W125" s="348">
        <x:f t="shared" si="46"/>
        <x:v>1</x:v>
      </x:c>
      <x:c r="X125" s="348">
        <x:f t="shared" si="46"/>
        <x:v>43</x:v>
      </x:c>
      <x:c r="Y125" s="348">
        <x:f t="shared" si="46"/>
        <x:v>7</x:v>
      </x:c>
      <x:c r="Z125" s="348">
        <x:f t="shared" si="46"/>
        <x:v>80</x:v>
      </x:c>
      <x:c r="AA125" s="348">
        <x:f t="shared" si="46"/>
        <x:v>0</x:v>
      </x:c>
      <x:c r="AB125" s="348">
        <x:f t="shared" si="46"/>
        <x:v>0</x:v>
      </x:c>
      <x:c r="AC125" s="348">
        <x:f t="shared" si="46"/>
        <x:v>0</x:v>
      </x:c>
      <x:c r="AD125" s="348">
        <x:f t="shared" si="46"/>
        <x:v>0</x:v>
      </x:c>
      <x:c r="AE125" s="348">
        <x:f t="shared" si="46"/>
        <x:v>0</x:v>
      </x:c>
      <x:c r="AF125" s="348">
        <x:f t="shared" si="46"/>
        <x:v>0</x:v>
      </x:c>
      <x:c r="AG125" s="348">
        <x:f t="shared" si="46"/>
        <x:v>0</x:v>
      </x:c>
      <x:c r="AH125" s="348">
        <x:f t="shared" si="46"/>
        <x:v>0</x:v>
      </x:c>
      <x:c r="AI125" s="348">
        <x:f t="shared" si="46"/>
        <x:v>0</x:v>
      </x:c>
      <x:c r="AJ125" s="348">
        <x:f t="shared" si="46"/>
        <x:v>3</x:v>
      </x:c>
      <x:c r="AK125" s="348">
        <x:f t="shared" si="46"/>
        <x:v>3</x:v>
      </x:c>
      <x:c r="AL125" s="134" t="s">
        <x:v>2403</x:v>
      </x:c>
      <x:c r="AM125" s="348">
        <x:f t="shared" ref="AM125:BU125" si="47">AM126+AM138+AM136</x:f>
        <x:v>10</x:v>
      </x:c>
      <x:c r="AN125" s="347">
        <x:f t="shared" si="47"/>
        <x:v>39946</x:v>
      </x:c>
      <x:c r="AO125" s="348">
        <x:f t="shared" si="47"/>
        <x:v>0</x:v>
      </x:c>
      <x:c r="AP125" s="348">
        <x:f t="shared" si="47"/>
        <x:v>0</x:v>
      </x:c>
      <x:c r="AQ125" s="348">
        <x:f t="shared" si="47"/>
        <x:v>0</x:v>
      </x:c>
      <x:c r="AR125" s="347">
        <x:f t="shared" si="47"/>
        <x:v>0</x:v>
      </x:c>
      <x:c r="AS125" s="348">
        <x:f t="shared" si="47"/>
        <x:v>0</x:v>
      </x:c>
      <x:c r="AT125" s="347">
        <x:f t="shared" si="47"/>
        <x:v>0</x:v>
      </x:c>
      <x:c r="AU125" s="348">
        <x:f t="shared" si="47"/>
        <x:v>1</x:v>
      </x:c>
      <x:c r="AV125" s="348">
        <x:f t="shared" si="47"/>
        <x:v>1</x:v>
      </x:c>
      <x:c r="AW125" s="348">
        <x:f t="shared" si="47"/>
        <x:v>3</x:v>
      </x:c>
      <x:c r="AX125" s="348">
        <x:f t="shared" si="47"/>
        <x:v>2</x:v>
      </x:c>
      <x:c r="AY125" s="348">
        <x:f t="shared" si="47"/>
        <x:v>0</x:v>
      </x:c>
      <x:c r="AZ125" s="348">
        <x:f t="shared" si="47"/>
        <x:v>1</x:v>
      </x:c>
      <x:c r="BA125" s="347">
        <x:f t="shared" si="47"/>
        <x:v>1</x:v>
      </x:c>
      <x:c r="BB125" s="348">
        <x:f t="shared" si="47"/>
        <x:v>0</x:v>
      </x:c>
      <x:c r="BC125" s="348">
        <x:f t="shared" si="47"/>
        <x:v>0</x:v>
      </x:c>
      <x:c r="BD125" s="348">
        <x:f t="shared" si="47"/>
        <x:v>5</x:v>
      </x:c>
      <x:c r="BE125" s="348">
        <x:f t="shared" si="47"/>
        <x:v>18</x:v>
      </x:c>
      <x:c r="BF125" s="348">
        <x:f t="shared" si="47"/>
        <x:v>123</x:v>
      </x:c>
      <x:c r="BG125" s="348">
        <x:f t="shared" si="47"/>
        <x:v>0</x:v>
      </x:c>
      <x:c r="BH125" s="348">
        <x:f t="shared" si="47"/>
        <x:v>0</x:v>
      </x:c>
      <x:c r="BI125" s="348">
        <x:f t="shared" si="47"/>
        <x:v>0</x:v>
      </x:c>
      <x:c r="BJ125" s="347">
        <x:f t="shared" si="47"/>
        <x:v>0</x:v>
      </x:c>
      <x:c r="BK125" s="348">
        <x:f t="shared" si="47"/>
        <x:v>0</x:v>
      </x:c>
      <x:c r="BL125" s="347">
        <x:f t="shared" si="47"/>
        <x:v>0</x:v>
      </x:c>
      <x:c r="BM125" s="348">
        <x:f t="shared" si="47"/>
        <x:v>0</x:v>
      </x:c>
      <x:c r="BN125" s="347">
        <x:f t="shared" si="47"/>
        <x:v>0</x:v>
      </x:c>
      <x:c r="BO125" s="348">
        <x:f t="shared" si="47"/>
        <x:v>0</x:v>
      </x:c>
      <x:c r="BP125" s="347">
        <x:f t="shared" si="47"/>
        <x:v>0</x:v>
      </x:c>
      <x:c r="BQ125" s="348">
        <x:f t="shared" si="47"/>
        <x:v>0</x:v>
      </x:c>
      <x:c r="BR125" s="348">
        <x:f t="shared" si="47"/>
        <x:v>0</x:v>
      </x:c>
      <x:c r="BS125" s="348">
        <x:f t="shared" si="47"/>
        <x:v>0</x:v>
      </x:c>
      <x:c r="BT125" s="348">
        <x:f t="shared" si="47"/>
        <x:v>0</x:v>
      </x:c>
      <x:c r="BU125" s="348">
        <x:f t="shared" si="47"/>
        <x:v>0</x:v>
      </x:c>
      <x:c r="BV125" s="134" t="s">
        <x:v>2403</x:v>
      </x:c>
      <x:c r="BW125" s="348">
        <x:f t="shared" ref="BW125:CX125" si="48">BW126+BW138+BW136</x:f>
        <x:v>5</x:v>
      </x:c>
      <x:c r="BX125" s="348">
        <x:f t="shared" si="48"/>
        <x:v>561</x:v>
      </x:c>
      <x:c r="BY125" s="347">
        <x:f t="shared" si="48"/>
        <x:v>23326</x:v>
      </x:c>
      <x:c r="BZ125" s="348">
        <x:f t="shared" si="48"/>
        <x:v>0</x:v>
      </x:c>
      <x:c r="CA125" s="347">
        <x:f t="shared" si="48"/>
        <x:v>0</x:v>
      </x:c>
      <x:c r="CB125" s="348">
        <x:f t="shared" si="48"/>
        <x:v>0</x:v>
      </x:c>
      <x:c r="CC125" s="347">
        <x:f t="shared" si="48"/>
        <x:v>0</x:v>
      </x:c>
      <x:c r="CD125" s="348">
        <x:f t="shared" si="48"/>
        <x:v>0</x:v>
      </x:c>
      <x:c r="CE125" s="348">
        <x:f t="shared" si="48"/>
        <x:v>10</x:v>
      </x:c>
      <x:c r="CF125" s="347">
        <x:f t="shared" si="48"/>
        <x:v>197.44</x:v>
      </x:c>
      <x:c r="CG125" s="348">
        <x:f t="shared" si="48"/>
        <x:v>0</x:v>
      </x:c>
      <x:c r="CH125" s="348">
        <x:f t="shared" si="48"/>
        <x:v>9</x:v>
      </x:c>
      <x:c r="CI125" s="348">
        <x:f t="shared" si="48"/>
        <x:v>0</x:v>
      </x:c>
      <x:c r="CJ125" s="348">
        <x:f t="shared" si="48"/>
        <x:v>11</x:v>
      </x:c>
      <x:c r="CK125" s="348">
        <x:f t="shared" si="48"/>
        <x:v>0</x:v>
      </x:c>
      <x:c r="CL125" s="348">
        <x:f t="shared" si="48"/>
        <x:v>0</x:v>
      </x:c>
      <x:c r="CM125" s="348">
        <x:f t="shared" si="48"/>
        <x:v>0</x:v>
      </x:c>
      <x:c r="CN125" s="348">
        <x:f t="shared" si="48"/>
        <x:v>0</x:v>
      </x:c>
      <x:c r="CO125" s="348">
        <x:f t="shared" si="48"/>
        <x:v>1</x:v>
      </x:c>
      <x:c r="CP125" s="347">
        <x:f t="shared" si="48"/>
        <x:v>120</x:v>
      </x:c>
      <x:c r="CQ125" s="348">
        <x:f t="shared" si="48"/>
        <x:v>0</x:v>
      </x:c>
      <x:c r="CR125" s="347">
        <x:f t="shared" si="48"/>
        <x:v>0</x:v>
      </x:c>
      <x:c r="CS125" s="348">
        <x:f t="shared" si="48"/>
        <x:v>542</x:v>
      </x:c>
      <x:c r="CT125" s="348">
        <x:f t="shared" si="48"/>
        <x:v>3</x:v>
      </x:c>
      <x:c r="CU125" s="348">
        <x:f t="shared" si="48"/>
        <x:v>6</x:v>
      </x:c>
      <x:c r="CV125" s="348">
        <x:f t="shared" si="48"/>
        <x:v>14</x:v>
      </x:c>
      <x:c r="CW125" s="348">
        <x:f t="shared" si="48"/>
        <x:v>0</x:v>
      </x:c>
      <x:c r="CX125" s="348">
        <x:f t="shared" si="48"/>
        <x:v>0</x:v>
      </x:c>
      <x:c r="CY125" s="134" t="s">
        <x:v>2403</x:v>
      </x:c>
      <x:c r="CZ125" s="348">
        <x:f t="shared" ref="CZ125:DG125" si="49">CZ126+CZ138+CZ136</x:f>
        <x:v>0</x:v>
      </x:c>
      <x:c r="DA125" s="347">
        <x:f t="shared" si="49"/>
        <x:v>0</x:v>
      </x:c>
      <x:c r="DB125" s="348">
        <x:f t="shared" si="49"/>
        <x:v>0</x:v>
      </x:c>
      <x:c r="DC125" s="347">
        <x:f t="shared" si="49"/>
        <x:v>0</x:v>
      </x:c>
      <x:c r="DD125" s="348">
        <x:f t="shared" si="49"/>
        <x:v>0</x:v>
      </x:c>
      <x:c r="DE125" s="347">
        <x:f t="shared" si="49"/>
        <x:v>0</x:v>
      </x:c>
      <x:c r="DF125" s="348">
        <x:f t="shared" si="49"/>
        <x:v>0</x:v>
      </x:c>
      <x:c r="DG125" s="349">
        <x:f t="shared" si="49"/>
        <x:v>0</x:v>
      </x:c>
    </x:row>
    <x:row r="126" spans="1:111" s="15" customFormat="1" ht="30" customHeight="1">
      <x:c r="A126" s="287" t="s">
        <x:v>1065</x:v>
      </x:c>
      <x:c r="B126" s="113">
        <x:f t="shared" ref="B126:AK126" si="50">SUM(B127:B135)</x:f>
        <x:v>0</x:v>
      </x:c>
      <x:c r="C126" s="82">
        <x:f t="shared" si="50"/>
        <x:v>0</x:v>
      </x:c>
      <x:c r="D126" s="81">
        <x:f t="shared" si="50"/>
        <x:v>0</x:v>
      </x:c>
      <x:c r="E126" s="82">
        <x:f t="shared" si="50"/>
        <x:v>0</x:v>
      </x:c>
      <x:c r="F126" s="81">
        <x:f t="shared" si="50"/>
        <x:v>0</x:v>
      </x:c>
      <x:c r="G126" s="82">
        <x:f t="shared" si="50"/>
        <x:v>0</x:v>
      </x:c>
      <x:c r="H126" s="81">
        <x:f t="shared" si="50"/>
        <x:v>0</x:v>
      </x:c>
      <x:c r="I126" s="82">
        <x:f t="shared" si="50"/>
        <x:v>0</x:v>
      </x:c>
      <x:c r="J126" s="81">
        <x:f t="shared" si="50"/>
        <x:v>0</x:v>
      </x:c>
      <x:c r="K126" s="81">
        <x:f t="shared" si="50"/>
        <x:v>0</x:v>
      </x:c>
      <x:c r="L126" s="82">
        <x:f t="shared" si="50"/>
        <x:v>0</x:v>
      </x:c>
      <x:c r="M126" s="81">
        <x:f t="shared" si="50"/>
        <x:v>0</x:v>
      </x:c>
      <x:c r="N126" s="81">
        <x:f t="shared" si="50"/>
        <x:v>0</x:v>
      </x:c>
      <x:c r="O126" s="81">
        <x:f t="shared" si="50"/>
        <x:v>0</x:v>
      </x:c>
      <x:c r="P126" s="81">
        <x:f t="shared" si="50"/>
        <x:v>0</x:v>
      </x:c>
      <x:c r="Q126" s="81">
        <x:f t="shared" si="50"/>
        <x:v>0</x:v>
      </x:c>
      <x:c r="R126" s="82">
        <x:f t="shared" si="50"/>
        <x:v>0</x:v>
      </x:c>
      <x:c r="S126" s="81">
        <x:f t="shared" si="50"/>
        <x:v>0</x:v>
      </x:c>
      <x:c r="T126" s="82">
        <x:f t="shared" si="50"/>
        <x:v>0</x:v>
      </x:c>
      <x:c r="U126" s="81">
        <x:f t="shared" si="50"/>
        <x:v>0</x:v>
      </x:c>
      <x:c r="V126" s="82">
        <x:f t="shared" si="50"/>
        <x:v>0</x:v>
      </x:c>
      <x:c r="W126" s="81">
        <x:f t="shared" si="50"/>
        <x:v>1</x:v>
      </x:c>
      <x:c r="X126" s="81">
        <x:f t="shared" si="50"/>
        <x:v>11</x:v>
      </x:c>
      <x:c r="Y126" s="81">
        <x:f t="shared" si="50"/>
        <x:v>7</x:v>
      </x:c>
      <x:c r="Z126" s="81">
        <x:f t="shared" si="50"/>
        <x:v>80</x:v>
      </x:c>
      <x:c r="AA126" s="81">
        <x:f t="shared" si="50"/>
        <x:v>0</x:v>
      </x:c>
      <x:c r="AB126" s="81">
        <x:f t="shared" si="50"/>
        <x:v>0</x:v>
      </x:c>
      <x:c r="AC126" s="81">
        <x:f t="shared" si="50"/>
        <x:v>0</x:v>
      </x:c>
      <x:c r="AD126" s="81">
        <x:f t="shared" si="50"/>
        <x:v>0</x:v>
      </x:c>
      <x:c r="AE126" s="81">
        <x:f t="shared" si="50"/>
        <x:v>0</x:v>
      </x:c>
      <x:c r="AF126" s="81">
        <x:f t="shared" si="50"/>
        <x:v>0</x:v>
      </x:c>
      <x:c r="AG126" s="81">
        <x:f t="shared" si="50"/>
        <x:v>0</x:v>
      </x:c>
      <x:c r="AH126" s="81">
        <x:f t="shared" si="50"/>
        <x:v>0</x:v>
      </x:c>
      <x:c r="AI126" s="81">
        <x:f t="shared" si="50"/>
        <x:v>0</x:v>
      </x:c>
      <x:c r="AJ126" s="81">
        <x:f t="shared" si="50"/>
        <x:v>3</x:v>
      </x:c>
      <x:c r="AK126" s="81">
        <x:f t="shared" si="50"/>
        <x:v>3</x:v>
      </x:c>
      <x:c r="AL126" s="287" t="s">
        <x:v>1065</x:v>
      </x:c>
      <x:c r="AM126" s="81">
        <x:f t="shared" ref="AM126:BU126" si="51">SUM(AM127:AM135)</x:f>
        <x:v>0</x:v>
      </x:c>
      <x:c r="AN126" s="82">
        <x:f t="shared" si="51"/>
        <x:v>0</x:v>
      </x:c>
      <x:c r="AO126" s="81">
        <x:f t="shared" si="51"/>
        <x:v>0</x:v>
      </x:c>
      <x:c r="AP126" s="81">
        <x:f t="shared" si="51"/>
        <x:v>0</x:v>
      </x:c>
      <x:c r="AQ126" s="81">
        <x:f t="shared" si="51"/>
        <x:v>0</x:v>
      </x:c>
      <x:c r="AR126" s="82">
        <x:f t="shared" si="51"/>
        <x:v>0</x:v>
      </x:c>
      <x:c r="AS126" s="81">
        <x:f t="shared" si="51"/>
        <x:v>0</x:v>
      </x:c>
      <x:c r="AT126" s="82">
        <x:f t="shared" si="51"/>
        <x:v>0</x:v>
      </x:c>
      <x:c r="AU126" s="81">
        <x:f t="shared" si="51"/>
        <x:v>0</x:v>
      </x:c>
      <x:c r="AV126" s="81">
        <x:f t="shared" si="51"/>
        <x:v>0</x:v>
      </x:c>
      <x:c r="AW126" s="81">
        <x:f t="shared" si="51"/>
        <x:v>0</x:v>
      </x:c>
      <x:c r="AX126" s="81">
        <x:f t="shared" si="51"/>
        <x:v>0</x:v>
      </x:c>
      <x:c r="AY126" s="81">
        <x:f t="shared" si="51"/>
        <x:v>0</x:v>
      </x:c>
      <x:c r="AZ126" s="81">
        <x:f t="shared" si="51"/>
        <x:v>0</x:v>
      </x:c>
      <x:c r="BA126" s="82">
        <x:f t="shared" si="51"/>
        <x:v>0</x:v>
      </x:c>
      <x:c r="BB126" s="81">
        <x:f t="shared" si="51"/>
        <x:v>0</x:v>
      </x:c>
      <x:c r="BC126" s="81">
        <x:f t="shared" si="51"/>
        <x:v>0</x:v>
      </x:c>
      <x:c r="BD126" s="81">
        <x:f t="shared" si="51"/>
        <x:v>0</x:v>
      </x:c>
      <x:c r="BE126" s="81">
        <x:f t="shared" si="51"/>
        <x:v>5</x:v>
      </x:c>
      <x:c r="BF126" s="81">
        <x:f t="shared" si="51"/>
        <x:v>14</x:v>
      </x:c>
      <x:c r="BG126" s="81">
        <x:f t="shared" si="51"/>
        <x:v>0</x:v>
      </x:c>
      <x:c r="BH126" s="81">
        <x:f t="shared" si="51"/>
        <x:v>0</x:v>
      </x:c>
      <x:c r="BI126" s="81">
        <x:f t="shared" si="51"/>
        <x:v>0</x:v>
      </x:c>
      <x:c r="BJ126" s="82">
        <x:f t="shared" si="51"/>
        <x:v>0</x:v>
      </x:c>
      <x:c r="BK126" s="81">
        <x:f t="shared" si="51"/>
        <x:v>0</x:v>
      </x:c>
      <x:c r="BL126" s="82">
        <x:f t="shared" si="51"/>
        <x:v>0</x:v>
      </x:c>
      <x:c r="BM126" s="81">
        <x:f t="shared" si="51"/>
        <x:v>0</x:v>
      </x:c>
      <x:c r="BN126" s="82">
        <x:f t="shared" si="51"/>
        <x:v>0</x:v>
      </x:c>
      <x:c r="BO126" s="81">
        <x:f t="shared" si="51"/>
        <x:v>0</x:v>
      </x:c>
      <x:c r="BP126" s="82">
        <x:f t="shared" si="51"/>
        <x:v>0</x:v>
      </x:c>
      <x:c r="BQ126" s="81">
        <x:f t="shared" si="51"/>
        <x:v>0</x:v>
      </x:c>
      <x:c r="BR126" s="81">
        <x:f t="shared" si="51"/>
        <x:v>0</x:v>
      </x:c>
      <x:c r="BS126" s="81">
        <x:f t="shared" si="51"/>
        <x:v>0</x:v>
      </x:c>
      <x:c r="BT126" s="81">
        <x:f t="shared" si="51"/>
        <x:v>0</x:v>
      </x:c>
      <x:c r="BU126" s="81">
        <x:f t="shared" si="51"/>
        <x:v>0</x:v>
      </x:c>
      <x:c r="BV126" s="287" t="s">
        <x:v>1065</x:v>
      </x:c>
      <x:c r="BW126" s="81">
        <x:f t="shared" ref="BW126:CX126" si="52">SUM(BW127:BW135)</x:f>
        <x:v>0</x:v>
      </x:c>
      <x:c r="BX126" s="81">
        <x:f t="shared" si="52"/>
        <x:v>0</x:v>
      </x:c>
      <x:c r="BY126" s="82">
        <x:f t="shared" si="52"/>
        <x:v>0</x:v>
      </x:c>
      <x:c r="BZ126" s="81">
        <x:f t="shared" si="52"/>
        <x:v>0</x:v>
      </x:c>
      <x:c r="CA126" s="82">
        <x:f t="shared" si="52"/>
        <x:v>0</x:v>
      </x:c>
      <x:c r="CB126" s="81">
        <x:f t="shared" si="52"/>
        <x:v>0</x:v>
      </x:c>
      <x:c r="CC126" s="82">
        <x:f t="shared" si="52"/>
        <x:v>0</x:v>
      </x:c>
      <x:c r="CD126" s="81">
        <x:f t="shared" si="52"/>
        <x:v>0</x:v>
      </x:c>
      <x:c r="CE126" s="81">
        <x:f t="shared" si="52"/>
        <x:v>0</x:v>
      </x:c>
      <x:c r="CF126" s="82">
        <x:f t="shared" si="52"/>
        <x:v>0</x:v>
      </x:c>
      <x:c r="CG126" s="81">
        <x:f t="shared" si="52"/>
        <x:v>0</x:v>
      </x:c>
      <x:c r="CH126" s="81">
        <x:f t="shared" si="52"/>
        <x:v>0</x:v>
      </x:c>
      <x:c r="CI126" s="81">
        <x:f t="shared" si="52"/>
        <x:v>0</x:v>
      </x:c>
      <x:c r="CJ126" s="81">
        <x:f t="shared" si="52"/>
        <x:v>0</x:v>
      </x:c>
      <x:c r="CK126" s="81">
        <x:f t="shared" si="52"/>
        <x:v>0</x:v>
      </x:c>
      <x:c r="CL126" s="81">
        <x:f t="shared" si="52"/>
        <x:v>0</x:v>
      </x:c>
      <x:c r="CM126" s="81">
        <x:f t="shared" si="52"/>
        <x:v>0</x:v>
      </x:c>
      <x:c r="CN126" s="81">
        <x:f t="shared" si="52"/>
        <x:v>0</x:v>
      </x:c>
      <x:c r="CO126" s="81">
        <x:f t="shared" si="52"/>
        <x:v>0</x:v>
      </x:c>
      <x:c r="CP126" s="82">
        <x:f t="shared" si="52"/>
        <x:v>0</x:v>
      </x:c>
      <x:c r="CQ126" s="81">
        <x:f t="shared" si="52"/>
        <x:v>0</x:v>
      </x:c>
      <x:c r="CR126" s="82">
        <x:f t="shared" si="52"/>
        <x:v>0</x:v>
      </x:c>
      <x:c r="CS126" s="81">
        <x:f t="shared" si="52"/>
        <x:v>32</x:v>
      </x:c>
      <x:c r="CT126" s="81">
        <x:f t="shared" si="52"/>
        <x:v>0</x:v>
      </x:c>
      <x:c r="CU126" s="81">
        <x:f t="shared" si="52"/>
        <x:v>0</x:v>
      </x:c>
      <x:c r="CV126" s="81">
        <x:f t="shared" si="52"/>
        <x:v>0</x:v>
      </x:c>
      <x:c r="CW126" s="81">
        <x:f t="shared" si="52"/>
        <x:v>0</x:v>
      </x:c>
      <x:c r="CX126" s="81">
        <x:f t="shared" si="52"/>
        <x:v>0</x:v>
      </x:c>
      <x:c r="CY126" s="287" t="s">
        <x:v>1065</x:v>
      </x:c>
      <x:c r="CZ126" s="81">
        <x:f t="shared" ref="CZ126:DG126" si="53">SUM(CZ127:CZ135)</x:f>
        <x:v>0</x:v>
      </x:c>
      <x:c r="DA126" s="82">
        <x:f t="shared" si="53"/>
        <x:v>0</x:v>
      </x:c>
      <x:c r="DB126" s="81">
        <x:f t="shared" si="53"/>
        <x:v>0</x:v>
      </x:c>
      <x:c r="DC126" s="82">
        <x:f t="shared" si="53"/>
        <x:v>0</x:v>
      </x:c>
      <x:c r="DD126" s="81">
        <x:f t="shared" si="53"/>
        <x:v>0</x:v>
      </x:c>
      <x:c r="DE126" s="82">
        <x:f t="shared" si="53"/>
        <x:v>0</x:v>
      </x:c>
      <x:c r="DF126" s="81">
        <x:f t="shared" si="53"/>
        <x:v>0</x:v>
      </x:c>
      <x:c r="DG126" s="109">
        <x:f t="shared" si="53"/>
        <x:v>0</x:v>
      </x:c>
    </x:row>
    <x:row r="127" spans="1:111" s="15" customFormat="1" ht="30" customHeight="1">
      <x:c r="A127" s="522" t="s">
        <x:v>2174</x:v>
      </x:c>
      <x:c r="B127" s="114"/>
      <x:c r="C127" s="73"/>
      <x:c r="D127" s="70"/>
      <x:c r="E127" s="73"/>
      <x:c r="F127" s="70"/>
      <x:c r="G127" s="73"/>
      <x:c r="H127" s="70"/>
      <x:c r="I127" s="73"/>
      <x:c r="J127" s="70"/>
      <x:c r="K127" s="70"/>
      <x:c r="L127" s="73"/>
      <x:c r="M127" s="70"/>
      <x:c r="N127" s="70"/>
      <x:c r="O127" s="70"/>
      <x:c r="P127" s="70"/>
      <x:c r="Q127" s="112"/>
      <x:c r="R127" s="162"/>
      <x:c r="S127" s="112"/>
      <x:c r="T127" s="162"/>
      <x:c r="U127" s="112"/>
      <x:c r="V127" s="162"/>
      <x:c r="W127" s="112">
        <x:v>1</x:v>
      </x:c>
      <x:c r="X127" s="112"/>
      <x:c r="Y127" s="112">
        <x:v>1</x:v>
      </x:c>
      <x:c r="Z127" s="112">
        <x:v>4</x:v>
      </x:c>
      <x:c r="AA127" s="112"/>
      <x:c r="AB127" s="112"/>
      <x:c r="AC127" s="112"/>
      <x:c r="AD127" s="112"/>
      <x:c r="AE127" s="112"/>
      <x:c r="AF127" s="112"/>
      <x:c r="AG127" s="112"/>
      <x:c r="AH127" s="112"/>
      <x:c r="AI127" s="112"/>
      <x:c r="AJ127" s="112">
        <x:v>2</x:v>
      </x:c>
      <x:c r="AK127" s="112">
        <x:v>2</x:v>
      </x:c>
      <x:c r="AL127" s="522" t="s">
        <x:v>2174</x:v>
      </x:c>
      <x:c r="AM127" s="70"/>
      <x:c r="AN127" s="73"/>
      <x:c r="AO127" s="70"/>
      <x:c r="AP127" s="70"/>
      <x:c r="AQ127" s="70"/>
      <x:c r="AR127" s="73"/>
      <x:c r="AS127" s="70"/>
      <x:c r="AT127" s="73"/>
      <x:c r="AU127" s="70"/>
      <x:c r="AV127" s="70"/>
      <x:c r="AW127" s="70"/>
      <x:c r="AX127" s="70"/>
      <x:c r="AY127" s="70"/>
      <x:c r="AZ127" s="70"/>
      <x:c r="BA127" s="73"/>
      <x:c r="BB127" s="70"/>
      <x:c r="BC127" s="70"/>
      <x:c r="BD127" s="112"/>
      <x:c r="BE127" s="112">
        <x:v>1</x:v>
      </x:c>
      <x:c r="BF127" s="112">
        <x:v>4</x:v>
      </x:c>
      <x:c r="BG127" s="112"/>
      <x:c r="BH127" s="70"/>
      <x:c r="BI127" s="70"/>
      <x:c r="BJ127" s="73"/>
      <x:c r="BK127" s="70"/>
      <x:c r="BL127" s="73"/>
      <x:c r="BM127" s="70"/>
      <x:c r="BN127" s="73"/>
      <x:c r="BO127" s="70"/>
      <x:c r="BP127" s="73"/>
      <x:c r="BQ127" s="70"/>
      <x:c r="BR127" s="70"/>
      <x:c r="BS127" s="70"/>
      <x:c r="BT127" s="70"/>
      <x:c r="BU127" s="70"/>
      <x:c r="BV127" s="522" t="s">
        <x:v>2174</x:v>
      </x:c>
      <x:c r="BW127" s="70"/>
      <x:c r="BX127" s="70"/>
      <x:c r="BY127" s="73"/>
      <x:c r="BZ127" s="70"/>
      <x:c r="CA127" s="73"/>
      <x:c r="CB127" s="70"/>
      <x:c r="CC127" s="73"/>
      <x:c r="CD127" s="70"/>
      <x:c r="CE127" s="70"/>
      <x:c r="CF127" s="73"/>
      <x:c r="CG127" s="70"/>
      <x:c r="CH127" s="70"/>
      <x:c r="CI127" s="70"/>
      <x:c r="CJ127" s="70"/>
      <x:c r="CK127" s="70"/>
      <x:c r="CL127" s="70"/>
      <x:c r="CM127" s="70"/>
      <x:c r="CN127" s="70"/>
      <x:c r="CO127" s="70"/>
      <x:c r="CP127" s="73"/>
      <x:c r="CQ127" s="70"/>
      <x:c r="CR127" s="73"/>
      <x:c r="CS127" s="70">
        <x:v>2</x:v>
      </x:c>
      <x:c r="CT127" s="70"/>
      <x:c r="CU127" s="70"/>
      <x:c r="CV127" s="70"/>
      <x:c r="CW127" s="70"/>
      <x:c r="CX127" s="70"/>
      <x:c r="CY127" s="522" t="s">
        <x:v>2174</x:v>
      </x:c>
      <x:c r="CZ127" s="70"/>
      <x:c r="DA127" s="73"/>
      <x:c r="DB127" s="70"/>
      <x:c r="DC127" s="73"/>
      <x:c r="DD127" s="70"/>
      <x:c r="DE127" s="73"/>
      <x:c r="DF127" s="70"/>
      <x:c r="DG127" s="104"/>
    </x:row>
    <x:row r="128" spans="1:111" s="10" customFormat="1" ht="30" customHeight="1">
      <x:c r="A128" s="522" t="s">
        <x:v>2190</x:v>
      </x:c>
      <x:c r="B128" s="114"/>
      <x:c r="C128" s="73"/>
      <x:c r="D128" s="70"/>
      <x:c r="E128" s="73"/>
      <x:c r="F128" s="70"/>
      <x:c r="G128" s="73"/>
      <x:c r="H128" s="70"/>
      <x:c r="I128" s="73"/>
      <x:c r="J128" s="70"/>
      <x:c r="K128" s="70"/>
      <x:c r="L128" s="73"/>
      <x:c r="M128" s="70"/>
      <x:c r="N128" s="70"/>
      <x:c r="O128" s="70"/>
      <x:c r="P128" s="70"/>
      <x:c r="Q128" s="112"/>
      <x:c r="R128" s="162"/>
      <x:c r="S128" s="112"/>
      <x:c r="T128" s="162"/>
      <x:c r="U128" s="112"/>
      <x:c r="V128" s="162"/>
      <x:c r="W128" s="112"/>
      <x:c r="X128" s="112"/>
      <x:c r="Y128" s="112">
        <x:v>1</x:v>
      </x:c>
      <x:c r="Z128" s="112">
        <x:v>12</x:v>
      </x:c>
      <x:c r="AA128" s="112"/>
      <x:c r="AB128" s="112"/>
      <x:c r="AC128" s="112"/>
      <x:c r="AD128" s="112"/>
      <x:c r="AE128" s="112"/>
      <x:c r="AF128" s="112"/>
      <x:c r="AG128" s="112"/>
      <x:c r="AH128" s="112"/>
      <x:c r="AI128" s="112"/>
      <x:c r="AJ128" s="112"/>
      <x:c r="AK128" s="112"/>
      <x:c r="AL128" s="522" t="s">
        <x:v>2190</x:v>
      </x:c>
      <x:c r="AM128" s="70"/>
      <x:c r="AN128" s="73"/>
      <x:c r="AO128" s="70"/>
      <x:c r="AP128" s="70"/>
      <x:c r="AQ128" s="70"/>
      <x:c r="AR128" s="73"/>
      <x:c r="AS128" s="70"/>
      <x:c r="AT128" s="73"/>
      <x:c r="AU128" s="70"/>
      <x:c r="AV128" s="70"/>
      <x:c r="AW128" s="70"/>
      <x:c r="AX128" s="70"/>
      <x:c r="AY128" s="70"/>
      <x:c r="AZ128" s="70"/>
      <x:c r="BA128" s="73"/>
      <x:c r="BB128" s="70"/>
      <x:c r="BC128" s="70"/>
      <x:c r="BD128" s="112"/>
      <x:c r="BE128" s="112"/>
      <x:c r="BF128" s="112"/>
      <x:c r="BG128" s="112"/>
      <x:c r="BH128" s="70"/>
      <x:c r="BI128" s="70"/>
      <x:c r="BJ128" s="73"/>
      <x:c r="BK128" s="70"/>
      <x:c r="BL128" s="73"/>
      <x:c r="BM128" s="70"/>
      <x:c r="BN128" s="73"/>
      <x:c r="BO128" s="70"/>
      <x:c r="BP128" s="73"/>
      <x:c r="BQ128" s="70"/>
      <x:c r="BR128" s="70"/>
      <x:c r="BS128" s="70"/>
      <x:c r="BT128" s="70"/>
      <x:c r="BU128" s="70"/>
      <x:c r="BV128" s="522" t="s">
        <x:v>2190</x:v>
      </x:c>
      <x:c r="BW128" s="70"/>
      <x:c r="BX128" s="70"/>
      <x:c r="BY128" s="73"/>
      <x:c r="BZ128" s="70"/>
      <x:c r="CA128" s="73"/>
      <x:c r="CB128" s="70"/>
      <x:c r="CC128" s="73"/>
      <x:c r="CD128" s="70"/>
      <x:c r="CE128" s="70"/>
      <x:c r="CF128" s="73"/>
      <x:c r="CG128" s="70"/>
      <x:c r="CH128" s="70"/>
      <x:c r="CI128" s="70"/>
      <x:c r="CJ128" s="70"/>
      <x:c r="CK128" s="70"/>
      <x:c r="CL128" s="70"/>
      <x:c r="CM128" s="70"/>
      <x:c r="CN128" s="70"/>
      <x:c r="CO128" s="70"/>
      <x:c r="CP128" s="73"/>
      <x:c r="CQ128" s="70"/>
      <x:c r="CR128" s="73"/>
      <x:c r="CS128" s="70"/>
      <x:c r="CT128" s="70"/>
      <x:c r="CU128" s="70"/>
      <x:c r="CV128" s="70"/>
      <x:c r="CW128" s="70"/>
      <x:c r="CX128" s="70"/>
      <x:c r="CY128" s="522" t="s">
        <x:v>2190</x:v>
      </x:c>
      <x:c r="CZ128" s="70"/>
      <x:c r="DA128" s="73"/>
      <x:c r="DB128" s="70"/>
      <x:c r="DC128" s="73"/>
      <x:c r="DD128" s="70"/>
      <x:c r="DE128" s="73"/>
      <x:c r="DF128" s="70"/>
      <x:c r="DG128" s="104"/>
    </x:row>
    <x:row r="129" spans="1:111" s="10" customFormat="1" ht="30" customHeight="1">
      <x:c r="A129" s="522" t="s">
        <x:v>2213</x:v>
      </x:c>
      <x:c r="B129" s="114"/>
      <x:c r="C129" s="73"/>
      <x:c r="D129" s="70"/>
      <x:c r="E129" s="73"/>
      <x:c r="F129" s="70"/>
      <x:c r="G129" s="73"/>
      <x:c r="H129" s="70"/>
      <x:c r="I129" s="73"/>
      <x:c r="J129" s="70"/>
      <x:c r="K129" s="70"/>
      <x:c r="L129" s="73"/>
      <x:c r="M129" s="70"/>
      <x:c r="N129" s="70"/>
      <x:c r="O129" s="70"/>
      <x:c r="P129" s="70"/>
      <x:c r="Q129" s="112"/>
      <x:c r="R129" s="162"/>
      <x:c r="S129" s="112"/>
      <x:c r="T129" s="162"/>
      <x:c r="U129" s="112"/>
      <x:c r="V129" s="162"/>
      <x:c r="W129" s="112"/>
      <x:c r="X129" s="112">
        <x:v>2</x:v>
      </x:c>
      <x:c r="Y129" s="112">
        <x:v>1</x:v>
      </x:c>
      <x:c r="Z129" s="112">
        <x:v>8</x:v>
      </x:c>
      <x:c r="AA129" s="112"/>
      <x:c r="AB129" s="112"/>
      <x:c r="AC129" s="112"/>
      <x:c r="AD129" s="112"/>
      <x:c r="AE129" s="112"/>
      <x:c r="AF129" s="112"/>
      <x:c r="AG129" s="112"/>
      <x:c r="AH129" s="112"/>
      <x:c r="AI129" s="112"/>
      <x:c r="AJ129" s="112">
        <x:v>1</x:v>
      </x:c>
      <x:c r="AK129" s="112">
        <x:v>1</x:v>
      </x:c>
      <x:c r="AL129" s="522" t="s">
        <x:v>2213</x:v>
      </x:c>
      <x:c r="AM129" s="70"/>
      <x:c r="AN129" s="73"/>
      <x:c r="AO129" s="70"/>
      <x:c r="AP129" s="70"/>
      <x:c r="AQ129" s="70"/>
      <x:c r="AR129" s="73"/>
      <x:c r="AS129" s="70"/>
      <x:c r="AT129" s="73"/>
      <x:c r="AU129" s="70"/>
      <x:c r="AV129" s="70"/>
      <x:c r="AW129" s="70"/>
      <x:c r="AX129" s="70"/>
      <x:c r="AY129" s="70"/>
      <x:c r="AZ129" s="70"/>
      <x:c r="BA129" s="73"/>
      <x:c r="BB129" s="70"/>
      <x:c r="BC129" s="70"/>
      <x:c r="BD129" s="112"/>
      <x:c r="BE129" s="112">
        <x:v>1</x:v>
      </x:c>
      <x:c r="BF129" s="112">
        <x:v>2</x:v>
      </x:c>
      <x:c r="BG129" s="112"/>
      <x:c r="BH129" s="70"/>
      <x:c r="BI129" s="70"/>
      <x:c r="BJ129" s="73"/>
      <x:c r="BK129" s="70"/>
      <x:c r="BL129" s="73"/>
      <x:c r="BM129" s="70"/>
      <x:c r="BN129" s="73"/>
      <x:c r="BO129" s="70"/>
      <x:c r="BP129" s="73"/>
      <x:c r="BQ129" s="70"/>
      <x:c r="BR129" s="70"/>
      <x:c r="BS129" s="70"/>
      <x:c r="BT129" s="70"/>
      <x:c r="BU129" s="70"/>
      <x:c r="BV129" s="522" t="s">
        <x:v>2213</x:v>
      </x:c>
      <x:c r="BW129" s="70"/>
      <x:c r="BX129" s="70"/>
      <x:c r="BY129" s="73"/>
      <x:c r="BZ129" s="70"/>
      <x:c r="CA129" s="73"/>
      <x:c r="CB129" s="70"/>
      <x:c r="CC129" s="73"/>
      <x:c r="CD129" s="70"/>
      <x:c r="CE129" s="70"/>
      <x:c r="CF129" s="73"/>
      <x:c r="CG129" s="70"/>
      <x:c r="CH129" s="70"/>
      <x:c r="CI129" s="70"/>
      <x:c r="CJ129" s="70"/>
      <x:c r="CK129" s="70"/>
      <x:c r="CL129" s="70"/>
      <x:c r="CM129" s="70"/>
      <x:c r="CN129" s="70"/>
      <x:c r="CO129" s="70"/>
      <x:c r="CP129" s="73"/>
      <x:c r="CQ129" s="70"/>
      <x:c r="CR129" s="73"/>
      <x:c r="CS129" s="70">
        <x:v>4</x:v>
      </x:c>
      <x:c r="CT129" s="70"/>
      <x:c r="CU129" s="70"/>
      <x:c r="CV129" s="70"/>
      <x:c r="CW129" s="70"/>
      <x:c r="CX129" s="70"/>
      <x:c r="CY129" s="522" t="s">
        <x:v>2213</x:v>
      </x:c>
      <x:c r="CZ129" s="70"/>
      <x:c r="DA129" s="73"/>
      <x:c r="DB129" s="70"/>
      <x:c r="DC129" s="73"/>
      <x:c r="DD129" s="70"/>
      <x:c r="DE129" s="73"/>
      <x:c r="DF129" s="70"/>
      <x:c r="DG129" s="104"/>
    </x:row>
    <x:row r="130" spans="1:111" s="10" customFormat="1" ht="30" customHeight="1">
      <x:c r="A130" s="522" t="s">
        <x:v>2199</x:v>
      </x:c>
      <x:c r="B130" s="114"/>
      <x:c r="C130" s="73"/>
      <x:c r="D130" s="70"/>
      <x:c r="E130" s="73"/>
      <x:c r="F130" s="70"/>
      <x:c r="G130" s="73"/>
      <x:c r="H130" s="70"/>
      <x:c r="I130" s="73"/>
      <x:c r="J130" s="70"/>
      <x:c r="K130" s="70"/>
      <x:c r="L130" s="73"/>
      <x:c r="M130" s="70"/>
      <x:c r="N130" s="70"/>
      <x:c r="O130" s="70"/>
      <x:c r="P130" s="70"/>
      <x:c r="Q130" s="112"/>
      <x:c r="R130" s="162"/>
      <x:c r="S130" s="112"/>
      <x:c r="T130" s="162"/>
      <x:c r="U130" s="112"/>
      <x:c r="V130" s="162"/>
      <x:c r="W130" s="112"/>
      <x:c r="X130" s="112">
        <x:v>6</x:v>
      </x:c>
      <x:c r="Y130" s="112"/>
      <x:c r="Z130" s="112"/>
      <x:c r="AA130" s="112"/>
      <x:c r="AB130" s="112"/>
      <x:c r="AC130" s="112"/>
      <x:c r="AD130" s="112"/>
      <x:c r="AE130" s="112"/>
      <x:c r="AF130" s="112"/>
      <x:c r="AG130" s="112"/>
      <x:c r="AH130" s="112"/>
      <x:c r="AI130" s="112"/>
      <x:c r="AJ130" s="112"/>
      <x:c r="AK130" s="112"/>
      <x:c r="AL130" s="522" t="s">
        <x:v>2199</x:v>
      </x:c>
      <x:c r="AM130" s="70"/>
      <x:c r="AN130" s="73"/>
      <x:c r="AO130" s="70"/>
      <x:c r="AP130" s="70"/>
      <x:c r="AQ130" s="70"/>
      <x:c r="AR130" s="73"/>
      <x:c r="AS130" s="70"/>
      <x:c r="AT130" s="73"/>
      <x:c r="AU130" s="70"/>
      <x:c r="AV130" s="70"/>
      <x:c r="AW130" s="70"/>
      <x:c r="AX130" s="70"/>
      <x:c r="AY130" s="70"/>
      <x:c r="AZ130" s="70"/>
      <x:c r="BA130" s="73"/>
      <x:c r="BB130" s="70"/>
      <x:c r="BC130" s="70"/>
      <x:c r="BD130" s="112"/>
      <x:c r="BE130" s="112"/>
      <x:c r="BF130" s="112"/>
      <x:c r="BG130" s="112"/>
      <x:c r="BH130" s="70"/>
      <x:c r="BI130" s="70"/>
      <x:c r="BJ130" s="73"/>
      <x:c r="BK130" s="70"/>
      <x:c r="BL130" s="73"/>
      <x:c r="BM130" s="70"/>
      <x:c r="BN130" s="73"/>
      <x:c r="BO130" s="70"/>
      <x:c r="BP130" s="73"/>
      <x:c r="BQ130" s="70"/>
      <x:c r="BR130" s="70"/>
      <x:c r="BS130" s="70"/>
      <x:c r="BT130" s="70"/>
      <x:c r="BU130" s="70"/>
      <x:c r="BV130" s="522" t="s">
        <x:v>2199</x:v>
      </x:c>
      <x:c r="BW130" s="70"/>
      <x:c r="BX130" s="70"/>
      <x:c r="BY130" s="73"/>
      <x:c r="BZ130" s="70"/>
      <x:c r="CA130" s="73"/>
      <x:c r="CB130" s="70"/>
      <x:c r="CC130" s="73"/>
      <x:c r="CD130" s="70"/>
      <x:c r="CE130" s="70"/>
      <x:c r="CF130" s="73"/>
      <x:c r="CG130" s="70"/>
      <x:c r="CH130" s="70"/>
      <x:c r="CI130" s="70"/>
      <x:c r="CJ130" s="70"/>
      <x:c r="CK130" s="70"/>
      <x:c r="CL130" s="70"/>
      <x:c r="CM130" s="70"/>
      <x:c r="CN130" s="70"/>
      <x:c r="CO130" s="70"/>
      <x:c r="CP130" s="73"/>
      <x:c r="CQ130" s="70"/>
      <x:c r="CR130" s="73"/>
      <x:c r="CS130" s="70">
        <x:v>3</x:v>
      </x:c>
      <x:c r="CT130" s="70"/>
      <x:c r="CU130" s="70"/>
      <x:c r="CV130" s="70"/>
      <x:c r="CW130" s="70"/>
      <x:c r="CX130" s="70"/>
      <x:c r="CY130" s="522" t="s">
        <x:v>2199</x:v>
      </x:c>
      <x:c r="CZ130" s="70"/>
      <x:c r="DA130" s="73"/>
      <x:c r="DB130" s="70"/>
      <x:c r="DC130" s="73"/>
      <x:c r="DD130" s="70"/>
      <x:c r="DE130" s="73"/>
      <x:c r="DF130" s="70"/>
      <x:c r="DG130" s="104"/>
    </x:row>
    <x:row r="131" spans="1:111" s="10" customFormat="1" ht="30" customHeight="1">
      <x:c r="A131" s="522" t="s">
        <x:v>2184</x:v>
      </x:c>
      <x:c r="B131" s="114"/>
      <x:c r="C131" s="73"/>
      <x:c r="D131" s="70"/>
      <x:c r="E131" s="73"/>
      <x:c r="F131" s="70"/>
      <x:c r="G131" s="73"/>
      <x:c r="H131" s="70"/>
      <x:c r="I131" s="73"/>
      <x:c r="J131" s="70"/>
      <x:c r="K131" s="70"/>
      <x:c r="L131" s="73"/>
      <x:c r="M131" s="70"/>
      <x:c r="N131" s="70"/>
      <x:c r="O131" s="70"/>
      <x:c r="P131" s="70"/>
      <x:c r="Q131" s="112"/>
      <x:c r="R131" s="162"/>
      <x:c r="S131" s="112"/>
      <x:c r="T131" s="162"/>
      <x:c r="U131" s="112"/>
      <x:c r="V131" s="162"/>
      <x:c r="W131" s="112"/>
      <x:c r="X131" s="112"/>
      <x:c r="Y131" s="112">
        <x:v>1</x:v>
      </x:c>
      <x:c r="Z131" s="112">
        <x:v>16</x:v>
      </x:c>
      <x:c r="AA131" s="112"/>
      <x:c r="AB131" s="112"/>
      <x:c r="AC131" s="112"/>
      <x:c r="AD131" s="112"/>
      <x:c r="AE131" s="112"/>
      <x:c r="AF131" s="112"/>
      <x:c r="AG131" s="112"/>
      <x:c r="AH131" s="112"/>
      <x:c r="AI131" s="112"/>
      <x:c r="AJ131" s="112"/>
      <x:c r="AK131" s="112"/>
      <x:c r="AL131" s="522" t="s">
        <x:v>2184</x:v>
      </x:c>
      <x:c r="AM131" s="70"/>
      <x:c r="AN131" s="73"/>
      <x:c r="AO131" s="70"/>
      <x:c r="AP131" s="70"/>
      <x:c r="AQ131" s="70"/>
      <x:c r="AR131" s="73"/>
      <x:c r="AS131" s="70"/>
      <x:c r="AT131" s="73"/>
      <x:c r="AU131" s="70"/>
      <x:c r="AV131" s="70"/>
      <x:c r="AW131" s="70"/>
      <x:c r="AX131" s="70"/>
      <x:c r="AY131" s="70"/>
      <x:c r="AZ131" s="70"/>
      <x:c r="BA131" s="73"/>
      <x:c r="BB131" s="70"/>
      <x:c r="BC131" s="70"/>
      <x:c r="BD131" s="112"/>
      <x:c r="BE131" s="112">
        <x:v>1</x:v>
      </x:c>
      <x:c r="BF131" s="112">
        <x:v>3</x:v>
      </x:c>
      <x:c r="BG131" s="112"/>
      <x:c r="BH131" s="70"/>
      <x:c r="BI131" s="70"/>
      <x:c r="BJ131" s="73"/>
      <x:c r="BK131" s="70"/>
      <x:c r="BL131" s="73"/>
      <x:c r="BM131" s="70"/>
      <x:c r="BN131" s="73"/>
      <x:c r="BO131" s="70"/>
      <x:c r="BP131" s="73"/>
      <x:c r="BQ131" s="70"/>
      <x:c r="BR131" s="70"/>
      <x:c r="BS131" s="70"/>
      <x:c r="BT131" s="70"/>
      <x:c r="BU131" s="70"/>
      <x:c r="BV131" s="522" t="s">
        <x:v>2184</x:v>
      </x:c>
      <x:c r="BW131" s="70"/>
      <x:c r="BX131" s="70"/>
      <x:c r="BY131" s="73"/>
      <x:c r="BZ131" s="70"/>
      <x:c r="CA131" s="73"/>
      <x:c r="CB131" s="70"/>
      <x:c r="CC131" s="73"/>
      <x:c r="CD131" s="70"/>
      <x:c r="CE131" s="70"/>
      <x:c r="CF131" s="73"/>
      <x:c r="CG131" s="70"/>
      <x:c r="CH131" s="70"/>
      <x:c r="CI131" s="70"/>
      <x:c r="CJ131" s="70"/>
      <x:c r="CK131" s="70"/>
      <x:c r="CL131" s="70"/>
      <x:c r="CM131" s="70"/>
      <x:c r="CN131" s="70"/>
      <x:c r="CO131" s="70"/>
      <x:c r="CP131" s="73"/>
      <x:c r="CQ131" s="70"/>
      <x:c r="CR131" s="73"/>
      <x:c r="CS131" s="70">
        <x:v>8</x:v>
      </x:c>
      <x:c r="CT131" s="70"/>
      <x:c r="CU131" s="70"/>
      <x:c r="CV131" s="70"/>
      <x:c r="CW131" s="70"/>
      <x:c r="CX131" s="70"/>
      <x:c r="CY131" s="522" t="s">
        <x:v>2184</x:v>
      </x:c>
      <x:c r="CZ131" s="70"/>
      <x:c r="DA131" s="73"/>
      <x:c r="DB131" s="70"/>
      <x:c r="DC131" s="73"/>
      <x:c r="DD131" s="70"/>
      <x:c r="DE131" s="73"/>
      <x:c r="DF131" s="70"/>
      <x:c r="DG131" s="104"/>
    </x:row>
    <x:row r="132" spans="1:111" s="10" customFormat="1" ht="30" customHeight="1">
      <x:c r="A132" s="522" t="s">
        <x:v>2219</x:v>
      </x:c>
      <x:c r="B132" s="114"/>
      <x:c r="C132" s="73"/>
      <x:c r="D132" s="70"/>
      <x:c r="E132" s="73"/>
      <x:c r="F132" s="70"/>
      <x:c r="G132" s="73"/>
      <x:c r="H132" s="70"/>
      <x:c r="I132" s="73"/>
      <x:c r="J132" s="70"/>
      <x:c r="K132" s="70"/>
      <x:c r="L132" s="73"/>
      <x:c r="M132" s="70"/>
      <x:c r="N132" s="70"/>
      <x:c r="O132" s="70"/>
      <x:c r="P132" s="70"/>
      <x:c r="Q132" s="112"/>
      <x:c r="R132" s="162"/>
      <x:c r="S132" s="112"/>
      <x:c r="T132" s="162"/>
      <x:c r="U132" s="112"/>
      <x:c r="V132" s="162"/>
      <x:c r="W132" s="112"/>
      <x:c r="X132" s="112"/>
      <x:c r="Y132" s="112">
        <x:v>1</x:v>
      </x:c>
      <x:c r="Z132" s="112">
        <x:v>18</x:v>
      </x:c>
      <x:c r="AA132" s="112"/>
      <x:c r="AB132" s="112"/>
      <x:c r="AC132" s="112"/>
      <x:c r="AD132" s="112"/>
      <x:c r="AE132" s="112"/>
      <x:c r="AF132" s="112"/>
      <x:c r="AG132" s="112"/>
      <x:c r="AH132" s="112"/>
      <x:c r="AI132" s="112"/>
      <x:c r="AJ132" s="112"/>
      <x:c r="AK132" s="112"/>
      <x:c r="AL132" s="522" t="s">
        <x:v>2219</x:v>
      </x:c>
      <x:c r="AM132" s="70"/>
      <x:c r="AN132" s="73"/>
      <x:c r="AO132" s="70"/>
      <x:c r="AP132" s="70"/>
      <x:c r="AQ132" s="70"/>
      <x:c r="AR132" s="73"/>
      <x:c r="AS132" s="70"/>
      <x:c r="AT132" s="73"/>
      <x:c r="AU132" s="70"/>
      <x:c r="AV132" s="70"/>
      <x:c r="AW132" s="70"/>
      <x:c r="AX132" s="70"/>
      <x:c r="AY132" s="70"/>
      <x:c r="AZ132" s="70"/>
      <x:c r="BA132" s="73"/>
      <x:c r="BB132" s="70"/>
      <x:c r="BC132" s="70"/>
      <x:c r="BD132" s="112"/>
      <x:c r="BE132" s="112"/>
      <x:c r="BF132" s="112"/>
      <x:c r="BG132" s="112"/>
      <x:c r="BH132" s="70"/>
      <x:c r="BI132" s="70"/>
      <x:c r="BJ132" s="73"/>
      <x:c r="BK132" s="70"/>
      <x:c r="BL132" s="73"/>
      <x:c r="BM132" s="70"/>
      <x:c r="BN132" s="73"/>
      <x:c r="BO132" s="70"/>
      <x:c r="BP132" s="73"/>
      <x:c r="BQ132" s="70"/>
      <x:c r="BR132" s="70"/>
      <x:c r="BS132" s="70"/>
      <x:c r="BT132" s="70"/>
      <x:c r="BU132" s="70"/>
      <x:c r="BV132" s="522" t="s">
        <x:v>2219</x:v>
      </x:c>
      <x:c r="BW132" s="70"/>
      <x:c r="BX132" s="70"/>
      <x:c r="BY132" s="73"/>
      <x:c r="BZ132" s="70"/>
      <x:c r="CA132" s="73"/>
      <x:c r="CB132" s="70"/>
      <x:c r="CC132" s="73"/>
      <x:c r="CD132" s="70"/>
      <x:c r="CE132" s="70"/>
      <x:c r="CF132" s="73"/>
      <x:c r="CG132" s="70"/>
      <x:c r="CH132" s="70"/>
      <x:c r="CI132" s="70"/>
      <x:c r="CJ132" s="70"/>
      <x:c r="CK132" s="70"/>
      <x:c r="CL132" s="70"/>
      <x:c r="CM132" s="70"/>
      <x:c r="CN132" s="70"/>
      <x:c r="CO132" s="70"/>
      <x:c r="CP132" s="73"/>
      <x:c r="CQ132" s="70"/>
      <x:c r="CR132" s="73"/>
      <x:c r="CS132" s="70">
        <x:v>4</x:v>
      </x:c>
      <x:c r="CT132" s="70"/>
      <x:c r="CU132" s="70"/>
      <x:c r="CV132" s="70"/>
      <x:c r="CW132" s="70"/>
      <x:c r="CX132" s="70"/>
      <x:c r="CY132" s="522" t="s">
        <x:v>2219</x:v>
      </x:c>
      <x:c r="CZ132" s="70"/>
      <x:c r="DA132" s="73"/>
      <x:c r="DB132" s="70"/>
      <x:c r="DC132" s="73"/>
      <x:c r="DD132" s="70"/>
      <x:c r="DE132" s="73"/>
      <x:c r="DF132" s="70"/>
      <x:c r="DG132" s="104"/>
    </x:row>
    <x:row r="133" spans="1:111" s="10" customFormat="1" ht="30" customHeight="1">
      <x:c r="A133" s="522" t="s">
        <x:v>2175</x:v>
      </x:c>
      <x:c r="B133" s="114"/>
      <x:c r="C133" s="73"/>
      <x:c r="D133" s="70"/>
      <x:c r="E133" s="73"/>
      <x:c r="F133" s="70"/>
      <x:c r="G133" s="73"/>
      <x:c r="H133" s="70"/>
      <x:c r="I133" s="73"/>
      <x:c r="J133" s="70"/>
      <x:c r="K133" s="70"/>
      <x:c r="L133" s="73"/>
      <x:c r="M133" s="70"/>
      <x:c r="N133" s="70"/>
      <x:c r="O133" s="70"/>
      <x:c r="P133" s="70"/>
      <x:c r="Q133" s="112"/>
      <x:c r="R133" s="162"/>
      <x:c r="S133" s="112"/>
      <x:c r="T133" s="162"/>
      <x:c r="U133" s="112"/>
      <x:c r="V133" s="162"/>
      <x:c r="W133" s="112"/>
      <x:c r="X133" s="112"/>
      <x:c r="Y133" s="112">
        <x:v>1</x:v>
      </x:c>
      <x:c r="Z133" s="112">
        <x:v>16</x:v>
      </x:c>
      <x:c r="AA133" s="112"/>
      <x:c r="AB133" s="112"/>
      <x:c r="AC133" s="112"/>
      <x:c r="AD133" s="112"/>
      <x:c r="AE133" s="112"/>
      <x:c r="AF133" s="112"/>
      <x:c r="AG133" s="112"/>
      <x:c r="AH133" s="112"/>
      <x:c r="AI133" s="112"/>
      <x:c r="AJ133" s="112"/>
      <x:c r="AK133" s="112"/>
      <x:c r="AL133" s="522" t="s">
        <x:v>2175</x:v>
      </x:c>
      <x:c r="AM133" s="70"/>
      <x:c r="AN133" s="73"/>
      <x:c r="AO133" s="70"/>
      <x:c r="AP133" s="70"/>
      <x:c r="AQ133" s="70"/>
      <x:c r="AR133" s="73"/>
      <x:c r="AS133" s="70"/>
      <x:c r="AT133" s="73"/>
      <x:c r="AU133" s="70"/>
      <x:c r="AV133" s="70"/>
      <x:c r="AW133" s="70"/>
      <x:c r="AX133" s="70"/>
      <x:c r="AY133" s="70"/>
      <x:c r="AZ133" s="70"/>
      <x:c r="BA133" s="73"/>
      <x:c r="BB133" s="70"/>
      <x:c r="BC133" s="70"/>
      <x:c r="BD133" s="112"/>
      <x:c r="BE133" s="112">
        <x:v>1</x:v>
      </x:c>
      <x:c r="BF133" s="112">
        <x:v>1</x:v>
      </x:c>
      <x:c r="BG133" s="112"/>
      <x:c r="BH133" s="70"/>
      <x:c r="BI133" s="70"/>
      <x:c r="BJ133" s="73"/>
      <x:c r="BK133" s="70"/>
      <x:c r="BL133" s="73"/>
      <x:c r="BM133" s="70"/>
      <x:c r="BN133" s="73"/>
      <x:c r="BO133" s="70"/>
      <x:c r="BP133" s="73"/>
      <x:c r="BQ133" s="70"/>
      <x:c r="BR133" s="70"/>
      <x:c r="BS133" s="70"/>
      <x:c r="BT133" s="70"/>
      <x:c r="BU133" s="70"/>
      <x:c r="BV133" s="522" t="s">
        <x:v>2175</x:v>
      </x:c>
      <x:c r="BW133" s="70"/>
      <x:c r="BX133" s="70"/>
      <x:c r="BY133" s="73"/>
      <x:c r="BZ133" s="70"/>
      <x:c r="CA133" s="73"/>
      <x:c r="CB133" s="70"/>
      <x:c r="CC133" s="73"/>
      <x:c r="CD133" s="70"/>
      <x:c r="CE133" s="70"/>
      <x:c r="CF133" s="73"/>
      <x:c r="CG133" s="70"/>
      <x:c r="CH133" s="70"/>
      <x:c r="CI133" s="70"/>
      <x:c r="CJ133" s="70"/>
      <x:c r="CK133" s="70"/>
      <x:c r="CL133" s="70"/>
      <x:c r="CM133" s="70"/>
      <x:c r="CN133" s="70"/>
      <x:c r="CO133" s="70"/>
      <x:c r="CP133" s="73"/>
      <x:c r="CQ133" s="70"/>
      <x:c r="CR133" s="73"/>
      <x:c r="CS133" s="70">
        <x:v>4</x:v>
      </x:c>
      <x:c r="CT133" s="70"/>
      <x:c r="CU133" s="70"/>
      <x:c r="CV133" s="70"/>
      <x:c r="CW133" s="70"/>
      <x:c r="CX133" s="70"/>
      <x:c r="CY133" s="522" t="s">
        <x:v>2175</x:v>
      </x:c>
      <x:c r="CZ133" s="70"/>
      <x:c r="DA133" s="73"/>
      <x:c r="DB133" s="70"/>
      <x:c r="DC133" s="73"/>
      <x:c r="DD133" s="70"/>
      <x:c r="DE133" s="73"/>
      <x:c r="DF133" s="70"/>
      <x:c r="DG133" s="104"/>
    </x:row>
    <x:row r="134" spans="1:111" ht="30" customHeight="1">
      <x:c r="A134" s="522" t="s">
        <x:v>2193</x:v>
      </x:c>
      <x:c r="B134" s="114"/>
      <x:c r="C134" s="73"/>
      <x:c r="D134" s="70"/>
      <x:c r="E134" s="73"/>
      <x:c r="F134" s="70"/>
      <x:c r="G134" s="73"/>
      <x:c r="H134" s="70"/>
      <x:c r="I134" s="73"/>
      <x:c r="J134" s="70"/>
      <x:c r="K134" s="70"/>
      <x:c r="L134" s="73"/>
      <x:c r="M134" s="70"/>
      <x:c r="N134" s="70"/>
      <x:c r="O134" s="70"/>
      <x:c r="P134" s="70"/>
      <x:c r="Q134" s="112"/>
      <x:c r="R134" s="162"/>
      <x:c r="S134" s="112"/>
      <x:c r="T134" s="162"/>
      <x:c r="U134" s="112"/>
      <x:c r="V134" s="162"/>
      <x:c r="W134" s="112"/>
      <x:c r="X134" s="112"/>
      <x:c r="Y134" s="112"/>
      <x:c r="Z134" s="112"/>
      <x:c r="AA134" s="112"/>
      <x:c r="AB134" s="112"/>
      <x:c r="AC134" s="112"/>
      <x:c r="AD134" s="112"/>
      <x:c r="AE134" s="112"/>
      <x:c r="AF134" s="112"/>
      <x:c r="AG134" s="112"/>
      <x:c r="AH134" s="112"/>
      <x:c r="AI134" s="112"/>
      <x:c r="AJ134" s="112"/>
      <x:c r="AK134" s="112"/>
      <x:c r="AL134" s="522" t="s">
        <x:v>2193</x:v>
      </x:c>
      <x:c r="AM134" s="70"/>
      <x:c r="AN134" s="73"/>
      <x:c r="AO134" s="70"/>
      <x:c r="AP134" s="70"/>
      <x:c r="AQ134" s="70"/>
      <x:c r="AR134" s="73"/>
      <x:c r="AS134" s="70"/>
      <x:c r="AT134" s="73"/>
      <x:c r="AU134" s="70"/>
      <x:c r="AV134" s="70"/>
      <x:c r="AW134" s="70"/>
      <x:c r="AX134" s="70"/>
      <x:c r="AY134" s="70"/>
      <x:c r="AZ134" s="70"/>
      <x:c r="BA134" s="73"/>
      <x:c r="BB134" s="70"/>
      <x:c r="BC134" s="70"/>
      <x:c r="BD134" s="112"/>
      <x:c r="BE134" s="112"/>
      <x:c r="BF134" s="112"/>
      <x:c r="BG134" s="112"/>
      <x:c r="BH134" s="70"/>
      <x:c r="BI134" s="70"/>
      <x:c r="BJ134" s="73"/>
      <x:c r="BK134" s="70"/>
      <x:c r="BL134" s="73"/>
      <x:c r="BM134" s="70"/>
      <x:c r="BN134" s="73"/>
      <x:c r="BO134" s="70"/>
      <x:c r="BP134" s="73"/>
      <x:c r="BQ134" s="70"/>
      <x:c r="BR134" s="70"/>
      <x:c r="BS134" s="70"/>
      <x:c r="BT134" s="70"/>
      <x:c r="BU134" s="70"/>
      <x:c r="BV134" s="522" t="s">
        <x:v>2193</x:v>
      </x:c>
      <x:c r="BW134" s="70"/>
      <x:c r="BX134" s="70"/>
      <x:c r="BY134" s="73"/>
      <x:c r="BZ134" s="70"/>
      <x:c r="CA134" s="73"/>
      <x:c r="CB134" s="70"/>
      <x:c r="CC134" s="73"/>
      <x:c r="CD134" s="70"/>
      <x:c r="CE134" s="70"/>
      <x:c r="CF134" s="73"/>
      <x:c r="CG134" s="70"/>
      <x:c r="CH134" s="70"/>
      <x:c r="CI134" s="70"/>
      <x:c r="CJ134" s="70"/>
      <x:c r="CK134" s="70"/>
      <x:c r="CL134" s="70"/>
      <x:c r="CM134" s="70"/>
      <x:c r="CN134" s="70"/>
      <x:c r="CO134" s="70"/>
      <x:c r="CP134" s="73"/>
      <x:c r="CQ134" s="70"/>
      <x:c r="CR134" s="73"/>
      <x:c r="CS134" s="70">
        <x:v>3</x:v>
      </x:c>
      <x:c r="CT134" s="70"/>
      <x:c r="CU134" s="70"/>
      <x:c r="CV134" s="70"/>
      <x:c r="CW134" s="70"/>
      <x:c r="CX134" s="70"/>
      <x:c r="CY134" s="522" t="s">
        <x:v>2193</x:v>
      </x:c>
      <x:c r="CZ134" s="70"/>
      <x:c r="DA134" s="73"/>
      <x:c r="DB134" s="70"/>
      <x:c r="DC134" s="73"/>
      <x:c r="DD134" s="70"/>
      <x:c r="DE134" s="73"/>
      <x:c r="DF134" s="70"/>
      <x:c r="DG134" s="104"/>
    </x:row>
    <x:row r="135" spans="1:111" ht="30" customHeight="1">
      <x:c r="A135" s="522" t="s">
        <x:v>2181</x:v>
      </x:c>
      <x:c r="B135" s="114"/>
      <x:c r="C135" s="73"/>
      <x:c r="D135" s="70"/>
      <x:c r="E135" s="73"/>
      <x:c r="F135" s="70"/>
      <x:c r="G135" s="73"/>
      <x:c r="H135" s="70"/>
      <x:c r="I135" s="73"/>
      <x:c r="J135" s="70"/>
      <x:c r="K135" s="70"/>
      <x:c r="L135" s="73"/>
      <x:c r="M135" s="70"/>
      <x:c r="N135" s="70"/>
      <x:c r="O135" s="70"/>
      <x:c r="P135" s="70"/>
      <x:c r="Q135" s="112"/>
      <x:c r="R135" s="162"/>
      <x:c r="S135" s="112"/>
      <x:c r="T135" s="162"/>
      <x:c r="U135" s="112"/>
      <x:c r="V135" s="162"/>
      <x:c r="W135" s="112"/>
      <x:c r="X135" s="112">
        <x:v>3</x:v>
      </x:c>
      <x:c r="Y135" s="112">
        <x:v>1</x:v>
      </x:c>
      <x:c r="Z135" s="112">
        <x:v>6</x:v>
      </x:c>
      <x:c r="AA135" s="112"/>
      <x:c r="AB135" s="112"/>
      <x:c r="AC135" s="112"/>
      <x:c r="AD135" s="112"/>
      <x:c r="AE135" s="112"/>
      <x:c r="AF135" s="112"/>
      <x:c r="AG135" s="112"/>
      <x:c r="AH135" s="112"/>
      <x:c r="AI135" s="112"/>
      <x:c r="AJ135" s="112"/>
      <x:c r="AK135" s="112"/>
      <x:c r="AL135" s="522" t="s">
        <x:v>2181</x:v>
      </x:c>
      <x:c r="AM135" s="70"/>
      <x:c r="AN135" s="73"/>
      <x:c r="AO135" s="70"/>
      <x:c r="AP135" s="70"/>
      <x:c r="AQ135" s="70"/>
      <x:c r="AR135" s="73"/>
      <x:c r="AS135" s="70"/>
      <x:c r="AT135" s="73"/>
      <x:c r="AU135" s="70"/>
      <x:c r="AV135" s="70"/>
      <x:c r="AW135" s="70"/>
      <x:c r="AX135" s="70"/>
      <x:c r="AY135" s="70"/>
      <x:c r="AZ135" s="70"/>
      <x:c r="BA135" s="73"/>
      <x:c r="BB135" s="70"/>
      <x:c r="BC135" s="70"/>
      <x:c r="BD135" s="112"/>
      <x:c r="BE135" s="112">
        <x:v>1</x:v>
      </x:c>
      <x:c r="BF135" s="112">
        <x:v>4</x:v>
      </x:c>
      <x:c r="BG135" s="112"/>
      <x:c r="BH135" s="70"/>
      <x:c r="BI135" s="70"/>
      <x:c r="BJ135" s="73"/>
      <x:c r="BK135" s="70"/>
      <x:c r="BL135" s="73"/>
      <x:c r="BM135" s="70"/>
      <x:c r="BN135" s="73"/>
      <x:c r="BO135" s="70"/>
      <x:c r="BP135" s="73"/>
      <x:c r="BQ135" s="70"/>
      <x:c r="BR135" s="70"/>
      <x:c r="BS135" s="70"/>
      <x:c r="BT135" s="70"/>
      <x:c r="BU135" s="70"/>
      <x:c r="BV135" s="522" t="s">
        <x:v>2181</x:v>
      </x:c>
      <x:c r="BW135" s="70"/>
      <x:c r="BX135" s="70"/>
      <x:c r="BY135" s="73"/>
      <x:c r="BZ135" s="70"/>
      <x:c r="CA135" s="73"/>
      <x:c r="CB135" s="70"/>
      <x:c r="CC135" s="73"/>
      <x:c r="CD135" s="70"/>
      <x:c r="CE135" s="70"/>
      <x:c r="CF135" s="73"/>
      <x:c r="CG135" s="70"/>
      <x:c r="CH135" s="70"/>
      <x:c r="CI135" s="70"/>
      <x:c r="CJ135" s="70"/>
      <x:c r="CK135" s="70"/>
      <x:c r="CL135" s="70"/>
      <x:c r="CM135" s="70"/>
      <x:c r="CN135" s="607"/>
      <x:c r="CO135" s="70"/>
      <x:c r="CP135" s="73"/>
      <x:c r="CQ135" s="70"/>
      <x:c r="CR135" s="73"/>
      <x:c r="CS135" s="70">
        <x:v>4</x:v>
      </x:c>
      <x:c r="CT135" s="70"/>
      <x:c r="CU135" s="70"/>
      <x:c r="CV135" s="70"/>
      <x:c r="CW135" s="70"/>
      <x:c r="CX135" s="70"/>
      <x:c r="CY135" s="522" t="s">
        <x:v>2181</x:v>
      </x:c>
      <x:c r="CZ135" s="70"/>
      <x:c r="DA135" s="73"/>
      <x:c r="DB135" s="70"/>
      <x:c r="DC135" s="73"/>
      <x:c r="DD135" s="70"/>
      <x:c r="DE135" s="73"/>
      <x:c r="DF135" s="70"/>
      <x:c r="DG135" s="104"/>
    </x:row>
    <x:row r="136" spans="1:111" ht="30" customHeight="1">
      <x:c r="A136" s="288" t="s">
        <x:v>1142</x:v>
      </x:c>
      <x:c r="B136" s="114">
        <x:f>SUM(B137)</x:f>
        <x:v>1</x:v>
      </x:c>
      <x:c r="C136" s="73">
        <x:f t="shared" ref="C136:BN136" si="54">SUM(C137)</x:f>
        <x:v>33000</x:v>
      </x:c>
      <x:c r="D136" s="70">
        <x:f t="shared" si="54"/>
        <x:v>0</x:v>
      </x:c>
      <x:c r="E136" s="73">
        <x:f t="shared" si="54"/>
        <x:v>0</x:v>
      </x:c>
      <x:c r="F136" s="70">
        <x:f t="shared" si="54"/>
        <x:v>1</x:v>
      </x:c>
      <x:c r="G136" s="73">
        <x:f t="shared" si="54"/>
        <x:v>2.3999999999999999</x:v>
      </x:c>
      <x:c r="H136" s="70">
        <x:f t="shared" si="54"/>
        <x:v>0</x:v>
      </x:c>
      <x:c r="I136" s="73">
        <x:f t="shared" si="54"/>
        <x:v>0</x:v>
      </x:c>
      <x:c r="J136" s="70">
        <x:f t="shared" si="54"/>
        <x:v>0</x:v>
      </x:c>
      <x:c r="K136" s="70">
        <x:f t="shared" si="54"/>
        <x:v>0</x:v>
      </x:c>
      <x:c r="L136" s="73">
        <x:f t="shared" si="54"/>
        <x:v>0</x:v>
      </x:c>
      <x:c r="M136" s="70">
        <x:f t="shared" si="54"/>
        <x:v>0</x:v>
      </x:c>
      <x:c r="N136" s="70">
        <x:f t="shared" si="54"/>
        <x:v>0</x:v>
      </x:c>
      <x:c r="O136" s="70">
        <x:f t="shared" si="54"/>
        <x:v>0</x:v>
      </x:c>
      <x:c r="P136" s="70">
        <x:f t="shared" si="54"/>
        <x:v>0</x:v>
      </x:c>
      <x:c r="Q136" s="70">
        <x:f t="shared" si="54"/>
        <x:v>0</x:v>
      </x:c>
      <x:c r="R136" s="73">
        <x:f t="shared" si="54"/>
        <x:v>0</x:v>
      </x:c>
      <x:c r="S136" s="70">
        <x:f t="shared" si="54"/>
        <x:v>1</x:v>
      </x:c>
      <x:c r="T136" s="73">
        <x:f t="shared" si="54"/>
        <x:v>20.25</x:v>
      </x:c>
      <x:c r="U136" s="70">
        <x:f t="shared" si="54"/>
        <x:v>0</x:v>
      </x:c>
      <x:c r="V136" s="73">
        <x:f t="shared" si="54"/>
        <x:v>0</x:v>
      </x:c>
      <x:c r="W136" s="70">
        <x:f t="shared" si="54"/>
        <x:v>0</x:v>
      </x:c>
      <x:c r="X136" s="70">
        <x:f t="shared" si="54"/>
        <x:v>0</x:v>
      </x:c>
      <x:c r="Y136" s="70">
        <x:f t="shared" si="54"/>
        <x:v>0</x:v>
      </x:c>
      <x:c r="Z136" s="70">
        <x:f t="shared" si="54"/>
        <x:v>0</x:v>
      </x:c>
      <x:c r="AA136" s="70">
        <x:f t="shared" si="54"/>
        <x:v>0</x:v>
      </x:c>
      <x:c r="AB136" s="70">
        <x:f t="shared" si="54"/>
        <x:v>0</x:v>
      </x:c>
      <x:c r="AC136" s="70">
        <x:f t="shared" si="54"/>
        <x:v>0</x:v>
      </x:c>
      <x:c r="AD136" s="70">
        <x:f t="shared" si="54"/>
        <x:v>0</x:v>
      </x:c>
      <x:c r="AE136" s="70">
        <x:f t="shared" si="54"/>
        <x:v>0</x:v>
      </x:c>
      <x:c r="AF136" s="70">
        <x:f t="shared" si="54"/>
        <x:v>0</x:v>
      </x:c>
      <x:c r="AG136" s="70">
        <x:f t="shared" si="54"/>
        <x:v>0</x:v>
      </x:c>
      <x:c r="AH136" s="70">
        <x:f t="shared" si="54"/>
        <x:v>0</x:v>
      </x:c>
      <x:c r="AI136" s="70">
        <x:f t="shared" si="54"/>
        <x:v>0</x:v>
      </x:c>
      <x:c r="AJ136" s="70">
        <x:f t="shared" si="54"/>
        <x:v>0</x:v>
      </x:c>
      <x:c r="AK136" s="70">
        <x:f t="shared" si="54"/>
        <x:v>0</x:v>
      </x:c>
      <x:c r="AL136" s="288" t="s">
        <x:v>1142</x:v>
      </x:c>
      <x:c r="AM136" s="70">
        <x:f t="shared" si="54"/>
        <x:v>10</x:v>
      </x:c>
      <x:c r="AN136" s="73">
        <x:f t="shared" si="54"/>
        <x:v>39946</x:v>
      </x:c>
      <x:c r="AO136" s="70">
        <x:f t="shared" si="54"/>
        <x:v>0</x:v>
      </x:c>
      <x:c r="AP136" s="70">
        <x:f t="shared" si="54"/>
        <x:v>0</x:v>
      </x:c>
      <x:c r="AQ136" s="70">
        <x:f t="shared" si="54"/>
        <x:v>0</x:v>
      </x:c>
      <x:c r="AR136" s="73">
        <x:f t="shared" si="54"/>
        <x:v>0</x:v>
      </x:c>
      <x:c r="AS136" s="70">
        <x:f t="shared" si="54"/>
        <x:v>0</x:v>
      </x:c>
      <x:c r="AT136" s="73">
        <x:f t="shared" si="54"/>
        <x:v>0</x:v>
      </x:c>
      <x:c r="AU136" s="70">
        <x:f t="shared" si="54"/>
        <x:v>1</x:v>
      </x:c>
      <x:c r="AV136" s="70">
        <x:f t="shared" si="54"/>
        <x:v>1</x:v>
      </x:c>
      <x:c r="AW136" s="70">
        <x:f t="shared" si="54"/>
        <x:v>3</x:v>
      </x:c>
      <x:c r="AX136" s="70">
        <x:f t="shared" si="54"/>
        <x:v>2</x:v>
      </x:c>
      <x:c r="AY136" s="70">
        <x:f t="shared" si="54"/>
        <x:v>0</x:v>
      </x:c>
      <x:c r="AZ136" s="70">
        <x:f t="shared" si="54"/>
        <x:v>0</x:v>
      </x:c>
      <x:c r="BA136" s="73">
        <x:f t="shared" si="54"/>
        <x:v>0</x:v>
      </x:c>
      <x:c r="BB136" s="70">
        <x:f t="shared" si="54"/>
        <x:v>0</x:v>
      </x:c>
      <x:c r="BC136" s="70">
        <x:f t="shared" si="54"/>
        <x:v>0</x:v>
      </x:c>
      <x:c r="BD136" s="70">
        <x:f t="shared" si="54"/>
        <x:v>3</x:v>
      </x:c>
      <x:c r="BE136" s="70">
        <x:f t="shared" si="54"/>
        <x:v>10</x:v>
      </x:c>
      <x:c r="BF136" s="70">
        <x:f t="shared" si="54"/>
        <x:v>89</x:v>
      </x:c>
      <x:c r="BG136" s="70">
        <x:f t="shared" si="54"/>
        <x:v>0</x:v>
      </x:c>
      <x:c r="BH136" s="70">
        <x:f t="shared" si="54"/>
        <x:v>0</x:v>
      </x:c>
      <x:c r="BI136" s="70">
        <x:f t="shared" si="54"/>
        <x:v>0</x:v>
      </x:c>
      <x:c r="BJ136" s="73">
        <x:f t="shared" si="54"/>
        <x:v>0</x:v>
      </x:c>
      <x:c r="BK136" s="70">
        <x:f t="shared" si="54"/>
        <x:v>0</x:v>
      </x:c>
      <x:c r="BL136" s="73">
        <x:f t="shared" si="54"/>
        <x:v>0</x:v>
      </x:c>
      <x:c r="BM136" s="70">
        <x:f t="shared" si="54"/>
        <x:v>0</x:v>
      </x:c>
      <x:c r="BN136" s="73">
        <x:f t="shared" si="54"/>
        <x:v>0</x:v>
      </x:c>
      <x:c r="BO136" s="70">
        <x:f t="shared" ref="BO136:DG136" si="55">SUM(BO137)</x:f>
        <x:v>0</x:v>
      </x:c>
      <x:c r="BP136" s="73">
        <x:f t="shared" si="55"/>
        <x:v>0</x:v>
      </x:c>
      <x:c r="BQ136" s="70">
        <x:f t="shared" si="55"/>
        <x:v>0</x:v>
      </x:c>
      <x:c r="BR136" s="70">
        <x:f t="shared" si="55"/>
        <x:v>0</x:v>
      </x:c>
      <x:c r="BS136" s="70">
        <x:f t="shared" si="55"/>
        <x:v>0</x:v>
      </x:c>
      <x:c r="BT136" s="70">
        <x:f t="shared" si="55"/>
        <x:v>0</x:v>
      </x:c>
      <x:c r="BU136" s="70">
        <x:f t="shared" si="55"/>
        <x:v>0</x:v>
      </x:c>
      <x:c r="BV136" s="288" t="s">
        <x:v>1142</x:v>
      </x:c>
      <x:c r="BW136" s="70">
        <x:f t="shared" si="55"/>
        <x:v>4</x:v>
      </x:c>
      <x:c r="BX136" s="70">
        <x:f t="shared" si="55"/>
        <x:v>463</x:v>
      </x:c>
      <x:c r="BY136" s="73">
        <x:f t="shared" si="55"/>
        <x:v>21326</x:v>
      </x:c>
      <x:c r="BZ136" s="70">
        <x:f t="shared" si="55"/>
        <x:v>0</x:v>
      </x:c>
      <x:c r="CA136" s="73">
        <x:f t="shared" si="55"/>
        <x:v>0</x:v>
      </x:c>
      <x:c r="CB136" s="70">
        <x:f t="shared" si="55"/>
        <x:v>0</x:v>
      </x:c>
      <x:c r="CC136" s="73">
        <x:f t="shared" si="55"/>
        <x:v>0</x:v>
      </x:c>
      <x:c r="CD136" s="70">
        <x:f t="shared" si="55"/>
        <x:v>0</x:v>
      </x:c>
      <x:c r="CE136" s="70">
        <x:f t="shared" si="55"/>
        <x:v>9</x:v>
      </x:c>
      <x:c r="CF136" s="73">
        <x:f t="shared" si="55"/>
        <x:v>167.44</x:v>
      </x:c>
      <x:c r="CG136" s="70">
        <x:f t="shared" si="55"/>
        <x:v>0</x:v>
      </x:c>
      <x:c r="CH136" s="70">
        <x:f t="shared" si="55"/>
        <x:v>9</x:v>
      </x:c>
      <x:c r="CI136" s="70">
        <x:f t="shared" si="55"/>
        <x:v>0</x:v>
      </x:c>
      <x:c r="CJ136" s="70">
        <x:f t="shared" si="55"/>
        <x:v>9</x:v>
      </x:c>
      <x:c r="CK136" s="70">
        <x:f t="shared" si="55"/>
        <x:v>0</x:v>
      </x:c>
      <x:c r="CL136" s="70">
        <x:f t="shared" si="55"/>
        <x:v>0</x:v>
      </x:c>
      <x:c r="CM136" s="70">
        <x:f t="shared" si="55"/>
        <x:v>0</x:v>
      </x:c>
      <x:c r="CN136" s="70">
        <x:f t="shared" si="55"/>
        <x:v>0</x:v>
      </x:c>
      <x:c r="CO136" s="70">
        <x:f t="shared" si="55"/>
        <x:v>1</x:v>
      </x:c>
      <x:c r="CP136" s="73">
        <x:f t="shared" si="55"/>
        <x:v>120</x:v>
      </x:c>
      <x:c r="CQ136" s="70">
        <x:f t="shared" si="55"/>
        <x:v>0</x:v>
      </x:c>
      <x:c r="CR136" s="73">
        <x:f t="shared" si="55"/>
        <x:v>0</x:v>
      </x:c>
      <x:c r="CS136" s="70">
        <x:f t="shared" si="55"/>
        <x:v>463</x:v>
      </x:c>
      <x:c r="CT136" s="70">
        <x:f t="shared" si="55"/>
        <x:v>2</x:v>
      </x:c>
      <x:c r="CU136" s="70">
        <x:f t="shared" si="55"/>
        <x:v>6</x:v>
      </x:c>
      <x:c r="CV136" s="70">
        <x:f t="shared" si="55"/>
        <x:v>14</x:v>
      </x:c>
      <x:c r="CW136" s="70">
        <x:f t="shared" si="55"/>
        <x:v>0</x:v>
      </x:c>
      <x:c r="CX136" s="70">
        <x:f t="shared" si="55"/>
        <x:v>0</x:v>
      </x:c>
      <x:c r="CY136" s="288" t="s">
        <x:v>1142</x:v>
      </x:c>
      <x:c r="CZ136" s="70">
        <x:f t="shared" si="55"/>
        <x:v>0</x:v>
      </x:c>
      <x:c r="DA136" s="73">
        <x:f t="shared" si="55"/>
        <x:v>0</x:v>
      </x:c>
      <x:c r="DB136" s="70">
        <x:f t="shared" si="55"/>
        <x:v>0</x:v>
      </x:c>
      <x:c r="DC136" s="73">
        <x:f t="shared" si="55"/>
        <x:v>0</x:v>
      </x:c>
      <x:c r="DD136" s="70">
        <x:f t="shared" si="55"/>
        <x:v>0</x:v>
      </x:c>
      <x:c r="DE136" s="73">
        <x:f t="shared" si="55"/>
        <x:v>0</x:v>
      </x:c>
      <x:c r="DF136" s="70">
        <x:f t="shared" si="55"/>
        <x:v>0</x:v>
      </x:c>
      <x:c r="DG136" s="104">
        <x:f t="shared" si="55"/>
        <x:v>0</x:v>
      </x:c>
    </x:row>
    <x:row r="137" spans="1:111" ht="30" customHeight="1">
      <x:c r="A137" s="522" t="s">
        <x:v>837</x:v>
      </x:c>
      <x:c r="B137" s="115">
        <x:v>1</x:v>
      </x:c>
      <x:c r="C137" s="162">
        <x:v>33000</x:v>
      </x:c>
      <x:c r="D137" s="112"/>
      <x:c r="E137" s="162"/>
      <x:c r="F137" s="112">
        <x:v>1</x:v>
      </x:c>
      <x:c r="G137" s="162">
        <x:v>2.3999999999999999</x:v>
      </x:c>
      <x:c r="H137" s="112"/>
      <x:c r="I137" s="162"/>
      <x:c r="J137" s="112"/>
      <x:c r="K137" s="112"/>
      <x:c r="L137" s="162"/>
      <x:c r="M137" s="112"/>
      <x:c r="N137" s="112"/>
      <x:c r="O137" s="112"/>
      <x:c r="P137" s="112"/>
      <x:c r="Q137" s="112"/>
      <x:c r="R137" s="162"/>
      <x:c r="S137" s="112">
        <x:v>1</x:v>
      </x:c>
      <x:c r="T137" s="162">
        <x:v>20.25</x:v>
      </x:c>
      <x:c r="U137" s="112"/>
      <x:c r="V137" s="162"/>
      <x:c r="W137" s="112"/>
      <x:c r="X137" s="112"/>
      <x:c r="Y137" s="112"/>
      <x:c r="Z137" s="112"/>
      <x:c r="AA137" s="112"/>
      <x:c r="AB137" s="112"/>
      <x:c r="AC137" s="112"/>
      <x:c r="AD137" s="112"/>
      <x:c r="AE137" s="112"/>
      <x:c r="AF137" s="112"/>
      <x:c r="AG137" s="112"/>
      <x:c r="AH137" s="112"/>
      <x:c r="AI137" s="112"/>
      <x:c r="AJ137" s="112"/>
      <x:c r="AK137" s="112"/>
      <x:c r="AL137" s="522" t="s">
        <x:v>837</x:v>
      </x:c>
      <x:c r="AM137" s="112">
        <x:v>10</x:v>
      </x:c>
      <x:c r="AN137" s="162">
        <x:v>39946</x:v>
      </x:c>
      <x:c r="AO137" s="112"/>
      <x:c r="AP137" s="112"/>
      <x:c r="AQ137" s="112"/>
      <x:c r="AR137" s="162"/>
      <x:c r="AS137" s="112"/>
      <x:c r="AT137" s="162"/>
      <x:c r="AU137" s="112">
        <x:v>1</x:v>
      </x:c>
      <x:c r="AV137" s="112">
        <x:v>1</x:v>
      </x:c>
      <x:c r="AW137" s="112">
        <x:v>3</x:v>
      </x:c>
      <x:c r="AX137" s="112">
        <x:v>2</x:v>
      </x:c>
      <x:c r="AY137" s="112"/>
      <x:c r="AZ137" s="112"/>
      <x:c r="BA137" s="162"/>
      <x:c r="BB137" s="112"/>
      <x:c r="BC137" s="112"/>
      <x:c r="BD137" s="70">
        <x:v>3</x:v>
      </x:c>
      <x:c r="BE137" s="70">
        <x:v>10</x:v>
      </x:c>
      <x:c r="BF137" s="70">
        <x:v>89</x:v>
      </x:c>
      <x:c r="BG137" s="70"/>
      <x:c r="BH137" s="70"/>
      <x:c r="BI137" s="70"/>
      <x:c r="BJ137" s="73"/>
      <x:c r="BK137" s="70"/>
      <x:c r="BL137" s="73"/>
      <x:c r="BM137" s="70"/>
      <x:c r="BN137" s="73"/>
      <x:c r="BO137" s="70"/>
      <x:c r="BP137" s="73"/>
      <x:c r="BQ137" s="70"/>
      <x:c r="BR137" s="70"/>
      <x:c r="BS137" s="70"/>
      <x:c r="BT137" s="70"/>
      <x:c r="BU137" s="70"/>
      <x:c r="BV137" s="522" t="s">
        <x:v>837</x:v>
      </x:c>
      <x:c r="BW137" s="112">
        <x:v>4</x:v>
      </x:c>
      <x:c r="BX137" s="112">
        <x:v>463</x:v>
      </x:c>
      <x:c r="BY137" s="162">
        <x:v>21326</x:v>
      </x:c>
      <x:c r="BZ137" s="112"/>
      <x:c r="CA137" s="162"/>
      <x:c r="CB137" s="112"/>
      <x:c r="CC137" s="162"/>
      <x:c r="CD137" s="112"/>
      <x:c r="CE137" s="112">
        <x:v>9</x:v>
      </x:c>
      <x:c r="CF137" s="162">
        <x:f>17.6+21.08+21.9+21.08+17.16+14.56+21.9+14.56+17.6</x:f>
        <x:v>167.44</x:v>
      </x:c>
      <x:c r="CG137" s="112"/>
      <x:c r="CH137" s="112">
        <x:v>9</x:v>
      </x:c>
      <x:c r="CI137" s="112"/>
      <x:c r="CJ137" s="112">
        <x:v>9</x:v>
      </x:c>
      <x:c r="CK137" s="112"/>
      <x:c r="CL137" s="112"/>
      <x:c r="CM137" s="112"/>
      <x:c r="CN137" s="112"/>
      <x:c r="CO137" s="112">
        <x:v>1</x:v>
      </x:c>
      <x:c r="CP137" s="162">
        <x:v>120</x:v>
      </x:c>
      <x:c r="CQ137" s="112"/>
      <x:c r="CR137" s="162"/>
      <x:c r="CS137" s="112">
        <x:v>463</x:v>
      </x:c>
      <x:c r="CT137" s="112">
        <x:v>2</x:v>
      </x:c>
      <x:c r="CU137" s="112">
        <x:v>6</x:v>
      </x:c>
      <x:c r="CV137" s="112">
        <x:v>14</x:v>
      </x:c>
      <x:c r="CW137" s="112"/>
      <x:c r="CX137" s="112"/>
      <x:c r="CY137" s="522" t="s">
        <x:v>837</x:v>
      </x:c>
      <x:c r="CZ137" s="70"/>
      <x:c r="DA137" s="73"/>
      <x:c r="DB137" s="70"/>
      <x:c r="DC137" s="73"/>
      <x:c r="DD137" s="70"/>
      <x:c r="DE137" s="73"/>
      <x:c r="DF137" s="70"/>
      <x:c r="DG137" s="104"/>
    </x:row>
    <x:row r="138" spans="1:111" ht="30" customHeight="1">
      <x:c r="A138" s="288" t="s">
        <x:v>1541</x:v>
      </x:c>
      <x:c r="B138" s="114">
        <x:f>SUM(B139:B146)</x:f>
        <x:v>0</x:v>
      </x:c>
      <x:c r="C138" s="73">
        <x:f t="shared" ref="C138:BN138" si="56">SUM(C139:C146)</x:f>
        <x:v>0</x:v>
      </x:c>
      <x:c r="D138" s="70">
        <x:f t="shared" si="56"/>
        <x:v>0</x:v>
      </x:c>
      <x:c r="E138" s="73">
        <x:f t="shared" si="56"/>
        <x:v>0</x:v>
      </x:c>
      <x:c r="F138" s="70">
        <x:f t="shared" si="56"/>
        <x:v>1</x:v>
      </x:c>
      <x:c r="G138" s="73">
        <x:f t="shared" si="56"/>
        <x:v>0.90000000000000002</x:v>
      </x:c>
      <x:c r="H138" s="70">
        <x:f t="shared" si="56"/>
        <x:v>0</x:v>
      </x:c>
      <x:c r="I138" s="73">
        <x:f t="shared" si="56"/>
        <x:v>0</x:v>
      </x:c>
      <x:c r="J138" s="70">
        <x:f t="shared" si="56"/>
        <x:v>5</x:v>
      </x:c>
      <x:c r="K138" s="70">
        <x:f t="shared" si="56"/>
        <x:v>0</x:v>
      </x:c>
      <x:c r="L138" s="73">
        <x:f t="shared" si="56"/>
        <x:v>0</x:v>
      </x:c>
      <x:c r="M138" s="70">
        <x:f t="shared" si="56"/>
        <x:v>5</x:v>
      </x:c>
      <x:c r="N138" s="70">
        <x:f t="shared" si="56"/>
        <x:v>2</x:v>
      </x:c>
      <x:c r="O138" s="70">
        <x:f t="shared" si="56"/>
        <x:v>0</x:v>
      </x:c>
      <x:c r="P138" s="70">
        <x:f t="shared" si="56"/>
        <x:v>0</x:v>
      </x:c>
      <x:c r="Q138" s="70">
        <x:f t="shared" si="56"/>
        <x:v>0</x:v>
      </x:c>
      <x:c r="R138" s="73">
        <x:f t="shared" si="56"/>
        <x:v>0</x:v>
      </x:c>
      <x:c r="S138" s="70">
        <x:f t="shared" si="56"/>
        <x:v>0</x:v>
      </x:c>
      <x:c r="T138" s="73">
        <x:f t="shared" si="56"/>
        <x:v>0</x:v>
      </x:c>
      <x:c r="U138" s="70">
        <x:f t="shared" si="56"/>
        <x:v>0</x:v>
      </x:c>
      <x:c r="V138" s="73">
        <x:f t="shared" si="56"/>
        <x:v>0</x:v>
      </x:c>
      <x:c r="W138" s="70">
        <x:f t="shared" si="56"/>
        <x:v>0</x:v>
      </x:c>
      <x:c r="X138" s="70">
        <x:f t="shared" si="56"/>
        <x:v>32</x:v>
      </x:c>
      <x:c r="Y138" s="70">
        <x:f t="shared" si="56"/>
        <x:v>0</x:v>
      </x:c>
      <x:c r="Z138" s="70">
        <x:f t="shared" si="56"/>
        <x:v>0</x:v>
      </x:c>
      <x:c r="AA138" s="70">
        <x:f t="shared" si="56"/>
        <x:v>0</x:v>
      </x:c>
      <x:c r="AB138" s="70">
        <x:f t="shared" si="56"/>
        <x:v>0</x:v>
      </x:c>
      <x:c r="AC138" s="70">
        <x:f t="shared" si="56"/>
        <x:v>0</x:v>
      </x:c>
      <x:c r="AD138" s="70">
        <x:f t="shared" si="56"/>
        <x:v>0</x:v>
      </x:c>
      <x:c r="AE138" s="70">
        <x:f t="shared" si="56"/>
        <x:v>0</x:v>
      </x:c>
      <x:c r="AF138" s="70">
        <x:f t="shared" si="56"/>
        <x:v>0</x:v>
      </x:c>
      <x:c r="AG138" s="70">
        <x:f t="shared" si="56"/>
        <x:v>0</x:v>
      </x:c>
      <x:c r="AH138" s="70">
        <x:f t="shared" si="56"/>
        <x:v>0</x:v>
      </x:c>
      <x:c r="AI138" s="70">
        <x:f t="shared" si="56"/>
        <x:v>0</x:v>
      </x:c>
      <x:c r="AJ138" s="70">
        <x:f t="shared" si="56"/>
        <x:v>0</x:v>
      </x:c>
      <x:c r="AK138" s="70">
        <x:f t="shared" si="56"/>
        <x:v>0</x:v>
      </x:c>
      <x:c r="AL138" s="288" t="s">
        <x:v>1541</x:v>
      </x:c>
      <x:c r="AM138" s="70">
        <x:f t="shared" si="56"/>
        <x:v>0</x:v>
      </x:c>
      <x:c r="AN138" s="73">
        <x:f t="shared" si="56"/>
        <x:v>0</x:v>
      </x:c>
      <x:c r="AO138" s="70">
        <x:f t="shared" si="56"/>
        <x:v>0</x:v>
      </x:c>
      <x:c r="AP138" s="70">
        <x:f t="shared" si="56"/>
        <x:v>0</x:v>
      </x:c>
      <x:c r="AQ138" s="70">
        <x:f t="shared" si="56"/>
        <x:v>0</x:v>
      </x:c>
      <x:c r="AR138" s="73">
        <x:f t="shared" si="56"/>
        <x:v>0</x:v>
      </x:c>
      <x:c r="AS138" s="70">
        <x:f t="shared" si="56"/>
        <x:v>0</x:v>
      </x:c>
      <x:c r="AT138" s="73">
        <x:f t="shared" si="56"/>
        <x:v>0</x:v>
      </x:c>
      <x:c r="AU138" s="70">
        <x:f t="shared" si="56"/>
        <x:v>0</x:v>
      </x:c>
      <x:c r="AV138" s="70">
        <x:f t="shared" si="56"/>
        <x:v>0</x:v>
      </x:c>
      <x:c r="AW138" s="70">
        <x:f t="shared" si="56"/>
        <x:v>0</x:v>
      </x:c>
      <x:c r="AX138" s="70">
        <x:f t="shared" si="56"/>
        <x:v>0</x:v>
      </x:c>
      <x:c r="AY138" s="70">
        <x:f t="shared" si="56"/>
        <x:v>0</x:v>
      </x:c>
      <x:c r="AZ138" s="70">
        <x:f t="shared" si="56"/>
        <x:v>1</x:v>
      </x:c>
      <x:c r="BA138" s="73">
        <x:f t="shared" si="56"/>
        <x:v>1</x:v>
      </x:c>
      <x:c r="BB138" s="70">
        <x:f t="shared" si="56"/>
        <x:v>0</x:v>
      </x:c>
      <x:c r="BC138" s="70">
        <x:f t="shared" si="56"/>
        <x:v>0</x:v>
      </x:c>
      <x:c r="BD138" s="70">
        <x:f t="shared" si="56"/>
        <x:v>2</x:v>
      </x:c>
      <x:c r="BE138" s="70">
        <x:f t="shared" si="56"/>
        <x:v>3</x:v>
      </x:c>
      <x:c r="BF138" s="70">
        <x:f t="shared" si="56"/>
        <x:v>20</x:v>
      </x:c>
      <x:c r="BG138" s="70">
        <x:f t="shared" si="56"/>
        <x:v>0</x:v>
      </x:c>
      <x:c r="BH138" s="70">
        <x:f t="shared" si="56"/>
        <x:v>0</x:v>
      </x:c>
      <x:c r="BI138" s="70">
        <x:f t="shared" si="56"/>
        <x:v>0</x:v>
      </x:c>
      <x:c r="BJ138" s="73">
        <x:f t="shared" si="56"/>
        <x:v>0</x:v>
      </x:c>
      <x:c r="BK138" s="70">
        <x:f t="shared" si="56"/>
        <x:v>0</x:v>
      </x:c>
      <x:c r="BL138" s="73">
        <x:f t="shared" si="56"/>
        <x:v>0</x:v>
      </x:c>
      <x:c r="BM138" s="70">
        <x:f t="shared" si="56"/>
        <x:v>0</x:v>
      </x:c>
      <x:c r="BN138" s="73">
        <x:f t="shared" si="56"/>
        <x:v>0</x:v>
      </x:c>
      <x:c r="BO138" s="70">
        <x:f t="shared" ref="BO138:DG138" si="57">SUM(BO139:BO146)</x:f>
        <x:v>0</x:v>
      </x:c>
      <x:c r="BP138" s="73">
        <x:f t="shared" si="57"/>
        <x:v>0</x:v>
      </x:c>
      <x:c r="BQ138" s="70">
        <x:f t="shared" si="57"/>
        <x:v>0</x:v>
      </x:c>
      <x:c r="BR138" s="70">
        <x:f t="shared" si="57"/>
        <x:v>0</x:v>
      </x:c>
      <x:c r="BS138" s="70">
        <x:f t="shared" si="57"/>
        <x:v>0</x:v>
      </x:c>
      <x:c r="BT138" s="70">
        <x:f t="shared" si="57"/>
        <x:v>0</x:v>
      </x:c>
      <x:c r="BU138" s="70">
        <x:f t="shared" si="57"/>
        <x:v>0</x:v>
      </x:c>
      <x:c r="BV138" s="288" t="s">
        <x:v>1541</x:v>
      </x:c>
      <x:c r="BW138" s="70">
        <x:f t="shared" si="57"/>
        <x:v>1</x:v>
      </x:c>
      <x:c r="BX138" s="70">
        <x:f t="shared" si="57"/>
        <x:v>98</x:v>
      </x:c>
      <x:c r="BY138" s="73">
        <x:f t="shared" si="57"/>
        <x:v>2000</x:v>
      </x:c>
      <x:c r="BZ138" s="70">
        <x:f t="shared" si="57"/>
        <x:v>0</x:v>
      </x:c>
      <x:c r="CA138" s="73">
        <x:f t="shared" si="57"/>
        <x:v>0</x:v>
      </x:c>
      <x:c r="CB138" s="70">
        <x:f t="shared" si="57"/>
        <x:v>0</x:v>
      </x:c>
      <x:c r="CC138" s="73">
        <x:f t="shared" si="57"/>
        <x:v>0</x:v>
      </x:c>
      <x:c r="CD138" s="70">
        <x:f t="shared" si="57"/>
        <x:v>0</x:v>
      </x:c>
      <x:c r="CE138" s="70">
        <x:f t="shared" si="57"/>
        <x:v>1</x:v>
      </x:c>
      <x:c r="CF138" s="73">
        <x:f t="shared" si="57"/>
        <x:v>30</x:v>
      </x:c>
      <x:c r="CG138" s="70">
        <x:f t="shared" si="57"/>
        <x:v>0</x:v>
      </x:c>
      <x:c r="CH138" s="70">
        <x:f t="shared" si="57"/>
        <x:v>0</x:v>
      </x:c>
      <x:c r="CI138" s="70">
        <x:f t="shared" si="57"/>
        <x:v>0</x:v>
      </x:c>
      <x:c r="CJ138" s="70">
        <x:f t="shared" si="57"/>
        <x:v>2</x:v>
      </x:c>
      <x:c r="CK138" s="70">
        <x:f t="shared" si="57"/>
        <x:v>0</x:v>
      </x:c>
      <x:c r="CL138" s="70">
        <x:f t="shared" si="57"/>
        <x:v>0</x:v>
      </x:c>
      <x:c r="CM138" s="70">
        <x:f t="shared" si="57"/>
        <x:v>0</x:v>
      </x:c>
      <x:c r="CN138" s="70">
        <x:f t="shared" si="57"/>
        <x:v>0</x:v>
      </x:c>
      <x:c r="CO138" s="70">
        <x:f t="shared" si="57"/>
        <x:v>0</x:v>
      </x:c>
      <x:c r="CP138" s="73">
        <x:f t="shared" si="57"/>
        <x:v>0</x:v>
      </x:c>
      <x:c r="CQ138" s="70">
        <x:f t="shared" si="57"/>
        <x:v>0</x:v>
      </x:c>
      <x:c r="CR138" s="73">
        <x:f t="shared" si="57"/>
        <x:v>0</x:v>
      </x:c>
      <x:c r="CS138" s="70">
        <x:f t="shared" si="57"/>
        <x:v>47</x:v>
      </x:c>
      <x:c r="CT138" s="70">
        <x:f t="shared" si="57"/>
        <x:v>1</x:v>
      </x:c>
      <x:c r="CU138" s="70">
        <x:f t="shared" si="57"/>
        <x:v>0</x:v>
      </x:c>
      <x:c r="CV138" s="70">
        <x:f t="shared" si="57"/>
        <x:v>0</x:v>
      </x:c>
      <x:c r="CW138" s="70">
        <x:f t="shared" si="57"/>
        <x:v>0</x:v>
      </x:c>
      <x:c r="CX138" s="70">
        <x:f t="shared" si="57"/>
        <x:v>0</x:v>
      </x:c>
      <x:c r="CY138" s="288" t="s">
        <x:v>1541</x:v>
      </x:c>
      <x:c r="CZ138" s="70">
        <x:f t="shared" si="57"/>
        <x:v>0</x:v>
      </x:c>
      <x:c r="DA138" s="73">
        <x:f t="shared" si="57"/>
        <x:v>0</x:v>
      </x:c>
      <x:c r="DB138" s="70">
        <x:f t="shared" si="57"/>
        <x:v>0</x:v>
      </x:c>
      <x:c r="DC138" s="73">
        <x:f t="shared" si="57"/>
        <x:v>0</x:v>
      </x:c>
      <x:c r="DD138" s="70">
        <x:f t="shared" si="57"/>
        <x:v>0</x:v>
      </x:c>
      <x:c r="DE138" s="73">
        <x:f t="shared" si="57"/>
        <x:v>0</x:v>
      </x:c>
      <x:c r="DF138" s="70">
        <x:f t="shared" si="57"/>
        <x:v>0</x:v>
      </x:c>
      <x:c r="DG138" s="104">
        <x:f t="shared" si="57"/>
        <x:v>0</x:v>
      </x:c>
    </x:row>
    <x:row r="139" spans="1:111" ht="30" customHeight="1">
      <x:c r="A139" s="522" t="s">
        <x:v>2210</x:v>
      </x:c>
      <x:c r="B139" s="115"/>
      <x:c r="C139" s="162"/>
      <x:c r="D139" s="112"/>
      <x:c r="E139" s="162"/>
      <x:c r="F139" s="112"/>
      <x:c r="G139" s="162"/>
      <x:c r="H139" s="112"/>
      <x:c r="I139" s="162"/>
      <x:c r="J139" s="112"/>
      <x:c r="K139" s="112"/>
      <x:c r="L139" s="162"/>
      <x:c r="M139" s="112">
        <x:v>1</x:v>
      </x:c>
      <x:c r="N139" s="112">
        <x:v>1</x:v>
      </x:c>
      <x:c r="O139" s="112"/>
      <x:c r="P139" s="112"/>
      <x:c r="Q139" s="70"/>
      <x:c r="R139" s="73"/>
      <x:c r="S139" s="70"/>
      <x:c r="T139" s="73"/>
      <x:c r="U139" s="70"/>
      <x:c r="V139" s="73"/>
      <x:c r="W139" s="70"/>
      <x:c r="X139" s="70"/>
      <x:c r="Y139" s="70"/>
      <x:c r="Z139" s="70"/>
      <x:c r="AA139" s="70"/>
      <x:c r="AB139" s="70"/>
      <x:c r="AC139" s="70"/>
      <x:c r="AD139" s="70"/>
      <x:c r="AE139" s="70"/>
      <x:c r="AF139" s="70"/>
      <x:c r="AG139" s="70"/>
      <x:c r="AH139" s="70"/>
      <x:c r="AI139" s="70"/>
      <x:c r="AJ139" s="70"/>
      <x:c r="AK139" s="70"/>
      <x:c r="AL139" s="522" t="s">
        <x:v>2210</x:v>
      </x:c>
      <x:c r="AM139" s="70"/>
      <x:c r="AN139" s="73"/>
      <x:c r="AO139" s="70"/>
      <x:c r="AP139" s="70"/>
      <x:c r="AQ139" s="70"/>
      <x:c r="AR139" s="73"/>
      <x:c r="AS139" s="70"/>
      <x:c r="AT139" s="73"/>
      <x:c r="AU139" s="70"/>
      <x:c r="AV139" s="70"/>
      <x:c r="AW139" s="70"/>
      <x:c r="AX139" s="70"/>
      <x:c r="AY139" s="70"/>
      <x:c r="AZ139" s="70"/>
      <x:c r="BA139" s="73"/>
      <x:c r="BB139" s="70"/>
      <x:c r="BC139" s="70"/>
      <x:c r="BD139" s="70"/>
      <x:c r="BE139" s="70"/>
      <x:c r="BF139" s="70"/>
      <x:c r="BG139" s="70"/>
      <x:c r="BH139" s="70"/>
      <x:c r="BI139" s="70"/>
      <x:c r="BJ139" s="73"/>
      <x:c r="BK139" s="70"/>
      <x:c r="BL139" s="73"/>
      <x:c r="BM139" s="70"/>
      <x:c r="BN139" s="73"/>
      <x:c r="BO139" s="70"/>
      <x:c r="BP139" s="73"/>
      <x:c r="BQ139" s="70"/>
      <x:c r="BR139" s="70"/>
      <x:c r="BS139" s="70"/>
      <x:c r="BT139" s="70"/>
      <x:c r="BU139" s="70"/>
      <x:c r="BV139" s="522" t="s">
        <x:v>2210</x:v>
      </x:c>
      <x:c r="BW139" s="70"/>
      <x:c r="BX139" s="70"/>
      <x:c r="BY139" s="73"/>
      <x:c r="BZ139" s="70"/>
      <x:c r="CA139" s="73"/>
      <x:c r="CB139" s="70"/>
      <x:c r="CC139" s="73"/>
      <x:c r="CD139" s="70"/>
      <x:c r="CE139" s="70"/>
      <x:c r="CF139" s="73"/>
      <x:c r="CG139" s="70"/>
      <x:c r="CH139" s="70"/>
      <x:c r="CI139" s="70"/>
      <x:c r="CJ139" s="70"/>
      <x:c r="CK139" s="70"/>
      <x:c r="CL139" s="70"/>
      <x:c r="CM139" s="70"/>
      <x:c r="CN139" s="70"/>
      <x:c r="CO139" s="70"/>
      <x:c r="CP139" s="73"/>
      <x:c r="CQ139" s="70"/>
      <x:c r="CR139" s="73"/>
      <x:c r="CS139" s="70"/>
      <x:c r="CT139" s="70"/>
      <x:c r="CU139" s="70"/>
      <x:c r="CV139" s="70"/>
      <x:c r="CW139" s="70"/>
      <x:c r="CX139" s="70"/>
      <x:c r="CY139" s="522" t="s">
        <x:v>2210</x:v>
      </x:c>
      <x:c r="CZ139" s="70"/>
      <x:c r="DA139" s="73"/>
      <x:c r="DB139" s="70"/>
      <x:c r="DC139" s="73"/>
      <x:c r="DD139" s="70"/>
      <x:c r="DE139" s="73"/>
      <x:c r="DF139" s="70"/>
      <x:c r="DG139" s="104"/>
    </x:row>
    <x:row r="140" spans="1:111" ht="30" customHeight="1">
      <x:c r="A140" s="522" t="s">
        <x:v>2167</x:v>
      </x:c>
      <x:c r="B140" s="115"/>
      <x:c r="C140" s="162"/>
      <x:c r="D140" s="112"/>
      <x:c r="E140" s="162"/>
      <x:c r="F140" s="112"/>
      <x:c r="G140" s="162"/>
      <x:c r="H140" s="112"/>
      <x:c r="I140" s="162"/>
      <x:c r="J140" s="112">
        <x:v>1</x:v>
      </x:c>
      <x:c r="K140" s="112"/>
      <x:c r="L140" s="162"/>
      <x:c r="M140" s="112">
        <x:v>1</x:v>
      </x:c>
      <x:c r="N140" s="112"/>
      <x:c r="O140" s="112"/>
      <x:c r="P140" s="112"/>
      <x:c r="Q140" s="70"/>
      <x:c r="R140" s="73"/>
      <x:c r="S140" s="70"/>
      <x:c r="T140" s="73"/>
      <x:c r="U140" s="70"/>
      <x:c r="V140" s="73"/>
      <x:c r="W140" s="70"/>
      <x:c r="X140" s="70"/>
      <x:c r="Y140" s="70"/>
      <x:c r="Z140" s="70"/>
      <x:c r="AA140" s="70"/>
      <x:c r="AB140" s="70"/>
      <x:c r="AC140" s="70"/>
      <x:c r="AD140" s="70"/>
      <x:c r="AE140" s="70"/>
      <x:c r="AF140" s="70"/>
      <x:c r="AG140" s="70"/>
      <x:c r="AH140" s="70"/>
      <x:c r="AI140" s="70"/>
      <x:c r="AJ140" s="70"/>
      <x:c r="AK140" s="70"/>
      <x:c r="AL140" s="522" t="s">
        <x:v>2167</x:v>
      </x:c>
      <x:c r="AM140" s="70"/>
      <x:c r="AN140" s="73"/>
      <x:c r="AO140" s="70"/>
      <x:c r="AP140" s="70"/>
      <x:c r="AQ140" s="70"/>
      <x:c r="AR140" s="73"/>
      <x:c r="AS140" s="70"/>
      <x:c r="AT140" s="73"/>
      <x:c r="AU140" s="70"/>
      <x:c r="AV140" s="70"/>
      <x:c r="AW140" s="70"/>
      <x:c r="AX140" s="70"/>
      <x:c r="AY140" s="70"/>
      <x:c r="AZ140" s="70"/>
      <x:c r="BA140" s="73"/>
      <x:c r="BB140" s="70"/>
      <x:c r="BC140" s="70"/>
      <x:c r="BD140" s="70"/>
      <x:c r="BE140" s="70"/>
      <x:c r="BF140" s="70"/>
      <x:c r="BG140" s="70"/>
      <x:c r="BH140" s="70"/>
      <x:c r="BI140" s="70"/>
      <x:c r="BJ140" s="73"/>
      <x:c r="BK140" s="70"/>
      <x:c r="BL140" s="73"/>
      <x:c r="BM140" s="70"/>
      <x:c r="BN140" s="73"/>
      <x:c r="BO140" s="70"/>
      <x:c r="BP140" s="73"/>
      <x:c r="BQ140" s="70"/>
      <x:c r="BR140" s="70"/>
      <x:c r="BS140" s="70"/>
      <x:c r="BT140" s="70"/>
      <x:c r="BU140" s="70"/>
      <x:c r="BV140" s="522" t="s">
        <x:v>2167</x:v>
      </x:c>
      <x:c r="BW140" s="70"/>
      <x:c r="BX140" s="70"/>
      <x:c r="BY140" s="73"/>
      <x:c r="BZ140" s="70"/>
      <x:c r="CA140" s="73"/>
      <x:c r="CB140" s="70"/>
      <x:c r="CC140" s="73"/>
      <x:c r="CD140" s="70"/>
      <x:c r="CE140" s="70"/>
      <x:c r="CF140" s="73"/>
      <x:c r="CG140" s="70"/>
      <x:c r="CH140" s="70"/>
      <x:c r="CI140" s="70"/>
      <x:c r="CJ140" s="70"/>
      <x:c r="CK140" s="70"/>
      <x:c r="CL140" s="70"/>
      <x:c r="CM140" s="70"/>
      <x:c r="CN140" s="607"/>
      <x:c r="CO140" s="70"/>
      <x:c r="CP140" s="73"/>
      <x:c r="CQ140" s="70"/>
      <x:c r="CR140" s="73"/>
      <x:c r="CS140" s="70">
        <x:v>23</x:v>
      </x:c>
      <x:c r="CT140" s="70"/>
      <x:c r="CU140" s="70"/>
      <x:c r="CV140" s="70"/>
      <x:c r="CW140" s="70"/>
      <x:c r="CX140" s="70"/>
      <x:c r="CY140" s="522" t="s">
        <x:v>2167</x:v>
      </x:c>
      <x:c r="CZ140" s="70"/>
      <x:c r="DA140" s="73"/>
      <x:c r="DB140" s="70"/>
      <x:c r="DC140" s="73"/>
      <x:c r="DD140" s="70"/>
      <x:c r="DE140" s="73"/>
      <x:c r="DF140" s="70"/>
      <x:c r="DG140" s="104"/>
    </x:row>
    <x:row r="141" spans="1:111" ht="30" customHeight="1">
      <x:c r="A141" s="522" t="s">
        <x:v>2214</x:v>
      </x:c>
      <x:c r="B141" s="114"/>
      <x:c r="C141" s="73"/>
      <x:c r="D141" s="70"/>
      <x:c r="E141" s="73"/>
      <x:c r="F141" s="70"/>
      <x:c r="G141" s="73"/>
      <x:c r="H141" s="70"/>
      <x:c r="I141" s="73"/>
      <x:c r="J141" s="70"/>
      <x:c r="K141" s="70"/>
      <x:c r="L141" s="73"/>
      <x:c r="M141" s="70"/>
      <x:c r="N141" s="70"/>
      <x:c r="O141" s="70"/>
      <x:c r="P141" s="70"/>
      <x:c r="Q141" s="70"/>
      <x:c r="R141" s="73"/>
      <x:c r="S141" s="70"/>
      <x:c r="T141" s="73"/>
      <x:c r="U141" s="70"/>
      <x:c r="V141" s="73"/>
      <x:c r="W141" s="70"/>
      <x:c r="X141" s="70"/>
      <x:c r="Y141" s="70"/>
      <x:c r="Z141" s="70"/>
      <x:c r="AA141" s="70"/>
      <x:c r="AB141" s="70"/>
      <x:c r="AC141" s="70"/>
      <x:c r="AD141" s="70"/>
      <x:c r="AE141" s="70"/>
      <x:c r="AF141" s="70"/>
      <x:c r="AG141" s="70"/>
      <x:c r="AH141" s="70"/>
      <x:c r="AI141" s="70"/>
      <x:c r="AJ141" s="70"/>
      <x:c r="AK141" s="70"/>
      <x:c r="AL141" s="522" t="s">
        <x:v>2214</x:v>
      </x:c>
      <x:c r="AM141" s="70"/>
      <x:c r="AN141" s="73"/>
      <x:c r="AO141" s="70"/>
      <x:c r="AP141" s="70"/>
      <x:c r="AQ141" s="70"/>
      <x:c r="AR141" s="73"/>
      <x:c r="AS141" s="70"/>
      <x:c r="AT141" s="73"/>
      <x:c r="AU141" s="70"/>
      <x:c r="AV141" s="70"/>
      <x:c r="AW141" s="70"/>
      <x:c r="AX141" s="70"/>
      <x:c r="AY141" s="70"/>
      <x:c r="AZ141" s="70"/>
      <x:c r="BA141" s="73"/>
      <x:c r="BB141" s="70"/>
      <x:c r="BC141" s="70"/>
      <x:c r="BD141" s="70">
        <x:v>2</x:v>
      </x:c>
      <x:c r="BE141" s="70"/>
      <x:c r="BF141" s="70"/>
      <x:c r="BG141" s="70"/>
      <x:c r="BH141" s="70"/>
      <x:c r="BI141" s="70"/>
      <x:c r="BJ141" s="73"/>
      <x:c r="BK141" s="70"/>
      <x:c r="BL141" s="73"/>
      <x:c r="BM141" s="70"/>
      <x:c r="BN141" s="73"/>
      <x:c r="BO141" s="70"/>
      <x:c r="BP141" s="73"/>
      <x:c r="BQ141" s="70"/>
      <x:c r="BR141" s="70"/>
      <x:c r="BS141" s="70"/>
      <x:c r="BT141" s="70"/>
      <x:c r="BU141" s="70"/>
      <x:c r="BV141" s="522" t="s">
        <x:v>2214</x:v>
      </x:c>
      <x:c r="BW141" s="112">
        <x:v>1</x:v>
      </x:c>
      <x:c r="BX141" s="112">
        <x:v>98</x:v>
      </x:c>
      <x:c r="BY141" s="162">
        <x:v>2000</x:v>
      </x:c>
      <x:c r="BZ141" s="112"/>
      <x:c r="CA141" s="162"/>
      <x:c r="CB141" s="112"/>
      <x:c r="CC141" s="162"/>
      <x:c r="CD141" s="112"/>
      <x:c r="CE141" s="112"/>
      <x:c r="CF141" s="162"/>
      <x:c r="CG141" s="112"/>
      <x:c r="CH141" s="70"/>
      <x:c r="CI141" s="70"/>
      <x:c r="CJ141" s="70">
        <x:v>1</x:v>
      </x:c>
      <x:c r="CK141" s="70"/>
      <x:c r="CL141" s="70"/>
      <x:c r="CM141" s="70"/>
      <x:c r="CN141" s="70"/>
      <x:c r="CO141" s="70"/>
      <x:c r="CP141" s="73"/>
      <x:c r="CQ141" s="70"/>
      <x:c r="CR141" s="73"/>
      <x:c r="CS141" s="70"/>
      <x:c r="CT141" s="70"/>
      <x:c r="CU141" s="70"/>
      <x:c r="CV141" s="70"/>
      <x:c r="CW141" s="70"/>
      <x:c r="CX141" s="70"/>
      <x:c r="CY141" s="522" t="s">
        <x:v>2214</x:v>
      </x:c>
      <x:c r="CZ141" s="70"/>
      <x:c r="DA141" s="73"/>
      <x:c r="DB141" s="70"/>
      <x:c r="DC141" s="73"/>
      <x:c r="DD141" s="70"/>
      <x:c r="DE141" s="73"/>
      <x:c r="DF141" s="70"/>
      <x:c r="DG141" s="104"/>
    </x:row>
    <x:row r="142" spans="1:111" ht="30" customHeight="1">
      <x:c r="A142" s="522" t="s">
        <x:v>1397</x:v>
      </x:c>
      <x:c r="B142" s="115"/>
      <x:c r="C142" s="162"/>
      <x:c r="D142" s="112"/>
      <x:c r="E142" s="162"/>
      <x:c r="F142" s="112"/>
      <x:c r="G142" s="162"/>
      <x:c r="H142" s="112"/>
      <x:c r="I142" s="162"/>
      <x:c r="J142" s="112">
        <x:v>2</x:v>
      </x:c>
      <x:c r="K142" s="112"/>
      <x:c r="L142" s="162"/>
      <x:c r="M142" s="112">
        <x:v>1</x:v>
      </x:c>
      <x:c r="N142" s="112">
        <x:v>1</x:v>
      </x:c>
      <x:c r="O142" s="112"/>
      <x:c r="P142" s="112"/>
      <x:c r="Q142" s="70"/>
      <x:c r="R142" s="73"/>
      <x:c r="S142" s="70"/>
      <x:c r="T142" s="73"/>
      <x:c r="U142" s="70"/>
      <x:c r="V142" s="73"/>
      <x:c r="W142" s="70"/>
      <x:c r="X142" s="70">
        <x:v>4</x:v>
      </x:c>
      <x:c r="Y142" s="70"/>
      <x:c r="Z142" s="70"/>
      <x:c r="AA142" s="70"/>
      <x:c r="AB142" s="70"/>
      <x:c r="AC142" s="70"/>
      <x:c r="AD142" s="70"/>
      <x:c r="AE142" s="70"/>
      <x:c r="AF142" s="70"/>
      <x:c r="AG142" s="70"/>
      <x:c r="AH142" s="70"/>
      <x:c r="AI142" s="70"/>
      <x:c r="AJ142" s="70"/>
      <x:c r="AK142" s="70"/>
      <x:c r="AL142" s="522" t="s">
        <x:v>1397</x:v>
      </x:c>
      <x:c r="AM142" s="70"/>
      <x:c r="AN142" s="73"/>
      <x:c r="AO142" s="70"/>
      <x:c r="AP142" s="70"/>
      <x:c r="AQ142" s="70"/>
      <x:c r="AR142" s="73"/>
      <x:c r="AS142" s="70"/>
      <x:c r="AT142" s="73"/>
      <x:c r="AU142" s="70"/>
      <x:c r="AV142" s="70"/>
      <x:c r="AW142" s="70"/>
      <x:c r="AX142" s="70"/>
      <x:c r="AY142" s="70"/>
      <x:c r="AZ142" s="70"/>
      <x:c r="BA142" s="73"/>
      <x:c r="BB142" s="70"/>
      <x:c r="BC142" s="70"/>
      <x:c r="BD142" s="70"/>
      <x:c r="BE142" s="70"/>
      <x:c r="BF142" s="70"/>
      <x:c r="BG142" s="70"/>
      <x:c r="BH142" s="70"/>
      <x:c r="BI142" s="70"/>
      <x:c r="BJ142" s="73"/>
      <x:c r="BK142" s="70"/>
      <x:c r="BL142" s="73"/>
      <x:c r="BM142" s="70"/>
      <x:c r="BN142" s="73"/>
      <x:c r="BO142" s="70"/>
      <x:c r="BP142" s="73"/>
      <x:c r="BQ142" s="70"/>
      <x:c r="BR142" s="70"/>
      <x:c r="BS142" s="70"/>
      <x:c r="BT142" s="70"/>
      <x:c r="BU142" s="70"/>
      <x:c r="BV142" s="522" t="s">
        <x:v>1397</x:v>
      </x:c>
      <x:c r="BW142" s="70"/>
      <x:c r="BX142" s="70"/>
      <x:c r="BY142" s="73"/>
      <x:c r="BZ142" s="70"/>
      <x:c r="CA142" s="73"/>
      <x:c r="CB142" s="70"/>
      <x:c r="CC142" s="73"/>
      <x:c r="CD142" s="70"/>
      <x:c r="CE142" s="70"/>
      <x:c r="CF142" s="73"/>
      <x:c r="CG142" s="70"/>
      <x:c r="CH142" s="70"/>
      <x:c r="CI142" s="70"/>
      <x:c r="CJ142" s="70"/>
      <x:c r="CK142" s="70"/>
      <x:c r="CL142" s="70"/>
      <x:c r="CM142" s="70"/>
      <x:c r="CN142" s="70"/>
      <x:c r="CO142" s="70"/>
      <x:c r="CP142" s="73"/>
      <x:c r="CQ142" s="70"/>
      <x:c r="CR142" s="73"/>
      <x:c r="CS142" s="70"/>
      <x:c r="CT142" s="70"/>
      <x:c r="CU142" s="70"/>
      <x:c r="CV142" s="70"/>
      <x:c r="CW142" s="70"/>
      <x:c r="CX142" s="70"/>
      <x:c r="CY142" s="522" t="s">
        <x:v>1397</x:v>
      </x:c>
      <x:c r="CZ142" s="70"/>
      <x:c r="DA142" s="73"/>
      <x:c r="DB142" s="70"/>
      <x:c r="DC142" s="73"/>
      <x:c r="DD142" s="70"/>
      <x:c r="DE142" s="73"/>
      <x:c r="DF142" s="70"/>
      <x:c r="DG142" s="104"/>
    </x:row>
    <x:row r="143" spans="1:111" ht="30" customHeight="1">
      <x:c r="A143" s="522" t="s">
        <x:v>1637</x:v>
      </x:c>
      <x:c r="B143" s="115"/>
      <x:c r="C143" s="162"/>
      <x:c r="D143" s="112"/>
      <x:c r="E143" s="162"/>
      <x:c r="F143" s="112">
        <x:v>1</x:v>
      </x:c>
      <x:c r="G143" s="162">
        <x:v>0.90000000000000002</x:v>
      </x:c>
      <x:c r="H143" s="112"/>
      <x:c r="I143" s="162"/>
      <x:c r="J143" s="112">
        <x:v>2</x:v>
      </x:c>
      <x:c r="K143" s="112"/>
      <x:c r="L143" s="162"/>
      <x:c r="M143" s="112">
        <x:v>1</x:v>
      </x:c>
      <x:c r="N143" s="112"/>
      <x:c r="O143" s="112"/>
      <x:c r="P143" s="112"/>
      <x:c r="Q143" s="70"/>
      <x:c r="R143" s="73"/>
      <x:c r="S143" s="70"/>
      <x:c r="T143" s="73"/>
      <x:c r="U143" s="70"/>
      <x:c r="V143" s="73"/>
      <x:c r="W143" s="70"/>
      <x:c r="X143" s="70">
        <x:v>20</x:v>
      </x:c>
      <x:c r="Y143" s="70"/>
      <x:c r="Z143" s="70"/>
      <x:c r="AA143" s="70"/>
      <x:c r="AB143" s="70"/>
      <x:c r="AC143" s="70"/>
      <x:c r="AD143" s="70"/>
      <x:c r="AE143" s="70"/>
      <x:c r="AF143" s="70"/>
      <x:c r="AG143" s="70"/>
      <x:c r="AH143" s="70"/>
      <x:c r="AI143" s="70"/>
      <x:c r="AJ143" s="70"/>
      <x:c r="AK143" s="70"/>
      <x:c r="AL143" s="522" t="s">
        <x:v>1637</x:v>
      </x:c>
      <x:c r="AM143" s="70"/>
      <x:c r="AN143" s="73"/>
      <x:c r="AO143" s="70"/>
      <x:c r="AP143" s="70"/>
      <x:c r="AQ143" s="70"/>
      <x:c r="AR143" s="73"/>
      <x:c r="AS143" s="70"/>
      <x:c r="AT143" s="73"/>
      <x:c r="AU143" s="70"/>
      <x:c r="AV143" s="70"/>
      <x:c r="AW143" s="70"/>
      <x:c r="AX143" s="70"/>
      <x:c r="AY143" s="70"/>
      <x:c r="AZ143" s="70"/>
      <x:c r="BA143" s="73"/>
      <x:c r="BB143" s="70"/>
      <x:c r="BC143" s="70"/>
      <x:c r="BD143" s="70"/>
      <x:c r="BE143" s="70">
        <x:v>1</x:v>
      </x:c>
      <x:c r="BF143" s="70">
        <x:v>12</x:v>
      </x:c>
      <x:c r="BG143" s="70"/>
      <x:c r="BH143" s="70"/>
      <x:c r="BI143" s="70"/>
      <x:c r="BJ143" s="73"/>
      <x:c r="BK143" s="70"/>
      <x:c r="BL143" s="73"/>
      <x:c r="BM143" s="70"/>
      <x:c r="BN143" s="73"/>
      <x:c r="BO143" s="70"/>
      <x:c r="BP143" s="73"/>
      <x:c r="BQ143" s="70"/>
      <x:c r="BR143" s="70"/>
      <x:c r="BS143" s="70"/>
      <x:c r="BT143" s="70"/>
      <x:c r="BU143" s="70"/>
      <x:c r="BV143" s="522" t="s">
        <x:v>1637</x:v>
      </x:c>
      <x:c r="BW143" s="70"/>
      <x:c r="BX143" s="70"/>
      <x:c r="BY143" s="73"/>
      <x:c r="BZ143" s="70"/>
      <x:c r="CA143" s="73"/>
      <x:c r="CB143" s="70"/>
      <x:c r="CC143" s="73"/>
      <x:c r="CD143" s="70"/>
      <x:c r="CE143" s="70">
        <x:v>1</x:v>
      </x:c>
      <x:c r="CF143" s="73">
        <x:v>30</x:v>
      </x:c>
      <x:c r="CG143" s="70"/>
      <x:c r="CH143" s="70"/>
      <x:c r="CI143" s="70"/>
      <x:c r="CJ143" s="70">
        <x:v>1</x:v>
      </x:c>
      <x:c r="CK143" s="70"/>
      <x:c r="CL143" s="70"/>
      <x:c r="CM143" s="70"/>
      <x:c r="CN143" s="70"/>
      <x:c r="CO143" s="70"/>
      <x:c r="CP143" s="73"/>
      <x:c r="CQ143" s="70"/>
      <x:c r="CR143" s="73"/>
      <x:c r="CS143" s="70">
        <x:v>24</x:v>
      </x:c>
      <x:c r="CT143" s="70">
        <x:v>1</x:v>
      </x:c>
      <x:c r="CU143" s="70"/>
      <x:c r="CV143" s="70"/>
      <x:c r="CW143" s="70"/>
      <x:c r="CX143" s="70"/>
      <x:c r="CY143" s="522" t="s">
        <x:v>1637</x:v>
      </x:c>
      <x:c r="CZ143" s="70"/>
      <x:c r="DA143" s="73"/>
      <x:c r="DB143" s="70"/>
      <x:c r="DC143" s="73"/>
      <x:c r="DD143" s="70"/>
      <x:c r="DE143" s="73"/>
      <x:c r="DF143" s="70"/>
      <x:c r="DG143" s="104"/>
    </x:row>
    <x:row r="144" spans="1:111" ht="30" customHeight="1">
      <x:c r="A144" s="522" t="s">
        <x:v>2851</x:v>
      </x:c>
      <x:c r="B144" s="114"/>
      <x:c r="C144" s="73"/>
      <x:c r="D144" s="70"/>
      <x:c r="E144" s="73"/>
      <x:c r="F144" s="70"/>
      <x:c r="G144" s="73"/>
      <x:c r="H144" s="70"/>
      <x:c r="I144" s="73"/>
      <x:c r="J144" s="70"/>
      <x:c r="K144" s="70"/>
      <x:c r="L144" s="73"/>
      <x:c r="M144" s="70"/>
      <x:c r="N144" s="70"/>
      <x:c r="O144" s="70"/>
      <x:c r="P144" s="70"/>
      <x:c r="Q144" s="70"/>
      <x:c r="R144" s="73"/>
      <x:c r="S144" s="70"/>
      <x:c r="T144" s="73"/>
      <x:c r="U144" s="70"/>
      <x:c r="V144" s="73"/>
      <x:c r="W144" s="70"/>
      <x:c r="X144" s="70">
        <x:v>4</x:v>
      </x:c>
      <x:c r="Y144" s="70"/>
      <x:c r="Z144" s="70"/>
      <x:c r="AA144" s="70"/>
      <x:c r="AB144" s="70"/>
      <x:c r="AC144" s="70"/>
      <x:c r="AD144" s="70"/>
      <x:c r="AE144" s="70"/>
      <x:c r="AF144" s="70"/>
      <x:c r="AG144" s="70"/>
      <x:c r="AH144" s="70"/>
      <x:c r="AI144" s="70"/>
      <x:c r="AJ144" s="70"/>
      <x:c r="AK144" s="70"/>
      <x:c r="AL144" s="522" t="s">
        <x:v>2851</x:v>
      </x:c>
      <x:c r="AM144" s="70"/>
      <x:c r="AN144" s="73"/>
      <x:c r="AO144" s="70"/>
      <x:c r="AP144" s="70"/>
      <x:c r="AQ144" s="70"/>
      <x:c r="AR144" s="73"/>
      <x:c r="AS144" s="70"/>
      <x:c r="AT144" s="73"/>
      <x:c r="AU144" s="70"/>
      <x:c r="AV144" s="70"/>
      <x:c r="AW144" s="70"/>
      <x:c r="AX144" s="70"/>
      <x:c r="AY144" s="70"/>
      <x:c r="AZ144" s="70"/>
      <x:c r="BA144" s="73"/>
      <x:c r="BB144" s="70"/>
      <x:c r="BC144" s="70"/>
      <x:c r="BD144" s="70"/>
      <x:c r="BE144" s="70">
        <x:v>1</x:v>
      </x:c>
      <x:c r="BF144" s="70">
        <x:v>3</x:v>
      </x:c>
      <x:c r="BG144" s="70"/>
      <x:c r="BH144" s="70"/>
      <x:c r="BI144" s="70"/>
      <x:c r="BJ144" s="73"/>
      <x:c r="BK144" s="70"/>
      <x:c r="BL144" s="73"/>
      <x:c r="BM144" s="70"/>
      <x:c r="BN144" s="73"/>
      <x:c r="BO144" s="70"/>
      <x:c r="BP144" s="73"/>
      <x:c r="BQ144" s="70"/>
      <x:c r="BR144" s="70"/>
      <x:c r="BS144" s="70"/>
      <x:c r="BT144" s="70"/>
      <x:c r="BU144" s="70"/>
      <x:c r="BV144" s="522" t="s">
        <x:v>2851</x:v>
      </x:c>
      <x:c r="BW144" s="70"/>
      <x:c r="BX144" s="70"/>
      <x:c r="BY144" s="73"/>
      <x:c r="BZ144" s="70"/>
      <x:c r="CA144" s="73"/>
      <x:c r="CB144" s="70"/>
      <x:c r="CC144" s="73"/>
      <x:c r="CD144" s="70"/>
      <x:c r="CE144" s="70"/>
      <x:c r="CF144" s="73"/>
      <x:c r="CG144" s="70"/>
      <x:c r="CH144" s="70"/>
      <x:c r="CI144" s="70"/>
      <x:c r="CJ144" s="70"/>
      <x:c r="CK144" s="70"/>
      <x:c r="CL144" s="70"/>
      <x:c r="CM144" s="70"/>
      <x:c r="CN144" s="70"/>
      <x:c r="CO144" s="70"/>
      <x:c r="CP144" s="73"/>
      <x:c r="CQ144" s="70"/>
      <x:c r="CR144" s="73"/>
      <x:c r="CS144" s="70"/>
      <x:c r="CT144" s="70"/>
      <x:c r="CU144" s="70"/>
      <x:c r="CV144" s="70"/>
      <x:c r="CW144" s="70"/>
      <x:c r="CX144" s="70"/>
      <x:c r="CY144" s="522" t="s">
        <x:v>2851</x:v>
      </x:c>
      <x:c r="CZ144" s="70"/>
      <x:c r="DA144" s="73"/>
      <x:c r="DB144" s="70"/>
      <x:c r="DC144" s="73"/>
      <x:c r="DD144" s="70"/>
      <x:c r="DE144" s="73"/>
      <x:c r="DF144" s="70"/>
      <x:c r="DG144" s="104"/>
    </x:row>
    <x:row r="145" spans="1:111" ht="18" customHeight="1">
      <x:c r="A145" s="522" t="s">
        <x:v>2207</x:v>
      </x:c>
      <x:c r="B145" s="114"/>
      <x:c r="C145" s="73"/>
      <x:c r="D145" s="70"/>
      <x:c r="E145" s="73"/>
      <x:c r="F145" s="70"/>
      <x:c r="G145" s="73"/>
      <x:c r="H145" s="70"/>
      <x:c r="I145" s="73"/>
      <x:c r="J145" s="70"/>
      <x:c r="K145" s="70"/>
      <x:c r="L145" s="73"/>
      <x:c r="M145" s="70"/>
      <x:c r="N145" s="70"/>
      <x:c r="O145" s="70"/>
      <x:c r="P145" s="70"/>
      <x:c r="Q145" s="70"/>
      <x:c r="R145" s="73"/>
      <x:c r="S145" s="70"/>
      <x:c r="T145" s="73"/>
      <x:c r="U145" s="70"/>
      <x:c r="V145" s="73"/>
      <x:c r="W145" s="70"/>
      <x:c r="X145" s="70">
        <x:v>4</x:v>
      </x:c>
      <x:c r="Y145" s="70"/>
      <x:c r="Z145" s="70"/>
      <x:c r="AA145" s="70"/>
      <x:c r="AB145" s="70"/>
      <x:c r="AC145" s="70"/>
      <x:c r="AD145" s="70"/>
      <x:c r="AE145" s="70"/>
      <x:c r="AF145" s="70"/>
      <x:c r="AG145" s="70"/>
      <x:c r="AH145" s="70"/>
      <x:c r="AI145" s="70"/>
      <x:c r="AJ145" s="70"/>
      <x:c r="AK145" s="70"/>
      <x:c r="AL145" s="522" t="s">
        <x:v>2207</x:v>
      </x:c>
      <x:c r="AM145" s="70"/>
      <x:c r="AN145" s="73"/>
      <x:c r="AO145" s="70"/>
      <x:c r="AP145" s="70"/>
      <x:c r="AQ145" s="70"/>
      <x:c r="AR145" s="73"/>
      <x:c r="AS145" s="70"/>
      <x:c r="AT145" s="73"/>
      <x:c r="AU145" s="70"/>
      <x:c r="AV145" s="70"/>
      <x:c r="AW145" s="70"/>
      <x:c r="AX145" s="70"/>
      <x:c r="AY145" s="70"/>
      <x:c r="AZ145" s="70"/>
      <x:c r="BA145" s="73"/>
      <x:c r="BB145" s="70"/>
      <x:c r="BC145" s="70"/>
      <x:c r="BD145" s="70"/>
      <x:c r="BE145" s="70">
        <x:v>1</x:v>
      </x:c>
      <x:c r="BF145" s="70">
        <x:v>5</x:v>
      </x:c>
      <x:c r="BG145" s="70"/>
      <x:c r="BH145" s="70"/>
      <x:c r="BI145" s="70"/>
      <x:c r="BJ145" s="73"/>
      <x:c r="BK145" s="70"/>
      <x:c r="BL145" s="73"/>
      <x:c r="BM145" s="70"/>
      <x:c r="BN145" s="73"/>
      <x:c r="BO145" s="70"/>
      <x:c r="BP145" s="73"/>
      <x:c r="BQ145" s="70"/>
      <x:c r="BR145" s="70"/>
      <x:c r="BS145" s="70"/>
      <x:c r="BT145" s="70"/>
      <x:c r="BU145" s="70"/>
      <x:c r="BV145" s="522" t="s">
        <x:v>2207</x:v>
      </x:c>
      <x:c r="BW145" s="70"/>
      <x:c r="BX145" s="70"/>
      <x:c r="BY145" s="73"/>
      <x:c r="BZ145" s="70"/>
      <x:c r="CA145" s="73"/>
      <x:c r="CB145" s="70"/>
      <x:c r="CC145" s="73"/>
      <x:c r="CD145" s="70"/>
      <x:c r="CE145" s="70"/>
      <x:c r="CF145" s="73"/>
      <x:c r="CG145" s="70"/>
      <x:c r="CH145" s="70"/>
      <x:c r="CI145" s="70"/>
      <x:c r="CJ145" s="70"/>
      <x:c r="CK145" s="70"/>
      <x:c r="CL145" s="70"/>
      <x:c r="CM145" s="70"/>
      <x:c r="CN145" s="70"/>
      <x:c r="CO145" s="70"/>
      <x:c r="CP145" s="73"/>
      <x:c r="CQ145" s="70"/>
      <x:c r="CR145" s="73"/>
      <x:c r="CS145" s="70"/>
      <x:c r="CT145" s="70"/>
      <x:c r="CU145" s="70"/>
      <x:c r="CV145" s="70"/>
      <x:c r="CW145" s="70"/>
      <x:c r="CX145" s="70"/>
      <x:c r="CY145" s="522" t="s">
        <x:v>2207</x:v>
      </x:c>
      <x:c r="CZ145" s="70"/>
      <x:c r="DA145" s="73"/>
      <x:c r="DB145" s="70"/>
      <x:c r="DC145" s="73"/>
      <x:c r="DD145" s="70"/>
      <x:c r="DE145" s="73"/>
      <x:c r="DF145" s="70"/>
      <x:c r="DG145" s="104"/>
    </x:row>
    <x:row r="146" spans="1:111" ht="18" customHeight="1">
      <x:c r="A146" s="547" t="s">
        <x:v>1577</x:v>
      </x:c>
      <x:c r="B146" s="703"/>
      <x:c r="C146" s="621"/>
      <x:c r="D146" s="548"/>
      <x:c r="E146" s="621"/>
      <x:c r="F146" s="548"/>
      <x:c r="G146" s="621"/>
      <x:c r="H146" s="548"/>
      <x:c r="I146" s="621"/>
      <x:c r="J146" s="548"/>
      <x:c r="K146" s="548"/>
      <x:c r="L146" s="621"/>
      <x:c r="M146" s="548">
        <x:v>1</x:v>
      </x:c>
      <x:c r="N146" s="548"/>
      <x:c r="O146" s="548"/>
      <x:c r="P146" s="548"/>
      <x:c r="Q146" s="509"/>
      <x:c r="R146" s="508"/>
      <x:c r="S146" s="509"/>
      <x:c r="T146" s="508"/>
      <x:c r="U146" s="509"/>
      <x:c r="V146" s="508"/>
      <x:c r="W146" s="509"/>
      <x:c r="X146" s="509"/>
      <x:c r="Y146" s="509"/>
      <x:c r="Z146" s="509"/>
      <x:c r="AA146" s="509"/>
      <x:c r="AB146" s="509"/>
      <x:c r="AC146" s="509"/>
      <x:c r="AD146" s="509"/>
      <x:c r="AE146" s="509"/>
      <x:c r="AF146" s="509"/>
      <x:c r="AG146" s="509"/>
      <x:c r="AH146" s="509"/>
      <x:c r="AI146" s="509"/>
      <x:c r="AJ146" s="509"/>
      <x:c r="AK146" s="509"/>
      <x:c r="AL146" s="547" t="s">
        <x:v>1577</x:v>
      </x:c>
      <x:c r="AM146" s="509"/>
      <x:c r="AN146" s="508"/>
      <x:c r="AO146" s="509"/>
      <x:c r="AP146" s="509"/>
      <x:c r="AQ146" s="509"/>
      <x:c r="AR146" s="508"/>
      <x:c r="AS146" s="509"/>
      <x:c r="AT146" s="508"/>
      <x:c r="AU146" s="509"/>
      <x:c r="AV146" s="509"/>
      <x:c r="AW146" s="509"/>
      <x:c r="AX146" s="509"/>
      <x:c r="AY146" s="509"/>
      <x:c r="AZ146" s="509">
        <x:v>1</x:v>
      </x:c>
      <x:c r="BA146" s="508">
        <x:v>1</x:v>
      </x:c>
      <x:c r="BB146" s="509"/>
      <x:c r="BC146" s="509"/>
      <x:c r="BD146" s="509"/>
      <x:c r="BE146" s="509"/>
      <x:c r="BF146" s="509"/>
      <x:c r="BG146" s="509"/>
      <x:c r="BH146" s="509"/>
      <x:c r="BI146" s="509"/>
      <x:c r="BJ146" s="508"/>
      <x:c r="BK146" s="509"/>
      <x:c r="BL146" s="508"/>
      <x:c r="BM146" s="509"/>
      <x:c r="BN146" s="508"/>
      <x:c r="BO146" s="509"/>
      <x:c r="BP146" s="508"/>
      <x:c r="BQ146" s="509"/>
      <x:c r="BR146" s="509"/>
      <x:c r="BS146" s="509"/>
      <x:c r="BT146" s="509"/>
      <x:c r="BU146" s="509"/>
      <x:c r="BV146" s="547" t="s">
        <x:v>1577</x:v>
      </x:c>
      <x:c r="BW146" s="509"/>
      <x:c r="BX146" s="509"/>
      <x:c r="BY146" s="508"/>
      <x:c r="BZ146" s="509"/>
      <x:c r="CA146" s="508"/>
      <x:c r="CB146" s="509"/>
      <x:c r="CC146" s="508"/>
      <x:c r="CD146" s="509"/>
      <x:c r="CE146" s="509"/>
      <x:c r="CF146" s="508"/>
      <x:c r="CG146" s="509"/>
      <x:c r="CH146" s="509"/>
      <x:c r="CI146" s="509"/>
      <x:c r="CJ146" s="509"/>
      <x:c r="CK146" s="509"/>
      <x:c r="CL146" s="509"/>
      <x:c r="CM146" s="509"/>
      <x:c r="CN146" s="509"/>
      <x:c r="CO146" s="509"/>
      <x:c r="CP146" s="508"/>
      <x:c r="CQ146" s="509"/>
      <x:c r="CR146" s="508"/>
      <x:c r="CS146" s="509"/>
      <x:c r="CT146" s="509"/>
      <x:c r="CU146" s="509"/>
      <x:c r="CV146" s="509"/>
      <x:c r="CW146" s="509"/>
      <x:c r="CX146" s="509"/>
      <x:c r="CY146" s="547" t="s">
        <x:v>1577</x:v>
      </x:c>
      <x:c r="CZ146" s="509"/>
      <x:c r="DA146" s="508"/>
      <x:c r="DB146" s="509"/>
      <x:c r="DC146" s="508"/>
      <x:c r="DD146" s="509"/>
      <x:c r="DE146" s="508"/>
      <x:c r="DF146" s="509"/>
      <x:c r="DG146" s="511"/>
    </x:row>
    <x:row r="147" spans="1:103" ht="18" customHeight="1">
      <x:c r="A147" s="15"/>
      <x:c r="B147" s="13"/>
      <x:c r="C147" s="14"/>
      <x:c r="D147" s="13"/>
      <x:c r="E147" s="14"/>
      <x:c r="F147" s="13"/>
      <x:c r="G147" s="14"/>
      <x:c r="H147" s="13"/>
      <x:c r="I147" s="14"/>
      <x:c r="J147" s="13"/>
      <x:c r="K147" s="13"/>
      <x:c r="L147" s="14"/>
      <x:c r="M147" s="13"/>
      <x:c r="N147" s="13"/>
      <x:c r="O147" s="13"/>
      <x:c r="P147" s="13"/>
      <x:c r="Q147" s="13"/>
      <x:c r="R147" s="14"/>
      <x:c r="S147" s="13"/>
      <x:c r="T147" s="14"/>
      <x:c r="U147" s="13"/>
      <x:c r="V147" s="14"/>
      <x:c r="W147" s="13"/>
      <x:c r="X147" s="13"/>
      <x:c r="Y147" s="13"/>
      <x:c r="Z147" s="13"/>
      <x:c r="AA147" s="13"/>
      <x:c r="AB147" s="13"/>
      <x:c r="AC147" s="13"/>
      <x:c r="AD147" s="13"/>
      <x:c r="AE147" s="13"/>
      <x:c r="AF147" s="13"/>
      <x:c r="AG147" s="13"/>
      <x:c r="AH147" s="13"/>
      <x:c r="AI147" s="13"/>
      <x:c r="AJ147" s="13"/>
      <x:c r="AK147" s="55"/>
      <x:c r="AL147" s="13"/>
      <x:c r="AM147" s="13"/>
      <x:c r="AN147" s="14"/>
      <x:c r="AO147" s="13"/>
      <x:c r="AP147" s="13"/>
      <x:c r="AQ147" s="13"/>
      <x:c r="AR147" s="14"/>
      <x:c r="AS147" s="13"/>
      <x:c r="AT147" s="14"/>
      <x:c r="AU147" s="13"/>
      <x:c r="AV147" s="13"/>
      <x:c r="AW147" s="13"/>
      <x:c r="AX147" s="13"/>
      <x:c r="AY147" s="13"/>
      <x:c r="AZ147" s="13"/>
      <x:c r="BA147" s="14"/>
      <x:c r="BB147" s="13"/>
      <x:c r="BC147" s="13"/>
      <x:c r="BD147" s="13"/>
      <x:c r="BE147" s="13"/>
      <x:c r="BF147" s="13"/>
      <x:c r="BG147" s="13"/>
      <x:c r="BH147" s="13"/>
      <x:c r="BI147" s="13"/>
      <x:c r="BJ147" s="14"/>
      <x:c r="BK147" s="13"/>
      <x:c r="BL147" s="14"/>
      <x:c r="BM147" s="13"/>
      <x:c r="BN147" s="14"/>
      <x:c r="BO147" s="13"/>
      <x:c r="BP147" s="14"/>
      <x:c r="BQ147" s="13"/>
      <x:c r="BR147" s="13"/>
      <x:c r="BS147" s="13"/>
      <x:c r="BT147" s="13"/>
      <x:c r="BU147" s="55"/>
      <x:c r="BV147" s="13"/>
      <x:c r="BW147" s="13"/>
      <x:c r="BX147" s="13"/>
      <x:c r="BY147" s="14"/>
      <x:c r="BZ147" s="13"/>
      <x:c r="CA147" s="14"/>
      <x:c r="CB147" s="13"/>
      <x:c r="CC147" s="14"/>
      <x:c r="CD147" s="13"/>
      <x:c r="CE147" s="13"/>
      <x:c r="CF147" s="14"/>
      <x:c r="CG147" s="13"/>
      <x:c r="CH147" s="13"/>
      <x:c r="CI147" s="13"/>
      <x:c r="CJ147" s="13"/>
      <x:c r="CK147" s="13"/>
      <x:c r="CL147" s="13"/>
      <x:c r="CM147" s="13"/>
      <x:c r="CN147" s="13"/>
      <x:c r="CO147" s="13"/>
      <x:c r="CP147" s="14"/>
      <x:c r="CQ147" s="13"/>
      <x:c r="CR147" s="14"/>
      <x:c r="CS147" s="13"/>
      <x:c r="CT147" s="13"/>
      <x:c r="CU147" s="13"/>
      <x:c r="CV147" s="13"/>
      <x:c r="CW147" s="13"/>
      <x:c r="CY147" s="13"/>
    </x:row>
    <x:row r="148" spans="1:103" ht="18" customHeight="1">
      <x:c r="A148" s="15"/>
      <x:c r="B148" s="13"/>
      <x:c r="C148" s="14"/>
      <x:c r="D148" s="13"/>
      <x:c r="E148" s="14"/>
      <x:c r="F148" s="13"/>
      <x:c r="G148" s="14"/>
      <x:c r="H148" s="13"/>
      <x:c r="I148" s="14"/>
      <x:c r="J148" s="13"/>
      <x:c r="K148" s="13"/>
      <x:c r="L148" s="14"/>
      <x:c r="M148" s="13"/>
      <x:c r="N148" s="13"/>
      <x:c r="O148" s="13"/>
      <x:c r="P148" s="13"/>
      <x:c r="Q148" s="13"/>
      <x:c r="R148" s="14"/>
      <x:c r="S148" s="13"/>
      <x:c r="T148" s="14"/>
      <x:c r="U148" s="13"/>
      <x:c r="V148" s="14"/>
      <x:c r="W148" s="13"/>
      <x:c r="X148" s="13"/>
      <x:c r="Y148" s="13"/>
      <x:c r="Z148" s="13"/>
      <x:c r="AA148" s="13"/>
      <x:c r="AB148" s="13"/>
      <x:c r="AC148" s="13"/>
      <x:c r="AD148" s="13"/>
      <x:c r="AE148" s="13"/>
      <x:c r="AF148" s="13"/>
      <x:c r="AG148" s="13"/>
      <x:c r="AH148" s="13"/>
      <x:c r="AI148" s="13"/>
      <x:c r="AJ148" s="13"/>
      <x:c r="AK148" s="55"/>
      <x:c r="AL148" s="13"/>
      <x:c r="AM148" s="13"/>
      <x:c r="AN148" s="14"/>
      <x:c r="AO148" s="13"/>
      <x:c r="AP148" s="13"/>
      <x:c r="AQ148" s="13"/>
      <x:c r="AR148" s="14"/>
      <x:c r="AS148" s="13"/>
      <x:c r="AT148" s="14"/>
      <x:c r="AU148" s="13"/>
      <x:c r="AV148" s="13"/>
      <x:c r="AW148" s="13"/>
      <x:c r="AX148" s="13"/>
      <x:c r="AY148" s="13"/>
      <x:c r="AZ148" s="13"/>
      <x:c r="BA148" s="14"/>
      <x:c r="BB148" s="13"/>
      <x:c r="BC148" s="13"/>
      <x:c r="BD148" s="13"/>
      <x:c r="BE148" s="13"/>
      <x:c r="BF148" s="13"/>
      <x:c r="BG148" s="13"/>
      <x:c r="BH148" s="13"/>
      <x:c r="BI148" s="13"/>
      <x:c r="BJ148" s="14"/>
      <x:c r="BK148" s="13"/>
      <x:c r="BL148" s="14"/>
      <x:c r="BM148" s="13"/>
      <x:c r="BN148" s="14"/>
      <x:c r="BO148" s="13"/>
      <x:c r="BP148" s="14"/>
      <x:c r="BQ148" s="13"/>
      <x:c r="BR148" s="13"/>
      <x:c r="BS148" s="13"/>
      <x:c r="BT148" s="13"/>
      <x:c r="BU148" s="55"/>
      <x:c r="BV148" s="13"/>
      <x:c r="BW148" s="13"/>
      <x:c r="BX148" s="13"/>
      <x:c r="BY148" s="14"/>
      <x:c r="BZ148" s="13"/>
      <x:c r="CA148" s="14"/>
      <x:c r="CB148" s="13"/>
      <x:c r="CC148" s="14"/>
      <x:c r="CD148" s="13"/>
      <x:c r="CE148" s="13"/>
      <x:c r="CF148" s="14"/>
      <x:c r="CG148" s="13"/>
      <x:c r="CH148" s="13"/>
      <x:c r="CI148" s="13"/>
      <x:c r="CJ148" s="13"/>
      <x:c r="CK148" s="13"/>
      <x:c r="CL148" s="13"/>
      <x:c r="CM148" s="13"/>
      <x:c r="CN148" s="13"/>
      <x:c r="CO148" s="13"/>
      <x:c r="CP148" s="14"/>
      <x:c r="CQ148" s="13"/>
      <x:c r="CR148" s="14"/>
      <x:c r="CS148" s="13"/>
      <x:c r="CT148" s="13"/>
      <x:c r="CU148" s="13"/>
      <x:c r="CV148" s="13"/>
      <x:c r="CW148" s="13"/>
      <x:c r="CY148" s="13"/>
    </x:row>
    <x:row r="149" spans="1:103" ht="18" customHeight="1">
      <x:c r="A149" s="15"/>
      <x:c r="B149" s="13"/>
      <x:c r="C149" s="14"/>
      <x:c r="D149" s="13"/>
      <x:c r="E149" s="14"/>
      <x:c r="F149" s="13"/>
      <x:c r="G149" s="14"/>
      <x:c r="H149" s="13"/>
      <x:c r="I149" s="14"/>
      <x:c r="J149" s="13"/>
      <x:c r="K149" s="13"/>
      <x:c r="L149" s="14"/>
      <x:c r="M149" s="13"/>
      <x:c r="N149" s="13"/>
      <x:c r="O149" s="13"/>
      <x:c r="P149" s="13"/>
      <x:c r="Q149" s="13"/>
      <x:c r="R149" s="14"/>
      <x:c r="S149" s="13"/>
      <x:c r="T149" s="14"/>
      <x:c r="U149" s="13"/>
      <x:c r="V149" s="14"/>
      <x:c r="W149" s="13"/>
      <x:c r="X149" s="13"/>
      <x:c r="Y149" s="13"/>
      <x:c r="Z149" s="13"/>
      <x:c r="AA149" s="13"/>
      <x:c r="AB149" s="13"/>
      <x:c r="AC149" s="13"/>
      <x:c r="AD149" s="13"/>
      <x:c r="AE149" s="13"/>
      <x:c r="AF149" s="13"/>
      <x:c r="AG149" s="13"/>
      <x:c r="AH149" s="13"/>
      <x:c r="AI149" s="13"/>
      <x:c r="AJ149" s="13"/>
      <x:c r="AK149" s="55"/>
      <x:c r="AL149" s="13"/>
      <x:c r="AM149" s="13"/>
      <x:c r="AN149" s="14"/>
      <x:c r="AO149" s="13"/>
      <x:c r="AP149" s="13"/>
      <x:c r="AQ149" s="13"/>
      <x:c r="AR149" s="14"/>
      <x:c r="AS149" s="13"/>
      <x:c r="AT149" s="14"/>
      <x:c r="AU149" s="13"/>
      <x:c r="AV149" s="13"/>
      <x:c r="AW149" s="13"/>
      <x:c r="AX149" s="13"/>
      <x:c r="AY149" s="13"/>
      <x:c r="AZ149" s="13"/>
      <x:c r="BA149" s="14"/>
      <x:c r="BB149" s="13"/>
      <x:c r="BC149" s="13"/>
      <x:c r="BD149" s="13"/>
      <x:c r="BE149" s="13"/>
      <x:c r="BF149" s="13"/>
      <x:c r="BG149" s="13"/>
      <x:c r="BH149" s="13"/>
      <x:c r="BI149" s="13"/>
      <x:c r="BJ149" s="14"/>
      <x:c r="BK149" s="13"/>
      <x:c r="BL149" s="14"/>
      <x:c r="BM149" s="13"/>
      <x:c r="BN149" s="14"/>
      <x:c r="BO149" s="13"/>
      <x:c r="BP149" s="14"/>
      <x:c r="BQ149" s="13"/>
      <x:c r="BR149" s="13"/>
      <x:c r="BS149" s="13"/>
      <x:c r="BT149" s="13"/>
      <x:c r="BU149" s="55"/>
      <x:c r="BV149" s="13"/>
      <x:c r="BW149" s="13"/>
      <x:c r="BX149" s="13"/>
      <x:c r="BY149" s="14"/>
      <x:c r="BZ149" s="13"/>
      <x:c r="CA149" s="14"/>
      <x:c r="CB149" s="13"/>
      <x:c r="CC149" s="14"/>
      <x:c r="CD149" s="13"/>
      <x:c r="CE149" s="13"/>
      <x:c r="CF149" s="14"/>
      <x:c r="CG149" s="13"/>
      <x:c r="CH149" s="13"/>
      <x:c r="CI149" s="13"/>
      <x:c r="CJ149" s="13"/>
      <x:c r="CK149" s="13"/>
      <x:c r="CL149" s="13"/>
      <x:c r="CM149" s="13"/>
      <x:c r="CN149" s="13"/>
      <x:c r="CO149" s="13"/>
      <x:c r="CP149" s="14"/>
      <x:c r="CQ149" s="13"/>
      <x:c r="CR149" s="14"/>
      <x:c r="CS149" s="13"/>
      <x:c r="CT149" s="13"/>
      <x:c r="CU149" s="13"/>
      <x:c r="CV149" s="13"/>
      <x:c r="CW149" s="13"/>
      <x:c r="CY149" s="13"/>
    </x:row>
    <x:row r="150" ht="18" customHeight="1"/>
    <x:row r="151" ht="18" customHeight="1"/>
    <x:row r="152" ht="18" customHeight="1"/>
    <x:row r="153" ht="18" customHeight="1"/>
    <x:row r="154" ht="18" customHeight="1"/>
    <x:row r="155" ht="18" customHeight="1"/>
    <x:row r="156" ht="18" customHeight="1"/>
    <x:row r="157" ht="18" customHeight="1"/>
    <x:row r="158" ht="18" customHeight="1"/>
    <x:row r="159" ht="18" customHeight="1"/>
    <x:row r="160" ht="18" customHeight="1"/>
    <x:row r="161" ht="18" customHeight="1"/>
    <x:row r="162" ht="18" customHeight="1"/>
    <x:row r="163" ht="18" customHeight="1"/>
    <x:row r="164" ht="18" customHeight="1"/>
    <x:row r="165" ht="18" customHeight="1"/>
    <x:row r="166" ht="18" customHeight="1"/>
    <x:row r="167" ht="18" customHeight="1"/>
    <x:row r="168" ht="18" customHeight="1"/>
    <x:row r="169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68" firstPageNumber="1" fitToWidth="1" fitToHeight="1" orientation="portrait" usePrinterDefaults="1" blackAndWhite="0" draft="0" useFirstPageNumber="0" horizontalDpi="4294967293" verticalDpi="300" copies="1"/>
  <x:rowBreaks count="3" manualBreakCount="3">
    <x:brk id="42" min="0" max="1048575" man="1" pt="0"/>
    <x:brk id="79" min="0" max="1048575" man="1" pt="0"/>
    <x:brk id="119" min="0" max="1048575" man="1" pt="0"/>
  </x:rowBreaks>
  <x:colBreaks count="4" manualBreakCount="4">
    <x:brk id="16" min="0" max="16383" man="1" pt="0"/>
    <x:brk id="55" min="0" max="16383" man="1" pt="0"/>
    <x:brk id="73" min="0" max="16383" man="1" pt="0"/>
    <x:brk id="92" min="0" max="16383" man="1" pt="0"/>
  </x:colBreaks>
  <x:drawing r:id="rId1"/>
  <x:legacyDrawing r:id="rId2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DI194"/>
  <x:sheetViews>
    <x:sheetView view="pageBreakPreview" topLeftCell="A1" zoomScale="85" zoomScaleNormal="100" zoomScaleSheetLayoutView="85" workbookViewId="0">
      <x:pane xSplit="1" ySplit="6" topLeftCell="BV7" activePane="bottomRight" state="frozen"/>
      <x:selection pane="bottomRight" activeCell="DG1" activeCellId="5" sqref="CP1:CP1048576 CR1:CR1048576 DA1:DA1048576 DC1:DC1048576 DE1:DE1048576 DG1:DG1048576"/>
    </x:sheetView>
  </x:sheetViews>
  <x:sheetFormatPr defaultColWidth="8.88671875" defaultRowHeight="16.399999999999999"/>
  <x:cols>
    <x:col min="1" max="1" width="15.33203125" style="41" customWidth="1"/>
    <x:col min="2" max="2" width="4" style="26" customWidth="1"/>
    <x:col min="3" max="3" width="7.87890625" style="28" bestFit="1" customWidth="1"/>
    <x:col min="4" max="4" width="4.109375" style="26" customWidth="1"/>
    <x:col min="5" max="5" width="8.21875" style="28" bestFit="1" customWidth="1"/>
    <x:col min="6" max="6" width="4" style="26" customWidth="1"/>
    <x:col min="7" max="7" width="7.5546875" style="28" bestFit="1" customWidth="1"/>
    <x:col min="8" max="8" width="4" style="26" customWidth="1"/>
    <x:col min="9" max="9" width="4.44140625" style="28" customWidth="1"/>
    <x:col min="10" max="10" width="3.6640625" style="26" customWidth="1"/>
    <x:col min="11" max="11" width="2.77734375" style="26" customWidth="1"/>
    <x:col min="12" max="12" width="7.5546875" style="28" bestFit="1" customWidth="1"/>
    <x:col min="13" max="14" width="3.33203125" style="26" customWidth="1"/>
    <x:col min="15" max="15" width="4.44140625" style="26" customWidth="1"/>
    <x:col min="16" max="16" width="3.33203125" style="26" customWidth="1"/>
    <x:col min="17" max="17" width="3" style="26" customWidth="1"/>
    <x:col min="18" max="18" width="3.21875" style="28" customWidth="1"/>
    <x:col min="19" max="19" width="3" style="26" customWidth="1"/>
    <x:col min="20" max="20" width="6.88671875" style="28" bestFit="1" customWidth="1"/>
    <x:col min="21" max="21" width="3" style="26" customWidth="1"/>
    <x:col min="22" max="22" width="7.5546875" style="28" bestFit="1" customWidth="1"/>
    <x:col min="23" max="23" width="3.33203125" style="26" customWidth="1"/>
    <x:col min="24" max="24" width="4.6640625" style="26" customWidth="1"/>
    <x:col min="25" max="26" width="3" style="26" customWidth="1"/>
    <x:col min="27" max="27" width="3.33203125" style="26" customWidth="1"/>
    <x:col min="28" max="28" width="3.6640625" style="26" customWidth="1"/>
    <x:col min="29" max="29" width="3.77734375" style="26" customWidth="1"/>
    <x:col min="30" max="30" width="4" style="26" customWidth="1"/>
    <x:col min="31" max="31" width="3.33203125" style="26" customWidth="1"/>
    <x:col min="32" max="32" width="3.77734375" style="26" customWidth="1"/>
    <x:col min="33" max="33" width="3.88671875" style="26" customWidth="1"/>
    <x:col min="34" max="34" width="2.88671875" style="26" customWidth="1"/>
    <x:col min="35" max="35" width="3.109375" style="26" customWidth="1"/>
    <x:col min="36" max="36" width="3.21875" style="26" customWidth="1"/>
    <x:col min="37" max="37" width="4.77734375" style="26" bestFit="1" customWidth="1"/>
    <x:col min="38" max="38" width="16.21875" style="26" customWidth="1"/>
    <x:col min="39" max="39" width="4.33203125" style="26" bestFit="1" customWidth="1"/>
    <x:col min="40" max="40" width="7.21875" style="28" bestFit="1" customWidth="1"/>
    <x:col min="41" max="41" width="3.6640625" style="26" customWidth="1"/>
    <x:col min="42" max="42" width="4.109375" style="26" customWidth="1"/>
    <x:col min="43" max="43" width="2.77734375" style="26" customWidth="1"/>
    <x:col min="44" max="44" width="5.6640625" style="28" customWidth="1"/>
    <x:col min="45" max="45" width="3.21875" style="26" customWidth="1"/>
    <x:col min="46" max="46" width="4.109375" style="28" customWidth="1"/>
    <x:col min="47" max="47" width="3.33203125" style="26" customWidth="1"/>
    <x:col min="48" max="48" width="4.109375" style="26" customWidth="1"/>
    <x:col min="49" max="50" width="3.33203125" style="26" customWidth="1"/>
    <x:col min="51" max="51" width="4" style="26" customWidth="1"/>
    <x:col min="52" max="52" width="3.88671875" style="26" customWidth="1"/>
    <x:col min="53" max="53" width="5.44140625" style="28" bestFit="1" customWidth="1"/>
    <x:col min="54" max="54" width="3.33203125" style="26" customWidth="1"/>
    <x:col min="55" max="55" width="4.44140625" style="26" customWidth="1"/>
    <x:col min="56" max="56" width="3" style="26" customWidth="1"/>
    <x:col min="57" max="58" width="3.6640625" style="26" customWidth="1"/>
    <x:col min="59" max="60" width="3.5546875" style="26" customWidth="1"/>
    <x:col min="61" max="61" width="2.6640625" style="26" customWidth="1"/>
    <x:col min="62" max="62" width="6.44140625" style="28" customWidth="1"/>
    <x:col min="63" max="63" width="2.6640625" style="26" customWidth="1"/>
    <x:col min="64" max="64" width="6.44140625" style="28" customWidth="1"/>
    <x:col min="65" max="65" width="2.6640625" style="26" customWidth="1"/>
    <x:col min="66" max="66" width="6.44140625" style="28" customWidth="1"/>
    <x:col min="67" max="67" width="2.6640625" style="26" customWidth="1"/>
    <x:col min="68" max="68" width="6.44140625" style="28" customWidth="1"/>
    <x:col min="69" max="69" width="4.5546875" style="26" customWidth="1"/>
    <x:col min="70" max="70" width="3.33203125" style="26" customWidth="1"/>
    <x:col min="71" max="72" width="2.77734375" style="26" customWidth="1"/>
    <x:col min="73" max="73" width="4.44140625" style="26" customWidth="1"/>
    <x:col min="74" max="74" width="14.5546875" style="26" customWidth="1"/>
    <x:col min="75" max="75" width="4.44140625" style="26" customWidth="1"/>
    <x:col min="76" max="76" width="6.21875" style="26" customWidth="1"/>
    <x:col min="77" max="77" width="7.5546875" style="28" customWidth="1"/>
    <x:col min="78" max="78" width="4.5546875" style="26" customWidth="1"/>
    <x:col min="79" max="79" width="7.88671875" style="28" customWidth="1"/>
    <x:col min="80" max="80" width="4.44140625" style="26" customWidth="1"/>
    <x:col min="81" max="81" width="7.109375" style="28" customWidth="1"/>
    <x:col min="82" max="82" width="4.109375" style="26" customWidth="1"/>
    <x:col min="83" max="83" width="4" style="26" customWidth="1"/>
    <x:col min="84" max="84" width="7.21875" style="28" customWidth="1"/>
    <x:col min="85" max="85" width="4.44140625" style="26" customWidth="1"/>
    <x:col min="86" max="88" width="4.33203125" style="26" customWidth="1"/>
    <x:col min="89" max="90" width="3.88671875" style="26" customWidth="1"/>
    <x:col min="91" max="92" width="3.33203125" style="26" customWidth="1"/>
    <x:col min="93" max="93" width="3.77734375" style="26" customWidth="1"/>
    <x:col min="94" max="94" width="6.6640625" style="28" customWidth="1"/>
    <x:col min="95" max="95" width="3.77734375" style="26" customWidth="1"/>
    <x:col min="96" max="96" width="8.21875" style="28" bestFit="1" customWidth="1"/>
    <x:col min="97" max="97" width="5.109375" style="26" customWidth="1"/>
    <x:col min="98" max="98" width="3.33203125" style="26" customWidth="1"/>
    <x:col min="99" max="100" width="3.88671875" style="26" customWidth="1"/>
    <x:col min="101" max="101" width="3.33203125" style="26" customWidth="1"/>
    <x:col min="102" max="102" width="3.77734375" style="26" customWidth="1"/>
    <x:col min="103" max="103" width="15.44140625" style="26" customWidth="1"/>
    <x:col min="104" max="104" width="5.33203125" style="26" customWidth="1"/>
    <x:col min="105" max="105" width="9.5546875" style="28" customWidth="1"/>
    <x:col min="106" max="106" width="5.77734375" style="26" customWidth="1"/>
    <x:col min="107" max="107" width="9.5546875" style="28" customWidth="1"/>
    <x:col min="108" max="108" width="4.77734375" style="26" customWidth="1"/>
    <x:col min="109" max="109" width="10.6640625" style="28" customWidth="1"/>
    <x:col min="110" max="110" width="5.33203125" style="26" customWidth="1"/>
    <x:col min="111" max="111" width="10.33203125" style="28" customWidth="1"/>
    <x:col min="112" max="16384" width="8.88671875" style="41"/>
  </x:cols>
  <x:sheetData>
    <x:row r="1" spans="1:111" s="274" customFormat="1" ht="30" customHeight="1">
      <x:c r="A1" s="274" t="s">
        <x:v>650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30" customHeight="1">
      <x:c r="A2" s="274" t="s">
        <x:v>2796</x:v>
      </x:c>
      <x:c r="C2" s="92"/>
      <x:c r="E2" s="92"/>
      <x:c r="G2" s="84"/>
      <x:c r="I2" s="92"/>
      <x:c r="J2" s="85"/>
      <x:c r="L2" s="92"/>
      <x:c r="R2" s="92"/>
      <x:c r="T2" s="92"/>
      <x:c r="V2" s="92"/>
      <x:c r="AL2" s="83" t="s">
        <x:v>454</x:v>
      </x:c>
      <x:c r="AN2" s="92"/>
      <x:c r="AR2" s="92"/>
      <x:c r="AT2" s="92"/>
      <x:c r="BA2" s="92"/>
      <x:c r="BJ2" s="92"/>
      <x:c r="BL2" s="92"/>
      <x:c r="BN2" s="92"/>
      <x:c r="BP2" s="92"/>
      <x:c r="BV2" s="83" t="s">
        <x:v>492</x:v>
      </x:c>
      <x:c r="BY2" s="92"/>
      <x:c r="CA2" s="92"/>
      <x:c r="CC2" s="92"/>
      <x:c r="CF2" s="84"/>
      <x:c r="CP2" s="92"/>
      <x:c r="CR2" s="92"/>
      <x:c r="CY2" s="83" t="s">
        <x:v>2456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9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9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9" customFormat="1" ht="30" customHeight="1">
      <x:c r="A5" s="989"/>
      <x:c r="B5" s="156" t="s">
        <x:v>505</x:v>
      </x:c>
      <x:c r="C5" s="153" t="s">
        <x:v>517</x:v>
      </x:c>
      <x:c r="D5" s="271" t="s">
        <x:v>550</x:v>
      </x:c>
      <x:c r="E5" s="153" t="s">
        <x:v>517</x:v>
      </x:c>
      <x:c r="F5" s="271" t="s">
        <x:v>550</x:v>
      </x:c>
      <x:c r="G5" s="153" t="s">
        <x:v>531</x:v>
      </x:c>
      <x:c r="H5" s="271" t="s">
        <x:v>505</x:v>
      </x:c>
      <x:c r="I5" s="153" t="s">
        <x:v>517</x:v>
      </x:c>
      <x:c r="J5" s="990"/>
      <x:c r="K5" s="271" t="s">
        <x:v>505</x:v>
      </x:c>
      <x:c r="L5" s="153" t="s">
        <x:v>517</x:v>
      </x:c>
      <x:c r="M5" s="990"/>
      <x:c r="N5" s="990"/>
      <x:c r="O5" s="271" t="s">
        <x:v>558</x:v>
      </x:c>
      <x:c r="P5" s="271" t="s">
        <x:v>501</x:v>
      </x:c>
      <x:c r="Q5" s="271" t="s">
        <x:v>505</x:v>
      </x:c>
      <x:c r="R5" s="153" t="s">
        <x:v>517</x:v>
      </x:c>
      <x:c r="S5" s="271" t="s">
        <x:v>529</x:v>
      </x:c>
      <x:c r="T5" s="153" t="s">
        <x:v>1135</x:v>
      </x:c>
      <x:c r="U5" s="271" t="s">
        <x:v>529</x:v>
      </x:c>
      <x:c r="V5" s="153" t="s">
        <x:v>1135</x:v>
      </x:c>
      <x:c r="W5" s="990"/>
      <x:c r="X5" s="990"/>
      <x:c r="Y5" s="271" t="s">
        <x:v>558</x:v>
      </x:c>
      <x:c r="Z5" s="271" t="s">
        <x:v>501</x:v>
      </x:c>
      <x:c r="AA5" s="990"/>
      <x:c r="AB5" s="990"/>
      <x:c r="AC5" s="990"/>
      <x:c r="AD5" s="990"/>
      <x:c r="AE5" s="990"/>
      <x:c r="AF5" s="990"/>
      <x:c r="AG5" s="990"/>
      <x:c r="AH5" s="271" t="s">
        <x:v>558</x:v>
      </x:c>
      <x:c r="AI5" s="271" t="s">
        <x:v>501</x:v>
      </x:c>
      <x:c r="AJ5" s="271" t="s">
        <x:v>558</x:v>
      </x:c>
      <x:c r="AK5" s="271" t="s">
        <x:v>501</x:v>
      </x:c>
      <x:c r="AL5" s="989"/>
      <x:c r="AM5" s="271" t="s">
        <x:v>505</x:v>
      </x:c>
      <x:c r="AN5" s="153" t="s">
        <x:v>517</x:v>
      </x:c>
      <x:c r="AO5" s="271" t="s">
        <x:v>505</x:v>
      </x:c>
      <x:c r="AP5" s="271" t="s">
        <x:v>559</x:v>
      </x:c>
      <x:c r="AQ5" s="271" t="s">
        <x:v>505</x:v>
      </x:c>
      <x:c r="AR5" s="153" t="s">
        <x:v>1135</x:v>
      </x:c>
      <x:c r="AS5" s="271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271" t="s">
        <x:v>505</x:v>
      </x:c>
      <x:c r="BA5" s="153" t="s">
        <x:v>562</x:v>
      </x:c>
      <x:c r="BB5" s="271" t="s">
        <x:v>505</x:v>
      </x:c>
      <x:c r="BC5" s="271" t="s">
        <x:v>504</x:v>
      </x:c>
      <x:c r="BD5" s="990"/>
      <x:c r="BE5" s="271" t="s">
        <x:v>505</x:v>
      </x:c>
      <x:c r="BF5" s="271" t="s">
        <x:v>501</x:v>
      </x:c>
      <x:c r="BG5" s="271" t="s">
        <x:v>558</x:v>
      </x:c>
      <x:c r="BH5" s="271" t="s">
        <x:v>501</x:v>
      </x:c>
      <x:c r="BI5" s="271" t="s">
        <x:v>505</x:v>
      </x:c>
      <x:c r="BJ5" s="153" t="s">
        <x:v>1525</x:v>
      </x:c>
      <x:c r="BK5" s="271" t="s">
        <x:v>505</x:v>
      </x:c>
      <x:c r="BL5" s="153" t="s">
        <x:v>1525</x:v>
      </x:c>
      <x:c r="BM5" s="271" t="s">
        <x:v>505</x:v>
      </x:c>
      <x:c r="BN5" s="153" t="s">
        <x:v>1525</x:v>
      </x:c>
      <x:c r="BO5" s="271" t="s">
        <x:v>505</x:v>
      </x:c>
      <x:c r="BP5" s="153" t="s">
        <x:v>1525</x:v>
      </x:c>
      <x:c r="BQ5" s="990"/>
      <x:c r="BR5" s="990"/>
      <x:c r="BS5" s="990"/>
      <x:c r="BT5" s="271" t="s">
        <x:v>558</x:v>
      </x:c>
      <x:c r="BU5" s="271" t="s">
        <x:v>501</x:v>
      </x:c>
      <x:c r="BV5" s="989"/>
      <x:c r="BW5" s="271" t="s">
        <x:v>505</x:v>
      </x:c>
      <x:c r="BX5" s="271" t="s">
        <x:v>1143</x:v>
      </x:c>
      <x:c r="BY5" s="153" t="s">
        <x:v>562</x:v>
      </x:c>
      <x:c r="BZ5" s="271" t="s">
        <x:v>505</x:v>
      </x:c>
      <x:c r="CA5" s="153" t="s">
        <x:v>1525</x:v>
      </x:c>
      <x:c r="CB5" s="271" t="s">
        <x:v>505</x:v>
      </x:c>
      <x:c r="CC5" s="153" t="s">
        <x:v>1525</x:v>
      </x:c>
      <x:c r="CD5" s="991"/>
      <x:c r="CE5" s="271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271" t="s">
        <x:v>558</x:v>
      </x:c>
      <x:c r="CN5" s="271" t="s">
        <x:v>501</x:v>
      </x:c>
      <x:c r="CO5" s="271" t="s">
        <x:v>505</x:v>
      </x:c>
      <x:c r="CP5" s="153" t="s">
        <x:v>1525</x:v>
      </x:c>
      <x:c r="CQ5" s="271" t="s">
        <x:v>505</x:v>
      </x:c>
      <x:c r="CR5" s="153" t="s">
        <x:v>532</x:v>
      </x:c>
      <x:c r="CS5" s="990"/>
      <x:c r="CT5" s="271" t="s">
        <x:v>543</x:v>
      </x:c>
      <x:c r="CU5" s="271" t="s">
        <x:v>540</x:v>
      </x:c>
      <x:c r="CV5" s="271" t="s">
        <x:v>519</x:v>
      </x:c>
      <x:c r="CW5" s="271" t="s">
        <x:v>558</x:v>
      </x:c>
      <x:c r="CX5" s="271" t="s">
        <x:v>501</x:v>
      </x:c>
      <x:c r="CY5" s="989"/>
      <x:c r="CZ5" s="271" t="s">
        <x:v>529</x:v>
      </x:c>
      <x:c r="DA5" s="153" t="s">
        <x:v>832</x:v>
      </x:c>
      <x:c r="DB5" s="271" t="s">
        <x:v>529</x:v>
      </x:c>
      <x:c r="DC5" s="153" t="s">
        <x:v>832</x:v>
      </x:c>
      <x:c r="DD5" s="271" t="s">
        <x:v>529</x:v>
      </x:c>
      <x:c r="DE5" s="153" t="s">
        <x:v>832</x:v>
      </x:c>
      <x:c r="DF5" s="271" t="s">
        <x:v>529</x:v>
      </x:c>
      <x:c r="DG5" s="154" t="s">
        <x:v>832</x:v>
      </x:c>
    </x:row>
    <x:row r="6" spans="1:111" s="157" customFormat="1" ht="30" customHeight="1">
      <x:c r="A6" s="168" t="s">
        <x:v>1328</x:v>
      </x:c>
      <x:c r="B6" s="344">
        <x:f t="shared" ref="B6:AK6" si="0">SUM(B7,B13,B181)</x:f>
        <x:v>20</x:v>
      </x:c>
      <x:c r="C6" s="343">
        <x:f t="shared" si="0"/>
        <x:v>0</x:v>
      </x:c>
      <x:c r="D6" s="344">
        <x:f t="shared" si="0"/>
        <x:v>5</x:v>
      </x:c>
      <x:c r="E6" s="343">
        <x:f t="shared" si="0"/>
        <x:v>7700</x:v>
      </x:c>
      <x:c r="F6" s="344">
        <x:f t="shared" si="0"/>
        <x:v>7</x:v>
      </x:c>
      <x:c r="G6" s="343">
        <x:f t="shared" si="0"/>
        <x:v>2.3999999999999999</x:v>
      </x:c>
      <x:c r="H6" s="344">
        <x:f t="shared" si="0"/>
        <x:v>0</x:v>
      </x:c>
      <x:c r="I6" s="343">
        <x:f t="shared" si="0"/>
        <x:v>0</x:v>
      </x:c>
      <x:c r="J6" s="344">
        <x:f t="shared" si="0"/>
        <x:v>11</x:v>
      </x:c>
      <x:c r="K6" s="344">
        <x:f t="shared" si="0"/>
        <x:v>1</x:v>
      </x:c>
      <x:c r="L6" s="343">
        <x:f t="shared" si="0"/>
        <x:v>448</x:v>
      </x:c>
      <x:c r="M6" s="344">
        <x:f t="shared" si="0"/>
        <x:v>0</x:v>
      </x:c>
      <x:c r="N6" s="344">
        <x:f t="shared" si="0"/>
        <x:v>0</x:v>
      </x:c>
      <x:c r="O6" s="344">
        <x:f t="shared" si="0"/>
        <x:v>2</x:v>
      </x:c>
      <x:c r="P6" s="344">
        <x:f t="shared" si="0"/>
        <x:v>2</x:v>
      </x:c>
      <x:c r="Q6" s="344">
        <x:f t="shared" si="0"/>
        <x:v>0</x:v>
      </x:c>
      <x:c r="R6" s="343">
        <x:f t="shared" si="0"/>
        <x:v>0</x:v>
      </x:c>
      <x:c r="S6" s="344">
        <x:f t="shared" si="0"/>
        <x:v>14</x:v>
      </x:c>
      <x:c r="T6" s="343">
        <x:f t="shared" si="0"/>
        <x:v>351</x:v>
      </x:c>
      <x:c r="U6" s="344">
        <x:f t="shared" si="0"/>
        <x:v>1</x:v>
      </x:c>
      <x:c r="V6" s="343">
        <x:f t="shared" si="0"/>
        <x:v>90</x:v>
      </x:c>
      <x:c r="W6" s="344">
        <x:f t="shared" si="0"/>
        <x:v>2</x:v>
      </x:c>
      <x:c r="X6" s="344">
        <x:f t="shared" si="0"/>
        <x:v>413</x:v>
      </x:c>
      <x:c r="Y6" s="344">
        <x:f t="shared" si="0"/>
        <x:v>1</x:v>
      </x:c>
      <x:c r="Z6" s="344">
        <x:f t="shared" si="0"/>
        <x:v>1</x:v>
      </x:c>
      <x:c r="AA6" s="344">
        <x:f t="shared" si="0"/>
        <x:v>0</x:v>
      </x:c>
      <x:c r="AB6" s="344">
        <x:f t="shared" si="0"/>
        <x:v>0</x:v>
      </x:c>
      <x:c r="AC6" s="344">
        <x:f t="shared" si="0"/>
        <x:v>0</x:v>
      </x:c>
      <x:c r="AD6" s="344">
        <x:f t="shared" si="0"/>
        <x:v>0</x:v>
      </x:c>
      <x:c r="AE6" s="344">
        <x:f t="shared" si="0"/>
        <x:v>0</x:v>
      </x:c>
      <x:c r="AF6" s="344">
        <x:f t="shared" si="0"/>
        <x:v>0</x:v>
      </x:c>
      <x:c r="AG6" s="344">
        <x:f t="shared" si="0"/>
        <x:v>2</x:v>
      </x:c>
      <x:c r="AH6" s="344">
        <x:f t="shared" si="0"/>
        <x:v>0</x:v>
      </x:c>
      <x:c r="AI6" s="344">
        <x:f t="shared" si="0"/>
        <x:v>0</x:v>
      </x:c>
      <x:c r="AJ6" s="344">
        <x:f t="shared" si="0"/>
        <x:v>0</x:v>
      </x:c>
      <x:c r="AK6" s="344">
        <x:f t="shared" si="0"/>
        <x:v>0</x:v>
      </x:c>
      <x:c r="AL6" s="168" t="s">
        <x:v>1328</x:v>
      </x:c>
      <x:c r="AM6" s="344">
        <x:f t="shared" ref="AM6:BU6" si="1">SUM(AM7,AM13,AM181)</x:f>
        <x:v>0</x:v>
      </x:c>
      <x:c r="AN6" s="343">
        <x:f t="shared" si="1"/>
        <x:v>0</x:v>
      </x:c>
      <x:c r="AO6" s="344">
        <x:f t="shared" si="1"/>
        <x:v>0</x:v>
      </x:c>
      <x:c r="AP6" s="344">
        <x:f t="shared" si="1"/>
        <x:v>0</x:v>
      </x:c>
      <x:c r="AQ6" s="344">
        <x:f t="shared" si="1"/>
        <x:v>0</x:v>
      </x:c>
      <x:c r="AR6" s="343">
        <x:f t="shared" si="1"/>
        <x:v>0</x:v>
      </x:c>
      <x:c r="AS6" s="344">
        <x:f t="shared" si="1"/>
        <x:v>0</x:v>
      </x:c>
      <x:c r="AT6" s="343">
        <x:f t="shared" si="1"/>
        <x:v>0</x:v>
      </x:c>
      <x:c r="AU6" s="344">
        <x:f t="shared" si="1"/>
        <x:v>0</x:v>
      </x:c>
      <x:c r="AV6" s="344">
        <x:f t="shared" si="1"/>
        <x:v>0</x:v>
      </x:c>
      <x:c r="AW6" s="344">
        <x:f t="shared" si="1"/>
        <x:v>0</x:v>
      </x:c>
      <x:c r="AX6" s="344">
        <x:f t="shared" si="1"/>
        <x:v>3</x:v>
      </x:c>
      <x:c r="AY6" s="344">
        <x:f t="shared" si="1"/>
        <x:v>0</x:v>
      </x:c>
      <x:c r="AZ6" s="344">
        <x:f t="shared" si="1"/>
        <x:v>5</x:v>
      </x:c>
      <x:c r="BA6" s="343">
        <x:f t="shared" si="1"/>
        <x:v>30</x:v>
      </x:c>
      <x:c r="BB6" s="344">
        <x:f t="shared" si="1"/>
        <x:v>0</x:v>
      </x:c>
      <x:c r="BC6" s="344">
        <x:f t="shared" si="1"/>
        <x:v>0</x:v>
      </x:c>
      <x:c r="BD6" s="344">
        <x:f t="shared" si="1"/>
        <x:v>2</x:v>
      </x:c>
      <x:c r="BE6" s="344">
        <x:f t="shared" si="1"/>
        <x:v>16</x:v>
      </x:c>
      <x:c r="BF6" s="344">
        <x:f t="shared" si="1"/>
        <x:v>150</x:v>
      </x:c>
      <x:c r="BG6" s="344">
        <x:f t="shared" si="1"/>
        <x:v>8</x:v>
      </x:c>
      <x:c r="BH6" s="344">
        <x:f t="shared" si="1"/>
        <x:v>3</x:v>
      </x:c>
      <x:c r="BI6" s="344">
        <x:f t="shared" si="1"/>
        <x:v>0</x:v>
      </x:c>
      <x:c r="BJ6" s="343">
        <x:f t="shared" si="1"/>
        <x:v>0</x:v>
      </x:c>
      <x:c r="BK6" s="344">
        <x:f t="shared" si="1"/>
        <x:v>0</x:v>
      </x:c>
      <x:c r="BL6" s="343">
        <x:f t="shared" si="1"/>
        <x:v>0</x:v>
      </x:c>
      <x:c r="BM6" s="344">
        <x:f t="shared" si="1"/>
        <x:v>0</x:v>
      </x:c>
      <x:c r="BN6" s="343">
        <x:f t="shared" si="1"/>
        <x:v>0</x:v>
      </x:c>
      <x:c r="BO6" s="344">
        <x:f t="shared" si="1"/>
        <x:v>0</x:v>
      </x:c>
      <x:c r="BP6" s="343">
        <x:f t="shared" si="1"/>
        <x:v>0</x:v>
      </x:c>
      <x:c r="BQ6" s="344">
        <x:f t="shared" si="1"/>
        <x:v>0</x:v>
      </x:c>
      <x:c r="BR6" s="344">
        <x:f t="shared" si="1"/>
        <x:v>0</x:v>
      </x:c>
      <x:c r="BS6" s="344">
        <x:f t="shared" si="1"/>
        <x:v>0</x:v>
      </x:c>
      <x:c r="BT6" s="344">
        <x:f t="shared" si="1"/>
        <x:v>0</x:v>
      </x:c>
      <x:c r="BU6" s="344">
        <x:f t="shared" si="1"/>
        <x:v>0</x:v>
      </x:c>
      <x:c r="BV6" s="168" t="s">
        <x:v>1328</x:v>
      </x:c>
      <x:c r="BW6" s="344">
        <x:f t="shared" ref="BW6:CX6" si="2">SUM(BW7,BW13,BW181)</x:f>
        <x:v>0</x:v>
      </x:c>
      <x:c r="BX6" s="344">
        <x:f t="shared" si="2"/>
        <x:v>0</x:v>
      </x:c>
      <x:c r="BY6" s="343">
        <x:f t="shared" si="2"/>
        <x:v>0</x:v>
      </x:c>
      <x:c r="BZ6" s="344">
        <x:f t="shared" si="2"/>
        <x:v>0</x:v>
      </x:c>
      <x:c r="CA6" s="343">
        <x:f t="shared" si="2"/>
        <x:v>0</x:v>
      </x:c>
      <x:c r="CB6" s="344">
        <x:f t="shared" si="2"/>
        <x:v>0</x:v>
      </x:c>
      <x:c r="CC6" s="343">
        <x:f t="shared" si="2"/>
        <x:v>0</x:v>
      </x:c>
      <x:c r="CD6" s="344">
        <x:f t="shared" si="2"/>
        <x:v>0</x:v>
      </x:c>
      <x:c r="CE6" s="344">
        <x:f t="shared" si="2"/>
        <x:v>8</x:v>
      </x:c>
      <x:c r="CF6" s="343">
        <x:f t="shared" si="2"/>
        <x:v>544.74000000000001</x:v>
      </x:c>
      <x:c r="CG6" s="344">
        <x:f t="shared" si="2"/>
        <x:v>2</x:v>
      </x:c>
      <x:c r="CH6" s="344">
        <x:f t="shared" si="2"/>
        <x:v>8</x:v>
      </x:c>
      <x:c r="CI6" s="344">
        <x:f t="shared" si="2"/>
        <x:v>0</x:v>
      </x:c>
      <x:c r="CJ6" s="344">
        <x:f t="shared" si="2"/>
        <x:v>3</x:v>
      </x:c>
      <x:c r="CK6" s="344">
        <x:f t="shared" si="2"/>
        <x:v>6</x:v>
      </x:c>
      <x:c r="CL6" s="344">
        <x:f t="shared" si="2"/>
        <x:v>1</x:v>
      </x:c>
      <x:c r="CM6" s="344">
        <x:f t="shared" si="2"/>
        <x:v>3</x:v>
      </x:c>
      <x:c r="CN6" s="344">
        <x:f t="shared" si="2"/>
        <x:v>3</x:v>
      </x:c>
      <x:c r="CO6" s="344">
        <x:f t="shared" si="2"/>
        <x:v>1</x:v>
      </x:c>
      <x:c r="CP6" s="343">
        <x:f t="shared" si="2"/>
        <x:v>10</x:v>
      </x:c>
      <x:c r="CQ6" s="344">
        <x:f t="shared" si="2"/>
        <x:v>2</x:v>
      </x:c>
      <x:c r="CR6" s="343">
        <x:f t="shared" si="2"/>
        <x:v>984</x:v>
      </x:c>
      <x:c r="CS6" s="344">
        <x:f t="shared" si="2"/>
        <x:v>101</x:v>
      </x:c>
      <x:c r="CT6" s="344">
        <x:f t="shared" si="2"/>
        <x:v>6</x:v>
      </x:c>
      <x:c r="CU6" s="344">
        <x:f t="shared" si="2"/>
        <x:v>11</x:v>
      </x:c>
      <x:c r="CV6" s="344">
        <x:f t="shared" si="2"/>
        <x:v>15</x:v>
      </x:c>
      <x:c r="CW6" s="344">
        <x:f t="shared" si="2"/>
        <x:v>1</x:v>
      </x:c>
      <x:c r="CX6" s="344">
        <x:f t="shared" si="2"/>
        <x:v>7</x:v>
      </x:c>
      <x:c r="CY6" s="168" t="s">
        <x:v>1328</x:v>
      </x:c>
      <x:c r="CZ6" s="344">
        <x:f t="shared" ref="CZ6:DG6" si="3">SUM(CZ7,CZ13,CZ181)</x:f>
        <x:v>4</x:v>
      </x:c>
      <x:c r="DA6" s="343">
        <x:f t="shared" si="3"/>
        <x:v>131.30000000000001</x:v>
      </x:c>
      <x:c r="DB6" s="344">
        <x:f t="shared" si="3"/>
        <x:v>27</x:v>
      </x:c>
      <x:c r="DC6" s="343">
        <x:f t="shared" si="3"/>
        <x:v>9476.5999999999985</x:v>
      </x:c>
      <x:c r="DD6" s="344">
        <x:f t="shared" si="3"/>
        <x:v>9</x:v>
      </x:c>
      <x:c r="DE6" s="343">
        <x:f t="shared" si="3"/>
        <x:v>8600.2999999999993</x:v>
      </x:c>
      <x:c r="DF6" s="344">
        <x:f t="shared" si="3"/>
        <x:v>18</x:v>
      </x:c>
      <x:c r="DG6" s="345">
        <x:f t="shared" si="3"/>
        <x:v>876.29999999999995</x:v>
      </x:c>
    </x:row>
    <x:row r="7" spans="1:111" s="157" customFormat="1" ht="30" customHeight="1">
      <x:c r="A7" s="168" t="s">
        <x:v>2955</x:v>
      </x:c>
      <x:c r="B7" s="342">
        <x:f>SUM(B8:B12)</x:f>
        <x:v>0</x:v>
      </x:c>
      <x:c r="C7" s="343">
        <x:f t="shared" ref="C7:AK7" si="4">SUM(C8:C12)</x:f>
        <x:v>0</x:v>
      </x:c>
      <x:c r="D7" s="344">
        <x:f t="shared" si="4"/>
        <x:v>5</x:v>
      </x:c>
      <x:c r="E7" s="343">
        <x:f t="shared" si="4"/>
        <x:v>7700</x:v>
      </x:c>
      <x:c r="F7" s="344">
        <x:f t="shared" si="4"/>
        <x:v>7</x:v>
      </x:c>
      <x:c r="G7" s="343">
        <x:f t="shared" si="4"/>
        <x:v>2.3999999999999999</x:v>
      </x:c>
      <x:c r="H7" s="344">
        <x:f t="shared" si="4"/>
        <x:v>0</x:v>
      </x:c>
      <x:c r="I7" s="343">
        <x:f t="shared" si="4"/>
        <x:v>0</x:v>
      </x:c>
      <x:c r="J7" s="344">
        <x:f t="shared" si="4"/>
        <x:v>9</x:v>
      </x:c>
      <x:c r="K7" s="344">
        <x:f t="shared" si="4"/>
        <x:v>0</x:v>
      </x:c>
      <x:c r="L7" s="343">
        <x:f t="shared" si="4"/>
        <x:v>0</x:v>
      </x:c>
      <x:c r="M7" s="344">
        <x:f t="shared" si="4"/>
        <x:v>0</x:v>
      </x:c>
      <x:c r="N7" s="344">
        <x:f t="shared" si="4"/>
        <x:v>0</x:v>
      </x:c>
      <x:c r="O7" s="344">
        <x:f t="shared" si="4"/>
        <x:v>2</x:v>
      </x:c>
      <x:c r="P7" s="344">
        <x:f t="shared" si="4"/>
        <x:v>2</x:v>
      </x:c>
      <x:c r="Q7" s="344">
        <x:f t="shared" si="4"/>
        <x:v>0</x:v>
      </x:c>
      <x:c r="R7" s="343">
        <x:f t="shared" si="4"/>
        <x:v>0</x:v>
      </x:c>
      <x:c r="S7" s="344">
        <x:f t="shared" si="4"/>
        <x:v>13</x:v>
      </x:c>
      <x:c r="T7" s="343">
        <x:f t="shared" si="4"/>
        <x:v>323</x:v>
      </x:c>
      <x:c r="U7" s="344">
        <x:f t="shared" si="4"/>
        <x:v>1</x:v>
      </x:c>
      <x:c r="V7" s="343">
        <x:f t="shared" si="4"/>
        <x:v>90</x:v>
      </x:c>
      <x:c r="W7" s="344">
        <x:f t="shared" si="4"/>
        <x:v>2</x:v>
      </x:c>
      <x:c r="X7" s="344">
        <x:f t="shared" si="4"/>
        <x:v>317</x:v>
      </x:c>
      <x:c r="Y7" s="344">
        <x:f t="shared" si="4"/>
        <x:v>1</x:v>
      </x:c>
      <x:c r="Z7" s="344">
        <x:f t="shared" si="4"/>
        <x:v>1</x:v>
      </x:c>
      <x:c r="AA7" s="344">
        <x:f t="shared" si="4"/>
        <x:v>0</x:v>
      </x:c>
      <x:c r="AB7" s="344">
        <x:f t="shared" si="4"/>
        <x:v>0</x:v>
      </x:c>
      <x:c r="AC7" s="344">
        <x:f t="shared" si="4"/>
        <x:v>0</x:v>
      </x:c>
      <x:c r="AD7" s="344">
        <x:f t="shared" si="4"/>
        <x:v>0</x:v>
      </x:c>
      <x:c r="AE7" s="344">
        <x:f t="shared" si="4"/>
        <x:v>0</x:v>
      </x:c>
      <x:c r="AF7" s="344">
        <x:f t="shared" si="4"/>
        <x:v>0</x:v>
      </x:c>
      <x:c r="AG7" s="344">
        <x:f t="shared" si="4"/>
        <x:v>1</x:v>
      </x:c>
      <x:c r="AH7" s="344">
        <x:f t="shared" si="4"/>
        <x:v>0</x:v>
      </x:c>
      <x:c r="AI7" s="344">
        <x:f t="shared" si="4"/>
        <x:v>0</x:v>
      </x:c>
      <x:c r="AJ7" s="344">
        <x:f t="shared" si="4"/>
        <x:v>0</x:v>
      </x:c>
      <x:c r="AK7" s="344">
        <x:f t="shared" si="4"/>
        <x:v>0</x:v>
      </x:c>
      <x:c r="AL7" s="168" t="s">
        <x:v>2955</x:v>
      </x:c>
      <x:c r="AM7" s="344">
        <x:f t="shared" ref="AM7:BU7" si="5">SUM(AM8:AM12)</x:f>
        <x:v>0</x:v>
      </x:c>
      <x:c r="AN7" s="343">
        <x:f t="shared" si="5"/>
        <x:v>0</x:v>
      </x:c>
      <x:c r="AO7" s="344">
        <x:f t="shared" si="5"/>
        <x:v>0</x:v>
      </x:c>
      <x:c r="AP7" s="344">
        <x:f t="shared" si="5"/>
        <x:v>0</x:v>
      </x:c>
      <x:c r="AQ7" s="344">
        <x:f t="shared" si="5"/>
        <x:v>0</x:v>
      </x:c>
      <x:c r="AR7" s="343">
        <x:f t="shared" si="5"/>
        <x:v>0</x:v>
      </x:c>
      <x:c r="AS7" s="344">
        <x:f t="shared" si="5"/>
        <x:v>0</x:v>
      </x:c>
      <x:c r="AT7" s="343">
        <x:f t="shared" si="5"/>
        <x:v>0</x:v>
      </x:c>
      <x:c r="AU7" s="344">
        <x:f t="shared" si="5"/>
        <x:v>0</x:v>
      </x:c>
      <x:c r="AV7" s="344">
        <x:f t="shared" si="5"/>
        <x:v>0</x:v>
      </x:c>
      <x:c r="AW7" s="344">
        <x:f t="shared" si="5"/>
        <x:v>0</x:v>
      </x:c>
      <x:c r="AX7" s="344">
        <x:f t="shared" si="5"/>
        <x:v>1</x:v>
      </x:c>
      <x:c r="AY7" s="344">
        <x:f t="shared" si="5"/>
        <x:v>0</x:v>
      </x:c>
      <x:c r="AZ7" s="344">
        <x:f t="shared" si="5"/>
        <x:v>4</x:v>
      </x:c>
      <x:c r="BA7" s="343">
        <x:f t="shared" si="5"/>
        <x:v>27</x:v>
      </x:c>
      <x:c r="BB7" s="344">
        <x:f t="shared" si="5"/>
        <x:v>0</x:v>
      </x:c>
      <x:c r="BC7" s="344">
        <x:f t="shared" si="5"/>
        <x:v>0</x:v>
      </x:c>
      <x:c r="BD7" s="344">
        <x:f t="shared" si="5"/>
        <x:v>2</x:v>
      </x:c>
      <x:c r="BE7" s="344">
        <x:f t="shared" si="5"/>
        <x:v>14</x:v>
      </x:c>
      <x:c r="BF7" s="344">
        <x:f t="shared" si="5"/>
        <x:v>142</x:v>
      </x:c>
      <x:c r="BG7" s="344">
        <x:f t="shared" si="5"/>
        <x:v>7</x:v>
      </x:c>
      <x:c r="BH7" s="344">
        <x:f t="shared" si="5"/>
        <x:v>1</x:v>
      </x:c>
      <x:c r="BI7" s="344">
        <x:f t="shared" si="5"/>
        <x:v>0</x:v>
      </x:c>
      <x:c r="BJ7" s="343">
        <x:f t="shared" si="5"/>
        <x:v>0</x:v>
      </x:c>
      <x:c r="BK7" s="344">
        <x:f t="shared" si="5"/>
        <x:v>0</x:v>
      </x:c>
      <x:c r="BL7" s="343">
        <x:f t="shared" si="5"/>
        <x:v>0</x:v>
      </x:c>
      <x:c r="BM7" s="344">
        <x:f t="shared" si="5"/>
        <x:v>0</x:v>
      </x:c>
      <x:c r="BN7" s="343">
        <x:f t="shared" si="5"/>
        <x:v>0</x:v>
      </x:c>
      <x:c r="BO7" s="344">
        <x:f t="shared" si="5"/>
        <x:v>0</x:v>
      </x:c>
      <x:c r="BP7" s="343">
        <x:f t="shared" si="5"/>
        <x:v>0</x:v>
      </x:c>
      <x:c r="BQ7" s="344">
        <x:f t="shared" si="5"/>
        <x:v>0</x:v>
      </x:c>
      <x:c r="BR7" s="344">
        <x:f t="shared" si="5"/>
        <x:v>0</x:v>
      </x:c>
      <x:c r="BS7" s="344">
        <x:f t="shared" si="5"/>
        <x:v>0</x:v>
      </x:c>
      <x:c r="BT7" s="344">
        <x:f t="shared" si="5"/>
        <x:v>0</x:v>
      </x:c>
      <x:c r="BU7" s="344">
        <x:f t="shared" si="5"/>
        <x:v>0</x:v>
      </x:c>
      <x:c r="BV7" s="168" t="s">
        <x:v>2955</x:v>
      </x:c>
      <x:c r="BW7" s="344">
        <x:f t="shared" ref="BW7:CX7" si="6">SUM(BW8:BW12)</x:f>
        <x:v>0</x:v>
      </x:c>
      <x:c r="BX7" s="344">
        <x:f t="shared" si="6"/>
        <x:v>0</x:v>
      </x:c>
      <x:c r="BY7" s="343">
        <x:f t="shared" si="6"/>
        <x:v>0</x:v>
      </x:c>
      <x:c r="BZ7" s="344">
        <x:f t="shared" si="6"/>
        <x:v>0</x:v>
      </x:c>
      <x:c r="CA7" s="343">
        <x:f t="shared" si="6"/>
        <x:v>0</x:v>
      </x:c>
      <x:c r="CB7" s="344">
        <x:f t="shared" si="6"/>
        <x:v>0</x:v>
      </x:c>
      <x:c r="CC7" s="343">
        <x:f t="shared" si="6"/>
        <x:v>0</x:v>
      </x:c>
      <x:c r="CD7" s="344">
        <x:f t="shared" si="6"/>
        <x:v>0</x:v>
      </x:c>
      <x:c r="CE7" s="344">
        <x:f t="shared" si="6"/>
        <x:v>8</x:v>
      </x:c>
      <x:c r="CF7" s="343">
        <x:f t="shared" si="6"/>
        <x:v>544.74000000000001</x:v>
      </x:c>
      <x:c r="CG7" s="344">
        <x:f t="shared" si="6"/>
        <x:v>2</x:v>
      </x:c>
      <x:c r="CH7" s="344">
        <x:f t="shared" si="6"/>
        <x:v>8</x:v>
      </x:c>
      <x:c r="CI7" s="344">
        <x:f t="shared" si="6"/>
        <x:v>0</x:v>
      </x:c>
      <x:c r="CJ7" s="344">
        <x:f t="shared" si="6"/>
        <x:v>3</x:v>
      </x:c>
      <x:c r="CK7" s="344">
        <x:f t="shared" si="6"/>
        <x:v>6</x:v>
      </x:c>
      <x:c r="CL7" s="344">
        <x:f t="shared" si="6"/>
        <x:v>1</x:v>
      </x:c>
      <x:c r="CM7" s="344">
        <x:f t="shared" si="6"/>
        <x:v>3</x:v>
      </x:c>
      <x:c r="CN7" s="344">
        <x:f t="shared" si="6"/>
        <x:v>3</x:v>
      </x:c>
      <x:c r="CO7" s="344">
        <x:f t="shared" si="6"/>
        <x:v>1</x:v>
      </x:c>
      <x:c r="CP7" s="343">
        <x:f t="shared" si="6"/>
        <x:v>10</x:v>
      </x:c>
      <x:c r="CQ7" s="344">
        <x:f t="shared" si="6"/>
        <x:v>1</x:v>
      </x:c>
      <x:c r="CR7" s="343">
        <x:f t="shared" si="6"/>
        <x:v>884</x:v>
      </x:c>
      <x:c r="CS7" s="344">
        <x:f t="shared" si="6"/>
        <x:v>98</x:v>
      </x:c>
      <x:c r="CT7" s="344">
        <x:f t="shared" si="6"/>
        <x:v>5</x:v>
      </x:c>
      <x:c r="CU7" s="344">
        <x:f t="shared" si="6"/>
        <x:v>8</x:v>
      </x:c>
      <x:c r="CV7" s="344">
        <x:f t="shared" si="6"/>
        <x:v>11</x:v>
      </x:c>
      <x:c r="CW7" s="344">
        <x:f t="shared" si="6"/>
        <x:v>1</x:v>
      </x:c>
      <x:c r="CX7" s="344">
        <x:f t="shared" si="6"/>
        <x:v>7</x:v>
      </x:c>
      <x:c r="CY7" s="168" t="s">
        <x:v>2955</x:v>
      </x:c>
      <x:c r="CZ7" s="344">
        <x:f t="shared" ref="CZ7:DG7" si="7">SUM(CZ8:CZ12)</x:f>
        <x:v>4</x:v>
      </x:c>
      <x:c r="DA7" s="343">
        <x:f t="shared" si="7"/>
        <x:v>131.30000000000001</x:v>
      </x:c>
      <x:c r="DB7" s="344">
        <x:f t="shared" si="7"/>
        <x:v>27</x:v>
      </x:c>
      <x:c r="DC7" s="343">
        <x:f t="shared" si="7"/>
        <x:v>9476.5999999999985</x:v>
      </x:c>
      <x:c r="DD7" s="344">
        <x:f t="shared" si="7"/>
        <x:v>9</x:v>
      </x:c>
      <x:c r="DE7" s="343">
        <x:f t="shared" si="7"/>
        <x:v>8600.2999999999993</x:v>
      </x:c>
      <x:c r="DF7" s="344">
        <x:f t="shared" si="7"/>
        <x:v>18</x:v>
      </x:c>
      <x:c r="DG7" s="345">
        <x:f t="shared" si="7"/>
        <x:v>876.29999999999995</x:v>
      </x:c>
    </x:row>
    <x:row r="8" spans="1:111" s="19" customFormat="1" ht="30" customHeight="1">
      <x:c r="A8" s="711" t="s">
        <x:v>2921</x:v>
      </x:c>
      <x:c r="B8" s="167"/>
      <x:c r="C8" s="161"/>
      <x:c r="D8" s="160">
        <x:v>3</x:v>
      </x:c>
      <x:c r="E8" s="161">
        <x:v>3800</x:v>
      </x:c>
      <x:c r="F8" s="160">
        <x:v>1</x:v>
      </x:c>
      <x:c r="G8" s="161">
        <x:v>0.5</x:v>
      </x:c>
      <x:c r="H8" s="160"/>
      <x:c r="I8" s="161"/>
      <x:c r="J8" s="160"/>
      <x:c r="K8" s="160"/>
      <x:c r="L8" s="161"/>
      <x:c r="M8" s="160"/>
      <x:c r="N8" s="160"/>
      <x:c r="O8" s="160"/>
      <x:c r="P8" s="160"/>
      <x:c r="Q8" s="160"/>
      <x:c r="R8" s="161"/>
      <x:c r="S8" s="160"/>
      <x:c r="T8" s="161"/>
      <x:c r="U8" s="160"/>
      <x:c r="V8" s="161"/>
      <x:c r="W8" s="160"/>
      <x:c r="X8" s="160">
        <x:v>106</x:v>
      </x:c>
      <x:c r="Y8" s="160"/>
      <x:c r="Z8" s="160"/>
      <x:c r="AA8" s="160"/>
      <x:c r="AB8" s="160"/>
      <x:c r="AC8" s="160"/>
      <x:c r="AD8" s="160"/>
      <x:c r="AE8" s="160"/>
      <x:c r="AF8" s="160"/>
      <x:c r="AG8" s="160"/>
      <x:c r="AH8" s="160"/>
      <x:c r="AI8" s="160"/>
      <x:c r="AJ8" s="160"/>
      <x:c r="AK8" s="160"/>
      <x:c r="AL8" s="711" t="s">
        <x:v>2921</x:v>
      </x:c>
      <x:c r="AM8" s="160"/>
      <x:c r="AN8" s="161"/>
      <x:c r="AO8" s="160"/>
      <x:c r="AP8" s="160"/>
      <x:c r="AQ8" s="160"/>
      <x:c r="AR8" s="161"/>
      <x:c r="AS8" s="160"/>
      <x:c r="AT8" s="161"/>
      <x:c r="AU8" s="160"/>
      <x:c r="AV8" s="160"/>
      <x:c r="AW8" s="160"/>
      <x:c r="AX8" s="160"/>
      <x:c r="AY8" s="160"/>
      <x:c r="AZ8" s="160"/>
      <x:c r="BA8" s="161"/>
      <x:c r="BB8" s="160"/>
      <x:c r="BC8" s="160"/>
      <x:c r="BD8" s="160"/>
      <x:c r="BE8" s="160"/>
      <x:c r="BF8" s="160">
        <x:v>1</x:v>
      </x:c>
      <x:c r="BG8" s="160">
        <x:v>6</x:v>
      </x:c>
      <x:c r="BH8" s="160"/>
      <x:c r="BI8" s="160"/>
      <x:c r="BJ8" s="161"/>
      <x:c r="BK8" s="160"/>
      <x:c r="BL8" s="161"/>
      <x:c r="BM8" s="160"/>
      <x:c r="BN8" s="161"/>
      <x:c r="BO8" s="160"/>
      <x:c r="BP8" s="161"/>
      <x:c r="BQ8" s="160"/>
      <x:c r="BR8" s="160"/>
      <x:c r="BS8" s="160"/>
      <x:c r="BT8" s="160"/>
      <x:c r="BU8" s="160"/>
      <x:c r="BV8" s="711" t="s">
        <x:v>2921</x:v>
      </x:c>
      <x:c r="BW8" s="160"/>
      <x:c r="BX8" s="160"/>
      <x:c r="BY8" s="161"/>
      <x:c r="BZ8" s="160"/>
      <x:c r="CA8" s="161"/>
      <x:c r="CB8" s="160"/>
      <x:c r="CC8" s="161"/>
      <x:c r="CD8" s="160"/>
      <x:c r="CE8" s="112">
        <x:v>3</x:v>
      </x:c>
      <x:c r="CF8" s="162">
        <x:v>496.18000000000001</x:v>
      </x:c>
      <x:c r="CG8" s="160"/>
      <x:c r="CH8" s="160"/>
      <x:c r="CI8" s="160"/>
      <x:c r="CJ8" s="160"/>
      <x:c r="CK8" s="160">
        <x:v>3</x:v>
      </x:c>
      <x:c r="CL8" s="160"/>
      <x:c r="CM8" s="160">
        <x:v>1</x:v>
      </x:c>
      <x:c r="CN8" s="160">
        <x:v>1</x:v>
      </x:c>
      <x:c r="CO8" s="160"/>
      <x:c r="CP8" s="161"/>
      <x:c r="CQ8" s="160"/>
      <x:c r="CR8" s="161"/>
      <x:c r="CS8" s="160"/>
      <x:c r="CT8" s="160"/>
      <x:c r="CU8" s="160"/>
      <x:c r="CV8" s="160"/>
      <x:c r="CW8" s="160"/>
      <x:c r="CX8" s="160"/>
      <x:c r="CY8" s="711" t="s">
        <x:v>2921</x:v>
      </x:c>
      <x:c r="CZ8" s="160">
        <x:v>1</x:v>
      </x:c>
      <x:c r="DA8" s="161">
        <x:v>14</x:v>
      </x:c>
      <x:c r="DB8" s="160">
        <x:f t="shared" ref="DB8:DC11" si="8">DD8+DF8</x:f>
        <x:v>4</x:v>
      </x:c>
      <x:c r="DC8" s="161">
        <x:f t="shared" si="8"/>
        <x:v>4075.6999999999998</x:v>
      </x:c>
      <x:c r="DD8" s="160">
        <x:v>3</x:v>
      </x:c>
      <x:c r="DE8" s="161">
        <x:v>4065.6999999999998</x:v>
      </x:c>
      <x:c r="DF8" s="160">
        <x:v>1</x:v>
      </x:c>
      <x:c r="DG8" s="165">
        <x:v>10</x:v>
      </x:c>
    </x:row>
    <x:row r="9" spans="1:111" s="19" customFormat="1" ht="30" customHeight="1">
      <x:c r="A9" s="631" t="s">
        <x:v>2746</x:v>
      </x:c>
      <x:c r="B9" s="115"/>
      <x:c r="C9" s="162"/>
      <x:c r="D9" s="112">
        <x:v>1</x:v>
      </x:c>
      <x:c r="E9" s="162">
        <x:v>3300</x:v>
      </x:c>
      <x:c r="F9" s="112">
        <x:v>1</x:v>
      </x:c>
      <x:c r="G9" s="162">
        <x:v>0.5</x:v>
      </x:c>
      <x:c r="H9" s="112"/>
      <x:c r="I9" s="162"/>
      <x:c r="J9" s="112">
        <x:v>3</x:v>
      </x:c>
      <x:c r="K9" s="112"/>
      <x:c r="L9" s="162"/>
      <x:c r="M9" s="112"/>
      <x:c r="N9" s="112"/>
      <x:c r="O9" s="112">
        <x:v>1</x:v>
      </x:c>
      <x:c r="P9" s="112">
        <x:v>1</x:v>
      </x:c>
      <x:c r="Q9" s="112"/>
      <x:c r="R9" s="162"/>
      <x:c r="S9" s="112">
        <x:v>1</x:v>
      </x:c>
      <x:c r="T9" s="162">
        <x:v>20</x:v>
      </x:c>
      <x:c r="U9" s="112"/>
      <x:c r="V9" s="162"/>
      <x:c r="W9" s="112"/>
      <x:c r="X9" s="112">
        <x:v>27</x:v>
      </x:c>
      <x:c r="Y9" s="112"/>
      <x:c r="Z9" s="112"/>
      <x:c r="AA9" s="112"/>
      <x:c r="AB9" s="112"/>
      <x:c r="AC9" s="112"/>
      <x:c r="AD9" s="112"/>
      <x:c r="AE9" s="112"/>
      <x:c r="AF9" s="112"/>
      <x:c r="AG9" s="112"/>
      <x:c r="AH9" s="112"/>
      <x:c r="AI9" s="112"/>
      <x:c r="AJ9" s="112"/>
      <x:c r="AK9" s="112"/>
      <x:c r="AL9" s="631" t="s">
        <x:v>2746</x:v>
      </x:c>
      <x:c r="AM9" s="112"/>
      <x:c r="AN9" s="162"/>
      <x:c r="AO9" s="112"/>
      <x:c r="AP9" s="112"/>
      <x:c r="AQ9" s="112"/>
      <x:c r="AR9" s="162"/>
      <x:c r="AS9" s="112"/>
      <x:c r="AT9" s="162"/>
      <x:c r="AU9" s="112"/>
      <x:c r="AV9" s="112"/>
      <x:c r="AW9" s="112"/>
      <x:c r="AX9" s="112"/>
      <x:c r="AY9" s="112"/>
      <x:c r="AZ9" s="112"/>
      <x:c r="BA9" s="162"/>
      <x:c r="BB9" s="112"/>
      <x:c r="BC9" s="112"/>
      <x:c r="BD9" s="112">
        <x:v>1</x:v>
      </x:c>
      <x:c r="BE9" s="112">
        <x:v>2</x:v>
      </x:c>
      <x:c r="BF9" s="112">
        <x:v>15</x:v>
      </x:c>
      <x:c r="BG9" s="112"/>
      <x:c r="BH9" s="112"/>
      <x:c r="BI9" s="112"/>
      <x:c r="BJ9" s="162"/>
      <x:c r="BK9" s="112"/>
      <x:c r="BL9" s="162"/>
      <x:c r="BM9" s="112"/>
      <x:c r="BN9" s="162"/>
      <x:c r="BO9" s="112"/>
      <x:c r="BP9" s="162"/>
      <x:c r="BQ9" s="112"/>
      <x:c r="BR9" s="112"/>
      <x:c r="BS9" s="112"/>
      <x:c r="BT9" s="112"/>
      <x:c r="BU9" s="112"/>
      <x:c r="BV9" s="631" t="s">
        <x:v>2746</x:v>
      </x:c>
      <x:c r="BW9" s="112"/>
      <x:c r="BX9" s="112"/>
      <x:c r="BY9" s="162"/>
      <x:c r="BZ9" s="112"/>
      <x:c r="CA9" s="162"/>
      <x:c r="CB9" s="112"/>
      <x:c r="CC9" s="162"/>
      <x:c r="CD9" s="112"/>
      <x:c r="CE9" s="112">
        <x:v>1</x:v>
      </x:c>
      <x:c r="CF9" s="162"/>
      <x:c r="CG9" s="112"/>
      <x:c r="CH9" s="112"/>
      <x:c r="CI9" s="112"/>
      <x:c r="CJ9" s="112">
        <x:v>1</x:v>
      </x:c>
      <x:c r="CK9" s="112">
        <x:v>1</x:v>
      </x:c>
      <x:c r="CL9" s="112"/>
      <x:c r="CM9" s="112"/>
      <x:c r="CN9" s="112"/>
      <x:c r="CO9" s="112"/>
      <x:c r="CP9" s="162"/>
      <x:c r="CQ9" s="112"/>
      <x:c r="CR9" s="162"/>
      <x:c r="CS9" s="112">
        <x:v>32</x:v>
      </x:c>
      <x:c r="CT9" s="112">
        <x:v>1</x:v>
      </x:c>
      <x:c r="CU9" s="112"/>
      <x:c r="CV9" s="112">
        <x:v>5</x:v>
      </x:c>
      <x:c r="CW9" s="112"/>
      <x:c r="CX9" s="112"/>
      <x:c r="CY9" s="631" t="s">
        <x:v>2746</x:v>
      </x:c>
      <x:c r="CZ9" s="112"/>
      <x:c r="DA9" s="162"/>
      <x:c r="DB9" s="112">
        <x:f t="shared" si="8"/>
        <x:v>11</x:v>
      </x:c>
      <x:c r="DC9" s="162">
        <x:f t="shared" si="8"/>
        <x:v>344.89999999999998</x:v>
      </x:c>
      <x:c r="DD9" s="112"/>
      <x:c r="DE9" s="162"/>
      <x:c r="DF9" s="112">
        <x:v>11</x:v>
      </x:c>
      <x:c r="DG9" s="163">
        <x:v>344.89999999999998</x:v>
      </x:c>
    </x:row>
    <x:row r="10" spans="1:111" s="19" customFormat="1" ht="30" customHeight="1">
      <x:c r="A10" s="631" t="s">
        <x:v>2738</x:v>
      </x:c>
      <x:c r="B10" s="115"/>
      <x:c r="C10" s="162"/>
      <x:c r="D10" s="112"/>
      <x:c r="E10" s="162"/>
      <x:c r="F10" s="112">
        <x:v>5</x:v>
      </x:c>
      <x:c r="G10" s="162">
        <x:v>1.3999999999999999</x:v>
      </x:c>
      <x:c r="H10" s="112"/>
      <x:c r="I10" s="162"/>
      <x:c r="J10" s="112">
        <x:v>5</x:v>
      </x:c>
      <x:c r="K10" s="112"/>
      <x:c r="L10" s="162"/>
      <x:c r="M10" s="112"/>
      <x:c r="N10" s="112"/>
      <x:c r="O10" s="112">
        <x:v>1</x:v>
      </x:c>
      <x:c r="P10" s="112">
        <x:v>1</x:v>
      </x:c>
      <x:c r="Q10" s="112"/>
      <x:c r="R10" s="162"/>
      <x:c r="S10" s="112">
        <x:v>12</x:v>
      </x:c>
      <x:c r="T10" s="162">
        <x:v>303</x:v>
      </x:c>
      <x:c r="U10" s="112">
        <x:v>1</x:v>
      </x:c>
      <x:c r="V10" s="162">
        <x:v>90</x:v>
      </x:c>
      <x:c r="W10" s="112">
        <x:v>2</x:v>
      </x:c>
      <x:c r="X10" s="112">
        <x:v>151</x:v>
      </x:c>
      <x:c r="Y10" s="112">
        <x:v>1</x:v>
      </x:c>
      <x:c r="Z10" s="112">
        <x:v>1</x:v>
      </x:c>
      <x:c r="AA10" s="112"/>
      <x:c r="AB10" s="112"/>
      <x:c r="AC10" s="112"/>
      <x:c r="AD10" s="112"/>
      <x:c r="AE10" s="112"/>
      <x:c r="AF10" s="112"/>
      <x:c r="AG10" s="112">
        <x:v>1</x:v>
      </x:c>
      <x:c r="AH10" s="112"/>
      <x:c r="AI10" s="112"/>
      <x:c r="AJ10" s="112"/>
      <x:c r="AK10" s="112"/>
      <x:c r="AL10" s="631" t="s">
        <x:v>2738</x:v>
      </x:c>
      <x:c r="AM10" s="112"/>
      <x:c r="AN10" s="162"/>
      <x:c r="AO10" s="112"/>
      <x:c r="AP10" s="112"/>
      <x:c r="AQ10" s="112"/>
      <x:c r="AR10" s="162"/>
      <x:c r="AS10" s="112"/>
      <x:c r="AT10" s="162"/>
      <x:c r="AU10" s="112"/>
      <x:c r="AV10" s="112"/>
      <x:c r="AW10" s="112"/>
      <x:c r="AX10" s="112">
        <x:v>1</x:v>
      </x:c>
      <x:c r="AY10" s="112"/>
      <x:c r="AZ10" s="112">
        <x:v>3</x:v>
      </x:c>
      <x:c r="BA10" s="162">
        <x:v>23</x:v>
      </x:c>
      <x:c r="BB10" s="112"/>
      <x:c r="BC10" s="112"/>
      <x:c r="BD10" s="112">
        <x:v>1</x:v>
      </x:c>
      <x:c r="BE10" s="112">
        <x:v>8</x:v>
      </x:c>
      <x:c r="BF10" s="112">
        <x:v>104</x:v>
      </x:c>
      <x:c r="BG10" s="112">
        <x:v>1</x:v>
      </x:c>
      <x:c r="BH10" s="112">
        <x:v>1</x:v>
      </x:c>
      <x:c r="BI10" s="112"/>
      <x:c r="BJ10" s="162"/>
      <x:c r="BK10" s="112"/>
      <x:c r="BL10" s="162"/>
      <x:c r="BM10" s="112"/>
      <x:c r="BN10" s="162"/>
      <x:c r="BO10" s="112"/>
      <x:c r="BP10" s="162"/>
      <x:c r="BQ10" s="112"/>
      <x:c r="BR10" s="112"/>
      <x:c r="BS10" s="112"/>
      <x:c r="BT10" s="112"/>
      <x:c r="BU10" s="112"/>
      <x:c r="BV10" s="631" t="s">
        <x:v>2738</x:v>
      </x:c>
      <x:c r="BW10" s="112"/>
      <x:c r="BX10" s="112"/>
      <x:c r="BY10" s="162"/>
      <x:c r="BZ10" s="112"/>
      <x:c r="CA10" s="162"/>
      <x:c r="CB10" s="112"/>
      <x:c r="CC10" s="162"/>
      <x:c r="CD10" s="112"/>
      <x:c r="CE10" s="112">
        <x:v>4</x:v>
      </x:c>
      <x:c r="CF10" s="162">
        <x:v>48.560000000000002</x:v>
      </x:c>
      <x:c r="CG10" s="112">
        <x:v>2</x:v>
      </x:c>
      <x:c r="CH10" s="112">
        <x:v>7</x:v>
      </x:c>
      <x:c r="CI10" s="112"/>
      <x:c r="CJ10" s="112">
        <x:v>1</x:v>
      </x:c>
      <x:c r="CK10" s="112">
        <x:v>2</x:v>
      </x:c>
      <x:c r="CL10" s="112">
        <x:v>1</x:v>
      </x:c>
      <x:c r="CM10" s="112">
        <x:v>2</x:v>
      </x:c>
      <x:c r="CN10" s="112">
        <x:v>2</x:v>
      </x:c>
      <x:c r="CO10" s="112">
        <x:v>1</x:v>
      </x:c>
      <x:c r="CP10" s="162">
        <x:v>10</x:v>
      </x:c>
      <x:c r="CQ10" s="112">
        <x:v>1</x:v>
      </x:c>
      <x:c r="CR10" s="162">
        <x:v>884</x:v>
      </x:c>
      <x:c r="CS10" s="112">
        <x:v>61</x:v>
      </x:c>
      <x:c r="CT10" s="112">
        <x:v>4</x:v>
      </x:c>
      <x:c r="CU10" s="112">
        <x:v>5</x:v>
      </x:c>
      <x:c r="CV10" s="112">
        <x:v>6</x:v>
      </x:c>
      <x:c r="CW10" s="112">
        <x:v>1</x:v>
      </x:c>
      <x:c r="CX10" s="112">
        <x:v>7</x:v>
      </x:c>
      <x:c r="CY10" s="631" t="s">
        <x:v>2738</x:v>
      </x:c>
      <x:c r="CZ10" s="112">
        <x:v>3</x:v>
      </x:c>
      <x:c r="DA10" s="162">
        <x:v>117.3</x:v>
      </x:c>
      <x:c r="DB10" s="112">
        <x:f t="shared" si="8"/>
        <x:v>9</x:v>
      </x:c>
      <x:c r="DC10" s="162">
        <x:f t="shared" si="8"/>
        <x:v>4990</x:v>
      </x:c>
      <x:c r="DD10" s="112">
        <x:v>3</x:v>
      </x:c>
      <x:c r="DE10" s="162">
        <x:v>4468.6000000000004</x:v>
      </x:c>
      <x:c r="DF10" s="112">
        <x:v>6</x:v>
      </x:c>
      <x:c r="DG10" s="163">
        <x:v>521.39999999999998</x:v>
      </x:c>
    </x:row>
    <x:row r="11" spans="1:111" s="19" customFormat="1" ht="30" customHeight="1">
      <x:c r="A11" s="631" t="s">
        <x:v>2844</x:v>
      </x:c>
      <x:c r="B11" s="115"/>
      <x:c r="C11" s="162"/>
      <x:c r="D11" s="112">
        <x:v>1</x:v>
      </x:c>
      <x:c r="E11" s="162">
        <x:v>600</x:v>
      </x:c>
      <x:c r="F11" s="112"/>
      <x:c r="G11" s="162"/>
      <x:c r="H11" s="112"/>
      <x:c r="I11" s="162"/>
      <x:c r="J11" s="112">
        <x:v>1</x:v>
      </x:c>
      <x:c r="K11" s="112"/>
      <x:c r="L11" s="162"/>
      <x:c r="M11" s="112"/>
      <x:c r="N11" s="112"/>
      <x:c r="O11" s="112"/>
      <x:c r="P11" s="112"/>
      <x:c r="Q11" s="112"/>
      <x:c r="R11" s="162"/>
      <x:c r="S11" s="112"/>
      <x:c r="T11" s="162"/>
      <x:c r="U11" s="112"/>
      <x:c r="V11" s="162"/>
      <x:c r="W11" s="112"/>
      <x:c r="X11" s="112">
        <x:v>25</x:v>
      </x:c>
      <x:c r="Y11" s="112"/>
      <x:c r="Z11" s="112"/>
      <x:c r="AA11" s="112"/>
      <x:c r="AB11" s="112"/>
      <x:c r="AC11" s="112"/>
      <x:c r="AD11" s="112"/>
      <x:c r="AE11" s="112"/>
      <x:c r="AF11" s="112"/>
      <x:c r="AG11" s="112"/>
      <x:c r="AH11" s="112"/>
      <x:c r="AI11" s="112"/>
      <x:c r="AJ11" s="112"/>
      <x:c r="AK11" s="112"/>
      <x:c r="AL11" s="631" t="s">
        <x:v>2844</x:v>
      </x:c>
      <x:c r="AM11" s="112"/>
      <x:c r="AN11" s="162"/>
      <x:c r="AO11" s="112"/>
      <x:c r="AP11" s="112"/>
      <x:c r="AQ11" s="112"/>
      <x:c r="AR11" s="162"/>
      <x:c r="AS11" s="112"/>
      <x:c r="AT11" s="162"/>
      <x:c r="AU11" s="112"/>
      <x:c r="AV11" s="112"/>
      <x:c r="AW11" s="112"/>
      <x:c r="AX11" s="112"/>
      <x:c r="AY11" s="112"/>
      <x:c r="AZ11" s="112">
        <x:v>1</x:v>
      </x:c>
      <x:c r="BA11" s="162">
        <x:v>4</x:v>
      </x:c>
      <x:c r="BB11" s="112"/>
      <x:c r="BC11" s="112"/>
      <x:c r="BD11" s="112"/>
      <x:c r="BE11" s="112">
        <x:v>4</x:v>
      </x:c>
      <x:c r="BF11" s="112">
        <x:v>22</x:v>
      </x:c>
      <x:c r="BG11" s="112"/>
      <x:c r="BH11" s="112"/>
      <x:c r="BI11" s="112"/>
      <x:c r="BJ11" s="162"/>
      <x:c r="BK11" s="112"/>
      <x:c r="BL11" s="162"/>
      <x:c r="BM11" s="112"/>
      <x:c r="BN11" s="162"/>
      <x:c r="BO11" s="112"/>
      <x:c r="BP11" s="162"/>
      <x:c r="BQ11" s="112"/>
      <x:c r="BR11" s="112"/>
      <x:c r="BS11" s="112"/>
      <x:c r="BT11" s="112"/>
      <x:c r="BU11" s="112"/>
      <x:c r="BV11" s="631" t="s">
        <x:v>2844</x:v>
      </x:c>
      <x:c r="BW11" s="112"/>
      <x:c r="BX11" s="112"/>
      <x:c r="BY11" s="162"/>
      <x:c r="BZ11" s="112"/>
      <x:c r="CA11" s="162"/>
      <x:c r="CB11" s="112"/>
      <x:c r="CC11" s="162"/>
      <x:c r="CD11" s="112"/>
      <x:c r="CE11" s="112"/>
      <x:c r="CF11" s="162"/>
      <x:c r="CG11" s="112"/>
      <x:c r="CH11" s="112">
        <x:v>1</x:v>
      </x:c>
      <x:c r="CI11" s="112"/>
      <x:c r="CJ11" s="112">
        <x:v>1</x:v>
      </x:c>
      <x:c r="CK11" s="112"/>
      <x:c r="CL11" s="112"/>
      <x:c r="CM11" s="112"/>
      <x:c r="CN11" s="112"/>
      <x:c r="CO11" s="112"/>
      <x:c r="CP11" s="162"/>
      <x:c r="CQ11" s="112"/>
      <x:c r="CR11" s="162"/>
      <x:c r="CS11" s="112">
        <x:v>5</x:v>
      </x:c>
      <x:c r="CT11" s="112"/>
      <x:c r="CU11" s="112">
        <x:v>3</x:v>
      </x:c>
      <x:c r="CV11" s="112"/>
      <x:c r="CW11" s="112"/>
      <x:c r="CX11" s="112"/>
      <x:c r="CY11" s="631" t="s">
        <x:v>2844</x:v>
      </x:c>
      <x:c r="CZ11" s="112"/>
      <x:c r="DA11" s="162"/>
      <x:c r="DB11" s="112">
        <x:f t="shared" si="8"/>
        <x:v>3</x:v>
      </x:c>
      <x:c r="DC11" s="162">
        <x:f t="shared" si="8"/>
        <x:v>66</x:v>
      </x:c>
      <x:c r="DD11" s="112">
        <x:v>3</x:v>
      </x:c>
      <x:c r="DE11" s="162">
        <x:v>66</x:v>
      </x:c>
      <x:c r="DF11" s="112"/>
      <x:c r="DG11" s="163"/>
    </x:row>
    <x:row r="12" spans="1:111" s="19" customFormat="1" ht="30" customHeight="1">
      <x:c r="A12" s="639" t="s">
        <x:v>1301</x:v>
      </x:c>
      <x:c r="B12" s="700"/>
      <x:c r="C12" s="615"/>
      <x:c r="D12" s="614"/>
      <x:c r="E12" s="615"/>
      <x:c r="F12" s="614"/>
      <x:c r="G12" s="615"/>
      <x:c r="H12" s="614"/>
      <x:c r="I12" s="615"/>
      <x:c r="J12" s="614"/>
      <x:c r="K12" s="614"/>
      <x:c r="L12" s="615"/>
      <x:c r="M12" s="614"/>
      <x:c r="N12" s="614"/>
      <x:c r="O12" s="614"/>
      <x:c r="P12" s="614"/>
      <x:c r="Q12" s="614"/>
      <x:c r="R12" s="615"/>
      <x:c r="S12" s="614"/>
      <x:c r="T12" s="615"/>
      <x:c r="U12" s="614"/>
      <x:c r="V12" s="615"/>
      <x:c r="W12" s="614"/>
      <x:c r="X12" s="614">
        <x:v>8</x:v>
      </x:c>
      <x:c r="Y12" s="614"/>
      <x:c r="Z12" s="614"/>
      <x:c r="AA12" s="614"/>
      <x:c r="AB12" s="614"/>
      <x:c r="AC12" s="614"/>
      <x:c r="AD12" s="614"/>
      <x:c r="AE12" s="614"/>
      <x:c r="AF12" s="614"/>
      <x:c r="AG12" s="614"/>
      <x:c r="AH12" s="614"/>
      <x:c r="AI12" s="614"/>
      <x:c r="AJ12" s="614"/>
      <x:c r="AK12" s="614"/>
      <x:c r="AL12" s="639" t="s">
        <x:v>1301</x:v>
      </x:c>
      <x:c r="AM12" s="614"/>
      <x:c r="AN12" s="615"/>
      <x:c r="AO12" s="614"/>
      <x:c r="AP12" s="614"/>
      <x:c r="AQ12" s="614"/>
      <x:c r="AR12" s="615"/>
      <x:c r="AS12" s="614"/>
      <x:c r="AT12" s="615"/>
      <x:c r="AU12" s="614"/>
      <x:c r="AV12" s="614"/>
      <x:c r="AW12" s="614"/>
      <x:c r="AX12" s="614"/>
      <x:c r="AY12" s="614"/>
      <x:c r="AZ12" s="614"/>
      <x:c r="BA12" s="615"/>
      <x:c r="BB12" s="614"/>
      <x:c r="BC12" s="614"/>
      <x:c r="BD12" s="614"/>
      <x:c r="BE12" s="614"/>
      <x:c r="BF12" s="614"/>
      <x:c r="BG12" s="614"/>
      <x:c r="BH12" s="614"/>
      <x:c r="BI12" s="614"/>
      <x:c r="BJ12" s="615"/>
      <x:c r="BK12" s="614"/>
      <x:c r="BL12" s="615"/>
      <x:c r="BM12" s="614"/>
      <x:c r="BN12" s="615"/>
      <x:c r="BO12" s="614"/>
      <x:c r="BP12" s="615"/>
      <x:c r="BQ12" s="614"/>
      <x:c r="BR12" s="614"/>
      <x:c r="BS12" s="614"/>
      <x:c r="BT12" s="614"/>
      <x:c r="BU12" s="614"/>
      <x:c r="BV12" s="639" t="s">
        <x:v>1301</x:v>
      </x:c>
      <x:c r="BW12" s="614"/>
      <x:c r="BX12" s="614"/>
      <x:c r="BY12" s="615"/>
      <x:c r="BZ12" s="614"/>
      <x:c r="CA12" s="615"/>
      <x:c r="CB12" s="614"/>
      <x:c r="CC12" s="615"/>
      <x:c r="CD12" s="614"/>
      <x:c r="CE12" s="614"/>
      <x:c r="CF12" s="615"/>
      <x:c r="CG12" s="614"/>
      <x:c r="CH12" s="614"/>
      <x:c r="CI12" s="614"/>
      <x:c r="CJ12" s="614"/>
      <x:c r="CK12" s="614"/>
      <x:c r="CL12" s="614"/>
      <x:c r="CM12" s="614"/>
      <x:c r="CN12" s="614"/>
      <x:c r="CO12" s="614"/>
      <x:c r="CP12" s="615"/>
      <x:c r="CQ12" s="614"/>
      <x:c r="CR12" s="615"/>
      <x:c r="CS12" s="614"/>
      <x:c r="CT12" s="614"/>
      <x:c r="CU12" s="614"/>
      <x:c r="CV12" s="614"/>
      <x:c r="CW12" s="614"/>
      <x:c r="CX12" s="614"/>
      <x:c r="CY12" s="639" t="s">
        <x:v>1301</x:v>
      </x:c>
      <x:c r="CZ12" s="614"/>
      <x:c r="DA12" s="615"/>
      <x:c r="DB12" s="614"/>
      <x:c r="DC12" s="615"/>
      <x:c r="DD12" s="614"/>
      <x:c r="DE12" s="615"/>
      <x:c r="DF12" s="614"/>
      <x:c r="DG12" s="701"/>
    </x:row>
    <x:row r="13" spans="1:111" s="157" customFormat="1" ht="30" customHeight="1">
      <x:c r="A13" s="168" t="s">
        <x:v>2983</x:v>
      </x:c>
      <x:c r="B13" s="342">
        <x:f>B14+B170</x:f>
        <x:v>20</x:v>
      </x:c>
      <x:c r="C13" s="343"/>
      <x:c r="D13" s="344"/>
      <x:c r="E13" s="343"/>
      <x:c r="F13" s="344"/>
      <x:c r="G13" s="343"/>
      <x:c r="H13" s="344"/>
      <x:c r="I13" s="343"/>
      <x:c r="J13" s="344"/>
      <x:c r="K13" s="344"/>
      <x:c r="L13" s="343"/>
      <x:c r="M13" s="344"/>
      <x:c r="N13" s="344"/>
      <x:c r="O13" s="344"/>
      <x:c r="P13" s="344"/>
      <x:c r="Q13" s="344"/>
      <x:c r="R13" s="343"/>
      <x:c r="S13" s="344"/>
      <x:c r="T13" s="343"/>
      <x:c r="U13" s="344"/>
      <x:c r="V13" s="343"/>
      <x:c r="W13" s="344"/>
      <x:c r="X13" s="344"/>
      <x:c r="Y13" s="344"/>
      <x:c r="Z13" s="344"/>
      <x:c r="AA13" s="344"/>
      <x:c r="AB13" s="344"/>
      <x:c r="AC13" s="344"/>
      <x:c r="AD13" s="344"/>
      <x:c r="AE13" s="344"/>
      <x:c r="AF13" s="344"/>
      <x:c r="AG13" s="344"/>
      <x:c r="AH13" s="344"/>
      <x:c r="AI13" s="344"/>
      <x:c r="AJ13" s="344"/>
      <x:c r="AK13" s="344"/>
      <x:c r="AL13" s="168" t="s">
        <x:v>2983</x:v>
      </x:c>
      <x:c r="AM13" s="344"/>
      <x:c r="AN13" s="343"/>
      <x:c r="AO13" s="344"/>
      <x:c r="AP13" s="344"/>
      <x:c r="AQ13" s="344"/>
      <x:c r="AR13" s="343"/>
      <x:c r="AS13" s="344"/>
      <x:c r="AT13" s="343"/>
      <x:c r="AU13" s="344"/>
      <x:c r="AV13" s="344"/>
      <x:c r="AW13" s="344"/>
      <x:c r="AX13" s="344"/>
      <x:c r="AY13" s="344"/>
      <x:c r="AZ13" s="344"/>
      <x:c r="BA13" s="343"/>
      <x:c r="BB13" s="344"/>
      <x:c r="BC13" s="344"/>
      <x:c r="BD13" s="344"/>
      <x:c r="BE13" s="344"/>
      <x:c r="BF13" s="344"/>
      <x:c r="BG13" s="344"/>
      <x:c r="BH13" s="344"/>
      <x:c r="BI13" s="344"/>
      <x:c r="BJ13" s="343"/>
      <x:c r="BK13" s="344"/>
      <x:c r="BL13" s="343"/>
      <x:c r="BM13" s="344"/>
      <x:c r="BN13" s="343"/>
      <x:c r="BO13" s="344"/>
      <x:c r="BP13" s="343"/>
      <x:c r="BQ13" s="344"/>
      <x:c r="BR13" s="344"/>
      <x:c r="BS13" s="344"/>
      <x:c r="BT13" s="344"/>
      <x:c r="BU13" s="344"/>
      <x:c r="BV13" s="168" t="s">
        <x:v>2983</x:v>
      </x:c>
      <x:c r="BW13" s="344"/>
      <x:c r="BX13" s="344"/>
      <x:c r="BY13" s="343"/>
      <x:c r="BZ13" s="344"/>
      <x:c r="CA13" s="343"/>
      <x:c r="CB13" s="344"/>
      <x:c r="CC13" s="343"/>
      <x:c r="CD13" s="344"/>
      <x:c r="CE13" s="344"/>
      <x:c r="CF13" s="343"/>
      <x:c r="CG13" s="344"/>
      <x:c r="CH13" s="344"/>
      <x:c r="CI13" s="344"/>
      <x:c r="CJ13" s="344"/>
      <x:c r="CK13" s="344"/>
      <x:c r="CL13" s="344"/>
      <x:c r="CM13" s="344"/>
      <x:c r="CN13" s="344"/>
      <x:c r="CO13" s="344"/>
      <x:c r="CP13" s="343"/>
      <x:c r="CQ13" s="344"/>
      <x:c r="CR13" s="343"/>
      <x:c r="CS13" s="344"/>
      <x:c r="CT13" s="344"/>
      <x:c r="CU13" s="344"/>
      <x:c r="CV13" s="344"/>
      <x:c r="CW13" s="344"/>
      <x:c r="CX13" s="344"/>
      <x:c r="CY13" s="168" t="s">
        <x:v>2983</x:v>
      </x:c>
      <x:c r="CZ13" s="344"/>
      <x:c r="DA13" s="343"/>
      <x:c r="DB13" s="344"/>
      <x:c r="DC13" s="343"/>
      <x:c r="DD13" s="344"/>
      <x:c r="DE13" s="343"/>
      <x:c r="DF13" s="344"/>
      <x:c r="DG13" s="345"/>
    </x:row>
    <x:row r="14" spans="1:111" s="19" customFormat="1" ht="30" customHeight="1">
      <x:c r="A14" s="364" t="s">
        <x:v>1611</x:v>
      </x:c>
      <x:c r="B14" s="167">
        <x:f t="shared" ref="B14:AK14" si="9">SUM(B15,B38,B161)</x:f>
        <x:v>19</x:v>
      </x:c>
      <x:c r="C14" s="161">
        <x:f t="shared" si="9"/>
        <x:v>13471.74</x:v>
      </x:c>
      <x:c r="D14" s="160">
        <x:f t="shared" si="9"/>
        <x:v>13</x:v>
      </x:c>
      <x:c r="E14" s="161">
        <x:f t="shared" si="9"/>
        <x:v>27756</x:v>
      </x:c>
      <x:c r="F14" s="160">
        <x:f t="shared" si="9"/>
        <x:v>32</x:v>
      </x:c>
      <x:c r="G14" s="161">
        <x:f t="shared" si="9"/>
        <x:v>6506.3999999999996</x:v>
      </x:c>
      <x:c r="H14" s="160">
        <x:f t="shared" si="9"/>
        <x:v>0</x:v>
      </x:c>
      <x:c r="I14" s="161">
        <x:f t="shared" si="9"/>
        <x:v>0</x:v>
      </x:c>
      <x:c r="J14" s="160">
        <x:f t="shared" si="9"/>
        <x:v>203</x:v>
      </x:c>
      <x:c r="K14" s="160">
        <x:f t="shared" si="9"/>
        <x:v>4</x:v>
      </x:c>
      <x:c r="L14" s="161">
        <x:f t="shared" si="9"/>
        <x:v>6288</x:v>
      </x:c>
      <x:c r="M14" s="160">
        <x:f t="shared" si="9"/>
        <x:v>8</x:v>
      </x:c>
      <x:c r="N14" s="160">
        <x:f t="shared" si="9"/>
        <x:v>4</x:v>
      </x:c>
      <x:c r="O14" s="160">
        <x:f t="shared" si="9"/>
        <x:v>9</x:v>
      </x:c>
      <x:c r="P14" s="160">
        <x:f t="shared" si="9"/>
        <x:v>17</x:v>
      </x:c>
      <x:c r="Q14" s="160">
        <x:f t="shared" si="9"/>
        <x:v>0</x:v>
      </x:c>
      <x:c r="R14" s="161">
        <x:f t="shared" si="9"/>
        <x:v>0</x:v>
      </x:c>
      <x:c r="S14" s="160">
        <x:f t="shared" si="9"/>
        <x:v>77</x:v>
      </x:c>
      <x:c r="T14" s="161">
        <x:f t="shared" si="9"/>
        <x:v>971</x:v>
      </x:c>
      <x:c r="U14" s="160">
        <x:f t="shared" si="9"/>
        <x:v>20</x:v>
      </x:c>
      <x:c r="V14" s="161">
        <x:f t="shared" si="9"/>
        <x:v>2081.7600000000002</x:v>
      </x:c>
      <x:c r="W14" s="160">
        <x:f t="shared" si="9"/>
        <x:v>48</x:v>
      </x:c>
      <x:c r="X14" s="160">
        <x:f t="shared" si="9"/>
        <x:v>2240</x:v>
      </x:c>
      <x:c r="Y14" s="160">
        <x:f t="shared" si="9"/>
        <x:v>6</x:v>
      </x:c>
      <x:c r="Z14" s="160">
        <x:f t="shared" si="9"/>
        <x:v>9</x:v>
      </x:c>
      <x:c r="AA14" s="160">
        <x:f t="shared" si="9"/>
        <x:v>97</x:v>
      </x:c>
      <x:c r="AB14" s="160">
        <x:f t="shared" si="9"/>
        <x:v>4</x:v>
      </x:c>
      <x:c r="AC14" s="160">
        <x:f t="shared" si="9"/>
        <x:v>5</x:v>
      </x:c>
      <x:c r="AD14" s="160">
        <x:f t="shared" si="9"/>
        <x:v>59</x:v>
      </x:c>
      <x:c r="AE14" s="160">
        <x:f t="shared" si="9"/>
        <x:v>1</x:v>
      </x:c>
      <x:c r="AF14" s="160">
        <x:f t="shared" si="9"/>
        <x:v>0</x:v>
      </x:c>
      <x:c r="AG14" s="160">
        <x:f t="shared" si="9"/>
        <x:v>117</x:v>
      </x:c>
      <x:c r="AH14" s="160">
        <x:f t="shared" si="9"/>
        <x:v>0</x:v>
      </x:c>
      <x:c r="AI14" s="160">
        <x:f t="shared" si="9"/>
        <x:v>0</x:v>
      </x:c>
      <x:c r="AJ14" s="160">
        <x:f t="shared" si="9"/>
        <x:v>92</x:v>
      </x:c>
      <x:c r="AK14" s="160">
        <x:f t="shared" si="9"/>
        <x:v>150</x:v>
      </x:c>
      <x:c r="AL14" s="364" t="s">
        <x:v>1611</x:v>
      </x:c>
      <x:c r="AM14" s="160">
        <x:f t="shared" ref="AM14:BU14" si="10">SUM(AM15,AM38,AM161)</x:f>
        <x:v>5</x:v>
      </x:c>
      <x:c r="AN14" s="161">
        <x:f t="shared" si="10"/>
        <x:v>8675</x:v>
      </x:c>
      <x:c r="AO14" s="160">
        <x:f t="shared" si="10"/>
        <x:v>3</x:v>
      </x:c>
      <x:c r="AP14" s="160">
        <x:f t="shared" si="10"/>
        <x:v>7</x:v>
      </x:c>
      <x:c r="AQ14" s="160">
        <x:f t="shared" si="10"/>
        <x:v>0</x:v>
      </x:c>
      <x:c r="AR14" s="161">
        <x:f t="shared" si="10"/>
        <x:v>0</x:v>
      </x:c>
      <x:c r="AS14" s="160">
        <x:f t="shared" si="10"/>
        <x:v>0</x:v>
      </x:c>
      <x:c r="AT14" s="161">
        <x:f t="shared" si="10"/>
        <x:v>0</x:v>
      </x:c>
      <x:c r="AU14" s="160">
        <x:f t="shared" si="10"/>
        <x:v>1</x:v>
      </x:c>
      <x:c r="AV14" s="160">
        <x:f t="shared" si="10"/>
        <x:v>0</x:v>
      </x:c>
      <x:c r="AW14" s="160">
        <x:f t="shared" si="10"/>
        <x:v>1</x:v>
      </x:c>
      <x:c r="AX14" s="160">
        <x:f t="shared" si="10"/>
        <x:v>22</x:v>
      </x:c>
      <x:c r="AY14" s="160">
        <x:f t="shared" si="10"/>
        <x:v>1</x:v>
      </x:c>
      <x:c r="AZ14" s="160">
        <x:f t="shared" si="10"/>
        <x:v>14</x:v>
      </x:c>
      <x:c r="BA14" s="161">
        <x:f t="shared" si="10"/>
        <x:v>64</x:v>
      </x:c>
      <x:c r="BB14" s="160">
        <x:f t="shared" si="10"/>
        <x:v>0</x:v>
      </x:c>
      <x:c r="BC14" s="160">
        <x:f t="shared" si="10"/>
        <x:v>0</x:v>
      </x:c>
      <x:c r="BD14" s="160">
        <x:f t="shared" si="10"/>
        <x:v>4</x:v>
      </x:c>
      <x:c r="BE14" s="160">
        <x:f t="shared" si="10"/>
        <x:v>201</x:v>
      </x:c>
      <x:c r="BF14" s="160">
        <x:f t="shared" si="10"/>
        <x:v>986</x:v>
      </x:c>
      <x:c r="BG14" s="160">
        <x:f t="shared" si="10"/>
        <x:v>13</x:v>
      </x:c>
      <x:c r="BH14" s="160">
        <x:f t="shared" si="10"/>
        <x:v>9</x:v>
      </x:c>
      <x:c r="BI14" s="160">
        <x:f t="shared" si="10"/>
        <x:v>0</x:v>
      </x:c>
      <x:c r="BJ14" s="161">
        <x:f t="shared" si="10"/>
        <x:v>0</x:v>
      </x:c>
      <x:c r="BK14" s="160">
        <x:f t="shared" si="10"/>
        <x:v>0</x:v>
      </x:c>
      <x:c r="BL14" s="161">
        <x:f t="shared" si="10"/>
        <x:v>0</x:v>
      </x:c>
      <x:c r="BM14" s="160">
        <x:f t="shared" si="10"/>
        <x:v>1</x:v>
      </x:c>
      <x:c r="BN14" s="161">
        <x:f t="shared" si="10"/>
        <x:v>5291</x:v>
      </x:c>
      <x:c r="BO14" s="160">
        <x:f t="shared" si="10"/>
        <x:v>1</x:v>
      </x:c>
      <x:c r="BP14" s="161">
        <x:f t="shared" si="10"/>
        <x:v>3662</x:v>
      </x:c>
      <x:c r="BQ14" s="160">
        <x:f t="shared" si="10"/>
        <x:v>1</x:v>
      </x:c>
      <x:c r="BR14" s="160">
        <x:f t="shared" si="10"/>
        <x:v>1</x:v>
      </x:c>
      <x:c r="BS14" s="160">
        <x:f t="shared" si="10"/>
        <x:v>4</x:v>
      </x:c>
      <x:c r="BT14" s="160">
        <x:f t="shared" si="10"/>
        <x:v>5</x:v>
      </x:c>
      <x:c r="BU14" s="160">
        <x:f t="shared" si="10"/>
        <x:v>2</x:v>
      </x:c>
      <x:c r="BV14" s="364" t="s">
        <x:v>1611</x:v>
      </x:c>
      <x:c r="BW14" s="160">
        <x:f t="shared" ref="BW14:CX14" si="11">SUM(BW15,BW38,BW161)</x:f>
        <x:v>5</x:v>
      </x:c>
      <x:c r="BX14" s="160">
        <x:f t="shared" si="11"/>
        <x:v>99</x:v>
      </x:c>
      <x:c r="BY14" s="161">
        <x:f t="shared" si="11"/>
        <x:v>2538</x:v>
      </x:c>
      <x:c r="BZ14" s="160">
        <x:f t="shared" si="11"/>
        <x:v>0</x:v>
      </x:c>
      <x:c r="CA14" s="161">
        <x:f t="shared" si="11"/>
        <x:v>0</x:v>
      </x:c>
      <x:c r="CB14" s="160">
        <x:f t="shared" si="11"/>
        <x:v>0</x:v>
      </x:c>
      <x:c r="CC14" s="161">
        <x:f t="shared" si="11"/>
        <x:v>0</x:v>
      </x:c>
      <x:c r="CD14" s="160">
        <x:f t="shared" si="11"/>
        <x:v>0</x:v>
      </x:c>
      <x:c r="CE14" s="160">
        <x:f t="shared" si="11"/>
        <x:v>41</x:v>
      </x:c>
      <x:c r="CF14" s="161">
        <x:f t="shared" si="11"/>
        <x:v>1377.3499999999999</x:v>
      </x:c>
      <x:c r="CG14" s="160">
        <x:f t="shared" si="11"/>
        <x:v>9</x:v>
      </x:c>
      <x:c r="CH14" s="160">
        <x:f t="shared" si="11"/>
        <x:v>8</x:v>
      </x:c>
      <x:c r="CI14" s="160">
        <x:f t="shared" si="11"/>
        <x:v>3</x:v>
      </x:c>
      <x:c r="CJ14" s="160">
        <x:f t="shared" si="11"/>
        <x:v>49</x:v>
      </x:c>
      <x:c r="CK14" s="160">
        <x:f t="shared" si="11"/>
        <x:v>9</x:v>
      </x:c>
      <x:c r="CL14" s="160">
        <x:f t="shared" si="11"/>
        <x:v>4</x:v>
      </x:c>
      <x:c r="CM14" s="160">
        <x:f t="shared" si="11"/>
        <x:v>4</x:v>
      </x:c>
      <x:c r="CN14" s="160">
        <x:f t="shared" si="11"/>
        <x:v>4</x:v>
      </x:c>
      <x:c r="CO14" s="160">
        <x:f t="shared" si="11"/>
        <x:v>14</x:v>
      </x:c>
      <x:c r="CP14" s="161">
        <x:f t="shared" si="11"/>
        <x:v>1099.96</x:v>
      </x:c>
      <x:c r="CQ14" s="160">
        <x:f t="shared" si="11"/>
        <x:v>450</x:v>
      </x:c>
      <x:c r="CR14" s="161">
        <x:f t="shared" si="11"/>
        <x:v>20543.600000000002</x:v>
      </x:c>
      <x:c r="CS14" s="160">
        <x:f t="shared" si="11"/>
        <x:v>1234</x:v>
      </x:c>
      <x:c r="CT14" s="160">
        <x:f t="shared" si="11"/>
        <x:v>29</x:v>
      </x:c>
      <x:c r="CU14" s="160">
        <x:f t="shared" si="11"/>
        <x:v>112</x:v>
      </x:c>
      <x:c r="CV14" s="160">
        <x:f t="shared" si="11"/>
        <x:v>148</x:v>
      </x:c>
      <x:c r="CW14" s="160">
        <x:f t="shared" si="11"/>
        <x:v>17</x:v>
      </x:c>
      <x:c r="CX14" s="160">
        <x:f t="shared" si="11"/>
        <x:v>153</x:v>
      </x:c>
      <x:c r="CY14" s="364" t="s">
        <x:v>1611</x:v>
      </x:c>
      <x:c r="CZ14" s="160">
        <x:f t="shared" ref="CZ14:DG14" si="12">SUM(CZ15,CZ38,CZ161)</x:f>
        <x:v>57</x:v>
      </x:c>
      <x:c r="DA14" s="161">
        <x:f t="shared" si="12"/>
        <x:v>21761.369999999999</x:v>
      </x:c>
      <x:c r="DB14" s="160">
        <x:f t="shared" si="12"/>
        <x:v>37</x:v>
      </x:c>
      <x:c r="DC14" s="161">
        <x:f t="shared" si="12"/>
        <x:v>10666.98</x:v>
      </x:c>
      <x:c r="DD14" s="160">
        <x:f t="shared" si="12"/>
        <x:v>13</x:v>
      </x:c>
      <x:c r="DE14" s="161">
        <x:f t="shared" si="12"/>
        <x:v>9657.6800000000003</x:v>
      </x:c>
      <x:c r="DF14" s="160">
        <x:f t="shared" si="12"/>
        <x:v>24</x:v>
      </x:c>
      <x:c r="DG14" s="165">
        <x:f t="shared" si="12"/>
        <x:v>1009.3</x:v>
      </x:c>
    </x:row>
    <x:row r="15" spans="1:111" s="19" customFormat="1" ht="30" customHeight="1">
      <x:c r="A15" s="277" t="s">
        <x:v>906</x:v>
      </x:c>
      <x:c r="B15" s="115">
        <x:f>SUM(B16:B37)</x:f>
        <x:v>16</x:v>
      </x:c>
      <x:c r="C15" s="162">
        <x:f t="shared" ref="C15:AK15" si="13">SUM(C16:C37)</x:f>
        <x:v>12093.139999999999</x:v>
      </x:c>
      <x:c r="D15" s="112">
        <x:f t="shared" si="13"/>
        <x:v>13</x:v>
      </x:c>
      <x:c r="E15" s="162">
        <x:f t="shared" si="13"/>
        <x:v>27756</x:v>
      </x:c>
      <x:c r="F15" s="112">
        <x:f t="shared" si="13"/>
        <x:v>32</x:v>
      </x:c>
      <x:c r="G15" s="162">
        <x:f t="shared" si="13"/>
        <x:v>6506.3999999999996</x:v>
      </x:c>
      <x:c r="H15" s="112">
        <x:f t="shared" si="13"/>
        <x:v>0</x:v>
      </x:c>
      <x:c r="I15" s="162">
        <x:f t="shared" si="13"/>
        <x:v>0</x:v>
      </x:c>
      <x:c r="J15" s="112">
        <x:f t="shared" si="13"/>
        <x:v>78</x:v>
      </x:c>
      <x:c r="K15" s="112">
        <x:f t="shared" si="13"/>
        <x:v>3</x:v>
      </x:c>
      <x:c r="L15" s="162">
        <x:f t="shared" si="13"/>
        <x:v>6268</x:v>
      </x:c>
      <x:c r="M15" s="112">
        <x:f t="shared" si="13"/>
        <x:v>4</x:v>
      </x:c>
      <x:c r="N15" s="112">
        <x:f t="shared" si="13"/>
        <x:v>1</x:v>
      </x:c>
      <x:c r="O15" s="112">
        <x:f t="shared" si="13"/>
        <x:v>4</x:v>
      </x:c>
      <x:c r="P15" s="112">
        <x:f t="shared" si="13"/>
        <x:v>4</x:v>
      </x:c>
      <x:c r="Q15" s="112">
        <x:f t="shared" si="13"/>
        <x:v>0</x:v>
      </x:c>
      <x:c r="R15" s="162">
        <x:f t="shared" si="13"/>
        <x:v>0</x:v>
      </x:c>
      <x:c r="S15" s="112">
        <x:f t="shared" si="13"/>
        <x:v>52</x:v>
      </x:c>
      <x:c r="T15" s="162">
        <x:f t="shared" si="13"/>
        <x:v>535</x:v>
      </x:c>
      <x:c r="U15" s="112">
        <x:f t="shared" si="13"/>
        <x:v>1</x:v>
      </x:c>
      <x:c r="V15" s="162">
        <x:f t="shared" si="13"/>
        <x:v>90</x:v>
      </x:c>
      <x:c r="W15" s="112">
        <x:f t="shared" si="13"/>
        <x:v>47</x:v>
      </x:c>
      <x:c r="X15" s="112">
        <x:f t="shared" si="13"/>
        <x:v>997</x:v>
      </x:c>
      <x:c r="Y15" s="112">
        <x:f t="shared" si="13"/>
        <x:v>6</x:v>
      </x:c>
      <x:c r="Z15" s="112">
        <x:f t="shared" si="13"/>
        <x:v>9</x:v>
      </x:c>
      <x:c r="AA15" s="112">
        <x:f t="shared" si="13"/>
        <x:v>5</x:v>
      </x:c>
      <x:c r="AB15" s="112">
        <x:f t="shared" si="13"/>
        <x:v>1</x:v>
      </x:c>
      <x:c r="AC15" s="112">
        <x:f t="shared" si="13"/>
        <x:v>1</x:v>
      </x:c>
      <x:c r="AD15" s="112">
        <x:f t="shared" si="13"/>
        <x:v>7</x:v>
      </x:c>
      <x:c r="AE15" s="112">
        <x:f t="shared" si="13"/>
        <x:v>0</x:v>
      </x:c>
      <x:c r="AF15" s="112">
        <x:f t="shared" si="13"/>
        <x:v>0</x:v>
      </x:c>
      <x:c r="AG15" s="112">
        <x:f t="shared" si="13"/>
        <x:v>10</x:v>
      </x:c>
      <x:c r="AH15" s="112">
        <x:f t="shared" si="13"/>
        <x:v>0</x:v>
      </x:c>
      <x:c r="AI15" s="112">
        <x:f t="shared" si="13"/>
        <x:v>0</x:v>
      </x:c>
      <x:c r="AJ15" s="112">
        <x:f t="shared" si="13"/>
        <x:v>6</x:v>
      </x:c>
      <x:c r="AK15" s="112">
        <x:f t="shared" si="13"/>
        <x:v>18</x:v>
      </x:c>
      <x:c r="AL15" s="277" t="s">
        <x:v>906</x:v>
      </x:c>
      <x:c r="AM15" s="112">
        <x:f>SUM(AM16:AM37)</x:f>
        <x:v>5</x:v>
      </x:c>
      <x:c r="AN15" s="162">
        <x:f t="shared" ref="AN15:BU15" si="14">SUM(AN16:AN37)</x:f>
        <x:v>8675</x:v>
      </x:c>
      <x:c r="AO15" s="112">
        <x:f t="shared" si="14"/>
        <x:v>3</x:v>
      </x:c>
      <x:c r="AP15" s="112">
        <x:f t="shared" si="14"/>
        <x:v>7</x:v>
      </x:c>
      <x:c r="AQ15" s="112">
        <x:f t="shared" si="14"/>
        <x:v>0</x:v>
      </x:c>
      <x:c r="AR15" s="162">
        <x:f t="shared" si="14"/>
        <x:v>0</x:v>
      </x:c>
      <x:c r="AS15" s="112">
        <x:f t="shared" si="14"/>
        <x:v>0</x:v>
      </x:c>
      <x:c r="AT15" s="162">
        <x:f t="shared" si="14"/>
        <x:v>0</x:v>
      </x:c>
      <x:c r="AU15" s="112">
        <x:f t="shared" si="14"/>
        <x:v>1</x:v>
      </x:c>
      <x:c r="AV15" s="112">
        <x:f t="shared" si="14"/>
        <x:v>0</x:v>
      </x:c>
      <x:c r="AW15" s="112">
        <x:f t="shared" si="14"/>
        <x:v>1</x:v>
      </x:c>
      <x:c r="AX15" s="112">
        <x:f t="shared" si="14"/>
        <x:v>15</x:v>
      </x:c>
      <x:c r="AY15" s="112">
        <x:f t="shared" si="14"/>
        <x:v>1</x:v>
      </x:c>
      <x:c r="AZ15" s="112">
        <x:f t="shared" si="14"/>
        <x:v>14</x:v>
      </x:c>
      <x:c r="BA15" s="162">
        <x:f t="shared" si="14"/>
        <x:v>64</x:v>
      </x:c>
      <x:c r="BB15" s="112">
        <x:f t="shared" si="14"/>
        <x:v>0</x:v>
      </x:c>
      <x:c r="BC15" s="112">
        <x:f t="shared" si="14"/>
        <x:v>0</x:v>
      </x:c>
      <x:c r="BD15" s="112">
        <x:f t="shared" si="14"/>
        <x:v>4</x:v>
      </x:c>
      <x:c r="BE15" s="112">
        <x:f t="shared" si="14"/>
        <x:v>89</x:v>
      </x:c>
      <x:c r="BF15" s="112">
        <x:f t="shared" si="14"/>
        <x:v>539</x:v>
      </x:c>
      <x:c r="BG15" s="112">
        <x:f t="shared" si="14"/>
        <x:v>9</x:v>
      </x:c>
      <x:c r="BH15" s="112">
        <x:f t="shared" si="14"/>
        <x:v>4</x:v>
      </x:c>
      <x:c r="BI15" s="112">
        <x:f t="shared" si="14"/>
        <x:v>0</x:v>
      </x:c>
      <x:c r="BJ15" s="162">
        <x:f t="shared" si="14"/>
        <x:v>0</x:v>
      </x:c>
      <x:c r="BK15" s="112">
        <x:f t="shared" si="14"/>
        <x:v>0</x:v>
      </x:c>
      <x:c r="BL15" s="162">
        <x:f t="shared" si="14"/>
        <x:v>0</x:v>
      </x:c>
      <x:c r="BM15" s="112">
        <x:f t="shared" si="14"/>
        <x:v>1</x:v>
      </x:c>
      <x:c r="BN15" s="162">
        <x:f t="shared" si="14"/>
        <x:v>5291</x:v>
      </x:c>
      <x:c r="BO15" s="112">
        <x:f t="shared" si="14"/>
        <x:v>1</x:v>
      </x:c>
      <x:c r="BP15" s="162">
        <x:f t="shared" si="14"/>
        <x:v>3662</x:v>
      </x:c>
      <x:c r="BQ15" s="112">
        <x:f t="shared" si="14"/>
        <x:v>1</x:v>
      </x:c>
      <x:c r="BR15" s="112">
        <x:f t="shared" si="14"/>
        <x:v>1</x:v>
      </x:c>
      <x:c r="BS15" s="112">
        <x:f t="shared" si="14"/>
        <x:v>4</x:v>
      </x:c>
      <x:c r="BT15" s="112">
        <x:f t="shared" si="14"/>
        <x:v>5</x:v>
      </x:c>
      <x:c r="BU15" s="112">
        <x:f t="shared" si="14"/>
        <x:v>2</x:v>
      </x:c>
      <x:c r="BV15" s="277" t="s">
        <x:v>906</x:v>
      </x:c>
      <x:c r="BW15" s="112">
        <x:f>SUM(BW16:BW37)</x:f>
        <x:v>5</x:v>
      </x:c>
      <x:c r="BX15" s="112">
        <x:f t="shared" ref="BX15:CX15" si="15">SUM(BX16:BX37)</x:f>
        <x:v>99</x:v>
      </x:c>
      <x:c r="BY15" s="162">
        <x:f t="shared" si="15"/>
        <x:v>2538</x:v>
      </x:c>
      <x:c r="BZ15" s="112">
        <x:f t="shared" si="15"/>
        <x:v>0</x:v>
      </x:c>
      <x:c r="CA15" s="162">
        <x:f t="shared" si="15"/>
        <x:v>0</x:v>
      </x:c>
      <x:c r="CB15" s="112">
        <x:f t="shared" si="15"/>
        <x:v>0</x:v>
      </x:c>
      <x:c r="CC15" s="162">
        <x:f t="shared" si="15"/>
        <x:v>0</x:v>
      </x:c>
      <x:c r="CD15" s="112">
        <x:f t="shared" si="15"/>
        <x:v>0</x:v>
      </x:c>
      <x:c r="CE15" s="112">
        <x:f t="shared" si="15"/>
        <x:v>27</x:v>
      </x:c>
      <x:c r="CF15" s="162">
        <x:f t="shared" si="15"/>
        <x:v>953.11000000000001</x:v>
      </x:c>
      <x:c r="CG15" s="112">
        <x:f t="shared" si="15"/>
        <x:v>8</x:v>
      </x:c>
      <x:c r="CH15" s="112">
        <x:f t="shared" si="15"/>
        <x:v>8</x:v>
      </x:c>
      <x:c r="CI15" s="112">
        <x:f t="shared" si="15"/>
        <x:v>2</x:v>
      </x:c>
      <x:c r="CJ15" s="112">
        <x:f t="shared" si="15"/>
        <x:v>17</x:v>
      </x:c>
      <x:c r="CK15" s="112">
        <x:f t="shared" si="15"/>
        <x:v>9</x:v>
      </x:c>
      <x:c r="CL15" s="112">
        <x:f t="shared" si="15"/>
        <x:v>4</x:v>
      </x:c>
      <x:c r="CM15" s="112">
        <x:f t="shared" si="15"/>
        <x:v>3</x:v>
      </x:c>
      <x:c r="CN15" s="112">
        <x:f t="shared" si="15"/>
        <x:v>3</x:v>
      </x:c>
      <x:c r="CO15" s="112">
        <x:f t="shared" si="15"/>
        <x:v>11</x:v>
      </x:c>
      <x:c r="CP15" s="162">
        <x:f t="shared" si="15"/>
        <x:v>980.21999999999991</x:v>
      </x:c>
      <x:c r="CQ15" s="112">
        <x:f t="shared" si="15"/>
        <x:v>362</x:v>
      </x:c>
      <x:c r="CR15" s="162">
        <x:f t="shared" si="15"/>
        <x:v>11352.200000000001</x:v>
      </x:c>
      <x:c r="CS15" s="112">
        <x:f t="shared" si="15"/>
        <x:v>747</x:v>
      </x:c>
      <x:c r="CT15" s="112">
        <x:f t="shared" si="15"/>
        <x:v>23</x:v>
      </x:c>
      <x:c r="CU15" s="112">
        <x:f t="shared" si="15"/>
        <x:v>74</x:v>
      </x:c>
      <x:c r="CV15" s="112">
        <x:f t="shared" si="15"/>
        <x:v>46</x:v>
      </x:c>
      <x:c r="CW15" s="112">
        <x:f t="shared" si="15"/>
        <x:v>5</x:v>
      </x:c>
      <x:c r="CX15" s="112">
        <x:f t="shared" si="15"/>
        <x:v>114</x:v>
      </x:c>
      <x:c r="CY15" s="277" t="s">
        <x:v>906</x:v>
      </x:c>
      <x:c r="CZ15" s="112">
        <x:f>SUM(CZ16:CZ37)</x:f>
        <x:v>23</x:v>
      </x:c>
      <x:c r="DA15" s="162">
        <x:f t="shared" ref="DA15:DG15" si="16">SUM(DA16:DA37)</x:f>
        <x:v>20416.509999999998</x:v>
      </x:c>
      <x:c r="DB15" s="112">
        <x:f t="shared" si="16"/>
        <x:v>37</x:v>
      </x:c>
      <x:c r="DC15" s="162">
        <x:f t="shared" si="16"/>
        <x:v>10666.98</x:v>
      </x:c>
      <x:c r="DD15" s="112">
        <x:f t="shared" si="16"/>
        <x:v>13</x:v>
      </x:c>
      <x:c r="DE15" s="162">
        <x:f t="shared" si="16"/>
        <x:v>9657.6800000000003</x:v>
      </x:c>
      <x:c r="DF15" s="112">
        <x:f t="shared" si="16"/>
        <x:v>24</x:v>
      </x:c>
      <x:c r="DG15" s="163">
        <x:f t="shared" si="16"/>
        <x:v>1009.3</x:v>
      </x:c>
    </x:row>
    <x:row r="16" spans="1:111" s="19" customFormat="1" ht="30" customHeight="1">
      <x:c r="A16" s="631" t="s">
        <x:v>2877</x:v>
      </x:c>
      <x:c r="B16" s="115">
        <x:v>1</x:v>
      </x:c>
      <x:c r="C16" s="162">
        <x:v>2000</x:v>
      </x:c>
      <x:c r="D16" s="112">
        <x:v>5</x:v>
      </x:c>
      <x:c r="E16" s="162">
        <x:v>18156</x:v>
      </x:c>
      <x:c r="F16" s="112">
        <x:v>1</x:v>
      </x:c>
      <x:c r="G16" s="162">
        <x:v>2.8999999999999999</x:v>
      </x:c>
      <x:c r="H16" s="112"/>
      <x:c r="I16" s="162"/>
      <x:c r="J16" s="112">
        <x:v>9</x:v>
      </x:c>
      <x:c r="K16" s="112"/>
      <x:c r="L16" s="162"/>
      <x:c r="M16" s="112"/>
      <x:c r="N16" s="112"/>
      <x:c r="O16" s="112"/>
      <x:c r="P16" s="112"/>
      <x:c r="Q16" s="112"/>
      <x:c r="R16" s="162"/>
      <x:c r="S16" s="112">
        <x:v>9</x:v>
      </x:c>
      <x:c r="T16" s="162">
        <x:v>96</x:v>
      </x:c>
      <x:c r="U16" s="112"/>
      <x:c r="V16" s="162"/>
      <x:c r="W16" s="112">
        <x:v>18</x:v>
      </x:c>
      <x:c r="X16" s="112">
        <x:v>213</x:v>
      </x:c>
      <x:c r="Y16" s="112">
        <x:v>1</x:v>
      </x:c>
      <x:c r="Z16" s="112">
        <x:v>1</x:v>
      </x:c>
      <x:c r="AA16" s="112"/>
      <x:c r="AB16" s="112"/>
      <x:c r="AC16" s="112"/>
      <x:c r="AD16" s="112"/>
      <x:c r="AE16" s="112"/>
      <x:c r="AF16" s="112"/>
      <x:c r="AG16" s="112">
        <x:v>1</x:v>
      </x:c>
      <x:c r="AH16" s="112"/>
      <x:c r="AI16" s="112"/>
      <x:c r="AJ16" s="112"/>
      <x:c r="AK16" s="112"/>
      <x:c r="AL16" s="631" t="s">
        <x:v>2877</x:v>
      </x:c>
      <x:c r="AM16" s="112">
        <x:v>1</x:v>
      </x:c>
      <x:c r="AN16" s="162">
        <x:v>6500</x:v>
      </x:c>
      <x:c r="AO16" s="112">
        <x:v>1</x:v>
      </x:c>
      <x:c r="AP16" s="112">
        <x:v>4</x:v>
      </x:c>
      <x:c r="AQ16" s="112"/>
      <x:c r="AR16" s="162"/>
      <x:c r="AS16" s="112"/>
      <x:c r="AT16" s="162"/>
      <x:c r="AU16" s="112">
        <x:v>1</x:v>
      </x:c>
      <x:c r="AV16" s="112"/>
      <x:c r="AW16" s="112">
        <x:v>1</x:v>
      </x:c>
      <x:c r="AX16" s="112">
        <x:v>3</x:v>
      </x:c>
      <x:c r="AY16" s="112"/>
      <x:c r="AZ16" s="112">
        <x:v>3</x:v>
      </x:c>
      <x:c r="BA16" s="162">
        <x:v>13</x:v>
      </x:c>
      <x:c r="BB16" s="112"/>
      <x:c r="BC16" s="112"/>
      <x:c r="BD16" s="112"/>
      <x:c r="BE16" s="112">
        <x:v>22</x:v>
      </x:c>
      <x:c r="BF16" s="112">
        <x:v>76</x:v>
      </x:c>
      <x:c r="BG16" s="112">
        <x:v>1</x:v>
      </x:c>
      <x:c r="BH16" s="112">
        <x:v>1</x:v>
      </x:c>
      <x:c r="BI16" s="112"/>
      <x:c r="BJ16" s="162"/>
      <x:c r="BK16" s="112"/>
      <x:c r="BL16" s="162"/>
      <x:c r="BM16" s="112">
        <x:v>1</x:v>
      </x:c>
      <x:c r="BN16" s="162">
        <x:v>5291</x:v>
      </x:c>
      <x:c r="BO16" s="112">
        <x:v>1</x:v>
      </x:c>
      <x:c r="BP16" s="162">
        <x:v>3662</x:v>
      </x:c>
      <x:c r="BQ16" s="112">
        <x:v>1</x:v>
      </x:c>
      <x:c r="BR16" s="112"/>
      <x:c r="BS16" s="112">
        <x:v>1</x:v>
      </x:c>
      <x:c r="BT16" s="112">
        <x:v>2</x:v>
      </x:c>
      <x:c r="BU16" s="112">
        <x:v>2</x:v>
      </x:c>
      <x:c r="BV16" s="631" t="s">
        <x:v>2877</x:v>
      </x:c>
      <x:c r="BW16" s="112">
        <x:v>5</x:v>
      </x:c>
      <x:c r="BX16" s="112">
        <x:v>99</x:v>
      </x:c>
      <x:c r="BY16" s="162">
        <x:v>2538</x:v>
      </x:c>
      <x:c r="BZ16" s="112"/>
      <x:c r="CA16" s="162"/>
      <x:c r="CB16" s="112"/>
      <x:c r="CC16" s="162"/>
      <x:c r="CD16" s="112"/>
      <x:c r="CE16" s="112">
        <x:v>4</x:v>
      </x:c>
      <x:c r="CF16" s="162">
        <x:v>90.099999999999994</x:v>
      </x:c>
      <x:c r="CG16" s="112"/>
      <x:c r="CH16" s="112"/>
      <x:c r="CI16" s="112"/>
      <x:c r="CJ16" s="112">
        <x:v>1</x:v>
      </x:c>
      <x:c r="CK16" s="112">
        <x:v>2</x:v>
      </x:c>
      <x:c r="CL16" s="112"/>
      <x:c r="CM16" s="112"/>
      <x:c r="CN16" s="112"/>
      <x:c r="CO16" s="112"/>
      <x:c r="CP16" s="162"/>
      <x:c r="CQ16" s="112">
        <x:v>4</x:v>
      </x:c>
      <x:c r="CR16" s="162">
        <x:v>3373</x:v>
      </x:c>
      <x:c r="CS16" s="112">
        <x:v>230</x:v>
      </x:c>
      <x:c r="CT16" s="112">
        <x:v>2</x:v>
      </x:c>
      <x:c r="CU16" s="112">
        <x:v>29</x:v>
      </x:c>
      <x:c r="CV16" s="112">
        <x:v>9</x:v>
      </x:c>
      <x:c r="CW16" s="112"/>
      <x:c r="CX16" s="112"/>
      <x:c r="CY16" s="631" t="s">
        <x:v>2877</x:v>
      </x:c>
      <x:c r="CZ16" s="112">
        <x:v>6</x:v>
      </x:c>
      <x:c r="DA16" s="162">
        <x:v>19357.860000000001</x:v>
      </x:c>
      <x:c r="DB16" s="112">
        <x:f>DD16+DF16</x:f>
        <x:v>1</x:v>
      </x:c>
      <x:c r="DC16" s="162">
        <x:f>DE16+DG16</x:f>
        <x:v>15</x:v>
      </x:c>
      <x:c r="DD16" s="112"/>
      <x:c r="DE16" s="162"/>
      <x:c r="DF16" s="112">
        <x:v>1</x:v>
      </x:c>
      <x:c r="DG16" s="163">
        <x:v>15</x:v>
      </x:c>
    </x:row>
    <x:row r="17" spans="1:111" s="19" customFormat="1" ht="30" customHeight="1">
      <x:c r="A17" s="631" t="s">
        <x:v>1329</x:v>
      </x:c>
      <x:c r="B17" s="115"/>
      <x:c r="C17" s="162"/>
      <x:c r="D17" s="112"/>
      <x:c r="E17" s="162"/>
      <x:c r="F17" s="112">
        <x:v>1</x:v>
      </x:c>
      <x:c r="G17" s="162">
        <x:v>1.3999999999999999</x:v>
      </x:c>
      <x:c r="H17" s="112"/>
      <x:c r="I17" s="162"/>
      <x:c r="J17" s="112">
        <x:v>10</x:v>
      </x:c>
      <x:c r="K17" s="112"/>
      <x:c r="L17" s="162"/>
      <x:c r="M17" s="112"/>
      <x:c r="N17" s="112"/>
      <x:c r="O17" s="112"/>
      <x:c r="P17" s="112"/>
      <x:c r="Q17" s="112"/>
      <x:c r="R17" s="162"/>
      <x:c r="S17" s="112">
        <x:v>7</x:v>
      </x:c>
      <x:c r="T17" s="162"/>
      <x:c r="U17" s="112"/>
      <x:c r="V17" s="162"/>
      <x:c r="W17" s="112"/>
      <x:c r="X17" s="112">
        <x:v>54</x:v>
      </x:c>
      <x:c r="Y17" s="112"/>
      <x:c r="Z17" s="112"/>
      <x:c r="AA17" s="112"/>
      <x:c r="AB17" s="112"/>
      <x:c r="AC17" s="112"/>
      <x:c r="AD17" s="112"/>
      <x:c r="AE17" s="112"/>
      <x:c r="AF17" s="112"/>
      <x:c r="AG17" s="112"/>
      <x:c r="AH17" s="112"/>
      <x:c r="AI17" s="112"/>
      <x:c r="AJ17" s="112"/>
      <x:c r="AK17" s="112"/>
      <x:c r="AL17" s="631" t="s">
        <x:v>1329</x:v>
      </x:c>
      <x:c r="AM17" s="112"/>
      <x:c r="AN17" s="162"/>
      <x:c r="AO17" s="112"/>
      <x:c r="AP17" s="112"/>
      <x:c r="AQ17" s="112"/>
      <x:c r="AR17" s="162"/>
      <x:c r="AS17" s="112"/>
      <x:c r="AT17" s="162"/>
      <x:c r="AU17" s="112"/>
      <x:c r="AV17" s="112"/>
      <x:c r="AW17" s="112"/>
      <x:c r="AX17" s="112">
        <x:v>2</x:v>
      </x:c>
      <x:c r="AY17" s="112"/>
      <x:c r="AZ17" s="112"/>
      <x:c r="BA17" s="162"/>
      <x:c r="BB17" s="112"/>
      <x:c r="BC17" s="112"/>
      <x:c r="BD17" s="112"/>
      <x:c r="BE17" s="112">
        <x:v>12</x:v>
      </x:c>
      <x:c r="BF17" s="112">
        <x:v>55</x:v>
      </x:c>
      <x:c r="BG17" s="112"/>
      <x:c r="BH17" s="112"/>
      <x:c r="BI17" s="112"/>
      <x:c r="BJ17" s="162"/>
      <x:c r="BK17" s="112"/>
      <x:c r="BL17" s="162"/>
      <x:c r="BM17" s="112"/>
      <x:c r="BN17" s="162"/>
      <x:c r="BO17" s="112"/>
      <x:c r="BP17" s="162"/>
      <x:c r="BQ17" s="112"/>
      <x:c r="BR17" s="112"/>
      <x:c r="BS17" s="112"/>
      <x:c r="BT17" s="112"/>
      <x:c r="BU17" s="112"/>
      <x:c r="BV17" s="631" t="s">
        <x:v>1329</x:v>
      </x:c>
      <x:c r="BW17" s="112"/>
      <x:c r="BX17" s="112"/>
      <x:c r="BY17" s="162"/>
      <x:c r="BZ17" s="112"/>
      <x:c r="CA17" s="162"/>
      <x:c r="CB17" s="112"/>
      <x:c r="CC17" s="162"/>
      <x:c r="CD17" s="112"/>
      <x:c r="CE17" s="112">
        <x:v>1</x:v>
      </x:c>
      <x:c r="CF17" s="162">
        <x:v>30.239999999999998</x:v>
      </x:c>
      <x:c r="CG17" s="112"/>
      <x:c r="CH17" s="112"/>
      <x:c r="CI17" s="112"/>
      <x:c r="CJ17" s="112">
        <x:v>1</x:v>
      </x:c>
      <x:c r="CK17" s="112"/>
      <x:c r="CL17" s="112">
        <x:v>1</x:v>
      </x:c>
      <x:c r="CM17" s="112"/>
      <x:c r="CN17" s="112"/>
      <x:c r="CO17" s="112">
        <x:v>1</x:v>
      </x:c>
      <x:c r="CP17" s="162">
        <x:v>74.340000000000003</x:v>
      </x:c>
      <x:c r="CQ17" s="112">
        <x:v>1</x:v>
      </x:c>
      <x:c r="CR17" s="162">
        <x:v>506</x:v>
      </x:c>
      <x:c r="CS17" s="112">
        <x:v>66</x:v>
      </x:c>
      <x:c r="CT17" s="112">
        <x:v>1</x:v>
      </x:c>
      <x:c r="CU17" s="112">
        <x:v>2</x:v>
      </x:c>
      <x:c r="CV17" s="112"/>
      <x:c r="CW17" s="112">
        <x:v>1</x:v>
      </x:c>
      <x:c r="CX17" s="112">
        <x:v>4</x:v>
      </x:c>
      <x:c r="CY17" s="631" t="s">
        <x:v>1329</x:v>
      </x:c>
      <x:c r="CZ17" s="112">
        <x:v>1</x:v>
      </x:c>
      <x:c r="DA17" s="162">
        <x:v>74.340000000000003</x:v>
      </x:c>
      <x:c r="DB17" s="112"/>
      <x:c r="DC17" s="162"/>
      <x:c r="DD17" s="112"/>
      <x:c r="DE17" s="162"/>
      <x:c r="DF17" s="112"/>
      <x:c r="DG17" s="163"/>
    </x:row>
    <x:row r="18" spans="1:111" s="19" customFormat="1" ht="30" customHeight="1">
      <x:c r="A18" s="631" t="s">
        <x:v>618</x:v>
      </x:c>
      <x:c r="B18" s="115"/>
      <x:c r="C18" s="162"/>
      <x:c r="D18" s="112"/>
      <x:c r="E18" s="162"/>
      <x:c r="F18" s="112"/>
      <x:c r="G18" s="162"/>
      <x:c r="H18" s="112"/>
      <x:c r="I18" s="162"/>
      <x:c r="J18" s="112">
        <x:v>6</x:v>
      </x:c>
      <x:c r="K18" s="112">
        <x:v>1</x:v>
      </x:c>
      <x:c r="L18" s="162">
        <x:v>6268</x:v>
      </x:c>
      <x:c r="M18" s="112">
        <x:v>1</x:v>
      </x:c>
      <x:c r="N18" s="112"/>
      <x:c r="O18" s="112"/>
      <x:c r="P18" s="112"/>
      <x:c r="Q18" s="112"/>
      <x:c r="R18" s="162"/>
      <x:c r="S18" s="112">
        <x:v>1</x:v>
      </x:c>
      <x:c r="T18" s="162">
        <x:v>20</x:v>
      </x:c>
      <x:c r="U18" s="112"/>
      <x:c r="V18" s="162"/>
      <x:c r="W18" s="112"/>
      <x:c r="X18" s="112">
        <x:v>24</x:v>
      </x:c>
      <x:c r="Y18" s="112">
        <x:v>1</x:v>
      </x:c>
      <x:c r="Z18" s="112">
        <x:v>1</x:v>
      </x:c>
      <x:c r="AA18" s="112">
        <x:v>1</x:v>
      </x:c>
      <x:c r="AB18" s="112">
        <x:v>1</x:v>
      </x:c>
      <x:c r="AC18" s="112"/>
      <x:c r="AD18" s="112">
        <x:v>1</x:v>
      </x:c>
      <x:c r="AE18" s="112"/>
      <x:c r="AF18" s="112"/>
      <x:c r="AG18" s="112">
        <x:v>1</x:v>
      </x:c>
      <x:c r="AH18" s="112"/>
      <x:c r="AI18" s="112"/>
      <x:c r="AJ18" s="112">
        <x:v>3</x:v>
      </x:c>
      <x:c r="AK18" s="112">
        <x:v>8</x:v>
      </x:c>
      <x:c r="AL18" s="631" t="s">
        <x:v>618</x:v>
      </x:c>
      <x:c r="AM18" s="112"/>
      <x:c r="AN18" s="162"/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/>
      <x:c r="AY18" s="112"/>
      <x:c r="AZ18" s="112"/>
      <x:c r="BA18" s="162"/>
      <x:c r="BB18" s="112"/>
      <x:c r="BC18" s="112"/>
      <x:c r="BD18" s="112"/>
      <x:c r="BE18" s="112"/>
      <x:c r="BF18" s="112"/>
      <x:c r="BG18" s="112"/>
      <x:c r="BH18" s="112"/>
      <x:c r="BI18" s="112"/>
      <x:c r="BJ18" s="162"/>
      <x:c r="BK18" s="112"/>
      <x:c r="BL18" s="162"/>
      <x:c r="BM18" s="112"/>
      <x:c r="BN18" s="162"/>
      <x:c r="BO18" s="112"/>
      <x:c r="BP18" s="162"/>
      <x:c r="BQ18" s="112"/>
      <x:c r="BR18" s="112">
        <x:v>1</x:v>
      </x:c>
      <x:c r="BS18" s="112"/>
      <x:c r="BT18" s="112"/>
      <x:c r="BU18" s="112"/>
      <x:c r="BV18" s="631" t="s">
        <x:v>618</x:v>
      </x:c>
      <x:c r="BW18" s="112"/>
      <x:c r="BX18" s="112"/>
      <x:c r="BY18" s="162"/>
      <x:c r="BZ18" s="112"/>
      <x:c r="CA18" s="162"/>
      <x:c r="CB18" s="112"/>
      <x:c r="CC18" s="162"/>
      <x:c r="CD18" s="112"/>
      <x:c r="CE18" s="112">
        <x:v>1</x:v>
      </x:c>
      <x:c r="CF18" s="162">
        <x:v>30.239999999999998</x:v>
      </x:c>
      <x:c r="CG18" s="112"/>
      <x:c r="CH18" s="112"/>
      <x:c r="CI18" s="112">
        <x:v>1</x:v>
      </x:c>
      <x:c r="CJ18" s="112">
        <x:v>2</x:v>
      </x:c>
      <x:c r="CK18" s="112"/>
      <x:c r="CL18" s="112">
        <x:v>1</x:v>
      </x:c>
      <x:c r="CM18" s="112"/>
      <x:c r="CN18" s="112"/>
      <x:c r="CO18" s="112">
        <x:v>1</x:v>
      </x:c>
      <x:c r="CP18" s="162">
        <x:v>74.340000000000003</x:v>
      </x:c>
      <x:c r="CQ18" s="112">
        <x:v>1</x:v>
      </x:c>
      <x:c r="CR18" s="162">
        <x:v>398</x:v>
      </x:c>
      <x:c r="CS18" s="112">
        <x:v>34</x:v>
      </x:c>
      <x:c r="CT18" s="112">
        <x:v>2</x:v>
      </x:c>
      <x:c r="CU18" s="112">
        <x:v>2</x:v>
      </x:c>
      <x:c r="CV18" s="112">
        <x:v>2</x:v>
      </x:c>
      <x:c r="CW18" s="112">
        <x:v>2</x:v>
      </x:c>
      <x:c r="CX18" s="112">
        <x:v>93</x:v>
      </x:c>
      <x:c r="CY18" s="631" t="s">
        <x:v>618</x:v>
      </x:c>
      <x:c r="CZ18" s="112">
        <x:v>2</x:v>
      </x:c>
      <x:c r="DA18" s="162">
        <x:v>98.299999999999997</x:v>
      </x:c>
      <x:c r="DB18" s="112"/>
      <x:c r="DC18" s="162"/>
      <x:c r="DD18" s="112"/>
      <x:c r="DE18" s="162"/>
      <x:c r="DF18" s="112"/>
      <x:c r="DG18" s="163"/>
    </x:row>
    <x:row r="19" spans="1:111" s="19" customFormat="1" ht="30" customHeight="1">
      <x:c r="A19" s="631" t="s">
        <x:v>2856</x:v>
      </x:c>
      <x:c r="B19" s="115"/>
      <x:c r="C19" s="162"/>
      <x:c r="D19" s="112">
        <x:v>3</x:v>
      </x:c>
      <x:c r="E19" s="162">
        <x:v>1900</x:v>
      </x:c>
      <x:c r="F19" s="112">
        <x:v>1</x:v>
      </x:c>
      <x:c r="G19" s="162">
        <x:v>0.5</x:v>
      </x:c>
      <x:c r="H19" s="112"/>
      <x:c r="I19" s="162"/>
      <x:c r="J19" s="112"/>
      <x:c r="K19" s="112"/>
      <x:c r="L19" s="162"/>
      <x:c r="M19" s="112"/>
      <x:c r="N19" s="112"/>
      <x:c r="O19" s="112"/>
      <x:c r="P19" s="112"/>
      <x:c r="Q19" s="112"/>
      <x:c r="R19" s="162"/>
      <x:c r="S19" s="112">
        <x:v>2</x:v>
      </x:c>
      <x:c r="T19" s="162">
        <x:v>28</x:v>
      </x:c>
      <x:c r="U19" s="112"/>
      <x:c r="V19" s="162"/>
      <x:c r="W19" s="112">
        <x:v>6</x:v>
      </x:c>
      <x:c r="X19" s="112">
        <x:v>38</x:v>
      </x:c>
      <x:c r="Y19" s="112"/>
      <x:c r="Z19" s="112"/>
      <x:c r="AA19" s="112"/>
      <x:c r="AB19" s="112"/>
      <x:c r="AC19" s="112"/>
      <x:c r="AD19" s="112"/>
      <x:c r="AE19" s="112"/>
      <x:c r="AF19" s="112"/>
      <x:c r="AG19" s="112"/>
      <x:c r="AH19" s="112"/>
      <x:c r="AI19" s="112"/>
      <x:c r="AJ19" s="112"/>
      <x:c r="AK19" s="112"/>
      <x:c r="AL19" s="631" t="s">
        <x:v>2856</x:v>
      </x:c>
      <x:c r="AM19" s="112"/>
      <x:c r="AN19" s="162"/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>
        <x:v>1</x:v>
      </x:c>
      <x:c r="AY19" s="112">
        <x:v>1</x:v>
      </x:c>
      <x:c r="AZ19" s="112">
        <x:v>1</x:v>
      </x:c>
      <x:c r="BA19" s="162">
        <x:v>5</x:v>
      </x:c>
      <x:c r="BB19" s="112"/>
      <x:c r="BC19" s="112"/>
      <x:c r="BD19" s="112"/>
      <x:c r="BE19" s="112">
        <x:v>6</x:v>
      </x:c>
      <x:c r="BF19" s="112">
        <x:v>36</x:v>
      </x:c>
      <x:c r="BG19" s="112"/>
      <x:c r="BH19" s="112"/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631" t="s">
        <x:v>2856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>
        <x:v>2</x:v>
      </x:c>
      <x:c r="CF19" s="162">
        <x:v>64</x:v>
      </x:c>
      <x:c r="CG19" s="112">
        <x:v>2</x:v>
      </x:c>
      <x:c r="CH19" s="112"/>
      <x:c r="CI19" s="112"/>
      <x:c r="CJ19" s="112">
        <x:v>1</x:v>
      </x:c>
      <x:c r="CK19" s="112"/>
      <x:c r="CL19" s="112"/>
      <x:c r="CM19" s="112"/>
      <x:c r="CN19" s="112"/>
      <x:c r="CO19" s="112"/>
      <x:c r="CP19" s="162"/>
      <x:c r="CQ19" s="112">
        <x:v>1</x:v>
      </x:c>
      <x:c r="CR19" s="162">
        <x:v>129</x:v>
      </x:c>
      <x:c r="CS19" s="112">
        <x:v>50</x:v>
      </x:c>
      <x:c r="CT19" s="112">
        <x:v>1</x:v>
      </x:c>
      <x:c r="CU19" s="112">
        <x:v>3</x:v>
      </x:c>
      <x:c r="CV19" s="112">
        <x:v>5</x:v>
      </x:c>
      <x:c r="CW19" s="112"/>
      <x:c r="CX19" s="112"/>
      <x:c r="CY19" s="631" t="s">
        <x:v>2856</x:v>
      </x:c>
      <x:c r="CZ19" s="112">
        <x:v>2</x:v>
      </x:c>
      <x:c r="DA19" s="162">
        <x:v>92.170000000000002</x:v>
      </x:c>
      <x:c r="DB19" s="112"/>
      <x:c r="DC19" s="162"/>
      <x:c r="DD19" s="112"/>
      <x:c r="DE19" s="162"/>
      <x:c r="DF19" s="112"/>
      <x:c r="DG19" s="163"/>
    </x:row>
    <x:row r="20" spans="1:111" s="19" customFormat="1" ht="30" customHeight="1">
      <x:c r="A20" s="631" t="s">
        <x:v>2844</x:v>
      </x:c>
      <x:c r="B20" s="115"/>
      <x:c r="C20" s="162"/>
      <x:c r="D20" s="112">
        <x:v>1</x:v>
      </x:c>
      <x:c r="E20" s="162">
        <x:v>600</x:v>
      </x:c>
      <x:c r="F20" s="112"/>
      <x:c r="G20" s="162"/>
      <x:c r="H20" s="112"/>
      <x:c r="I20" s="162"/>
      <x:c r="J20" s="112">
        <x:v>1</x:v>
      </x:c>
      <x:c r="K20" s="112"/>
      <x:c r="L20" s="162"/>
      <x:c r="M20" s="112"/>
      <x:c r="N20" s="112"/>
      <x:c r="O20" s="112"/>
      <x:c r="P20" s="112"/>
      <x:c r="Q20" s="112"/>
      <x:c r="R20" s="162"/>
      <x:c r="S20" s="112"/>
      <x:c r="T20" s="162"/>
      <x:c r="U20" s="112"/>
      <x:c r="V20" s="162"/>
      <x:c r="W20" s="112"/>
      <x:c r="X20" s="112">
        <x:v>25</x:v>
      </x:c>
      <x:c r="Y20" s="112"/>
      <x:c r="Z20" s="112"/>
      <x:c r="AA20" s="112"/>
      <x:c r="AB20" s="112"/>
      <x:c r="AC20" s="112"/>
      <x:c r="AD20" s="112"/>
      <x:c r="AE20" s="112"/>
      <x:c r="AF20" s="112"/>
      <x:c r="AG20" s="112"/>
      <x:c r="AH20" s="112"/>
      <x:c r="AI20" s="112"/>
      <x:c r="AJ20" s="112"/>
      <x:c r="AK20" s="112"/>
      <x:c r="AL20" s="631" t="s">
        <x:v>2844</x:v>
      </x:c>
      <x:c r="AM20" s="112"/>
      <x:c r="AN20" s="162"/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/>
      <x:c r="AY20" s="112"/>
      <x:c r="AZ20" s="112">
        <x:v>1</x:v>
      </x:c>
      <x:c r="BA20" s="162">
        <x:v>4</x:v>
      </x:c>
      <x:c r="BB20" s="112"/>
      <x:c r="BC20" s="112"/>
      <x:c r="BD20" s="112"/>
      <x:c r="BE20" s="112">
        <x:v>4</x:v>
      </x:c>
      <x:c r="BF20" s="112">
        <x:v>22</x:v>
      </x:c>
      <x:c r="BG20" s="112"/>
      <x:c r="BH20" s="112"/>
      <x:c r="BI20" s="112"/>
      <x:c r="BJ20" s="162"/>
      <x:c r="BK20" s="112"/>
      <x:c r="BL20" s="162"/>
      <x:c r="BM20" s="112"/>
      <x:c r="BN20" s="162"/>
      <x:c r="BO20" s="112"/>
      <x:c r="BP20" s="162"/>
      <x:c r="BQ20" s="112"/>
      <x:c r="BR20" s="112"/>
      <x:c r="BS20" s="112"/>
      <x:c r="BT20" s="112"/>
      <x:c r="BU20" s="112"/>
      <x:c r="BV20" s="631" t="s">
        <x:v>2844</x:v>
      </x:c>
      <x:c r="BW20" s="112"/>
      <x:c r="BX20" s="112"/>
      <x:c r="BY20" s="162"/>
      <x:c r="BZ20" s="112"/>
      <x:c r="CA20" s="162"/>
      <x:c r="CB20" s="112"/>
      <x:c r="CC20" s="162"/>
      <x:c r="CD20" s="112"/>
      <x:c r="CE20" s="112"/>
      <x:c r="CF20" s="162"/>
      <x:c r="CG20" s="112"/>
      <x:c r="CH20" s="112">
        <x:v>1</x:v>
      </x:c>
      <x:c r="CI20" s="112"/>
      <x:c r="CJ20" s="112">
        <x:v>1</x:v>
      </x:c>
      <x:c r="CK20" s="112"/>
      <x:c r="CL20" s="112"/>
      <x:c r="CM20" s="112"/>
      <x:c r="CN20" s="112"/>
      <x:c r="CO20" s="112"/>
      <x:c r="CP20" s="162"/>
      <x:c r="CQ20" s="112"/>
      <x:c r="CR20" s="162"/>
      <x:c r="CS20" s="112">
        <x:v>5</x:v>
      </x:c>
      <x:c r="CT20" s="112"/>
      <x:c r="CU20" s="112">
        <x:v>3</x:v>
      </x:c>
      <x:c r="CV20" s="112"/>
      <x:c r="CW20" s="112"/>
      <x:c r="CX20" s="112"/>
      <x:c r="CY20" s="631" t="s">
        <x:v>2844</x:v>
      </x:c>
      <x:c r="CZ20" s="112"/>
      <x:c r="DA20" s="162"/>
      <x:c r="DB20" s="112">
        <x:f>DD20+DF20</x:f>
        <x:v>3</x:v>
      </x:c>
      <x:c r="DC20" s="162">
        <x:f>DE20+DG20</x:f>
        <x:v>66</x:v>
      </x:c>
      <x:c r="DD20" s="112">
        <x:v>3</x:v>
      </x:c>
      <x:c r="DE20" s="162">
        <x:v>66</x:v>
      </x:c>
      <x:c r="DF20" s="112"/>
      <x:c r="DG20" s="163"/>
    </x:row>
    <x:row r="21" spans="1:111" s="19" customFormat="1" ht="30" customHeight="1">
      <x:c r="A21" s="631" t="s">
        <x:v>253</x:v>
      </x:c>
      <x:c r="B21" s="115">
        <x:v>1</x:v>
      </x:c>
      <x:c r="C21" s="162">
        <x:v>1810</x:v>
      </x:c>
      <x:c r="D21" s="112"/>
      <x:c r="E21" s="162"/>
      <x:c r="F21" s="112">
        <x:v>15</x:v>
      </x:c>
      <x:c r="G21" s="162">
        <x:v>2.3999999999999999</x:v>
      </x:c>
      <x:c r="H21" s="112"/>
      <x:c r="I21" s="162"/>
      <x:c r="J21" s="112">
        <x:v>3</x:v>
      </x:c>
      <x:c r="K21" s="112"/>
      <x:c r="L21" s="162"/>
      <x:c r="M21" s="112"/>
      <x:c r="N21" s="112"/>
      <x:c r="O21" s="112"/>
      <x:c r="P21" s="112"/>
      <x:c r="Q21" s="112"/>
      <x:c r="R21" s="162"/>
      <x:c r="S21" s="112"/>
      <x:c r="T21" s="162"/>
      <x:c r="U21" s="112"/>
      <x:c r="V21" s="162"/>
      <x:c r="W21" s="112"/>
      <x:c r="X21" s="112">
        <x:v>29</x:v>
      </x:c>
      <x:c r="Y21" s="112">
        <x:v>1</x:v>
      </x:c>
      <x:c r="Z21" s="112">
        <x:v>3</x:v>
      </x:c>
      <x:c r="AA21" s="112"/>
      <x:c r="AB21" s="112"/>
      <x:c r="AC21" s="112"/>
      <x:c r="AD21" s="112"/>
      <x:c r="AE21" s="112"/>
      <x:c r="AF21" s="112"/>
      <x:c r="AG21" s="112"/>
      <x:c r="AH21" s="112"/>
      <x:c r="AI21" s="112"/>
      <x:c r="AJ21" s="112"/>
      <x:c r="AK21" s="112"/>
      <x:c r="AL21" s="631" t="s">
        <x:v>253</x:v>
      </x:c>
      <x:c r="AM21" s="112">
        <x:v>1</x:v>
      </x:c>
      <x:c r="AN21" s="162">
        <x:v>1175</x:v>
      </x:c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>
        <x:v>1</x:v>
      </x:c>
      <x:c r="AY21" s="112"/>
      <x:c r="AZ21" s="112">
        <x:v>1</x:v>
      </x:c>
      <x:c r="BA21" s="162">
        <x:v>6</x:v>
      </x:c>
      <x:c r="BB21" s="112"/>
      <x:c r="BC21" s="112"/>
      <x:c r="BD21" s="112">
        <x:v>1</x:v>
      </x:c>
      <x:c r="BE21" s="112">
        <x:v>3</x:v>
      </x:c>
      <x:c r="BF21" s="112">
        <x:v>38</x:v>
      </x:c>
      <x:c r="BG21" s="112">
        <x:v>1</x:v>
      </x:c>
      <x:c r="BH21" s="112">
        <x:v>1</x:v>
      </x:c>
      <x:c r="BI21" s="112"/>
      <x:c r="BJ21" s="162"/>
      <x:c r="BK21" s="112"/>
      <x:c r="BL21" s="162"/>
      <x:c r="BM21" s="112"/>
      <x:c r="BN21" s="162"/>
      <x:c r="BO21" s="112"/>
      <x:c r="BP21" s="162"/>
      <x:c r="BQ21" s="112"/>
      <x:c r="BR21" s="112"/>
      <x:c r="BS21" s="112"/>
      <x:c r="BT21" s="112"/>
      <x:c r="BU21" s="112"/>
      <x:c r="BV21" s="631" t="s">
        <x:v>253</x:v>
      </x:c>
      <x:c r="BW21" s="112"/>
      <x:c r="BX21" s="112"/>
      <x:c r="BY21" s="162"/>
      <x:c r="BZ21" s="112"/>
      <x:c r="CA21" s="162"/>
      <x:c r="CB21" s="112"/>
      <x:c r="CC21" s="162"/>
      <x:c r="CD21" s="112"/>
      <x:c r="CE21" s="112">
        <x:v>1</x:v>
      </x:c>
      <x:c r="CF21" s="162">
        <x:v>43</x:v>
      </x:c>
      <x:c r="CG21" s="112"/>
      <x:c r="CH21" s="112"/>
      <x:c r="CI21" s="112"/>
      <x:c r="CJ21" s="112">
        <x:v>1</x:v>
      </x:c>
      <x:c r="CK21" s="112"/>
      <x:c r="CL21" s="112"/>
      <x:c r="CM21" s="112"/>
      <x:c r="CN21" s="112"/>
      <x:c r="CO21" s="112">
        <x:v>1</x:v>
      </x:c>
      <x:c r="CP21" s="162"/>
      <x:c r="CQ21" s="112">
        <x:v>4</x:v>
      </x:c>
      <x:c r="CR21" s="162">
        <x:v>1304</x:v>
      </x:c>
      <x:c r="CS21" s="112">
        <x:v>42</x:v>
      </x:c>
      <x:c r="CT21" s="112">
        <x:v>1</x:v>
      </x:c>
      <x:c r="CU21" s="112"/>
      <x:c r="CV21" s="112">
        <x:v>3</x:v>
      </x:c>
      <x:c r="CW21" s="112"/>
      <x:c r="CX21" s="112"/>
      <x:c r="CY21" s="631" t="s">
        <x:v>253</x:v>
      </x:c>
      <x:c r="CZ21" s="112">
        <x:v>1</x:v>
      </x:c>
      <x:c r="DA21" s="162">
        <x:v>43</x:v>
      </x:c>
      <x:c r="DB21" s="112"/>
      <x:c r="DC21" s="162"/>
      <x:c r="DD21" s="112"/>
      <x:c r="DE21" s="162"/>
      <x:c r="DF21" s="112"/>
      <x:c r="DG21" s="163"/>
    </x:row>
    <x:row r="22" spans="1:111" s="19" customFormat="1" ht="30" customHeight="1">
      <x:c r="A22" s="631" t="s">
        <x:v>1324</x:v>
      </x:c>
      <x:c r="B22" s="115">
        <x:v>1</x:v>
      </x:c>
      <x:c r="C22" s="162">
        <x:v>3000</x:v>
      </x:c>
      <x:c r="D22" s="112"/>
      <x:c r="E22" s="162"/>
      <x:c r="F22" s="112"/>
      <x:c r="G22" s="162"/>
      <x:c r="H22" s="112"/>
      <x:c r="I22" s="162"/>
      <x:c r="J22" s="112">
        <x:v>11</x:v>
      </x:c>
      <x:c r="K22" s="112"/>
      <x:c r="L22" s="162"/>
      <x:c r="M22" s="112">
        <x:v>1</x:v>
      </x:c>
      <x:c r="N22" s="112"/>
      <x:c r="O22" s="112"/>
      <x:c r="P22" s="112"/>
      <x:c r="Q22" s="112"/>
      <x:c r="R22" s="162"/>
      <x:c r="S22" s="112">
        <x:v>3</x:v>
      </x:c>
      <x:c r="T22" s="162"/>
      <x:c r="U22" s="112"/>
      <x:c r="V22" s="162"/>
      <x:c r="W22" s="112">
        <x:v>4</x:v>
      </x:c>
      <x:c r="X22" s="112">
        <x:v>120</x:v>
      </x:c>
      <x:c r="Y22" s="112"/>
      <x:c r="Z22" s="112"/>
      <x:c r="AA22" s="112"/>
      <x:c r="AB22" s="112"/>
      <x:c r="AC22" s="112"/>
      <x:c r="AD22" s="112"/>
      <x:c r="AE22" s="112"/>
      <x:c r="AF22" s="112"/>
      <x:c r="AG22" s="112">
        <x:v>1</x:v>
      </x:c>
      <x:c r="AH22" s="112"/>
      <x:c r="AI22" s="112"/>
      <x:c r="AJ22" s="112"/>
      <x:c r="AK22" s="112"/>
      <x:c r="AL22" s="631" t="s">
        <x:v>1324</x:v>
      </x:c>
      <x:c r="AM22" s="112">
        <x:v>1</x:v>
      </x:c>
      <x:c r="AN22" s="162"/>
      <x:c r="AO22" s="112"/>
      <x:c r="AP22" s="112"/>
      <x:c r="AQ22" s="112"/>
      <x:c r="AR22" s="162"/>
      <x:c r="AS22" s="112"/>
      <x:c r="AT22" s="162"/>
      <x:c r="AU22" s="112"/>
      <x:c r="AV22" s="112"/>
      <x:c r="AW22" s="112"/>
      <x:c r="AX22" s="112">
        <x:v>1</x:v>
      </x:c>
      <x:c r="AY22" s="112"/>
      <x:c r="AZ22" s="112">
        <x:v>1</x:v>
      </x:c>
      <x:c r="BA22" s="162">
        <x:v>4</x:v>
      </x:c>
      <x:c r="BB22" s="112"/>
      <x:c r="BC22" s="112"/>
      <x:c r="BD22" s="112"/>
      <x:c r="BE22" s="112">
        <x:v>4</x:v>
      </x:c>
      <x:c r="BF22" s="112">
        <x:v>18</x:v>
      </x:c>
      <x:c r="BG22" s="112"/>
      <x:c r="BH22" s="112">
        <x:v>1</x:v>
      </x:c>
      <x:c r="BI22" s="112"/>
      <x:c r="BJ22" s="162"/>
      <x:c r="BK22" s="112"/>
      <x:c r="BL22" s="162"/>
      <x:c r="BM22" s="112"/>
      <x:c r="BN22" s="162"/>
      <x:c r="BO22" s="112"/>
      <x:c r="BP22" s="162"/>
      <x:c r="BQ22" s="112"/>
      <x:c r="BR22" s="112"/>
      <x:c r="BS22" s="112"/>
      <x:c r="BT22" s="112"/>
      <x:c r="BU22" s="112"/>
      <x:c r="BV22" s="631" t="s">
        <x:v>1324</x:v>
      </x:c>
      <x:c r="BW22" s="112"/>
      <x:c r="BX22" s="112"/>
      <x:c r="BY22" s="162"/>
      <x:c r="BZ22" s="112"/>
      <x:c r="CA22" s="162"/>
      <x:c r="CB22" s="112"/>
      <x:c r="CC22" s="162"/>
      <x:c r="CD22" s="112"/>
      <x:c r="CE22" s="112">
        <x:v>1</x:v>
      </x:c>
      <x:c r="CF22" s="162">
        <x:v>31</x:v>
      </x:c>
      <x:c r="CG22" s="112"/>
      <x:c r="CH22" s="112"/>
      <x:c r="CI22" s="112">
        <x:v>1</x:v>
      </x:c>
      <x:c r="CJ22" s="112">
        <x:v>1</x:v>
      </x:c>
      <x:c r="CK22" s="112"/>
      <x:c r="CL22" s="112">
        <x:v>1</x:v>
      </x:c>
      <x:c r="CM22" s="112"/>
      <x:c r="CN22" s="112"/>
      <x:c r="CO22" s="112">
        <x:v>1</x:v>
      </x:c>
      <x:c r="CP22" s="162">
        <x:v>118.09999999999999</x:v>
      </x:c>
      <x:c r="CQ22" s="112">
        <x:v>1</x:v>
      </x:c>
      <x:c r="CR22" s="162">
        <x:v>805</x:v>
      </x:c>
      <x:c r="CS22" s="112">
        <x:v>41</x:v>
      </x:c>
      <x:c r="CT22" s="112">
        <x:v>1</x:v>
      </x:c>
      <x:c r="CU22" s="112"/>
      <x:c r="CV22" s="112">
        <x:v>2</x:v>
      </x:c>
      <x:c r="CW22" s="112"/>
      <x:c r="CX22" s="112"/>
      <x:c r="CY22" s="631" t="s">
        <x:v>1324</x:v>
      </x:c>
      <x:c r="CZ22" s="112">
        <x:v>1</x:v>
      </x:c>
      <x:c r="DA22" s="162">
        <x:v>150</x:v>
      </x:c>
      <x:c r="DB22" s="112"/>
      <x:c r="DC22" s="162"/>
      <x:c r="DD22" s="112"/>
      <x:c r="DE22" s="162"/>
      <x:c r="DF22" s="112"/>
      <x:c r="DG22" s="163"/>
    </x:row>
    <x:row r="23" spans="1:111" s="19" customFormat="1" ht="30" customHeight="1">
      <x:c r="A23" s="631" t="s">
        <x:v>946</x:v>
      </x:c>
      <x:c r="B23" s="115"/>
      <x:c r="C23" s="162"/>
      <x:c r="D23" s="112"/>
      <x:c r="E23" s="162"/>
      <x:c r="F23" s="112"/>
      <x:c r="G23" s="162"/>
      <x:c r="H23" s="112"/>
      <x:c r="I23" s="162"/>
      <x:c r="J23" s="112">
        <x:v>4</x:v>
      </x:c>
      <x:c r="K23" s="112"/>
      <x:c r="L23" s="162"/>
      <x:c r="M23" s="112"/>
      <x:c r="N23" s="112"/>
      <x:c r="O23" s="112"/>
      <x:c r="P23" s="112"/>
      <x:c r="Q23" s="112"/>
      <x:c r="R23" s="162"/>
      <x:c r="S23" s="112">
        <x:v>1</x:v>
      </x:c>
      <x:c r="T23" s="162">
        <x:v>20</x:v>
      </x:c>
      <x:c r="U23" s="112"/>
      <x:c r="V23" s="162"/>
      <x:c r="W23" s="112"/>
      <x:c r="X23" s="112">
        <x:v>29</x:v>
      </x:c>
      <x:c r="Y23" s="112"/>
      <x:c r="Z23" s="112"/>
      <x:c r="AA23" s="112"/>
      <x:c r="AB23" s="112"/>
      <x:c r="AC23" s="112"/>
      <x:c r="AD23" s="112"/>
      <x:c r="AE23" s="112"/>
      <x:c r="AF23" s="112"/>
      <x:c r="AG23" s="112"/>
      <x:c r="AH23" s="112"/>
      <x:c r="AI23" s="112"/>
      <x:c r="AJ23" s="112"/>
      <x:c r="AK23" s="112"/>
      <x:c r="AL23" s="631" t="s">
        <x:v>946</x:v>
      </x:c>
      <x:c r="AM23" s="112">
        <x:v>1</x:v>
      </x:c>
      <x:c r="AN23" s="162">
        <x:v>1000</x:v>
      </x:c>
      <x:c r="AO23" s="112"/>
      <x:c r="AP23" s="112"/>
      <x:c r="AQ23" s="112"/>
      <x:c r="AR23" s="162"/>
      <x:c r="AS23" s="112"/>
      <x:c r="AT23" s="162"/>
      <x:c r="AU23" s="112"/>
      <x:c r="AV23" s="112"/>
      <x:c r="AW23" s="112"/>
      <x:c r="AX23" s="112">
        <x:v>1</x:v>
      </x:c>
      <x:c r="AY23" s="112"/>
      <x:c r="AZ23" s="112">
        <x:v>1</x:v>
      </x:c>
      <x:c r="BA23" s="162">
        <x:v>1</x:v>
      </x:c>
      <x:c r="BB23" s="112"/>
      <x:c r="BC23" s="112"/>
      <x:c r="BD23" s="112"/>
      <x:c r="BE23" s="112">
        <x:v>2</x:v>
      </x:c>
      <x:c r="BF23" s="112">
        <x:v>14</x:v>
      </x:c>
      <x:c r="BG23" s="112"/>
      <x:c r="BH23" s="112"/>
      <x:c r="BI23" s="112"/>
      <x:c r="BJ23" s="162"/>
      <x:c r="BK23" s="112"/>
      <x:c r="BL23" s="162"/>
      <x:c r="BM23" s="112"/>
      <x:c r="BN23" s="162"/>
      <x:c r="BO23" s="112"/>
      <x:c r="BP23" s="162"/>
      <x:c r="BQ23" s="112"/>
      <x:c r="BR23" s="112"/>
      <x:c r="BS23" s="112"/>
      <x:c r="BT23" s="112"/>
      <x:c r="BU23" s="112"/>
      <x:c r="BV23" s="631" t="s">
        <x:v>946</x:v>
      </x:c>
      <x:c r="BW23" s="112"/>
      <x:c r="BX23" s="112"/>
      <x:c r="BY23" s="162"/>
      <x:c r="BZ23" s="112"/>
      <x:c r="CA23" s="162"/>
      <x:c r="CB23" s="112"/>
      <x:c r="CC23" s="162"/>
      <x:c r="CD23" s="112"/>
      <x:c r="CE23" s="112">
        <x:v>1</x:v>
      </x:c>
      <x:c r="CF23" s="162">
        <x:v>14.550000000000001</x:v>
      </x:c>
      <x:c r="CG23" s="112">
        <x:v>0</x:v>
      </x:c>
      <x:c r="CH23" s="112"/>
      <x:c r="CI23" s="112"/>
      <x:c r="CJ23" s="112">
        <x:v>1</x:v>
      </x:c>
      <x:c r="CK23" s="112"/>
      <x:c r="CL23" s="112"/>
      <x:c r="CM23" s="112"/>
      <x:c r="CN23" s="112"/>
      <x:c r="CO23" s="112"/>
      <x:c r="CP23" s="162"/>
      <x:c r="CQ23" s="112">
        <x:v>1</x:v>
      </x:c>
      <x:c r="CR23" s="162">
        <x:v>371</x:v>
      </x:c>
      <x:c r="CS23" s="112">
        <x:v>6</x:v>
      </x:c>
      <x:c r="CT23" s="112"/>
      <x:c r="CU23" s="112"/>
      <x:c r="CV23" s="112">
        <x:v>1</x:v>
      </x:c>
      <x:c r="CW23" s="112"/>
      <x:c r="CX23" s="112"/>
      <x:c r="CY23" s="631" t="s">
        <x:v>946</x:v>
      </x:c>
      <x:c r="CZ23" s="112"/>
      <x:c r="DA23" s="162"/>
      <x:c r="DB23" s="112"/>
      <x:c r="DC23" s="162"/>
      <x:c r="DD23" s="112"/>
      <x:c r="DE23" s="162"/>
      <x:c r="DF23" s="112"/>
      <x:c r="DG23" s="163"/>
    </x:row>
    <x:row r="24" spans="1:111" s="19" customFormat="1" ht="30" customHeight="1">
      <x:c r="A24" s="631" t="s">
        <x:v>250</x:v>
      </x:c>
      <x:c r="B24" s="115"/>
      <x:c r="C24" s="162"/>
      <x:c r="D24" s="112"/>
      <x:c r="E24" s="162"/>
      <x:c r="F24" s="112"/>
      <x:c r="G24" s="162"/>
      <x:c r="H24" s="112"/>
      <x:c r="I24" s="162"/>
      <x:c r="J24" s="112">
        <x:v>3</x:v>
      </x:c>
      <x:c r="K24" s="112"/>
      <x:c r="L24" s="162"/>
      <x:c r="M24" s="112"/>
      <x:c r="N24" s="112"/>
      <x:c r="O24" s="112"/>
      <x:c r="P24" s="112"/>
      <x:c r="Q24" s="112"/>
      <x:c r="R24" s="162"/>
      <x:c r="S24" s="112">
        <x:v>2</x:v>
      </x:c>
      <x:c r="T24" s="162"/>
      <x:c r="U24" s="112"/>
      <x:c r="V24" s="162"/>
      <x:c r="W24" s="112"/>
      <x:c r="X24" s="112">
        <x:v>23</x:v>
      </x:c>
      <x:c r="Y24" s="112">
        <x:v>1</x:v>
      </x:c>
      <x:c r="Z24" s="112">
        <x:v>2</x:v>
      </x:c>
      <x:c r="AA24" s="112">
        <x:v>1</x:v>
      </x:c>
      <x:c r="AB24" s="112"/>
      <x:c r="AC24" s="112"/>
      <x:c r="AD24" s="112">
        <x:v>1</x:v>
      </x:c>
      <x:c r="AE24" s="112"/>
      <x:c r="AF24" s="112"/>
      <x:c r="AG24" s="112">
        <x:v>1</x:v>
      </x:c>
      <x:c r="AH24" s="112"/>
      <x:c r="AI24" s="112"/>
      <x:c r="AJ24" s="112">
        <x:v>1</x:v>
      </x:c>
      <x:c r="AK24" s="112">
        <x:v>3</x:v>
      </x:c>
      <x:c r="AL24" s="631" t="s">
        <x:v>250</x:v>
      </x:c>
      <x:c r="AM24" s="112"/>
      <x:c r="AN24" s="162"/>
      <x:c r="AO24" s="112"/>
      <x:c r="AP24" s="112"/>
      <x:c r="AQ24" s="112"/>
      <x:c r="AR24" s="162"/>
      <x:c r="AS24" s="112"/>
      <x:c r="AT24" s="162"/>
      <x:c r="AU24" s="112"/>
      <x:c r="AV24" s="112"/>
      <x:c r="AW24" s="112"/>
      <x:c r="AX24" s="112">
        <x:v>1</x:v>
      </x:c>
      <x:c r="AY24" s="112"/>
      <x:c r="AZ24" s="112"/>
      <x:c r="BA24" s="162"/>
      <x:c r="BB24" s="112"/>
      <x:c r="BC24" s="112"/>
      <x:c r="BD24" s="112"/>
      <x:c r="BE24" s="112">
        <x:v>5</x:v>
      </x:c>
      <x:c r="BF24" s="112">
        <x:v>24</x:v>
      </x:c>
      <x:c r="BG24" s="112"/>
      <x:c r="BH24" s="112"/>
      <x:c r="BI24" s="112"/>
      <x:c r="BJ24" s="162"/>
      <x:c r="BK24" s="112"/>
      <x:c r="BL24" s="162"/>
      <x:c r="BM24" s="112"/>
      <x:c r="BN24" s="162"/>
      <x:c r="BO24" s="112"/>
      <x:c r="BP24" s="162"/>
      <x:c r="BQ24" s="112"/>
      <x:c r="BR24" s="112"/>
      <x:c r="BS24" s="112"/>
      <x:c r="BT24" s="112"/>
      <x:c r="BU24" s="112"/>
      <x:c r="BV24" s="631" t="s">
        <x:v>250</x:v>
      </x:c>
      <x:c r="BW24" s="112"/>
      <x:c r="BX24" s="112"/>
      <x:c r="BY24" s="162"/>
      <x:c r="BZ24" s="112"/>
      <x:c r="CA24" s="162"/>
      <x:c r="CB24" s="112"/>
      <x:c r="CC24" s="162"/>
      <x:c r="CD24" s="112"/>
      <x:c r="CE24" s="112">
        <x:v>1</x:v>
      </x:c>
      <x:c r="CF24" s="162">
        <x:v>22</x:v>
      </x:c>
      <x:c r="CG24" s="112"/>
      <x:c r="CH24" s="112"/>
      <x:c r="CI24" s="112"/>
      <x:c r="CJ24" s="112"/>
      <x:c r="CK24" s="112"/>
      <x:c r="CL24" s="112"/>
      <x:c r="CM24" s="112"/>
      <x:c r="CN24" s="112"/>
      <x:c r="CO24" s="112"/>
      <x:c r="CP24" s="162"/>
      <x:c r="CQ24" s="112">
        <x:v>1</x:v>
      </x:c>
      <x:c r="CR24" s="162">
        <x:v>339</x:v>
      </x:c>
      <x:c r="CS24" s="112">
        <x:v>13</x:v>
      </x:c>
      <x:c r="CT24" s="112">
        <x:v>2</x:v>
      </x:c>
      <x:c r="CU24" s="112">
        <x:v>16</x:v>
      </x:c>
      <x:c r="CV24" s="112"/>
      <x:c r="CW24" s="112"/>
      <x:c r="CX24" s="112"/>
      <x:c r="CY24" s="631" t="s">
        <x:v>250</x:v>
      </x:c>
      <x:c r="CZ24" s="112">
        <x:v>1</x:v>
      </x:c>
      <x:c r="DA24" s="162">
        <x:v>22</x:v>
      </x:c>
      <x:c r="DB24" s="112"/>
      <x:c r="DC24" s="162"/>
      <x:c r="DD24" s="112"/>
      <x:c r="DE24" s="162"/>
      <x:c r="DF24" s="112"/>
      <x:c r="DG24" s="163"/>
    </x:row>
    <x:row r="25" spans="1:111" s="19" customFormat="1" ht="30" customHeight="1">
      <x:c r="A25" s="631" t="s">
        <x:v>1825</x:v>
      </x:c>
      <x:c r="B25" s="115"/>
      <x:c r="C25" s="162"/>
      <x:c r="D25" s="112"/>
      <x:c r="E25" s="162"/>
      <x:c r="F25" s="112"/>
      <x:c r="G25" s="162"/>
      <x:c r="H25" s="112"/>
      <x:c r="I25" s="162"/>
      <x:c r="J25" s="112">
        <x:v>3</x:v>
      </x:c>
      <x:c r="K25" s="112"/>
      <x:c r="L25" s="162"/>
      <x:c r="M25" s="112"/>
      <x:c r="N25" s="112"/>
      <x:c r="O25" s="112"/>
      <x:c r="P25" s="112"/>
      <x:c r="Q25" s="112"/>
      <x:c r="R25" s="162"/>
      <x:c r="S25" s="112">
        <x:v>1</x:v>
      </x:c>
      <x:c r="T25" s="162"/>
      <x:c r="U25" s="112"/>
      <x:c r="V25" s="162"/>
      <x:c r="W25" s="112"/>
      <x:c r="X25" s="112">
        <x:v>17</x:v>
      </x:c>
      <x:c r="Y25" s="112">
        <x:v>1</x:v>
      </x:c>
      <x:c r="Z25" s="112">
        <x:v>1</x:v>
      </x:c>
      <x:c r="AA25" s="112"/>
      <x:c r="AB25" s="112"/>
      <x:c r="AC25" s="112"/>
      <x:c r="AD25" s="112"/>
      <x:c r="AE25" s="112"/>
      <x:c r="AF25" s="112"/>
      <x:c r="AG25" s="112">
        <x:v>1</x:v>
      </x:c>
      <x:c r="AH25" s="112"/>
      <x:c r="AI25" s="112"/>
      <x:c r="AJ25" s="112"/>
      <x:c r="AK25" s="112"/>
      <x:c r="AL25" s="631" t="s">
        <x:v>1825</x:v>
      </x:c>
      <x:c r="AM25" s="112">
        <x:v>1</x:v>
      </x:c>
      <x:c r="AN25" s="162"/>
      <x:c r="AO25" s="112"/>
      <x:c r="AP25" s="112"/>
      <x:c r="AQ25" s="112"/>
      <x:c r="AR25" s="162"/>
      <x:c r="AS25" s="112"/>
      <x:c r="AT25" s="162"/>
      <x:c r="AU25" s="112"/>
      <x:c r="AV25" s="112"/>
      <x:c r="AW25" s="112"/>
      <x:c r="AX25" s="112">
        <x:v>1</x:v>
      </x:c>
      <x:c r="AY25" s="112"/>
      <x:c r="AZ25" s="112"/>
      <x:c r="BA25" s="162"/>
      <x:c r="BB25" s="112"/>
      <x:c r="BC25" s="112"/>
      <x:c r="BD25" s="112"/>
      <x:c r="BE25" s="112">
        <x:v>5</x:v>
      </x:c>
      <x:c r="BF25" s="112">
        <x:v>15</x:v>
      </x:c>
      <x:c r="BG25" s="112"/>
      <x:c r="BH25" s="112"/>
      <x:c r="BI25" s="112"/>
      <x:c r="BJ25" s="162"/>
      <x:c r="BK25" s="112"/>
      <x:c r="BL25" s="162"/>
      <x:c r="BM25" s="112"/>
      <x:c r="BN25" s="162"/>
      <x:c r="BO25" s="112"/>
      <x:c r="BP25" s="162"/>
      <x:c r="BQ25" s="112"/>
      <x:c r="BR25" s="112"/>
      <x:c r="BS25" s="112"/>
      <x:c r="BT25" s="112"/>
      <x:c r="BU25" s="112"/>
      <x:c r="BV25" s="631" t="s">
        <x:v>1825</x:v>
      </x:c>
      <x:c r="BW25" s="112"/>
      <x:c r="BX25" s="112"/>
      <x:c r="BY25" s="162"/>
      <x:c r="BZ25" s="112"/>
      <x:c r="CA25" s="162"/>
      <x:c r="CB25" s="112"/>
      <x:c r="CC25" s="162"/>
      <x:c r="CD25" s="112"/>
      <x:c r="CE25" s="112">
        <x:v>1</x:v>
      </x:c>
      <x:c r="CF25" s="162">
        <x:v>22</x:v>
      </x:c>
      <x:c r="CG25" s="112"/>
      <x:c r="CH25" s="112"/>
      <x:c r="CI25" s="112"/>
      <x:c r="CJ25" s="112"/>
      <x:c r="CK25" s="112"/>
      <x:c r="CL25" s="112"/>
      <x:c r="CM25" s="112"/>
      <x:c r="CN25" s="112"/>
      <x:c r="CO25" s="112"/>
      <x:c r="CP25" s="162"/>
      <x:c r="CQ25" s="112">
        <x:v>1</x:v>
      </x:c>
      <x:c r="CR25" s="162">
        <x:v>399</x:v>
      </x:c>
      <x:c r="CS25" s="112">
        <x:v>13</x:v>
      </x:c>
      <x:c r="CT25" s="112">
        <x:v>2</x:v>
      </x:c>
      <x:c r="CU25" s="112">
        <x:v>6</x:v>
      </x:c>
      <x:c r="CV25" s="112">
        <x:v>1</x:v>
      </x:c>
      <x:c r="CW25" s="112"/>
      <x:c r="CX25" s="112"/>
      <x:c r="CY25" s="631" t="s">
        <x:v>1825</x:v>
      </x:c>
      <x:c r="CZ25" s="112">
        <x:v>1</x:v>
      </x:c>
      <x:c r="DA25" s="162">
        <x:v>22</x:v>
      </x:c>
      <x:c r="DB25" s="112"/>
      <x:c r="DC25" s="162"/>
      <x:c r="DD25" s="112"/>
      <x:c r="DE25" s="162"/>
      <x:c r="DF25" s="112"/>
      <x:c r="DG25" s="163"/>
    </x:row>
    <x:row r="26" spans="1:111" s="19" customFormat="1" ht="30" customHeight="1">
      <x:c r="A26" s="631" t="s">
        <x:v>954</x:v>
      </x:c>
      <x:c r="B26" s="115"/>
      <x:c r="C26" s="162"/>
      <x:c r="D26" s="112"/>
      <x:c r="E26" s="162"/>
      <x:c r="F26" s="112"/>
      <x:c r="G26" s="162"/>
      <x:c r="H26" s="112"/>
      <x:c r="I26" s="162"/>
      <x:c r="J26" s="112">
        <x:v>2</x:v>
      </x:c>
      <x:c r="K26" s="112"/>
      <x:c r="L26" s="162"/>
      <x:c r="M26" s="112"/>
      <x:c r="N26" s="112"/>
      <x:c r="O26" s="112"/>
      <x:c r="P26" s="112"/>
      <x:c r="Q26" s="112"/>
      <x:c r="R26" s="162"/>
      <x:c r="S26" s="112">
        <x:v>1</x:v>
      </x:c>
      <x:c r="T26" s="162"/>
      <x:c r="U26" s="112"/>
      <x:c r="V26" s="162"/>
      <x:c r="W26" s="112"/>
      <x:c r="X26" s="112">
        <x:v>17</x:v>
      </x:c>
      <x:c r="Y26" s="112"/>
      <x:c r="Z26" s="112"/>
      <x:c r="AA26" s="112">
        <x:v>1</x:v>
      </x:c>
      <x:c r="AB26" s="112"/>
      <x:c r="AC26" s="112"/>
      <x:c r="AD26" s="112">
        <x:v>1</x:v>
      </x:c>
      <x:c r="AE26" s="112"/>
      <x:c r="AF26" s="112"/>
      <x:c r="AG26" s="112">
        <x:v>1</x:v>
      </x:c>
      <x:c r="AH26" s="112"/>
      <x:c r="AI26" s="112"/>
      <x:c r="AJ26" s="112">
        <x:v>1</x:v>
      </x:c>
      <x:c r="AK26" s="112">
        <x:v>1</x:v>
      </x:c>
      <x:c r="AL26" s="631" t="s">
        <x:v>954</x:v>
      </x:c>
      <x:c r="AM26" s="112"/>
      <x:c r="AN26" s="162"/>
      <x:c r="AO26" s="112"/>
      <x:c r="AP26" s="112"/>
      <x:c r="AQ26" s="112"/>
      <x:c r="AR26" s="162"/>
      <x:c r="AS26" s="112"/>
      <x:c r="AT26" s="162"/>
      <x:c r="AU26" s="112"/>
      <x:c r="AV26" s="112"/>
      <x:c r="AW26" s="112"/>
      <x:c r="AX26" s="112">
        <x:v>1</x:v>
      </x:c>
      <x:c r="AY26" s="112"/>
      <x:c r="AZ26" s="112"/>
      <x:c r="BA26" s="162"/>
      <x:c r="BB26" s="112"/>
      <x:c r="BC26" s="112"/>
      <x:c r="BD26" s="112"/>
      <x:c r="BE26" s="112">
        <x:v>4</x:v>
      </x:c>
      <x:c r="BF26" s="112">
        <x:v>18</x:v>
      </x:c>
      <x:c r="BG26" s="112"/>
      <x:c r="BH26" s="112"/>
      <x:c r="BI26" s="112"/>
      <x:c r="BJ26" s="162"/>
      <x:c r="BK26" s="112"/>
      <x:c r="BL26" s="162"/>
      <x:c r="BM26" s="112"/>
      <x:c r="BN26" s="162"/>
      <x:c r="BO26" s="112"/>
      <x:c r="BP26" s="162"/>
      <x:c r="BQ26" s="112"/>
      <x:c r="BR26" s="112"/>
      <x:c r="BS26" s="112"/>
      <x:c r="BT26" s="112"/>
      <x:c r="BU26" s="112"/>
      <x:c r="BV26" s="631" t="s">
        <x:v>954</x:v>
      </x:c>
      <x:c r="BW26" s="112"/>
      <x:c r="BX26" s="112"/>
      <x:c r="BY26" s="162"/>
      <x:c r="BZ26" s="112"/>
      <x:c r="CA26" s="162"/>
      <x:c r="CB26" s="112"/>
      <x:c r="CC26" s="162"/>
      <x:c r="CD26" s="112"/>
      <x:c r="CE26" s="112">
        <x:v>1</x:v>
      </x:c>
      <x:c r="CF26" s="162">
        <x:v>31</x:v>
      </x:c>
      <x:c r="CG26" s="112"/>
      <x:c r="CH26" s="112"/>
      <x:c r="CI26" s="112"/>
      <x:c r="CJ26" s="112"/>
      <x:c r="CK26" s="112"/>
      <x:c r="CL26" s="112"/>
      <x:c r="CM26" s="112"/>
      <x:c r="CN26" s="112"/>
      <x:c r="CO26" s="112">
        <x:v>1</x:v>
      </x:c>
      <x:c r="CP26" s="162">
        <x:v>121.5</x:v>
      </x:c>
      <x:c r="CQ26" s="112">
        <x:v>1</x:v>
      </x:c>
      <x:c r="CR26" s="162">
        <x:v>340</x:v>
      </x:c>
      <x:c r="CS26" s="112">
        <x:v>29</x:v>
      </x:c>
      <x:c r="CT26" s="112">
        <x:v>1</x:v>
      </x:c>
      <x:c r="CU26" s="112"/>
      <x:c r="CV26" s="112">
        <x:v>1</x:v>
      </x:c>
      <x:c r="CW26" s="112">
        <x:v>1</x:v>
      </x:c>
      <x:c r="CX26" s="112">
        <x:v>10</x:v>
      </x:c>
      <x:c r="CY26" s="631" t="s">
        <x:v>954</x:v>
      </x:c>
      <x:c r="CZ26" s="112">
        <x:v>1</x:v>
      </x:c>
      <x:c r="DA26" s="162">
        <x:v>121.5</x:v>
      </x:c>
      <x:c r="DB26" s="112"/>
      <x:c r="DC26" s="162"/>
      <x:c r="DD26" s="112"/>
      <x:c r="DE26" s="162"/>
      <x:c r="DF26" s="112"/>
      <x:c r="DG26" s="163"/>
    </x:row>
    <x:row r="27" spans="1:111" s="19" customFormat="1" ht="30" customHeight="1">
      <x:c r="A27" s="631" t="s">
        <x:v>1326</x:v>
      </x:c>
      <x:c r="B27" s="115"/>
      <x:c r="C27" s="162"/>
      <x:c r="D27" s="112"/>
      <x:c r="E27" s="162"/>
      <x:c r="F27" s="112">
        <x:v>1</x:v>
      </x:c>
      <x:c r="G27" s="162">
        <x:v>0.90000000000000002</x:v>
      </x:c>
      <x:c r="H27" s="112"/>
      <x:c r="I27" s="162"/>
      <x:c r="J27" s="112">
        <x:v>4</x:v>
      </x:c>
      <x:c r="K27" s="112"/>
      <x:c r="L27" s="162"/>
      <x:c r="M27" s="112"/>
      <x:c r="N27" s="112"/>
      <x:c r="O27" s="112"/>
      <x:c r="P27" s="112"/>
      <x:c r="Q27" s="112"/>
      <x:c r="R27" s="162"/>
      <x:c r="S27" s="112">
        <x:v>4</x:v>
      </x:c>
      <x:c r="T27" s="162"/>
      <x:c r="U27" s="112"/>
      <x:c r="V27" s="162"/>
      <x:c r="W27" s="112"/>
      <x:c r="X27" s="112">
        <x:v>13</x:v>
      </x:c>
      <x:c r="Y27" s="112"/>
      <x:c r="Z27" s="112"/>
      <x:c r="AA27" s="112"/>
      <x:c r="AB27" s="112"/>
      <x:c r="AC27" s="112"/>
      <x:c r="AD27" s="112"/>
      <x:c r="AE27" s="112"/>
      <x:c r="AF27" s="112"/>
      <x:c r="AG27" s="112"/>
      <x:c r="AH27" s="112"/>
      <x:c r="AI27" s="112"/>
      <x:c r="AJ27" s="112"/>
      <x:c r="AK27" s="112"/>
      <x:c r="AL27" s="631" t="s">
        <x:v>1326</x:v>
      </x:c>
      <x:c r="AM27" s="112"/>
      <x:c r="AN27" s="162"/>
      <x:c r="AO27" s="112">
        <x:v>1</x:v>
      </x:c>
      <x:c r="AP27" s="112">
        <x:v>1</x:v>
      </x:c>
      <x:c r="AQ27" s="112"/>
      <x:c r="AR27" s="162"/>
      <x:c r="AS27" s="112"/>
      <x:c r="AT27" s="162"/>
      <x:c r="AU27" s="112"/>
      <x:c r="AV27" s="112"/>
      <x:c r="AW27" s="112"/>
      <x:c r="AX27" s="112">
        <x:v>1</x:v>
      </x:c>
      <x:c r="AY27" s="112"/>
      <x:c r="AZ27" s="112"/>
      <x:c r="BA27" s="162"/>
      <x:c r="BB27" s="112"/>
      <x:c r="BC27" s="112"/>
      <x:c r="BD27" s="112"/>
      <x:c r="BE27" s="112">
        <x:v>4</x:v>
      </x:c>
      <x:c r="BF27" s="112">
        <x:v>21</x:v>
      </x:c>
      <x:c r="BG27" s="112"/>
      <x:c r="BH27" s="112"/>
      <x:c r="BI27" s="112"/>
      <x:c r="BJ27" s="162"/>
      <x:c r="BK27" s="112"/>
      <x:c r="BL27" s="162"/>
      <x:c r="BM27" s="112"/>
      <x:c r="BN27" s="162"/>
      <x:c r="BO27" s="112"/>
      <x:c r="BP27" s="162"/>
      <x:c r="BQ27" s="112"/>
      <x:c r="BR27" s="112"/>
      <x:c r="BS27" s="112"/>
      <x:c r="BT27" s="112"/>
      <x:c r="BU27" s="112"/>
      <x:c r="BV27" s="631" t="s">
        <x:v>1326</x:v>
      </x:c>
      <x:c r="BW27" s="112"/>
      <x:c r="BX27" s="112"/>
      <x:c r="BY27" s="162"/>
      <x:c r="BZ27" s="112"/>
      <x:c r="CA27" s="162"/>
      <x:c r="CB27" s="112"/>
      <x:c r="CC27" s="162"/>
      <x:c r="CD27" s="112"/>
      <x:c r="CE27" s="112">
        <x:v>1</x:v>
      </x:c>
      <x:c r="CF27" s="162">
        <x:v>30.239999999999998</x:v>
      </x:c>
      <x:c r="CG27" s="112"/>
      <x:c r="CH27" s="112"/>
      <x:c r="CI27" s="112"/>
      <x:c r="CJ27" s="112">
        <x:v>1</x:v>
      </x:c>
      <x:c r="CK27" s="112"/>
      <x:c r="CL27" s="112"/>
      <x:c r="CM27" s="112"/>
      <x:c r="CN27" s="112"/>
      <x:c r="CO27" s="112">
        <x:v>1</x:v>
      </x:c>
      <x:c r="CP27" s="162">
        <x:v>74.340000000000003</x:v>
      </x:c>
      <x:c r="CQ27" s="112">
        <x:v>1</x:v>
      </x:c>
      <x:c r="CR27" s="162">
        <x:v>951</x:v>
      </x:c>
      <x:c r="CS27" s="112">
        <x:v>57</x:v>
      </x:c>
      <x:c r="CT27" s="112"/>
      <x:c r="CU27" s="112">
        <x:v>3</x:v>
      </x:c>
      <x:c r="CV27" s="112"/>
      <x:c r="CW27" s="112"/>
      <x:c r="CX27" s="112"/>
      <x:c r="CY27" s="631" t="s">
        <x:v>1326</x:v>
      </x:c>
      <x:c r="CZ27" s="112">
        <x:v>1</x:v>
      </x:c>
      <x:c r="DA27" s="162">
        <x:v>74.340000000000003</x:v>
      </x:c>
      <x:c r="DB27" s="112"/>
      <x:c r="DC27" s="162"/>
      <x:c r="DD27" s="112"/>
      <x:c r="DE27" s="162"/>
      <x:c r="DF27" s="112"/>
      <x:c r="DG27" s="163"/>
    </x:row>
    <x:row r="28" spans="1:111" s="19" customFormat="1" ht="30" customHeight="1">
      <x:c r="A28" s="631" t="s">
        <x:v>1306</x:v>
      </x:c>
      <x:c r="B28" s="114"/>
      <x:c r="C28" s="73"/>
      <x:c r="D28" s="70"/>
      <x:c r="E28" s="73"/>
      <x:c r="F28" s="70"/>
      <x:c r="G28" s="73"/>
      <x:c r="H28" s="70"/>
      <x:c r="I28" s="73"/>
      <x:c r="J28" s="70"/>
      <x:c r="K28" s="70"/>
      <x:c r="L28" s="73"/>
      <x:c r="M28" s="70"/>
      <x:c r="N28" s="70">
        <x:v>1</x:v>
      </x:c>
      <x:c r="O28" s="70"/>
      <x:c r="P28" s="70"/>
      <x:c r="Q28" s="70"/>
      <x:c r="R28" s="73"/>
      <x:c r="S28" s="70">
        <x:v>2</x:v>
      </x:c>
      <x:c r="T28" s="73">
        <x:v>20</x:v>
      </x:c>
      <x:c r="U28" s="70"/>
      <x:c r="V28" s="73"/>
      <x:c r="W28" s="70">
        <x:v>3</x:v>
      </x:c>
      <x:c r="X28" s="70">
        <x:v>9</x:v>
      </x:c>
      <x:c r="Y28" s="70"/>
      <x:c r="Z28" s="70"/>
      <x:c r="AA28" s="70"/>
      <x:c r="AB28" s="70"/>
      <x:c r="AC28" s="70"/>
      <x:c r="AD28" s="70"/>
      <x:c r="AE28" s="70"/>
      <x:c r="AF28" s="70"/>
      <x:c r="AG28" s="70"/>
      <x:c r="AH28" s="70"/>
      <x:c r="AI28" s="70"/>
      <x:c r="AJ28" s="70"/>
      <x:c r="AK28" s="70"/>
      <x:c r="AL28" s="631" t="s">
        <x:v>1306</x:v>
      </x:c>
      <x:c r="AM28" s="70"/>
      <x:c r="AN28" s="73"/>
      <x:c r="AO28" s="70"/>
      <x:c r="AP28" s="70"/>
      <x:c r="AQ28" s="70"/>
      <x:c r="AR28" s="73"/>
      <x:c r="AS28" s="70"/>
      <x:c r="AT28" s="73"/>
      <x:c r="AU28" s="70"/>
      <x:c r="AV28" s="70"/>
      <x:c r="AW28" s="70"/>
      <x:c r="AX28" s="70"/>
      <x:c r="AY28" s="70"/>
      <x:c r="AZ28" s="70"/>
      <x:c r="BA28" s="73"/>
      <x:c r="BB28" s="70"/>
      <x:c r="BC28" s="70"/>
      <x:c r="BD28" s="70"/>
      <x:c r="BE28" s="70">
        <x:v>1</x:v>
      </x:c>
      <x:c r="BF28" s="70">
        <x:v>3</x:v>
      </x:c>
      <x:c r="BG28" s="70"/>
      <x:c r="BH28" s="70"/>
      <x:c r="BI28" s="70"/>
      <x:c r="BJ28" s="73"/>
      <x:c r="BK28" s="70"/>
      <x:c r="BL28" s="73"/>
      <x:c r="BM28" s="70"/>
      <x:c r="BN28" s="73"/>
      <x:c r="BO28" s="70"/>
      <x:c r="BP28" s="73"/>
      <x:c r="BQ28" s="70"/>
      <x:c r="BR28" s="70"/>
      <x:c r="BS28" s="70">
        <x:v>3</x:v>
      </x:c>
      <x:c r="BT28" s="70">
        <x:v>3</x:v>
      </x:c>
      <x:c r="BU28" s="70"/>
      <x:c r="BV28" s="631" t="s">
        <x:v>1306</x:v>
      </x:c>
      <x:c r="BW28" s="70"/>
      <x:c r="BX28" s="70"/>
      <x:c r="BY28" s="73"/>
      <x:c r="BZ28" s="70"/>
      <x:c r="CA28" s="73"/>
      <x:c r="CB28" s="70"/>
      <x:c r="CC28" s="73"/>
      <x:c r="CD28" s="70"/>
      <x:c r="CE28" s="70"/>
      <x:c r="CF28" s="73"/>
      <x:c r="CG28" s="70"/>
      <x:c r="CH28" s="70"/>
      <x:c r="CI28" s="70"/>
      <x:c r="CJ28" s="70">
        <x:v>1</x:v>
      </x:c>
      <x:c r="CK28" s="70"/>
      <x:c r="CL28" s="70"/>
      <x:c r="CM28" s="70"/>
      <x:c r="CN28" s="70"/>
      <x:c r="CO28" s="70"/>
      <x:c r="CP28" s="73"/>
      <x:c r="CQ28" s="70"/>
      <x:c r="CR28" s="73"/>
      <x:c r="CS28" s="70">
        <x:v>17</x:v>
      </x:c>
      <x:c r="CT28" s="70">
        <x:v>1</x:v>
      </x:c>
      <x:c r="CU28" s="70">
        <x:v>1</x:v>
      </x:c>
      <x:c r="CV28" s="70"/>
      <x:c r="CW28" s="70"/>
      <x:c r="CX28" s="70"/>
      <x:c r="CY28" s="631" t="s">
        <x:v>1306</x:v>
      </x:c>
      <x:c r="CZ28" s="112"/>
      <x:c r="DA28" s="162"/>
      <x:c r="DB28" s="112"/>
      <x:c r="DC28" s="162"/>
      <x:c r="DD28" s="112"/>
      <x:c r="DE28" s="162"/>
      <x:c r="DF28" s="112"/>
      <x:c r="DG28" s="163"/>
    </x:row>
    <x:row r="29" spans="1:111" s="19" customFormat="1" ht="30" customHeight="1">
      <x:c r="A29" s="631" t="s">
        <x:v>2746</x:v>
      </x:c>
      <x:c r="B29" s="115"/>
      <x:c r="C29" s="162"/>
      <x:c r="D29" s="112">
        <x:v>1</x:v>
      </x:c>
      <x:c r="E29" s="162">
        <x:v>3300</x:v>
      </x:c>
      <x:c r="F29" s="112">
        <x:v>1</x:v>
      </x:c>
      <x:c r="G29" s="162">
        <x:v>0.5</x:v>
      </x:c>
      <x:c r="H29" s="112"/>
      <x:c r="I29" s="162"/>
      <x:c r="J29" s="112">
        <x:v>3</x:v>
      </x:c>
      <x:c r="K29" s="112"/>
      <x:c r="L29" s="162"/>
      <x:c r="M29" s="112"/>
      <x:c r="N29" s="112"/>
      <x:c r="O29" s="112">
        <x:v>1</x:v>
      </x:c>
      <x:c r="P29" s="112">
        <x:v>1</x:v>
      </x:c>
      <x:c r="Q29" s="112"/>
      <x:c r="R29" s="162"/>
      <x:c r="S29" s="112">
        <x:v>1</x:v>
      </x:c>
      <x:c r="T29" s="162">
        <x:v>20</x:v>
      </x:c>
      <x:c r="U29" s="112"/>
      <x:c r="V29" s="162"/>
      <x:c r="W29" s="112"/>
      <x:c r="X29" s="112">
        <x:v>27</x:v>
      </x:c>
      <x:c r="Y29" s="112"/>
      <x:c r="Z29" s="112"/>
      <x:c r="AA29" s="112"/>
      <x:c r="AB29" s="112"/>
      <x:c r="AC29" s="112"/>
      <x:c r="AD29" s="112"/>
      <x:c r="AE29" s="112"/>
      <x:c r="AF29" s="112"/>
      <x:c r="AG29" s="112"/>
      <x:c r="AH29" s="112"/>
      <x:c r="AI29" s="112"/>
      <x:c r="AJ29" s="112"/>
      <x:c r="AK29" s="112"/>
      <x:c r="AL29" s="631" t="s">
        <x:v>2746</x:v>
      </x:c>
      <x:c r="AM29" s="112"/>
      <x:c r="AN29" s="162"/>
      <x:c r="AO29" s="112"/>
      <x:c r="AP29" s="112"/>
      <x:c r="AQ29" s="112"/>
      <x:c r="AR29" s="162"/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>
        <x:v>1</x:v>
      </x:c>
      <x:c r="BE29" s="112">
        <x:v>2</x:v>
      </x:c>
      <x:c r="BF29" s="112">
        <x:v>15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631" t="s">
        <x:v>2746</x:v>
      </x:c>
      <x:c r="BW29" s="112"/>
      <x:c r="BX29" s="112"/>
      <x:c r="BY29" s="162"/>
      <x:c r="BZ29" s="112"/>
      <x:c r="CA29" s="162"/>
      <x:c r="CB29" s="112"/>
      <x:c r="CC29" s="162"/>
      <x:c r="CD29" s="112"/>
      <x:c r="CE29" s="112">
        <x:v>1</x:v>
      </x:c>
      <x:c r="CF29" s="162"/>
      <x:c r="CG29" s="112"/>
      <x:c r="CH29" s="112"/>
      <x:c r="CI29" s="112"/>
      <x:c r="CJ29" s="112">
        <x:v>1</x:v>
      </x:c>
      <x:c r="CK29" s="112">
        <x:v>1</x:v>
      </x:c>
      <x:c r="CL29" s="112"/>
      <x:c r="CM29" s="112"/>
      <x:c r="CN29" s="112"/>
      <x:c r="CO29" s="112"/>
      <x:c r="CP29" s="162"/>
      <x:c r="CQ29" s="112"/>
      <x:c r="CR29" s="162"/>
      <x:c r="CS29" s="112">
        <x:v>32</x:v>
      </x:c>
      <x:c r="CT29" s="112">
        <x:v>1</x:v>
      </x:c>
      <x:c r="CU29" s="112"/>
      <x:c r="CV29" s="112">
        <x:v>5</x:v>
      </x:c>
      <x:c r="CW29" s="112"/>
      <x:c r="CX29" s="112"/>
      <x:c r="CY29" s="631" t="s">
        <x:v>2746</x:v>
      </x:c>
      <x:c r="CZ29" s="112"/>
      <x:c r="DA29" s="162"/>
      <x:c r="DB29" s="112">
        <x:f>DD29+DF29</x:f>
        <x:v>11</x:v>
      </x:c>
      <x:c r="DC29" s="162">
        <x:f>DE29+DG29</x:f>
        <x:v>344.89999999999998</x:v>
      </x:c>
      <x:c r="DD29" s="112"/>
      <x:c r="DE29" s="162"/>
      <x:c r="DF29" s="112">
        <x:v>11</x:v>
      </x:c>
      <x:c r="DG29" s="163">
        <x:v>344.89999999999998</x:v>
      </x:c>
    </x:row>
    <x:row r="30" spans="1:111" s="19" customFormat="1" ht="30" customHeight="1">
      <x:c r="A30" s="631" t="s">
        <x:v>2738</x:v>
      </x:c>
      <x:c r="B30" s="115"/>
      <x:c r="C30" s="162"/>
      <x:c r="D30" s="112"/>
      <x:c r="E30" s="162"/>
      <x:c r="F30" s="112">
        <x:v>5</x:v>
      </x:c>
      <x:c r="G30" s="162">
        <x:v>1.3999999999999999</x:v>
      </x:c>
      <x:c r="H30" s="112"/>
      <x:c r="I30" s="162"/>
      <x:c r="J30" s="112">
        <x:v>5</x:v>
      </x:c>
      <x:c r="K30" s="112"/>
      <x:c r="L30" s="162"/>
      <x:c r="M30" s="112"/>
      <x:c r="N30" s="112"/>
      <x:c r="O30" s="112">
        <x:v>1</x:v>
      </x:c>
      <x:c r="P30" s="112">
        <x:v>1</x:v>
      </x:c>
      <x:c r="Q30" s="112"/>
      <x:c r="R30" s="162"/>
      <x:c r="S30" s="112">
        <x:v>12</x:v>
      </x:c>
      <x:c r="T30" s="162">
        <x:v>303</x:v>
      </x:c>
      <x:c r="U30" s="112">
        <x:v>1</x:v>
      </x:c>
      <x:c r="V30" s="162">
        <x:v>90</x:v>
      </x:c>
      <x:c r="W30" s="112">
        <x:v>2</x:v>
      </x:c>
      <x:c r="X30" s="112">
        <x:v>151</x:v>
      </x:c>
      <x:c r="Y30" s="112">
        <x:v>1</x:v>
      </x:c>
      <x:c r="Z30" s="112">
        <x:v>1</x:v>
      </x:c>
      <x:c r="AA30" s="112"/>
      <x:c r="AB30" s="112"/>
      <x:c r="AC30" s="112"/>
      <x:c r="AD30" s="112"/>
      <x:c r="AE30" s="112"/>
      <x:c r="AF30" s="112"/>
      <x:c r="AG30" s="112">
        <x:v>1</x:v>
      </x:c>
      <x:c r="AH30" s="112"/>
      <x:c r="AI30" s="112"/>
      <x:c r="AJ30" s="112"/>
      <x:c r="AK30" s="112"/>
      <x:c r="AL30" s="631" t="s">
        <x:v>2738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>
        <x:v>1</x:v>
      </x:c>
      <x:c r="AY30" s="112"/>
      <x:c r="AZ30" s="112">
        <x:v>3</x:v>
      </x:c>
      <x:c r="BA30" s="162">
        <x:v>23</x:v>
      </x:c>
      <x:c r="BB30" s="112"/>
      <x:c r="BC30" s="112"/>
      <x:c r="BD30" s="112">
        <x:v>1</x:v>
      </x:c>
      <x:c r="BE30" s="112">
        <x:v>8</x:v>
      </x:c>
      <x:c r="BF30" s="112">
        <x:v>104</x:v>
      </x:c>
      <x:c r="BG30" s="112">
        <x:v>1</x:v>
      </x:c>
      <x:c r="BH30" s="112">
        <x:v>1</x:v>
      </x:c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631" t="s">
        <x:v>2738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>
        <x:v>4</x:v>
      </x:c>
      <x:c r="CF30" s="162">
        <x:v>48.560000000000002</x:v>
      </x:c>
      <x:c r="CG30" s="112">
        <x:v>2</x:v>
      </x:c>
      <x:c r="CH30" s="112">
        <x:v>7</x:v>
      </x:c>
      <x:c r="CI30" s="112"/>
      <x:c r="CJ30" s="112">
        <x:v>1</x:v>
      </x:c>
      <x:c r="CK30" s="112">
        <x:v>2</x:v>
      </x:c>
      <x:c r="CL30" s="112">
        <x:v>1</x:v>
      </x:c>
      <x:c r="CM30" s="112">
        <x:v>2</x:v>
      </x:c>
      <x:c r="CN30" s="112">
        <x:v>2</x:v>
      </x:c>
      <x:c r="CO30" s="112">
        <x:v>1</x:v>
      </x:c>
      <x:c r="CP30" s="162">
        <x:v>10</x:v>
      </x:c>
      <x:c r="CQ30" s="112">
        <x:v>1</x:v>
      </x:c>
      <x:c r="CR30" s="162">
        <x:v>884</x:v>
      </x:c>
      <x:c r="CS30" s="112">
        <x:v>61</x:v>
      </x:c>
      <x:c r="CT30" s="112">
        <x:v>4</x:v>
      </x:c>
      <x:c r="CU30" s="112">
        <x:v>5</x:v>
      </x:c>
      <x:c r="CV30" s="112">
        <x:v>6</x:v>
      </x:c>
      <x:c r="CW30" s="112">
        <x:v>1</x:v>
      </x:c>
      <x:c r="CX30" s="112">
        <x:v>7</x:v>
      </x:c>
      <x:c r="CY30" s="631" t="s">
        <x:v>2738</x:v>
      </x:c>
      <x:c r="CZ30" s="112">
        <x:v>3</x:v>
      </x:c>
      <x:c r="DA30" s="162">
        <x:v>117.3</x:v>
      </x:c>
      <x:c r="DB30" s="112">
        <x:f>DD30+DF30</x:f>
        <x:v>9</x:v>
      </x:c>
      <x:c r="DC30" s="162">
        <x:f>DE30+DG30</x:f>
        <x:v>4990</x:v>
      </x:c>
      <x:c r="DD30" s="112">
        <x:v>3</x:v>
      </x:c>
      <x:c r="DE30" s="162">
        <x:v>4468.6000000000004</x:v>
      </x:c>
      <x:c r="DF30" s="112">
        <x:v>6</x:v>
      </x:c>
      <x:c r="DG30" s="163">
        <x:v>521.39999999999998</x:v>
      </x:c>
    </x:row>
    <x:row r="31" spans="1:111" s="19" customFormat="1" ht="30" customHeight="1">
      <x:c r="A31" s="631" t="s">
        <x:v>1316</x:v>
      </x:c>
      <x:c r="B31" s="115">
        <x:v>3</x:v>
      </x:c>
      <x:c r="C31" s="162">
        <x:v>461</x:v>
      </x:c>
      <x:c r="D31" s="112"/>
      <x:c r="E31" s="162"/>
      <x:c r="F31" s="112">
        <x:v>3</x:v>
      </x:c>
      <x:c r="G31" s="162">
        <x:v>3885</x:v>
      </x:c>
      <x:c r="H31" s="112"/>
      <x:c r="I31" s="162"/>
      <x:c r="J31" s="112">
        <x:v>3</x:v>
      </x:c>
      <x:c r="K31" s="112">
        <x:v>1</x:v>
      </x:c>
      <x:c r="L31" s="162"/>
      <x:c r="M31" s="112"/>
      <x:c r="N31" s="112"/>
      <x:c r="O31" s="112">
        <x:v>2</x:v>
      </x:c>
      <x:c r="P31" s="112">
        <x:v>2</x:v>
      </x:c>
      <x:c r="Q31" s="112"/>
      <x:c r="R31" s="162"/>
      <x:c r="S31" s="112">
        <x:v>3</x:v>
      </x:c>
      <x:c r="T31" s="162"/>
      <x:c r="U31" s="112"/>
      <x:c r="V31" s="162"/>
      <x:c r="W31" s="112">
        <x:v>8</x:v>
      </x:c>
      <x:c r="X31" s="112">
        <x:v>45</x:v>
      </x:c>
      <x:c r="Y31" s="112"/>
      <x:c r="Z31" s="112"/>
      <x:c r="AA31" s="112"/>
      <x:c r="AB31" s="112"/>
      <x:c r="AC31" s="112"/>
      <x:c r="AD31" s="112"/>
      <x:c r="AE31" s="112"/>
      <x:c r="AF31" s="112"/>
      <x:c r="AG31" s="112"/>
      <x:c r="AH31" s="112"/>
      <x:c r="AI31" s="112"/>
      <x:c r="AJ31" s="112">
        <x:v>1</x:v>
      </x:c>
      <x:c r="AK31" s="112">
        <x:v>1</x:v>
      </x:c>
      <x:c r="AL31" s="631" t="s">
        <x:v>1316</x:v>
      </x:c>
      <x:c r="AM31" s="112"/>
      <x:c r="AN31" s="162"/>
      <x:c r="AO31" s="112">
        <x:v>1</x:v>
      </x:c>
      <x:c r="AP31" s="112">
        <x:v>2</x:v>
      </x:c>
      <x:c r="AQ31" s="112"/>
      <x:c r="AR31" s="162"/>
      <x:c r="AS31" s="112"/>
      <x:c r="AT31" s="162"/>
      <x:c r="AU31" s="112"/>
      <x:c r="AV31" s="112"/>
      <x:c r="AW31" s="112"/>
      <x:c r="AX31" s="112"/>
      <x:c r="AY31" s="112"/>
      <x:c r="AZ31" s="112">
        <x:v>2</x:v>
      </x:c>
      <x:c r="BA31" s="162">
        <x:v>6</x:v>
      </x:c>
      <x:c r="BB31" s="112"/>
      <x:c r="BC31" s="112"/>
      <x:c r="BD31" s="112"/>
      <x:c r="BE31" s="112">
        <x:v>3</x:v>
      </x:c>
      <x:c r="BF31" s="112">
        <x:v>40</x:v>
      </x:c>
      <x:c r="BG31" s="112"/>
      <x:c r="BH31" s="112"/>
      <x:c r="BI31" s="112"/>
      <x:c r="BJ31" s="162"/>
      <x:c r="BK31" s="112"/>
      <x:c r="BL31" s="162"/>
      <x:c r="BM31" s="112"/>
      <x:c r="BN31" s="162"/>
      <x:c r="BO31" s="112"/>
      <x:c r="BP31" s="162"/>
      <x:c r="BQ31" s="112"/>
      <x:c r="BR31" s="112"/>
      <x:c r="BS31" s="112"/>
      <x:c r="BT31" s="112"/>
      <x:c r="BU31" s="112"/>
      <x:c r="BV31" s="631" t="s">
        <x:v>1316</x:v>
      </x:c>
      <x:c r="BW31" s="112"/>
      <x:c r="BX31" s="112"/>
      <x:c r="BY31" s="162"/>
      <x:c r="BZ31" s="112"/>
      <x:c r="CA31" s="162"/>
      <x:c r="CB31" s="112"/>
      <x:c r="CC31" s="162"/>
      <x:c r="CD31" s="112"/>
      <x:c r="CE31" s="112">
        <x:v>1</x:v>
      </x:c>
      <x:c r="CF31" s="162"/>
      <x:c r="CG31" s="112">
        <x:v>4</x:v>
      </x:c>
      <x:c r="CH31" s="112"/>
      <x:c r="CI31" s="112"/>
      <x:c r="CJ31" s="112">
        <x:v>2</x:v>
      </x:c>
      <x:c r="CK31" s="112">
        <x:v>1</x:v>
      </x:c>
      <x:c r="CL31" s="112"/>
      <x:c r="CM31" s="112"/>
      <x:c r="CN31" s="112"/>
      <x:c r="CO31" s="112">
        <x:v>1</x:v>
      </x:c>
      <x:c r="CP31" s="162">
        <x:v>29.699999999999999</x:v>
      </x:c>
      <x:c r="CQ31" s="112">
        <x:v>2</x:v>
      </x:c>
      <x:c r="CR31" s="162">
        <x:v>212</x:v>
      </x:c>
      <x:c r="CS31" s="112"/>
      <x:c r="CT31" s="112">
        <x:v>1</x:v>
      </x:c>
      <x:c r="CU31" s="112">
        <x:v>1</x:v>
      </x:c>
      <x:c r="CV31" s="112"/>
      <x:c r="CW31" s="112"/>
      <x:c r="CX31" s="112"/>
      <x:c r="CY31" s="631" t="s">
        <x:v>1316</x:v>
      </x:c>
      <x:c r="CZ31" s="112">
        <x:v>1</x:v>
      </x:c>
      <x:c r="DA31" s="162">
        <x:v>29.699999999999999</x:v>
      </x:c>
      <x:c r="DB31" s="112"/>
      <x:c r="DC31" s="162"/>
      <x:c r="DD31" s="112"/>
      <x:c r="DE31" s="162"/>
      <x:c r="DF31" s="112"/>
      <x:c r="DG31" s="163"/>
    </x:row>
    <x:row r="32" spans="1:111" s="19" customFormat="1" ht="30" customHeight="1">
      <x:c r="A32" s="631" t="s">
        <x:v>285</x:v>
      </x:c>
      <x:c r="B32" s="115">
        <x:v>8</x:v>
      </x:c>
      <x:c r="C32" s="162">
        <x:v>1665.1400000000001</x:v>
      </x:c>
      <x:c r="D32" s="112"/>
      <x:c r="E32" s="162"/>
      <x:c r="F32" s="112">
        <x:v>3</x:v>
      </x:c>
      <x:c r="G32" s="162">
        <x:v>2610.9000000000001</x:v>
      </x:c>
      <x:c r="H32" s="112"/>
      <x:c r="I32" s="162"/>
      <x:c r="J32" s="112">
        <x:v>6</x:v>
      </x:c>
      <x:c r="K32" s="112"/>
      <x:c r="L32" s="162"/>
      <x:c r="M32" s="112">
        <x:v>1</x:v>
      </x:c>
      <x:c r="N32" s="112"/>
      <x:c r="O32" s="112"/>
      <x:c r="P32" s="112"/>
      <x:c r="Q32" s="112"/>
      <x:c r="R32" s="162"/>
      <x:c r="S32" s="112">
        <x:v>1</x:v>
      </x:c>
      <x:c r="T32" s="162"/>
      <x:c r="U32" s="112"/>
      <x:c r="V32" s="162"/>
      <x:c r="W32" s="112"/>
      <x:c r="X32" s="112">
        <x:v>16</x:v>
      </x:c>
      <x:c r="Y32" s="112"/>
      <x:c r="Z32" s="112"/>
      <x:c r="AA32" s="112"/>
      <x:c r="AB32" s="112"/>
      <x:c r="AC32" s="112"/>
      <x:c r="AD32" s="112"/>
      <x:c r="AE32" s="112"/>
      <x:c r="AF32" s="112"/>
      <x:c r="AG32" s="112">
        <x:v>1</x:v>
      </x:c>
      <x:c r="AH32" s="112"/>
      <x:c r="AI32" s="112"/>
      <x:c r="AJ32" s="112"/>
      <x:c r="AK32" s="112"/>
      <x:c r="AL32" s="631" t="s">
        <x:v>285</x:v>
      </x:c>
      <x:c r="AM32" s="112"/>
      <x:c r="AN32" s="162"/>
      <x:c r="AO32" s="112"/>
      <x:c r="AP32" s="112"/>
      <x:c r="AQ32" s="112"/>
      <x:c r="AR32" s="162"/>
      <x:c r="AS32" s="112"/>
      <x:c r="AT32" s="162"/>
      <x:c r="AU32" s="112"/>
      <x:c r="AV32" s="112"/>
      <x:c r="AW32" s="112"/>
      <x:c r="AX32" s="112">
        <x:v>1</x:v>
      </x:c>
      <x:c r="AY32" s="112"/>
      <x:c r="AZ32" s="112">
        <x:v>1</x:v>
      </x:c>
      <x:c r="BA32" s="162">
        <x:v>2</x:v>
      </x:c>
      <x:c r="BB32" s="112"/>
      <x:c r="BC32" s="112"/>
      <x:c r="BD32" s="112"/>
      <x:c r="BE32" s="112">
        <x:v>1</x:v>
      </x:c>
      <x:c r="BF32" s="112">
        <x:v>9</x:v>
      </x:c>
      <x:c r="BG32" s="112"/>
      <x:c r="BH32" s="112"/>
      <x:c r="BI32" s="112"/>
      <x:c r="BJ32" s="162"/>
      <x:c r="BK32" s="112"/>
      <x:c r="BL32" s="162"/>
      <x:c r="BM32" s="112"/>
      <x:c r="BN32" s="162"/>
      <x:c r="BO32" s="112"/>
      <x:c r="BP32" s="162"/>
      <x:c r="BQ32" s="112"/>
      <x:c r="BR32" s="112"/>
      <x:c r="BS32" s="112"/>
      <x:c r="BT32" s="112"/>
      <x:c r="BU32" s="112"/>
      <x:c r="BV32" s="631" t="s">
        <x:v>285</x:v>
      </x:c>
      <x:c r="BW32" s="112"/>
      <x:c r="BX32" s="112"/>
      <x:c r="BY32" s="162"/>
      <x:c r="BZ32" s="112"/>
      <x:c r="CA32" s="162"/>
      <x:c r="CB32" s="112"/>
      <x:c r="CC32" s="162"/>
      <x:c r="CD32" s="112"/>
      <x:c r="CE32" s="112">
        <x:v>1</x:v>
      </x:c>
      <x:c r="CF32" s="162"/>
      <x:c r="CG32" s="112"/>
      <x:c r="CH32" s="112"/>
      <x:c r="CI32" s="112"/>
      <x:c r="CJ32" s="112"/>
      <x:c r="CK32" s="112"/>
      <x:c r="CL32" s="112"/>
      <x:c r="CM32" s="112"/>
      <x:c r="CN32" s="112"/>
      <x:c r="CO32" s="112">
        <x:v>1</x:v>
      </x:c>
      <x:c r="CP32" s="162">
        <x:v>200</x:v>
      </x:c>
      <x:c r="CQ32" s="112">
        <x:v>341</x:v>
      </x:c>
      <x:c r="CR32" s="162">
        <x:v>682</x:v>
      </x:c>
      <x:c r="CS32" s="112"/>
      <x:c r="CT32" s="112">
        <x:v>1</x:v>
      </x:c>
      <x:c r="CU32" s="112">
        <x:v>1</x:v>
      </x:c>
      <x:c r="CV32" s="112">
        <x:v>3</x:v>
      </x:c>
      <x:c r="CW32" s="112"/>
      <x:c r="CX32" s="112"/>
      <x:c r="CY32" s="631" t="s">
        <x:v>285</x:v>
      </x:c>
      <x:c r="CZ32" s="112">
        <x:v>1</x:v>
      </x:c>
      <x:c r="DA32" s="162">
        <x:v>200</x:v>
      </x:c>
      <x:c r="DB32" s="112"/>
      <x:c r="DC32" s="162"/>
      <x:c r="DD32" s="112"/>
      <x:c r="DE32" s="162"/>
      <x:c r="DF32" s="112"/>
      <x:c r="DG32" s="163"/>
    </x:row>
    <x:row r="33" spans="1:111" s="19" customFormat="1" ht="30" customHeight="1">
      <x:c r="A33" s="631" t="s">
        <x:v>2921</x:v>
      </x:c>
      <x:c r="B33" s="115"/>
      <x:c r="C33" s="162"/>
      <x:c r="D33" s="112">
        <x:v>3</x:v>
      </x:c>
      <x:c r="E33" s="162">
        <x:v>3800</x:v>
      </x:c>
      <x:c r="F33" s="112">
        <x:v>1</x:v>
      </x:c>
      <x:c r="G33" s="162">
        <x:v>0.5</x:v>
      </x:c>
      <x:c r="H33" s="112"/>
      <x:c r="I33" s="162"/>
      <x:c r="J33" s="112"/>
      <x:c r="K33" s="112"/>
      <x:c r="L33" s="162"/>
      <x:c r="M33" s="112"/>
      <x:c r="N33" s="112"/>
      <x:c r="O33" s="112"/>
      <x:c r="P33" s="112"/>
      <x:c r="Q33" s="112"/>
      <x:c r="R33" s="162"/>
      <x:c r="S33" s="112"/>
      <x:c r="T33" s="162"/>
      <x:c r="U33" s="112"/>
      <x:c r="V33" s="162"/>
      <x:c r="W33" s="112"/>
      <x:c r="X33" s="112">
        <x:v>106</x:v>
      </x:c>
      <x:c r="Y33" s="112"/>
      <x:c r="Z33" s="112"/>
      <x:c r="AA33" s="112"/>
      <x:c r="AB33" s="112"/>
      <x:c r="AC33" s="112"/>
      <x:c r="AD33" s="112"/>
      <x:c r="AE33" s="112"/>
      <x:c r="AF33" s="112"/>
      <x:c r="AG33" s="112"/>
      <x:c r="AH33" s="112"/>
      <x:c r="AI33" s="112"/>
      <x:c r="AJ33" s="112"/>
      <x:c r="AK33" s="112"/>
      <x:c r="AL33" s="631" t="s">
        <x:v>2921</x:v>
      </x:c>
      <x:c r="AM33" s="112"/>
      <x:c r="AN33" s="162"/>
      <x:c r="AO33" s="112"/>
      <x:c r="AP33" s="112"/>
      <x:c r="AQ33" s="112"/>
      <x:c r="AR33" s="162"/>
      <x:c r="AS33" s="112"/>
      <x:c r="AT33" s="162"/>
      <x:c r="AU33" s="112"/>
      <x:c r="AV33" s="112"/>
      <x:c r="AW33" s="112"/>
      <x:c r="AX33" s="112"/>
      <x:c r="AY33" s="112"/>
      <x:c r="AZ33" s="112"/>
      <x:c r="BA33" s="162"/>
      <x:c r="BB33" s="112"/>
      <x:c r="BC33" s="112"/>
      <x:c r="BD33" s="112"/>
      <x:c r="BE33" s="112"/>
      <x:c r="BF33" s="112">
        <x:v>1</x:v>
      </x:c>
      <x:c r="BG33" s="112">
        <x:v>6</x:v>
      </x:c>
      <x:c r="BH33" s="112"/>
      <x:c r="BI33" s="112"/>
      <x:c r="BJ33" s="162"/>
      <x:c r="BK33" s="112"/>
      <x:c r="BL33" s="162"/>
      <x:c r="BM33" s="112"/>
      <x:c r="BN33" s="162"/>
      <x:c r="BO33" s="112"/>
      <x:c r="BP33" s="162"/>
      <x:c r="BQ33" s="112"/>
      <x:c r="BR33" s="112"/>
      <x:c r="BS33" s="112"/>
      <x:c r="BT33" s="112"/>
      <x:c r="BU33" s="112"/>
      <x:c r="BV33" s="631" t="s">
        <x:v>2921</x:v>
      </x:c>
      <x:c r="BW33" s="112"/>
      <x:c r="BX33" s="112"/>
      <x:c r="BY33" s="162"/>
      <x:c r="BZ33" s="112"/>
      <x:c r="CA33" s="162"/>
      <x:c r="CB33" s="112"/>
      <x:c r="CC33" s="162"/>
      <x:c r="CD33" s="112"/>
      <x:c r="CE33" s="112">
        <x:v>3</x:v>
      </x:c>
      <x:c r="CF33" s="162">
        <x:v>496.18000000000001</x:v>
      </x:c>
      <x:c r="CG33" s="112"/>
      <x:c r="CH33" s="112"/>
      <x:c r="CI33" s="112"/>
      <x:c r="CJ33" s="112"/>
      <x:c r="CK33" s="112">
        <x:v>3</x:v>
      </x:c>
      <x:c r="CL33" s="112"/>
      <x:c r="CM33" s="112">
        <x:v>1</x:v>
      </x:c>
      <x:c r="CN33" s="112">
        <x:v>1</x:v>
      </x:c>
      <x:c r="CO33" s="112"/>
      <x:c r="CP33" s="162"/>
      <x:c r="CQ33" s="112"/>
      <x:c r="CR33" s="162"/>
      <x:c r="CS33" s="112"/>
      <x:c r="CT33" s="112"/>
      <x:c r="CU33" s="112"/>
      <x:c r="CV33" s="112"/>
      <x:c r="CW33" s="112"/>
      <x:c r="CX33" s="112"/>
      <x:c r="CY33" s="631" t="s">
        <x:v>2921</x:v>
      </x:c>
      <x:c r="CZ33" s="112">
        <x:v>1</x:v>
      </x:c>
      <x:c r="DA33" s="162">
        <x:v>14</x:v>
      </x:c>
      <x:c r="DB33" s="112">
        <x:f>DD33+DF33</x:f>
        <x:v>4</x:v>
      </x:c>
      <x:c r="DC33" s="162">
        <x:f>DE33+DG33</x:f>
        <x:v>4075.6999999999998</x:v>
      </x:c>
      <x:c r="DD33" s="112">
        <x:v>3</x:v>
      </x:c>
      <x:c r="DE33" s="162">
        <x:v>4065.6999999999998</x:v>
      </x:c>
      <x:c r="DF33" s="112">
        <x:v>1</x:v>
      </x:c>
      <x:c r="DG33" s="163">
        <x:v>10</x:v>
      </x:c>
    </x:row>
    <x:row r="34" spans="1:111" s="19" customFormat="1" ht="30" customHeight="1">
      <x:c r="A34" s="631" t="s">
        <x:v>625</x:v>
      </x:c>
      <x:c r="B34" s="115">
        <x:v>1</x:v>
      </x:c>
      <x:c r="C34" s="162">
        <x:v>1777</x:v>
      </x:c>
      <x:c r="D34" s="112"/>
      <x:c r="E34" s="162"/>
      <x:c r="F34" s="112"/>
      <x:c r="G34" s="162"/>
      <x:c r="H34" s="112"/>
      <x:c r="I34" s="162"/>
      <x:c r="J34" s="112"/>
      <x:c r="K34" s="112"/>
      <x:c r="L34" s="162"/>
      <x:c r="M34" s="112">
        <x:v>1</x:v>
      </x:c>
      <x:c r="N34" s="112"/>
      <x:c r="O34" s="112"/>
      <x:c r="P34" s="112"/>
      <x:c r="Q34" s="112"/>
      <x:c r="R34" s="162"/>
      <x:c r="S34" s="112">
        <x:v>1</x:v>
      </x:c>
      <x:c r="T34" s="162">
        <x:v>16</x:v>
      </x:c>
      <x:c r="U34" s="112"/>
      <x:c r="V34" s="162"/>
      <x:c r="W34" s="112">
        <x:v>1</x:v>
      </x:c>
      <x:c r="X34" s="112"/>
      <x:c r="Y34" s="112"/>
      <x:c r="Z34" s="112"/>
      <x:c r="AA34" s="112">
        <x:v>2</x:v>
      </x:c>
      <x:c r="AB34" s="112"/>
      <x:c r="AC34" s="112"/>
      <x:c r="AD34" s="112"/>
      <x:c r="AE34" s="112"/>
      <x:c r="AF34" s="112"/>
      <x:c r="AG34" s="112">
        <x:v>1</x:v>
      </x:c>
      <x:c r="AH34" s="112"/>
      <x:c r="AI34" s="112"/>
      <x:c r="AJ34" s="112"/>
      <x:c r="AK34" s="112">
        <x:v>1</x:v>
      </x:c>
      <x:c r="AL34" s="631" t="s">
        <x:v>625</x:v>
      </x:c>
      <x:c r="AM34" s="112"/>
      <x:c r="AN34" s="162"/>
      <x:c r="AO34" s="112"/>
      <x:c r="AP34" s="112"/>
      <x:c r="AQ34" s="112"/>
      <x:c r="AR34" s="162"/>
      <x:c r="AS34" s="112"/>
      <x:c r="AT34" s="162"/>
      <x:c r="AU34" s="112"/>
      <x:c r="AV34" s="112"/>
      <x:c r="AW34" s="112"/>
      <x:c r="AX34" s="112"/>
      <x:c r="AY34" s="112"/>
      <x:c r="AZ34" s="112"/>
      <x:c r="BA34" s="162"/>
      <x:c r="BB34" s="112"/>
      <x:c r="BC34" s="112"/>
      <x:c r="BD34" s="112">
        <x:v>1</x:v>
      </x:c>
      <x:c r="BE34" s="112">
        <x:v>1</x:v>
      </x:c>
      <x:c r="BF34" s="112">
        <x:v>12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631" t="s">
        <x:v>625</x:v>
      </x:c>
      <x:c r="BW34" s="112"/>
      <x:c r="BX34" s="112"/>
      <x:c r="BY34" s="162"/>
      <x:c r="BZ34" s="112"/>
      <x:c r="CA34" s="162"/>
      <x:c r="CB34" s="112"/>
      <x:c r="CC34" s="162"/>
      <x:c r="CD34" s="112"/>
      <x:c r="CE34" s="112"/>
      <x:c r="CF34" s="162"/>
      <x:c r="CG34" s="112"/>
      <x:c r="CH34" s="112"/>
      <x:c r="CI34" s="112"/>
      <x:c r="CJ34" s="112">
        <x:v>1</x:v>
      </x:c>
      <x:c r="CK34" s="112"/>
      <x:c r="CL34" s="112"/>
      <x:c r="CM34" s="112"/>
      <x:c r="CN34" s="112"/>
      <x:c r="CO34" s="112"/>
      <x:c r="CP34" s="162"/>
      <x:c r="CQ34" s="112"/>
      <x:c r="CR34" s="162"/>
      <x:c r="CS34" s="112"/>
      <x:c r="CT34" s="112">
        <x:v>1</x:v>
      </x:c>
      <x:c r="CU34" s="112">
        <x:v>1</x:v>
      </x:c>
      <x:c r="CV34" s="112">
        <x:v>4</x:v>
      </x:c>
      <x:c r="CW34" s="112"/>
      <x:c r="CX34" s="112"/>
      <x:c r="CY34" s="631" t="s">
        <x:v>625</x:v>
      </x:c>
      <x:c r="CZ34" s="112"/>
      <x:c r="DA34" s="162"/>
      <x:c r="DB34" s="112"/>
      <x:c r="DC34" s="162"/>
      <x:c r="DD34" s="112"/>
      <x:c r="DE34" s="162"/>
      <x:c r="DF34" s="112"/>
      <x:c r="DG34" s="163"/>
    </x:row>
    <x:row r="35" spans="1:111" s="19" customFormat="1" ht="30" customHeight="1">
      <x:c r="A35" s="631" t="s">
        <x:v>614</x:v>
      </x:c>
      <x:c r="B35" s="115">
        <x:v>1</x:v>
      </x:c>
      <x:c r="C35" s="162">
        <x:v>1380</x:v>
      </x:c>
      <x:c r="D35" s="112"/>
      <x:c r="E35" s="162"/>
      <x:c r="F35" s="112"/>
      <x:c r="G35" s="162"/>
      <x:c r="H35" s="112"/>
      <x:c r="I35" s="162"/>
      <x:c r="J35" s="112"/>
      <x:c r="K35" s="112"/>
      <x:c r="L35" s="162"/>
      <x:c r="M35" s="112"/>
      <x:c r="N35" s="112"/>
      <x:c r="O35" s="112"/>
      <x:c r="P35" s="112"/>
      <x:c r="Q35" s="112"/>
      <x:c r="R35" s="162"/>
      <x:c r="S35" s="112">
        <x:v>1</x:v>
      </x:c>
      <x:c r="T35" s="162">
        <x:v>12</x:v>
      </x:c>
      <x:c r="U35" s="112"/>
      <x:c r="V35" s="162"/>
      <x:c r="W35" s="112">
        <x:v>5</x:v>
      </x:c>
      <x:c r="X35" s="112"/>
      <x:c r="Y35" s="112"/>
      <x:c r="Z35" s="112"/>
      <x:c r="AA35" s="112"/>
      <x:c r="AB35" s="112"/>
      <x:c r="AC35" s="112"/>
      <x:c r="AD35" s="112">
        <x:v>4</x:v>
      </x:c>
      <x:c r="AE35" s="112"/>
      <x:c r="AF35" s="112"/>
      <x:c r="AG35" s="112"/>
      <x:c r="AH35" s="112"/>
      <x:c r="AI35" s="112"/>
      <x:c r="AJ35" s="112"/>
      <x:c r="AK35" s="112">
        <x:v>4</x:v>
      </x:c>
      <x:c r="AL35" s="631" t="s">
        <x:v>614</x:v>
      </x:c>
      <x:c r="AM35" s="112"/>
      <x:c r="AN35" s="162"/>
      <x:c r="AO35" s="112"/>
      <x:c r="AP35" s="112"/>
      <x:c r="AQ35" s="112"/>
      <x:c r="AR35" s="162"/>
      <x:c r="AS35" s="112"/>
      <x:c r="AT35" s="162"/>
      <x:c r="AU35" s="112"/>
      <x:c r="AV35" s="112"/>
      <x:c r="AW35" s="112"/>
      <x:c r="AX35" s="112"/>
      <x:c r="AY35" s="112"/>
      <x:c r="AZ35" s="112"/>
      <x:c r="BA35" s="162"/>
      <x:c r="BB35" s="112"/>
      <x:c r="BC35" s="112"/>
      <x:c r="BD35" s="112"/>
      <x:c r="BE35" s="112">
        <x:v>1</x:v>
      </x:c>
      <x:c r="BF35" s="112">
        <x:v>9</x:v>
      </x:c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631" t="s">
        <x:v>614</x:v>
      </x:c>
      <x:c r="BW35" s="112"/>
      <x:c r="BX35" s="112"/>
      <x:c r="BY35" s="162"/>
      <x:c r="BZ35" s="112"/>
      <x:c r="CA35" s="162"/>
      <x:c r="CB35" s="112"/>
      <x:c r="CC35" s="162"/>
      <x:c r="CD35" s="112"/>
      <x:c r="CE35" s="112">
        <x:v>1</x:v>
      </x:c>
      <x:c r="CF35" s="162"/>
      <x:c r="CG35" s="112"/>
      <x:c r="CH35" s="112"/>
      <x:c r="CI35" s="112"/>
      <x:c r="CJ35" s="112">
        <x:v>1</x:v>
      </x:c>
      <x:c r="CK35" s="112"/>
      <x:c r="CL35" s="112"/>
      <x:c r="CM35" s="112"/>
      <x:c r="CN35" s="112"/>
      <x:c r="CO35" s="112">
        <x:v>1</x:v>
      </x:c>
      <x:c r="CP35" s="162">
        <x:v>99</x:v>
      </x:c>
      <x:c r="CQ35" s="112"/>
      <x:c r="CR35" s="162"/>
      <x:c r="CS35" s="112"/>
      <x:c r="CT35" s="112">
        <x:v>1</x:v>
      </x:c>
      <x:c r="CU35" s="112">
        <x:v>1</x:v>
      </x:c>
      <x:c r="CV35" s="112">
        <x:v>4</x:v>
      </x:c>
      <x:c r="CW35" s="112"/>
      <x:c r="CX35" s="112"/>
      <x:c r="CY35" s="631" t="s">
        <x:v>614</x:v>
      </x:c>
      <x:c r="CZ35" s="112"/>
      <x:c r="DA35" s="162"/>
      <x:c r="DB35" s="112"/>
      <x:c r="DC35" s="162"/>
      <x:c r="DD35" s="112"/>
      <x:c r="DE35" s="162"/>
      <x:c r="DF35" s="112"/>
      <x:c r="DG35" s="163"/>
    </x:row>
    <x:row r="36" spans="1:111" s="19" customFormat="1" ht="30" customHeight="1">
      <x:c r="A36" s="631" t="s">
        <x:v>1301</x:v>
      </x:c>
      <x:c r="B36" s="115"/>
      <x:c r="C36" s="162"/>
      <x:c r="D36" s="112"/>
      <x:c r="E36" s="162"/>
      <x:c r="F36" s="112"/>
      <x:c r="G36" s="162"/>
      <x:c r="H36" s="112"/>
      <x:c r="I36" s="162"/>
      <x:c r="J36" s="112"/>
      <x:c r="K36" s="112"/>
      <x:c r="L36" s="162"/>
      <x:c r="M36" s="112"/>
      <x:c r="N36" s="112"/>
      <x:c r="O36" s="112"/>
      <x:c r="P36" s="112"/>
      <x:c r="Q36" s="112"/>
      <x:c r="R36" s="162"/>
      <x:c r="S36" s="112"/>
      <x:c r="T36" s="162"/>
      <x:c r="U36" s="112"/>
      <x:c r="V36" s="162"/>
      <x:c r="W36" s="112"/>
      <x:c r="X36" s="112"/>
      <x:c r="Y36" s="112"/>
      <x:c r="Z36" s="112"/>
      <x:c r="AA36" s="112"/>
      <x:c r="AB36" s="112"/>
      <x:c r="AC36" s="112"/>
      <x:c r="AD36" s="112"/>
      <x:c r="AE36" s="112"/>
      <x:c r="AF36" s="112"/>
      <x:c r="AG36" s="112"/>
      <x:c r="AH36" s="112"/>
      <x:c r="AI36" s="112"/>
      <x:c r="AJ36" s="112"/>
      <x:c r="AK36" s="112"/>
      <x:c r="AL36" s="631" t="s">
        <x:v>1301</x:v>
      </x:c>
      <x:c r="AM36" s="112"/>
      <x:c r="AN36" s="162"/>
      <x:c r="AO36" s="112"/>
      <x:c r="AP36" s="112"/>
      <x:c r="AQ36" s="112"/>
      <x:c r="AR36" s="162"/>
      <x:c r="AS36" s="112"/>
      <x:c r="AT36" s="162"/>
      <x:c r="AU36" s="112"/>
      <x:c r="AV36" s="112"/>
      <x:c r="AW36" s="112"/>
      <x:c r="AX36" s="112"/>
      <x:c r="AY36" s="112"/>
      <x:c r="AZ36" s="112"/>
      <x:c r="BA36" s="162"/>
      <x:c r="BB36" s="112"/>
      <x:c r="BC36" s="112"/>
      <x:c r="BD36" s="112"/>
      <x:c r="BE36" s="112"/>
      <x:c r="BF36" s="112"/>
      <x:c r="BG36" s="112"/>
      <x:c r="BH36" s="112"/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631" t="s">
        <x:v>1301</x:v>
      </x:c>
      <x:c r="BW36" s="112"/>
      <x:c r="BX36" s="112"/>
      <x:c r="BY36" s="162"/>
      <x:c r="BZ36" s="112"/>
      <x:c r="CA36" s="162"/>
      <x:c r="CB36" s="112"/>
      <x:c r="CC36" s="162"/>
      <x:c r="CD36" s="112"/>
      <x:c r="CE36" s="112"/>
      <x:c r="CF36" s="162"/>
      <x:c r="CG36" s="112"/>
      <x:c r="CH36" s="112"/>
      <x:c r="CI36" s="112"/>
      <x:c r="CJ36" s="112"/>
      <x:c r="CK36" s="112"/>
      <x:c r="CL36" s="112"/>
      <x:c r="CM36" s="112"/>
      <x:c r="CN36" s="112"/>
      <x:c r="CO36" s="112"/>
      <x:c r="CP36" s="162"/>
      <x:c r="CQ36" s="112"/>
      <x:c r="CR36" s="162"/>
      <x:c r="CS36" s="112"/>
      <x:c r="CT36" s="112"/>
      <x:c r="CU36" s="112"/>
      <x:c r="CV36" s="112"/>
      <x:c r="CW36" s="112"/>
      <x:c r="CX36" s="112"/>
      <x:c r="CY36" s="631" t="s">
        <x:v>1301</x:v>
      </x:c>
      <x:c r="CZ36" s="112"/>
      <x:c r="DA36" s="162"/>
      <x:c r="DB36" s="112">
        <x:f>DD36+DF36</x:f>
        <x:v>9</x:v>
      </x:c>
      <x:c r="DC36" s="162">
        <x:f>DE36+DG36</x:f>
        <x:v>1175.3800000000001</x:v>
      </x:c>
      <x:c r="DD36" s="112">
        <x:v>4</x:v>
      </x:c>
      <x:c r="DE36" s="162">
        <x:v>1057.3800000000001</x:v>
      </x:c>
      <x:c r="DF36" s="112">
        <x:v>5</x:v>
      </x:c>
      <x:c r="DG36" s="163">
        <x:v>118</x:v>
      </x:c>
    </x:row>
    <x:row r="37" spans="1:111" s="19" customFormat="1" ht="30" customHeight="1">
      <x:c r="A37" s="631" t="s">
        <x:v>2930</x:v>
      </x:c>
      <x:c r="B37" s="115"/>
      <x:c r="C37" s="162"/>
      <x:c r="D37" s="112"/>
      <x:c r="E37" s="162"/>
      <x:c r="F37" s="112"/>
      <x:c r="G37" s="162"/>
      <x:c r="H37" s="112"/>
      <x:c r="I37" s="162"/>
      <x:c r="J37" s="112">
        <x:v>5</x:v>
      </x:c>
      <x:c r="K37" s="112">
        <x:v>1</x:v>
      </x:c>
      <x:c r="L37" s="162" t="s">
        <x:v>266</x:v>
      </x:c>
      <x:c r="M37" s="112"/>
      <x:c r="N37" s="112"/>
      <x:c r="O37" s="112"/>
      <x:c r="P37" s="112"/>
      <x:c r="Q37" s="112"/>
      <x:c r="R37" s="162"/>
      <x:c r="S37" s="112"/>
      <x:c r="T37" s="162"/>
      <x:c r="U37" s="112"/>
      <x:c r="V37" s="162"/>
      <x:c r="W37" s="112"/>
      <x:c r="X37" s="112">
        <x:v>41</x:v>
      </x:c>
      <x:c r="Y37" s="112"/>
      <x:c r="Z37" s="112"/>
      <x:c r="AA37" s="112"/>
      <x:c r="AB37" s="112"/>
      <x:c r="AC37" s="112">
        <x:v>1</x:v>
      </x:c>
      <x:c r="AD37" s="112"/>
      <x:c r="AE37" s="112"/>
      <x:c r="AF37" s="112"/>
      <x:c r="AG37" s="112">
        <x:v>1</x:v>
      </x:c>
      <x:c r="AH37" s="112"/>
      <x:c r="AI37" s="112"/>
      <x:c r="AJ37" s="112"/>
      <x:c r="AK37" s="112"/>
      <x:c r="AL37" s="631" t="s">
        <x:v>2930</x:v>
      </x:c>
      <x:c r="AM37" s="112"/>
      <x:c r="AN37" s="162"/>
      <x:c r="AO37" s="112"/>
      <x:c r="AP37" s="112"/>
      <x:c r="AQ37" s="112"/>
      <x:c r="AR37" s="162"/>
      <x:c r="AS37" s="112"/>
      <x:c r="AT37" s="162"/>
      <x:c r="AU37" s="112"/>
      <x:c r="AV37" s="112"/>
      <x:c r="AW37" s="112"/>
      <x:c r="AX37" s="112"/>
      <x:c r="AY37" s="112"/>
      <x:c r="AZ37" s="112"/>
      <x:c r="BA37" s="162"/>
      <x:c r="BB37" s="112"/>
      <x:c r="BC37" s="112"/>
      <x:c r="BD37" s="112"/>
      <x:c r="BE37" s="112">
        <x:v>1</x:v>
      </x:c>
      <x:c r="BF37" s="112">
        <x:v>9</x:v>
      </x:c>
      <x:c r="BG37" s="112"/>
      <x:c r="BH37" s="112"/>
      <x:c r="BI37" s="112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631" t="s">
        <x:v>2930</x:v>
      </x:c>
      <x:c r="BW37" s="112"/>
      <x:c r="BX37" s="112"/>
      <x:c r="BY37" s="162"/>
      <x:c r="BZ37" s="112"/>
      <x:c r="CA37" s="162"/>
      <x:c r="CB37" s="112"/>
      <x:c r="CC37" s="162"/>
      <x:c r="CD37" s="112"/>
      <x:c r="CE37" s="112">
        <x:v>1</x:v>
      </x:c>
      <x:c r="CF37" s="162"/>
      <x:c r="CG37" s="112"/>
      <x:c r="CH37" s="112"/>
      <x:c r="CI37" s="112"/>
      <x:c r="CJ37" s="112"/>
      <x:c r="CK37" s="112"/>
      <x:c r="CL37" s="112"/>
      <x:c r="CM37" s="112"/>
      <x:c r="CN37" s="112"/>
      <x:c r="CO37" s="112">
        <x:v>1</x:v>
      </x:c>
      <x:c r="CP37" s="162">
        <x:v>178.90000000000001</x:v>
      </x:c>
      <x:c r="CQ37" s="112">
        <x:v>1</x:v>
      </x:c>
      <x:c r="CR37" s="162">
        <x:v>659.20000000000005</x:v>
      </x:c>
      <x:c r="CS37" s="112">
        <x:v>51</x:v>
      </x:c>
      <x:c r="CT37" s="112"/>
      <x:c r="CU37" s="112"/>
      <x:c r="CV37" s="112"/>
      <x:c r="CW37" s="112"/>
      <x:c r="CX37" s="112"/>
      <x:c r="CY37" s="631" t="s">
        <x:v>2930</x:v>
      </x:c>
      <x:c r="CZ37" s="112"/>
      <x:c r="DA37" s="162"/>
      <x:c r="DB37" s="112"/>
      <x:c r="DC37" s="162"/>
      <x:c r="DD37" s="112"/>
      <x:c r="DE37" s="162"/>
      <x:c r="DF37" s="112"/>
      <x:c r="DG37" s="163"/>
    </x:row>
    <x:row r="38" spans="1:111" s="19" customFormat="1" ht="30" customHeight="1">
      <x:c r="A38" s="277" t="s">
        <x:v>1359</x:v>
      </x:c>
      <x:c r="B38" s="115">
        <x:f t="shared" ref="B38:AK38" si="17">SUM(B39,B157)</x:f>
        <x:v>2</x:v>
      </x:c>
      <x:c r="C38" s="162">
        <x:f t="shared" si="17"/>
        <x:v>1178.5999999999999</x:v>
      </x:c>
      <x:c r="D38" s="112">
        <x:f t="shared" si="17"/>
        <x:v>0</x:v>
      </x:c>
      <x:c r="E38" s="162">
        <x:f t="shared" si="17"/>
        <x:v>0</x:v>
      </x:c>
      <x:c r="F38" s="112">
        <x:f t="shared" si="17"/>
        <x:v>0</x:v>
      </x:c>
      <x:c r="G38" s="162">
        <x:f t="shared" si="17"/>
        <x:v>0</x:v>
      </x:c>
      <x:c r="H38" s="112">
        <x:f t="shared" si="17"/>
        <x:v>0</x:v>
      </x:c>
      <x:c r="I38" s="162">
        <x:f t="shared" si="17"/>
        <x:v>0</x:v>
      </x:c>
      <x:c r="J38" s="112">
        <x:f t="shared" si="17"/>
        <x:v>125</x:v>
      </x:c>
      <x:c r="K38" s="112">
        <x:f t="shared" si="17"/>
        <x:v>1</x:v>
      </x:c>
      <x:c r="L38" s="162">
        <x:f t="shared" si="17"/>
        <x:v>20</x:v>
      </x:c>
      <x:c r="M38" s="112">
        <x:f t="shared" si="17"/>
        <x:v>4</x:v>
      </x:c>
      <x:c r="N38" s="112">
        <x:f t="shared" si="17"/>
        <x:v>3</x:v>
      </x:c>
      <x:c r="O38" s="112">
        <x:f t="shared" si="17"/>
        <x:v>5</x:v>
      </x:c>
      <x:c r="P38" s="112">
        <x:f t="shared" si="17"/>
        <x:v>13</x:v>
      </x:c>
      <x:c r="Q38" s="112">
        <x:f t="shared" si="17"/>
        <x:v>0</x:v>
      </x:c>
      <x:c r="R38" s="162">
        <x:f t="shared" si="17"/>
        <x:v>0</x:v>
      </x:c>
      <x:c r="S38" s="112">
        <x:f t="shared" si="17"/>
        <x:v>23</x:v>
      </x:c>
      <x:c r="T38" s="162">
        <x:f t="shared" si="17"/>
        <x:v>410</x:v>
      </x:c>
      <x:c r="U38" s="112">
        <x:f t="shared" si="17"/>
        <x:v>19</x:v>
      </x:c>
      <x:c r="V38" s="162">
        <x:f t="shared" si="17"/>
        <x:v>1991.76</x:v>
      </x:c>
      <x:c r="W38" s="112">
        <x:f t="shared" si="17"/>
        <x:v>1</x:v>
      </x:c>
      <x:c r="X38" s="112">
        <x:f t="shared" si="17"/>
        <x:v>1233</x:v>
      </x:c>
      <x:c r="Y38" s="112">
        <x:f t="shared" si="17"/>
        <x:v>0</x:v>
      </x:c>
      <x:c r="Z38" s="112">
        <x:f t="shared" si="17"/>
        <x:v>0</x:v>
      </x:c>
      <x:c r="AA38" s="112">
        <x:f t="shared" si="17"/>
        <x:v>91</x:v>
      </x:c>
      <x:c r="AB38" s="112">
        <x:f t="shared" si="17"/>
        <x:v>3</x:v>
      </x:c>
      <x:c r="AC38" s="112">
        <x:f t="shared" si="17"/>
        <x:v>4</x:v>
      </x:c>
      <x:c r="AD38" s="112">
        <x:f t="shared" si="17"/>
        <x:v>52</x:v>
      </x:c>
      <x:c r="AE38" s="112">
        <x:f t="shared" si="17"/>
        <x:v>1</x:v>
      </x:c>
      <x:c r="AF38" s="112">
        <x:f t="shared" si="17"/>
        <x:v>0</x:v>
      </x:c>
      <x:c r="AG38" s="112">
        <x:f t="shared" si="17"/>
        <x:v>107</x:v>
      </x:c>
      <x:c r="AH38" s="112">
        <x:f t="shared" si="17"/>
        <x:v>0</x:v>
      </x:c>
      <x:c r="AI38" s="112">
        <x:f t="shared" si="17"/>
        <x:v>0</x:v>
      </x:c>
      <x:c r="AJ38" s="112">
        <x:f t="shared" si="17"/>
        <x:v>86</x:v>
      </x:c>
      <x:c r="AK38" s="112">
        <x:f t="shared" si="17"/>
        <x:v>132</x:v>
      </x:c>
      <x:c r="AL38" s="277" t="s">
        <x:v>1359</x:v>
      </x:c>
      <x:c r="AM38" s="112">
        <x:f t="shared" ref="AM38:BU38" si="18">SUM(AM39,AM157)</x:f>
        <x:v>0</x:v>
      </x:c>
      <x:c r="AN38" s="162">
        <x:f t="shared" si="18"/>
        <x:v>0</x:v>
      </x:c>
      <x:c r="AO38" s="112">
        <x:f t="shared" si="18"/>
        <x:v>0</x:v>
      </x:c>
      <x:c r="AP38" s="112">
        <x:f t="shared" si="18"/>
        <x:v>0</x:v>
      </x:c>
      <x:c r="AQ38" s="112">
        <x:f t="shared" si="18"/>
        <x:v>0</x:v>
      </x:c>
      <x:c r="AR38" s="162">
        <x:f t="shared" si="18"/>
        <x:v>0</x:v>
      </x:c>
      <x:c r="AS38" s="112">
        <x:f t="shared" si="18"/>
        <x:v>0</x:v>
      </x:c>
      <x:c r="AT38" s="162">
        <x:f t="shared" si="18"/>
        <x:v>0</x:v>
      </x:c>
      <x:c r="AU38" s="112">
        <x:f t="shared" si="18"/>
        <x:v>0</x:v>
      </x:c>
      <x:c r="AV38" s="112">
        <x:f t="shared" si="18"/>
        <x:v>0</x:v>
      </x:c>
      <x:c r="AW38" s="112">
        <x:f t="shared" si="18"/>
        <x:v>0</x:v>
      </x:c>
      <x:c r="AX38" s="112">
        <x:f t="shared" si="18"/>
        <x:v>7</x:v>
      </x:c>
      <x:c r="AY38" s="112">
        <x:f t="shared" si="18"/>
        <x:v>0</x:v>
      </x:c>
      <x:c r="AZ38" s="112">
        <x:f t="shared" si="18"/>
        <x:v>0</x:v>
      </x:c>
      <x:c r="BA38" s="162">
        <x:f t="shared" si="18"/>
        <x:v>0</x:v>
      </x:c>
      <x:c r="BB38" s="112">
        <x:f t="shared" si="18"/>
        <x:v>0</x:v>
      </x:c>
      <x:c r="BC38" s="112">
        <x:f t="shared" si="18"/>
        <x:v>0</x:v>
      </x:c>
      <x:c r="BD38" s="112">
        <x:f t="shared" si="18"/>
        <x:v>0</x:v>
      </x:c>
      <x:c r="BE38" s="112">
        <x:f t="shared" si="18"/>
        <x:v>111</x:v>
      </x:c>
      <x:c r="BF38" s="112">
        <x:f t="shared" si="18"/>
        <x:v>446</x:v>
      </x:c>
      <x:c r="BG38" s="112">
        <x:f t="shared" si="18"/>
        <x:v>4</x:v>
      </x:c>
      <x:c r="BH38" s="112">
        <x:f t="shared" si="18"/>
        <x:v>5</x:v>
      </x:c>
      <x:c r="BI38" s="112">
        <x:f t="shared" si="18"/>
        <x:v>0</x:v>
      </x:c>
      <x:c r="BJ38" s="162">
        <x:f t="shared" si="18"/>
        <x:v>0</x:v>
      </x:c>
      <x:c r="BK38" s="112">
        <x:f t="shared" si="18"/>
        <x:v>0</x:v>
      </x:c>
      <x:c r="BL38" s="162">
        <x:f t="shared" si="18"/>
        <x:v>0</x:v>
      </x:c>
      <x:c r="BM38" s="112">
        <x:f t="shared" si="18"/>
        <x:v>0</x:v>
      </x:c>
      <x:c r="BN38" s="162">
        <x:f t="shared" si="18"/>
        <x:v>0</x:v>
      </x:c>
      <x:c r="BO38" s="112">
        <x:f t="shared" si="18"/>
        <x:v>0</x:v>
      </x:c>
      <x:c r="BP38" s="162">
        <x:f t="shared" si="18"/>
        <x:v>0</x:v>
      </x:c>
      <x:c r="BQ38" s="112">
        <x:f t="shared" si="18"/>
        <x:v>0</x:v>
      </x:c>
      <x:c r="BR38" s="112">
        <x:f t="shared" si="18"/>
        <x:v>0</x:v>
      </x:c>
      <x:c r="BS38" s="112">
        <x:f t="shared" si="18"/>
        <x:v>0</x:v>
      </x:c>
      <x:c r="BT38" s="112">
        <x:f t="shared" si="18"/>
        <x:v>0</x:v>
      </x:c>
      <x:c r="BU38" s="112">
        <x:f t="shared" si="18"/>
        <x:v>0</x:v>
      </x:c>
      <x:c r="BV38" s="277" t="s">
        <x:v>1359</x:v>
      </x:c>
      <x:c r="BW38" s="112">
        <x:f t="shared" ref="BW38:CX38" si="19">SUM(BW39,BW157)</x:f>
        <x:v>0</x:v>
      </x:c>
      <x:c r="BX38" s="112">
        <x:f t="shared" si="19"/>
        <x:v>0</x:v>
      </x:c>
      <x:c r="BY38" s="162">
        <x:f t="shared" si="19"/>
        <x:v>0</x:v>
      </x:c>
      <x:c r="BZ38" s="112">
        <x:f t="shared" si="19"/>
        <x:v>0</x:v>
      </x:c>
      <x:c r="CA38" s="162">
        <x:f t="shared" si="19"/>
        <x:v>0</x:v>
      </x:c>
      <x:c r="CB38" s="112">
        <x:f t="shared" si="19"/>
        <x:v>0</x:v>
      </x:c>
      <x:c r="CC38" s="162">
        <x:f t="shared" si="19"/>
        <x:v>0</x:v>
      </x:c>
      <x:c r="CD38" s="112">
        <x:f t="shared" si="19"/>
        <x:v>0</x:v>
      </x:c>
      <x:c r="CE38" s="112">
        <x:f t="shared" si="19"/>
        <x:v>14</x:v>
      </x:c>
      <x:c r="CF38" s="162">
        <x:f t="shared" si="19"/>
        <x:v>424.24000000000001</x:v>
      </x:c>
      <x:c r="CG38" s="112">
        <x:f t="shared" si="19"/>
        <x:v>1</x:v>
      </x:c>
      <x:c r="CH38" s="112">
        <x:f t="shared" si="19"/>
        <x:v>0</x:v>
      </x:c>
      <x:c r="CI38" s="112">
        <x:f t="shared" si="19"/>
        <x:v>1</x:v>
      </x:c>
      <x:c r="CJ38" s="112">
        <x:f t="shared" si="19"/>
        <x:v>32</x:v>
      </x:c>
      <x:c r="CK38" s="112">
        <x:f t="shared" si="19"/>
        <x:v>0</x:v>
      </x:c>
      <x:c r="CL38" s="112">
        <x:f t="shared" si="19"/>
        <x:v>0</x:v>
      </x:c>
      <x:c r="CM38" s="112">
        <x:f t="shared" si="19"/>
        <x:v>1</x:v>
      </x:c>
      <x:c r="CN38" s="112">
        <x:f t="shared" si="19"/>
        <x:v>1</x:v>
      </x:c>
      <x:c r="CO38" s="112">
        <x:f t="shared" si="19"/>
        <x:v>3</x:v>
      </x:c>
      <x:c r="CP38" s="162">
        <x:f t="shared" si="19"/>
        <x:v>119.74000000000001</x:v>
      </x:c>
      <x:c r="CQ38" s="112">
        <x:f t="shared" si="19"/>
        <x:v>88</x:v>
      </x:c>
      <x:c r="CR38" s="162">
        <x:f t="shared" si="19"/>
        <x:v>9191.4000000000015</x:v>
      </x:c>
      <x:c r="CS38" s="112">
        <x:f t="shared" si="19"/>
        <x:v>487</x:v>
      </x:c>
      <x:c r="CT38" s="112">
        <x:f t="shared" si="19"/>
        <x:v>6</x:v>
      </x:c>
      <x:c r="CU38" s="112">
        <x:f t="shared" si="19"/>
        <x:v>37</x:v>
      </x:c>
      <x:c r="CV38" s="112">
        <x:f t="shared" si="19"/>
        <x:v>99</x:v>
      </x:c>
      <x:c r="CW38" s="112">
        <x:f t="shared" si="19"/>
        <x:v>12</x:v>
      </x:c>
      <x:c r="CX38" s="112">
        <x:f t="shared" si="19"/>
        <x:v>39</x:v>
      </x:c>
      <x:c r="CY38" s="277" t="s">
        <x:v>1359</x:v>
      </x:c>
      <x:c r="CZ38" s="112">
        <x:f t="shared" ref="CZ38:DG38" si="20">SUM(CZ39,CZ157)</x:f>
        <x:v>34</x:v>
      </x:c>
      <x:c r="DA38" s="162">
        <x:f t="shared" si="20"/>
        <x:v>1344.8600000000004</x:v>
      </x:c>
      <x:c r="DB38" s="112">
        <x:f t="shared" si="20"/>
        <x:v>0</x:v>
      </x:c>
      <x:c r="DC38" s="162">
        <x:f t="shared" si="20"/>
        <x:v>0</x:v>
      </x:c>
      <x:c r="DD38" s="112">
        <x:f t="shared" si="20"/>
        <x:v>0</x:v>
      </x:c>
      <x:c r="DE38" s="162">
        <x:f t="shared" si="20"/>
        <x:v>0</x:v>
      </x:c>
      <x:c r="DF38" s="112">
        <x:f t="shared" si="20"/>
        <x:v>0</x:v>
      </x:c>
      <x:c r="DG38" s="163">
        <x:f t="shared" si="20"/>
        <x:v>0</x:v>
      </x:c>
    </x:row>
    <x:row r="39" spans="1:111" s="19" customFormat="1" ht="30" customHeight="1">
      <x:c r="A39" s="277" t="s">
        <x:v>675</x:v>
      </x:c>
      <x:c r="B39" s="115">
        <x:f>SUM(B40:B156)</x:f>
        <x:v>2</x:v>
      </x:c>
      <x:c r="C39" s="363">
        <x:f t="shared" ref="C39:BN39" si="21">SUM(C40:C156)</x:f>
        <x:v>1178.5999999999999</x:v>
      </x:c>
      <x:c r="D39" s="115">
        <x:f t="shared" si="21"/>
        <x:v>0</x:v>
      </x:c>
      <x:c r="E39" s="363">
        <x:f t="shared" si="21"/>
        <x:v>0</x:v>
      </x:c>
      <x:c r="F39" s="115">
        <x:f t="shared" si="21"/>
        <x:v>0</x:v>
      </x:c>
      <x:c r="G39" s="363">
        <x:f t="shared" si="21"/>
        <x:v>0</x:v>
      </x:c>
      <x:c r="H39" s="115">
        <x:f t="shared" si="21"/>
        <x:v>0</x:v>
      </x:c>
      <x:c r="I39" s="363">
        <x:f t="shared" si="21"/>
        <x:v>0</x:v>
      </x:c>
      <x:c r="J39" s="115">
        <x:f t="shared" si="21"/>
        <x:v>125</x:v>
      </x:c>
      <x:c r="K39" s="115">
        <x:f t="shared" si="21"/>
        <x:v>1</x:v>
      </x:c>
      <x:c r="L39" s="363">
        <x:f t="shared" si="21"/>
        <x:v>20</x:v>
      </x:c>
      <x:c r="M39" s="115">
        <x:f t="shared" si="21"/>
        <x:v>4</x:v>
      </x:c>
      <x:c r="N39" s="115">
        <x:f t="shared" si="21"/>
        <x:v>3</x:v>
      </x:c>
      <x:c r="O39" s="115">
        <x:f t="shared" si="21"/>
        <x:v>5</x:v>
      </x:c>
      <x:c r="P39" s="115">
        <x:f t="shared" si="21"/>
        <x:v>13</x:v>
      </x:c>
      <x:c r="Q39" s="115">
        <x:f t="shared" si="21"/>
        <x:v>0</x:v>
      </x:c>
      <x:c r="R39" s="363">
        <x:f t="shared" si="21"/>
        <x:v>0</x:v>
      </x:c>
      <x:c r="S39" s="115">
        <x:f t="shared" si="21"/>
        <x:v>23</x:v>
      </x:c>
      <x:c r="T39" s="363">
        <x:f t="shared" si="21"/>
        <x:v>410</x:v>
      </x:c>
      <x:c r="U39" s="115">
        <x:f t="shared" si="21"/>
        <x:v>19</x:v>
      </x:c>
      <x:c r="V39" s="363">
        <x:f t="shared" si="21"/>
        <x:v>1991.76</x:v>
      </x:c>
      <x:c r="W39" s="115">
        <x:f t="shared" si="21"/>
        <x:v>1</x:v>
      </x:c>
      <x:c r="X39" s="115">
        <x:f t="shared" si="21"/>
        <x:v>1233</x:v>
      </x:c>
      <x:c r="Y39" s="115">
        <x:f t="shared" si="21"/>
        <x:v>0</x:v>
      </x:c>
      <x:c r="Z39" s="115">
        <x:f t="shared" si="21"/>
        <x:v>0</x:v>
      </x:c>
      <x:c r="AA39" s="115">
        <x:f t="shared" si="21"/>
        <x:v>91</x:v>
      </x:c>
      <x:c r="AB39" s="115">
        <x:f t="shared" si="21"/>
        <x:v>3</x:v>
      </x:c>
      <x:c r="AC39" s="115">
        <x:f t="shared" si="21"/>
        <x:v>4</x:v>
      </x:c>
      <x:c r="AD39" s="115">
        <x:f t="shared" si="21"/>
        <x:v>52</x:v>
      </x:c>
      <x:c r="AE39" s="115">
        <x:f t="shared" si="21"/>
        <x:v>1</x:v>
      </x:c>
      <x:c r="AF39" s="115">
        <x:f t="shared" si="21"/>
        <x:v>0</x:v>
      </x:c>
      <x:c r="AG39" s="115">
        <x:f t="shared" si="21"/>
        <x:v>107</x:v>
      </x:c>
      <x:c r="AH39" s="115">
        <x:f t="shared" si="21"/>
        <x:v>0</x:v>
      </x:c>
      <x:c r="AI39" s="115">
        <x:f t="shared" si="21"/>
        <x:v>0</x:v>
      </x:c>
      <x:c r="AJ39" s="115">
        <x:f t="shared" si="21"/>
        <x:v>86</x:v>
      </x:c>
      <x:c r="AK39" s="115">
        <x:f t="shared" si="21"/>
        <x:v>132</x:v>
      </x:c>
      <x:c r="AL39" s="277" t="s">
        <x:v>675</x:v>
      </x:c>
      <x:c r="AM39" s="115">
        <x:f t="shared" si="21"/>
        <x:v>0</x:v>
      </x:c>
      <x:c r="AN39" s="363">
        <x:f t="shared" si="21"/>
        <x:v>0</x:v>
      </x:c>
      <x:c r="AO39" s="115">
        <x:f t="shared" si="21"/>
        <x:v>0</x:v>
      </x:c>
      <x:c r="AP39" s="115">
        <x:f t="shared" si="21"/>
        <x:v>0</x:v>
      </x:c>
      <x:c r="AQ39" s="115">
        <x:f t="shared" si="21"/>
        <x:v>0</x:v>
      </x:c>
      <x:c r="AR39" s="363">
        <x:f t="shared" si="21"/>
        <x:v>0</x:v>
      </x:c>
      <x:c r="AS39" s="115">
        <x:f t="shared" si="21"/>
        <x:v>0</x:v>
      </x:c>
      <x:c r="AT39" s="363">
        <x:f t="shared" si="21"/>
        <x:v>0</x:v>
      </x:c>
      <x:c r="AU39" s="115">
        <x:f t="shared" si="21"/>
        <x:v>0</x:v>
      </x:c>
      <x:c r="AV39" s="115">
        <x:f t="shared" si="21"/>
        <x:v>0</x:v>
      </x:c>
      <x:c r="AW39" s="115">
        <x:f t="shared" si="21"/>
        <x:v>0</x:v>
      </x:c>
      <x:c r="AX39" s="115">
        <x:f t="shared" si="21"/>
        <x:v>7</x:v>
      </x:c>
      <x:c r="AY39" s="115">
        <x:f t="shared" si="21"/>
        <x:v>0</x:v>
      </x:c>
      <x:c r="AZ39" s="115">
        <x:f t="shared" si="21"/>
        <x:v>0</x:v>
      </x:c>
      <x:c r="BA39" s="363">
        <x:f t="shared" si="21"/>
        <x:v>0</x:v>
      </x:c>
      <x:c r="BB39" s="115">
        <x:f t="shared" si="21"/>
        <x:v>0</x:v>
      </x:c>
      <x:c r="BC39" s="115">
        <x:f t="shared" si="21"/>
        <x:v>0</x:v>
      </x:c>
      <x:c r="BD39" s="115">
        <x:f t="shared" si="21"/>
        <x:v>0</x:v>
      </x:c>
      <x:c r="BE39" s="115">
        <x:f t="shared" si="21"/>
        <x:v>111</x:v>
      </x:c>
      <x:c r="BF39" s="115">
        <x:f t="shared" si="21"/>
        <x:v>446</x:v>
      </x:c>
      <x:c r="BG39" s="115">
        <x:f t="shared" si="21"/>
        <x:v>4</x:v>
      </x:c>
      <x:c r="BH39" s="115">
        <x:f t="shared" si="21"/>
        <x:v>5</x:v>
      </x:c>
      <x:c r="BI39" s="115">
        <x:f t="shared" si="21"/>
        <x:v>0</x:v>
      </x:c>
      <x:c r="BJ39" s="363">
        <x:f t="shared" si="21"/>
        <x:v>0</x:v>
      </x:c>
      <x:c r="BK39" s="115">
        <x:f t="shared" si="21"/>
        <x:v>0</x:v>
      </x:c>
      <x:c r="BL39" s="363">
        <x:f t="shared" si="21"/>
        <x:v>0</x:v>
      </x:c>
      <x:c r="BM39" s="115">
        <x:f t="shared" si="21"/>
        <x:v>0</x:v>
      </x:c>
      <x:c r="BN39" s="363">
        <x:f t="shared" si="21"/>
        <x:v>0</x:v>
      </x:c>
      <x:c r="BO39" s="115">
        <x:f t="shared" ref="BO39:DG39" si="22">SUM(BO40:BO156)</x:f>
        <x:v>0</x:v>
      </x:c>
      <x:c r="BP39" s="363">
        <x:f t="shared" si="22"/>
        <x:v>0</x:v>
      </x:c>
      <x:c r="BQ39" s="115">
        <x:f t="shared" si="22"/>
        <x:v>0</x:v>
      </x:c>
      <x:c r="BR39" s="115">
        <x:f t="shared" si="22"/>
        <x:v>0</x:v>
      </x:c>
      <x:c r="BS39" s="115">
        <x:f t="shared" si="22"/>
        <x:v>0</x:v>
      </x:c>
      <x:c r="BT39" s="115">
        <x:f t="shared" si="22"/>
        <x:v>0</x:v>
      </x:c>
      <x:c r="BU39" s="115">
        <x:f t="shared" si="22"/>
        <x:v>0</x:v>
      </x:c>
      <x:c r="BV39" s="277" t="s">
        <x:v>675</x:v>
      </x:c>
      <x:c r="BW39" s="115">
        <x:f t="shared" si="22"/>
        <x:v>0</x:v>
      </x:c>
      <x:c r="BX39" s="115">
        <x:f t="shared" si="22"/>
        <x:v>0</x:v>
      </x:c>
      <x:c r="BY39" s="363">
        <x:f t="shared" si="22"/>
        <x:v>0</x:v>
      </x:c>
      <x:c r="BZ39" s="115">
        <x:f t="shared" si="22"/>
        <x:v>0</x:v>
      </x:c>
      <x:c r="CA39" s="363">
        <x:f t="shared" si="22"/>
        <x:v>0</x:v>
      </x:c>
      <x:c r="CB39" s="115">
        <x:f t="shared" si="22"/>
        <x:v>0</x:v>
      </x:c>
      <x:c r="CC39" s="363">
        <x:f t="shared" si="22"/>
        <x:v>0</x:v>
      </x:c>
      <x:c r="CD39" s="115">
        <x:f t="shared" si="22"/>
        <x:v>0</x:v>
      </x:c>
      <x:c r="CE39" s="115">
        <x:f t="shared" si="22"/>
        <x:v>14</x:v>
      </x:c>
      <x:c r="CF39" s="363">
        <x:f t="shared" si="22"/>
        <x:v>424.24000000000001</x:v>
      </x:c>
      <x:c r="CG39" s="115">
        <x:f t="shared" si="22"/>
        <x:v>1</x:v>
      </x:c>
      <x:c r="CH39" s="115">
        <x:f t="shared" si="22"/>
        <x:v>0</x:v>
      </x:c>
      <x:c r="CI39" s="115">
        <x:f t="shared" si="22"/>
        <x:v>1</x:v>
      </x:c>
      <x:c r="CJ39" s="115">
        <x:f t="shared" si="22"/>
        <x:v>32</x:v>
      </x:c>
      <x:c r="CK39" s="115">
        <x:f t="shared" si="22"/>
        <x:v>0</x:v>
      </x:c>
      <x:c r="CL39" s="115">
        <x:f t="shared" si="22"/>
        <x:v>0</x:v>
      </x:c>
      <x:c r="CM39" s="115">
        <x:f t="shared" si="22"/>
        <x:v>1</x:v>
      </x:c>
      <x:c r="CN39" s="115">
        <x:f t="shared" si="22"/>
        <x:v>1</x:v>
      </x:c>
      <x:c r="CO39" s="115">
        <x:f t="shared" si="22"/>
        <x:v>3</x:v>
      </x:c>
      <x:c r="CP39" s="363">
        <x:f t="shared" si="22"/>
        <x:v>119.74000000000001</x:v>
      </x:c>
      <x:c r="CQ39" s="115">
        <x:f t="shared" si="22"/>
        <x:v>88</x:v>
      </x:c>
      <x:c r="CR39" s="363">
        <x:f t="shared" si="22"/>
        <x:v>9191.4000000000015</x:v>
      </x:c>
      <x:c r="CS39" s="115">
        <x:f t="shared" si="22"/>
        <x:v>487</x:v>
      </x:c>
      <x:c r="CT39" s="115">
        <x:f t="shared" si="22"/>
        <x:v>6</x:v>
      </x:c>
      <x:c r="CU39" s="115">
        <x:f t="shared" si="22"/>
        <x:v>37</x:v>
      </x:c>
      <x:c r="CV39" s="115">
        <x:f t="shared" si="22"/>
        <x:v>99</x:v>
      </x:c>
      <x:c r="CW39" s="115">
        <x:f t="shared" si="22"/>
        <x:v>12</x:v>
      </x:c>
      <x:c r="CX39" s="115">
        <x:f t="shared" si="22"/>
        <x:v>39</x:v>
      </x:c>
      <x:c r="CY39" s="277" t="s">
        <x:v>675</x:v>
      </x:c>
      <x:c r="CZ39" s="115">
        <x:f t="shared" si="22"/>
        <x:v>34</x:v>
      </x:c>
      <x:c r="DA39" s="363">
        <x:f t="shared" si="22"/>
        <x:v>1344.8600000000004</x:v>
      </x:c>
      <x:c r="DB39" s="115">
        <x:f t="shared" si="22"/>
        <x:v>0</x:v>
      </x:c>
      <x:c r="DC39" s="363">
        <x:f t="shared" si="22"/>
        <x:v>0</x:v>
      </x:c>
      <x:c r="DD39" s="115">
        <x:f t="shared" si="22"/>
        <x:v>0</x:v>
      </x:c>
      <x:c r="DE39" s="363">
        <x:f t="shared" si="22"/>
        <x:v>0</x:v>
      </x:c>
      <x:c r="DF39" s="115">
        <x:f t="shared" si="22"/>
        <x:v>0</x:v>
      </x:c>
      <x:c r="DG39" s="363">
        <x:f t="shared" si="22"/>
        <x:v>0</x:v>
      </x:c>
    </x:row>
    <x:row r="40" spans="1:113" s="19" customFormat="1" ht="30" customHeight="1">
      <x:c r="A40" s="631" t="s">
        <x:v>918</x:v>
      </x:c>
      <x:c r="B40" s="115"/>
      <x:c r="C40" s="162"/>
      <x:c r="D40" s="112"/>
      <x:c r="E40" s="162"/>
      <x:c r="F40" s="112"/>
      <x:c r="G40" s="162"/>
      <x:c r="H40" s="112"/>
      <x:c r="I40" s="162"/>
      <x:c r="J40" s="112">
        <x:v>1</x:v>
      </x:c>
      <x:c r="K40" s="112"/>
      <x:c r="L40" s="162"/>
      <x:c r="M40" s="112"/>
      <x:c r="N40" s="112"/>
      <x:c r="O40" s="112"/>
      <x:c r="P40" s="112"/>
      <x:c r="Q40" s="112"/>
      <x:c r="R40" s="162"/>
      <x:c r="S40" s="112"/>
      <x:c r="T40" s="162"/>
      <x:c r="U40" s="112"/>
      <x:c r="V40" s="162"/>
      <x:c r="W40" s="112"/>
      <x:c r="X40" s="112">
        <x:v>9</x:v>
      </x:c>
      <x:c r="Y40" s="112"/>
      <x:c r="Z40" s="112"/>
      <x:c r="AA40" s="112">
        <x:v>1</x:v>
      </x:c>
      <x:c r="AB40" s="112"/>
      <x:c r="AC40" s="112"/>
      <x:c r="AD40" s="112"/>
      <x:c r="AE40" s="112"/>
      <x:c r="AF40" s="112"/>
      <x:c r="AG40" s="112">
        <x:v>1</x:v>
      </x:c>
      <x:c r="AH40" s="112"/>
      <x:c r="AI40" s="112"/>
      <x:c r="AJ40" s="112">
        <x:v>1</x:v>
      </x:c>
      <x:c r="AK40" s="112">
        <x:v>2</x:v>
      </x:c>
      <x:c r="AL40" s="631" t="s">
        <x:v>918</x:v>
      </x:c>
      <x:c r="AM40" s="112"/>
      <x:c r="AN40" s="162"/>
      <x:c r="AO40" s="112"/>
      <x:c r="AP40" s="112"/>
      <x:c r="AQ40" s="112"/>
      <x:c r="AR40" s="162"/>
      <x:c r="AS40" s="112"/>
      <x:c r="AT40" s="162"/>
      <x:c r="AU40" s="112"/>
      <x:c r="AV40" s="112"/>
      <x:c r="AW40" s="112"/>
      <x:c r="AX40" s="112"/>
      <x:c r="AY40" s="112"/>
      <x:c r="AZ40" s="112"/>
      <x:c r="BA40" s="162"/>
      <x:c r="BB40" s="112"/>
      <x:c r="BC40" s="112"/>
      <x:c r="BD40" s="112"/>
      <x:c r="BE40" s="112">
        <x:v>1</x:v>
      </x:c>
      <x:c r="BF40" s="112">
        <x:v>3</x:v>
      </x:c>
      <x:c r="BG40" s="112"/>
      <x:c r="BH40" s="112"/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631" t="s">
        <x:v>918</x:v>
      </x:c>
      <x:c r="BW40" s="112"/>
      <x:c r="BX40" s="112"/>
      <x:c r="BY40" s="162"/>
      <x:c r="BZ40" s="112"/>
      <x:c r="CA40" s="162"/>
      <x:c r="CB40" s="112"/>
      <x:c r="CC40" s="162"/>
      <x:c r="CD40" s="112"/>
      <x:c r="CE40" s="112"/>
      <x:c r="CF40" s="162"/>
      <x:c r="CG40" s="112"/>
      <x:c r="CH40" s="112"/>
      <x:c r="CI40" s="112"/>
      <x:c r="CJ40" s="112"/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54</x:v>
      </x:c>
      <x:c r="CS40" s="112">
        <x:v>4</x:v>
      </x:c>
      <x:c r="CT40" s="112"/>
      <x:c r="CU40" s="112"/>
      <x:c r="CV40" s="112"/>
      <x:c r="CW40" s="112"/>
      <x:c r="CX40" s="112"/>
      <x:c r="CY40" s="631" t="s">
        <x:v>918</x:v>
      </x:c>
      <x:c r="CZ40" s="112"/>
      <x:c r="DA40" s="162"/>
      <x:c r="DB40" s="112"/>
      <x:c r="DC40" s="162"/>
      <x:c r="DD40" s="112"/>
      <x:c r="DE40" s="162"/>
      <x:c r="DF40" s="112"/>
      <x:c r="DG40" s="163"/>
      <x:c r="DH40" s="13"/>
      <x:c r="DI40" s="13"/>
    </x:row>
    <x:row r="41" spans="1:111" s="19" customFormat="1" ht="30" customHeight="1">
      <x:c r="A41" s="631" t="s">
        <x:v>1384</x:v>
      </x:c>
      <x:c r="B41" s="115"/>
      <x:c r="C41" s="162"/>
      <x:c r="D41" s="112"/>
      <x:c r="E41" s="162"/>
      <x:c r="F41" s="112"/>
      <x:c r="G41" s="162"/>
      <x:c r="H41" s="112"/>
      <x:c r="I41" s="162"/>
      <x:c r="J41" s="112">
        <x:v>1</x:v>
      </x:c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/>
      <x:c r="V41" s="162"/>
      <x:c r="W41" s="112"/>
      <x:c r="X41" s="112">
        <x:v>8</x:v>
      </x:c>
      <x:c r="Y41" s="112"/>
      <x:c r="Z41" s="112"/>
      <x:c r="AA41" s="112">
        <x:v>1</x:v>
      </x:c>
      <x:c r="AB41" s="112"/>
      <x:c r="AC41" s="112"/>
      <x:c r="AD41" s="112">
        <x:v>1</x:v>
      </x:c>
      <x:c r="AE41" s="112"/>
      <x:c r="AF41" s="112"/>
      <x:c r="AG41" s="112">
        <x:v>1</x:v>
      </x:c>
      <x:c r="AH41" s="112"/>
      <x:c r="AI41" s="112"/>
      <x:c r="AJ41" s="112"/>
      <x:c r="AK41" s="112"/>
      <x:c r="AL41" s="631" t="s">
        <x:v>1384</x:v>
      </x:c>
      <x:c r="AM41" s="112"/>
      <x:c r="AN41" s="162"/>
      <x:c r="AO41" s="112"/>
      <x:c r="AP41" s="112"/>
      <x:c r="AQ41" s="112"/>
      <x:c r="AR41" s="162"/>
      <x:c r="AS41" s="112"/>
      <x:c r="AT41" s="162"/>
      <x:c r="AU41" s="112"/>
      <x:c r="AV41" s="112"/>
      <x:c r="AW41" s="112"/>
      <x:c r="AX41" s="112"/>
      <x:c r="AY41" s="112"/>
      <x:c r="AZ41" s="112"/>
      <x:c r="BA41" s="162"/>
      <x:c r="BB41" s="112"/>
      <x:c r="BC41" s="112"/>
      <x:c r="BD41" s="112"/>
      <x:c r="BE41" s="112">
        <x:v>1</x:v>
      </x:c>
      <x:c r="BF41" s="112">
        <x:v>4</x:v>
      </x:c>
      <x:c r="BG41" s="112"/>
      <x:c r="BH41" s="112"/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631" t="s">
        <x:v>1384</x:v>
      </x:c>
      <x:c r="BW41" s="112"/>
      <x:c r="BX41" s="112"/>
      <x:c r="BY41" s="162"/>
      <x:c r="BZ41" s="112"/>
      <x:c r="CA41" s="162"/>
      <x:c r="CB41" s="112"/>
      <x:c r="CC41" s="162"/>
      <x:c r="CD41" s="112"/>
      <x:c r="CE41" s="112">
        <x:v>1</x:v>
      </x:c>
      <x:c r="CF41" s="162">
        <x:v>36</x:v>
      </x:c>
      <x:c r="CG41" s="112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54</x:v>
      </x:c>
      <x:c r="CS41" s="112">
        <x:v>14</x:v>
      </x:c>
      <x:c r="CT41" s="112"/>
      <x:c r="CU41" s="112"/>
      <x:c r="CV41" s="112"/>
      <x:c r="CW41" s="112"/>
      <x:c r="CX41" s="112"/>
      <x:c r="CY41" s="631" t="s">
        <x:v>1384</x:v>
      </x:c>
      <x:c r="CZ41" s="112">
        <x:v>1</x:v>
      </x:c>
      <x:c r="DA41" s="162">
        <x:v>36</x:v>
      </x:c>
      <x:c r="DB41" s="112"/>
      <x:c r="DC41" s="162"/>
      <x:c r="DD41" s="112"/>
      <x:c r="DE41" s="162"/>
      <x:c r="DF41" s="112"/>
      <x:c r="DG41" s="163"/>
    </x:row>
    <x:row r="42" spans="1:111" s="19" customFormat="1" ht="30" customHeight="1">
      <x:c r="A42" s="631" t="s">
        <x:v>1580</x:v>
      </x:c>
      <x:c r="B42" s="115"/>
      <x:c r="C42" s="162"/>
      <x:c r="D42" s="112"/>
      <x:c r="E42" s="162"/>
      <x:c r="F42" s="112"/>
      <x:c r="G42" s="162"/>
      <x:c r="H42" s="112"/>
      <x:c r="I42" s="162"/>
      <x:c r="J42" s="112"/>
      <x:c r="K42" s="112"/>
      <x:c r="L42" s="162"/>
      <x:c r="M42" s="112"/>
      <x:c r="N42" s="112"/>
      <x:c r="O42" s="112"/>
      <x:c r="P42" s="112"/>
      <x:c r="Q42" s="112"/>
      <x:c r="R42" s="162"/>
      <x:c r="S42" s="112"/>
      <x:c r="T42" s="162"/>
      <x:c r="U42" s="112"/>
      <x:c r="V42" s="162"/>
      <x:c r="W42" s="112"/>
      <x:c r="X42" s="112">
        <x:v>4</x:v>
      </x:c>
      <x:c r="Y42" s="112"/>
      <x:c r="Z42" s="112"/>
      <x:c r="AA42" s="112">
        <x:v>1</x:v>
      </x:c>
      <x:c r="AB42" s="112"/>
      <x:c r="AC42" s="112"/>
      <x:c r="AD42" s="112">
        <x:v>1</x:v>
      </x:c>
      <x:c r="AE42" s="112"/>
      <x:c r="AF42" s="112"/>
      <x:c r="AG42" s="112">
        <x:v>1</x:v>
      </x:c>
      <x:c r="AH42" s="112"/>
      <x:c r="AI42" s="112"/>
      <x:c r="AJ42" s="112"/>
      <x:c r="AK42" s="112"/>
      <x:c r="AL42" s="631" t="s">
        <x:v>1580</x:v>
      </x:c>
      <x:c r="AM42" s="112"/>
      <x:c r="AN42" s="162"/>
      <x:c r="AO42" s="112"/>
      <x:c r="AP42" s="112"/>
      <x:c r="AQ42" s="112"/>
      <x:c r="AR42" s="162"/>
      <x:c r="AS42" s="112"/>
      <x:c r="AT42" s="162"/>
      <x:c r="AU42" s="112"/>
      <x:c r="AV42" s="112"/>
      <x:c r="AW42" s="112"/>
      <x:c r="AX42" s="112"/>
      <x:c r="AY42" s="112"/>
      <x:c r="AZ42" s="112"/>
      <x:c r="BA42" s="162"/>
      <x:c r="BB42" s="112"/>
      <x:c r="BC42" s="112"/>
      <x:c r="BD42" s="112"/>
      <x:c r="BE42" s="112"/>
      <x:c r="BF42" s="112"/>
      <x:c r="BG42" s="112"/>
      <x:c r="BH42" s="112"/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631" t="s">
        <x:v>1580</x:v>
      </x:c>
      <x:c r="BW42" s="112"/>
      <x:c r="BX42" s="112"/>
      <x:c r="BY42" s="162"/>
      <x:c r="BZ42" s="112"/>
      <x:c r="CA42" s="162"/>
      <x:c r="CB42" s="112"/>
      <x:c r="CC42" s="162"/>
      <x:c r="CD42" s="112"/>
      <x:c r="CE42" s="112"/>
      <x:c r="CF42" s="162"/>
      <x:c r="CG42" s="112"/>
      <x:c r="CH42" s="112"/>
      <x:c r="CI42" s="112"/>
      <x:c r="CJ42" s="112"/>
      <x:c r="CK42" s="112"/>
      <x:c r="CL42" s="112"/>
      <x:c r="CM42" s="112"/>
      <x:c r="CN42" s="112"/>
      <x:c r="CO42" s="112"/>
      <x:c r="CP42" s="162"/>
      <x:c r="CQ42" s="112"/>
      <x:c r="CR42" s="162"/>
      <x:c r="CS42" s="112"/>
      <x:c r="CT42" s="112"/>
      <x:c r="CU42" s="112"/>
      <x:c r="CV42" s="112"/>
      <x:c r="CW42" s="112"/>
      <x:c r="CX42" s="112"/>
      <x:c r="CY42" s="631" t="s">
        <x:v>1580</x:v>
      </x:c>
      <x:c r="CZ42" s="112"/>
      <x:c r="DA42" s="162"/>
      <x:c r="DB42" s="112"/>
      <x:c r="DC42" s="162"/>
      <x:c r="DD42" s="112"/>
      <x:c r="DE42" s="162"/>
      <x:c r="DF42" s="112"/>
      <x:c r="DG42" s="163"/>
    </x:row>
    <x:row r="43" spans="1:111" s="19" customFormat="1" ht="30" customHeight="1">
      <x:c r="A43" s="631" t="s">
        <x:v>1307</x:v>
      </x:c>
      <x:c r="B43" s="115"/>
      <x:c r="C43" s="162"/>
      <x:c r="D43" s="112"/>
      <x:c r="E43" s="162"/>
      <x:c r="F43" s="112"/>
      <x:c r="G43" s="162"/>
      <x:c r="H43" s="112"/>
      <x:c r="I43" s="162"/>
      <x:c r="J43" s="112"/>
      <x:c r="K43" s="112"/>
      <x:c r="L43" s="162"/>
      <x:c r="M43" s="112"/>
      <x:c r="N43" s="112"/>
      <x:c r="O43" s="112"/>
      <x:c r="P43" s="112"/>
      <x:c r="Q43" s="112"/>
      <x:c r="R43" s="162"/>
      <x:c r="S43" s="112"/>
      <x:c r="T43" s="162"/>
      <x:c r="U43" s="112">
        <x:v>1</x:v>
      </x:c>
      <x:c r="V43" s="162">
        <x:v>60</x:v>
      </x:c>
      <x:c r="W43" s="112"/>
      <x:c r="X43" s="112">
        <x:v>6</x:v>
      </x:c>
      <x:c r="Y43" s="112"/>
      <x:c r="Z43" s="112"/>
      <x:c r="AA43" s="112">
        <x:v>1</x:v>
      </x:c>
      <x:c r="AB43" s="112"/>
      <x:c r="AC43" s="112"/>
      <x:c r="AD43" s="112"/>
      <x:c r="AE43" s="112"/>
      <x:c r="AF43" s="112"/>
      <x:c r="AG43" s="112">
        <x:v>1</x:v>
      </x:c>
      <x:c r="AH43" s="112"/>
      <x:c r="AI43" s="112"/>
      <x:c r="AJ43" s="112"/>
      <x:c r="AK43" s="112"/>
      <x:c r="AL43" s="631" t="s">
        <x:v>1307</x:v>
      </x:c>
      <x:c r="AM43" s="112"/>
      <x:c r="AN43" s="162"/>
      <x:c r="AO43" s="112"/>
      <x:c r="AP43" s="112"/>
      <x:c r="AQ43" s="112"/>
      <x:c r="AR43" s="162"/>
      <x:c r="AS43" s="112"/>
      <x:c r="AT43" s="162"/>
      <x:c r="AU43" s="112"/>
      <x:c r="AV43" s="112"/>
      <x:c r="AW43" s="112"/>
      <x:c r="AX43" s="112"/>
      <x:c r="AY43" s="112"/>
      <x:c r="AZ43" s="112"/>
      <x:c r="BA43" s="162"/>
      <x:c r="BB43" s="112"/>
      <x:c r="BC43" s="112"/>
      <x:c r="BD43" s="112"/>
      <x:c r="BE43" s="112">
        <x:v>1</x:v>
      </x:c>
      <x:c r="BF43" s="112">
        <x:v>6</x:v>
      </x:c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631" t="s">
        <x:v>1307</x:v>
      </x:c>
      <x:c r="BW43" s="112"/>
      <x:c r="BX43" s="112"/>
      <x:c r="BY43" s="162"/>
      <x:c r="BZ43" s="112"/>
      <x:c r="CA43" s="162"/>
      <x:c r="CB43" s="112"/>
      <x:c r="CC43" s="162"/>
      <x:c r="CD43" s="112"/>
      <x:c r="CE43" s="112"/>
      <x:c r="CF43" s="162"/>
      <x:c r="CG43" s="112"/>
      <x:c r="CH43" s="112"/>
      <x:c r="CI43" s="112"/>
      <x:c r="CJ43" s="112">
        <x:v>1</x:v>
      </x:c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197</x:v>
      </x:c>
      <x:c r="CS43" s="112">
        <x:v>5</x:v>
      </x:c>
      <x:c r="CT43" s="112"/>
      <x:c r="CU43" s="112">
        <x:v>3</x:v>
      </x:c>
      <x:c r="CV43" s="112"/>
      <x:c r="CW43" s="112"/>
      <x:c r="CX43" s="112"/>
      <x:c r="CY43" s="631" t="s">
        <x:v>1307</x:v>
      </x:c>
      <x:c r="CZ43" s="112">
        <x:v>1</x:v>
      </x:c>
      <x:c r="DA43" s="162">
        <x:v>30</x:v>
      </x:c>
      <x:c r="DB43" s="112"/>
      <x:c r="DC43" s="162"/>
      <x:c r="DD43" s="112"/>
      <x:c r="DE43" s="162"/>
      <x:c r="DF43" s="112"/>
      <x:c r="DG43" s="163"/>
    </x:row>
    <x:row r="44" spans="1:111" s="19" customFormat="1" ht="30" customHeight="1">
      <x:c r="A44" s="631" t="s">
        <x:v>1301</x:v>
      </x:c>
      <x:c r="B44" s="115"/>
      <x:c r="C44" s="162"/>
      <x:c r="D44" s="112"/>
      <x:c r="E44" s="162"/>
      <x:c r="F44" s="112"/>
      <x:c r="G44" s="162"/>
      <x:c r="H44" s="112"/>
      <x:c r="I44" s="162"/>
      <x:c r="J44" s="112">
        <x:v>2</x:v>
      </x:c>
      <x:c r="K44" s="112"/>
      <x:c r="L44" s="162"/>
      <x:c r="M44" s="112"/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10</x:v>
      </x:c>
      <x:c r="Y44" s="112"/>
      <x:c r="Z44" s="112"/>
      <x:c r="AA44" s="112">
        <x:v>1</x:v>
      </x:c>
      <x:c r="AB44" s="112"/>
      <x:c r="AC44" s="112"/>
      <x:c r="AD44" s="112"/>
      <x:c r="AE44" s="112"/>
      <x:c r="AF44" s="112"/>
      <x:c r="AG44" s="112">
        <x:v>2</x:v>
      </x:c>
      <x:c r="AH44" s="112"/>
      <x:c r="AI44" s="112"/>
      <x:c r="AJ44" s="112">
        <x:v>1</x:v>
      </x:c>
      <x:c r="AK44" s="112">
        <x:v>1</x:v>
      </x:c>
      <x:c r="AL44" s="631" t="s">
        <x:v>1301</x:v>
      </x:c>
      <x:c r="AM44" s="112"/>
      <x:c r="AN44" s="162"/>
      <x:c r="AO44" s="112"/>
      <x:c r="AP44" s="112"/>
      <x:c r="AQ44" s="112"/>
      <x:c r="AR44" s="162"/>
      <x:c r="AS44" s="112"/>
      <x:c r="AT44" s="162"/>
      <x:c r="AU44" s="112"/>
      <x:c r="AV44" s="112"/>
      <x:c r="AW44" s="112"/>
      <x:c r="AX44" s="112"/>
      <x:c r="AY44" s="112"/>
      <x:c r="AZ44" s="112"/>
      <x:c r="BA44" s="162"/>
      <x:c r="BB44" s="112"/>
      <x:c r="BC44" s="112"/>
      <x:c r="BD44" s="112"/>
      <x:c r="BE44" s="112">
        <x:v>1</x:v>
      </x:c>
      <x:c r="BF44" s="112">
        <x:v>4</x:v>
      </x:c>
      <x:c r="BG44" s="112">
        <x:v>1</x:v>
      </x:c>
      <x:c r="BH44" s="112">
        <x:v>1</x:v>
      </x:c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631" t="s">
        <x:v>1301</x:v>
      </x:c>
      <x:c r="BW44" s="112"/>
      <x:c r="BX44" s="112"/>
      <x:c r="BY44" s="162"/>
      <x:c r="BZ44" s="112"/>
      <x:c r="CA44" s="162"/>
      <x:c r="CB44" s="112"/>
      <x:c r="CC44" s="162"/>
      <x:c r="CD44" s="112"/>
      <x:c r="CE44" s="112"/>
      <x:c r="CF44" s="162"/>
      <x:c r="CG44" s="112"/>
      <x:c r="CH44" s="112"/>
      <x:c r="CI44" s="112"/>
      <x:c r="CJ44" s="112"/>
      <x:c r="CK44" s="112"/>
      <x:c r="CL44" s="112"/>
      <x:c r="CM44" s="112"/>
      <x:c r="CN44" s="112"/>
      <x:c r="CO44" s="112"/>
      <x:c r="CP44" s="162"/>
      <x:c r="CQ44" s="112">
        <x:v>1</x:v>
      </x:c>
      <x:c r="CR44" s="162">
        <x:v>56</x:v>
      </x:c>
      <x:c r="CS44" s="112">
        <x:v>5</x:v>
      </x:c>
      <x:c r="CT44" s="112"/>
      <x:c r="CU44" s="112">
        <x:v>4</x:v>
      </x:c>
      <x:c r="CV44" s="112"/>
      <x:c r="CW44" s="112"/>
      <x:c r="CX44" s="112"/>
      <x:c r="CY44" s="631" t="s">
        <x:v>1301</x:v>
      </x:c>
      <x:c r="CZ44" s="112"/>
      <x:c r="DA44" s="162"/>
      <x:c r="DB44" s="112"/>
      <x:c r="DC44" s="162"/>
      <x:c r="DD44" s="112"/>
      <x:c r="DE44" s="162"/>
      <x:c r="DF44" s="112"/>
      <x:c r="DG44" s="163"/>
    </x:row>
    <x:row r="45" spans="1:111" s="19" customFormat="1" ht="30" customHeight="1">
      <x:c r="A45" s="631" t="s">
        <x:v>2372</x:v>
      </x:c>
      <x:c r="B45" s="115"/>
      <x:c r="C45" s="162"/>
      <x:c r="D45" s="112"/>
      <x:c r="E45" s="162"/>
      <x:c r="F45" s="112"/>
      <x:c r="G45" s="162"/>
      <x:c r="H45" s="112"/>
      <x:c r="I45" s="162"/>
      <x:c r="J45" s="112">
        <x:v>1</x:v>
      </x:c>
      <x:c r="K45" s="112"/>
      <x:c r="L45" s="162"/>
      <x:c r="M45" s="112"/>
      <x:c r="N45" s="112"/>
      <x:c r="O45" s="112"/>
      <x:c r="P45" s="112"/>
      <x:c r="Q45" s="112"/>
      <x:c r="R45" s="162"/>
      <x:c r="S45" s="112"/>
      <x:c r="T45" s="162"/>
      <x:c r="U45" s="112"/>
      <x:c r="V45" s="162"/>
      <x:c r="W45" s="112"/>
      <x:c r="X45" s="112">
        <x:v>15</x:v>
      </x:c>
      <x:c r="Y45" s="112"/>
      <x:c r="Z45" s="112"/>
      <x:c r="AA45" s="112">
        <x:v>1</x:v>
      </x:c>
      <x:c r="AB45" s="112"/>
      <x:c r="AC45" s="112"/>
      <x:c r="AD45" s="112">
        <x:v>1</x:v>
      </x:c>
      <x:c r="AE45" s="112"/>
      <x:c r="AF45" s="112"/>
      <x:c r="AG45" s="112">
        <x:v>1</x:v>
      </x:c>
      <x:c r="AH45" s="112"/>
      <x:c r="AI45" s="112"/>
      <x:c r="AJ45" s="112">
        <x:v>1</x:v>
      </x:c>
      <x:c r="AK45" s="112">
        <x:v>2</x:v>
      </x:c>
      <x:c r="AL45" s="631" t="s">
        <x:v>2372</x:v>
      </x:c>
      <x:c r="AM45" s="112"/>
      <x:c r="AN45" s="162"/>
      <x:c r="AO45" s="112"/>
      <x:c r="AP45" s="112"/>
      <x:c r="AQ45" s="112"/>
      <x:c r="AR45" s="162"/>
      <x:c r="AS45" s="112"/>
      <x:c r="AT45" s="162"/>
      <x:c r="AU45" s="112"/>
      <x:c r="AV45" s="112"/>
      <x:c r="AW45" s="112"/>
      <x:c r="AX45" s="112"/>
      <x:c r="AY45" s="112"/>
      <x:c r="AZ45" s="112"/>
      <x:c r="BA45" s="162"/>
      <x:c r="BB45" s="112"/>
      <x:c r="BC45" s="112"/>
      <x:c r="BD45" s="112"/>
      <x:c r="BE45" s="112">
        <x:v>1</x:v>
      </x:c>
      <x:c r="BF45" s="112">
        <x:v>4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631" t="s">
        <x:v>2372</x:v>
      </x:c>
      <x:c r="BW45" s="112"/>
      <x:c r="BX45" s="112"/>
      <x:c r="BY45" s="162"/>
      <x:c r="BZ45" s="112"/>
      <x:c r="CA45" s="162"/>
      <x:c r="CB45" s="112"/>
      <x:c r="CC45" s="162"/>
      <x:c r="CD45" s="112"/>
      <x:c r="CE45" s="112">
        <x:v>1</x:v>
      </x:c>
      <x:c r="CF45" s="162">
        <x:v>36</x:v>
      </x:c>
      <x:c r="CG45" s="112"/>
      <x:c r="CH45" s="112"/>
      <x:c r="CI45" s="112"/>
      <x:c r="CJ45" s="112"/>
      <x:c r="CK45" s="112"/>
      <x:c r="CL45" s="112"/>
      <x:c r="CM45" s="112"/>
      <x:c r="CN45" s="112"/>
      <x:c r="CO45" s="112"/>
      <x:c r="CP45" s="162"/>
      <x:c r="CQ45" s="112">
        <x:v>1</x:v>
      </x:c>
      <x:c r="CR45" s="162">
        <x:v>108</x:v>
      </x:c>
      <x:c r="CS45" s="112">
        <x:v>4</x:v>
      </x:c>
      <x:c r="CT45" s="112"/>
      <x:c r="CU45" s="112">
        <x:v>1</x:v>
      </x:c>
      <x:c r="CV45" s="112"/>
      <x:c r="CW45" s="112"/>
      <x:c r="CX45" s="112"/>
      <x:c r="CY45" s="631" t="s">
        <x:v>2372</x:v>
      </x:c>
      <x:c r="CZ45" s="112">
        <x:v>1</x:v>
      </x:c>
      <x:c r="DA45" s="162">
        <x:v>36</x:v>
      </x:c>
      <x:c r="DB45" s="112"/>
      <x:c r="DC45" s="162"/>
      <x:c r="DD45" s="112"/>
      <x:c r="DE45" s="162"/>
      <x:c r="DF45" s="112"/>
      <x:c r="DG45" s="163"/>
    </x:row>
    <x:row r="46" spans="1:111" s="19" customFormat="1" ht="30" customHeight="1">
      <x:c r="A46" s="631" t="s">
        <x:v>1370</x:v>
      </x:c>
      <x:c r="B46" s="115"/>
      <x:c r="C46" s="162"/>
      <x:c r="D46" s="112"/>
      <x:c r="E46" s="162"/>
      <x:c r="F46" s="112"/>
      <x:c r="G46" s="162"/>
      <x:c r="H46" s="112"/>
      <x:c r="I46" s="162"/>
      <x:c r="J46" s="112"/>
      <x:c r="K46" s="112"/>
      <x:c r="L46" s="162"/>
      <x:c r="M46" s="112"/>
      <x:c r="N46" s="112"/>
      <x:c r="O46" s="112"/>
      <x:c r="P46" s="112"/>
      <x:c r="Q46" s="112"/>
      <x:c r="R46" s="162"/>
      <x:c r="S46" s="112">
        <x:v>1</x:v>
      </x:c>
      <x:c r="T46" s="162">
        <x:v>16</x:v>
      </x:c>
      <x:c r="U46" s="112"/>
      <x:c r="V46" s="162"/>
      <x:c r="W46" s="112"/>
      <x:c r="X46" s="112">
        <x:v>6</x:v>
      </x:c>
      <x:c r="Y46" s="112"/>
      <x:c r="Z46" s="112"/>
      <x:c r="AA46" s="112"/>
      <x:c r="AB46" s="112"/>
      <x:c r="AC46" s="112"/>
      <x:c r="AD46" s="112"/>
      <x:c r="AE46" s="112"/>
      <x:c r="AF46" s="112"/>
      <x:c r="AG46" s="112">
        <x:v>1</x:v>
      </x:c>
      <x:c r="AH46" s="112"/>
      <x:c r="AI46" s="112"/>
      <x:c r="AJ46" s="112"/>
      <x:c r="AK46" s="112"/>
      <x:c r="AL46" s="631" t="s">
        <x:v>1370</x:v>
      </x:c>
      <x:c r="AM46" s="112"/>
      <x:c r="AN46" s="162"/>
      <x:c r="AO46" s="112"/>
      <x:c r="AP46" s="112"/>
      <x:c r="AQ46" s="112"/>
      <x:c r="AR46" s="162"/>
      <x:c r="AS46" s="112"/>
      <x:c r="AT46" s="162"/>
      <x:c r="AU46" s="112"/>
      <x:c r="AV46" s="112"/>
      <x:c r="AW46" s="112"/>
      <x:c r="AX46" s="112"/>
      <x:c r="AY46" s="112"/>
      <x:c r="AZ46" s="112"/>
      <x:c r="BA46" s="162"/>
      <x:c r="BB46" s="112"/>
      <x:c r="BC46" s="112"/>
      <x:c r="BD46" s="112"/>
      <x:c r="BE46" s="112">
        <x:v>1</x:v>
      </x:c>
      <x:c r="BF46" s="112">
        <x:v>4</x:v>
      </x:c>
      <x:c r="BG46" s="112"/>
      <x:c r="BH46" s="112"/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631" t="s">
        <x:v>1370</x:v>
      </x:c>
      <x:c r="BW46" s="112"/>
      <x:c r="BX46" s="112"/>
      <x:c r="BY46" s="162"/>
      <x:c r="BZ46" s="112"/>
      <x:c r="CA46" s="162"/>
      <x:c r="CB46" s="112"/>
      <x:c r="CC46" s="162"/>
      <x:c r="CD46" s="112"/>
      <x:c r="CE46" s="112"/>
      <x:c r="CF46" s="162"/>
      <x:c r="CG46" s="112"/>
      <x:c r="CH46" s="112"/>
      <x:c r="CI46" s="112"/>
      <x:c r="CJ46" s="112"/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129</x:v>
      </x:c>
      <x:c r="CS46" s="112">
        <x:v>4</x:v>
      </x:c>
      <x:c r="CT46" s="112">
        <x:v>1</x:v>
      </x:c>
      <x:c r="CU46" s="112"/>
      <x:c r="CV46" s="112"/>
      <x:c r="CW46" s="112"/>
      <x:c r="CX46" s="112"/>
      <x:c r="CY46" s="631" t="s">
        <x:v>1370</x:v>
      </x:c>
      <x:c r="CZ46" s="112"/>
      <x:c r="DA46" s="162"/>
      <x:c r="DB46" s="112"/>
      <x:c r="DC46" s="162"/>
      <x:c r="DD46" s="112"/>
      <x:c r="DE46" s="162"/>
      <x:c r="DF46" s="112"/>
      <x:c r="DG46" s="163"/>
    </x:row>
    <x:row r="47" spans="1:111" s="19" customFormat="1" ht="30" customHeight="1">
      <x:c r="A47" s="631" t="s">
        <x:v>1572</x:v>
      </x:c>
      <x:c r="B47" s="115"/>
      <x:c r="C47" s="162"/>
      <x:c r="D47" s="112"/>
      <x:c r="E47" s="162"/>
      <x:c r="F47" s="112"/>
      <x:c r="G47" s="162"/>
      <x:c r="H47" s="112"/>
      <x:c r="I47" s="162"/>
      <x:c r="J47" s="112"/>
      <x:c r="K47" s="112"/>
      <x:c r="L47" s="162"/>
      <x:c r="M47" s="112"/>
      <x:c r="N47" s="112"/>
      <x:c r="O47" s="112"/>
      <x:c r="P47" s="112"/>
      <x:c r="Q47" s="112"/>
      <x:c r="R47" s="162"/>
      <x:c r="S47" s="112">
        <x:v>1</x:v>
      </x:c>
      <x:c r="T47" s="162">
        <x:v>20</x:v>
      </x:c>
      <x:c r="U47" s="112">
        <x:v>1</x:v>
      </x:c>
      <x:c r="V47" s="162">
        <x:v>85</x:v>
      </x:c>
      <x:c r="W47" s="112"/>
      <x:c r="X47" s="112">
        <x:v>6</x:v>
      </x:c>
      <x:c r="Y47" s="112"/>
      <x:c r="Z47" s="112"/>
      <x:c r="AA47" s="112">
        <x:v>1</x:v>
      </x:c>
      <x:c r="AB47" s="112"/>
      <x:c r="AC47" s="112"/>
      <x:c r="AD47" s="112"/>
      <x:c r="AE47" s="112"/>
      <x:c r="AF47" s="112"/>
      <x:c r="AG47" s="112">
        <x:v>1</x:v>
      </x:c>
      <x:c r="AH47" s="112"/>
      <x:c r="AI47" s="112"/>
      <x:c r="AJ47" s="112"/>
      <x:c r="AK47" s="112"/>
      <x:c r="AL47" s="631" t="s">
        <x:v>1572</x:v>
      </x:c>
      <x:c r="AM47" s="112"/>
      <x:c r="AN47" s="162"/>
      <x:c r="AO47" s="112"/>
      <x:c r="AP47" s="112"/>
      <x:c r="AQ47" s="112"/>
      <x:c r="AR47" s="162"/>
      <x:c r="AS47" s="112"/>
      <x:c r="AT47" s="162"/>
      <x:c r="AU47" s="112"/>
      <x:c r="AV47" s="112"/>
      <x:c r="AW47" s="112"/>
      <x:c r="AX47" s="112"/>
      <x:c r="AY47" s="112"/>
      <x:c r="AZ47" s="112"/>
      <x:c r="BA47" s="162"/>
      <x:c r="BB47" s="112"/>
      <x:c r="BC47" s="112"/>
      <x:c r="BD47" s="112"/>
      <x:c r="BE47" s="112">
        <x:v>3</x:v>
      </x:c>
      <x:c r="BF47" s="112">
        <x:v>3</x:v>
      </x:c>
      <x:c r="BG47" s="112"/>
      <x:c r="BH47" s="112"/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631" t="s">
        <x:v>1572</x:v>
      </x:c>
      <x:c r="BW47" s="112"/>
      <x:c r="BX47" s="112"/>
      <x:c r="BY47" s="162"/>
      <x:c r="BZ47" s="112"/>
      <x:c r="CA47" s="162"/>
      <x:c r="CB47" s="112"/>
      <x:c r="CC47" s="162"/>
      <x:c r="CD47" s="112"/>
      <x:c r="CE47" s="112"/>
      <x:c r="CF47" s="162"/>
      <x:c r="CG47" s="112"/>
      <x:c r="CH47" s="112"/>
      <x:c r="CI47" s="112"/>
      <x:c r="CJ47" s="112"/>
      <x:c r="CK47" s="112"/>
      <x:c r="CL47" s="112"/>
      <x:c r="CM47" s="112"/>
      <x:c r="CN47" s="112"/>
      <x:c r="CO47" s="112"/>
      <x:c r="CP47" s="162"/>
      <x:c r="CQ47" s="112">
        <x:v>1</x:v>
      </x:c>
      <x:c r="CR47" s="162">
        <x:v>37</x:v>
      </x:c>
      <x:c r="CS47" s="112">
        <x:v>4</x:v>
      </x:c>
      <x:c r="CT47" s="112"/>
      <x:c r="CU47" s="112"/>
      <x:c r="CV47" s="112"/>
      <x:c r="CW47" s="112"/>
      <x:c r="CX47" s="112"/>
      <x:c r="CY47" s="631" t="s">
        <x:v>1572</x:v>
      </x:c>
      <x:c r="CZ47" s="112">
        <x:v>1</x:v>
      </x:c>
      <x:c r="DA47" s="162">
        <x:v>43.960000000000001</x:v>
      </x:c>
      <x:c r="DB47" s="112"/>
      <x:c r="DC47" s="162"/>
      <x:c r="DD47" s="112"/>
      <x:c r="DE47" s="162"/>
      <x:c r="DF47" s="112"/>
      <x:c r="DG47" s="163"/>
    </x:row>
    <x:row r="48" spans="1:111" s="19" customFormat="1" ht="30" customHeight="1">
      <x:c r="A48" s="631" t="s">
        <x:v>1839</x:v>
      </x:c>
      <x:c r="B48" s="115"/>
      <x:c r="C48" s="162"/>
      <x:c r="D48" s="112"/>
      <x:c r="E48" s="162"/>
      <x:c r="F48" s="112"/>
      <x:c r="G48" s="162"/>
      <x:c r="H48" s="112"/>
      <x:c r="I48" s="162"/>
      <x:c r="J48" s="112">
        <x:v>1</x:v>
      </x:c>
      <x:c r="K48" s="112"/>
      <x:c r="L48" s="162"/>
      <x:c r="M48" s="112"/>
      <x:c r="N48" s="112"/>
      <x:c r="O48" s="112"/>
      <x:c r="P48" s="112"/>
      <x:c r="Q48" s="112"/>
      <x:c r="R48" s="162"/>
      <x:c r="S48" s="112">
        <x:v>1</x:v>
      </x:c>
      <x:c r="T48" s="162">
        <x:v>16</x:v>
      </x:c>
      <x:c r="U48" s="112"/>
      <x:c r="V48" s="162"/>
      <x:c r="W48" s="112"/>
      <x:c r="X48" s="112">
        <x:v>10</x:v>
      </x:c>
      <x:c r="Y48" s="112"/>
      <x:c r="Z48" s="112"/>
      <x:c r="AA48" s="112"/>
      <x:c r="AB48" s="112"/>
      <x:c r="AC48" s="112"/>
      <x:c r="AD48" s="112">
        <x:v>1</x:v>
      </x:c>
      <x:c r="AE48" s="112"/>
      <x:c r="AF48" s="112"/>
      <x:c r="AG48" s="112">
        <x:v>1</x:v>
      </x:c>
      <x:c r="AH48" s="112"/>
      <x:c r="AI48" s="112"/>
      <x:c r="AJ48" s="112">
        <x:v>1</x:v>
      </x:c>
      <x:c r="AK48" s="112">
        <x:v>2</x:v>
      </x:c>
      <x:c r="AL48" s="631" t="s">
        <x:v>1839</x:v>
      </x:c>
      <x:c r="AM48" s="112"/>
      <x:c r="AN48" s="162"/>
      <x:c r="AO48" s="112"/>
      <x:c r="AP48" s="112"/>
      <x:c r="AQ48" s="112"/>
      <x:c r="AR48" s="162"/>
      <x:c r="AS48" s="112"/>
      <x:c r="AT48" s="162"/>
      <x:c r="AU48" s="112"/>
      <x:c r="AV48" s="112"/>
      <x:c r="AW48" s="112"/>
      <x:c r="AX48" s="112"/>
      <x:c r="AY48" s="112"/>
      <x:c r="AZ48" s="112"/>
      <x:c r="BA48" s="162"/>
      <x:c r="BB48" s="112"/>
      <x:c r="BC48" s="112"/>
      <x:c r="BD48" s="112"/>
      <x:c r="BE48" s="112"/>
      <x:c r="BF48" s="112"/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631" t="s">
        <x:v>1839</x:v>
      </x:c>
      <x:c r="BW48" s="112"/>
      <x:c r="BX48" s="112"/>
      <x:c r="BY48" s="162"/>
      <x:c r="BZ48" s="112"/>
      <x:c r="CA48" s="162"/>
      <x:c r="CB48" s="112"/>
      <x:c r="CC48" s="162"/>
      <x:c r="CD48" s="112"/>
      <x:c r="CE48" s="112"/>
      <x:c r="CF48" s="162"/>
      <x:c r="CG48" s="112"/>
      <x:c r="CH48" s="112"/>
      <x:c r="CI48" s="112"/>
      <x:c r="CJ48" s="112"/>
      <x:c r="CK48" s="112"/>
      <x:c r="CL48" s="112"/>
      <x:c r="CM48" s="112"/>
      <x:c r="CN48" s="112"/>
      <x:c r="CO48" s="112"/>
      <x:c r="CP48" s="162"/>
      <x:c r="CQ48" s="112">
        <x:v>1</x:v>
      </x:c>
      <x:c r="CR48" s="162">
        <x:v>125</x:v>
      </x:c>
      <x:c r="CS48" s="112">
        <x:v>4</x:v>
      </x:c>
      <x:c r="CT48" s="112"/>
      <x:c r="CU48" s="112"/>
      <x:c r="CV48" s="112"/>
      <x:c r="CW48" s="112"/>
      <x:c r="CX48" s="112"/>
      <x:c r="CY48" s="631" t="s">
        <x:v>1839</x:v>
      </x:c>
      <x:c r="CZ48" s="112"/>
      <x:c r="DA48" s="162"/>
      <x:c r="DB48" s="112"/>
      <x:c r="DC48" s="162"/>
      <x:c r="DD48" s="112"/>
      <x:c r="DE48" s="162"/>
      <x:c r="DF48" s="112"/>
      <x:c r="DG48" s="163"/>
    </x:row>
    <x:row r="49" spans="1:111" s="19" customFormat="1" ht="30" customHeight="1">
      <x:c r="A49" s="631" t="s">
        <x:v>1838</x:v>
      </x:c>
      <x:c r="B49" s="115"/>
      <x:c r="C49" s="162"/>
      <x:c r="D49" s="112"/>
      <x:c r="E49" s="162"/>
      <x:c r="F49" s="112"/>
      <x:c r="G49" s="162"/>
      <x:c r="H49" s="112"/>
      <x:c r="I49" s="162"/>
      <x:c r="J49" s="112">
        <x:v>2</x:v>
      </x:c>
      <x:c r="K49" s="112"/>
      <x:c r="L49" s="162"/>
      <x:c r="M49" s="112"/>
      <x:c r="N49" s="112"/>
      <x:c r="O49" s="112"/>
      <x:c r="P49" s="112"/>
      <x:c r="Q49" s="112"/>
      <x:c r="R49" s="162"/>
      <x:c r="S49" s="112"/>
      <x:c r="T49" s="162"/>
      <x:c r="U49" s="112">
        <x:v>1</x:v>
      </x:c>
      <x:c r="V49" s="162">
        <x:v>243</x:v>
      </x:c>
      <x:c r="W49" s="112"/>
      <x:c r="X49" s="112">
        <x:v>24</x:v>
      </x:c>
      <x:c r="Y49" s="112"/>
      <x:c r="Z49" s="112"/>
      <x:c r="AA49" s="112"/>
      <x:c r="AB49" s="112"/>
      <x:c r="AC49" s="112"/>
      <x:c r="AD49" s="112">
        <x:v>2</x:v>
      </x:c>
      <x:c r="AE49" s="112"/>
      <x:c r="AF49" s="112"/>
      <x:c r="AG49" s="112">
        <x:v>1</x:v>
      </x:c>
      <x:c r="AH49" s="112"/>
      <x:c r="AI49" s="112"/>
      <x:c r="AJ49" s="112">
        <x:v>1</x:v>
      </x:c>
      <x:c r="AK49" s="112">
        <x:v>2</x:v>
      </x:c>
      <x:c r="AL49" s="631" t="s">
        <x:v>1838</x:v>
      </x:c>
      <x:c r="AM49" s="112"/>
      <x:c r="AN49" s="162"/>
      <x:c r="AO49" s="112"/>
      <x:c r="AP49" s="112"/>
      <x:c r="AQ49" s="112"/>
      <x:c r="AR49" s="162"/>
      <x:c r="AS49" s="112"/>
      <x:c r="AT49" s="162"/>
      <x:c r="AU49" s="112"/>
      <x:c r="AV49" s="112"/>
      <x:c r="AW49" s="112"/>
      <x:c r="AX49" s="112"/>
      <x:c r="AY49" s="112"/>
      <x:c r="AZ49" s="112"/>
      <x:c r="BA49" s="162"/>
      <x:c r="BB49" s="112"/>
      <x:c r="BC49" s="112"/>
      <x:c r="BD49" s="112"/>
      <x:c r="BE49" s="112">
        <x:v>1</x:v>
      </x:c>
      <x:c r="BF49" s="112">
        <x:v>2</x:v>
      </x:c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631" t="s">
        <x:v>1838</x:v>
      </x:c>
      <x:c r="BW49" s="112"/>
      <x:c r="BX49" s="112"/>
      <x:c r="BY49" s="162"/>
      <x:c r="BZ49" s="112"/>
      <x:c r="CA49" s="162"/>
      <x:c r="CB49" s="112"/>
      <x:c r="CC49" s="162"/>
      <x:c r="CD49" s="112"/>
      <x:c r="CE49" s="112"/>
      <x:c r="CF49" s="162"/>
      <x:c r="CG49" s="112"/>
      <x:c r="CH49" s="112"/>
      <x:c r="CI49" s="112"/>
      <x:c r="CJ49" s="112">
        <x:v>1</x:v>
      </x:c>
      <x:c r="CK49" s="112"/>
      <x:c r="CL49" s="112"/>
      <x:c r="CM49" s="112"/>
      <x:c r="CN49" s="112"/>
      <x:c r="CO49" s="112"/>
      <x:c r="CP49" s="162"/>
      <x:c r="CQ49" s="112">
        <x:v>1</x:v>
      </x:c>
      <x:c r="CR49" s="162">
        <x:v>133</x:v>
      </x:c>
      <x:c r="CS49" s="112">
        <x:v>9</x:v>
      </x:c>
      <x:c r="CT49" s="112"/>
      <x:c r="CU49" s="112">
        <x:v>1</x:v>
      </x:c>
      <x:c r="CV49" s="112"/>
      <x:c r="CW49" s="112"/>
      <x:c r="CX49" s="112"/>
      <x:c r="CY49" s="631" t="s">
        <x:v>1838</x:v>
      </x:c>
      <x:c r="CZ49" s="112">
        <x:v>1</x:v>
      </x:c>
      <x:c r="DA49" s="162">
        <x:v>81</x:v>
      </x:c>
      <x:c r="DB49" s="112"/>
      <x:c r="DC49" s="162"/>
      <x:c r="DD49" s="112"/>
      <x:c r="DE49" s="162"/>
      <x:c r="DF49" s="112"/>
      <x:c r="DG49" s="163"/>
    </x:row>
    <x:row r="50" spans="1:111" s="19" customFormat="1" ht="30" customHeight="1">
      <x:c r="A50" s="631" t="s">
        <x:v>785</x:v>
      </x:c>
      <x:c r="B50" s="115"/>
      <x:c r="C50" s="162"/>
      <x:c r="D50" s="112"/>
      <x:c r="E50" s="162"/>
      <x:c r="F50" s="112"/>
      <x:c r="G50" s="162"/>
      <x:c r="H50" s="112"/>
      <x:c r="I50" s="162"/>
      <x:c r="J50" s="112">
        <x:v>1</x:v>
      </x:c>
      <x:c r="K50" s="112"/>
      <x:c r="L50" s="162"/>
      <x:c r="M50" s="112"/>
      <x:c r="N50" s="112"/>
      <x:c r="O50" s="112"/>
      <x:c r="P50" s="112"/>
      <x:c r="Q50" s="112"/>
      <x:c r="R50" s="162"/>
      <x:c r="S50" s="112"/>
      <x:c r="T50" s="162"/>
      <x:c r="U50" s="112"/>
      <x:c r="V50" s="162"/>
      <x:c r="W50" s="112"/>
      <x:c r="X50" s="112">
        <x:v>14</x:v>
      </x:c>
      <x:c r="Y50" s="112"/>
      <x:c r="Z50" s="112"/>
      <x:c r="AA50" s="112">
        <x:v>1</x:v>
      </x:c>
      <x:c r="AB50" s="112"/>
      <x:c r="AC50" s="112"/>
      <x:c r="AD50" s="112">
        <x:v>1</x:v>
      </x:c>
      <x:c r="AE50" s="112"/>
      <x:c r="AF50" s="112"/>
      <x:c r="AG50" s="112">
        <x:v>1</x:v>
      </x:c>
      <x:c r="AH50" s="112"/>
      <x:c r="AI50" s="112"/>
      <x:c r="AJ50" s="112"/>
      <x:c r="AK50" s="112"/>
      <x:c r="AL50" s="631" t="s">
        <x:v>785</x:v>
      </x:c>
      <x:c r="AM50" s="112"/>
      <x:c r="AN50" s="162"/>
      <x:c r="AO50" s="112"/>
      <x:c r="AP50" s="112"/>
      <x:c r="AQ50" s="112"/>
      <x:c r="AR50" s="162"/>
      <x:c r="AS50" s="112"/>
      <x:c r="AT50" s="162"/>
      <x:c r="AU50" s="112"/>
      <x:c r="AV50" s="112"/>
      <x:c r="AW50" s="112"/>
      <x:c r="AX50" s="112"/>
      <x:c r="AY50" s="112"/>
      <x:c r="AZ50" s="112"/>
      <x:c r="BA50" s="162"/>
      <x:c r="BB50" s="112"/>
      <x:c r="BC50" s="112"/>
      <x:c r="BD50" s="112"/>
      <x:c r="BE50" s="112">
        <x:v>1</x:v>
      </x:c>
      <x:c r="BF50" s="112">
        <x:v>5</x:v>
      </x:c>
      <x:c r="BG50" s="112"/>
      <x:c r="BH50" s="112"/>
      <x:c r="BI50" s="112"/>
      <x:c r="BJ50" s="162"/>
      <x:c r="BK50" s="112"/>
      <x:c r="BL50" s="162"/>
      <x:c r="BM50" s="112"/>
      <x:c r="BN50" s="162"/>
      <x:c r="BO50" s="112"/>
      <x:c r="BP50" s="162"/>
      <x:c r="BQ50" s="112"/>
      <x:c r="BR50" s="112"/>
      <x:c r="BS50" s="112"/>
      <x:c r="BT50" s="112"/>
      <x:c r="BU50" s="112"/>
      <x:c r="BV50" s="631" t="s">
        <x:v>785</x:v>
      </x:c>
      <x:c r="BW50" s="112"/>
      <x:c r="BX50" s="112"/>
      <x:c r="BY50" s="162"/>
      <x:c r="BZ50" s="112"/>
      <x:c r="CA50" s="162"/>
      <x:c r="CB50" s="112"/>
      <x:c r="CC50" s="162"/>
      <x:c r="CD50" s="112"/>
      <x:c r="CE50" s="112"/>
      <x:c r="CF50" s="162"/>
      <x:c r="CG50" s="112"/>
      <x:c r="CH50" s="112"/>
      <x:c r="CI50" s="112"/>
      <x:c r="CJ50" s="112"/>
      <x:c r="CK50" s="112"/>
      <x:c r="CL50" s="112"/>
      <x:c r="CM50" s="112"/>
      <x:c r="CN50" s="112"/>
      <x:c r="CO50" s="112"/>
      <x:c r="CP50" s="162"/>
      <x:c r="CQ50" s="112">
        <x:v>1</x:v>
      </x:c>
      <x:c r="CR50" s="162">
        <x:v>69</x:v>
      </x:c>
      <x:c r="CS50" s="112">
        <x:v>6</x:v>
      </x:c>
      <x:c r="CT50" s="112"/>
      <x:c r="CU50" s="112"/>
      <x:c r="CV50" s="112">
        <x:v>1</x:v>
      </x:c>
      <x:c r="CW50" s="112"/>
      <x:c r="CX50" s="112"/>
      <x:c r="CY50" s="631" t="s">
        <x:v>785</x:v>
      </x:c>
      <x:c r="CZ50" s="112"/>
      <x:c r="DA50" s="162"/>
      <x:c r="DB50" s="112"/>
      <x:c r="DC50" s="162"/>
      <x:c r="DD50" s="112"/>
      <x:c r="DE50" s="162"/>
      <x:c r="DF50" s="112"/>
      <x:c r="DG50" s="163"/>
    </x:row>
    <x:row r="51" spans="1:111" s="19" customFormat="1" ht="30" customHeight="1">
      <x:c r="A51" s="631" t="s">
        <x:v>1507</x:v>
      </x:c>
      <x:c r="B51" s="115"/>
      <x:c r="C51" s="162"/>
      <x:c r="D51" s="112"/>
      <x:c r="E51" s="162"/>
      <x:c r="F51" s="112"/>
      <x:c r="G51" s="162"/>
      <x:c r="H51" s="112"/>
      <x:c r="I51" s="162"/>
      <x:c r="J51" s="112">
        <x:v>2</x:v>
      </x:c>
      <x:c r="K51" s="112"/>
      <x:c r="L51" s="162"/>
      <x:c r="M51" s="112"/>
      <x:c r="N51" s="112"/>
      <x:c r="O51" s="112"/>
      <x:c r="P51" s="112"/>
      <x:c r="Q51" s="112"/>
      <x:c r="R51" s="162"/>
      <x:c r="S51" s="112"/>
      <x:c r="T51" s="162"/>
      <x:c r="U51" s="112"/>
      <x:c r="V51" s="162"/>
      <x:c r="W51" s="112"/>
      <x:c r="X51" s="112">
        <x:v>5</x:v>
      </x:c>
      <x:c r="Y51" s="112"/>
      <x:c r="Z51" s="112"/>
      <x:c r="AA51" s="112">
        <x:v>1</x:v>
      </x:c>
      <x:c r="AB51" s="112"/>
      <x:c r="AC51" s="112"/>
      <x:c r="AD51" s="112">
        <x:v>1</x:v>
      </x:c>
      <x:c r="AE51" s="112"/>
      <x:c r="AF51" s="112"/>
      <x:c r="AG51" s="112">
        <x:v>1</x:v>
      </x:c>
      <x:c r="AH51" s="112"/>
      <x:c r="AI51" s="112"/>
      <x:c r="AJ51" s="112">
        <x:v>2</x:v>
      </x:c>
      <x:c r="AK51" s="112">
        <x:v>3</x:v>
      </x:c>
      <x:c r="AL51" s="631" t="s">
        <x:v>1507</x:v>
      </x:c>
      <x:c r="AM51" s="112"/>
      <x:c r="AN51" s="162"/>
      <x:c r="AO51" s="112"/>
      <x:c r="AP51" s="112"/>
      <x:c r="AQ51" s="112"/>
      <x:c r="AR51" s="162"/>
      <x:c r="AS51" s="112"/>
      <x:c r="AT51" s="162"/>
      <x:c r="AU51" s="112"/>
      <x:c r="AV51" s="112"/>
      <x:c r="AW51" s="112"/>
      <x:c r="AX51" s="112"/>
      <x:c r="AY51" s="112"/>
      <x:c r="AZ51" s="112"/>
      <x:c r="BA51" s="162"/>
      <x:c r="BB51" s="112"/>
      <x:c r="BC51" s="112"/>
      <x:c r="BD51" s="112"/>
      <x:c r="BE51" s="112">
        <x:v>1</x:v>
      </x:c>
      <x:c r="BF51" s="112">
        <x:v>4</x:v>
      </x:c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631" t="s">
        <x:v>1507</x:v>
      </x:c>
      <x:c r="BW51" s="112"/>
      <x:c r="BX51" s="112"/>
      <x:c r="BY51" s="162"/>
      <x:c r="BZ51" s="112"/>
      <x:c r="CA51" s="162"/>
      <x:c r="CB51" s="112"/>
      <x:c r="CC51" s="162"/>
      <x:c r="CD51" s="112"/>
      <x:c r="CE51" s="112"/>
      <x:c r="CF51" s="162"/>
      <x:c r="CG51" s="112"/>
      <x:c r="CH51" s="112"/>
      <x:c r="CI51" s="112"/>
      <x:c r="CJ51" s="112"/>
      <x:c r="CK51" s="112"/>
      <x:c r="CL51" s="112"/>
      <x:c r="CM51" s="112"/>
      <x:c r="CN51" s="112"/>
      <x:c r="CO51" s="112"/>
      <x:c r="CP51" s="162"/>
      <x:c r="CQ51" s="112">
        <x:v>1</x:v>
      </x:c>
      <x:c r="CR51" s="162">
        <x:v>121</x:v>
      </x:c>
      <x:c r="CS51" s="112">
        <x:v>3</x:v>
      </x:c>
      <x:c r="CT51" s="112"/>
      <x:c r="CU51" s="112"/>
      <x:c r="CV51" s="112">
        <x:v>1</x:v>
      </x:c>
      <x:c r="CW51" s="112"/>
      <x:c r="CX51" s="112"/>
      <x:c r="CY51" s="631" t="s">
        <x:v>1507</x:v>
      </x:c>
      <x:c r="CZ51" s="112"/>
      <x:c r="DA51" s="162"/>
      <x:c r="DB51" s="112"/>
      <x:c r="DC51" s="162"/>
      <x:c r="DD51" s="112"/>
      <x:c r="DE51" s="162"/>
      <x:c r="DF51" s="112"/>
      <x:c r="DG51" s="163"/>
    </x:row>
    <x:row r="52" spans="1:111" s="19" customFormat="1" ht="30" customHeight="1">
      <x:c r="A52" s="631" t="s">
        <x:v>1788</x:v>
      </x:c>
      <x:c r="B52" s="115"/>
      <x:c r="C52" s="162"/>
      <x:c r="D52" s="112"/>
      <x:c r="E52" s="162"/>
      <x:c r="F52" s="112"/>
      <x:c r="G52" s="162"/>
      <x:c r="H52" s="112"/>
      <x:c r="I52" s="162"/>
      <x:c r="J52" s="112"/>
      <x:c r="K52" s="112"/>
      <x:c r="L52" s="162"/>
      <x:c r="M52" s="112"/>
      <x:c r="N52" s="112"/>
      <x:c r="O52" s="112"/>
      <x:c r="P52" s="112"/>
      <x:c r="Q52" s="112"/>
      <x:c r="R52" s="162"/>
      <x:c r="S52" s="112">
        <x:v>1</x:v>
      </x:c>
      <x:c r="T52" s="162">
        <x:v>16</x:v>
      </x:c>
      <x:c r="U52" s="112"/>
      <x:c r="V52" s="162"/>
      <x:c r="W52" s="112"/>
      <x:c r="X52" s="112">
        <x:v>8</x:v>
      </x:c>
      <x:c r="Y52" s="112"/>
      <x:c r="Z52" s="112"/>
      <x:c r="AA52" s="112">
        <x:v>1</x:v>
      </x:c>
      <x:c r="AB52" s="112">
        <x:v>2</x:v>
      </x:c>
      <x:c r="AC52" s="112"/>
      <x:c r="AD52" s="112"/>
      <x:c r="AE52" s="112"/>
      <x:c r="AF52" s="112"/>
      <x:c r="AG52" s="112">
        <x:v>1</x:v>
      </x:c>
      <x:c r="AH52" s="112"/>
      <x:c r="AI52" s="112"/>
      <x:c r="AJ52" s="112">
        <x:v>1</x:v>
      </x:c>
      <x:c r="AK52" s="112">
        <x:v>2</x:v>
      </x:c>
      <x:c r="AL52" s="631" t="s">
        <x:v>1788</x:v>
      </x:c>
      <x:c r="AM52" s="112"/>
      <x:c r="AN52" s="162"/>
      <x:c r="AO52" s="112"/>
      <x:c r="AP52" s="112"/>
      <x:c r="AQ52" s="112"/>
      <x:c r="AR52" s="162"/>
      <x:c r="AS52" s="112"/>
      <x:c r="AT52" s="162"/>
      <x:c r="AU52" s="112"/>
      <x:c r="AV52" s="112"/>
      <x:c r="AW52" s="112"/>
      <x:c r="AX52" s="112"/>
      <x:c r="AY52" s="112"/>
      <x:c r="AZ52" s="112"/>
      <x:c r="BA52" s="162"/>
      <x:c r="BB52" s="112"/>
      <x:c r="BC52" s="112"/>
      <x:c r="BD52" s="112"/>
      <x:c r="BE52" s="112">
        <x:v>1</x:v>
      </x:c>
      <x:c r="BF52" s="112">
        <x:v>4</x:v>
      </x:c>
      <x:c r="BG52" s="112">
        <x:v>1</x:v>
      </x:c>
      <x:c r="BH52" s="112">
        <x:v>1</x:v>
      </x:c>
      <x:c r="BI52" s="112"/>
      <x:c r="BJ52" s="162"/>
      <x:c r="BK52" s="112"/>
      <x:c r="BL52" s="162"/>
      <x:c r="BM52" s="112"/>
      <x:c r="BN52" s="162"/>
      <x:c r="BO52" s="112"/>
      <x:c r="BP52" s="162"/>
      <x:c r="BQ52" s="112"/>
      <x:c r="BR52" s="112"/>
      <x:c r="BS52" s="112"/>
      <x:c r="BT52" s="112"/>
      <x:c r="BU52" s="112"/>
      <x:c r="BV52" s="631" t="s">
        <x:v>1788</x:v>
      </x:c>
      <x:c r="BW52" s="112"/>
      <x:c r="BX52" s="112"/>
      <x:c r="BY52" s="162"/>
      <x:c r="BZ52" s="112"/>
      <x:c r="CA52" s="162"/>
      <x:c r="CB52" s="112"/>
      <x:c r="CC52" s="162"/>
      <x:c r="CD52" s="112"/>
      <x:c r="CE52" s="112"/>
      <x:c r="CF52" s="162"/>
      <x:c r="CG52" s="112"/>
      <x:c r="CH52" s="112"/>
      <x:c r="CI52" s="112"/>
      <x:c r="CJ52" s="112">
        <x:v>1</x:v>
      </x:c>
      <x:c r="CK52" s="112"/>
      <x:c r="CL52" s="112"/>
      <x:c r="CM52" s="112"/>
      <x:c r="CN52" s="112"/>
      <x:c r="CO52" s="112"/>
      <x:c r="CP52" s="162"/>
      <x:c r="CQ52" s="112">
        <x:v>1</x:v>
      </x:c>
      <x:c r="CR52" s="162">
        <x:v>136</x:v>
      </x:c>
      <x:c r="CS52" s="112">
        <x:v>4</x:v>
      </x:c>
      <x:c r="CT52" s="112"/>
      <x:c r="CU52" s="112"/>
      <x:c r="CV52" s="112">
        <x:v>1</x:v>
      </x:c>
      <x:c r="CW52" s="112">
        <x:v>1</x:v>
      </x:c>
      <x:c r="CX52" s="112">
        <x:v>4</x:v>
      </x:c>
      <x:c r="CY52" s="631" t="s">
        <x:v>1788</x:v>
      </x:c>
      <x:c r="CZ52" s="112"/>
      <x:c r="DA52" s="162"/>
      <x:c r="DB52" s="112"/>
      <x:c r="DC52" s="162"/>
      <x:c r="DD52" s="112"/>
      <x:c r="DE52" s="162"/>
      <x:c r="DF52" s="112"/>
      <x:c r="DG52" s="163"/>
    </x:row>
    <x:row r="53" spans="1:111" s="19" customFormat="1" ht="30" customHeight="1">
      <x:c r="A53" s="631" t="s">
        <x:v>1782</x:v>
      </x:c>
      <x:c r="B53" s="115"/>
      <x:c r="C53" s="162"/>
      <x:c r="D53" s="112"/>
      <x:c r="E53" s="162"/>
      <x:c r="F53" s="112"/>
      <x:c r="G53" s="162"/>
      <x:c r="H53" s="112"/>
      <x:c r="I53" s="162"/>
      <x:c r="J53" s="112">
        <x:v>2</x:v>
      </x:c>
      <x:c r="K53" s="112">
        <x:v>0</x:v>
      </x:c>
      <x:c r="L53" s="162">
        <x:v>0</x:v>
      </x:c>
      <x:c r="M53" s="112"/>
      <x:c r="N53" s="112"/>
      <x:c r="O53" s="112"/>
      <x:c r="P53" s="112"/>
      <x:c r="Q53" s="112"/>
      <x:c r="R53" s="162"/>
      <x:c r="S53" s="112"/>
      <x:c r="T53" s="162"/>
      <x:c r="U53" s="112"/>
      <x:c r="V53" s="162"/>
      <x:c r="W53" s="112"/>
      <x:c r="X53" s="112">
        <x:v>5</x:v>
      </x:c>
      <x:c r="Y53" s="112"/>
      <x:c r="Z53" s="112"/>
      <x:c r="AA53" s="112">
        <x:v>1</x:v>
      </x:c>
      <x:c r="AB53" s="112"/>
      <x:c r="AC53" s="112"/>
      <x:c r="AD53" s="112">
        <x:v>1</x:v>
      </x:c>
      <x:c r="AE53" s="112"/>
      <x:c r="AF53" s="112"/>
      <x:c r="AG53" s="112">
        <x:v>1</x:v>
      </x:c>
      <x:c r="AH53" s="112"/>
      <x:c r="AI53" s="112"/>
      <x:c r="AJ53" s="112">
        <x:v>1</x:v>
      </x:c>
      <x:c r="AK53" s="112">
        <x:v>1</x:v>
      </x:c>
      <x:c r="AL53" s="631" t="s">
        <x:v>1782</x:v>
      </x:c>
      <x:c r="AM53" s="112"/>
      <x:c r="AN53" s="162"/>
      <x:c r="AO53" s="112"/>
      <x:c r="AP53" s="112"/>
      <x:c r="AQ53" s="112"/>
      <x:c r="AR53" s="162"/>
      <x:c r="AS53" s="112"/>
      <x:c r="AT53" s="162"/>
      <x:c r="AU53" s="112"/>
      <x:c r="AV53" s="112"/>
      <x:c r="AW53" s="112"/>
      <x:c r="AX53" s="112"/>
      <x:c r="AY53" s="112"/>
      <x:c r="AZ53" s="112"/>
      <x:c r="BA53" s="162"/>
      <x:c r="BB53" s="112"/>
      <x:c r="BC53" s="112"/>
      <x:c r="BD53" s="112"/>
      <x:c r="BE53" s="112">
        <x:v>1</x:v>
      </x:c>
      <x:c r="BF53" s="112">
        <x:v>6</x:v>
      </x:c>
      <x:c r="BG53" s="112"/>
      <x:c r="BH53" s="112"/>
      <x:c r="BI53" s="112"/>
      <x:c r="BJ53" s="162"/>
      <x:c r="BK53" s="112"/>
      <x:c r="BL53" s="162"/>
      <x:c r="BM53" s="112"/>
      <x:c r="BN53" s="162"/>
      <x:c r="BO53" s="112"/>
      <x:c r="BP53" s="162"/>
      <x:c r="BQ53" s="112"/>
      <x:c r="BR53" s="112"/>
      <x:c r="BS53" s="112"/>
      <x:c r="BT53" s="112"/>
      <x:c r="BU53" s="112"/>
      <x:c r="BV53" s="631" t="s">
        <x:v>1782</x:v>
      </x:c>
      <x:c r="BW53" s="112"/>
      <x:c r="BX53" s="112"/>
      <x:c r="BY53" s="162"/>
      <x:c r="BZ53" s="112"/>
      <x:c r="CA53" s="162"/>
      <x:c r="CB53" s="112"/>
      <x:c r="CC53" s="162"/>
      <x:c r="CD53" s="112"/>
      <x:c r="CE53" s="112"/>
      <x:c r="CF53" s="162"/>
      <x:c r="CG53" s="112"/>
      <x:c r="CH53" s="112"/>
      <x:c r="CI53" s="112"/>
      <x:c r="CJ53" s="112"/>
      <x:c r="CK53" s="112"/>
      <x:c r="CL53" s="112"/>
      <x:c r="CM53" s="112"/>
      <x:c r="CN53" s="112"/>
      <x:c r="CO53" s="112"/>
      <x:c r="CP53" s="162"/>
      <x:c r="CQ53" s="112">
        <x:v>1</x:v>
      </x:c>
      <x:c r="CR53" s="162">
        <x:v>130</x:v>
      </x:c>
      <x:c r="CS53" s="112">
        <x:v>10</x:v>
      </x:c>
      <x:c r="CT53" s="112"/>
      <x:c r="CU53" s="112"/>
      <x:c r="CV53" s="112"/>
      <x:c r="CW53" s="112"/>
      <x:c r="CX53" s="112"/>
      <x:c r="CY53" s="631" t="s">
        <x:v>1782</x:v>
      </x:c>
      <x:c r="CZ53" s="112"/>
      <x:c r="DA53" s="162"/>
      <x:c r="DB53" s="112"/>
      <x:c r="DC53" s="162"/>
      <x:c r="DD53" s="112"/>
      <x:c r="DE53" s="162"/>
      <x:c r="DF53" s="112"/>
      <x:c r="DG53" s="163"/>
    </x:row>
    <x:row r="54" spans="1:111" s="19" customFormat="1" ht="30" customHeight="1">
      <x:c r="A54" s="631" t="s">
        <x:v>1395</x:v>
      </x:c>
      <x:c r="B54" s="115"/>
      <x:c r="C54" s="162"/>
      <x:c r="D54" s="112"/>
      <x:c r="E54" s="162"/>
      <x:c r="F54" s="112"/>
      <x:c r="G54" s="162"/>
      <x:c r="H54" s="112"/>
      <x:c r="I54" s="162"/>
      <x:c r="J54" s="112">
        <x:v>2</x:v>
      </x:c>
      <x:c r="K54" s="112"/>
      <x:c r="L54" s="162"/>
      <x:c r="M54" s="112"/>
      <x:c r="N54" s="112"/>
      <x:c r="O54" s="112"/>
      <x:c r="P54" s="112"/>
      <x:c r="Q54" s="112"/>
      <x:c r="R54" s="162"/>
      <x:c r="S54" s="112"/>
      <x:c r="T54" s="162"/>
      <x:c r="U54" s="112"/>
      <x:c r="V54" s="162"/>
      <x:c r="W54" s="112"/>
      <x:c r="X54" s="112">
        <x:v>12</x:v>
      </x:c>
      <x:c r="Y54" s="112"/>
      <x:c r="Z54" s="112"/>
      <x:c r="AA54" s="112">
        <x:v>1</x:v>
      </x:c>
      <x:c r="AB54" s="112"/>
      <x:c r="AC54" s="112"/>
      <x:c r="AD54" s="112">
        <x:v>1</x:v>
      </x:c>
      <x:c r="AE54" s="112"/>
      <x:c r="AF54" s="112"/>
      <x:c r="AG54" s="112">
        <x:v>1</x:v>
      </x:c>
      <x:c r="AH54" s="112"/>
      <x:c r="AI54" s="112"/>
      <x:c r="AJ54" s="112">
        <x:v>1</x:v>
      </x:c>
      <x:c r="AK54" s="112">
        <x:v>2</x:v>
      </x:c>
      <x:c r="AL54" s="631" t="s">
        <x:v>1395</x:v>
      </x:c>
      <x:c r="AM54" s="112"/>
      <x:c r="AN54" s="162"/>
      <x:c r="AO54" s="112"/>
      <x:c r="AP54" s="112"/>
      <x:c r="AQ54" s="112"/>
      <x:c r="AR54" s="162"/>
      <x:c r="AS54" s="112"/>
      <x:c r="AT54" s="162"/>
      <x:c r="AU54" s="112"/>
      <x:c r="AV54" s="112"/>
      <x:c r="AW54" s="112"/>
      <x:c r="AX54" s="112"/>
      <x:c r="AY54" s="112"/>
      <x:c r="AZ54" s="112"/>
      <x:c r="BA54" s="162"/>
      <x:c r="BB54" s="112"/>
      <x:c r="BC54" s="112"/>
      <x:c r="BD54" s="112"/>
      <x:c r="BE54" s="112">
        <x:v>1</x:v>
      </x:c>
      <x:c r="BF54" s="112">
        <x:v>5</x:v>
      </x:c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631" t="s">
        <x:v>1395</x:v>
      </x:c>
      <x:c r="BW54" s="112"/>
      <x:c r="BX54" s="112"/>
      <x:c r="BY54" s="162"/>
      <x:c r="BZ54" s="112"/>
      <x:c r="CA54" s="162"/>
      <x:c r="CB54" s="112"/>
      <x:c r="CC54" s="162"/>
      <x:c r="CD54" s="112"/>
      <x:c r="CE54" s="112"/>
      <x:c r="CF54" s="162"/>
      <x:c r="CG54" s="112"/>
      <x:c r="CH54" s="112"/>
      <x:c r="CI54" s="112"/>
      <x:c r="CJ54" s="112"/>
      <x:c r="CK54" s="112"/>
      <x:c r="CL54" s="112"/>
      <x:c r="CM54" s="112"/>
      <x:c r="CN54" s="112"/>
      <x:c r="CO54" s="112"/>
      <x:c r="CP54" s="162"/>
      <x:c r="CQ54" s="112">
        <x:v>1</x:v>
      </x:c>
      <x:c r="CR54" s="162">
        <x:v>115</x:v>
      </x:c>
      <x:c r="CS54" s="112">
        <x:v>3</x:v>
      </x:c>
      <x:c r="CT54" s="112">
        <x:v>1</x:v>
      </x:c>
      <x:c r="CU54" s="112"/>
      <x:c r="CV54" s="112">
        <x:v>1</x:v>
      </x:c>
      <x:c r="CW54" s="112">
        <x:v>1</x:v>
      </x:c>
      <x:c r="CX54" s="112">
        <x:v>3</x:v>
      </x:c>
      <x:c r="CY54" s="631" t="s">
        <x:v>1395</x:v>
      </x:c>
      <x:c r="CZ54" s="112"/>
      <x:c r="DA54" s="162"/>
      <x:c r="DB54" s="112"/>
      <x:c r="DC54" s="162"/>
      <x:c r="DD54" s="112"/>
      <x:c r="DE54" s="162"/>
      <x:c r="DF54" s="112"/>
      <x:c r="DG54" s="163"/>
    </x:row>
    <x:row r="55" spans="1:111" s="19" customFormat="1" ht="30" customHeight="1">
      <x:c r="A55" s="631" t="s">
        <x:v>268</x:v>
      </x:c>
      <x:c r="B55" s="115"/>
      <x:c r="C55" s="162"/>
      <x:c r="D55" s="112"/>
      <x:c r="E55" s="162"/>
      <x:c r="F55" s="112"/>
      <x:c r="G55" s="162"/>
      <x:c r="H55" s="112"/>
      <x:c r="I55" s="162"/>
      <x:c r="J55" s="112">
        <x:v>1</x:v>
      </x:c>
      <x:c r="K55" s="112"/>
      <x:c r="L55" s="162"/>
      <x:c r="M55" s="112"/>
      <x:c r="N55" s="112"/>
      <x:c r="O55" s="112"/>
      <x:c r="P55" s="112"/>
      <x:c r="Q55" s="112"/>
      <x:c r="R55" s="162"/>
      <x:c r="S55" s="112"/>
      <x:c r="T55" s="162"/>
      <x:c r="U55" s="112">
        <x:v>1</x:v>
      </x:c>
      <x:c r="V55" s="162">
        <x:v>122</x:v>
      </x:c>
      <x:c r="W55" s="112"/>
      <x:c r="X55" s="112">
        <x:v>14</x:v>
      </x:c>
      <x:c r="Y55" s="112"/>
      <x:c r="Z55" s="112"/>
      <x:c r="AA55" s="112">
        <x:v>1</x:v>
      </x:c>
      <x:c r="AB55" s="112"/>
      <x:c r="AC55" s="112"/>
      <x:c r="AD55" s="112"/>
      <x:c r="AE55" s="112"/>
      <x:c r="AF55" s="112"/>
      <x:c r="AG55" s="112">
        <x:v>1</x:v>
      </x:c>
      <x:c r="AH55" s="112"/>
      <x:c r="AI55" s="112"/>
      <x:c r="AJ55" s="112">
        <x:v>1</x:v>
      </x:c>
      <x:c r="AK55" s="112">
        <x:v>2</x:v>
      </x:c>
      <x:c r="AL55" s="631" t="s">
        <x:v>268</x:v>
      </x:c>
      <x:c r="AM55" s="112"/>
      <x:c r="AN55" s="162"/>
      <x:c r="AO55" s="112"/>
      <x:c r="AP55" s="112"/>
      <x:c r="AQ55" s="112"/>
      <x:c r="AR55" s="162"/>
      <x:c r="AS55" s="112"/>
      <x:c r="AT55" s="162"/>
      <x:c r="AU55" s="112"/>
      <x:c r="AV55" s="112"/>
      <x:c r="AW55" s="112"/>
      <x:c r="AX55" s="112"/>
      <x:c r="AY55" s="112"/>
      <x:c r="AZ55" s="112"/>
      <x:c r="BA55" s="162"/>
      <x:c r="BB55" s="112"/>
      <x:c r="BC55" s="112"/>
      <x:c r="BD55" s="112"/>
      <x:c r="BE55" s="112">
        <x:v>1</x:v>
      </x:c>
      <x:c r="BF55" s="112">
        <x:v>4</x:v>
      </x:c>
      <x:c r="BG55" s="112"/>
      <x:c r="BH55" s="112"/>
      <x:c r="BI55" s="112"/>
      <x:c r="BJ55" s="162"/>
      <x:c r="BK55" s="112"/>
      <x:c r="BL55" s="162"/>
      <x:c r="BM55" s="112"/>
      <x:c r="BN55" s="162"/>
      <x:c r="BO55" s="112"/>
      <x:c r="BP55" s="162"/>
      <x:c r="BQ55" s="112"/>
      <x:c r="BR55" s="112"/>
      <x:c r="BS55" s="112"/>
      <x:c r="BT55" s="112"/>
      <x:c r="BU55" s="112"/>
      <x:c r="BV55" s="631" t="s">
        <x:v>268</x:v>
      </x:c>
      <x:c r="BW55" s="112"/>
      <x:c r="BX55" s="112"/>
      <x:c r="BY55" s="162"/>
      <x:c r="BZ55" s="112"/>
      <x:c r="CA55" s="162"/>
      <x:c r="CB55" s="112"/>
      <x:c r="CC55" s="162"/>
      <x:c r="CD55" s="112"/>
      <x:c r="CE55" s="112"/>
      <x:c r="CF55" s="162"/>
      <x:c r="CG55" s="112"/>
      <x:c r="CH55" s="112"/>
      <x:c r="CI55" s="112"/>
      <x:c r="CJ55" s="112">
        <x:v>1</x:v>
      </x:c>
      <x:c r="CK55" s="112"/>
      <x:c r="CL55" s="112"/>
      <x:c r="CM55" s="112"/>
      <x:c r="CN55" s="112"/>
      <x:c r="CO55" s="112"/>
      <x:c r="CP55" s="162"/>
      <x:c r="CQ55" s="112">
        <x:v>1</x:v>
      </x:c>
      <x:c r="CR55" s="162">
        <x:v>160</x:v>
      </x:c>
      <x:c r="CS55" s="112">
        <x:v>10</x:v>
      </x:c>
      <x:c r="CT55" s="112"/>
      <x:c r="CU55" s="112"/>
      <x:c r="CV55" s="112"/>
      <x:c r="CW55" s="112"/>
      <x:c r="CX55" s="112"/>
      <x:c r="CY55" s="631" t="s">
        <x:v>268</x:v>
      </x:c>
      <x:c r="CZ55" s="112">
        <x:v>1</x:v>
      </x:c>
      <x:c r="DA55" s="162">
        <x:v>62.630000000000003</x:v>
      </x:c>
      <x:c r="DB55" s="112"/>
      <x:c r="DC55" s="162"/>
      <x:c r="DD55" s="112"/>
      <x:c r="DE55" s="162"/>
      <x:c r="DF55" s="112"/>
      <x:c r="DG55" s="163"/>
    </x:row>
    <x:row r="56" spans="1:111" s="19" customFormat="1" ht="30" customHeight="1">
      <x:c r="A56" s="631" t="s">
        <x:v>1786</x:v>
      </x:c>
      <x:c r="B56" s="115"/>
      <x:c r="C56" s="162"/>
      <x:c r="D56" s="112"/>
      <x:c r="E56" s="162"/>
      <x:c r="F56" s="112"/>
      <x:c r="G56" s="162"/>
      <x:c r="H56" s="112"/>
      <x:c r="I56" s="162"/>
      <x:c r="J56" s="112">
        <x:v>1</x:v>
      </x:c>
      <x:c r="K56" s="112"/>
      <x:c r="L56" s="162"/>
      <x:c r="M56" s="112"/>
      <x:c r="N56" s="112"/>
      <x:c r="O56" s="112"/>
      <x:c r="P56" s="112"/>
      <x:c r="Q56" s="112"/>
      <x:c r="R56" s="162"/>
      <x:c r="S56" s="112"/>
      <x:c r="T56" s="162"/>
      <x:c r="U56" s="112"/>
      <x:c r="V56" s="162"/>
      <x:c r="W56" s="112"/>
      <x:c r="X56" s="112">
        <x:v>6</x:v>
      </x:c>
      <x:c r="Y56" s="112"/>
      <x:c r="Z56" s="112"/>
      <x:c r="AA56" s="112"/>
      <x:c r="AB56" s="112"/>
      <x:c r="AC56" s="112"/>
      <x:c r="AD56" s="112">
        <x:v>1</x:v>
      </x:c>
      <x:c r="AE56" s="112"/>
      <x:c r="AF56" s="112"/>
      <x:c r="AG56" s="112">
        <x:v>1</x:v>
      </x:c>
      <x:c r="AH56" s="112"/>
      <x:c r="AI56" s="112"/>
      <x:c r="AJ56" s="112">
        <x:v>1</x:v>
      </x:c>
      <x:c r="AK56" s="112">
        <x:v>2</x:v>
      </x:c>
      <x:c r="AL56" s="631" t="s">
        <x:v>1786</x:v>
      </x:c>
      <x:c r="AM56" s="112"/>
      <x:c r="AN56" s="162"/>
      <x:c r="AO56" s="112"/>
      <x:c r="AP56" s="112"/>
      <x:c r="AQ56" s="112"/>
      <x:c r="AR56" s="162"/>
      <x:c r="AS56" s="112"/>
      <x:c r="AT56" s="162"/>
      <x:c r="AU56" s="112"/>
      <x:c r="AV56" s="112"/>
      <x:c r="AW56" s="112"/>
      <x:c r="AX56" s="112"/>
      <x:c r="AY56" s="112"/>
      <x:c r="AZ56" s="112"/>
      <x:c r="BA56" s="162"/>
      <x:c r="BB56" s="112"/>
      <x:c r="BC56" s="112"/>
      <x:c r="BD56" s="112"/>
      <x:c r="BE56" s="112">
        <x:v>1</x:v>
      </x:c>
      <x:c r="BF56" s="112">
        <x:v>4</x:v>
      </x:c>
      <x:c r="BG56" s="112"/>
      <x:c r="BH56" s="112"/>
      <x:c r="BI56" s="112"/>
      <x:c r="BJ56" s="162"/>
      <x:c r="BK56" s="112"/>
      <x:c r="BL56" s="162"/>
      <x:c r="BM56" s="112"/>
      <x:c r="BN56" s="162"/>
      <x:c r="BO56" s="112"/>
      <x:c r="BP56" s="162"/>
      <x:c r="BQ56" s="112"/>
      <x:c r="BR56" s="112"/>
      <x:c r="BS56" s="112"/>
      <x:c r="BT56" s="112"/>
      <x:c r="BU56" s="112"/>
      <x:c r="BV56" s="631" t="s">
        <x:v>1786</x:v>
      </x:c>
      <x:c r="BW56" s="112"/>
      <x:c r="BX56" s="112"/>
      <x:c r="BY56" s="162"/>
      <x:c r="BZ56" s="112"/>
      <x:c r="CA56" s="162"/>
      <x:c r="CB56" s="112"/>
      <x:c r="CC56" s="162"/>
      <x:c r="CD56" s="112"/>
      <x:c r="CE56" s="112"/>
      <x:c r="CF56" s="162"/>
      <x:c r="CG56" s="112"/>
      <x:c r="CH56" s="112"/>
      <x:c r="CI56" s="112"/>
      <x:c r="CJ56" s="112"/>
      <x:c r="CK56" s="112"/>
      <x:c r="CL56" s="112"/>
      <x:c r="CM56" s="112"/>
      <x:c r="CN56" s="112"/>
      <x:c r="CO56" s="112"/>
      <x:c r="CP56" s="162"/>
      <x:c r="CQ56" s="112">
        <x:v>1</x:v>
      </x:c>
      <x:c r="CR56" s="162">
        <x:v>188</x:v>
      </x:c>
      <x:c r="CS56" s="112">
        <x:v>4</x:v>
      </x:c>
      <x:c r="CT56" s="112"/>
      <x:c r="CU56" s="112"/>
      <x:c r="CV56" s="112"/>
      <x:c r="CW56" s="112"/>
      <x:c r="CX56" s="112"/>
      <x:c r="CY56" s="631" t="s">
        <x:v>1786</x:v>
      </x:c>
      <x:c r="CZ56" s="112"/>
      <x:c r="DA56" s="162"/>
      <x:c r="DB56" s="112"/>
      <x:c r="DC56" s="162"/>
      <x:c r="DD56" s="112"/>
      <x:c r="DE56" s="162"/>
      <x:c r="DF56" s="112"/>
      <x:c r="DG56" s="163"/>
    </x:row>
    <x:row r="57" spans="1:111" s="19" customFormat="1" ht="30" customHeight="1">
      <x:c r="A57" s="631" t="s">
        <x:v>1841</x:v>
      </x:c>
      <x:c r="B57" s="115"/>
      <x:c r="C57" s="162"/>
      <x:c r="D57" s="112"/>
      <x:c r="E57" s="162"/>
      <x:c r="F57" s="112"/>
      <x:c r="G57" s="162"/>
      <x:c r="H57" s="112"/>
      <x:c r="I57" s="162"/>
      <x:c r="J57" s="112">
        <x:v>3</x:v>
      </x:c>
      <x:c r="K57" s="112"/>
      <x:c r="L57" s="162"/>
      <x:c r="M57" s="112"/>
      <x:c r="N57" s="112"/>
      <x:c r="O57" s="112"/>
      <x:c r="P57" s="112"/>
      <x:c r="Q57" s="112"/>
      <x:c r="R57" s="162"/>
      <x:c r="S57" s="112"/>
      <x:c r="T57" s="162"/>
      <x:c r="U57" s="112"/>
      <x:c r="V57" s="162"/>
      <x:c r="W57" s="112"/>
      <x:c r="X57" s="112">
        <x:v>24</x:v>
      </x:c>
      <x:c r="Y57" s="112"/>
      <x:c r="Z57" s="112"/>
      <x:c r="AA57" s="112">
        <x:v>1</x:v>
      </x:c>
      <x:c r="AB57" s="112"/>
      <x:c r="AC57" s="112"/>
      <x:c r="AD57" s="112">
        <x:v>1</x:v>
      </x:c>
      <x:c r="AE57" s="112"/>
      <x:c r="AF57" s="112"/>
      <x:c r="AG57" s="112">
        <x:v>1</x:v>
      </x:c>
      <x:c r="AH57" s="112"/>
      <x:c r="AI57" s="112"/>
      <x:c r="AJ57" s="112"/>
      <x:c r="AK57" s="112"/>
      <x:c r="AL57" s="631" t="s">
        <x:v>1841</x:v>
      </x:c>
      <x:c r="AM57" s="112"/>
      <x:c r="AN57" s="162"/>
      <x:c r="AO57" s="112"/>
      <x:c r="AP57" s="112"/>
      <x:c r="AQ57" s="112"/>
      <x:c r="AR57" s="162"/>
      <x:c r="AS57" s="112"/>
      <x:c r="AT57" s="162"/>
      <x:c r="AU57" s="112"/>
      <x:c r="AV57" s="112"/>
      <x:c r="AW57" s="112"/>
      <x:c r="AX57" s="112"/>
      <x:c r="AY57" s="112"/>
      <x:c r="AZ57" s="112"/>
      <x:c r="BA57" s="162"/>
      <x:c r="BB57" s="112"/>
      <x:c r="BC57" s="112"/>
      <x:c r="BD57" s="112"/>
      <x:c r="BE57" s="112">
        <x:v>1</x:v>
      </x:c>
      <x:c r="BF57" s="112">
        <x:v>8</x:v>
      </x:c>
      <x:c r="BG57" s="112"/>
      <x:c r="BH57" s="112"/>
      <x:c r="BI57" s="112"/>
      <x:c r="BJ57" s="162"/>
      <x:c r="BK57" s="112"/>
      <x:c r="BL57" s="162"/>
      <x:c r="BM57" s="112"/>
      <x:c r="BN57" s="162"/>
      <x:c r="BO57" s="112"/>
      <x:c r="BP57" s="162"/>
      <x:c r="BQ57" s="112"/>
      <x:c r="BR57" s="112"/>
      <x:c r="BS57" s="112"/>
      <x:c r="BT57" s="112"/>
      <x:c r="BU57" s="112"/>
      <x:c r="BV57" s="631" t="s">
        <x:v>1841</x:v>
      </x:c>
      <x:c r="BW57" s="112"/>
      <x:c r="BX57" s="112"/>
      <x:c r="BY57" s="162"/>
      <x:c r="BZ57" s="112"/>
      <x:c r="CA57" s="162"/>
      <x:c r="CB57" s="112"/>
      <x:c r="CC57" s="162"/>
      <x:c r="CD57" s="112"/>
      <x:c r="CE57" s="112">
        <x:v>1</x:v>
      </x:c>
      <x:c r="CF57" s="162">
        <x:v>24.600000000000001</x:v>
      </x:c>
      <x:c r="CG57" s="112"/>
      <x:c r="CH57" s="112"/>
      <x:c r="CI57" s="112"/>
      <x:c r="CJ57" s="112">
        <x:v>1</x:v>
      </x:c>
      <x:c r="CK57" s="112"/>
      <x:c r="CL57" s="112"/>
      <x:c r="CM57" s="112"/>
      <x:c r="CN57" s="112"/>
      <x:c r="CO57" s="112"/>
      <x:c r="CP57" s="162"/>
      <x:c r="CQ57" s="112">
        <x:v>1</x:v>
      </x:c>
      <x:c r="CR57" s="162">
        <x:v>230</x:v>
      </x:c>
      <x:c r="CS57" s="112">
        <x:v>12</x:v>
      </x:c>
      <x:c r="CT57" s="112"/>
      <x:c r="CU57" s="112"/>
      <x:c r="CV57" s="112"/>
      <x:c r="CW57" s="112">
        <x:v>1</x:v>
      </x:c>
      <x:c r="CX57" s="112">
        <x:v>1</x:v>
      </x:c>
      <x:c r="CY57" s="631" t="s">
        <x:v>1841</x:v>
      </x:c>
      <x:c r="CZ57" s="112">
        <x:v>1</x:v>
      </x:c>
      <x:c r="DA57" s="162">
        <x:v>24.600000000000001</x:v>
      </x:c>
      <x:c r="DB57" s="112"/>
      <x:c r="DC57" s="162"/>
      <x:c r="DD57" s="112"/>
      <x:c r="DE57" s="162"/>
      <x:c r="DF57" s="112"/>
      <x:c r="DG57" s="163"/>
    </x:row>
    <x:row r="58" spans="1:111" s="19" customFormat="1" ht="30" customHeight="1">
      <x:c r="A58" s="631" t="s">
        <x:v>1810</x:v>
      </x:c>
      <x:c r="B58" s="115"/>
      <x:c r="C58" s="162"/>
      <x:c r="D58" s="112"/>
      <x:c r="E58" s="162"/>
      <x:c r="F58" s="112"/>
      <x:c r="G58" s="162"/>
      <x:c r="H58" s="112"/>
      <x:c r="I58" s="162"/>
      <x:c r="J58" s="112"/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>
        <x:v>1</x:v>
      </x:c>
      <x:c r="V58" s="162">
        <x:v>90</x:v>
      </x:c>
      <x:c r="W58" s="112"/>
      <x:c r="X58" s="112">
        <x:v>7</x:v>
      </x:c>
      <x:c r="Y58" s="112"/>
      <x:c r="Z58" s="112"/>
      <x:c r="AA58" s="112"/>
      <x:c r="AB58" s="112"/>
      <x:c r="AC58" s="112"/>
      <x:c r="AD58" s="112"/>
      <x:c r="AE58" s="112"/>
      <x:c r="AF58" s="112"/>
      <x:c r="AG58" s="112">
        <x:v>1</x:v>
      </x:c>
      <x:c r="AH58" s="112"/>
      <x:c r="AI58" s="112"/>
      <x:c r="AJ58" s="112">
        <x:v>2</x:v>
      </x:c>
      <x:c r="AK58" s="112">
        <x:v>3</x:v>
      </x:c>
      <x:c r="AL58" s="631" t="s">
        <x:v>1810</x:v>
      </x:c>
      <x:c r="AM58" s="112"/>
      <x:c r="AN58" s="162"/>
      <x:c r="AO58" s="112"/>
      <x:c r="AP58" s="112"/>
      <x:c r="AQ58" s="112"/>
      <x:c r="AR58" s="162"/>
      <x:c r="AS58" s="112"/>
      <x:c r="AT58" s="162"/>
      <x:c r="AU58" s="112"/>
      <x:c r="AV58" s="112"/>
      <x:c r="AW58" s="112"/>
      <x:c r="AX58" s="112"/>
      <x:c r="AY58" s="112"/>
      <x:c r="AZ58" s="112"/>
      <x:c r="BA58" s="162"/>
      <x:c r="BB58" s="112"/>
      <x:c r="BC58" s="112"/>
      <x:c r="BD58" s="112"/>
      <x:c r="BE58" s="112">
        <x:v>1</x:v>
      </x:c>
      <x:c r="BF58" s="112">
        <x:v>2</x:v>
      </x:c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631" t="s">
        <x:v>1810</x:v>
      </x:c>
      <x:c r="BW58" s="112"/>
      <x:c r="BX58" s="112"/>
      <x:c r="BY58" s="162"/>
      <x:c r="BZ58" s="112"/>
      <x:c r="CA58" s="162"/>
      <x:c r="CB58" s="112"/>
      <x:c r="CC58" s="162"/>
      <x:c r="CD58" s="112"/>
      <x:c r="CE58" s="112"/>
      <x:c r="CF58" s="162"/>
      <x:c r="CG58" s="112"/>
      <x:c r="CH58" s="112"/>
      <x:c r="CI58" s="112"/>
      <x:c r="CJ58" s="112">
        <x:v>1</x:v>
      </x:c>
      <x:c r="CK58" s="112"/>
      <x:c r="CL58" s="112"/>
      <x:c r="CM58" s="112"/>
      <x:c r="CN58" s="112"/>
      <x:c r="CO58" s="112"/>
      <x:c r="CP58" s="162"/>
      <x:c r="CQ58" s="112">
        <x:v>1</x:v>
      </x:c>
      <x:c r="CR58" s="162">
        <x:v>75</x:v>
      </x:c>
      <x:c r="CS58" s="112">
        <x:v>3</x:v>
      </x:c>
      <x:c r="CT58" s="112"/>
      <x:c r="CU58" s="112"/>
      <x:c r="CV58" s="112"/>
      <x:c r="CW58" s="112"/>
      <x:c r="CX58" s="112"/>
      <x:c r="CY58" s="631" t="s">
        <x:v>1810</x:v>
      </x:c>
      <x:c r="CZ58" s="112">
        <x:v>1</x:v>
      </x:c>
      <x:c r="DA58" s="162">
        <x:v>46.030000000000001</x:v>
      </x:c>
      <x:c r="DB58" s="112"/>
      <x:c r="DC58" s="162"/>
      <x:c r="DD58" s="112"/>
      <x:c r="DE58" s="162"/>
      <x:c r="DF58" s="112"/>
      <x:c r="DG58" s="163"/>
    </x:row>
    <x:row r="59" spans="1:111" s="19" customFormat="1" ht="30" customHeight="1">
      <x:c r="A59" s="631" t="s">
        <x:v>1022</x:v>
      </x:c>
      <x:c r="B59" s="115"/>
      <x:c r="C59" s="162"/>
      <x:c r="D59" s="112"/>
      <x:c r="E59" s="162"/>
      <x:c r="F59" s="112"/>
      <x:c r="G59" s="162"/>
      <x:c r="H59" s="112"/>
      <x:c r="I59" s="162"/>
      <x:c r="J59" s="112">
        <x:v>2</x:v>
      </x:c>
      <x:c r="K59" s="112"/>
      <x:c r="L59" s="162"/>
      <x:c r="M59" s="112"/>
      <x:c r="N59" s="112"/>
      <x:c r="O59" s="112"/>
      <x:c r="P59" s="112"/>
      <x:c r="Q59" s="112"/>
      <x:c r="R59" s="162"/>
      <x:c r="S59" s="112"/>
      <x:c r="T59" s="162"/>
      <x:c r="U59" s="112"/>
      <x:c r="V59" s="162"/>
      <x:c r="W59" s="112"/>
      <x:c r="X59" s="112">
        <x:v>7</x:v>
      </x:c>
      <x:c r="Y59" s="112"/>
      <x:c r="Z59" s="112"/>
      <x:c r="AA59" s="112">
        <x:v>1</x:v>
      </x:c>
      <x:c r="AB59" s="112"/>
      <x:c r="AC59" s="112"/>
      <x:c r="AD59" s="112"/>
      <x:c r="AE59" s="112"/>
      <x:c r="AF59" s="112"/>
      <x:c r="AG59" s="112">
        <x:v>1</x:v>
      </x:c>
      <x:c r="AH59" s="112"/>
      <x:c r="AI59" s="112"/>
      <x:c r="AJ59" s="112">
        <x:v>1</x:v>
      </x:c>
      <x:c r="AK59" s="112">
        <x:v>2</x:v>
      </x:c>
      <x:c r="AL59" s="631" t="s">
        <x:v>1022</x:v>
      </x:c>
      <x:c r="AM59" s="112"/>
      <x:c r="AN59" s="162"/>
      <x:c r="AO59" s="112"/>
      <x:c r="AP59" s="112"/>
      <x:c r="AQ59" s="112"/>
      <x:c r="AR59" s="162"/>
      <x:c r="AS59" s="112"/>
      <x:c r="AT59" s="162"/>
      <x:c r="AU59" s="112"/>
      <x:c r="AV59" s="112"/>
      <x:c r="AW59" s="112"/>
      <x:c r="AX59" s="112"/>
      <x:c r="AY59" s="112"/>
      <x:c r="AZ59" s="112"/>
      <x:c r="BA59" s="162"/>
      <x:c r="BB59" s="112"/>
      <x:c r="BC59" s="112"/>
      <x:c r="BD59" s="112"/>
      <x:c r="BE59" s="112">
        <x:v>1</x:v>
      </x:c>
      <x:c r="BF59" s="112">
        <x:v>4</x:v>
      </x:c>
      <x:c r="BG59" s="112"/>
      <x:c r="BH59" s="112"/>
      <x:c r="BI59" s="112"/>
      <x:c r="BJ59" s="162"/>
      <x:c r="BK59" s="112"/>
      <x:c r="BL59" s="162"/>
      <x:c r="BM59" s="112"/>
      <x:c r="BN59" s="162"/>
      <x:c r="BO59" s="112"/>
      <x:c r="BP59" s="162"/>
      <x:c r="BQ59" s="112"/>
      <x:c r="BR59" s="112"/>
      <x:c r="BS59" s="112"/>
      <x:c r="BT59" s="112"/>
      <x:c r="BU59" s="112"/>
      <x:c r="BV59" s="631" t="s">
        <x:v>1022</x:v>
      </x:c>
      <x:c r="BW59" s="112"/>
      <x:c r="BX59" s="112"/>
      <x:c r="BY59" s="162"/>
      <x:c r="BZ59" s="112"/>
      <x:c r="CA59" s="162"/>
      <x:c r="CB59" s="112"/>
      <x:c r="CC59" s="162"/>
      <x:c r="CD59" s="112"/>
      <x:c r="CE59" s="112"/>
      <x:c r="CF59" s="162"/>
      <x:c r="CG59" s="112"/>
      <x:c r="CH59" s="112"/>
      <x:c r="CI59" s="112"/>
      <x:c r="CJ59" s="112"/>
      <x:c r="CK59" s="112"/>
      <x:c r="CL59" s="112"/>
      <x:c r="CM59" s="112"/>
      <x:c r="CN59" s="112"/>
      <x:c r="CO59" s="112"/>
      <x:c r="CP59" s="162"/>
      <x:c r="CQ59" s="112">
        <x:v>1</x:v>
      </x:c>
      <x:c r="CR59" s="162">
        <x:v>117</x:v>
      </x:c>
      <x:c r="CS59" s="112">
        <x:v>5</x:v>
      </x:c>
      <x:c r="CT59" s="112"/>
      <x:c r="CU59" s="112"/>
      <x:c r="CV59" s="112">
        <x:v>2</x:v>
      </x:c>
      <x:c r="CW59" s="112"/>
      <x:c r="CX59" s="112"/>
      <x:c r="CY59" s="631" t="s">
        <x:v>1022</x:v>
      </x:c>
      <x:c r="CZ59" s="112"/>
      <x:c r="DA59" s="162"/>
      <x:c r="DB59" s="112"/>
      <x:c r="DC59" s="162"/>
      <x:c r="DD59" s="112"/>
      <x:c r="DE59" s="162"/>
      <x:c r="DF59" s="112"/>
      <x:c r="DG59" s="163"/>
    </x:row>
    <x:row r="60" spans="1:111" s="19" customFormat="1" ht="30" customHeight="1">
      <x:c r="A60" s="631" t="s">
        <x:v>1204</x:v>
      </x:c>
      <x:c r="B60" s="115"/>
      <x:c r="C60" s="162"/>
      <x:c r="D60" s="112"/>
      <x:c r="E60" s="162"/>
      <x:c r="F60" s="112"/>
      <x:c r="G60" s="162"/>
      <x:c r="H60" s="112"/>
      <x:c r="I60" s="162"/>
      <x:c r="J60" s="112">
        <x:v>2</x:v>
      </x:c>
      <x:c r="K60" s="112"/>
      <x:c r="L60" s="162"/>
      <x:c r="M60" s="112"/>
      <x:c r="N60" s="112"/>
      <x:c r="O60" s="112"/>
      <x:c r="P60" s="112"/>
      <x:c r="Q60" s="112"/>
      <x:c r="R60" s="162"/>
      <x:c r="S60" s="112"/>
      <x:c r="T60" s="162"/>
      <x:c r="U60" s="112">
        <x:v>1</x:v>
      </x:c>
      <x:c r="V60" s="162">
        <x:v>91</x:v>
      </x:c>
      <x:c r="W60" s="112"/>
      <x:c r="X60" s="112">
        <x:v>13</x:v>
      </x:c>
      <x:c r="Y60" s="112"/>
      <x:c r="Z60" s="112"/>
      <x:c r="AA60" s="112">
        <x:v>1</x:v>
      </x:c>
      <x:c r="AB60" s="112"/>
      <x:c r="AC60" s="112"/>
      <x:c r="AD60" s="112">
        <x:v>1</x:v>
      </x:c>
      <x:c r="AE60" s="112"/>
      <x:c r="AF60" s="112"/>
      <x:c r="AG60" s="112">
        <x:v>1</x:v>
      </x:c>
      <x:c r="AH60" s="112"/>
      <x:c r="AI60" s="112"/>
      <x:c r="AJ60" s="112"/>
      <x:c r="AK60" s="112">
        <x:v>2</x:v>
      </x:c>
      <x:c r="AL60" s="631" t="s">
        <x:v>1204</x:v>
      </x:c>
      <x:c r="AM60" s="112"/>
      <x:c r="AN60" s="162"/>
      <x:c r="AO60" s="112"/>
      <x:c r="AP60" s="112"/>
      <x:c r="AQ60" s="112"/>
      <x:c r="AR60" s="162"/>
      <x:c r="AS60" s="112"/>
      <x:c r="AT60" s="162"/>
      <x:c r="AU60" s="112"/>
      <x:c r="AV60" s="112"/>
      <x:c r="AW60" s="112"/>
      <x:c r="AX60" s="112"/>
      <x:c r="AY60" s="112"/>
      <x:c r="AZ60" s="112"/>
      <x:c r="BA60" s="162"/>
      <x:c r="BB60" s="112"/>
      <x:c r="BC60" s="112"/>
      <x:c r="BD60" s="112"/>
      <x:c r="BE60" s="112">
        <x:v>1</x:v>
      </x:c>
      <x:c r="BF60" s="112">
        <x:v>4</x:v>
      </x:c>
      <x:c r="BG60" s="112"/>
      <x:c r="BH60" s="112"/>
      <x:c r="BI60" s="112"/>
      <x:c r="BJ60" s="162"/>
      <x:c r="BK60" s="112"/>
      <x:c r="BL60" s="162"/>
      <x:c r="BM60" s="112"/>
      <x:c r="BN60" s="162"/>
      <x:c r="BO60" s="112"/>
      <x:c r="BP60" s="162"/>
      <x:c r="BQ60" s="112"/>
      <x:c r="BR60" s="112"/>
      <x:c r="BS60" s="112"/>
      <x:c r="BT60" s="112"/>
      <x:c r="BU60" s="112"/>
      <x:c r="BV60" s="631" t="s">
        <x:v>1204</x:v>
      </x:c>
      <x:c r="BW60" s="112"/>
      <x:c r="BX60" s="112"/>
      <x:c r="BY60" s="162"/>
      <x:c r="BZ60" s="112"/>
      <x:c r="CA60" s="162"/>
      <x:c r="CB60" s="112"/>
      <x:c r="CC60" s="162"/>
      <x:c r="CD60" s="112"/>
      <x:c r="CE60" s="112"/>
      <x:c r="CF60" s="162"/>
      <x:c r="CG60" s="112"/>
      <x:c r="CH60" s="112"/>
      <x:c r="CI60" s="112"/>
      <x:c r="CJ60" s="112">
        <x:v>1</x:v>
      </x:c>
      <x:c r="CK60" s="112"/>
      <x:c r="CL60" s="112"/>
      <x:c r="CM60" s="112"/>
      <x:c r="CN60" s="112"/>
      <x:c r="CO60" s="112"/>
      <x:c r="CP60" s="162"/>
      <x:c r="CQ60" s="112">
        <x:v>1</x:v>
      </x:c>
      <x:c r="CR60" s="162">
        <x:v>46</x:v>
      </x:c>
      <x:c r="CS60" s="112">
        <x:v>4</x:v>
      </x:c>
      <x:c r="CT60" s="112"/>
      <x:c r="CU60" s="112"/>
      <x:c r="CV60" s="112">
        <x:v>1</x:v>
      </x:c>
      <x:c r="CW60" s="112"/>
      <x:c r="CX60" s="112"/>
      <x:c r="CY60" s="631" t="s">
        <x:v>1204</x:v>
      </x:c>
      <x:c r="CZ60" s="112">
        <x:v>1</x:v>
      </x:c>
      <x:c r="DA60" s="162">
        <x:v>47.079999999999998</x:v>
      </x:c>
      <x:c r="DB60" s="112"/>
      <x:c r="DC60" s="162"/>
      <x:c r="DD60" s="112"/>
      <x:c r="DE60" s="162"/>
      <x:c r="DF60" s="112"/>
      <x:c r="DG60" s="163"/>
    </x:row>
    <x:row r="61" spans="1:111" s="19" customFormat="1" ht="30" customHeight="1">
      <x:c r="A61" s="631" t="s">
        <x:v>1346</x:v>
      </x:c>
      <x:c r="B61" s="115"/>
      <x:c r="C61" s="162"/>
      <x:c r="D61" s="112"/>
      <x:c r="E61" s="162"/>
      <x:c r="F61" s="112"/>
      <x:c r="G61" s="162"/>
      <x:c r="H61" s="112"/>
      <x:c r="I61" s="162"/>
      <x:c r="J61" s="112">
        <x:v>1</x:v>
      </x:c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>
        <x:v>1</x:v>
      </x:c>
      <x:c r="V61" s="162">
        <x:v>93</x:v>
      </x:c>
      <x:c r="W61" s="112"/>
      <x:c r="X61" s="112">
        <x:v>10</x:v>
      </x:c>
      <x:c r="Y61" s="112"/>
      <x:c r="Z61" s="112"/>
      <x:c r="AA61" s="112">
        <x:v>1</x:v>
      </x:c>
      <x:c r="AB61" s="112"/>
      <x:c r="AC61" s="112"/>
      <x:c r="AD61" s="112"/>
      <x:c r="AE61" s="112"/>
      <x:c r="AF61" s="112"/>
      <x:c r="AG61" s="112">
        <x:v>1</x:v>
      </x:c>
      <x:c r="AH61" s="112"/>
      <x:c r="AI61" s="112"/>
      <x:c r="AJ61" s="112"/>
      <x:c r="AK61" s="112"/>
      <x:c r="AL61" s="631" t="s">
        <x:v>1346</x:v>
      </x:c>
      <x:c r="AM61" s="112"/>
      <x:c r="AN61" s="162"/>
      <x:c r="AO61" s="112"/>
      <x:c r="AP61" s="112"/>
      <x:c r="AQ61" s="112"/>
      <x:c r="AR61" s="162"/>
      <x:c r="AS61" s="112"/>
      <x:c r="AT61" s="162"/>
      <x:c r="AU61" s="112"/>
      <x:c r="AV61" s="112"/>
      <x:c r="AW61" s="112"/>
      <x:c r="AX61" s="112"/>
      <x:c r="AY61" s="112"/>
      <x:c r="AZ61" s="112"/>
      <x:c r="BA61" s="162"/>
      <x:c r="BB61" s="112"/>
      <x:c r="BC61" s="112"/>
      <x:c r="BD61" s="112"/>
      <x:c r="BE61" s="112">
        <x:v>1</x:v>
      </x:c>
      <x:c r="BF61" s="112">
        <x:v>5</x:v>
      </x:c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631" t="s">
        <x:v>1346</x:v>
      </x:c>
      <x:c r="BW61" s="112"/>
      <x:c r="BX61" s="112"/>
      <x:c r="BY61" s="162"/>
      <x:c r="BZ61" s="112"/>
      <x:c r="CA61" s="162"/>
      <x:c r="CB61" s="112"/>
      <x:c r="CC61" s="162"/>
      <x:c r="CD61" s="112"/>
      <x:c r="CE61" s="112"/>
      <x:c r="CF61" s="162"/>
      <x:c r="CG61" s="112"/>
      <x:c r="CH61" s="112"/>
      <x:c r="CI61" s="112"/>
      <x:c r="CJ61" s="112"/>
      <x:c r="CK61" s="112"/>
      <x:c r="CL61" s="112"/>
      <x:c r="CM61" s="112"/>
      <x:c r="CN61" s="112"/>
      <x:c r="CO61" s="112"/>
      <x:c r="CP61" s="162"/>
      <x:c r="CQ61" s="112">
        <x:v>1</x:v>
      </x:c>
      <x:c r="CR61" s="162">
        <x:v>98</x:v>
      </x:c>
      <x:c r="CS61" s="112">
        <x:v>4</x:v>
      </x:c>
      <x:c r="CT61" s="112"/>
      <x:c r="CU61" s="112"/>
      <x:c r="CV61" s="112">
        <x:v>1</x:v>
      </x:c>
      <x:c r="CW61" s="112"/>
      <x:c r="CX61" s="112"/>
      <x:c r="CY61" s="631" t="s">
        <x:v>1346</x:v>
      </x:c>
      <x:c r="CZ61" s="112">
        <x:v>1</x:v>
      </x:c>
      <x:c r="DA61" s="162">
        <x:v>47.100000000000001</x:v>
      </x:c>
      <x:c r="DB61" s="112"/>
      <x:c r="DC61" s="162"/>
      <x:c r="DD61" s="112"/>
      <x:c r="DE61" s="162"/>
      <x:c r="DF61" s="112"/>
      <x:c r="DG61" s="163"/>
    </x:row>
    <x:row r="62" spans="1:111" s="19" customFormat="1" ht="30" customHeight="1">
      <x:c r="A62" s="631" t="s">
        <x:v>1821</x:v>
      </x:c>
      <x:c r="B62" s="115"/>
      <x:c r="C62" s="162"/>
      <x:c r="D62" s="112"/>
      <x:c r="E62" s="162"/>
      <x:c r="F62" s="112"/>
      <x:c r="G62" s="162"/>
      <x:c r="H62" s="112"/>
      <x:c r="I62" s="162"/>
      <x:c r="J62" s="112">
        <x:v>3</x:v>
      </x:c>
      <x:c r="K62" s="112"/>
      <x:c r="L62" s="162"/>
      <x:c r="M62" s="112"/>
      <x:c r="N62" s="112"/>
      <x:c r="O62" s="112"/>
      <x:c r="P62" s="112"/>
      <x:c r="Q62" s="112"/>
      <x:c r="R62" s="162"/>
      <x:c r="S62" s="112"/>
      <x:c r="T62" s="162"/>
      <x:c r="U62" s="112">
        <x:v>1</x:v>
      </x:c>
      <x:c r="V62" s="162">
        <x:v>90</x:v>
      </x:c>
      <x:c r="W62" s="112"/>
      <x:c r="X62" s="112">
        <x:v>9</x:v>
      </x:c>
      <x:c r="Y62" s="112"/>
      <x:c r="Z62" s="112"/>
      <x:c r="AA62" s="112">
        <x:v>1</x:v>
      </x:c>
      <x:c r="AB62" s="112"/>
      <x:c r="AC62" s="112"/>
      <x:c r="AD62" s="112"/>
      <x:c r="AE62" s="112"/>
      <x:c r="AF62" s="112"/>
      <x:c r="AG62" s="112">
        <x:v>1</x:v>
      </x:c>
      <x:c r="AH62" s="112"/>
      <x:c r="AI62" s="112"/>
      <x:c r="AJ62" s="112">
        <x:v>1</x:v>
      </x:c>
      <x:c r="AK62" s="112">
        <x:v>2</x:v>
      </x:c>
      <x:c r="AL62" s="631" t="s">
        <x:v>1821</x:v>
      </x:c>
      <x:c r="AM62" s="112"/>
      <x:c r="AN62" s="162"/>
      <x:c r="AO62" s="112"/>
      <x:c r="AP62" s="112"/>
      <x:c r="AQ62" s="112"/>
      <x:c r="AR62" s="162"/>
      <x:c r="AS62" s="112"/>
      <x:c r="AT62" s="162"/>
      <x:c r="AU62" s="112"/>
      <x:c r="AV62" s="112"/>
      <x:c r="AW62" s="112"/>
      <x:c r="AX62" s="112"/>
      <x:c r="AY62" s="112"/>
      <x:c r="AZ62" s="112"/>
      <x:c r="BA62" s="162"/>
      <x:c r="BB62" s="112"/>
      <x:c r="BC62" s="112"/>
      <x:c r="BD62" s="112"/>
      <x:c r="BE62" s="112">
        <x:v>1</x:v>
      </x:c>
      <x:c r="BF62" s="112">
        <x:v>5</x:v>
      </x:c>
      <x:c r="BG62" s="112"/>
      <x:c r="BH62" s="112"/>
      <x:c r="BI62" s="112"/>
      <x:c r="BJ62" s="162"/>
      <x:c r="BK62" s="112"/>
      <x:c r="BL62" s="162"/>
      <x:c r="BM62" s="112"/>
      <x:c r="BN62" s="162"/>
      <x:c r="BO62" s="112"/>
      <x:c r="BP62" s="162"/>
      <x:c r="BQ62" s="112"/>
      <x:c r="BR62" s="112"/>
      <x:c r="BS62" s="112"/>
      <x:c r="BT62" s="112"/>
      <x:c r="BU62" s="112"/>
      <x:c r="BV62" s="631" t="s">
        <x:v>1821</x:v>
      </x:c>
      <x:c r="BW62" s="112"/>
      <x:c r="BX62" s="112"/>
      <x:c r="BY62" s="162"/>
      <x:c r="BZ62" s="112"/>
      <x:c r="CA62" s="162"/>
      <x:c r="CB62" s="112"/>
      <x:c r="CC62" s="162"/>
      <x:c r="CD62" s="112"/>
      <x:c r="CE62" s="112"/>
      <x:c r="CF62" s="162"/>
      <x:c r="CG62" s="112"/>
      <x:c r="CH62" s="112"/>
      <x:c r="CI62" s="112"/>
      <x:c r="CJ62" s="112"/>
      <x:c r="CK62" s="112"/>
      <x:c r="CL62" s="112"/>
      <x:c r="CM62" s="112"/>
      <x:c r="CN62" s="112"/>
      <x:c r="CO62" s="112"/>
      <x:c r="CP62" s="162"/>
      <x:c r="CQ62" s="112">
        <x:v>1</x:v>
      </x:c>
      <x:c r="CR62" s="162">
        <x:v>85</x:v>
      </x:c>
      <x:c r="CS62" s="112">
        <x:v>4</x:v>
      </x:c>
      <x:c r="CT62" s="112"/>
      <x:c r="CU62" s="112"/>
      <x:c r="CV62" s="112"/>
      <x:c r="CW62" s="112"/>
      <x:c r="CX62" s="112"/>
      <x:c r="CY62" s="631" t="s">
        <x:v>1821</x:v>
      </x:c>
      <x:c r="CZ62" s="112">
        <x:v>1</x:v>
      </x:c>
      <x:c r="DA62" s="162">
        <x:v>46.07</x:v>
      </x:c>
      <x:c r="DB62" s="112"/>
      <x:c r="DC62" s="162"/>
      <x:c r="DD62" s="112"/>
      <x:c r="DE62" s="162"/>
      <x:c r="DF62" s="112"/>
      <x:c r="DG62" s="163"/>
    </x:row>
    <x:row r="63" spans="1:111" s="19" customFormat="1" ht="30" customHeight="1">
      <x:c r="A63" s="631" t="s">
        <x:v>1762</x:v>
      </x:c>
      <x:c r="B63" s="115"/>
      <x:c r="C63" s="162"/>
      <x:c r="D63" s="112"/>
      <x:c r="E63" s="162"/>
      <x:c r="F63" s="112"/>
      <x:c r="G63" s="162"/>
      <x:c r="H63" s="112"/>
      <x:c r="I63" s="162"/>
      <x:c r="J63" s="112">
        <x:v>1</x:v>
      </x:c>
      <x:c r="K63" s="112"/>
      <x:c r="L63" s="162"/>
      <x:c r="M63" s="112"/>
      <x:c r="N63" s="112"/>
      <x:c r="O63" s="112"/>
      <x:c r="P63" s="112"/>
      <x:c r="Q63" s="112"/>
      <x:c r="R63" s="162"/>
      <x:c r="S63" s="112"/>
      <x:c r="T63" s="162"/>
      <x:c r="U63" s="112">
        <x:v>1</x:v>
      </x:c>
      <x:c r="V63" s="162">
        <x:v>90</x:v>
      </x:c>
      <x:c r="W63" s="112"/>
      <x:c r="X63" s="112">
        <x:v>8</x:v>
      </x:c>
      <x:c r="Y63" s="112"/>
      <x:c r="Z63" s="112"/>
      <x:c r="AA63" s="112">
        <x:v>1</x:v>
      </x:c>
      <x:c r="AB63" s="112"/>
      <x:c r="AC63" s="112"/>
      <x:c r="AD63" s="112">
        <x:v>1</x:v>
      </x:c>
      <x:c r="AE63" s="112"/>
      <x:c r="AF63" s="112"/>
      <x:c r="AG63" s="112">
        <x:v>1</x:v>
      </x:c>
      <x:c r="AH63" s="112"/>
      <x:c r="AI63" s="112"/>
      <x:c r="AJ63" s="112"/>
      <x:c r="AK63" s="112"/>
      <x:c r="AL63" s="631" t="s">
        <x:v>1762</x:v>
      </x:c>
      <x:c r="AM63" s="112"/>
      <x:c r="AN63" s="162"/>
      <x:c r="AO63" s="112"/>
      <x:c r="AP63" s="112"/>
      <x:c r="AQ63" s="112"/>
      <x:c r="AR63" s="162"/>
      <x:c r="AS63" s="112"/>
      <x:c r="AT63" s="162"/>
      <x:c r="AU63" s="112"/>
      <x:c r="AV63" s="112"/>
      <x:c r="AW63" s="112"/>
      <x:c r="AX63" s="112"/>
      <x:c r="AY63" s="112"/>
      <x:c r="AZ63" s="112"/>
      <x:c r="BA63" s="162"/>
      <x:c r="BB63" s="112"/>
      <x:c r="BC63" s="112"/>
      <x:c r="BD63" s="112"/>
      <x:c r="BE63" s="112">
        <x:v>1</x:v>
      </x:c>
      <x:c r="BF63" s="112">
        <x:v>7</x:v>
      </x:c>
      <x:c r="BG63" s="112"/>
      <x:c r="BH63" s="112">
        <x:v>1</x:v>
      </x:c>
      <x:c r="BI63" s="112"/>
      <x:c r="BJ63" s="162"/>
      <x:c r="BK63" s="112"/>
      <x:c r="BL63" s="162"/>
      <x:c r="BM63" s="112"/>
      <x:c r="BN63" s="162"/>
      <x:c r="BO63" s="112"/>
      <x:c r="BP63" s="162"/>
      <x:c r="BQ63" s="112"/>
      <x:c r="BR63" s="112"/>
      <x:c r="BS63" s="112"/>
      <x:c r="BT63" s="112"/>
      <x:c r="BU63" s="112"/>
      <x:c r="BV63" s="631" t="s">
        <x:v>1762</x:v>
      </x:c>
      <x:c r="BW63" s="112"/>
      <x:c r="BX63" s="112"/>
      <x:c r="BY63" s="162"/>
      <x:c r="BZ63" s="112"/>
      <x:c r="CA63" s="162"/>
      <x:c r="CB63" s="112"/>
      <x:c r="CC63" s="162"/>
      <x:c r="CD63" s="112"/>
      <x:c r="CE63" s="112"/>
      <x:c r="CF63" s="162"/>
      <x:c r="CG63" s="112"/>
      <x:c r="CH63" s="112"/>
      <x:c r="CI63" s="112">
        <x:v>1</x:v>
      </x:c>
      <x:c r="CJ63" s="112"/>
      <x:c r="CK63" s="112"/>
      <x:c r="CL63" s="112"/>
      <x:c r="CM63" s="112"/>
      <x:c r="CN63" s="112"/>
      <x:c r="CO63" s="112"/>
      <x:c r="CP63" s="162"/>
      <x:c r="CQ63" s="112">
        <x:v>1</x:v>
      </x:c>
      <x:c r="CR63" s="162">
        <x:v>75</x:v>
      </x:c>
      <x:c r="CS63" s="112">
        <x:v>5</x:v>
      </x:c>
      <x:c r="CT63" s="112"/>
      <x:c r="CU63" s="112"/>
      <x:c r="CV63" s="112"/>
      <x:c r="CW63" s="112">
        <x:v>2</x:v>
      </x:c>
      <x:c r="CX63" s="112">
        <x:v>4</x:v>
      </x:c>
      <x:c r="CY63" s="631" t="s">
        <x:v>1762</x:v>
      </x:c>
      <x:c r="CZ63" s="112">
        <x:v>1</x:v>
      </x:c>
      <x:c r="DA63" s="162">
        <x:v>46.07</x:v>
      </x:c>
      <x:c r="DB63" s="112"/>
      <x:c r="DC63" s="162"/>
      <x:c r="DD63" s="112"/>
      <x:c r="DE63" s="162"/>
      <x:c r="DF63" s="112"/>
      <x:c r="DG63" s="163"/>
    </x:row>
    <x:row r="64" spans="1:111" s="19" customFormat="1" ht="30" customHeight="1">
      <x:c r="A64" s="631" t="s">
        <x:v>1597</x:v>
      </x:c>
      <x:c r="B64" s="115"/>
      <x:c r="C64" s="162"/>
      <x:c r="D64" s="112"/>
      <x:c r="E64" s="162"/>
      <x:c r="F64" s="112"/>
      <x:c r="G64" s="162"/>
      <x:c r="H64" s="112"/>
      <x:c r="I64" s="162"/>
      <x:c r="J64" s="112">
        <x:v>1</x:v>
      </x:c>
      <x:c r="K64" s="112"/>
      <x:c r="L64" s="162"/>
      <x:c r="M64" s="112"/>
      <x:c r="N64" s="112"/>
      <x:c r="O64" s="112"/>
      <x:c r="P64" s="112"/>
      <x:c r="Q64" s="112"/>
      <x:c r="R64" s="162"/>
      <x:c r="S64" s="112"/>
      <x:c r="T64" s="162"/>
      <x:c r="U64" s="112"/>
      <x:c r="V64" s="162"/>
      <x:c r="W64" s="112"/>
      <x:c r="X64" s="112">
        <x:v>17</x:v>
      </x:c>
      <x:c r="Y64" s="112"/>
      <x:c r="Z64" s="112"/>
      <x:c r="AA64" s="112">
        <x:v>1</x:v>
      </x:c>
      <x:c r="AB64" s="112"/>
      <x:c r="AC64" s="112"/>
      <x:c r="AD64" s="112">
        <x:v>1</x:v>
      </x:c>
      <x:c r="AE64" s="112"/>
      <x:c r="AF64" s="112"/>
      <x:c r="AG64" s="112">
        <x:v>1</x:v>
      </x:c>
      <x:c r="AH64" s="112"/>
      <x:c r="AI64" s="112"/>
      <x:c r="AJ64" s="112"/>
      <x:c r="AK64" s="112"/>
      <x:c r="AL64" s="631" t="s">
        <x:v>1597</x:v>
      </x:c>
      <x:c r="AM64" s="112"/>
      <x:c r="AN64" s="162"/>
      <x:c r="AO64" s="112"/>
      <x:c r="AP64" s="112"/>
      <x:c r="AQ64" s="112"/>
      <x:c r="AR64" s="162"/>
      <x:c r="AS64" s="112"/>
      <x:c r="AT64" s="162"/>
      <x:c r="AU64" s="112"/>
      <x:c r="AV64" s="112"/>
      <x:c r="AW64" s="112"/>
      <x:c r="AX64" s="112"/>
      <x:c r="AY64" s="112"/>
      <x:c r="AZ64" s="112"/>
      <x:c r="BA64" s="162"/>
      <x:c r="BB64" s="112"/>
      <x:c r="BC64" s="112"/>
      <x:c r="BD64" s="112"/>
      <x:c r="BE64" s="112">
        <x:v>1</x:v>
      </x:c>
      <x:c r="BF64" s="112">
        <x:v>7</x:v>
      </x:c>
      <x:c r="BG64" s="112"/>
      <x:c r="BH64" s="112"/>
      <x:c r="BI64" s="112"/>
      <x:c r="BJ64" s="162"/>
      <x:c r="BK64" s="112"/>
      <x:c r="BL64" s="162"/>
      <x:c r="BM64" s="112"/>
      <x:c r="BN64" s="162"/>
      <x:c r="BO64" s="112"/>
      <x:c r="BP64" s="162"/>
      <x:c r="BQ64" s="112"/>
      <x:c r="BR64" s="112"/>
      <x:c r="BS64" s="112"/>
      <x:c r="BT64" s="112"/>
      <x:c r="BU64" s="112"/>
      <x:c r="BV64" s="631" t="s">
        <x:v>1597</x:v>
      </x:c>
      <x:c r="BW64" s="112"/>
      <x:c r="BX64" s="112"/>
      <x:c r="BY64" s="162"/>
      <x:c r="BZ64" s="112"/>
      <x:c r="CA64" s="162"/>
      <x:c r="CB64" s="112"/>
      <x:c r="CC64" s="162"/>
      <x:c r="CD64" s="112"/>
      <x:c r="CE64" s="112"/>
      <x:c r="CF64" s="162"/>
      <x:c r="CG64" s="112"/>
      <x:c r="CH64" s="112"/>
      <x:c r="CI64" s="112"/>
      <x:c r="CJ64" s="112"/>
      <x:c r="CK64" s="112"/>
      <x:c r="CL64" s="112"/>
      <x:c r="CM64" s="112"/>
      <x:c r="CN64" s="112"/>
      <x:c r="CO64" s="112"/>
      <x:c r="CP64" s="162"/>
      <x:c r="CQ64" s="112">
        <x:v>1</x:v>
      </x:c>
      <x:c r="CR64" s="162">
        <x:v>78</x:v>
      </x:c>
      <x:c r="CS64" s="112">
        <x:v>5</x:v>
      </x:c>
      <x:c r="CT64" s="112"/>
      <x:c r="CU64" s="112"/>
      <x:c r="CV64" s="112">
        <x:v>1</x:v>
      </x:c>
      <x:c r="CW64" s="112"/>
      <x:c r="CX64" s="112"/>
      <x:c r="CY64" s="631" t="s">
        <x:v>1597</x:v>
      </x:c>
      <x:c r="CZ64" s="112"/>
      <x:c r="DA64" s="162"/>
      <x:c r="DB64" s="112"/>
      <x:c r="DC64" s="162"/>
      <x:c r="DD64" s="112"/>
      <x:c r="DE64" s="162"/>
      <x:c r="DF64" s="112"/>
      <x:c r="DG64" s="163"/>
    </x:row>
    <x:row r="65" spans="1:111" s="19" customFormat="1" ht="30" customHeight="1">
      <x:c r="A65" s="631" t="s">
        <x:v>967</x:v>
      </x:c>
      <x:c r="B65" s="115"/>
      <x:c r="C65" s="162"/>
      <x:c r="D65" s="112"/>
      <x:c r="E65" s="162"/>
      <x:c r="F65" s="112"/>
      <x:c r="G65" s="162"/>
      <x:c r="H65" s="112"/>
      <x:c r="I65" s="162"/>
      <x:c r="J65" s="112"/>
      <x:c r="K65" s="112"/>
      <x:c r="L65" s="162"/>
      <x:c r="M65" s="112"/>
      <x:c r="N65" s="112"/>
      <x:c r="O65" s="112"/>
      <x:c r="P65" s="112"/>
      <x:c r="Q65" s="112"/>
      <x:c r="R65" s="162"/>
      <x:c r="S65" s="112"/>
      <x:c r="T65" s="162"/>
      <x:c r="U65" s="112"/>
      <x:c r="V65" s="162"/>
      <x:c r="W65" s="112"/>
      <x:c r="X65" s="112">
        <x:v>8</x:v>
      </x:c>
      <x:c r="Y65" s="112"/>
      <x:c r="Z65" s="112"/>
      <x:c r="AA65" s="112">
        <x:v>1</x:v>
      </x:c>
      <x:c r="AB65" s="112"/>
      <x:c r="AC65" s="112">
        <x:v>1</x:v>
      </x:c>
      <x:c r="AD65" s="112"/>
      <x:c r="AE65" s="112"/>
      <x:c r="AF65" s="112"/>
      <x:c r="AG65" s="112">
        <x:v>1</x:v>
      </x:c>
      <x:c r="AH65" s="112"/>
      <x:c r="AI65" s="112"/>
      <x:c r="AJ65" s="112">
        <x:v>1</x:v>
      </x:c>
      <x:c r="AK65" s="112">
        <x:v>0</x:v>
      </x:c>
      <x:c r="AL65" s="631" t="s">
        <x:v>967</x:v>
      </x:c>
      <x:c r="AM65" s="112"/>
      <x:c r="AN65" s="162"/>
      <x:c r="AO65" s="112"/>
      <x:c r="AP65" s="112"/>
      <x:c r="AQ65" s="112"/>
      <x:c r="AR65" s="162"/>
      <x:c r="AS65" s="112"/>
      <x:c r="AT65" s="162"/>
      <x:c r="AU65" s="112"/>
      <x:c r="AV65" s="112"/>
      <x:c r="AW65" s="112"/>
      <x:c r="AX65" s="112"/>
      <x:c r="AY65" s="112"/>
      <x:c r="AZ65" s="112"/>
      <x:c r="BA65" s="162"/>
      <x:c r="BB65" s="112"/>
      <x:c r="BC65" s="112"/>
      <x:c r="BD65" s="112"/>
      <x:c r="BE65" s="112">
        <x:v>1</x:v>
      </x:c>
      <x:c r="BF65" s="112">
        <x:v>6</x:v>
      </x:c>
      <x:c r="BG65" s="112"/>
      <x:c r="BH65" s="112"/>
      <x:c r="BI65" s="112"/>
      <x:c r="BJ65" s="162"/>
      <x:c r="BK65" s="112"/>
      <x:c r="BL65" s="162"/>
      <x:c r="BM65" s="112"/>
      <x:c r="BN65" s="162"/>
      <x:c r="BO65" s="112"/>
      <x:c r="BP65" s="162"/>
      <x:c r="BQ65" s="112"/>
      <x:c r="BR65" s="112"/>
      <x:c r="BS65" s="112"/>
      <x:c r="BT65" s="112"/>
      <x:c r="BU65" s="112"/>
      <x:c r="BV65" s="631" t="s">
        <x:v>967</x:v>
      </x:c>
      <x:c r="BW65" s="112"/>
      <x:c r="BX65" s="112"/>
      <x:c r="BY65" s="162"/>
      <x:c r="BZ65" s="112"/>
      <x:c r="CA65" s="162"/>
      <x:c r="CB65" s="112"/>
      <x:c r="CC65" s="162"/>
      <x:c r="CD65" s="112"/>
      <x:c r="CE65" s="112"/>
      <x:c r="CF65" s="162"/>
      <x:c r="CG65" s="112"/>
      <x:c r="CH65" s="112"/>
      <x:c r="CI65" s="112"/>
      <x:c r="CJ65" s="112">
        <x:v>1</x:v>
      </x:c>
      <x:c r="CK65" s="112"/>
      <x:c r="CL65" s="112"/>
      <x:c r="CM65" s="112"/>
      <x:c r="CN65" s="112"/>
      <x:c r="CO65" s="112"/>
      <x:c r="CP65" s="162"/>
      <x:c r="CQ65" s="112">
        <x:v>1</x:v>
      </x:c>
      <x:c r="CR65" s="162">
        <x:v>88</x:v>
      </x:c>
      <x:c r="CS65" s="112">
        <x:v>3</x:v>
      </x:c>
      <x:c r="CT65" s="112"/>
      <x:c r="CU65" s="112"/>
      <x:c r="CV65" s="112">
        <x:v>1</x:v>
      </x:c>
      <x:c r="CW65" s="112"/>
      <x:c r="CX65" s="112"/>
      <x:c r="CY65" s="631" t="s">
        <x:v>967</x:v>
      </x:c>
      <x:c r="CZ65" s="112"/>
      <x:c r="DA65" s="162"/>
      <x:c r="DB65" s="112"/>
      <x:c r="DC65" s="162"/>
      <x:c r="DD65" s="112"/>
      <x:c r="DE65" s="162"/>
      <x:c r="DF65" s="112"/>
      <x:c r="DG65" s="163"/>
    </x:row>
    <x:row r="66" spans="1:111" s="19" customFormat="1" ht="30" customHeight="1">
      <x:c r="A66" s="631" t="s">
        <x:v>1835</x:v>
      </x:c>
      <x:c r="B66" s="115"/>
      <x:c r="C66" s="162"/>
      <x:c r="D66" s="112"/>
      <x:c r="E66" s="162"/>
      <x:c r="F66" s="112"/>
      <x:c r="G66" s="162"/>
      <x:c r="H66" s="112"/>
      <x:c r="I66" s="162"/>
      <x:c r="J66" s="112"/>
      <x:c r="K66" s="112"/>
      <x:c r="L66" s="162"/>
      <x:c r="M66" s="112"/>
      <x:c r="N66" s="112"/>
      <x:c r="O66" s="112"/>
      <x:c r="P66" s="112"/>
      <x:c r="Q66" s="112"/>
      <x:c r="R66" s="162"/>
      <x:c r="S66" s="112"/>
      <x:c r="T66" s="162"/>
      <x:c r="U66" s="112">
        <x:v>1</x:v>
      </x:c>
      <x:c r="V66" s="162">
        <x:v>138</x:v>
      </x:c>
      <x:c r="W66" s="112"/>
      <x:c r="X66" s="112">
        <x:v>6</x:v>
      </x:c>
      <x:c r="Y66" s="112"/>
      <x:c r="Z66" s="112"/>
      <x:c r="AA66" s="112">
        <x:v>1</x:v>
      </x:c>
      <x:c r="AB66" s="112"/>
      <x:c r="AC66" s="112"/>
      <x:c r="AD66" s="112"/>
      <x:c r="AE66" s="112"/>
      <x:c r="AF66" s="112"/>
      <x:c r="AG66" s="112">
        <x:v>1</x:v>
      </x:c>
      <x:c r="AH66" s="112"/>
      <x:c r="AI66" s="112"/>
      <x:c r="AJ66" s="112">
        <x:v>1</x:v>
      </x:c>
      <x:c r="AK66" s="112">
        <x:v>0</x:v>
      </x:c>
      <x:c r="AL66" s="631" t="s">
        <x:v>1835</x:v>
      </x:c>
      <x:c r="AM66" s="112"/>
      <x:c r="AN66" s="162"/>
      <x:c r="AO66" s="112"/>
      <x:c r="AP66" s="112"/>
      <x:c r="AQ66" s="112"/>
      <x:c r="AR66" s="162"/>
      <x:c r="AS66" s="112"/>
      <x:c r="AT66" s="162"/>
      <x:c r="AU66" s="112"/>
      <x:c r="AV66" s="112"/>
      <x:c r="AW66" s="112"/>
      <x:c r="AX66" s="112"/>
      <x:c r="AY66" s="112"/>
      <x:c r="AZ66" s="112"/>
      <x:c r="BA66" s="162"/>
      <x:c r="BB66" s="112"/>
      <x:c r="BC66" s="112"/>
      <x:c r="BD66" s="112"/>
      <x:c r="BE66" s="112">
        <x:v>1</x:v>
      </x:c>
      <x:c r="BF66" s="112">
        <x:v>4</x:v>
      </x:c>
      <x:c r="BG66" s="112"/>
      <x:c r="BH66" s="112"/>
      <x:c r="BI66" s="112"/>
      <x:c r="BJ66" s="162"/>
      <x:c r="BK66" s="112"/>
      <x:c r="BL66" s="162"/>
      <x:c r="BM66" s="112"/>
      <x:c r="BN66" s="162"/>
      <x:c r="BO66" s="112"/>
      <x:c r="BP66" s="162"/>
      <x:c r="BQ66" s="112"/>
      <x:c r="BR66" s="112"/>
      <x:c r="BS66" s="112"/>
      <x:c r="BT66" s="112"/>
      <x:c r="BU66" s="112"/>
      <x:c r="BV66" s="631" t="s">
        <x:v>1835</x:v>
      </x:c>
      <x:c r="BW66" s="112"/>
      <x:c r="BX66" s="112"/>
      <x:c r="BY66" s="162"/>
      <x:c r="BZ66" s="112"/>
      <x:c r="CA66" s="162"/>
      <x:c r="CB66" s="112"/>
      <x:c r="CC66" s="162"/>
      <x:c r="CD66" s="112"/>
      <x:c r="CE66" s="112"/>
      <x:c r="CF66" s="162"/>
      <x:c r="CG66" s="112"/>
      <x:c r="CH66" s="112"/>
      <x:c r="CI66" s="112"/>
      <x:c r="CJ66" s="112"/>
      <x:c r="CK66" s="112"/>
      <x:c r="CL66" s="112"/>
      <x:c r="CM66" s="112"/>
      <x:c r="CN66" s="112"/>
      <x:c r="CO66" s="112"/>
      <x:c r="CP66" s="162"/>
      <x:c r="CQ66" s="112">
        <x:v>1</x:v>
      </x:c>
      <x:c r="CR66" s="162">
        <x:v>93</x:v>
      </x:c>
      <x:c r="CS66" s="112">
        <x:v>4</x:v>
      </x:c>
      <x:c r="CT66" s="112"/>
      <x:c r="CU66" s="112"/>
      <x:c r="CV66" s="112"/>
      <x:c r="CW66" s="112"/>
      <x:c r="CX66" s="112"/>
      <x:c r="CY66" s="631" t="s">
        <x:v>1835</x:v>
      </x:c>
      <x:c r="CZ66" s="112">
        <x:v>1</x:v>
      </x:c>
      <x:c r="DA66" s="162">
        <x:v>43.350000000000001</x:v>
      </x:c>
      <x:c r="DB66" s="112"/>
      <x:c r="DC66" s="162"/>
      <x:c r="DD66" s="112"/>
      <x:c r="DE66" s="162"/>
      <x:c r="DF66" s="112"/>
      <x:c r="DG66" s="163"/>
    </x:row>
    <x:row r="67" spans="1:111" s="19" customFormat="1" ht="30" customHeight="1">
      <x:c r="A67" s="631" t="s">
        <x:v>1203</x:v>
      </x:c>
      <x:c r="B67" s="115"/>
      <x:c r="C67" s="162"/>
      <x:c r="D67" s="112"/>
      <x:c r="E67" s="162"/>
      <x:c r="F67" s="112"/>
      <x:c r="G67" s="162"/>
      <x:c r="H67" s="112"/>
      <x:c r="I67" s="162"/>
      <x:c r="J67" s="112">
        <x:v>1</x:v>
      </x:c>
      <x:c r="K67" s="112"/>
      <x:c r="L67" s="162"/>
      <x:c r="M67" s="112"/>
      <x:c r="N67" s="112"/>
      <x:c r="O67" s="112"/>
      <x:c r="P67" s="112"/>
      <x:c r="Q67" s="112"/>
      <x:c r="R67" s="162"/>
      <x:c r="S67" s="112"/>
      <x:c r="T67" s="162"/>
      <x:c r="U67" s="112">
        <x:v>1</x:v>
      </x:c>
      <x:c r="V67" s="162">
        <x:v>152</x:v>
      </x:c>
      <x:c r="W67" s="112"/>
      <x:c r="X67" s="112">
        <x:v>9</x:v>
      </x:c>
      <x:c r="Y67" s="112"/>
      <x:c r="Z67" s="112"/>
      <x:c r="AA67" s="112"/>
      <x:c r="AB67" s="112"/>
      <x:c r="AC67" s="112">
        <x:v>1</x:v>
      </x:c>
      <x:c r="AD67" s="112"/>
      <x:c r="AE67" s="112"/>
      <x:c r="AF67" s="112"/>
      <x:c r="AG67" s="112">
        <x:v>1</x:v>
      </x:c>
      <x:c r="AH67" s="112"/>
      <x:c r="AI67" s="112"/>
      <x:c r="AJ67" s="112">
        <x:v>2</x:v>
      </x:c>
      <x:c r="AK67" s="112">
        <x:v>2</x:v>
      </x:c>
      <x:c r="AL67" s="631" t="s">
        <x:v>1203</x:v>
      </x:c>
      <x:c r="AM67" s="112"/>
      <x:c r="AN67" s="162"/>
      <x:c r="AO67" s="112"/>
      <x:c r="AP67" s="112"/>
      <x:c r="AQ67" s="112"/>
      <x:c r="AR67" s="162"/>
      <x:c r="AS67" s="112"/>
      <x:c r="AT67" s="162"/>
      <x:c r="AU67" s="112"/>
      <x:c r="AV67" s="112"/>
      <x:c r="AW67" s="112"/>
      <x:c r="AX67" s="112"/>
      <x:c r="AY67" s="112"/>
      <x:c r="AZ67" s="112"/>
      <x:c r="BA67" s="162"/>
      <x:c r="BB67" s="112"/>
      <x:c r="BC67" s="112"/>
      <x:c r="BD67" s="112"/>
      <x:c r="BE67" s="112">
        <x:v>1</x:v>
      </x:c>
      <x:c r="BF67" s="112">
        <x:v>4</x:v>
      </x:c>
      <x:c r="BG67" s="112"/>
      <x:c r="BH67" s="112"/>
      <x:c r="BI67" s="112"/>
      <x:c r="BJ67" s="162"/>
      <x:c r="BK67" s="112"/>
      <x:c r="BL67" s="162"/>
      <x:c r="BM67" s="112"/>
      <x:c r="BN67" s="162"/>
      <x:c r="BO67" s="112"/>
      <x:c r="BP67" s="162"/>
      <x:c r="BQ67" s="112"/>
      <x:c r="BR67" s="112"/>
      <x:c r="BS67" s="112"/>
      <x:c r="BT67" s="112"/>
      <x:c r="BU67" s="112"/>
      <x:c r="BV67" s="631" t="s">
        <x:v>1203</x:v>
      </x:c>
      <x:c r="BW67" s="112"/>
      <x:c r="BX67" s="112"/>
      <x:c r="BY67" s="162"/>
      <x:c r="BZ67" s="112"/>
      <x:c r="CA67" s="162"/>
      <x:c r="CB67" s="112"/>
      <x:c r="CC67" s="162"/>
      <x:c r="CD67" s="112"/>
      <x:c r="CE67" s="112"/>
      <x:c r="CF67" s="162"/>
      <x:c r="CG67" s="112"/>
      <x:c r="CH67" s="112"/>
      <x:c r="CI67" s="112"/>
      <x:c r="CJ67" s="112">
        <x:v>1</x:v>
      </x:c>
      <x:c r="CK67" s="112"/>
      <x:c r="CL67" s="112"/>
      <x:c r="CM67" s="112"/>
      <x:c r="CN67" s="112"/>
      <x:c r="CO67" s="112"/>
      <x:c r="CP67" s="162"/>
      <x:c r="CQ67" s="112">
        <x:v>1</x:v>
      </x:c>
      <x:c r="CR67" s="162">
        <x:v>92</x:v>
      </x:c>
      <x:c r="CS67" s="112">
        <x:v>4</x:v>
      </x:c>
      <x:c r="CT67" s="112"/>
      <x:c r="CU67" s="112"/>
      <x:c r="CV67" s="112">
        <x:v>1</x:v>
      </x:c>
      <x:c r="CW67" s="112"/>
      <x:c r="CX67" s="112"/>
      <x:c r="CY67" s="631" t="s">
        <x:v>1203</x:v>
      </x:c>
      <x:c r="CZ67" s="112">
        <x:v>1</x:v>
      </x:c>
      <x:c r="DA67" s="162">
        <x:v>48.700000000000003</x:v>
      </x:c>
      <x:c r="DB67" s="112"/>
      <x:c r="DC67" s="162"/>
      <x:c r="DD67" s="112"/>
      <x:c r="DE67" s="162"/>
      <x:c r="DF67" s="112"/>
      <x:c r="DG67" s="163"/>
    </x:row>
    <x:row r="68" spans="1:111" s="19" customFormat="1" ht="30" customHeight="1">
      <x:c r="A68" s="631" t="s">
        <x:v>1827</x:v>
      </x:c>
      <x:c r="B68" s="115"/>
      <x:c r="C68" s="162"/>
      <x:c r="D68" s="112"/>
      <x:c r="E68" s="162"/>
      <x:c r="F68" s="112"/>
      <x:c r="G68" s="162"/>
      <x:c r="H68" s="112"/>
      <x:c r="I68" s="162"/>
      <x:c r="J68" s="112">
        <x:v>1</x:v>
      </x:c>
      <x:c r="K68" s="112"/>
      <x:c r="L68" s="162"/>
      <x:c r="M68" s="112"/>
      <x:c r="N68" s="112"/>
      <x:c r="O68" s="112"/>
      <x:c r="P68" s="112"/>
      <x:c r="Q68" s="112"/>
      <x:c r="R68" s="162"/>
      <x:c r="S68" s="112"/>
      <x:c r="T68" s="162"/>
      <x:c r="U68" s="112">
        <x:v>1</x:v>
      </x:c>
      <x:c r="V68" s="162">
        <x:v>96</x:v>
      </x:c>
      <x:c r="W68" s="112"/>
      <x:c r="X68" s="112">
        <x:v>9</x:v>
      </x:c>
      <x:c r="Y68" s="112"/>
      <x:c r="Z68" s="112"/>
      <x:c r="AA68" s="112">
        <x:v>1</x:v>
      </x:c>
      <x:c r="AB68" s="112"/>
      <x:c r="AC68" s="112"/>
      <x:c r="AD68" s="112">
        <x:v>1</x:v>
      </x:c>
      <x:c r="AE68" s="112"/>
      <x:c r="AF68" s="112"/>
      <x:c r="AG68" s="112">
        <x:v>1</x:v>
      </x:c>
      <x:c r="AH68" s="112"/>
      <x:c r="AI68" s="112"/>
      <x:c r="AJ68" s="112"/>
      <x:c r="AK68" s="112"/>
      <x:c r="AL68" s="631" t="s">
        <x:v>1827</x:v>
      </x:c>
      <x:c r="AM68" s="112"/>
      <x:c r="AN68" s="162"/>
      <x:c r="AO68" s="112"/>
      <x:c r="AP68" s="112"/>
      <x:c r="AQ68" s="112"/>
      <x:c r="AR68" s="162"/>
      <x:c r="AS68" s="112"/>
      <x:c r="AT68" s="162"/>
      <x:c r="AU68" s="112"/>
      <x:c r="AV68" s="112"/>
      <x:c r="AW68" s="112"/>
      <x:c r="AX68" s="112"/>
      <x:c r="AY68" s="112"/>
      <x:c r="AZ68" s="112"/>
      <x:c r="BA68" s="162"/>
      <x:c r="BB68" s="112"/>
      <x:c r="BC68" s="112"/>
      <x:c r="BD68" s="112"/>
      <x:c r="BE68" s="112">
        <x:v>1</x:v>
      </x:c>
      <x:c r="BF68" s="112">
        <x:v>4</x:v>
      </x:c>
      <x:c r="BG68" s="112">
        <x:v>1</x:v>
      </x:c>
      <x:c r="BH68" s="112">
        <x:v>1</x:v>
      </x:c>
      <x:c r="BI68" s="112"/>
      <x:c r="BJ68" s="162"/>
      <x:c r="BK68" s="112"/>
      <x:c r="BL68" s="162"/>
      <x:c r="BM68" s="112"/>
      <x:c r="BN68" s="162"/>
      <x:c r="BO68" s="112"/>
      <x:c r="BP68" s="162"/>
      <x:c r="BQ68" s="112"/>
      <x:c r="BR68" s="112"/>
      <x:c r="BS68" s="112"/>
      <x:c r="BT68" s="112"/>
      <x:c r="BU68" s="112"/>
      <x:c r="BV68" s="631" t="s">
        <x:v>1827</x:v>
      </x:c>
      <x:c r="BW68" s="112"/>
      <x:c r="BX68" s="112"/>
      <x:c r="BY68" s="162"/>
      <x:c r="BZ68" s="112"/>
      <x:c r="CA68" s="162"/>
      <x:c r="CB68" s="112"/>
      <x:c r="CC68" s="162"/>
      <x:c r="CD68" s="112"/>
      <x:c r="CE68" s="112"/>
      <x:c r="CF68" s="162"/>
      <x:c r="CG68" s="112"/>
      <x:c r="CH68" s="112"/>
      <x:c r="CI68" s="112"/>
      <x:c r="CJ68" s="112"/>
      <x:c r="CK68" s="112"/>
      <x:c r="CL68" s="112"/>
      <x:c r="CM68" s="112"/>
      <x:c r="CN68" s="112"/>
      <x:c r="CO68" s="112"/>
      <x:c r="CP68" s="162"/>
      <x:c r="CQ68" s="112">
        <x:v>1</x:v>
      </x:c>
      <x:c r="CR68" s="162">
        <x:v>95</x:v>
      </x:c>
      <x:c r="CS68" s="112">
        <x:v>5</x:v>
      </x:c>
      <x:c r="CT68" s="112"/>
      <x:c r="CU68" s="112"/>
      <x:c r="CV68" s="112"/>
      <x:c r="CW68" s="112"/>
      <x:c r="CX68" s="112"/>
      <x:c r="CY68" s="631" t="s">
        <x:v>1827</x:v>
      </x:c>
      <x:c r="CZ68" s="112">
        <x:v>1</x:v>
      </x:c>
      <x:c r="DA68" s="162">
        <x:v>48.950000000000003</x:v>
      </x:c>
      <x:c r="DB68" s="112"/>
      <x:c r="DC68" s="162"/>
      <x:c r="DD68" s="112"/>
      <x:c r="DE68" s="162"/>
      <x:c r="DF68" s="112"/>
      <x:c r="DG68" s="163"/>
    </x:row>
    <x:row r="69" spans="1:111" s="19" customFormat="1" ht="30" customHeight="1">
      <x:c r="A69" s="631" t="s">
        <x:v>955</x:v>
      </x:c>
      <x:c r="B69" s="115"/>
      <x:c r="C69" s="162"/>
      <x:c r="D69" s="112"/>
      <x:c r="E69" s="162"/>
      <x:c r="F69" s="112"/>
      <x:c r="G69" s="162"/>
      <x:c r="H69" s="112"/>
      <x:c r="I69" s="162"/>
      <x:c r="J69" s="112">
        <x:v>1</x:v>
      </x:c>
      <x:c r="K69" s="112"/>
      <x:c r="L69" s="162"/>
      <x:c r="M69" s="112"/>
      <x:c r="N69" s="112"/>
      <x:c r="O69" s="112"/>
      <x:c r="P69" s="112"/>
      <x:c r="Q69" s="112"/>
      <x:c r="R69" s="162"/>
      <x:c r="S69" s="112"/>
      <x:c r="T69" s="162"/>
      <x:c r="U69" s="112"/>
      <x:c r="V69" s="162"/>
      <x:c r="W69" s="112"/>
      <x:c r="X69" s="112">
        <x:v>13</x:v>
      </x:c>
      <x:c r="Y69" s="112"/>
      <x:c r="Z69" s="112"/>
      <x:c r="AA69" s="112">
        <x:v>1</x:v>
      </x:c>
      <x:c r="AB69" s="112"/>
      <x:c r="AC69" s="112"/>
      <x:c r="AD69" s="112"/>
      <x:c r="AE69" s="112"/>
      <x:c r="AF69" s="112"/>
      <x:c r="AG69" s="112">
        <x:v>1</x:v>
      </x:c>
      <x:c r="AH69" s="112"/>
      <x:c r="AI69" s="112"/>
      <x:c r="AJ69" s="112">
        <x:v>1</x:v>
      </x:c>
      <x:c r="AK69" s="112">
        <x:v>2</x:v>
      </x:c>
      <x:c r="AL69" s="631" t="s">
        <x:v>955</x:v>
      </x:c>
      <x:c r="AM69" s="112"/>
      <x:c r="AN69" s="162"/>
      <x:c r="AO69" s="112"/>
      <x:c r="AP69" s="112"/>
      <x:c r="AQ69" s="112"/>
      <x:c r="AR69" s="162"/>
      <x:c r="AS69" s="112"/>
      <x:c r="AT69" s="162"/>
      <x:c r="AU69" s="112"/>
      <x:c r="AV69" s="112"/>
      <x:c r="AW69" s="112"/>
      <x:c r="AX69" s="112"/>
      <x:c r="AY69" s="112"/>
      <x:c r="AZ69" s="112"/>
      <x:c r="BA69" s="162"/>
      <x:c r="BB69" s="112"/>
      <x:c r="BC69" s="112"/>
      <x:c r="BD69" s="112"/>
      <x:c r="BE69" s="112">
        <x:v>1</x:v>
      </x:c>
      <x:c r="BF69" s="112">
        <x:v>1</x:v>
      </x:c>
      <x:c r="BG69" s="112"/>
      <x:c r="BH69" s="112"/>
      <x:c r="BI69" s="112"/>
      <x:c r="BJ69" s="162"/>
      <x:c r="BK69" s="112"/>
      <x:c r="BL69" s="162"/>
      <x:c r="BM69" s="112"/>
      <x:c r="BN69" s="162"/>
      <x:c r="BO69" s="112"/>
      <x:c r="BP69" s="162"/>
      <x:c r="BQ69" s="112"/>
      <x:c r="BR69" s="112"/>
      <x:c r="BS69" s="112"/>
      <x:c r="BT69" s="112"/>
      <x:c r="BU69" s="112"/>
      <x:c r="BV69" s="631" t="s">
        <x:v>955</x:v>
      </x:c>
      <x:c r="BW69" s="112"/>
      <x:c r="BX69" s="112"/>
      <x:c r="BY69" s="162"/>
      <x:c r="BZ69" s="112"/>
      <x:c r="CA69" s="162"/>
      <x:c r="CB69" s="112"/>
      <x:c r="CC69" s="162"/>
      <x:c r="CD69" s="112"/>
      <x:c r="CE69" s="112"/>
      <x:c r="CF69" s="162"/>
      <x:c r="CG69" s="112"/>
      <x:c r="CH69" s="112"/>
      <x:c r="CI69" s="112"/>
      <x:c r="CJ69" s="112"/>
      <x:c r="CK69" s="112"/>
      <x:c r="CL69" s="112"/>
      <x:c r="CM69" s="112"/>
      <x:c r="CN69" s="112"/>
      <x:c r="CO69" s="112"/>
      <x:c r="CP69" s="162"/>
      <x:c r="CQ69" s="112">
        <x:v>1</x:v>
      </x:c>
      <x:c r="CR69" s="162">
        <x:v>91</x:v>
      </x:c>
      <x:c r="CS69" s="112">
        <x:v>5</x:v>
      </x:c>
      <x:c r="CT69" s="112"/>
      <x:c r="CU69" s="112"/>
      <x:c r="CV69" s="112">
        <x:v>1</x:v>
      </x:c>
      <x:c r="CW69" s="112"/>
      <x:c r="CX69" s="112"/>
      <x:c r="CY69" s="631" t="s">
        <x:v>955</x:v>
      </x:c>
      <x:c r="CZ69" s="112"/>
      <x:c r="DA69" s="162"/>
      <x:c r="DB69" s="112"/>
      <x:c r="DC69" s="162"/>
      <x:c r="DD69" s="112"/>
      <x:c r="DE69" s="162"/>
      <x:c r="DF69" s="112"/>
      <x:c r="DG69" s="163"/>
    </x:row>
    <x:row r="70" spans="1:111" s="19" customFormat="1" ht="30" customHeight="1">
      <x:c r="A70" s="631" t="s">
        <x:v>283</x:v>
      </x:c>
      <x:c r="B70" s="115"/>
      <x:c r="C70" s="162"/>
      <x:c r="D70" s="112"/>
      <x:c r="E70" s="162"/>
      <x:c r="F70" s="112"/>
      <x:c r="G70" s="162"/>
      <x:c r="H70" s="112"/>
      <x:c r="I70" s="162"/>
      <x:c r="J70" s="112">
        <x:v>1</x:v>
      </x:c>
      <x:c r="K70" s="112"/>
      <x:c r="L70" s="162"/>
      <x:c r="M70" s="112"/>
      <x:c r="N70" s="112"/>
      <x:c r="O70" s="112"/>
      <x:c r="P70" s="112"/>
      <x:c r="Q70" s="112"/>
      <x:c r="R70" s="162"/>
      <x:c r="S70" s="112"/>
      <x:c r="T70" s="162"/>
      <x:c r="U70" s="112"/>
      <x:c r="V70" s="162"/>
      <x:c r="W70" s="112"/>
      <x:c r="X70" s="112">
        <x:v>12</x:v>
      </x:c>
      <x:c r="Y70" s="112"/>
      <x:c r="Z70" s="112"/>
      <x:c r="AA70" s="112">
        <x:v>1</x:v>
      </x:c>
      <x:c r="AB70" s="112"/>
      <x:c r="AC70" s="112"/>
      <x:c r="AD70" s="112">
        <x:v>1</x:v>
      </x:c>
      <x:c r="AE70" s="112"/>
      <x:c r="AF70" s="112"/>
      <x:c r="AG70" s="112">
        <x:v>1</x:v>
      </x:c>
      <x:c r="AH70" s="112"/>
      <x:c r="AI70" s="112"/>
      <x:c r="AJ70" s="112"/>
      <x:c r="AK70" s="112"/>
      <x:c r="AL70" s="631" t="s">
        <x:v>283</x:v>
      </x:c>
      <x:c r="AM70" s="112"/>
      <x:c r="AN70" s="162"/>
      <x:c r="AO70" s="112"/>
      <x:c r="AP70" s="112"/>
      <x:c r="AQ70" s="112"/>
      <x:c r="AR70" s="162"/>
      <x:c r="AS70" s="112"/>
      <x:c r="AT70" s="162"/>
      <x:c r="AU70" s="112"/>
      <x:c r="AV70" s="112"/>
      <x:c r="AW70" s="112"/>
      <x:c r="AX70" s="112"/>
      <x:c r="AY70" s="112"/>
      <x:c r="AZ70" s="112"/>
      <x:c r="BA70" s="162"/>
      <x:c r="BB70" s="112"/>
      <x:c r="BC70" s="112"/>
      <x:c r="BD70" s="112"/>
      <x:c r="BE70" s="112">
        <x:v>1</x:v>
      </x:c>
      <x:c r="BF70" s="112">
        <x:v>6</x:v>
      </x:c>
      <x:c r="BG70" s="112"/>
      <x:c r="BH70" s="112"/>
      <x:c r="BI70" s="112"/>
      <x:c r="BJ70" s="162"/>
      <x:c r="BK70" s="112"/>
      <x:c r="BL70" s="162"/>
      <x:c r="BM70" s="112"/>
      <x:c r="BN70" s="162"/>
      <x:c r="BO70" s="112"/>
      <x:c r="BP70" s="162"/>
      <x:c r="BQ70" s="112"/>
      <x:c r="BR70" s="112"/>
      <x:c r="BS70" s="112"/>
      <x:c r="BT70" s="112"/>
      <x:c r="BU70" s="112"/>
      <x:c r="BV70" s="631" t="s">
        <x:v>283</x:v>
      </x:c>
      <x:c r="BW70" s="112"/>
      <x:c r="BX70" s="112"/>
      <x:c r="BY70" s="162"/>
      <x:c r="BZ70" s="112"/>
      <x:c r="CA70" s="162"/>
      <x:c r="CB70" s="112"/>
      <x:c r="CC70" s="162"/>
      <x:c r="CD70" s="112"/>
      <x:c r="CE70" s="112"/>
      <x:c r="CF70" s="162"/>
      <x:c r="CG70" s="112"/>
      <x:c r="CH70" s="112"/>
      <x:c r="CI70" s="112"/>
      <x:c r="CJ70" s="112">
        <x:v>1</x:v>
      </x:c>
      <x:c r="CK70" s="112"/>
      <x:c r="CL70" s="112"/>
      <x:c r="CM70" s="112"/>
      <x:c r="CN70" s="112"/>
      <x:c r="CO70" s="112"/>
      <x:c r="CP70" s="162"/>
      <x:c r="CQ70" s="112">
        <x:v>1</x:v>
      </x:c>
      <x:c r="CR70" s="162">
        <x:v>129</x:v>
      </x:c>
      <x:c r="CS70" s="112">
        <x:v>5</x:v>
      </x:c>
      <x:c r="CT70" s="112"/>
      <x:c r="CU70" s="112"/>
      <x:c r="CV70" s="112"/>
      <x:c r="CW70" s="112"/>
      <x:c r="CX70" s="112"/>
      <x:c r="CY70" s="631" t="s">
        <x:v>283</x:v>
      </x:c>
      <x:c r="CZ70" s="112"/>
      <x:c r="DA70" s="162"/>
      <x:c r="DB70" s="112"/>
      <x:c r="DC70" s="162"/>
      <x:c r="DD70" s="112"/>
      <x:c r="DE70" s="162"/>
      <x:c r="DF70" s="112"/>
      <x:c r="DG70" s="163"/>
    </x:row>
    <x:row r="71" spans="1:111" s="19" customFormat="1" ht="30" customHeight="1">
      <x:c r="A71" s="631" t="s">
        <x:v>1795</x:v>
      </x:c>
      <x:c r="B71" s="115"/>
      <x:c r="C71" s="162"/>
      <x:c r="D71" s="112"/>
      <x:c r="E71" s="162"/>
      <x:c r="F71" s="112"/>
      <x:c r="G71" s="162"/>
      <x:c r="H71" s="112"/>
      <x:c r="I71" s="162"/>
      <x:c r="J71" s="112">
        <x:v>1</x:v>
      </x:c>
      <x:c r="K71" s="112"/>
      <x:c r="L71" s="162"/>
      <x:c r="M71" s="112"/>
      <x:c r="N71" s="112"/>
      <x:c r="O71" s="112"/>
      <x:c r="P71" s="112"/>
      <x:c r="Q71" s="112"/>
      <x:c r="R71" s="162"/>
      <x:c r="S71" s="112"/>
      <x:c r="T71" s="162"/>
      <x:c r="U71" s="112"/>
      <x:c r="V71" s="162"/>
      <x:c r="W71" s="112"/>
      <x:c r="X71" s="112">
        <x:v>11</x:v>
      </x:c>
      <x:c r="Y71" s="112"/>
      <x:c r="Z71" s="112"/>
      <x:c r="AA71" s="112">
        <x:v>1</x:v>
      </x:c>
      <x:c r="AB71" s="112"/>
      <x:c r="AC71" s="112"/>
      <x:c r="AD71" s="112"/>
      <x:c r="AE71" s="112"/>
      <x:c r="AF71" s="112"/>
      <x:c r="AG71" s="112">
        <x:v>1</x:v>
      </x:c>
      <x:c r="AH71" s="112"/>
      <x:c r="AI71" s="112"/>
      <x:c r="AJ71" s="112">
        <x:v>2</x:v>
      </x:c>
      <x:c r="AK71" s="112">
        <x:v>3</x:v>
      </x:c>
      <x:c r="AL71" s="631" t="s">
        <x:v>1795</x:v>
      </x:c>
      <x:c r="AM71" s="112"/>
      <x:c r="AN71" s="162"/>
      <x:c r="AO71" s="112"/>
      <x:c r="AP71" s="112"/>
      <x:c r="AQ71" s="112"/>
      <x:c r="AR71" s="162"/>
      <x:c r="AS71" s="112"/>
      <x:c r="AT71" s="162"/>
      <x:c r="AU71" s="112"/>
      <x:c r="AV71" s="112"/>
      <x:c r="AW71" s="112"/>
      <x:c r="AX71" s="112"/>
      <x:c r="AY71" s="112"/>
      <x:c r="AZ71" s="112"/>
      <x:c r="BA71" s="162"/>
      <x:c r="BB71" s="112"/>
      <x:c r="BC71" s="112"/>
      <x:c r="BD71" s="112"/>
      <x:c r="BE71" s="112">
        <x:v>1</x:v>
      </x:c>
      <x:c r="BF71" s="112">
        <x:v>3</x:v>
      </x:c>
      <x:c r="BG71" s="112"/>
      <x:c r="BH71" s="112"/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631" t="s">
        <x:v>1795</x:v>
      </x:c>
      <x:c r="BW71" s="112"/>
      <x:c r="BX71" s="112"/>
      <x:c r="BY71" s="162"/>
      <x:c r="BZ71" s="112"/>
      <x:c r="CA71" s="162"/>
      <x:c r="CB71" s="112"/>
      <x:c r="CC71" s="162"/>
      <x:c r="CD71" s="112"/>
      <x:c r="CE71" s="112"/>
      <x:c r="CF71" s="162"/>
      <x:c r="CG71" s="112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>
        <x:v>1</x:v>
      </x:c>
      <x:c r="CR71" s="162">
        <x:v>71</x:v>
      </x:c>
      <x:c r="CS71" s="112">
        <x:v>5</x:v>
      </x:c>
      <x:c r="CT71" s="112"/>
      <x:c r="CU71" s="112"/>
      <x:c r="CV71" s="112">
        <x:v>1</x:v>
      </x:c>
      <x:c r="CW71" s="112"/>
      <x:c r="CX71" s="112"/>
      <x:c r="CY71" s="631" t="s">
        <x:v>1795</x:v>
      </x:c>
      <x:c r="CZ71" s="112"/>
      <x:c r="DA71" s="162"/>
      <x:c r="DB71" s="112"/>
      <x:c r="DC71" s="162"/>
      <x:c r="DD71" s="112"/>
      <x:c r="DE71" s="162"/>
      <x:c r="DF71" s="112"/>
      <x:c r="DG71" s="163"/>
    </x:row>
    <x:row r="72" spans="1:111" s="19" customFormat="1" ht="30" customHeight="1">
      <x:c r="A72" s="631" t="s">
        <x:v>1809</x:v>
      </x:c>
      <x:c r="B72" s="115"/>
      <x:c r="C72" s="162"/>
      <x:c r="D72" s="112"/>
      <x:c r="E72" s="162"/>
      <x:c r="F72" s="112"/>
      <x:c r="G72" s="162"/>
      <x:c r="H72" s="112"/>
      <x:c r="I72" s="162"/>
      <x:c r="J72" s="112">
        <x:v>1</x:v>
      </x:c>
      <x:c r="K72" s="112"/>
      <x:c r="L72" s="162"/>
      <x:c r="M72" s="112"/>
      <x:c r="N72" s="112"/>
      <x:c r="O72" s="112"/>
      <x:c r="P72" s="112"/>
      <x:c r="Q72" s="112"/>
      <x:c r="R72" s="162"/>
      <x:c r="S72" s="112"/>
      <x:c r="T72" s="162"/>
      <x:c r="U72" s="112">
        <x:v>1</x:v>
      </x:c>
      <x:c r="V72" s="162">
        <x:v>96</x:v>
      </x:c>
      <x:c r="W72" s="112"/>
      <x:c r="X72" s="112">
        <x:v>8</x:v>
      </x:c>
      <x:c r="Y72" s="112"/>
      <x:c r="Z72" s="112"/>
      <x:c r="AA72" s="112">
        <x:v>1</x:v>
      </x:c>
      <x:c r="AB72" s="112"/>
      <x:c r="AC72" s="112"/>
      <x:c r="AD72" s="112"/>
      <x:c r="AE72" s="112"/>
      <x:c r="AF72" s="112"/>
      <x:c r="AG72" s="112">
        <x:v>1</x:v>
      </x:c>
      <x:c r="AH72" s="112"/>
      <x:c r="AI72" s="112"/>
      <x:c r="AJ72" s="112"/>
      <x:c r="AK72" s="112"/>
      <x:c r="AL72" s="631" t="s">
        <x:v>1809</x:v>
      </x:c>
      <x:c r="AM72" s="112"/>
      <x:c r="AN72" s="162"/>
      <x:c r="AO72" s="112"/>
      <x:c r="AP72" s="112"/>
      <x:c r="AQ72" s="112"/>
      <x:c r="AR72" s="162"/>
      <x:c r="AS72" s="112"/>
      <x:c r="AT72" s="162"/>
      <x:c r="AU72" s="112"/>
      <x:c r="AV72" s="112"/>
      <x:c r="AW72" s="112"/>
      <x:c r="AX72" s="112"/>
      <x:c r="AY72" s="112"/>
      <x:c r="AZ72" s="112"/>
      <x:c r="BA72" s="162"/>
      <x:c r="BB72" s="112"/>
      <x:c r="BC72" s="112"/>
      <x:c r="BD72" s="112"/>
      <x:c r="BE72" s="112">
        <x:v>1</x:v>
      </x:c>
      <x:c r="BF72" s="112">
        <x:v>1</x:v>
      </x:c>
      <x:c r="BG72" s="112"/>
      <x:c r="BH72" s="112"/>
      <x:c r="BI72" s="112"/>
      <x:c r="BJ72" s="162"/>
      <x:c r="BK72" s="112"/>
      <x:c r="BL72" s="162"/>
      <x:c r="BM72" s="112"/>
      <x:c r="BN72" s="162"/>
      <x:c r="BO72" s="112"/>
      <x:c r="BP72" s="162"/>
      <x:c r="BQ72" s="112"/>
      <x:c r="BR72" s="112"/>
      <x:c r="BS72" s="112"/>
      <x:c r="BT72" s="112"/>
      <x:c r="BU72" s="112"/>
      <x:c r="BV72" s="631" t="s">
        <x:v>1809</x:v>
      </x:c>
      <x:c r="BW72" s="112"/>
      <x:c r="BX72" s="112"/>
      <x:c r="BY72" s="162"/>
      <x:c r="BZ72" s="112"/>
      <x:c r="CA72" s="162"/>
      <x:c r="CB72" s="112"/>
      <x:c r="CC72" s="162"/>
      <x:c r="CD72" s="112"/>
      <x:c r="CE72" s="112"/>
      <x:c r="CF72" s="162"/>
      <x:c r="CG72" s="112"/>
      <x:c r="CH72" s="112"/>
      <x:c r="CI72" s="112"/>
      <x:c r="CJ72" s="112"/>
      <x:c r="CK72" s="112"/>
      <x:c r="CL72" s="112"/>
      <x:c r="CM72" s="112"/>
      <x:c r="CN72" s="112"/>
      <x:c r="CO72" s="112"/>
      <x:c r="CP72" s="162"/>
      <x:c r="CQ72" s="112">
        <x:v>1</x:v>
      </x:c>
      <x:c r="CR72" s="162">
        <x:v>67</x:v>
      </x:c>
      <x:c r="CS72" s="112">
        <x:v>4</x:v>
      </x:c>
      <x:c r="CT72" s="112"/>
      <x:c r="CU72" s="112"/>
      <x:c r="CV72" s="112"/>
      <x:c r="CW72" s="112"/>
      <x:c r="CX72" s="112"/>
      <x:c r="CY72" s="631" t="s">
        <x:v>1809</x:v>
      </x:c>
      <x:c r="CZ72" s="112">
        <x:v>1</x:v>
      </x:c>
      <x:c r="DA72" s="162">
        <x:v>48.950000000000003</x:v>
      </x:c>
      <x:c r="DB72" s="112"/>
      <x:c r="DC72" s="162"/>
      <x:c r="DD72" s="112"/>
      <x:c r="DE72" s="162"/>
      <x:c r="DF72" s="112"/>
      <x:c r="DG72" s="163"/>
    </x:row>
    <x:row r="73" spans="1:111" s="19" customFormat="1" ht="30" customHeight="1">
      <x:c r="A73" s="631" t="s">
        <x:v>1778</x:v>
      </x:c>
      <x:c r="B73" s="115"/>
      <x:c r="C73" s="162"/>
      <x:c r="D73" s="112"/>
      <x:c r="E73" s="162"/>
      <x:c r="F73" s="112"/>
      <x:c r="G73" s="162"/>
      <x:c r="H73" s="112"/>
      <x:c r="I73" s="162"/>
      <x:c r="J73" s="112">
        <x:v>1</x:v>
      </x:c>
      <x:c r="K73" s="112"/>
      <x:c r="L73" s="162"/>
      <x:c r="M73" s="112"/>
      <x:c r="N73" s="112"/>
      <x:c r="O73" s="112"/>
      <x:c r="P73" s="112"/>
      <x:c r="Q73" s="112"/>
      <x:c r="R73" s="162"/>
      <x:c r="S73" s="112"/>
      <x:c r="T73" s="162"/>
      <x:c r="U73" s="112">
        <x:v>1</x:v>
      </x:c>
      <x:c r="V73" s="162">
        <x:v>91</x:v>
      </x:c>
      <x:c r="W73" s="112"/>
      <x:c r="X73" s="112">
        <x:v>12</x:v>
      </x:c>
      <x:c r="Y73" s="112"/>
      <x:c r="Z73" s="112"/>
      <x:c r="AA73" s="112"/>
      <x:c r="AB73" s="112"/>
      <x:c r="AC73" s="112"/>
      <x:c r="AD73" s="112"/>
      <x:c r="AE73" s="112"/>
      <x:c r="AF73" s="112"/>
      <x:c r="AG73" s="112">
        <x:v>2</x:v>
      </x:c>
      <x:c r="AH73" s="112"/>
      <x:c r="AI73" s="112"/>
      <x:c r="AJ73" s="112">
        <x:v>1</x:v>
      </x:c>
      <x:c r="AK73" s="112">
        <x:v>2</x:v>
      </x:c>
      <x:c r="AL73" s="631" t="s">
        <x:v>1778</x:v>
      </x:c>
      <x:c r="AM73" s="112"/>
      <x:c r="AN73" s="162"/>
      <x:c r="AO73" s="112"/>
      <x:c r="AP73" s="112"/>
      <x:c r="AQ73" s="112"/>
      <x:c r="AR73" s="162"/>
      <x:c r="AS73" s="112"/>
      <x:c r="AT73" s="162"/>
      <x:c r="AU73" s="112"/>
      <x:c r="AV73" s="112"/>
      <x:c r="AW73" s="112"/>
      <x:c r="AX73" s="112"/>
      <x:c r="AY73" s="112"/>
      <x:c r="AZ73" s="112"/>
      <x:c r="BA73" s="162"/>
      <x:c r="BB73" s="112"/>
      <x:c r="BC73" s="112"/>
      <x:c r="BD73" s="112"/>
      <x:c r="BE73" s="112">
        <x:v>1</x:v>
      </x:c>
      <x:c r="BF73" s="112">
        <x:v>1</x:v>
      </x:c>
      <x:c r="BG73" s="112"/>
      <x:c r="BH73" s="112"/>
      <x:c r="BI73" s="112"/>
      <x:c r="BJ73" s="162"/>
      <x:c r="BK73" s="112"/>
      <x:c r="BL73" s="162"/>
      <x:c r="BM73" s="112"/>
      <x:c r="BN73" s="162"/>
      <x:c r="BO73" s="112"/>
      <x:c r="BP73" s="162"/>
      <x:c r="BQ73" s="112"/>
      <x:c r="BR73" s="112"/>
      <x:c r="BS73" s="112"/>
      <x:c r="BT73" s="112"/>
      <x:c r="BU73" s="112"/>
      <x:c r="BV73" s="631" t="s">
        <x:v>1778</x:v>
      </x:c>
      <x:c r="BW73" s="112"/>
      <x:c r="BX73" s="112"/>
      <x:c r="BY73" s="162"/>
      <x:c r="BZ73" s="112"/>
      <x:c r="CA73" s="162"/>
      <x:c r="CB73" s="112"/>
      <x:c r="CC73" s="162"/>
      <x:c r="CD73" s="112"/>
      <x:c r="CE73" s="112"/>
      <x:c r="CF73" s="162"/>
      <x:c r="CG73" s="112"/>
      <x:c r="CH73" s="112"/>
      <x:c r="CI73" s="112"/>
      <x:c r="CJ73" s="112">
        <x:v>1</x:v>
      </x:c>
      <x:c r="CK73" s="112"/>
      <x:c r="CL73" s="112"/>
      <x:c r="CM73" s="112"/>
      <x:c r="CN73" s="112"/>
      <x:c r="CO73" s="112"/>
      <x:c r="CP73" s="162"/>
      <x:c r="CQ73" s="112">
        <x:v>1</x:v>
      </x:c>
      <x:c r="CR73" s="162">
        <x:v>83</x:v>
      </x:c>
      <x:c r="CS73" s="112">
        <x:v>4</x:v>
      </x:c>
      <x:c r="CT73" s="112"/>
      <x:c r="CU73" s="112"/>
      <x:c r="CV73" s="112"/>
      <x:c r="CW73" s="112"/>
      <x:c r="CX73" s="112"/>
      <x:c r="CY73" s="631" t="s">
        <x:v>1778</x:v>
      </x:c>
      <x:c r="CZ73" s="112">
        <x:v>1</x:v>
      </x:c>
      <x:c r="DA73" s="162">
        <x:v>47.079999999999998</x:v>
      </x:c>
      <x:c r="DB73" s="112"/>
      <x:c r="DC73" s="162"/>
      <x:c r="DD73" s="112"/>
      <x:c r="DE73" s="162"/>
      <x:c r="DF73" s="112"/>
      <x:c r="DG73" s="163"/>
    </x:row>
    <x:row r="74" spans="1:111" s="19" customFormat="1" ht="30" customHeight="1">
      <x:c r="A74" s="631" t="s">
        <x:v>1805</x:v>
      </x:c>
      <x:c r="B74" s="115"/>
      <x:c r="C74" s="162"/>
      <x:c r="D74" s="112"/>
      <x:c r="E74" s="162"/>
      <x:c r="F74" s="112"/>
      <x:c r="G74" s="162"/>
      <x:c r="H74" s="112"/>
      <x:c r="I74" s="162"/>
      <x:c r="J74" s="112">
        <x:v>1</x:v>
      </x:c>
      <x:c r="K74" s="112"/>
      <x:c r="L74" s="162"/>
      <x:c r="M74" s="112"/>
      <x:c r="N74" s="112"/>
      <x:c r="O74" s="112"/>
      <x:c r="P74" s="112"/>
      <x:c r="Q74" s="112"/>
      <x:c r="R74" s="162"/>
      <x:c r="S74" s="112"/>
      <x:c r="T74" s="162"/>
      <x:c r="U74" s="112"/>
      <x:c r="V74" s="162"/>
      <x:c r="W74" s="112"/>
      <x:c r="X74" s="112">
        <x:v>11</x:v>
      </x:c>
      <x:c r="Y74" s="112"/>
      <x:c r="Z74" s="112"/>
      <x:c r="AA74" s="112">
        <x:v>1</x:v>
      </x:c>
      <x:c r="AB74" s="112"/>
      <x:c r="AC74" s="112"/>
      <x:c r="AD74" s="112"/>
      <x:c r="AE74" s="112"/>
      <x:c r="AF74" s="112"/>
      <x:c r="AG74" s="112">
        <x:v>1</x:v>
      </x:c>
      <x:c r="AH74" s="112"/>
      <x:c r="AI74" s="112"/>
      <x:c r="AJ74" s="112"/>
      <x:c r="AK74" s="112"/>
      <x:c r="AL74" s="631" t="s">
        <x:v>1805</x:v>
      </x:c>
      <x:c r="AM74" s="112"/>
      <x:c r="AN74" s="162"/>
      <x:c r="AO74" s="112"/>
      <x:c r="AP74" s="112"/>
      <x:c r="AQ74" s="112"/>
      <x:c r="AR74" s="162"/>
      <x:c r="AS74" s="112"/>
      <x:c r="AT74" s="162"/>
      <x:c r="AU74" s="112"/>
      <x:c r="AV74" s="112"/>
      <x:c r="AW74" s="112"/>
      <x:c r="AX74" s="112"/>
      <x:c r="AY74" s="112"/>
      <x:c r="AZ74" s="112"/>
      <x:c r="BA74" s="162"/>
      <x:c r="BB74" s="112"/>
      <x:c r="BC74" s="112"/>
      <x:c r="BD74" s="112"/>
      <x:c r="BE74" s="112">
        <x:v>1</x:v>
      </x:c>
      <x:c r="BF74" s="112">
        <x:v>6</x:v>
      </x:c>
      <x:c r="BG74" s="112"/>
      <x:c r="BH74" s="112"/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631" t="s">
        <x:v>1805</x:v>
      </x:c>
      <x:c r="BW74" s="112"/>
      <x:c r="BX74" s="112"/>
      <x:c r="BY74" s="162"/>
      <x:c r="BZ74" s="112"/>
      <x:c r="CA74" s="162"/>
      <x:c r="CB74" s="112"/>
      <x:c r="CC74" s="162"/>
      <x:c r="CD74" s="112"/>
      <x:c r="CE74" s="112"/>
      <x:c r="CF74" s="162"/>
      <x:c r="CG74" s="112"/>
      <x:c r="CH74" s="112"/>
      <x:c r="CI74" s="112"/>
      <x:c r="CJ74" s="112"/>
      <x:c r="CK74" s="112"/>
      <x:c r="CL74" s="112"/>
      <x:c r="CM74" s="112"/>
      <x:c r="CN74" s="112"/>
      <x:c r="CO74" s="112"/>
      <x:c r="CP74" s="162"/>
      <x:c r="CQ74" s="112">
        <x:v>1</x:v>
      </x:c>
      <x:c r="CR74" s="162">
        <x:v>80</x:v>
      </x:c>
      <x:c r="CS74" s="112">
        <x:v>6</x:v>
      </x:c>
      <x:c r="CT74" s="112"/>
      <x:c r="CU74" s="112"/>
      <x:c r="CV74" s="112"/>
      <x:c r="CW74" s="112"/>
      <x:c r="CX74" s="112"/>
      <x:c r="CY74" s="631" t="s">
        <x:v>1805</x:v>
      </x:c>
      <x:c r="CZ74" s="112"/>
      <x:c r="DA74" s="162"/>
      <x:c r="DB74" s="112"/>
      <x:c r="DC74" s="162"/>
      <x:c r="DD74" s="112"/>
      <x:c r="DE74" s="162"/>
      <x:c r="DF74" s="112"/>
      <x:c r="DG74" s="163"/>
    </x:row>
    <x:row r="75" spans="1:111" s="19" customFormat="1" ht="30" customHeight="1">
      <x:c r="A75" s="631" t="s">
        <x:v>1853</x:v>
      </x:c>
      <x:c r="B75" s="115"/>
      <x:c r="C75" s="162"/>
      <x:c r="D75" s="112"/>
      <x:c r="E75" s="162"/>
      <x:c r="F75" s="112"/>
      <x:c r="G75" s="162"/>
      <x:c r="H75" s="112"/>
      <x:c r="I75" s="162"/>
      <x:c r="J75" s="112">
        <x:v>1</x:v>
      </x:c>
      <x:c r="K75" s="112"/>
      <x:c r="L75" s="162"/>
      <x:c r="M75" s="112"/>
      <x:c r="N75" s="112"/>
      <x:c r="O75" s="112"/>
      <x:c r="P75" s="112"/>
      <x:c r="Q75" s="112"/>
      <x:c r="R75" s="162"/>
      <x:c r="S75" s="112"/>
      <x:c r="T75" s="162"/>
      <x:c r="U75" s="112"/>
      <x:c r="V75" s="162"/>
      <x:c r="W75" s="112"/>
      <x:c r="X75" s="112">
        <x:v>12</x:v>
      </x:c>
      <x:c r="Y75" s="112"/>
      <x:c r="Z75" s="112"/>
      <x:c r="AA75" s="112">
        <x:v>1</x:v>
      </x:c>
      <x:c r="AB75" s="112"/>
      <x:c r="AC75" s="112"/>
      <x:c r="AD75" s="112"/>
      <x:c r="AE75" s="112"/>
      <x:c r="AF75" s="112"/>
      <x:c r="AG75" s="112">
        <x:v>1</x:v>
      </x:c>
      <x:c r="AH75" s="112"/>
      <x:c r="AI75" s="112"/>
      <x:c r="AJ75" s="112"/>
      <x:c r="AK75" s="112"/>
      <x:c r="AL75" s="631" t="s">
        <x:v>1853</x:v>
      </x:c>
      <x:c r="AM75" s="112"/>
      <x:c r="AN75" s="162"/>
      <x:c r="AO75" s="112"/>
      <x:c r="AP75" s="112"/>
      <x:c r="AQ75" s="112"/>
      <x:c r="AR75" s="162"/>
      <x:c r="AS75" s="112"/>
      <x:c r="AT75" s="162"/>
      <x:c r="AU75" s="112"/>
      <x:c r="AV75" s="112"/>
      <x:c r="AW75" s="112"/>
      <x:c r="AX75" s="112"/>
      <x:c r="AY75" s="112"/>
      <x:c r="AZ75" s="112"/>
      <x:c r="BA75" s="162"/>
      <x:c r="BB75" s="112"/>
      <x:c r="BC75" s="112"/>
      <x:c r="BD75" s="112"/>
      <x:c r="BE75" s="112">
        <x:v>1</x:v>
      </x:c>
      <x:c r="BF75" s="112">
        <x:v>3</x:v>
      </x:c>
      <x:c r="BG75" s="112"/>
      <x:c r="BH75" s="112"/>
      <x:c r="BI75" s="112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631" t="s">
        <x:v>1853</x:v>
      </x:c>
      <x:c r="BW75" s="112"/>
      <x:c r="BX75" s="112"/>
      <x:c r="BY75" s="162"/>
      <x:c r="BZ75" s="112"/>
      <x:c r="CA75" s="162"/>
      <x:c r="CB75" s="112"/>
      <x:c r="CC75" s="162"/>
      <x:c r="CD75" s="112"/>
      <x:c r="CE75" s="112"/>
      <x:c r="CF75" s="162"/>
      <x:c r="CG75" s="112"/>
      <x:c r="CH75" s="112"/>
      <x:c r="CI75" s="112"/>
      <x:c r="CJ75" s="112"/>
      <x:c r="CK75" s="112"/>
      <x:c r="CL75" s="112"/>
      <x:c r="CM75" s="112"/>
      <x:c r="CN75" s="112"/>
      <x:c r="CO75" s="112"/>
      <x:c r="CP75" s="162"/>
      <x:c r="CQ75" s="112">
        <x:v>1</x:v>
      </x:c>
      <x:c r="CR75" s="162">
        <x:v>81</x:v>
      </x:c>
      <x:c r="CS75" s="112">
        <x:v>4</x:v>
      </x:c>
      <x:c r="CT75" s="112"/>
      <x:c r="CU75" s="112"/>
      <x:c r="CV75" s="112"/>
      <x:c r="CW75" s="112">
        <x:v>1</x:v>
      </x:c>
      <x:c r="CX75" s="112">
        <x:v>3</x:v>
      </x:c>
      <x:c r="CY75" s="631" t="s">
        <x:v>1853</x:v>
      </x:c>
      <x:c r="CZ75" s="112"/>
      <x:c r="DA75" s="162"/>
      <x:c r="DB75" s="112"/>
      <x:c r="DC75" s="162"/>
      <x:c r="DD75" s="112"/>
      <x:c r="DE75" s="162"/>
      <x:c r="DF75" s="112"/>
      <x:c r="DG75" s="163"/>
    </x:row>
    <x:row r="76" spans="1:111" s="19" customFormat="1" ht="30" customHeight="1">
      <x:c r="A76" s="631" t="s">
        <x:v>1389</x:v>
      </x:c>
      <x:c r="B76" s="115"/>
      <x:c r="C76" s="162"/>
      <x:c r="D76" s="112"/>
      <x:c r="E76" s="162"/>
      <x:c r="F76" s="112"/>
      <x:c r="G76" s="162"/>
      <x:c r="H76" s="112"/>
      <x:c r="I76" s="162"/>
      <x:c r="J76" s="112">
        <x:v>1</x:v>
      </x:c>
      <x:c r="K76" s="112"/>
      <x:c r="L76" s="162"/>
      <x:c r="M76" s="112"/>
      <x:c r="N76" s="112"/>
      <x:c r="O76" s="112"/>
      <x:c r="P76" s="112"/>
      <x:c r="Q76" s="112"/>
      <x:c r="R76" s="162"/>
      <x:c r="S76" s="112"/>
      <x:c r="T76" s="162"/>
      <x:c r="U76" s="112"/>
      <x:c r="V76" s="162"/>
      <x:c r="W76" s="112"/>
      <x:c r="X76" s="112">
        <x:v>11</x:v>
      </x:c>
      <x:c r="Y76" s="112"/>
      <x:c r="Z76" s="112"/>
      <x:c r="AA76" s="112">
        <x:v>1</x:v>
      </x:c>
      <x:c r="AB76" s="112"/>
      <x:c r="AC76" s="112"/>
      <x:c r="AD76" s="112"/>
      <x:c r="AE76" s="112"/>
      <x:c r="AF76" s="112"/>
      <x:c r="AG76" s="112">
        <x:v>1</x:v>
      </x:c>
      <x:c r="AH76" s="112"/>
      <x:c r="AI76" s="112"/>
      <x:c r="AJ76" s="112"/>
      <x:c r="AK76" s="112"/>
      <x:c r="AL76" s="631" t="s">
        <x:v>1389</x:v>
      </x:c>
      <x:c r="AM76" s="112"/>
      <x:c r="AN76" s="162"/>
      <x:c r="AO76" s="112"/>
      <x:c r="AP76" s="112"/>
      <x:c r="AQ76" s="112"/>
      <x:c r="AR76" s="162"/>
      <x:c r="AS76" s="112"/>
      <x:c r="AT76" s="162"/>
      <x:c r="AU76" s="112"/>
      <x:c r="AV76" s="112"/>
      <x:c r="AW76" s="112"/>
      <x:c r="AX76" s="112"/>
      <x:c r="AY76" s="112"/>
      <x:c r="AZ76" s="112"/>
      <x:c r="BA76" s="162"/>
      <x:c r="BB76" s="112"/>
      <x:c r="BC76" s="112"/>
      <x:c r="BD76" s="112"/>
      <x:c r="BE76" s="112">
        <x:v>1</x:v>
      </x:c>
      <x:c r="BF76" s="112">
        <x:v>3</x:v>
      </x:c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631" t="s">
        <x:v>1389</x:v>
      </x:c>
      <x:c r="BW76" s="112"/>
      <x:c r="BX76" s="112"/>
      <x:c r="BY76" s="162"/>
      <x:c r="BZ76" s="112"/>
      <x:c r="CA76" s="162"/>
      <x:c r="CB76" s="112"/>
      <x:c r="CC76" s="162"/>
      <x:c r="CD76" s="112"/>
      <x:c r="CE76" s="112"/>
      <x:c r="CF76" s="162"/>
      <x:c r="CG76" s="112"/>
      <x:c r="CH76" s="112"/>
      <x:c r="CI76" s="112"/>
      <x:c r="CJ76" s="112">
        <x:v>1</x:v>
      </x:c>
      <x:c r="CK76" s="112"/>
      <x:c r="CL76" s="112"/>
      <x:c r="CM76" s="112"/>
      <x:c r="CN76" s="112"/>
      <x:c r="CO76" s="112"/>
      <x:c r="CP76" s="162"/>
      <x:c r="CQ76" s="112">
        <x:v>1</x:v>
      </x:c>
      <x:c r="CR76" s="162">
        <x:v>78</x:v>
      </x:c>
      <x:c r="CS76" s="112">
        <x:v>3</x:v>
      </x:c>
      <x:c r="CT76" s="112"/>
      <x:c r="CU76" s="112"/>
      <x:c r="CV76" s="112">
        <x:v>1</x:v>
      </x:c>
      <x:c r="CW76" s="112"/>
      <x:c r="CX76" s="112"/>
      <x:c r="CY76" s="631" t="s">
        <x:v>1389</x:v>
      </x:c>
      <x:c r="CZ76" s="112"/>
      <x:c r="DA76" s="162"/>
      <x:c r="DB76" s="112"/>
      <x:c r="DC76" s="162"/>
      <x:c r="DD76" s="112"/>
      <x:c r="DE76" s="162"/>
      <x:c r="DF76" s="112"/>
      <x:c r="DG76" s="163"/>
    </x:row>
    <x:row r="77" spans="1:111" s="19" customFormat="1" ht="30" customHeight="1">
      <x:c r="A77" s="631" t="s">
        <x:v>779</x:v>
      </x:c>
      <x:c r="B77" s="115"/>
      <x:c r="C77" s="162"/>
      <x:c r="D77" s="112"/>
      <x:c r="E77" s="162"/>
      <x:c r="F77" s="112"/>
      <x:c r="G77" s="162"/>
      <x:c r="H77" s="112"/>
      <x:c r="I77" s="162"/>
      <x:c r="J77" s="112">
        <x:v>1</x:v>
      </x:c>
      <x:c r="K77" s="112"/>
      <x:c r="L77" s="162"/>
      <x:c r="M77" s="112"/>
      <x:c r="N77" s="112"/>
      <x:c r="O77" s="112"/>
      <x:c r="P77" s="112"/>
      <x:c r="Q77" s="112"/>
      <x:c r="R77" s="162"/>
      <x:c r="S77" s="112"/>
      <x:c r="T77" s="162"/>
      <x:c r="U77" s="112"/>
      <x:c r="V77" s="162"/>
      <x:c r="W77" s="112"/>
      <x:c r="X77" s="112">
        <x:v>8</x:v>
      </x:c>
      <x:c r="Y77" s="112"/>
      <x:c r="Z77" s="112"/>
      <x:c r="AA77" s="112">
        <x:v>1</x:v>
      </x:c>
      <x:c r="AB77" s="112"/>
      <x:c r="AC77" s="112"/>
      <x:c r="AD77" s="112">
        <x:v>1</x:v>
      </x:c>
      <x:c r="AE77" s="112"/>
      <x:c r="AF77" s="112"/>
      <x:c r="AG77" s="112">
        <x:v>1</x:v>
      </x:c>
      <x:c r="AH77" s="112"/>
      <x:c r="AI77" s="112"/>
      <x:c r="AJ77" s="112">
        <x:v>1</x:v>
      </x:c>
      <x:c r="AK77" s="112">
        <x:v>1</x:v>
      </x:c>
      <x:c r="AL77" s="631" t="s">
        <x:v>779</x:v>
      </x:c>
      <x:c r="AM77" s="112"/>
      <x:c r="AN77" s="162"/>
      <x:c r="AO77" s="112"/>
      <x:c r="AP77" s="112"/>
      <x:c r="AQ77" s="112"/>
      <x:c r="AR77" s="162"/>
      <x:c r="AS77" s="112"/>
      <x:c r="AT77" s="162"/>
      <x:c r="AU77" s="112"/>
      <x:c r="AV77" s="112"/>
      <x:c r="AW77" s="112"/>
      <x:c r="AX77" s="112"/>
      <x:c r="AY77" s="112"/>
      <x:c r="AZ77" s="112"/>
      <x:c r="BA77" s="162"/>
      <x:c r="BB77" s="112"/>
      <x:c r="BC77" s="112"/>
      <x:c r="BD77" s="112"/>
      <x:c r="BE77" s="112">
        <x:v>1</x:v>
      </x:c>
      <x:c r="BF77" s="112">
        <x:v>2</x:v>
      </x:c>
      <x:c r="BG77" s="112"/>
      <x:c r="BH77" s="112"/>
      <x:c r="BI77" s="112"/>
      <x:c r="BJ77" s="162"/>
      <x:c r="BK77" s="112"/>
      <x:c r="BL77" s="162"/>
      <x:c r="BM77" s="112"/>
      <x:c r="BN77" s="162"/>
      <x:c r="BO77" s="112"/>
      <x:c r="BP77" s="162"/>
      <x:c r="BQ77" s="112"/>
      <x:c r="BR77" s="112"/>
      <x:c r="BS77" s="112"/>
      <x:c r="BT77" s="112"/>
      <x:c r="BU77" s="112"/>
      <x:c r="BV77" s="631" t="s">
        <x:v>779</x:v>
      </x:c>
      <x:c r="BW77" s="112"/>
      <x:c r="BX77" s="112"/>
      <x:c r="BY77" s="162"/>
      <x:c r="BZ77" s="112"/>
      <x:c r="CA77" s="162"/>
      <x:c r="CB77" s="112"/>
      <x:c r="CC77" s="162"/>
      <x:c r="CD77" s="112"/>
      <x:c r="CE77" s="112"/>
      <x:c r="CF77" s="162"/>
      <x:c r="CG77" s="112"/>
      <x:c r="CH77" s="112"/>
      <x:c r="CI77" s="112"/>
      <x:c r="CJ77" s="112"/>
      <x:c r="CK77" s="112"/>
      <x:c r="CL77" s="112"/>
      <x:c r="CM77" s="112"/>
      <x:c r="CN77" s="112"/>
      <x:c r="CO77" s="112"/>
      <x:c r="CP77" s="162"/>
      <x:c r="CQ77" s="112">
        <x:v>1</x:v>
      </x:c>
      <x:c r="CR77" s="162">
        <x:v>100</x:v>
      </x:c>
      <x:c r="CS77" s="112">
        <x:v>4</x:v>
      </x:c>
      <x:c r="CT77" s="112"/>
      <x:c r="CU77" s="112"/>
      <x:c r="CV77" s="112">
        <x:v>1</x:v>
      </x:c>
      <x:c r="CW77" s="112"/>
      <x:c r="CX77" s="112"/>
      <x:c r="CY77" s="631" t="s">
        <x:v>779</x:v>
      </x:c>
      <x:c r="CZ77" s="112"/>
      <x:c r="DA77" s="162"/>
      <x:c r="DB77" s="112"/>
      <x:c r="DC77" s="162"/>
      <x:c r="DD77" s="112"/>
      <x:c r="DE77" s="162"/>
      <x:c r="DF77" s="112"/>
      <x:c r="DG77" s="163"/>
    </x:row>
    <x:row r="78" spans="1:111" s="19" customFormat="1" ht="30" customHeight="1">
      <x:c r="A78" s="631" t="s">
        <x:v>1804</x:v>
      </x:c>
      <x:c r="B78" s="115"/>
      <x:c r="C78" s="162"/>
      <x:c r="D78" s="112"/>
      <x:c r="E78" s="162"/>
      <x:c r="F78" s="112"/>
      <x:c r="G78" s="162"/>
      <x:c r="H78" s="112"/>
      <x:c r="I78" s="162"/>
      <x:c r="J78" s="112">
        <x:v>1</x:v>
      </x:c>
      <x:c r="K78" s="112"/>
      <x:c r="L78" s="162"/>
      <x:c r="M78" s="112"/>
      <x:c r="N78" s="112"/>
      <x:c r="O78" s="112"/>
      <x:c r="P78" s="112"/>
      <x:c r="Q78" s="112"/>
      <x:c r="R78" s="162"/>
      <x:c r="S78" s="112"/>
      <x:c r="T78" s="162"/>
      <x:c r="U78" s="112"/>
      <x:c r="V78" s="162"/>
      <x:c r="W78" s="112"/>
      <x:c r="X78" s="112">
        <x:v>14</x:v>
      </x:c>
      <x:c r="Y78" s="112"/>
      <x:c r="Z78" s="112"/>
      <x:c r="AA78" s="112">
        <x:v>1</x:v>
      </x:c>
      <x:c r="AB78" s="112"/>
      <x:c r="AC78" s="112"/>
      <x:c r="AD78" s="112">
        <x:v>1</x:v>
      </x:c>
      <x:c r="AE78" s="112"/>
      <x:c r="AF78" s="112"/>
      <x:c r="AG78" s="112">
        <x:v>1</x:v>
      </x:c>
      <x:c r="AH78" s="112"/>
      <x:c r="AI78" s="112"/>
      <x:c r="AJ78" s="112"/>
      <x:c r="AK78" s="112"/>
      <x:c r="AL78" s="631" t="s">
        <x:v>1804</x:v>
      </x:c>
      <x:c r="AM78" s="112"/>
      <x:c r="AN78" s="162"/>
      <x:c r="AO78" s="112"/>
      <x:c r="AP78" s="112"/>
      <x:c r="AQ78" s="112"/>
      <x:c r="AR78" s="162"/>
      <x:c r="AS78" s="112"/>
      <x:c r="AT78" s="162"/>
      <x:c r="AU78" s="112"/>
      <x:c r="AV78" s="112"/>
      <x:c r="AW78" s="112"/>
      <x:c r="AX78" s="112"/>
      <x:c r="AY78" s="112"/>
      <x:c r="AZ78" s="112"/>
      <x:c r="BA78" s="162"/>
      <x:c r="BB78" s="112"/>
      <x:c r="BC78" s="112"/>
      <x:c r="BD78" s="112"/>
      <x:c r="BE78" s="112">
        <x:v>1</x:v>
      </x:c>
      <x:c r="BF78" s="112">
        <x:v>3</x:v>
      </x:c>
      <x:c r="BG78" s="112"/>
      <x:c r="BH78" s="112"/>
      <x:c r="BI78" s="112"/>
      <x:c r="BJ78" s="162"/>
      <x:c r="BK78" s="112"/>
      <x:c r="BL78" s="162"/>
      <x:c r="BM78" s="112"/>
      <x:c r="BN78" s="162"/>
      <x:c r="BO78" s="112"/>
      <x:c r="BP78" s="162"/>
      <x:c r="BQ78" s="112"/>
      <x:c r="BR78" s="112"/>
      <x:c r="BS78" s="112"/>
      <x:c r="BT78" s="112"/>
      <x:c r="BU78" s="112"/>
      <x:c r="BV78" s="631" t="s">
        <x:v>1804</x:v>
      </x:c>
      <x:c r="BW78" s="112"/>
      <x:c r="BX78" s="112"/>
      <x:c r="BY78" s="162"/>
      <x:c r="BZ78" s="112"/>
      <x:c r="CA78" s="162"/>
      <x:c r="CB78" s="112"/>
      <x:c r="CC78" s="162"/>
      <x:c r="CD78" s="112"/>
      <x:c r="CE78" s="112"/>
      <x:c r="CF78" s="162"/>
      <x:c r="CG78" s="112"/>
      <x:c r="CH78" s="112"/>
      <x:c r="CI78" s="112"/>
      <x:c r="CJ78" s="112"/>
      <x:c r="CK78" s="112"/>
      <x:c r="CL78" s="112"/>
      <x:c r="CM78" s="112"/>
      <x:c r="CN78" s="112"/>
      <x:c r="CO78" s="112"/>
      <x:c r="CP78" s="162"/>
      <x:c r="CQ78" s="112">
        <x:v>1</x:v>
      </x:c>
      <x:c r="CR78" s="162">
        <x:v>62</x:v>
      </x:c>
      <x:c r="CS78" s="112">
        <x:v>5</x:v>
      </x:c>
      <x:c r="CT78" s="112"/>
      <x:c r="CU78" s="112"/>
      <x:c r="CV78" s="112"/>
      <x:c r="CW78" s="112">
        <x:v>2</x:v>
      </x:c>
      <x:c r="CX78" s="112">
        <x:v>3</x:v>
      </x:c>
      <x:c r="CY78" s="631" t="s">
        <x:v>1804</x:v>
      </x:c>
      <x:c r="CZ78" s="112"/>
      <x:c r="DA78" s="162"/>
      <x:c r="DB78" s="112"/>
      <x:c r="DC78" s="162"/>
      <x:c r="DD78" s="112"/>
      <x:c r="DE78" s="162"/>
      <x:c r="DF78" s="112"/>
      <x:c r="DG78" s="163"/>
    </x:row>
    <x:row r="79" spans="1:111" s="19" customFormat="1" ht="30" customHeight="1">
      <x:c r="A79" s="631" t="s">
        <x:v>1864</x:v>
      </x:c>
      <x:c r="B79" s="115"/>
      <x:c r="C79" s="162"/>
      <x:c r="D79" s="112"/>
      <x:c r="E79" s="162"/>
      <x:c r="F79" s="112"/>
      <x:c r="G79" s="162"/>
      <x:c r="H79" s="112"/>
      <x:c r="I79" s="162"/>
      <x:c r="J79" s="112">
        <x:v>1</x:v>
      </x:c>
      <x:c r="K79" s="112"/>
      <x:c r="L79" s="162"/>
      <x:c r="M79" s="112"/>
      <x:c r="N79" s="112"/>
      <x:c r="O79" s="112"/>
      <x:c r="P79" s="112"/>
      <x:c r="Q79" s="112"/>
      <x:c r="R79" s="162"/>
      <x:c r="S79" s="112"/>
      <x:c r="T79" s="162"/>
      <x:c r="U79" s="112"/>
      <x:c r="V79" s="162"/>
      <x:c r="W79" s="112"/>
      <x:c r="X79" s="112">
        <x:v>15</x:v>
      </x:c>
      <x:c r="Y79" s="112"/>
      <x:c r="Z79" s="112"/>
      <x:c r="AA79" s="112">
        <x:v>1</x:v>
      </x:c>
      <x:c r="AB79" s="112"/>
      <x:c r="AC79" s="112"/>
      <x:c r="AD79" s="112"/>
      <x:c r="AE79" s="112"/>
      <x:c r="AF79" s="112"/>
      <x:c r="AG79" s="112">
        <x:v>1</x:v>
      </x:c>
      <x:c r="AH79" s="112"/>
      <x:c r="AI79" s="112"/>
      <x:c r="AJ79" s="112">
        <x:v>1</x:v>
      </x:c>
      <x:c r="AK79" s="112">
        <x:v>2</x:v>
      </x:c>
      <x:c r="AL79" s="631" t="s">
        <x:v>1864</x:v>
      </x:c>
      <x:c r="AM79" s="112"/>
      <x:c r="AN79" s="162"/>
      <x:c r="AO79" s="112"/>
      <x:c r="AP79" s="112"/>
      <x:c r="AQ79" s="112"/>
      <x:c r="AR79" s="162"/>
      <x:c r="AS79" s="112"/>
      <x:c r="AT79" s="162"/>
      <x:c r="AU79" s="112"/>
      <x:c r="AV79" s="112"/>
      <x:c r="AW79" s="112"/>
      <x:c r="AX79" s="112"/>
      <x:c r="AY79" s="112"/>
      <x:c r="AZ79" s="112"/>
      <x:c r="BA79" s="162"/>
      <x:c r="BB79" s="112"/>
      <x:c r="BC79" s="112"/>
      <x:c r="BD79" s="112"/>
      <x:c r="BE79" s="112">
        <x:v>1</x:v>
      </x:c>
      <x:c r="BF79" s="112">
        <x:v>4</x:v>
      </x:c>
      <x:c r="BG79" s="112"/>
      <x:c r="BH79" s="112"/>
      <x:c r="BI79" s="112"/>
      <x:c r="BJ79" s="162"/>
      <x:c r="BK79" s="112"/>
      <x:c r="BL79" s="162"/>
      <x:c r="BM79" s="112"/>
      <x:c r="BN79" s="162"/>
      <x:c r="BO79" s="112"/>
      <x:c r="BP79" s="162"/>
      <x:c r="BQ79" s="112"/>
      <x:c r="BR79" s="112"/>
      <x:c r="BS79" s="112"/>
      <x:c r="BT79" s="112"/>
      <x:c r="BU79" s="112"/>
      <x:c r="BV79" s="631" t="s">
        <x:v>1864</x:v>
      </x:c>
      <x:c r="BW79" s="112"/>
      <x:c r="BX79" s="112"/>
      <x:c r="BY79" s="162"/>
      <x:c r="BZ79" s="112"/>
      <x:c r="CA79" s="162"/>
      <x:c r="CB79" s="112"/>
      <x:c r="CC79" s="162"/>
      <x:c r="CD79" s="112"/>
      <x:c r="CE79" s="112"/>
      <x:c r="CF79" s="162"/>
      <x:c r="CG79" s="112"/>
      <x:c r="CH79" s="112"/>
      <x:c r="CI79" s="112"/>
      <x:c r="CJ79" s="112"/>
      <x:c r="CK79" s="112"/>
      <x:c r="CL79" s="112"/>
      <x:c r="CM79" s="112"/>
      <x:c r="CN79" s="112"/>
      <x:c r="CO79" s="112"/>
      <x:c r="CP79" s="162"/>
      <x:c r="CQ79" s="112">
        <x:v>1</x:v>
      </x:c>
      <x:c r="CR79" s="162">
        <x:v>83</x:v>
      </x:c>
      <x:c r="CS79" s="112">
        <x:v>4</x:v>
      </x:c>
      <x:c r="CT79" s="112"/>
      <x:c r="CU79" s="112"/>
      <x:c r="CV79" s="112"/>
      <x:c r="CW79" s="112"/>
      <x:c r="CX79" s="112"/>
      <x:c r="CY79" s="631" t="s">
        <x:v>1864</x:v>
      </x:c>
      <x:c r="CZ79" s="112"/>
      <x:c r="DA79" s="162"/>
      <x:c r="DB79" s="112"/>
      <x:c r="DC79" s="162"/>
      <x:c r="DD79" s="112"/>
      <x:c r="DE79" s="162"/>
      <x:c r="DF79" s="112"/>
      <x:c r="DG79" s="163"/>
    </x:row>
    <x:row r="80" spans="1:111" s="19" customFormat="1" ht="30" customHeight="1">
      <x:c r="A80" s="631" t="s">
        <x:v>1832</x:v>
      </x:c>
      <x:c r="B80" s="115"/>
      <x:c r="C80" s="162"/>
      <x:c r="D80" s="112"/>
      <x:c r="E80" s="162"/>
      <x:c r="F80" s="112"/>
      <x:c r="G80" s="162"/>
      <x:c r="H80" s="112"/>
      <x:c r="I80" s="162"/>
      <x:c r="J80" s="112">
        <x:v>2</x:v>
      </x:c>
      <x:c r="K80" s="112"/>
      <x:c r="L80" s="162"/>
      <x:c r="M80" s="112"/>
      <x:c r="N80" s="112"/>
      <x:c r="O80" s="112"/>
      <x:c r="P80" s="112"/>
      <x:c r="Q80" s="112"/>
      <x:c r="R80" s="162"/>
      <x:c r="S80" s="112"/>
      <x:c r="T80" s="162"/>
      <x:c r="U80" s="112"/>
      <x:c r="V80" s="162"/>
      <x:c r="W80" s="112"/>
      <x:c r="X80" s="112">
        <x:v>21</x:v>
      </x:c>
      <x:c r="Y80" s="112"/>
      <x:c r="Z80" s="112"/>
      <x:c r="AA80" s="112">
        <x:v>1</x:v>
      </x:c>
      <x:c r="AB80" s="112"/>
      <x:c r="AC80" s="112"/>
      <x:c r="AD80" s="112">
        <x:v>1</x:v>
      </x:c>
      <x:c r="AE80" s="112"/>
      <x:c r="AF80" s="112"/>
      <x:c r="AG80" s="112">
        <x:v>1</x:v>
      </x:c>
      <x:c r="AH80" s="112"/>
      <x:c r="AI80" s="112"/>
      <x:c r="AJ80" s="112">
        <x:v>1</x:v>
      </x:c>
      <x:c r="AK80" s="112">
        <x:v>2</x:v>
      </x:c>
      <x:c r="AL80" s="631" t="s">
        <x:v>1832</x:v>
      </x:c>
      <x:c r="AM80" s="112"/>
      <x:c r="AN80" s="162"/>
      <x:c r="AO80" s="112"/>
      <x:c r="AP80" s="112"/>
      <x:c r="AQ80" s="112"/>
      <x:c r="AR80" s="162"/>
      <x:c r="AS80" s="112"/>
      <x:c r="AT80" s="162"/>
      <x:c r="AU80" s="112"/>
      <x:c r="AV80" s="112"/>
      <x:c r="AW80" s="112"/>
      <x:c r="AX80" s="112"/>
      <x:c r="AY80" s="112"/>
      <x:c r="AZ80" s="112"/>
      <x:c r="BA80" s="162"/>
      <x:c r="BB80" s="112"/>
      <x:c r="BC80" s="112"/>
      <x:c r="BD80" s="112"/>
      <x:c r="BE80" s="112">
        <x:v>1</x:v>
      </x:c>
      <x:c r="BF80" s="112">
        <x:v>6</x:v>
      </x:c>
      <x:c r="BG80" s="112"/>
      <x:c r="BH80" s="112"/>
      <x:c r="BI80" s="112"/>
      <x:c r="BJ80" s="162"/>
      <x:c r="BK80" s="112"/>
      <x:c r="BL80" s="162"/>
      <x:c r="BM80" s="112"/>
      <x:c r="BN80" s="162"/>
      <x:c r="BO80" s="112"/>
      <x:c r="BP80" s="162"/>
      <x:c r="BQ80" s="112"/>
      <x:c r="BR80" s="112"/>
      <x:c r="BS80" s="112"/>
      <x:c r="BT80" s="112"/>
      <x:c r="BU80" s="112"/>
      <x:c r="BV80" s="631" t="s">
        <x:v>1832</x:v>
      </x:c>
      <x:c r="BW80" s="112"/>
      <x:c r="BX80" s="112"/>
      <x:c r="BY80" s="162"/>
      <x:c r="BZ80" s="112"/>
      <x:c r="CA80" s="162"/>
      <x:c r="CB80" s="112"/>
      <x:c r="CC80" s="162"/>
      <x:c r="CD80" s="112"/>
      <x:c r="CE80" s="112"/>
      <x:c r="CF80" s="162"/>
      <x:c r="CG80" s="112"/>
      <x:c r="CH80" s="112"/>
      <x:c r="CI80" s="112"/>
      <x:c r="CJ80" s="112">
        <x:v>1</x:v>
      </x:c>
      <x:c r="CK80" s="112"/>
      <x:c r="CL80" s="112"/>
      <x:c r="CM80" s="112"/>
      <x:c r="CN80" s="112"/>
      <x:c r="CO80" s="112"/>
      <x:c r="CP80" s="162"/>
      <x:c r="CQ80" s="112">
        <x:v>1</x:v>
      </x:c>
      <x:c r="CR80" s="162">
        <x:v>45</x:v>
      </x:c>
      <x:c r="CS80" s="112">
        <x:v>2</x:v>
      </x:c>
      <x:c r="CT80" s="112"/>
      <x:c r="CU80" s="112"/>
      <x:c r="CV80" s="112">
        <x:v>1</x:v>
      </x:c>
      <x:c r="CW80" s="112"/>
      <x:c r="CX80" s="112"/>
      <x:c r="CY80" s="631" t="s">
        <x:v>1832</x:v>
      </x:c>
      <x:c r="CZ80" s="112"/>
      <x:c r="DA80" s="162"/>
      <x:c r="DB80" s="112"/>
      <x:c r="DC80" s="162"/>
      <x:c r="DD80" s="112"/>
      <x:c r="DE80" s="162"/>
      <x:c r="DF80" s="112"/>
      <x:c r="DG80" s="163"/>
    </x:row>
    <x:row r="81" spans="1:111" s="19" customFormat="1" ht="30" customHeight="1">
      <x:c r="A81" s="631" t="s">
        <x:v>272</x:v>
      </x:c>
      <x:c r="B81" s="115"/>
      <x:c r="C81" s="162"/>
      <x:c r="D81" s="112"/>
      <x:c r="E81" s="162"/>
      <x:c r="F81" s="112"/>
      <x:c r="G81" s="162"/>
      <x:c r="H81" s="112"/>
      <x:c r="I81" s="162"/>
      <x:c r="J81" s="112">
        <x:v>1</x:v>
      </x:c>
      <x:c r="K81" s="112"/>
      <x:c r="L81" s="162"/>
      <x:c r="M81" s="112"/>
      <x:c r="N81" s="112"/>
      <x:c r="O81" s="112"/>
      <x:c r="P81" s="112"/>
      <x:c r="Q81" s="112"/>
      <x:c r="R81" s="162"/>
      <x:c r="S81" s="112"/>
      <x:c r="T81" s="162"/>
      <x:c r="U81" s="112"/>
      <x:c r="V81" s="162"/>
      <x:c r="W81" s="112"/>
      <x:c r="X81" s="112">
        <x:v>10</x:v>
      </x:c>
      <x:c r="Y81" s="112"/>
      <x:c r="Z81" s="112"/>
      <x:c r="AA81" s="112"/>
      <x:c r="AB81" s="112"/>
      <x:c r="AC81" s="112"/>
      <x:c r="AD81" s="112"/>
      <x:c r="AE81" s="112"/>
      <x:c r="AF81" s="112"/>
      <x:c r="AG81" s="112"/>
      <x:c r="AH81" s="112"/>
      <x:c r="AI81" s="112"/>
      <x:c r="AJ81" s="112"/>
      <x:c r="AK81" s="112"/>
      <x:c r="AL81" s="631" t="s">
        <x:v>272</x:v>
      </x:c>
      <x:c r="AM81" s="112"/>
      <x:c r="AN81" s="162"/>
      <x:c r="AO81" s="112"/>
      <x:c r="AP81" s="112"/>
      <x:c r="AQ81" s="112"/>
      <x:c r="AR81" s="162"/>
      <x:c r="AS81" s="112"/>
      <x:c r="AT81" s="162"/>
      <x:c r="AU81" s="112"/>
      <x:c r="AV81" s="112"/>
      <x:c r="AW81" s="112"/>
      <x:c r="AX81" s="112"/>
      <x:c r="AY81" s="112"/>
      <x:c r="AZ81" s="112"/>
      <x:c r="BA81" s="162"/>
      <x:c r="BB81" s="112"/>
      <x:c r="BC81" s="112"/>
      <x:c r="BD81" s="112"/>
      <x:c r="BE81" s="112">
        <x:v>1</x:v>
      </x:c>
      <x:c r="BF81" s="112">
        <x:v>2</x:v>
      </x:c>
      <x:c r="BG81" s="112"/>
      <x:c r="BH81" s="112"/>
      <x:c r="BI81" s="112"/>
      <x:c r="BJ81" s="162"/>
      <x:c r="BK81" s="112"/>
      <x:c r="BL81" s="162"/>
      <x:c r="BM81" s="112"/>
      <x:c r="BN81" s="162"/>
      <x:c r="BO81" s="112"/>
      <x:c r="BP81" s="162"/>
      <x:c r="BQ81" s="112"/>
      <x:c r="BR81" s="112"/>
      <x:c r="BS81" s="112"/>
      <x:c r="BT81" s="112"/>
      <x:c r="BU81" s="112"/>
      <x:c r="BV81" s="631" t="s">
        <x:v>272</x:v>
      </x:c>
      <x:c r="BW81" s="112"/>
      <x:c r="BX81" s="112"/>
      <x:c r="BY81" s="162"/>
      <x:c r="BZ81" s="112"/>
      <x:c r="CA81" s="162"/>
      <x:c r="CB81" s="112"/>
      <x:c r="CC81" s="162"/>
      <x:c r="CD81" s="112"/>
      <x:c r="CE81" s="112"/>
      <x:c r="CF81" s="162"/>
      <x:c r="CG81" s="112"/>
      <x:c r="CH81" s="112"/>
      <x:c r="CI81" s="112"/>
      <x:c r="CJ81" s="112"/>
      <x:c r="CK81" s="112"/>
      <x:c r="CL81" s="112"/>
      <x:c r="CM81" s="112"/>
      <x:c r="CN81" s="112"/>
      <x:c r="CO81" s="112"/>
      <x:c r="CP81" s="162"/>
      <x:c r="CQ81" s="112"/>
      <x:c r="CR81" s="162"/>
      <x:c r="CS81" s="112">
        <x:v>4</x:v>
      </x:c>
      <x:c r="CT81" s="112"/>
      <x:c r="CU81" s="112"/>
      <x:c r="CV81" s="112">
        <x:v>2</x:v>
      </x:c>
      <x:c r="CW81" s="112"/>
      <x:c r="CX81" s="112"/>
      <x:c r="CY81" s="631" t="s">
        <x:v>272</x:v>
      </x:c>
      <x:c r="CZ81" s="112"/>
      <x:c r="DA81" s="162"/>
      <x:c r="DB81" s="112"/>
      <x:c r="DC81" s="162"/>
      <x:c r="DD81" s="112"/>
      <x:c r="DE81" s="162"/>
      <x:c r="DF81" s="112"/>
      <x:c r="DG81" s="163"/>
    </x:row>
    <x:row r="82" spans="1:111" s="19" customFormat="1" ht="30" customHeight="1">
      <x:c r="A82" s="631" t="s">
        <x:v>253</x:v>
      </x:c>
      <x:c r="B82" s="115"/>
      <x:c r="C82" s="162"/>
      <x:c r="D82" s="112"/>
      <x:c r="E82" s="162"/>
      <x:c r="F82" s="112"/>
      <x:c r="G82" s="162"/>
      <x:c r="H82" s="112"/>
      <x:c r="I82" s="162"/>
      <x:c r="J82" s="112">
        <x:v>1</x:v>
      </x:c>
      <x:c r="K82" s="112"/>
      <x:c r="L82" s="162"/>
      <x:c r="M82" s="112"/>
      <x:c r="N82" s="112"/>
      <x:c r="O82" s="112"/>
      <x:c r="P82" s="112"/>
      <x:c r="Q82" s="112"/>
      <x:c r="R82" s="162"/>
      <x:c r="S82" s="112"/>
      <x:c r="T82" s="162"/>
      <x:c r="U82" s="112"/>
      <x:c r="V82" s="162"/>
      <x:c r="W82" s="112"/>
      <x:c r="X82" s="112">
        <x:v>9</x:v>
      </x:c>
      <x:c r="Y82" s="112"/>
      <x:c r="Z82" s="112"/>
      <x:c r="AA82" s="112"/>
      <x:c r="AB82" s="112"/>
      <x:c r="AC82" s="112"/>
      <x:c r="AD82" s="112"/>
      <x:c r="AE82" s="112"/>
      <x:c r="AF82" s="112"/>
      <x:c r="AG82" s="112">
        <x:v>1</x:v>
      </x:c>
      <x:c r="AH82" s="112"/>
      <x:c r="AI82" s="112"/>
      <x:c r="AJ82" s="112">
        <x:v>1</x:v>
      </x:c>
      <x:c r="AK82" s="112">
        <x:v>2</x:v>
      </x:c>
      <x:c r="AL82" s="631" t="s">
        <x:v>253</x:v>
      </x:c>
      <x:c r="AM82" s="112"/>
      <x:c r="AN82" s="162"/>
      <x:c r="AO82" s="112"/>
      <x:c r="AP82" s="112"/>
      <x:c r="AQ82" s="112"/>
      <x:c r="AR82" s="162"/>
      <x:c r="AS82" s="112"/>
      <x:c r="AT82" s="162"/>
      <x:c r="AU82" s="112"/>
      <x:c r="AV82" s="112"/>
      <x:c r="AW82" s="112"/>
      <x:c r="AX82" s="112"/>
      <x:c r="AY82" s="112"/>
      <x:c r="AZ82" s="112"/>
      <x:c r="BA82" s="162"/>
      <x:c r="BB82" s="112"/>
      <x:c r="BC82" s="112"/>
      <x:c r="BD82" s="112"/>
      <x:c r="BE82" s="112">
        <x:v>1</x:v>
      </x:c>
      <x:c r="BF82" s="112">
        <x:v>3</x:v>
      </x:c>
      <x:c r="BG82" s="112"/>
      <x:c r="BH82" s="112"/>
      <x:c r="BI82" s="112"/>
      <x:c r="BJ82" s="162"/>
      <x:c r="BK82" s="112"/>
      <x:c r="BL82" s="162"/>
      <x:c r="BM82" s="112"/>
      <x:c r="BN82" s="162"/>
      <x:c r="BO82" s="112"/>
      <x:c r="BP82" s="162"/>
      <x:c r="BQ82" s="112"/>
      <x:c r="BR82" s="112"/>
      <x:c r="BS82" s="112"/>
      <x:c r="BT82" s="112"/>
      <x:c r="BU82" s="112"/>
      <x:c r="BV82" s="631" t="s">
        <x:v>253</x:v>
      </x:c>
      <x:c r="BW82" s="112"/>
      <x:c r="BX82" s="112"/>
      <x:c r="BY82" s="162"/>
      <x:c r="BZ82" s="112"/>
      <x:c r="CA82" s="162"/>
      <x:c r="CB82" s="112"/>
      <x:c r="CC82" s="162"/>
      <x:c r="CD82" s="112"/>
      <x:c r="CE82" s="112"/>
      <x:c r="CF82" s="162"/>
      <x:c r="CG82" s="112"/>
      <x:c r="CH82" s="112"/>
      <x:c r="CI82" s="112"/>
      <x:c r="CJ82" s="112"/>
      <x:c r="CK82" s="112"/>
      <x:c r="CL82" s="112"/>
      <x:c r="CM82" s="112"/>
      <x:c r="CN82" s="112"/>
      <x:c r="CO82" s="112"/>
      <x:c r="CP82" s="162"/>
      <x:c r="CQ82" s="112">
        <x:v>1</x:v>
      </x:c>
      <x:c r="CR82" s="162">
        <x:v>136</x:v>
      </x:c>
      <x:c r="CS82" s="112">
        <x:v>4</x:v>
      </x:c>
      <x:c r="CT82" s="112"/>
      <x:c r="CU82" s="112"/>
      <x:c r="CV82" s="112"/>
      <x:c r="CW82" s="112"/>
      <x:c r="CX82" s="112"/>
      <x:c r="CY82" s="631" t="s">
        <x:v>253</x:v>
      </x:c>
      <x:c r="CZ82" s="112"/>
      <x:c r="DA82" s="162"/>
      <x:c r="DB82" s="112"/>
      <x:c r="DC82" s="162"/>
      <x:c r="DD82" s="112"/>
      <x:c r="DE82" s="162"/>
      <x:c r="DF82" s="112"/>
      <x:c r="DG82" s="163"/>
    </x:row>
    <x:row r="83" spans="1:111" s="19" customFormat="1" ht="30" customHeight="1">
      <x:c r="A83" s="631" t="s">
        <x:v>1874</x:v>
      </x:c>
      <x:c r="B83" s="115"/>
      <x:c r="C83" s="162"/>
      <x:c r="D83" s="112"/>
      <x:c r="E83" s="162"/>
      <x:c r="F83" s="112"/>
      <x:c r="G83" s="162"/>
      <x:c r="H83" s="112"/>
      <x:c r="I83" s="162"/>
      <x:c r="J83" s="112">
        <x:v>2</x:v>
      </x:c>
      <x:c r="K83" s="112"/>
      <x:c r="L83" s="162"/>
      <x:c r="M83" s="112"/>
      <x:c r="N83" s="112"/>
      <x:c r="O83" s="112"/>
      <x:c r="P83" s="112"/>
      <x:c r="Q83" s="112"/>
      <x:c r="R83" s="162"/>
      <x:c r="S83" s="112"/>
      <x:c r="T83" s="162"/>
      <x:c r="U83" s="112"/>
      <x:c r="V83" s="162"/>
      <x:c r="W83" s="112"/>
      <x:c r="X83" s="112">
        <x:v>14</x:v>
      </x:c>
      <x:c r="Y83" s="112"/>
      <x:c r="Z83" s="112"/>
      <x:c r="AA83" s="112">
        <x:v>1</x:v>
      </x:c>
      <x:c r="AB83" s="112"/>
      <x:c r="AC83" s="112"/>
      <x:c r="AD83" s="112">
        <x:v>1</x:v>
      </x:c>
      <x:c r="AE83" s="112"/>
      <x:c r="AF83" s="112"/>
      <x:c r="AG83" s="112">
        <x:v>1</x:v>
      </x:c>
      <x:c r="AH83" s="112"/>
      <x:c r="AI83" s="112"/>
      <x:c r="AJ83" s="112">
        <x:v>2</x:v>
      </x:c>
      <x:c r="AK83" s="112">
        <x:v>3</x:v>
      </x:c>
      <x:c r="AL83" s="631" t="s">
        <x:v>1874</x:v>
      </x:c>
      <x:c r="AM83" s="112"/>
      <x:c r="AN83" s="162"/>
      <x:c r="AO83" s="112"/>
      <x:c r="AP83" s="112"/>
      <x:c r="AQ83" s="112"/>
      <x:c r="AR83" s="162"/>
      <x:c r="AS83" s="112"/>
      <x:c r="AT83" s="162"/>
      <x:c r="AU83" s="112"/>
      <x:c r="AV83" s="112"/>
      <x:c r="AW83" s="112"/>
      <x:c r="AX83" s="112">
        <x:v>1</x:v>
      </x:c>
      <x:c r="AY83" s="112"/>
      <x:c r="AZ83" s="112"/>
      <x:c r="BA83" s="162"/>
      <x:c r="BB83" s="112"/>
      <x:c r="BC83" s="112"/>
      <x:c r="BD83" s="112"/>
      <x:c r="BE83" s="112">
        <x:v>1</x:v>
      </x:c>
      <x:c r="BF83" s="112">
        <x:v>6</x:v>
      </x:c>
      <x:c r="BG83" s="112"/>
      <x:c r="BH83" s="112"/>
      <x:c r="BI83" s="112"/>
      <x:c r="BJ83" s="162"/>
      <x:c r="BK83" s="112"/>
      <x:c r="BL83" s="162"/>
      <x:c r="BM83" s="112"/>
      <x:c r="BN83" s="162"/>
      <x:c r="BO83" s="112"/>
      <x:c r="BP83" s="162"/>
      <x:c r="BQ83" s="112"/>
      <x:c r="BR83" s="112"/>
      <x:c r="BS83" s="112"/>
      <x:c r="BT83" s="112"/>
      <x:c r="BU83" s="112"/>
      <x:c r="BV83" s="631" t="s">
        <x:v>1874</x:v>
      </x:c>
      <x:c r="BW83" s="112"/>
      <x:c r="BX83" s="112"/>
      <x:c r="BY83" s="162"/>
      <x:c r="BZ83" s="112"/>
      <x:c r="CA83" s="162"/>
      <x:c r="CB83" s="112"/>
      <x:c r="CC83" s="162"/>
      <x:c r="CD83" s="112"/>
      <x:c r="CE83" s="112"/>
      <x:c r="CF83" s="162"/>
      <x:c r="CG83" s="112"/>
      <x:c r="CH83" s="112"/>
      <x:c r="CI83" s="112"/>
      <x:c r="CJ83" s="112"/>
      <x:c r="CK83" s="112"/>
      <x:c r="CL83" s="112"/>
      <x:c r="CM83" s="112"/>
      <x:c r="CN83" s="112"/>
      <x:c r="CO83" s="112"/>
      <x:c r="CP83" s="162"/>
      <x:c r="CQ83" s="112">
        <x:v>1</x:v>
      </x:c>
      <x:c r="CR83" s="162">
        <x:v>212</x:v>
      </x:c>
      <x:c r="CS83" s="112">
        <x:v>13</x:v>
      </x:c>
      <x:c r="CT83" s="112"/>
      <x:c r="CU83" s="112"/>
      <x:c r="CV83" s="112"/>
      <x:c r="CW83" s="112"/>
      <x:c r="CX83" s="112"/>
      <x:c r="CY83" s="631" t="s">
        <x:v>1874</x:v>
      </x:c>
      <x:c r="CZ83" s="112"/>
      <x:c r="DA83" s="162"/>
      <x:c r="DB83" s="112"/>
      <x:c r="DC83" s="162"/>
      <x:c r="DD83" s="112"/>
      <x:c r="DE83" s="162"/>
      <x:c r="DF83" s="112"/>
      <x:c r="DG83" s="163"/>
    </x:row>
    <x:row r="84" spans="1:111" s="19" customFormat="1" ht="30" customHeight="1">
      <x:c r="A84" s="631" t="s">
        <x:v>1863</x:v>
      </x:c>
      <x:c r="B84" s="115"/>
      <x:c r="C84" s="162"/>
      <x:c r="D84" s="112"/>
      <x:c r="E84" s="162"/>
      <x:c r="F84" s="112"/>
      <x:c r="G84" s="162"/>
      <x:c r="H84" s="112"/>
      <x:c r="I84" s="162"/>
      <x:c r="J84" s="112"/>
      <x:c r="K84" s="112"/>
      <x:c r="L84" s="162"/>
      <x:c r="M84" s="112"/>
      <x:c r="N84" s="112"/>
      <x:c r="O84" s="112"/>
      <x:c r="P84" s="112"/>
      <x:c r="Q84" s="112"/>
      <x:c r="R84" s="162"/>
      <x:c r="S84" s="112"/>
      <x:c r="T84" s="162"/>
      <x:c r="U84" s="112">
        <x:v>1</x:v>
      </x:c>
      <x:c r="V84" s="162">
        <x:v>90</x:v>
      </x:c>
      <x:c r="W84" s="112"/>
      <x:c r="X84" s="112">
        <x:v>9</x:v>
      </x:c>
      <x:c r="Y84" s="112"/>
      <x:c r="Z84" s="112"/>
      <x:c r="AA84" s="112">
        <x:v>1</x:v>
      </x:c>
      <x:c r="AB84" s="112"/>
      <x:c r="AC84" s="112"/>
      <x:c r="AD84" s="112">
        <x:v>1</x:v>
      </x:c>
      <x:c r="AE84" s="112"/>
      <x:c r="AF84" s="112"/>
      <x:c r="AG84" s="112">
        <x:v>1</x:v>
      </x:c>
      <x:c r="AH84" s="112"/>
      <x:c r="AI84" s="112"/>
      <x:c r="AJ84" s="112"/>
      <x:c r="AK84" s="112"/>
      <x:c r="AL84" s="631" t="s">
        <x:v>1863</x:v>
      </x:c>
      <x:c r="AM84" s="112"/>
      <x:c r="AN84" s="162"/>
      <x:c r="AO84" s="112"/>
      <x:c r="AP84" s="112"/>
      <x:c r="AQ84" s="112"/>
      <x:c r="AR84" s="162"/>
      <x:c r="AS84" s="112"/>
      <x:c r="AT84" s="162"/>
      <x:c r="AU84" s="112"/>
      <x:c r="AV84" s="112"/>
      <x:c r="AW84" s="112"/>
      <x:c r="AX84" s="112"/>
      <x:c r="AY84" s="112"/>
      <x:c r="AZ84" s="112"/>
      <x:c r="BA84" s="162"/>
      <x:c r="BB84" s="112"/>
      <x:c r="BC84" s="112"/>
      <x:c r="BD84" s="112"/>
      <x:c r="BE84" s="112">
        <x:v>1</x:v>
      </x:c>
      <x:c r="BF84" s="112">
        <x:v>3</x:v>
      </x:c>
      <x:c r="BG84" s="112"/>
      <x:c r="BH84" s="112"/>
      <x:c r="BI84" s="112"/>
      <x:c r="BJ84" s="162"/>
      <x:c r="BK84" s="112"/>
      <x:c r="BL84" s="162"/>
      <x:c r="BM84" s="112"/>
      <x:c r="BN84" s="162"/>
      <x:c r="BO84" s="112"/>
      <x:c r="BP84" s="162"/>
      <x:c r="BQ84" s="112"/>
      <x:c r="BR84" s="112"/>
      <x:c r="BS84" s="112"/>
      <x:c r="BT84" s="112"/>
      <x:c r="BU84" s="112"/>
      <x:c r="BV84" s="631" t="s">
        <x:v>1863</x:v>
      </x:c>
      <x:c r="BW84" s="112"/>
      <x:c r="BX84" s="112"/>
      <x:c r="BY84" s="162"/>
      <x:c r="BZ84" s="112"/>
      <x:c r="CA84" s="162"/>
      <x:c r="CB84" s="112"/>
      <x:c r="CC84" s="162"/>
      <x:c r="CD84" s="112"/>
      <x:c r="CE84" s="112"/>
      <x:c r="CF84" s="162"/>
      <x:c r="CG84" s="112"/>
      <x:c r="CH84" s="112"/>
      <x:c r="CI84" s="112"/>
      <x:c r="CJ84" s="112"/>
      <x:c r="CK84" s="112"/>
      <x:c r="CL84" s="112"/>
      <x:c r="CM84" s="112"/>
      <x:c r="CN84" s="112"/>
      <x:c r="CO84" s="112"/>
      <x:c r="CP84" s="162"/>
      <x:c r="CQ84" s="112">
        <x:v>1</x:v>
      </x:c>
      <x:c r="CR84" s="162">
        <x:v>77</x:v>
      </x:c>
      <x:c r="CS84" s="112">
        <x:v>3</x:v>
      </x:c>
      <x:c r="CT84" s="112"/>
      <x:c r="CU84" s="112"/>
      <x:c r="CV84" s="112"/>
      <x:c r="CW84" s="112"/>
      <x:c r="CX84" s="112"/>
      <x:c r="CY84" s="631" t="s">
        <x:v>1863</x:v>
      </x:c>
      <x:c r="CZ84" s="112">
        <x:v>1</x:v>
      </x:c>
      <x:c r="DA84" s="162">
        <x:v>45</x:v>
      </x:c>
      <x:c r="DB84" s="112"/>
      <x:c r="DC84" s="162"/>
      <x:c r="DD84" s="112"/>
      <x:c r="DE84" s="162"/>
      <x:c r="DF84" s="112"/>
      <x:c r="DG84" s="163"/>
    </x:row>
    <x:row r="85" spans="1:111" s="19" customFormat="1" ht="30" customHeight="1">
      <x:c r="A85" s="631" t="s">
        <x:v>1285</x:v>
      </x:c>
      <x:c r="B85" s="115"/>
      <x:c r="C85" s="162"/>
      <x:c r="D85" s="112"/>
      <x:c r="E85" s="162"/>
      <x:c r="F85" s="112"/>
      <x:c r="G85" s="162"/>
      <x:c r="H85" s="112"/>
      <x:c r="I85" s="162"/>
      <x:c r="J85" s="112">
        <x:v>1</x:v>
      </x:c>
      <x:c r="K85" s="112"/>
      <x:c r="L85" s="162"/>
      <x:c r="M85" s="112"/>
      <x:c r="N85" s="112"/>
      <x:c r="O85" s="112"/>
      <x:c r="P85" s="112"/>
      <x:c r="Q85" s="112"/>
      <x:c r="R85" s="162"/>
      <x:c r="S85" s="112"/>
      <x:c r="T85" s="162"/>
      <x:c r="U85" s="112"/>
      <x:c r="V85" s="162"/>
      <x:c r="W85" s="112"/>
      <x:c r="X85" s="112">
        <x:v>8</x:v>
      </x:c>
      <x:c r="Y85" s="112"/>
      <x:c r="Z85" s="112"/>
      <x:c r="AA85" s="112">
        <x:v>1</x:v>
      </x:c>
      <x:c r="AB85" s="112"/>
      <x:c r="AC85" s="112"/>
      <x:c r="AD85" s="112">
        <x:v>1</x:v>
      </x:c>
      <x:c r="AE85" s="112"/>
      <x:c r="AF85" s="112"/>
      <x:c r="AG85" s="112">
        <x:v>1</x:v>
      </x:c>
      <x:c r="AH85" s="112"/>
      <x:c r="AI85" s="112"/>
      <x:c r="AJ85" s="112"/>
      <x:c r="AK85" s="112"/>
      <x:c r="AL85" s="631" t="s">
        <x:v>1285</x:v>
      </x:c>
      <x:c r="AM85" s="112"/>
      <x:c r="AN85" s="162"/>
      <x:c r="AO85" s="112"/>
      <x:c r="AP85" s="112"/>
      <x:c r="AQ85" s="112"/>
      <x:c r="AR85" s="162"/>
      <x:c r="AS85" s="112"/>
      <x:c r="AT85" s="162"/>
      <x:c r="AU85" s="112"/>
      <x:c r="AV85" s="112"/>
      <x:c r="AW85" s="112"/>
      <x:c r="AX85" s="112"/>
      <x:c r="AY85" s="112"/>
      <x:c r="AZ85" s="112"/>
      <x:c r="BA85" s="162"/>
      <x:c r="BB85" s="112"/>
      <x:c r="BC85" s="112"/>
      <x:c r="BD85" s="112"/>
      <x:c r="BE85" s="112">
        <x:v>1</x:v>
      </x:c>
      <x:c r="BF85" s="112">
        <x:v>2</x:v>
      </x:c>
      <x:c r="BG85" s="112"/>
      <x:c r="BH85" s="112"/>
      <x:c r="BI85" s="112"/>
      <x:c r="BJ85" s="162"/>
      <x:c r="BK85" s="112"/>
      <x:c r="BL85" s="162"/>
      <x:c r="BM85" s="112"/>
      <x:c r="BN85" s="162"/>
      <x:c r="BO85" s="112"/>
      <x:c r="BP85" s="162"/>
      <x:c r="BQ85" s="112"/>
      <x:c r="BR85" s="112"/>
      <x:c r="BS85" s="112"/>
      <x:c r="BT85" s="112"/>
      <x:c r="BU85" s="112"/>
      <x:c r="BV85" s="631" t="s">
        <x:v>1285</x:v>
      </x:c>
      <x:c r="BW85" s="112"/>
      <x:c r="BX85" s="112"/>
      <x:c r="BY85" s="162"/>
      <x:c r="BZ85" s="112"/>
      <x:c r="CA85" s="162"/>
      <x:c r="CB85" s="112"/>
      <x:c r="CC85" s="162"/>
      <x:c r="CD85" s="112"/>
      <x:c r="CE85" s="112"/>
      <x:c r="CF85" s="162"/>
      <x:c r="CG85" s="112"/>
      <x:c r="CH85" s="112"/>
      <x:c r="CI85" s="112"/>
      <x:c r="CJ85" s="112"/>
      <x:c r="CK85" s="112"/>
      <x:c r="CL85" s="112"/>
      <x:c r="CM85" s="112"/>
      <x:c r="CN85" s="112"/>
      <x:c r="CO85" s="112"/>
      <x:c r="CP85" s="162"/>
      <x:c r="CQ85" s="112">
        <x:v>1</x:v>
      </x:c>
      <x:c r="CR85" s="162">
        <x:v>36</x:v>
      </x:c>
      <x:c r="CS85" s="112">
        <x:v>4</x:v>
      </x:c>
      <x:c r="CT85" s="112"/>
      <x:c r="CU85" s="112"/>
      <x:c r="CV85" s="112">
        <x:v>1</x:v>
      </x:c>
      <x:c r="CW85" s="112"/>
      <x:c r="CX85" s="112"/>
      <x:c r="CY85" s="631" t="s">
        <x:v>1285</x:v>
      </x:c>
      <x:c r="CZ85" s="112"/>
      <x:c r="DA85" s="162"/>
      <x:c r="DB85" s="112"/>
      <x:c r="DC85" s="162"/>
      <x:c r="DD85" s="112"/>
      <x:c r="DE85" s="162"/>
      <x:c r="DF85" s="112"/>
      <x:c r="DG85" s="163"/>
    </x:row>
    <x:row r="86" spans="1:111" s="19" customFormat="1" ht="30" customHeight="1">
      <x:c r="A86" s="631" t="s">
        <x:v>1820</x:v>
      </x:c>
      <x:c r="B86" s="115"/>
      <x:c r="C86" s="162"/>
      <x:c r="D86" s="112"/>
      <x:c r="E86" s="162"/>
      <x:c r="F86" s="112"/>
      <x:c r="G86" s="162"/>
      <x:c r="H86" s="112"/>
      <x:c r="I86" s="162"/>
      <x:c r="J86" s="112">
        <x:v>1</x:v>
      </x:c>
      <x:c r="K86" s="112"/>
      <x:c r="L86" s="162"/>
      <x:c r="M86" s="112"/>
      <x:c r="N86" s="112"/>
      <x:c r="O86" s="112"/>
      <x:c r="P86" s="112"/>
      <x:c r="Q86" s="112"/>
      <x:c r="R86" s="162"/>
      <x:c r="S86" s="112"/>
      <x:c r="T86" s="162"/>
      <x:c r="U86" s="112">
        <x:v>1</x:v>
      </x:c>
      <x:c r="V86" s="162">
        <x:v>110</x:v>
      </x:c>
      <x:c r="W86" s="112"/>
      <x:c r="X86" s="112">
        <x:v>13</x:v>
      </x:c>
      <x:c r="Y86" s="112"/>
      <x:c r="Z86" s="112"/>
      <x:c r="AA86" s="112">
        <x:v>1</x:v>
      </x:c>
      <x:c r="AB86" s="112"/>
      <x:c r="AC86" s="112"/>
      <x:c r="AD86" s="112">
        <x:v>1</x:v>
      </x:c>
      <x:c r="AE86" s="112"/>
      <x:c r="AF86" s="112"/>
      <x:c r="AG86" s="112">
        <x:v>1</x:v>
      </x:c>
      <x:c r="AH86" s="112"/>
      <x:c r="AI86" s="112"/>
      <x:c r="AJ86" s="112"/>
      <x:c r="AK86" s="112"/>
      <x:c r="AL86" s="631" t="s">
        <x:v>1820</x:v>
      </x:c>
      <x:c r="AM86" s="112"/>
      <x:c r="AN86" s="162"/>
      <x:c r="AO86" s="112"/>
      <x:c r="AP86" s="112"/>
      <x:c r="AQ86" s="112"/>
      <x:c r="AR86" s="162"/>
      <x:c r="AS86" s="112"/>
      <x:c r="AT86" s="162"/>
      <x:c r="AU86" s="112"/>
      <x:c r="AV86" s="112"/>
      <x:c r="AW86" s="112"/>
      <x:c r="AX86" s="112"/>
      <x:c r="AY86" s="112"/>
      <x:c r="AZ86" s="112"/>
      <x:c r="BA86" s="162"/>
      <x:c r="BB86" s="112"/>
      <x:c r="BC86" s="112"/>
      <x:c r="BD86" s="112"/>
      <x:c r="BE86" s="112">
        <x:v>1</x:v>
      </x:c>
      <x:c r="BF86" s="112">
        <x:v>6</x:v>
      </x:c>
      <x:c r="BG86" s="112"/>
      <x:c r="BH86" s="112"/>
      <x:c r="BI86" s="112"/>
      <x:c r="BJ86" s="162"/>
      <x:c r="BK86" s="112"/>
      <x:c r="BL86" s="162"/>
      <x:c r="BM86" s="112"/>
      <x:c r="BN86" s="162"/>
      <x:c r="BO86" s="112"/>
      <x:c r="BP86" s="162"/>
      <x:c r="BQ86" s="112"/>
      <x:c r="BR86" s="112"/>
      <x:c r="BS86" s="112"/>
      <x:c r="BT86" s="112"/>
      <x:c r="BU86" s="112"/>
      <x:c r="BV86" s="631" t="s">
        <x:v>1820</x:v>
      </x:c>
      <x:c r="BW86" s="112"/>
      <x:c r="BX86" s="112"/>
      <x:c r="BY86" s="162"/>
      <x:c r="BZ86" s="112"/>
      <x:c r="CA86" s="162"/>
      <x:c r="CB86" s="112"/>
      <x:c r="CC86" s="162"/>
      <x:c r="CD86" s="112"/>
      <x:c r="CE86" s="112">
        <x:v>1</x:v>
      </x:c>
      <x:c r="CF86" s="162">
        <x:v>20</x:v>
      </x:c>
      <x:c r="CG86" s="112"/>
      <x:c r="CH86" s="112"/>
      <x:c r="CI86" s="112"/>
      <x:c r="CJ86" s="112"/>
      <x:c r="CK86" s="112"/>
      <x:c r="CL86" s="112"/>
      <x:c r="CM86" s="112"/>
      <x:c r="CN86" s="112"/>
      <x:c r="CO86" s="112"/>
      <x:c r="CP86" s="162"/>
      <x:c r="CQ86" s="112">
        <x:v>1</x:v>
      </x:c>
      <x:c r="CR86" s="162">
        <x:v>89</x:v>
      </x:c>
      <x:c r="CS86" s="112">
        <x:v>6</x:v>
      </x:c>
      <x:c r="CT86" s="112"/>
      <x:c r="CU86" s="112"/>
      <x:c r="CV86" s="112"/>
      <x:c r="CW86" s="112"/>
      <x:c r="CX86" s="112"/>
      <x:c r="CY86" s="631" t="s">
        <x:v>1820</x:v>
      </x:c>
      <x:c r="CZ86" s="112">
        <x:v>2</x:v>
      </x:c>
      <x:c r="DA86" s="162">
        <x:v>74.700000000000003</x:v>
      </x:c>
      <x:c r="DB86" s="112"/>
      <x:c r="DC86" s="162"/>
      <x:c r="DD86" s="112"/>
      <x:c r="DE86" s="162"/>
      <x:c r="DF86" s="112"/>
      <x:c r="DG86" s="163"/>
    </x:row>
    <x:row r="87" spans="1:111" s="19" customFormat="1" ht="30" customHeight="1">
      <x:c r="A87" s="631" t="s">
        <x:v>1554</x:v>
      </x:c>
      <x:c r="B87" s="115">
        <x:v>2</x:v>
      </x:c>
      <x:c r="C87" s="162">
        <x:v>1178.5999999999999</x:v>
      </x:c>
      <x:c r="D87" s="112"/>
      <x:c r="E87" s="162"/>
      <x:c r="F87" s="112"/>
      <x:c r="G87" s="162"/>
      <x:c r="H87" s="112"/>
      <x:c r="I87" s="162"/>
      <x:c r="J87" s="112">
        <x:v>3</x:v>
      </x:c>
      <x:c r="K87" s="112"/>
      <x:c r="L87" s="162"/>
      <x:c r="M87" s="112"/>
      <x:c r="N87" s="112">
        <x:v>3</x:v>
      </x:c>
      <x:c r="O87" s="112"/>
      <x:c r="P87" s="112"/>
      <x:c r="Q87" s="112"/>
      <x:c r="R87" s="162"/>
      <x:c r="S87" s="112"/>
      <x:c r="T87" s="162"/>
      <x:c r="U87" s="112"/>
      <x:c r="V87" s="162"/>
      <x:c r="W87" s="112"/>
      <x:c r="X87" s="112">
        <x:v>33</x:v>
      </x:c>
      <x:c r="Y87" s="112"/>
      <x:c r="Z87" s="112"/>
      <x:c r="AA87" s="112">
        <x:v>1</x:v>
      </x:c>
      <x:c r="AB87" s="112"/>
      <x:c r="AC87" s="112"/>
      <x:c r="AD87" s="112"/>
      <x:c r="AE87" s="112"/>
      <x:c r="AF87" s="112"/>
      <x:c r="AG87" s="112">
        <x:v>1</x:v>
      </x:c>
      <x:c r="AH87" s="112"/>
      <x:c r="AI87" s="112"/>
      <x:c r="AJ87" s="112"/>
      <x:c r="AK87" s="112"/>
      <x:c r="AL87" s="631" t="s">
        <x:v>1554</x:v>
      </x:c>
      <x:c r="AM87" s="112"/>
      <x:c r="AN87" s="162"/>
      <x:c r="AO87" s="112"/>
      <x:c r="AP87" s="112"/>
      <x:c r="AQ87" s="112"/>
      <x:c r="AR87" s="162"/>
      <x:c r="AS87" s="112"/>
      <x:c r="AT87" s="162"/>
      <x:c r="AU87" s="112"/>
      <x:c r="AV87" s="112"/>
      <x:c r="AW87" s="112"/>
      <x:c r="AX87" s="112">
        <x:v>1</x:v>
      </x:c>
      <x:c r="AY87" s="112"/>
      <x:c r="AZ87" s="112"/>
      <x:c r="BA87" s="162"/>
      <x:c r="BB87" s="112"/>
      <x:c r="BC87" s="112"/>
      <x:c r="BD87" s="112"/>
      <x:c r="BE87" s="112">
        <x:v>1</x:v>
      </x:c>
      <x:c r="BF87" s="112">
        <x:v>13</x:v>
      </x:c>
      <x:c r="BG87" s="112"/>
      <x:c r="BH87" s="112"/>
      <x:c r="BI87" s="112"/>
      <x:c r="BJ87" s="162"/>
      <x:c r="BK87" s="112"/>
      <x:c r="BL87" s="162"/>
      <x:c r="BM87" s="112"/>
      <x:c r="BN87" s="162"/>
      <x:c r="BO87" s="112"/>
      <x:c r="BP87" s="162"/>
      <x:c r="BQ87" s="112"/>
      <x:c r="BR87" s="112"/>
      <x:c r="BS87" s="112"/>
      <x:c r="BT87" s="112"/>
      <x:c r="BU87" s="112"/>
      <x:c r="BV87" s="631" t="s">
        <x:v>1554</x:v>
      </x:c>
      <x:c r="BW87" s="112"/>
      <x:c r="BX87" s="112"/>
      <x:c r="BY87" s="162"/>
      <x:c r="BZ87" s="112"/>
      <x:c r="CA87" s="162"/>
      <x:c r="CB87" s="112"/>
      <x:c r="CC87" s="162"/>
      <x:c r="CD87" s="112"/>
      <x:c r="CE87" s="112">
        <x:v>1</x:v>
      </x:c>
      <x:c r="CF87" s="162">
        <x:v>56</x:v>
      </x:c>
      <x:c r="CG87" s="112">
        <x:v>1</x:v>
      </x:c>
      <x:c r="CH87" s="112"/>
      <x:c r="CI87" s="112"/>
      <x:c r="CJ87" s="112">
        <x:v>1</x:v>
      </x:c>
      <x:c r="CK87" s="112"/>
      <x:c r="CL87" s="112"/>
      <x:c r="CM87" s="112"/>
      <x:c r="CN87" s="112"/>
      <x:c r="CO87" s="112">
        <x:v>1</x:v>
      </x:c>
      <x:c r="CP87" s="162">
        <x:v>6</x:v>
      </x:c>
      <x:c r="CQ87" s="112">
        <x:v>1</x:v>
      </x:c>
      <x:c r="CR87" s="162">
        <x:v>291</x:v>
      </x:c>
      <x:c r="CS87" s="112">
        <x:v>28</x:v>
      </x:c>
      <x:c r="CT87" s="112"/>
      <x:c r="CU87" s="112">
        <x:v>2</x:v>
      </x:c>
      <x:c r="CV87" s="112"/>
      <x:c r="CW87" s="112"/>
      <x:c r="CX87" s="112"/>
      <x:c r="CY87" s="631" t="s">
        <x:v>1554</x:v>
      </x:c>
      <x:c r="CZ87" s="112"/>
      <x:c r="DA87" s="162"/>
      <x:c r="DB87" s="112"/>
      <x:c r="DC87" s="162"/>
      <x:c r="DD87" s="112"/>
      <x:c r="DE87" s="162"/>
      <x:c r="DF87" s="112"/>
      <x:c r="DG87" s="163"/>
    </x:row>
    <x:row r="88" spans="1:111" s="19" customFormat="1" ht="30" customHeight="1">
      <x:c r="A88" s="631" t="s">
        <x:v>1812</x:v>
      </x:c>
      <x:c r="B88" s="115"/>
      <x:c r="C88" s="162"/>
      <x:c r="D88" s="112"/>
      <x:c r="E88" s="162"/>
      <x:c r="F88" s="112"/>
      <x:c r="G88" s="162"/>
      <x:c r="H88" s="112"/>
      <x:c r="I88" s="162"/>
      <x:c r="J88" s="112">
        <x:v>1</x:v>
      </x:c>
      <x:c r="K88" s="112"/>
      <x:c r="L88" s="162"/>
      <x:c r="M88" s="112"/>
      <x:c r="N88" s="112"/>
      <x:c r="O88" s="112"/>
      <x:c r="P88" s="112"/>
      <x:c r="Q88" s="112"/>
      <x:c r="R88" s="162"/>
      <x:c r="S88" s="112"/>
      <x:c r="T88" s="162"/>
      <x:c r="U88" s="112"/>
      <x:c r="V88" s="162"/>
      <x:c r="W88" s="112"/>
      <x:c r="X88" s="112">
        <x:v>13</x:v>
      </x:c>
      <x:c r="Y88" s="112"/>
      <x:c r="Z88" s="112"/>
      <x:c r="AA88" s="112"/>
      <x:c r="AB88" s="112"/>
      <x:c r="AC88" s="112"/>
      <x:c r="AD88" s="112"/>
      <x:c r="AE88" s="112"/>
      <x:c r="AF88" s="112"/>
      <x:c r="AG88" s="112">
        <x:v>1</x:v>
      </x:c>
      <x:c r="AH88" s="112"/>
      <x:c r="AI88" s="112"/>
      <x:c r="AJ88" s="112"/>
      <x:c r="AK88" s="112"/>
      <x:c r="AL88" s="631" t="s">
        <x:v>1812</x:v>
      </x:c>
      <x:c r="AM88" s="112"/>
      <x:c r="AN88" s="162"/>
      <x:c r="AO88" s="112"/>
      <x:c r="AP88" s="112"/>
      <x:c r="AQ88" s="112"/>
      <x:c r="AR88" s="162"/>
      <x:c r="AS88" s="112"/>
      <x:c r="AT88" s="162"/>
      <x:c r="AU88" s="112"/>
      <x:c r="AV88" s="112"/>
      <x:c r="AW88" s="112"/>
      <x:c r="AX88" s="112"/>
      <x:c r="AY88" s="112"/>
      <x:c r="AZ88" s="112"/>
      <x:c r="BA88" s="162"/>
      <x:c r="BB88" s="112"/>
      <x:c r="BC88" s="112"/>
      <x:c r="BD88" s="112"/>
      <x:c r="BE88" s="112">
        <x:v>1</x:v>
      </x:c>
      <x:c r="BF88" s="112">
        <x:v>6</x:v>
      </x:c>
      <x:c r="BG88" s="112"/>
      <x:c r="BH88" s="112"/>
      <x:c r="BI88" s="112"/>
      <x:c r="BJ88" s="162"/>
      <x:c r="BK88" s="112"/>
      <x:c r="BL88" s="162"/>
      <x:c r="BM88" s="112"/>
      <x:c r="BN88" s="162"/>
      <x:c r="BO88" s="112"/>
      <x:c r="BP88" s="162"/>
      <x:c r="BQ88" s="112"/>
      <x:c r="BR88" s="112"/>
      <x:c r="BS88" s="112"/>
      <x:c r="BT88" s="112"/>
      <x:c r="BU88" s="112"/>
      <x:c r="BV88" s="631" t="s">
        <x:v>1812</x:v>
      </x:c>
      <x:c r="BW88" s="112"/>
      <x:c r="BX88" s="112"/>
      <x:c r="BY88" s="162"/>
      <x:c r="BZ88" s="112"/>
      <x:c r="CA88" s="162"/>
      <x:c r="CB88" s="112"/>
      <x:c r="CC88" s="162"/>
      <x:c r="CD88" s="112"/>
      <x:c r="CE88" s="112">
        <x:v>1</x:v>
      </x:c>
      <x:c r="CF88" s="162">
        <x:v>20.52</x:v>
      </x:c>
      <x:c r="CG88" s="112"/>
      <x:c r="CH88" s="112"/>
      <x:c r="CI88" s="112"/>
      <x:c r="CJ88" s="112">
        <x:v>1</x:v>
      </x:c>
      <x:c r="CK88" s="112"/>
      <x:c r="CL88" s="112"/>
      <x:c r="CM88" s="112"/>
      <x:c r="CN88" s="112"/>
      <x:c r="CO88" s="112"/>
      <x:c r="CP88" s="162"/>
      <x:c r="CQ88" s="112"/>
      <x:c r="CR88" s="162"/>
      <x:c r="CS88" s="112">
        <x:v>4</x:v>
      </x:c>
      <x:c r="CT88" s="112"/>
      <x:c r="CU88" s="112"/>
      <x:c r="CV88" s="112">
        <x:v>2</x:v>
      </x:c>
      <x:c r="CW88" s="112"/>
      <x:c r="CX88" s="112"/>
      <x:c r="CY88" s="631" t="s">
        <x:v>1812</x:v>
      </x:c>
      <x:c r="CZ88" s="112">
        <x:v>1</x:v>
      </x:c>
      <x:c r="DA88" s="162">
        <x:v>20.52</x:v>
      </x:c>
      <x:c r="DB88" s="112"/>
      <x:c r="DC88" s="162"/>
      <x:c r="DD88" s="112"/>
      <x:c r="DE88" s="162"/>
      <x:c r="DF88" s="112"/>
      <x:c r="DG88" s="163"/>
    </x:row>
    <x:row r="89" spans="1:111" s="19" customFormat="1" ht="30" customHeight="1">
      <x:c r="A89" s="631" t="s">
        <x:v>1007</x:v>
      </x:c>
      <x:c r="B89" s="115"/>
      <x:c r="C89" s="162"/>
      <x:c r="D89" s="112"/>
      <x:c r="E89" s="162"/>
      <x:c r="F89" s="112"/>
      <x:c r="G89" s="162"/>
      <x:c r="H89" s="112"/>
      <x:c r="I89" s="162"/>
      <x:c r="J89" s="112"/>
      <x:c r="K89" s="112"/>
      <x:c r="L89" s="162"/>
      <x:c r="M89" s="112"/>
      <x:c r="N89" s="112"/>
      <x:c r="O89" s="112"/>
      <x:c r="P89" s="112"/>
      <x:c r="Q89" s="112"/>
      <x:c r="R89" s="162"/>
      <x:c r="S89" s="112"/>
      <x:c r="T89" s="162"/>
      <x:c r="U89" s="112"/>
      <x:c r="V89" s="162"/>
      <x:c r="W89" s="112"/>
      <x:c r="X89" s="112">
        <x:v>10</x:v>
      </x:c>
      <x:c r="Y89" s="112"/>
      <x:c r="Z89" s="112"/>
      <x:c r="AA89" s="112">
        <x:v>1</x:v>
      </x:c>
      <x:c r="AB89" s="112"/>
      <x:c r="AC89" s="112"/>
      <x:c r="AD89" s="112"/>
      <x:c r="AE89" s="112"/>
      <x:c r="AF89" s="112"/>
      <x:c r="AG89" s="112">
        <x:v>0</x:v>
      </x:c>
      <x:c r="AH89" s="112"/>
      <x:c r="AI89" s="112"/>
      <x:c r="AJ89" s="112">
        <x:v>1</x:v>
      </x:c>
      <x:c r="AK89" s="112">
        <x:v>0</x:v>
      </x:c>
      <x:c r="AL89" s="631" t="s">
        <x:v>1007</x:v>
      </x:c>
      <x:c r="AM89" s="112"/>
      <x:c r="AN89" s="162"/>
      <x:c r="AO89" s="112"/>
      <x:c r="AP89" s="112"/>
      <x:c r="AQ89" s="112"/>
      <x:c r="AR89" s="162"/>
      <x:c r="AS89" s="112"/>
      <x:c r="AT89" s="162"/>
      <x:c r="AU89" s="112"/>
      <x:c r="AV89" s="112"/>
      <x:c r="AW89" s="112"/>
      <x:c r="AX89" s="112"/>
      <x:c r="AY89" s="112"/>
      <x:c r="AZ89" s="112"/>
      <x:c r="BA89" s="162"/>
      <x:c r="BB89" s="112"/>
      <x:c r="BC89" s="112"/>
      <x:c r="BD89" s="112"/>
      <x:c r="BE89" s="112">
        <x:v>1</x:v>
      </x:c>
      <x:c r="BF89" s="112">
        <x:v>3</x:v>
      </x:c>
      <x:c r="BG89" s="112"/>
      <x:c r="BH89" s="112"/>
      <x:c r="BI89" s="112"/>
      <x:c r="BJ89" s="162"/>
      <x:c r="BK89" s="112"/>
      <x:c r="BL89" s="162"/>
      <x:c r="BM89" s="112"/>
      <x:c r="BN89" s="162"/>
      <x:c r="BO89" s="112"/>
      <x:c r="BP89" s="162"/>
      <x:c r="BQ89" s="112"/>
      <x:c r="BR89" s="112"/>
      <x:c r="BS89" s="112"/>
      <x:c r="BT89" s="112"/>
      <x:c r="BU89" s="112"/>
      <x:c r="BV89" s="631" t="s">
        <x:v>1007</x:v>
      </x:c>
      <x:c r="BW89" s="112"/>
      <x:c r="BX89" s="112"/>
      <x:c r="BY89" s="162"/>
      <x:c r="BZ89" s="112"/>
      <x:c r="CA89" s="162"/>
      <x:c r="CB89" s="112"/>
      <x:c r="CC89" s="162"/>
      <x:c r="CD89" s="112"/>
      <x:c r="CE89" s="112">
        <x:v>1</x:v>
      </x:c>
      <x:c r="CF89" s="162">
        <x:v>20.52</x:v>
      </x:c>
      <x:c r="CG89" s="112"/>
      <x:c r="CH89" s="112"/>
      <x:c r="CI89" s="112"/>
      <x:c r="CJ89" s="112"/>
      <x:c r="CK89" s="112"/>
      <x:c r="CL89" s="112"/>
      <x:c r="CM89" s="112"/>
      <x:c r="CN89" s="112"/>
      <x:c r="CO89" s="112"/>
      <x:c r="CP89" s="162"/>
      <x:c r="CQ89" s="112"/>
      <x:c r="CR89" s="162"/>
      <x:c r="CS89" s="112">
        <x:v>4</x:v>
      </x:c>
      <x:c r="CT89" s="112"/>
      <x:c r="CU89" s="112"/>
      <x:c r="CV89" s="112">
        <x:v>1</x:v>
      </x:c>
      <x:c r="CW89" s="112"/>
      <x:c r="CX89" s="112"/>
      <x:c r="CY89" s="631" t="s">
        <x:v>1007</x:v>
      </x:c>
      <x:c r="CZ89" s="112">
        <x:v>1</x:v>
      </x:c>
      <x:c r="DA89" s="162">
        <x:v>20.52</x:v>
      </x:c>
      <x:c r="DB89" s="112"/>
      <x:c r="DC89" s="162"/>
      <x:c r="DD89" s="112"/>
      <x:c r="DE89" s="162"/>
      <x:c r="DF89" s="112"/>
      <x:c r="DG89" s="163"/>
    </x:row>
    <x:row r="90" spans="1:111" s="19" customFormat="1" ht="30" customHeight="1">
      <x:c r="A90" s="631" t="s">
        <x:v>1348</x:v>
      </x:c>
      <x:c r="B90" s="115"/>
      <x:c r="C90" s="162"/>
      <x:c r="D90" s="112"/>
      <x:c r="E90" s="162"/>
      <x:c r="F90" s="112"/>
      <x:c r="G90" s="162"/>
      <x:c r="H90" s="112"/>
      <x:c r="I90" s="162"/>
      <x:c r="J90" s="112">
        <x:v>1</x:v>
      </x:c>
      <x:c r="K90" s="112"/>
      <x:c r="L90" s="162"/>
      <x:c r="M90" s="112"/>
      <x:c r="N90" s="112"/>
      <x:c r="O90" s="112"/>
      <x:c r="P90" s="112"/>
      <x:c r="Q90" s="112"/>
      <x:c r="R90" s="162"/>
      <x:c r="S90" s="112"/>
      <x:c r="T90" s="162"/>
      <x:c r="U90" s="112"/>
      <x:c r="V90" s="162"/>
      <x:c r="W90" s="112"/>
      <x:c r="X90" s="112">
        <x:v>15</x:v>
      </x:c>
      <x:c r="Y90" s="112"/>
      <x:c r="Z90" s="112"/>
      <x:c r="AA90" s="112">
        <x:v>1</x:v>
      </x:c>
      <x:c r="AB90" s="112"/>
      <x:c r="AC90" s="112"/>
      <x:c r="AD90" s="112">
        <x:v>1</x:v>
      </x:c>
      <x:c r="AE90" s="112"/>
      <x:c r="AF90" s="112"/>
      <x:c r="AG90" s="112">
        <x:v>1</x:v>
      </x:c>
      <x:c r="AH90" s="112"/>
      <x:c r="AI90" s="112"/>
      <x:c r="AJ90" s="112">
        <x:v>1</x:v>
      </x:c>
      <x:c r="AK90" s="112">
        <x:v>2</x:v>
      </x:c>
      <x:c r="AL90" s="631" t="s">
        <x:v>1348</x:v>
      </x:c>
      <x:c r="AM90" s="112"/>
      <x:c r="AN90" s="162"/>
      <x:c r="AO90" s="112"/>
      <x:c r="AP90" s="112"/>
      <x:c r="AQ90" s="112"/>
      <x:c r="AR90" s="162"/>
      <x:c r="AS90" s="112"/>
      <x:c r="AT90" s="162"/>
      <x:c r="AU90" s="112"/>
      <x:c r="AV90" s="112"/>
      <x:c r="AW90" s="112"/>
      <x:c r="AX90" s="112"/>
      <x:c r="AY90" s="112"/>
      <x:c r="AZ90" s="112"/>
      <x:c r="BA90" s="162"/>
      <x:c r="BB90" s="112"/>
      <x:c r="BC90" s="112"/>
      <x:c r="BD90" s="112"/>
      <x:c r="BE90" s="112">
        <x:v>1</x:v>
      </x:c>
      <x:c r="BF90" s="112">
        <x:v>3</x:v>
      </x:c>
      <x:c r="BG90" s="112"/>
      <x:c r="BH90" s="112"/>
      <x:c r="BI90" s="112"/>
      <x:c r="BJ90" s="162"/>
      <x:c r="BK90" s="112"/>
      <x:c r="BL90" s="162"/>
      <x:c r="BM90" s="112"/>
      <x:c r="BN90" s="162"/>
      <x:c r="BO90" s="112"/>
      <x:c r="BP90" s="162"/>
      <x:c r="BQ90" s="112"/>
      <x:c r="BR90" s="112"/>
      <x:c r="BS90" s="112"/>
      <x:c r="BT90" s="112"/>
      <x:c r="BU90" s="112"/>
      <x:c r="BV90" s="631" t="s">
        <x:v>1348</x:v>
      </x:c>
      <x:c r="BW90" s="112"/>
      <x:c r="BX90" s="112"/>
      <x:c r="BY90" s="162"/>
      <x:c r="BZ90" s="112"/>
      <x:c r="CA90" s="162"/>
      <x:c r="CB90" s="112"/>
      <x:c r="CC90" s="162"/>
      <x:c r="CD90" s="112"/>
      <x:c r="CE90" s="112">
        <x:v>1</x:v>
      </x:c>
      <x:c r="CF90" s="162">
        <x:v>20.52</x:v>
      </x:c>
      <x:c r="CG90" s="112"/>
      <x:c r="CH90" s="112"/>
      <x:c r="CI90" s="112"/>
      <x:c r="CJ90" s="112"/>
      <x:c r="CK90" s="112"/>
      <x:c r="CL90" s="112"/>
      <x:c r="CM90" s="112"/>
      <x:c r="CN90" s="112"/>
      <x:c r="CO90" s="112"/>
      <x:c r="CP90" s="162"/>
      <x:c r="CQ90" s="112">
        <x:v>1</x:v>
      </x:c>
      <x:c r="CR90" s="162">
        <x:v>75</x:v>
      </x:c>
      <x:c r="CS90" s="112">
        <x:v>3</x:v>
      </x:c>
      <x:c r="CT90" s="112"/>
      <x:c r="CU90" s="112"/>
      <x:c r="CV90" s="112">
        <x:v>1</x:v>
      </x:c>
      <x:c r="CW90" s="112"/>
      <x:c r="CX90" s="112"/>
      <x:c r="CY90" s="631" t="s">
        <x:v>1348</x:v>
      </x:c>
      <x:c r="CZ90" s="112">
        <x:v>1</x:v>
      </x:c>
      <x:c r="DA90" s="162">
        <x:v>20.52</x:v>
      </x:c>
      <x:c r="DB90" s="112"/>
      <x:c r="DC90" s="162"/>
      <x:c r="DD90" s="112"/>
      <x:c r="DE90" s="162"/>
      <x:c r="DF90" s="112"/>
      <x:c r="DG90" s="163"/>
    </x:row>
    <x:row r="91" spans="1:111" s="19" customFormat="1" ht="30" customHeight="1">
      <x:c r="A91" s="631" t="s">
        <x:v>1385</x:v>
      </x:c>
      <x:c r="B91" s="115"/>
      <x:c r="C91" s="162"/>
      <x:c r="D91" s="112"/>
      <x:c r="E91" s="162"/>
      <x:c r="F91" s="112"/>
      <x:c r="G91" s="162"/>
      <x:c r="H91" s="112"/>
      <x:c r="I91" s="162"/>
      <x:c r="J91" s="112"/>
      <x:c r="K91" s="112"/>
      <x:c r="L91" s="162"/>
      <x:c r="M91" s="112"/>
      <x:c r="N91" s="112"/>
      <x:c r="O91" s="112"/>
      <x:c r="P91" s="112"/>
      <x:c r="Q91" s="112"/>
      <x:c r="R91" s="162"/>
      <x:c r="S91" s="112">
        <x:v>1</x:v>
      </x:c>
      <x:c r="T91" s="162">
        <x:v>20</x:v>
      </x:c>
      <x:c r="U91" s="112"/>
      <x:c r="V91" s="162"/>
      <x:c r="W91" s="112"/>
      <x:c r="X91" s="112">
        <x:v>14</x:v>
      </x:c>
      <x:c r="Y91" s="112"/>
      <x:c r="Z91" s="112"/>
      <x:c r="AA91" s="112">
        <x:v>1</x:v>
      </x:c>
      <x:c r="AB91" s="112"/>
      <x:c r="AC91" s="112"/>
      <x:c r="AD91" s="112"/>
      <x:c r="AE91" s="112"/>
      <x:c r="AF91" s="112"/>
      <x:c r="AG91" s="112">
        <x:v>1</x:v>
      </x:c>
      <x:c r="AH91" s="112"/>
      <x:c r="AI91" s="112"/>
      <x:c r="AJ91" s="112">
        <x:v>1</x:v>
      </x:c>
      <x:c r="AK91" s="112">
        <x:v>2</x:v>
      </x:c>
      <x:c r="AL91" s="631" t="s">
        <x:v>1385</x:v>
      </x:c>
      <x:c r="AM91" s="112"/>
      <x:c r="AN91" s="162"/>
      <x:c r="AO91" s="112"/>
      <x:c r="AP91" s="112"/>
      <x:c r="AQ91" s="112"/>
      <x:c r="AR91" s="162"/>
      <x:c r="AS91" s="112"/>
      <x:c r="AT91" s="162"/>
      <x:c r="AU91" s="112"/>
      <x:c r="AV91" s="112"/>
      <x:c r="AW91" s="112"/>
      <x:c r="AX91" s="112"/>
      <x:c r="AY91" s="112"/>
      <x:c r="AZ91" s="112"/>
      <x:c r="BA91" s="162"/>
      <x:c r="BB91" s="112"/>
      <x:c r="BC91" s="112"/>
      <x:c r="BD91" s="112"/>
      <x:c r="BE91" s="112">
        <x:v>1</x:v>
      </x:c>
      <x:c r="BF91" s="112">
        <x:v>5</x:v>
      </x:c>
      <x:c r="BG91" s="112"/>
      <x:c r="BH91" s="112"/>
      <x:c r="BI91" s="112"/>
      <x:c r="BJ91" s="162"/>
      <x:c r="BK91" s="112"/>
      <x:c r="BL91" s="162"/>
      <x:c r="BM91" s="112"/>
      <x:c r="BN91" s="162"/>
      <x:c r="BO91" s="112"/>
      <x:c r="BP91" s="162"/>
      <x:c r="BQ91" s="112"/>
      <x:c r="BR91" s="112"/>
      <x:c r="BS91" s="112"/>
      <x:c r="BT91" s="112"/>
      <x:c r="BU91" s="112"/>
      <x:c r="BV91" s="631" t="s">
        <x:v>1385</x:v>
      </x:c>
      <x:c r="BW91" s="112"/>
      <x:c r="BX91" s="112"/>
      <x:c r="BY91" s="162"/>
      <x:c r="BZ91" s="112"/>
      <x:c r="CA91" s="162"/>
      <x:c r="CB91" s="112"/>
      <x:c r="CC91" s="162"/>
      <x:c r="CD91" s="112"/>
      <x:c r="CE91" s="112"/>
      <x:c r="CF91" s="162"/>
      <x:c r="CG91" s="112"/>
      <x:c r="CH91" s="112"/>
      <x:c r="CI91" s="112"/>
      <x:c r="CJ91" s="112"/>
      <x:c r="CK91" s="112"/>
      <x:c r="CL91" s="112"/>
      <x:c r="CM91" s="112"/>
      <x:c r="CN91" s="112"/>
      <x:c r="CO91" s="112"/>
      <x:c r="CP91" s="162"/>
      <x:c r="CQ91" s="112"/>
      <x:c r="CR91" s="162"/>
      <x:c r="CS91" s="112">
        <x:v>4</x:v>
      </x:c>
      <x:c r="CT91" s="112"/>
      <x:c r="CU91" s="112"/>
      <x:c r="CV91" s="112"/>
      <x:c r="CW91" s="112"/>
      <x:c r="CX91" s="112"/>
      <x:c r="CY91" s="631" t="s">
        <x:v>1385</x:v>
      </x:c>
      <x:c r="CZ91" s="112">
        <x:v>1</x:v>
      </x:c>
      <x:c r="DA91" s="162">
        <x:v>20.52</x:v>
      </x:c>
      <x:c r="DB91" s="112"/>
      <x:c r="DC91" s="162"/>
      <x:c r="DD91" s="112"/>
      <x:c r="DE91" s="162"/>
      <x:c r="DF91" s="112"/>
      <x:c r="DG91" s="163"/>
    </x:row>
    <x:row r="92" spans="1:111" s="19" customFormat="1" ht="30" customHeight="1">
      <x:c r="A92" s="631" t="s">
        <x:v>1864</x:v>
      </x:c>
      <x:c r="B92" s="115"/>
      <x:c r="C92" s="162"/>
      <x:c r="D92" s="112"/>
      <x:c r="E92" s="162"/>
      <x:c r="F92" s="112"/>
      <x:c r="G92" s="162"/>
      <x:c r="H92" s="112"/>
      <x:c r="I92" s="162"/>
      <x:c r="J92" s="112">
        <x:v>1</x:v>
      </x:c>
      <x:c r="K92" s="112"/>
      <x:c r="L92" s="162"/>
      <x:c r="M92" s="112"/>
      <x:c r="N92" s="112"/>
      <x:c r="O92" s="112"/>
      <x:c r="P92" s="112"/>
      <x:c r="Q92" s="112"/>
      <x:c r="R92" s="162"/>
      <x:c r="S92" s="112"/>
      <x:c r="T92" s="162"/>
      <x:c r="U92" s="112"/>
      <x:c r="V92" s="162"/>
      <x:c r="W92" s="112"/>
      <x:c r="X92" s="112">
        <x:v>13</x:v>
      </x:c>
      <x:c r="Y92" s="112"/>
      <x:c r="Z92" s="112"/>
      <x:c r="AA92" s="112"/>
      <x:c r="AB92" s="112"/>
      <x:c r="AC92" s="112"/>
      <x:c r="AD92" s="112"/>
      <x:c r="AE92" s="112"/>
      <x:c r="AF92" s="112"/>
      <x:c r="AG92" s="112"/>
      <x:c r="AH92" s="112"/>
      <x:c r="AI92" s="112"/>
      <x:c r="AJ92" s="112"/>
      <x:c r="AK92" s="112"/>
      <x:c r="AL92" s="631" t="s">
        <x:v>1864</x:v>
      </x:c>
      <x:c r="AM92" s="112"/>
      <x:c r="AN92" s="162"/>
      <x:c r="AO92" s="112"/>
      <x:c r="AP92" s="112"/>
      <x:c r="AQ92" s="112"/>
      <x:c r="AR92" s="162"/>
      <x:c r="AS92" s="112"/>
      <x:c r="AT92" s="162"/>
      <x:c r="AU92" s="112"/>
      <x:c r="AV92" s="112"/>
      <x:c r="AW92" s="112"/>
      <x:c r="AX92" s="112"/>
      <x:c r="AY92" s="112"/>
      <x:c r="AZ92" s="112"/>
      <x:c r="BA92" s="162"/>
      <x:c r="BB92" s="112"/>
      <x:c r="BC92" s="112"/>
      <x:c r="BD92" s="112"/>
      <x:c r="BE92" s="112">
        <x:v>1</x:v>
      </x:c>
      <x:c r="BF92" s="112">
        <x:v>6</x:v>
      </x:c>
      <x:c r="BG92" s="112"/>
      <x:c r="BH92" s="112"/>
      <x:c r="BI92" s="112"/>
      <x:c r="BJ92" s="162"/>
      <x:c r="BK92" s="112"/>
      <x:c r="BL92" s="162"/>
      <x:c r="BM92" s="112"/>
      <x:c r="BN92" s="162"/>
      <x:c r="BO92" s="112"/>
      <x:c r="BP92" s="162"/>
      <x:c r="BQ92" s="112"/>
      <x:c r="BR92" s="112"/>
      <x:c r="BS92" s="112"/>
      <x:c r="BT92" s="112"/>
      <x:c r="BU92" s="112"/>
      <x:c r="BV92" s="631" t="s">
        <x:v>1864</x:v>
      </x:c>
      <x:c r="BW92" s="112"/>
      <x:c r="BX92" s="112"/>
      <x:c r="BY92" s="162"/>
      <x:c r="BZ92" s="112"/>
      <x:c r="CA92" s="162"/>
      <x:c r="CB92" s="112"/>
      <x:c r="CC92" s="162"/>
      <x:c r="CD92" s="112"/>
      <x:c r="CE92" s="112">
        <x:v>1</x:v>
      </x:c>
      <x:c r="CF92" s="162">
        <x:v>20.52</x:v>
      </x:c>
      <x:c r="CG92" s="112"/>
      <x:c r="CH92" s="112"/>
      <x:c r="CI92" s="112"/>
      <x:c r="CJ92" s="112"/>
      <x:c r="CK92" s="112"/>
      <x:c r="CL92" s="112"/>
      <x:c r="CM92" s="112"/>
      <x:c r="CN92" s="112"/>
      <x:c r="CO92" s="112"/>
      <x:c r="CP92" s="162"/>
      <x:c r="CQ92" s="112"/>
      <x:c r="CR92" s="162"/>
      <x:c r="CS92" s="112">
        <x:v>4</x:v>
      </x:c>
      <x:c r="CT92" s="112"/>
      <x:c r="CU92" s="112"/>
      <x:c r="CV92" s="112"/>
      <x:c r="CW92" s="112"/>
      <x:c r="CX92" s="112"/>
      <x:c r="CY92" s="631" t="s">
        <x:v>1864</x:v>
      </x:c>
      <x:c r="CZ92" s="112">
        <x:v>1</x:v>
      </x:c>
      <x:c r="DA92" s="162">
        <x:v>20.52</x:v>
      </x:c>
      <x:c r="DB92" s="112"/>
      <x:c r="DC92" s="162"/>
      <x:c r="DD92" s="112"/>
      <x:c r="DE92" s="162"/>
      <x:c r="DF92" s="112"/>
      <x:c r="DG92" s="163"/>
    </x:row>
    <x:row r="93" spans="1:111" s="19" customFormat="1" ht="30" customHeight="1">
      <x:c r="A93" s="631" t="s">
        <x:v>1187</x:v>
      </x:c>
      <x:c r="B93" s="115"/>
      <x:c r="C93" s="162"/>
      <x:c r="D93" s="112"/>
      <x:c r="E93" s="162"/>
      <x:c r="F93" s="112"/>
      <x:c r="G93" s="162"/>
      <x:c r="H93" s="112"/>
      <x:c r="I93" s="162"/>
      <x:c r="J93" s="112">
        <x:v>1</x:v>
      </x:c>
      <x:c r="K93" s="112"/>
      <x:c r="L93" s="162"/>
      <x:c r="M93" s="112"/>
      <x:c r="N93" s="112"/>
      <x:c r="O93" s="112"/>
      <x:c r="P93" s="112"/>
      <x:c r="Q93" s="112"/>
      <x:c r="R93" s="162"/>
      <x:c r="S93" s="112"/>
      <x:c r="T93" s="162"/>
      <x:c r="U93" s="112"/>
      <x:c r="V93" s="162"/>
      <x:c r="W93" s="112"/>
      <x:c r="X93" s="112">
        <x:v>13</x:v>
      </x:c>
      <x:c r="Y93" s="112"/>
      <x:c r="Z93" s="112"/>
      <x:c r="AA93" s="112">
        <x:v>1</x:v>
      </x:c>
      <x:c r="AB93" s="112"/>
      <x:c r="AC93" s="112"/>
      <x:c r="AD93" s="112">
        <x:v>1</x:v>
      </x:c>
      <x:c r="AE93" s="112"/>
      <x:c r="AF93" s="112"/>
      <x:c r="AG93" s="112">
        <x:v>1</x:v>
      </x:c>
      <x:c r="AH93" s="112"/>
      <x:c r="AI93" s="112"/>
      <x:c r="AJ93" s="112">
        <x:v>2</x:v>
      </x:c>
      <x:c r="AK93" s="112">
        <x:v>3</x:v>
      </x:c>
      <x:c r="AL93" s="631" t="s">
        <x:v>1187</x:v>
      </x:c>
      <x:c r="AM93" s="112"/>
      <x:c r="AN93" s="162"/>
      <x:c r="AO93" s="112"/>
      <x:c r="AP93" s="112"/>
      <x:c r="AQ93" s="112"/>
      <x:c r="AR93" s="162"/>
      <x:c r="AS93" s="112"/>
      <x:c r="AT93" s="162"/>
      <x:c r="AU93" s="112"/>
      <x:c r="AV93" s="112"/>
      <x:c r="AW93" s="112"/>
      <x:c r="AX93" s="112"/>
      <x:c r="AY93" s="112"/>
      <x:c r="AZ93" s="112"/>
      <x:c r="BA93" s="162"/>
      <x:c r="BB93" s="112"/>
      <x:c r="BC93" s="112"/>
      <x:c r="BD93" s="112"/>
      <x:c r="BE93" s="112">
        <x:v>1</x:v>
      </x:c>
      <x:c r="BF93" s="112">
        <x:v>2</x:v>
      </x:c>
      <x:c r="BG93" s="112"/>
      <x:c r="BH93" s="112"/>
      <x:c r="BI93" s="112"/>
      <x:c r="BJ93" s="162"/>
      <x:c r="BK93" s="112"/>
      <x:c r="BL93" s="162"/>
      <x:c r="BM93" s="112"/>
      <x:c r="BN93" s="162"/>
      <x:c r="BO93" s="112"/>
      <x:c r="BP93" s="162"/>
      <x:c r="BQ93" s="112"/>
      <x:c r="BR93" s="112"/>
      <x:c r="BS93" s="112"/>
      <x:c r="BT93" s="112"/>
      <x:c r="BU93" s="112"/>
      <x:c r="BV93" s="631" t="s">
        <x:v>1187</x:v>
      </x:c>
      <x:c r="BW93" s="112"/>
      <x:c r="BX93" s="112"/>
      <x:c r="BY93" s="162"/>
      <x:c r="BZ93" s="112"/>
      <x:c r="CA93" s="162"/>
      <x:c r="CB93" s="112"/>
      <x:c r="CC93" s="162"/>
      <x:c r="CD93" s="112"/>
      <x:c r="CE93" s="112"/>
      <x:c r="CF93" s="162"/>
      <x:c r="CG93" s="112"/>
      <x:c r="CH93" s="112"/>
      <x:c r="CI93" s="112"/>
      <x:c r="CJ93" s="112"/>
      <x:c r="CK93" s="112"/>
      <x:c r="CL93" s="112"/>
      <x:c r="CM93" s="112"/>
      <x:c r="CN93" s="112"/>
      <x:c r="CO93" s="112"/>
      <x:c r="CP93" s="162"/>
      <x:c r="CQ93" s="112"/>
      <x:c r="CR93" s="162"/>
      <x:c r="CS93" s="112">
        <x:v>4</x:v>
      </x:c>
      <x:c r="CT93" s="112"/>
      <x:c r="CU93" s="112"/>
      <x:c r="CV93" s="112"/>
      <x:c r="CW93" s="112">
        <x:v>1</x:v>
      </x:c>
      <x:c r="CX93" s="112">
        <x:v>2</x:v>
      </x:c>
      <x:c r="CY93" s="631" t="s">
        <x:v>1187</x:v>
      </x:c>
      <x:c r="CZ93" s="112">
        <x:v>1</x:v>
      </x:c>
      <x:c r="DA93" s="162">
        <x:v>20.52</x:v>
      </x:c>
      <x:c r="DB93" s="112"/>
      <x:c r="DC93" s="162"/>
      <x:c r="DD93" s="112"/>
      <x:c r="DE93" s="162"/>
      <x:c r="DF93" s="112"/>
      <x:c r="DG93" s="163"/>
    </x:row>
    <x:row r="94" spans="1:111" s="19" customFormat="1" ht="30" customHeight="1">
      <x:c r="A94" s="631" t="s">
        <x:v>967</x:v>
      </x:c>
      <x:c r="B94" s="115"/>
      <x:c r="C94" s="162"/>
      <x:c r="D94" s="112"/>
      <x:c r="E94" s="162"/>
      <x:c r="F94" s="112"/>
      <x:c r="G94" s="162"/>
      <x:c r="H94" s="112"/>
      <x:c r="I94" s="162"/>
      <x:c r="J94" s="112">
        <x:v>1</x:v>
      </x:c>
      <x:c r="K94" s="112"/>
      <x:c r="L94" s="162"/>
      <x:c r="M94" s="112"/>
      <x:c r="N94" s="112"/>
      <x:c r="O94" s="112"/>
      <x:c r="P94" s="112"/>
      <x:c r="Q94" s="112"/>
      <x:c r="R94" s="162"/>
      <x:c r="S94" s="112"/>
      <x:c r="T94" s="162"/>
      <x:c r="U94" s="112"/>
      <x:c r="V94" s="162"/>
      <x:c r="W94" s="112"/>
      <x:c r="X94" s="112">
        <x:v>10</x:v>
      </x:c>
      <x:c r="Y94" s="112"/>
      <x:c r="Z94" s="112"/>
      <x:c r="AA94" s="112">
        <x:v>1</x:v>
      </x:c>
      <x:c r="AB94" s="112"/>
      <x:c r="AC94" s="112"/>
      <x:c r="AD94" s="112">
        <x:v>1</x:v>
      </x:c>
      <x:c r="AE94" s="112"/>
      <x:c r="AF94" s="112"/>
      <x:c r="AG94" s="112">
        <x:v>1</x:v>
      </x:c>
      <x:c r="AH94" s="112"/>
      <x:c r="AI94" s="112"/>
      <x:c r="AJ94" s="112"/>
      <x:c r="AK94" s="112"/>
      <x:c r="AL94" s="631" t="s">
        <x:v>967</x:v>
      </x:c>
      <x:c r="AM94" s="112"/>
      <x:c r="AN94" s="162"/>
      <x:c r="AO94" s="112"/>
      <x:c r="AP94" s="112"/>
      <x:c r="AQ94" s="112"/>
      <x:c r="AR94" s="162"/>
      <x:c r="AS94" s="112"/>
      <x:c r="AT94" s="162"/>
      <x:c r="AU94" s="112"/>
      <x:c r="AV94" s="112"/>
      <x:c r="AW94" s="112"/>
      <x:c r="AX94" s="112"/>
      <x:c r="AY94" s="112"/>
      <x:c r="AZ94" s="112"/>
      <x:c r="BA94" s="162"/>
      <x:c r="BB94" s="112"/>
      <x:c r="BC94" s="112"/>
      <x:c r="BD94" s="112"/>
      <x:c r="BE94" s="112">
        <x:v>1</x:v>
      </x:c>
      <x:c r="BF94" s="112">
        <x:v>5</x:v>
      </x:c>
      <x:c r="BG94" s="112"/>
      <x:c r="BH94" s="112"/>
      <x:c r="BI94" s="112"/>
      <x:c r="BJ94" s="162"/>
      <x:c r="BK94" s="112"/>
      <x:c r="BL94" s="162"/>
      <x:c r="BM94" s="112"/>
      <x:c r="BN94" s="162"/>
      <x:c r="BO94" s="112"/>
      <x:c r="BP94" s="162"/>
      <x:c r="BQ94" s="112"/>
      <x:c r="BR94" s="112"/>
      <x:c r="BS94" s="112"/>
      <x:c r="BT94" s="112"/>
      <x:c r="BU94" s="112"/>
      <x:c r="BV94" s="631" t="s">
        <x:v>967</x:v>
      </x:c>
      <x:c r="BW94" s="112"/>
      <x:c r="BX94" s="112"/>
      <x:c r="BY94" s="162"/>
      <x:c r="BZ94" s="112"/>
      <x:c r="CA94" s="162"/>
      <x:c r="CB94" s="112"/>
      <x:c r="CC94" s="162"/>
      <x:c r="CD94" s="112"/>
      <x:c r="CE94" s="112">
        <x:v>1</x:v>
      </x:c>
      <x:c r="CF94" s="162">
        <x:v>20.52</x:v>
      </x:c>
      <x:c r="CG94" s="112"/>
      <x:c r="CH94" s="112"/>
      <x:c r="CI94" s="112"/>
      <x:c r="CJ94" s="112"/>
      <x:c r="CK94" s="112"/>
      <x:c r="CL94" s="112"/>
      <x:c r="CM94" s="112"/>
      <x:c r="CN94" s="112"/>
      <x:c r="CO94" s="112"/>
      <x:c r="CP94" s="162"/>
      <x:c r="CQ94" s="112"/>
      <x:c r="CR94" s="162"/>
      <x:c r="CS94" s="112">
        <x:v>4</x:v>
      </x:c>
      <x:c r="CT94" s="112"/>
      <x:c r="CU94" s="112"/>
      <x:c r="CV94" s="112">
        <x:v>2</x:v>
      </x:c>
      <x:c r="CW94" s="112"/>
      <x:c r="CX94" s="112"/>
      <x:c r="CY94" s="631" t="s">
        <x:v>967</x:v>
      </x:c>
      <x:c r="CZ94" s="112">
        <x:v>1</x:v>
      </x:c>
      <x:c r="DA94" s="162">
        <x:v>20.52</x:v>
      </x:c>
      <x:c r="DB94" s="112"/>
      <x:c r="DC94" s="162"/>
      <x:c r="DD94" s="112"/>
      <x:c r="DE94" s="162"/>
      <x:c r="DF94" s="112"/>
      <x:c r="DG94" s="163"/>
    </x:row>
    <x:row r="95" spans="1:111" s="19" customFormat="1" ht="30" customHeight="1">
      <x:c r="A95" s="631" t="s">
        <x:v>1198</x:v>
      </x:c>
      <x:c r="B95" s="115"/>
      <x:c r="C95" s="162"/>
      <x:c r="D95" s="112"/>
      <x:c r="E95" s="162"/>
      <x:c r="F95" s="112"/>
      <x:c r="G95" s="162"/>
      <x:c r="H95" s="112"/>
      <x:c r="I95" s="162"/>
      <x:c r="J95" s="112">
        <x:v>1</x:v>
      </x:c>
      <x:c r="K95" s="112"/>
      <x:c r="L95" s="162"/>
      <x:c r="M95" s="112"/>
      <x:c r="N95" s="112"/>
      <x:c r="O95" s="112"/>
      <x:c r="P95" s="112"/>
      <x:c r="Q95" s="112"/>
      <x:c r="R95" s="162"/>
      <x:c r="S95" s="112"/>
      <x:c r="T95" s="162"/>
      <x:c r="U95" s="112"/>
      <x:c r="V95" s="162"/>
      <x:c r="W95" s="112"/>
      <x:c r="X95" s="112">
        <x:v>8</x:v>
      </x:c>
      <x:c r="Y95" s="112"/>
      <x:c r="Z95" s="112"/>
      <x:c r="AA95" s="112">
        <x:v>1</x:v>
      </x:c>
      <x:c r="AB95" s="112"/>
      <x:c r="AC95" s="112"/>
      <x:c r="AD95" s="112">
        <x:v>1</x:v>
      </x:c>
      <x:c r="AE95" s="112"/>
      <x:c r="AF95" s="112"/>
      <x:c r="AG95" s="112">
        <x:v>1</x:v>
      </x:c>
      <x:c r="AH95" s="112"/>
      <x:c r="AI95" s="112"/>
      <x:c r="AJ95" s="112"/>
      <x:c r="AK95" s="112"/>
      <x:c r="AL95" s="631" t="s">
        <x:v>1198</x:v>
      </x:c>
      <x:c r="AM95" s="112"/>
      <x:c r="AN95" s="162"/>
      <x:c r="AO95" s="112"/>
      <x:c r="AP95" s="112"/>
      <x:c r="AQ95" s="112"/>
      <x:c r="AR95" s="162"/>
      <x:c r="AS95" s="112"/>
      <x:c r="AT95" s="162"/>
      <x:c r="AU95" s="112"/>
      <x:c r="AV95" s="112"/>
      <x:c r="AW95" s="112"/>
      <x:c r="AX95" s="112"/>
      <x:c r="AY95" s="112"/>
      <x:c r="AZ95" s="112"/>
      <x:c r="BA95" s="162"/>
      <x:c r="BB95" s="112"/>
      <x:c r="BC95" s="112"/>
      <x:c r="BD95" s="112"/>
      <x:c r="BE95" s="112">
        <x:v>1</x:v>
      </x:c>
      <x:c r="BF95" s="112">
        <x:v>4</x:v>
      </x:c>
      <x:c r="BG95" s="112"/>
      <x:c r="BH95" s="112"/>
      <x:c r="BI95" s="112"/>
      <x:c r="BJ95" s="162"/>
      <x:c r="BK95" s="112"/>
      <x:c r="BL95" s="162"/>
      <x:c r="BM95" s="112"/>
      <x:c r="BN95" s="162"/>
      <x:c r="BO95" s="112"/>
      <x:c r="BP95" s="162"/>
      <x:c r="BQ95" s="112"/>
      <x:c r="BR95" s="112"/>
      <x:c r="BS95" s="112"/>
      <x:c r="BT95" s="112"/>
      <x:c r="BU95" s="112"/>
      <x:c r="BV95" s="631" t="s">
        <x:v>1198</x:v>
      </x:c>
      <x:c r="BW95" s="112"/>
      <x:c r="BX95" s="112"/>
      <x:c r="BY95" s="162"/>
      <x:c r="BZ95" s="112"/>
      <x:c r="CA95" s="162"/>
      <x:c r="CB95" s="112"/>
      <x:c r="CC95" s="162"/>
      <x:c r="CD95" s="112"/>
      <x:c r="CE95" s="112"/>
      <x:c r="CF95" s="162"/>
      <x:c r="CG95" s="112"/>
      <x:c r="CH95" s="112"/>
      <x:c r="CI95" s="112"/>
      <x:c r="CJ95" s="112"/>
      <x:c r="CK95" s="112"/>
      <x:c r="CL95" s="112"/>
      <x:c r="CM95" s="112"/>
      <x:c r="CN95" s="112"/>
      <x:c r="CO95" s="112"/>
      <x:c r="CP95" s="162"/>
      <x:c r="CQ95" s="112"/>
      <x:c r="CR95" s="162"/>
      <x:c r="CS95" s="112">
        <x:v>5</x:v>
      </x:c>
      <x:c r="CT95" s="112"/>
      <x:c r="CU95" s="112"/>
      <x:c r="CV95" s="112"/>
      <x:c r="CW95" s="112"/>
      <x:c r="CX95" s="112"/>
      <x:c r="CY95" s="631" t="s">
        <x:v>1198</x:v>
      </x:c>
      <x:c r="CZ95" s="112">
        <x:v>1</x:v>
      </x:c>
      <x:c r="DA95" s="162">
        <x:v>20.52</x:v>
      </x:c>
      <x:c r="DB95" s="112"/>
      <x:c r="DC95" s="162"/>
      <x:c r="DD95" s="112"/>
      <x:c r="DE95" s="162"/>
      <x:c r="DF95" s="112"/>
      <x:c r="DG95" s="163"/>
    </x:row>
    <x:row r="96" spans="1:111" s="19" customFormat="1" ht="30" customHeight="1">
      <x:c r="A96" s="631" t="s">
        <x:v>949</x:v>
      </x:c>
      <x:c r="B96" s="115"/>
      <x:c r="C96" s="162"/>
      <x:c r="D96" s="112"/>
      <x:c r="E96" s="162"/>
      <x:c r="F96" s="112"/>
      <x:c r="G96" s="162"/>
      <x:c r="H96" s="112"/>
      <x:c r="I96" s="162"/>
      <x:c r="J96" s="112">
        <x:v>1</x:v>
      </x:c>
      <x:c r="K96" s="112"/>
      <x:c r="L96" s="162"/>
      <x:c r="M96" s="112"/>
      <x:c r="N96" s="112"/>
      <x:c r="O96" s="112"/>
      <x:c r="P96" s="112"/>
      <x:c r="Q96" s="112"/>
      <x:c r="R96" s="162"/>
      <x:c r="S96" s="112"/>
      <x:c r="T96" s="162"/>
      <x:c r="U96" s="112"/>
      <x:c r="V96" s="162"/>
      <x:c r="W96" s="112"/>
      <x:c r="X96" s="112">
        <x:v>14</x:v>
      </x:c>
      <x:c r="Y96" s="112"/>
      <x:c r="Z96" s="112"/>
      <x:c r="AA96" s="112">
        <x:v>1</x:v>
      </x:c>
      <x:c r="AB96" s="112"/>
      <x:c r="AC96" s="112">
        <x:v>1</x:v>
      </x:c>
      <x:c r="AD96" s="112">
        <x:v>1</x:v>
      </x:c>
      <x:c r="AE96" s="112"/>
      <x:c r="AF96" s="112"/>
      <x:c r="AG96" s="112">
        <x:v>1</x:v>
      </x:c>
      <x:c r="AH96" s="112"/>
      <x:c r="AI96" s="112"/>
      <x:c r="AJ96" s="112"/>
      <x:c r="AK96" s="112"/>
      <x:c r="AL96" s="631" t="s">
        <x:v>949</x:v>
      </x:c>
      <x:c r="AM96" s="112"/>
      <x:c r="AN96" s="162"/>
      <x:c r="AO96" s="112"/>
      <x:c r="AP96" s="112"/>
      <x:c r="AQ96" s="112"/>
      <x:c r="AR96" s="162"/>
      <x:c r="AS96" s="112"/>
      <x:c r="AT96" s="162"/>
      <x:c r="AU96" s="112"/>
      <x:c r="AV96" s="112"/>
      <x:c r="AW96" s="112"/>
      <x:c r="AX96" s="112"/>
      <x:c r="AY96" s="112"/>
      <x:c r="AZ96" s="112"/>
      <x:c r="BA96" s="162"/>
      <x:c r="BB96" s="112"/>
      <x:c r="BC96" s="112"/>
      <x:c r="BD96" s="112"/>
      <x:c r="BE96" s="112">
        <x:v>1</x:v>
      </x:c>
      <x:c r="BF96" s="112">
        <x:v>3</x:v>
      </x:c>
      <x:c r="BG96" s="112"/>
      <x:c r="BH96" s="112"/>
      <x:c r="BI96" s="112"/>
      <x:c r="BJ96" s="162"/>
      <x:c r="BK96" s="112"/>
      <x:c r="BL96" s="162"/>
      <x:c r="BM96" s="112"/>
      <x:c r="BN96" s="162"/>
      <x:c r="BO96" s="112"/>
      <x:c r="BP96" s="162"/>
      <x:c r="BQ96" s="112"/>
      <x:c r="BR96" s="112"/>
      <x:c r="BS96" s="112"/>
      <x:c r="BT96" s="112"/>
      <x:c r="BU96" s="112"/>
      <x:c r="BV96" s="631" t="s">
        <x:v>949</x:v>
      </x:c>
      <x:c r="BW96" s="112"/>
      <x:c r="BX96" s="112"/>
      <x:c r="BY96" s="162"/>
      <x:c r="BZ96" s="112"/>
      <x:c r="CA96" s="162"/>
      <x:c r="CB96" s="112"/>
      <x:c r="CC96" s="162"/>
      <x:c r="CD96" s="112"/>
      <x:c r="CE96" s="112">
        <x:v>1</x:v>
      </x:c>
      <x:c r="CF96" s="162">
        <x:v>20.52</x:v>
      </x:c>
      <x:c r="CG96" s="112"/>
      <x:c r="CH96" s="112"/>
      <x:c r="CI96" s="112"/>
      <x:c r="CJ96" s="112">
        <x:v>1</x:v>
      </x:c>
      <x:c r="CK96" s="112"/>
      <x:c r="CL96" s="112"/>
      <x:c r="CM96" s="112"/>
      <x:c r="CN96" s="112"/>
      <x:c r="CO96" s="112"/>
      <x:c r="CP96" s="162"/>
      <x:c r="CQ96" s="112">
        <x:v>1</x:v>
      </x:c>
      <x:c r="CR96" s="162">
        <x:v>78</x:v>
      </x:c>
      <x:c r="CS96" s="112">
        <x:v>6</x:v>
      </x:c>
      <x:c r="CT96" s="112"/>
      <x:c r="CU96" s="112"/>
      <x:c r="CV96" s="112">
        <x:v>1</x:v>
      </x:c>
      <x:c r="CW96" s="112"/>
      <x:c r="CX96" s="112"/>
      <x:c r="CY96" s="631" t="s">
        <x:v>949</x:v>
      </x:c>
      <x:c r="CZ96" s="112">
        <x:v>1</x:v>
      </x:c>
      <x:c r="DA96" s="162">
        <x:v>20.52</x:v>
      </x:c>
      <x:c r="DB96" s="112"/>
      <x:c r="DC96" s="162"/>
      <x:c r="DD96" s="112"/>
      <x:c r="DE96" s="162"/>
      <x:c r="DF96" s="112"/>
      <x:c r="DG96" s="163"/>
    </x:row>
    <x:row r="97" spans="1:111" s="19" customFormat="1" ht="30" customHeight="1">
      <x:c r="A97" s="631" t="s">
        <x:v>766</x:v>
      </x:c>
      <x:c r="B97" s="115"/>
      <x:c r="C97" s="162"/>
      <x:c r="D97" s="112"/>
      <x:c r="E97" s="162"/>
      <x:c r="F97" s="112"/>
      <x:c r="G97" s="162"/>
      <x:c r="H97" s="112"/>
      <x:c r="I97" s="162"/>
      <x:c r="J97" s="112">
        <x:v>2</x:v>
      </x:c>
      <x:c r="K97" s="112"/>
      <x:c r="L97" s="162"/>
      <x:c r="M97" s="112"/>
      <x:c r="N97" s="112"/>
      <x:c r="O97" s="112"/>
      <x:c r="P97" s="112"/>
      <x:c r="Q97" s="112"/>
      <x:c r="R97" s="162"/>
      <x:c r="S97" s="112"/>
      <x:c r="T97" s="162"/>
      <x:c r="U97" s="112"/>
      <x:c r="V97" s="162"/>
      <x:c r="W97" s="112"/>
      <x:c r="X97" s="112">
        <x:v>13</x:v>
      </x:c>
      <x:c r="Y97" s="112"/>
      <x:c r="Z97" s="112"/>
      <x:c r="AA97" s="112">
        <x:v>1</x:v>
      </x:c>
      <x:c r="AB97" s="112"/>
      <x:c r="AC97" s="112"/>
      <x:c r="AD97" s="112">
        <x:v>1</x:v>
      </x:c>
      <x:c r="AE97" s="112"/>
      <x:c r="AF97" s="112"/>
      <x:c r="AG97" s="112">
        <x:v>1</x:v>
      </x:c>
      <x:c r="AH97" s="112"/>
      <x:c r="AI97" s="112"/>
      <x:c r="AJ97" s="112">
        <x:v>2</x:v>
      </x:c>
      <x:c r="AK97" s="112">
        <x:v>3</x:v>
      </x:c>
      <x:c r="AL97" s="631" t="s">
        <x:v>766</x:v>
      </x:c>
      <x:c r="AM97" s="112"/>
      <x:c r="AN97" s="162"/>
      <x:c r="AO97" s="112"/>
      <x:c r="AP97" s="112"/>
      <x:c r="AQ97" s="112"/>
      <x:c r="AR97" s="162"/>
      <x:c r="AS97" s="112"/>
      <x:c r="AT97" s="162"/>
      <x:c r="AU97" s="112"/>
      <x:c r="AV97" s="112"/>
      <x:c r="AW97" s="112"/>
      <x:c r="AX97" s="112"/>
      <x:c r="AY97" s="112"/>
      <x:c r="AZ97" s="112"/>
      <x:c r="BA97" s="162"/>
      <x:c r="BB97" s="112"/>
      <x:c r="BC97" s="112"/>
      <x:c r="BD97" s="112"/>
      <x:c r="BE97" s="112">
        <x:v>1</x:v>
      </x:c>
      <x:c r="BF97" s="112">
        <x:v>3</x:v>
      </x:c>
      <x:c r="BG97" s="112"/>
      <x:c r="BH97" s="112"/>
      <x:c r="BI97" s="112"/>
      <x:c r="BJ97" s="162"/>
      <x:c r="BK97" s="112"/>
      <x:c r="BL97" s="162"/>
      <x:c r="BM97" s="112"/>
      <x:c r="BN97" s="162"/>
      <x:c r="BO97" s="112"/>
      <x:c r="BP97" s="162"/>
      <x:c r="BQ97" s="112"/>
      <x:c r="BR97" s="112"/>
      <x:c r="BS97" s="112"/>
      <x:c r="BT97" s="112"/>
      <x:c r="BU97" s="112"/>
      <x:c r="BV97" s="631" t="s">
        <x:v>766</x:v>
      </x:c>
      <x:c r="BW97" s="112"/>
      <x:c r="BX97" s="112"/>
      <x:c r="BY97" s="162"/>
      <x:c r="BZ97" s="112"/>
      <x:c r="CA97" s="162"/>
      <x:c r="CB97" s="112"/>
      <x:c r="CC97" s="162"/>
      <x:c r="CD97" s="112"/>
      <x:c r="CE97" s="112"/>
      <x:c r="CF97" s="162"/>
      <x:c r="CG97" s="112"/>
      <x:c r="CH97" s="112"/>
      <x:c r="CI97" s="112"/>
      <x:c r="CJ97" s="112"/>
      <x:c r="CK97" s="112"/>
      <x:c r="CL97" s="112"/>
      <x:c r="CM97" s="112"/>
      <x:c r="CN97" s="112"/>
      <x:c r="CO97" s="112"/>
      <x:c r="CP97" s="162"/>
      <x:c r="CQ97" s="112">
        <x:v>1</x:v>
      </x:c>
      <x:c r="CR97" s="162">
        <x:v>89</x:v>
      </x:c>
      <x:c r="CS97" s="112">
        <x:v>3</x:v>
      </x:c>
      <x:c r="CT97" s="112"/>
      <x:c r="CU97" s="112">
        <x:v>1</x:v>
      </x:c>
      <x:c r="CV97" s="112">
        <x:v>1</x:v>
      </x:c>
      <x:c r="CW97" s="112"/>
      <x:c r="CX97" s="112"/>
      <x:c r="CY97" s="631" t="s">
        <x:v>766</x:v>
      </x:c>
      <x:c r="CZ97" s="112"/>
      <x:c r="DA97" s="162"/>
      <x:c r="DB97" s="112"/>
      <x:c r="DC97" s="162"/>
      <x:c r="DD97" s="112"/>
      <x:c r="DE97" s="162"/>
      <x:c r="DF97" s="112"/>
      <x:c r="DG97" s="163"/>
    </x:row>
    <x:row r="98" spans="1:111" s="19" customFormat="1" ht="30" customHeight="1">
      <x:c r="A98" s="631" t="s">
        <x:v>949</x:v>
      </x:c>
      <x:c r="B98" s="115"/>
      <x:c r="C98" s="162"/>
      <x:c r="D98" s="112"/>
      <x:c r="E98" s="162"/>
      <x:c r="F98" s="112"/>
      <x:c r="G98" s="162"/>
      <x:c r="H98" s="112"/>
      <x:c r="I98" s="162"/>
      <x:c r="J98" s="112">
        <x:v>1</x:v>
      </x:c>
      <x:c r="K98" s="112"/>
      <x:c r="L98" s="162"/>
      <x:c r="M98" s="112"/>
      <x:c r="N98" s="112"/>
      <x:c r="O98" s="112"/>
      <x:c r="P98" s="112"/>
      <x:c r="Q98" s="112"/>
      <x:c r="R98" s="162"/>
      <x:c r="S98" s="112"/>
      <x:c r="T98" s="162"/>
      <x:c r="U98" s="112"/>
      <x:c r="V98" s="162"/>
      <x:c r="W98" s="112"/>
      <x:c r="X98" s="112">
        <x:v>10</x:v>
      </x:c>
      <x:c r="Y98" s="112"/>
      <x:c r="Z98" s="112"/>
      <x:c r="AA98" s="112">
        <x:v>1</x:v>
      </x:c>
      <x:c r="AB98" s="112"/>
      <x:c r="AC98" s="112"/>
      <x:c r="AD98" s="112"/>
      <x:c r="AE98" s="112"/>
      <x:c r="AF98" s="112"/>
      <x:c r="AG98" s="112">
        <x:v>1</x:v>
      </x:c>
      <x:c r="AH98" s="112"/>
      <x:c r="AI98" s="112"/>
      <x:c r="AJ98" s="112">
        <x:v>2</x:v>
      </x:c>
      <x:c r="AK98" s="112">
        <x:v>2</x:v>
      </x:c>
      <x:c r="AL98" s="631" t="s">
        <x:v>949</x:v>
      </x:c>
      <x:c r="AM98" s="112"/>
      <x:c r="AN98" s="162"/>
      <x:c r="AO98" s="112"/>
      <x:c r="AP98" s="112"/>
      <x:c r="AQ98" s="112"/>
      <x:c r="AR98" s="162"/>
      <x:c r="AS98" s="112"/>
      <x:c r="AT98" s="162"/>
      <x:c r="AU98" s="112"/>
      <x:c r="AV98" s="112"/>
      <x:c r="AW98" s="112"/>
      <x:c r="AX98" s="112"/>
      <x:c r="AY98" s="112"/>
      <x:c r="AZ98" s="112"/>
      <x:c r="BA98" s="162"/>
      <x:c r="BB98" s="112"/>
      <x:c r="BC98" s="112"/>
      <x:c r="BD98" s="112"/>
      <x:c r="BE98" s="112">
        <x:v>1</x:v>
      </x:c>
      <x:c r="BF98" s="112">
        <x:v>3</x:v>
      </x:c>
      <x:c r="BG98" s="112"/>
      <x:c r="BH98" s="112"/>
      <x:c r="BI98" s="112"/>
      <x:c r="BJ98" s="162"/>
      <x:c r="BK98" s="112"/>
      <x:c r="BL98" s="162"/>
      <x:c r="BM98" s="112"/>
      <x:c r="BN98" s="162"/>
      <x:c r="BO98" s="112"/>
      <x:c r="BP98" s="162"/>
      <x:c r="BQ98" s="112"/>
      <x:c r="BR98" s="112"/>
      <x:c r="BS98" s="112"/>
      <x:c r="BT98" s="112"/>
      <x:c r="BU98" s="112"/>
      <x:c r="BV98" s="631" t="s">
        <x:v>949</x:v>
      </x:c>
      <x:c r="BW98" s="112"/>
      <x:c r="BX98" s="112"/>
      <x:c r="BY98" s="162"/>
      <x:c r="BZ98" s="112"/>
      <x:c r="CA98" s="162"/>
      <x:c r="CB98" s="112"/>
      <x:c r="CC98" s="162"/>
      <x:c r="CD98" s="112"/>
      <x:c r="CE98" s="112"/>
      <x:c r="CF98" s="162"/>
      <x:c r="CG98" s="112"/>
      <x:c r="CH98" s="112"/>
      <x:c r="CI98" s="112"/>
      <x:c r="CJ98" s="112"/>
      <x:c r="CK98" s="112"/>
      <x:c r="CL98" s="112"/>
      <x:c r="CM98" s="112"/>
      <x:c r="CN98" s="112"/>
      <x:c r="CO98" s="112"/>
      <x:c r="CP98" s="162"/>
      <x:c r="CQ98" s="112">
        <x:v>1</x:v>
      </x:c>
      <x:c r="CR98" s="162">
        <x:v>128</x:v>
      </x:c>
      <x:c r="CS98" s="112">
        <x:v>6</x:v>
      </x:c>
      <x:c r="CT98" s="112"/>
      <x:c r="CU98" s="112"/>
      <x:c r="CV98" s="112">
        <x:v>2</x:v>
      </x:c>
      <x:c r="CW98" s="112"/>
      <x:c r="CX98" s="112"/>
      <x:c r="CY98" s="631" t="s">
        <x:v>949</x:v>
      </x:c>
      <x:c r="CZ98" s="112"/>
      <x:c r="DA98" s="162"/>
      <x:c r="DB98" s="112"/>
      <x:c r="DC98" s="162"/>
      <x:c r="DD98" s="112"/>
      <x:c r="DE98" s="162"/>
      <x:c r="DF98" s="112"/>
      <x:c r="DG98" s="163"/>
    </x:row>
    <x:row r="99" spans="1:111" s="19" customFormat="1" ht="30" customHeight="1">
      <x:c r="A99" s="631" t="s">
        <x:v>395</x:v>
      </x:c>
      <x:c r="B99" s="115"/>
      <x:c r="C99" s="162"/>
      <x:c r="D99" s="112"/>
      <x:c r="E99" s="162"/>
      <x:c r="F99" s="112"/>
      <x:c r="G99" s="162"/>
      <x:c r="H99" s="112"/>
      <x:c r="I99" s="162"/>
      <x:c r="J99" s="112">
        <x:v>1</x:v>
      </x:c>
      <x:c r="K99" s="112"/>
      <x:c r="L99" s="162"/>
      <x:c r="M99" s="112"/>
      <x:c r="N99" s="112"/>
      <x:c r="O99" s="112"/>
      <x:c r="P99" s="112"/>
      <x:c r="Q99" s="112"/>
      <x:c r="R99" s="162"/>
      <x:c r="S99" s="112"/>
      <x:c r="T99" s="162"/>
      <x:c r="U99" s="112"/>
      <x:c r="V99" s="162"/>
      <x:c r="W99" s="112"/>
      <x:c r="X99" s="112">
        <x:v>4</x:v>
      </x:c>
      <x:c r="Y99" s="112"/>
      <x:c r="Z99" s="112"/>
      <x:c r="AA99" s="112">
        <x:v>1</x:v>
      </x:c>
      <x:c r="AB99" s="112"/>
      <x:c r="AC99" s="112"/>
      <x:c r="AD99" s="112"/>
      <x:c r="AE99" s="112"/>
      <x:c r="AF99" s="112"/>
      <x:c r="AG99" s="112"/>
      <x:c r="AH99" s="112"/>
      <x:c r="AI99" s="112"/>
      <x:c r="AJ99" s="112"/>
      <x:c r="AK99" s="112"/>
      <x:c r="AL99" s="631" t="s">
        <x:v>395</x:v>
      </x:c>
      <x:c r="AM99" s="112"/>
      <x:c r="AN99" s="162"/>
      <x:c r="AO99" s="112"/>
      <x:c r="AP99" s="112"/>
      <x:c r="AQ99" s="112"/>
      <x:c r="AR99" s="162"/>
      <x:c r="AS99" s="112"/>
      <x:c r="AT99" s="162"/>
      <x:c r="AU99" s="112"/>
      <x:c r="AV99" s="112"/>
      <x:c r="AW99" s="112"/>
      <x:c r="AX99" s="112"/>
      <x:c r="AY99" s="112"/>
      <x:c r="AZ99" s="112"/>
      <x:c r="BA99" s="162"/>
      <x:c r="BB99" s="112"/>
      <x:c r="BC99" s="112"/>
      <x:c r="BD99" s="112"/>
      <x:c r="BE99" s="112"/>
      <x:c r="BF99" s="112"/>
      <x:c r="BG99" s="112"/>
      <x:c r="BH99" s="112"/>
      <x:c r="BI99" s="112"/>
      <x:c r="BJ99" s="162"/>
      <x:c r="BK99" s="112"/>
      <x:c r="BL99" s="162"/>
      <x:c r="BM99" s="112"/>
      <x:c r="BN99" s="162"/>
      <x:c r="BO99" s="112"/>
      <x:c r="BP99" s="162"/>
      <x:c r="BQ99" s="112"/>
      <x:c r="BR99" s="112"/>
      <x:c r="BS99" s="112"/>
      <x:c r="BT99" s="112"/>
      <x:c r="BU99" s="112"/>
      <x:c r="BV99" s="631" t="s">
        <x:v>395</x:v>
      </x:c>
      <x:c r="BW99" s="112"/>
      <x:c r="BX99" s="112"/>
      <x:c r="BY99" s="162"/>
      <x:c r="BZ99" s="112"/>
      <x:c r="CA99" s="162"/>
      <x:c r="CB99" s="112"/>
      <x:c r="CC99" s="162"/>
      <x:c r="CD99" s="112"/>
      <x:c r="CE99" s="112"/>
      <x:c r="CF99" s="162"/>
      <x:c r="CG99" s="112"/>
      <x:c r="CH99" s="112"/>
      <x:c r="CI99" s="112"/>
      <x:c r="CJ99" s="112"/>
      <x:c r="CK99" s="112"/>
      <x:c r="CL99" s="112"/>
      <x:c r="CM99" s="112"/>
      <x:c r="CN99" s="112"/>
      <x:c r="CO99" s="112"/>
      <x:c r="CP99" s="162"/>
      <x:c r="CQ99" s="112">
        <x:v>1</x:v>
      </x:c>
      <x:c r="CR99" s="162">
        <x:v>29</x:v>
      </x:c>
      <x:c r="CS99" s="112">
        <x:v>3</x:v>
      </x:c>
      <x:c r="CT99" s="112"/>
      <x:c r="CU99" s="112">
        <x:v>1</x:v>
      </x:c>
      <x:c r="CV99" s="112">
        <x:v>1</x:v>
      </x:c>
      <x:c r="CW99" s="112"/>
      <x:c r="CX99" s="112"/>
      <x:c r="CY99" s="631" t="s">
        <x:v>395</x:v>
      </x:c>
      <x:c r="CZ99" s="112"/>
      <x:c r="DA99" s="162"/>
      <x:c r="DB99" s="112"/>
      <x:c r="DC99" s="162"/>
      <x:c r="DD99" s="112"/>
      <x:c r="DE99" s="162"/>
      <x:c r="DF99" s="112"/>
      <x:c r="DG99" s="163"/>
    </x:row>
    <x:row r="100" spans="1:111" s="19" customFormat="1" ht="30" customHeight="1">
      <x:c r="A100" s="631" t="s">
        <x:v>925</x:v>
      </x:c>
      <x:c r="B100" s="115"/>
      <x:c r="C100" s="162"/>
      <x:c r="D100" s="112"/>
      <x:c r="E100" s="162"/>
      <x:c r="F100" s="112"/>
      <x:c r="G100" s="162"/>
      <x:c r="H100" s="112"/>
      <x:c r="I100" s="162"/>
      <x:c r="J100" s="112"/>
      <x:c r="K100" s="112"/>
      <x:c r="L100" s="162"/>
      <x:c r="M100" s="112"/>
      <x:c r="N100" s="112"/>
      <x:c r="O100" s="112"/>
      <x:c r="P100" s="112"/>
      <x:c r="Q100" s="112"/>
      <x:c r="R100" s="162"/>
      <x:c r="S100" s="112">
        <x:v>1</x:v>
      </x:c>
      <x:c r="T100" s="162">
        <x:v>13</x:v>
      </x:c>
      <x:c r="U100" s="112"/>
      <x:c r="V100" s="162"/>
      <x:c r="W100" s="112"/>
      <x:c r="X100" s="112">
        <x:v>6</x:v>
      </x:c>
      <x:c r="Y100" s="112"/>
      <x:c r="Z100" s="112"/>
      <x:c r="AA100" s="112"/>
      <x:c r="AB100" s="112"/>
      <x:c r="AC100" s="112"/>
      <x:c r="AD100" s="112"/>
      <x:c r="AE100" s="112"/>
      <x:c r="AF100" s="112"/>
      <x:c r="AG100" s="112"/>
      <x:c r="AH100" s="112"/>
      <x:c r="AI100" s="112"/>
      <x:c r="AJ100" s="112"/>
      <x:c r="AK100" s="112"/>
      <x:c r="AL100" s="631" t="s">
        <x:v>925</x:v>
      </x:c>
      <x:c r="AM100" s="112"/>
      <x:c r="AN100" s="162"/>
      <x:c r="AO100" s="112"/>
      <x:c r="AP100" s="112"/>
      <x:c r="AQ100" s="112"/>
      <x:c r="AR100" s="162"/>
      <x:c r="AS100" s="112"/>
      <x:c r="AT100" s="162"/>
      <x:c r="AU100" s="112"/>
      <x:c r="AV100" s="112"/>
      <x:c r="AW100" s="112"/>
      <x:c r="AX100" s="112"/>
      <x:c r="AY100" s="112"/>
      <x:c r="AZ100" s="112"/>
      <x:c r="BA100" s="162"/>
      <x:c r="BB100" s="112"/>
      <x:c r="BC100" s="112"/>
      <x:c r="BD100" s="112"/>
      <x:c r="BE100" s="112">
        <x:v>1</x:v>
      </x:c>
      <x:c r="BF100" s="112">
        <x:v>6</x:v>
      </x:c>
      <x:c r="BG100" s="112"/>
      <x:c r="BH100" s="112"/>
      <x:c r="BI100" s="112"/>
      <x:c r="BJ100" s="162"/>
      <x:c r="BK100" s="112"/>
      <x:c r="BL100" s="162"/>
      <x:c r="BM100" s="112"/>
      <x:c r="BN100" s="162"/>
      <x:c r="BO100" s="112"/>
      <x:c r="BP100" s="162"/>
      <x:c r="BQ100" s="112"/>
      <x:c r="BR100" s="112"/>
      <x:c r="BS100" s="112"/>
      <x:c r="BT100" s="112"/>
      <x:c r="BU100" s="112"/>
      <x:c r="BV100" s="631" t="s">
        <x:v>925</x:v>
      </x:c>
      <x:c r="BW100" s="112"/>
      <x:c r="BX100" s="112"/>
      <x:c r="BY100" s="162"/>
      <x:c r="BZ100" s="112"/>
      <x:c r="CA100" s="162"/>
      <x:c r="CB100" s="112"/>
      <x:c r="CC100" s="162"/>
      <x:c r="CD100" s="112"/>
      <x:c r="CE100" s="112"/>
      <x:c r="CF100" s="162"/>
      <x:c r="CG100" s="112"/>
      <x:c r="CH100" s="112"/>
      <x:c r="CI100" s="112"/>
      <x:c r="CJ100" s="112"/>
      <x:c r="CK100" s="112"/>
      <x:c r="CL100" s="112"/>
      <x:c r="CM100" s="112"/>
      <x:c r="CN100" s="112"/>
      <x:c r="CO100" s="112"/>
      <x:c r="CP100" s="162"/>
      <x:c r="CQ100" s="112"/>
      <x:c r="CR100" s="162"/>
      <x:c r="CS100" s="112">
        <x:v>2</x:v>
      </x:c>
      <x:c r="CT100" s="112"/>
      <x:c r="CU100" s="112">
        <x:v>1</x:v>
      </x:c>
      <x:c r="CV100" s="112">
        <x:v>1</x:v>
      </x:c>
      <x:c r="CW100" s="112"/>
      <x:c r="CX100" s="112"/>
      <x:c r="CY100" s="631" t="s">
        <x:v>925</x:v>
      </x:c>
      <x:c r="CZ100" s="112"/>
      <x:c r="DA100" s="162"/>
      <x:c r="DB100" s="112"/>
      <x:c r="DC100" s="162"/>
      <x:c r="DD100" s="112"/>
      <x:c r="DE100" s="162"/>
      <x:c r="DF100" s="112"/>
      <x:c r="DG100" s="163"/>
    </x:row>
    <x:row r="101" spans="1:111" s="19" customFormat="1" ht="30" customHeight="1">
      <x:c r="A101" s="631" t="s">
        <x:v>1538</x:v>
      </x:c>
      <x:c r="B101" s="115"/>
      <x:c r="C101" s="162"/>
      <x:c r="D101" s="112"/>
      <x:c r="E101" s="162"/>
      <x:c r="F101" s="112"/>
      <x:c r="G101" s="162"/>
      <x:c r="H101" s="112"/>
      <x:c r="I101" s="162"/>
      <x:c r="J101" s="112"/>
      <x:c r="K101" s="112"/>
      <x:c r="L101" s="162"/>
      <x:c r="M101" s="112"/>
      <x:c r="N101" s="112"/>
      <x:c r="O101" s="112"/>
      <x:c r="P101" s="112"/>
      <x:c r="Q101" s="112"/>
      <x:c r="R101" s="162"/>
      <x:c r="S101" s="112"/>
      <x:c r="T101" s="162"/>
      <x:c r="U101" s="112"/>
      <x:c r="V101" s="162"/>
      <x:c r="W101" s="112"/>
      <x:c r="X101" s="112">
        <x:v>9</x:v>
      </x:c>
      <x:c r="Y101" s="112"/>
      <x:c r="Z101" s="112"/>
      <x:c r="AA101" s="112"/>
      <x:c r="AB101" s="112"/>
      <x:c r="AC101" s="112"/>
      <x:c r="AD101" s="112"/>
      <x:c r="AE101" s="112"/>
      <x:c r="AF101" s="112"/>
      <x:c r="AG101" s="112"/>
      <x:c r="AH101" s="112"/>
      <x:c r="AI101" s="112"/>
      <x:c r="AJ101" s="112"/>
      <x:c r="AK101" s="112"/>
      <x:c r="AL101" s="631" t="s">
        <x:v>1538</x:v>
      </x:c>
      <x:c r="AM101" s="112"/>
      <x:c r="AN101" s="162"/>
      <x:c r="AO101" s="112"/>
      <x:c r="AP101" s="112"/>
      <x:c r="AQ101" s="112"/>
      <x:c r="AR101" s="162"/>
      <x:c r="AS101" s="112"/>
      <x:c r="AT101" s="162"/>
      <x:c r="AU101" s="112"/>
      <x:c r="AV101" s="112"/>
      <x:c r="AW101" s="112"/>
      <x:c r="AX101" s="112"/>
      <x:c r="AY101" s="112"/>
      <x:c r="AZ101" s="112"/>
      <x:c r="BA101" s="162"/>
      <x:c r="BB101" s="112"/>
      <x:c r="BC101" s="112"/>
      <x:c r="BD101" s="112"/>
      <x:c r="BE101" s="112">
        <x:v>1</x:v>
      </x:c>
      <x:c r="BF101" s="112">
        <x:v>4</x:v>
      </x:c>
      <x:c r="BG101" s="112"/>
      <x:c r="BH101" s="112"/>
      <x:c r="BI101" s="112"/>
      <x:c r="BJ101" s="162"/>
      <x:c r="BK101" s="112"/>
      <x:c r="BL101" s="162"/>
      <x:c r="BM101" s="112"/>
      <x:c r="BN101" s="162"/>
      <x:c r="BO101" s="112"/>
      <x:c r="BP101" s="162"/>
      <x:c r="BQ101" s="112"/>
      <x:c r="BR101" s="112"/>
      <x:c r="BS101" s="112"/>
      <x:c r="BT101" s="112"/>
      <x:c r="BU101" s="112"/>
      <x:c r="BV101" s="631" t="s">
        <x:v>1538</x:v>
      </x:c>
      <x:c r="BW101" s="112"/>
      <x:c r="BX101" s="112"/>
      <x:c r="BY101" s="162"/>
      <x:c r="BZ101" s="112"/>
      <x:c r="CA101" s="162"/>
      <x:c r="CB101" s="112"/>
      <x:c r="CC101" s="162"/>
      <x:c r="CD101" s="112"/>
      <x:c r="CE101" s="112"/>
      <x:c r="CF101" s="162"/>
      <x:c r="CG101" s="112"/>
      <x:c r="CH101" s="112"/>
      <x:c r="CI101" s="112"/>
      <x:c r="CJ101" s="112"/>
      <x:c r="CK101" s="112"/>
      <x:c r="CL101" s="112"/>
      <x:c r="CM101" s="112"/>
      <x:c r="CN101" s="112"/>
      <x:c r="CO101" s="112"/>
      <x:c r="CP101" s="162"/>
      <x:c r="CQ101" s="112"/>
      <x:c r="CR101" s="162"/>
      <x:c r="CS101" s="112">
        <x:v>2</x:v>
      </x:c>
      <x:c r="CT101" s="112"/>
      <x:c r="CU101" s="112"/>
      <x:c r="CV101" s="112">
        <x:v>1</x:v>
      </x:c>
      <x:c r="CW101" s="112"/>
      <x:c r="CX101" s="112"/>
      <x:c r="CY101" s="631" t="s">
        <x:v>1538</x:v>
      </x:c>
      <x:c r="CZ101" s="112"/>
      <x:c r="DA101" s="162"/>
      <x:c r="DB101" s="112"/>
      <x:c r="DC101" s="162"/>
      <x:c r="DD101" s="112"/>
      <x:c r="DE101" s="162"/>
      <x:c r="DF101" s="112"/>
      <x:c r="DG101" s="163"/>
    </x:row>
    <x:row r="102" spans="1:111" s="19" customFormat="1" ht="30" customHeight="1">
      <x:c r="A102" s="631" t="s">
        <x:v>1811</x:v>
      </x:c>
      <x:c r="B102" s="115"/>
      <x:c r="C102" s="162"/>
      <x:c r="D102" s="112"/>
      <x:c r="E102" s="162"/>
      <x:c r="F102" s="112"/>
      <x:c r="G102" s="162"/>
      <x:c r="H102" s="112"/>
      <x:c r="I102" s="162"/>
      <x:c r="J102" s="112"/>
      <x:c r="K102" s="112"/>
      <x:c r="L102" s="162"/>
      <x:c r="M102" s="112"/>
      <x:c r="N102" s="112"/>
      <x:c r="O102" s="112"/>
      <x:c r="P102" s="112"/>
      <x:c r="Q102" s="112"/>
      <x:c r="R102" s="162"/>
      <x:c r="S102" s="112"/>
      <x:c r="T102" s="162"/>
      <x:c r="U102" s="112"/>
      <x:c r="V102" s="162"/>
      <x:c r="W102" s="112"/>
      <x:c r="X102" s="112">
        <x:v>8</x:v>
      </x:c>
      <x:c r="Y102" s="112"/>
      <x:c r="Z102" s="112"/>
      <x:c r="AA102" s="112"/>
      <x:c r="AB102" s="112"/>
      <x:c r="AC102" s="112"/>
      <x:c r="AD102" s="112"/>
      <x:c r="AE102" s="112"/>
      <x:c r="AF102" s="112"/>
      <x:c r="AG102" s="112"/>
      <x:c r="AH102" s="112"/>
      <x:c r="AI102" s="112"/>
      <x:c r="AJ102" s="112"/>
      <x:c r="AK102" s="112"/>
      <x:c r="AL102" s="631" t="s">
        <x:v>1811</x:v>
      </x:c>
      <x:c r="AM102" s="112"/>
      <x:c r="AN102" s="162"/>
      <x:c r="AO102" s="112"/>
      <x:c r="AP102" s="112"/>
      <x:c r="AQ102" s="112"/>
      <x:c r="AR102" s="162"/>
      <x:c r="AS102" s="112"/>
      <x:c r="AT102" s="162"/>
      <x:c r="AU102" s="112"/>
      <x:c r="AV102" s="112"/>
      <x:c r="AW102" s="112"/>
      <x:c r="AX102" s="112"/>
      <x:c r="AY102" s="112"/>
      <x:c r="AZ102" s="112"/>
      <x:c r="BA102" s="162"/>
      <x:c r="BB102" s="112"/>
      <x:c r="BC102" s="112"/>
      <x:c r="BD102" s="112"/>
      <x:c r="BE102" s="112"/>
      <x:c r="BF102" s="112"/>
      <x:c r="BG102" s="112"/>
      <x:c r="BH102" s="112"/>
      <x:c r="BI102" s="112"/>
      <x:c r="BJ102" s="162"/>
      <x:c r="BK102" s="112"/>
      <x:c r="BL102" s="162"/>
      <x:c r="BM102" s="112"/>
      <x:c r="BN102" s="162"/>
      <x:c r="BO102" s="112"/>
      <x:c r="BP102" s="162"/>
      <x:c r="BQ102" s="112"/>
      <x:c r="BR102" s="112"/>
      <x:c r="BS102" s="112"/>
      <x:c r="BT102" s="112"/>
      <x:c r="BU102" s="112"/>
      <x:c r="BV102" s="631" t="s">
        <x:v>1811</x:v>
      </x:c>
      <x:c r="BW102" s="112"/>
      <x:c r="BX102" s="112"/>
      <x:c r="BY102" s="162"/>
      <x:c r="BZ102" s="112"/>
      <x:c r="CA102" s="162"/>
      <x:c r="CB102" s="112"/>
      <x:c r="CC102" s="162"/>
      <x:c r="CD102" s="112"/>
      <x:c r="CE102" s="112"/>
      <x:c r="CF102" s="162"/>
      <x:c r="CG102" s="112"/>
      <x:c r="CH102" s="112"/>
      <x:c r="CI102" s="112"/>
      <x:c r="CJ102" s="112"/>
      <x:c r="CK102" s="112"/>
      <x:c r="CL102" s="112"/>
      <x:c r="CM102" s="112"/>
      <x:c r="CN102" s="112"/>
      <x:c r="CO102" s="112"/>
      <x:c r="CP102" s="162"/>
      <x:c r="CQ102" s="112"/>
      <x:c r="CR102" s="162"/>
      <x:c r="CS102" s="112">
        <x:v>1</x:v>
      </x:c>
      <x:c r="CT102" s="112"/>
      <x:c r="CU102" s="112"/>
      <x:c r="CV102" s="112"/>
      <x:c r="CW102" s="112"/>
      <x:c r="CX102" s="112"/>
      <x:c r="CY102" s="631" t="s">
        <x:v>1811</x:v>
      </x:c>
      <x:c r="CZ102" s="112"/>
      <x:c r="DA102" s="162"/>
      <x:c r="DB102" s="112"/>
      <x:c r="DC102" s="162"/>
      <x:c r="DD102" s="112"/>
      <x:c r="DE102" s="162"/>
      <x:c r="DF102" s="112"/>
      <x:c r="DG102" s="163"/>
    </x:row>
    <x:row r="103" spans="1:111" s="19" customFormat="1" ht="30" customHeight="1">
      <x:c r="A103" s="631" t="s">
        <x:v>1168</x:v>
      </x:c>
      <x:c r="B103" s="115"/>
      <x:c r="C103" s="162"/>
      <x:c r="D103" s="112"/>
      <x:c r="E103" s="162"/>
      <x:c r="F103" s="112"/>
      <x:c r="G103" s="162"/>
      <x:c r="H103" s="112"/>
      <x:c r="I103" s="162"/>
      <x:c r="J103" s="112"/>
      <x:c r="K103" s="112"/>
      <x:c r="L103" s="162"/>
      <x:c r="M103" s="112"/>
      <x:c r="N103" s="112"/>
      <x:c r="O103" s="112"/>
      <x:c r="P103" s="112"/>
      <x:c r="Q103" s="112"/>
      <x:c r="R103" s="162"/>
      <x:c r="S103" s="112"/>
      <x:c r="T103" s="162"/>
      <x:c r="U103" s="112"/>
      <x:c r="V103" s="162"/>
      <x:c r="W103" s="112"/>
      <x:c r="X103" s="112"/>
      <x:c r="Y103" s="112"/>
      <x:c r="Z103" s="112"/>
      <x:c r="AA103" s="112">
        <x:v>1</x:v>
      </x:c>
      <x:c r="AB103" s="112"/>
      <x:c r="AC103" s="112"/>
      <x:c r="AD103" s="112"/>
      <x:c r="AE103" s="112"/>
      <x:c r="AF103" s="112"/>
      <x:c r="AG103" s="112"/>
      <x:c r="AH103" s="112"/>
      <x:c r="AI103" s="112"/>
      <x:c r="AJ103" s="112">
        <x:v>2</x:v>
      </x:c>
      <x:c r="AK103" s="112">
        <x:v>3</x:v>
      </x:c>
      <x:c r="AL103" s="631" t="s">
        <x:v>1168</x:v>
      </x:c>
      <x:c r="AM103" s="112"/>
      <x:c r="AN103" s="162"/>
      <x:c r="AO103" s="112"/>
      <x:c r="AP103" s="112"/>
      <x:c r="AQ103" s="112"/>
      <x:c r="AR103" s="162"/>
      <x:c r="AS103" s="112"/>
      <x:c r="AT103" s="162"/>
      <x:c r="AU103" s="112"/>
      <x:c r="AV103" s="112"/>
      <x:c r="AW103" s="112"/>
      <x:c r="AX103" s="112"/>
      <x:c r="AY103" s="112"/>
      <x:c r="AZ103" s="112"/>
      <x:c r="BA103" s="162"/>
      <x:c r="BB103" s="112"/>
      <x:c r="BC103" s="112"/>
      <x:c r="BD103" s="112"/>
      <x:c r="BE103" s="112">
        <x:v>1</x:v>
      </x:c>
      <x:c r="BF103" s="112">
        <x:v>3</x:v>
      </x:c>
      <x:c r="BG103" s="112"/>
      <x:c r="BH103" s="112"/>
      <x:c r="BI103" s="112"/>
      <x:c r="BJ103" s="162"/>
      <x:c r="BK103" s="112"/>
      <x:c r="BL103" s="162"/>
      <x:c r="BM103" s="112"/>
      <x:c r="BN103" s="162"/>
      <x:c r="BO103" s="112"/>
      <x:c r="BP103" s="162"/>
      <x:c r="BQ103" s="112"/>
      <x:c r="BR103" s="112"/>
      <x:c r="BS103" s="112"/>
      <x:c r="BT103" s="112"/>
      <x:c r="BU103" s="112"/>
      <x:c r="BV103" s="631" t="s">
        <x:v>1168</x:v>
      </x:c>
      <x:c r="BW103" s="112"/>
      <x:c r="BX103" s="112"/>
      <x:c r="BY103" s="162"/>
      <x:c r="BZ103" s="112"/>
      <x:c r="CA103" s="162"/>
      <x:c r="CB103" s="112"/>
      <x:c r="CC103" s="162"/>
      <x:c r="CD103" s="112"/>
      <x:c r="CE103" s="112"/>
      <x:c r="CF103" s="162"/>
      <x:c r="CG103" s="112"/>
      <x:c r="CH103" s="112"/>
      <x:c r="CI103" s="112"/>
      <x:c r="CJ103" s="112"/>
      <x:c r="CK103" s="112"/>
      <x:c r="CL103" s="112"/>
      <x:c r="CM103" s="112"/>
      <x:c r="CN103" s="112"/>
      <x:c r="CO103" s="112"/>
      <x:c r="CP103" s="162"/>
      <x:c r="CQ103" s="112"/>
      <x:c r="CR103" s="162"/>
      <x:c r="CS103" s="112">
        <x:v>2</x:v>
      </x:c>
      <x:c r="CT103" s="112"/>
      <x:c r="CU103" s="112"/>
      <x:c r="CV103" s="112"/>
      <x:c r="CW103" s="112"/>
      <x:c r="CX103" s="112"/>
      <x:c r="CY103" s="631" t="s">
        <x:v>1168</x:v>
      </x:c>
      <x:c r="CZ103" s="112"/>
      <x:c r="DA103" s="162"/>
      <x:c r="DB103" s="112"/>
      <x:c r="DC103" s="162"/>
      <x:c r="DD103" s="112"/>
      <x:c r="DE103" s="162"/>
      <x:c r="DF103" s="112"/>
      <x:c r="DG103" s="163"/>
    </x:row>
    <x:row r="104" spans="1:111" s="19" customFormat="1" ht="30" customHeight="1">
      <x:c r="A104" s="631" t="s">
        <x:v>395</x:v>
      </x:c>
      <x:c r="B104" s="115"/>
      <x:c r="C104" s="162"/>
      <x:c r="D104" s="112"/>
      <x:c r="E104" s="162"/>
      <x:c r="F104" s="112"/>
      <x:c r="G104" s="162"/>
      <x:c r="H104" s="112"/>
      <x:c r="I104" s="162"/>
      <x:c r="J104" s="112"/>
      <x:c r="K104" s="112"/>
      <x:c r="L104" s="162"/>
      <x:c r="M104" s="112"/>
      <x:c r="N104" s="112"/>
      <x:c r="O104" s="112"/>
      <x:c r="P104" s="112"/>
      <x:c r="Q104" s="112"/>
      <x:c r="R104" s="162"/>
      <x:c r="S104" s="112"/>
      <x:c r="T104" s="162"/>
      <x:c r="U104" s="112"/>
      <x:c r="V104" s="162"/>
      <x:c r="W104" s="112"/>
      <x:c r="X104" s="112">
        <x:v>2</x:v>
      </x:c>
      <x:c r="Y104" s="112"/>
      <x:c r="Z104" s="112"/>
      <x:c r="AA104" s="112"/>
      <x:c r="AB104" s="112"/>
      <x:c r="AC104" s="112"/>
      <x:c r="AD104" s="112"/>
      <x:c r="AE104" s="112"/>
      <x:c r="AF104" s="112"/>
      <x:c r="AG104" s="112"/>
      <x:c r="AH104" s="112"/>
      <x:c r="AI104" s="112"/>
      <x:c r="AJ104" s="112"/>
      <x:c r="AK104" s="112"/>
      <x:c r="AL104" s="631" t="s">
        <x:v>395</x:v>
      </x:c>
      <x:c r="AM104" s="112"/>
      <x:c r="AN104" s="162"/>
      <x:c r="AO104" s="112"/>
      <x:c r="AP104" s="112"/>
      <x:c r="AQ104" s="112"/>
      <x:c r="AR104" s="162"/>
      <x:c r="AS104" s="112"/>
      <x:c r="AT104" s="162"/>
      <x:c r="AU104" s="112"/>
      <x:c r="AV104" s="112"/>
      <x:c r="AW104" s="112"/>
      <x:c r="AX104" s="112"/>
      <x:c r="AY104" s="112"/>
      <x:c r="AZ104" s="112"/>
      <x:c r="BA104" s="162"/>
      <x:c r="BB104" s="112"/>
      <x:c r="BC104" s="112"/>
      <x:c r="BD104" s="112"/>
      <x:c r="BE104" s="112">
        <x:v>1</x:v>
      </x:c>
      <x:c r="BF104" s="112">
        <x:v>2</x:v>
      </x:c>
      <x:c r="BG104" s="112"/>
      <x:c r="BH104" s="112"/>
      <x:c r="BI104" s="112"/>
      <x:c r="BJ104" s="162"/>
      <x:c r="BK104" s="112"/>
      <x:c r="BL104" s="162"/>
      <x:c r="BM104" s="112"/>
      <x:c r="BN104" s="162"/>
      <x:c r="BO104" s="112"/>
      <x:c r="BP104" s="162"/>
      <x:c r="BQ104" s="112"/>
      <x:c r="BR104" s="112"/>
      <x:c r="BS104" s="112"/>
      <x:c r="BT104" s="112"/>
      <x:c r="BU104" s="112"/>
      <x:c r="BV104" s="631" t="s">
        <x:v>395</x:v>
      </x:c>
      <x:c r="BW104" s="112"/>
      <x:c r="BX104" s="112"/>
      <x:c r="BY104" s="162"/>
      <x:c r="BZ104" s="112"/>
      <x:c r="CA104" s="162"/>
      <x:c r="CB104" s="112"/>
      <x:c r="CC104" s="162"/>
      <x:c r="CD104" s="112"/>
      <x:c r="CE104" s="112"/>
      <x:c r="CF104" s="162"/>
      <x:c r="CG104" s="112"/>
      <x:c r="CH104" s="112"/>
      <x:c r="CI104" s="112"/>
      <x:c r="CJ104" s="112"/>
      <x:c r="CK104" s="112"/>
      <x:c r="CL104" s="112"/>
      <x:c r="CM104" s="112"/>
      <x:c r="CN104" s="112"/>
      <x:c r="CO104" s="112"/>
      <x:c r="CP104" s="162"/>
      <x:c r="CQ104" s="112"/>
      <x:c r="CR104" s="162"/>
      <x:c r="CS104" s="112">
        <x:v>2</x:v>
      </x:c>
      <x:c r="CT104" s="112"/>
      <x:c r="CU104" s="112"/>
      <x:c r="CV104" s="112"/>
      <x:c r="CW104" s="112"/>
      <x:c r="CX104" s="112"/>
      <x:c r="CY104" s="631" t="s">
        <x:v>395</x:v>
      </x:c>
      <x:c r="CZ104" s="112"/>
      <x:c r="DA104" s="162"/>
      <x:c r="DB104" s="112"/>
      <x:c r="DC104" s="162"/>
      <x:c r="DD104" s="112"/>
      <x:c r="DE104" s="162"/>
      <x:c r="DF104" s="112"/>
      <x:c r="DG104" s="163"/>
    </x:row>
    <x:row r="105" spans="1:111" s="19" customFormat="1" ht="30" customHeight="1">
      <x:c r="A105" s="631" t="s">
        <x:v>1130</x:v>
      </x:c>
      <x:c r="B105" s="115"/>
      <x:c r="C105" s="162"/>
      <x:c r="D105" s="112"/>
      <x:c r="E105" s="162"/>
      <x:c r="F105" s="112"/>
      <x:c r="G105" s="162"/>
      <x:c r="H105" s="112"/>
      <x:c r="I105" s="162"/>
      <x:c r="J105" s="112"/>
      <x:c r="K105" s="112"/>
      <x:c r="L105" s="162"/>
      <x:c r="M105" s="112"/>
      <x:c r="N105" s="112"/>
      <x:c r="O105" s="112"/>
      <x:c r="P105" s="112"/>
      <x:c r="Q105" s="112"/>
      <x:c r="R105" s="162"/>
      <x:c r="S105" s="112"/>
      <x:c r="T105" s="162"/>
      <x:c r="U105" s="112"/>
      <x:c r="V105" s="162"/>
      <x:c r="W105" s="112"/>
      <x:c r="X105" s="112">
        <x:v>7</x:v>
      </x:c>
      <x:c r="Y105" s="112"/>
      <x:c r="Z105" s="112"/>
      <x:c r="AA105" s="112"/>
      <x:c r="AB105" s="112"/>
      <x:c r="AC105" s="112"/>
      <x:c r="AD105" s="112">
        <x:v>1</x:v>
      </x:c>
      <x:c r="AE105" s="112"/>
      <x:c r="AF105" s="112"/>
      <x:c r="AG105" s="112"/>
      <x:c r="AH105" s="112"/>
      <x:c r="AI105" s="112"/>
      <x:c r="AJ105" s="112">
        <x:v>1</x:v>
      </x:c>
      <x:c r="AK105" s="112">
        <x:v>1</x:v>
      </x:c>
      <x:c r="AL105" s="631" t="s">
        <x:v>1130</x:v>
      </x:c>
      <x:c r="AM105" s="112"/>
      <x:c r="AN105" s="162"/>
      <x:c r="AO105" s="112"/>
      <x:c r="AP105" s="112"/>
      <x:c r="AQ105" s="112"/>
      <x:c r="AR105" s="162"/>
      <x:c r="AS105" s="112"/>
      <x:c r="AT105" s="162"/>
      <x:c r="AU105" s="112"/>
      <x:c r="AV105" s="112"/>
      <x:c r="AW105" s="112"/>
      <x:c r="AX105" s="112"/>
      <x:c r="AY105" s="112"/>
      <x:c r="AZ105" s="112"/>
      <x:c r="BA105" s="162"/>
      <x:c r="BB105" s="112"/>
      <x:c r="BC105" s="112"/>
      <x:c r="BD105" s="112"/>
      <x:c r="BE105" s="112">
        <x:v>1</x:v>
      </x:c>
      <x:c r="BF105" s="112">
        <x:v>2</x:v>
      </x:c>
      <x:c r="BG105" s="112"/>
      <x:c r="BH105" s="112"/>
      <x:c r="BI105" s="112"/>
      <x:c r="BJ105" s="162"/>
      <x:c r="BK105" s="112"/>
      <x:c r="BL105" s="162"/>
      <x:c r="BM105" s="112"/>
      <x:c r="BN105" s="162"/>
      <x:c r="BO105" s="112"/>
      <x:c r="BP105" s="162"/>
      <x:c r="BQ105" s="112"/>
      <x:c r="BR105" s="112"/>
      <x:c r="BS105" s="112"/>
      <x:c r="BT105" s="112"/>
      <x:c r="BU105" s="112"/>
      <x:c r="BV105" s="631" t="s">
        <x:v>1130</x:v>
      </x:c>
      <x:c r="BW105" s="112"/>
      <x:c r="BX105" s="112"/>
      <x:c r="BY105" s="162"/>
      <x:c r="BZ105" s="112"/>
      <x:c r="CA105" s="162"/>
      <x:c r="CB105" s="112"/>
      <x:c r="CC105" s="162"/>
      <x:c r="CD105" s="112"/>
      <x:c r="CE105" s="112"/>
      <x:c r="CF105" s="162"/>
      <x:c r="CG105" s="112"/>
      <x:c r="CH105" s="112"/>
      <x:c r="CI105" s="112"/>
      <x:c r="CJ105" s="112"/>
      <x:c r="CK105" s="112"/>
      <x:c r="CL105" s="112"/>
      <x:c r="CM105" s="112"/>
      <x:c r="CN105" s="112"/>
      <x:c r="CO105" s="112"/>
      <x:c r="CP105" s="162"/>
      <x:c r="CQ105" s="112">
        <x:v>1</x:v>
      </x:c>
      <x:c r="CR105" s="162">
        <x:v>6</x:v>
      </x:c>
      <x:c r="CS105" s="112">
        <x:v>3</x:v>
      </x:c>
      <x:c r="CT105" s="112"/>
      <x:c r="CU105" s="112"/>
      <x:c r="CV105" s="112">
        <x:v>1</x:v>
      </x:c>
      <x:c r="CW105" s="112"/>
      <x:c r="CX105" s="112"/>
      <x:c r="CY105" s="631" t="s">
        <x:v>1130</x:v>
      </x:c>
      <x:c r="CZ105" s="112"/>
      <x:c r="DA105" s="162"/>
      <x:c r="DB105" s="112"/>
      <x:c r="DC105" s="162"/>
      <x:c r="DD105" s="112"/>
      <x:c r="DE105" s="162"/>
      <x:c r="DF105" s="112"/>
      <x:c r="DG105" s="163"/>
    </x:row>
    <x:row r="106" spans="1:111" s="19" customFormat="1" ht="30" customHeight="1">
      <x:c r="A106" s="631" t="s">
        <x:v>764</x:v>
      </x:c>
      <x:c r="B106" s="115"/>
      <x:c r="C106" s="162"/>
      <x:c r="D106" s="112"/>
      <x:c r="E106" s="162"/>
      <x:c r="F106" s="112"/>
      <x:c r="G106" s="162"/>
      <x:c r="H106" s="112"/>
      <x:c r="I106" s="162"/>
      <x:c r="J106" s="112">
        <x:v>1</x:v>
      </x:c>
      <x:c r="K106" s="112"/>
      <x:c r="L106" s="162"/>
      <x:c r="M106" s="112"/>
      <x:c r="N106" s="112"/>
      <x:c r="O106" s="112"/>
      <x:c r="P106" s="112"/>
      <x:c r="Q106" s="112"/>
      <x:c r="R106" s="162"/>
      <x:c r="S106" s="112"/>
      <x:c r="T106" s="162"/>
      <x:c r="U106" s="112"/>
      <x:c r="V106" s="162"/>
      <x:c r="W106" s="112"/>
      <x:c r="X106" s="112">
        <x:v>9</x:v>
      </x:c>
      <x:c r="Y106" s="112"/>
      <x:c r="Z106" s="112"/>
      <x:c r="AA106" s="112">
        <x:v>1</x:v>
      </x:c>
      <x:c r="AB106" s="112"/>
      <x:c r="AC106" s="112"/>
      <x:c r="AD106" s="112"/>
      <x:c r="AE106" s="112"/>
      <x:c r="AF106" s="112"/>
      <x:c r="AG106" s="112">
        <x:v>1</x:v>
      </x:c>
      <x:c r="AH106" s="694"/>
      <x:c r="AI106" s="112"/>
      <x:c r="AJ106" s="112">
        <x:v>1</x:v>
      </x:c>
      <x:c r="AK106" s="112">
        <x:v>1</x:v>
      </x:c>
      <x:c r="AL106" s="631" t="s">
        <x:v>764</x:v>
      </x:c>
      <x:c r="AM106" s="112"/>
      <x:c r="AN106" s="162"/>
      <x:c r="AO106" s="112"/>
      <x:c r="AP106" s="112"/>
      <x:c r="AQ106" s="112"/>
      <x:c r="AR106" s="162"/>
      <x:c r="AS106" s="112"/>
      <x:c r="AT106" s="162"/>
      <x:c r="AU106" s="112"/>
      <x:c r="AV106" s="112"/>
      <x:c r="AW106" s="112"/>
      <x:c r="AX106" s="112"/>
      <x:c r="AY106" s="112"/>
      <x:c r="AZ106" s="112"/>
      <x:c r="BA106" s="162"/>
      <x:c r="BB106" s="112"/>
      <x:c r="BC106" s="112"/>
      <x:c r="BD106" s="112"/>
      <x:c r="BE106" s="112">
        <x:v>1</x:v>
      </x:c>
      <x:c r="BF106" s="112">
        <x:v>5</x:v>
      </x:c>
      <x:c r="BG106" s="112"/>
      <x:c r="BH106" s="112"/>
      <x:c r="BI106" s="112"/>
      <x:c r="BJ106" s="162"/>
      <x:c r="BK106" s="112"/>
      <x:c r="BL106" s="162"/>
      <x:c r="BM106" s="112"/>
      <x:c r="BN106" s="162"/>
      <x:c r="BO106" s="112"/>
      <x:c r="BP106" s="162"/>
      <x:c r="BQ106" s="112"/>
      <x:c r="BR106" s="112"/>
      <x:c r="BS106" s="112"/>
      <x:c r="BT106" s="112"/>
      <x:c r="BU106" s="112"/>
      <x:c r="BV106" s="631" t="s">
        <x:v>764</x:v>
      </x:c>
      <x:c r="BW106" s="112"/>
      <x:c r="BX106" s="112"/>
      <x:c r="BY106" s="162"/>
      <x:c r="BZ106" s="112"/>
      <x:c r="CA106" s="162"/>
      <x:c r="CB106" s="112"/>
      <x:c r="CC106" s="162"/>
      <x:c r="CD106" s="112"/>
      <x:c r="CE106" s="112"/>
      <x:c r="CF106" s="162"/>
      <x:c r="CG106" s="112"/>
      <x:c r="CH106" s="112"/>
      <x:c r="CI106" s="112"/>
      <x:c r="CJ106" s="112"/>
      <x:c r="CK106" s="112"/>
      <x:c r="CL106" s="112"/>
      <x:c r="CM106" s="112"/>
      <x:c r="CN106" s="112"/>
      <x:c r="CO106" s="112"/>
      <x:c r="CP106" s="162"/>
      <x:c r="CQ106" s="112">
        <x:v>1</x:v>
      </x:c>
      <x:c r="CR106" s="162">
        <x:v>91</x:v>
      </x:c>
      <x:c r="CS106" s="112">
        <x:v>3</x:v>
      </x:c>
      <x:c r="CT106" s="112"/>
      <x:c r="CU106" s="112"/>
      <x:c r="CV106" s="112">
        <x:v>2</x:v>
      </x:c>
      <x:c r="CW106" s="112"/>
      <x:c r="CX106" s="112"/>
      <x:c r="CY106" s="631" t="s">
        <x:v>764</x:v>
      </x:c>
      <x:c r="CZ106" s="112"/>
      <x:c r="DA106" s="162"/>
      <x:c r="DB106" s="112"/>
      <x:c r="DC106" s="162"/>
      <x:c r="DD106" s="112"/>
      <x:c r="DE106" s="162"/>
      <x:c r="DF106" s="112"/>
      <x:c r="DG106" s="163"/>
    </x:row>
    <x:row r="107" spans="1:111" s="19" customFormat="1" ht="30" customHeight="1">
      <x:c r="A107" s="631" t="s">
        <x:v>1824</x:v>
      </x:c>
      <x:c r="B107" s="115"/>
      <x:c r="C107" s="162"/>
      <x:c r="D107" s="112"/>
      <x:c r="E107" s="162"/>
      <x:c r="F107" s="112"/>
      <x:c r="G107" s="162"/>
      <x:c r="H107" s="112"/>
      <x:c r="I107" s="162"/>
      <x:c r="J107" s="112">
        <x:v>1</x:v>
      </x:c>
      <x:c r="K107" s="112"/>
      <x:c r="L107" s="162"/>
      <x:c r="M107" s="112"/>
      <x:c r="N107" s="112"/>
      <x:c r="O107" s="112"/>
      <x:c r="P107" s="112"/>
      <x:c r="Q107" s="112"/>
      <x:c r="R107" s="162"/>
      <x:c r="S107" s="112"/>
      <x:c r="T107" s="162"/>
      <x:c r="U107" s="112"/>
      <x:c r="V107" s="162"/>
      <x:c r="W107" s="112"/>
      <x:c r="X107" s="112">
        <x:v>16</x:v>
      </x:c>
      <x:c r="Y107" s="112"/>
      <x:c r="Z107" s="112"/>
      <x:c r="AA107" s="112">
        <x:v>1</x:v>
      </x:c>
      <x:c r="AB107" s="112"/>
      <x:c r="AC107" s="112"/>
      <x:c r="AD107" s="112">
        <x:v>1</x:v>
      </x:c>
      <x:c r="AE107" s="112"/>
      <x:c r="AF107" s="112"/>
      <x:c r="AG107" s="112"/>
      <x:c r="AH107" s="694"/>
      <x:c r="AI107" s="112"/>
      <x:c r="AJ107" s="112">
        <x:v>2</x:v>
      </x:c>
      <x:c r="AK107" s="112">
        <x:v>3</x:v>
      </x:c>
      <x:c r="AL107" s="631" t="s">
        <x:v>1824</x:v>
      </x:c>
      <x:c r="AM107" s="112"/>
      <x:c r="AN107" s="162"/>
      <x:c r="AO107" s="112"/>
      <x:c r="AP107" s="112"/>
      <x:c r="AQ107" s="112"/>
      <x:c r="AR107" s="162"/>
      <x:c r="AS107" s="112"/>
      <x:c r="AT107" s="162"/>
      <x:c r="AU107" s="112"/>
      <x:c r="AV107" s="112"/>
      <x:c r="AW107" s="112"/>
      <x:c r="AX107" s="112"/>
      <x:c r="AY107" s="112"/>
      <x:c r="AZ107" s="112"/>
      <x:c r="BA107" s="162"/>
      <x:c r="BB107" s="112"/>
      <x:c r="BC107" s="112"/>
      <x:c r="BD107" s="112"/>
      <x:c r="BE107" s="112">
        <x:v>1</x:v>
      </x:c>
      <x:c r="BF107" s="112">
        <x:v>2</x:v>
      </x:c>
      <x:c r="BG107" s="112"/>
      <x:c r="BH107" s="112"/>
      <x:c r="BI107" s="112"/>
      <x:c r="BJ107" s="162"/>
      <x:c r="BK107" s="112"/>
      <x:c r="BL107" s="162"/>
      <x:c r="BM107" s="112"/>
      <x:c r="BN107" s="162"/>
      <x:c r="BO107" s="112"/>
      <x:c r="BP107" s="162"/>
      <x:c r="BQ107" s="112"/>
      <x:c r="BR107" s="112"/>
      <x:c r="BS107" s="112"/>
      <x:c r="BT107" s="112"/>
      <x:c r="BU107" s="112"/>
      <x:c r="BV107" s="631" t="s">
        <x:v>1824</x:v>
      </x:c>
      <x:c r="BW107" s="112"/>
      <x:c r="BX107" s="112"/>
      <x:c r="BY107" s="162"/>
      <x:c r="BZ107" s="112"/>
      <x:c r="CA107" s="162"/>
      <x:c r="CB107" s="112"/>
      <x:c r="CC107" s="162"/>
      <x:c r="CD107" s="112"/>
      <x:c r="CE107" s="112"/>
      <x:c r="CF107" s="162"/>
      <x:c r="CG107" s="112"/>
      <x:c r="CH107" s="112"/>
      <x:c r="CI107" s="112"/>
      <x:c r="CJ107" s="112"/>
      <x:c r="CK107" s="112"/>
      <x:c r="CL107" s="112"/>
      <x:c r="CM107" s="112"/>
      <x:c r="CN107" s="112"/>
      <x:c r="CO107" s="112"/>
      <x:c r="CP107" s="162"/>
      <x:c r="CQ107" s="112">
        <x:v>1</x:v>
      </x:c>
      <x:c r="CR107" s="162">
        <x:v>105</x:v>
      </x:c>
      <x:c r="CS107" s="112">
        <x:v>4</x:v>
      </x:c>
      <x:c r="CT107" s="112"/>
      <x:c r="CU107" s="112"/>
      <x:c r="CV107" s="112"/>
      <x:c r="CW107" s="112"/>
      <x:c r="CX107" s="112"/>
      <x:c r="CY107" s="631" t="s">
        <x:v>1824</x:v>
      </x:c>
      <x:c r="CZ107" s="112"/>
      <x:c r="DA107" s="162"/>
      <x:c r="DB107" s="112"/>
      <x:c r="DC107" s="162"/>
      <x:c r="DD107" s="112"/>
      <x:c r="DE107" s="162"/>
      <x:c r="DF107" s="112"/>
      <x:c r="DG107" s="163"/>
    </x:row>
    <x:row r="108" spans="1:111" s="19" customFormat="1" ht="30" customHeight="1">
      <x:c r="A108" s="631" t="s">
        <x:v>2714</x:v>
      </x:c>
      <x:c r="B108" s="115"/>
      <x:c r="C108" s="162"/>
      <x:c r="D108" s="112"/>
      <x:c r="E108" s="162"/>
      <x:c r="F108" s="112"/>
      <x:c r="G108" s="162"/>
      <x:c r="H108" s="112"/>
      <x:c r="I108" s="162"/>
      <x:c r="J108" s="112">
        <x:v>3</x:v>
      </x:c>
      <x:c r="K108" s="112"/>
      <x:c r="L108" s="162"/>
      <x:c r="M108" s="112"/>
      <x:c r="N108" s="112"/>
      <x:c r="O108" s="112"/>
      <x:c r="P108" s="112"/>
      <x:c r="Q108" s="112"/>
      <x:c r="R108" s="162"/>
      <x:c r="S108" s="112"/>
      <x:c r="T108" s="162"/>
      <x:c r="U108" s="112"/>
      <x:c r="V108" s="162"/>
      <x:c r="W108" s="112"/>
      <x:c r="X108" s="112">
        <x:v>19</x:v>
      </x:c>
      <x:c r="Y108" s="112"/>
      <x:c r="Z108" s="112"/>
      <x:c r="AA108" s="112">
        <x:v>1</x:v>
      </x:c>
      <x:c r="AB108" s="112"/>
      <x:c r="AC108" s="112"/>
      <x:c r="AD108" s="112"/>
      <x:c r="AE108" s="112"/>
      <x:c r="AF108" s="112"/>
      <x:c r="AG108" s="112">
        <x:v>1</x:v>
      </x:c>
      <x:c r="AH108" s="694"/>
      <x:c r="AI108" s="112"/>
      <x:c r="AJ108" s="112">
        <x:v>1</x:v>
      </x:c>
      <x:c r="AK108" s="112">
        <x:v>2</x:v>
      </x:c>
      <x:c r="AL108" s="631" t="s">
        <x:v>2714</x:v>
      </x:c>
      <x:c r="AM108" s="112"/>
      <x:c r="AN108" s="162"/>
      <x:c r="AO108" s="112"/>
      <x:c r="AP108" s="112"/>
      <x:c r="AQ108" s="112"/>
      <x:c r="AR108" s="162"/>
      <x:c r="AS108" s="112"/>
      <x:c r="AT108" s="162"/>
      <x:c r="AU108" s="112"/>
      <x:c r="AV108" s="112"/>
      <x:c r="AW108" s="112"/>
      <x:c r="AX108" s="112"/>
      <x:c r="AY108" s="112"/>
      <x:c r="AZ108" s="112"/>
      <x:c r="BA108" s="162"/>
      <x:c r="BB108" s="112"/>
      <x:c r="BC108" s="112"/>
      <x:c r="BD108" s="112"/>
      <x:c r="BE108" s="112"/>
      <x:c r="BF108" s="112"/>
      <x:c r="BG108" s="112"/>
      <x:c r="BH108" s="112"/>
      <x:c r="BI108" s="112"/>
      <x:c r="BJ108" s="162"/>
      <x:c r="BK108" s="112"/>
      <x:c r="BL108" s="162"/>
      <x:c r="BM108" s="112"/>
      <x:c r="BN108" s="162"/>
      <x:c r="BO108" s="112"/>
      <x:c r="BP108" s="162"/>
      <x:c r="BQ108" s="112"/>
      <x:c r="BR108" s="112"/>
      <x:c r="BS108" s="112"/>
      <x:c r="BT108" s="112"/>
      <x:c r="BU108" s="112"/>
      <x:c r="BV108" s="631" t="s">
        <x:v>2714</x:v>
      </x:c>
      <x:c r="BW108" s="112"/>
      <x:c r="BX108" s="112"/>
      <x:c r="BY108" s="162"/>
      <x:c r="BZ108" s="112"/>
      <x:c r="CA108" s="162"/>
      <x:c r="CB108" s="112"/>
      <x:c r="CC108" s="162"/>
      <x:c r="CD108" s="112"/>
      <x:c r="CE108" s="112"/>
      <x:c r="CF108" s="162"/>
      <x:c r="CG108" s="112"/>
      <x:c r="CH108" s="112"/>
      <x:c r="CI108" s="112"/>
      <x:c r="CJ108" s="112">
        <x:v>1</x:v>
      </x:c>
      <x:c r="CK108" s="112"/>
      <x:c r="CL108" s="112"/>
      <x:c r="CM108" s="112"/>
      <x:c r="CN108" s="112"/>
      <x:c r="CO108" s="112"/>
      <x:c r="CP108" s="162"/>
      <x:c r="CQ108" s="112">
        <x:v>1</x:v>
      </x:c>
      <x:c r="CR108" s="162">
        <x:v>95</x:v>
      </x:c>
      <x:c r="CS108" s="112">
        <x:v>4</x:v>
      </x:c>
      <x:c r="CT108" s="112"/>
      <x:c r="CU108" s="112"/>
      <x:c r="CV108" s="112"/>
      <x:c r="CW108" s="112"/>
      <x:c r="CX108" s="112"/>
      <x:c r="CY108" s="631" t="s">
        <x:v>2714</x:v>
      </x:c>
      <x:c r="CZ108" s="112"/>
      <x:c r="DA108" s="162"/>
      <x:c r="DB108" s="112"/>
      <x:c r="DC108" s="162"/>
      <x:c r="DD108" s="112"/>
      <x:c r="DE108" s="162"/>
      <x:c r="DF108" s="112"/>
      <x:c r="DG108" s="163"/>
    </x:row>
    <x:row r="109" spans="1:111" s="19" customFormat="1" ht="30" customHeight="1">
      <x:c r="A109" s="631" t="s">
        <x:v>950</x:v>
      </x:c>
      <x:c r="B109" s="115"/>
      <x:c r="C109" s="162"/>
      <x:c r="D109" s="112"/>
      <x:c r="E109" s="162"/>
      <x:c r="F109" s="112"/>
      <x:c r="G109" s="162"/>
      <x:c r="H109" s="112"/>
      <x:c r="I109" s="162"/>
      <x:c r="J109" s="112">
        <x:v>1</x:v>
      </x:c>
      <x:c r="K109" s="112"/>
      <x:c r="L109" s="162"/>
      <x:c r="M109" s="112"/>
      <x:c r="N109" s="112"/>
      <x:c r="O109" s="112"/>
      <x:c r="P109" s="112"/>
      <x:c r="Q109" s="112"/>
      <x:c r="R109" s="162"/>
      <x:c r="S109" s="112"/>
      <x:c r="T109" s="162"/>
      <x:c r="U109" s="112"/>
      <x:c r="V109" s="162"/>
      <x:c r="W109" s="112"/>
      <x:c r="X109" s="112">
        <x:v>8</x:v>
      </x:c>
      <x:c r="Y109" s="112"/>
      <x:c r="Z109" s="112"/>
      <x:c r="AA109" s="112">
        <x:v>1</x:v>
      </x:c>
      <x:c r="AB109" s="112"/>
      <x:c r="AC109" s="112"/>
      <x:c r="AD109" s="112">
        <x:v>1</x:v>
      </x:c>
      <x:c r="AE109" s="112"/>
      <x:c r="AF109" s="112"/>
      <x:c r="AG109" s="112">
        <x:v>1</x:v>
      </x:c>
      <x:c r="AH109" s="694"/>
      <x:c r="AI109" s="112"/>
      <x:c r="AJ109" s="112"/>
      <x:c r="AK109" s="112"/>
      <x:c r="AL109" s="631" t="s">
        <x:v>950</x:v>
      </x:c>
      <x:c r="AM109" s="112"/>
      <x:c r="AN109" s="162"/>
      <x:c r="AO109" s="112"/>
      <x:c r="AP109" s="112"/>
      <x:c r="AQ109" s="112"/>
      <x:c r="AR109" s="162"/>
      <x:c r="AS109" s="112"/>
      <x:c r="AT109" s="162"/>
      <x:c r="AU109" s="112"/>
      <x:c r="AV109" s="112"/>
      <x:c r="AW109" s="112"/>
      <x:c r="AX109" s="112"/>
      <x:c r="AY109" s="112"/>
      <x:c r="AZ109" s="112"/>
      <x:c r="BA109" s="162"/>
      <x:c r="BB109" s="112"/>
      <x:c r="BC109" s="112"/>
      <x:c r="BD109" s="112"/>
      <x:c r="BE109" s="112">
        <x:v>1</x:v>
      </x:c>
      <x:c r="BF109" s="112">
        <x:v>2</x:v>
      </x:c>
      <x:c r="BH109" s="112"/>
      <x:c r="BI109" s="112"/>
      <x:c r="BJ109" s="162"/>
      <x:c r="BK109" s="112"/>
      <x:c r="BL109" s="162"/>
      <x:c r="BM109" s="112"/>
      <x:c r="BN109" s="162"/>
      <x:c r="BO109" s="112"/>
      <x:c r="BP109" s="162"/>
      <x:c r="BQ109" s="112"/>
      <x:c r="BR109" s="112"/>
      <x:c r="BS109" s="112"/>
      <x:c r="BT109" s="112"/>
      <x:c r="BU109" s="112"/>
      <x:c r="BV109" s="631" t="s">
        <x:v>950</x:v>
      </x:c>
      <x:c r="BW109" s="112"/>
      <x:c r="BX109" s="112"/>
      <x:c r="BY109" s="162"/>
      <x:c r="BZ109" s="112"/>
      <x:c r="CA109" s="162"/>
      <x:c r="CB109" s="112"/>
      <x:c r="CC109" s="162"/>
      <x:c r="CD109" s="112"/>
      <x:c r="CE109" s="112"/>
      <x:c r="CF109" s="162"/>
      <x:c r="CG109" s="112"/>
      <x:c r="CH109" s="112"/>
      <x:c r="CI109" s="112"/>
      <x:c r="CJ109" s="112"/>
      <x:c r="CK109" s="112"/>
      <x:c r="CL109" s="112"/>
      <x:c r="CM109" s="112"/>
      <x:c r="CN109" s="112"/>
      <x:c r="CO109" s="112"/>
      <x:c r="CP109" s="162"/>
      <x:c r="CQ109" s="112">
        <x:v>1</x:v>
      </x:c>
      <x:c r="CR109" s="162">
        <x:v>154</x:v>
      </x:c>
      <x:c r="CS109" s="112">
        <x:v>3</x:v>
      </x:c>
      <x:c r="CT109" s="112"/>
      <x:c r="CU109" s="112"/>
      <x:c r="CV109" s="112"/>
      <x:c r="CW109" s="112"/>
      <x:c r="CX109" s="112"/>
      <x:c r="CY109" s="631" t="s">
        <x:v>950</x:v>
      </x:c>
      <x:c r="CZ109" s="112"/>
      <x:c r="DA109" s="162"/>
      <x:c r="DB109" s="112"/>
      <x:c r="DC109" s="162"/>
      <x:c r="DD109" s="112"/>
      <x:c r="DE109" s="162"/>
      <x:c r="DF109" s="112"/>
      <x:c r="DG109" s="163"/>
    </x:row>
    <x:row r="110" spans="1:111" s="19" customFormat="1" ht="30" customHeight="1">
      <x:c r="A110" s="631" t="s">
        <x:v>1381</x:v>
      </x:c>
      <x:c r="B110" s="115"/>
      <x:c r="C110" s="162"/>
      <x:c r="D110" s="112"/>
      <x:c r="E110" s="162"/>
      <x:c r="F110" s="112"/>
      <x:c r="G110" s="162"/>
      <x:c r="H110" s="112"/>
      <x:c r="I110" s="162"/>
      <x:c r="J110" s="112">
        <x:v>3</x:v>
      </x:c>
      <x:c r="K110" s="112"/>
      <x:c r="L110" s="162"/>
      <x:c r="M110" s="112"/>
      <x:c r="N110" s="112"/>
      <x:c r="O110" s="112"/>
      <x:c r="P110" s="112"/>
      <x:c r="Q110" s="112"/>
      <x:c r="R110" s="162"/>
      <x:c r="S110" s="112"/>
      <x:c r="T110" s="162"/>
      <x:c r="U110" s="112"/>
      <x:c r="V110" s="162"/>
      <x:c r="W110" s="112"/>
      <x:c r="X110" s="112">
        <x:v>14</x:v>
      </x:c>
      <x:c r="Y110" s="112"/>
      <x:c r="Z110" s="112"/>
      <x:c r="AA110" s="112"/>
      <x:c r="AB110" s="112"/>
      <x:c r="AC110" s="112"/>
      <x:c r="AD110" s="112"/>
      <x:c r="AE110" s="112"/>
      <x:c r="AF110" s="112"/>
      <x:c r="AG110" s="112">
        <x:v>1</x:v>
      </x:c>
      <x:c r="AH110" s="694"/>
      <x:c r="AI110" s="112"/>
      <x:c r="AJ110" s="112">
        <x:v>1</x:v>
      </x:c>
      <x:c r="AK110" s="112">
        <x:v>2</x:v>
      </x:c>
      <x:c r="AL110" s="631" t="s">
        <x:v>1381</x:v>
      </x:c>
      <x:c r="AM110" s="112"/>
      <x:c r="AN110" s="162"/>
      <x:c r="AO110" s="112"/>
      <x:c r="AP110" s="112"/>
      <x:c r="AQ110" s="112"/>
      <x:c r="AR110" s="162"/>
      <x:c r="AS110" s="112"/>
      <x:c r="AT110" s="162"/>
      <x:c r="AU110" s="112"/>
      <x:c r="AV110" s="112"/>
      <x:c r="AW110" s="112"/>
      <x:c r="AX110" s="112"/>
      <x:c r="AY110" s="112"/>
      <x:c r="AZ110" s="112"/>
      <x:c r="BA110" s="162"/>
      <x:c r="BB110" s="112"/>
      <x:c r="BC110" s="112"/>
      <x:c r="BD110" s="112"/>
      <x:c r="BE110" s="112">
        <x:v>1</x:v>
      </x:c>
      <x:c r="BF110" s="112">
        <x:v>2</x:v>
      </x:c>
      <x:c r="BG110" s="112"/>
      <x:c r="BH110" s="112"/>
      <x:c r="BI110" s="112"/>
      <x:c r="BJ110" s="162"/>
      <x:c r="BK110" s="112"/>
      <x:c r="BL110" s="162"/>
      <x:c r="BM110" s="112"/>
      <x:c r="BN110" s="162"/>
      <x:c r="BO110" s="112"/>
      <x:c r="BP110" s="162"/>
      <x:c r="BQ110" s="112"/>
      <x:c r="BR110" s="112"/>
      <x:c r="BS110" s="112"/>
      <x:c r="BT110" s="112"/>
      <x:c r="BU110" s="112"/>
      <x:c r="BV110" s="631" t="s">
        <x:v>1381</x:v>
      </x:c>
      <x:c r="BW110" s="112"/>
      <x:c r="BX110" s="112"/>
      <x:c r="BY110" s="162"/>
      <x:c r="BZ110" s="112"/>
      <x:c r="CA110" s="162"/>
      <x:c r="CB110" s="112"/>
      <x:c r="CC110" s="162"/>
      <x:c r="CD110" s="112"/>
      <x:c r="CE110" s="112"/>
      <x:c r="CF110" s="162"/>
      <x:c r="CG110" s="112"/>
      <x:c r="CH110" s="112"/>
      <x:c r="CI110" s="112"/>
      <x:c r="CJ110" s="112"/>
      <x:c r="CK110" s="112"/>
      <x:c r="CL110" s="112"/>
      <x:c r="CM110" s="112"/>
      <x:c r="CN110" s="112"/>
      <x:c r="CO110" s="112"/>
      <x:c r="CP110" s="162"/>
      <x:c r="CQ110" s="112">
        <x:v>1</x:v>
      </x:c>
      <x:c r="CR110" s="162">
        <x:v>204</x:v>
      </x:c>
      <x:c r="CS110" s="112">
        <x:v>4</x:v>
      </x:c>
      <x:c r="CT110" s="112"/>
      <x:c r="CU110" s="112"/>
      <x:c r="CV110" s="112">
        <x:v>1</x:v>
      </x:c>
      <x:c r="CW110" s="112"/>
      <x:c r="CX110" s="112"/>
      <x:c r="CY110" s="631" t="s">
        <x:v>1381</x:v>
      </x:c>
      <x:c r="CZ110" s="112"/>
      <x:c r="DA110" s="162"/>
      <x:c r="DB110" s="112"/>
      <x:c r="DC110" s="162"/>
      <x:c r="DD110" s="112"/>
      <x:c r="DE110" s="162"/>
      <x:c r="DF110" s="112"/>
      <x:c r="DG110" s="163"/>
    </x:row>
    <x:row r="111" spans="1:111" s="19" customFormat="1" ht="30" customHeight="1">
      <x:c r="A111" s="631" t="s">
        <x:v>1846</x:v>
      </x:c>
      <x:c r="B111" s="115"/>
      <x:c r="C111" s="162"/>
      <x:c r="D111" s="112"/>
      <x:c r="E111" s="162"/>
      <x:c r="F111" s="112"/>
      <x:c r="G111" s="162"/>
      <x:c r="H111" s="112"/>
      <x:c r="I111" s="162"/>
      <x:c r="J111" s="112">
        <x:v>2</x:v>
      </x:c>
      <x:c r="K111" s="112"/>
      <x:c r="L111" s="162"/>
      <x:c r="M111" s="112"/>
      <x:c r="N111" s="112"/>
      <x:c r="O111" s="112"/>
      <x:c r="P111" s="112"/>
      <x:c r="Q111" s="112"/>
      <x:c r="R111" s="162"/>
      <x:c r="S111" s="112"/>
      <x:c r="T111" s="162"/>
      <x:c r="U111" s="112"/>
      <x:c r="V111" s="162"/>
      <x:c r="W111" s="112"/>
      <x:c r="X111" s="112">
        <x:v>12</x:v>
      </x:c>
      <x:c r="Y111" s="112"/>
      <x:c r="Z111" s="112"/>
      <x:c r="AA111" s="112">
        <x:v>1</x:v>
      </x:c>
      <x:c r="AB111" s="112"/>
      <x:c r="AC111" s="112"/>
      <x:c r="AD111" s="112">
        <x:v>1</x:v>
      </x:c>
      <x:c r="AE111" s="112"/>
      <x:c r="AF111" s="112"/>
      <x:c r="AG111" s="112">
        <x:v>1</x:v>
      </x:c>
      <x:c r="AH111" s="694"/>
      <x:c r="AI111" s="112"/>
      <x:c r="AJ111" s="112">
        <x:v>1</x:v>
      </x:c>
      <x:c r="AK111" s="112">
        <x:v>1</x:v>
      </x:c>
      <x:c r="AL111" s="631" t="s">
        <x:v>1846</x:v>
      </x:c>
      <x:c r="AM111" s="112"/>
      <x:c r="AN111" s="162"/>
      <x:c r="AO111" s="112"/>
      <x:c r="AP111" s="112"/>
      <x:c r="AQ111" s="112"/>
      <x:c r="AR111" s="162"/>
      <x:c r="AS111" s="112"/>
      <x:c r="AT111" s="162"/>
      <x:c r="AU111" s="112"/>
      <x:c r="AV111" s="112"/>
      <x:c r="AW111" s="112"/>
      <x:c r="AX111" s="112"/>
      <x:c r="AY111" s="112"/>
      <x:c r="AZ111" s="112"/>
      <x:c r="BA111" s="162"/>
      <x:c r="BB111" s="112"/>
      <x:c r="BC111" s="112"/>
      <x:c r="BD111" s="112"/>
      <x:c r="BE111" s="112">
        <x:v>1</x:v>
      </x:c>
      <x:c r="BF111" s="112">
        <x:v>4</x:v>
      </x:c>
      <x:c r="BG111" s="112"/>
      <x:c r="BH111" s="112"/>
      <x:c r="BI111" s="112"/>
      <x:c r="BJ111" s="162"/>
      <x:c r="BK111" s="112"/>
      <x:c r="BL111" s="162"/>
      <x:c r="BM111" s="112"/>
      <x:c r="BN111" s="162"/>
      <x:c r="BO111" s="112"/>
      <x:c r="BP111" s="162"/>
      <x:c r="BQ111" s="112"/>
      <x:c r="BR111" s="112"/>
      <x:c r="BS111" s="112"/>
      <x:c r="BT111" s="112"/>
      <x:c r="BU111" s="112"/>
      <x:c r="BV111" s="631" t="s">
        <x:v>1846</x:v>
      </x:c>
      <x:c r="BW111" s="112"/>
      <x:c r="BX111" s="112"/>
      <x:c r="BY111" s="162"/>
      <x:c r="BZ111" s="112"/>
      <x:c r="CA111" s="162"/>
      <x:c r="CB111" s="112"/>
      <x:c r="CC111" s="162"/>
      <x:c r="CD111" s="112"/>
      <x:c r="CE111" s="112"/>
      <x:c r="CF111" s="162"/>
      <x:c r="CG111" s="112"/>
      <x:c r="CH111" s="112"/>
      <x:c r="CI111" s="112"/>
      <x:c r="CJ111" s="112"/>
      <x:c r="CK111" s="112"/>
      <x:c r="CL111" s="112"/>
      <x:c r="CM111" s="112"/>
      <x:c r="CN111" s="112"/>
      <x:c r="CO111" s="112"/>
      <x:c r="CP111" s="162"/>
      <x:c r="CQ111" s="112">
        <x:v>1</x:v>
      </x:c>
      <x:c r="CR111" s="162">
        <x:v>74</x:v>
      </x:c>
      <x:c r="CS111" s="112"/>
      <x:c r="CT111" s="112"/>
      <x:c r="CU111" s="112"/>
      <x:c r="CV111" s="112"/>
      <x:c r="CW111" s="112"/>
      <x:c r="CX111" s="112"/>
      <x:c r="CY111" s="631" t="s">
        <x:v>1846</x:v>
      </x:c>
      <x:c r="CZ111" s="112"/>
      <x:c r="DA111" s="162"/>
      <x:c r="DB111" s="112"/>
      <x:c r="DC111" s="162"/>
      <x:c r="DD111" s="112"/>
      <x:c r="DE111" s="162"/>
      <x:c r="DF111" s="112"/>
      <x:c r="DG111" s="163"/>
    </x:row>
    <x:row r="112" spans="1:111" s="19" customFormat="1" ht="30" customHeight="1">
      <x:c r="A112" s="631" t="s">
        <x:v>1440</x:v>
      </x:c>
      <x:c r="B112" s="115"/>
      <x:c r="C112" s="162"/>
      <x:c r="D112" s="112"/>
      <x:c r="E112" s="162"/>
      <x:c r="F112" s="112"/>
      <x:c r="G112" s="162"/>
      <x:c r="H112" s="112"/>
      <x:c r="I112" s="162"/>
      <x:c r="J112" s="112">
        <x:v>1</x:v>
      </x:c>
      <x:c r="K112" s="112"/>
      <x:c r="L112" s="162"/>
      <x:c r="M112" s="112"/>
      <x:c r="N112" s="112"/>
      <x:c r="O112" s="112"/>
      <x:c r="P112" s="112"/>
      <x:c r="Q112" s="112"/>
      <x:c r="R112" s="162"/>
      <x:c r="S112" s="112"/>
      <x:c r="T112" s="162"/>
      <x:c r="U112" s="112"/>
      <x:c r="V112" s="162"/>
      <x:c r="W112" s="112"/>
      <x:c r="X112" s="112">
        <x:v>8</x:v>
      </x:c>
      <x:c r="Y112" s="112"/>
      <x:c r="Z112" s="112"/>
      <x:c r="AA112" s="112">
        <x:v>1</x:v>
      </x:c>
      <x:c r="AB112" s="112"/>
      <x:c r="AC112" s="112"/>
      <x:c r="AD112" s="112">
        <x:v>1</x:v>
      </x:c>
      <x:c r="AE112" s="112"/>
      <x:c r="AF112" s="112"/>
      <x:c r="AG112" s="112">
        <x:v>1</x:v>
      </x:c>
      <x:c r="AH112" s="694"/>
      <x:c r="AI112" s="112"/>
      <x:c r="AJ112" s="112"/>
      <x:c r="AK112" s="112"/>
      <x:c r="AL112" s="631" t="s">
        <x:v>1440</x:v>
      </x:c>
      <x:c r="AM112" s="112"/>
      <x:c r="AN112" s="162"/>
      <x:c r="AO112" s="112"/>
      <x:c r="AP112" s="112"/>
      <x:c r="AQ112" s="112"/>
      <x:c r="AR112" s="162"/>
      <x:c r="AS112" s="112"/>
      <x:c r="AT112" s="162"/>
      <x:c r="AU112" s="112"/>
      <x:c r="AV112" s="112"/>
      <x:c r="AW112" s="112"/>
      <x:c r="AX112" s="112">
        <x:v>1</x:v>
      </x:c>
      <x:c r="AY112" s="112"/>
      <x:c r="AZ112" s="112"/>
      <x:c r="BA112" s="162"/>
      <x:c r="BB112" s="112"/>
      <x:c r="BC112" s="112"/>
      <x:c r="BD112" s="112"/>
      <x:c r="BE112" s="112">
        <x:v>1</x:v>
      </x:c>
      <x:c r="BF112" s="112">
        <x:v>3</x:v>
      </x:c>
      <x:c r="BG112" s="112"/>
      <x:c r="BH112" s="112"/>
      <x:c r="BI112" s="112"/>
      <x:c r="BJ112" s="162"/>
      <x:c r="BK112" s="112"/>
      <x:c r="BL112" s="162"/>
      <x:c r="BM112" s="112"/>
      <x:c r="BN112" s="162"/>
      <x:c r="BO112" s="112"/>
      <x:c r="BP112" s="162"/>
      <x:c r="BQ112" s="112"/>
      <x:c r="BR112" s="112"/>
      <x:c r="BS112" s="112"/>
      <x:c r="BT112" s="112"/>
      <x:c r="BU112" s="112"/>
      <x:c r="BV112" s="631" t="s">
        <x:v>1440</x:v>
      </x:c>
      <x:c r="BW112" s="112"/>
      <x:c r="BX112" s="112"/>
      <x:c r="BY112" s="162"/>
      <x:c r="BZ112" s="112"/>
      <x:c r="CA112" s="162"/>
      <x:c r="CB112" s="112"/>
      <x:c r="CC112" s="162"/>
      <x:c r="CD112" s="112"/>
      <x:c r="CE112" s="112"/>
      <x:c r="CF112" s="162"/>
      <x:c r="CG112" s="112"/>
      <x:c r="CH112" s="112"/>
      <x:c r="CI112" s="112"/>
      <x:c r="CJ112" s="112"/>
      <x:c r="CK112" s="112"/>
      <x:c r="CL112" s="112"/>
      <x:c r="CM112" s="112"/>
      <x:c r="CN112" s="112"/>
      <x:c r="CO112" s="112"/>
      <x:c r="CP112" s="162"/>
      <x:c r="CQ112" s="112">
        <x:v>1</x:v>
      </x:c>
      <x:c r="CR112" s="162">
        <x:v>152</x:v>
      </x:c>
      <x:c r="CS112" s="112"/>
      <x:c r="CT112" s="112"/>
      <x:c r="CU112" s="112"/>
      <x:c r="CV112" s="112"/>
      <x:c r="CW112" s="112"/>
      <x:c r="CX112" s="112"/>
      <x:c r="CY112" s="631" t="s">
        <x:v>1440</x:v>
      </x:c>
      <x:c r="CZ112" s="112"/>
      <x:c r="DA112" s="162"/>
      <x:c r="DB112" s="112"/>
      <x:c r="DC112" s="162"/>
      <x:c r="DD112" s="112"/>
      <x:c r="DE112" s="162"/>
      <x:c r="DF112" s="112"/>
      <x:c r="DG112" s="163"/>
    </x:row>
    <x:row r="113" spans="1:111" s="19" customFormat="1" ht="30" customHeight="1">
      <x:c r="A113" s="631" t="s">
        <x:v>1817</x:v>
      </x:c>
      <x:c r="B113" s="115"/>
      <x:c r="C113" s="162"/>
      <x:c r="D113" s="112"/>
      <x:c r="E113" s="162"/>
      <x:c r="F113" s="112"/>
      <x:c r="G113" s="162"/>
      <x:c r="H113" s="112"/>
      <x:c r="I113" s="162"/>
      <x:c r="J113" s="112"/>
      <x:c r="K113" s="112"/>
      <x:c r="L113" s="162"/>
      <x:c r="M113" s="112">
        <x:v>1</x:v>
      </x:c>
      <x:c r="N113" s="112"/>
      <x:c r="O113" s="112"/>
      <x:c r="P113" s="112"/>
      <x:c r="Q113" s="112"/>
      <x:c r="R113" s="162"/>
      <x:c r="S113" s="112"/>
      <x:c r="T113" s="162"/>
      <x:c r="U113" s="112"/>
      <x:c r="V113" s="162"/>
      <x:c r="W113" s="112"/>
      <x:c r="X113" s="112">
        <x:v>2</x:v>
      </x:c>
      <x:c r="Y113" s="112"/>
      <x:c r="Z113" s="112"/>
      <x:c r="AA113" s="112">
        <x:v>1</x:v>
      </x:c>
      <x:c r="AB113" s="112"/>
      <x:c r="AC113" s="112"/>
      <x:c r="AD113" s="112">
        <x:v>1</x:v>
      </x:c>
      <x:c r="AE113" s="112"/>
      <x:c r="AF113" s="112"/>
      <x:c r="AG113" s="112">
        <x:v>1</x:v>
      </x:c>
      <x:c r="AH113" s="694"/>
      <x:c r="AI113" s="112"/>
      <x:c r="AJ113" s="112">
        <x:v>1</x:v>
      </x:c>
      <x:c r="AK113" s="112">
        <x:v>1</x:v>
      </x:c>
      <x:c r="AL113" s="631" t="s">
        <x:v>1817</x:v>
      </x:c>
      <x:c r="AM113" s="112"/>
      <x:c r="AN113" s="162"/>
      <x:c r="AO113" s="112"/>
      <x:c r="AP113" s="112"/>
      <x:c r="AQ113" s="112"/>
      <x:c r="AR113" s="162"/>
      <x:c r="AS113" s="112"/>
      <x:c r="AT113" s="162"/>
      <x:c r="AU113" s="112"/>
      <x:c r="AV113" s="112"/>
      <x:c r="AW113" s="112"/>
      <x:c r="AX113" s="112"/>
      <x:c r="AY113" s="112"/>
      <x:c r="AZ113" s="112"/>
      <x:c r="BA113" s="162"/>
      <x:c r="BB113" s="112"/>
      <x:c r="BC113" s="112"/>
      <x:c r="BD113" s="112"/>
      <x:c r="BE113" s="112">
        <x:v>1</x:v>
      </x:c>
      <x:c r="BF113" s="112">
        <x:v>6</x:v>
      </x:c>
      <x:c r="BG113" s="112"/>
      <x:c r="BH113" s="112"/>
      <x:c r="BI113" s="112"/>
      <x:c r="BJ113" s="162"/>
      <x:c r="BK113" s="112"/>
      <x:c r="BL113" s="162"/>
      <x:c r="BM113" s="112"/>
      <x:c r="BN113" s="162"/>
      <x:c r="BO113" s="112"/>
      <x:c r="BP113" s="162"/>
      <x:c r="BQ113" s="112"/>
      <x:c r="BR113" s="112"/>
      <x:c r="BS113" s="112"/>
      <x:c r="BT113" s="112"/>
      <x:c r="BU113" s="112"/>
      <x:c r="BV113" s="631" t="s">
        <x:v>1817</x:v>
      </x:c>
      <x:c r="BW113" s="112"/>
      <x:c r="BX113" s="112"/>
      <x:c r="BY113" s="162"/>
      <x:c r="BZ113" s="112"/>
      <x:c r="CA113" s="162"/>
      <x:c r="CB113" s="112"/>
      <x:c r="CC113" s="162"/>
      <x:c r="CD113" s="112"/>
      <x:c r="CE113" s="112"/>
      <x:c r="CF113" s="162"/>
      <x:c r="CG113" s="112"/>
      <x:c r="CH113" s="112"/>
      <x:c r="CI113" s="112"/>
      <x:c r="CJ113" s="112"/>
      <x:c r="CK113" s="112"/>
      <x:c r="CL113" s="112"/>
      <x:c r="CM113" s="112"/>
      <x:c r="CN113" s="112"/>
      <x:c r="CO113" s="112"/>
      <x:c r="CP113" s="162"/>
      <x:c r="CQ113" s="112">
        <x:v>1</x:v>
      </x:c>
      <x:c r="CR113" s="162">
        <x:v>139</x:v>
      </x:c>
      <x:c r="CS113" s="112">
        <x:v>4</x:v>
      </x:c>
      <x:c r="CT113" s="112"/>
      <x:c r="CU113" s="112"/>
      <x:c r="CV113" s="112"/>
      <x:c r="CW113" s="112"/>
      <x:c r="CX113" s="112"/>
      <x:c r="CY113" s="631" t="s">
        <x:v>1817</x:v>
      </x:c>
      <x:c r="CZ113" s="112"/>
      <x:c r="DA113" s="162"/>
      <x:c r="DB113" s="112"/>
      <x:c r="DC113" s="162"/>
      <x:c r="DD113" s="112"/>
      <x:c r="DE113" s="162"/>
      <x:c r="DF113" s="112"/>
      <x:c r="DG113" s="163"/>
    </x:row>
    <x:row r="114" spans="1:111" s="19" customFormat="1" ht="30" customHeight="1">
      <x:c r="A114" s="631" t="s">
        <x:v>1116</x:v>
      </x:c>
      <x:c r="B114" s="115"/>
      <x:c r="C114" s="162"/>
      <x:c r="D114" s="112"/>
      <x:c r="E114" s="162"/>
      <x:c r="F114" s="112"/>
      <x:c r="G114" s="162"/>
      <x:c r="H114" s="112"/>
      <x:c r="I114" s="162"/>
      <x:c r="J114" s="112">
        <x:v>1</x:v>
      </x:c>
      <x:c r="K114" s="112"/>
      <x:c r="L114" s="162"/>
      <x:c r="M114" s="112"/>
      <x:c r="N114" s="112"/>
      <x:c r="O114" s="112"/>
      <x:c r="P114" s="112"/>
      <x:c r="Q114" s="112"/>
      <x:c r="R114" s="162"/>
      <x:c r="S114" s="112"/>
      <x:c r="T114" s="162"/>
      <x:c r="U114" s="112"/>
      <x:c r="V114" s="162"/>
      <x:c r="W114" s="112"/>
      <x:c r="X114" s="112">
        <x:v>9</x:v>
      </x:c>
      <x:c r="Y114" s="112"/>
      <x:c r="Z114" s="112"/>
      <x:c r="AA114" s="112">
        <x:v>1</x:v>
      </x:c>
      <x:c r="AB114" s="112"/>
      <x:c r="AC114" s="112"/>
      <x:c r="AD114" s="112">
        <x:v>1</x:v>
      </x:c>
      <x:c r="AE114" s="112"/>
      <x:c r="AF114" s="112"/>
      <x:c r="AG114" s="112">
        <x:v>1</x:v>
      </x:c>
      <x:c r="AH114" s="694"/>
      <x:c r="AI114" s="112"/>
      <x:c r="AJ114" s="112">
        <x:v>2</x:v>
      </x:c>
      <x:c r="AK114" s="112">
        <x:v>4</x:v>
      </x:c>
      <x:c r="AL114" s="631" t="s">
        <x:v>1116</x:v>
      </x:c>
      <x:c r="AM114" s="112"/>
      <x:c r="AN114" s="162"/>
      <x:c r="AO114" s="112"/>
      <x:c r="AP114" s="112"/>
      <x:c r="AQ114" s="112"/>
      <x:c r="AR114" s="162"/>
      <x:c r="AS114" s="112"/>
      <x:c r="AT114" s="162"/>
      <x:c r="AU114" s="112"/>
      <x:c r="AV114" s="112"/>
      <x:c r="AW114" s="112"/>
      <x:c r="AX114" s="112"/>
      <x:c r="AY114" s="112"/>
      <x:c r="AZ114" s="112"/>
      <x:c r="BA114" s="162"/>
      <x:c r="BB114" s="112"/>
      <x:c r="BC114" s="112"/>
      <x:c r="BD114" s="112"/>
      <x:c r="BE114" s="112">
        <x:v>1</x:v>
      </x:c>
      <x:c r="BF114" s="112">
        <x:v>3</x:v>
      </x:c>
      <x:c r="BG114" s="112"/>
      <x:c r="BH114" s="112"/>
      <x:c r="BI114" s="112"/>
      <x:c r="BJ114" s="162"/>
      <x:c r="BK114" s="112"/>
      <x:c r="BL114" s="162"/>
      <x:c r="BM114" s="112"/>
      <x:c r="BN114" s="162"/>
      <x:c r="BO114" s="112"/>
      <x:c r="BP114" s="162"/>
      <x:c r="BQ114" s="112"/>
      <x:c r="BR114" s="112"/>
      <x:c r="BS114" s="112"/>
      <x:c r="BT114" s="112"/>
      <x:c r="BU114" s="112"/>
      <x:c r="BV114" s="631" t="s">
        <x:v>1116</x:v>
      </x:c>
      <x:c r="BW114" s="112"/>
      <x:c r="BX114" s="112"/>
      <x:c r="BY114" s="162"/>
      <x:c r="BZ114" s="112"/>
      <x:c r="CA114" s="162"/>
      <x:c r="CB114" s="112"/>
      <x:c r="CC114" s="162"/>
      <x:c r="CD114" s="112"/>
      <x:c r="CE114" s="112"/>
      <x:c r="CF114" s="162"/>
      <x:c r="CG114" s="112"/>
      <x:c r="CH114" s="112"/>
      <x:c r="CI114" s="112"/>
      <x:c r="CJ114" s="112">
        <x:v>1</x:v>
      </x:c>
      <x:c r="CK114" s="112"/>
      <x:c r="CL114" s="112"/>
      <x:c r="CM114" s="112"/>
      <x:c r="CN114" s="112"/>
      <x:c r="CO114" s="112"/>
      <x:c r="CP114" s="162"/>
      <x:c r="CQ114" s="112">
        <x:v>1</x:v>
      </x:c>
      <x:c r="CR114" s="162">
        <x:v>265</x:v>
      </x:c>
      <x:c r="CS114" s="112">
        <x:v>6</x:v>
      </x:c>
      <x:c r="CT114" s="112"/>
      <x:c r="CU114" s="112">
        <x:v>1</x:v>
      </x:c>
      <x:c r="CV114" s="112">
        <x:v>1</x:v>
      </x:c>
      <x:c r="CW114" s="112"/>
      <x:c r="CX114" s="112"/>
      <x:c r="CY114" s="631" t="s">
        <x:v>1116</x:v>
      </x:c>
      <x:c r="CZ114" s="112"/>
      <x:c r="DA114" s="162"/>
      <x:c r="DB114" s="112"/>
      <x:c r="DC114" s="162"/>
      <x:c r="DD114" s="112"/>
      <x:c r="DE114" s="162"/>
      <x:c r="DF114" s="112"/>
      <x:c r="DG114" s="163"/>
    </x:row>
    <x:row r="115" spans="1:111" s="19" customFormat="1" ht="30" customHeight="1">
      <x:c r="A115" s="631" t="s">
        <x:v>918</x:v>
      </x:c>
      <x:c r="B115" s="115"/>
      <x:c r="C115" s="162"/>
      <x:c r="D115" s="112"/>
      <x:c r="E115" s="162"/>
      <x:c r="F115" s="112"/>
      <x:c r="G115" s="162"/>
      <x:c r="H115" s="112"/>
      <x:c r="I115" s="162"/>
      <x:c r="J115" s="112">
        <x:v>1</x:v>
      </x:c>
      <x:c r="K115" s="112"/>
      <x:c r="L115" s="162"/>
      <x:c r="M115" s="112"/>
      <x:c r="N115" s="112"/>
      <x:c r="O115" s="112"/>
      <x:c r="P115" s="112"/>
      <x:c r="Q115" s="112"/>
      <x:c r="R115" s="162"/>
      <x:c r="S115" s="112"/>
      <x:c r="T115" s="162"/>
      <x:c r="U115" s="112"/>
      <x:c r="V115" s="162"/>
      <x:c r="W115" s="112"/>
      <x:c r="X115" s="112">
        <x:v>11</x:v>
      </x:c>
      <x:c r="Y115" s="112"/>
      <x:c r="Z115" s="112"/>
      <x:c r="AA115" s="112">
        <x:v>1</x:v>
      </x:c>
      <x:c r="AB115" s="112"/>
      <x:c r="AC115" s="112"/>
      <x:c r="AD115" s="112"/>
      <x:c r="AE115" s="112"/>
      <x:c r="AF115" s="112"/>
      <x:c r="AG115" s="112">
        <x:v>1</x:v>
      </x:c>
      <x:c r="AH115" s="694"/>
      <x:c r="AI115" s="112"/>
      <x:c r="AJ115" s="112"/>
      <x:c r="AK115" s="112"/>
      <x:c r="AL115" s="631" t="s">
        <x:v>918</x:v>
      </x:c>
      <x:c r="AM115" s="112"/>
      <x:c r="AN115" s="162"/>
      <x:c r="AO115" s="112"/>
      <x:c r="AP115" s="112"/>
      <x:c r="AQ115" s="112"/>
      <x:c r="AR115" s="162"/>
      <x:c r="AS115" s="112"/>
      <x:c r="AT115" s="162"/>
      <x:c r="AU115" s="112"/>
      <x:c r="AV115" s="112"/>
      <x:c r="AW115" s="112"/>
      <x:c r="AX115" s="112"/>
      <x:c r="AY115" s="112"/>
      <x:c r="AZ115" s="112"/>
      <x:c r="BA115" s="162"/>
      <x:c r="BB115" s="112"/>
      <x:c r="BC115" s="112"/>
      <x:c r="BD115" s="112"/>
      <x:c r="BE115" s="112">
        <x:v>1</x:v>
      </x:c>
      <x:c r="BF115" s="112">
        <x:v>3</x:v>
      </x:c>
      <x:c r="BG115" s="112"/>
      <x:c r="BH115" s="112"/>
      <x:c r="BI115" s="112"/>
      <x:c r="BJ115" s="162"/>
      <x:c r="BK115" s="112"/>
      <x:c r="BL115" s="162"/>
      <x:c r="BM115" s="112"/>
      <x:c r="BN115" s="162"/>
      <x:c r="BO115" s="112"/>
      <x:c r="BP115" s="162"/>
      <x:c r="BQ115" s="112"/>
      <x:c r="BR115" s="112"/>
      <x:c r="BS115" s="112"/>
      <x:c r="BT115" s="112"/>
      <x:c r="BU115" s="112"/>
      <x:c r="BV115" s="631" t="s">
        <x:v>918</x:v>
      </x:c>
      <x:c r="BW115" s="112"/>
      <x:c r="BX115" s="112"/>
      <x:c r="BY115" s="162"/>
      <x:c r="BZ115" s="112"/>
      <x:c r="CA115" s="162"/>
      <x:c r="CB115" s="112"/>
      <x:c r="CC115" s="162"/>
      <x:c r="CD115" s="112"/>
      <x:c r="CE115" s="112"/>
      <x:c r="CF115" s="162"/>
      <x:c r="CG115" s="112"/>
      <x:c r="CH115" s="112"/>
      <x:c r="CI115" s="112"/>
      <x:c r="CJ115" s="112"/>
      <x:c r="CK115" s="112"/>
      <x:c r="CL115" s="112"/>
      <x:c r="CM115" s="112"/>
      <x:c r="CN115" s="112"/>
      <x:c r="CO115" s="112"/>
      <x:c r="CP115" s="162"/>
      <x:c r="CQ115" s="112">
        <x:v>1</x:v>
      </x:c>
      <x:c r="CR115" s="162">
        <x:v>94</x:v>
      </x:c>
      <x:c r="CS115" s="112">
        <x:v>4</x:v>
      </x:c>
      <x:c r="CT115" s="112"/>
      <x:c r="CU115" s="112"/>
      <x:c r="CV115" s="112">
        <x:v>1</x:v>
      </x:c>
      <x:c r="CW115" s="112"/>
      <x:c r="CX115" s="112"/>
      <x:c r="CY115" s="631" t="s">
        <x:v>918</x:v>
      </x:c>
      <x:c r="CZ115" s="112"/>
      <x:c r="DA115" s="162"/>
      <x:c r="DB115" s="112"/>
      <x:c r="DC115" s="162"/>
      <x:c r="DD115" s="112"/>
      <x:c r="DE115" s="162"/>
      <x:c r="DF115" s="112"/>
      <x:c r="DG115" s="163"/>
    </x:row>
    <x:row r="116" spans="1:111" s="19" customFormat="1" ht="30" customHeight="1">
      <x:c r="A116" s="631" t="s">
        <x:v>962</x:v>
      </x:c>
      <x:c r="B116" s="115"/>
      <x:c r="C116" s="162"/>
      <x:c r="D116" s="112"/>
      <x:c r="E116" s="162"/>
      <x:c r="F116" s="112"/>
      <x:c r="G116" s="162"/>
      <x:c r="H116" s="112"/>
      <x:c r="I116" s="162"/>
      <x:c r="J116" s="112"/>
      <x:c r="K116" s="112"/>
      <x:c r="L116" s="162"/>
      <x:c r="M116" s="112"/>
      <x:c r="N116" s="112"/>
      <x:c r="O116" s="112"/>
      <x:c r="P116" s="112"/>
      <x:c r="Q116" s="112"/>
      <x:c r="R116" s="162"/>
      <x:c r="S116" s="112"/>
      <x:c r="T116" s="162"/>
      <x:c r="U116" s="112"/>
      <x:c r="V116" s="162"/>
      <x:c r="W116" s="112"/>
      <x:c r="X116" s="112">
        <x:v>5</x:v>
      </x:c>
      <x:c r="Y116" s="112"/>
      <x:c r="Z116" s="112"/>
      <x:c r="AA116" s="112">
        <x:v>1</x:v>
      </x:c>
      <x:c r="AB116" s="112"/>
      <x:c r="AC116" s="112"/>
      <x:c r="AD116" s="112"/>
      <x:c r="AE116" s="112"/>
      <x:c r="AF116" s="112"/>
      <x:c r="AG116" s="112">
        <x:v>1</x:v>
      </x:c>
      <x:c r="AH116" s="694"/>
      <x:c r="AI116" s="112"/>
      <x:c r="AJ116" s="112"/>
      <x:c r="AK116" s="112"/>
      <x:c r="AL116" s="631" t="s">
        <x:v>962</x:v>
      </x:c>
      <x:c r="AM116" s="112"/>
      <x:c r="AN116" s="162"/>
      <x:c r="AO116" s="112"/>
      <x:c r="AP116" s="112"/>
      <x:c r="AQ116" s="112"/>
      <x:c r="AR116" s="162"/>
      <x:c r="AS116" s="112"/>
      <x:c r="AT116" s="162"/>
      <x:c r="AU116" s="112"/>
      <x:c r="AV116" s="112"/>
      <x:c r="AW116" s="112"/>
      <x:c r="AX116" s="112">
        <x:v>1</x:v>
      </x:c>
      <x:c r="AY116" s="112"/>
      <x:c r="AZ116" s="112"/>
      <x:c r="BA116" s="162"/>
      <x:c r="BB116" s="112"/>
      <x:c r="BC116" s="112"/>
      <x:c r="BD116" s="112"/>
      <x:c r="BE116" s="112">
        <x:v>1</x:v>
      </x:c>
      <x:c r="BF116" s="112">
        <x:v>6</x:v>
      </x:c>
      <x:c r="BG116" s="112"/>
      <x:c r="BH116" s="112"/>
      <x:c r="BI116" s="112"/>
      <x:c r="BJ116" s="162"/>
      <x:c r="BK116" s="112"/>
      <x:c r="BL116" s="162"/>
      <x:c r="BM116" s="112"/>
      <x:c r="BN116" s="162"/>
      <x:c r="BO116" s="112"/>
      <x:c r="BP116" s="162"/>
      <x:c r="BQ116" s="112"/>
      <x:c r="BR116" s="112"/>
      <x:c r="BS116" s="112"/>
      <x:c r="BT116" s="112"/>
      <x:c r="BU116" s="112"/>
      <x:c r="BV116" s="631" t="s">
        <x:v>962</x:v>
      </x:c>
      <x:c r="BW116" s="112"/>
      <x:c r="BX116" s="112"/>
      <x:c r="BY116" s="162"/>
      <x:c r="BZ116" s="112"/>
      <x:c r="CA116" s="162"/>
      <x:c r="CB116" s="112"/>
      <x:c r="CC116" s="162"/>
      <x:c r="CD116" s="112"/>
      <x:c r="CE116" s="112"/>
      <x:c r="CF116" s="162"/>
      <x:c r="CG116" s="112"/>
      <x:c r="CH116" s="112"/>
      <x:c r="CI116" s="112"/>
      <x:c r="CJ116" s="112"/>
      <x:c r="CK116" s="112"/>
      <x:c r="CL116" s="112"/>
      <x:c r="CM116" s="112"/>
      <x:c r="CN116" s="112"/>
      <x:c r="CO116" s="112"/>
      <x:c r="CP116" s="162"/>
      <x:c r="CQ116" s="112">
        <x:v>1</x:v>
      </x:c>
      <x:c r="CR116" s="162">
        <x:v>152</x:v>
      </x:c>
      <x:c r="CS116" s="112">
        <x:v>5</x:v>
      </x:c>
      <x:c r="CT116" s="112"/>
      <x:c r="CU116" s="112"/>
      <x:c r="CV116" s="112"/>
      <x:c r="CW116" s="112"/>
      <x:c r="CX116" s="112"/>
      <x:c r="CY116" s="631" t="s">
        <x:v>962</x:v>
      </x:c>
      <x:c r="CZ116" s="112"/>
      <x:c r="DA116" s="162"/>
      <x:c r="DB116" s="112"/>
      <x:c r="DC116" s="162"/>
      <x:c r="DD116" s="112"/>
      <x:c r="DE116" s="162"/>
      <x:c r="DF116" s="112"/>
      <x:c r="DG116" s="163"/>
    </x:row>
    <x:row r="117" spans="1:111" s="19" customFormat="1" ht="30" customHeight="1">
      <x:c r="A117" s="631" t="s">
        <x:v>1794</x:v>
      </x:c>
      <x:c r="B117" s="115"/>
      <x:c r="C117" s="162"/>
      <x:c r="D117" s="112"/>
      <x:c r="E117" s="162"/>
      <x:c r="F117" s="112"/>
      <x:c r="G117" s="162"/>
      <x:c r="H117" s="112"/>
      <x:c r="I117" s="162"/>
      <x:c r="J117" s="112">
        <x:v>1</x:v>
      </x:c>
      <x:c r="K117" s="112"/>
      <x:c r="L117" s="162"/>
      <x:c r="M117" s="112"/>
      <x:c r="N117" s="112"/>
      <x:c r="O117" s="112"/>
      <x:c r="P117" s="112"/>
      <x:c r="Q117" s="112"/>
      <x:c r="R117" s="162"/>
      <x:c r="S117" s="112"/>
      <x:c r="T117" s="162"/>
      <x:c r="U117" s="112"/>
      <x:c r="V117" s="162"/>
      <x:c r="W117" s="112"/>
      <x:c r="X117" s="112">
        <x:v>8</x:v>
      </x:c>
      <x:c r="Y117" s="112"/>
      <x:c r="Z117" s="112"/>
      <x:c r="AA117" s="112">
        <x:v>1</x:v>
      </x:c>
      <x:c r="AB117" s="112"/>
      <x:c r="AC117" s="112"/>
      <x:c r="AD117" s="112">
        <x:v>1</x:v>
      </x:c>
      <x:c r="AE117" s="112"/>
      <x:c r="AF117" s="112"/>
      <x:c r="AG117" s="112">
        <x:v>1</x:v>
      </x:c>
      <x:c r="AH117" s="112"/>
      <x:c r="AI117" s="112"/>
      <x:c r="AJ117" s="112"/>
      <x:c r="AK117" s="112"/>
      <x:c r="AL117" s="631" t="s">
        <x:v>1794</x:v>
      </x:c>
      <x:c r="AM117" s="112"/>
      <x:c r="AN117" s="162"/>
      <x:c r="AO117" s="112"/>
      <x:c r="AP117" s="112"/>
      <x:c r="AQ117" s="112"/>
      <x:c r="AR117" s="162"/>
      <x:c r="AS117" s="112"/>
      <x:c r="AT117" s="162"/>
      <x:c r="AU117" s="112"/>
      <x:c r="AV117" s="112"/>
      <x:c r="AW117" s="112"/>
      <x:c r="AX117" s="112">
        <x:v>1</x:v>
      </x:c>
      <x:c r="AY117" s="112"/>
      <x:c r="AZ117" s="112"/>
      <x:c r="BA117" s="162"/>
      <x:c r="BB117" s="112"/>
      <x:c r="BC117" s="112"/>
      <x:c r="BD117" s="112"/>
      <x:c r="BE117" s="112">
        <x:v>1</x:v>
      </x:c>
      <x:c r="BF117" s="112">
        <x:v>4</x:v>
      </x:c>
      <x:c r="BG117" s="112"/>
      <x:c r="BH117" s="112"/>
      <x:c r="BI117" s="112"/>
      <x:c r="BJ117" s="162"/>
      <x:c r="BK117" s="112"/>
      <x:c r="BL117" s="162"/>
      <x:c r="BM117" s="112"/>
      <x:c r="BN117" s="162"/>
      <x:c r="BO117" s="112"/>
      <x:c r="BP117" s="162"/>
      <x:c r="BQ117" s="112"/>
      <x:c r="BR117" s="112"/>
      <x:c r="BS117" s="112"/>
      <x:c r="BT117" s="112"/>
      <x:c r="BU117" s="112"/>
      <x:c r="BV117" s="631" t="s">
        <x:v>1794</x:v>
      </x:c>
      <x:c r="BW117" s="112"/>
      <x:c r="BX117" s="112"/>
      <x:c r="BY117" s="162"/>
      <x:c r="BZ117" s="112"/>
      <x:c r="CA117" s="162"/>
      <x:c r="CB117" s="112"/>
      <x:c r="CC117" s="162"/>
      <x:c r="CD117" s="112"/>
      <x:c r="CE117" s="112"/>
      <x:c r="CF117" s="162"/>
      <x:c r="CG117" s="112"/>
      <x:c r="CH117" s="112"/>
      <x:c r="CI117" s="112"/>
      <x:c r="CJ117" s="112"/>
      <x:c r="CK117" s="112"/>
      <x:c r="CL117" s="112"/>
      <x:c r="CM117" s="112"/>
      <x:c r="CN117" s="112"/>
      <x:c r="CO117" s="112"/>
      <x:c r="CP117" s="162"/>
      <x:c r="CQ117" s="112">
        <x:v>1</x:v>
      </x:c>
      <x:c r="CR117" s="162">
        <x:v>112</x:v>
      </x:c>
      <x:c r="CS117" s="112">
        <x:v>5</x:v>
      </x:c>
      <x:c r="CT117" s="112"/>
      <x:c r="CU117" s="112"/>
      <x:c r="CV117" s="112"/>
      <x:c r="CW117" s="112"/>
      <x:c r="CX117" s="112"/>
      <x:c r="CY117" s="631" t="s">
        <x:v>1794</x:v>
      </x:c>
      <x:c r="CZ117" s="112"/>
      <x:c r="DA117" s="162"/>
      <x:c r="DB117" s="112"/>
      <x:c r="DC117" s="162"/>
      <x:c r="DD117" s="112"/>
      <x:c r="DE117" s="162"/>
      <x:c r="DF117" s="112"/>
      <x:c r="DG117" s="163"/>
    </x:row>
    <x:row r="118" spans="1:111" s="19" customFormat="1" ht="30" customHeight="1">
      <x:c r="A118" s="631" t="s">
        <x:v>1280</x:v>
      </x:c>
      <x:c r="B118" s="115"/>
      <x:c r="C118" s="162"/>
      <x:c r="D118" s="112"/>
      <x:c r="E118" s="162"/>
      <x:c r="F118" s="112"/>
      <x:c r="G118" s="162"/>
      <x:c r="H118" s="112"/>
      <x:c r="I118" s="162"/>
      <x:c r="J118" s="112">
        <x:v>2</x:v>
      </x:c>
      <x:c r="K118" s="112"/>
      <x:c r="L118" s="162"/>
      <x:c r="M118" s="112"/>
      <x:c r="N118" s="112"/>
      <x:c r="O118" s="112"/>
      <x:c r="P118" s="112"/>
      <x:c r="Q118" s="112"/>
      <x:c r="R118" s="162"/>
      <x:c r="S118" s="112"/>
      <x:c r="T118" s="162"/>
      <x:c r="U118" s="112"/>
      <x:c r="V118" s="162"/>
      <x:c r="W118" s="112"/>
      <x:c r="X118" s="112">
        <x:v>9</x:v>
      </x:c>
      <x:c r="Y118" s="112"/>
      <x:c r="Z118" s="112"/>
      <x:c r="AA118" s="112">
        <x:v>1</x:v>
      </x:c>
      <x:c r="AB118" s="112"/>
      <x:c r="AC118" s="112"/>
      <x:c r="AD118" s="112"/>
      <x:c r="AE118" s="112"/>
      <x:c r="AF118" s="112"/>
      <x:c r="AG118" s="112">
        <x:v>1</x:v>
      </x:c>
      <x:c r="AH118" s="112"/>
      <x:c r="AI118" s="112"/>
      <x:c r="AJ118" s="112"/>
      <x:c r="AK118" s="112"/>
      <x:c r="AL118" s="631" t="s">
        <x:v>1280</x:v>
      </x:c>
      <x:c r="AM118" s="112"/>
      <x:c r="AN118" s="162"/>
      <x:c r="AO118" s="112"/>
      <x:c r="AP118" s="112"/>
      <x:c r="AQ118" s="112"/>
      <x:c r="AR118" s="162"/>
      <x:c r="AS118" s="112"/>
      <x:c r="AT118" s="162"/>
      <x:c r="AU118" s="112"/>
      <x:c r="AV118" s="112"/>
      <x:c r="AW118" s="112"/>
      <x:c r="AX118" s="112"/>
      <x:c r="AY118" s="112"/>
      <x:c r="AZ118" s="112"/>
      <x:c r="BA118" s="162"/>
      <x:c r="BB118" s="112"/>
      <x:c r="BC118" s="112"/>
      <x:c r="BD118" s="112"/>
      <x:c r="BE118" s="112">
        <x:v>1</x:v>
      </x:c>
      <x:c r="BF118" s="112">
        <x:v>2</x:v>
      </x:c>
      <x:c r="BG118" s="112"/>
      <x:c r="BH118" s="112"/>
      <x:c r="BI118" s="112"/>
      <x:c r="BJ118" s="162"/>
      <x:c r="BK118" s="112"/>
      <x:c r="BL118" s="162"/>
      <x:c r="BM118" s="112"/>
      <x:c r="BN118" s="162"/>
      <x:c r="BO118" s="112"/>
      <x:c r="BP118" s="162"/>
      <x:c r="BQ118" s="112"/>
      <x:c r="BR118" s="112"/>
      <x:c r="BS118" s="112"/>
      <x:c r="BT118" s="112"/>
      <x:c r="BU118" s="112"/>
      <x:c r="BV118" s="631" t="s">
        <x:v>1280</x:v>
      </x:c>
      <x:c r="BW118" s="112"/>
      <x:c r="BX118" s="112"/>
      <x:c r="BY118" s="162"/>
      <x:c r="BZ118" s="112"/>
      <x:c r="CA118" s="162"/>
      <x:c r="CB118" s="112"/>
      <x:c r="CC118" s="162"/>
      <x:c r="CD118" s="112"/>
      <x:c r="CE118" s="112"/>
      <x:c r="CF118" s="162"/>
      <x:c r="CG118" s="112"/>
      <x:c r="CH118" s="112"/>
      <x:c r="CI118" s="112"/>
      <x:c r="CJ118" s="112"/>
      <x:c r="CK118" s="112"/>
      <x:c r="CL118" s="112"/>
      <x:c r="CM118" s="112"/>
      <x:c r="CN118" s="112"/>
      <x:c r="CO118" s="112"/>
      <x:c r="CP118" s="162"/>
      <x:c r="CQ118" s="112">
        <x:v>1</x:v>
      </x:c>
      <x:c r="CR118" s="162">
        <x:v>155</x:v>
      </x:c>
      <x:c r="CS118" s="112"/>
      <x:c r="CT118" s="112"/>
      <x:c r="CU118" s="112"/>
      <x:c r="CV118" s="112"/>
      <x:c r="CW118" s="112"/>
      <x:c r="CX118" s="112"/>
      <x:c r="CY118" s="631" t="s">
        <x:v>1280</x:v>
      </x:c>
      <x:c r="CZ118" s="112"/>
      <x:c r="DA118" s="162"/>
      <x:c r="DB118" s="112"/>
      <x:c r="DC118" s="162"/>
      <x:c r="DD118" s="112"/>
      <x:c r="DE118" s="162"/>
      <x:c r="DF118" s="112"/>
      <x:c r="DG118" s="163"/>
    </x:row>
    <x:row r="119" spans="1:111" s="19" customFormat="1" ht="30" customHeight="1">
      <x:c r="A119" s="631" t="s">
        <x:v>895</x:v>
      </x:c>
      <x:c r="B119" s="115"/>
      <x:c r="C119" s="162"/>
      <x:c r="D119" s="112"/>
      <x:c r="E119" s="162"/>
      <x:c r="F119" s="112"/>
      <x:c r="G119" s="162"/>
      <x:c r="H119" s="112"/>
      <x:c r="I119" s="162"/>
      <x:c r="J119" s="112">
        <x:v>4</x:v>
      </x:c>
      <x:c r="K119" s="112"/>
      <x:c r="L119" s="162"/>
      <x:c r="M119" s="112"/>
      <x:c r="N119" s="112"/>
      <x:c r="O119" s="112"/>
      <x:c r="P119" s="112"/>
      <x:c r="Q119" s="112"/>
      <x:c r="R119" s="162"/>
      <x:c r="S119" s="112"/>
      <x:c r="T119" s="162"/>
      <x:c r="U119" s="112"/>
      <x:c r="V119" s="162"/>
      <x:c r="W119" s="112"/>
      <x:c r="X119" s="112">
        <x:v>26</x:v>
      </x:c>
      <x:c r="Y119" s="112"/>
      <x:c r="Z119" s="112"/>
      <x:c r="AA119" s="112">
        <x:v>1</x:v>
      </x:c>
      <x:c r="AB119" s="112"/>
      <x:c r="AC119" s="112"/>
      <x:c r="AD119" s="112">
        <x:v>1</x:v>
      </x:c>
      <x:c r="AE119" s="112"/>
      <x:c r="AF119" s="112"/>
      <x:c r="AG119" s="112">
        <x:v>2</x:v>
      </x:c>
      <x:c r="AH119" s="112"/>
      <x:c r="AI119" s="112"/>
      <x:c r="AJ119" s="112"/>
      <x:c r="AK119" s="112"/>
      <x:c r="AL119" s="631" t="s">
        <x:v>895</x:v>
      </x:c>
      <x:c r="AM119" s="112"/>
      <x:c r="AN119" s="162"/>
      <x:c r="AO119" s="112"/>
      <x:c r="AP119" s="112"/>
      <x:c r="AQ119" s="112"/>
      <x:c r="AR119" s="162"/>
      <x:c r="AS119" s="112"/>
      <x:c r="AT119" s="162"/>
      <x:c r="AU119" s="112"/>
      <x:c r="AV119" s="112"/>
      <x:c r="AW119" s="112"/>
      <x:c r="AX119" s="112"/>
      <x:c r="AY119" s="112"/>
      <x:c r="AZ119" s="112"/>
      <x:c r="BA119" s="162"/>
      <x:c r="BB119" s="112"/>
      <x:c r="BC119" s="112"/>
      <x:c r="BD119" s="112"/>
      <x:c r="BE119" s="112">
        <x:v>1</x:v>
      </x:c>
      <x:c r="BF119" s="112">
        <x:v>5</x:v>
      </x:c>
      <x:c r="BG119" s="112"/>
      <x:c r="BH119" s="112"/>
      <x:c r="BI119" s="112"/>
      <x:c r="BJ119" s="162"/>
      <x:c r="BK119" s="112"/>
      <x:c r="BL119" s="162"/>
      <x:c r="BM119" s="112"/>
      <x:c r="BN119" s="162"/>
      <x:c r="BO119" s="112"/>
      <x:c r="BP119" s="162"/>
      <x:c r="BQ119" s="112"/>
      <x:c r="BR119" s="112"/>
      <x:c r="BS119" s="112"/>
      <x:c r="BT119" s="112"/>
      <x:c r="BU119" s="112"/>
      <x:c r="BV119" s="631" t="s">
        <x:v>895</x:v>
      </x:c>
      <x:c r="BW119" s="112"/>
      <x:c r="BX119" s="112"/>
      <x:c r="BY119" s="162"/>
      <x:c r="BZ119" s="112"/>
      <x:c r="CA119" s="162"/>
      <x:c r="CB119" s="112"/>
      <x:c r="CC119" s="162"/>
      <x:c r="CD119" s="112"/>
      <x:c r="CE119" s="112"/>
      <x:c r="CF119" s="162"/>
      <x:c r="CG119" s="112"/>
      <x:c r="CH119" s="112"/>
      <x:c r="CI119" s="112"/>
      <x:c r="CJ119" s="112">
        <x:v>1</x:v>
      </x:c>
      <x:c r="CK119" s="112"/>
      <x:c r="CL119" s="112"/>
      <x:c r="CM119" s="112"/>
      <x:c r="CN119" s="112"/>
      <x:c r="CO119" s="112"/>
      <x:c r="CP119" s="162"/>
      <x:c r="CQ119" s="112">
        <x:v>1</x:v>
      </x:c>
      <x:c r="CR119" s="162">
        <x:v>52</x:v>
      </x:c>
      <x:c r="CS119" s="112">
        <x:v>11</x:v>
      </x:c>
      <x:c r="CT119" s="112"/>
      <x:c r="CU119" s="112"/>
      <x:c r="CV119" s="112"/>
      <x:c r="CW119" s="112"/>
      <x:c r="CX119" s="112"/>
      <x:c r="CY119" s="631" t="s">
        <x:v>895</x:v>
      </x:c>
      <x:c r="CZ119" s="112"/>
      <x:c r="DA119" s="162"/>
      <x:c r="DB119" s="112"/>
      <x:c r="DC119" s="162"/>
      <x:c r="DD119" s="112"/>
      <x:c r="DE119" s="162"/>
      <x:c r="DF119" s="112"/>
      <x:c r="DG119" s="163"/>
    </x:row>
    <x:row r="120" spans="1:111" s="19" customFormat="1" ht="30" customHeight="1">
      <x:c r="A120" s="631" t="s">
        <x:v>902</x:v>
      </x:c>
      <x:c r="B120" s="115"/>
      <x:c r="C120" s="162"/>
      <x:c r="D120" s="112"/>
      <x:c r="E120" s="162"/>
      <x:c r="F120" s="112"/>
      <x:c r="G120" s="162"/>
      <x:c r="H120" s="112"/>
      <x:c r="I120" s="162"/>
      <x:c r="J120" s="112">
        <x:v>2</x:v>
      </x:c>
      <x:c r="K120" s="112"/>
      <x:c r="L120" s="162"/>
      <x:c r="M120" s="112"/>
      <x:c r="N120" s="112"/>
      <x:c r="O120" s="112"/>
      <x:c r="P120" s="112"/>
      <x:c r="Q120" s="112"/>
      <x:c r="R120" s="162"/>
      <x:c r="S120" s="112"/>
      <x:c r="T120" s="162"/>
      <x:c r="U120" s="112"/>
      <x:c r="V120" s="162"/>
      <x:c r="W120" s="112"/>
      <x:c r="X120" s="112">
        <x:v>6</x:v>
      </x:c>
      <x:c r="Y120" s="112"/>
      <x:c r="Z120" s="112"/>
      <x:c r="AA120" s="112">
        <x:v>1</x:v>
      </x:c>
      <x:c r="AB120" s="112"/>
      <x:c r="AC120" s="112"/>
      <x:c r="AD120" s="112">
        <x:v>1</x:v>
      </x:c>
      <x:c r="AE120" s="112"/>
      <x:c r="AF120" s="112"/>
      <x:c r="AG120" s="112">
        <x:v>1</x:v>
      </x:c>
      <x:c r="AH120" s="112"/>
      <x:c r="AI120" s="112"/>
      <x:c r="AJ120" s="112">
        <x:v>1</x:v>
      </x:c>
      <x:c r="AK120" s="112">
        <x:v>2</x:v>
      </x:c>
      <x:c r="AL120" s="631" t="s">
        <x:v>902</x:v>
      </x:c>
      <x:c r="AM120" s="112"/>
      <x:c r="AN120" s="162"/>
      <x:c r="AO120" s="112"/>
      <x:c r="AP120" s="112"/>
      <x:c r="AQ120" s="112"/>
      <x:c r="AR120" s="162"/>
      <x:c r="AS120" s="112"/>
      <x:c r="AT120" s="162"/>
      <x:c r="AU120" s="112"/>
      <x:c r="AV120" s="112"/>
      <x:c r="AW120" s="112"/>
      <x:c r="AX120" s="112"/>
      <x:c r="AY120" s="112"/>
      <x:c r="AZ120" s="112"/>
      <x:c r="BA120" s="162"/>
      <x:c r="BB120" s="112"/>
      <x:c r="BC120" s="112"/>
      <x:c r="BD120" s="112"/>
      <x:c r="BE120" s="112">
        <x:v>1</x:v>
      </x:c>
      <x:c r="BF120" s="112">
        <x:v>7</x:v>
      </x:c>
      <x:c r="BG120" s="112"/>
      <x:c r="BH120" s="112"/>
      <x:c r="BI120" s="112"/>
      <x:c r="BJ120" s="162"/>
      <x:c r="BK120" s="112"/>
      <x:c r="BL120" s="162"/>
      <x:c r="BM120" s="112"/>
      <x:c r="BN120" s="162"/>
      <x:c r="BO120" s="112"/>
      <x:c r="BP120" s="162"/>
      <x:c r="BQ120" s="112"/>
      <x:c r="BR120" s="112"/>
      <x:c r="BS120" s="112"/>
      <x:c r="BT120" s="112"/>
      <x:c r="BU120" s="112"/>
      <x:c r="BV120" s="631" t="s">
        <x:v>902</x:v>
      </x:c>
      <x:c r="BW120" s="112"/>
      <x:c r="BX120" s="112"/>
      <x:c r="BY120" s="162"/>
      <x:c r="BZ120" s="112"/>
      <x:c r="CA120" s="162"/>
      <x:c r="CB120" s="112"/>
      <x:c r="CC120" s="162"/>
      <x:c r="CD120" s="112"/>
      <x:c r="CE120" s="112"/>
      <x:c r="CF120" s="162"/>
      <x:c r="CG120" s="112"/>
      <x:c r="CH120" s="112"/>
      <x:c r="CI120" s="112"/>
      <x:c r="CJ120" s="112"/>
      <x:c r="CK120" s="112"/>
      <x:c r="CL120" s="112"/>
      <x:c r="CM120" s="112"/>
      <x:c r="CN120" s="112"/>
      <x:c r="CO120" s="112"/>
      <x:c r="CP120" s="162"/>
      <x:c r="CQ120" s="112">
        <x:v>2</x:v>
      </x:c>
      <x:c r="CR120" s="162">
        <x:v>145</x:v>
      </x:c>
      <x:c r="CS120" s="112"/>
      <x:c r="CT120" s="112">
        <x:v>1</x:v>
      </x:c>
      <x:c r="CU120" s="112"/>
      <x:c r="CV120" s="112">
        <x:v>1</x:v>
      </x:c>
      <x:c r="CW120" s="112"/>
      <x:c r="CX120" s="112"/>
      <x:c r="CY120" s="631" t="s">
        <x:v>902</x:v>
      </x:c>
      <x:c r="CZ120" s="112"/>
      <x:c r="DA120" s="162"/>
      <x:c r="DB120" s="112"/>
      <x:c r="DC120" s="162"/>
      <x:c r="DD120" s="112"/>
      <x:c r="DE120" s="162"/>
      <x:c r="DF120" s="112"/>
      <x:c r="DG120" s="163"/>
    </x:row>
    <x:row r="121" spans="1:111" s="19" customFormat="1" ht="30" customHeight="1">
      <x:c r="A121" s="631" t="s">
        <x:v>1784</x:v>
      </x:c>
      <x:c r="B121" s="115"/>
      <x:c r="C121" s="162"/>
      <x:c r="D121" s="112"/>
      <x:c r="E121" s="162"/>
      <x:c r="F121" s="112"/>
      <x:c r="G121" s="162"/>
      <x:c r="H121" s="112"/>
      <x:c r="I121" s="162"/>
      <x:c r="J121" s="112">
        <x:v>2</x:v>
      </x:c>
      <x:c r="K121" s="112"/>
      <x:c r="L121" s="162"/>
      <x:c r="M121" s="112"/>
      <x:c r="N121" s="112"/>
      <x:c r="O121" s="112"/>
      <x:c r="P121" s="112"/>
      <x:c r="Q121" s="112"/>
      <x:c r="R121" s="162"/>
      <x:c r="S121" s="112"/>
      <x:c r="T121" s="162"/>
      <x:c r="U121" s="112"/>
      <x:c r="V121" s="162"/>
      <x:c r="W121" s="112"/>
      <x:c r="X121" s="112">
        <x:v>14</x:v>
      </x:c>
      <x:c r="Y121" s="112"/>
      <x:c r="Z121" s="112"/>
      <x:c r="AA121" s="112"/>
      <x:c r="AB121" s="112">
        <x:v>1</x:v>
      </x:c>
      <x:c r="AC121" s="112"/>
      <x:c r="AD121" s="112">
        <x:v>1</x:v>
      </x:c>
      <x:c r="AE121" s="112"/>
      <x:c r="AF121" s="112"/>
      <x:c r="AG121" s="112"/>
      <x:c r="AH121" s="112"/>
      <x:c r="AI121" s="112"/>
      <x:c r="AJ121" s="112">
        <x:v>1</x:v>
      </x:c>
      <x:c r="AK121" s="112">
        <x:v>2</x:v>
      </x:c>
      <x:c r="AL121" s="631" t="s">
        <x:v>1784</x:v>
      </x:c>
      <x:c r="AM121" s="112"/>
      <x:c r="AN121" s="162"/>
      <x:c r="AO121" s="112"/>
      <x:c r="AP121" s="112"/>
      <x:c r="AQ121" s="112"/>
      <x:c r="AR121" s="162"/>
      <x:c r="AS121" s="112"/>
      <x:c r="AT121" s="162"/>
      <x:c r="AU121" s="112"/>
      <x:c r="AV121" s="112"/>
      <x:c r="AW121" s="112"/>
      <x:c r="AX121" s="112"/>
      <x:c r="AY121" s="112"/>
      <x:c r="AZ121" s="112"/>
      <x:c r="BA121" s="162"/>
      <x:c r="BB121" s="112"/>
      <x:c r="BC121" s="112"/>
      <x:c r="BD121" s="112"/>
      <x:c r="BE121" s="112">
        <x:v>1</x:v>
      </x:c>
      <x:c r="BF121" s="112">
        <x:v>7</x:v>
      </x:c>
      <x:c r="BG121" s="112"/>
      <x:c r="BH121" s="112"/>
      <x:c r="BI121" s="112"/>
      <x:c r="BJ121" s="162"/>
      <x:c r="BK121" s="112"/>
      <x:c r="BL121" s="162"/>
      <x:c r="BM121" s="112"/>
      <x:c r="BN121" s="162"/>
      <x:c r="BO121" s="112"/>
      <x:c r="BP121" s="162"/>
      <x:c r="BQ121" s="112"/>
      <x:c r="BR121" s="112"/>
      <x:c r="BS121" s="112"/>
      <x:c r="BT121" s="112"/>
      <x:c r="BU121" s="112"/>
      <x:c r="BV121" s="631" t="s">
        <x:v>1784</x:v>
      </x:c>
      <x:c r="BW121" s="112"/>
      <x:c r="BX121" s="112"/>
      <x:c r="BY121" s="162"/>
      <x:c r="BZ121" s="112"/>
      <x:c r="CA121" s="162"/>
      <x:c r="CB121" s="112"/>
      <x:c r="CC121" s="162"/>
      <x:c r="CD121" s="112"/>
      <x:c r="CE121" s="112"/>
      <x:c r="CF121" s="162"/>
      <x:c r="CG121" s="112"/>
      <x:c r="CH121" s="112"/>
      <x:c r="CI121" s="112"/>
      <x:c r="CJ121" s="112"/>
      <x:c r="CK121" s="112"/>
      <x:c r="CL121" s="112"/>
      <x:c r="CM121" s="112"/>
      <x:c r="CN121" s="112"/>
      <x:c r="CO121" s="112"/>
      <x:c r="CP121" s="162"/>
      <x:c r="CQ121" s="112"/>
      <x:c r="CR121" s="162"/>
      <x:c r="CS121" s="112"/>
      <x:c r="CT121" s="112"/>
      <x:c r="CU121" s="112"/>
      <x:c r="CV121" s="112"/>
      <x:c r="CW121" s="112"/>
      <x:c r="CX121" s="112"/>
      <x:c r="CY121" s="631" t="s">
        <x:v>1784</x:v>
      </x:c>
      <x:c r="CZ121" s="112"/>
      <x:c r="DA121" s="162"/>
      <x:c r="DB121" s="112"/>
      <x:c r="DC121" s="162"/>
      <x:c r="DD121" s="112"/>
      <x:c r="DE121" s="162"/>
      <x:c r="DF121" s="112"/>
      <x:c r="DG121" s="163"/>
    </x:row>
    <x:row r="122" spans="1:111" s="19" customFormat="1" ht="30" customHeight="1">
      <x:c r="A122" s="631" t="s">
        <x:v>1815</x:v>
      </x:c>
      <x:c r="B122" s="115"/>
      <x:c r="C122" s="162"/>
      <x:c r="D122" s="112"/>
      <x:c r="E122" s="162"/>
      <x:c r="F122" s="112"/>
      <x:c r="G122" s="162"/>
      <x:c r="H122" s="112"/>
      <x:c r="I122" s="162"/>
      <x:c r="J122" s="112">
        <x:v>2</x:v>
      </x:c>
      <x:c r="K122" s="112"/>
      <x:c r="L122" s="162"/>
      <x:c r="M122" s="112"/>
      <x:c r="N122" s="112"/>
      <x:c r="O122" s="112"/>
      <x:c r="P122" s="112"/>
      <x:c r="Q122" s="112"/>
      <x:c r="R122" s="162"/>
      <x:c r="S122" s="112">
        <x:v>1</x:v>
      </x:c>
      <x:c r="T122" s="162">
        <x:v>23</x:v>
      </x:c>
      <x:c r="U122" s="112"/>
      <x:c r="V122" s="162"/>
      <x:c r="W122" s="112"/>
      <x:c r="X122" s="112">
        <x:v>21</x:v>
      </x:c>
      <x:c r="Y122" s="112"/>
      <x:c r="Z122" s="112"/>
      <x:c r="AA122" s="112">
        <x:v>1</x:v>
      </x:c>
      <x:c r="AB122" s="112"/>
      <x:c r="AC122" s="112"/>
      <x:c r="AD122" s="112">
        <x:v>1</x:v>
      </x:c>
      <x:c r="AE122" s="112"/>
      <x:c r="AF122" s="112"/>
      <x:c r="AG122" s="112">
        <x:v>1</x:v>
      </x:c>
      <x:c r="AH122" s="112"/>
      <x:c r="AI122" s="112"/>
      <x:c r="AJ122" s="112">
        <x:v>1</x:v>
      </x:c>
      <x:c r="AK122" s="112">
        <x:v>2</x:v>
      </x:c>
      <x:c r="AL122" s="631" t="s">
        <x:v>1815</x:v>
      </x:c>
      <x:c r="AM122" s="112"/>
      <x:c r="AN122" s="162"/>
      <x:c r="AO122" s="112"/>
      <x:c r="AP122" s="112"/>
      <x:c r="AQ122" s="112"/>
      <x:c r="AR122" s="162"/>
      <x:c r="AS122" s="112"/>
      <x:c r="AT122" s="162"/>
      <x:c r="AU122" s="112"/>
      <x:c r="AV122" s="112"/>
      <x:c r="AW122" s="112"/>
      <x:c r="AX122" s="112"/>
      <x:c r="AY122" s="112"/>
      <x:c r="AZ122" s="112"/>
      <x:c r="BA122" s="162"/>
      <x:c r="BB122" s="112"/>
      <x:c r="BC122" s="112"/>
      <x:c r="BD122" s="112"/>
      <x:c r="BE122" s="112">
        <x:v>1</x:v>
      </x:c>
      <x:c r="BF122" s="112">
        <x:v>4</x:v>
      </x:c>
      <x:c r="BG122" s="112"/>
      <x:c r="BH122" s="112"/>
      <x:c r="BI122" s="112"/>
      <x:c r="BJ122" s="162"/>
      <x:c r="BK122" s="112"/>
      <x:c r="BL122" s="162"/>
      <x:c r="BM122" s="112"/>
      <x:c r="BN122" s="162"/>
      <x:c r="BO122" s="112"/>
      <x:c r="BP122" s="162"/>
      <x:c r="BQ122" s="112"/>
      <x:c r="BR122" s="112"/>
      <x:c r="BS122" s="112"/>
      <x:c r="BT122" s="112"/>
      <x:c r="BU122" s="112"/>
      <x:c r="BV122" s="631" t="s">
        <x:v>1815</x:v>
      </x:c>
      <x:c r="BW122" s="112"/>
      <x:c r="BX122" s="112"/>
      <x:c r="BY122" s="162"/>
      <x:c r="BZ122" s="112"/>
      <x:c r="CA122" s="162"/>
      <x:c r="CB122" s="112"/>
      <x:c r="CC122" s="162"/>
      <x:c r="CD122" s="112"/>
      <x:c r="CE122" s="112"/>
      <x:c r="CF122" s="162"/>
      <x:c r="CG122" s="112"/>
      <x:c r="CH122" s="112"/>
      <x:c r="CI122" s="112"/>
      <x:c r="CJ122" s="112">
        <x:v>1</x:v>
      </x:c>
      <x:c r="CK122" s="112"/>
      <x:c r="CL122" s="112"/>
      <x:c r="CM122" s="112"/>
      <x:c r="CN122" s="112"/>
      <x:c r="CO122" s="112"/>
      <x:c r="CP122" s="162"/>
      <x:c r="CQ122" s="112">
        <x:v>1</x:v>
      </x:c>
      <x:c r="CR122" s="162">
        <x:v>135</x:v>
      </x:c>
      <x:c r="CS122" s="112">
        <x:v>14</x:v>
      </x:c>
      <x:c r="CT122" s="112"/>
      <x:c r="CU122" s="112"/>
      <x:c r="CV122" s="112"/>
      <x:c r="CW122" s="112"/>
      <x:c r="CX122" s="112"/>
      <x:c r="CY122" s="631" t="s">
        <x:v>1815</x:v>
      </x:c>
      <x:c r="CZ122" s="112"/>
      <x:c r="DA122" s="162"/>
      <x:c r="DB122" s="112"/>
      <x:c r="DC122" s="162"/>
      <x:c r="DD122" s="112"/>
      <x:c r="DE122" s="162"/>
      <x:c r="DF122" s="112"/>
      <x:c r="DG122" s="163"/>
    </x:row>
    <x:row r="123" spans="1:111" s="19" customFormat="1" ht="30" customHeight="1">
      <x:c r="A123" s="631" t="s">
        <x:v>1799</x:v>
      </x:c>
      <x:c r="B123" s="115"/>
      <x:c r="C123" s="162"/>
      <x:c r="D123" s="112"/>
      <x:c r="E123" s="162"/>
      <x:c r="F123" s="112"/>
      <x:c r="G123" s="162"/>
      <x:c r="H123" s="112"/>
      <x:c r="I123" s="162"/>
      <x:c r="J123" s="112">
        <x:v>1</x:v>
      </x:c>
      <x:c r="K123" s="112"/>
      <x:c r="L123" s="162"/>
      <x:c r="M123" s="112"/>
      <x:c r="N123" s="112"/>
      <x:c r="O123" s="112"/>
      <x:c r="P123" s="112"/>
      <x:c r="Q123" s="112"/>
      <x:c r="R123" s="162"/>
      <x:c r="S123" s="112">
        <x:v>2</x:v>
      </x:c>
      <x:c r="T123" s="162">
        <x:v>41</x:v>
      </x:c>
      <x:c r="U123" s="112"/>
      <x:c r="V123" s="162"/>
      <x:c r="W123" s="112"/>
      <x:c r="X123" s="112">
        <x:v>16</x:v>
      </x:c>
      <x:c r="Y123" s="112"/>
      <x:c r="Z123" s="112"/>
      <x:c r="AA123" s="112">
        <x:v>1</x:v>
      </x:c>
      <x:c r="AB123" s="112"/>
      <x:c r="AC123" s="112"/>
      <x:c r="AD123" s="112">
        <x:v>0</x:v>
      </x:c>
      <x:c r="AE123" s="112"/>
      <x:c r="AF123" s="112"/>
      <x:c r="AG123" s="112">
        <x:v>1</x:v>
      </x:c>
      <x:c r="AH123" s="112"/>
      <x:c r="AI123" s="112"/>
      <x:c r="AJ123" s="112"/>
      <x:c r="AK123" s="112">
        <x:v>1</x:v>
      </x:c>
      <x:c r="AL123" s="631" t="s">
        <x:v>1799</x:v>
      </x:c>
      <x:c r="AM123" s="112"/>
      <x:c r="AN123" s="162"/>
      <x:c r="AO123" s="112"/>
      <x:c r="AP123" s="112"/>
      <x:c r="AQ123" s="112"/>
      <x:c r="AR123" s="162"/>
      <x:c r="AS123" s="112"/>
      <x:c r="AT123" s="162"/>
      <x:c r="AU123" s="112"/>
      <x:c r="AV123" s="112"/>
      <x:c r="AW123" s="112"/>
      <x:c r="AX123" s="112"/>
      <x:c r="AY123" s="112"/>
      <x:c r="AZ123" s="112"/>
      <x:c r="BA123" s="162"/>
      <x:c r="BB123" s="112"/>
      <x:c r="BC123" s="112"/>
      <x:c r="BD123" s="112"/>
      <x:c r="BE123" s="112">
        <x:v>1</x:v>
      </x:c>
      <x:c r="BF123" s="112">
        <x:v>4</x:v>
      </x:c>
      <x:c r="BG123" s="112"/>
      <x:c r="BH123" s="112"/>
      <x:c r="BI123" s="112"/>
      <x:c r="BJ123" s="162"/>
      <x:c r="BK123" s="112"/>
      <x:c r="BL123" s="162"/>
      <x:c r="BM123" s="112"/>
      <x:c r="BN123" s="162"/>
      <x:c r="BO123" s="112"/>
      <x:c r="BP123" s="162"/>
      <x:c r="BQ123" s="112"/>
      <x:c r="BR123" s="112"/>
      <x:c r="BS123" s="112"/>
      <x:c r="BT123" s="112"/>
      <x:c r="BU123" s="112"/>
      <x:c r="BV123" s="631" t="s">
        <x:v>1799</x:v>
      </x:c>
      <x:c r="BW123" s="112"/>
      <x:c r="BX123" s="112"/>
      <x:c r="BY123" s="162"/>
      <x:c r="BZ123" s="112"/>
      <x:c r="CA123" s="162"/>
      <x:c r="CB123" s="112"/>
      <x:c r="CC123" s="162"/>
      <x:c r="CD123" s="112"/>
      <x:c r="CE123" s="112"/>
      <x:c r="CF123" s="162"/>
      <x:c r="CG123" s="112"/>
      <x:c r="CH123" s="112"/>
      <x:c r="CI123" s="112"/>
      <x:c r="CJ123" s="112"/>
      <x:c r="CK123" s="112"/>
      <x:c r="CL123" s="112"/>
      <x:c r="CM123" s="112"/>
      <x:c r="CN123" s="112"/>
      <x:c r="CO123" s="112"/>
      <x:c r="CP123" s="162"/>
      <x:c r="CQ123" s="112">
        <x:v>1</x:v>
      </x:c>
      <x:c r="CR123" s="162">
        <x:v>104</x:v>
      </x:c>
      <x:c r="CS123" s="112">
        <x:v>6</x:v>
      </x:c>
      <x:c r="CT123" s="112"/>
      <x:c r="CU123" s="112"/>
      <x:c r="CV123" s="112"/>
      <x:c r="CW123" s="112"/>
      <x:c r="CX123" s="112"/>
      <x:c r="CY123" s="631" t="s">
        <x:v>1799</x:v>
      </x:c>
      <x:c r="CZ123" s="112"/>
      <x:c r="DA123" s="162"/>
      <x:c r="DB123" s="112"/>
      <x:c r="DC123" s="162"/>
      <x:c r="DD123" s="112"/>
      <x:c r="DE123" s="162"/>
      <x:c r="DF123" s="112"/>
      <x:c r="DG123" s="163"/>
    </x:row>
    <x:row r="124" spans="1:111" s="19" customFormat="1" ht="30" customHeight="1">
      <x:c r="A124" s="631" t="s">
        <x:v>1836</x:v>
      </x:c>
      <x:c r="B124" s="115"/>
      <x:c r="C124" s="162"/>
      <x:c r="D124" s="112"/>
      <x:c r="E124" s="162"/>
      <x:c r="F124" s="112"/>
      <x:c r="G124" s="162"/>
      <x:c r="H124" s="112"/>
      <x:c r="I124" s="162"/>
      <x:c r="J124" s="112">
        <x:v>1</x:v>
      </x:c>
      <x:c r="K124" s="112"/>
      <x:c r="L124" s="162"/>
      <x:c r="M124" s="112"/>
      <x:c r="N124" s="112"/>
      <x:c r="O124" s="112"/>
      <x:c r="P124" s="112"/>
      <x:c r="Q124" s="112"/>
      <x:c r="R124" s="162"/>
      <x:c r="S124" s="112"/>
      <x:c r="T124" s="162"/>
      <x:c r="U124" s="112"/>
      <x:c r="V124" s="162"/>
      <x:c r="W124" s="112"/>
      <x:c r="X124" s="112">
        <x:v>5</x:v>
      </x:c>
      <x:c r="Y124" s="112"/>
      <x:c r="Z124" s="112"/>
      <x:c r="AA124" s="112">
        <x:v>1</x:v>
      </x:c>
      <x:c r="AB124" s="112"/>
      <x:c r="AC124" s="112"/>
      <x:c r="AD124" s="112"/>
      <x:c r="AE124" s="112"/>
      <x:c r="AF124" s="112"/>
      <x:c r="AG124" s="112">
        <x:v>1</x:v>
      </x:c>
      <x:c r="AH124" s="112"/>
      <x:c r="AI124" s="112"/>
      <x:c r="AJ124" s="112"/>
      <x:c r="AK124" s="112"/>
      <x:c r="AL124" s="631" t="s">
        <x:v>1836</x:v>
      </x:c>
      <x:c r="AM124" s="112"/>
      <x:c r="AN124" s="162"/>
      <x:c r="AO124" s="112"/>
      <x:c r="AP124" s="112"/>
      <x:c r="AQ124" s="112"/>
      <x:c r="AR124" s="162"/>
      <x:c r="AS124" s="112"/>
      <x:c r="AT124" s="162"/>
      <x:c r="AU124" s="112"/>
      <x:c r="AV124" s="112"/>
      <x:c r="AW124" s="112"/>
      <x:c r="AX124" s="112"/>
      <x:c r="AY124" s="112"/>
      <x:c r="AZ124" s="112"/>
      <x:c r="BA124" s="162"/>
      <x:c r="BB124" s="112"/>
      <x:c r="BC124" s="112"/>
      <x:c r="BD124" s="112"/>
      <x:c r="BE124" s="112">
        <x:v>1</x:v>
      </x:c>
      <x:c r="BF124" s="112">
        <x:v>8</x:v>
      </x:c>
      <x:c r="BG124" s="112"/>
      <x:c r="BH124" s="112"/>
      <x:c r="BI124" s="112"/>
      <x:c r="BJ124" s="162"/>
      <x:c r="BK124" s="112"/>
      <x:c r="BL124" s="162"/>
      <x:c r="BM124" s="112"/>
      <x:c r="BN124" s="162"/>
      <x:c r="BO124" s="112"/>
      <x:c r="BP124" s="162"/>
      <x:c r="BQ124" s="112"/>
      <x:c r="BR124" s="112"/>
      <x:c r="BS124" s="112"/>
      <x:c r="BT124" s="112"/>
      <x:c r="BU124" s="112"/>
      <x:c r="BV124" s="631" t="s">
        <x:v>1836</x:v>
      </x:c>
      <x:c r="BW124" s="112"/>
      <x:c r="BX124" s="112"/>
      <x:c r="BY124" s="162"/>
      <x:c r="BZ124" s="112"/>
      <x:c r="CA124" s="162"/>
      <x:c r="CB124" s="112"/>
      <x:c r="CC124" s="162"/>
      <x:c r="CD124" s="112"/>
      <x:c r="CE124" s="112"/>
      <x:c r="CF124" s="162"/>
      <x:c r="CG124" s="112"/>
      <x:c r="CH124" s="112"/>
      <x:c r="CI124" s="112"/>
      <x:c r="CJ124" s="112"/>
      <x:c r="CK124" s="112"/>
      <x:c r="CL124" s="112"/>
      <x:c r="CM124" s="112"/>
      <x:c r="CN124" s="112"/>
      <x:c r="CO124" s="112"/>
      <x:c r="CP124" s="162"/>
      <x:c r="CQ124" s="112">
        <x:v>1</x:v>
      </x:c>
      <x:c r="CR124" s="162">
        <x:v>109</x:v>
      </x:c>
      <x:c r="CS124" s="112">
        <x:v>4</x:v>
      </x:c>
      <x:c r="CT124" s="112"/>
      <x:c r="CU124" s="112"/>
      <x:c r="CV124" s="112">
        <x:v>2</x:v>
      </x:c>
      <x:c r="CW124" s="112"/>
      <x:c r="CX124" s="112"/>
      <x:c r="CY124" s="631" t="s">
        <x:v>1836</x:v>
      </x:c>
      <x:c r="CZ124" s="112"/>
      <x:c r="DA124" s="162"/>
      <x:c r="DB124" s="112"/>
      <x:c r="DC124" s="162"/>
      <x:c r="DD124" s="112"/>
      <x:c r="DE124" s="162"/>
      <x:c r="DF124" s="112"/>
      <x:c r="DG124" s="163"/>
    </x:row>
    <x:row r="125" spans="1:111" s="19" customFormat="1" ht="30" customHeight="1">
      <x:c r="A125" s="631" t="s">
        <x:v>1787</x:v>
      </x:c>
      <x:c r="B125" s="115"/>
      <x:c r="C125" s="162"/>
      <x:c r="D125" s="112"/>
      <x:c r="E125" s="162"/>
      <x:c r="F125" s="112"/>
      <x:c r="G125" s="162"/>
      <x:c r="H125" s="112"/>
      <x:c r="I125" s="162"/>
      <x:c r="J125" s="112">
        <x:v>1</x:v>
      </x:c>
      <x:c r="K125" s="112"/>
      <x:c r="L125" s="162"/>
      <x:c r="M125" s="112"/>
      <x:c r="N125" s="112"/>
      <x:c r="O125" s="112"/>
      <x:c r="P125" s="112"/>
      <x:c r="Q125" s="112"/>
      <x:c r="R125" s="162"/>
      <x:c r="S125" s="112"/>
      <x:c r="T125" s="162"/>
      <x:c r="U125" s="112"/>
      <x:c r="V125" s="162"/>
      <x:c r="W125" s="112"/>
      <x:c r="X125" s="112">
        <x:v>7</x:v>
      </x:c>
      <x:c r="Y125" s="112"/>
      <x:c r="Z125" s="112"/>
      <x:c r="AA125" s="112"/>
      <x:c r="AB125" s="112"/>
      <x:c r="AC125" s="112"/>
      <x:c r="AD125" s="112"/>
      <x:c r="AE125" s="112"/>
      <x:c r="AF125" s="112"/>
      <x:c r="AG125" s="112">
        <x:v>1</x:v>
      </x:c>
      <x:c r="AH125" s="112"/>
      <x:c r="AI125" s="112"/>
      <x:c r="AJ125" s="112"/>
      <x:c r="AK125" s="112"/>
      <x:c r="AL125" s="631" t="s">
        <x:v>1787</x:v>
      </x:c>
      <x:c r="AM125" s="112"/>
      <x:c r="AN125" s="162"/>
      <x:c r="AO125" s="112"/>
      <x:c r="AP125" s="112"/>
      <x:c r="AQ125" s="112"/>
      <x:c r="AR125" s="162"/>
      <x:c r="AS125" s="112"/>
      <x:c r="AT125" s="162"/>
      <x:c r="AU125" s="112"/>
      <x:c r="AV125" s="112"/>
      <x:c r="AW125" s="112"/>
      <x:c r="AX125" s="112">
        <x:v>1</x:v>
      </x:c>
      <x:c r="AY125" s="112"/>
      <x:c r="AZ125" s="112"/>
      <x:c r="BA125" s="162"/>
      <x:c r="BB125" s="112"/>
      <x:c r="BC125" s="112"/>
      <x:c r="BD125" s="112"/>
      <x:c r="BE125" s="112">
        <x:v>1</x:v>
      </x:c>
      <x:c r="BF125" s="112">
        <x:v>9</x:v>
      </x:c>
      <x:c r="BG125" s="112"/>
      <x:c r="BH125" s="112"/>
      <x:c r="BI125" s="112"/>
      <x:c r="BJ125" s="162"/>
      <x:c r="BK125" s="112"/>
      <x:c r="BL125" s="162"/>
      <x:c r="BM125" s="112"/>
      <x:c r="BN125" s="162"/>
      <x:c r="BO125" s="112"/>
      <x:c r="BP125" s="162"/>
      <x:c r="BQ125" s="112"/>
      <x:c r="BR125" s="112"/>
      <x:c r="BS125" s="112"/>
      <x:c r="BT125" s="112"/>
      <x:c r="BU125" s="112"/>
      <x:c r="BV125" s="631" t="s">
        <x:v>1787</x:v>
      </x:c>
      <x:c r="BW125" s="112"/>
      <x:c r="BX125" s="112"/>
      <x:c r="BY125" s="162"/>
      <x:c r="BZ125" s="112"/>
      <x:c r="CA125" s="162"/>
      <x:c r="CB125" s="112"/>
      <x:c r="CC125" s="162"/>
      <x:c r="CD125" s="112"/>
      <x:c r="CE125" s="112"/>
      <x:c r="CF125" s="162"/>
      <x:c r="CG125" s="112"/>
      <x:c r="CH125" s="112"/>
      <x:c r="CI125" s="112"/>
      <x:c r="CJ125" s="112"/>
      <x:c r="CK125" s="112"/>
      <x:c r="CL125" s="112"/>
      <x:c r="CM125" s="112"/>
      <x:c r="CN125" s="112"/>
      <x:c r="CO125" s="112"/>
      <x:c r="CP125" s="162"/>
      <x:c r="CQ125" s="112">
        <x:v>1</x:v>
      </x:c>
      <x:c r="CR125" s="162">
        <x:v>72</x:v>
      </x:c>
      <x:c r="CS125" s="112">
        <x:v>5</x:v>
      </x:c>
      <x:c r="CT125" s="112"/>
      <x:c r="CU125" s="112"/>
      <x:c r="CV125" s="112">
        <x:v>2</x:v>
      </x:c>
      <x:c r="CW125" s="112"/>
      <x:c r="CX125" s="112"/>
      <x:c r="CY125" s="631" t="s">
        <x:v>1787</x:v>
      </x:c>
      <x:c r="CZ125" s="112"/>
      <x:c r="DA125" s="162"/>
      <x:c r="DB125" s="112"/>
      <x:c r="DC125" s="162"/>
      <x:c r="DD125" s="112"/>
      <x:c r="DE125" s="162"/>
      <x:c r="DF125" s="112"/>
      <x:c r="DG125" s="163"/>
    </x:row>
    <x:row r="126" spans="1:111" s="19" customFormat="1" ht="30" customHeight="1">
      <x:c r="A126" s="631" t="s">
        <x:v>1779</x:v>
      </x:c>
      <x:c r="B126" s="115"/>
      <x:c r="C126" s="162"/>
      <x:c r="D126" s="112"/>
      <x:c r="E126" s="162"/>
      <x:c r="F126" s="112"/>
      <x:c r="G126" s="162"/>
      <x:c r="H126" s="112"/>
      <x:c r="I126" s="162"/>
      <x:c r="J126" s="112">
        <x:v>1</x:v>
      </x:c>
      <x:c r="K126" s="112"/>
      <x:c r="L126" s="162"/>
      <x:c r="M126" s="112"/>
      <x:c r="N126" s="112"/>
      <x:c r="O126" s="112"/>
      <x:c r="P126" s="112"/>
      <x:c r="Q126" s="112"/>
      <x:c r="R126" s="162"/>
      <x:c r="S126" s="112"/>
      <x:c r="T126" s="162"/>
      <x:c r="U126" s="112"/>
      <x:c r="V126" s="162"/>
      <x:c r="W126" s="112"/>
      <x:c r="X126" s="112">
        <x:v>6</x:v>
      </x:c>
      <x:c r="Y126" s="112"/>
      <x:c r="Z126" s="112"/>
      <x:c r="AA126" s="112">
        <x:v>1</x:v>
      </x:c>
      <x:c r="AB126" s="112"/>
      <x:c r="AC126" s="112"/>
      <x:c r="AD126" s="112">
        <x:v>1</x:v>
      </x:c>
      <x:c r="AE126" s="112"/>
      <x:c r="AF126" s="112"/>
      <x:c r="AG126" s="112">
        <x:v>1</x:v>
      </x:c>
      <x:c r="AH126" s="112"/>
      <x:c r="AI126" s="112"/>
      <x:c r="AJ126" s="112"/>
      <x:c r="AK126" s="112"/>
      <x:c r="AL126" s="631" t="s">
        <x:v>1779</x:v>
      </x:c>
      <x:c r="AM126" s="112"/>
      <x:c r="AN126" s="162"/>
      <x:c r="AO126" s="112"/>
      <x:c r="AP126" s="112"/>
      <x:c r="AQ126" s="112"/>
      <x:c r="AR126" s="162"/>
      <x:c r="AS126" s="112"/>
      <x:c r="AT126" s="162"/>
      <x:c r="AU126" s="112"/>
      <x:c r="AV126" s="112"/>
      <x:c r="AW126" s="112"/>
      <x:c r="AX126" s="112"/>
      <x:c r="AY126" s="112"/>
      <x:c r="AZ126" s="112"/>
      <x:c r="BA126" s="162"/>
      <x:c r="BB126" s="112"/>
      <x:c r="BC126" s="112"/>
      <x:c r="BD126" s="112"/>
      <x:c r="BE126" s="112">
        <x:v>1</x:v>
      </x:c>
      <x:c r="BF126" s="112">
        <x:v>4</x:v>
      </x:c>
      <x:c r="BG126" s="112"/>
      <x:c r="BH126" s="112"/>
      <x:c r="BI126" s="112"/>
      <x:c r="BJ126" s="162"/>
      <x:c r="BK126" s="112"/>
      <x:c r="BL126" s="162"/>
      <x:c r="BM126" s="112"/>
      <x:c r="BN126" s="162"/>
      <x:c r="BO126" s="112"/>
      <x:c r="BP126" s="162"/>
      <x:c r="BQ126" s="112"/>
      <x:c r="BR126" s="112"/>
      <x:c r="BS126" s="112"/>
      <x:c r="BT126" s="112"/>
      <x:c r="BU126" s="112"/>
      <x:c r="BV126" s="631" t="s">
        <x:v>1779</x:v>
      </x:c>
      <x:c r="BW126" s="112"/>
      <x:c r="BX126" s="112"/>
      <x:c r="BY126" s="162"/>
      <x:c r="BZ126" s="112"/>
      <x:c r="CA126" s="162"/>
      <x:c r="CB126" s="112"/>
      <x:c r="CC126" s="162"/>
      <x:c r="CD126" s="112"/>
      <x:c r="CE126" s="112"/>
      <x:c r="CF126" s="162"/>
      <x:c r="CG126" s="112"/>
      <x:c r="CH126" s="112"/>
      <x:c r="CI126" s="112"/>
      <x:c r="CJ126" s="112"/>
      <x:c r="CK126" s="112"/>
      <x:c r="CL126" s="112"/>
      <x:c r="CM126" s="112"/>
      <x:c r="CN126" s="112"/>
      <x:c r="CO126" s="112"/>
      <x:c r="CP126" s="162"/>
      <x:c r="CQ126" s="112">
        <x:v>1</x:v>
      </x:c>
      <x:c r="CR126" s="162">
        <x:v>78</x:v>
      </x:c>
      <x:c r="CS126" s="112">
        <x:v>4</x:v>
      </x:c>
      <x:c r="CT126" s="112"/>
      <x:c r="CU126" s="112"/>
      <x:c r="CV126" s="112"/>
      <x:c r="CW126" s="112"/>
      <x:c r="CX126" s="112"/>
      <x:c r="CY126" s="631" t="s">
        <x:v>1779</x:v>
      </x:c>
      <x:c r="CZ126" s="112"/>
      <x:c r="DA126" s="162"/>
      <x:c r="DB126" s="112"/>
      <x:c r="DC126" s="162"/>
      <x:c r="DD126" s="112"/>
      <x:c r="DE126" s="162"/>
      <x:c r="DF126" s="112"/>
      <x:c r="DG126" s="163"/>
    </x:row>
    <x:row r="127" spans="1:111" s="19" customFormat="1" ht="30" customHeight="1">
      <x:c r="A127" s="631" t="s">
        <x:v>1523</x:v>
      </x:c>
      <x:c r="B127" s="115"/>
      <x:c r="C127" s="162"/>
      <x:c r="D127" s="112"/>
      <x:c r="E127" s="162"/>
      <x:c r="F127" s="112"/>
      <x:c r="G127" s="162"/>
      <x:c r="H127" s="112"/>
      <x:c r="I127" s="162"/>
      <x:c r="J127" s="112">
        <x:v>6</x:v>
      </x:c>
      <x:c r="K127" s="112"/>
      <x:c r="L127" s="162"/>
      <x:c r="M127" s="112">
        <x:v>1</x:v>
      </x:c>
      <x:c r="N127" s="112"/>
      <x:c r="O127" s="112">
        <x:v>5</x:v>
      </x:c>
      <x:c r="P127" s="112">
        <x:v>13</x:v>
      </x:c>
      <x:c r="Q127" s="112"/>
      <x:c r="R127" s="162"/>
      <x:c r="S127" s="112"/>
      <x:c r="T127" s="162"/>
      <x:c r="U127" s="112"/>
      <x:c r="V127" s="162"/>
      <x:c r="W127" s="112"/>
      <x:c r="X127" s="112">
        <x:v>41</x:v>
      </x:c>
      <x:c r="Y127" s="112"/>
      <x:c r="Z127" s="112"/>
      <x:c r="AA127" s="112">
        <x:v>1</x:v>
      </x:c>
      <x:c r="AB127" s="112"/>
      <x:c r="AC127" s="112"/>
      <x:c r="AD127" s="112"/>
      <x:c r="AE127" s="112"/>
      <x:c r="AF127" s="112"/>
      <x:c r="AG127" s="112"/>
      <x:c r="AH127" s="112"/>
      <x:c r="AI127" s="112"/>
      <x:c r="AJ127" s="112">
        <x:v>1</x:v>
      </x:c>
      <x:c r="AK127" s="112">
        <x:v>2</x:v>
      </x:c>
      <x:c r="AL127" s="631" t="s">
        <x:v>1523</x:v>
      </x:c>
      <x:c r="AM127" s="112"/>
      <x:c r="AN127" s="162"/>
      <x:c r="AO127" s="112"/>
      <x:c r="AP127" s="112"/>
      <x:c r="AQ127" s="112"/>
      <x:c r="AR127" s="162"/>
      <x:c r="AS127" s="112"/>
      <x:c r="AT127" s="162"/>
      <x:c r="AU127" s="112"/>
      <x:c r="AV127" s="112"/>
      <x:c r="AW127" s="112"/>
      <x:c r="AX127" s="112"/>
      <x:c r="AY127" s="112"/>
      <x:c r="AZ127" s="112"/>
      <x:c r="BA127" s="162"/>
      <x:c r="BB127" s="112"/>
      <x:c r="BC127" s="112"/>
      <x:c r="BD127" s="112"/>
      <x:c r="BE127" s="112">
        <x:v>1</x:v>
      </x:c>
      <x:c r="BF127" s="112">
        <x:v>9</x:v>
      </x:c>
      <x:c r="BG127" s="112"/>
      <x:c r="BH127" s="112"/>
      <x:c r="BI127" s="112"/>
      <x:c r="BJ127" s="162"/>
      <x:c r="BK127" s="112"/>
      <x:c r="BL127" s="162"/>
      <x:c r="BM127" s="112"/>
      <x:c r="BN127" s="162"/>
      <x:c r="BO127" s="112"/>
      <x:c r="BP127" s="162"/>
      <x:c r="BQ127" s="112"/>
      <x:c r="BR127" s="112"/>
      <x:c r="BS127" s="112"/>
      <x:c r="BT127" s="112"/>
      <x:c r="BU127" s="112"/>
      <x:c r="BV127" s="631" t="s">
        <x:v>1523</x:v>
      </x:c>
      <x:c r="BW127" s="112"/>
      <x:c r="BX127" s="112"/>
      <x:c r="BY127" s="162"/>
      <x:c r="BZ127" s="112"/>
      <x:c r="CA127" s="162"/>
      <x:c r="CB127" s="112"/>
      <x:c r="CC127" s="162"/>
      <x:c r="CD127" s="112"/>
      <x:c r="CE127" s="112">
        <x:v>1</x:v>
      </x:c>
      <x:c r="CF127" s="162">
        <x:v>75</x:v>
      </x:c>
      <x:c r="CG127" s="112"/>
      <x:c r="CH127" s="112"/>
      <x:c r="CI127" s="112"/>
      <x:c r="CJ127" s="112"/>
      <x:c r="CK127" s="112"/>
      <x:c r="CL127" s="112"/>
      <x:c r="CM127" s="112">
        <x:v>1</x:v>
      </x:c>
      <x:c r="CN127" s="112">
        <x:v>1</x:v>
      </x:c>
      <x:c r="CO127" s="112">
        <x:v>1</x:v>
      </x:c>
      <x:c r="CP127" s="162">
        <x:v>75.040000000000006</x:v>
      </x:c>
      <x:c r="CQ127" s="112">
        <x:v>1</x:v>
      </x:c>
      <x:c r="CR127" s="162">
        <x:v>161</x:v>
      </x:c>
      <x:c r="CS127" s="112">
        <x:v>13</x:v>
      </x:c>
      <x:c r="CT127" s="112">
        <x:v>3</x:v>
      </x:c>
      <x:c r="CU127" s="112">
        <x:v>10</x:v>
      </x:c>
      <x:c r="CV127" s="112">
        <x:v>14</x:v>
      </x:c>
      <x:c r="CW127" s="112">
        <x:v>2</x:v>
      </x:c>
      <x:c r="CX127" s="112">
        <x:v>16</x:v>
      </x:c>
      <x:c r="CY127" s="631" t="s">
        <x:v>1523</x:v>
      </x:c>
      <x:c r="CZ127" s="112"/>
      <x:c r="DA127" s="162"/>
      <x:c r="DB127" s="112"/>
      <x:c r="DC127" s="162"/>
      <x:c r="DD127" s="112"/>
      <x:c r="DE127" s="162"/>
      <x:c r="DF127" s="112"/>
      <x:c r="DG127" s="163"/>
    </x:row>
    <x:row r="128" spans="1:111" s="19" customFormat="1" ht="30" customHeight="1">
      <x:c r="A128" s="631" t="s">
        <x:v>1197</x:v>
      </x:c>
      <x:c r="B128" s="115"/>
      <x:c r="C128" s="162"/>
      <x:c r="D128" s="112"/>
      <x:c r="E128" s="162"/>
      <x:c r="F128" s="112"/>
      <x:c r="G128" s="162"/>
      <x:c r="H128" s="112"/>
      <x:c r="I128" s="162"/>
      <x:c r="J128" s="112">
        <x:v>1</x:v>
      </x:c>
      <x:c r="K128" s="112"/>
      <x:c r="L128" s="162"/>
      <x:c r="M128" s="112"/>
      <x:c r="N128" s="112"/>
      <x:c r="O128" s="112"/>
      <x:c r="P128" s="112"/>
      <x:c r="Q128" s="112"/>
      <x:c r="R128" s="162"/>
      <x:c r="S128" s="112">
        <x:v>1</x:v>
      </x:c>
      <x:c r="T128" s="162">
        <x:v>20</x:v>
      </x:c>
      <x:c r="U128" s="112"/>
      <x:c r="V128" s="162"/>
      <x:c r="W128" s="112"/>
      <x:c r="X128" s="112">
        <x:v>13</x:v>
      </x:c>
      <x:c r="Y128" s="112"/>
      <x:c r="Z128" s="112"/>
      <x:c r="AA128" s="112">
        <x:v>1</x:v>
      </x:c>
      <x:c r="AB128" s="112"/>
      <x:c r="AC128" s="112"/>
      <x:c r="AD128" s="112">
        <x:v>2</x:v>
      </x:c>
      <x:c r="AE128" s="112"/>
      <x:c r="AF128" s="112"/>
      <x:c r="AG128" s="112">
        <x:v>1</x:v>
      </x:c>
      <x:c r="AH128" s="112"/>
      <x:c r="AI128" s="112"/>
      <x:c r="AJ128" s="112">
        <x:v>1</x:v>
      </x:c>
      <x:c r="AK128" s="112">
        <x:v>1</x:v>
      </x:c>
      <x:c r="AL128" s="631" t="s">
        <x:v>1197</x:v>
      </x:c>
      <x:c r="AM128" s="112"/>
      <x:c r="AN128" s="162"/>
      <x:c r="AO128" s="112"/>
      <x:c r="AP128" s="112"/>
      <x:c r="AQ128" s="112"/>
      <x:c r="AR128" s="162"/>
      <x:c r="AS128" s="112"/>
      <x:c r="AT128" s="162"/>
      <x:c r="AU128" s="112"/>
      <x:c r="AV128" s="112"/>
      <x:c r="AW128" s="112"/>
      <x:c r="AX128" s="112"/>
      <x:c r="AY128" s="112"/>
      <x:c r="AZ128" s="112"/>
      <x:c r="BA128" s="162"/>
      <x:c r="BB128" s="112"/>
      <x:c r="BC128" s="112"/>
      <x:c r="BD128" s="112"/>
      <x:c r="BE128" s="112">
        <x:v>2</x:v>
      </x:c>
      <x:c r="BF128" s="112">
        <x:v>6</x:v>
      </x:c>
      <x:c r="BG128" s="112"/>
      <x:c r="BH128" s="112"/>
      <x:c r="BI128" s="112"/>
      <x:c r="BJ128" s="162"/>
      <x:c r="BK128" s="112"/>
      <x:c r="BL128" s="162"/>
      <x:c r="BM128" s="112"/>
      <x:c r="BN128" s="162"/>
      <x:c r="BO128" s="112"/>
      <x:c r="BP128" s="162"/>
      <x:c r="BQ128" s="112"/>
      <x:c r="BR128" s="112"/>
      <x:c r="BS128" s="112"/>
      <x:c r="BT128" s="112"/>
      <x:c r="BU128" s="112"/>
      <x:c r="BV128" s="631" t="s">
        <x:v>1197</x:v>
      </x:c>
      <x:c r="BW128" s="112"/>
      <x:c r="BX128" s="112"/>
      <x:c r="BY128" s="162"/>
      <x:c r="BZ128" s="112"/>
      <x:c r="CA128" s="162"/>
      <x:c r="CB128" s="112"/>
      <x:c r="CC128" s="162"/>
      <x:c r="CD128" s="112"/>
      <x:c r="CE128" s="112">
        <x:v>1</x:v>
      </x:c>
      <x:c r="CF128" s="162">
        <x:v>20.52</x:v>
      </x:c>
      <x:c r="CG128" s="112"/>
      <x:c r="CH128" s="112"/>
      <x:c r="CI128" s="112"/>
      <x:c r="CJ128" s="112">
        <x:v>1</x:v>
      </x:c>
      <x:c r="CK128" s="112"/>
      <x:c r="CL128" s="112"/>
      <x:c r="CM128" s="112"/>
      <x:c r="CN128" s="112"/>
      <x:c r="CO128" s="112"/>
      <x:c r="CP128" s="162"/>
      <x:c r="CQ128" s="112">
        <x:v>2</x:v>
      </x:c>
      <x:c r="CR128" s="162">
        <x:v>113</x:v>
      </x:c>
      <x:c r="CS128" s="112">
        <x:v>14</x:v>
      </x:c>
      <x:c r="CT128" s="112"/>
      <x:c r="CU128" s="112"/>
      <x:c r="CV128" s="112"/>
      <x:c r="CW128" s="112"/>
      <x:c r="CX128" s="112"/>
      <x:c r="CY128" s="631" t="s">
        <x:v>1197</x:v>
      </x:c>
      <x:c r="CZ128" s="112"/>
      <x:c r="DA128" s="162"/>
      <x:c r="DB128" s="112"/>
      <x:c r="DC128" s="162"/>
      <x:c r="DD128" s="112"/>
      <x:c r="DE128" s="162"/>
      <x:c r="DF128" s="112"/>
      <x:c r="DG128" s="163"/>
    </x:row>
    <x:row r="129" spans="1:111" s="19" customFormat="1" ht="30" customHeight="1">
      <x:c r="A129" s="631" t="s">
        <x:v>1847</x:v>
      </x:c>
      <x:c r="B129" s="115"/>
      <x:c r="C129" s="162"/>
      <x:c r="D129" s="112"/>
      <x:c r="E129" s="162"/>
      <x:c r="F129" s="112"/>
      <x:c r="G129" s="162"/>
      <x:c r="H129" s="112"/>
      <x:c r="I129" s="162"/>
      <x:c r="J129" s="112"/>
      <x:c r="K129" s="112"/>
      <x:c r="L129" s="162"/>
      <x:c r="M129" s="112"/>
      <x:c r="N129" s="112"/>
      <x:c r="O129" s="112"/>
      <x:c r="P129" s="112"/>
      <x:c r="Q129" s="112"/>
      <x:c r="R129" s="162"/>
      <x:c r="S129" s="112"/>
      <x:c r="T129" s="162"/>
      <x:c r="U129" s="112"/>
      <x:c r="V129" s="162"/>
      <x:c r="W129" s="112"/>
      <x:c r="X129" s="112">
        <x:v>2</x:v>
      </x:c>
      <x:c r="Y129" s="112"/>
      <x:c r="Z129" s="112"/>
      <x:c r="AA129" s="112">
        <x:v>1</x:v>
      </x:c>
      <x:c r="AB129" s="112"/>
      <x:c r="AC129" s="112"/>
      <x:c r="AD129" s="112"/>
      <x:c r="AE129" s="112"/>
      <x:c r="AF129" s="112"/>
      <x:c r="AG129" s="112">
        <x:v>1</x:v>
      </x:c>
      <x:c r="AH129" s="112"/>
      <x:c r="AI129" s="112"/>
      <x:c r="AJ129" s="112">
        <x:v>1</x:v>
      </x:c>
      <x:c r="AK129" s="112">
        <x:v>3</x:v>
      </x:c>
      <x:c r="AL129" s="631" t="s">
        <x:v>1847</x:v>
      </x:c>
      <x:c r="AM129" s="112"/>
      <x:c r="AN129" s="162"/>
      <x:c r="AO129" s="112"/>
      <x:c r="AP129" s="112"/>
      <x:c r="AQ129" s="112"/>
      <x:c r="AR129" s="162"/>
      <x:c r="AS129" s="112"/>
      <x:c r="AT129" s="162"/>
      <x:c r="AU129" s="112"/>
      <x:c r="AV129" s="112"/>
      <x:c r="AW129" s="112"/>
      <x:c r="AX129" s="112"/>
      <x:c r="AY129" s="112"/>
      <x:c r="AZ129" s="112"/>
      <x:c r="BA129" s="162"/>
      <x:c r="BB129" s="112"/>
      <x:c r="BC129" s="112"/>
      <x:c r="BD129" s="112"/>
      <x:c r="BE129" s="112">
        <x:v>1</x:v>
      </x:c>
      <x:c r="BF129" s="112">
        <x:v>2</x:v>
      </x:c>
      <x:c r="BG129" s="112"/>
      <x:c r="BH129" s="112"/>
      <x:c r="BI129" s="112"/>
      <x:c r="BJ129" s="162"/>
      <x:c r="BK129" s="112"/>
      <x:c r="BL129" s="162"/>
      <x:c r="BM129" s="112"/>
      <x:c r="BN129" s="162"/>
      <x:c r="BO129" s="112"/>
      <x:c r="BP129" s="162"/>
      <x:c r="BQ129" s="112"/>
      <x:c r="BR129" s="112"/>
      <x:c r="BS129" s="112"/>
      <x:c r="BT129" s="112"/>
      <x:c r="BU129" s="112"/>
      <x:c r="BV129" s="631" t="s">
        <x:v>1847</x:v>
      </x:c>
      <x:c r="BW129" s="112"/>
      <x:c r="BX129" s="112"/>
      <x:c r="BY129" s="162"/>
      <x:c r="BZ129" s="112"/>
      <x:c r="CA129" s="162"/>
      <x:c r="CB129" s="112"/>
      <x:c r="CC129" s="162"/>
      <x:c r="CD129" s="112"/>
      <x:c r="CE129" s="112"/>
      <x:c r="CF129" s="162"/>
      <x:c r="CG129" s="112"/>
      <x:c r="CH129" s="112"/>
      <x:c r="CI129" s="112"/>
      <x:c r="CJ129" s="112"/>
      <x:c r="CK129" s="112"/>
      <x:c r="CL129" s="112"/>
      <x:c r="CM129" s="112"/>
      <x:c r="CN129" s="112"/>
      <x:c r="CO129" s="112"/>
      <x:c r="CP129" s="162"/>
      <x:c r="CQ129" s="112">
        <x:v>1</x:v>
      </x:c>
      <x:c r="CR129" s="162">
        <x:v>135</x:v>
      </x:c>
      <x:c r="CS129" s="112">
        <x:v>5</x:v>
      </x:c>
      <x:c r="CT129" s="112"/>
      <x:c r="CU129" s="112"/>
      <x:c r="CV129" s="112">
        <x:v>2</x:v>
      </x:c>
      <x:c r="CW129" s="112"/>
      <x:c r="CX129" s="112"/>
      <x:c r="CY129" s="631" t="s">
        <x:v>1847</x:v>
      </x:c>
      <x:c r="CZ129" s="112"/>
      <x:c r="DA129" s="162"/>
      <x:c r="DB129" s="112"/>
      <x:c r="DC129" s="162"/>
      <x:c r="DD129" s="112"/>
      <x:c r="DE129" s="162"/>
      <x:c r="DF129" s="112"/>
      <x:c r="DG129" s="163"/>
    </x:row>
    <x:row r="130" spans="1:111" s="19" customFormat="1" ht="30" customHeight="1">
      <x:c r="A130" s="631" t="s">
        <x:v>1826</x:v>
      </x:c>
      <x:c r="B130" s="115"/>
      <x:c r="C130" s="162"/>
      <x:c r="D130" s="112"/>
      <x:c r="E130" s="162"/>
      <x:c r="F130" s="112"/>
      <x:c r="G130" s="162"/>
      <x:c r="H130" s="112"/>
      <x:c r="I130" s="162"/>
      <x:c r="J130" s="112"/>
      <x:c r="K130" s="112"/>
      <x:c r="L130" s="162"/>
      <x:c r="M130" s="112"/>
      <x:c r="N130" s="112"/>
      <x:c r="O130" s="112"/>
      <x:c r="P130" s="112"/>
      <x:c r="Q130" s="112"/>
      <x:c r="R130" s="162"/>
      <x:c r="S130" s="112"/>
      <x:c r="T130" s="162"/>
      <x:c r="U130" s="112"/>
      <x:c r="V130" s="162"/>
      <x:c r="W130" s="112"/>
      <x:c r="X130" s="112">
        <x:v>6</x:v>
      </x:c>
      <x:c r="Y130" s="112"/>
      <x:c r="Z130" s="112"/>
      <x:c r="AA130" s="112">
        <x:v>1</x:v>
      </x:c>
      <x:c r="AB130" s="112"/>
      <x:c r="AC130" s="112"/>
      <x:c r="AD130" s="112"/>
      <x:c r="AE130" s="112"/>
      <x:c r="AF130" s="112"/>
      <x:c r="AG130" s="112">
        <x:v>1</x:v>
      </x:c>
      <x:c r="AH130" s="112"/>
      <x:c r="AI130" s="112"/>
      <x:c r="AJ130" s="112">
        <x:v>1</x:v>
      </x:c>
      <x:c r="AK130" s="112">
        <x:v>1</x:v>
      </x:c>
      <x:c r="AL130" s="631" t="s">
        <x:v>1826</x:v>
      </x:c>
      <x:c r="AM130" s="112"/>
      <x:c r="AN130" s="162"/>
      <x:c r="AO130" s="112"/>
      <x:c r="AP130" s="112"/>
      <x:c r="AQ130" s="112"/>
      <x:c r="AR130" s="162"/>
      <x:c r="AS130" s="112"/>
      <x:c r="AT130" s="162"/>
      <x:c r="AU130" s="112"/>
      <x:c r="AV130" s="112"/>
      <x:c r="AW130" s="112"/>
      <x:c r="AX130" s="112"/>
      <x:c r="AY130" s="112"/>
      <x:c r="AZ130" s="112"/>
      <x:c r="BA130" s="162"/>
      <x:c r="BB130" s="112"/>
      <x:c r="BC130" s="112"/>
      <x:c r="BD130" s="112"/>
      <x:c r="BE130" s="112">
        <x:v>1</x:v>
      </x:c>
      <x:c r="BF130" s="112">
        <x:v>1</x:v>
      </x:c>
      <x:c r="BG130" s="112"/>
      <x:c r="BH130" s="112"/>
      <x:c r="BI130" s="112"/>
      <x:c r="BJ130" s="162"/>
      <x:c r="BK130" s="112"/>
      <x:c r="BL130" s="162"/>
      <x:c r="BM130" s="112"/>
      <x:c r="BN130" s="162"/>
      <x:c r="BO130" s="112"/>
      <x:c r="BP130" s="162"/>
      <x:c r="BQ130" s="112"/>
      <x:c r="BR130" s="112"/>
      <x:c r="BS130" s="112"/>
      <x:c r="BT130" s="112"/>
      <x:c r="BU130" s="112"/>
      <x:c r="BV130" s="631" t="s">
        <x:v>1826</x:v>
      </x:c>
      <x:c r="BW130" s="112"/>
      <x:c r="BX130" s="112"/>
      <x:c r="BY130" s="162"/>
      <x:c r="BZ130" s="112"/>
      <x:c r="CA130" s="162"/>
      <x:c r="CB130" s="112"/>
      <x:c r="CC130" s="162"/>
      <x:c r="CD130" s="112"/>
      <x:c r="CE130" s="112"/>
      <x:c r="CF130" s="162"/>
      <x:c r="CG130" s="112"/>
      <x:c r="CH130" s="112"/>
      <x:c r="CI130" s="112"/>
      <x:c r="CJ130" s="112">
        <x:v>1</x:v>
      </x:c>
      <x:c r="CK130" s="112"/>
      <x:c r="CL130" s="112"/>
      <x:c r="CM130" s="112"/>
      <x:c r="CN130" s="112"/>
      <x:c r="CO130" s="112"/>
      <x:c r="CP130" s="162"/>
      <x:c r="CQ130" s="112">
        <x:v>1</x:v>
      </x:c>
      <x:c r="CR130" s="162">
        <x:v>97</x:v>
      </x:c>
      <x:c r="CS130" s="112">
        <x:v>2</x:v>
      </x:c>
      <x:c r="CT130" s="112"/>
      <x:c r="CU130" s="112">
        <x:v>1</x:v>
      </x:c>
      <x:c r="CV130" s="112">
        <x:v>1</x:v>
      </x:c>
      <x:c r="CW130" s="112"/>
      <x:c r="CX130" s="112"/>
      <x:c r="CY130" s="631" t="s">
        <x:v>1826</x:v>
      </x:c>
      <x:c r="CZ130" s="112"/>
      <x:c r="DA130" s="162"/>
      <x:c r="DB130" s="112"/>
      <x:c r="DC130" s="162"/>
      <x:c r="DD130" s="112"/>
      <x:c r="DE130" s="162"/>
      <x:c r="DF130" s="112"/>
      <x:c r="DG130" s="163"/>
    </x:row>
    <x:row r="131" spans="1:111" s="19" customFormat="1" ht="30" customHeight="1">
      <x:c r="A131" s="631" t="s">
        <x:v>250</x:v>
      </x:c>
      <x:c r="B131" s="115"/>
      <x:c r="C131" s="162"/>
      <x:c r="D131" s="112"/>
      <x:c r="E131" s="162"/>
      <x:c r="F131" s="112"/>
      <x:c r="G131" s="162"/>
      <x:c r="H131" s="112"/>
      <x:c r="I131" s="162"/>
      <x:c r="J131" s="112">
        <x:v>1</x:v>
      </x:c>
      <x:c r="K131" s="112"/>
      <x:c r="L131" s="162"/>
      <x:c r="M131" s="112"/>
      <x:c r="N131" s="112"/>
      <x:c r="O131" s="112"/>
      <x:c r="P131" s="112"/>
      <x:c r="Q131" s="112"/>
      <x:c r="R131" s="162"/>
      <x:c r="S131" s="112"/>
      <x:c r="T131" s="162"/>
      <x:c r="U131" s="112">
        <x:v>1</x:v>
      </x:c>
      <x:c r="V131" s="162">
        <x:v>96</x:v>
      </x:c>
      <x:c r="W131" s="112"/>
      <x:c r="X131" s="112">
        <x:v>14</x:v>
      </x:c>
      <x:c r="Y131" s="112"/>
      <x:c r="Z131" s="112"/>
      <x:c r="AA131" s="112"/>
      <x:c r="AB131" s="112"/>
      <x:c r="AC131" s="112"/>
      <x:c r="AD131" s="112"/>
      <x:c r="AE131" s="112"/>
      <x:c r="AF131" s="112"/>
      <x:c r="AG131" s="112">
        <x:v>1</x:v>
      </x:c>
      <x:c r="AH131" s="112"/>
      <x:c r="AI131" s="112"/>
      <x:c r="AJ131" s="112"/>
      <x:c r="AK131" s="112"/>
      <x:c r="AL131" s="631" t="s">
        <x:v>250</x:v>
      </x:c>
      <x:c r="AM131" s="112"/>
      <x:c r="AN131" s="162"/>
      <x:c r="AO131" s="112"/>
      <x:c r="AP131" s="112"/>
      <x:c r="AQ131" s="112"/>
      <x:c r="AR131" s="162"/>
      <x:c r="AS131" s="112"/>
      <x:c r="AT131" s="162"/>
      <x:c r="AU131" s="112"/>
      <x:c r="AV131" s="112"/>
      <x:c r="AW131" s="112"/>
      <x:c r="AX131" s="112"/>
      <x:c r="AY131" s="112"/>
      <x:c r="AZ131" s="112"/>
      <x:c r="BA131" s="162"/>
      <x:c r="BB131" s="112"/>
      <x:c r="BC131" s="112"/>
      <x:c r="BD131" s="112"/>
      <x:c r="BE131" s="112">
        <x:v>1</x:v>
      </x:c>
      <x:c r="BF131" s="112">
        <x:v>4</x:v>
      </x:c>
      <x:c r="BG131" s="112"/>
      <x:c r="BH131" s="112"/>
      <x:c r="BI131" s="112"/>
      <x:c r="BJ131" s="162"/>
      <x:c r="BK131" s="112"/>
      <x:c r="BL131" s="162"/>
      <x:c r="BM131" s="112"/>
      <x:c r="BN131" s="162"/>
      <x:c r="BO131" s="112"/>
      <x:c r="BP131" s="162"/>
      <x:c r="BQ131" s="112"/>
      <x:c r="BR131" s="112"/>
      <x:c r="BS131" s="112"/>
      <x:c r="BT131" s="112"/>
      <x:c r="BU131" s="112"/>
      <x:c r="BV131" s="631" t="s">
        <x:v>250</x:v>
      </x:c>
      <x:c r="BW131" s="112"/>
      <x:c r="BX131" s="112"/>
      <x:c r="BY131" s="162"/>
      <x:c r="BZ131" s="112"/>
      <x:c r="CA131" s="162"/>
      <x:c r="CB131" s="112"/>
      <x:c r="CC131" s="162"/>
      <x:c r="CD131" s="112"/>
      <x:c r="CE131" s="112"/>
      <x:c r="CF131" s="162"/>
      <x:c r="CG131" s="112"/>
      <x:c r="CH131" s="112"/>
      <x:c r="CI131" s="112"/>
      <x:c r="CJ131" s="112"/>
      <x:c r="CK131" s="112"/>
      <x:c r="CL131" s="112"/>
      <x:c r="CM131" s="112"/>
      <x:c r="CN131" s="112"/>
      <x:c r="CO131" s="112"/>
      <x:c r="CP131" s="162"/>
      <x:c r="CQ131" s="112">
        <x:v>1</x:v>
      </x:c>
      <x:c r="CR131" s="162">
        <x:v>130</x:v>
      </x:c>
      <x:c r="CS131" s="112">
        <x:v>5</x:v>
      </x:c>
      <x:c r="CT131" s="112"/>
      <x:c r="CU131" s="112"/>
      <x:c r="CV131" s="112"/>
      <x:c r="CW131" s="112"/>
      <x:c r="CX131" s="112"/>
      <x:c r="CY131" s="631" t="s">
        <x:v>250</x:v>
      </x:c>
      <x:c r="CZ131" s="112">
        <x:v>1</x:v>
      </x:c>
      <x:c r="DA131" s="162">
        <x:v>48.950000000000003</x:v>
      </x:c>
      <x:c r="DB131" s="112"/>
      <x:c r="DC131" s="162"/>
      <x:c r="DD131" s="112"/>
      <x:c r="DE131" s="162"/>
      <x:c r="DF131" s="112"/>
      <x:c r="DG131" s="163"/>
    </x:row>
    <x:row r="132" spans="1:111" s="19" customFormat="1" ht="30" customHeight="1">
      <x:c r="A132" s="631" t="s">
        <x:v>843</x:v>
      </x:c>
      <x:c r="B132" s="115"/>
      <x:c r="C132" s="162"/>
      <x:c r="D132" s="112"/>
      <x:c r="E132" s="162"/>
      <x:c r="F132" s="112"/>
      <x:c r="G132" s="162"/>
      <x:c r="H132" s="112"/>
      <x:c r="I132" s="162"/>
      <x:c r="J132" s="112"/>
      <x:c r="K132" s="112"/>
      <x:c r="L132" s="162"/>
      <x:c r="M132" s="112"/>
      <x:c r="N132" s="112"/>
      <x:c r="O132" s="112"/>
      <x:c r="P132" s="112"/>
      <x:c r="Q132" s="112"/>
      <x:c r="R132" s="162"/>
      <x:c r="S132" s="112">
        <x:v>2</x:v>
      </x:c>
      <x:c r="T132" s="162">
        <x:v>40</x:v>
      </x:c>
      <x:c r="U132" s="112"/>
      <x:c r="V132" s="162"/>
      <x:c r="W132" s="112"/>
      <x:c r="X132" s="112">
        <x:v>14</x:v>
      </x:c>
      <x:c r="Y132" s="112"/>
      <x:c r="Z132" s="112"/>
      <x:c r="AA132" s="112"/>
      <x:c r="AB132" s="112"/>
      <x:c r="AC132" s="112"/>
      <x:c r="AD132" s="112"/>
      <x:c r="AE132" s="112"/>
      <x:c r="AF132" s="112"/>
      <x:c r="AG132" s="112">
        <x:v>1</x:v>
      </x:c>
      <x:c r="AH132" s="112"/>
      <x:c r="AI132" s="112"/>
      <x:c r="AJ132" s="112"/>
      <x:c r="AK132" s="112"/>
      <x:c r="AL132" s="631" t="s">
        <x:v>843</x:v>
      </x:c>
      <x:c r="AM132" s="112"/>
      <x:c r="AN132" s="162"/>
      <x:c r="AO132" s="112"/>
      <x:c r="AP132" s="112"/>
      <x:c r="AQ132" s="112"/>
      <x:c r="AR132" s="162"/>
      <x:c r="AS132" s="112"/>
      <x:c r="AT132" s="162"/>
      <x:c r="AU132" s="112"/>
      <x:c r="AV132" s="112"/>
      <x:c r="AW132" s="112"/>
      <x:c r="AX132" s="112"/>
      <x:c r="AY132" s="112"/>
      <x:c r="AZ132" s="112"/>
      <x:c r="BA132" s="162"/>
      <x:c r="BB132" s="112"/>
      <x:c r="BC132" s="112"/>
      <x:c r="BD132" s="112"/>
      <x:c r="BE132" s="112">
        <x:v>1</x:v>
      </x:c>
      <x:c r="BF132" s="112">
        <x:v>2</x:v>
      </x:c>
      <x:c r="BG132" s="112"/>
      <x:c r="BH132" s="112"/>
      <x:c r="BI132" s="112"/>
      <x:c r="BJ132" s="162"/>
      <x:c r="BK132" s="112"/>
      <x:c r="BL132" s="162"/>
      <x:c r="BM132" s="112"/>
      <x:c r="BN132" s="162"/>
      <x:c r="BO132" s="112"/>
      <x:c r="BP132" s="162"/>
      <x:c r="BQ132" s="112"/>
      <x:c r="BR132" s="112"/>
      <x:c r="BS132" s="112"/>
      <x:c r="BT132" s="112"/>
      <x:c r="BU132" s="112"/>
      <x:c r="BV132" s="631" t="s">
        <x:v>843</x:v>
      </x:c>
      <x:c r="BW132" s="112"/>
      <x:c r="BX132" s="112"/>
      <x:c r="BY132" s="162"/>
      <x:c r="BZ132" s="112"/>
      <x:c r="CA132" s="162"/>
      <x:c r="CB132" s="112"/>
      <x:c r="CC132" s="162"/>
      <x:c r="CD132" s="112"/>
      <x:c r="CE132" s="112"/>
      <x:c r="CF132" s="162"/>
      <x:c r="CG132" s="112"/>
      <x:c r="CH132" s="112"/>
      <x:c r="CI132" s="112"/>
      <x:c r="CJ132" s="112">
        <x:v>1</x:v>
      </x:c>
      <x:c r="CK132" s="112"/>
      <x:c r="CL132" s="112"/>
      <x:c r="CM132" s="112"/>
      <x:c r="CN132" s="112"/>
      <x:c r="CO132" s="112"/>
      <x:c r="CP132" s="162"/>
      <x:c r="CQ132" s="112">
        <x:v>1</x:v>
      </x:c>
      <x:c r="CR132" s="162">
        <x:v>107</x:v>
      </x:c>
      <x:c r="CS132" s="112">
        <x:v>3</x:v>
      </x:c>
      <x:c r="CT132" s="112"/>
      <x:c r="CU132" s="112"/>
      <x:c r="CV132" s="112">
        <x:v>1</x:v>
      </x:c>
      <x:c r="CW132" s="112"/>
      <x:c r="CX132" s="112"/>
      <x:c r="CY132" s="631" t="s">
        <x:v>843</x:v>
      </x:c>
      <x:c r="CZ132" s="112"/>
      <x:c r="DA132" s="162"/>
      <x:c r="DB132" s="112"/>
      <x:c r="DC132" s="162"/>
      <x:c r="DD132" s="112"/>
      <x:c r="DE132" s="162"/>
      <x:c r="DF132" s="112"/>
      <x:c r="DG132" s="163"/>
    </x:row>
    <x:row r="133" spans="1:111" s="19" customFormat="1" ht="30" customHeight="1">
      <x:c r="A133" s="631" t="s">
        <x:v>767</x:v>
      </x:c>
      <x:c r="B133" s="115"/>
      <x:c r="C133" s="162"/>
      <x:c r="D133" s="112"/>
      <x:c r="E133" s="162"/>
      <x:c r="F133" s="112"/>
      <x:c r="G133" s="162"/>
      <x:c r="H133" s="112"/>
      <x:c r="I133" s="162"/>
      <x:c r="J133" s="112">
        <x:v>2</x:v>
      </x:c>
      <x:c r="K133" s="112"/>
      <x:c r="L133" s="162"/>
      <x:c r="M133" s="112"/>
      <x:c r="N133" s="112"/>
      <x:c r="O133" s="112"/>
      <x:c r="P133" s="112"/>
      <x:c r="Q133" s="112"/>
      <x:c r="R133" s="162"/>
      <x:c r="S133" s="112"/>
      <x:c r="T133" s="162"/>
      <x:c r="U133" s="112">
        <x:v>1</x:v>
      </x:c>
      <x:c r="V133" s="162">
        <x:v>72</x:v>
      </x:c>
      <x:c r="W133" s="112"/>
      <x:c r="X133" s="112">
        <x:v>6</x:v>
      </x:c>
      <x:c r="Y133" s="112"/>
      <x:c r="Z133" s="112"/>
      <x:c r="AA133" s="112">
        <x:v>1</x:v>
      </x:c>
      <x:c r="AB133" s="112"/>
      <x:c r="AC133" s="112"/>
      <x:c r="AD133" s="112">
        <x:v>1</x:v>
      </x:c>
      <x:c r="AE133" s="112"/>
      <x:c r="AF133" s="112"/>
      <x:c r="AG133" s="112">
        <x:v>1</x:v>
      </x:c>
      <x:c r="AH133" s="112"/>
      <x:c r="AI133" s="112"/>
      <x:c r="AJ133" s="112"/>
      <x:c r="AK133" s="112"/>
      <x:c r="AL133" s="631" t="s">
        <x:v>767</x:v>
      </x:c>
      <x:c r="AM133" s="112"/>
      <x:c r="AN133" s="162"/>
      <x:c r="AO133" s="112"/>
      <x:c r="AP133" s="112"/>
      <x:c r="AQ133" s="112"/>
      <x:c r="AR133" s="162"/>
      <x:c r="AS133" s="112"/>
      <x:c r="AT133" s="162"/>
      <x:c r="AU133" s="112"/>
      <x:c r="AV133" s="112"/>
      <x:c r="AW133" s="112"/>
      <x:c r="AX133" s="112"/>
      <x:c r="AY133" s="112"/>
      <x:c r="AZ133" s="112"/>
      <x:c r="BA133" s="162"/>
      <x:c r="BB133" s="112"/>
      <x:c r="BC133" s="112"/>
      <x:c r="BD133" s="112"/>
      <x:c r="BE133" s="112">
        <x:v>1</x:v>
      </x:c>
      <x:c r="BF133" s="112">
        <x:v>3</x:v>
      </x:c>
      <x:c r="BG133" s="112"/>
      <x:c r="BH133" s="112"/>
      <x:c r="BI133" s="112"/>
      <x:c r="BJ133" s="162"/>
      <x:c r="BK133" s="112"/>
      <x:c r="BL133" s="162"/>
      <x:c r="BM133" s="112"/>
      <x:c r="BN133" s="162"/>
      <x:c r="BO133" s="112"/>
      <x:c r="BP133" s="162"/>
      <x:c r="BQ133" s="112"/>
      <x:c r="BR133" s="112"/>
      <x:c r="BS133" s="112"/>
      <x:c r="BT133" s="112"/>
      <x:c r="BU133" s="112"/>
      <x:c r="BV133" s="631" t="s">
        <x:v>767</x:v>
      </x:c>
      <x:c r="BW133" s="112"/>
      <x:c r="BX133" s="112"/>
      <x:c r="BY133" s="162"/>
      <x:c r="BZ133" s="112"/>
      <x:c r="CA133" s="162"/>
      <x:c r="CB133" s="112"/>
      <x:c r="CC133" s="162"/>
      <x:c r="CD133" s="112"/>
      <x:c r="CE133" s="112"/>
      <x:c r="CF133" s="162"/>
      <x:c r="CG133" s="112"/>
      <x:c r="CH133" s="112"/>
      <x:c r="CI133" s="112"/>
      <x:c r="CJ133" s="112">
        <x:v>1</x:v>
      </x:c>
      <x:c r="CK133" s="112"/>
      <x:c r="CL133" s="112"/>
      <x:c r="CM133" s="112"/>
      <x:c r="CN133" s="112"/>
      <x:c r="CO133" s="112">
        <x:v>1</x:v>
      </x:c>
      <x:c r="CP133" s="162">
        <x:v>38.700000000000003</x:v>
      </x:c>
      <x:c r="CQ133" s="112">
        <x:v>1</x:v>
      </x:c>
      <x:c r="CR133" s="162">
        <x:v>85</x:v>
      </x:c>
      <x:c r="CS133" s="112">
        <x:v>4</x:v>
      </x:c>
      <x:c r="CT133" s="112"/>
      <x:c r="CU133" s="112"/>
      <x:c r="CV133" s="112"/>
      <x:c r="CW133" s="112"/>
      <x:c r="CX133" s="112"/>
      <x:c r="CY133" s="631" t="s">
        <x:v>767</x:v>
      </x:c>
      <x:c r="CZ133" s="112">
        <x:v>2</x:v>
      </x:c>
      <x:c r="DA133" s="162">
        <x:v>88.200000000000003</x:v>
      </x:c>
      <x:c r="DB133" s="112"/>
      <x:c r="DC133" s="162"/>
      <x:c r="DD133" s="112"/>
      <x:c r="DE133" s="162"/>
      <x:c r="DF133" s="112"/>
      <x:c r="DG133" s="163"/>
    </x:row>
    <x:row r="134" spans="1:111" s="19" customFormat="1" ht="30" customHeight="1">
      <x:c r="A134" s="631" t="s">
        <x:v>828</x:v>
      </x:c>
      <x:c r="B134" s="115"/>
      <x:c r="C134" s="162"/>
      <x:c r="D134" s="112"/>
      <x:c r="E134" s="162"/>
      <x:c r="F134" s="112"/>
      <x:c r="G134" s="162"/>
      <x:c r="H134" s="112"/>
      <x:c r="I134" s="162"/>
      <x:c r="J134" s="112">
        <x:v>1</x:v>
      </x:c>
      <x:c r="K134" s="112"/>
      <x:c r="L134" s="162"/>
      <x:c r="M134" s="112"/>
      <x:c r="N134" s="112"/>
      <x:c r="O134" s="112"/>
      <x:c r="P134" s="112"/>
      <x:c r="Q134" s="112"/>
      <x:c r="R134" s="162"/>
      <x:c r="S134" s="112"/>
      <x:c r="T134" s="162"/>
      <x:c r="U134" s="112"/>
      <x:c r="V134" s="162"/>
      <x:c r="W134" s="112"/>
      <x:c r="X134" s="112">
        <x:v>12</x:v>
      </x:c>
      <x:c r="Y134" s="112"/>
      <x:c r="Z134" s="112"/>
      <x:c r="AA134" s="112">
        <x:v>1</x:v>
      </x:c>
      <x:c r="AB134" s="112"/>
      <x:c r="AC134" s="112"/>
      <x:c r="AD134" s="112">
        <x:v>1</x:v>
      </x:c>
      <x:c r="AE134" s="112"/>
      <x:c r="AF134" s="112"/>
      <x:c r="AG134" s="112">
        <x:v>1</x:v>
      </x:c>
      <x:c r="AH134" s="112"/>
      <x:c r="AI134" s="112"/>
      <x:c r="AJ134" s="112"/>
      <x:c r="AK134" s="112"/>
      <x:c r="AL134" s="631" t="s">
        <x:v>828</x:v>
      </x:c>
      <x:c r="AM134" s="112"/>
      <x:c r="AN134" s="162"/>
      <x:c r="AO134" s="112"/>
      <x:c r="AP134" s="112"/>
      <x:c r="AQ134" s="112"/>
      <x:c r="AR134" s="162"/>
      <x:c r="AS134" s="112"/>
      <x:c r="AT134" s="162"/>
      <x:c r="AU134" s="112"/>
      <x:c r="AV134" s="112"/>
      <x:c r="AW134" s="112"/>
      <x:c r="AX134" s="112">
        <x:v>1</x:v>
      </x:c>
      <x:c r="AY134" s="112"/>
      <x:c r="AZ134" s="112"/>
      <x:c r="BA134" s="162"/>
      <x:c r="BB134" s="112"/>
      <x:c r="BC134" s="112"/>
      <x:c r="BD134" s="112"/>
      <x:c r="BE134" s="112">
        <x:v>1</x:v>
      </x:c>
      <x:c r="BF134" s="112">
        <x:v>2</x:v>
      </x:c>
      <x:c r="BG134" s="112">
        <x:v>1</x:v>
      </x:c>
      <x:c r="BH134" s="112">
        <x:v>1</x:v>
      </x:c>
      <x:c r="BI134" s="112"/>
      <x:c r="BJ134" s="162"/>
      <x:c r="BK134" s="112"/>
      <x:c r="BL134" s="162"/>
      <x:c r="BM134" s="112"/>
      <x:c r="BN134" s="162"/>
      <x:c r="BO134" s="112"/>
      <x:c r="BP134" s="162"/>
      <x:c r="BQ134" s="112"/>
      <x:c r="BR134" s="112"/>
      <x:c r="BS134" s="112"/>
      <x:c r="BT134" s="112"/>
      <x:c r="BU134" s="112"/>
      <x:c r="BV134" s="631" t="s">
        <x:v>828</x:v>
      </x:c>
      <x:c r="BW134" s="112"/>
      <x:c r="BX134" s="112"/>
      <x:c r="BY134" s="162"/>
      <x:c r="BZ134" s="112"/>
      <x:c r="CA134" s="162"/>
      <x:c r="CB134" s="112"/>
      <x:c r="CC134" s="162"/>
      <x:c r="CD134" s="112"/>
      <x:c r="CE134" s="112">
        <x:v>1</x:v>
      </x:c>
      <x:c r="CF134" s="162">
        <x:v>33</x:v>
      </x:c>
      <x:c r="CG134" s="112"/>
      <x:c r="CH134" s="112"/>
      <x:c r="CI134" s="112"/>
      <x:c r="CJ134" s="112"/>
      <x:c r="CK134" s="112"/>
      <x:c r="CL134" s="112"/>
      <x:c r="CM134" s="112"/>
      <x:c r="CN134" s="112"/>
      <x:c r="CO134" s="112"/>
      <x:c r="CP134" s="162"/>
      <x:c r="CQ134" s="112">
        <x:v>1</x:v>
      </x:c>
      <x:c r="CR134" s="162">
        <x:v>76</x:v>
      </x:c>
      <x:c r="CS134" s="112">
        <x:v>4</x:v>
      </x:c>
      <x:c r="CT134" s="112"/>
      <x:c r="CU134" s="112"/>
      <x:c r="CV134" s="112">
        <x:v>1</x:v>
      </x:c>
      <x:c r="CW134" s="112">
        <x:v>1</x:v>
      </x:c>
      <x:c r="CX134" s="112">
        <x:v>3</x:v>
      </x:c>
      <x:c r="CY134" s="631" t="s">
        <x:v>828</x:v>
      </x:c>
      <x:c r="CZ134" s="112">
        <x:v>1</x:v>
      </x:c>
      <x:c r="DA134" s="162">
        <x:v>33</x:v>
      </x:c>
      <x:c r="DB134" s="112"/>
      <x:c r="DC134" s="162"/>
      <x:c r="DD134" s="112"/>
      <x:c r="DE134" s="162"/>
      <x:c r="DF134" s="112"/>
      <x:c r="DG134" s="163"/>
    </x:row>
    <x:row r="135" spans="1:111" s="19" customFormat="1" ht="30" customHeight="1">
      <x:c r="A135" s="631" t="s">
        <x:v>1806</x:v>
      </x:c>
      <x:c r="B135" s="115"/>
      <x:c r="C135" s="162"/>
      <x:c r="D135" s="112"/>
      <x:c r="E135" s="162"/>
      <x:c r="F135" s="112"/>
      <x:c r="G135" s="162"/>
      <x:c r="H135" s="112"/>
      <x:c r="I135" s="162"/>
      <x:c r="J135" s="112"/>
      <x:c r="K135" s="112"/>
      <x:c r="L135" s="162"/>
      <x:c r="M135" s="112"/>
      <x:c r="N135" s="112"/>
      <x:c r="O135" s="112"/>
      <x:c r="P135" s="112"/>
      <x:c r="Q135" s="112"/>
      <x:c r="R135" s="162"/>
      <x:c r="S135" s="112">
        <x:v>1</x:v>
      </x:c>
      <x:c r="T135" s="162">
        <x:v>20</x:v>
      </x:c>
      <x:c r="U135" s="112">
        <x:v>1</x:v>
      </x:c>
      <x:c r="V135" s="162">
        <x:v>86.760000000000005</x:v>
      </x:c>
      <x:c r="W135" s="112"/>
      <x:c r="X135" s="112">
        <x:v>11</x:v>
      </x:c>
      <x:c r="Y135" s="112"/>
      <x:c r="Z135" s="112"/>
      <x:c r="AA135" s="112">
        <x:v>1</x:v>
      </x:c>
      <x:c r="AB135" s="112"/>
      <x:c r="AC135" s="112"/>
      <x:c r="AD135" s="112">
        <x:v>1</x:v>
      </x:c>
      <x:c r="AE135" s="112"/>
      <x:c r="AF135" s="112"/>
      <x:c r="AG135" s="112">
        <x:v>1</x:v>
      </x:c>
      <x:c r="AH135" s="112"/>
      <x:c r="AI135" s="112"/>
      <x:c r="AJ135" s="112">
        <x:v>1</x:v>
      </x:c>
      <x:c r="AK135" s="112">
        <x:v>1</x:v>
      </x:c>
      <x:c r="AL135" s="631" t="s">
        <x:v>1806</x:v>
      </x:c>
      <x:c r="AM135" s="112"/>
      <x:c r="AN135" s="162"/>
      <x:c r="AO135" s="112"/>
      <x:c r="AP135" s="112"/>
      <x:c r="AQ135" s="112"/>
      <x:c r="AR135" s="162"/>
      <x:c r="AS135" s="112"/>
      <x:c r="AT135" s="162"/>
      <x:c r="AU135" s="112"/>
      <x:c r="AV135" s="112"/>
      <x:c r="AW135" s="112"/>
      <x:c r="AX135" s="112"/>
      <x:c r="AY135" s="112"/>
      <x:c r="AZ135" s="112"/>
      <x:c r="BA135" s="162"/>
      <x:c r="BB135" s="112"/>
      <x:c r="BC135" s="112"/>
      <x:c r="BD135" s="112"/>
      <x:c r="BE135" s="112">
        <x:v>1</x:v>
      </x:c>
      <x:c r="BF135" s="112">
        <x:v>6</x:v>
      </x:c>
      <x:c r="BG135" s="112"/>
      <x:c r="BH135" s="112"/>
      <x:c r="BI135" s="112"/>
      <x:c r="BJ135" s="162"/>
      <x:c r="BK135" s="112"/>
      <x:c r="BL135" s="162"/>
      <x:c r="BM135" s="112"/>
      <x:c r="BN135" s="162"/>
      <x:c r="BO135" s="112"/>
      <x:c r="BP135" s="162"/>
      <x:c r="BQ135" s="112"/>
      <x:c r="BR135" s="112"/>
      <x:c r="BS135" s="112"/>
      <x:c r="BT135" s="112"/>
      <x:c r="BU135" s="112"/>
      <x:c r="BV135" s="631" t="s">
        <x:v>1806</x:v>
      </x:c>
      <x:c r="BW135" s="112"/>
      <x:c r="BX135" s="112"/>
      <x:c r="BY135" s="162"/>
      <x:c r="BZ135" s="112"/>
      <x:c r="CA135" s="162"/>
      <x:c r="CB135" s="112"/>
      <x:c r="CC135" s="162"/>
      <x:c r="CD135" s="112"/>
      <x:c r="CE135" s="112"/>
      <x:c r="CF135" s="162"/>
      <x:c r="CG135" s="112"/>
      <x:c r="CH135" s="112"/>
      <x:c r="CI135" s="112"/>
      <x:c r="CJ135" s="112"/>
      <x:c r="CK135" s="112"/>
      <x:c r="CL135" s="112"/>
      <x:c r="CM135" s="112"/>
      <x:c r="CN135" s="112"/>
      <x:c r="CO135" s="112"/>
      <x:c r="CP135" s="162"/>
      <x:c r="CQ135" s="112">
        <x:v>1</x:v>
      </x:c>
      <x:c r="CR135" s="162">
        <x:v>115</x:v>
      </x:c>
      <x:c r="CS135" s="112">
        <x:v>8</x:v>
      </x:c>
      <x:c r="CT135" s="112"/>
      <x:c r="CU135" s="112">
        <x:v>1</x:v>
      </x:c>
      <x:c r="CV135" s="112">
        <x:v>1</x:v>
      </x:c>
      <x:c r="CW135" s="112"/>
      <x:c r="CX135" s="112"/>
      <x:c r="CY135" s="631" t="s">
        <x:v>1806</x:v>
      </x:c>
      <x:c r="CZ135" s="112">
        <x:v>1</x:v>
      </x:c>
      <x:c r="DA135" s="162">
        <x:v>86.760000000000005</x:v>
      </x:c>
      <x:c r="DB135" s="112"/>
      <x:c r="DC135" s="162"/>
      <x:c r="DD135" s="112"/>
      <x:c r="DE135" s="162"/>
      <x:c r="DF135" s="112"/>
      <x:c r="DG135" s="163"/>
    </x:row>
    <x:row r="136" spans="1:111" s="19" customFormat="1" ht="30" customHeight="1">
      <x:c r="A136" s="631" t="s">
        <x:v>1085</x:v>
      </x:c>
      <x:c r="B136" s="115"/>
      <x:c r="C136" s="162"/>
      <x:c r="D136" s="112"/>
      <x:c r="E136" s="162"/>
      <x:c r="F136" s="112"/>
      <x:c r="G136" s="162"/>
      <x:c r="H136" s="112"/>
      <x:c r="I136" s="162"/>
      <x:c r="J136" s="112"/>
      <x:c r="K136" s="112"/>
      <x:c r="L136" s="162"/>
      <x:c r="M136" s="112"/>
      <x:c r="N136" s="112"/>
      <x:c r="O136" s="112"/>
      <x:c r="P136" s="112"/>
      <x:c r="Q136" s="112"/>
      <x:c r="R136" s="162"/>
      <x:c r="S136" s="112"/>
      <x:c r="T136" s="162"/>
      <x:c r="U136" s="112"/>
      <x:c r="V136" s="162"/>
      <x:c r="W136" s="112"/>
      <x:c r="X136" s="112">
        <x:v>4</x:v>
      </x:c>
      <x:c r="Y136" s="112"/>
      <x:c r="Z136" s="112"/>
      <x:c r="AA136" s="112">
        <x:v>1</x:v>
      </x:c>
      <x:c r="AB136" s="112"/>
      <x:c r="AC136" s="112"/>
      <x:c r="AD136" s="112"/>
      <x:c r="AE136" s="112"/>
      <x:c r="AF136" s="112"/>
      <x:c r="AG136" s="112">
        <x:v>1</x:v>
      </x:c>
      <x:c r="AH136" s="112"/>
      <x:c r="AI136" s="112"/>
      <x:c r="AJ136" s="112">
        <x:v>1</x:v>
      </x:c>
      <x:c r="AK136" s="112">
        <x:v>3</x:v>
      </x:c>
      <x:c r="AL136" s="631" t="s">
        <x:v>1085</x:v>
      </x:c>
      <x:c r="AM136" s="112"/>
      <x:c r="AN136" s="162"/>
      <x:c r="AO136" s="112"/>
      <x:c r="AP136" s="112"/>
      <x:c r="AQ136" s="112"/>
      <x:c r="AR136" s="162"/>
      <x:c r="AS136" s="112"/>
      <x:c r="AT136" s="162"/>
      <x:c r="AU136" s="112"/>
      <x:c r="AV136" s="112"/>
      <x:c r="AW136" s="112"/>
      <x:c r="AX136" s="112"/>
      <x:c r="AY136" s="112"/>
      <x:c r="AZ136" s="112"/>
      <x:c r="BA136" s="162"/>
      <x:c r="BB136" s="112"/>
      <x:c r="BC136" s="112"/>
      <x:c r="BD136" s="112"/>
      <x:c r="BE136" s="112">
        <x:v>1</x:v>
      </x:c>
      <x:c r="BF136" s="112">
        <x:v>2</x:v>
      </x:c>
      <x:c r="BG136" s="112"/>
      <x:c r="BH136" s="112"/>
      <x:c r="BI136" s="112"/>
      <x:c r="BJ136" s="162"/>
      <x:c r="BK136" s="112"/>
      <x:c r="BL136" s="162"/>
      <x:c r="BM136" s="112"/>
      <x:c r="BN136" s="162"/>
      <x:c r="BO136" s="112"/>
      <x:c r="BP136" s="162"/>
      <x:c r="BQ136" s="112"/>
      <x:c r="BR136" s="112"/>
      <x:c r="BS136" s="112"/>
      <x:c r="BT136" s="112"/>
      <x:c r="BU136" s="112"/>
      <x:c r="BV136" s="631" t="s">
        <x:v>1085</x:v>
      </x:c>
      <x:c r="BW136" s="112"/>
      <x:c r="BX136" s="112"/>
      <x:c r="BY136" s="162"/>
      <x:c r="BZ136" s="112"/>
      <x:c r="CA136" s="162"/>
      <x:c r="CB136" s="112"/>
      <x:c r="CC136" s="162"/>
      <x:c r="CD136" s="112"/>
      <x:c r="CE136" s="112"/>
      <x:c r="CF136" s="162"/>
      <x:c r="CG136" s="112"/>
      <x:c r="CH136" s="112"/>
      <x:c r="CI136" s="112"/>
      <x:c r="CJ136" s="112"/>
      <x:c r="CK136" s="112"/>
      <x:c r="CL136" s="112"/>
      <x:c r="CM136" s="112"/>
      <x:c r="CN136" s="112"/>
      <x:c r="CO136" s="112"/>
      <x:c r="CP136" s="162"/>
      <x:c r="CQ136" s="112"/>
      <x:c r="CR136" s="162"/>
      <x:c r="CS136" s="112">
        <x:v>1</x:v>
      </x:c>
      <x:c r="CT136" s="112"/>
      <x:c r="CU136" s="112">
        <x:v>1</x:v>
      </x:c>
      <x:c r="CV136" s="112">
        <x:v>1</x:v>
      </x:c>
      <x:c r="CW136" s="112"/>
      <x:c r="CX136" s="112"/>
      <x:c r="CY136" s="631" t="s">
        <x:v>1085</x:v>
      </x:c>
      <x:c r="CZ136" s="112"/>
      <x:c r="DA136" s="162"/>
      <x:c r="DB136" s="112"/>
      <x:c r="DC136" s="162"/>
      <x:c r="DD136" s="112"/>
      <x:c r="DE136" s="162"/>
      <x:c r="DF136" s="112"/>
      <x:c r="DG136" s="163"/>
    </x:row>
    <x:row r="137" spans="1:111" s="19" customFormat="1" ht="30" customHeight="1">
      <x:c r="A137" s="631" t="s">
        <x:v>787</x:v>
      </x:c>
      <x:c r="B137" s="115"/>
      <x:c r="C137" s="162"/>
      <x:c r="D137" s="112"/>
      <x:c r="E137" s="162"/>
      <x:c r="F137" s="112"/>
      <x:c r="G137" s="162"/>
      <x:c r="H137" s="112"/>
      <x:c r="I137" s="162"/>
      <x:c r="J137" s="112"/>
      <x:c r="K137" s="112"/>
      <x:c r="L137" s="162"/>
      <x:c r="M137" s="112"/>
      <x:c r="N137" s="112"/>
      <x:c r="O137" s="112"/>
      <x:c r="P137" s="112"/>
      <x:c r="Q137" s="112"/>
      <x:c r="R137" s="162"/>
      <x:c r="S137" s="112"/>
      <x:c r="T137" s="162"/>
      <x:c r="U137" s="112"/>
      <x:c r="V137" s="162"/>
      <x:c r="W137" s="112"/>
      <x:c r="X137" s="112">
        <x:v>5</x:v>
      </x:c>
      <x:c r="Y137" s="112"/>
      <x:c r="Z137" s="112"/>
      <x:c r="AA137" s="112">
        <x:v>1</x:v>
      </x:c>
      <x:c r="AB137" s="112"/>
      <x:c r="AC137" s="112"/>
      <x:c r="AD137" s="112"/>
      <x:c r="AE137" s="112"/>
      <x:c r="AF137" s="112"/>
      <x:c r="AG137" s="112">
        <x:v>1</x:v>
      </x:c>
      <x:c r="AH137" s="112"/>
      <x:c r="AI137" s="112"/>
      <x:c r="AJ137" s="112">
        <x:v>1</x:v>
      </x:c>
      <x:c r="AK137" s="112">
        <x:v>2</x:v>
      </x:c>
      <x:c r="AL137" s="631" t="s">
        <x:v>787</x:v>
      </x:c>
      <x:c r="AM137" s="112"/>
      <x:c r="AN137" s="162"/>
      <x:c r="AO137" s="112"/>
      <x:c r="AP137" s="112"/>
      <x:c r="AQ137" s="112"/>
      <x:c r="AR137" s="162"/>
      <x:c r="AS137" s="112"/>
      <x:c r="AT137" s="162"/>
      <x:c r="AU137" s="112"/>
      <x:c r="AV137" s="112"/>
      <x:c r="AW137" s="112"/>
      <x:c r="AX137" s="112"/>
      <x:c r="AY137" s="112"/>
      <x:c r="AZ137" s="112"/>
      <x:c r="BA137" s="162"/>
      <x:c r="BB137" s="112"/>
      <x:c r="BC137" s="112"/>
      <x:c r="BD137" s="112"/>
      <x:c r="BE137" s="112"/>
      <x:c r="BF137" s="112"/>
      <x:c r="BG137" s="112"/>
      <x:c r="BH137" s="112"/>
      <x:c r="BI137" s="112"/>
      <x:c r="BJ137" s="162"/>
      <x:c r="BK137" s="112"/>
      <x:c r="BL137" s="162"/>
      <x:c r="BM137" s="112"/>
      <x:c r="BN137" s="162"/>
      <x:c r="BO137" s="112"/>
      <x:c r="BP137" s="162"/>
      <x:c r="BQ137" s="112"/>
      <x:c r="BR137" s="112"/>
      <x:c r="BS137" s="112"/>
      <x:c r="BT137" s="112"/>
      <x:c r="BU137" s="112"/>
      <x:c r="BV137" s="631" t="s">
        <x:v>787</x:v>
      </x:c>
      <x:c r="BW137" s="112"/>
      <x:c r="BX137" s="112"/>
      <x:c r="BY137" s="162"/>
      <x:c r="BZ137" s="112"/>
      <x:c r="CA137" s="162"/>
      <x:c r="CB137" s="112"/>
      <x:c r="CC137" s="162"/>
      <x:c r="CD137" s="112"/>
      <x:c r="CE137" s="112"/>
      <x:c r="CF137" s="162"/>
      <x:c r="CG137" s="112"/>
      <x:c r="CH137" s="112"/>
      <x:c r="CI137" s="112"/>
      <x:c r="CJ137" s="112"/>
      <x:c r="CK137" s="112"/>
      <x:c r="CL137" s="112"/>
      <x:c r="CM137" s="112"/>
      <x:c r="CN137" s="112"/>
      <x:c r="CO137" s="112"/>
      <x:c r="CP137" s="162"/>
      <x:c r="CQ137" s="112">
        <x:v>1</x:v>
      </x:c>
      <x:c r="CR137" s="162">
        <x:v>54</x:v>
      </x:c>
      <x:c r="CS137" s="112">
        <x:v>3</x:v>
      </x:c>
      <x:c r="CT137" s="112"/>
      <x:c r="CU137" s="112">
        <x:v>1</x:v>
      </x:c>
      <x:c r="CV137" s="112">
        <x:v>1</x:v>
      </x:c>
      <x:c r="CW137" s="112"/>
      <x:c r="CX137" s="112"/>
      <x:c r="CY137" s="631" t="s">
        <x:v>787</x:v>
      </x:c>
      <x:c r="CZ137" s="112"/>
      <x:c r="DA137" s="162"/>
      <x:c r="DB137" s="112"/>
      <x:c r="DC137" s="162"/>
      <x:c r="DD137" s="112"/>
      <x:c r="DE137" s="162"/>
      <x:c r="DF137" s="112"/>
      <x:c r="DG137" s="163"/>
    </x:row>
    <x:row r="138" spans="1:111" s="19" customFormat="1" ht="30" customHeight="1">
      <x:c r="A138" s="631" t="s">
        <x:v>1523</x:v>
      </x:c>
      <x:c r="B138" s="115"/>
      <x:c r="C138" s="162"/>
      <x:c r="D138" s="112"/>
      <x:c r="E138" s="162"/>
      <x:c r="F138" s="112"/>
      <x:c r="G138" s="162"/>
      <x:c r="H138" s="112"/>
      <x:c r="I138" s="162"/>
      <x:c r="J138" s="112"/>
      <x:c r="K138" s="112"/>
      <x:c r="L138" s="162"/>
      <x:c r="M138" s="112"/>
      <x:c r="N138" s="112"/>
      <x:c r="O138" s="112"/>
      <x:c r="P138" s="112"/>
      <x:c r="Q138" s="112"/>
      <x:c r="R138" s="162"/>
      <x:c r="S138" s="112"/>
      <x:c r="T138" s="162"/>
      <x:c r="U138" s="112"/>
      <x:c r="V138" s="162"/>
      <x:c r="W138" s="112"/>
      <x:c r="X138" s="112">
        <x:v>2</x:v>
      </x:c>
      <x:c r="Y138" s="112"/>
      <x:c r="Z138" s="112"/>
      <x:c r="AA138" s="112">
        <x:v>1</x:v>
      </x:c>
      <x:c r="AB138" s="112"/>
      <x:c r="AC138" s="112"/>
      <x:c r="AD138" s="112">
        <x:v>1</x:v>
      </x:c>
      <x:c r="AE138" s="112"/>
      <x:c r="AF138" s="112"/>
      <x:c r="AG138" s="112">
        <x:v>1</x:v>
      </x:c>
      <x:c r="AH138" s="112"/>
      <x:c r="AI138" s="112"/>
      <x:c r="AJ138" s="112">
        <x:v>1</x:v>
      </x:c>
      <x:c r="AK138" s="112">
        <x:v>2</x:v>
      </x:c>
      <x:c r="AL138" s="631" t="s">
        <x:v>1523</x:v>
      </x:c>
      <x:c r="AM138" s="112"/>
      <x:c r="AN138" s="162"/>
      <x:c r="AO138" s="112"/>
      <x:c r="AP138" s="112"/>
      <x:c r="AQ138" s="112"/>
      <x:c r="AR138" s="162"/>
      <x:c r="AS138" s="112"/>
      <x:c r="AT138" s="162"/>
      <x:c r="AU138" s="112"/>
      <x:c r="AV138" s="112"/>
      <x:c r="AW138" s="112"/>
      <x:c r="AX138" s="112"/>
      <x:c r="AY138" s="112"/>
      <x:c r="AZ138" s="112"/>
      <x:c r="BA138" s="162"/>
      <x:c r="BB138" s="112"/>
      <x:c r="BC138" s="112"/>
      <x:c r="BD138" s="112"/>
      <x:c r="BE138" s="112"/>
      <x:c r="BF138" s="112"/>
      <x:c r="BG138" s="112"/>
      <x:c r="BH138" s="112"/>
      <x:c r="BI138" s="112"/>
      <x:c r="BJ138" s="162"/>
      <x:c r="BK138" s="112"/>
      <x:c r="BL138" s="162"/>
      <x:c r="BM138" s="112"/>
      <x:c r="BN138" s="162"/>
      <x:c r="BO138" s="112"/>
      <x:c r="BP138" s="162"/>
      <x:c r="BQ138" s="112"/>
      <x:c r="BR138" s="112"/>
      <x:c r="BS138" s="112"/>
      <x:c r="BT138" s="112"/>
      <x:c r="BU138" s="112"/>
      <x:c r="BV138" s="631" t="s">
        <x:v>1523</x:v>
      </x:c>
      <x:c r="BW138" s="112"/>
      <x:c r="BX138" s="112"/>
      <x:c r="BY138" s="162"/>
      <x:c r="BZ138" s="112"/>
      <x:c r="CA138" s="162"/>
      <x:c r="CB138" s="112"/>
      <x:c r="CC138" s="162"/>
      <x:c r="CD138" s="112"/>
      <x:c r="CE138" s="112"/>
      <x:c r="CF138" s="162"/>
      <x:c r="CG138" s="112"/>
      <x:c r="CH138" s="112"/>
      <x:c r="CI138" s="112"/>
      <x:c r="CJ138" s="112"/>
      <x:c r="CK138" s="112"/>
      <x:c r="CL138" s="112"/>
      <x:c r="CM138" s="112"/>
      <x:c r="CN138" s="112"/>
      <x:c r="CO138" s="112"/>
      <x:c r="CP138" s="162"/>
      <x:c r="CQ138" s="112"/>
      <x:c r="CR138" s="162"/>
      <x:c r="CS138" s="112">
        <x:v>2</x:v>
      </x:c>
      <x:c r="CT138" s="112"/>
      <x:c r="CU138" s="112"/>
      <x:c r="CV138" s="112">
        <x:v>1</x:v>
      </x:c>
      <x:c r="CW138" s="112"/>
      <x:c r="CX138" s="112"/>
      <x:c r="CY138" s="631" t="s">
        <x:v>1523</x:v>
      </x:c>
      <x:c r="CZ138" s="112"/>
      <x:c r="DA138" s="162"/>
      <x:c r="DB138" s="112"/>
      <x:c r="DC138" s="162"/>
      <x:c r="DD138" s="112"/>
      <x:c r="DE138" s="162"/>
      <x:c r="DF138" s="112"/>
      <x:c r="DG138" s="163"/>
    </x:row>
    <x:row r="139" spans="1:111" s="19" customFormat="1" ht="30" customHeight="1">
      <x:c r="A139" s="631" t="s">
        <x:v>974</x:v>
      </x:c>
      <x:c r="B139" s="115"/>
      <x:c r="C139" s="162"/>
      <x:c r="D139" s="112"/>
      <x:c r="E139" s="162"/>
      <x:c r="F139" s="112"/>
      <x:c r="G139" s="162"/>
      <x:c r="H139" s="112"/>
      <x:c r="I139" s="162"/>
      <x:c r="J139" s="112">
        <x:v>1</x:v>
      </x:c>
      <x:c r="K139" s="112"/>
      <x:c r="L139" s="162"/>
      <x:c r="M139" s="112"/>
      <x:c r="N139" s="112"/>
      <x:c r="O139" s="112"/>
      <x:c r="P139" s="112"/>
      <x:c r="Q139" s="112"/>
      <x:c r="R139" s="162"/>
      <x:c r="S139" s="112"/>
      <x:c r="T139" s="162"/>
      <x:c r="U139" s="112"/>
      <x:c r="V139" s="162"/>
      <x:c r="W139" s="112"/>
      <x:c r="X139" s="112">
        <x:v>2</x:v>
      </x:c>
      <x:c r="Y139" s="112"/>
      <x:c r="Z139" s="112"/>
      <x:c r="AA139" s="112">
        <x:v>1</x:v>
      </x:c>
      <x:c r="AB139" s="112"/>
      <x:c r="AC139" s="112"/>
      <x:c r="AD139" s="112"/>
      <x:c r="AE139" s="112"/>
      <x:c r="AF139" s="112"/>
      <x:c r="AG139" s="112">
        <x:v>1</x:v>
      </x:c>
      <x:c r="AH139" s="112"/>
      <x:c r="AI139" s="112"/>
      <x:c r="AJ139" s="112">
        <x:v>1</x:v>
      </x:c>
      <x:c r="AK139" s="112">
        <x:v>1</x:v>
      </x:c>
      <x:c r="AL139" s="631" t="s">
        <x:v>974</x:v>
      </x:c>
      <x:c r="AM139" s="112"/>
      <x:c r="AN139" s="162"/>
      <x:c r="AO139" s="112"/>
      <x:c r="AP139" s="112"/>
      <x:c r="AQ139" s="112"/>
      <x:c r="AR139" s="162"/>
      <x:c r="AS139" s="112"/>
      <x:c r="AT139" s="162"/>
      <x:c r="AU139" s="112"/>
      <x:c r="AV139" s="112"/>
      <x:c r="AW139" s="112"/>
      <x:c r="AX139" s="112"/>
      <x:c r="AY139" s="112"/>
      <x:c r="AZ139" s="112"/>
      <x:c r="BA139" s="162"/>
      <x:c r="BB139" s="112"/>
      <x:c r="BC139" s="112"/>
      <x:c r="BD139" s="112"/>
      <x:c r="BE139" s="112">
        <x:v>1</x:v>
      </x:c>
      <x:c r="BF139" s="112">
        <x:v>3</x:v>
      </x:c>
      <x:c r="BG139" s="112"/>
      <x:c r="BH139" s="112"/>
      <x:c r="BI139" s="112"/>
      <x:c r="BJ139" s="162"/>
      <x:c r="BK139" s="112"/>
      <x:c r="BL139" s="162"/>
      <x:c r="BM139" s="112"/>
      <x:c r="BN139" s="162"/>
      <x:c r="BO139" s="112"/>
      <x:c r="BP139" s="162"/>
      <x:c r="BQ139" s="112"/>
      <x:c r="BR139" s="112"/>
      <x:c r="BS139" s="112"/>
      <x:c r="BT139" s="112"/>
      <x:c r="BU139" s="112"/>
      <x:c r="BV139" s="631" t="s">
        <x:v>974</x:v>
      </x:c>
      <x:c r="BW139" s="112"/>
      <x:c r="BX139" s="112"/>
      <x:c r="BY139" s="162"/>
      <x:c r="BZ139" s="112"/>
      <x:c r="CA139" s="162"/>
      <x:c r="CB139" s="112"/>
      <x:c r="CC139" s="162"/>
      <x:c r="CD139" s="112"/>
      <x:c r="CE139" s="112"/>
      <x:c r="CF139" s="162"/>
      <x:c r="CG139" s="112"/>
      <x:c r="CH139" s="112"/>
      <x:c r="CI139" s="112"/>
      <x:c r="CJ139" s="112"/>
      <x:c r="CK139" s="112"/>
      <x:c r="CL139" s="112"/>
      <x:c r="CM139" s="112"/>
      <x:c r="CN139" s="112"/>
      <x:c r="CO139" s="112"/>
      <x:c r="CP139" s="162"/>
      <x:c r="CQ139" s="112"/>
      <x:c r="CR139" s="162"/>
      <x:c r="CS139" s="112">
        <x:v>3</x:v>
      </x:c>
      <x:c r="CT139" s="112"/>
      <x:c r="CU139" s="112"/>
      <x:c r="CV139" s="112"/>
      <x:c r="CW139" s="112"/>
      <x:c r="CX139" s="112"/>
      <x:c r="CY139" s="631" t="s">
        <x:v>974</x:v>
      </x:c>
      <x:c r="CZ139" s="112"/>
      <x:c r="DA139" s="162"/>
      <x:c r="DB139" s="112"/>
      <x:c r="DC139" s="162"/>
      <x:c r="DD139" s="112"/>
      <x:c r="DE139" s="162"/>
      <x:c r="DF139" s="112"/>
      <x:c r="DG139" s="163"/>
    </x:row>
    <x:row r="140" spans="1:111" s="19" customFormat="1" ht="30" customHeight="1">
      <x:c r="A140" s="631" t="s">
        <x:v>731</x:v>
      </x:c>
      <x:c r="B140" s="115"/>
      <x:c r="C140" s="162"/>
      <x:c r="D140" s="112"/>
      <x:c r="E140" s="162"/>
      <x:c r="F140" s="112"/>
      <x:c r="G140" s="162"/>
      <x:c r="H140" s="112"/>
      <x:c r="I140" s="162"/>
      <x:c r="J140" s="112"/>
      <x:c r="K140" s="112"/>
      <x:c r="L140" s="162"/>
      <x:c r="M140" s="112"/>
      <x:c r="N140" s="112"/>
      <x:c r="O140" s="112"/>
      <x:c r="P140" s="112"/>
      <x:c r="Q140" s="112"/>
      <x:c r="R140" s="162"/>
      <x:c r="S140" s="112">
        <x:v>1</x:v>
      </x:c>
      <x:c r="T140" s="162">
        <x:v>20</x:v>
      </x:c>
      <x:c r="U140" s="112"/>
      <x:c r="V140" s="162"/>
      <x:c r="W140" s="112"/>
      <x:c r="X140" s="112">
        <x:v>8</x:v>
      </x:c>
      <x:c r="Y140" s="112"/>
      <x:c r="Z140" s="112"/>
      <x:c r="AA140" s="112">
        <x:v>1</x:v>
      </x:c>
      <x:c r="AB140" s="112"/>
      <x:c r="AC140" s="112"/>
      <x:c r="AD140" s="112">
        <x:v>1</x:v>
      </x:c>
      <x:c r="AE140" s="112"/>
      <x:c r="AF140" s="112"/>
      <x:c r="AG140" s="112">
        <x:v>1</x:v>
      </x:c>
      <x:c r="AH140" s="112"/>
      <x:c r="AI140" s="112"/>
      <x:c r="AJ140" s="112"/>
      <x:c r="AK140" s="112"/>
      <x:c r="AL140" s="631" t="s">
        <x:v>731</x:v>
      </x:c>
      <x:c r="AM140" s="112"/>
      <x:c r="AN140" s="162"/>
      <x:c r="AO140" s="112"/>
      <x:c r="AP140" s="112"/>
      <x:c r="AQ140" s="112"/>
      <x:c r="AR140" s="162"/>
      <x:c r="AS140" s="112"/>
      <x:c r="AT140" s="162"/>
      <x:c r="AU140" s="112"/>
      <x:c r="AV140" s="112"/>
      <x:c r="AW140" s="112"/>
      <x:c r="AX140" s="112"/>
      <x:c r="AY140" s="112"/>
      <x:c r="AZ140" s="112"/>
      <x:c r="BA140" s="162"/>
      <x:c r="BB140" s="112"/>
      <x:c r="BC140" s="112"/>
      <x:c r="BD140" s="112"/>
      <x:c r="BE140" s="112">
        <x:v>1</x:v>
      </x:c>
      <x:c r="BF140" s="112">
        <x:v>4</x:v>
      </x:c>
      <x:c r="BG140" s="112"/>
      <x:c r="BH140" s="112"/>
      <x:c r="BI140" s="112"/>
      <x:c r="BJ140" s="162"/>
      <x:c r="BK140" s="112"/>
      <x:c r="BL140" s="162"/>
      <x:c r="BM140" s="112"/>
      <x:c r="BN140" s="162"/>
      <x:c r="BO140" s="112"/>
      <x:c r="BP140" s="162"/>
      <x:c r="BQ140" s="112"/>
      <x:c r="BR140" s="112"/>
      <x:c r="BS140" s="112"/>
      <x:c r="BT140" s="112"/>
      <x:c r="BU140" s="112"/>
      <x:c r="BV140" s="631" t="s">
        <x:v>731</x:v>
      </x:c>
      <x:c r="BW140" s="112"/>
      <x:c r="BX140" s="112"/>
      <x:c r="BY140" s="162"/>
      <x:c r="BZ140" s="112"/>
      <x:c r="CA140" s="162"/>
      <x:c r="CB140" s="112"/>
      <x:c r="CC140" s="162"/>
      <x:c r="CD140" s="112"/>
      <x:c r="CE140" s="112"/>
      <x:c r="CF140" s="162"/>
      <x:c r="CG140" s="112"/>
      <x:c r="CH140" s="112"/>
      <x:c r="CI140" s="112"/>
      <x:c r="CJ140" s="112"/>
      <x:c r="CK140" s="112"/>
      <x:c r="CL140" s="112"/>
      <x:c r="CM140" s="112"/>
      <x:c r="CN140" s="112"/>
      <x:c r="CO140" s="112"/>
      <x:c r="CP140" s="162"/>
      <x:c r="CQ140" s="112"/>
      <x:c r="CR140" s="162"/>
      <x:c r="CS140" s="112"/>
      <x:c r="CT140" s="112"/>
      <x:c r="CU140" s="112"/>
      <x:c r="CV140" s="112">
        <x:v>2</x:v>
      </x:c>
      <x:c r="CW140" s="112"/>
      <x:c r="CX140" s="112"/>
      <x:c r="CY140" s="631" t="s">
        <x:v>731</x:v>
      </x:c>
      <x:c r="CZ140" s="112"/>
      <x:c r="DA140" s="162"/>
      <x:c r="DB140" s="112"/>
      <x:c r="DC140" s="162"/>
      <x:c r="DD140" s="112"/>
      <x:c r="DE140" s="162"/>
      <x:c r="DF140" s="112"/>
      <x:c r="DG140" s="163"/>
    </x:row>
    <x:row r="141" spans="1:111" s="19" customFormat="1" ht="30" customHeight="1">
      <x:c r="A141" s="631" t="s">
        <x:v>286</x:v>
      </x:c>
      <x:c r="B141" s="115"/>
      <x:c r="C141" s="162"/>
      <x:c r="D141" s="112"/>
      <x:c r="E141" s="162"/>
      <x:c r="F141" s="112"/>
      <x:c r="G141" s="162"/>
      <x:c r="H141" s="112"/>
      <x:c r="I141" s="162"/>
      <x:c r="J141" s="112">
        <x:v>1</x:v>
      </x:c>
      <x:c r="K141" s="112"/>
      <x:c r="L141" s="162"/>
      <x:c r="M141" s="112"/>
      <x:c r="N141" s="112"/>
      <x:c r="O141" s="112"/>
      <x:c r="P141" s="112"/>
      <x:c r="Q141" s="112"/>
      <x:c r="R141" s="162"/>
      <x:c r="S141" s="112"/>
      <x:c r="T141" s="162"/>
      <x:c r="U141" s="112"/>
      <x:c r="V141" s="162"/>
      <x:c r="W141" s="112"/>
      <x:c r="X141" s="112">
        <x:v>11</x:v>
      </x:c>
      <x:c r="Y141" s="112"/>
      <x:c r="Z141" s="112"/>
      <x:c r="AA141" s="112">
        <x:v>1</x:v>
      </x:c>
      <x:c r="AB141" s="112"/>
      <x:c r="AC141" s="112"/>
      <x:c r="AD141" s="112"/>
      <x:c r="AE141" s="112">
        <x:v>1</x:v>
      </x:c>
      <x:c r="AF141" s="112">
        <x:v>0</x:v>
      </x:c>
      <x:c r="AG141" s="112">
        <x:v>1</x:v>
      </x:c>
      <x:c r="AH141" s="112"/>
      <x:c r="AI141" s="112"/>
      <x:c r="AJ141" s="112"/>
      <x:c r="AK141" s="112"/>
      <x:c r="AL141" s="631" t="s">
        <x:v>286</x:v>
      </x:c>
      <x:c r="AM141" s="112"/>
      <x:c r="AN141" s="162"/>
      <x:c r="AO141" s="112"/>
      <x:c r="AP141" s="112"/>
      <x:c r="AQ141" s="112"/>
      <x:c r="AR141" s="162"/>
      <x:c r="AS141" s="112"/>
      <x:c r="AT141" s="162"/>
      <x:c r="AU141" s="112"/>
      <x:c r="AV141" s="112"/>
      <x:c r="AW141" s="112"/>
      <x:c r="AX141" s="112"/>
      <x:c r="AY141" s="112"/>
      <x:c r="AZ141" s="112"/>
      <x:c r="BA141" s="162"/>
      <x:c r="BB141" s="112"/>
      <x:c r="BC141" s="112"/>
      <x:c r="BD141" s="112"/>
      <x:c r="BE141" s="112">
        <x:v>1</x:v>
      </x:c>
      <x:c r="BF141" s="112">
        <x:v>2</x:v>
      </x:c>
      <x:c r="BG141" s="112"/>
      <x:c r="BH141" s="112"/>
      <x:c r="BI141" s="112"/>
      <x:c r="BJ141" s="162"/>
      <x:c r="BK141" s="112"/>
      <x:c r="BL141" s="162"/>
      <x:c r="BM141" s="112"/>
      <x:c r="BN141" s="162"/>
      <x:c r="BO141" s="112"/>
      <x:c r="BP141" s="162"/>
      <x:c r="BQ141" s="112"/>
      <x:c r="BR141" s="112"/>
      <x:c r="BS141" s="112"/>
      <x:c r="BT141" s="112"/>
      <x:c r="BU141" s="112"/>
      <x:c r="BV141" s="631" t="s">
        <x:v>286</x:v>
      </x:c>
      <x:c r="BW141" s="112"/>
      <x:c r="BX141" s="112"/>
      <x:c r="BY141" s="162"/>
      <x:c r="BZ141" s="112"/>
      <x:c r="CA141" s="162"/>
      <x:c r="CB141" s="112"/>
      <x:c r="CC141" s="162"/>
      <x:c r="CD141" s="112"/>
      <x:c r="CE141" s="112"/>
      <x:c r="CF141" s="162"/>
      <x:c r="CG141" s="112"/>
      <x:c r="CH141" s="112"/>
      <x:c r="CI141" s="112"/>
      <x:c r="CJ141" s="112"/>
      <x:c r="CK141" s="112"/>
      <x:c r="CL141" s="112"/>
      <x:c r="CM141" s="112"/>
      <x:c r="CN141" s="112"/>
      <x:c r="CO141" s="112"/>
      <x:c r="CP141" s="162"/>
      <x:c r="CQ141" s="112"/>
      <x:c r="CR141" s="162"/>
      <x:c r="CS141" s="112"/>
      <x:c r="CT141" s="112"/>
      <x:c r="CU141" s="112"/>
      <x:c r="CV141" s="112">
        <x:v>2</x:v>
      </x:c>
      <x:c r="CW141" s="112"/>
      <x:c r="CX141" s="112"/>
      <x:c r="CY141" s="631" t="s">
        <x:v>286</x:v>
      </x:c>
      <x:c r="CZ141" s="112"/>
      <x:c r="DA141" s="162"/>
      <x:c r="DB141" s="112"/>
      <x:c r="DC141" s="162"/>
      <x:c r="DD141" s="112"/>
      <x:c r="DE141" s="162"/>
      <x:c r="DF141" s="112"/>
      <x:c r="DG141" s="163"/>
    </x:row>
    <x:row r="142" spans="1:111" s="19" customFormat="1" ht="30" customHeight="1">
      <x:c r="A142" s="631" t="s">
        <x:v>1263</x:v>
      </x:c>
      <x:c r="B142" s="115"/>
      <x:c r="C142" s="162"/>
      <x:c r="D142" s="112"/>
      <x:c r="E142" s="162"/>
      <x:c r="F142" s="112"/>
      <x:c r="G142" s="162"/>
      <x:c r="H142" s="112"/>
      <x:c r="I142" s="162"/>
      <x:c r="J142" s="112">
        <x:v>1</x:v>
      </x:c>
      <x:c r="K142" s="112"/>
      <x:c r="L142" s="162"/>
      <x:c r="M142" s="112"/>
      <x:c r="N142" s="112"/>
      <x:c r="O142" s="112"/>
      <x:c r="P142" s="112"/>
      <x:c r="Q142" s="112"/>
      <x:c r="R142" s="162"/>
      <x:c r="S142" s="112"/>
      <x:c r="T142" s="162"/>
      <x:c r="U142" s="112"/>
      <x:c r="V142" s="162"/>
      <x:c r="W142" s="112"/>
      <x:c r="X142" s="112">
        <x:v>10</x:v>
      </x:c>
      <x:c r="Y142" s="112"/>
      <x:c r="Z142" s="112"/>
      <x:c r="AA142" s="112">
        <x:v>0</x:v>
      </x:c>
      <x:c r="AB142" s="112"/>
      <x:c r="AC142" s="112"/>
      <x:c r="AD142" s="112"/>
      <x:c r="AE142" s="112"/>
      <x:c r="AF142" s="112"/>
      <x:c r="AG142" s="112">
        <x:v>0</x:v>
      </x:c>
      <x:c r="AH142" s="112"/>
      <x:c r="AI142" s="112"/>
      <x:c r="AJ142" s="112"/>
      <x:c r="AK142" s="112"/>
      <x:c r="AL142" s="631" t="s">
        <x:v>1263</x:v>
      </x:c>
      <x:c r="AM142" s="112"/>
      <x:c r="AN142" s="162"/>
      <x:c r="AO142" s="112"/>
      <x:c r="AP142" s="112"/>
      <x:c r="AQ142" s="112"/>
      <x:c r="AR142" s="162"/>
      <x:c r="AS142" s="112"/>
      <x:c r="AT142" s="162"/>
      <x:c r="AU142" s="112"/>
      <x:c r="AV142" s="112"/>
      <x:c r="AW142" s="112"/>
      <x:c r="AX142" s="112"/>
      <x:c r="AY142" s="112"/>
      <x:c r="AZ142" s="112"/>
      <x:c r="BA142" s="162"/>
      <x:c r="BB142" s="112"/>
      <x:c r="BC142" s="112"/>
      <x:c r="BD142" s="112"/>
      <x:c r="BE142" s="112">
        <x:v>1</x:v>
      </x:c>
      <x:c r="BF142" s="112">
        <x:v>11</x:v>
      </x:c>
      <x:c r="BG142" s="112"/>
      <x:c r="BH142" s="112"/>
      <x:c r="BI142" s="112"/>
      <x:c r="BJ142" s="162"/>
      <x:c r="BK142" s="112"/>
      <x:c r="BL142" s="162"/>
      <x:c r="BM142" s="112"/>
      <x:c r="BN142" s="162"/>
      <x:c r="BO142" s="112"/>
      <x:c r="BP142" s="162"/>
      <x:c r="BQ142" s="112"/>
      <x:c r="BR142" s="112"/>
      <x:c r="BS142" s="112"/>
      <x:c r="BT142" s="112"/>
      <x:c r="BU142" s="112"/>
      <x:c r="BV142" s="631" t="s">
        <x:v>1263</x:v>
      </x:c>
      <x:c r="BW142" s="112"/>
      <x:c r="BX142" s="112"/>
      <x:c r="BY142" s="162"/>
      <x:c r="BZ142" s="112"/>
      <x:c r="CA142" s="162"/>
      <x:c r="CB142" s="112"/>
      <x:c r="CC142" s="162"/>
      <x:c r="CD142" s="112"/>
      <x:c r="CE142" s="112"/>
      <x:c r="CF142" s="162"/>
      <x:c r="CG142" s="112"/>
      <x:c r="CH142" s="112"/>
      <x:c r="CI142" s="112"/>
      <x:c r="CJ142" s="112"/>
      <x:c r="CK142" s="112"/>
      <x:c r="CL142" s="112"/>
      <x:c r="CM142" s="112"/>
      <x:c r="CN142" s="112"/>
      <x:c r="CO142" s="112"/>
      <x:c r="CP142" s="162"/>
      <x:c r="CQ142" s="112"/>
      <x:c r="CR142" s="162"/>
      <x:c r="CS142" s="112"/>
      <x:c r="CT142" s="112"/>
      <x:c r="CU142" s="112"/>
      <x:c r="CV142" s="112">
        <x:v>2</x:v>
      </x:c>
      <x:c r="CW142" s="112"/>
      <x:c r="CX142" s="112"/>
      <x:c r="CY142" s="631" t="s">
        <x:v>1263</x:v>
      </x:c>
      <x:c r="CZ142" s="112"/>
      <x:c r="DA142" s="162"/>
      <x:c r="DB142" s="112"/>
      <x:c r="DC142" s="162"/>
      <x:c r="DD142" s="112"/>
      <x:c r="DE142" s="162"/>
      <x:c r="DF142" s="112"/>
      <x:c r="DG142" s="163"/>
    </x:row>
    <x:row r="143" spans="1:111" s="19" customFormat="1" ht="30" customHeight="1">
      <x:c r="A143" s="631" t="s">
        <x:v>1763</x:v>
      </x:c>
      <x:c r="B143" s="115"/>
      <x:c r="C143" s="162"/>
      <x:c r="D143" s="112"/>
      <x:c r="E143" s="162"/>
      <x:c r="F143" s="112"/>
      <x:c r="G143" s="162"/>
      <x:c r="H143" s="112"/>
      <x:c r="I143" s="162"/>
      <x:c r="J143" s="112">
        <x:v>2</x:v>
      </x:c>
      <x:c r="K143" s="112"/>
      <x:c r="L143" s="162"/>
      <x:c r="M143" s="112"/>
      <x:c r="N143" s="112"/>
      <x:c r="O143" s="112"/>
      <x:c r="P143" s="112"/>
      <x:c r="Q143" s="112"/>
      <x:c r="R143" s="162"/>
      <x:c r="S143" s="112"/>
      <x:c r="T143" s="162"/>
      <x:c r="U143" s="112"/>
      <x:c r="V143" s="162"/>
      <x:c r="W143" s="112"/>
      <x:c r="X143" s="112">
        <x:v>23</x:v>
      </x:c>
      <x:c r="Y143" s="112"/>
      <x:c r="Z143" s="112"/>
      <x:c r="AA143" s="112"/>
      <x:c r="AB143" s="112"/>
      <x:c r="AC143" s="112"/>
      <x:c r="AD143" s="112"/>
      <x:c r="AE143" s="112"/>
      <x:c r="AF143" s="112"/>
      <x:c r="AG143" s="112">
        <x:v>1</x:v>
      </x:c>
      <x:c r="AH143" s="112"/>
      <x:c r="AI143" s="112"/>
      <x:c r="AJ143" s="112"/>
      <x:c r="AK143" s="112"/>
      <x:c r="AL143" s="631" t="s">
        <x:v>1763</x:v>
      </x:c>
      <x:c r="AM143" s="112"/>
      <x:c r="AN143" s="162"/>
      <x:c r="AO143" s="112"/>
      <x:c r="AP143" s="112"/>
      <x:c r="AQ143" s="112"/>
      <x:c r="AR143" s="162"/>
      <x:c r="AS143" s="112"/>
      <x:c r="AT143" s="162"/>
      <x:c r="AU143" s="112"/>
      <x:c r="AV143" s="112"/>
      <x:c r="AW143" s="112"/>
      <x:c r="AX143" s="112"/>
      <x:c r="AY143" s="112"/>
      <x:c r="AZ143" s="112"/>
      <x:c r="BA143" s="162"/>
      <x:c r="BB143" s="112"/>
      <x:c r="BC143" s="112"/>
      <x:c r="BD143" s="112"/>
      <x:c r="BE143" s="112">
        <x:v>1</x:v>
      </x:c>
      <x:c r="BF143" s="112">
        <x:v>3</x:v>
      </x:c>
      <x:c r="BG143" s="112"/>
      <x:c r="BH143" s="112"/>
      <x:c r="BI143" s="112"/>
      <x:c r="BJ143" s="162"/>
      <x:c r="BK143" s="112"/>
      <x:c r="BL143" s="162"/>
      <x:c r="BM143" s="112"/>
      <x:c r="BN143" s="162"/>
      <x:c r="BO143" s="112"/>
      <x:c r="BP143" s="162"/>
      <x:c r="BQ143" s="112"/>
      <x:c r="BR143" s="112"/>
      <x:c r="BS143" s="112"/>
      <x:c r="BT143" s="112"/>
      <x:c r="BU143" s="112"/>
      <x:c r="BV143" s="631" t="s">
        <x:v>1763</x:v>
      </x:c>
      <x:c r="BW143" s="112"/>
      <x:c r="BX143" s="112"/>
      <x:c r="BY143" s="162"/>
      <x:c r="BZ143" s="112"/>
      <x:c r="CA143" s="162"/>
      <x:c r="CB143" s="112"/>
      <x:c r="CC143" s="162"/>
      <x:c r="CD143" s="112"/>
      <x:c r="CE143" s="112"/>
      <x:c r="CF143" s="162"/>
      <x:c r="CG143" s="112"/>
      <x:c r="CH143" s="112"/>
      <x:c r="CI143" s="112"/>
      <x:c r="CJ143" s="112"/>
      <x:c r="CK143" s="112"/>
      <x:c r="CL143" s="112"/>
      <x:c r="CM143" s="112"/>
      <x:c r="CN143" s="112"/>
      <x:c r="CO143" s="112"/>
      <x:c r="CP143" s="162"/>
      <x:c r="CQ143" s="112"/>
      <x:c r="CR143" s="162"/>
      <x:c r="CS143" s="112"/>
      <x:c r="CT143" s="112"/>
      <x:c r="CU143" s="112"/>
      <x:c r="CV143" s="112">
        <x:v>2</x:v>
      </x:c>
      <x:c r="CW143" s="112"/>
      <x:c r="CX143" s="112"/>
      <x:c r="CY143" s="631" t="s">
        <x:v>1763</x:v>
      </x:c>
      <x:c r="CZ143" s="112"/>
      <x:c r="DA143" s="162"/>
      <x:c r="DB143" s="112"/>
      <x:c r="DC143" s="162"/>
      <x:c r="DD143" s="112"/>
      <x:c r="DE143" s="162"/>
      <x:c r="DF143" s="112"/>
      <x:c r="DG143" s="163"/>
    </x:row>
    <x:row r="144" spans="1:111" s="19" customFormat="1" ht="30" customHeight="1">
      <x:c r="A144" s="631" t="s">
        <x:v>2717</x:v>
      </x:c>
      <x:c r="B144" s="115"/>
      <x:c r="C144" s="162"/>
      <x:c r="D144" s="112"/>
      <x:c r="E144" s="162"/>
      <x:c r="F144" s="112"/>
      <x:c r="G144" s="162"/>
      <x:c r="H144" s="112"/>
      <x:c r="I144" s="162"/>
      <x:c r="J144" s="112">
        <x:v>2</x:v>
      </x:c>
      <x:c r="K144" s="112">
        <x:v>1</x:v>
      </x:c>
      <x:c r="L144" s="162">
        <x:v>20</x:v>
      </x:c>
      <x:c r="M144" s="112"/>
      <x:c r="N144" s="112"/>
      <x:c r="O144" s="112"/>
      <x:c r="P144" s="112"/>
      <x:c r="Q144" s="112"/>
      <x:c r="R144" s="162"/>
      <x:c r="S144" s="112"/>
      <x:c r="T144" s="162"/>
      <x:c r="U144" s="112"/>
      <x:c r="V144" s="162"/>
      <x:c r="W144" s="112"/>
      <x:c r="X144" s="112">
        <x:v>9</x:v>
      </x:c>
      <x:c r="Y144" s="112"/>
      <x:c r="Z144" s="112"/>
      <x:c r="AA144" s="112"/>
      <x:c r="AB144" s="112"/>
      <x:c r="AC144" s="112"/>
      <x:c r="AD144" s="112"/>
      <x:c r="AE144" s="112"/>
      <x:c r="AF144" s="112"/>
      <x:c r="AG144" s="112"/>
      <x:c r="AH144" s="112"/>
      <x:c r="AI144" s="112"/>
      <x:c r="AJ144" s="112"/>
      <x:c r="AK144" s="112"/>
      <x:c r="AL144" s="631" t="s">
        <x:v>2717</x:v>
      </x:c>
      <x:c r="AM144" s="112"/>
      <x:c r="AN144" s="162"/>
      <x:c r="AO144" s="112"/>
      <x:c r="AP144" s="112"/>
      <x:c r="AQ144" s="112"/>
      <x:c r="AR144" s="162"/>
      <x:c r="AS144" s="112"/>
      <x:c r="AT144" s="162"/>
      <x:c r="AU144" s="112"/>
      <x:c r="AV144" s="112"/>
      <x:c r="AW144" s="112"/>
      <x:c r="AX144" s="112"/>
      <x:c r="AY144" s="112"/>
      <x:c r="AZ144" s="112"/>
      <x:c r="BA144" s="162"/>
      <x:c r="BB144" s="112"/>
      <x:c r="BC144" s="112"/>
      <x:c r="BD144" s="112"/>
      <x:c r="BE144" s="112"/>
      <x:c r="BF144" s="112"/>
      <x:c r="BG144" s="112"/>
      <x:c r="BH144" s="112"/>
      <x:c r="BI144" s="112"/>
      <x:c r="BJ144" s="162"/>
      <x:c r="BK144" s="112"/>
      <x:c r="BL144" s="162"/>
      <x:c r="BM144" s="112"/>
      <x:c r="BN144" s="162"/>
      <x:c r="BO144" s="112"/>
      <x:c r="BP144" s="162"/>
      <x:c r="BQ144" s="112"/>
      <x:c r="BR144" s="112"/>
      <x:c r="BS144" s="112"/>
      <x:c r="BT144" s="112"/>
      <x:c r="BU144" s="112"/>
      <x:c r="BV144" s="631" t="s">
        <x:v>2717</x:v>
      </x:c>
      <x:c r="BW144" s="112"/>
      <x:c r="BX144" s="112"/>
      <x:c r="BY144" s="162"/>
      <x:c r="BZ144" s="112"/>
      <x:c r="CA144" s="162"/>
      <x:c r="CB144" s="112"/>
      <x:c r="CC144" s="162"/>
      <x:c r="CD144" s="112"/>
      <x:c r="CE144" s="112"/>
      <x:c r="CF144" s="162"/>
      <x:c r="CG144" s="112"/>
      <x:c r="CH144" s="112"/>
      <x:c r="CI144" s="112"/>
      <x:c r="CJ144" s="112">
        <x:v>1</x:v>
      </x:c>
      <x:c r="CK144" s="112"/>
      <x:c r="CL144" s="112"/>
      <x:c r="CM144" s="112"/>
      <x:c r="CN144" s="112"/>
      <x:c r="CO144" s="112"/>
      <x:c r="CP144" s="162"/>
      <x:c r="CQ144" s="112">
        <x:v>1</x:v>
      </x:c>
      <x:c r="CR144" s="162">
        <x:v>164.69999999999999</x:v>
      </x:c>
      <x:c r="CS144" s="112"/>
      <x:c r="CT144" s="112"/>
      <x:c r="CU144" s="112"/>
      <x:c r="CV144" s="112">
        <x:v>2</x:v>
      </x:c>
      <x:c r="CW144" s="112"/>
      <x:c r="CX144" s="112"/>
      <x:c r="CY144" s="631" t="s">
        <x:v>2717</x:v>
      </x:c>
      <x:c r="CZ144" s="112"/>
      <x:c r="DA144" s="162"/>
      <x:c r="DB144" s="112"/>
      <x:c r="DC144" s="162"/>
      <x:c r="DD144" s="112"/>
      <x:c r="DE144" s="162"/>
      <x:c r="DF144" s="112"/>
      <x:c r="DG144" s="163"/>
    </x:row>
    <x:row r="145" spans="1:111" s="19" customFormat="1" ht="30" customHeight="1">
      <x:c r="A145" s="631" t="s">
        <x:v>2716</x:v>
      </x:c>
      <x:c r="B145" s="115"/>
      <x:c r="C145" s="162"/>
      <x:c r="D145" s="112"/>
      <x:c r="E145" s="162"/>
      <x:c r="F145" s="112"/>
      <x:c r="G145" s="162"/>
      <x:c r="H145" s="112"/>
      <x:c r="I145" s="162"/>
      <x:c r="J145" s="112">
        <x:v>4</x:v>
      </x:c>
      <x:c r="K145" s="112"/>
      <x:c r="L145" s="162"/>
      <x:c r="M145" s="112">
        <x:v>1</x:v>
      </x:c>
      <x:c r="N145" s="112"/>
      <x:c r="O145" s="112"/>
      <x:c r="P145" s="112"/>
      <x:c r="Q145" s="112"/>
      <x:c r="R145" s="162"/>
      <x:c r="S145" s="112"/>
      <x:c r="T145" s="162"/>
      <x:c r="U145" s="112"/>
      <x:c r="V145" s="162"/>
      <x:c r="W145" s="112"/>
      <x:c r="X145" s="112">
        <x:v>12</x:v>
      </x:c>
      <x:c r="Y145" s="112"/>
      <x:c r="Z145" s="112"/>
      <x:c r="AA145" s="112"/>
      <x:c r="AB145" s="112"/>
      <x:c r="AC145" s="112"/>
      <x:c r="AD145" s="112"/>
      <x:c r="AE145" s="112"/>
      <x:c r="AF145" s="112"/>
      <x:c r="AG145" s="112">
        <x:v>1</x:v>
      </x:c>
      <x:c r="AH145" s="112"/>
      <x:c r="AI145" s="112"/>
      <x:c r="AJ145" s="112"/>
      <x:c r="AK145" s="112"/>
      <x:c r="AL145" s="631" t="s">
        <x:v>2716</x:v>
      </x:c>
      <x:c r="AM145" s="112"/>
      <x:c r="AN145" s="162"/>
      <x:c r="AO145" s="112"/>
      <x:c r="AP145" s="112"/>
      <x:c r="AQ145" s="112"/>
      <x:c r="AR145" s="162"/>
      <x:c r="AS145" s="112"/>
      <x:c r="AT145" s="162"/>
      <x:c r="AU145" s="112"/>
      <x:c r="AV145" s="112"/>
      <x:c r="AW145" s="112"/>
      <x:c r="AX145" s="112"/>
      <x:c r="AY145" s="112"/>
      <x:c r="AZ145" s="112"/>
      <x:c r="BA145" s="162"/>
      <x:c r="BB145" s="112"/>
      <x:c r="BC145" s="112"/>
      <x:c r="BD145" s="112"/>
      <x:c r="BE145" s="112"/>
      <x:c r="BF145" s="112"/>
      <x:c r="BG145" s="112"/>
      <x:c r="BH145" s="112"/>
      <x:c r="BI145" s="112"/>
      <x:c r="BJ145" s="162"/>
      <x:c r="BK145" s="112"/>
      <x:c r="BL145" s="162"/>
      <x:c r="BM145" s="112"/>
      <x:c r="BN145" s="162"/>
      <x:c r="BO145" s="112"/>
      <x:c r="BP145" s="162"/>
      <x:c r="BQ145" s="112"/>
      <x:c r="BR145" s="112"/>
      <x:c r="BS145" s="112"/>
      <x:c r="BT145" s="112"/>
      <x:c r="BU145" s="112"/>
      <x:c r="BV145" s="631" t="s">
        <x:v>2716</x:v>
      </x:c>
      <x:c r="BW145" s="112"/>
      <x:c r="BX145" s="112"/>
      <x:c r="BY145" s="162"/>
      <x:c r="BZ145" s="112"/>
      <x:c r="CA145" s="162"/>
      <x:c r="CB145" s="112"/>
      <x:c r="CC145" s="162"/>
      <x:c r="CD145" s="112"/>
      <x:c r="CE145" s="112"/>
      <x:c r="CF145" s="162"/>
      <x:c r="CG145" s="112"/>
      <x:c r="CH145" s="112"/>
      <x:c r="CI145" s="112"/>
      <x:c r="CJ145" s="112">
        <x:v>1</x:v>
      </x:c>
      <x:c r="CK145" s="112"/>
      <x:c r="CL145" s="112"/>
      <x:c r="CM145" s="112"/>
      <x:c r="CN145" s="112"/>
      <x:c r="CO145" s="112"/>
      <x:c r="CP145" s="162"/>
      <x:c r="CQ145" s="112">
        <x:v>1</x:v>
      </x:c>
      <x:c r="CR145" s="162">
        <x:v>151.69999999999999</x:v>
      </x:c>
      <x:c r="CS145" s="112"/>
      <x:c r="CT145" s="112"/>
      <x:c r="CU145" s="112"/>
      <x:c r="CV145" s="112">
        <x:v>2</x:v>
      </x:c>
      <x:c r="CW145" s="112"/>
      <x:c r="CX145" s="112"/>
      <x:c r="CY145" s="631" t="s">
        <x:v>2716</x:v>
      </x:c>
      <x:c r="CZ145" s="112"/>
      <x:c r="DA145" s="162"/>
      <x:c r="DB145" s="112"/>
      <x:c r="DC145" s="162"/>
      <x:c r="DD145" s="112"/>
      <x:c r="DE145" s="162"/>
      <x:c r="DF145" s="112"/>
      <x:c r="DG145" s="163"/>
    </x:row>
    <x:row r="146" spans="1:111" s="19" customFormat="1" ht="30" customHeight="1">
      <x:c r="A146" s="631" t="s">
        <x:v>2450</x:v>
      </x:c>
      <x:c r="B146" s="115"/>
      <x:c r="C146" s="162"/>
      <x:c r="D146" s="112"/>
      <x:c r="E146" s="162"/>
      <x:c r="F146" s="112"/>
      <x:c r="G146" s="162"/>
      <x:c r="H146" s="112"/>
      <x:c r="I146" s="162"/>
      <x:c r="J146" s="112">
        <x:v>2</x:v>
      </x:c>
      <x:c r="K146" s="112"/>
      <x:c r="L146" s="162"/>
      <x:c r="M146" s="112"/>
      <x:c r="N146" s="112"/>
      <x:c r="O146" s="112"/>
      <x:c r="P146" s="112"/>
      <x:c r="Q146" s="112"/>
      <x:c r="R146" s="162"/>
      <x:c r="S146" s="112"/>
      <x:c r="T146" s="162"/>
      <x:c r="U146" s="112"/>
      <x:c r="V146" s="162"/>
      <x:c r="W146" s="112"/>
      <x:c r="X146" s="112">
        <x:v>10</x:v>
      </x:c>
      <x:c r="Y146" s="112"/>
      <x:c r="Z146" s="112"/>
      <x:c r="AA146" s="112">
        <x:v>1</x:v>
      </x:c>
      <x:c r="AB146" s="112"/>
      <x:c r="AC146" s="112"/>
      <x:c r="AD146" s="112"/>
      <x:c r="AE146" s="112"/>
      <x:c r="AF146" s="112"/>
      <x:c r="AG146" s="112">
        <x:v>1</x:v>
      </x:c>
      <x:c r="AH146" s="112"/>
      <x:c r="AI146" s="112"/>
      <x:c r="AJ146" s="112"/>
      <x:c r="AK146" s="112"/>
      <x:c r="AL146" s="631" t="s">
        <x:v>2450</x:v>
      </x:c>
      <x:c r="AM146" s="112"/>
      <x:c r="AN146" s="162"/>
      <x:c r="AO146" s="112"/>
      <x:c r="AP146" s="112"/>
      <x:c r="AQ146" s="112"/>
      <x:c r="AR146" s="162"/>
      <x:c r="AS146" s="112"/>
      <x:c r="AT146" s="162"/>
      <x:c r="AU146" s="112"/>
      <x:c r="AV146" s="112"/>
      <x:c r="AW146" s="112"/>
      <x:c r="AX146" s="112"/>
      <x:c r="AY146" s="112"/>
      <x:c r="AZ146" s="112"/>
      <x:c r="BA146" s="162"/>
      <x:c r="BB146" s="112"/>
      <x:c r="BC146" s="112"/>
      <x:c r="BD146" s="112"/>
      <x:c r="BE146" s="112">
        <x:v>1</x:v>
      </x:c>
      <x:c r="BF146" s="112">
        <x:v>4</x:v>
      </x:c>
      <x:c r="BG146" s="112"/>
      <x:c r="BH146" s="112"/>
      <x:c r="BI146" s="112"/>
      <x:c r="BJ146" s="162"/>
      <x:c r="BK146" s="112"/>
      <x:c r="BL146" s="162"/>
      <x:c r="BM146" s="112"/>
      <x:c r="BN146" s="162"/>
      <x:c r="BO146" s="112"/>
      <x:c r="BP146" s="162"/>
      <x:c r="BQ146" s="112"/>
      <x:c r="BR146" s="112"/>
      <x:c r="BS146" s="112"/>
      <x:c r="BT146" s="112"/>
      <x:c r="BU146" s="112"/>
      <x:c r="BV146" s="631" t="s">
        <x:v>2450</x:v>
      </x:c>
      <x:c r="BW146" s="112"/>
      <x:c r="BX146" s="112"/>
      <x:c r="BY146" s="162"/>
      <x:c r="BZ146" s="112"/>
      <x:c r="CA146" s="162"/>
      <x:c r="CB146" s="112"/>
      <x:c r="CC146" s="162"/>
      <x:c r="CD146" s="112"/>
      <x:c r="CE146" s="112"/>
      <x:c r="CF146" s="162"/>
      <x:c r="CG146" s="112"/>
      <x:c r="CH146" s="112"/>
      <x:c r="CI146" s="112"/>
      <x:c r="CJ146" s="112"/>
      <x:c r="CK146" s="112"/>
      <x:c r="CL146" s="112"/>
      <x:c r="CM146" s="112"/>
      <x:c r="CN146" s="112"/>
      <x:c r="CO146" s="112"/>
      <x:c r="CP146" s="162"/>
      <x:c r="CQ146" s="112"/>
      <x:c r="CR146" s="162"/>
      <x:c r="CS146" s="112"/>
      <x:c r="CT146" s="112"/>
      <x:c r="CU146" s="112"/>
      <x:c r="CV146" s="112"/>
      <x:c r="CW146" s="112"/>
      <x:c r="CX146" s="112"/>
      <x:c r="CY146" s="631" t="s">
        <x:v>2450</x:v>
      </x:c>
      <x:c r="CZ146" s="112"/>
      <x:c r="DA146" s="162"/>
      <x:c r="DB146" s="112"/>
      <x:c r="DC146" s="162"/>
      <x:c r="DD146" s="112"/>
      <x:c r="DE146" s="162"/>
      <x:c r="DF146" s="112"/>
      <x:c r="DG146" s="163"/>
    </x:row>
    <x:row r="147" spans="1:111" s="19" customFormat="1" ht="30" customHeight="1">
      <x:c r="A147" s="631" t="s">
        <x:v>2779</x:v>
      </x:c>
      <x:c r="B147" s="115"/>
      <x:c r="C147" s="162"/>
      <x:c r="D147" s="112"/>
      <x:c r="E147" s="162"/>
      <x:c r="F147" s="112"/>
      <x:c r="G147" s="162"/>
      <x:c r="H147" s="112"/>
      <x:c r="I147" s="162"/>
      <x:c r="J147" s="112">
        <x:v>4</x:v>
      </x:c>
      <x:c r="K147" s="112"/>
      <x:c r="L147" s="162"/>
      <x:c r="M147" s="112"/>
      <x:c r="N147" s="112"/>
      <x:c r="O147" s="112"/>
      <x:c r="P147" s="112"/>
      <x:c r="Q147" s="112"/>
      <x:c r="R147" s="162"/>
      <x:c r="S147" s="112"/>
      <x:c r="T147" s="162"/>
      <x:c r="U147" s="112"/>
      <x:c r="V147" s="162"/>
      <x:c r="W147" s="112"/>
      <x:c r="X147" s="112">
        <x:v>7</x:v>
      </x:c>
      <x:c r="Y147" s="112"/>
      <x:c r="Z147" s="112"/>
      <x:c r="AA147" s="112">
        <x:v>1</x:v>
      </x:c>
      <x:c r="AB147" s="112"/>
      <x:c r="AC147" s="112"/>
      <x:c r="AD147" s="112"/>
      <x:c r="AE147" s="112"/>
      <x:c r="AF147" s="112"/>
      <x:c r="AG147" s="112">
        <x:v>1</x:v>
      </x:c>
      <x:c r="AH147" s="112"/>
      <x:c r="AI147" s="112"/>
      <x:c r="AJ147" s="112"/>
      <x:c r="AK147" s="112"/>
      <x:c r="AL147" s="631" t="s">
        <x:v>2779</x:v>
      </x:c>
      <x:c r="AM147" s="112"/>
      <x:c r="AN147" s="162"/>
      <x:c r="AO147" s="112"/>
      <x:c r="AP147" s="112"/>
      <x:c r="AQ147" s="112"/>
      <x:c r="AR147" s="162"/>
      <x:c r="AS147" s="112"/>
      <x:c r="AT147" s="162"/>
      <x:c r="AU147" s="112"/>
      <x:c r="AV147" s="112"/>
      <x:c r="AW147" s="112"/>
      <x:c r="AX147" s="112"/>
      <x:c r="AY147" s="112"/>
      <x:c r="AZ147" s="112"/>
      <x:c r="BA147" s="162"/>
      <x:c r="BB147" s="112"/>
      <x:c r="BC147" s="112"/>
      <x:c r="BD147" s="112"/>
      <x:c r="BE147" s="112">
        <x:v>1</x:v>
      </x:c>
      <x:c r="BF147" s="112">
        <x:v>5</x:v>
      </x:c>
      <x:c r="BG147" s="112"/>
      <x:c r="BH147" s="112"/>
      <x:c r="BI147" s="112"/>
      <x:c r="BJ147" s="162"/>
      <x:c r="BK147" s="112"/>
      <x:c r="BL147" s="162"/>
      <x:c r="BM147" s="112"/>
      <x:c r="BN147" s="162"/>
      <x:c r="BO147" s="112"/>
      <x:c r="BP147" s="162"/>
      <x:c r="BQ147" s="112"/>
      <x:c r="BR147" s="112"/>
      <x:c r="BS147" s="112"/>
      <x:c r="BT147" s="112"/>
      <x:c r="BU147" s="112"/>
      <x:c r="BV147" s="631" t="s">
        <x:v>2779</x:v>
      </x:c>
      <x:c r="BW147" s="112"/>
      <x:c r="BX147" s="112"/>
      <x:c r="BY147" s="162"/>
      <x:c r="BZ147" s="112"/>
      <x:c r="CA147" s="162"/>
      <x:c r="CB147" s="112"/>
      <x:c r="CC147" s="162"/>
      <x:c r="CD147" s="112"/>
      <x:c r="CE147" s="112"/>
      <x:c r="CF147" s="162"/>
      <x:c r="CG147" s="112"/>
      <x:c r="CH147" s="112"/>
      <x:c r="CI147" s="112"/>
      <x:c r="CJ147" s="112">
        <x:v>1</x:v>
      </x:c>
      <x:c r="CK147" s="112"/>
      <x:c r="CL147" s="112"/>
      <x:c r="CM147" s="112"/>
      <x:c r="CN147" s="112"/>
      <x:c r="CO147" s="112"/>
      <x:c r="CP147" s="162"/>
      <x:c r="CQ147" s="112"/>
      <x:c r="CR147" s="162"/>
      <x:c r="CS147" s="112"/>
      <x:c r="CT147" s="112"/>
      <x:c r="CU147" s="112"/>
      <x:c r="CV147" s="112"/>
      <x:c r="CW147" s="112"/>
      <x:c r="CX147" s="112"/>
      <x:c r="CY147" s="631" t="s">
        <x:v>2779</x:v>
      </x:c>
      <x:c r="CZ147" s="112"/>
      <x:c r="DA147" s="162"/>
      <x:c r="DB147" s="112"/>
      <x:c r="DC147" s="162"/>
      <x:c r="DD147" s="112"/>
      <x:c r="DE147" s="162"/>
      <x:c r="DF147" s="112"/>
      <x:c r="DG147" s="163"/>
    </x:row>
    <x:row r="148" spans="1:111" s="19" customFormat="1" ht="30" customHeight="1">
      <x:c r="A148" s="631" t="s">
        <x:v>1785</x:v>
      </x:c>
      <x:c r="B148" s="115"/>
      <x:c r="C148" s="162"/>
      <x:c r="D148" s="112"/>
      <x:c r="E148" s="162"/>
      <x:c r="F148" s="112"/>
      <x:c r="G148" s="162"/>
      <x:c r="H148" s="112"/>
      <x:c r="I148" s="162"/>
      <x:c r="J148" s="112">
        <x:v>1</x:v>
      </x:c>
      <x:c r="K148" s="112"/>
      <x:c r="L148" s="162"/>
      <x:c r="M148" s="112"/>
      <x:c r="N148" s="112"/>
      <x:c r="O148" s="112"/>
      <x:c r="P148" s="112"/>
      <x:c r="Q148" s="112"/>
      <x:c r="R148" s="162"/>
      <x:c r="S148" s="112"/>
      <x:c r="T148" s="162"/>
      <x:c r="U148" s="112"/>
      <x:c r="V148" s="162"/>
      <x:c r="W148" s="112"/>
      <x:c r="X148" s="112">
        <x:v>4</x:v>
      </x:c>
      <x:c r="Y148" s="112"/>
      <x:c r="Z148" s="112"/>
      <x:c r="AA148" s="112"/>
      <x:c r="AB148" s="112"/>
      <x:c r="AC148" s="112"/>
      <x:c r="AD148" s="112"/>
      <x:c r="AE148" s="112"/>
      <x:c r="AF148" s="112"/>
      <x:c r="AG148" s="112">
        <x:v>1</x:v>
      </x:c>
      <x:c r="AH148" s="112"/>
      <x:c r="AI148" s="112"/>
      <x:c r="AJ148" s="112"/>
      <x:c r="AK148" s="112"/>
      <x:c r="AL148" s="631" t="s">
        <x:v>1785</x:v>
      </x:c>
      <x:c r="AM148" s="112"/>
      <x:c r="AN148" s="162"/>
      <x:c r="AO148" s="112"/>
      <x:c r="AP148" s="112"/>
      <x:c r="AQ148" s="112"/>
      <x:c r="AR148" s="162"/>
      <x:c r="AS148" s="112"/>
      <x:c r="AT148" s="162"/>
      <x:c r="AU148" s="112"/>
      <x:c r="AV148" s="112"/>
      <x:c r="AW148" s="112"/>
      <x:c r="AX148" s="112"/>
      <x:c r="AY148" s="112"/>
      <x:c r="AZ148" s="112"/>
      <x:c r="BA148" s="162"/>
      <x:c r="BB148" s="112"/>
      <x:c r="BC148" s="112"/>
      <x:c r="BD148" s="112"/>
      <x:c r="BE148" s="112">
        <x:v>1</x:v>
      </x:c>
      <x:c r="BF148" s="112">
        <x:v>4</x:v>
      </x:c>
      <x:c r="BG148" s="112"/>
      <x:c r="BH148" s="112"/>
      <x:c r="BI148" s="112"/>
      <x:c r="BJ148" s="162"/>
      <x:c r="BK148" s="112"/>
      <x:c r="BL148" s="162"/>
      <x:c r="BM148" s="112"/>
      <x:c r="BN148" s="162"/>
      <x:c r="BO148" s="112"/>
      <x:c r="BP148" s="162"/>
      <x:c r="BQ148" s="112"/>
      <x:c r="BR148" s="112"/>
      <x:c r="BS148" s="112"/>
      <x:c r="BT148" s="112"/>
      <x:c r="BU148" s="112"/>
      <x:c r="BV148" s="631" t="s">
        <x:v>1785</x:v>
      </x:c>
      <x:c r="BW148" s="112"/>
      <x:c r="BX148" s="112"/>
      <x:c r="BY148" s="162"/>
      <x:c r="BZ148" s="112"/>
      <x:c r="CA148" s="162"/>
      <x:c r="CB148" s="112"/>
      <x:c r="CC148" s="162"/>
      <x:c r="CD148" s="112"/>
      <x:c r="CE148" s="112"/>
      <x:c r="CF148" s="162"/>
      <x:c r="CG148" s="112"/>
      <x:c r="CH148" s="112"/>
      <x:c r="CI148" s="112"/>
      <x:c r="CJ148" s="112"/>
      <x:c r="CK148" s="112"/>
      <x:c r="CL148" s="112"/>
      <x:c r="CM148" s="112"/>
      <x:c r="CN148" s="112"/>
      <x:c r="CO148" s="112"/>
      <x:c r="CP148" s="162"/>
      <x:c r="CQ148" s="112">
        <x:v>1</x:v>
      </x:c>
      <x:c r="CR148" s="162">
        <x:v>53</x:v>
      </x:c>
      <x:c r="CS148" s="112"/>
      <x:c r="CT148" s="112"/>
      <x:c r="CU148" s="112">
        <x:v>1</x:v>
      </x:c>
      <x:c r="CV148" s="112"/>
      <x:c r="CW148" s="112"/>
      <x:c r="CX148" s="112"/>
      <x:c r="CY148" s="631" t="s">
        <x:v>1785</x:v>
      </x:c>
      <x:c r="CZ148" s="112"/>
      <x:c r="DA148" s="162"/>
      <x:c r="DB148" s="112"/>
      <x:c r="DC148" s="162"/>
      <x:c r="DD148" s="112"/>
      <x:c r="DE148" s="162"/>
      <x:c r="DF148" s="112"/>
      <x:c r="DG148" s="163"/>
    </x:row>
    <x:row r="149" spans="1:111" s="19" customFormat="1" ht="30" customHeight="1">
      <x:c r="A149" s="631" t="s">
        <x:v>544</x:v>
      </x:c>
      <x:c r="B149" s="115"/>
      <x:c r="C149" s="162"/>
      <x:c r="D149" s="112"/>
      <x:c r="E149" s="162"/>
      <x:c r="F149" s="112"/>
      <x:c r="G149" s="162"/>
      <x:c r="H149" s="112"/>
      <x:c r="I149" s="162"/>
      <x:c r="J149" s="112"/>
      <x:c r="K149" s="112"/>
      <x:c r="L149" s="162"/>
      <x:c r="M149" s="112"/>
      <x:c r="N149" s="112"/>
      <x:c r="O149" s="112"/>
      <x:c r="P149" s="112"/>
      <x:c r="Q149" s="112"/>
      <x:c r="R149" s="162"/>
      <x:c r="S149" s="112">
        <x:v>1</x:v>
      </x:c>
      <x:c r="T149" s="162">
        <x:v>15</x:v>
      </x:c>
      <x:c r="U149" s="112"/>
      <x:c r="V149" s="162"/>
      <x:c r="W149" s="112"/>
      <x:c r="X149" s="112">
        <x:v>12</x:v>
      </x:c>
      <x:c r="Y149" s="112"/>
      <x:c r="Z149" s="112"/>
      <x:c r="AA149" s="112">
        <x:v>1</x:v>
      </x:c>
      <x:c r="AB149" s="112"/>
      <x:c r="AC149" s="112">
        <x:v>1</x:v>
      </x:c>
      <x:c r="AD149" s="112"/>
      <x:c r="AE149" s="112"/>
      <x:c r="AF149" s="112"/>
      <x:c r="AG149" s="112">
        <x:v>2</x:v>
      </x:c>
      <x:c r="AH149" s="112"/>
      <x:c r="AI149" s="112"/>
      <x:c r="AJ149" s="112">
        <x:v>3</x:v>
      </x:c>
      <x:c r="AK149" s="112">
        <x:v>4</x:v>
      </x:c>
      <x:c r="AL149" s="631" t="s">
        <x:v>544</x:v>
      </x:c>
      <x:c r="AM149" s="112"/>
      <x:c r="AN149" s="162"/>
      <x:c r="AO149" s="112"/>
      <x:c r="AP149" s="112"/>
      <x:c r="AQ149" s="112"/>
      <x:c r="AR149" s="162"/>
      <x:c r="AS149" s="112"/>
      <x:c r="AT149" s="162"/>
      <x:c r="AU149" s="112"/>
      <x:c r="AV149" s="112"/>
      <x:c r="AW149" s="112"/>
      <x:c r="AX149" s="112"/>
      <x:c r="AY149" s="112"/>
      <x:c r="AZ149" s="112"/>
      <x:c r="BA149" s="162"/>
      <x:c r="BB149" s="112"/>
      <x:c r="BC149" s="112"/>
      <x:c r="BD149" s="112"/>
      <x:c r="BE149" s="112">
        <x:v>1</x:v>
      </x:c>
      <x:c r="BF149" s="112">
        <x:v>4</x:v>
      </x:c>
      <x:c r="BG149" s="112"/>
      <x:c r="BH149" s="112"/>
      <x:c r="BI149" s="112"/>
      <x:c r="BJ149" s="162"/>
      <x:c r="BK149" s="112"/>
      <x:c r="BL149" s="162"/>
      <x:c r="BM149" s="112"/>
      <x:c r="BN149" s="162"/>
      <x:c r="BO149" s="112"/>
      <x:c r="BP149" s="162"/>
      <x:c r="BQ149" s="112"/>
      <x:c r="BR149" s="112"/>
      <x:c r="BS149" s="112"/>
      <x:c r="BT149" s="112"/>
      <x:c r="BU149" s="112"/>
      <x:c r="BV149" s="631" t="s">
        <x:v>544</x:v>
      </x:c>
      <x:c r="BW149" s="112"/>
      <x:c r="BX149" s="112"/>
      <x:c r="BY149" s="162"/>
      <x:c r="BZ149" s="112"/>
      <x:c r="CA149" s="162"/>
      <x:c r="CB149" s="112"/>
      <x:c r="CC149" s="162"/>
      <x:c r="CD149" s="112"/>
      <x:c r="CE149" s="112"/>
      <x:c r="CF149" s="162"/>
      <x:c r="CG149" s="112"/>
      <x:c r="CH149" s="112"/>
      <x:c r="CI149" s="112"/>
      <x:c r="CJ149" s="112">
        <x:v>1</x:v>
      </x:c>
      <x:c r="CK149" s="112"/>
      <x:c r="CL149" s="112"/>
      <x:c r="CM149" s="112"/>
      <x:c r="CN149" s="112"/>
      <x:c r="CO149" s="112"/>
      <x:c r="CP149" s="162"/>
      <x:c r="CQ149" s="112"/>
      <x:c r="CR149" s="162"/>
      <x:c r="CS149" s="112"/>
      <x:c r="CT149" s="112"/>
      <x:c r="CU149" s="112">
        <x:v>1</x:v>
      </x:c>
      <x:c r="CV149" s="112">
        <x:v>3</x:v>
      </x:c>
      <x:c r="CW149" s="112"/>
      <x:c r="CX149" s="112"/>
      <x:c r="CY149" s="631" t="s">
        <x:v>544</x:v>
      </x:c>
      <x:c r="CZ149" s="112"/>
      <x:c r="DA149" s="162"/>
      <x:c r="DB149" s="112"/>
      <x:c r="DC149" s="162"/>
      <x:c r="DD149" s="112"/>
      <x:c r="DE149" s="162"/>
      <x:c r="DF149" s="112"/>
      <x:c r="DG149" s="163"/>
    </x:row>
    <x:row r="150" spans="1:111" s="19" customFormat="1" ht="30" customHeight="1">
      <x:c r="A150" s="631" t="s">
        <x:v>282</x:v>
      </x:c>
      <x:c r="B150" s="115"/>
      <x:c r="C150" s="162"/>
      <x:c r="D150" s="112"/>
      <x:c r="E150" s="162"/>
      <x:c r="F150" s="112"/>
      <x:c r="G150" s="162"/>
      <x:c r="H150" s="112"/>
      <x:c r="I150" s="162"/>
      <x:c r="J150" s="112"/>
      <x:c r="K150" s="112"/>
      <x:c r="L150" s="162"/>
      <x:c r="M150" s="112"/>
      <x:c r="N150" s="112"/>
      <x:c r="O150" s="112"/>
      <x:c r="P150" s="112"/>
      <x:c r="Q150" s="112"/>
      <x:c r="R150" s="162"/>
      <x:c r="S150" s="112">
        <x:v>2</x:v>
      </x:c>
      <x:c r="T150" s="162">
        <x:v>30</x:v>
      </x:c>
      <x:c r="U150" s="112"/>
      <x:c r="V150" s="162"/>
      <x:c r="W150" s="112"/>
      <x:c r="X150" s="112">
        <x:v>13</x:v>
      </x:c>
      <x:c r="Y150" s="112"/>
      <x:c r="Z150" s="112"/>
      <x:c r="AA150" s="112">
        <x:v>1</x:v>
      </x:c>
      <x:c r="AB150" s="112"/>
      <x:c r="AC150" s="112"/>
      <x:c r="AD150" s="112"/>
      <x:c r="AE150" s="112"/>
      <x:c r="AF150" s="112"/>
      <x:c r="AG150" s="112">
        <x:v>2</x:v>
      </x:c>
      <x:c r="AH150" s="112"/>
      <x:c r="AI150" s="112"/>
      <x:c r="AJ150" s="112">
        <x:v>3</x:v>
      </x:c>
      <x:c r="AK150" s="112">
        <x:v>3</x:v>
      </x:c>
      <x:c r="AL150" s="631" t="s">
        <x:v>282</x:v>
      </x:c>
      <x:c r="AM150" s="112"/>
      <x:c r="AN150" s="162"/>
      <x:c r="AO150" s="112"/>
      <x:c r="AP150" s="112"/>
      <x:c r="AQ150" s="112"/>
      <x:c r="AR150" s="162"/>
      <x:c r="AS150" s="112"/>
      <x:c r="AT150" s="162"/>
      <x:c r="AU150" s="112"/>
      <x:c r="AV150" s="112"/>
      <x:c r="AW150" s="112"/>
      <x:c r="AX150" s="112"/>
      <x:c r="AY150" s="112"/>
      <x:c r="AZ150" s="112"/>
      <x:c r="BA150" s="162"/>
      <x:c r="BB150" s="112"/>
      <x:c r="BC150" s="112"/>
      <x:c r="BD150" s="112"/>
      <x:c r="BE150" s="112">
        <x:v>1</x:v>
      </x:c>
      <x:c r="BF150" s="112">
        <x:v>3</x:v>
      </x:c>
      <x:c r="BG150" s="112"/>
      <x:c r="BH150" s="112"/>
      <x:c r="BI150" s="112"/>
      <x:c r="BJ150" s="162"/>
      <x:c r="BK150" s="112"/>
      <x:c r="BL150" s="162"/>
      <x:c r="BM150" s="112"/>
      <x:c r="BN150" s="162"/>
      <x:c r="BO150" s="112"/>
      <x:c r="BP150" s="162"/>
      <x:c r="BQ150" s="112"/>
      <x:c r="BR150" s="112"/>
      <x:c r="BS150" s="112"/>
      <x:c r="BT150" s="112"/>
      <x:c r="BU150" s="112"/>
      <x:c r="BV150" s="631" t="s">
        <x:v>282</x:v>
      </x:c>
      <x:c r="BW150" s="112"/>
      <x:c r="BX150" s="112"/>
      <x:c r="BY150" s="162"/>
      <x:c r="BZ150" s="112"/>
      <x:c r="CA150" s="162"/>
      <x:c r="CB150" s="112"/>
      <x:c r="CC150" s="162"/>
      <x:c r="CD150" s="112"/>
      <x:c r="CE150" s="112"/>
      <x:c r="CF150" s="162"/>
      <x:c r="CG150" s="112"/>
      <x:c r="CH150" s="112"/>
      <x:c r="CI150" s="112"/>
      <x:c r="CJ150" s="112">
        <x:v>1</x:v>
      </x:c>
      <x:c r="CK150" s="112"/>
      <x:c r="CL150" s="112"/>
      <x:c r="CM150" s="112"/>
      <x:c r="CN150" s="112"/>
      <x:c r="CO150" s="112"/>
      <x:c r="CP150" s="162"/>
      <x:c r="CQ150" s="112"/>
      <x:c r="CR150" s="162"/>
      <x:c r="CS150" s="112"/>
      <x:c r="CT150" s="112"/>
      <x:c r="CU150" s="112">
        <x:v>1</x:v>
      </x:c>
      <x:c r="CV150" s="112">
        <x:v>3</x:v>
      </x:c>
      <x:c r="CW150" s="112"/>
      <x:c r="CX150" s="112"/>
      <x:c r="CY150" s="631" t="s">
        <x:v>282</x:v>
      </x:c>
      <x:c r="CZ150" s="112"/>
      <x:c r="DA150" s="162"/>
      <x:c r="DB150" s="112"/>
      <x:c r="DC150" s="162"/>
      <x:c r="DD150" s="112"/>
      <x:c r="DE150" s="162"/>
      <x:c r="DF150" s="112"/>
      <x:c r="DG150" s="163"/>
    </x:row>
    <x:row r="151" spans="1:111" s="19" customFormat="1" ht="30" customHeight="1">
      <x:c r="A151" s="631" t="s">
        <x:v>270</x:v>
      </x:c>
      <x:c r="B151" s="115"/>
      <x:c r="C151" s="162"/>
      <x:c r="D151" s="112"/>
      <x:c r="E151" s="162"/>
      <x:c r="F151" s="112"/>
      <x:c r="G151" s="162"/>
      <x:c r="H151" s="112"/>
      <x:c r="I151" s="162"/>
      <x:c r="J151" s="112"/>
      <x:c r="K151" s="112"/>
      <x:c r="L151" s="162"/>
      <x:c r="M151" s="112"/>
      <x:c r="N151" s="112"/>
      <x:c r="O151" s="112"/>
      <x:c r="P151" s="112"/>
      <x:c r="Q151" s="112"/>
      <x:c r="R151" s="162"/>
      <x:c r="S151" s="112">
        <x:v>1</x:v>
      </x:c>
      <x:c r="T151" s="162">
        <x:v>15</x:v>
      </x:c>
      <x:c r="U151" s="112"/>
      <x:c r="V151" s="162"/>
      <x:c r="W151" s="112"/>
      <x:c r="X151" s="112">
        <x:v>11</x:v>
      </x:c>
      <x:c r="Y151" s="112"/>
      <x:c r="Z151" s="112"/>
      <x:c r="AA151" s="112">
        <x:v>1</x:v>
      </x:c>
      <x:c r="AB151" s="112"/>
      <x:c r="AC151" s="112"/>
      <x:c r="AD151" s="112"/>
      <x:c r="AE151" s="112"/>
      <x:c r="AF151" s="112"/>
      <x:c r="AG151" s="112">
        <x:v>1</x:v>
      </x:c>
      <x:c r="AH151" s="112"/>
      <x:c r="AI151" s="112"/>
      <x:c r="AJ151" s="112">
        <x:v>2</x:v>
      </x:c>
      <x:c r="AK151" s="112">
        <x:v>3</x:v>
      </x:c>
      <x:c r="AL151" s="631" t="s">
        <x:v>270</x:v>
      </x:c>
      <x:c r="AM151" s="112"/>
      <x:c r="AN151" s="162"/>
      <x:c r="AO151" s="112"/>
      <x:c r="AP151" s="112"/>
      <x:c r="AQ151" s="112"/>
      <x:c r="AR151" s="162"/>
      <x:c r="AS151" s="112"/>
      <x:c r="AT151" s="162"/>
      <x:c r="AU151" s="112"/>
      <x:c r="AV151" s="112"/>
      <x:c r="AW151" s="112"/>
      <x:c r="AX151" s="112"/>
      <x:c r="AY151" s="112"/>
      <x:c r="AZ151" s="112"/>
      <x:c r="BA151" s="162"/>
      <x:c r="BB151" s="112"/>
      <x:c r="BC151" s="112"/>
      <x:c r="BD151" s="112"/>
      <x:c r="BE151" s="112">
        <x:v>1</x:v>
      </x:c>
      <x:c r="BF151" s="112">
        <x:v>4</x:v>
      </x:c>
      <x:c r="BG151" s="112"/>
      <x:c r="BH151" s="112"/>
      <x:c r="BI151" s="112"/>
      <x:c r="BJ151" s="162"/>
      <x:c r="BK151" s="112"/>
      <x:c r="BL151" s="162"/>
      <x:c r="BM151" s="112"/>
      <x:c r="BN151" s="162"/>
      <x:c r="BO151" s="112"/>
      <x:c r="BP151" s="162"/>
      <x:c r="BQ151" s="112"/>
      <x:c r="BR151" s="112"/>
      <x:c r="BS151" s="112"/>
      <x:c r="BT151" s="112"/>
      <x:c r="BU151" s="112"/>
      <x:c r="BV151" s="631" t="s">
        <x:v>270</x:v>
      </x:c>
      <x:c r="BW151" s="112"/>
      <x:c r="BX151" s="112"/>
      <x:c r="BY151" s="162"/>
      <x:c r="BZ151" s="112"/>
      <x:c r="CA151" s="162"/>
      <x:c r="CB151" s="112"/>
      <x:c r="CC151" s="162"/>
      <x:c r="CD151" s="112"/>
      <x:c r="CE151" s="112"/>
      <x:c r="CF151" s="162"/>
      <x:c r="CG151" s="112"/>
      <x:c r="CH151" s="112"/>
      <x:c r="CI151" s="112"/>
      <x:c r="CJ151" s="112">
        <x:v>1</x:v>
      </x:c>
      <x:c r="CK151" s="112"/>
      <x:c r="CL151" s="112"/>
      <x:c r="CM151" s="112"/>
      <x:c r="CN151" s="112"/>
      <x:c r="CO151" s="112"/>
      <x:c r="CP151" s="162"/>
      <x:c r="CQ151" s="112">
        <x:v>1</x:v>
      </x:c>
      <x:c r="CR151" s="162">
        <x:v>62</x:v>
      </x:c>
      <x:c r="CS151" s="112"/>
      <x:c r="CT151" s="112"/>
      <x:c r="CU151" s="112">
        <x:v>1</x:v>
      </x:c>
      <x:c r="CV151" s="112">
        <x:v>3</x:v>
      </x:c>
      <x:c r="CW151" s="112"/>
      <x:c r="CX151" s="112"/>
      <x:c r="CY151" s="631" t="s">
        <x:v>270</x:v>
      </x:c>
      <x:c r="CZ151" s="112"/>
      <x:c r="DA151" s="162"/>
      <x:c r="DB151" s="112"/>
      <x:c r="DC151" s="162"/>
      <x:c r="DD151" s="112"/>
      <x:c r="DE151" s="162"/>
      <x:c r="DF151" s="112"/>
      <x:c r="DG151" s="163"/>
    </x:row>
    <x:row r="152" spans="1:111" s="19" customFormat="1" ht="30" customHeight="1">
      <x:c r="A152" s="631" t="s">
        <x:v>224</x:v>
      </x:c>
      <x:c r="B152" s="115"/>
      <x:c r="C152" s="162"/>
      <x:c r="D152" s="112"/>
      <x:c r="E152" s="162"/>
      <x:c r="F152" s="112"/>
      <x:c r="G152" s="162"/>
      <x:c r="H152" s="112"/>
      <x:c r="I152" s="162"/>
      <x:c r="J152" s="112"/>
      <x:c r="K152" s="112"/>
      <x:c r="L152" s="162"/>
      <x:c r="M152" s="112"/>
      <x:c r="N152" s="112"/>
      <x:c r="O152" s="112"/>
      <x:c r="P152" s="112"/>
      <x:c r="Q152" s="112"/>
      <x:c r="R152" s="162"/>
      <x:c r="S152" s="112">
        <x:v>1</x:v>
      </x:c>
      <x:c r="T152" s="162">
        <x:v>15</x:v>
      </x:c>
      <x:c r="U152" s="112"/>
      <x:c r="V152" s="162"/>
      <x:c r="W152" s="112"/>
      <x:c r="X152" s="112">
        <x:v>7</x:v>
      </x:c>
      <x:c r="Y152" s="112"/>
      <x:c r="Z152" s="112"/>
      <x:c r="AA152" s="112">
        <x:v>1</x:v>
      </x:c>
      <x:c r="AB152" s="112"/>
      <x:c r="AC152" s="112"/>
      <x:c r="AD152" s="112"/>
      <x:c r="AE152" s="112"/>
      <x:c r="AF152" s="112"/>
      <x:c r="AG152" s="112">
        <x:v>1</x:v>
      </x:c>
      <x:c r="AH152" s="112"/>
      <x:c r="AI152" s="112"/>
      <x:c r="AJ152" s="112"/>
      <x:c r="AK152" s="112"/>
      <x:c r="AL152" s="631" t="s">
        <x:v>224</x:v>
      </x:c>
      <x:c r="AM152" s="112"/>
      <x:c r="AN152" s="162"/>
      <x:c r="AO152" s="112"/>
      <x:c r="AP152" s="112"/>
      <x:c r="AQ152" s="112"/>
      <x:c r="AR152" s="162"/>
      <x:c r="AS152" s="112"/>
      <x:c r="AT152" s="162"/>
      <x:c r="AU152" s="112"/>
      <x:c r="AV152" s="112"/>
      <x:c r="AW152" s="112"/>
      <x:c r="AX152" s="112"/>
      <x:c r="AY152" s="112"/>
      <x:c r="AZ152" s="112"/>
      <x:c r="BA152" s="162"/>
      <x:c r="BB152" s="112"/>
      <x:c r="BC152" s="112"/>
      <x:c r="BD152" s="112"/>
      <x:c r="BE152" s="112">
        <x:v>1</x:v>
      </x:c>
      <x:c r="BF152" s="112">
        <x:v>4</x:v>
      </x:c>
      <x:c r="BG152" s="112"/>
      <x:c r="BH152" s="112"/>
      <x:c r="BI152" s="112"/>
      <x:c r="BJ152" s="162"/>
      <x:c r="BK152" s="112"/>
      <x:c r="BL152" s="162"/>
      <x:c r="BM152" s="112"/>
      <x:c r="BN152" s="162"/>
      <x:c r="BO152" s="112"/>
      <x:c r="BP152" s="162"/>
      <x:c r="BQ152" s="112"/>
      <x:c r="BR152" s="112"/>
      <x:c r="BS152" s="112"/>
      <x:c r="BT152" s="112"/>
      <x:c r="BU152" s="112"/>
      <x:c r="BV152" s="631" t="s">
        <x:v>224</x:v>
      </x:c>
      <x:c r="BW152" s="112"/>
      <x:c r="BX152" s="112"/>
      <x:c r="BY152" s="162"/>
      <x:c r="BZ152" s="112"/>
      <x:c r="CA152" s="162"/>
      <x:c r="CB152" s="112"/>
      <x:c r="CC152" s="162"/>
      <x:c r="CD152" s="112"/>
      <x:c r="CE152" s="112"/>
      <x:c r="CF152" s="162"/>
      <x:c r="CG152" s="112"/>
      <x:c r="CH152" s="112"/>
      <x:c r="CI152" s="112"/>
      <x:c r="CJ152" s="112">
        <x:v>1</x:v>
      </x:c>
      <x:c r="CK152" s="112"/>
      <x:c r="CL152" s="112"/>
      <x:c r="CM152" s="112"/>
      <x:c r="CN152" s="112"/>
      <x:c r="CO152" s="112"/>
      <x:c r="CP152" s="162"/>
      <x:c r="CQ152" s="112"/>
      <x:c r="CR152" s="162"/>
      <x:c r="CS152" s="112"/>
      <x:c r="CT152" s="112"/>
      <x:c r="CU152" s="112">
        <x:v>1</x:v>
      </x:c>
      <x:c r="CV152" s="112">
        <x:v>3</x:v>
      </x:c>
      <x:c r="CW152" s="112"/>
      <x:c r="CX152" s="112"/>
      <x:c r="CY152" s="631" t="s">
        <x:v>224</x:v>
      </x:c>
      <x:c r="CZ152" s="112"/>
      <x:c r="DA152" s="162"/>
      <x:c r="DB152" s="112"/>
      <x:c r="DC152" s="162"/>
      <x:c r="DD152" s="112"/>
      <x:c r="DE152" s="162"/>
      <x:c r="DF152" s="112"/>
      <x:c r="DG152" s="163"/>
    </x:row>
    <x:row r="153" spans="1:111" s="19" customFormat="1" ht="30" customHeight="1">
      <x:c r="A153" s="631" t="s">
        <x:v>108</x:v>
      </x:c>
      <x:c r="B153" s="115"/>
      <x:c r="C153" s="162"/>
      <x:c r="D153" s="112"/>
      <x:c r="E153" s="162"/>
      <x:c r="F153" s="112"/>
      <x:c r="G153" s="162"/>
      <x:c r="H153" s="112"/>
      <x:c r="I153" s="162"/>
      <x:c r="J153" s="112"/>
      <x:c r="K153" s="112"/>
      <x:c r="L153" s="162"/>
      <x:c r="M153" s="112"/>
      <x:c r="N153" s="112"/>
      <x:c r="O153" s="112"/>
      <x:c r="P153" s="112"/>
      <x:c r="Q153" s="112"/>
      <x:c r="R153" s="162"/>
      <x:c r="S153" s="112">
        <x:v>1</x:v>
      </x:c>
      <x:c r="T153" s="162">
        <x:v>16</x:v>
      </x:c>
      <x:c r="U153" s="112"/>
      <x:c r="V153" s="162"/>
      <x:c r="W153" s="112">
        <x:v>1</x:v>
      </x:c>
      <x:c r="X153" s="112">
        <x:v>6</x:v>
      </x:c>
      <x:c r="Y153" s="112"/>
      <x:c r="Z153" s="112"/>
      <x:c r="AA153" s="112">
        <x:v>1</x:v>
      </x:c>
      <x:c r="AB153" s="112"/>
      <x:c r="AC153" s="112"/>
      <x:c r="AD153" s="112"/>
      <x:c r="AE153" s="112"/>
      <x:c r="AF153" s="112"/>
      <x:c r="AG153" s="112">
        <x:v>1</x:v>
      </x:c>
      <x:c r="AH153" s="112"/>
      <x:c r="AI153" s="112"/>
      <x:c r="AJ153" s="112"/>
      <x:c r="AK153" s="112">
        <x:v>1</x:v>
      </x:c>
      <x:c r="AL153" s="631" t="s">
        <x:v>108</x:v>
      </x:c>
      <x:c r="AM153" s="112"/>
      <x:c r="AN153" s="162"/>
      <x:c r="AO153" s="112"/>
      <x:c r="AP153" s="112"/>
      <x:c r="AQ153" s="112"/>
      <x:c r="AR153" s="162"/>
      <x:c r="AS153" s="112"/>
      <x:c r="AT153" s="162"/>
      <x:c r="AU153" s="112"/>
      <x:c r="AV153" s="112"/>
      <x:c r="AW153" s="112"/>
      <x:c r="AX153" s="112"/>
      <x:c r="AY153" s="112"/>
      <x:c r="AZ153" s="112"/>
      <x:c r="BA153" s="162"/>
      <x:c r="BB153" s="112"/>
      <x:c r="BC153" s="112"/>
      <x:c r="BD153" s="112"/>
      <x:c r="BE153" s="112">
        <x:v>1</x:v>
      </x:c>
      <x:c r="BF153" s="112">
        <x:v>3</x:v>
      </x:c>
      <x:c r="BG153" s="112"/>
      <x:c r="BH153" s="112"/>
      <x:c r="BI153" s="112"/>
      <x:c r="BJ153" s="162"/>
      <x:c r="BK153" s="112"/>
      <x:c r="BL153" s="162"/>
      <x:c r="BM153" s="112"/>
      <x:c r="BN153" s="162"/>
      <x:c r="BO153" s="112"/>
      <x:c r="BP153" s="162"/>
      <x:c r="BQ153" s="112"/>
      <x:c r="BR153" s="112"/>
      <x:c r="BS153" s="112"/>
      <x:c r="BT153" s="112"/>
      <x:c r="BU153" s="112"/>
      <x:c r="BV153" s="631" t="s">
        <x:v>108</x:v>
      </x:c>
      <x:c r="BW153" s="112"/>
      <x:c r="BX153" s="112"/>
      <x:c r="BY153" s="162"/>
      <x:c r="BZ153" s="112"/>
      <x:c r="CA153" s="162"/>
      <x:c r="CB153" s="112"/>
      <x:c r="CC153" s="162"/>
      <x:c r="CD153" s="112"/>
      <x:c r="CE153" s="112"/>
      <x:c r="CF153" s="162"/>
      <x:c r="CG153" s="112"/>
      <x:c r="CH153" s="112"/>
      <x:c r="CI153" s="112"/>
      <x:c r="CJ153" s="112"/>
      <x:c r="CK153" s="112"/>
      <x:c r="CL153" s="112"/>
      <x:c r="CM153" s="112"/>
      <x:c r="CN153" s="112"/>
      <x:c r="CO153" s="112"/>
      <x:c r="CP153" s="162"/>
      <x:c r="CQ153" s="112"/>
      <x:c r="CR153" s="162"/>
      <x:c r="CS153" s="112"/>
      <x:c r="CT153" s="112"/>
      <x:c r="CU153" s="112"/>
      <x:c r="CV153" s="112"/>
      <x:c r="CW153" s="112"/>
      <x:c r="CX153" s="112"/>
      <x:c r="CY153" s="631" t="s">
        <x:v>108</x:v>
      </x:c>
      <x:c r="CZ153" s="112"/>
      <x:c r="DA153" s="162"/>
      <x:c r="DB153" s="112"/>
      <x:c r="DC153" s="162"/>
      <x:c r="DD153" s="112"/>
      <x:c r="DE153" s="162"/>
      <x:c r="DF153" s="112"/>
      <x:c r="DG153" s="163"/>
    </x:row>
    <x:row r="154" spans="1:111" s="19" customFormat="1" ht="30" customHeight="1">
      <x:c r="A154" s="631" t="s">
        <x:v>256</x:v>
      </x:c>
      <x:c r="B154" s="115"/>
      <x:c r="C154" s="162"/>
      <x:c r="D154" s="112"/>
      <x:c r="E154" s="162"/>
      <x:c r="F154" s="112"/>
      <x:c r="G154" s="162"/>
      <x:c r="H154" s="112"/>
      <x:c r="I154" s="162"/>
      <x:c r="J154" s="112"/>
      <x:c r="K154" s="112"/>
      <x:c r="L154" s="162"/>
      <x:c r="M154" s="112">
        <x:v>1</x:v>
      </x:c>
      <x:c r="N154" s="112"/>
      <x:c r="O154" s="112"/>
      <x:c r="P154" s="112"/>
      <x:c r="Q154" s="112"/>
      <x:c r="R154" s="162"/>
      <x:c r="S154" s="112">
        <x:v>1</x:v>
      </x:c>
      <x:c r="T154" s="162">
        <x:v>18</x:v>
      </x:c>
      <x:c r="U154" s="112"/>
      <x:c r="V154" s="162"/>
      <x:c r="W154" s="112"/>
      <x:c r="X154" s="112">
        <x:v>8</x:v>
      </x:c>
      <x:c r="Y154" s="112"/>
      <x:c r="Z154" s="112"/>
      <x:c r="AA154" s="112">
        <x:v>1</x:v>
      </x:c>
      <x:c r="AB154" s="112"/>
      <x:c r="AC154" s="112"/>
      <x:c r="AD154" s="112"/>
      <x:c r="AE154" s="112"/>
      <x:c r="AF154" s="112"/>
      <x:c r="AG154" s="112">
        <x:v>1</x:v>
      </x:c>
      <x:c r="AH154" s="112"/>
      <x:c r="AI154" s="112"/>
      <x:c r="AJ154" s="112">
        <x:v>11</x:v>
      </x:c>
      <x:c r="AK154" s="112">
        <x:v>11</x:v>
      </x:c>
      <x:c r="AL154" s="631" t="s">
        <x:v>256</x:v>
      </x:c>
      <x:c r="AM154" s="112"/>
      <x:c r="AN154" s="162"/>
      <x:c r="AO154" s="112"/>
      <x:c r="AP154" s="112"/>
      <x:c r="AQ154" s="112"/>
      <x:c r="AR154" s="162"/>
      <x:c r="AS154" s="112"/>
      <x:c r="AT154" s="162"/>
      <x:c r="AU154" s="112"/>
      <x:c r="AV154" s="112"/>
      <x:c r="AW154" s="112"/>
      <x:c r="AX154" s="112"/>
      <x:c r="AY154" s="112"/>
      <x:c r="AZ154" s="112"/>
      <x:c r="BA154" s="162"/>
      <x:c r="BB154" s="112"/>
      <x:c r="BC154" s="112"/>
      <x:c r="BD154" s="112"/>
      <x:c r="BE154" s="112">
        <x:v>1</x:v>
      </x:c>
      <x:c r="BF154" s="112">
        <x:v>3</x:v>
      </x:c>
      <x:c r="BG154" s="112"/>
      <x:c r="BH154" s="112"/>
      <x:c r="BI154" s="112"/>
      <x:c r="BJ154" s="162"/>
      <x:c r="BK154" s="112"/>
      <x:c r="BL154" s="162"/>
      <x:c r="BM154" s="112"/>
      <x:c r="BN154" s="162"/>
      <x:c r="BO154" s="112"/>
      <x:c r="BP154" s="162"/>
      <x:c r="BQ154" s="112"/>
      <x:c r="BR154" s="112"/>
      <x:c r="BS154" s="112"/>
      <x:c r="BT154" s="112"/>
      <x:c r="BU154" s="112"/>
      <x:c r="BV154" s="631" t="s">
        <x:v>256</x:v>
      </x:c>
      <x:c r="BW154" s="112"/>
      <x:c r="BX154" s="112"/>
      <x:c r="BY154" s="162"/>
      <x:c r="BZ154" s="112"/>
      <x:c r="CA154" s="162"/>
      <x:c r="CB154" s="112"/>
      <x:c r="CC154" s="162"/>
      <x:c r="CD154" s="112"/>
      <x:c r="CE154" s="112"/>
      <x:c r="CF154" s="162"/>
      <x:c r="CG154" s="112"/>
      <x:c r="CH154" s="112"/>
      <x:c r="CI154" s="112"/>
      <x:c r="CJ154" s="112">
        <x:v>1</x:v>
      </x:c>
      <x:c r="CK154" s="112"/>
      <x:c r="CL154" s="112"/>
      <x:c r="CM154" s="112"/>
      <x:c r="CN154" s="112"/>
      <x:c r="CO154" s="112"/>
      <x:c r="CP154" s="162"/>
      <x:c r="CQ154" s="112"/>
      <x:c r="CR154" s="162"/>
      <x:c r="CS154" s="112"/>
      <x:c r="CT154" s="112"/>
      <x:c r="CU154" s="112">
        <x:v>1</x:v>
      </x:c>
      <x:c r="CV154" s="112">
        <x:v>3</x:v>
      </x:c>
      <x:c r="CW154" s="112"/>
      <x:c r="CX154" s="112"/>
      <x:c r="CY154" s="631" t="s">
        <x:v>256</x:v>
      </x:c>
      <x:c r="CZ154" s="112"/>
      <x:c r="DA154" s="162"/>
      <x:c r="DB154" s="112"/>
      <x:c r="DC154" s="162"/>
      <x:c r="DD154" s="112"/>
      <x:c r="DE154" s="162"/>
      <x:c r="DF154" s="112"/>
      <x:c r="DG154" s="163"/>
    </x:row>
    <x:row r="155" spans="1:111" s="19" customFormat="1" ht="30" customHeight="1">
      <x:c r="A155" s="631" t="s">
        <x:v>226</x:v>
      </x:c>
      <x:c r="B155" s="115"/>
      <x:c r="C155" s="162"/>
      <x:c r="D155" s="112"/>
      <x:c r="E155" s="162"/>
      <x:c r="F155" s="112"/>
      <x:c r="G155" s="162"/>
      <x:c r="H155" s="112"/>
      <x:c r="I155" s="162"/>
      <x:c r="J155" s="112"/>
      <x:c r="K155" s="112"/>
      <x:c r="L155" s="162"/>
      <x:c r="M155" s="112"/>
      <x:c r="N155" s="112"/>
      <x:c r="O155" s="112"/>
      <x:c r="P155" s="112"/>
      <x:c r="Q155" s="112"/>
      <x:c r="R155" s="162"/>
      <x:c r="S155" s="112">
        <x:v>1</x:v>
      </x:c>
      <x:c r="T155" s="162">
        <x:v>18</x:v>
      </x:c>
      <x:c r="U155" s="112"/>
      <x:c r="V155" s="162"/>
      <x:c r="W155" s="112"/>
      <x:c r="X155" s="112">
        <x:v>12</x:v>
      </x:c>
      <x:c r="Y155" s="112"/>
      <x:c r="Z155" s="112"/>
      <x:c r="AA155" s="112">
        <x:v>1</x:v>
      </x:c>
      <x:c r="AB155" s="112"/>
      <x:c r="AC155" s="112"/>
      <x:c r="AD155" s="112">
        <x:v>2</x:v>
      </x:c>
      <x:c r="AE155" s="112"/>
      <x:c r="AF155" s="112"/>
      <x:c r="AG155" s="112">
        <x:v>1</x:v>
      </x:c>
      <x:c r="AH155" s="112"/>
      <x:c r="AI155" s="112"/>
      <x:c r="AJ155" s="112">
        <x:v>2</x:v>
      </x:c>
      <x:c r="AK155" s="112">
        <x:v>4</x:v>
      </x:c>
      <x:c r="AL155" s="631" t="s">
        <x:v>226</x:v>
      </x:c>
      <x:c r="AM155" s="112"/>
      <x:c r="AN155" s="162"/>
      <x:c r="AO155" s="112"/>
      <x:c r="AP155" s="112"/>
      <x:c r="AQ155" s="112"/>
      <x:c r="AR155" s="162"/>
      <x:c r="AS155" s="112"/>
      <x:c r="AT155" s="162"/>
      <x:c r="AU155" s="112"/>
      <x:c r="AV155" s="112"/>
      <x:c r="AW155" s="112"/>
      <x:c r="AX155" s="112"/>
      <x:c r="AY155" s="112"/>
      <x:c r="AZ155" s="112"/>
      <x:c r="BA155" s="162"/>
      <x:c r="BB155" s="112"/>
      <x:c r="BC155" s="112"/>
      <x:c r="BD155" s="112"/>
      <x:c r="BE155" s="112">
        <x:v>1</x:v>
      </x:c>
      <x:c r="BF155" s="112">
        <x:v>3</x:v>
      </x:c>
      <x:c r="BG155" s="112"/>
      <x:c r="BH155" s="112"/>
      <x:c r="BI155" s="112"/>
      <x:c r="BJ155" s="162"/>
      <x:c r="BK155" s="112"/>
      <x:c r="BL155" s="162"/>
      <x:c r="BM155" s="112"/>
      <x:c r="BN155" s="162"/>
      <x:c r="BO155" s="112"/>
      <x:c r="BP155" s="162"/>
      <x:c r="BQ155" s="112"/>
      <x:c r="BR155" s="112"/>
      <x:c r="BS155" s="112"/>
      <x:c r="BT155" s="112"/>
      <x:c r="BU155" s="112"/>
      <x:c r="BV155" s="631" t="s">
        <x:v>226</x:v>
      </x:c>
      <x:c r="BW155" s="112"/>
      <x:c r="BX155" s="112"/>
      <x:c r="BY155" s="162"/>
      <x:c r="BZ155" s="112"/>
      <x:c r="CA155" s="162"/>
      <x:c r="CB155" s="112"/>
      <x:c r="CC155" s="162"/>
      <x:c r="CD155" s="112"/>
      <x:c r="CE155" s="112"/>
      <x:c r="CF155" s="162"/>
      <x:c r="CG155" s="112"/>
      <x:c r="CH155" s="112"/>
      <x:c r="CI155" s="112"/>
      <x:c r="CJ155" s="112">
        <x:v>0</x:v>
      </x:c>
      <x:c r="CK155" s="112"/>
      <x:c r="CL155" s="112"/>
      <x:c r="CM155" s="112"/>
      <x:c r="CN155" s="112"/>
      <x:c r="CO155" s="112"/>
      <x:c r="CP155" s="162"/>
      <x:c r="CQ155" s="112"/>
      <x:c r="CR155" s="162"/>
      <x:c r="CS155" s="112"/>
      <x:c r="CT155" s="112"/>
      <x:c r="CU155" s="112">
        <x:v>1</x:v>
      </x:c>
      <x:c r="CV155" s="112">
        <x:v>3</x:v>
      </x:c>
      <x:c r="CW155" s="112"/>
      <x:c r="CX155" s="112"/>
      <x:c r="CY155" s="631" t="s">
        <x:v>226</x:v>
      </x:c>
      <x:c r="CZ155" s="112"/>
      <x:c r="DA155" s="162"/>
      <x:c r="DB155" s="112"/>
      <x:c r="DC155" s="162"/>
      <x:c r="DD155" s="112"/>
      <x:c r="DE155" s="162"/>
      <x:c r="DF155" s="112"/>
      <x:c r="DG155" s="163"/>
    </x:row>
    <x:row r="156" spans="1:111" s="19" customFormat="1" ht="30" customHeight="1">
      <x:c r="A156" s="631" t="s">
        <x:v>229</x:v>
      </x:c>
      <x:c r="B156" s="115"/>
      <x:c r="C156" s="162"/>
      <x:c r="D156" s="112"/>
      <x:c r="E156" s="162"/>
      <x:c r="F156" s="112"/>
      <x:c r="G156" s="162"/>
      <x:c r="H156" s="112"/>
      <x:c r="I156" s="162"/>
      <x:c r="J156" s="112"/>
      <x:c r="K156" s="112"/>
      <x:c r="L156" s="162"/>
      <x:c r="M156" s="112"/>
      <x:c r="N156" s="112"/>
      <x:c r="O156" s="112"/>
      <x:c r="P156" s="112"/>
      <x:c r="Q156" s="112"/>
      <x:c r="R156" s="162"/>
      <x:c r="S156" s="112">
        <x:v>1</x:v>
      </x:c>
      <x:c r="T156" s="162">
        <x:v>18</x:v>
      </x:c>
      <x:c r="U156" s="112"/>
      <x:c r="V156" s="162"/>
      <x:c r="W156" s="112"/>
      <x:c r="X156" s="112">
        <x:v>5</x:v>
      </x:c>
      <x:c r="Y156" s="112"/>
      <x:c r="Z156" s="112"/>
      <x:c r="AA156" s="112">
        <x:v>1</x:v>
      </x:c>
      <x:c r="AB156" s="112"/>
      <x:c r="AC156" s="112"/>
      <x:c r="AD156" s="112"/>
      <x:c r="AE156" s="112"/>
      <x:c r="AF156" s="112"/>
      <x:c r="AG156" s="112">
        <x:v>1</x:v>
      </x:c>
      <x:c r="AH156" s="112"/>
      <x:c r="AI156" s="112"/>
      <x:c r="AJ156" s="112">
        <x:v>2</x:v>
      </x:c>
      <x:c r="AK156" s="112">
        <x:v>4</x:v>
      </x:c>
      <x:c r="AL156" s="631" t="s">
        <x:v>229</x:v>
      </x:c>
      <x:c r="AM156" s="112"/>
      <x:c r="AN156" s="162"/>
      <x:c r="AO156" s="112"/>
      <x:c r="AP156" s="112"/>
      <x:c r="AQ156" s="112"/>
      <x:c r="AR156" s="162"/>
      <x:c r="AS156" s="112"/>
      <x:c r="AT156" s="162"/>
      <x:c r="AU156" s="112"/>
      <x:c r="AV156" s="112"/>
      <x:c r="AW156" s="112"/>
      <x:c r="AX156" s="112"/>
      <x:c r="AY156" s="112"/>
      <x:c r="AZ156" s="112"/>
      <x:c r="BA156" s="162"/>
      <x:c r="BB156" s="112"/>
      <x:c r="BC156" s="112"/>
      <x:c r="BD156" s="112"/>
      <x:c r="BE156" s="112">
        <x:v>1</x:v>
      </x:c>
      <x:c r="BF156" s="112">
        <x:v>3</x:v>
      </x:c>
      <x:c r="BG156" s="112"/>
      <x:c r="BH156" s="112"/>
      <x:c r="BI156" s="112"/>
      <x:c r="BJ156" s="162"/>
      <x:c r="BK156" s="112"/>
      <x:c r="BL156" s="162"/>
      <x:c r="BM156" s="112"/>
      <x:c r="BN156" s="162"/>
      <x:c r="BO156" s="112"/>
      <x:c r="BP156" s="162"/>
      <x:c r="BQ156" s="112"/>
      <x:c r="BR156" s="112"/>
      <x:c r="BS156" s="112"/>
      <x:c r="BT156" s="112"/>
      <x:c r="BU156" s="112"/>
      <x:c r="BV156" s="631" t="s">
        <x:v>229</x:v>
      </x:c>
      <x:c r="BW156" s="112"/>
      <x:c r="BX156" s="112"/>
      <x:c r="BY156" s="162"/>
      <x:c r="BZ156" s="112"/>
      <x:c r="CA156" s="162"/>
      <x:c r="CB156" s="112"/>
      <x:c r="CC156" s="162"/>
      <x:c r="CD156" s="112"/>
      <x:c r="CE156" s="112"/>
      <x:c r="CF156" s="162"/>
      <x:c r="CG156" s="112"/>
      <x:c r="CH156" s="112"/>
      <x:c r="CI156" s="112"/>
      <x:c r="CJ156" s="112"/>
      <x:c r="CK156" s="112"/>
      <x:c r="CL156" s="112"/>
      <x:c r="CM156" s="112"/>
      <x:c r="CN156" s="112"/>
      <x:c r="CO156" s="112"/>
      <x:c r="CP156" s="162"/>
      <x:c r="CQ156" s="112"/>
      <x:c r="CR156" s="162"/>
      <x:c r="CS156" s="112">
        <x:v>8</x:v>
      </x:c>
      <x:c r="CT156" s="112"/>
      <x:c r="CU156" s="112">
        <x:v>1</x:v>
      </x:c>
      <x:c r="CV156" s="112">
        <x:v>3</x:v>
      </x:c>
      <x:c r="CW156" s="112"/>
      <x:c r="CX156" s="112"/>
      <x:c r="CY156" s="631" t="s">
        <x:v>229</x:v>
      </x:c>
      <x:c r="CZ156" s="112"/>
      <x:c r="DA156" s="162"/>
      <x:c r="DB156" s="112"/>
      <x:c r="DC156" s="162"/>
      <x:c r="DD156" s="112"/>
      <x:c r="DE156" s="162"/>
      <x:c r="DF156" s="112"/>
      <x:c r="DG156" s="163"/>
    </x:row>
    <x:row r="157" spans="1:111" s="19" customFormat="1" ht="30" customHeight="1">
      <x:c r="A157" s="277" t="s">
        <x:v>677</x:v>
      </x:c>
      <x:c r="B157" s="115">
        <x:f t="shared" ref="B157:AK157" si="23">SUM(B158:B160)</x:f>
        <x:v>0</x:v>
      </x:c>
      <x:c r="C157" s="162">
        <x:f t="shared" si="23"/>
        <x:v>0</x:v>
      </x:c>
      <x:c r="D157" s="112">
        <x:f t="shared" si="23"/>
        <x:v>0</x:v>
      </x:c>
      <x:c r="E157" s="162">
        <x:f t="shared" si="23"/>
        <x:v>0</x:v>
      </x:c>
      <x:c r="F157" s="112">
        <x:f t="shared" si="23"/>
        <x:v>0</x:v>
      </x:c>
      <x:c r="G157" s="162">
        <x:f t="shared" si="23"/>
        <x:v>0</x:v>
      </x:c>
      <x:c r="H157" s="112">
        <x:f t="shared" si="23"/>
        <x:v>0</x:v>
      </x:c>
      <x:c r="I157" s="162">
        <x:f t="shared" si="23"/>
        <x:v>0</x:v>
      </x:c>
      <x:c r="J157" s="112">
        <x:f t="shared" si="23"/>
        <x:v>0</x:v>
      </x:c>
      <x:c r="K157" s="112">
        <x:f t="shared" si="23"/>
        <x:v>0</x:v>
      </x:c>
      <x:c r="L157" s="162">
        <x:f t="shared" si="23"/>
        <x:v>0</x:v>
      </x:c>
      <x:c r="M157" s="112">
        <x:f t="shared" si="23"/>
        <x:v>0</x:v>
      </x:c>
      <x:c r="N157" s="112">
        <x:f t="shared" si="23"/>
        <x:v>0</x:v>
      </x:c>
      <x:c r="O157" s="112">
        <x:f t="shared" si="23"/>
        <x:v>0</x:v>
      </x:c>
      <x:c r="P157" s="112">
        <x:f t="shared" si="23"/>
        <x:v>0</x:v>
      </x:c>
      <x:c r="Q157" s="112">
        <x:f t="shared" si="23"/>
        <x:v>0</x:v>
      </x:c>
      <x:c r="R157" s="162">
        <x:f t="shared" si="23"/>
        <x:v>0</x:v>
      </x:c>
      <x:c r="S157" s="112">
        <x:f t="shared" si="23"/>
        <x:v>0</x:v>
      </x:c>
      <x:c r="T157" s="162">
        <x:f t="shared" si="23"/>
        <x:v>0</x:v>
      </x:c>
      <x:c r="U157" s="112">
        <x:f t="shared" si="23"/>
        <x:v>0</x:v>
      </x:c>
      <x:c r="V157" s="162">
        <x:f t="shared" si="23"/>
        <x:v>0</x:v>
      </x:c>
      <x:c r="W157" s="112">
        <x:f t="shared" si="23"/>
        <x:v>0</x:v>
      </x:c>
      <x:c r="X157" s="112">
        <x:f t="shared" si="23"/>
        <x:v>0</x:v>
      </x:c>
      <x:c r="Y157" s="112">
        <x:f t="shared" si="23"/>
        <x:v>0</x:v>
      </x:c>
      <x:c r="Z157" s="112">
        <x:f t="shared" si="23"/>
        <x:v>0</x:v>
      </x:c>
      <x:c r="AA157" s="112">
        <x:f t="shared" si="23"/>
        <x:v>0</x:v>
      </x:c>
      <x:c r="AB157" s="112">
        <x:f t="shared" si="23"/>
        <x:v>0</x:v>
      </x:c>
      <x:c r="AC157" s="112">
        <x:f t="shared" si="23"/>
        <x:v>0</x:v>
      </x:c>
      <x:c r="AD157" s="112">
        <x:f t="shared" si="23"/>
        <x:v>0</x:v>
      </x:c>
      <x:c r="AE157" s="112">
        <x:f t="shared" si="23"/>
        <x:v>0</x:v>
      </x:c>
      <x:c r="AF157" s="112">
        <x:f t="shared" si="23"/>
        <x:v>0</x:v>
      </x:c>
      <x:c r="AG157" s="112">
        <x:f t="shared" si="23"/>
        <x:v>0</x:v>
      </x:c>
      <x:c r="AH157" s="112">
        <x:f t="shared" si="23"/>
        <x:v>0</x:v>
      </x:c>
      <x:c r="AI157" s="112">
        <x:f t="shared" si="23"/>
        <x:v>0</x:v>
      </x:c>
      <x:c r="AJ157" s="112">
        <x:f t="shared" si="23"/>
        <x:v>0</x:v>
      </x:c>
      <x:c r="AK157" s="112">
        <x:f t="shared" si="23"/>
        <x:v>0</x:v>
      </x:c>
      <x:c r="AL157" s="277" t="s">
        <x:v>677</x:v>
      </x:c>
      <x:c r="AM157" s="112">
        <x:f t="shared" ref="AM157:BU157" si="24">SUM(AM158:AM160)</x:f>
        <x:v>0</x:v>
      </x:c>
      <x:c r="AN157" s="162">
        <x:f t="shared" si="24"/>
        <x:v>0</x:v>
      </x:c>
      <x:c r="AO157" s="112">
        <x:f t="shared" si="24"/>
        <x:v>0</x:v>
      </x:c>
      <x:c r="AP157" s="112">
        <x:f t="shared" si="24"/>
        <x:v>0</x:v>
      </x:c>
      <x:c r="AQ157" s="112">
        <x:f t="shared" si="24"/>
        <x:v>0</x:v>
      </x:c>
      <x:c r="AR157" s="162">
        <x:f t="shared" si="24"/>
        <x:v>0</x:v>
      </x:c>
      <x:c r="AS157" s="112">
        <x:f t="shared" si="24"/>
        <x:v>0</x:v>
      </x:c>
      <x:c r="AT157" s="162">
        <x:f t="shared" si="24"/>
        <x:v>0</x:v>
      </x:c>
      <x:c r="AU157" s="112">
        <x:f t="shared" si="24"/>
        <x:v>0</x:v>
      </x:c>
      <x:c r="AV157" s="112">
        <x:f t="shared" si="24"/>
        <x:v>0</x:v>
      </x:c>
      <x:c r="AW157" s="112">
        <x:f t="shared" si="24"/>
        <x:v>0</x:v>
      </x:c>
      <x:c r="AX157" s="112">
        <x:f t="shared" si="24"/>
        <x:v>0</x:v>
      </x:c>
      <x:c r="AY157" s="112">
        <x:f t="shared" si="24"/>
        <x:v>0</x:v>
      </x:c>
      <x:c r="AZ157" s="112">
        <x:f t="shared" si="24"/>
        <x:v>0</x:v>
      </x:c>
      <x:c r="BA157" s="162">
        <x:f t="shared" si="24"/>
        <x:v>0</x:v>
      </x:c>
      <x:c r="BB157" s="112">
        <x:f t="shared" si="24"/>
        <x:v>0</x:v>
      </x:c>
      <x:c r="BC157" s="112">
        <x:f t="shared" si="24"/>
        <x:v>0</x:v>
      </x:c>
      <x:c r="BD157" s="112">
        <x:f t="shared" si="24"/>
        <x:v>0</x:v>
      </x:c>
      <x:c r="BE157" s="112">
        <x:f t="shared" si="24"/>
        <x:v>0</x:v>
      </x:c>
      <x:c r="BF157" s="112">
        <x:f t="shared" si="24"/>
        <x:v>0</x:v>
      </x:c>
      <x:c r="BG157" s="112">
        <x:f t="shared" si="24"/>
        <x:v>0</x:v>
      </x:c>
      <x:c r="BH157" s="112">
        <x:f t="shared" si="24"/>
        <x:v>0</x:v>
      </x:c>
      <x:c r="BI157" s="112">
        <x:f t="shared" si="24"/>
        <x:v>0</x:v>
      </x:c>
      <x:c r="BJ157" s="162">
        <x:f t="shared" si="24"/>
        <x:v>0</x:v>
      </x:c>
      <x:c r="BK157" s="112">
        <x:f t="shared" si="24"/>
        <x:v>0</x:v>
      </x:c>
      <x:c r="BL157" s="162">
        <x:f t="shared" si="24"/>
        <x:v>0</x:v>
      </x:c>
      <x:c r="BM157" s="112">
        <x:f t="shared" si="24"/>
        <x:v>0</x:v>
      </x:c>
      <x:c r="BN157" s="162">
        <x:f t="shared" si="24"/>
        <x:v>0</x:v>
      </x:c>
      <x:c r="BO157" s="112">
        <x:f t="shared" si="24"/>
        <x:v>0</x:v>
      </x:c>
      <x:c r="BP157" s="162">
        <x:f t="shared" si="24"/>
        <x:v>0</x:v>
      </x:c>
      <x:c r="BQ157" s="112">
        <x:f t="shared" si="24"/>
        <x:v>0</x:v>
      </x:c>
      <x:c r="BR157" s="112">
        <x:f t="shared" si="24"/>
        <x:v>0</x:v>
      </x:c>
      <x:c r="BS157" s="112">
        <x:f t="shared" si="24"/>
        <x:v>0</x:v>
      </x:c>
      <x:c r="BT157" s="112">
        <x:f t="shared" si="24"/>
        <x:v>0</x:v>
      </x:c>
      <x:c r="BU157" s="112">
        <x:f t="shared" si="24"/>
        <x:v>0</x:v>
      </x:c>
      <x:c r="BV157" s="277" t="s">
        <x:v>677</x:v>
      </x:c>
      <x:c r="BW157" s="112">
        <x:f t="shared" ref="BW157:CX157" si="25">SUM(BW158:BW160)</x:f>
        <x:v>0</x:v>
      </x:c>
      <x:c r="BX157" s="112">
        <x:f t="shared" si="25"/>
        <x:v>0</x:v>
      </x:c>
      <x:c r="BY157" s="162">
        <x:f t="shared" si="25"/>
        <x:v>0</x:v>
      </x:c>
      <x:c r="BZ157" s="112">
        <x:f t="shared" si="25"/>
        <x:v>0</x:v>
      </x:c>
      <x:c r="CA157" s="162">
        <x:f t="shared" si="25"/>
        <x:v>0</x:v>
      </x:c>
      <x:c r="CB157" s="112">
        <x:f t="shared" si="25"/>
        <x:v>0</x:v>
      </x:c>
      <x:c r="CC157" s="162">
        <x:f t="shared" si="25"/>
        <x:v>0</x:v>
      </x:c>
      <x:c r="CD157" s="112">
        <x:f t="shared" si="25"/>
        <x:v>0</x:v>
      </x:c>
      <x:c r="CE157" s="112">
        <x:f t="shared" si="25"/>
        <x:v>0</x:v>
      </x:c>
      <x:c r="CF157" s="162">
        <x:f t="shared" si="25"/>
        <x:v>0</x:v>
      </x:c>
      <x:c r="CG157" s="112">
        <x:f t="shared" si="25"/>
        <x:v>0</x:v>
      </x:c>
      <x:c r="CH157" s="112">
        <x:f t="shared" si="25"/>
        <x:v>0</x:v>
      </x:c>
      <x:c r="CI157" s="112">
        <x:f t="shared" si="25"/>
        <x:v>0</x:v>
      </x:c>
      <x:c r="CJ157" s="112">
        <x:f t="shared" si="25"/>
        <x:v>0</x:v>
      </x:c>
      <x:c r="CK157" s="112">
        <x:f t="shared" si="25"/>
        <x:v>0</x:v>
      </x:c>
      <x:c r="CL157" s="112">
        <x:f t="shared" si="25"/>
        <x:v>0</x:v>
      </x:c>
      <x:c r="CM157" s="112">
        <x:f t="shared" si="25"/>
        <x:v>0</x:v>
      </x:c>
      <x:c r="CN157" s="112">
        <x:f t="shared" si="25"/>
        <x:v>0</x:v>
      </x:c>
      <x:c r="CO157" s="112">
        <x:f t="shared" si="25"/>
        <x:v>0</x:v>
      </x:c>
      <x:c r="CP157" s="162">
        <x:f t="shared" si="25"/>
        <x:v>0</x:v>
      </x:c>
      <x:c r="CQ157" s="112">
        <x:f t="shared" si="25"/>
        <x:v>0</x:v>
      </x:c>
      <x:c r="CR157" s="162">
        <x:f t="shared" si="25"/>
        <x:v>0</x:v>
      </x:c>
      <x:c r="CS157" s="112">
        <x:f t="shared" si="25"/>
        <x:v>0</x:v>
      </x:c>
      <x:c r="CT157" s="112">
        <x:f t="shared" si="25"/>
        <x:v>0</x:v>
      </x:c>
      <x:c r="CU157" s="112">
        <x:f t="shared" si="25"/>
        <x:v>0</x:v>
      </x:c>
      <x:c r="CV157" s="112">
        <x:f t="shared" si="25"/>
        <x:v>0</x:v>
      </x:c>
      <x:c r="CW157" s="112">
        <x:f t="shared" si="25"/>
        <x:v>0</x:v>
      </x:c>
      <x:c r="CX157" s="112">
        <x:f t="shared" si="25"/>
        <x:v>0</x:v>
      </x:c>
      <x:c r="CY157" s="277" t="s">
        <x:v>677</x:v>
      </x:c>
      <x:c r="CZ157" s="112">
        <x:f t="shared" ref="CZ157:DG157" si="26">SUM(CZ158:CZ160)</x:f>
        <x:v>0</x:v>
      </x:c>
      <x:c r="DA157" s="162">
        <x:f t="shared" si="26"/>
        <x:v>0</x:v>
      </x:c>
      <x:c r="DB157" s="112">
        <x:f t="shared" si="26"/>
        <x:v>0</x:v>
      </x:c>
      <x:c r="DC157" s="162">
        <x:f t="shared" si="26"/>
        <x:v>0</x:v>
      </x:c>
      <x:c r="DD157" s="112">
        <x:f t="shared" si="26"/>
        <x:v>0</x:v>
      </x:c>
      <x:c r="DE157" s="162">
        <x:f t="shared" si="26"/>
        <x:v>0</x:v>
      </x:c>
      <x:c r="DF157" s="112">
        <x:f t="shared" si="26"/>
        <x:v>0</x:v>
      </x:c>
      <x:c r="DG157" s="163">
        <x:f t="shared" si="26"/>
        <x:v>0</x:v>
      </x:c>
    </x:row>
    <x:row r="158" spans="1:111" s="19" customFormat="1" ht="30" customHeight="1">
      <x:c r="A158" s="631" t="s">
        <x:v>261</x:v>
      </x:c>
      <x:c r="B158" s="115"/>
      <x:c r="C158" s="162"/>
      <x:c r="D158" s="112"/>
      <x:c r="E158" s="162"/>
      <x:c r="F158" s="112"/>
      <x:c r="G158" s="162"/>
      <x:c r="H158" s="112"/>
      <x:c r="I158" s="162"/>
      <x:c r="J158" s="112"/>
      <x:c r="K158" s="112"/>
      <x:c r="L158" s="162"/>
      <x:c r="M158" s="112"/>
      <x:c r="N158" s="112"/>
      <x:c r="O158" s="112"/>
      <x:c r="P158" s="112"/>
      <x:c r="Q158" s="112"/>
      <x:c r="R158" s="162"/>
      <x:c r="S158" s="112"/>
      <x:c r="T158" s="162"/>
      <x:c r="U158" s="112"/>
      <x:c r="V158" s="162"/>
      <x:c r="W158" s="112"/>
      <x:c r="X158" s="112"/>
      <x:c r="Y158" s="112"/>
      <x:c r="Z158" s="112"/>
      <x:c r="AA158" s="112"/>
      <x:c r="AB158" s="112"/>
      <x:c r="AC158" s="112"/>
      <x:c r="AD158" s="112"/>
      <x:c r="AE158" s="112"/>
      <x:c r="AF158" s="112"/>
      <x:c r="AG158" s="112"/>
      <x:c r="AH158" s="112"/>
      <x:c r="AI158" s="112"/>
      <x:c r="AJ158" s="112"/>
      <x:c r="AK158" s="112"/>
      <x:c r="AL158" s="631" t="s">
        <x:v>261</x:v>
      </x:c>
      <x:c r="AM158" s="112"/>
      <x:c r="AN158" s="162"/>
      <x:c r="AO158" s="112"/>
      <x:c r="AP158" s="112"/>
      <x:c r="AQ158" s="112"/>
      <x:c r="AR158" s="162"/>
      <x:c r="AS158" s="112"/>
      <x:c r="AT158" s="162"/>
      <x:c r="AU158" s="112"/>
      <x:c r="AV158" s="112"/>
      <x:c r="AW158" s="112"/>
      <x:c r="AX158" s="112"/>
      <x:c r="AY158" s="112"/>
      <x:c r="AZ158" s="112"/>
      <x:c r="BA158" s="162"/>
      <x:c r="BB158" s="112"/>
      <x:c r="BC158" s="112"/>
      <x:c r="BD158" s="112"/>
      <x:c r="BE158" s="112"/>
      <x:c r="BF158" s="112"/>
      <x:c r="BG158" s="112"/>
      <x:c r="BH158" s="112"/>
      <x:c r="BI158" s="112"/>
      <x:c r="BJ158" s="162"/>
      <x:c r="BK158" s="112"/>
      <x:c r="BL158" s="162"/>
      <x:c r="BM158" s="112"/>
      <x:c r="BN158" s="162"/>
      <x:c r="BO158" s="112"/>
      <x:c r="BP158" s="162"/>
      <x:c r="BQ158" s="112"/>
      <x:c r="BR158" s="112"/>
      <x:c r="BS158" s="112"/>
      <x:c r="BT158" s="112"/>
      <x:c r="BU158" s="112"/>
      <x:c r="BV158" s="631" t="s">
        <x:v>261</x:v>
      </x:c>
      <x:c r="BW158" s="112"/>
      <x:c r="BX158" s="112"/>
      <x:c r="BY158" s="162"/>
      <x:c r="BZ158" s="112"/>
      <x:c r="CA158" s="162"/>
      <x:c r="CB158" s="112"/>
      <x:c r="CC158" s="162"/>
      <x:c r="CD158" s="112"/>
      <x:c r="CE158" s="112"/>
      <x:c r="CF158" s="162"/>
      <x:c r="CG158" s="112"/>
      <x:c r="CH158" s="112"/>
      <x:c r="CI158" s="112"/>
      <x:c r="CJ158" s="112"/>
      <x:c r="CK158" s="112"/>
      <x:c r="CL158" s="112"/>
      <x:c r="CM158" s="112"/>
      <x:c r="CN158" s="112"/>
      <x:c r="CO158" s="112"/>
      <x:c r="CP158" s="162"/>
      <x:c r="CQ158" s="112"/>
      <x:c r="CR158" s="162"/>
      <x:c r="CS158" s="112"/>
      <x:c r="CT158" s="112"/>
      <x:c r="CU158" s="112"/>
      <x:c r="CV158" s="112"/>
      <x:c r="CW158" s="112"/>
      <x:c r="CX158" s="112"/>
      <x:c r="CY158" s="631" t="s">
        <x:v>261</x:v>
      </x:c>
      <x:c r="CZ158" s="112"/>
      <x:c r="DA158" s="162"/>
      <x:c r="DB158" s="112"/>
      <x:c r="DC158" s="162"/>
      <x:c r="DD158" s="112"/>
      <x:c r="DE158" s="162"/>
      <x:c r="DF158" s="112"/>
      <x:c r="DG158" s="163"/>
    </x:row>
    <x:row r="159" spans="1:111" s="19" customFormat="1" ht="30" customHeight="1">
      <x:c r="A159" s="631" t="s">
        <x:v>228</x:v>
      </x:c>
      <x:c r="B159" s="115"/>
      <x:c r="C159" s="162"/>
      <x:c r="D159" s="112"/>
      <x:c r="E159" s="162"/>
      <x:c r="F159" s="112"/>
      <x:c r="G159" s="162"/>
      <x:c r="H159" s="112"/>
      <x:c r="I159" s="162"/>
      <x:c r="J159" s="112"/>
      <x:c r="K159" s="112"/>
      <x:c r="L159" s="162"/>
      <x:c r="M159" s="112"/>
      <x:c r="N159" s="112"/>
      <x:c r="O159" s="112"/>
      <x:c r="P159" s="112"/>
      <x:c r="Q159" s="112"/>
      <x:c r="R159" s="162"/>
      <x:c r="S159" s="112"/>
      <x:c r="T159" s="162"/>
      <x:c r="U159" s="112"/>
      <x:c r="V159" s="162"/>
      <x:c r="W159" s="112"/>
      <x:c r="X159" s="112"/>
      <x:c r="Y159" s="112"/>
      <x:c r="Z159" s="112"/>
      <x:c r="AA159" s="112"/>
      <x:c r="AB159" s="112"/>
      <x:c r="AC159" s="112"/>
      <x:c r="AD159" s="112"/>
      <x:c r="AE159" s="112"/>
      <x:c r="AF159" s="112"/>
      <x:c r="AG159" s="112"/>
      <x:c r="AH159" s="112"/>
      <x:c r="AI159" s="112"/>
      <x:c r="AJ159" s="112"/>
      <x:c r="AK159" s="112"/>
      <x:c r="AL159" s="631" t="s">
        <x:v>228</x:v>
      </x:c>
      <x:c r="AM159" s="112"/>
      <x:c r="AN159" s="162"/>
      <x:c r="AO159" s="112"/>
      <x:c r="AP159" s="112"/>
      <x:c r="AQ159" s="112"/>
      <x:c r="AR159" s="162"/>
      <x:c r="AS159" s="112"/>
      <x:c r="AT159" s="162"/>
      <x:c r="AU159" s="112"/>
      <x:c r="AV159" s="112"/>
      <x:c r="AW159" s="112"/>
      <x:c r="AX159" s="112"/>
      <x:c r="AY159" s="112"/>
      <x:c r="AZ159" s="112"/>
      <x:c r="BA159" s="162"/>
      <x:c r="BB159" s="112"/>
      <x:c r="BC159" s="112"/>
      <x:c r="BD159" s="112"/>
      <x:c r="BE159" s="112"/>
      <x:c r="BF159" s="112"/>
      <x:c r="BG159" s="112"/>
      <x:c r="BH159" s="112"/>
      <x:c r="BI159" s="112"/>
      <x:c r="BJ159" s="162"/>
      <x:c r="BK159" s="112"/>
      <x:c r="BL159" s="162"/>
      <x:c r="BM159" s="112"/>
      <x:c r="BN159" s="162"/>
      <x:c r="BO159" s="112"/>
      <x:c r="BP159" s="162"/>
      <x:c r="BQ159" s="112"/>
      <x:c r="BR159" s="112"/>
      <x:c r="BS159" s="112"/>
      <x:c r="BT159" s="112"/>
      <x:c r="BU159" s="112"/>
      <x:c r="BV159" s="631" t="s">
        <x:v>228</x:v>
      </x:c>
      <x:c r="BW159" s="112"/>
      <x:c r="BX159" s="112"/>
      <x:c r="BY159" s="162"/>
      <x:c r="BZ159" s="112"/>
      <x:c r="CA159" s="162"/>
      <x:c r="CB159" s="112"/>
      <x:c r="CC159" s="162"/>
      <x:c r="CD159" s="112"/>
      <x:c r="CE159" s="112"/>
      <x:c r="CF159" s="162"/>
      <x:c r="CG159" s="112"/>
      <x:c r="CH159" s="112"/>
      <x:c r="CI159" s="112"/>
      <x:c r="CJ159" s="112"/>
      <x:c r="CK159" s="112"/>
      <x:c r="CL159" s="112"/>
      <x:c r="CM159" s="112"/>
      <x:c r="CN159" s="112"/>
      <x:c r="CO159" s="112"/>
      <x:c r="CP159" s="162"/>
      <x:c r="CQ159" s="112"/>
      <x:c r="CR159" s="162"/>
      <x:c r="CS159" s="112"/>
      <x:c r="CT159" s="112"/>
      <x:c r="CU159" s="112"/>
      <x:c r="CV159" s="112"/>
      <x:c r="CW159" s="112"/>
      <x:c r="CX159" s="112"/>
      <x:c r="CY159" s="631" t="s">
        <x:v>228</x:v>
      </x:c>
      <x:c r="CZ159" s="112"/>
      <x:c r="DA159" s="162"/>
      <x:c r="DB159" s="112"/>
      <x:c r="DC159" s="162"/>
      <x:c r="DD159" s="112"/>
      <x:c r="DE159" s="162"/>
      <x:c r="DF159" s="112"/>
      <x:c r="DG159" s="163"/>
    </x:row>
    <x:row r="160" spans="1:111" s="19" customFormat="1" ht="30" customHeight="1">
      <x:c r="A160" s="631" t="s">
        <x:v>239</x:v>
      </x:c>
      <x:c r="B160" s="115"/>
      <x:c r="C160" s="162"/>
      <x:c r="D160" s="112"/>
      <x:c r="E160" s="162"/>
      <x:c r="F160" s="112"/>
      <x:c r="G160" s="162"/>
      <x:c r="H160" s="112"/>
      <x:c r="I160" s="162"/>
      <x:c r="J160" s="112"/>
      <x:c r="K160" s="112"/>
      <x:c r="L160" s="162"/>
      <x:c r="M160" s="112"/>
      <x:c r="N160" s="112"/>
      <x:c r="O160" s="112"/>
      <x:c r="P160" s="112"/>
      <x:c r="Q160" s="112"/>
      <x:c r="R160" s="162"/>
      <x:c r="S160" s="112"/>
      <x:c r="T160" s="162"/>
      <x:c r="U160" s="112"/>
      <x:c r="V160" s="162"/>
      <x:c r="W160" s="112"/>
      <x:c r="X160" s="112"/>
      <x:c r="Y160" s="112"/>
      <x:c r="Z160" s="112"/>
      <x:c r="AA160" s="112"/>
      <x:c r="AB160" s="112"/>
      <x:c r="AC160" s="112"/>
      <x:c r="AD160" s="112"/>
      <x:c r="AE160" s="112"/>
      <x:c r="AF160" s="112"/>
      <x:c r="AG160" s="112"/>
      <x:c r="AH160" s="112"/>
      <x:c r="AI160" s="112"/>
      <x:c r="AJ160" s="112"/>
      <x:c r="AK160" s="112"/>
      <x:c r="AL160" s="631" t="s">
        <x:v>239</x:v>
      </x:c>
      <x:c r="AM160" s="112"/>
      <x:c r="AN160" s="162"/>
      <x:c r="AO160" s="112"/>
      <x:c r="AP160" s="112"/>
      <x:c r="AQ160" s="112"/>
      <x:c r="AR160" s="162"/>
      <x:c r="AS160" s="112"/>
      <x:c r="AT160" s="162"/>
      <x:c r="AU160" s="112"/>
      <x:c r="AV160" s="112"/>
      <x:c r="AW160" s="112"/>
      <x:c r="AX160" s="112"/>
      <x:c r="AY160" s="112"/>
      <x:c r="AZ160" s="112"/>
      <x:c r="BA160" s="162"/>
      <x:c r="BB160" s="112"/>
      <x:c r="BC160" s="112"/>
      <x:c r="BD160" s="112"/>
      <x:c r="BE160" s="112"/>
      <x:c r="BF160" s="112"/>
      <x:c r="BG160" s="112"/>
      <x:c r="BH160" s="112"/>
      <x:c r="BI160" s="112"/>
      <x:c r="BJ160" s="162"/>
      <x:c r="BK160" s="112"/>
      <x:c r="BL160" s="162"/>
      <x:c r="BM160" s="112"/>
      <x:c r="BN160" s="162"/>
      <x:c r="BO160" s="112"/>
      <x:c r="BP160" s="162"/>
      <x:c r="BQ160" s="112"/>
      <x:c r="BR160" s="112"/>
      <x:c r="BS160" s="112"/>
      <x:c r="BT160" s="112"/>
      <x:c r="BU160" s="112"/>
      <x:c r="BV160" s="631" t="s">
        <x:v>239</x:v>
      </x:c>
      <x:c r="BW160" s="112"/>
      <x:c r="BX160" s="112"/>
      <x:c r="BY160" s="162"/>
      <x:c r="BZ160" s="112"/>
      <x:c r="CA160" s="162"/>
      <x:c r="CB160" s="112"/>
      <x:c r="CC160" s="162"/>
      <x:c r="CD160" s="112"/>
      <x:c r="CE160" s="112"/>
      <x:c r="CF160" s="162"/>
      <x:c r="CG160" s="112"/>
      <x:c r="CH160" s="112"/>
      <x:c r="CI160" s="112"/>
      <x:c r="CJ160" s="112"/>
      <x:c r="CK160" s="112"/>
      <x:c r="CL160" s="112"/>
      <x:c r="CM160" s="112"/>
      <x:c r="CN160" s="112"/>
      <x:c r="CO160" s="112"/>
      <x:c r="CP160" s="162"/>
      <x:c r="CQ160" s="112"/>
      <x:c r="CR160" s="162"/>
      <x:c r="CS160" s="112"/>
      <x:c r="CT160" s="112"/>
      <x:c r="CU160" s="112"/>
      <x:c r="CV160" s="112"/>
      <x:c r="CW160" s="112"/>
      <x:c r="CX160" s="112"/>
      <x:c r="CY160" s="631" t="s">
        <x:v>239</x:v>
      </x:c>
      <x:c r="CZ160" s="112"/>
      <x:c r="DA160" s="162"/>
      <x:c r="DB160" s="112"/>
      <x:c r="DC160" s="162"/>
      <x:c r="DD160" s="112"/>
      <x:c r="DE160" s="162"/>
      <x:c r="DF160" s="112"/>
      <x:c r="DG160" s="163"/>
    </x:row>
    <x:row r="161" spans="1:111" s="19" customFormat="1" ht="30" customHeight="1">
      <x:c r="A161" s="277" t="s">
        <x:v>1140</x:v>
      </x:c>
      <x:c r="B161" s="115">
        <x:f t="shared" ref="B161:BM161" si="27">SUM(B162,B167)</x:f>
        <x:v>1</x:v>
      </x:c>
      <x:c r="C161" s="162">
        <x:f t="shared" si="27"/>
        <x:v>200</x:v>
      </x:c>
      <x:c r="D161" s="112">
        <x:f t="shared" si="27"/>
        <x:v>0</x:v>
      </x:c>
      <x:c r="E161" s="162">
        <x:f t="shared" si="27"/>
        <x:v>0</x:v>
      </x:c>
      <x:c r="F161" s="112">
        <x:f t="shared" si="27"/>
        <x:v>0</x:v>
      </x:c>
      <x:c r="G161" s="162">
        <x:f t="shared" si="27"/>
        <x:v>0</x:v>
      </x:c>
      <x:c r="H161" s="112">
        <x:f t="shared" si="27"/>
        <x:v>0</x:v>
      </x:c>
      <x:c r="I161" s="162">
        <x:f t="shared" si="27"/>
        <x:v>0</x:v>
      </x:c>
      <x:c r="J161" s="112">
        <x:f t="shared" si="27"/>
        <x:v>0</x:v>
      </x:c>
      <x:c r="K161" s="112">
        <x:f t="shared" si="27"/>
        <x:v>0</x:v>
      </x:c>
      <x:c r="L161" s="162">
        <x:f t="shared" si="27"/>
        <x:v>0</x:v>
      </x:c>
      <x:c r="M161" s="112">
        <x:f t="shared" si="27"/>
        <x:v>0</x:v>
      </x:c>
      <x:c r="N161" s="112">
        <x:f t="shared" si="27"/>
        <x:v>0</x:v>
      </x:c>
      <x:c r="O161" s="112">
        <x:f t="shared" si="27"/>
        <x:v>0</x:v>
      </x:c>
      <x:c r="P161" s="112">
        <x:f t="shared" si="27"/>
        <x:v>0</x:v>
      </x:c>
      <x:c r="Q161" s="112">
        <x:f t="shared" si="27"/>
        <x:v>0</x:v>
      </x:c>
      <x:c r="R161" s="162">
        <x:f t="shared" si="27"/>
        <x:v>0</x:v>
      </x:c>
      <x:c r="S161" s="112">
        <x:f t="shared" si="27"/>
        <x:v>2</x:v>
      </x:c>
      <x:c r="T161" s="162">
        <x:f t="shared" si="27"/>
        <x:v>26</x:v>
      </x:c>
      <x:c r="U161" s="112">
        <x:f t="shared" si="27"/>
        <x:v>0</x:v>
      </x:c>
      <x:c r="V161" s="162">
        <x:f t="shared" si="27"/>
        <x:v>0</x:v>
      </x:c>
      <x:c r="W161" s="112">
        <x:f t="shared" si="27"/>
        <x:v>0</x:v>
      </x:c>
      <x:c r="X161" s="112">
        <x:f t="shared" si="27"/>
        <x:v>10</x:v>
      </x:c>
      <x:c r="Y161" s="112">
        <x:f t="shared" si="27"/>
        <x:v>0</x:v>
      </x:c>
      <x:c r="Z161" s="112">
        <x:f t="shared" si="27"/>
        <x:v>0</x:v>
      </x:c>
      <x:c r="AA161" s="112">
        <x:f t="shared" si="27"/>
        <x:v>1</x:v>
      </x:c>
      <x:c r="AB161" s="112">
        <x:f t="shared" si="27"/>
        <x:v>0</x:v>
      </x:c>
      <x:c r="AC161" s="112">
        <x:f t="shared" si="27"/>
        <x:v>0</x:v>
      </x:c>
      <x:c r="AD161" s="112">
        <x:f t="shared" si="27"/>
        <x:v>0</x:v>
      </x:c>
      <x:c r="AE161" s="112">
        <x:f t="shared" si="27"/>
        <x:v>0</x:v>
      </x:c>
      <x:c r="AF161" s="112">
        <x:f t="shared" si="27"/>
        <x:v>0</x:v>
      </x:c>
      <x:c r="AG161" s="112">
        <x:f t="shared" si="27"/>
        <x:v>0</x:v>
      </x:c>
      <x:c r="AH161" s="112">
        <x:f t="shared" si="27"/>
        <x:v>0</x:v>
      </x:c>
      <x:c r="AI161" s="112">
        <x:f t="shared" si="27"/>
        <x:v>0</x:v>
      </x:c>
      <x:c r="AJ161" s="112">
        <x:f t="shared" si="27"/>
        <x:v>0</x:v>
      </x:c>
      <x:c r="AK161" s="112">
        <x:f t="shared" si="27"/>
        <x:v>0</x:v>
      </x:c>
      <x:c r="AL161" s="277" t="s">
        <x:v>1140</x:v>
      </x:c>
      <x:c r="AM161" s="112">
        <x:f t="shared" si="27"/>
        <x:v>0</x:v>
      </x:c>
      <x:c r="AN161" s="162">
        <x:f t="shared" si="27"/>
        <x:v>0</x:v>
      </x:c>
      <x:c r="AO161" s="112">
        <x:f t="shared" si="27"/>
        <x:v>0</x:v>
      </x:c>
      <x:c r="AP161" s="112">
        <x:f t="shared" si="27"/>
        <x:v>0</x:v>
      </x:c>
      <x:c r="AQ161" s="112">
        <x:f t="shared" si="27"/>
        <x:v>0</x:v>
      </x:c>
      <x:c r="AR161" s="162">
        <x:f t="shared" si="27"/>
        <x:v>0</x:v>
      </x:c>
      <x:c r="AS161" s="112">
        <x:f t="shared" si="27"/>
        <x:v>0</x:v>
      </x:c>
      <x:c r="AT161" s="162">
        <x:f t="shared" si="27"/>
        <x:v>0</x:v>
      </x:c>
      <x:c r="AU161" s="112">
        <x:f t="shared" si="27"/>
        <x:v>0</x:v>
      </x:c>
      <x:c r="AV161" s="112">
        <x:f t="shared" si="27"/>
        <x:v>0</x:v>
      </x:c>
      <x:c r="AW161" s="112">
        <x:f t="shared" si="27"/>
        <x:v>0</x:v>
      </x:c>
      <x:c r="AX161" s="112">
        <x:f t="shared" si="27"/>
        <x:v>0</x:v>
      </x:c>
      <x:c r="AY161" s="112">
        <x:f t="shared" si="27"/>
        <x:v>0</x:v>
      </x:c>
      <x:c r="AZ161" s="112">
        <x:f t="shared" si="27"/>
        <x:v>0</x:v>
      </x:c>
      <x:c r="BA161" s="162">
        <x:f t="shared" si="27"/>
        <x:v>0</x:v>
      </x:c>
      <x:c r="BB161" s="112">
        <x:f t="shared" si="27"/>
        <x:v>0</x:v>
      </x:c>
      <x:c r="BC161" s="112">
        <x:f t="shared" si="27"/>
        <x:v>0</x:v>
      </x:c>
      <x:c r="BD161" s="112">
        <x:f t="shared" si="27"/>
        <x:v>0</x:v>
      </x:c>
      <x:c r="BE161" s="112">
        <x:f t="shared" si="27"/>
        <x:v>1</x:v>
      </x:c>
      <x:c r="BF161" s="112">
        <x:f t="shared" si="27"/>
        <x:v>1</x:v>
      </x:c>
      <x:c r="BG161" s="112">
        <x:f t="shared" si="27"/>
        <x:v>0</x:v>
      </x:c>
      <x:c r="BH161" s="112">
        <x:f t="shared" si="27"/>
        <x:v>0</x:v>
      </x:c>
      <x:c r="BI161" s="112">
        <x:f t="shared" si="27"/>
        <x:v>0</x:v>
      </x:c>
      <x:c r="BJ161" s="162">
        <x:f t="shared" si="27"/>
        <x:v>0</x:v>
      </x:c>
      <x:c r="BK161" s="112">
        <x:f t="shared" si="27"/>
        <x:v>0</x:v>
      </x:c>
      <x:c r="BL161" s="162">
        <x:f t="shared" si="27"/>
        <x:v>0</x:v>
      </x:c>
      <x:c r="BM161" s="112">
        <x:f t="shared" si="27"/>
        <x:v>0</x:v>
      </x:c>
      <x:c r="BN161" s="162">
        <x:f t="shared" ref="BN161:BU161" si="28">SUM(BN162,BN167)</x:f>
        <x:v>0</x:v>
      </x:c>
      <x:c r="BO161" s="112">
        <x:f t="shared" si="28"/>
        <x:v>0</x:v>
      </x:c>
      <x:c r="BP161" s="162">
        <x:f t="shared" si="28"/>
        <x:v>0</x:v>
      </x:c>
      <x:c r="BQ161" s="112">
        <x:f t="shared" si="28"/>
        <x:v>0</x:v>
      </x:c>
      <x:c r="BR161" s="112">
        <x:f t="shared" si="28"/>
        <x:v>0</x:v>
      </x:c>
      <x:c r="BS161" s="112">
        <x:f t="shared" si="28"/>
        <x:v>0</x:v>
      </x:c>
      <x:c r="BT161" s="112">
        <x:f t="shared" si="28"/>
        <x:v>0</x:v>
      </x:c>
      <x:c r="BU161" s="112">
        <x:f t="shared" si="28"/>
        <x:v>0</x:v>
      </x:c>
      <x:c r="BV161" s="277" t="s">
        <x:v>1140</x:v>
      </x:c>
      <x:c r="BW161" s="112">
        <x:f t="shared" ref="BW161:CX161" si="29">SUM(BW162,BW167)</x:f>
        <x:v>0</x:v>
      </x:c>
      <x:c r="BX161" s="112">
        <x:f t="shared" si="29"/>
        <x:v>0</x:v>
      </x:c>
      <x:c r="BY161" s="162">
        <x:f t="shared" si="29"/>
        <x:v>0</x:v>
      </x:c>
      <x:c r="BZ161" s="112">
        <x:f t="shared" si="29"/>
        <x:v>0</x:v>
      </x:c>
      <x:c r="CA161" s="162">
        <x:f t="shared" si="29"/>
        <x:v>0</x:v>
      </x:c>
      <x:c r="CB161" s="112">
        <x:f t="shared" si="29"/>
        <x:v>0</x:v>
      </x:c>
      <x:c r="CC161" s="162">
        <x:f t="shared" si="29"/>
        <x:v>0</x:v>
      </x:c>
      <x:c r="CD161" s="112">
        <x:f t="shared" si="29"/>
        <x:v>0</x:v>
      </x:c>
      <x:c r="CE161" s="112">
        <x:f t="shared" si="29"/>
        <x:v>0</x:v>
      </x:c>
      <x:c r="CF161" s="162">
        <x:f t="shared" si="29"/>
        <x:v>0</x:v>
      </x:c>
      <x:c r="CG161" s="112">
        <x:f t="shared" si="29"/>
        <x:v>0</x:v>
      </x:c>
      <x:c r="CH161" s="112">
        <x:f t="shared" si="29"/>
        <x:v>0</x:v>
      </x:c>
      <x:c r="CI161" s="112">
        <x:f t="shared" si="29"/>
        <x:v>0</x:v>
      </x:c>
      <x:c r="CJ161" s="112">
        <x:f t="shared" si="29"/>
        <x:v>0</x:v>
      </x:c>
      <x:c r="CK161" s="112">
        <x:f t="shared" si="29"/>
        <x:v>0</x:v>
      </x:c>
      <x:c r="CL161" s="112">
        <x:f t="shared" si="29"/>
        <x:v>0</x:v>
      </x:c>
      <x:c r="CM161" s="112">
        <x:f t="shared" si="29"/>
        <x:v>0</x:v>
      </x:c>
      <x:c r="CN161" s="112">
        <x:f t="shared" si="29"/>
        <x:v>0</x:v>
      </x:c>
      <x:c r="CO161" s="112">
        <x:f t="shared" si="29"/>
        <x:v>0</x:v>
      </x:c>
      <x:c r="CP161" s="162">
        <x:f t="shared" si="29"/>
        <x:v>0</x:v>
      </x:c>
      <x:c r="CQ161" s="112">
        <x:f t="shared" si="29"/>
        <x:v>0</x:v>
      </x:c>
      <x:c r="CR161" s="162">
        <x:f t="shared" si="29"/>
        <x:v>0</x:v>
      </x:c>
      <x:c r="CS161" s="112">
        <x:f t="shared" si="29"/>
        <x:v>0</x:v>
      </x:c>
      <x:c r="CT161" s="112">
        <x:f t="shared" si="29"/>
        <x:v>0</x:v>
      </x:c>
      <x:c r="CU161" s="112">
        <x:f t="shared" si="29"/>
        <x:v>1</x:v>
      </x:c>
      <x:c r="CV161" s="112">
        <x:f t="shared" si="29"/>
        <x:v>3</x:v>
      </x:c>
      <x:c r="CW161" s="112">
        <x:f t="shared" si="29"/>
        <x:v>0</x:v>
      </x:c>
      <x:c r="CX161" s="112">
        <x:f t="shared" si="29"/>
        <x:v>0</x:v>
      </x:c>
      <x:c r="CY161" s="277" t="s">
        <x:v>1140</x:v>
      </x:c>
      <x:c r="CZ161" s="112">
        <x:f t="shared" ref="CZ161:DG161" si="30">SUM(CZ162,CZ167)</x:f>
        <x:v>0</x:v>
      </x:c>
      <x:c r="DA161" s="162">
        <x:f t="shared" si="30"/>
        <x:v>0</x:v>
      </x:c>
      <x:c r="DB161" s="112">
        <x:f t="shared" si="30"/>
        <x:v>0</x:v>
      </x:c>
      <x:c r="DC161" s="162">
        <x:f t="shared" si="30"/>
        <x:v>0</x:v>
      </x:c>
      <x:c r="DD161" s="112">
        <x:f t="shared" si="30"/>
        <x:v>0</x:v>
      </x:c>
      <x:c r="DE161" s="162">
        <x:f t="shared" si="30"/>
        <x:v>0</x:v>
      </x:c>
      <x:c r="DF161" s="112">
        <x:f t="shared" si="30"/>
        <x:v>0</x:v>
      </x:c>
      <x:c r="DG161" s="163">
        <x:f t="shared" si="30"/>
        <x:v>0</x:v>
      </x:c>
    </x:row>
    <x:row r="162" spans="1:111" s="19" customFormat="1" ht="30" customHeight="1">
      <x:c r="A162" s="277" t="s">
        <x:v>675</x:v>
      </x:c>
      <x:c r="B162" s="115">
        <x:f>SUM(B163:B166)</x:f>
        <x:v>1</x:v>
      </x:c>
      <x:c r="C162" s="162">
        <x:f t="shared" ref="C162:BN162" si="31">SUM(C163:C166)</x:f>
        <x:v>200</x:v>
      </x:c>
      <x:c r="D162" s="112">
        <x:f t="shared" si="31"/>
        <x:v>0</x:v>
      </x:c>
      <x:c r="E162" s="162">
        <x:f t="shared" si="31"/>
        <x:v>0</x:v>
      </x:c>
      <x:c r="F162" s="112">
        <x:f t="shared" si="31"/>
        <x:v>0</x:v>
      </x:c>
      <x:c r="G162" s="162">
        <x:f t="shared" si="31"/>
        <x:v>0</x:v>
      </x:c>
      <x:c r="H162" s="112">
        <x:f t="shared" si="31"/>
        <x:v>0</x:v>
      </x:c>
      <x:c r="I162" s="162">
        <x:f t="shared" si="31"/>
        <x:v>0</x:v>
      </x:c>
      <x:c r="J162" s="112">
        <x:f t="shared" si="31"/>
        <x:v>0</x:v>
      </x:c>
      <x:c r="K162" s="112">
        <x:f t="shared" si="31"/>
        <x:v>0</x:v>
      </x:c>
      <x:c r="L162" s="162">
        <x:f t="shared" si="31"/>
        <x:v>0</x:v>
      </x:c>
      <x:c r="M162" s="112">
        <x:f t="shared" si="31"/>
        <x:v>0</x:v>
      </x:c>
      <x:c r="N162" s="112">
        <x:f t="shared" si="31"/>
        <x:v>0</x:v>
      </x:c>
      <x:c r="O162" s="112">
        <x:f t="shared" si="31"/>
        <x:v>0</x:v>
      </x:c>
      <x:c r="P162" s="112">
        <x:f t="shared" si="31"/>
        <x:v>0</x:v>
      </x:c>
      <x:c r="Q162" s="112">
        <x:f t="shared" si="31"/>
        <x:v>0</x:v>
      </x:c>
      <x:c r="R162" s="162">
        <x:f t="shared" si="31"/>
        <x:v>0</x:v>
      </x:c>
      <x:c r="S162" s="112">
        <x:f t="shared" si="31"/>
        <x:v>2</x:v>
      </x:c>
      <x:c r="T162" s="162">
        <x:f t="shared" si="31"/>
        <x:v>26</x:v>
      </x:c>
      <x:c r="U162" s="112">
        <x:f t="shared" si="31"/>
        <x:v>0</x:v>
      </x:c>
      <x:c r="V162" s="162">
        <x:f t="shared" si="31"/>
        <x:v>0</x:v>
      </x:c>
      <x:c r="W162" s="112">
        <x:f t="shared" si="31"/>
        <x:v>0</x:v>
      </x:c>
      <x:c r="X162" s="112">
        <x:f t="shared" si="31"/>
        <x:v>10</x:v>
      </x:c>
      <x:c r="Y162" s="112">
        <x:f t="shared" si="31"/>
        <x:v>0</x:v>
      </x:c>
      <x:c r="Z162" s="112">
        <x:f t="shared" si="31"/>
        <x:v>0</x:v>
      </x:c>
      <x:c r="AA162" s="112">
        <x:f t="shared" si="31"/>
        <x:v>1</x:v>
      </x:c>
      <x:c r="AB162" s="112">
        <x:f t="shared" si="31"/>
        <x:v>0</x:v>
      </x:c>
      <x:c r="AC162" s="112">
        <x:f t="shared" si="31"/>
        <x:v>0</x:v>
      </x:c>
      <x:c r="AD162" s="112">
        <x:f t="shared" si="31"/>
        <x:v>0</x:v>
      </x:c>
      <x:c r="AE162" s="112">
        <x:f t="shared" si="31"/>
        <x:v>0</x:v>
      </x:c>
      <x:c r="AF162" s="112">
        <x:f t="shared" si="31"/>
        <x:v>0</x:v>
      </x:c>
      <x:c r="AG162" s="112">
        <x:f t="shared" si="31"/>
        <x:v>0</x:v>
      </x:c>
      <x:c r="AH162" s="112">
        <x:f t="shared" si="31"/>
        <x:v>0</x:v>
      </x:c>
      <x:c r="AI162" s="112">
        <x:f t="shared" si="31"/>
        <x:v>0</x:v>
      </x:c>
      <x:c r="AJ162" s="112">
        <x:f t="shared" si="31"/>
        <x:v>0</x:v>
      </x:c>
      <x:c r="AK162" s="112">
        <x:f t="shared" si="31"/>
        <x:v>0</x:v>
      </x:c>
      <x:c r="AL162" s="277" t="s">
        <x:v>675</x:v>
      </x:c>
      <x:c r="AM162" s="112">
        <x:f t="shared" si="31"/>
        <x:v>0</x:v>
      </x:c>
      <x:c r="AN162" s="162">
        <x:f t="shared" si="31"/>
        <x:v>0</x:v>
      </x:c>
      <x:c r="AO162" s="112">
        <x:f t="shared" si="31"/>
        <x:v>0</x:v>
      </x:c>
      <x:c r="AP162" s="112">
        <x:f t="shared" si="31"/>
        <x:v>0</x:v>
      </x:c>
      <x:c r="AQ162" s="112">
        <x:f t="shared" si="31"/>
        <x:v>0</x:v>
      </x:c>
      <x:c r="AR162" s="162">
        <x:f t="shared" si="31"/>
        <x:v>0</x:v>
      </x:c>
      <x:c r="AS162" s="112">
        <x:f t="shared" si="31"/>
        <x:v>0</x:v>
      </x:c>
      <x:c r="AT162" s="162">
        <x:f t="shared" si="31"/>
        <x:v>0</x:v>
      </x:c>
      <x:c r="AU162" s="112">
        <x:f t="shared" si="31"/>
        <x:v>0</x:v>
      </x:c>
      <x:c r="AV162" s="112">
        <x:f t="shared" si="31"/>
        <x:v>0</x:v>
      </x:c>
      <x:c r="AW162" s="112">
        <x:f t="shared" si="31"/>
        <x:v>0</x:v>
      </x:c>
      <x:c r="AX162" s="112">
        <x:f t="shared" si="31"/>
        <x:v>0</x:v>
      </x:c>
      <x:c r="AY162" s="112">
        <x:f t="shared" si="31"/>
        <x:v>0</x:v>
      </x:c>
      <x:c r="AZ162" s="112">
        <x:f t="shared" si="31"/>
        <x:v>0</x:v>
      </x:c>
      <x:c r="BA162" s="162">
        <x:f t="shared" si="31"/>
        <x:v>0</x:v>
      </x:c>
      <x:c r="BB162" s="112">
        <x:f t="shared" si="31"/>
        <x:v>0</x:v>
      </x:c>
      <x:c r="BC162" s="112">
        <x:f t="shared" si="31"/>
        <x:v>0</x:v>
      </x:c>
      <x:c r="BD162" s="112">
        <x:f t="shared" si="31"/>
        <x:v>0</x:v>
      </x:c>
      <x:c r="BE162" s="112">
        <x:f t="shared" si="31"/>
        <x:v>1</x:v>
      </x:c>
      <x:c r="BF162" s="112">
        <x:f t="shared" si="31"/>
        <x:v>1</x:v>
      </x:c>
      <x:c r="BG162" s="112">
        <x:f t="shared" si="31"/>
        <x:v>0</x:v>
      </x:c>
      <x:c r="BH162" s="112">
        <x:f t="shared" si="31"/>
        <x:v>0</x:v>
      </x:c>
      <x:c r="BI162" s="112">
        <x:f t="shared" si="31"/>
        <x:v>0</x:v>
      </x:c>
      <x:c r="BJ162" s="162">
        <x:f t="shared" si="31"/>
        <x:v>0</x:v>
      </x:c>
      <x:c r="BK162" s="112">
        <x:f t="shared" si="31"/>
        <x:v>0</x:v>
      </x:c>
      <x:c r="BL162" s="162">
        <x:f t="shared" si="31"/>
        <x:v>0</x:v>
      </x:c>
      <x:c r="BM162" s="112">
        <x:f t="shared" si="31"/>
        <x:v>0</x:v>
      </x:c>
      <x:c r="BN162" s="162">
        <x:f t="shared" si="31"/>
        <x:v>0</x:v>
      </x:c>
      <x:c r="BO162" s="112">
        <x:f t="shared" ref="BO162:BU162" si="32">SUM(BO163:BO166)</x:f>
        <x:v>0</x:v>
      </x:c>
      <x:c r="BP162" s="162">
        <x:f t="shared" si="32"/>
        <x:v>0</x:v>
      </x:c>
      <x:c r="BQ162" s="112">
        <x:f t="shared" si="32"/>
        <x:v>0</x:v>
      </x:c>
      <x:c r="BR162" s="112">
        <x:f t="shared" si="32"/>
        <x:v>0</x:v>
      </x:c>
      <x:c r="BS162" s="112">
        <x:f t="shared" si="32"/>
        <x:v>0</x:v>
      </x:c>
      <x:c r="BT162" s="112">
        <x:f t="shared" si="32"/>
        <x:v>0</x:v>
      </x:c>
      <x:c r="BU162" s="112">
        <x:f t="shared" si="32"/>
        <x:v>0</x:v>
      </x:c>
      <x:c r="BV162" s="277" t="s">
        <x:v>675</x:v>
      </x:c>
      <x:c r="BW162" s="112">
        <x:f t="shared" ref="BW162:CX162" si="33">SUM(BW163:BW166)</x:f>
        <x:v>0</x:v>
      </x:c>
      <x:c r="BX162" s="112">
        <x:f t="shared" si="33"/>
        <x:v>0</x:v>
      </x:c>
      <x:c r="BY162" s="162">
        <x:f t="shared" si="33"/>
        <x:v>0</x:v>
      </x:c>
      <x:c r="BZ162" s="112">
        <x:f t="shared" si="33"/>
        <x:v>0</x:v>
      </x:c>
      <x:c r="CA162" s="162">
        <x:f t="shared" si="33"/>
        <x:v>0</x:v>
      </x:c>
      <x:c r="CB162" s="112">
        <x:f t="shared" si="33"/>
        <x:v>0</x:v>
      </x:c>
      <x:c r="CC162" s="162">
        <x:f t="shared" si="33"/>
        <x:v>0</x:v>
      </x:c>
      <x:c r="CD162" s="112">
        <x:f t="shared" si="33"/>
        <x:v>0</x:v>
      </x:c>
      <x:c r="CE162" s="112">
        <x:f t="shared" si="33"/>
        <x:v>0</x:v>
      </x:c>
      <x:c r="CF162" s="162">
        <x:f t="shared" si="33"/>
        <x:v>0</x:v>
      </x:c>
      <x:c r="CG162" s="112">
        <x:f t="shared" si="33"/>
        <x:v>0</x:v>
      </x:c>
      <x:c r="CH162" s="112">
        <x:f t="shared" si="33"/>
        <x:v>0</x:v>
      </x:c>
      <x:c r="CI162" s="112">
        <x:f t="shared" si="33"/>
        <x:v>0</x:v>
      </x:c>
      <x:c r="CJ162" s="112">
        <x:f t="shared" si="33"/>
        <x:v>0</x:v>
      </x:c>
      <x:c r="CK162" s="112">
        <x:f t="shared" si="33"/>
        <x:v>0</x:v>
      </x:c>
      <x:c r="CL162" s="112">
        <x:f t="shared" si="33"/>
        <x:v>0</x:v>
      </x:c>
      <x:c r="CM162" s="112">
        <x:f t="shared" si="33"/>
        <x:v>0</x:v>
      </x:c>
      <x:c r="CN162" s="112">
        <x:f t="shared" si="33"/>
        <x:v>0</x:v>
      </x:c>
      <x:c r="CO162" s="112">
        <x:f t="shared" si="33"/>
        <x:v>0</x:v>
      </x:c>
      <x:c r="CP162" s="162">
        <x:f t="shared" si="33"/>
        <x:v>0</x:v>
      </x:c>
      <x:c r="CQ162" s="112">
        <x:f t="shared" si="33"/>
        <x:v>0</x:v>
      </x:c>
      <x:c r="CR162" s="162">
        <x:f t="shared" si="33"/>
        <x:v>0</x:v>
      </x:c>
      <x:c r="CS162" s="112">
        <x:f t="shared" si="33"/>
        <x:v>0</x:v>
      </x:c>
      <x:c r="CT162" s="112">
        <x:f t="shared" si="33"/>
        <x:v>0</x:v>
      </x:c>
      <x:c r="CU162" s="112">
        <x:f t="shared" si="33"/>
        <x:v>1</x:v>
      </x:c>
      <x:c r="CV162" s="112">
        <x:f t="shared" si="33"/>
        <x:v>3</x:v>
      </x:c>
      <x:c r="CW162" s="112">
        <x:f t="shared" si="33"/>
        <x:v>0</x:v>
      </x:c>
      <x:c r="CX162" s="112">
        <x:f t="shared" si="33"/>
        <x:v>0</x:v>
      </x:c>
      <x:c r="CY162" s="277" t="s">
        <x:v>675</x:v>
      </x:c>
      <x:c r="CZ162" s="112">
        <x:f t="shared" ref="CZ162:DG162" si="34">SUM(CZ163:CZ166)</x:f>
        <x:v>0</x:v>
      </x:c>
      <x:c r="DA162" s="162">
        <x:f t="shared" si="34"/>
        <x:v>0</x:v>
      </x:c>
      <x:c r="DB162" s="112">
        <x:f t="shared" si="34"/>
        <x:v>0</x:v>
      </x:c>
      <x:c r="DC162" s="162">
        <x:f t="shared" si="34"/>
        <x:v>0</x:v>
      </x:c>
      <x:c r="DD162" s="112">
        <x:f t="shared" si="34"/>
        <x:v>0</x:v>
      </x:c>
      <x:c r="DE162" s="162">
        <x:f t="shared" si="34"/>
        <x:v>0</x:v>
      </x:c>
      <x:c r="DF162" s="112">
        <x:f t="shared" si="34"/>
        <x:v>0</x:v>
      </x:c>
      <x:c r="DG162" s="163">
        <x:f t="shared" si="34"/>
        <x:v>0</x:v>
      </x:c>
    </x:row>
    <x:row r="163" spans="1:111" s="19" customFormat="1" ht="30" customHeight="1">
      <x:c r="A163" s="631" t="s">
        <x:v>777</x:v>
      </x:c>
      <x:c r="B163" s="115"/>
      <x:c r="C163" s="162"/>
      <x:c r="D163" s="112"/>
      <x:c r="E163" s="162"/>
      <x:c r="F163" s="112"/>
      <x:c r="G163" s="162"/>
      <x:c r="H163" s="112"/>
      <x:c r="I163" s="162"/>
      <x:c r="J163" s="112"/>
      <x:c r="K163" s="112"/>
      <x:c r="L163" s="162"/>
      <x:c r="M163" s="112"/>
      <x:c r="N163" s="112"/>
      <x:c r="O163" s="112"/>
      <x:c r="P163" s="112"/>
      <x:c r="Q163" s="112"/>
      <x:c r="R163" s="162"/>
      <x:c r="S163" s="112"/>
      <x:c r="T163" s="162"/>
      <x:c r="U163" s="112"/>
      <x:c r="V163" s="162"/>
      <x:c r="W163" s="112"/>
      <x:c r="X163" s="112"/>
      <x:c r="Y163" s="112"/>
      <x:c r="Z163" s="112"/>
      <x:c r="AA163" s="112"/>
      <x:c r="AB163" s="112"/>
      <x:c r="AC163" s="112"/>
      <x:c r="AD163" s="112"/>
      <x:c r="AE163" s="112"/>
      <x:c r="AF163" s="112"/>
      <x:c r="AG163" s="112"/>
      <x:c r="AH163" s="112"/>
      <x:c r="AI163" s="112"/>
      <x:c r="AJ163" s="112"/>
      <x:c r="AK163" s="112"/>
      <x:c r="AL163" s="631" t="s">
        <x:v>777</x:v>
      </x:c>
      <x:c r="AM163" s="112"/>
      <x:c r="AN163" s="162"/>
      <x:c r="AO163" s="112"/>
      <x:c r="AP163" s="112"/>
      <x:c r="AQ163" s="112"/>
      <x:c r="AR163" s="162"/>
      <x:c r="AS163" s="112"/>
      <x:c r="AT163" s="162"/>
      <x:c r="AU163" s="112"/>
      <x:c r="AV163" s="112"/>
      <x:c r="AW163" s="112"/>
      <x:c r="AX163" s="112"/>
      <x:c r="AY163" s="112"/>
      <x:c r="AZ163" s="112"/>
      <x:c r="BA163" s="162"/>
      <x:c r="BB163" s="112"/>
      <x:c r="BC163" s="112"/>
      <x:c r="BD163" s="112"/>
      <x:c r="BE163" s="112"/>
      <x:c r="BF163" s="112"/>
      <x:c r="BG163" s="112"/>
      <x:c r="BH163" s="112"/>
      <x:c r="BI163" s="112"/>
      <x:c r="BJ163" s="162"/>
      <x:c r="BK163" s="112"/>
      <x:c r="BL163" s="162"/>
      <x:c r="BM163" s="112"/>
      <x:c r="BN163" s="162"/>
      <x:c r="BO163" s="112"/>
      <x:c r="BP163" s="162"/>
      <x:c r="BQ163" s="112"/>
      <x:c r="BR163" s="112"/>
      <x:c r="BS163" s="112"/>
      <x:c r="BT163" s="112"/>
      <x:c r="BU163" s="112"/>
      <x:c r="BV163" s="631" t="s">
        <x:v>777</x:v>
      </x:c>
      <x:c r="BW163" s="112"/>
      <x:c r="BX163" s="112"/>
      <x:c r="BY163" s="162"/>
      <x:c r="BZ163" s="112"/>
      <x:c r="CA163" s="162"/>
      <x:c r="CB163" s="112"/>
      <x:c r="CC163" s="162"/>
      <x:c r="CD163" s="112"/>
      <x:c r="CE163" s="112"/>
      <x:c r="CF163" s="162"/>
      <x:c r="CG163" s="112"/>
      <x:c r="CH163" s="112"/>
      <x:c r="CI163" s="112"/>
      <x:c r="CJ163" s="112"/>
      <x:c r="CK163" s="112"/>
      <x:c r="CL163" s="112"/>
      <x:c r="CM163" s="112"/>
      <x:c r="CN163" s="112"/>
      <x:c r="CO163" s="112"/>
      <x:c r="CP163" s="162"/>
      <x:c r="CQ163" s="112"/>
      <x:c r="CR163" s="162"/>
      <x:c r="CS163" s="112"/>
      <x:c r="CT163" s="112"/>
      <x:c r="CU163" s="112"/>
      <x:c r="CV163" s="112"/>
      <x:c r="CW163" s="112"/>
      <x:c r="CX163" s="112"/>
      <x:c r="CY163" s="631" t="s">
        <x:v>777</x:v>
      </x:c>
      <x:c r="CZ163" s="112"/>
      <x:c r="DA163" s="162"/>
      <x:c r="DB163" s="112"/>
      <x:c r="DC163" s="162"/>
      <x:c r="DD163" s="112"/>
      <x:c r="DE163" s="162"/>
      <x:c r="DF163" s="112"/>
      <x:c r="DG163" s="163"/>
    </x:row>
    <x:row r="164" spans="1:111" s="19" customFormat="1" ht="30" customHeight="1">
      <x:c r="A164" s="631" t="s">
        <x:v>235</x:v>
      </x:c>
      <x:c r="B164" s="115"/>
      <x:c r="C164" s="162"/>
      <x:c r="D164" s="112"/>
      <x:c r="E164" s="162"/>
      <x:c r="F164" s="112"/>
      <x:c r="G164" s="162"/>
      <x:c r="H164" s="112"/>
      <x:c r="I164" s="162"/>
      <x:c r="J164" s="112"/>
      <x:c r="K164" s="112"/>
      <x:c r="L164" s="162"/>
      <x:c r="M164" s="112"/>
      <x:c r="N164" s="112"/>
      <x:c r="O164" s="112"/>
      <x:c r="P164" s="112"/>
      <x:c r="Q164" s="112"/>
      <x:c r="R164" s="162"/>
      <x:c r="S164" s="112">
        <x:v>1</x:v>
      </x:c>
      <x:c r="T164" s="162">
        <x:v>16</x:v>
      </x:c>
      <x:c r="U164" s="112"/>
      <x:c r="V164" s="162"/>
      <x:c r="W164" s="112"/>
      <x:c r="X164" s="112"/>
      <x:c r="Y164" s="112"/>
      <x:c r="Z164" s="112"/>
      <x:c r="AA164" s="112">
        <x:v>1</x:v>
      </x:c>
      <x:c r="AB164" s="112"/>
      <x:c r="AC164" s="112"/>
      <x:c r="AD164" s="112"/>
      <x:c r="AE164" s="112"/>
      <x:c r="AF164" s="112"/>
      <x:c r="AG164" s="112"/>
      <x:c r="AH164" s="112"/>
      <x:c r="AI164" s="112"/>
      <x:c r="AJ164" s="112"/>
      <x:c r="AK164" s="112"/>
      <x:c r="AL164" s="631" t="s">
        <x:v>235</x:v>
      </x:c>
      <x:c r="AM164" s="112"/>
      <x:c r="AN164" s="162"/>
      <x:c r="AO164" s="112"/>
      <x:c r="AP164" s="112"/>
      <x:c r="AQ164" s="112"/>
      <x:c r="AR164" s="162"/>
      <x:c r="AS164" s="112"/>
      <x:c r="AT164" s="162"/>
      <x:c r="AU164" s="112"/>
      <x:c r="AV164" s="112"/>
      <x:c r="AW164" s="112"/>
      <x:c r="AX164" s="112"/>
      <x:c r="AY164" s="112"/>
      <x:c r="AZ164" s="112"/>
      <x:c r="BA164" s="162"/>
      <x:c r="BB164" s="112"/>
      <x:c r="BC164" s="112"/>
      <x:c r="BD164" s="112"/>
      <x:c r="BE164" s="112"/>
      <x:c r="BF164" s="112"/>
      <x:c r="BG164" s="112"/>
      <x:c r="BH164" s="112"/>
      <x:c r="BI164" s="112"/>
      <x:c r="BJ164" s="162"/>
      <x:c r="BK164" s="112"/>
      <x:c r="BL164" s="162"/>
      <x:c r="BM164" s="112"/>
      <x:c r="BN164" s="162"/>
      <x:c r="BO164" s="112"/>
      <x:c r="BP164" s="162"/>
      <x:c r="BQ164" s="112"/>
      <x:c r="BR164" s="112"/>
      <x:c r="BS164" s="112"/>
      <x:c r="BT164" s="112"/>
      <x:c r="BU164" s="112"/>
      <x:c r="BV164" s="631" t="s">
        <x:v>235</x:v>
      </x:c>
      <x:c r="BW164" s="112"/>
      <x:c r="BX164" s="112"/>
      <x:c r="BY164" s="162"/>
      <x:c r="BZ164" s="112"/>
      <x:c r="CA164" s="162"/>
      <x:c r="CB164" s="112"/>
      <x:c r="CC164" s="162"/>
      <x:c r="CD164" s="112"/>
      <x:c r="CE164" s="112"/>
      <x:c r="CF164" s="162"/>
      <x:c r="CG164" s="112"/>
      <x:c r="CH164" s="112"/>
      <x:c r="CI164" s="112"/>
      <x:c r="CJ164" s="112"/>
      <x:c r="CK164" s="112"/>
      <x:c r="CL164" s="112"/>
      <x:c r="CM164" s="112"/>
      <x:c r="CN164" s="112"/>
      <x:c r="CO164" s="112"/>
      <x:c r="CP164" s="162"/>
      <x:c r="CQ164" s="112"/>
      <x:c r="CR164" s="162"/>
      <x:c r="CS164" s="112"/>
      <x:c r="CT164" s="112"/>
      <x:c r="CU164" s="112">
        <x:v>1</x:v>
      </x:c>
      <x:c r="CV164" s="112">
        <x:v>3</x:v>
      </x:c>
      <x:c r="CW164" s="112"/>
      <x:c r="CX164" s="112"/>
      <x:c r="CY164" s="631" t="s">
        <x:v>235</x:v>
      </x:c>
      <x:c r="CZ164" s="112"/>
      <x:c r="DA164" s="162"/>
      <x:c r="DB164" s="112"/>
      <x:c r="DC164" s="162"/>
      <x:c r="DD164" s="112"/>
      <x:c r="DE164" s="162"/>
      <x:c r="DF164" s="112"/>
      <x:c r="DG164" s="163"/>
    </x:row>
    <x:row r="165" spans="1:111" s="19" customFormat="1" ht="30" customHeight="1">
      <x:c r="A165" s="631" t="s">
        <x:v>1430</x:v>
      </x:c>
      <x:c r="B165" s="115">
        <x:v>1</x:v>
      </x:c>
      <x:c r="C165" s="162">
        <x:v>200</x:v>
      </x:c>
      <x:c r="D165" s="112"/>
      <x:c r="E165" s="162"/>
      <x:c r="F165" s="112"/>
      <x:c r="G165" s="162"/>
      <x:c r="H165" s="112"/>
      <x:c r="I165" s="162"/>
      <x:c r="J165" s="112"/>
      <x:c r="K165" s="112"/>
      <x:c r="L165" s="162"/>
      <x:c r="M165" s="112"/>
      <x:c r="N165" s="112"/>
      <x:c r="O165" s="112"/>
      <x:c r="P165" s="112"/>
      <x:c r="Q165" s="112"/>
      <x:c r="R165" s="162"/>
      <x:c r="S165" s="112"/>
      <x:c r="T165" s="162"/>
      <x:c r="U165" s="112"/>
      <x:c r="V165" s="162"/>
      <x:c r="W165" s="112"/>
      <x:c r="X165" s="112">
        <x:v>6</x:v>
      </x:c>
      <x:c r="Y165" s="112"/>
      <x:c r="Z165" s="112"/>
      <x:c r="AA165" s="112"/>
      <x:c r="AB165" s="112"/>
      <x:c r="AC165" s="112"/>
      <x:c r="AD165" s="112"/>
      <x:c r="AE165" s="112"/>
      <x:c r="AF165" s="112"/>
      <x:c r="AG165" s="112"/>
      <x:c r="AH165" s="112"/>
      <x:c r="AI165" s="112"/>
      <x:c r="AJ165" s="112"/>
      <x:c r="AK165" s="112"/>
      <x:c r="AL165" s="631" t="s">
        <x:v>1430</x:v>
      </x:c>
      <x:c r="AM165" s="112"/>
      <x:c r="AN165" s="162"/>
      <x:c r="AO165" s="112"/>
      <x:c r="AP165" s="112"/>
      <x:c r="AQ165" s="112"/>
      <x:c r="AR165" s="162"/>
      <x:c r="AS165" s="112"/>
      <x:c r="AT165" s="162"/>
      <x:c r="AU165" s="112"/>
      <x:c r="AV165" s="112"/>
      <x:c r="AW165" s="112"/>
      <x:c r="AX165" s="112"/>
      <x:c r="AY165" s="112"/>
      <x:c r="AZ165" s="112"/>
      <x:c r="BA165" s="162"/>
      <x:c r="BB165" s="112"/>
      <x:c r="BC165" s="112"/>
      <x:c r="BD165" s="112"/>
      <x:c r="BE165" s="112"/>
      <x:c r="BF165" s="112"/>
      <x:c r="BG165" s="112"/>
      <x:c r="BH165" s="112"/>
      <x:c r="BI165" s="112"/>
      <x:c r="BJ165" s="162"/>
      <x:c r="BK165" s="112"/>
      <x:c r="BL165" s="162"/>
      <x:c r="BM165" s="112"/>
      <x:c r="BN165" s="162"/>
      <x:c r="BO165" s="112"/>
      <x:c r="BP165" s="162"/>
      <x:c r="BQ165" s="112"/>
      <x:c r="BR165" s="112"/>
      <x:c r="BS165" s="112"/>
      <x:c r="BT165" s="112"/>
      <x:c r="BU165" s="112"/>
      <x:c r="BV165" s="631" t="s">
        <x:v>1430</x:v>
      </x:c>
      <x:c r="BW165" s="112"/>
      <x:c r="BX165" s="112"/>
      <x:c r="BY165" s="162"/>
      <x:c r="BZ165" s="112"/>
      <x:c r="CA165" s="162"/>
      <x:c r="CB165" s="112"/>
      <x:c r="CC165" s="162"/>
      <x:c r="CD165" s="112"/>
      <x:c r="CE165" s="112"/>
      <x:c r="CF165" s="162"/>
      <x:c r="CG165" s="112"/>
      <x:c r="CH165" s="112"/>
      <x:c r="CI165" s="112"/>
      <x:c r="CJ165" s="112"/>
      <x:c r="CK165" s="112"/>
      <x:c r="CL165" s="112"/>
      <x:c r="CM165" s="112"/>
      <x:c r="CN165" s="112"/>
      <x:c r="CO165" s="112"/>
      <x:c r="CP165" s="162"/>
      <x:c r="CQ165" s="112"/>
      <x:c r="CR165" s="162"/>
      <x:c r="CS165" s="112"/>
      <x:c r="CT165" s="112"/>
      <x:c r="CU165" s="112"/>
      <x:c r="CV165" s="112"/>
      <x:c r="CW165" s="112"/>
      <x:c r="CX165" s="112"/>
      <x:c r="CY165" s="631" t="s">
        <x:v>1430</x:v>
      </x:c>
      <x:c r="CZ165" s="112"/>
      <x:c r="DA165" s="162"/>
      <x:c r="DB165" s="112"/>
      <x:c r="DC165" s="162"/>
      <x:c r="DD165" s="112"/>
      <x:c r="DE165" s="162"/>
      <x:c r="DF165" s="112"/>
      <x:c r="DG165" s="163"/>
    </x:row>
    <x:row r="166" spans="1:111" s="19" customFormat="1" ht="30" customHeight="1">
      <x:c r="A166" s="631" t="s">
        <x:v>2430</x:v>
      </x:c>
      <x:c r="B166" s="115"/>
      <x:c r="C166" s="162"/>
      <x:c r="D166" s="112"/>
      <x:c r="E166" s="162"/>
      <x:c r="F166" s="112"/>
      <x:c r="G166" s="162"/>
      <x:c r="H166" s="112"/>
      <x:c r="I166" s="162"/>
      <x:c r="J166" s="112"/>
      <x:c r="K166" s="112"/>
      <x:c r="L166" s="162"/>
      <x:c r="M166" s="112"/>
      <x:c r="N166" s="112"/>
      <x:c r="O166" s="112"/>
      <x:c r="P166" s="112"/>
      <x:c r="Q166" s="112"/>
      <x:c r="R166" s="162"/>
      <x:c r="S166" s="112">
        <x:v>1</x:v>
      </x:c>
      <x:c r="T166" s="162">
        <x:v>10</x:v>
      </x:c>
      <x:c r="U166" s="112"/>
      <x:c r="V166" s="162"/>
      <x:c r="W166" s="112"/>
      <x:c r="X166" s="112">
        <x:v>4</x:v>
      </x:c>
      <x:c r="Y166" s="112"/>
      <x:c r="Z166" s="112"/>
      <x:c r="AA166" s="112"/>
      <x:c r="AB166" s="112"/>
      <x:c r="AC166" s="112"/>
      <x:c r="AD166" s="112"/>
      <x:c r="AE166" s="112"/>
      <x:c r="AF166" s="112"/>
      <x:c r="AG166" s="112"/>
      <x:c r="AH166" s="112"/>
      <x:c r="AI166" s="112"/>
      <x:c r="AJ166" s="112"/>
      <x:c r="AK166" s="112"/>
      <x:c r="AL166" s="631" t="s">
        <x:v>2430</x:v>
      </x:c>
      <x:c r="AM166" s="112"/>
      <x:c r="AN166" s="162"/>
      <x:c r="AO166" s="112"/>
      <x:c r="AP166" s="112"/>
      <x:c r="AQ166" s="112"/>
      <x:c r="AR166" s="162"/>
      <x:c r="AS166" s="112"/>
      <x:c r="AT166" s="162"/>
      <x:c r="AU166" s="112"/>
      <x:c r="AV166" s="112"/>
      <x:c r="AW166" s="112"/>
      <x:c r="AX166" s="112"/>
      <x:c r="AY166" s="112"/>
      <x:c r="AZ166" s="112"/>
      <x:c r="BA166" s="162"/>
      <x:c r="BB166" s="112"/>
      <x:c r="BC166" s="112"/>
      <x:c r="BD166" s="112"/>
      <x:c r="BE166" s="112">
        <x:v>1</x:v>
      </x:c>
      <x:c r="BF166" s="112">
        <x:v>1</x:v>
      </x:c>
      <x:c r="BG166" s="112"/>
      <x:c r="BH166" s="112"/>
      <x:c r="BI166" s="112"/>
      <x:c r="BJ166" s="162"/>
      <x:c r="BK166" s="112"/>
      <x:c r="BL166" s="162"/>
      <x:c r="BM166" s="112"/>
      <x:c r="BN166" s="162"/>
      <x:c r="BO166" s="112"/>
      <x:c r="BP166" s="162"/>
      <x:c r="BQ166" s="112"/>
      <x:c r="BR166" s="112"/>
      <x:c r="BS166" s="112"/>
      <x:c r="BT166" s="112"/>
      <x:c r="BU166" s="112"/>
      <x:c r="BV166" s="631" t="s">
        <x:v>2430</x:v>
      </x:c>
      <x:c r="BW166" s="112"/>
      <x:c r="BX166" s="112"/>
      <x:c r="BY166" s="162"/>
      <x:c r="BZ166" s="112"/>
      <x:c r="CA166" s="162"/>
      <x:c r="CB166" s="112"/>
      <x:c r="CC166" s="162"/>
      <x:c r="CD166" s="112"/>
      <x:c r="CE166" s="112"/>
      <x:c r="CF166" s="162"/>
      <x:c r="CG166" s="112"/>
      <x:c r="CH166" s="112"/>
      <x:c r="CI166" s="112"/>
      <x:c r="CJ166" s="112"/>
      <x:c r="CK166" s="112"/>
      <x:c r="CL166" s="112"/>
      <x:c r="CM166" s="112"/>
      <x:c r="CN166" s="112"/>
      <x:c r="CO166" s="112"/>
      <x:c r="CP166" s="162"/>
      <x:c r="CQ166" s="112"/>
      <x:c r="CR166" s="162"/>
      <x:c r="CS166" s="112"/>
      <x:c r="CT166" s="112"/>
      <x:c r="CU166" s="112"/>
      <x:c r="CV166" s="112"/>
      <x:c r="CW166" s="112"/>
      <x:c r="CX166" s="112"/>
      <x:c r="CY166" s="631" t="s">
        <x:v>2430</x:v>
      </x:c>
      <x:c r="CZ166" s="112"/>
      <x:c r="DA166" s="162"/>
      <x:c r="DB166" s="112"/>
      <x:c r="DC166" s="162"/>
      <x:c r="DD166" s="112"/>
      <x:c r="DE166" s="162"/>
      <x:c r="DF166" s="112"/>
      <x:c r="DG166" s="163"/>
    </x:row>
    <x:row r="167" spans="1:111" s="19" customFormat="1" ht="30" customHeight="1">
      <x:c r="A167" s="277" t="s">
        <x:v>677</x:v>
      </x:c>
      <x:c r="B167" s="115">
        <x:f t="shared" ref="B167:BM167" si="35">SUM(B168:B169)</x:f>
        <x:v>0</x:v>
      </x:c>
      <x:c r="C167" s="162">
        <x:f t="shared" si="35"/>
        <x:v>0</x:v>
      </x:c>
      <x:c r="D167" s="112">
        <x:f t="shared" si="35"/>
        <x:v>0</x:v>
      </x:c>
      <x:c r="E167" s="162">
        <x:f t="shared" si="35"/>
        <x:v>0</x:v>
      </x:c>
      <x:c r="F167" s="112">
        <x:f t="shared" si="35"/>
        <x:v>0</x:v>
      </x:c>
      <x:c r="G167" s="162">
        <x:f t="shared" si="35"/>
        <x:v>0</x:v>
      </x:c>
      <x:c r="H167" s="112">
        <x:f t="shared" si="35"/>
        <x:v>0</x:v>
      </x:c>
      <x:c r="I167" s="162">
        <x:f t="shared" si="35"/>
        <x:v>0</x:v>
      </x:c>
      <x:c r="J167" s="112">
        <x:f t="shared" si="35"/>
        <x:v>0</x:v>
      </x:c>
      <x:c r="K167" s="112">
        <x:f t="shared" si="35"/>
        <x:v>0</x:v>
      </x:c>
      <x:c r="L167" s="162">
        <x:f t="shared" si="35"/>
        <x:v>0</x:v>
      </x:c>
      <x:c r="M167" s="112">
        <x:f t="shared" si="35"/>
        <x:v>0</x:v>
      </x:c>
      <x:c r="N167" s="112">
        <x:f t="shared" si="35"/>
        <x:v>0</x:v>
      </x:c>
      <x:c r="O167" s="112">
        <x:f t="shared" si="35"/>
        <x:v>0</x:v>
      </x:c>
      <x:c r="P167" s="112">
        <x:f t="shared" si="35"/>
        <x:v>0</x:v>
      </x:c>
      <x:c r="Q167" s="112">
        <x:f t="shared" si="35"/>
        <x:v>0</x:v>
      </x:c>
      <x:c r="R167" s="162">
        <x:f t="shared" si="35"/>
        <x:v>0</x:v>
      </x:c>
      <x:c r="S167" s="112">
        <x:f t="shared" si="35"/>
        <x:v>0</x:v>
      </x:c>
      <x:c r="T167" s="162">
        <x:f t="shared" si="35"/>
        <x:v>0</x:v>
      </x:c>
      <x:c r="U167" s="112">
        <x:f t="shared" si="35"/>
        <x:v>0</x:v>
      </x:c>
      <x:c r="V167" s="162">
        <x:f t="shared" si="35"/>
        <x:v>0</x:v>
      </x:c>
      <x:c r="W167" s="112">
        <x:f t="shared" si="35"/>
        <x:v>0</x:v>
      </x:c>
      <x:c r="X167" s="112">
        <x:f t="shared" si="35"/>
        <x:v>0</x:v>
      </x:c>
      <x:c r="Y167" s="112">
        <x:f t="shared" si="35"/>
        <x:v>0</x:v>
      </x:c>
      <x:c r="Z167" s="112">
        <x:f t="shared" si="35"/>
        <x:v>0</x:v>
      </x:c>
      <x:c r="AA167" s="112">
        <x:f t="shared" si="35"/>
        <x:v>0</x:v>
      </x:c>
      <x:c r="AB167" s="112">
        <x:f t="shared" si="35"/>
        <x:v>0</x:v>
      </x:c>
      <x:c r="AC167" s="112">
        <x:f t="shared" si="35"/>
        <x:v>0</x:v>
      </x:c>
      <x:c r="AD167" s="112">
        <x:f t="shared" si="35"/>
        <x:v>0</x:v>
      </x:c>
      <x:c r="AE167" s="112">
        <x:f t="shared" si="35"/>
        <x:v>0</x:v>
      </x:c>
      <x:c r="AF167" s="112">
        <x:f t="shared" si="35"/>
        <x:v>0</x:v>
      </x:c>
      <x:c r="AG167" s="112">
        <x:f t="shared" si="35"/>
        <x:v>0</x:v>
      </x:c>
      <x:c r="AH167" s="112">
        <x:f t="shared" si="35"/>
        <x:v>0</x:v>
      </x:c>
      <x:c r="AI167" s="112">
        <x:f t="shared" si="35"/>
        <x:v>0</x:v>
      </x:c>
      <x:c r="AJ167" s="112">
        <x:f t="shared" si="35"/>
        <x:v>0</x:v>
      </x:c>
      <x:c r="AK167" s="112">
        <x:f t="shared" si="35"/>
        <x:v>0</x:v>
      </x:c>
      <x:c r="AL167" s="277" t="s">
        <x:v>677</x:v>
      </x:c>
      <x:c r="AM167" s="112">
        <x:f t="shared" si="35"/>
        <x:v>0</x:v>
      </x:c>
      <x:c r="AN167" s="162">
        <x:f t="shared" si="35"/>
        <x:v>0</x:v>
      </x:c>
      <x:c r="AO167" s="112">
        <x:f t="shared" si="35"/>
        <x:v>0</x:v>
      </x:c>
      <x:c r="AP167" s="112">
        <x:f t="shared" si="35"/>
        <x:v>0</x:v>
      </x:c>
      <x:c r="AQ167" s="112">
        <x:f t="shared" si="35"/>
        <x:v>0</x:v>
      </x:c>
      <x:c r="AR167" s="162">
        <x:f t="shared" si="35"/>
        <x:v>0</x:v>
      </x:c>
      <x:c r="AS167" s="112">
        <x:f t="shared" si="35"/>
        <x:v>0</x:v>
      </x:c>
      <x:c r="AT167" s="162">
        <x:f t="shared" si="35"/>
        <x:v>0</x:v>
      </x:c>
      <x:c r="AU167" s="112">
        <x:f t="shared" si="35"/>
        <x:v>0</x:v>
      </x:c>
      <x:c r="AV167" s="112">
        <x:f t="shared" si="35"/>
        <x:v>0</x:v>
      </x:c>
      <x:c r="AW167" s="112">
        <x:f t="shared" si="35"/>
        <x:v>0</x:v>
      </x:c>
      <x:c r="AX167" s="112">
        <x:f t="shared" si="35"/>
        <x:v>0</x:v>
      </x:c>
      <x:c r="AY167" s="112">
        <x:f t="shared" si="35"/>
        <x:v>0</x:v>
      </x:c>
      <x:c r="AZ167" s="112">
        <x:f t="shared" si="35"/>
        <x:v>0</x:v>
      </x:c>
      <x:c r="BA167" s="162">
        <x:f t="shared" si="35"/>
        <x:v>0</x:v>
      </x:c>
      <x:c r="BB167" s="112">
        <x:f t="shared" si="35"/>
        <x:v>0</x:v>
      </x:c>
      <x:c r="BC167" s="112">
        <x:f t="shared" si="35"/>
        <x:v>0</x:v>
      </x:c>
      <x:c r="BD167" s="112">
        <x:f t="shared" si="35"/>
        <x:v>0</x:v>
      </x:c>
      <x:c r="BE167" s="112">
        <x:f t="shared" si="35"/>
        <x:v>0</x:v>
      </x:c>
      <x:c r="BF167" s="112">
        <x:f t="shared" si="35"/>
        <x:v>0</x:v>
      </x:c>
      <x:c r="BG167" s="112">
        <x:f t="shared" si="35"/>
        <x:v>0</x:v>
      </x:c>
      <x:c r="BH167" s="112">
        <x:f t="shared" si="35"/>
        <x:v>0</x:v>
      </x:c>
      <x:c r="BI167" s="112">
        <x:f t="shared" si="35"/>
        <x:v>0</x:v>
      </x:c>
      <x:c r="BJ167" s="162">
        <x:f t="shared" si="35"/>
        <x:v>0</x:v>
      </x:c>
      <x:c r="BK167" s="112">
        <x:f t="shared" si="35"/>
        <x:v>0</x:v>
      </x:c>
      <x:c r="BL167" s="162">
        <x:f t="shared" si="35"/>
        <x:v>0</x:v>
      </x:c>
      <x:c r="BM167" s="112">
        <x:f t="shared" si="35"/>
        <x:v>0</x:v>
      </x:c>
      <x:c r="BN167" s="162">
        <x:f t="shared" ref="BN167:DG167" si="36">SUM(BN168:BN169)</x:f>
        <x:v>0</x:v>
      </x:c>
      <x:c r="BO167" s="112">
        <x:f t="shared" si="36"/>
        <x:v>0</x:v>
      </x:c>
      <x:c r="BP167" s="162">
        <x:f t="shared" si="36"/>
        <x:v>0</x:v>
      </x:c>
      <x:c r="BQ167" s="112">
        <x:f t="shared" si="36"/>
        <x:v>0</x:v>
      </x:c>
      <x:c r="BR167" s="112">
        <x:f t="shared" si="36"/>
        <x:v>0</x:v>
      </x:c>
      <x:c r="BS167" s="112">
        <x:f t="shared" si="36"/>
        <x:v>0</x:v>
      </x:c>
      <x:c r="BT167" s="112">
        <x:f t="shared" si="36"/>
        <x:v>0</x:v>
      </x:c>
      <x:c r="BU167" s="112">
        <x:f t="shared" si="36"/>
        <x:v>0</x:v>
      </x:c>
      <x:c r="BV167" s="277" t="s">
        <x:v>677</x:v>
      </x:c>
      <x:c r="BW167" s="112">
        <x:f t="shared" si="36"/>
        <x:v>0</x:v>
      </x:c>
      <x:c r="BX167" s="112">
        <x:f t="shared" si="36"/>
        <x:v>0</x:v>
      </x:c>
      <x:c r="BY167" s="162">
        <x:f t="shared" si="36"/>
        <x:v>0</x:v>
      </x:c>
      <x:c r="BZ167" s="112">
        <x:f t="shared" si="36"/>
        <x:v>0</x:v>
      </x:c>
      <x:c r="CA167" s="162">
        <x:f t="shared" si="36"/>
        <x:v>0</x:v>
      </x:c>
      <x:c r="CB167" s="112">
        <x:f t="shared" si="36"/>
        <x:v>0</x:v>
      </x:c>
      <x:c r="CC167" s="162">
        <x:f t="shared" si="36"/>
        <x:v>0</x:v>
      </x:c>
      <x:c r="CD167" s="112">
        <x:f t="shared" si="36"/>
        <x:v>0</x:v>
      </x:c>
      <x:c r="CE167" s="112">
        <x:f t="shared" si="36"/>
        <x:v>0</x:v>
      </x:c>
      <x:c r="CF167" s="162">
        <x:f t="shared" si="36"/>
        <x:v>0</x:v>
      </x:c>
      <x:c r="CG167" s="112">
        <x:f t="shared" si="36"/>
        <x:v>0</x:v>
      </x:c>
      <x:c r="CH167" s="112">
        <x:f t="shared" si="36"/>
        <x:v>0</x:v>
      </x:c>
      <x:c r="CI167" s="112">
        <x:f t="shared" si="36"/>
        <x:v>0</x:v>
      </x:c>
      <x:c r="CJ167" s="112">
        <x:f t="shared" si="36"/>
        <x:v>0</x:v>
      </x:c>
      <x:c r="CK167" s="112">
        <x:f t="shared" si="36"/>
        <x:v>0</x:v>
      </x:c>
      <x:c r="CL167" s="112">
        <x:f t="shared" si="36"/>
        <x:v>0</x:v>
      </x:c>
      <x:c r="CM167" s="112">
        <x:f t="shared" si="36"/>
        <x:v>0</x:v>
      </x:c>
      <x:c r="CN167" s="112">
        <x:f t="shared" si="36"/>
        <x:v>0</x:v>
      </x:c>
      <x:c r="CO167" s="112">
        <x:f t="shared" si="36"/>
        <x:v>0</x:v>
      </x:c>
      <x:c r="CP167" s="162">
        <x:f t="shared" si="36"/>
        <x:v>0</x:v>
      </x:c>
      <x:c r="CQ167" s="112">
        <x:f t="shared" si="36"/>
        <x:v>0</x:v>
      </x:c>
      <x:c r="CR167" s="162">
        <x:f t="shared" si="36"/>
        <x:v>0</x:v>
      </x:c>
      <x:c r="CS167" s="112">
        <x:f t="shared" si="36"/>
        <x:v>0</x:v>
      </x:c>
      <x:c r="CT167" s="112">
        <x:f t="shared" si="36"/>
        <x:v>0</x:v>
      </x:c>
      <x:c r="CU167" s="112">
        <x:f t="shared" si="36"/>
        <x:v>0</x:v>
      </x:c>
      <x:c r="CV167" s="112">
        <x:f t="shared" si="36"/>
        <x:v>0</x:v>
      </x:c>
      <x:c r="CW167" s="112">
        <x:f t="shared" si="36"/>
        <x:v>0</x:v>
      </x:c>
      <x:c r="CX167" s="112">
        <x:f t="shared" si="36"/>
        <x:v>0</x:v>
      </x:c>
      <x:c r="CY167" s="277" t="s">
        <x:v>677</x:v>
      </x:c>
      <x:c r="CZ167" s="112">
        <x:f t="shared" si="36"/>
        <x:v>0</x:v>
      </x:c>
      <x:c r="DA167" s="162">
        <x:f t="shared" si="36"/>
        <x:v>0</x:v>
      </x:c>
      <x:c r="DB167" s="112">
        <x:f t="shared" si="36"/>
        <x:v>0</x:v>
      </x:c>
      <x:c r="DC167" s="162">
        <x:f t="shared" si="36"/>
        <x:v>0</x:v>
      </x:c>
      <x:c r="DD167" s="112">
        <x:f t="shared" si="36"/>
        <x:v>0</x:v>
      </x:c>
      <x:c r="DE167" s="162">
        <x:f t="shared" si="36"/>
        <x:v>0</x:v>
      </x:c>
      <x:c r="DF167" s="112">
        <x:f t="shared" si="36"/>
        <x:v>0</x:v>
      </x:c>
      <x:c r="DG167" s="163">
        <x:f t="shared" si="36"/>
        <x:v>0</x:v>
      </x:c>
    </x:row>
    <x:row r="168" spans="1:111" s="19" customFormat="1" ht="30" customHeight="1">
      <x:c r="A168" s="631" t="s">
        <x:v>1638</x:v>
      </x:c>
      <x:c r="B168" s="115"/>
      <x:c r="C168" s="162"/>
      <x:c r="D168" s="112"/>
      <x:c r="E168" s="162"/>
      <x:c r="F168" s="112"/>
      <x:c r="G168" s="162"/>
      <x:c r="H168" s="112"/>
      <x:c r="I168" s="162"/>
      <x:c r="J168" s="112"/>
      <x:c r="K168" s="112"/>
      <x:c r="L168" s="162"/>
      <x:c r="M168" s="112"/>
      <x:c r="N168" s="112"/>
      <x:c r="O168" s="112"/>
      <x:c r="P168" s="112"/>
      <x:c r="Q168" s="112"/>
      <x:c r="R168" s="162"/>
      <x:c r="S168" s="112"/>
      <x:c r="T168" s="162"/>
      <x:c r="U168" s="112"/>
      <x:c r="V168" s="162"/>
      <x:c r="W168" s="112"/>
      <x:c r="X168" s="112"/>
      <x:c r="Y168" s="112"/>
      <x:c r="Z168" s="112"/>
      <x:c r="AA168" s="112"/>
      <x:c r="AB168" s="112"/>
      <x:c r="AC168" s="112"/>
      <x:c r="AD168" s="112"/>
      <x:c r="AE168" s="112"/>
      <x:c r="AF168" s="112"/>
      <x:c r="AG168" s="112"/>
      <x:c r="AH168" s="112"/>
      <x:c r="AI168" s="112"/>
      <x:c r="AJ168" s="112"/>
      <x:c r="AK168" s="112"/>
      <x:c r="AL168" s="631" t="s">
        <x:v>1638</x:v>
      </x:c>
      <x:c r="AM168" s="112"/>
      <x:c r="AN168" s="162"/>
      <x:c r="AO168" s="112"/>
      <x:c r="AP168" s="112"/>
      <x:c r="AQ168" s="112"/>
      <x:c r="AR168" s="162"/>
      <x:c r="AS168" s="112"/>
      <x:c r="AT168" s="162"/>
      <x:c r="AU168" s="112"/>
      <x:c r="AV168" s="112"/>
      <x:c r="AW168" s="112"/>
      <x:c r="AX168" s="112"/>
      <x:c r="AY168" s="112"/>
      <x:c r="AZ168" s="112"/>
      <x:c r="BA168" s="162"/>
      <x:c r="BB168" s="112"/>
      <x:c r="BC168" s="112"/>
      <x:c r="BD168" s="112"/>
      <x:c r="BE168" s="112"/>
      <x:c r="BF168" s="112"/>
      <x:c r="BG168" s="112"/>
      <x:c r="BH168" s="112"/>
      <x:c r="BI168" s="112"/>
      <x:c r="BJ168" s="162"/>
      <x:c r="BK168" s="112"/>
      <x:c r="BL168" s="162"/>
      <x:c r="BM168" s="112"/>
      <x:c r="BN168" s="162"/>
      <x:c r="BO168" s="112"/>
      <x:c r="BP168" s="162"/>
      <x:c r="BQ168" s="112"/>
      <x:c r="BR168" s="112"/>
      <x:c r="BS168" s="112"/>
      <x:c r="BT168" s="112"/>
      <x:c r="BU168" s="112"/>
      <x:c r="BV168" s="631" t="s">
        <x:v>1638</x:v>
      </x:c>
      <x:c r="BW168" s="112"/>
      <x:c r="BX168" s="112"/>
      <x:c r="BY168" s="162"/>
      <x:c r="BZ168" s="112"/>
      <x:c r="CA168" s="162"/>
      <x:c r="CB168" s="112"/>
      <x:c r="CC168" s="162"/>
      <x:c r="CD168" s="112"/>
      <x:c r="CE168" s="112"/>
      <x:c r="CF168" s="162"/>
      <x:c r="CG168" s="112"/>
      <x:c r="CH168" s="112"/>
      <x:c r="CI168" s="112"/>
      <x:c r="CJ168" s="112"/>
      <x:c r="CK168" s="112"/>
      <x:c r="CL168" s="112"/>
      <x:c r="CM168" s="112"/>
      <x:c r="CN168" s="112"/>
      <x:c r="CO168" s="112"/>
      <x:c r="CP168" s="162"/>
      <x:c r="CQ168" s="112"/>
      <x:c r="CR168" s="162"/>
      <x:c r="CS168" s="112"/>
      <x:c r="CT168" s="112"/>
      <x:c r="CU168" s="112"/>
      <x:c r="CV168" s="112"/>
      <x:c r="CW168" s="112"/>
      <x:c r="CX168" s="112"/>
      <x:c r="CY168" s="631" t="s">
        <x:v>1638</x:v>
      </x:c>
      <x:c r="CZ168" s="112"/>
      <x:c r="DA168" s="162"/>
      <x:c r="DB168" s="112"/>
      <x:c r="DC168" s="162"/>
      <x:c r="DD168" s="112"/>
      <x:c r="DE168" s="162"/>
      <x:c r="DF168" s="112"/>
      <x:c r="DG168" s="163"/>
    </x:row>
    <x:row r="169" spans="1:111" s="56" customFormat="1" ht="30" customHeight="1">
      <x:c r="A169" s="631" t="s">
        <x:v>2455</x:v>
      </x:c>
      <x:c r="B169" s="115"/>
      <x:c r="C169" s="162"/>
      <x:c r="D169" s="112"/>
      <x:c r="E169" s="162"/>
      <x:c r="F169" s="112"/>
      <x:c r="G169" s="162"/>
      <x:c r="H169" s="112"/>
      <x:c r="I169" s="162"/>
      <x:c r="J169" s="112"/>
      <x:c r="K169" s="112"/>
      <x:c r="L169" s="162"/>
      <x:c r="M169" s="112"/>
      <x:c r="N169" s="112"/>
      <x:c r="O169" s="112"/>
      <x:c r="P169" s="112"/>
      <x:c r="Q169" s="112"/>
      <x:c r="R169" s="162"/>
      <x:c r="S169" s="112"/>
      <x:c r="T169" s="162"/>
      <x:c r="U169" s="112"/>
      <x:c r="V169" s="162"/>
      <x:c r="W169" s="112"/>
      <x:c r="X169" s="112"/>
      <x:c r="Y169" s="112"/>
      <x:c r="Z169" s="112"/>
      <x:c r="AA169" s="112"/>
      <x:c r="AB169" s="112"/>
      <x:c r="AC169" s="112"/>
      <x:c r="AD169" s="112"/>
      <x:c r="AE169" s="112"/>
      <x:c r="AF169" s="112"/>
      <x:c r="AG169" s="112"/>
      <x:c r="AH169" s="112"/>
      <x:c r="AI169" s="112"/>
      <x:c r="AJ169" s="112"/>
      <x:c r="AK169" s="112"/>
      <x:c r="AL169" s="631" t="s">
        <x:v>2455</x:v>
      </x:c>
      <x:c r="AM169" s="112"/>
      <x:c r="AN169" s="162"/>
      <x:c r="AO169" s="112"/>
      <x:c r="AP169" s="112"/>
      <x:c r="AQ169" s="112"/>
      <x:c r="AR169" s="162"/>
      <x:c r="AS169" s="112"/>
      <x:c r="AT169" s="162"/>
      <x:c r="AU169" s="112"/>
      <x:c r="AV169" s="112"/>
      <x:c r="AW169" s="112"/>
      <x:c r="AX169" s="112"/>
      <x:c r="AY169" s="112"/>
      <x:c r="AZ169" s="112"/>
      <x:c r="BA169" s="162"/>
      <x:c r="BB169" s="112"/>
      <x:c r="BC169" s="112"/>
      <x:c r="BD169" s="112"/>
      <x:c r="BE169" s="112"/>
      <x:c r="BF169" s="112"/>
      <x:c r="BG169" s="112"/>
      <x:c r="BH169" s="112"/>
      <x:c r="BI169" s="112"/>
      <x:c r="BJ169" s="162"/>
      <x:c r="BK169" s="112"/>
      <x:c r="BL169" s="162"/>
      <x:c r="BM169" s="112"/>
      <x:c r="BN169" s="162"/>
      <x:c r="BO169" s="112"/>
      <x:c r="BP169" s="162"/>
      <x:c r="BQ169" s="112"/>
      <x:c r="BR169" s="112"/>
      <x:c r="BS169" s="112"/>
      <x:c r="BT169" s="112"/>
      <x:c r="BU169" s="112"/>
      <x:c r="BV169" s="631" t="s">
        <x:v>2455</x:v>
      </x:c>
      <x:c r="BW169" s="112"/>
      <x:c r="BX169" s="112"/>
      <x:c r="BY169" s="162"/>
      <x:c r="BZ169" s="112"/>
      <x:c r="CA169" s="162"/>
      <x:c r="CB169" s="112"/>
      <x:c r="CC169" s="162"/>
      <x:c r="CD169" s="112"/>
      <x:c r="CE169" s="112"/>
      <x:c r="CF169" s="162"/>
      <x:c r="CG169" s="112"/>
      <x:c r="CH169" s="112"/>
      <x:c r="CI169" s="112"/>
      <x:c r="CJ169" s="112"/>
      <x:c r="CK169" s="112"/>
      <x:c r="CL169" s="112"/>
      <x:c r="CM169" s="112"/>
      <x:c r="CN169" s="112"/>
      <x:c r="CO169" s="112"/>
      <x:c r="CP169" s="162"/>
      <x:c r="CQ169" s="112"/>
      <x:c r="CR169" s="162"/>
      <x:c r="CS169" s="112"/>
      <x:c r="CT169" s="112"/>
      <x:c r="CU169" s="112"/>
      <x:c r="CV169" s="112"/>
      <x:c r="CW169" s="112"/>
      <x:c r="CX169" s="112"/>
      <x:c r="CY169" s="631" t="s">
        <x:v>2455</x:v>
      </x:c>
      <x:c r="CZ169" s="112"/>
      <x:c r="DA169" s="162"/>
      <x:c r="DB169" s="112"/>
      <x:c r="DC169" s="162"/>
      <x:c r="DD169" s="112"/>
      <x:c r="DE169" s="162"/>
      <x:c r="DF169" s="112"/>
      <x:c r="DG169" s="163"/>
    </x:row>
    <x:row r="170" spans="1:111" s="56" customFormat="1" ht="30" customHeight="1">
      <x:c r="A170" s="277" t="s">
        <x:v>893</x:v>
      </x:c>
      <x:c r="B170" s="115">
        <x:f t="shared" ref="B170:AK170" si="37">SUM(B171,B179)</x:f>
        <x:v>1</x:v>
      </x:c>
      <x:c r="C170" s="162">
        <x:f t="shared" si="37"/>
        <x:v>339</x:v>
      </x:c>
      <x:c r="D170" s="112">
        <x:f t="shared" si="37"/>
        <x:v>0</x:v>
      </x:c>
      <x:c r="E170" s="162">
        <x:f t="shared" si="37"/>
        <x:v>0</x:v>
      </x:c>
      <x:c r="F170" s="112">
        <x:f t="shared" si="37"/>
        <x:v>0</x:v>
      </x:c>
      <x:c r="G170" s="162">
        <x:f t="shared" si="37"/>
        <x:v>0</x:v>
      </x:c>
      <x:c r="H170" s="112">
        <x:f t="shared" si="37"/>
        <x:v>0</x:v>
      </x:c>
      <x:c r="I170" s="162">
        <x:f t="shared" si="37"/>
        <x:v>0</x:v>
      </x:c>
      <x:c r="J170" s="112">
        <x:f t="shared" si="37"/>
        <x:v>0</x:v>
      </x:c>
      <x:c r="K170" s="112">
        <x:f t="shared" si="37"/>
        <x:v>0</x:v>
      </x:c>
      <x:c r="L170" s="162">
        <x:f t="shared" si="37"/>
        <x:v>0</x:v>
      </x:c>
      <x:c r="M170" s="112">
        <x:f t="shared" si="37"/>
        <x:v>0</x:v>
      </x:c>
      <x:c r="N170" s="112">
        <x:f t="shared" si="37"/>
        <x:v>0</x:v>
      </x:c>
      <x:c r="O170" s="112">
        <x:f t="shared" si="37"/>
        <x:v>2</x:v>
      </x:c>
      <x:c r="P170" s="112">
        <x:f t="shared" si="37"/>
        <x:v>2</x:v>
      </x:c>
      <x:c r="Q170" s="112">
        <x:f t="shared" si="37"/>
        <x:v>0</x:v>
      </x:c>
      <x:c r="R170" s="162">
        <x:f t="shared" si="37"/>
        <x:v>0</x:v>
      </x:c>
      <x:c r="S170" s="112">
        <x:f t="shared" si="37"/>
        <x:v>5</x:v>
      </x:c>
      <x:c r="T170" s="162">
        <x:f t="shared" si="37"/>
        <x:v>103.25</x:v>
      </x:c>
      <x:c r="U170" s="112">
        <x:f t="shared" si="37"/>
        <x:v>0</x:v>
      </x:c>
      <x:c r="V170" s="162">
        <x:f t="shared" si="37"/>
        <x:v>0</x:v>
      </x:c>
      <x:c r="W170" s="112">
        <x:f t="shared" si="37"/>
        <x:v>15</x:v>
      </x:c>
      <x:c r="X170" s="112">
        <x:f t="shared" si="37"/>
        <x:v>80</x:v>
      </x:c>
      <x:c r="Y170" s="112">
        <x:f t="shared" si="37"/>
        <x:v>0</x:v>
      </x:c>
      <x:c r="Z170" s="112">
        <x:f t="shared" si="37"/>
        <x:v>0</x:v>
      </x:c>
      <x:c r="AA170" s="112">
        <x:f t="shared" si="37"/>
        <x:v>0</x:v>
      </x:c>
      <x:c r="AB170" s="112">
        <x:f t="shared" si="37"/>
        <x:v>0</x:v>
      </x:c>
      <x:c r="AC170" s="112">
        <x:f t="shared" si="37"/>
        <x:v>0</x:v>
      </x:c>
      <x:c r="AD170" s="112">
        <x:f t="shared" si="37"/>
        <x:v>0</x:v>
      </x:c>
      <x:c r="AE170" s="112">
        <x:f t="shared" si="37"/>
        <x:v>0</x:v>
      </x:c>
      <x:c r="AF170" s="112">
        <x:f t="shared" si="37"/>
        <x:v>0</x:v>
      </x:c>
      <x:c r="AG170" s="112">
        <x:f t="shared" si="37"/>
        <x:v>0</x:v>
      </x:c>
      <x:c r="AH170" s="112">
        <x:f t="shared" si="37"/>
        <x:v>0</x:v>
      </x:c>
      <x:c r="AI170" s="112">
        <x:f t="shared" si="37"/>
        <x:v>0</x:v>
      </x:c>
      <x:c r="AJ170" s="112">
        <x:f t="shared" si="37"/>
        <x:v>1</x:v>
      </x:c>
      <x:c r="AK170" s="112">
        <x:f t="shared" si="37"/>
        <x:v>1</x:v>
      </x:c>
      <x:c r="AL170" s="277" t="s">
        <x:v>893</x:v>
      </x:c>
      <x:c r="AM170" s="112">
        <x:f t="shared" ref="AM170:BU170" si="38">SUM(AM171,AM179)</x:f>
        <x:v>0</x:v>
      </x:c>
      <x:c r="AN170" s="162">
        <x:f t="shared" si="38"/>
        <x:v>0</x:v>
      </x:c>
      <x:c r="AO170" s="112">
        <x:f t="shared" si="38"/>
        <x:v>0</x:v>
      </x:c>
      <x:c r="AP170" s="112">
        <x:f t="shared" si="38"/>
        <x:v>0</x:v>
      </x:c>
      <x:c r="AQ170" s="112">
        <x:f t="shared" si="38"/>
        <x:v>0</x:v>
      </x:c>
      <x:c r="AR170" s="162">
        <x:f t="shared" si="38"/>
        <x:v>0</x:v>
      </x:c>
      <x:c r="AS170" s="112">
        <x:f t="shared" si="38"/>
        <x:v>0</x:v>
      </x:c>
      <x:c r="AT170" s="162">
        <x:f t="shared" si="38"/>
        <x:v>0</x:v>
      </x:c>
      <x:c r="AU170" s="112">
        <x:f t="shared" si="38"/>
        <x:v>0</x:v>
      </x:c>
      <x:c r="AV170" s="112">
        <x:f t="shared" si="38"/>
        <x:v>0</x:v>
      </x:c>
      <x:c r="AW170" s="112">
        <x:f t="shared" si="38"/>
        <x:v>0</x:v>
      </x:c>
      <x:c r="AX170" s="112">
        <x:f t="shared" si="38"/>
        <x:v>0</x:v>
      </x:c>
      <x:c r="AY170" s="112">
        <x:f t="shared" si="38"/>
        <x:v>0</x:v>
      </x:c>
      <x:c r="AZ170" s="112">
        <x:f t="shared" si="38"/>
        <x:v>0</x:v>
      </x:c>
      <x:c r="BA170" s="162">
        <x:f t="shared" si="38"/>
        <x:v>0</x:v>
      </x:c>
      <x:c r="BB170" s="112">
        <x:f t="shared" si="38"/>
        <x:v>0</x:v>
      </x:c>
      <x:c r="BC170" s="112">
        <x:f t="shared" si="38"/>
        <x:v>0</x:v>
      </x:c>
      <x:c r="BD170" s="112">
        <x:f t="shared" si="38"/>
        <x:v>0</x:v>
      </x:c>
      <x:c r="BE170" s="112">
        <x:f t="shared" si="38"/>
        <x:v>3</x:v>
      </x:c>
      <x:c r="BF170" s="112">
        <x:f t="shared" si="38"/>
        <x:v>18</x:v>
      </x:c>
      <x:c r="BG170" s="112">
        <x:f t="shared" si="38"/>
        <x:v>0</x:v>
      </x:c>
      <x:c r="BH170" s="112">
        <x:f t="shared" si="38"/>
        <x:v>0</x:v>
      </x:c>
      <x:c r="BI170" s="112">
        <x:f t="shared" si="38"/>
        <x:v>0</x:v>
      </x:c>
      <x:c r="BJ170" s="162">
        <x:f t="shared" si="38"/>
        <x:v>0</x:v>
      </x:c>
      <x:c r="BK170" s="112">
        <x:f t="shared" si="38"/>
        <x:v>0</x:v>
      </x:c>
      <x:c r="BL170" s="162">
        <x:f t="shared" si="38"/>
        <x:v>0</x:v>
      </x:c>
      <x:c r="BM170" s="112">
        <x:f t="shared" si="38"/>
        <x:v>0</x:v>
      </x:c>
      <x:c r="BN170" s="162">
        <x:f t="shared" si="38"/>
        <x:v>0</x:v>
      </x:c>
      <x:c r="BO170" s="112">
        <x:f t="shared" si="38"/>
        <x:v>0</x:v>
      </x:c>
      <x:c r="BP170" s="162">
        <x:f t="shared" si="38"/>
        <x:v>0</x:v>
      </x:c>
      <x:c r="BQ170" s="112">
        <x:f t="shared" si="38"/>
        <x:v>0</x:v>
      </x:c>
      <x:c r="BR170" s="112">
        <x:f t="shared" si="38"/>
        <x:v>0</x:v>
      </x:c>
      <x:c r="BS170" s="112">
        <x:f t="shared" si="38"/>
        <x:v>0</x:v>
      </x:c>
      <x:c r="BT170" s="112">
        <x:f t="shared" si="38"/>
        <x:v>0</x:v>
      </x:c>
      <x:c r="BU170" s="112">
        <x:f t="shared" si="38"/>
        <x:v>0</x:v>
      </x:c>
      <x:c r="BV170" s="277" t="s">
        <x:v>893</x:v>
      </x:c>
      <x:c r="BW170" s="112">
        <x:f t="shared" ref="BW170:CX170" si="39">SUM(BW171,BW179)</x:f>
        <x:v>0</x:v>
      </x:c>
      <x:c r="BX170" s="112">
        <x:f t="shared" si="39"/>
        <x:v>0</x:v>
      </x:c>
      <x:c r="BY170" s="162">
        <x:f t="shared" si="39"/>
        <x:v>0</x:v>
      </x:c>
      <x:c r="BZ170" s="112">
        <x:f t="shared" si="39"/>
        <x:v>0</x:v>
      </x:c>
      <x:c r="CA170" s="162">
        <x:f t="shared" si="39"/>
        <x:v>0</x:v>
      </x:c>
      <x:c r="CB170" s="112">
        <x:f t="shared" si="39"/>
        <x:v>0</x:v>
      </x:c>
      <x:c r="CC170" s="162">
        <x:f t="shared" si="39"/>
        <x:v>0</x:v>
      </x:c>
      <x:c r="CD170" s="112">
        <x:f t="shared" si="39"/>
        <x:v>0</x:v>
      </x:c>
      <x:c r="CE170" s="112">
        <x:f t="shared" si="39"/>
        <x:v>0</x:v>
      </x:c>
      <x:c r="CF170" s="162">
        <x:f t="shared" si="39"/>
        <x:v>0</x:v>
      </x:c>
      <x:c r="CG170" s="112">
        <x:f t="shared" si="39"/>
        <x:v>0</x:v>
      </x:c>
      <x:c r="CH170" s="112">
        <x:f t="shared" si="39"/>
        <x:v>0</x:v>
      </x:c>
      <x:c r="CI170" s="112">
        <x:f t="shared" si="39"/>
        <x:v>0</x:v>
      </x:c>
      <x:c r="CJ170" s="112">
        <x:f t="shared" si="39"/>
        <x:v>0</x:v>
      </x:c>
      <x:c r="CK170" s="112">
        <x:f t="shared" si="39"/>
        <x:v>0</x:v>
      </x:c>
      <x:c r="CL170" s="112">
        <x:f t="shared" si="39"/>
        <x:v>0</x:v>
      </x:c>
      <x:c r="CM170" s="112">
        <x:f t="shared" si="39"/>
        <x:v>0</x:v>
      </x:c>
      <x:c r="CN170" s="112">
        <x:f t="shared" si="39"/>
        <x:v>0</x:v>
      </x:c>
      <x:c r="CO170" s="112">
        <x:f t="shared" si="39"/>
        <x:v>0</x:v>
      </x:c>
      <x:c r="CP170" s="162">
        <x:f t="shared" si="39"/>
        <x:v>0</x:v>
      </x:c>
      <x:c r="CQ170" s="112">
        <x:f t="shared" si="39"/>
        <x:v>0</x:v>
      </x:c>
      <x:c r="CR170" s="162">
        <x:f t="shared" si="39"/>
        <x:v>0</x:v>
      </x:c>
      <x:c r="CS170" s="112">
        <x:f t="shared" si="39"/>
        <x:v>0</x:v>
      </x:c>
      <x:c r="CT170" s="112">
        <x:f t="shared" si="39"/>
        <x:v>3</x:v>
      </x:c>
      <x:c r="CU170" s="112">
        <x:f t="shared" si="39"/>
        <x:v>4</x:v>
      </x:c>
      <x:c r="CV170" s="112">
        <x:f t="shared" si="39"/>
        <x:v>13</x:v>
      </x:c>
      <x:c r="CW170" s="112">
        <x:f t="shared" si="39"/>
        <x:v>0</x:v>
      </x:c>
      <x:c r="CX170" s="112">
        <x:f t="shared" si="39"/>
        <x:v>0</x:v>
      </x:c>
      <x:c r="CY170" s="277" t="s">
        <x:v>893</x:v>
      </x:c>
      <x:c r="CZ170" s="112">
        <x:f t="shared" ref="CZ170:DG170" si="40">SUM(CZ171,CZ179)</x:f>
        <x:v>0</x:v>
      </x:c>
      <x:c r="DA170" s="162">
        <x:f t="shared" si="40"/>
        <x:v>0</x:v>
      </x:c>
      <x:c r="DB170" s="112">
        <x:f t="shared" si="40"/>
        <x:v>0</x:v>
      </x:c>
      <x:c r="DC170" s="162">
        <x:f t="shared" si="40"/>
        <x:v>0</x:v>
      </x:c>
      <x:c r="DD170" s="112">
        <x:f t="shared" si="40"/>
        <x:v>0</x:v>
      </x:c>
      <x:c r="DE170" s="162">
        <x:f t="shared" si="40"/>
        <x:v>0</x:v>
      </x:c>
      <x:c r="DF170" s="112">
        <x:f t="shared" si="40"/>
        <x:v>0</x:v>
      </x:c>
      <x:c r="DG170" s="163">
        <x:f t="shared" si="40"/>
        <x:v>0</x:v>
      </x:c>
    </x:row>
    <x:row r="171" spans="1:111" s="56" customFormat="1" ht="30" customHeight="1">
      <x:c r="A171" s="277" t="s">
        <x:v>70</x:v>
      </x:c>
      <x:c r="B171" s="115">
        <x:f>SUM(B172)</x:f>
        <x:v>1</x:v>
      </x:c>
      <x:c r="C171" s="162">
        <x:f>SUM(C172)</x:f>
        <x:v>339</x:v>
      </x:c>
      <x:c r="D171" s="112">
        <x:f>SUM(D172)</x:f>
        <x:v>0</x:v>
      </x:c>
      <x:c r="E171" s="162">
        <x:f>SUM(E172)</x:f>
        <x:v>0</x:v>
      </x:c>
      <x:c r="F171" s="112">
        <x:f>SUM(F172)</x:f>
        <x:v>0</x:v>
      </x:c>
      <x:c r="G171" s="363">
        <x:f t="shared" ref="G171:AK171" si="41">SUM(G172)</x:f>
        <x:v>0</x:v>
      </x:c>
      <x:c r="H171" s="162">
        <x:f t="shared" si="41"/>
        <x:v>0</x:v>
      </x:c>
      <x:c r="I171" s="162">
        <x:f t="shared" si="41"/>
        <x:v>0</x:v>
      </x:c>
      <x:c r="J171" s="162">
        <x:f t="shared" si="41"/>
        <x:v>0</x:v>
      </x:c>
      <x:c r="K171" s="112">
        <x:f t="shared" si="41"/>
        <x:v>0</x:v>
      </x:c>
      <x:c r="L171" s="363">
        <x:f t="shared" si="41"/>
        <x:v>0</x:v>
      </x:c>
      <x:c r="M171" s="162">
        <x:f t="shared" si="41"/>
        <x:v>0</x:v>
      </x:c>
      <x:c r="N171" s="112">
        <x:f t="shared" si="41"/>
        <x:v>0</x:v>
      </x:c>
      <x:c r="O171" s="112">
        <x:f t="shared" si="41"/>
        <x:v>2</x:v>
      </x:c>
      <x:c r="P171" s="112">
        <x:f t="shared" si="41"/>
        <x:v>2</x:v>
      </x:c>
      <x:c r="Q171" s="115">
        <x:f t="shared" si="41"/>
        <x:v>0</x:v>
      </x:c>
      <x:c r="R171" s="162">
        <x:f t="shared" si="41"/>
        <x:v>0</x:v>
      </x:c>
      <x:c r="S171" s="112">
        <x:f t="shared" si="41"/>
        <x:v>5</x:v>
      </x:c>
      <x:c r="T171" s="162">
        <x:f t="shared" si="41"/>
        <x:v>103.25</x:v>
      </x:c>
      <x:c r="U171" s="112">
        <x:f t="shared" si="41"/>
        <x:v>0</x:v>
      </x:c>
      <x:c r="V171" s="363">
        <x:f t="shared" si="41"/>
        <x:v>0</x:v>
      </x:c>
      <x:c r="W171" s="112">
        <x:f t="shared" si="41"/>
        <x:v>15</x:v>
      </x:c>
      <x:c r="X171" s="112">
        <x:f t="shared" si="41"/>
        <x:v>80</x:v>
      </x:c>
      <x:c r="Y171" s="162">
        <x:f t="shared" si="41"/>
        <x:v>0</x:v>
      </x:c>
      <x:c r="Z171" s="112">
        <x:f t="shared" si="41"/>
        <x:v>0</x:v>
      </x:c>
      <x:c r="AA171" s="115">
        <x:f t="shared" si="41"/>
        <x:v>0</x:v>
      </x:c>
      <x:c r="AB171" s="162">
        <x:f t="shared" si="41"/>
        <x:v>0</x:v>
      </x:c>
      <x:c r="AC171" s="112">
        <x:f t="shared" si="41"/>
        <x:v>0</x:v>
      </x:c>
      <x:c r="AD171" s="162">
        <x:f t="shared" si="41"/>
        <x:v>0</x:v>
      </x:c>
      <x:c r="AE171" s="112">
        <x:f t="shared" si="41"/>
        <x:v>0</x:v>
      </x:c>
      <x:c r="AF171" s="115">
        <x:f t="shared" si="41"/>
        <x:v>0</x:v>
      </x:c>
      <x:c r="AG171" s="162">
        <x:f t="shared" si="41"/>
        <x:v>0</x:v>
      </x:c>
      <x:c r="AH171" s="112">
        <x:f t="shared" si="41"/>
        <x:v>0</x:v>
      </x:c>
      <x:c r="AI171" s="162">
        <x:f t="shared" si="41"/>
        <x:v>0</x:v>
      </x:c>
      <x:c r="AJ171" s="112">
        <x:f t="shared" si="41"/>
        <x:v>1</x:v>
      </x:c>
      <x:c r="AK171" s="115">
        <x:f t="shared" si="41"/>
        <x:v>1</x:v>
      </x:c>
      <x:c r="AL171" s="277" t="s">
        <x:v>70</x:v>
      </x:c>
      <x:c r="AM171" s="112">
        <x:f>SUM(AM172)</x:f>
        <x:v>0</x:v>
      </x:c>
      <x:c r="AN171" s="162">
        <x:f>SUM(AN172)</x:f>
        <x:v>0</x:v>
      </x:c>
      <x:c r="AO171" s="112">
        <x:f t="shared" ref="AO171:BU171" si="42">SUM(AO172)</x:f>
        <x:v>0</x:v>
      </x:c>
      <x:c r="AP171" s="162">
        <x:f t="shared" si="42"/>
        <x:v>0</x:v>
      </x:c>
      <x:c r="AQ171" s="112">
        <x:f t="shared" si="42"/>
        <x:v>0</x:v>
      </x:c>
      <x:c r="AR171" s="162">
        <x:f t="shared" si="42"/>
        <x:v>0</x:v>
      </x:c>
      <x:c r="AS171" s="112">
        <x:f t="shared" si="42"/>
        <x:v>0</x:v>
      </x:c>
      <x:c r="AT171" s="162">
        <x:f t="shared" si="42"/>
        <x:v>0</x:v>
      </x:c>
      <x:c r="AU171" s="112">
        <x:f t="shared" si="42"/>
        <x:v>0</x:v>
      </x:c>
      <x:c r="AV171" s="162">
        <x:f t="shared" si="42"/>
        <x:v>0</x:v>
      </x:c>
      <x:c r="AW171" s="112">
        <x:f t="shared" si="42"/>
        <x:v>0</x:v>
      </x:c>
      <x:c r="AX171" s="162">
        <x:f t="shared" si="42"/>
        <x:v>0</x:v>
      </x:c>
      <x:c r="AY171" s="112">
        <x:f t="shared" si="42"/>
        <x:v>0</x:v>
      </x:c>
      <x:c r="AZ171" s="162">
        <x:f t="shared" si="42"/>
        <x:v>0</x:v>
      </x:c>
      <x:c r="BA171" s="162">
        <x:f t="shared" si="42"/>
        <x:v>0</x:v>
      </x:c>
      <x:c r="BB171" s="162">
        <x:f t="shared" si="42"/>
        <x:v>0</x:v>
      </x:c>
      <x:c r="BC171" s="112">
        <x:f t="shared" si="42"/>
        <x:v>0</x:v>
      </x:c>
      <x:c r="BD171" s="162">
        <x:f t="shared" si="42"/>
        <x:v>0</x:v>
      </x:c>
      <x:c r="BE171" s="112">
        <x:f t="shared" si="42"/>
        <x:v>3</x:v>
      </x:c>
      <x:c r="BF171" s="112">
        <x:f t="shared" si="42"/>
        <x:v>18</x:v>
      </x:c>
      <x:c r="BG171" s="112">
        <x:f t="shared" si="42"/>
        <x:v>0</x:v>
      </x:c>
      <x:c r="BH171" s="162">
        <x:f t="shared" si="42"/>
        <x:v>0</x:v>
      </x:c>
      <x:c r="BI171" s="112">
        <x:f t="shared" si="42"/>
        <x:v>0</x:v>
      </x:c>
      <x:c r="BJ171" s="162">
        <x:f t="shared" si="42"/>
        <x:v>0</x:v>
      </x:c>
      <x:c r="BK171" s="112">
        <x:f t="shared" si="42"/>
        <x:v>0</x:v>
      </x:c>
      <x:c r="BL171" s="162">
        <x:f t="shared" si="42"/>
        <x:v>0</x:v>
      </x:c>
      <x:c r="BM171" s="112">
        <x:f t="shared" si="42"/>
        <x:v>0</x:v>
      </x:c>
      <x:c r="BN171" s="162">
        <x:f t="shared" si="42"/>
        <x:v>0</x:v>
      </x:c>
      <x:c r="BO171" s="112">
        <x:f t="shared" si="42"/>
        <x:v>0</x:v>
      </x:c>
      <x:c r="BP171" s="162">
        <x:f t="shared" si="42"/>
        <x:v>0</x:v>
      </x:c>
      <x:c r="BQ171" s="112">
        <x:f t="shared" si="42"/>
        <x:v>0</x:v>
      </x:c>
      <x:c r="BR171" s="162">
        <x:f t="shared" si="42"/>
        <x:v>0</x:v>
      </x:c>
      <x:c r="BS171" s="112">
        <x:f t="shared" si="42"/>
        <x:v>0</x:v>
      </x:c>
      <x:c r="BT171" s="162">
        <x:f t="shared" si="42"/>
        <x:v>0</x:v>
      </x:c>
      <x:c r="BU171" s="112">
        <x:f t="shared" si="42"/>
        <x:v>0</x:v>
      </x:c>
      <x:c r="BV171" s="277" t="s">
        <x:v>70</x:v>
      </x:c>
      <x:c r="BW171" s="112">
        <x:f>SUM(BW172)</x:f>
        <x:v>0</x:v>
      </x:c>
      <x:c r="BX171" s="112">
        <x:f>SUM(BX172)</x:f>
        <x:v>0</x:v>
      </x:c>
      <x:c r="BY171" s="162">
        <x:f t="shared" ref="BY171:CX171" si="43">SUM(BY172)</x:f>
        <x:v>0</x:v>
      </x:c>
      <x:c r="BZ171" s="112">
        <x:f t="shared" si="43"/>
        <x:v>0</x:v>
      </x:c>
      <x:c r="CA171" s="162">
        <x:f t="shared" si="43"/>
        <x:v>0</x:v>
      </x:c>
      <x:c r="CB171" s="112">
        <x:f t="shared" si="43"/>
        <x:v>0</x:v>
      </x:c>
      <x:c r="CC171" s="162">
        <x:f t="shared" si="43"/>
        <x:v>0</x:v>
      </x:c>
      <x:c r="CD171" s="112">
        <x:f t="shared" si="43"/>
        <x:v>0</x:v>
      </x:c>
      <x:c r="CE171" s="112">
        <x:f t="shared" si="43"/>
        <x:v>0</x:v>
      </x:c>
      <x:c r="CF171" s="162">
        <x:f t="shared" si="43"/>
        <x:v>0</x:v>
      </x:c>
      <x:c r="CG171" s="112">
        <x:f t="shared" si="43"/>
        <x:v>0</x:v>
      </x:c>
      <x:c r="CH171" s="112">
        <x:f t="shared" si="43"/>
        <x:v>0</x:v>
      </x:c>
      <x:c r="CI171" s="112">
        <x:f t="shared" si="43"/>
        <x:v>0</x:v>
      </x:c>
      <x:c r="CJ171" s="112">
        <x:f t="shared" si="43"/>
        <x:v>0</x:v>
      </x:c>
      <x:c r="CK171" s="112">
        <x:f t="shared" si="43"/>
        <x:v>0</x:v>
      </x:c>
      <x:c r="CL171" s="112">
        <x:f t="shared" si="43"/>
        <x:v>0</x:v>
      </x:c>
      <x:c r="CM171" s="112">
        <x:f t="shared" si="43"/>
        <x:v>0</x:v>
      </x:c>
      <x:c r="CN171" s="112">
        <x:f t="shared" si="43"/>
        <x:v>0</x:v>
      </x:c>
      <x:c r="CO171" s="112">
        <x:f t="shared" si="43"/>
        <x:v>0</x:v>
      </x:c>
      <x:c r="CP171" s="162">
        <x:f t="shared" si="43"/>
        <x:v>0</x:v>
      </x:c>
      <x:c r="CQ171" s="112">
        <x:f t="shared" si="43"/>
        <x:v>0</x:v>
      </x:c>
      <x:c r="CR171" s="162">
        <x:f t="shared" si="43"/>
        <x:v>0</x:v>
      </x:c>
      <x:c r="CS171" s="112">
        <x:f t="shared" si="43"/>
        <x:v>0</x:v>
      </x:c>
      <x:c r="CT171" s="112">
        <x:f t="shared" si="43"/>
        <x:v>3</x:v>
      </x:c>
      <x:c r="CU171" s="112">
        <x:f t="shared" si="43"/>
        <x:v>4</x:v>
      </x:c>
      <x:c r="CV171" s="112">
        <x:f t="shared" si="43"/>
        <x:v>13</x:v>
      </x:c>
      <x:c r="CW171" s="112">
        <x:f t="shared" si="43"/>
        <x:v>0</x:v>
      </x:c>
      <x:c r="CX171" s="112">
        <x:f t="shared" si="43"/>
        <x:v>0</x:v>
      </x:c>
      <x:c r="CY171" s="277" t="s">
        <x:v>70</x:v>
      </x:c>
      <x:c r="CZ171" s="112">
        <x:f>SUM(CZ172)</x:f>
        <x:v>0</x:v>
      </x:c>
      <x:c r="DA171" s="162">
        <x:f>SUM(DA172)</x:f>
        <x:v>0</x:v>
      </x:c>
      <x:c r="DB171" s="112">
        <x:f t="shared" ref="DB171:DF171" si="44">SUM(DB172)</x:f>
        <x:v>0</x:v>
      </x:c>
      <x:c r="DC171" s="162">
        <x:f t="shared" si="44"/>
        <x:v>0</x:v>
      </x:c>
      <x:c r="DD171" s="112">
        <x:f t="shared" si="44"/>
        <x:v>0</x:v>
      </x:c>
      <x:c r="DE171" s="162">
        <x:f t="shared" si="44"/>
        <x:v>0</x:v>
      </x:c>
      <x:c r="DF171" s="112">
        <x:f t="shared" si="44"/>
        <x:v>0</x:v>
      </x:c>
      <x:c r="DG171" s="163">
        <x:f>SUM(DG172)</x:f>
        <x:v>0</x:v>
      </x:c>
    </x:row>
    <x:row r="172" spans="1:111" s="56" customFormat="1" ht="30" customHeight="1">
      <x:c r="A172" s="277" t="s">
        <x:v>675</x:v>
      </x:c>
      <x:c r="B172" s="115">
        <x:f>SUM(B173:B178)</x:f>
        <x:v>1</x:v>
      </x:c>
      <x:c r="C172" s="363">
        <x:f t="shared" ref="C172:BN172" si="45">SUM(C173:C178)</x:f>
        <x:v>339</x:v>
      </x:c>
      <x:c r="D172" s="115">
        <x:f t="shared" si="45"/>
        <x:v>0</x:v>
      </x:c>
      <x:c r="E172" s="363">
        <x:f t="shared" si="45"/>
        <x:v>0</x:v>
      </x:c>
      <x:c r="F172" s="115">
        <x:f t="shared" si="45"/>
        <x:v>0</x:v>
      </x:c>
      <x:c r="G172" s="363">
        <x:f t="shared" si="45"/>
        <x:v>0</x:v>
      </x:c>
      <x:c r="H172" s="115">
        <x:f t="shared" si="45"/>
        <x:v>0</x:v>
      </x:c>
      <x:c r="I172" s="363">
        <x:f t="shared" si="45"/>
        <x:v>0</x:v>
      </x:c>
      <x:c r="J172" s="115">
        <x:f t="shared" si="45"/>
        <x:v>0</x:v>
      </x:c>
      <x:c r="K172" s="115">
        <x:f t="shared" si="45"/>
        <x:v>0</x:v>
      </x:c>
      <x:c r="L172" s="363">
        <x:f t="shared" si="45"/>
        <x:v>0</x:v>
      </x:c>
      <x:c r="M172" s="115">
        <x:f t="shared" si="45"/>
        <x:v>0</x:v>
      </x:c>
      <x:c r="N172" s="115">
        <x:f t="shared" si="45"/>
        <x:v>0</x:v>
      </x:c>
      <x:c r="O172" s="115">
        <x:f t="shared" si="45"/>
        <x:v>2</x:v>
      </x:c>
      <x:c r="P172" s="115">
        <x:f t="shared" si="45"/>
        <x:v>2</x:v>
      </x:c>
      <x:c r="Q172" s="115">
        <x:f t="shared" si="45"/>
        <x:v>0</x:v>
      </x:c>
      <x:c r="R172" s="363">
        <x:f t="shared" si="45"/>
        <x:v>0</x:v>
      </x:c>
      <x:c r="S172" s="115">
        <x:f t="shared" si="45"/>
        <x:v>5</x:v>
      </x:c>
      <x:c r="T172" s="363">
        <x:f t="shared" si="45"/>
        <x:v>103.25</x:v>
      </x:c>
      <x:c r="U172" s="115">
        <x:f t="shared" si="45"/>
        <x:v>0</x:v>
      </x:c>
      <x:c r="V172" s="363">
        <x:f t="shared" si="45"/>
        <x:v>0</x:v>
      </x:c>
      <x:c r="W172" s="115">
        <x:f t="shared" si="45"/>
        <x:v>15</x:v>
      </x:c>
      <x:c r="X172" s="115">
        <x:f t="shared" si="45"/>
        <x:v>80</x:v>
      </x:c>
      <x:c r="Y172" s="115">
        <x:f t="shared" si="45"/>
        <x:v>0</x:v>
      </x:c>
      <x:c r="Z172" s="115">
        <x:f t="shared" si="45"/>
        <x:v>0</x:v>
      </x:c>
      <x:c r="AA172" s="115">
        <x:f t="shared" si="45"/>
        <x:v>0</x:v>
      </x:c>
      <x:c r="AB172" s="115">
        <x:f t="shared" si="45"/>
        <x:v>0</x:v>
      </x:c>
      <x:c r="AC172" s="115">
        <x:f t="shared" si="45"/>
        <x:v>0</x:v>
      </x:c>
      <x:c r="AD172" s="115">
        <x:f t="shared" si="45"/>
        <x:v>0</x:v>
      </x:c>
      <x:c r="AE172" s="115">
        <x:f t="shared" si="45"/>
        <x:v>0</x:v>
      </x:c>
      <x:c r="AF172" s="115">
        <x:f t="shared" si="45"/>
        <x:v>0</x:v>
      </x:c>
      <x:c r="AG172" s="115">
        <x:f t="shared" si="45"/>
        <x:v>0</x:v>
      </x:c>
      <x:c r="AH172" s="115">
        <x:f t="shared" si="45"/>
        <x:v>0</x:v>
      </x:c>
      <x:c r="AI172" s="115">
        <x:f t="shared" si="45"/>
        <x:v>0</x:v>
      </x:c>
      <x:c r="AJ172" s="115">
        <x:f t="shared" si="45"/>
        <x:v>1</x:v>
      </x:c>
      <x:c r="AK172" s="115">
        <x:f t="shared" si="45"/>
        <x:v>1</x:v>
      </x:c>
      <x:c r="AL172" s="277" t="s">
        <x:v>675</x:v>
      </x:c>
      <x:c r="AM172" s="115">
        <x:f t="shared" si="45"/>
        <x:v>0</x:v>
      </x:c>
      <x:c r="AN172" s="363">
        <x:f t="shared" si="45"/>
        <x:v>0</x:v>
      </x:c>
      <x:c r="AO172" s="115">
        <x:f t="shared" si="45"/>
        <x:v>0</x:v>
      </x:c>
      <x:c r="AP172" s="115">
        <x:f t="shared" si="45"/>
        <x:v>0</x:v>
      </x:c>
      <x:c r="AQ172" s="115">
        <x:f t="shared" si="45"/>
        <x:v>0</x:v>
      </x:c>
      <x:c r="AR172" s="363">
        <x:f t="shared" si="45"/>
        <x:v>0</x:v>
      </x:c>
      <x:c r="AS172" s="115">
        <x:f t="shared" si="45"/>
        <x:v>0</x:v>
      </x:c>
      <x:c r="AT172" s="363">
        <x:f t="shared" si="45"/>
        <x:v>0</x:v>
      </x:c>
      <x:c r="AU172" s="115">
        <x:f t="shared" si="45"/>
        <x:v>0</x:v>
      </x:c>
      <x:c r="AV172" s="115">
        <x:f t="shared" si="45"/>
        <x:v>0</x:v>
      </x:c>
      <x:c r="AW172" s="115">
        <x:f t="shared" si="45"/>
        <x:v>0</x:v>
      </x:c>
      <x:c r="AX172" s="115">
        <x:f t="shared" si="45"/>
        <x:v>0</x:v>
      </x:c>
      <x:c r="AY172" s="115">
        <x:f t="shared" si="45"/>
        <x:v>0</x:v>
      </x:c>
      <x:c r="AZ172" s="115">
        <x:f t="shared" si="45"/>
        <x:v>0</x:v>
      </x:c>
      <x:c r="BA172" s="363">
        <x:f t="shared" si="45"/>
        <x:v>0</x:v>
      </x:c>
      <x:c r="BB172" s="115">
        <x:f t="shared" si="45"/>
        <x:v>0</x:v>
      </x:c>
      <x:c r="BC172" s="115">
        <x:f t="shared" si="45"/>
        <x:v>0</x:v>
      </x:c>
      <x:c r="BD172" s="115">
        <x:f t="shared" si="45"/>
        <x:v>0</x:v>
      </x:c>
      <x:c r="BE172" s="115">
        <x:f t="shared" si="45"/>
        <x:v>3</x:v>
      </x:c>
      <x:c r="BF172" s="115">
        <x:f t="shared" si="45"/>
        <x:v>18</x:v>
      </x:c>
      <x:c r="BG172" s="115">
        <x:f t="shared" si="45"/>
        <x:v>0</x:v>
      </x:c>
      <x:c r="BH172" s="115">
        <x:f t="shared" si="45"/>
        <x:v>0</x:v>
      </x:c>
      <x:c r="BI172" s="115">
        <x:f t="shared" si="45"/>
        <x:v>0</x:v>
      </x:c>
      <x:c r="BJ172" s="363">
        <x:f t="shared" si="45"/>
        <x:v>0</x:v>
      </x:c>
      <x:c r="BK172" s="115">
        <x:f t="shared" si="45"/>
        <x:v>0</x:v>
      </x:c>
      <x:c r="BL172" s="363">
        <x:f t="shared" si="45"/>
        <x:v>0</x:v>
      </x:c>
      <x:c r="BM172" s="115">
        <x:f t="shared" si="45"/>
        <x:v>0</x:v>
      </x:c>
      <x:c r="BN172" s="363">
        <x:f t="shared" si="45"/>
        <x:v>0</x:v>
      </x:c>
      <x:c r="BO172" s="115">
        <x:f t="shared" ref="BO172:DG172" si="46">SUM(BO173:BO178)</x:f>
        <x:v>0</x:v>
      </x:c>
      <x:c r="BP172" s="363">
        <x:f t="shared" si="46"/>
        <x:v>0</x:v>
      </x:c>
      <x:c r="BQ172" s="115">
        <x:f t="shared" si="46"/>
        <x:v>0</x:v>
      </x:c>
      <x:c r="BR172" s="115">
        <x:f t="shared" si="46"/>
        <x:v>0</x:v>
      </x:c>
      <x:c r="BS172" s="115">
        <x:f t="shared" si="46"/>
        <x:v>0</x:v>
      </x:c>
      <x:c r="BT172" s="115">
        <x:f t="shared" si="46"/>
        <x:v>0</x:v>
      </x:c>
      <x:c r="BU172" s="115">
        <x:f t="shared" si="46"/>
        <x:v>0</x:v>
      </x:c>
      <x:c r="BV172" s="277" t="s">
        <x:v>675</x:v>
      </x:c>
      <x:c r="BW172" s="115">
        <x:f t="shared" si="46"/>
        <x:v>0</x:v>
      </x:c>
      <x:c r="BX172" s="115">
        <x:f t="shared" si="46"/>
        <x:v>0</x:v>
      </x:c>
      <x:c r="BY172" s="363">
        <x:f t="shared" si="46"/>
        <x:v>0</x:v>
      </x:c>
      <x:c r="BZ172" s="115">
        <x:f t="shared" si="46"/>
        <x:v>0</x:v>
      </x:c>
      <x:c r="CA172" s="363">
        <x:f t="shared" si="46"/>
        <x:v>0</x:v>
      </x:c>
      <x:c r="CB172" s="115">
        <x:f t="shared" si="46"/>
        <x:v>0</x:v>
      </x:c>
      <x:c r="CC172" s="363">
        <x:f t="shared" si="46"/>
        <x:v>0</x:v>
      </x:c>
      <x:c r="CD172" s="115">
        <x:f t="shared" si="46"/>
        <x:v>0</x:v>
      </x:c>
      <x:c r="CE172" s="115">
        <x:f t="shared" si="46"/>
        <x:v>0</x:v>
      </x:c>
      <x:c r="CF172" s="363">
        <x:f t="shared" si="46"/>
        <x:v>0</x:v>
      </x:c>
      <x:c r="CG172" s="115">
        <x:f t="shared" si="46"/>
        <x:v>0</x:v>
      </x:c>
      <x:c r="CH172" s="115">
        <x:f t="shared" si="46"/>
        <x:v>0</x:v>
      </x:c>
      <x:c r="CI172" s="115">
        <x:f t="shared" si="46"/>
        <x:v>0</x:v>
      </x:c>
      <x:c r="CJ172" s="115">
        <x:f t="shared" si="46"/>
        <x:v>0</x:v>
      </x:c>
      <x:c r="CK172" s="115">
        <x:f t="shared" si="46"/>
        <x:v>0</x:v>
      </x:c>
      <x:c r="CL172" s="115">
        <x:f t="shared" si="46"/>
        <x:v>0</x:v>
      </x:c>
      <x:c r="CM172" s="115">
        <x:f t="shared" si="46"/>
        <x:v>0</x:v>
      </x:c>
      <x:c r="CN172" s="115">
        <x:f t="shared" si="46"/>
        <x:v>0</x:v>
      </x:c>
      <x:c r="CO172" s="115">
        <x:f t="shared" si="46"/>
        <x:v>0</x:v>
      </x:c>
      <x:c r="CP172" s="363">
        <x:f t="shared" si="46"/>
        <x:v>0</x:v>
      </x:c>
      <x:c r="CQ172" s="115">
        <x:f t="shared" si="46"/>
        <x:v>0</x:v>
      </x:c>
      <x:c r="CR172" s="363">
        <x:f t="shared" si="46"/>
        <x:v>0</x:v>
      </x:c>
      <x:c r="CS172" s="115">
        <x:f t="shared" si="46"/>
        <x:v>0</x:v>
      </x:c>
      <x:c r="CT172" s="115">
        <x:f t="shared" si="46"/>
        <x:v>3</x:v>
      </x:c>
      <x:c r="CU172" s="115">
        <x:f t="shared" si="46"/>
        <x:v>4</x:v>
      </x:c>
      <x:c r="CV172" s="115">
        <x:f t="shared" si="46"/>
        <x:v>13</x:v>
      </x:c>
      <x:c r="CW172" s="115">
        <x:f t="shared" si="46"/>
        <x:v>0</x:v>
      </x:c>
      <x:c r="CX172" s="115">
        <x:f t="shared" si="46"/>
        <x:v>0</x:v>
      </x:c>
      <x:c r="CY172" s="277" t="s">
        <x:v>675</x:v>
      </x:c>
      <x:c r="CZ172" s="115">
        <x:f t="shared" si="46"/>
        <x:v>0</x:v>
      </x:c>
      <x:c r="DA172" s="363">
        <x:f t="shared" si="46"/>
        <x:v>0</x:v>
      </x:c>
      <x:c r="DB172" s="115">
        <x:f t="shared" si="46"/>
        <x:v>0</x:v>
      </x:c>
      <x:c r="DC172" s="363">
        <x:f t="shared" si="46"/>
        <x:v>0</x:v>
      </x:c>
      <x:c r="DD172" s="115">
        <x:f t="shared" si="46"/>
        <x:v>0</x:v>
      </x:c>
      <x:c r="DE172" s="363">
        <x:f t="shared" si="46"/>
        <x:v>0</x:v>
      </x:c>
      <x:c r="DF172" s="115">
        <x:f t="shared" si="46"/>
        <x:v>0</x:v>
      </x:c>
      <x:c r="DG172" s="363">
        <x:f t="shared" si="46"/>
        <x:v>0</x:v>
      </x:c>
    </x:row>
    <x:row r="173" spans="1:111" s="56" customFormat="1" ht="30" customHeight="1">
      <x:c r="A173" s="631" t="s">
        <x:v>258</x:v>
      </x:c>
      <x:c r="B173" s="115">
        <x:v>1</x:v>
      </x:c>
      <x:c r="C173" s="162">
        <x:v>339</x:v>
      </x:c>
      <x:c r="D173" s="112"/>
      <x:c r="E173" s="162"/>
      <x:c r="F173" s="112"/>
      <x:c r="G173" s="162"/>
      <x:c r="H173" s="112"/>
      <x:c r="I173" s="162"/>
      <x:c r="J173" s="112"/>
      <x:c r="K173" s="112"/>
      <x:c r="L173" s="162"/>
      <x:c r="M173" s="112"/>
      <x:c r="N173" s="112"/>
      <x:c r="O173" s="112"/>
      <x:c r="P173" s="112"/>
      <x:c r="Q173" s="112"/>
      <x:c r="R173" s="162"/>
      <x:c r="S173" s="112"/>
      <x:c r="T173" s="162"/>
      <x:c r="U173" s="112"/>
      <x:c r="V173" s="162"/>
      <x:c r="W173" s="112"/>
      <x:c r="X173" s="112"/>
      <x:c r="Y173" s="112"/>
      <x:c r="Z173" s="112"/>
      <x:c r="AA173" s="112"/>
      <x:c r="AB173" s="112"/>
      <x:c r="AC173" s="112"/>
      <x:c r="AD173" s="112"/>
      <x:c r="AE173" s="112"/>
      <x:c r="AF173" s="112"/>
      <x:c r="AG173" s="112"/>
      <x:c r="AH173" s="112"/>
      <x:c r="AI173" s="112"/>
      <x:c r="AJ173" s="112"/>
      <x:c r="AK173" s="112"/>
      <x:c r="AL173" s="631" t="s">
        <x:v>258</x:v>
      </x:c>
      <x:c r="AM173" s="112"/>
      <x:c r="AN173" s="162"/>
      <x:c r="AO173" s="112"/>
      <x:c r="AP173" s="112"/>
      <x:c r="AQ173" s="112"/>
      <x:c r="AR173" s="162"/>
      <x:c r="AS173" s="112"/>
      <x:c r="AT173" s="162"/>
      <x:c r="AU173" s="112"/>
      <x:c r="AV173" s="112"/>
      <x:c r="AW173" s="112"/>
      <x:c r="AX173" s="112"/>
      <x:c r="AY173" s="112"/>
      <x:c r="AZ173" s="112"/>
      <x:c r="BA173" s="162"/>
      <x:c r="BB173" s="112"/>
      <x:c r="BC173" s="112"/>
      <x:c r="BD173" s="112"/>
      <x:c r="BE173" s="112">
        <x:v>1</x:v>
      </x:c>
      <x:c r="BF173" s="112">
        <x:v>9</x:v>
      </x:c>
      <x:c r="BG173" s="112"/>
      <x:c r="BH173" s="112"/>
      <x:c r="BI173" s="112"/>
      <x:c r="BJ173" s="162"/>
      <x:c r="BK173" s="112"/>
      <x:c r="BL173" s="162"/>
      <x:c r="BM173" s="112"/>
      <x:c r="BN173" s="162"/>
      <x:c r="BO173" s="112"/>
      <x:c r="BP173" s="162"/>
      <x:c r="BQ173" s="112"/>
      <x:c r="BR173" s="112"/>
      <x:c r="BS173" s="112"/>
      <x:c r="BT173" s="112"/>
      <x:c r="BU173" s="112"/>
      <x:c r="BV173" s="631" t="s">
        <x:v>258</x:v>
      </x:c>
      <x:c r="BW173" s="112"/>
      <x:c r="BX173" s="112"/>
      <x:c r="BY173" s="162"/>
      <x:c r="BZ173" s="112"/>
      <x:c r="CA173" s="162"/>
      <x:c r="CB173" s="112"/>
      <x:c r="CC173" s="162"/>
      <x:c r="CD173" s="112"/>
      <x:c r="CE173" s="112"/>
      <x:c r="CF173" s="162"/>
      <x:c r="CG173" s="112"/>
      <x:c r="CH173" s="112"/>
      <x:c r="CI173" s="112"/>
      <x:c r="CJ173" s="112"/>
      <x:c r="CK173" s="112"/>
      <x:c r="CL173" s="112"/>
      <x:c r="CM173" s="112"/>
      <x:c r="CN173" s="112"/>
      <x:c r="CO173" s="112"/>
      <x:c r="CP173" s="162"/>
      <x:c r="CQ173" s="112"/>
      <x:c r="CR173" s="162"/>
      <x:c r="CS173" s="112"/>
      <x:c r="CT173" s="112"/>
      <x:c r="CU173" s="112"/>
      <x:c r="CV173" s="112"/>
      <x:c r="CW173" s="112"/>
      <x:c r="CX173" s="112"/>
      <x:c r="CY173" s="631" t="s">
        <x:v>258</x:v>
      </x:c>
      <x:c r="CZ173" s="112"/>
      <x:c r="DA173" s="162"/>
      <x:c r="DB173" s="112"/>
      <x:c r="DC173" s="162"/>
      <x:c r="DD173" s="112"/>
      <x:c r="DE173" s="162"/>
      <x:c r="DF173" s="112"/>
      <x:c r="DG173" s="163"/>
    </x:row>
    <x:row r="174" spans="1:111" s="19" customFormat="1" ht="30" customHeight="1">
      <x:c r="A174" s="631" t="s">
        <x:v>248</x:v>
      </x:c>
      <x:c r="B174" s="115"/>
      <x:c r="C174" s="162"/>
      <x:c r="D174" s="112"/>
      <x:c r="E174" s="162"/>
      <x:c r="F174" s="112"/>
      <x:c r="G174" s="162"/>
      <x:c r="H174" s="112"/>
      <x:c r="I174" s="162"/>
      <x:c r="J174" s="112"/>
      <x:c r="K174" s="112"/>
      <x:c r="L174" s="162"/>
      <x:c r="M174" s="112"/>
      <x:c r="N174" s="112"/>
      <x:c r="O174" s="112"/>
      <x:c r="P174" s="112"/>
      <x:c r="Q174" s="112"/>
      <x:c r="R174" s="162"/>
      <x:c r="S174" s="112">
        <x:v>2</x:v>
      </x:c>
      <x:c r="T174" s="162">
        <x:v>49</x:v>
      </x:c>
      <x:c r="U174" s="112"/>
      <x:c r="V174" s="162"/>
      <x:c r="W174" s="112"/>
      <x:c r="X174" s="112">
        <x:v>32</x:v>
      </x:c>
      <x:c r="Y174" s="112"/>
      <x:c r="Z174" s="112"/>
      <x:c r="AA174" s="112"/>
      <x:c r="AB174" s="112"/>
      <x:c r="AC174" s="112"/>
      <x:c r="AD174" s="112"/>
      <x:c r="AE174" s="112"/>
      <x:c r="AF174" s="112"/>
      <x:c r="AG174" s="112"/>
      <x:c r="AH174" s="112"/>
      <x:c r="AI174" s="112"/>
      <x:c r="AJ174" s="112">
        <x:v>1</x:v>
      </x:c>
      <x:c r="AK174" s="112">
        <x:v>1</x:v>
      </x:c>
      <x:c r="AL174" s="631" t="s">
        <x:v>248</x:v>
      </x:c>
      <x:c r="AM174" s="112"/>
      <x:c r="AN174" s="162"/>
      <x:c r="AO174" s="112"/>
      <x:c r="AP174" s="112"/>
      <x:c r="AQ174" s="112"/>
      <x:c r="AR174" s="162"/>
      <x:c r="AS174" s="112"/>
      <x:c r="AT174" s="162"/>
      <x:c r="AU174" s="112"/>
      <x:c r="AV174" s="112"/>
      <x:c r="AW174" s="112"/>
      <x:c r="AX174" s="112"/>
      <x:c r="AY174" s="112"/>
      <x:c r="AZ174" s="112"/>
      <x:c r="BA174" s="162"/>
      <x:c r="BB174" s="112"/>
      <x:c r="BC174" s="112"/>
      <x:c r="BD174" s="112"/>
      <x:c r="BE174" s="112">
        <x:v>1</x:v>
      </x:c>
      <x:c r="BF174" s="112">
        <x:v>3</x:v>
      </x:c>
      <x:c r="BG174" s="112"/>
      <x:c r="BH174" s="112"/>
      <x:c r="BI174" s="112"/>
      <x:c r="BJ174" s="162"/>
      <x:c r="BK174" s="112"/>
      <x:c r="BL174" s="162"/>
      <x:c r="BM174" s="112"/>
      <x:c r="BN174" s="162"/>
      <x:c r="BO174" s="112"/>
      <x:c r="BP174" s="162"/>
      <x:c r="BQ174" s="112"/>
      <x:c r="BR174" s="112"/>
      <x:c r="BS174" s="112"/>
      <x:c r="BT174" s="112"/>
      <x:c r="BU174" s="112"/>
      <x:c r="BV174" s="631" t="s">
        <x:v>248</x:v>
      </x:c>
      <x:c r="BW174" s="112"/>
      <x:c r="BX174" s="112"/>
      <x:c r="BY174" s="162"/>
      <x:c r="BZ174" s="112"/>
      <x:c r="CA174" s="162"/>
      <x:c r="CB174" s="112"/>
      <x:c r="CC174" s="162"/>
      <x:c r="CD174" s="112"/>
      <x:c r="CE174" s="112"/>
      <x:c r="CF174" s="162"/>
      <x:c r="CG174" s="112"/>
      <x:c r="CH174" s="112"/>
      <x:c r="CI174" s="112"/>
      <x:c r="CJ174" s="112"/>
      <x:c r="CK174" s="112"/>
      <x:c r="CL174" s="112"/>
      <x:c r="CM174" s="112"/>
      <x:c r="CN174" s="112"/>
      <x:c r="CO174" s="112"/>
      <x:c r="CP174" s="162"/>
      <x:c r="CQ174" s="112"/>
      <x:c r="CR174" s="162"/>
      <x:c r="CS174" s="112"/>
      <x:c r="CT174" s="112">
        <x:v>1</x:v>
      </x:c>
      <x:c r="CU174" s="112">
        <x:v>1</x:v>
      </x:c>
      <x:c r="CV174" s="112">
        <x:v>3</x:v>
      </x:c>
      <x:c r="CW174" s="112"/>
      <x:c r="CX174" s="112"/>
      <x:c r="CY174" s="631" t="s">
        <x:v>248</x:v>
      </x:c>
      <x:c r="CZ174" s="112"/>
      <x:c r="DA174" s="162"/>
      <x:c r="DB174" s="112"/>
      <x:c r="DC174" s="162"/>
      <x:c r="DD174" s="112"/>
      <x:c r="DE174" s="162"/>
      <x:c r="DF174" s="112"/>
      <x:c r="DG174" s="163"/>
    </x:row>
    <x:row r="175" spans="1:111" s="19" customFormat="1" ht="30" customHeight="1">
      <x:c r="A175" s="631" t="s">
        <x:v>1619</x:v>
      </x:c>
      <x:c r="B175" s="115"/>
      <x:c r="C175" s="162"/>
      <x:c r="D175" s="112"/>
      <x:c r="E175" s="162"/>
      <x:c r="F175" s="112"/>
      <x:c r="G175" s="162"/>
      <x:c r="H175" s="112"/>
      <x:c r="I175" s="162"/>
      <x:c r="J175" s="112"/>
      <x:c r="K175" s="112"/>
      <x:c r="L175" s="162"/>
      <x:c r="M175" s="112"/>
      <x:c r="N175" s="112"/>
      <x:c r="O175" s="112">
        <x:v>1</x:v>
      </x:c>
      <x:c r="P175" s="112">
        <x:v>1</x:v>
      </x:c>
      <x:c r="Q175" s="112"/>
      <x:c r="R175" s="162"/>
      <x:c r="S175" s="112">
        <x:v>1</x:v>
      </x:c>
      <x:c r="T175" s="162">
        <x:v>12</x:v>
      </x:c>
      <x:c r="U175" s="112"/>
      <x:c r="V175" s="162"/>
      <x:c r="W175" s="112">
        <x:v>9</x:v>
      </x:c>
      <x:c r="X175" s="112">
        <x:v>16</x:v>
      </x:c>
      <x:c r="Y175" s="112"/>
      <x:c r="Z175" s="112"/>
      <x:c r="AA175" s="112"/>
      <x:c r="AB175" s="112"/>
      <x:c r="AC175" s="112"/>
      <x:c r="AD175" s="112"/>
      <x:c r="AE175" s="112"/>
      <x:c r="AF175" s="112"/>
      <x:c r="AG175" s="112"/>
      <x:c r="AH175" s="112"/>
      <x:c r="AI175" s="112"/>
      <x:c r="AJ175" s="112"/>
      <x:c r="AK175" s="112"/>
      <x:c r="AL175" s="631" t="s">
        <x:v>1619</x:v>
      </x:c>
      <x:c r="AM175" s="112"/>
      <x:c r="AN175" s="162"/>
      <x:c r="AO175" s="112"/>
      <x:c r="AP175" s="112"/>
      <x:c r="AQ175" s="112"/>
      <x:c r="AR175" s="162"/>
      <x:c r="AS175" s="112"/>
      <x:c r="AT175" s="162"/>
      <x:c r="AU175" s="112"/>
      <x:c r="AV175" s="112"/>
      <x:c r="AW175" s="112"/>
      <x:c r="AX175" s="112"/>
      <x:c r="AY175" s="112"/>
      <x:c r="AZ175" s="112"/>
      <x:c r="BA175" s="162"/>
      <x:c r="BB175" s="112"/>
      <x:c r="BC175" s="112"/>
      <x:c r="BD175" s="112"/>
      <x:c r="BE175" s="112"/>
      <x:c r="BF175" s="112"/>
      <x:c r="BG175" s="112"/>
      <x:c r="BH175" s="112"/>
      <x:c r="BI175" s="112"/>
      <x:c r="BJ175" s="162"/>
      <x:c r="BK175" s="112"/>
      <x:c r="BL175" s="162"/>
      <x:c r="BM175" s="112"/>
      <x:c r="BN175" s="162"/>
      <x:c r="BO175" s="112"/>
      <x:c r="BP175" s="162"/>
      <x:c r="BQ175" s="112"/>
      <x:c r="BR175" s="112"/>
      <x:c r="BS175" s="112"/>
      <x:c r="BT175" s="112"/>
      <x:c r="BU175" s="112"/>
      <x:c r="BV175" s="631" t="s">
        <x:v>1619</x:v>
      </x:c>
      <x:c r="BW175" s="112"/>
      <x:c r="BX175" s="112"/>
      <x:c r="BY175" s="162"/>
      <x:c r="BZ175" s="112"/>
      <x:c r="CA175" s="162"/>
      <x:c r="CB175" s="112"/>
      <x:c r="CC175" s="162"/>
      <x:c r="CD175" s="112"/>
      <x:c r="CE175" s="112"/>
      <x:c r="CF175" s="162"/>
      <x:c r="CG175" s="112"/>
      <x:c r="CH175" s="112"/>
      <x:c r="CI175" s="112"/>
      <x:c r="CJ175" s="112"/>
      <x:c r="CK175" s="112"/>
      <x:c r="CL175" s="112"/>
      <x:c r="CM175" s="112"/>
      <x:c r="CN175" s="112"/>
      <x:c r="CO175" s="112"/>
      <x:c r="CP175" s="162"/>
      <x:c r="CQ175" s="112"/>
      <x:c r="CR175" s="162"/>
      <x:c r="CS175" s="112"/>
      <x:c r="CT175" s="112"/>
      <x:c r="CU175" s="112"/>
      <x:c r="CV175" s="112"/>
      <x:c r="CW175" s="112"/>
      <x:c r="CX175" s="112"/>
      <x:c r="CY175" s="631" t="s">
        <x:v>1619</x:v>
      </x:c>
      <x:c r="CZ175" s="112"/>
      <x:c r="DA175" s="162"/>
      <x:c r="DB175" s="112"/>
      <x:c r="DC175" s="162"/>
      <x:c r="DD175" s="112"/>
      <x:c r="DE175" s="162"/>
      <x:c r="DF175" s="112"/>
      <x:c r="DG175" s="163"/>
    </x:row>
    <x:row r="176" spans="1:111" s="19" customFormat="1" ht="30" customHeight="1">
      <x:c r="A176" s="631" t="s">
        <x:v>1396</x:v>
      </x:c>
      <x:c r="B176" s="115"/>
      <x:c r="C176" s="162"/>
      <x:c r="D176" s="112"/>
      <x:c r="E176" s="162"/>
      <x:c r="F176" s="112"/>
      <x:c r="G176" s="162"/>
      <x:c r="H176" s="112"/>
      <x:c r="I176" s="162"/>
      <x:c r="J176" s="112"/>
      <x:c r="K176" s="112"/>
      <x:c r="L176" s="162"/>
      <x:c r="M176" s="112"/>
      <x:c r="N176" s="112"/>
      <x:c r="O176" s="112"/>
      <x:c r="P176" s="112"/>
      <x:c r="Q176" s="112"/>
      <x:c r="R176" s="162"/>
      <x:c r="S176" s="112">
        <x:v>1</x:v>
      </x:c>
      <x:c r="T176" s="162">
        <x:v>12</x:v>
      </x:c>
      <x:c r="U176" s="112"/>
      <x:c r="V176" s="162"/>
      <x:c r="W176" s="112">
        <x:v>6</x:v>
      </x:c>
      <x:c r="X176" s="112">
        <x:v>11</x:v>
      </x:c>
      <x:c r="Y176" s="112"/>
      <x:c r="Z176" s="112"/>
      <x:c r="AA176" s="112"/>
      <x:c r="AB176" s="112"/>
      <x:c r="AC176" s="112"/>
      <x:c r="AD176" s="112"/>
      <x:c r="AE176" s="112"/>
      <x:c r="AF176" s="112"/>
      <x:c r="AG176" s="112"/>
      <x:c r="AH176" s="112"/>
      <x:c r="AI176" s="112"/>
      <x:c r="AJ176" s="112"/>
      <x:c r="AK176" s="112"/>
      <x:c r="AL176" s="631" t="s">
        <x:v>1396</x:v>
      </x:c>
      <x:c r="AM176" s="112"/>
      <x:c r="AN176" s="162"/>
      <x:c r="AO176" s="112"/>
      <x:c r="AP176" s="112"/>
      <x:c r="AQ176" s="112"/>
      <x:c r="AR176" s="162"/>
      <x:c r="AS176" s="112"/>
      <x:c r="AT176" s="162"/>
      <x:c r="AU176" s="112"/>
      <x:c r="AV176" s="112"/>
      <x:c r="AW176" s="112"/>
      <x:c r="AX176" s="112"/>
      <x:c r="AY176" s="112"/>
      <x:c r="AZ176" s="112"/>
      <x:c r="BA176" s="162"/>
      <x:c r="BB176" s="112"/>
      <x:c r="BC176" s="112"/>
      <x:c r="BD176" s="112"/>
      <x:c r="BE176" s="112">
        <x:v>1</x:v>
      </x:c>
      <x:c r="BF176" s="112">
        <x:v>6</x:v>
      </x:c>
      <x:c r="BG176" s="112"/>
      <x:c r="BH176" s="112"/>
      <x:c r="BI176" s="112"/>
      <x:c r="BJ176" s="162"/>
      <x:c r="BK176" s="112"/>
      <x:c r="BL176" s="162"/>
      <x:c r="BM176" s="112"/>
      <x:c r="BN176" s="162"/>
      <x:c r="BO176" s="112"/>
      <x:c r="BP176" s="162"/>
      <x:c r="BQ176" s="112"/>
      <x:c r="BR176" s="112"/>
      <x:c r="BS176" s="112"/>
      <x:c r="BT176" s="112"/>
      <x:c r="BU176" s="112"/>
      <x:c r="BV176" s="631" t="s">
        <x:v>1396</x:v>
      </x:c>
      <x:c r="BW176" s="112"/>
      <x:c r="BX176" s="112"/>
      <x:c r="BY176" s="162"/>
      <x:c r="BZ176" s="112"/>
      <x:c r="CA176" s="162"/>
      <x:c r="CB176" s="112"/>
      <x:c r="CC176" s="162"/>
      <x:c r="CD176" s="112"/>
      <x:c r="CE176" s="112"/>
      <x:c r="CF176" s="162"/>
      <x:c r="CG176" s="112"/>
      <x:c r="CH176" s="112"/>
      <x:c r="CI176" s="112"/>
      <x:c r="CJ176" s="112"/>
      <x:c r="CK176" s="112"/>
      <x:c r="CL176" s="112"/>
      <x:c r="CM176" s="112"/>
      <x:c r="CN176" s="112"/>
      <x:c r="CO176" s="112"/>
      <x:c r="CP176" s="162"/>
      <x:c r="CQ176" s="112"/>
      <x:c r="CR176" s="162"/>
      <x:c r="CS176" s="112"/>
      <x:c r="CT176" s="112">
        <x:v>1</x:v>
      </x:c>
      <x:c r="CU176" s="112">
        <x:v>1</x:v>
      </x:c>
      <x:c r="CV176" s="112">
        <x:v>4</x:v>
      </x:c>
      <x:c r="CW176" s="112"/>
      <x:c r="CX176" s="112"/>
      <x:c r="CY176" s="631" t="s">
        <x:v>1396</x:v>
      </x:c>
      <x:c r="CZ176" s="112"/>
      <x:c r="DA176" s="162"/>
      <x:c r="DB176" s="112"/>
      <x:c r="DC176" s="162"/>
      <x:c r="DD176" s="112"/>
      <x:c r="DE176" s="162"/>
      <x:c r="DF176" s="112"/>
      <x:c r="DG176" s="163"/>
    </x:row>
    <x:row r="177" spans="1:111" s="19" customFormat="1" ht="30" customHeight="1">
      <x:c r="A177" s="631" t="s">
        <x:v>1631</x:v>
      </x:c>
      <x:c r="B177" s="115"/>
      <x:c r="C177" s="162"/>
      <x:c r="D177" s="112"/>
      <x:c r="E177" s="162"/>
      <x:c r="F177" s="112"/>
      <x:c r="G177" s="162"/>
      <x:c r="H177" s="112"/>
      <x:c r="I177" s="162"/>
      <x:c r="J177" s="112"/>
      <x:c r="K177" s="112"/>
      <x:c r="L177" s="162"/>
      <x:c r="M177" s="112"/>
      <x:c r="N177" s="112"/>
      <x:c r="O177" s="112">
        <x:v>1</x:v>
      </x:c>
      <x:c r="P177" s="112">
        <x:v>1</x:v>
      </x:c>
      <x:c r="Q177" s="112"/>
      <x:c r="R177" s="162"/>
      <x:c r="S177" s="112">
        <x:v>1</x:v>
      </x:c>
      <x:c r="T177" s="162">
        <x:v>30.25</x:v>
      </x:c>
      <x:c r="U177" s="112"/>
      <x:c r="V177" s="162"/>
      <x:c r="W177" s="112"/>
      <x:c r="X177" s="112">
        <x:v>9</x:v>
      </x:c>
      <x:c r="Y177" s="112"/>
      <x:c r="Z177" s="112"/>
      <x:c r="AA177" s="112"/>
      <x:c r="AB177" s="112"/>
      <x:c r="AC177" s="112"/>
      <x:c r="AD177" s="112"/>
      <x:c r="AE177" s="112"/>
      <x:c r="AF177" s="112"/>
      <x:c r="AG177" s="112"/>
      <x:c r="AH177" s="112"/>
      <x:c r="AI177" s="112"/>
      <x:c r="AJ177" s="112"/>
      <x:c r="AK177" s="112"/>
      <x:c r="AL177" s="631" t="s">
        <x:v>1631</x:v>
      </x:c>
      <x:c r="AM177" s="112"/>
      <x:c r="AN177" s="162"/>
      <x:c r="AO177" s="112"/>
      <x:c r="AP177" s="112"/>
      <x:c r="AQ177" s="112"/>
      <x:c r="AR177" s="162"/>
      <x:c r="AS177" s="112"/>
      <x:c r="AT177" s="162"/>
      <x:c r="AU177" s="112"/>
      <x:c r="AV177" s="112"/>
      <x:c r="AW177" s="112"/>
      <x:c r="AX177" s="112"/>
      <x:c r="AY177" s="112"/>
      <x:c r="AZ177" s="112"/>
      <x:c r="BA177" s="162"/>
      <x:c r="BB177" s="112"/>
      <x:c r="BC177" s="112"/>
      <x:c r="BD177" s="112"/>
      <x:c r="BE177" s="112"/>
      <x:c r="BF177" s="112"/>
      <x:c r="BG177" s="112"/>
      <x:c r="BH177" s="112"/>
      <x:c r="BI177" s="112"/>
      <x:c r="BJ177" s="162"/>
      <x:c r="BK177" s="112"/>
      <x:c r="BL177" s="162"/>
      <x:c r="BM177" s="112"/>
      <x:c r="BN177" s="162"/>
      <x:c r="BO177" s="112"/>
      <x:c r="BP177" s="162"/>
      <x:c r="BQ177" s="112"/>
      <x:c r="BR177" s="112"/>
      <x:c r="BS177" s="112"/>
      <x:c r="BT177" s="112"/>
      <x:c r="BU177" s="112"/>
      <x:c r="BV177" s="631" t="s">
        <x:v>1631</x:v>
      </x:c>
      <x:c r="BW177" s="112"/>
      <x:c r="BX177" s="112"/>
      <x:c r="BY177" s="162"/>
      <x:c r="BZ177" s="112"/>
      <x:c r="CA177" s="162"/>
      <x:c r="CB177" s="112"/>
      <x:c r="CC177" s="162"/>
      <x:c r="CD177" s="112"/>
      <x:c r="CE177" s="112"/>
      <x:c r="CF177" s="162"/>
      <x:c r="CG177" s="112"/>
      <x:c r="CH177" s="112"/>
      <x:c r="CI177" s="112"/>
      <x:c r="CJ177" s="112"/>
      <x:c r="CK177" s="112"/>
      <x:c r="CL177" s="112"/>
      <x:c r="CM177" s="112"/>
      <x:c r="CN177" s="112"/>
      <x:c r="CO177" s="112"/>
      <x:c r="CP177" s="162"/>
      <x:c r="CQ177" s="112"/>
      <x:c r="CR177" s="162"/>
      <x:c r="CS177" s="112"/>
      <x:c r="CT177" s="112">
        <x:v>1</x:v>
      </x:c>
      <x:c r="CU177" s="112">
        <x:v>1</x:v>
      </x:c>
      <x:c r="CV177" s="112">
        <x:v>2</x:v>
      </x:c>
      <x:c r="CW177" s="112"/>
      <x:c r="CX177" s="112"/>
      <x:c r="CY177" s="631" t="s">
        <x:v>1631</x:v>
      </x:c>
      <x:c r="CZ177" s="112"/>
      <x:c r="DA177" s="162"/>
      <x:c r="DB177" s="112"/>
      <x:c r="DC177" s="162"/>
      <x:c r="DD177" s="112"/>
      <x:c r="DE177" s="162"/>
      <x:c r="DF177" s="112"/>
      <x:c r="DG177" s="163"/>
    </x:row>
    <x:row r="178" spans="1:111" s="19" customFormat="1" ht="30" customHeight="1">
      <x:c r="A178" s="631" t="s">
        <x:v>1376</x:v>
      </x:c>
      <x:c r="B178" s="115"/>
      <x:c r="C178" s="162"/>
      <x:c r="D178" s="112"/>
      <x:c r="E178" s="162"/>
      <x:c r="F178" s="112"/>
      <x:c r="G178" s="162"/>
      <x:c r="H178" s="112"/>
      <x:c r="I178" s="162"/>
      <x:c r="J178" s="112"/>
      <x:c r="K178" s="112"/>
      <x:c r="L178" s="162"/>
      <x:c r="M178" s="112"/>
      <x:c r="N178" s="112"/>
      <x:c r="O178" s="112"/>
      <x:c r="P178" s="112"/>
      <x:c r="Q178" s="112"/>
      <x:c r="R178" s="162"/>
      <x:c r="S178" s="112"/>
      <x:c r="T178" s="162"/>
      <x:c r="U178" s="112"/>
      <x:c r="V178" s="162"/>
      <x:c r="W178" s="112"/>
      <x:c r="X178" s="112">
        <x:v>12</x:v>
      </x:c>
      <x:c r="Y178" s="112"/>
      <x:c r="Z178" s="112"/>
      <x:c r="AA178" s="112"/>
      <x:c r="AB178" s="112"/>
      <x:c r="AC178" s="112"/>
      <x:c r="AD178" s="112"/>
      <x:c r="AE178" s="112"/>
      <x:c r="AF178" s="112"/>
      <x:c r="AG178" s="112"/>
      <x:c r="AH178" s="112"/>
      <x:c r="AI178" s="112"/>
      <x:c r="AJ178" s="112"/>
      <x:c r="AK178" s="112"/>
      <x:c r="AL178" s="631" t="s">
        <x:v>1376</x:v>
      </x:c>
      <x:c r="AM178" s="112"/>
      <x:c r="AN178" s="162"/>
      <x:c r="AO178" s="112"/>
      <x:c r="AP178" s="112"/>
      <x:c r="AQ178" s="112"/>
      <x:c r="AR178" s="162"/>
      <x:c r="AS178" s="112"/>
      <x:c r="AT178" s="162"/>
      <x:c r="AU178" s="112"/>
      <x:c r="AV178" s="112"/>
      <x:c r="AW178" s="112"/>
      <x:c r="AX178" s="112"/>
      <x:c r="AY178" s="112"/>
      <x:c r="AZ178" s="112"/>
      <x:c r="BA178" s="162"/>
      <x:c r="BB178" s="112"/>
      <x:c r="BC178" s="112"/>
      <x:c r="BD178" s="112"/>
      <x:c r="BE178" s="112"/>
      <x:c r="BF178" s="112"/>
      <x:c r="BG178" s="112"/>
      <x:c r="BH178" s="112"/>
      <x:c r="BI178" s="112"/>
      <x:c r="BJ178" s="162"/>
      <x:c r="BK178" s="112"/>
      <x:c r="BL178" s="162"/>
      <x:c r="BM178" s="112"/>
      <x:c r="BN178" s="162"/>
      <x:c r="BO178" s="112"/>
      <x:c r="BP178" s="162"/>
      <x:c r="BQ178" s="112"/>
      <x:c r="BR178" s="112"/>
      <x:c r="BS178" s="112"/>
      <x:c r="BT178" s="112"/>
      <x:c r="BU178" s="112"/>
      <x:c r="BV178" s="631" t="s">
        <x:v>1376</x:v>
      </x:c>
      <x:c r="BW178" s="112"/>
      <x:c r="BX178" s="112"/>
      <x:c r="BY178" s="162"/>
      <x:c r="BZ178" s="112"/>
      <x:c r="CA178" s="162"/>
      <x:c r="CB178" s="112"/>
      <x:c r="CC178" s="162"/>
      <x:c r="CD178" s="112"/>
      <x:c r="CE178" s="112"/>
      <x:c r="CF178" s="162"/>
      <x:c r="CG178" s="112"/>
      <x:c r="CH178" s="112"/>
      <x:c r="CI178" s="112"/>
      <x:c r="CJ178" s="112"/>
      <x:c r="CK178" s="112"/>
      <x:c r="CL178" s="112"/>
      <x:c r="CM178" s="112"/>
      <x:c r="CN178" s="112"/>
      <x:c r="CO178" s="112"/>
      <x:c r="CP178" s="162"/>
      <x:c r="CQ178" s="112"/>
      <x:c r="CR178" s="162"/>
      <x:c r="CS178" s="112"/>
      <x:c r="CT178" s="112"/>
      <x:c r="CU178" s="112">
        <x:v>1</x:v>
      </x:c>
      <x:c r="CV178" s="112">
        <x:v>4</x:v>
      </x:c>
      <x:c r="CW178" s="112"/>
      <x:c r="CX178" s="112"/>
      <x:c r="CY178" s="631" t="s">
        <x:v>1376</x:v>
      </x:c>
      <x:c r="CZ178" s="112"/>
      <x:c r="DA178" s="162"/>
      <x:c r="DB178" s="112"/>
      <x:c r="DC178" s="162"/>
      <x:c r="DD178" s="112"/>
      <x:c r="DE178" s="162"/>
      <x:c r="DF178" s="112"/>
      <x:c r="DG178" s="163"/>
    </x:row>
    <x:row r="179" spans="1:111" s="19" customFormat="1" ht="30" customHeight="1">
      <x:c r="A179" s="277" t="s">
        <x:v>1623</x:v>
      </x:c>
      <x:c r="B179" s="115">
        <x:f t="shared" ref="B179:BM179" si="47">SUM(B180)</x:f>
        <x:v>0</x:v>
      </x:c>
      <x:c r="C179" s="162">
        <x:f t="shared" si="47"/>
        <x:v>0</x:v>
      </x:c>
      <x:c r="D179" s="112">
        <x:f t="shared" si="47"/>
        <x:v>0</x:v>
      </x:c>
      <x:c r="E179" s="162">
        <x:f t="shared" si="47"/>
        <x:v>0</x:v>
      </x:c>
      <x:c r="F179" s="112">
        <x:f t="shared" si="47"/>
        <x:v>0</x:v>
      </x:c>
      <x:c r="G179" s="162">
        <x:f t="shared" si="47"/>
        <x:v>0</x:v>
      </x:c>
      <x:c r="H179" s="112">
        <x:f t="shared" si="47"/>
        <x:v>0</x:v>
      </x:c>
      <x:c r="I179" s="162">
        <x:f t="shared" si="47"/>
        <x:v>0</x:v>
      </x:c>
      <x:c r="J179" s="112">
        <x:f t="shared" si="47"/>
        <x:v>0</x:v>
      </x:c>
      <x:c r="K179" s="112">
        <x:f t="shared" si="47"/>
        <x:v>0</x:v>
      </x:c>
      <x:c r="L179" s="162">
        <x:f t="shared" si="47"/>
        <x:v>0</x:v>
      </x:c>
      <x:c r="M179" s="112">
        <x:f t="shared" si="47"/>
        <x:v>0</x:v>
      </x:c>
      <x:c r="N179" s="112">
        <x:f t="shared" si="47"/>
        <x:v>0</x:v>
      </x:c>
      <x:c r="O179" s="112">
        <x:f t="shared" si="47"/>
        <x:v>0</x:v>
      </x:c>
      <x:c r="P179" s="112">
        <x:f t="shared" si="47"/>
        <x:v>0</x:v>
      </x:c>
      <x:c r="Q179" s="112">
        <x:f t="shared" si="47"/>
        <x:v>0</x:v>
      </x:c>
      <x:c r="R179" s="162">
        <x:f t="shared" si="47"/>
        <x:v>0</x:v>
      </x:c>
      <x:c r="S179" s="112">
        <x:f t="shared" si="47"/>
        <x:v>0</x:v>
      </x:c>
      <x:c r="T179" s="162">
        <x:f t="shared" si="47"/>
        <x:v>0</x:v>
      </x:c>
      <x:c r="U179" s="112">
        <x:f t="shared" si="47"/>
        <x:v>0</x:v>
      </x:c>
      <x:c r="V179" s="162">
        <x:f t="shared" si="47"/>
        <x:v>0</x:v>
      </x:c>
      <x:c r="W179" s="112">
        <x:f t="shared" si="47"/>
        <x:v>0</x:v>
      </x:c>
      <x:c r="X179" s="112">
        <x:f t="shared" si="47"/>
        <x:v>0</x:v>
      </x:c>
      <x:c r="Y179" s="112">
        <x:f t="shared" si="47"/>
        <x:v>0</x:v>
      </x:c>
      <x:c r="Z179" s="112">
        <x:f t="shared" si="47"/>
        <x:v>0</x:v>
      </x:c>
      <x:c r="AA179" s="112">
        <x:f t="shared" si="47"/>
        <x:v>0</x:v>
      </x:c>
      <x:c r="AB179" s="112">
        <x:f t="shared" si="47"/>
        <x:v>0</x:v>
      </x:c>
      <x:c r="AC179" s="112">
        <x:f t="shared" si="47"/>
        <x:v>0</x:v>
      </x:c>
      <x:c r="AD179" s="112">
        <x:f t="shared" si="47"/>
        <x:v>0</x:v>
      </x:c>
      <x:c r="AE179" s="112">
        <x:f t="shared" si="47"/>
        <x:v>0</x:v>
      </x:c>
      <x:c r="AF179" s="112">
        <x:f t="shared" si="47"/>
        <x:v>0</x:v>
      </x:c>
      <x:c r="AG179" s="112">
        <x:f t="shared" si="47"/>
        <x:v>0</x:v>
      </x:c>
      <x:c r="AH179" s="112">
        <x:f t="shared" si="47"/>
        <x:v>0</x:v>
      </x:c>
      <x:c r="AI179" s="112">
        <x:f t="shared" si="47"/>
        <x:v>0</x:v>
      </x:c>
      <x:c r="AJ179" s="112">
        <x:f t="shared" si="47"/>
        <x:v>0</x:v>
      </x:c>
      <x:c r="AK179" s="112">
        <x:f t="shared" si="47"/>
        <x:v>0</x:v>
      </x:c>
      <x:c r="AL179" s="277" t="s">
        <x:v>1623</x:v>
      </x:c>
      <x:c r="AM179" s="112">
        <x:f t="shared" si="47"/>
        <x:v>0</x:v>
      </x:c>
      <x:c r="AN179" s="162">
        <x:f t="shared" si="47"/>
        <x:v>0</x:v>
      </x:c>
      <x:c r="AO179" s="112">
        <x:f t="shared" si="47"/>
        <x:v>0</x:v>
      </x:c>
      <x:c r="AP179" s="112">
        <x:f t="shared" si="47"/>
        <x:v>0</x:v>
      </x:c>
      <x:c r="AQ179" s="112">
        <x:f t="shared" si="47"/>
        <x:v>0</x:v>
      </x:c>
      <x:c r="AR179" s="162">
        <x:f t="shared" si="47"/>
        <x:v>0</x:v>
      </x:c>
      <x:c r="AS179" s="112">
        <x:f t="shared" si="47"/>
        <x:v>0</x:v>
      </x:c>
      <x:c r="AT179" s="162">
        <x:f t="shared" si="47"/>
        <x:v>0</x:v>
      </x:c>
      <x:c r="AU179" s="112">
        <x:f t="shared" si="47"/>
        <x:v>0</x:v>
      </x:c>
      <x:c r="AV179" s="112">
        <x:f t="shared" si="47"/>
        <x:v>0</x:v>
      </x:c>
      <x:c r="AW179" s="112">
        <x:f t="shared" si="47"/>
        <x:v>0</x:v>
      </x:c>
      <x:c r="AX179" s="112">
        <x:f t="shared" si="47"/>
        <x:v>0</x:v>
      </x:c>
      <x:c r="AY179" s="112">
        <x:f t="shared" si="47"/>
        <x:v>0</x:v>
      </x:c>
      <x:c r="AZ179" s="112">
        <x:f t="shared" si="47"/>
        <x:v>0</x:v>
      </x:c>
      <x:c r="BA179" s="162">
        <x:f t="shared" si="47"/>
        <x:v>0</x:v>
      </x:c>
      <x:c r="BB179" s="112">
        <x:f t="shared" si="47"/>
        <x:v>0</x:v>
      </x:c>
      <x:c r="BC179" s="112">
        <x:f t="shared" si="47"/>
        <x:v>0</x:v>
      </x:c>
      <x:c r="BD179" s="112">
        <x:f t="shared" si="47"/>
        <x:v>0</x:v>
      </x:c>
      <x:c r="BE179" s="112">
        <x:f t="shared" si="47"/>
        <x:v>0</x:v>
      </x:c>
      <x:c r="BF179" s="112">
        <x:f t="shared" si="47"/>
        <x:v>0</x:v>
      </x:c>
      <x:c r="BG179" s="112">
        <x:f t="shared" si="47"/>
        <x:v>0</x:v>
      </x:c>
      <x:c r="BH179" s="112">
        <x:f t="shared" si="47"/>
        <x:v>0</x:v>
      </x:c>
      <x:c r="BI179" s="112">
        <x:f t="shared" si="47"/>
        <x:v>0</x:v>
      </x:c>
      <x:c r="BJ179" s="162">
        <x:f t="shared" si="47"/>
        <x:v>0</x:v>
      </x:c>
      <x:c r="BK179" s="112">
        <x:f t="shared" si="47"/>
        <x:v>0</x:v>
      </x:c>
      <x:c r="BL179" s="162">
        <x:f t="shared" si="47"/>
        <x:v>0</x:v>
      </x:c>
      <x:c r="BM179" s="112">
        <x:f t="shared" si="47"/>
        <x:v>0</x:v>
      </x:c>
      <x:c r="BN179" s="162">
        <x:f t="shared" ref="BN179:DG179" si="48">SUM(BN180)</x:f>
        <x:v>0</x:v>
      </x:c>
      <x:c r="BO179" s="112">
        <x:f t="shared" si="48"/>
        <x:v>0</x:v>
      </x:c>
      <x:c r="BP179" s="162">
        <x:f t="shared" si="48"/>
        <x:v>0</x:v>
      </x:c>
      <x:c r="BQ179" s="112">
        <x:f t="shared" si="48"/>
        <x:v>0</x:v>
      </x:c>
      <x:c r="BR179" s="112">
        <x:f t="shared" si="48"/>
        <x:v>0</x:v>
      </x:c>
      <x:c r="BS179" s="112">
        <x:f t="shared" si="48"/>
        <x:v>0</x:v>
      </x:c>
      <x:c r="BT179" s="112">
        <x:f t="shared" si="48"/>
        <x:v>0</x:v>
      </x:c>
      <x:c r="BU179" s="112">
        <x:f t="shared" si="48"/>
        <x:v>0</x:v>
      </x:c>
      <x:c r="BV179" s="277" t="s">
        <x:v>1623</x:v>
      </x:c>
      <x:c r="BW179" s="112">
        <x:f t="shared" si="48"/>
        <x:v>0</x:v>
      </x:c>
      <x:c r="BX179" s="112">
        <x:f t="shared" si="48"/>
        <x:v>0</x:v>
      </x:c>
      <x:c r="BY179" s="162">
        <x:f t="shared" si="48"/>
        <x:v>0</x:v>
      </x:c>
      <x:c r="BZ179" s="112">
        <x:f t="shared" si="48"/>
        <x:v>0</x:v>
      </x:c>
      <x:c r="CA179" s="162">
        <x:f t="shared" si="48"/>
        <x:v>0</x:v>
      </x:c>
      <x:c r="CB179" s="112">
        <x:f t="shared" si="48"/>
        <x:v>0</x:v>
      </x:c>
      <x:c r="CC179" s="162">
        <x:f t="shared" si="48"/>
        <x:v>0</x:v>
      </x:c>
      <x:c r="CD179" s="112">
        <x:f t="shared" si="48"/>
        <x:v>0</x:v>
      </x:c>
      <x:c r="CE179" s="112">
        <x:f t="shared" si="48"/>
        <x:v>0</x:v>
      </x:c>
      <x:c r="CF179" s="162">
        <x:f t="shared" si="48"/>
        <x:v>0</x:v>
      </x:c>
      <x:c r="CG179" s="112">
        <x:f t="shared" si="48"/>
        <x:v>0</x:v>
      </x:c>
      <x:c r="CH179" s="112">
        <x:f t="shared" si="48"/>
        <x:v>0</x:v>
      </x:c>
      <x:c r="CI179" s="112">
        <x:f t="shared" si="48"/>
        <x:v>0</x:v>
      </x:c>
      <x:c r="CJ179" s="112">
        <x:f t="shared" si="48"/>
        <x:v>0</x:v>
      </x:c>
      <x:c r="CK179" s="112">
        <x:f t="shared" si="48"/>
        <x:v>0</x:v>
      </x:c>
      <x:c r="CL179" s="112">
        <x:f t="shared" si="48"/>
        <x:v>0</x:v>
      </x:c>
      <x:c r="CM179" s="112">
        <x:f t="shared" si="48"/>
        <x:v>0</x:v>
      </x:c>
      <x:c r="CN179" s="112">
        <x:f t="shared" si="48"/>
        <x:v>0</x:v>
      </x:c>
      <x:c r="CO179" s="112">
        <x:f t="shared" si="48"/>
        <x:v>0</x:v>
      </x:c>
      <x:c r="CP179" s="162">
        <x:f t="shared" si="48"/>
        <x:v>0</x:v>
      </x:c>
      <x:c r="CQ179" s="112">
        <x:f t="shared" si="48"/>
        <x:v>0</x:v>
      </x:c>
      <x:c r="CR179" s="162">
        <x:f t="shared" si="48"/>
        <x:v>0</x:v>
      </x:c>
      <x:c r="CS179" s="112">
        <x:f t="shared" si="48"/>
        <x:v>0</x:v>
      </x:c>
      <x:c r="CT179" s="112">
        <x:f t="shared" si="48"/>
        <x:v>0</x:v>
      </x:c>
      <x:c r="CU179" s="112">
        <x:f t="shared" si="48"/>
        <x:v>0</x:v>
      </x:c>
      <x:c r="CV179" s="112">
        <x:f t="shared" si="48"/>
        <x:v>0</x:v>
      </x:c>
      <x:c r="CW179" s="112">
        <x:f t="shared" si="48"/>
        <x:v>0</x:v>
      </x:c>
      <x:c r="CX179" s="112">
        <x:f t="shared" si="48"/>
        <x:v>0</x:v>
      </x:c>
      <x:c r="CY179" s="277" t="s">
        <x:v>1623</x:v>
      </x:c>
      <x:c r="CZ179" s="112">
        <x:f t="shared" si="48"/>
        <x:v>0</x:v>
      </x:c>
      <x:c r="DA179" s="162">
        <x:f t="shared" si="48"/>
        <x:v>0</x:v>
      </x:c>
      <x:c r="DB179" s="112">
        <x:f t="shared" si="48"/>
        <x:v>0</x:v>
      </x:c>
      <x:c r="DC179" s="162">
        <x:f t="shared" si="48"/>
        <x:v>0</x:v>
      </x:c>
      <x:c r="DD179" s="112">
        <x:f t="shared" si="48"/>
        <x:v>0</x:v>
      </x:c>
      <x:c r="DE179" s="162">
        <x:f t="shared" si="48"/>
        <x:v>0</x:v>
      </x:c>
      <x:c r="DF179" s="112">
        <x:f t="shared" si="48"/>
        <x:v>0</x:v>
      </x:c>
      <x:c r="DG179" s="163">
        <x:f t="shared" si="48"/>
        <x:v>0</x:v>
      </x:c>
    </x:row>
    <x:row r="180" spans="1:111" s="19" customFormat="1" ht="30" customHeight="1">
      <x:c r="A180" s="639" t="s">
        <x:v>2787</x:v>
      </x:c>
      <x:c r="B180" s="700"/>
      <x:c r="C180" s="615"/>
      <x:c r="D180" s="614"/>
      <x:c r="E180" s="615"/>
      <x:c r="F180" s="614"/>
      <x:c r="G180" s="615"/>
      <x:c r="H180" s="614"/>
      <x:c r="I180" s="615"/>
      <x:c r="J180" s="614">
        <x:v>0</x:v>
      </x:c>
      <x:c r="K180" s="614"/>
      <x:c r="L180" s="615"/>
      <x:c r="M180" s="614"/>
      <x:c r="N180" s="614"/>
      <x:c r="O180" s="614"/>
      <x:c r="P180" s="614"/>
      <x:c r="Q180" s="614"/>
      <x:c r="R180" s="615"/>
      <x:c r="S180" s="614"/>
      <x:c r="T180" s="615"/>
      <x:c r="U180" s="614"/>
      <x:c r="V180" s="615"/>
      <x:c r="W180" s="614">
        <x:v>0</x:v>
      </x:c>
      <x:c r="X180" s="614">
        <x:v>0</x:v>
      </x:c>
      <x:c r="Y180" s="614"/>
      <x:c r="Z180" s="614"/>
      <x:c r="AA180" s="614"/>
      <x:c r="AB180" s="614"/>
      <x:c r="AC180" s="614"/>
      <x:c r="AD180" s="614">
        <x:v>0</x:v>
      </x:c>
      <x:c r="AE180" s="614"/>
      <x:c r="AF180" s="614"/>
      <x:c r="AG180" s="614">
        <x:v>0</x:v>
      </x:c>
      <x:c r="AH180" s="614"/>
      <x:c r="AI180" s="614"/>
      <x:c r="AJ180" s="614"/>
      <x:c r="AK180" s="614"/>
      <x:c r="AL180" s="639" t="s">
        <x:v>2787</x:v>
      </x:c>
      <x:c r="AM180" s="614"/>
      <x:c r="AN180" s="615"/>
      <x:c r="AO180" s="614"/>
      <x:c r="AP180" s="614"/>
      <x:c r="AQ180" s="614"/>
      <x:c r="AR180" s="615"/>
      <x:c r="AS180" s="614"/>
      <x:c r="AT180" s="615"/>
      <x:c r="AU180" s="614"/>
      <x:c r="AV180" s="614"/>
      <x:c r="AW180" s="614"/>
      <x:c r="AX180" s="614">
        <x:v>0</x:v>
      </x:c>
      <x:c r="AY180" s="614">
        <x:v>0</x:v>
      </x:c>
      <x:c r="AZ180" s="614">
        <x:v>0</x:v>
      </x:c>
      <x:c r="BA180" s="615">
        <x:v>0</x:v>
      </x:c>
      <x:c r="BB180" s="614"/>
      <x:c r="BC180" s="614"/>
      <x:c r="BD180" s="614"/>
      <x:c r="BE180" s="614">
        <x:v>0</x:v>
      </x:c>
      <x:c r="BF180" s="614">
        <x:v>0</x:v>
      </x:c>
      <x:c r="BG180" s="614"/>
      <x:c r="BH180" s="614"/>
      <x:c r="BI180" s="614"/>
      <x:c r="BJ180" s="615"/>
      <x:c r="BK180" s="614"/>
      <x:c r="BL180" s="615"/>
      <x:c r="BM180" s="614"/>
      <x:c r="BN180" s="615"/>
      <x:c r="BO180" s="614"/>
      <x:c r="BP180" s="615"/>
      <x:c r="BQ180" s="614"/>
      <x:c r="BR180" s="614"/>
      <x:c r="BS180" s="614"/>
      <x:c r="BT180" s="614"/>
      <x:c r="BU180" s="614"/>
      <x:c r="BV180" s="639" t="s">
        <x:v>2787</x:v>
      </x:c>
      <x:c r="BW180" s="614"/>
      <x:c r="BX180" s="614"/>
      <x:c r="BY180" s="615"/>
      <x:c r="BZ180" s="614"/>
      <x:c r="CA180" s="615"/>
      <x:c r="CB180" s="614"/>
      <x:c r="CC180" s="615"/>
      <x:c r="CD180" s="614"/>
      <x:c r="CE180" s="614"/>
      <x:c r="CF180" s="615"/>
      <x:c r="CG180" s="614"/>
      <x:c r="CH180" s="614"/>
      <x:c r="CI180" s="614"/>
      <x:c r="CJ180" s="614">
        <x:v>0</x:v>
      </x:c>
      <x:c r="CK180" s="614"/>
      <x:c r="CL180" s="614"/>
      <x:c r="CM180" s="614"/>
      <x:c r="CN180" s="614"/>
      <x:c r="CO180" s="614"/>
      <x:c r="CP180" s="615"/>
      <x:c r="CQ180" s="614"/>
      <x:c r="CR180" s="615"/>
      <x:c r="CS180" s="614">
        <x:v>0</x:v>
      </x:c>
      <x:c r="CT180" s="614">
        <x:v>0</x:v>
      </x:c>
      <x:c r="CU180" s="614"/>
      <x:c r="CV180" s="614"/>
      <x:c r="CW180" s="614"/>
      <x:c r="CX180" s="614"/>
      <x:c r="CY180" s="639" t="s">
        <x:v>2787</x:v>
      </x:c>
      <x:c r="CZ180" s="614"/>
      <x:c r="DA180" s="615"/>
      <x:c r="DB180" s="614"/>
      <x:c r="DC180" s="615"/>
      <x:c r="DD180" s="614"/>
      <x:c r="DE180" s="615"/>
      <x:c r="DF180" s="614"/>
      <x:c r="DG180" s="701"/>
    </x:row>
    <x:row r="181" spans="1:111" s="19" customFormat="1" ht="30" customHeight="1">
      <x:c r="A181" s="168" t="s">
        <x:v>2403</x:v>
      </x:c>
      <x:c r="B181" s="342">
        <x:f t="shared" ref="B181:AK181" si="49">B182+B185</x:f>
        <x:v>0</x:v>
      </x:c>
      <x:c r="C181" s="343">
        <x:f t="shared" si="49"/>
        <x:v>0</x:v>
      </x:c>
      <x:c r="D181" s="344">
        <x:f t="shared" si="49"/>
        <x:v>0</x:v>
      </x:c>
      <x:c r="E181" s="343">
        <x:f t="shared" si="49"/>
        <x:v>0</x:v>
      </x:c>
      <x:c r="F181" s="344">
        <x:f t="shared" si="49"/>
        <x:v>0</x:v>
      </x:c>
      <x:c r="G181" s="343">
        <x:f t="shared" si="49"/>
        <x:v>0</x:v>
      </x:c>
      <x:c r="H181" s="344">
        <x:f t="shared" si="49"/>
        <x:v>0</x:v>
      </x:c>
      <x:c r="I181" s="343">
        <x:f t="shared" si="49"/>
        <x:v>0</x:v>
      </x:c>
      <x:c r="J181" s="344">
        <x:f t="shared" si="49"/>
        <x:v>2</x:v>
      </x:c>
      <x:c r="K181" s="344">
        <x:f t="shared" si="49"/>
        <x:v>1</x:v>
      </x:c>
      <x:c r="L181" s="343">
        <x:f t="shared" si="49"/>
        <x:v>448</x:v>
      </x:c>
      <x:c r="M181" s="344">
        <x:f t="shared" si="49"/>
        <x:v>0</x:v>
      </x:c>
      <x:c r="N181" s="344">
        <x:f t="shared" si="49"/>
        <x:v>0</x:v>
      </x:c>
      <x:c r="O181" s="344">
        <x:f t="shared" si="49"/>
        <x:v>0</x:v>
      </x:c>
      <x:c r="P181" s="344">
        <x:f t="shared" si="49"/>
        <x:v>0</x:v>
      </x:c>
      <x:c r="Q181" s="344">
        <x:f t="shared" si="49"/>
        <x:v>0</x:v>
      </x:c>
      <x:c r="R181" s="343">
        <x:f t="shared" si="49"/>
        <x:v>0</x:v>
      </x:c>
      <x:c r="S181" s="344">
        <x:f t="shared" si="49"/>
        <x:v>1</x:v>
      </x:c>
      <x:c r="T181" s="343">
        <x:f t="shared" si="49"/>
        <x:v>28</x:v>
      </x:c>
      <x:c r="U181" s="344">
        <x:f t="shared" si="49"/>
        <x:v>0</x:v>
      </x:c>
      <x:c r="V181" s="343">
        <x:f t="shared" si="49"/>
        <x:v>0</x:v>
      </x:c>
      <x:c r="W181" s="344">
        <x:f t="shared" si="49"/>
        <x:v>0</x:v>
      </x:c>
      <x:c r="X181" s="344">
        <x:f t="shared" si="49"/>
        <x:v>96</x:v>
      </x:c>
      <x:c r="Y181" s="344">
        <x:f t="shared" si="49"/>
        <x:v>0</x:v>
      </x:c>
      <x:c r="Z181" s="344">
        <x:f t="shared" si="49"/>
        <x:v>0</x:v>
      </x:c>
      <x:c r="AA181" s="344">
        <x:f t="shared" si="49"/>
        <x:v>0</x:v>
      </x:c>
      <x:c r="AB181" s="344">
        <x:f t="shared" si="49"/>
        <x:v>0</x:v>
      </x:c>
      <x:c r="AC181" s="344">
        <x:f t="shared" si="49"/>
        <x:v>0</x:v>
      </x:c>
      <x:c r="AD181" s="344">
        <x:f t="shared" si="49"/>
        <x:v>0</x:v>
      </x:c>
      <x:c r="AE181" s="344">
        <x:f t="shared" si="49"/>
        <x:v>0</x:v>
      </x:c>
      <x:c r="AF181" s="344">
        <x:f t="shared" si="49"/>
        <x:v>0</x:v>
      </x:c>
      <x:c r="AG181" s="344">
        <x:f t="shared" si="49"/>
        <x:v>1</x:v>
      </x:c>
      <x:c r="AH181" s="344">
        <x:f t="shared" si="49"/>
        <x:v>0</x:v>
      </x:c>
      <x:c r="AI181" s="344">
        <x:f t="shared" si="49"/>
        <x:v>0</x:v>
      </x:c>
      <x:c r="AJ181" s="344">
        <x:f t="shared" si="49"/>
        <x:v>0</x:v>
      </x:c>
      <x:c r="AK181" s="344">
        <x:f t="shared" si="49"/>
        <x:v>0</x:v>
      </x:c>
      <x:c r="AL181" s="168" t="s">
        <x:v>2403</x:v>
      </x:c>
      <x:c r="AM181" s="344">
        <x:f t="shared" ref="AM181:BU181" si="50">AM182+AM185</x:f>
        <x:v>0</x:v>
      </x:c>
      <x:c r="AN181" s="343">
        <x:f t="shared" si="50"/>
        <x:v>0</x:v>
      </x:c>
      <x:c r="AO181" s="344">
        <x:f t="shared" si="50"/>
        <x:v>0</x:v>
      </x:c>
      <x:c r="AP181" s="344">
        <x:f t="shared" si="50"/>
        <x:v>0</x:v>
      </x:c>
      <x:c r="AQ181" s="344">
        <x:f t="shared" si="50"/>
        <x:v>0</x:v>
      </x:c>
      <x:c r="AR181" s="343">
        <x:f t="shared" si="50"/>
        <x:v>0</x:v>
      </x:c>
      <x:c r="AS181" s="344">
        <x:f t="shared" si="50"/>
        <x:v>0</x:v>
      </x:c>
      <x:c r="AT181" s="343">
        <x:f t="shared" si="50"/>
        <x:v>0</x:v>
      </x:c>
      <x:c r="AU181" s="344">
        <x:f t="shared" si="50"/>
        <x:v>0</x:v>
      </x:c>
      <x:c r="AV181" s="344">
        <x:f t="shared" si="50"/>
        <x:v>0</x:v>
      </x:c>
      <x:c r="AW181" s="344">
        <x:f t="shared" si="50"/>
        <x:v>0</x:v>
      </x:c>
      <x:c r="AX181" s="344">
        <x:f t="shared" si="50"/>
        <x:v>2</x:v>
      </x:c>
      <x:c r="AY181" s="344">
        <x:f t="shared" si="50"/>
        <x:v>0</x:v>
      </x:c>
      <x:c r="AZ181" s="344">
        <x:f t="shared" si="50"/>
        <x:v>1</x:v>
      </x:c>
      <x:c r="BA181" s="343">
        <x:f t="shared" si="50"/>
        <x:v>3</x:v>
      </x:c>
      <x:c r="BB181" s="344">
        <x:f t="shared" si="50"/>
        <x:v>0</x:v>
      </x:c>
      <x:c r="BC181" s="344">
        <x:f t="shared" si="50"/>
        <x:v>0</x:v>
      </x:c>
      <x:c r="BD181" s="344">
        <x:f t="shared" si="50"/>
        <x:v>0</x:v>
      </x:c>
      <x:c r="BE181" s="344">
        <x:f t="shared" si="50"/>
        <x:v>2</x:v>
      </x:c>
      <x:c r="BF181" s="344">
        <x:f t="shared" si="50"/>
        <x:v>8</x:v>
      </x:c>
      <x:c r="BG181" s="344">
        <x:f t="shared" si="50"/>
        <x:v>1</x:v>
      </x:c>
      <x:c r="BH181" s="344">
        <x:f t="shared" si="50"/>
        <x:v>2</x:v>
      </x:c>
      <x:c r="BI181" s="344">
        <x:f t="shared" si="50"/>
        <x:v>0</x:v>
      </x:c>
      <x:c r="BJ181" s="343">
        <x:f t="shared" si="50"/>
        <x:v>0</x:v>
      </x:c>
      <x:c r="BK181" s="344">
        <x:f t="shared" si="50"/>
        <x:v>0</x:v>
      </x:c>
      <x:c r="BL181" s="343">
        <x:f t="shared" si="50"/>
        <x:v>0</x:v>
      </x:c>
      <x:c r="BM181" s="344">
        <x:f t="shared" si="50"/>
        <x:v>0</x:v>
      </x:c>
      <x:c r="BN181" s="343">
        <x:f t="shared" si="50"/>
        <x:v>0</x:v>
      </x:c>
      <x:c r="BO181" s="344">
        <x:f t="shared" si="50"/>
        <x:v>0</x:v>
      </x:c>
      <x:c r="BP181" s="343">
        <x:f t="shared" si="50"/>
        <x:v>0</x:v>
      </x:c>
      <x:c r="BQ181" s="344">
        <x:f t="shared" si="50"/>
        <x:v>0</x:v>
      </x:c>
      <x:c r="BR181" s="344">
        <x:f t="shared" si="50"/>
        <x:v>0</x:v>
      </x:c>
      <x:c r="BS181" s="344">
        <x:f t="shared" si="50"/>
        <x:v>0</x:v>
      </x:c>
      <x:c r="BT181" s="344">
        <x:f t="shared" si="50"/>
        <x:v>0</x:v>
      </x:c>
      <x:c r="BU181" s="344">
        <x:f t="shared" si="50"/>
        <x:v>0</x:v>
      </x:c>
      <x:c r="BV181" s="168" t="s">
        <x:v>2403</x:v>
      </x:c>
      <x:c r="BW181" s="344">
        <x:f t="shared" ref="BW181:CX181" si="51">BW182+BW185</x:f>
        <x:v>0</x:v>
      </x:c>
      <x:c r="BX181" s="344">
        <x:f t="shared" si="51"/>
        <x:v>0</x:v>
      </x:c>
      <x:c r="BY181" s="343">
        <x:f t="shared" si="51"/>
        <x:v>0</x:v>
      </x:c>
      <x:c r="BZ181" s="344">
        <x:f t="shared" si="51"/>
        <x:v>0</x:v>
      </x:c>
      <x:c r="CA181" s="343">
        <x:f t="shared" si="51"/>
        <x:v>0</x:v>
      </x:c>
      <x:c r="CB181" s="344">
        <x:f t="shared" si="51"/>
        <x:v>0</x:v>
      </x:c>
      <x:c r="CC181" s="343">
        <x:f t="shared" si="51"/>
        <x:v>0</x:v>
      </x:c>
      <x:c r="CD181" s="344">
        <x:f t="shared" si="51"/>
        <x:v>0</x:v>
      </x:c>
      <x:c r="CE181" s="344">
        <x:f t="shared" si="51"/>
        <x:v>0</x:v>
      </x:c>
      <x:c r="CF181" s="343">
        <x:f t="shared" si="51"/>
        <x:v>0</x:v>
      </x:c>
      <x:c r="CG181" s="344">
        <x:f t="shared" si="51"/>
        <x:v>0</x:v>
      </x:c>
      <x:c r="CH181" s="344">
        <x:f t="shared" si="51"/>
        <x:v>0</x:v>
      </x:c>
      <x:c r="CI181" s="344">
        <x:f t="shared" si="51"/>
        <x:v>0</x:v>
      </x:c>
      <x:c r="CJ181" s="344">
        <x:f t="shared" si="51"/>
        <x:v>0</x:v>
      </x:c>
      <x:c r="CK181" s="344">
        <x:f t="shared" si="51"/>
        <x:v>0</x:v>
      </x:c>
      <x:c r="CL181" s="344">
        <x:f t="shared" si="51"/>
        <x:v>0</x:v>
      </x:c>
      <x:c r="CM181" s="344">
        <x:f t="shared" si="51"/>
        <x:v>0</x:v>
      </x:c>
      <x:c r="CN181" s="344">
        <x:f t="shared" si="51"/>
        <x:v>0</x:v>
      </x:c>
      <x:c r="CO181" s="344">
        <x:f t="shared" si="51"/>
        <x:v>0</x:v>
      </x:c>
      <x:c r="CP181" s="343">
        <x:f t="shared" si="51"/>
        <x:v>0</x:v>
      </x:c>
      <x:c r="CQ181" s="344">
        <x:f t="shared" si="51"/>
        <x:v>1</x:v>
      </x:c>
      <x:c r="CR181" s="343">
        <x:f t="shared" si="51"/>
        <x:v>100</x:v>
      </x:c>
      <x:c r="CS181" s="344">
        <x:f t="shared" si="51"/>
        <x:v>3</x:v>
      </x:c>
      <x:c r="CT181" s="344">
        <x:f t="shared" si="51"/>
        <x:v>1</x:v>
      </x:c>
      <x:c r="CU181" s="344">
        <x:f t="shared" si="51"/>
        <x:v>3</x:v>
      </x:c>
      <x:c r="CV181" s="344">
        <x:f t="shared" si="51"/>
        <x:v>4</x:v>
      </x:c>
      <x:c r="CW181" s="344">
        <x:f t="shared" si="51"/>
        <x:v>0</x:v>
      </x:c>
      <x:c r="CX181" s="344">
        <x:f t="shared" si="51"/>
        <x:v>0</x:v>
      </x:c>
      <x:c r="CY181" s="168" t="s">
        <x:v>2403</x:v>
      </x:c>
      <x:c r="CZ181" s="344">
        <x:f t="shared" ref="CZ181:DG181" si="52">CZ182+CZ185</x:f>
        <x:v>0</x:v>
      </x:c>
      <x:c r="DA181" s="343">
        <x:f t="shared" si="52"/>
        <x:v>0</x:v>
      </x:c>
      <x:c r="DB181" s="344">
        <x:f t="shared" si="52"/>
        <x:v>0</x:v>
      </x:c>
      <x:c r="DC181" s="343">
        <x:f t="shared" si="52"/>
        <x:v>0</x:v>
      </x:c>
      <x:c r="DD181" s="344">
        <x:f t="shared" si="52"/>
        <x:v>0</x:v>
      </x:c>
      <x:c r="DE181" s="343">
        <x:f t="shared" si="52"/>
        <x:v>0</x:v>
      </x:c>
      <x:c r="DF181" s="344">
        <x:f t="shared" si="52"/>
        <x:v>0</x:v>
      </x:c>
      <x:c r="DG181" s="345">
        <x:f t="shared" si="52"/>
        <x:v>0</x:v>
      </x:c>
    </x:row>
    <x:row r="182" spans="1:111" s="19" customFormat="1" ht="30" customHeight="1">
      <x:c r="A182" s="364" t="s">
        <x:v>1065</x:v>
      </x:c>
      <x:c r="B182" s="167">
        <x:f t="shared" ref="B182:AK182" si="53">SUM(B183:B184)</x:f>
        <x:v>0</x:v>
      </x:c>
      <x:c r="C182" s="161">
        <x:f t="shared" si="53"/>
        <x:v>0</x:v>
      </x:c>
      <x:c r="D182" s="160">
        <x:f t="shared" si="53"/>
        <x:v>0</x:v>
      </x:c>
      <x:c r="E182" s="161">
        <x:f t="shared" si="53"/>
        <x:v>0</x:v>
      </x:c>
      <x:c r="F182" s="160">
        <x:f t="shared" si="53"/>
        <x:v>0</x:v>
      </x:c>
      <x:c r="G182" s="161">
        <x:f t="shared" si="53"/>
        <x:v>0</x:v>
      </x:c>
      <x:c r="H182" s="160">
        <x:f t="shared" si="53"/>
        <x:v>0</x:v>
      </x:c>
      <x:c r="I182" s="161">
        <x:f t="shared" si="53"/>
        <x:v>0</x:v>
      </x:c>
      <x:c r="J182" s="160">
        <x:f t="shared" si="53"/>
        <x:v>0</x:v>
      </x:c>
      <x:c r="K182" s="160">
        <x:f t="shared" si="53"/>
        <x:v>0</x:v>
      </x:c>
      <x:c r="L182" s="161">
        <x:f t="shared" si="53"/>
        <x:v>0</x:v>
      </x:c>
      <x:c r="M182" s="160">
        <x:f t="shared" si="53"/>
        <x:v>0</x:v>
      </x:c>
      <x:c r="N182" s="160">
        <x:f t="shared" si="53"/>
        <x:v>0</x:v>
      </x:c>
      <x:c r="O182" s="160">
        <x:f t="shared" si="53"/>
        <x:v>0</x:v>
      </x:c>
      <x:c r="P182" s="160">
        <x:f t="shared" si="53"/>
        <x:v>0</x:v>
      </x:c>
      <x:c r="Q182" s="160">
        <x:f t="shared" si="53"/>
        <x:v>0</x:v>
      </x:c>
      <x:c r="R182" s="161">
        <x:f t="shared" si="53"/>
        <x:v>0</x:v>
      </x:c>
      <x:c r="S182" s="160">
        <x:f t="shared" si="53"/>
        <x:v>0</x:v>
      </x:c>
      <x:c r="T182" s="161">
        <x:f t="shared" si="53"/>
        <x:v>2</x:v>
      </x:c>
      <x:c r="U182" s="160">
        <x:f t="shared" si="53"/>
        <x:v>0</x:v>
      </x:c>
      <x:c r="V182" s="161">
        <x:f t="shared" si="53"/>
        <x:v>0</x:v>
      </x:c>
      <x:c r="W182" s="160">
        <x:f t="shared" si="53"/>
        <x:v>0</x:v>
      </x:c>
      <x:c r="X182" s="160">
        <x:f t="shared" si="53"/>
        <x:v>0</x:v>
      </x:c>
      <x:c r="Y182" s="160">
        <x:f t="shared" si="53"/>
        <x:v>0</x:v>
      </x:c>
      <x:c r="Z182" s="160">
        <x:f t="shared" si="53"/>
        <x:v>0</x:v>
      </x:c>
      <x:c r="AA182" s="160">
        <x:f t="shared" si="53"/>
        <x:v>0</x:v>
      </x:c>
      <x:c r="AB182" s="160">
        <x:f t="shared" si="53"/>
        <x:v>0</x:v>
      </x:c>
      <x:c r="AC182" s="160">
        <x:f t="shared" si="53"/>
        <x:v>0</x:v>
      </x:c>
      <x:c r="AD182" s="160">
        <x:f t="shared" si="53"/>
        <x:v>0</x:v>
      </x:c>
      <x:c r="AE182" s="160">
        <x:f t="shared" si="53"/>
        <x:v>0</x:v>
      </x:c>
      <x:c r="AF182" s="160">
        <x:f t="shared" si="53"/>
        <x:v>0</x:v>
      </x:c>
      <x:c r="AG182" s="160">
        <x:f t="shared" si="53"/>
        <x:v>0</x:v>
      </x:c>
      <x:c r="AH182" s="160">
        <x:f t="shared" si="53"/>
        <x:v>0</x:v>
      </x:c>
      <x:c r="AI182" s="160">
        <x:f t="shared" si="53"/>
        <x:v>0</x:v>
      </x:c>
      <x:c r="AJ182" s="160">
        <x:f t="shared" si="53"/>
        <x:v>0</x:v>
      </x:c>
      <x:c r="AK182" s="160">
        <x:f t="shared" si="53"/>
        <x:v>0</x:v>
      </x:c>
      <x:c r="AL182" s="364" t="s">
        <x:v>1065</x:v>
      </x:c>
      <x:c r="AM182" s="160">
        <x:f t="shared" ref="AM182:BU182" si="54">SUM(AM183:AM184)</x:f>
        <x:v>0</x:v>
      </x:c>
      <x:c r="AN182" s="161">
        <x:f t="shared" si="54"/>
        <x:v>0</x:v>
      </x:c>
      <x:c r="AO182" s="160">
        <x:f t="shared" si="54"/>
        <x:v>0</x:v>
      </x:c>
      <x:c r="AP182" s="160">
        <x:f t="shared" si="54"/>
        <x:v>0</x:v>
      </x:c>
      <x:c r="AQ182" s="160">
        <x:f t="shared" si="54"/>
        <x:v>0</x:v>
      </x:c>
      <x:c r="AR182" s="161">
        <x:f t="shared" si="54"/>
        <x:v>0</x:v>
      </x:c>
      <x:c r="AS182" s="160">
        <x:f t="shared" si="54"/>
        <x:v>0</x:v>
      </x:c>
      <x:c r="AT182" s="161">
        <x:f t="shared" si="54"/>
        <x:v>0</x:v>
      </x:c>
      <x:c r="AU182" s="160">
        <x:f t="shared" si="54"/>
        <x:v>0</x:v>
      </x:c>
      <x:c r="AV182" s="160">
        <x:f t="shared" si="54"/>
        <x:v>0</x:v>
      </x:c>
      <x:c r="AW182" s="160">
        <x:f t="shared" si="54"/>
        <x:v>0</x:v>
      </x:c>
      <x:c r="AX182" s="160">
        <x:f t="shared" si="54"/>
        <x:v>0</x:v>
      </x:c>
      <x:c r="AY182" s="160">
        <x:f t="shared" si="54"/>
        <x:v>0</x:v>
      </x:c>
      <x:c r="AZ182" s="160">
        <x:f t="shared" si="54"/>
        <x:v>0</x:v>
      </x:c>
      <x:c r="BA182" s="161">
        <x:f t="shared" si="54"/>
        <x:v>0</x:v>
      </x:c>
      <x:c r="BB182" s="160">
        <x:f t="shared" si="54"/>
        <x:v>0</x:v>
      </x:c>
      <x:c r="BC182" s="160">
        <x:f t="shared" si="54"/>
        <x:v>0</x:v>
      </x:c>
      <x:c r="BD182" s="160">
        <x:f t="shared" si="54"/>
        <x:v>0</x:v>
      </x:c>
      <x:c r="BE182" s="160">
        <x:f t="shared" si="54"/>
        <x:v>0</x:v>
      </x:c>
      <x:c r="BF182" s="160">
        <x:f t="shared" si="54"/>
        <x:v>0</x:v>
      </x:c>
      <x:c r="BG182" s="160">
        <x:f t="shared" si="54"/>
        <x:v>0</x:v>
      </x:c>
      <x:c r="BH182" s="160">
        <x:f t="shared" si="54"/>
        <x:v>0</x:v>
      </x:c>
      <x:c r="BI182" s="160">
        <x:f t="shared" si="54"/>
        <x:v>0</x:v>
      </x:c>
      <x:c r="BJ182" s="161">
        <x:f t="shared" si="54"/>
        <x:v>0</x:v>
      </x:c>
      <x:c r="BK182" s="160">
        <x:f t="shared" si="54"/>
        <x:v>0</x:v>
      </x:c>
      <x:c r="BL182" s="161">
        <x:f t="shared" si="54"/>
        <x:v>0</x:v>
      </x:c>
      <x:c r="BM182" s="160">
        <x:f t="shared" si="54"/>
        <x:v>0</x:v>
      </x:c>
      <x:c r="BN182" s="161">
        <x:f t="shared" si="54"/>
        <x:v>0</x:v>
      </x:c>
      <x:c r="BO182" s="160">
        <x:f t="shared" si="54"/>
        <x:v>0</x:v>
      </x:c>
      <x:c r="BP182" s="161">
        <x:f t="shared" si="54"/>
        <x:v>0</x:v>
      </x:c>
      <x:c r="BQ182" s="160">
        <x:f t="shared" si="54"/>
        <x:v>0</x:v>
      </x:c>
      <x:c r="BR182" s="160">
        <x:f t="shared" si="54"/>
        <x:v>0</x:v>
      </x:c>
      <x:c r="BS182" s="160">
        <x:f t="shared" si="54"/>
        <x:v>0</x:v>
      </x:c>
      <x:c r="BT182" s="160">
        <x:f t="shared" si="54"/>
        <x:v>0</x:v>
      </x:c>
      <x:c r="BU182" s="160">
        <x:f t="shared" si="54"/>
        <x:v>0</x:v>
      </x:c>
      <x:c r="BV182" s="364" t="s">
        <x:v>1065</x:v>
      </x:c>
      <x:c r="BW182" s="160">
        <x:f t="shared" ref="BW182:CX182" si="55">SUM(BW183:BW184)</x:f>
        <x:v>0</x:v>
      </x:c>
      <x:c r="BX182" s="160">
        <x:f t="shared" si="55"/>
        <x:v>0</x:v>
      </x:c>
      <x:c r="BY182" s="161">
        <x:f t="shared" si="55"/>
        <x:v>0</x:v>
      </x:c>
      <x:c r="BZ182" s="160">
        <x:f t="shared" si="55"/>
        <x:v>0</x:v>
      </x:c>
      <x:c r="CA182" s="161">
        <x:f t="shared" si="55"/>
        <x:v>0</x:v>
      </x:c>
      <x:c r="CB182" s="160">
        <x:f t="shared" si="55"/>
        <x:v>0</x:v>
      </x:c>
      <x:c r="CC182" s="161">
        <x:f t="shared" si="55"/>
        <x:v>0</x:v>
      </x:c>
      <x:c r="CD182" s="160">
        <x:f t="shared" si="55"/>
        <x:v>0</x:v>
      </x:c>
      <x:c r="CE182" s="160">
        <x:f t="shared" si="55"/>
        <x:v>0</x:v>
      </x:c>
      <x:c r="CF182" s="161">
        <x:f t="shared" si="55"/>
        <x:v>0</x:v>
      </x:c>
      <x:c r="CG182" s="160">
        <x:f t="shared" si="55"/>
        <x:v>0</x:v>
      </x:c>
      <x:c r="CH182" s="160">
        <x:f t="shared" si="55"/>
        <x:v>0</x:v>
      </x:c>
      <x:c r="CI182" s="160">
        <x:f t="shared" si="55"/>
        <x:v>0</x:v>
      </x:c>
      <x:c r="CJ182" s="160">
        <x:f t="shared" si="55"/>
        <x:v>0</x:v>
      </x:c>
      <x:c r="CK182" s="160">
        <x:f t="shared" si="55"/>
        <x:v>0</x:v>
      </x:c>
      <x:c r="CL182" s="160">
        <x:f t="shared" si="55"/>
        <x:v>0</x:v>
      </x:c>
      <x:c r="CM182" s="160">
        <x:f t="shared" si="55"/>
        <x:v>0</x:v>
      </x:c>
      <x:c r="CN182" s="160">
        <x:f t="shared" si="55"/>
        <x:v>0</x:v>
      </x:c>
      <x:c r="CO182" s="160">
        <x:f t="shared" si="55"/>
        <x:v>0</x:v>
      </x:c>
      <x:c r="CP182" s="161">
        <x:f t="shared" si="55"/>
        <x:v>0</x:v>
      </x:c>
      <x:c r="CQ182" s="160">
        <x:f t="shared" si="55"/>
        <x:v>0</x:v>
      </x:c>
      <x:c r="CR182" s="161">
        <x:f t="shared" si="55"/>
        <x:v>0</x:v>
      </x:c>
      <x:c r="CS182" s="160">
        <x:f t="shared" si="55"/>
        <x:v>1</x:v>
      </x:c>
      <x:c r="CT182" s="160">
        <x:f t="shared" si="55"/>
        <x:v>0</x:v>
      </x:c>
      <x:c r="CU182" s="160">
        <x:f t="shared" si="55"/>
        <x:v>0</x:v>
      </x:c>
      <x:c r="CV182" s="160">
        <x:f t="shared" si="55"/>
        <x:v>0</x:v>
      </x:c>
      <x:c r="CW182" s="160">
        <x:f t="shared" si="55"/>
        <x:v>0</x:v>
      </x:c>
      <x:c r="CX182" s="160">
        <x:f t="shared" si="55"/>
        <x:v>0</x:v>
      </x:c>
      <x:c r="CY182" s="364" t="s">
        <x:v>1065</x:v>
      </x:c>
      <x:c r="CZ182" s="160">
        <x:f t="shared" ref="CZ182:DG182" si="56">SUM(CZ183:CZ184)</x:f>
        <x:v>0</x:v>
      </x:c>
      <x:c r="DA182" s="161">
        <x:f t="shared" si="56"/>
        <x:v>0</x:v>
      </x:c>
      <x:c r="DB182" s="160">
        <x:f t="shared" si="56"/>
        <x:v>0</x:v>
      </x:c>
      <x:c r="DC182" s="161">
        <x:f t="shared" si="56"/>
        <x:v>0</x:v>
      </x:c>
      <x:c r="DD182" s="160">
        <x:f t="shared" si="56"/>
        <x:v>0</x:v>
      </x:c>
      <x:c r="DE182" s="161">
        <x:f t="shared" si="56"/>
        <x:v>0</x:v>
      </x:c>
      <x:c r="DF182" s="160">
        <x:f t="shared" si="56"/>
        <x:v>0</x:v>
      </x:c>
      <x:c r="DG182" s="165">
        <x:f t="shared" si="56"/>
        <x:v>0</x:v>
      </x:c>
    </x:row>
    <x:row r="183" spans="1:111" s="19" customFormat="1" ht="30" customHeight="1">
      <x:c r="A183" s="631" t="s">
        <x:v>1654</x:v>
      </x:c>
      <x:c r="B183" s="115"/>
      <x:c r="C183" s="162"/>
      <x:c r="D183" s="112"/>
      <x:c r="E183" s="162"/>
      <x:c r="F183" s="112"/>
      <x:c r="G183" s="162"/>
      <x:c r="H183" s="112"/>
      <x:c r="I183" s="162"/>
      <x:c r="J183" s="112"/>
      <x:c r="K183" s="112"/>
      <x:c r="L183" s="162"/>
      <x:c r="M183" s="112"/>
      <x:c r="N183" s="112"/>
      <x:c r="O183" s="112"/>
      <x:c r="P183" s="112"/>
      <x:c r="Q183" s="112"/>
      <x:c r="R183" s="162"/>
      <x:c r="S183" s="112"/>
      <x:c r="T183" s="162">
        <x:v>1</x:v>
      </x:c>
      <x:c r="U183" s="112"/>
      <x:c r="V183" s="162"/>
      <x:c r="W183" s="112"/>
      <x:c r="X183" s="112"/>
      <x:c r="Y183" s="112"/>
      <x:c r="Z183" s="112"/>
      <x:c r="AA183" s="112"/>
      <x:c r="AB183" s="112"/>
      <x:c r="AC183" s="112"/>
      <x:c r="AD183" s="112"/>
      <x:c r="AE183" s="112"/>
      <x:c r="AF183" s="112"/>
      <x:c r="AG183" s="112"/>
      <x:c r="AH183" s="112"/>
      <x:c r="AI183" s="112"/>
      <x:c r="AJ183" s="112"/>
      <x:c r="AK183" s="112"/>
      <x:c r="AL183" s="631" t="s">
        <x:v>1654</x:v>
      </x:c>
      <x:c r="AM183" s="112"/>
      <x:c r="AN183" s="162"/>
      <x:c r="AO183" s="112"/>
      <x:c r="AP183" s="112"/>
      <x:c r="AQ183" s="112"/>
      <x:c r="AR183" s="162"/>
      <x:c r="AS183" s="112"/>
      <x:c r="AT183" s="162"/>
      <x:c r="AU183" s="112"/>
      <x:c r="AV183" s="112"/>
      <x:c r="AW183" s="112"/>
      <x:c r="AX183" s="112"/>
      <x:c r="AY183" s="112"/>
      <x:c r="AZ183" s="112"/>
      <x:c r="BA183" s="162"/>
      <x:c r="BB183" s="112"/>
      <x:c r="BC183" s="112"/>
      <x:c r="BD183" s="112"/>
      <x:c r="BE183" s="112"/>
      <x:c r="BF183" s="112"/>
      <x:c r="BG183" s="112"/>
      <x:c r="BH183" s="112"/>
      <x:c r="BI183" s="112"/>
      <x:c r="BJ183" s="162"/>
      <x:c r="BK183" s="112"/>
      <x:c r="BL183" s="162"/>
      <x:c r="BM183" s="112"/>
      <x:c r="BN183" s="162"/>
      <x:c r="BO183" s="112"/>
      <x:c r="BP183" s="162"/>
      <x:c r="BQ183" s="112"/>
      <x:c r="BR183" s="112"/>
      <x:c r="BS183" s="112"/>
      <x:c r="BT183" s="112"/>
      <x:c r="BU183" s="112"/>
      <x:c r="BV183" s="631" t="s">
        <x:v>1654</x:v>
      </x:c>
      <x:c r="BW183" s="112"/>
      <x:c r="BX183" s="112"/>
      <x:c r="BY183" s="162"/>
      <x:c r="BZ183" s="112"/>
      <x:c r="CA183" s="162"/>
      <x:c r="CB183" s="112"/>
      <x:c r="CC183" s="162"/>
      <x:c r="CD183" s="112"/>
      <x:c r="CE183" s="112"/>
      <x:c r="CF183" s="162"/>
      <x:c r="CG183" s="112"/>
      <x:c r="CH183" s="112"/>
      <x:c r="CI183" s="112"/>
      <x:c r="CJ183" s="112"/>
      <x:c r="CK183" s="112"/>
      <x:c r="CL183" s="112"/>
      <x:c r="CM183" s="112"/>
      <x:c r="CN183" s="112"/>
      <x:c r="CO183" s="112"/>
      <x:c r="CP183" s="162"/>
      <x:c r="CQ183" s="112"/>
      <x:c r="CR183" s="162"/>
      <x:c r="CS183" s="112"/>
      <x:c r="CT183" s="112"/>
      <x:c r="CU183" s="112"/>
      <x:c r="CV183" s="112"/>
      <x:c r="CW183" s="112"/>
      <x:c r="CX183" s="112"/>
      <x:c r="CY183" s="631" t="s">
        <x:v>1654</x:v>
      </x:c>
      <x:c r="CZ183" s="112"/>
      <x:c r="DA183" s="162"/>
      <x:c r="DB183" s="112"/>
      <x:c r="DC183" s="162"/>
      <x:c r="DD183" s="112"/>
      <x:c r="DE183" s="162"/>
      <x:c r="DF183" s="112"/>
      <x:c r="DG183" s="163"/>
    </x:row>
    <x:row r="184" spans="1:111" s="19" customFormat="1" ht="30" customHeight="1">
      <x:c r="A184" s="631" t="s">
        <x:v>630</x:v>
      </x:c>
      <x:c r="B184" s="115"/>
      <x:c r="C184" s="162"/>
      <x:c r="D184" s="112"/>
      <x:c r="E184" s="162"/>
      <x:c r="F184" s="112"/>
      <x:c r="G184" s="162"/>
      <x:c r="H184" s="112"/>
      <x:c r="I184" s="162"/>
      <x:c r="J184" s="112"/>
      <x:c r="K184" s="112"/>
      <x:c r="L184" s="162"/>
      <x:c r="M184" s="112"/>
      <x:c r="N184" s="112"/>
      <x:c r="O184" s="112"/>
      <x:c r="P184" s="112"/>
      <x:c r="Q184" s="112"/>
      <x:c r="R184" s="162"/>
      <x:c r="S184" s="112"/>
      <x:c r="T184" s="162">
        <x:v>1</x:v>
      </x:c>
      <x:c r="U184" s="112"/>
      <x:c r="V184" s="162"/>
      <x:c r="W184" s="112"/>
      <x:c r="X184" s="112"/>
      <x:c r="Y184" s="112"/>
      <x:c r="Z184" s="112"/>
      <x:c r="AA184" s="112"/>
      <x:c r="AB184" s="112"/>
      <x:c r="AC184" s="112"/>
      <x:c r="AD184" s="112"/>
      <x:c r="AE184" s="112"/>
      <x:c r="AF184" s="112"/>
      <x:c r="AG184" s="112"/>
      <x:c r="AH184" s="112"/>
      <x:c r="AI184" s="112"/>
      <x:c r="AJ184" s="112"/>
      <x:c r="AK184" s="112"/>
      <x:c r="AL184" s="631" t="s">
        <x:v>630</x:v>
      </x:c>
      <x:c r="AM184" s="112"/>
      <x:c r="AN184" s="162"/>
      <x:c r="AO184" s="112"/>
      <x:c r="AP184" s="112"/>
      <x:c r="AQ184" s="112"/>
      <x:c r="AR184" s="162"/>
      <x:c r="AS184" s="112"/>
      <x:c r="AT184" s="162"/>
      <x:c r="AU184" s="112"/>
      <x:c r="AV184" s="112"/>
      <x:c r="AW184" s="112"/>
      <x:c r="AX184" s="112"/>
      <x:c r="AY184" s="112"/>
      <x:c r="AZ184" s="112"/>
      <x:c r="BA184" s="162"/>
      <x:c r="BB184" s="112"/>
      <x:c r="BC184" s="112"/>
      <x:c r="BD184" s="112"/>
      <x:c r="BE184" s="112"/>
      <x:c r="BF184" s="112"/>
      <x:c r="BG184" s="112"/>
      <x:c r="BH184" s="112"/>
      <x:c r="BI184" s="112"/>
      <x:c r="BJ184" s="162"/>
      <x:c r="BK184" s="112"/>
      <x:c r="BL184" s="162"/>
      <x:c r="BM184" s="112"/>
      <x:c r="BN184" s="162"/>
      <x:c r="BO184" s="112"/>
      <x:c r="BP184" s="162"/>
      <x:c r="BQ184" s="112"/>
      <x:c r="BR184" s="112"/>
      <x:c r="BS184" s="112"/>
      <x:c r="BT184" s="112"/>
      <x:c r="BU184" s="112"/>
      <x:c r="BV184" s="631" t="s">
        <x:v>630</x:v>
      </x:c>
      <x:c r="BW184" s="112"/>
      <x:c r="BX184" s="112"/>
      <x:c r="BY184" s="162"/>
      <x:c r="BZ184" s="112"/>
      <x:c r="CA184" s="162"/>
      <x:c r="CB184" s="112"/>
      <x:c r="CC184" s="162"/>
      <x:c r="CD184" s="112"/>
      <x:c r="CE184" s="112"/>
      <x:c r="CF184" s="162"/>
      <x:c r="CG184" s="112"/>
      <x:c r="CH184" s="112"/>
      <x:c r="CI184" s="112"/>
      <x:c r="CJ184" s="112"/>
      <x:c r="CK184" s="112"/>
      <x:c r="CL184" s="112"/>
      <x:c r="CM184" s="112"/>
      <x:c r="CN184" s="112"/>
      <x:c r="CO184" s="112"/>
      <x:c r="CP184" s="162"/>
      <x:c r="CQ184" s="112"/>
      <x:c r="CR184" s="162"/>
      <x:c r="CS184" s="112">
        <x:v>1</x:v>
      </x:c>
      <x:c r="CT184" s="112"/>
      <x:c r="CU184" s="112"/>
      <x:c r="CV184" s="112"/>
      <x:c r="CW184" s="112"/>
      <x:c r="CX184" s="112"/>
      <x:c r="CY184" s="631" t="s">
        <x:v>630</x:v>
      </x:c>
      <x:c r="CZ184" s="112"/>
      <x:c r="DA184" s="162"/>
      <x:c r="DB184" s="112"/>
      <x:c r="DC184" s="162"/>
      <x:c r="DD184" s="112"/>
      <x:c r="DE184" s="162"/>
      <x:c r="DF184" s="112"/>
      <x:c r="DG184" s="163"/>
    </x:row>
    <x:row r="185" spans="1:111" s="19" customFormat="1" ht="30" customHeight="1">
      <x:c r="A185" s="277" t="s">
        <x:v>1541</x:v>
      </x:c>
      <x:c r="B185" s="115">
        <x:f t="shared" ref="B185:BM185" si="57">SUM(B186:B194)</x:f>
        <x:v>0</x:v>
      </x:c>
      <x:c r="C185" s="162">
        <x:f t="shared" si="57"/>
        <x:v>0</x:v>
      </x:c>
      <x:c r="D185" s="112">
        <x:f t="shared" si="57"/>
        <x:v>0</x:v>
      </x:c>
      <x:c r="E185" s="162">
        <x:f t="shared" si="57"/>
        <x:v>0</x:v>
      </x:c>
      <x:c r="F185" s="112">
        <x:f t="shared" si="57"/>
        <x:v>0</x:v>
      </x:c>
      <x:c r="G185" s="162">
        <x:f t="shared" si="57"/>
        <x:v>0</x:v>
      </x:c>
      <x:c r="H185" s="112">
        <x:f t="shared" si="57"/>
        <x:v>0</x:v>
      </x:c>
      <x:c r="I185" s="162">
        <x:f t="shared" si="57"/>
        <x:v>0</x:v>
      </x:c>
      <x:c r="J185" s="112">
        <x:f t="shared" si="57"/>
        <x:v>2</x:v>
      </x:c>
      <x:c r="K185" s="112">
        <x:f t="shared" si="57"/>
        <x:v>1</x:v>
      </x:c>
      <x:c r="L185" s="162">
        <x:f t="shared" si="57"/>
        <x:v>448</x:v>
      </x:c>
      <x:c r="M185" s="112">
        <x:f t="shared" si="57"/>
        <x:v>0</x:v>
      </x:c>
      <x:c r="N185" s="112">
        <x:f t="shared" si="57"/>
        <x:v>0</x:v>
      </x:c>
      <x:c r="O185" s="112">
        <x:f t="shared" si="57"/>
        <x:v>0</x:v>
      </x:c>
      <x:c r="P185" s="112">
        <x:f t="shared" si="57"/>
        <x:v>0</x:v>
      </x:c>
      <x:c r="Q185" s="112">
        <x:f t="shared" si="57"/>
        <x:v>0</x:v>
      </x:c>
      <x:c r="R185" s="162">
        <x:f t="shared" si="57"/>
        <x:v>0</x:v>
      </x:c>
      <x:c r="S185" s="112">
        <x:f t="shared" si="57"/>
        <x:v>1</x:v>
      </x:c>
      <x:c r="T185" s="162">
        <x:f t="shared" si="57"/>
        <x:v>26</x:v>
      </x:c>
      <x:c r="U185" s="112">
        <x:f t="shared" si="57"/>
        <x:v>0</x:v>
      </x:c>
      <x:c r="V185" s="162">
        <x:f t="shared" si="57"/>
        <x:v>0</x:v>
      </x:c>
      <x:c r="W185" s="112">
        <x:f t="shared" si="57"/>
        <x:v>0</x:v>
      </x:c>
      <x:c r="X185" s="112">
        <x:f t="shared" si="57"/>
        <x:v>96</x:v>
      </x:c>
      <x:c r="Y185" s="112">
        <x:f t="shared" si="57"/>
        <x:v>0</x:v>
      </x:c>
      <x:c r="Z185" s="112">
        <x:f t="shared" si="57"/>
        <x:v>0</x:v>
      </x:c>
      <x:c r="AA185" s="112">
        <x:f t="shared" si="57"/>
        <x:v>0</x:v>
      </x:c>
      <x:c r="AB185" s="112">
        <x:f t="shared" si="57"/>
        <x:v>0</x:v>
      </x:c>
      <x:c r="AC185" s="112">
        <x:f t="shared" si="57"/>
        <x:v>0</x:v>
      </x:c>
      <x:c r="AD185" s="112">
        <x:f t="shared" si="57"/>
        <x:v>0</x:v>
      </x:c>
      <x:c r="AE185" s="112">
        <x:f t="shared" si="57"/>
        <x:v>0</x:v>
      </x:c>
      <x:c r="AF185" s="112">
        <x:f t="shared" si="57"/>
        <x:v>0</x:v>
      </x:c>
      <x:c r="AG185" s="112">
        <x:f t="shared" si="57"/>
        <x:v>1</x:v>
      </x:c>
      <x:c r="AH185" s="112">
        <x:f t="shared" si="57"/>
        <x:v>0</x:v>
      </x:c>
      <x:c r="AI185" s="112">
        <x:f t="shared" si="57"/>
        <x:v>0</x:v>
      </x:c>
      <x:c r="AJ185" s="112">
        <x:f t="shared" si="57"/>
        <x:v>0</x:v>
      </x:c>
      <x:c r="AK185" s="112">
        <x:f t="shared" si="57"/>
        <x:v>0</x:v>
      </x:c>
      <x:c r="AL185" s="277" t="s">
        <x:v>1541</x:v>
      </x:c>
      <x:c r="AM185" s="112">
        <x:f t="shared" si="57"/>
        <x:v>0</x:v>
      </x:c>
      <x:c r="AN185" s="162">
        <x:f t="shared" si="57"/>
        <x:v>0</x:v>
      </x:c>
      <x:c r="AO185" s="112">
        <x:f t="shared" si="57"/>
        <x:v>0</x:v>
      </x:c>
      <x:c r="AP185" s="112">
        <x:f t="shared" si="57"/>
        <x:v>0</x:v>
      </x:c>
      <x:c r="AQ185" s="112">
        <x:f t="shared" si="57"/>
        <x:v>0</x:v>
      </x:c>
      <x:c r="AR185" s="162">
        <x:f t="shared" si="57"/>
        <x:v>0</x:v>
      </x:c>
      <x:c r="AS185" s="112">
        <x:f t="shared" si="57"/>
        <x:v>0</x:v>
      </x:c>
      <x:c r="AT185" s="162">
        <x:f t="shared" si="57"/>
        <x:v>0</x:v>
      </x:c>
      <x:c r="AU185" s="112">
        <x:f t="shared" si="57"/>
        <x:v>0</x:v>
      </x:c>
      <x:c r="AV185" s="112">
        <x:f t="shared" si="57"/>
        <x:v>0</x:v>
      </x:c>
      <x:c r="AW185" s="112">
        <x:f t="shared" si="57"/>
        <x:v>0</x:v>
      </x:c>
      <x:c r="AX185" s="112">
        <x:f t="shared" si="57"/>
        <x:v>2</x:v>
      </x:c>
      <x:c r="AY185" s="112">
        <x:f t="shared" si="57"/>
        <x:v>0</x:v>
      </x:c>
      <x:c r="AZ185" s="112">
        <x:f t="shared" si="57"/>
        <x:v>1</x:v>
      </x:c>
      <x:c r="BA185" s="162">
        <x:f t="shared" si="57"/>
        <x:v>3</x:v>
      </x:c>
      <x:c r="BB185" s="112">
        <x:f t="shared" si="57"/>
        <x:v>0</x:v>
      </x:c>
      <x:c r="BC185" s="112">
        <x:f t="shared" si="57"/>
        <x:v>0</x:v>
      </x:c>
      <x:c r="BD185" s="112">
        <x:f t="shared" si="57"/>
        <x:v>0</x:v>
      </x:c>
      <x:c r="BE185" s="112">
        <x:f t="shared" si="57"/>
        <x:v>2</x:v>
      </x:c>
      <x:c r="BF185" s="112">
        <x:f t="shared" si="57"/>
        <x:v>8</x:v>
      </x:c>
      <x:c r="BG185" s="112">
        <x:f t="shared" si="57"/>
        <x:v>1</x:v>
      </x:c>
      <x:c r="BH185" s="112">
        <x:f t="shared" si="57"/>
        <x:v>2</x:v>
      </x:c>
      <x:c r="BI185" s="112">
        <x:f t="shared" si="57"/>
        <x:v>0</x:v>
      </x:c>
      <x:c r="BJ185" s="162">
        <x:f t="shared" si="57"/>
        <x:v>0</x:v>
      </x:c>
      <x:c r="BK185" s="112">
        <x:f t="shared" si="57"/>
        <x:v>0</x:v>
      </x:c>
      <x:c r="BL185" s="162">
        <x:f t="shared" si="57"/>
        <x:v>0</x:v>
      </x:c>
      <x:c r="BM185" s="112">
        <x:f t="shared" si="57"/>
        <x:v>0</x:v>
      </x:c>
      <x:c r="BN185" s="162">
        <x:f t="shared" ref="BN185:DG185" si="58">SUM(BN186:BN194)</x:f>
        <x:v>0</x:v>
      </x:c>
      <x:c r="BO185" s="112">
        <x:f t="shared" si="58"/>
        <x:v>0</x:v>
      </x:c>
      <x:c r="BP185" s="162">
        <x:f t="shared" si="58"/>
        <x:v>0</x:v>
      </x:c>
      <x:c r="BQ185" s="112">
        <x:f t="shared" si="58"/>
        <x:v>0</x:v>
      </x:c>
      <x:c r="BR185" s="112">
        <x:f t="shared" si="58"/>
        <x:v>0</x:v>
      </x:c>
      <x:c r="BS185" s="112">
        <x:f t="shared" si="58"/>
        <x:v>0</x:v>
      </x:c>
      <x:c r="BT185" s="112">
        <x:f t="shared" si="58"/>
        <x:v>0</x:v>
      </x:c>
      <x:c r="BU185" s="112">
        <x:f t="shared" si="58"/>
        <x:v>0</x:v>
      </x:c>
      <x:c r="BV185" s="277" t="s">
        <x:v>1541</x:v>
      </x:c>
      <x:c r="BW185" s="112">
        <x:f t="shared" si="58"/>
        <x:v>0</x:v>
      </x:c>
      <x:c r="BX185" s="112">
        <x:f t="shared" si="58"/>
        <x:v>0</x:v>
      </x:c>
      <x:c r="BY185" s="162">
        <x:f t="shared" si="58"/>
        <x:v>0</x:v>
      </x:c>
      <x:c r="BZ185" s="112">
        <x:f t="shared" si="58"/>
        <x:v>0</x:v>
      </x:c>
      <x:c r="CA185" s="162">
        <x:f t="shared" si="58"/>
        <x:v>0</x:v>
      </x:c>
      <x:c r="CB185" s="112">
        <x:f t="shared" si="58"/>
        <x:v>0</x:v>
      </x:c>
      <x:c r="CC185" s="162">
        <x:f t="shared" si="58"/>
        <x:v>0</x:v>
      </x:c>
      <x:c r="CD185" s="112">
        <x:f t="shared" si="58"/>
        <x:v>0</x:v>
      </x:c>
      <x:c r="CE185" s="112">
        <x:f t="shared" si="58"/>
        <x:v>0</x:v>
      </x:c>
      <x:c r="CF185" s="162">
        <x:f t="shared" si="58"/>
        <x:v>0</x:v>
      </x:c>
      <x:c r="CG185" s="112">
        <x:f t="shared" si="58"/>
        <x:v>0</x:v>
      </x:c>
      <x:c r="CH185" s="112">
        <x:f t="shared" si="58"/>
        <x:v>0</x:v>
      </x:c>
      <x:c r="CI185" s="112">
        <x:f t="shared" si="58"/>
        <x:v>0</x:v>
      </x:c>
      <x:c r="CJ185" s="112">
        <x:f t="shared" si="58"/>
        <x:v>0</x:v>
      </x:c>
      <x:c r="CK185" s="112">
        <x:f t="shared" si="58"/>
        <x:v>0</x:v>
      </x:c>
      <x:c r="CL185" s="112">
        <x:f t="shared" si="58"/>
        <x:v>0</x:v>
      </x:c>
      <x:c r="CM185" s="112">
        <x:f t="shared" si="58"/>
        <x:v>0</x:v>
      </x:c>
      <x:c r="CN185" s="112">
        <x:f t="shared" si="58"/>
        <x:v>0</x:v>
      </x:c>
      <x:c r="CO185" s="112">
        <x:f t="shared" si="58"/>
        <x:v>0</x:v>
      </x:c>
      <x:c r="CP185" s="162">
        <x:f t="shared" si="58"/>
        <x:v>0</x:v>
      </x:c>
      <x:c r="CQ185" s="112">
        <x:f t="shared" si="58"/>
        <x:v>1</x:v>
      </x:c>
      <x:c r="CR185" s="162">
        <x:f t="shared" si="58"/>
        <x:v>100</x:v>
      </x:c>
      <x:c r="CS185" s="112">
        <x:f t="shared" si="58"/>
        <x:v>2</x:v>
      </x:c>
      <x:c r="CT185" s="112">
        <x:f t="shared" si="58"/>
        <x:v>1</x:v>
      </x:c>
      <x:c r="CU185" s="112">
        <x:f t="shared" si="58"/>
        <x:v>3</x:v>
      </x:c>
      <x:c r="CV185" s="112">
        <x:f t="shared" si="58"/>
        <x:v>4</x:v>
      </x:c>
      <x:c r="CW185" s="112">
        <x:f t="shared" si="58"/>
        <x:v>0</x:v>
      </x:c>
      <x:c r="CX185" s="112">
        <x:f t="shared" si="58"/>
        <x:v>0</x:v>
      </x:c>
      <x:c r="CY185" s="277" t="s">
        <x:v>1541</x:v>
      </x:c>
      <x:c r="CZ185" s="112">
        <x:f t="shared" si="58"/>
        <x:v>0</x:v>
      </x:c>
      <x:c r="DA185" s="162">
        <x:f t="shared" si="58"/>
        <x:v>0</x:v>
      </x:c>
      <x:c r="DB185" s="112">
        <x:f t="shared" si="58"/>
        <x:v>0</x:v>
      </x:c>
      <x:c r="DC185" s="162">
        <x:f t="shared" si="58"/>
        <x:v>0</x:v>
      </x:c>
      <x:c r="DD185" s="112">
        <x:f t="shared" si="58"/>
        <x:v>0</x:v>
      </x:c>
      <x:c r="DE185" s="162">
        <x:f t="shared" si="58"/>
        <x:v>0</x:v>
      </x:c>
      <x:c r="DF185" s="112">
        <x:f t="shared" si="58"/>
        <x:v>0</x:v>
      </x:c>
      <x:c r="DG185" s="163">
        <x:f t="shared" si="58"/>
        <x:v>0</x:v>
      </x:c>
    </x:row>
    <x:row r="186" spans="1:111" s="19" customFormat="1" ht="30" customHeight="1">
      <x:c r="A186" s="631" t="s">
        <x:v>2672</x:v>
      </x:c>
      <x:c r="B186" s="115"/>
      <x:c r="C186" s="162"/>
      <x:c r="D186" s="112"/>
      <x:c r="E186" s="162"/>
      <x:c r="F186" s="112"/>
      <x:c r="G186" s="162"/>
      <x:c r="H186" s="112"/>
      <x:c r="I186" s="162"/>
      <x:c r="J186" s="112"/>
      <x:c r="K186" s="112"/>
      <x:c r="L186" s="162"/>
      <x:c r="M186" s="112"/>
      <x:c r="N186" s="112"/>
      <x:c r="O186" s="112"/>
      <x:c r="P186" s="112"/>
      <x:c r="Q186" s="112"/>
      <x:c r="R186" s="162"/>
      <x:c r="S186" s="112"/>
      <x:c r="T186" s="162"/>
      <x:c r="U186" s="112"/>
      <x:c r="V186" s="162"/>
      <x:c r="W186" s="112"/>
      <x:c r="X186" s="112"/>
      <x:c r="Y186" s="112"/>
      <x:c r="Z186" s="112"/>
      <x:c r="AA186" s="112"/>
      <x:c r="AB186" s="112"/>
      <x:c r="AC186" s="112"/>
      <x:c r="AD186" s="112"/>
      <x:c r="AE186" s="112"/>
      <x:c r="AF186" s="112"/>
      <x:c r="AG186" s="112"/>
      <x:c r="AH186" s="112"/>
      <x:c r="AI186" s="112"/>
      <x:c r="AJ186" s="112"/>
      <x:c r="AK186" s="112"/>
      <x:c r="AL186" s="631" t="s">
        <x:v>2672</x:v>
      </x:c>
      <x:c r="AM186" s="112"/>
      <x:c r="AN186" s="162"/>
      <x:c r="AO186" s="112"/>
      <x:c r="AP186" s="112"/>
      <x:c r="AQ186" s="112"/>
      <x:c r="AR186" s="162"/>
      <x:c r="AS186" s="112"/>
      <x:c r="AT186" s="162"/>
      <x:c r="AU186" s="112"/>
      <x:c r="AV186" s="112"/>
      <x:c r="AW186" s="112"/>
      <x:c r="AX186" s="112"/>
      <x:c r="AY186" s="112"/>
      <x:c r="AZ186" s="112"/>
      <x:c r="BA186" s="162"/>
      <x:c r="BB186" s="112"/>
      <x:c r="BC186" s="112"/>
      <x:c r="BD186" s="112"/>
      <x:c r="BE186" s="112"/>
      <x:c r="BF186" s="112"/>
      <x:c r="BG186" s="112"/>
      <x:c r="BH186" s="112"/>
      <x:c r="BI186" s="112"/>
      <x:c r="BJ186" s="162"/>
      <x:c r="BK186" s="112"/>
      <x:c r="BL186" s="162"/>
      <x:c r="BM186" s="112"/>
      <x:c r="BN186" s="162"/>
      <x:c r="BO186" s="112"/>
      <x:c r="BP186" s="162"/>
      <x:c r="BQ186" s="112"/>
      <x:c r="BR186" s="112"/>
      <x:c r="BS186" s="112"/>
      <x:c r="BT186" s="112"/>
      <x:c r="BU186" s="112"/>
      <x:c r="BV186" s="631" t="s">
        <x:v>2672</x:v>
      </x:c>
      <x:c r="BW186" s="112"/>
      <x:c r="BX186" s="112"/>
      <x:c r="BY186" s="162"/>
      <x:c r="BZ186" s="112"/>
      <x:c r="CA186" s="162"/>
      <x:c r="CB186" s="112"/>
      <x:c r="CC186" s="162"/>
      <x:c r="CD186" s="112"/>
      <x:c r="CE186" s="112"/>
      <x:c r="CF186" s="162"/>
      <x:c r="CG186" s="112"/>
      <x:c r="CH186" s="112"/>
      <x:c r="CI186" s="112"/>
      <x:c r="CJ186" s="112"/>
      <x:c r="CK186" s="112"/>
      <x:c r="CL186" s="112"/>
      <x:c r="CM186" s="112"/>
      <x:c r="CN186" s="112"/>
      <x:c r="CO186" s="112"/>
      <x:c r="CP186" s="162"/>
      <x:c r="CQ186" s="112"/>
      <x:c r="CR186" s="162"/>
      <x:c r="CS186" s="112"/>
      <x:c r="CT186" s="112"/>
      <x:c r="CU186" s="112"/>
      <x:c r="CV186" s="112"/>
      <x:c r="CW186" s="112"/>
      <x:c r="CX186" s="112"/>
      <x:c r="CY186" s="631" t="s">
        <x:v>2672</x:v>
      </x:c>
      <x:c r="CZ186" s="112"/>
      <x:c r="DA186" s="162"/>
      <x:c r="DB186" s="112"/>
      <x:c r="DC186" s="162"/>
      <x:c r="DD186" s="112"/>
      <x:c r="DE186" s="162"/>
      <x:c r="DF186" s="112"/>
      <x:c r="DG186" s="163"/>
    </x:row>
    <x:row r="187" spans="1:111" s="19" customFormat="1" ht="30" customHeight="1">
      <x:c r="A187" s="631" t="s">
        <x:v>2706</x:v>
      </x:c>
      <x:c r="B187" s="115"/>
      <x:c r="C187" s="162"/>
      <x:c r="D187" s="112"/>
      <x:c r="E187" s="162"/>
      <x:c r="F187" s="112"/>
      <x:c r="G187" s="162"/>
      <x:c r="H187" s="112"/>
      <x:c r="I187" s="162"/>
      <x:c r="J187" s="112"/>
      <x:c r="K187" s="112"/>
      <x:c r="L187" s="162"/>
      <x:c r="M187" s="112"/>
      <x:c r="N187" s="112"/>
      <x:c r="O187" s="112"/>
      <x:c r="P187" s="112"/>
      <x:c r="Q187" s="112"/>
      <x:c r="R187" s="162"/>
      <x:c r="S187" s="112"/>
      <x:c r="T187" s="162"/>
      <x:c r="U187" s="112"/>
      <x:c r="V187" s="162"/>
      <x:c r="W187" s="112"/>
      <x:c r="X187" s="112"/>
      <x:c r="Y187" s="112"/>
      <x:c r="Z187" s="112"/>
      <x:c r="AA187" s="112"/>
      <x:c r="AB187" s="112"/>
      <x:c r="AC187" s="112"/>
      <x:c r="AD187" s="112"/>
      <x:c r="AE187" s="112"/>
      <x:c r="AF187" s="112"/>
      <x:c r="AG187" s="112"/>
      <x:c r="AH187" s="112"/>
      <x:c r="AI187" s="112"/>
      <x:c r="AJ187" s="112"/>
      <x:c r="AK187" s="112"/>
      <x:c r="AL187" s="631" t="s">
        <x:v>2706</x:v>
      </x:c>
      <x:c r="AM187" s="112"/>
      <x:c r="AN187" s="162"/>
      <x:c r="AO187" s="112"/>
      <x:c r="AP187" s="112"/>
      <x:c r="AQ187" s="112"/>
      <x:c r="AR187" s="162"/>
      <x:c r="AS187" s="112"/>
      <x:c r="AT187" s="162"/>
      <x:c r="AU187" s="112"/>
      <x:c r="AV187" s="112"/>
      <x:c r="AW187" s="112"/>
      <x:c r="AX187" s="112"/>
      <x:c r="AY187" s="112"/>
      <x:c r="AZ187" s="112"/>
      <x:c r="BA187" s="162"/>
      <x:c r="BB187" s="112"/>
      <x:c r="BC187" s="112"/>
      <x:c r="BD187" s="112"/>
      <x:c r="BE187" s="112"/>
      <x:c r="BF187" s="112"/>
      <x:c r="BG187" s="112"/>
      <x:c r="BH187" s="112"/>
      <x:c r="BI187" s="112"/>
      <x:c r="BJ187" s="162"/>
      <x:c r="BK187" s="112"/>
      <x:c r="BL187" s="162"/>
      <x:c r="BM187" s="112"/>
      <x:c r="BN187" s="162"/>
      <x:c r="BO187" s="112"/>
      <x:c r="BP187" s="162"/>
      <x:c r="BQ187" s="112"/>
      <x:c r="BR187" s="112"/>
      <x:c r="BS187" s="112"/>
      <x:c r="BT187" s="112"/>
      <x:c r="BU187" s="112"/>
      <x:c r="BV187" s="631" t="s">
        <x:v>2706</x:v>
      </x:c>
      <x:c r="BW187" s="112"/>
      <x:c r="BX187" s="112"/>
      <x:c r="BY187" s="162"/>
      <x:c r="BZ187" s="112"/>
      <x:c r="CA187" s="162"/>
      <x:c r="CB187" s="112"/>
      <x:c r="CC187" s="162"/>
      <x:c r="CD187" s="112"/>
      <x:c r="CE187" s="112"/>
      <x:c r="CF187" s="162"/>
      <x:c r="CG187" s="112"/>
      <x:c r="CH187" s="112"/>
      <x:c r="CI187" s="112"/>
      <x:c r="CJ187" s="112"/>
      <x:c r="CK187" s="112"/>
      <x:c r="CL187" s="112"/>
      <x:c r="CM187" s="112"/>
      <x:c r="CN187" s="112"/>
      <x:c r="CO187" s="112"/>
      <x:c r="CP187" s="162"/>
      <x:c r="CQ187" s="112"/>
      <x:c r="CR187" s="162"/>
      <x:c r="CS187" s="112"/>
      <x:c r="CT187" s="112"/>
      <x:c r="CU187" s="112"/>
      <x:c r="CV187" s="112"/>
      <x:c r="CW187" s="112"/>
      <x:c r="CX187" s="112"/>
      <x:c r="CY187" s="631" t="s">
        <x:v>2706</x:v>
      </x:c>
      <x:c r="CZ187" s="112"/>
      <x:c r="DA187" s="162"/>
      <x:c r="DB187" s="112"/>
      <x:c r="DC187" s="162"/>
      <x:c r="DD187" s="112"/>
      <x:c r="DE187" s="162"/>
      <x:c r="DF187" s="112"/>
      <x:c r="DG187" s="163"/>
    </x:row>
    <x:row r="188" spans="1:111" ht="30" customHeight="1">
      <x:c r="A188" s="631" t="s">
        <x:v>2731</x:v>
      </x:c>
      <x:c r="B188" s="115"/>
      <x:c r="C188" s="162"/>
      <x:c r="D188" s="112"/>
      <x:c r="E188" s="162"/>
      <x:c r="F188" s="112"/>
      <x:c r="G188" s="162"/>
      <x:c r="H188" s="112"/>
      <x:c r="I188" s="162"/>
      <x:c r="J188" s="112"/>
      <x:c r="K188" s="112"/>
      <x:c r="L188" s="162"/>
      <x:c r="M188" s="112"/>
      <x:c r="N188" s="112"/>
      <x:c r="O188" s="112"/>
      <x:c r="P188" s="112"/>
      <x:c r="Q188" s="112"/>
      <x:c r="R188" s="162"/>
      <x:c r="S188" s="112"/>
      <x:c r="T188" s="162"/>
      <x:c r="U188" s="112"/>
      <x:c r="V188" s="162"/>
      <x:c r="W188" s="112"/>
      <x:c r="X188" s="112"/>
      <x:c r="Y188" s="112"/>
      <x:c r="Z188" s="112"/>
      <x:c r="AA188" s="112"/>
      <x:c r="AB188" s="112"/>
      <x:c r="AC188" s="112"/>
      <x:c r="AD188" s="112"/>
      <x:c r="AE188" s="112"/>
      <x:c r="AF188" s="112"/>
      <x:c r="AG188" s="112"/>
      <x:c r="AH188" s="112"/>
      <x:c r="AI188" s="112"/>
      <x:c r="AJ188" s="112"/>
      <x:c r="AK188" s="112"/>
      <x:c r="AL188" s="631" t="s">
        <x:v>2731</x:v>
      </x:c>
      <x:c r="AM188" s="112"/>
      <x:c r="AN188" s="162"/>
      <x:c r="AO188" s="112"/>
      <x:c r="AP188" s="112"/>
      <x:c r="AQ188" s="112"/>
      <x:c r="AR188" s="162"/>
      <x:c r="AS188" s="112"/>
      <x:c r="AT188" s="162"/>
      <x:c r="AU188" s="112"/>
      <x:c r="AV188" s="112"/>
      <x:c r="AW188" s="112"/>
      <x:c r="AX188" s="112"/>
      <x:c r="AY188" s="112"/>
      <x:c r="AZ188" s="112"/>
      <x:c r="BA188" s="162"/>
      <x:c r="BB188" s="112"/>
      <x:c r="BC188" s="112"/>
      <x:c r="BD188" s="112"/>
      <x:c r="BE188" s="112">
        <x:v>1</x:v>
      </x:c>
      <x:c r="BF188" s="112">
        <x:v>2</x:v>
      </x:c>
      <x:c r="BG188" s="112"/>
      <x:c r="BH188" s="112"/>
      <x:c r="BI188" s="112"/>
      <x:c r="BJ188" s="162"/>
      <x:c r="BK188" s="112"/>
      <x:c r="BL188" s="162"/>
      <x:c r="BM188" s="112"/>
      <x:c r="BN188" s="162"/>
      <x:c r="BO188" s="112"/>
      <x:c r="BP188" s="162"/>
      <x:c r="BQ188" s="112"/>
      <x:c r="BR188" s="112"/>
      <x:c r="BS188" s="112"/>
      <x:c r="BT188" s="112"/>
      <x:c r="BU188" s="112"/>
      <x:c r="BV188" s="631" t="s">
        <x:v>2731</x:v>
      </x:c>
      <x:c r="BW188" s="112"/>
      <x:c r="BX188" s="112"/>
      <x:c r="BY188" s="162"/>
      <x:c r="BZ188" s="112"/>
      <x:c r="CA188" s="162"/>
      <x:c r="CB188" s="112"/>
      <x:c r="CC188" s="162"/>
      <x:c r="CD188" s="112"/>
      <x:c r="CE188" s="112"/>
      <x:c r="CF188" s="162"/>
      <x:c r="CG188" s="112"/>
      <x:c r="CH188" s="112"/>
      <x:c r="CI188" s="112"/>
      <x:c r="CJ188" s="112"/>
      <x:c r="CK188" s="112"/>
      <x:c r="CL188" s="112"/>
      <x:c r="CM188" s="112"/>
      <x:c r="CN188" s="112"/>
      <x:c r="CO188" s="112"/>
      <x:c r="CP188" s="162"/>
      <x:c r="CQ188" s="112"/>
      <x:c r="CR188" s="162"/>
      <x:c r="CS188" s="112"/>
      <x:c r="CT188" s="112"/>
      <x:c r="CU188" s="112"/>
      <x:c r="CV188" s="112"/>
      <x:c r="CW188" s="112"/>
      <x:c r="CX188" s="112"/>
      <x:c r="CY188" s="631" t="s">
        <x:v>2731</x:v>
      </x:c>
      <x:c r="CZ188" s="112"/>
      <x:c r="DA188" s="162"/>
      <x:c r="DB188" s="112"/>
      <x:c r="DC188" s="162"/>
      <x:c r="DD188" s="112"/>
      <x:c r="DE188" s="162"/>
      <x:c r="DF188" s="112"/>
      <x:c r="DG188" s="163"/>
    </x:row>
    <x:row r="189" spans="1:111" ht="30" customHeight="1">
      <x:c r="A189" s="631" t="s">
        <x:v>2743</x:v>
      </x:c>
      <x:c r="B189" s="712"/>
      <x:c r="C189" s="713"/>
      <x:c r="D189" s="694"/>
      <x:c r="E189" s="713"/>
      <x:c r="F189" s="694"/>
      <x:c r="G189" s="713"/>
      <x:c r="H189" s="694"/>
      <x:c r="I189" s="713"/>
      <x:c r="J189" s="694"/>
      <x:c r="K189" s="694"/>
      <x:c r="L189" s="713"/>
      <x:c r="M189" s="694"/>
      <x:c r="N189" s="694"/>
      <x:c r="O189" s="694"/>
      <x:c r="P189" s="694"/>
      <x:c r="Q189" s="694"/>
      <x:c r="R189" s="713"/>
      <x:c r="S189" s="694"/>
      <x:c r="T189" s="713"/>
      <x:c r="U189" s="694"/>
      <x:c r="V189" s="713"/>
      <x:c r="W189" s="694"/>
      <x:c r="X189" s="694"/>
      <x:c r="Y189" s="694"/>
      <x:c r="Z189" s="694"/>
      <x:c r="AA189" s="694"/>
      <x:c r="AB189" s="694"/>
      <x:c r="AC189" s="694"/>
      <x:c r="AD189" s="694"/>
      <x:c r="AE189" s="694"/>
      <x:c r="AF189" s="694"/>
      <x:c r="AG189" s="694"/>
      <x:c r="AH189" s="694"/>
      <x:c r="AI189" s="694"/>
      <x:c r="AJ189" s="694"/>
      <x:c r="AK189" s="694"/>
      <x:c r="AL189" s="631" t="s">
        <x:v>2743</x:v>
      </x:c>
      <x:c r="AM189" s="694"/>
      <x:c r="AN189" s="713"/>
      <x:c r="AO189" s="694"/>
      <x:c r="AP189" s="694"/>
      <x:c r="AQ189" s="694"/>
      <x:c r="AR189" s="713"/>
      <x:c r="AS189" s="694"/>
      <x:c r="AT189" s="713"/>
      <x:c r="AU189" s="694"/>
      <x:c r="AV189" s="694"/>
      <x:c r="AW189" s="694"/>
      <x:c r="AX189" s="694"/>
      <x:c r="AY189" s="694"/>
      <x:c r="AZ189" s="694"/>
      <x:c r="BA189" s="713"/>
      <x:c r="BB189" s="694"/>
      <x:c r="BC189" s="694"/>
      <x:c r="BD189" s="694"/>
      <x:c r="BE189" s="694"/>
      <x:c r="BF189" s="694"/>
      <x:c r="BG189" s="694"/>
      <x:c r="BH189" s="694"/>
      <x:c r="BI189" s="694"/>
      <x:c r="BJ189" s="713"/>
      <x:c r="BK189" s="694"/>
      <x:c r="BL189" s="713"/>
      <x:c r="BM189" s="694"/>
      <x:c r="BN189" s="713"/>
      <x:c r="BO189" s="694"/>
      <x:c r="BP189" s="713"/>
      <x:c r="BQ189" s="694"/>
      <x:c r="BR189" s="694"/>
      <x:c r="BS189" s="694"/>
      <x:c r="BT189" s="694"/>
      <x:c r="BU189" s="694"/>
      <x:c r="BV189" s="631" t="s">
        <x:v>2743</x:v>
      </x:c>
      <x:c r="BW189" s="694"/>
      <x:c r="BX189" s="694"/>
      <x:c r="BY189" s="713"/>
      <x:c r="BZ189" s="694"/>
      <x:c r="CA189" s="713"/>
      <x:c r="CB189" s="694"/>
      <x:c r="CC189" s="713"/>
      <x:c r="CD189" s="694"/>
      <x:c r="CE189" s="694"/>
      <x:c r="CF189" s="713"/>
      <x:c r="CG189" s="694"/>
      <x:c r="CH189" s="694"/>
      <x:c r="CI189" s="694"/>
      <x:c r="CJ189" s="694"/>
      <x:c r="CK189" s="694"/>
      <x:c r="CL189" s="694"/>
      <x:c r="CM189" s="694"/>
      <x:c r="CN189" s="694"/>
      <x:c r="CO189" s="694"/>
      <x:c r="CP189" s="713"/>
      <x:c r="CQ189" s="694"/>
      <x:c r="CR189" s="713"/>
      <x:c r="CS189" s="112">
        <x:v>2</x:v>
      </x:c>
      <x:c r="CT189" s="694"/>
      <x:c r="CU189" s="694"/>
      <x:c r="CV189" s="694"/>
      <x:c r="CW189" s="694"/>
      <x:c r="CX189" s="694"/>
      <x:c r="CY189" s="631" t="s">
        <x:v>2743</x:v>
      </x:c>
      <x:c r="CZ189" s="112"/>
      <x:c r="DA189" s="162"/>
      <x:c r="DB189" s="112"/>
      <x:c r="DC189" s="162"/>
      <x:c r="DD189" s="112"/>
      <x:c r="DE189" s="162"/>
      <x:c r="DF189" s="112"/>
      <x:c r="DG189" s="163"/>
    </x:row>
    <x:row r="190" spans="1:111" ht="30" customHeight="1">
      <x:c r="A190" s="631" t="s">
        <x:v>2736</x:v>
      </x:c>
      <x:c r="B190" s="712"/>
      <x:c r="C190" s="713"/>
      <x:c r="D190" s="694"/>
      <x:c r="E190" s="713"/>
      <x:c r="F190" s="694"/>
      <x:c r="G190" s="713"/>
      <x:c r="H190" s="694"/>
      <x:c r="I190" s="713"/>
      <x:c r="J190" s="694"/>
      <x:c r="K190" s="694"/>
      <x:c r="L190" s="713"/>
      <x:c r="M190" s="694"/>
      <x:c r="N190" s="694"/>
      <x:c r="O190" s="694"/>
      <x:c r="P190" s="694"/>
      <x:c r="Q190" s="694"/>
      <x:c r="R190" s="713"/>
      <x:c r="S190" s="694"/>
      <x:c r="T190" s="713">
        <x:v>1</x:v>
      </x:c>
      <x:c r="U190" s="694"/>
      <x:c r="V190" s="713"/>
      <x:c r="W190" s="694"/>
      <x:c r="X190" s="694"/>
      <x:c r="Y190" s="694"/>
      <x:c r="Z190" s="694"/>
      <x:c r="AA190" s="694"/>
      <x:c r="AB190" s="694"/>
      <x:c r="AC190" s="694"/>
      <x:c r="AD190" s="694"/>
      <x:c r="AE190" s="694"/>
      <x:c r="AF190" s="694"/>
      <x:c r="AG190" s="694"/>
      <x:c r="AH190" s="694"/>
      <x:c r="AI190" s="694"/>
      <x:c r="AJ190" s="694"/>
      <x:c r="AK190" s="694"/>
      <x:c r="AL190" s="631" t="s">
        <x:v>2736</x:v>
      </x:c>
      <x:c r="AM190" s="694"/>
      <x:c r="AN190" s="713"/>
      <x:c r="AO190" s="694"/>
      <x:c r="AP190" s="694"/>
      <x:c r="AQ190" s="694"/>
      <x:c r="AR190" s="713"/>
      <x:c r="AS190" s="694"/>
      <x:c r="AT190" s="713"/>
      <x:c r="AU190" s="694"/>
      <x:c r="AV190" s="694"/>
      <x:c r="AW190" s="694"/>
      <x:c r="AX190" s="694"/>
      <x:c r="AY190" s="694"/>
      <x:c r="AZ190" s="694"/>
      <x:c r="BA190" s="713"/>
      <x:c r="BB190" s="694"/>
      <x:c r="BC190" s="694"/>
      <x:c r="BD190" s="694"/>
      <x:c r="BE190" s="694"/>
      <x:c r="BF190" s="694"/>
      <x:c r="BG190" s="694"/>
      <x:c r="BH190" s="694"/>
      <x:c r="BI190" s="694"/>
      <x:c r="BJ190" s="713"/>
      <x:c r="BK190" s="694"/>
      <x:c r="BL190" s="713"/>
      <x:c r="BM190" s="694"/>
      <x:c r="BN190" s="713"/>
      <x:c r="BO190" s="694"/>
      <x:c r="BP190" s="713"/>
      <x:c r="BQ190" s="694"/>
      <x:c r="BR190" s="694"/>
      <x:c r="BS190" s="694"/>
      <x:c r="BT190" s="694"/>
      <x:c r="BU190" s="694"/>
      <x:c r="BV190" s="631" t="s">
        <x:v>2736</x:v>
      </x:c>
      <x:c r="BW190" s="694"/>
      <x:c r="BX190" s="694"/>
      <x:c r="BY190" s="713"/>
      <x:c r="BZ190" s="694"/>
      <x:c r="CA190" s="713"/>
      <x:c r="CB190" s="694"/>
      <x:c r="CC190" s="713"/>
      <x:c r="CD190" s="694"/>
      <x:c r="CE190" s="694"/>
      <x:c r="CF190" s="713"/>
      <x:c r="CG190" s="694"/>
      <x:c r="CH190" s="694"/>
      <x:c r="CI190" s="694"/>
      <x:c r="CJ190" s="694"/>
      <x:c r="CK190" s="694"/>
      <x:c r="CL190" s="694"/>
      <x:c r="CM190" s="694"/>
      <x:c r="CN190" s="694"/>
      <x:c r="CO190" s="694"/>
      <x:c r="CP190" s="713"/>
      <x:c r="CQ190" s="694"/>
      <x:c r="CR190" s="713"/>
      <x:c r="CS190" s="694"/>
      <x:c r="CT190" s="694"/>
      <x:c r="CU190" s="694"/>
      <x:c r="CV190" s="694"/>
      <x:c r="CW190" s="694"/>
      <x:c r="CX190" s="694"/>
      <x:c r="CY190" s="631" t="s">
        <x:v>2736</x:v>
      </x:c>
      <x:c r="CZ190" s="112"/>
      <x:c r="DA190" s="162"/>
      <x:c r="DB190" s="112"/>
      <x:c r="DC190" s="162"/>
      <x:c r="DD190" s="112"/>
      <x:c r="DE190" s="162"/>
      <x:c r="DF190" s="112"/>
      <x:c r="DG190" s="163"/>
    </x:row>
    <x:row r="191" spans="1:111" ht="30" customHeight="1">
      <x:c r="A191" s="631" t="s">
        <x:v>2428</x:v>
      </x:c>
      <x:c r="B191" s="712"/>
      <x:c r="C191" s="713"/>
      <x:c r="D191" s="694"/>
      <x:c r="E191" s="713"/>
      <x:c r="F191" s="694"/>
      <x:c r="G191" s="713"/>
      <x:c r="H191" s="694"/>
      <x:c r="I191" s="713"/>
      <x:c r="J191" s="694"/>
      <x:c r="K191" s="694"/>
      <x:c r="L191" s="713"/>
      <x:c r="M191" s="694"/>
      <x:c r="N191" s="694"/>
      <x:c r="O191" s="694"/>
      <x:c r="P191" s="694"/>
      <x:c r="Q191" s="694"/>
      <x:c r="R191" s="713"/>
      <x:c r="S191" s="694"/>
      <x:c r="T191" s="713"/>
      <x:c r="U191" s="694"/>
      <x:c r="V191" s="713"/>
      <x:c r="W191" s="694"/>
      <x:c r="X191" s="694"/>
      <x:c r="Y191" s="694"/>
      <x:c r="Z191" s="694"/>
      <x:c r="AA191" s="694"/>
      <x:c r="AB191" s="694"/>
      <x:c r="AC191" s="694"/>
      <x:c r="AD191" s="694"/>
      <x:c r="AE191" s="694"/>
      <x:c r="AF191" s="694"/>
      <x:c r="AG191" s="694"/>
      <x:c r="AH191" s="694"/>
      <x:c r="AI191" s="694"/>
      <x:c r="AJ191" s="694"/>
      <x:c r="AK191" s="694"/>
      <x:c r="AL191" s="631" t="s">
        <x:v>2428</x:v>
      </x:c>
      <x:c r="AM191" s="694"/>
      <x:c r="AN191" s="713"/>
      <x:c r="AO191" s="694"/>
      <x:c r="AP191" s="694"/>
      <x:c r="AQ191" s="694"/>
      <x:c r="AR191" s="713"/>
      <x:c r="AS191" s="694"/>
      <x:c r="AT191" s="713"/>
      <x:c r="AU191" s="694"/>
      <x:c r="AV191" s="694"/>
      <x:c r="AW191" s="694"/>
      <x:c r="AX191" s="694"/>
      <x:c r="AY191" s="694"/>
      <x:c r="AZ191" s="694"/>
      <x:c r="BA191" s="713"/>
      <x:c r="BB191" s="694"/>
      <x:c r="BC191" s="694"/>
      <x:c r="BD191" s="694"/>
      <x:c r="BE191" s="694"/>
      <x:c r="BF191" s="694"/>
      <x:c r="BG191" s="694"/>
      <x:c r="BH191" s="694"/>
      <x:c r="BI191" s="694"/>
      <x:c r="BJ191" s="713"/>
      <x:c r="BK191" s="694"/>
      <x:c r="BL191" s="713"/>
      <x:c r="BM191" s="694"/>
      <x:c r="BN191" s="713"/>
      <x:c r="BO191" s="694"/>
      <x:c r="BP191" s="713"/>
      <x:c r="BQ191" s="694"/>
      <x:c r="BR191" s="694"/>
      <x:c r="BS191" s="694"/>
      <x:c r="BT191" s="694"/>
      <x:c r="BU191" s="694"/>
      <x:c r="BV191" s="631" t="s">
        <x:v>2428</x:v>
      </x:c>
      <x:c r="BW191" s="694"/>
      <x:c r="BX191" s="694"/>
      <x:c r="BY191" s="713"/>
      <x:c r="BZ191" s="694"/>
      <x:c r="CA191" s="713"/>
      <x:c r="CB191" s="694"/>
      <x:c r="CC191" s="713"/>
      <x:c r="CD191" s="694"/>
      <x:c r="CE191" s="694"/>
      <x:c r="CF191" s="713"/>
      <x:c r="CG191" s="694"/>
      <x:c r="CH191" s="694"/>
      <x:c r="CI191" s="694"/>
      <x:c r="CJ191" s="694"/>
      <x:c r="CK191" s="694"/>
      <x:c r="CL191" s="694"/>
      <x:c r="CM191" s="694"/>
      <x:c r="CN191" s="694"/>
      <x:c r="CO191" s="694"/>
      <x:c r="CP191" s="713"/>
      <x:c r="CQ191" s="694"/>
      <x:c r="CR191" s="713"/>
      <x:c r="CS191" s="694"/>
      <x:c r="CT191" s="694"/>
      <x:c r="CU191" s="694"/>
      <x:c r="CV191" s="694"/>
      <x:c r="CW191" s="694"/>
      <x:c r="CX191" s="694"/>
      <x:c r="CY191" s="631" t="s">
        <x:v>2428</x:v>
      </x:c>
      <x:c r="CZ191" s="112"/>
      <x:c r="DA191" s="162"/>
      <x:c r="DB191" s="112"/>
      <x:c r="DC191" s="162"/>
      <x:c r="DD191" s="112"/>
      <x:c r="DE191" s="162"/>
      <x:c r="DF191" s="112"/>
      <x:c r="DG191" s="163"/>
    </x:row>
    <x:row r="192" spans="1:111" ht="30" customHeight="1">
      <x:c r="A192" s="631" t="s">
        <x:v>2725</x:v>
      </x:c>
      <x:c r="B192" s="712"/>
      <x:c r="C192" s="713"/>
      <x:c r="D192" s="694"/>
      <x:c r="E192" s="713"/>
      <x:c r="F192" s="694"/>
      <x:c r="G192" s="713"/>
      <x:c r="H192" s="694"/>
      <x:c r="I192" s="713"/>
      <x:c r="J192" s="694"/>
      <x:c r="K192" s="694"/>
      <x:c r="L192" s="713"/>
      <x:c r="M192" s="694"/>
      <x:c r="N192" s="694"/>
      <x:c r="O192" s="694"/>
      <x:c r="P192" s="694"/>
      <x:c r="Q192" s="694"/>
      <x:c r="R192" s="713"/>
      <x:c r="S192" s="694"/>
      <x:c r="T192" s="713"/>
      <x:c r="U192" s="694"/>
      <x:c r="V192" s="713"/>
      <x:c r="W192" s="694"/>
      <x:c r="X192" s="694"/>
      <x:c r="Y192" s="694"/>
      <x:c r="Z192" s="694"/>
      <x:c r="AA192" s="694"/>
      <x:c r="AB192" s="694"/>
      <x:c r="AC192" s="694"/>
      <x:c r="AD192" s="694"/>
      <x:c r="AE192" s="694"/>
      <x:c r="AF192" s="694"/>
      <x:c r="AG192" s="694"/>
      <x:c r="AH192" s="694"/>
      <x:c r="AI192" s="694"/>
      <x:c r="AJ192" s="694"/>
      <x:c r="AK192" s="694"/>
      <x:c r="AL192" s="631" t="s">
        <x:v>2725</x:v>
      </x:c>
      <x:c r="AM192" s="694"/>
      <x:c r="AN192" s="713"/>
      <x:c r="AO192" s="694"/>
      <x:c r="AP192" s="694"/>
      <x:c r="AQ192" s="694"/>
      <x:c r="AR192" s="713"/>
      <x:c r="AS192" s="694"/>
      <x:c r="AT192" s="713"/>
      <x:c r="AU192" s="694"/>
      <x:c r="AV192" s="694"/>
      <x:c r="AW192" s="694"/>
      <x:c r="AX192" s="694"/>
      <x:c r="AY192" s="694"/>
      <x:c r="AZ192" s="694"/>
      <x:c r="BA192" s="713"/>
      <x:c r="BB192" s="694"/>
      <x:c r="BC192" s="694"/>
      <x:c r="BD192" s="694"/>
      <x:c r="BE192" s="694"/>
      <x:c r="BF192" s="694"/>
      <x:c r="BG192" s="694"/>
      <x:c r="BH192" s="694"/>
      <x:c r="BI192" s="694"/>
      <x:c r="BJ192" s="713"/>
      <x:c r="BK192" s="694"/>
      <x:c r="BL192" s="713"/>
      <x:c r="BM192" s="694"/>
      <x:c r="BN192" s="713"/>
      <x:c r="BO192" s="694"/>
      <x:c r="BP192" s="713"/>
      <x:c r="BQ192" s="694"/>
      <x:c r="BR192" s="694"/>
      <x:c r="BS192" s="694"/>
      <x:c r="BT192" s="694"/>
      <x:c r="BU192" s="694"/>
      <x:c r="BV192" s="631" t="s">
        <x:v>2725</x:v>
      </x:c>
      <x:c r="BW192" s="694"/>
      <x:c r="BX192" s="694"/>
      <x:c r="BY192" s="713"/>
      <x:c r="BZ192" s="694"/>
      <x:c r="CA192" s="713"/>
      <x:c r="CB192" s="694"/>
      <x:c r="CC192" s="713"/>
      <x:c r="CD192" s="694"/>
      <x:c r="CE192" s="694"/>
      <x:c r="CF192" s="713"/>
      <x:c r="CG192" s="694"/>
      <x:c r="CH192" s="694"/>
      <x:c r="CI192" s="694"/>
      <x:c r="CJ192" s="694"/>
      <x:c r="CK192" s="694"/>
      <x:c r="CL192" s="694"/>
      <x:c r="CM192" s="694"/>
      <x:c r="CN192" s="694"/>
      <x:c r="CO192" s="694"/>
      <x:c r="CP192" s="713"/>
      <x:c r="CQ192" s="694"/>
      <x:c r="CR192" s="713"/>
      <x:c r="CS192" s="694"/>
      <x:c r="CT192" s="694"/>
      <x:c r="CU192" s="694"/>
      <x:c r="CV192" s="694"/>
      <x:c r="CW192" s="694"/>
      <x:c r="CX192" s="694"/>
      <x:c r="CY192" s="631" t="s">
        <x:v>2725</x:v>
      </x:c>
      <x:c r="CZ192" s="112"/>
      <x:c r="DA192" s="162"/>
      <x:c r="DB192" s="112"/>
      <x:c r="DC192" s="162"/>
      <x:c r="DD192" s="112"/>
      <x:c r="DE192" s="162"/>
      <x:c r="DF192" s="112"/>
      <x:c r="DG192" s="163"/>
    </x:row>
    <x:row r="193" spans="1:111" ht="30" customHeight="1">
      <x:c r="A193" s="637" t="s">
        <x:v>2448</x:v>
      </x:c>
      <x:c r="B193" s="115"/>
      <x:c r="C193" s="162"/>
      <x:c r="D193" s="112"/>
      <x:c r="E193" s="162"/>
      <x:c r="F193" s="112"/>
      <x:c r="G193" s="162"/>
      <x:c r="H193" s="112"/>
      <x:c r="I193" s="162"/>
      <x:c r="J193" s="112">
        <x:v>2</x:v>
      </x:c>
      <x:c r="K193" s="112">
        <x:v>1</x:v>
      </x:c>
      <x:c r="L193" s="162">
        <x:v>448</x:v>
      </x:c>
      <x:c r="M193" s="112"/>
      <x:c r="N193" s="112"/>
      <x:c r="O193" s="112"/>
      <x:c r="P193" s="112"/>
      <x:c r="Q193" s="112"/>
      <x:c r="R193" s="162"/>
      <x:c r="S193" s="112">
        <x:v>1</x:v>
      </x:c>
      <x:c r="T193" s="162">
        <x:v>25</x:v>
      </x:c>
      <x:c r="U193" s="112"/>
      <x:c r="V193" s="162"/>
      <x:c r="W193" s="112"/>
      <x:c r="X193" s="112">
        <x:v>96</x:v>
      </x:c>
      <x:c r="Y193" s="112"/>
      <x:c r="Z193" s="112"/>
      <x:c r="AA193" s="112"/>
      <x:c r="AB193" s="112"/>
      <x:c r="AC193" s="112"/>
      <x:c r="AD193" s="112"/>
      <x:c r="AE193" s="112"/>
      <x:c r="AF193" s="112"/>
      <x:c r="AG193" s="112">
        <x:v>1</x:v>
      </x:c>
      <x:c r="AH193" s="112"/>
      <x:c r="AI193" s="112"/>
      <x:c r="AJ193" s="112"/>
      <x:c r="AK193" s="112"/>
      <x:c r="AL193" s="637" t="s">
        <x:v>2448</x:v>
      </x:c>
      <x:c r="AM193" s="112"/>
      <x:c r="AN193" s="162"/>
      <x:c r="AO193" s="112"/>
      <x:c r="AP193" s="112"/>
      <x:c r="AQ193" s="112"/>
      <x:c r="AR193" s="162"/>
      <x:c r="AS193" s="112"/>
      <x:c r="AT193" s="162"/>
      <x:c r="AU193" s="112"/>
      <x:c r="AV193" s="112"/>
      <x:c r="AW193" s="112"/>
      <x:c r="AX193" s="112">
        <x:v>2</x:v>
      </x:c>
      <x:c r="AY193" s="112"/>
      <x:c r="AZ193" s="112">
        <x:v>1</x:v>
      </x:c>
      <x:c r="BA193" s="162">
        <x:v>3</x:v>
      </x:c>
      <x:c r="BB193" s="112"/>
      <x:c r="BC193" s="112"/>
      <x:c r="BD193" s="112"/>
      <x:c r="BE193" s="112">
        <x:v>1</x:v>
      </x:c>
      <x:c r="BF193" s="112">
        <x:v>6</x:v>
      </x:c>
      <x:c r="BG193" s="112">
        <x:v>1</x:v>
      </x:c>
      <x:c r="BH193" s="112">
        <x:v>2</x:v>
      </x:c>
      <x:c r="BI193" s="112"/>
      <x:c r="BJ193" s="162"/>
      <x:c r="BK193" s="112"/>
      <x:c r="BL193" s="162"/>
      <x:c r="BM193" s="112"/>
      <x:c r="BN193" s="162"/>
      <x:c r="BO193" s="112"/>
      <x:c r="BP193" s="162"/>
      <x:c r="BQ193" s="112"/>
      <x:c r="BR193" s="112"/>
      <x:c r="BS193" s="112"/>
      <x:c r="BT193" s="112"/>
      <x:c r="BU193" s="112"/>
      <x:c r="BV193" s="637" t="s">
        <x:v>2448</x:v>
      </x:c>
      <x:c r="BW193" s="112"/>
      <x:c r="BX193" s="112"/>
      <x:c r="BY193" s="162"/>
      <x:c r="BZ193" s="112"/>
      <x:c r="CA193" s="162"/>
      <x:c r="CB193" s="112"/>
      <x:c r="CC193" s="162"/>
      <x:c r="CD193" s="112"/>
      <x:c r="CE193" s="112"/>
      <x:c r="CF193" s="162"/>
      <x:c r="CG193" s="112"/>
      <x:c r="CH193" s="112"/>
      <x:c r="CI193" s="112"/>
      <x:c r="CJ193" s="112"/>
      <x:c r="CK193" s="112"/>
      <x:c r="CL193" s="112"/>
      <x:c r="CM193" s="112"/>
      <x:c r="CN193" s="112"/>
      <x:c r="CO193" s="112"/>
      <x:c r="CP193" s="162"/>
      <x:c r="CQ193" s="112">
        <x:v>1</x:v>
      </x:c>
      <x:c r="CR193" s="162">
        <x:v>100</x:v>
      </x:c>
      <x:c r="CS193" s="112"/>
      <x:c r="CT193" s="112">
        <x:v>1</x:v>
      </x:c>
      <x:c r="CU193" s="112">
        <x:v>3</x:v>
      </x:c>
      <x:c r="CV193" s="112">
        <x:v>4</x:v>
      </x:c>
      <x:c r="CW193" s="112"/>
      <x:c r="CX193" s="112"/>
      <x:c r="CY193" s="637" t="s">
        <x:v>2448</x:v>
      </x:c>
      <x:c r="CZ193" s="112"/>
      <x:c r="DA193" s="162"/>
      <x:c r="DB193" s="112"/>
      <x:c r="DC193" s="162"/>
      <x:c r="DD193" s="112"/>
      <x:c r="DE193" s="162"/>
      <x:c r="DF193" s="112"/>
      <x:c r="DG193" s="163"/>
    </x:row>
    <x:row r="194" spans="1:111" ht="30" customHeight="1">
      <x:c r="A194" s="714" t="s">
        <x:v>2119</x:v>
      </x:c>
      <x:c r="B194" s="703"/>
      <x:c r="C194" s="621"/>
      <x:c r="D194" s="548"/>
      <x:c r="E194" s="621"/>
      <x:c r="F194" s="548"/>
      <x:c r="G194" s="621"/>
      <x:c r="H194" s="548"/>
      <x:c r="I194" s="621"/>
      <x:c r="J194" s="548"/>
      <x:c r="K194" s="548"/>
      <x:c r="L194" s="621"/>
      <x:c r="M194" s="548"/>
      <x:c r="N194" s="548"/>
      <x:c r="O194" s="548"/>
      <x:c r="P194" s="548"/>
      <x:c r="Q194" s="548"/>
      <x:c r="R194" s="621"/>
      <x:c r="S194" s="548"/>
      <x:c r="T194" s="621"/>
      <x:c r="U194" s="548"/>
      <x:c r="V194" s="621"/>
      <x:c r="W194" s="548"/>
      <x:c r="X194" s="548"/>
      <x:c r="Y194" s="548"/>
      <x:c r="Z194" s="548"/>
      <x:c r="AA194" s="548"/>
      <x:c r="AB194" s="548"/>
      <x:c r="AC194" s="548"/>
      <x:c r="AD194" s="548"/>
      <x:c r="AE194" s="548"/>
      <x:c r="AF194" s="548"/>
      <x:c r="AG194" s="548"/>
      <x:c r="AH194" s="548"/>
      <x:c r="AI194" s="548"/>
      <x:c r="AJ194" s="548"/>
      <x:c r="AK194" s="548"/>
      <x:c r="AL194" s="714" t="s">
        <x:v>2119</x:v>
      </x:c>
      <x:c r="AM194" s="548"/>
      <x:c r="AN194" s="621"/>
      <x:c r="AO194" s="548"/>
      <x:c r="AP194" s="548"/>
      <x:c r="AQ194" s="548"/>
      <x:c r="AR194" s="621"/>
      <x:c r="AS194" s="548"/>
      <x:c r="AT194" s="621"/>
      <x:c r="AU194" s="548"/>
      <x:c r="AV194" s="548"/>
      <x:c r="AW194" s="548"/>
      <x:c r="AX194" s="548"/>
      <x:c r="AY194" s="548"/>
      <x:c r="AZ194" s="548"/>
      <x:c r="BA194" s="621"/>
      <x:c r="BB194" s="548"/>
      <x:c r="BC194" s="548"/>
      <x:c r="BD194" s="548"/>
      <x:c r="BE194" s="548"/>
      <x:c r="BF194" s="548"/>
      <x:c r="BG194" s="548"/>
      <x:c r="BH194" s="548"/>
      <x:c r="BI194" s="548"/>
      <x:c r="BJ194" s="621"/>
      <x:c r="BK194" s="548"/>
      <x:c r="BL194" s="621"/>
      <x:c r="BM194" s="548"/>
      <x:c r="BN194" s="621"/>
      <x:c r="BO194" s="548"/>
      <x:c r="BP194" s="621"/>
      <x:c r="BQ194" s="548"/>
      <x:c r="BR194" s="548"/>
      <x:c r="BS194" s="548"/>
      <x:c r="BT194" s="548"/>
      <x:c r="BU194" s="548"/>
      <x:c r="BV194" s="714" t="s">
        <x:v>2119</x:v>
      </x:c>
      <x:c r="BW194" s="548"/>
      <x:c r="BX194" s="548"/>
      <x:c r="BY194" s="621"/>
      <x:c r="BZ194" s="548"/>
      <x:c r="CA194" s="621"/>
      <x:c r="CB194" s="548"/>
      <x:c r="CC194" s="621"/>
      <x:c r="CD194" s="548"/>
      <x:c r="CE194" s="548"/>
      <x:c r="CF194" s="621"/>
      <x:c r="CG194" s="548"/>
      <x:c r="CH194" s="548"/>
      <x:c r="CI194" s="548"/>
      <x:c r="CJ194" s="548"/>
      <x:c r="CK194" s="548"/>
      <x:c r="CL194" s="548"/>
      <x:c r="CM194" s="548"/>
      <x:c r="CN194" s="548"/>
      <x:c r="CO194" s="548"/>
      <x:c r="CP194" s="621"/>
      <x:c r="CQ194" s="548"/>
      <x:c r="CR194" s="621"/>
      <x:c r="CS194" s="548"/>
      <x:c r="CT194" s="548"/>
      <x:c r="CU194" s="548"/>
      <x:c r="CV194" s="548"/>
      <x:c r="CW194" s="548"/>
      <x:c r="CX194" s="548"/>
      <x:c r="CY194" s="714" t="s">
        <x:v>2119</x:v>
      </x:c>
      <x:c r="CZ194" s="548"/>
      <x:c r="DA194" s="621"/>
      <x:c r="DB194" s="548"/>
      <x:c r="DC194" s="621"/>
      <x:c r="DD194" s="548"/>
      <x:c r="DE194" s="621"/>
      <x:c r="DF194" s="548"/>
      <x:c r="DG194" s="704"/>
    </x:row>
    <x:row r="195" ht="30" customHeight="1"/>
    <x:row r="196" ht="30" customHeight="1"/>
    <x:row r="197" ht="30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89" firstPageNumber="1" fitToWidth="1" fitToHeight="1" orientation="portrait" usePrinterDefaults="1" blackAndWhite="0" draft="0" useFirstPageNumber="0" horizontalDpi="4294967293" verticalDpi="300" copies="1"/>
  <x:colBreaks count="1" manualBreakCount="1">
    <x:brk id="16" min="0" max="16383" man="1" pt="0"/>
  </x:colBreaks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DG135"/>
  <x:sheetViews>
    <x:sheetView view="pageBreakPreview" topLeftCell="BT1" zoomScale="85" zoomScaleNormal="100" zoomScaleSheetLayoutView="85" workbookViewId="0">
      <x:pane xSplit="0" ySplit="6" topLeftCell="BT7" activePane="bottomLeft" state="frozen"/>
      <x:selection pane="bottomLeft" activeCell="DG1" activeCellId="5" sqref="CP1:CP1048576 CR1:CR1048576 DA1:DA1048576 DC1:DC1048576 DE1:DE1048576 DG1:DG1048576"/>
    </x:sheetView>
  </x:sheetViews>
  <x:sheetFormatPr defaultColWidth="8.88671875" defaultRowHeight="10.699999999999999"/>
  <x:cols>
    <x:col min="1" max="1" width="18.33203125" style="881" customWidth="1"/>
    <x:col min="2" max="2" width="3.88671875" style="882" customWidth="1"/>
    <x:col min="3" max="3" width="7.5546875" style="8" bestFit="1" customWidth="1"/>
    <x:col min="4" max="4" width="3.5546875" style="882" customWidth="1"/>
    <x:col min="5" max="5" width="7.87890625" style="8" bestFit="1" customWidth="1"/>
    <x:col min="6" max="6" width="3.5546875" style="882" customWidth="1"/>
    <x:col min="7" max="7" width="4.5546875" style="8" customWidth="1"/>
    <x:col min="8" max="8" width="3.33203125" style="882" customWidth="1"/>
    <x:col min="9" max="9" width="7.21875" style="8" bestFit="1" customWidth="1"/>
    <x:col min="10" max="10" width="4" style="882" customWidth="1"/>
    <x:col min="11" max="11" width="3.21875" style="882" customWidth="1"/>
    <x:col min="12" max="12" width="7.21875" style="8" bestFit="1" customWidth="1"/>
    <x:col min="13" max="14" width="3.6640625" style="882" customWidth="1"/>
    <x:col min="15" max="15" width="3.88671875" style="882" customWidth="1"/>
    <x:col min="16" max="16" width="3.6640625" style="882" customWidth="1"/>
    <x:col min="17" max="17" width="3.21875" style="882" customWidth="1"/>
    <x:col min="18" max="18" width="7.77734375" style="8" bestFit="1" customWidth="1"/>
    <x:col min="19" max="19" width="6.109375" style="882" customWidth="1"/>
    <x:col min="20" max="20" width="6.88671875" style="8" bestFit="1" customWidth="1"/>
    <x:col min="21" max="21" width="3" style="882" customWidth="1"/>
    <x:col min="22" max="22" width="6.21875" style="8" bestFit="1" customWidth="1"/>
    <x:col min="23" max="23" width="3.33203125" style="882" customWidth="1"/>
    <x:col min="24" max="24" width="6.109375" style="882" customWidth="1"/>
    <x:col min="25" max="25" width="3" style="882" customWidth="1"/>
    <x:col min="26" max="26" width="3.77734375" style="882" customWidth="1"/>
    <x:col min="27" max="27" width="3.33203125" style="882" customWidth="1"/>
    <x:col min="28" max="28" width="4.21875" style="882" customWidth="1"/>
    <x:col min="29" max="29" width="3.88671875" style="882" customWidth="1"/>
    <x:col min="30" max="31" width="3.77734375" style="882" customWidth="1"/>
    <x:col min="32" max="32" width="3.44140625" style="882" customWidth="1"/>
    <x:col min="33" max="33" width="3.33203125" style="882" customWidth="1"/>
    <x:col min="34" max="34" width="2.77734375" style="882" customWidth="1"/>
    <x:col min="35" max="35" width="3.109375" style="882" customWidth="1"/>
    <x:col min="36" max="36" width="3" style="882" customWidth="1"/>
    <x:col min="37" max="37" width="3.88671875" style="882" bestFit="1" customWidth="1"/>
    <x:col min="38" max="38" width="19.6640625" style="882" customWidth="1"/>
    <x:col min="39" max="39" width="3.21875" style="882" customWidth="1"/>
    <x:col min="40" max="40" width="7.5546875" style="8" bestFit="1" customWidth="1"/>
    <x:col min="41" max="41" width="3.21875" style="882" customWidth="1"/>
    <x:col min="42" max="42" width="3.33203125" style="882" customWidth="1"/>
    <x:col min="43" max="43" width="2.77734375" style="882" customWidth="1"/>
    <x:col min="44" max="44" width="7.21875" style="8" bestFit="1" customWidth="1"/>
    <x:col min="45" max="45" width="2.77734375" style="882" customWidth="1"/>
    <x:col min="46" max="46" width="4.109375" style="8" customWidth="1"/>
    <x:col min="47" max="47" width="3.88671875" style="882" customWidth="1"/>
    <x:col min="48" max="48" width="4.21875" style="882" customWidth="1"/>
    <x:col min="49" max="51" width="3.88671875" style="882" customWidth="1"/>
    <x:col min="52" max="52" width="3.44140625" style="882" customWidth="1"/>
    <x:col min="53" max="53" width="7.21875" style="8" bestFit="1" customWidth="1"/>
    <x:col min="54" max="54" width="2.77734375" style="882" customWidth="1"/>
    <x:col min="55" max="55" width="3.44140625" style="882" customWidth="1"/>
    <x:col min="56" max="56" width="3" style="882" customWidth="1"/>
    <x:col min="57" max="57" width="3.6640625" style="882" customWidth="1"/>
    <x:col min="58" max="58" width="4.6640625" style="882" customWidth="1"/>
    <x:col min="59" max="60" width="3.5546875" style="882" customWidth="1"/>
    <x:col min="61" max="61" width="2.6640625" style="882" customWidth="1"/>
    <x:col min="62" max="62" width="6.44140625" style="8" customWidth="1"/>
    <x:col min="63" max="63" width="2.6640625" style="882" customWidth="1"/>
    <x:col min="64" max="64" width="6.44140625" style="8" customWidth="1"/>
    <x:col min="65" max="65" width="2.6640625" style="882" customWidth="1"/>
    <x:col min="66" max="66" width="6.44140625" style="8" customWidth="1"/>
    <x:col min="67" max="67" width="2.6640625" style="882" customWidth="1"/>
    <x:col min="68" max="68" width="7.88671875" style="8" customWidth="1"/>
    <x:col min="69" max="69" width="4" style="882" customWidth="1"/>
    <x:col min="70" max="73" width="3.33203125" style="882" bestFit="1" customWidth="1"/>
    <x:col min="74" max="74" width="21" style="882" customWidth="1"/>
    <x:col min="75" max="75" width="4.44140625" style="882" customWidth="1"/>
    <x:col min="76" max="76" width="6.33203125" style="882" customWidth="1"/>
    <x:col min="77" max="77" width="6.88671875" style="8" customWidth="1"/>
    <x:col min="78" max="78" width="4.44140625" style="882" customWidth="1"/>
    <x:col min="79" max="79" width="7.109375" style="8" customWidth="1"/>
    <x:col min="80" max="80" width="4.44140625" style="882" customWidth="1"/>
    <x:col min="81" max="81" width="6.77734375" style="8" customWidth="1"/>
    <x:col min="82" max="82" width="4.33203125" style="882" customWidth="1"/>
    <x:col min="83" max="83" width="4.109375" style="882" customWidth="1"/>
    <x:col min="84" max="84" width="8.44140625" style="8" customWidth="1"/>
    <x:col min="85" max="85" width="4.44140625" style="882" customWidth="1"/>
    <x:col min="86" max="86" width="4.33203125" style="882" customWidth="1"/>
    <x:col min="87" max="88" width="4.44140625" style="882" customWidth="1"/>
    <x:col min="89" max="90" width="3.88671875" style="882" customWidth="1"/>
    <x:col min="91" max="91" width="3.77734375" style="882" customWidth="1"/>
    <x:col min="92" max="92" width="4.33203125" style="882" customWidth="1"/>
    <x:col min="93" max="93" width="3.33203125" style="882" customWidth="1"/>
    <x:col min="94" max="94" width="6.21875" style="8" customWidth="1"/>
    <x:col min="95" max="95" width="3.33203125" style="882" customWidth="1"/>
    <x:col min="96" max="96" width="6.21875" style="8" customWidth="1"/>
    <x:col min="97" max="97" width="4.88671875" style="882" customWidth="1"/>
    <x:col min="98" max="98" width="3.109375" style="882" customWidth="1"/>
    <x:col min="99" max="99" width="3.6640625" style="882" customWidth="1"/>
    <x:col min="100" max="100" width="3.33203125" style="882" customWidth="1"/>
    <x:col min="101" max="101" width="3.44140625" style="882" customWidth="1"/>
    <x:col min="102" max="102" width="3.88671875" style="882" customWidth="1"/>
    <x:col min="103" max="103" width="18" style="882" customWidth="1"/>
    <x:col min="104" max="104" width="5.109375" style="882" customWidth="1"/>
    <x:col min="105" max="105" width="9.109375" style="8" customWidth="1"/>
    <x:col min="106" max="106" width="4.33203125" style="882" customWidth="1"/>
    <x:col min="107" max="107" width="9.21875" style="8" customWidth="1"/>
    <x:col min="108" max="108" width="4.109375" style="882" customWidth="1"/>
    <x:col min="109" max="109" width="9.77734375" style="8" customWidth="1"/>
    <x:col min="110" max="110" width="4.21875" style="882" customWidth="1"/>
    <x:col min="111" max="111" width="9.88671875" style="8" customWidth="1"/>
    <x:col min="112" max="16384" width="8.88671875" style="19"/>
  </x:cols>
  <x:sheetData>
    <x:row r="1" spans="1:111" s="274" customFormat="1" ht="30" customHeight="1">
      <x:c r="A1" s="844" t="s">
        <x:v>641</x:v>
      </x:c>
      <x:c r="B1" s="845"/>
      <x:c r="C1" s="84"/>
      <x:c r="D1" s="845"/>
      <x:c r="E1" s="84"/>
      <x:c r="F1" s="845"/>
      <x:c r="G1" s="84"/>
      <x:c r="H1" s="845"/>
      <x:c r="I1" s="84"/>
      <x:c r="J1" s="845"/>
      <x:c r="K1" s="845"/>
      <x:c r="L1" s="84"/>
      <x:c r="M1" s="845"/>
      <x:c r="N1" s="845"/>
      <x:c r="O1" s="845"/>
      <x:c r="P1" s="845"/>
      <x:c r="Q1" s="845"/>
      <x:c r="R1" s="84"/>
      <x:c r="S1" s="845"/>
      <x:c r="T1" s="84"/>
      <x:c r="U1" s="845"/>
      <x:c r="V1" s="84"/>
      <x:c r="W1" s="845"/>
      <x:c r="X1" s="845"/>
      <x:c r="Y1" s="845"/>
      <x:c r="Z1" s="845"/>
      <x:c r="AA1" s="845"/>
      <x:c r="AB1" s="845"/>
      <x:c r="AC1" s="845"/>
      <x:c r="AD1" s="845"/>
      <x:c r="AE1" s="845"/>
      <x:c r="AF1" s="845"/>
      <x:c r="AG1" s="845"/>
      <x:c r="AH1" s="845"/>
      <x:c r="AI1" s="845"/>
      <x:c r="AJ1" s="845"/>
      <x:c r="AK1" s="845"/>
      <x:c r="AL1" s="845"/>
      <x:c r="AM1" s="845"/>
      <x:c r="AN1" s="84"/>
      <x:c r="AO1" s="845"/>
      <x:c r="AP1" s="845"/>
      <x:c r="AQ1" s="845"/>
      <x:c r="AR1" s="84"/>
      <x:c r="AS1" s="845"/>
      <x:c r="AT1" s="84"/>
      <x:c r="AU1" s="845"/>
      <x:c r="AV1" s="845"/>
      <x:c r="AW1" s="845"/>
      <x:c r="AX1" s="845"/>
      <x:c r="AY1" s="845"/>
      <x:c r="AZ1" s="845"/>
      <x:c r="BA1" s="84"/>
      <x:c r="BB1" s="845"/>
      <x:c r="BC1" s="845"/>
      <x:c r="BD1" s="845"/>
      <x:c r="BE1" s="845"/>
      <x:c r="BF1" s="845"/>
      <x:c r="BG1" s="845"/>
      <x:c r="BH1" s="845"/>
      <x:c r="BI1" s="845"/>
      <x:c r="BJ1" s="84"/>
      <x:c r="BK1" s="845"/>
      <x:c r="BL1" s="84"/>
      <x:c r="BM1" s="845"/>
      <x:c r="BN1" s="84"/>
      <x:c r="BO1" s="845"/>
      <x:c r="BP1" s="84"/>
      <x:c r="BQ1" s="845"/>
      <x:c r="BR1" s="845"/>
      <x:c r="BS1" s="845"/>
      <x:c r="BT1" s="845"/>
      <x:c r="BU1" s="845"/>
      <x:c r="BV1" s="845"/>
      <x:c r="BW1" s="845"/>
      <x:c r="BX1" s="845"/>
      <x:c r="BY1" s="84"/>
      <x:c r="BZ1" s="845"/>
      <x:c r="CA1" s="84"/>
      <x:c r="CB1" s="845"/>
      <x:c r="CC1" s="84"/>
      <x:c r="CD1" s="845"/>
      <x:c r="CE1" s="845"/>
      <x:c r="CF1" s="84"/>
      <x:c r="CG1" s="845"/>
      <x:c r="CH1" s="845"/>
      <x:c r="CI1" s="845"/>
      <x:c r="CJ1" s="845"/>
      <x:c r="CK1" s="845"/>
      <x:c r="CL1" s="845"/>
      <x:c r="CM1" s="845"/>
      <x:c r="CN1" s="845"/>
      <x:c r="CO1" s="845"/>
      <x:c r="CP1" s="84"/>
      <x:c r="CQ1" s="845"/>
      <x:c r="CR1" s="84"/>
      <x:c r="CS1" s="845"/>
      <x:c r="CT1" s="845"/>
      <x:c r="CU1" s="845"/>
      <x:c r="CV1" s="845"/>
      <x:c r="CW1" s="845"/>
      <x:c r="CX1" s="845"/>
      <x:c r="CY1" s="845"/>
      <x:c r="CZ1" s="846"/>
      <x:c r="DA1" s="86"/>
      <x:c r="DB1" s="846"/>
      <x:c r="DC1" s="86"/>
      <x:c r="DD1" s="846"/>
      <x:c r="DE1" s="86"/>
      <x:c r="DF1" s="846"/>
      <x:c r="DG1" s="86"/>
    </x:row>
    <x:row r="2" spans="1:111" s="274" customFormat="1" ht="30" customHeight="1">
      <x:c r="A2" s="844" t="s">
        <x:v>2807</x:v>
      </x:c>
      <x:c r="B2" s="844"/>
      <x:c r="C2" s="92"/>
      <x:c r="D2" s="844"/>
      <x:c r="E2" s="92"/>
      <x:c r="F2" s="844"/>
      <x:c r="G2" s="84"/>
      <x:c r="H2" s="844"/>
      <x:c r="I2" s="92"/>
      <x:c r="J2" s="846"/>
      <x:c r="K2" s="844"/>
      <x:c r="L2" s="92"/>
      <x:c r="M2" s="844"/>
      <x:c r="N2" s="844"/>
      <x:c r="O2" s="844"/>
      <x:c r="P2" s="844"/>
      <x:c r="Q2" s="844"/>
      <x:c r="R2" s="92"/>
      <x:c r="S2" s="844"/>
      <x:c r="T2" s="92"/>
      <x:c r="U2" s="844"/>
      <x:c r="V2" s="92"/>
      <x:c r="W2" s="844"/>
      <x:c r="X2" s="844"/>
      <x:c r="Y2" s="844"/>
      <x:c r="Z2" s="844"/>
      <x:c r="AA2" s="844"/>
      <x:c r="AB2" s="844"/>
      <x:c r="AC2" s="844"/>
      <x:c r="AD2" s="844"/>
      <x:c r="AE2" s="844"/>
      <x:c r="AF2" s="844"/>
      <x:c r="AG2" s="844"/>
      <x:c r="AH2" s="844"/>
      <x:c r="AI2" s="844"/>
      <x:c r="AJ2" s="844"/>
      <x:c r="AK2" s="844"/>
      <x:c r="AL2" s="845" t="s">
        <x:v>493</x:v>
      </x:c>
      <x:c r="AM2" s="844"/>
      <x:c r="AN2" s="92"/>
      <x:c r="AO2" s="844"/>
      <x:c r="AP2" s="844"/>
      <x:c r="AQ2" s="844"/>
      <x:c r="AR2" s="92"/>
      <x:c r="AS2" s="844"/>
      <x:c r="AT2" s="92"/>
      <x:c r="AU2" s="844"/>
      <x:c r="AV2" s="844"/>
      <x:c r="AW2" s="844"/>
      <x:c r="AX2" s="844"/>
      <x:c r="AY2" s="844"/>
      <x:c r="AZ2" s="844"/>
      <x:c r="BA2" s="92"/>
      <x:c r="BB2" s="844"/>
      <x:c r="BC2" s="844"/>
      <x:c r="BD2" s="844"/>
      <x:c r="BE2" s="844"/>
      <x:c r="BF2" s="844"/>
      <x:c r="BG2" s="844"/>
      <x:c r="BH2" s="844"/>
      <x:c r="BI2" s="844"/>
      <x:c r="BJ2" s="92"/>
      <x:c r="BK2" s="844"/>
      <x:c r="BL2" s="92"/>
      <x:c r="BM2" s="844"/>
      <x:c r="BN2" s="92"/>
      <x:c r="BO2" s="844"/>
      <x:c r="BP2" s="92"/>
      <x:c r="BQ2" s="844"/>
      <x:c r="BR2" s="844"/>
      <x:c r="BS2" s="844"/>
      <x:c r="BT2" s="844"/>
      <x:c r="BU2" s="844"/>
      <x:c r="BV2" s="845" t="s">
        <x:v>462</x:v>
      </x:c>
      <x:c r="BW2" s="844"/>
      <x:c r="BX2" s="844"/>
      <x:c r="BY2" s="92"/>
      <x:c r="BZ2" s="844"/>
      <x:c r="CA2" s="92"/>
      <x:c r="CB2" s="844"/>
      <x:c r="CC2" s="92"/>
      <x:c r="CD2" s="844"/>
      <x:c r="CE2" s="844"/>
      <x:c r="CF2" s="84"/>
      <x:c r="CG2" s="844"/>
      <x:c r="CH2" s="844"/>
      <x:c r="CI2" s="844"/>
      <x:c r="CJ2" s="844"/>
      <x:c r="CK2" s="844"/>
      <x:c r="CL2" s="844"/>
      <x:c r="CM2" s="844"/>
      <x:c r="CN2" s="844"/>
      <x:c r="CO2" s="844"/>
      <x:c r="CP2" s="92"/>
      <x:c r="CQ2" s="844"/>
      <x:c r="CR2" s="92"/>
      <x:c r="CS2" s="844"/>
      <x:c r="CT2" s="844"/>
      <x:c r="CU2" s="844"/>
      <x:c r="CV2" s="844"/>
      <x:c r="CW2" s="844"/>
      <x:c r="CX2" s="844"/>
      <x:c r="CY2" s="845" t="s">
        <x:v>2563</x:v>
      </x:c>
      <x:c r="CZ2" s="846"/>
      <x:c r="DA2" s="86"/>
      <x:c r="DB2" s="846"/>
      <x:c r="DC2" s="86"/>
      <x:c r="DD2" s="846"/>
      <x:c r="DE2" s="86"/>
      <x:c r="DF2" s="846"/>
      <x:c r="DG2" s="86"/>
    </x:row>
    <x:row r="3" spans="1:111" s="157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57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57" customFormat="1" ht="30" customHeight="1">
      <x:c r="A5" s="989"/>
      <x:c r="B5" s="847" t="s">
        <x:v>505</x:v>
      </x:c>
      <x:c r="C5" s="153" t="s">
        <x:v>517</x:v>
      </x:c>
      <x:c r="D5" s="848" t="s">
        <x:v>550</x:v>
      </x:c>
      <x:c r="E5" s="153" t="s">
        <x:v>517</x:v>
      </x:c>
      <x:c r="F5" s="848" t="s">
        <x:v>550</x:v>
      </x:c>
      <x:c r="G5" s="153" t="s">
        <x:v>531</x:v>
      </x:c>
      <x:c r="H5" s="848" t="s">
        <x:v>505</x:v>
      </x:c>
      <x:c r="I5" s="153" t="s">
        <x:v>517</x:v>
      </x:c>
      <x:c r="J5" s="990"/>
      <x:c r="K5" s="848" t="s">
        <x:v>505</x:v>
      </x:c>
      <x:c r="L5" s="153" t="s">
        <x:v>517</x:v>
      </x:c>
      <x:c r="M5" s="990"/>
      <x:c r="N5" s="990"/>
      <x:c r="O5" s="848" t="s">
        <x:v>558</x:v>
      </x:c>
      <x:c r="P5" s="848" t="s">
        <x:v>501</x:v>
      </x:c>
      <x:c r="Q5" s="848" t="s">
        <x:v>505</x:v>
      </x:c>
      <x:c r="R5" s="153" t="s">
        <x:v>517</x:v>
      </x:c>
      <x:c r="S5" s="848" t="s">
        <x:v>529</x:v>
      </x:c>
      <x:c r="T5" s="153" t="s">
        <x:v>1135</x:v>
      </x:c>
      <x:c r="U5" s="848" t="s">
        <x:v>529</x:v>
      </x:c>
      <x:c r="V5" s="153" t="s">
        <x:v>1135</x:v>
      </x:c>
      <x:c r="W5" s="990"/>
      <x:c r="X5" s="990"/>
      <x:c r="Y5" s="848" t="s">
        <x:v>558</x:v>
      </x:c>
      <x:c r="Z5" s="848" t="s">
        <x:v>501</x:v>
      </x:c>
      <x:c r="AA5" s="990"/>
      <x:c r="AB5" s="990"/>
      <x:c r="AC5" s="990"/>
      <x:c r="AD5" s="990"/>
      <x:c r="AE5" s="990"/>
      <x:c r="AF5" s="990"/>
      <x:c r="AG5" s="990"/>
      <x:c r="AH5" s="848" t="s">
        <x:v>558</x:v>
      </x:c>
      <x:c r="AI5" s="848" t="s">
        <x:v>501</x:v>
      </x:c>
      <x:c r="AJ5" s="848" t="s">
        <x:v>558</x:v>
      </x:c>
      <x:c r="AK5" s="848" t="s">
        <x:v>501</x:v>
      </x:c>
      <x:c r="AL5" s="989"/>
      <x:c r="AM5" s="848" t="s">
        <x:v>505</x:v>
      </x:c>
      <x:c r="AN5" s="153" t="s">
        <x:v>517</x:v>
      </x:c>
      <x:c r="AO5" s="848" t="s">
        <x:v>505</x:v>
      </x:c>
      <x:c r="AP5" s="848" t="s">
        <x:v>559</x:v>
      </x:c>
      <x:c r="AQ5" s="848" t="s">
        <x:v>505</x:v>
      </x:c>
      <x:c r="AR5" s="153" t="s">
        <x:v>1135</x:v>
      </x:c>
      <x:c r="AS5" s="848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848" t="s">
        <x:v>505</x:v>
      </x:c>
      <x:c r="BA5" s="153" t="s">
        <x:v>562</x:v>
      </x:c>
      <x:c r="BB5" s="848" t="s">
        <x:v>505</x:v>
      </x:c>
      <x:c r="BC5" s="848" t="s">
        <x:v>504</x:v>
      </x:c>
      <x:c r="BD5" s="990"/>
      <x:c r="BE5" s="848" t="s">
        <x:v>505</x:v>
      </x:c>
      <x:c r="BF5" s="848" t="s">
        <x:v>501</x:v>
      </x:c>
      <x:c r="BG5" s="848" t="s">
        <x:v>558</x:v>
      </x:c>
      <x:c r="BH5" s="848" t="s">
        <x:v>501</x:v>
      </x:c>
      <x:c r="BI5" s="848" t="s">
        <x:v>505</x:v>
      </x:c>
      <x:c r="BJ5" s="153" t="s">
        <x:v>1525</x:v>
      </x:c>
      <x:c r="BK5" s="848" t="s">
        <x:v>505</x:v>
      </x:c>
      <x:c r="BL5" s="153" t="s">
        <x:v>1525</x:v>
      </x:c>
      <x:c r="BM5" s="848" t="s">
        <x:v>505</x:v>
      </x:c>
      <x:c r="BN5" s="153" t="s">
        <x:v>1525</x:v>
      </x:c>
      <x:c r="BO5" s="848" t="s">
        <x:v>505</x:v>
      </x:c>
      <x:c r="BP5" s="153" t="s">
        <x:v>1525</x:v>
      </x:c>
      <x:c r="BQ5" s="990"/>
      <x:c r="BR5" s="990"/>
      <x:c r="BS5" s="990"/>
      <x:c r="BT5" s="848" t="s">
        <x:v>558</x:v>
      </x:c>
      <x:c r="BU5" s="848" t="s">
        <x:v>501</x:v>
      </x:c>
      <x:c r="BV5" s="989"/>
      <x:c r="BW5" s="848" t="s">
        <x:v>505</x:v>
      </x:c>
      <x:c r="BX5" s="848" t="s">
        <x:v>1143</x:v>
      </x:c>
      <x:c r="BY5" s="153" t="s">
        <x:v>562</x:v>
      </x:c>
      <x:c r="BZ5" s="848" t="s">
        <x:v>505</x:v>
      </x:c>
      <x:c r="CA5" s="153" t="s">
        <x:v>1525</x:v>
      </x:c>
      <x:c r="CB5" s="848" t="s">
        <x:v>505</x:v>
      </x:c>
      <x:c r="CC5" s="153" t="s">
        <x:v>1525</x:v>
      </x:c>
      <x:c r="CD5" s="991"/>
      <x:c r="CE5" s="848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848" t="s">
        <x:v>558</x:v>
      </x:c>
      <x:c r="CN5" s="848" t="s">
        <x:v>501</x:v>
      </x:c>
      <x:c r="CO5" s="848" t="s">
        <x:v>505</x:v>
      </x:c>
      <x:c r="CP5" s="153" t="s">
        <x:v>1525</x:v>
      </x:c>
      <x:c r="CQ5" s="848" t="s">
        <x:v>505</x:v>
      </x:c>
      <x:c r="CR5" s="153" t="s">
        <x:v>532</x:v>
      </x:c>
      <x:c r="CS5" s="990"/>
      <x:c r="CT5" s="848" t="s">
        <x:v>543</x:v>
      </x:c>
      <x:c r="CU5" s="848" t="s">
        <x:v>540</x:v>
      </x:c>
      <x:c r="CV5" s="848" t="s">
        <x:v>519</x:v>
      </x:c>
      <x:c r="CW5" s="848" t="s">
        <x:v>558</x:v>
      </x:c>
      <x:c r="CX5" s="848" t="s">
        <x:v>501</x:v>
      </x:c>
      <x:c r="CY5" s="989"/>
      <x:c r="CZ5" s="848" t="s">
        <x:v>529</x:v>
      </x:c>
      <x:c r="DA5" s="153" t="s">
        <x:v>832</x:v>
      </x:c>
      <x:c r="DB5" s="848" t="s">
        <x:v>529</x:v>
      </x:c>
      <x:c r="DC5" s="153" t="s">
        <x:v>832</x:v>
      </x:c>
      <x:c r="DD5" s="848" t="s">
        <x:v>529</x:v>
      </x:c>
      <x:c r="DE5" s="153" t="s">
        <x:v>832</x:v>
      </x:c>
      <x:c r="DF5" s="848" t="s">
        <x:v>529</x:v>
      </x:c>
      <x:c r="DG5" s="154" t="s">
        <x:v>832</x:v>
      </x:c>
    </x:row>
    <x:row r="6" spans="1:111" s="157" customFormat="1" ht="30" customHeight="1">
      <x:c r="A6" s="849" t="s">
        <x:v>204</x:v>
      </x:c>
      <x:c r="B6" s="850">
        <x:f t="shared" ref="B6:AK6" si="0">B7+B15+B94</x:f>
        <x:v>36</x:v>
      </x:c>
      <x:c r="C6" s="347">
        <x:f t="shared" si="0"/>
        <x:v>14201.629999999999</x:v>
      </x:c>
      <x:c r="D6" s="851">
        <x:f t="shared" si="0"/>
        <x:v>9</x:v>
      </x:c>
      <x:c r="E6" s="347">
        <x:f t="shared" si="0"/>
        <x:v>57455.559999999998</x:v>
      </x:c>
      <x:c r="F6" s="851">
        <x:f t="shared" si="0"/>
        <x:v>8</x:v>
      </x:c>
      <x:c r="G6" s="347">
        <x:f t="shared" si="0"/>
        <x:v>9.8499999999999996</x:v>
      </x:c>
      <x:c r="H6" s="851">
        <x:f t="shared" si="0"/>
        <x:v>17</x:v>
      </x:c>
      <x:c r="I6" s="347">
        <x:f t="shared" si="0"/>
        <x:v>2838.4000000000001</x:v>
      </x:c>
      <x:c r="J6" s="851">
        <x:f t="shared" si="0"/>
        <x:v>21</x:v>
      </x:c>
      <x:c r="K6" s="851">
        <x:f t="shared" si="0"/>
        <x:v>14</x:v>
      </x:c>
      <x:c r="L6" s="347">
        <x:f t="shared" si="0"/>
        <x:v>3668.8600000000001</x:v>
      </x:c>
      <x:c r="M6" s="851">
        <x:f t="shared" si="0"/>
        <x:v>6</x:v>
      </x:c>
      <x:c r="N6" s="851">
        <x:f t="shared" si="0"/>
        <x:v>1</x:v>
      </x:c>
      <x:c r="O6" s="851">
        <x:f t="shared" si="0"/>
        <x:v>3</x:v>
      </x:c>
      <x:c r="P6" s="851">
        <x:f t="shared" si="0"/>
        <x:v>17</x:v>
      </x:c>
      <x:c r="Q6" s="851">
        <x:f t="shared" si="0"/>
        <x:v>30</x:v>
      </x:c>
      <x:c r="R6" s="347">
        <x:f t="shared" si="0"/>
        <x:v>27550</x:v>
      </x:c>
      <x:c r="S6" s="851">
        <x:f t="shared" si="0"/>
        <x:v>82</x:v>
      </x:c>
      <x:c r="T6" s="347">
        <x:f t="shared" si="0"/>
        <x:v>2128.5999999999999</x:v>
      </x:c>
      <x:c r="U6" s="851">
        <x:f t="shared" si="0"/>
        <x:v>20</x:v>
      </x:c>
      <x:c r="V6" s="347">
        <x:f t="shared" si="0"/>
        <x:v>455</x:v>
      </x:c>
      <x:c r="W6" s="851">
        <x:f t="shared" si="0"/>
        <x:v>37</x:v>
      </x:c>
      <x:c r="X6" s="851">
        <x:f t="shared" si="0"/>
        <x:v>1080</x:v>
      </x:c>
      <x:c r="Y6" s="851">
        <x:f t="shared" si="0"/>
        <x:v>32</x:v>
      </x:c>
      <x:c r="Z6" s="851">
        <x:f t="shared" si="0"/>
        <x:v>156</x:v>
      </x:c>
      <x:c r="AA6" s="851">
        <x:f t="shared" si="0"/>
        <x:v>14</x:v>
      </x:c>
      <x:c r="AB6" s="851">
        <x:f t="shared" si="0"/>
        <x:v>2</x:v>
      </x:c>
      <x:c r="AC6" s="851">
        <x:f t="shared" si="0"/>
        <x:v>8</x:v>
      </x:c>
      <x:c r="AD6" s="851">
        <x:f t="shared" si="0"/>
        <x:v>17</x:v>
      </x:c>
      <x:c r="AE6" s="851">
        <x:f t="shared" si="0"/>
        <x:v>0</x:v>
      </x:c>
      <x:c r="AF6" s="851">
        <x:f t="shared" si="0"/>
        <x:v>0</x:v>
      </x:c>
      <x:c r="AG6" s="851">
        <x:f t="shared" si="0"/>
        <x:v>38</x:v>
      </x:c>
      <x:c r="AH6" s="851">
        <x:f t="shared" si="0"/>
        <x:v>0</x:v>
      </x:c>
      <x:c r="AI6" s="851">
        <x:f t="shared" si="0"/>
        <x:v>0</x:v>
      </x:c>
      <x:c r="AJ6" s="851">
        <x:f t="shared" si="0"/>
        <x:v>31</x:v>
      </x:c>
      <x:c r="AK6" s="851">
        <x:f t="shared" si="0"/>
        <x:v>58</x:v>
      </x:c>
      <x:c r="AL6" s="849" t="s">
        <x:v>204</x:v>
      </x:c>
      <x:c r="AM6" s="851">
        <x:f t="shared" ref="AM6:BU6" si="1">AM7+AM15+AM94</x:f>
        <x:v>5</x:v>
      </x:c>
      <x:c r="AN6" s="347">
        <x:f t="shared" si="1"/>
        <x:v>11064</x:v>
      </x:c>
      <x:c r="AO6" s="851">
        <x:f t="shared" si="1"/>
        <x:v>2</x:v>
      </x:c>
      <x:c r="AP6" s="851">
        <x:f t="shared" si="1"/>
        <x:v>6</x:v>
      </x:c>
      <x:c r="AQ6" s="851">
        <x:f t="shared" si="1"/>
        <x:v>1</x:v>
      </x:c>
      <x:c r="AR6" s="347">
        <x:f t="shared" si="1"/>
        <x:v>2065</x:v>
      </x:c>
      <x:c r="AS6" s="851">
        <x:f t="shared" si="1"/>
        <x:v>0</x:v>
      </x:c>
      <x:c r="AT6" s="347">
        <x:f t="shared" si="1"/>
        <x:v>0</x:v>
      </x:c>
      <x:c r="AU6" s="851">
        <x:f t="shared" si="1"/>
        <x:v>0</x:v>
      </x:c>
      <x:c r="AV6" s="851">
        <x:f t="shared" si="1"/>
        <x:v>0</x:v>
      </x:c>
      <x:c r="AW6" s="851">
        <x:f t="shared" si="1"/>
        <x:v>4</x:v>
      </x:c>
      <x:c r="AX6" s="851">
        <x:f t="shared" si="1"/>
        <x:v>6</x:v>
      </x:c>
      <x:c r="AY6" s="851">
        <x:f t="shared" si="1"/>
        <x:v>4</x:v>
      </x:c>
      <x:c r="AZ6" s="851">
        <x:f t="shared" si="1"/>
        <x:v>9</x:v>
      </x:c>
      <x:c r="BA6" s="347">
        <x:f t="shared" si="1"/>
        <x:v>4802</x:v>
      </x:c>
      <x:c r="BB6" s="851">
        <x:f t="shared" si="1"/>
        <x:v>0</x:v>
      </x:c>
      <x:c r="BC6" s="851">
        <x:f t="shared" si="1"/>
        <x:v>0</x:v>
      </x:c>
      <x:c r="BD6" s="851">
        <x:f t="shared" si="1"/>
        <x:v>1</x:v>
      </x:c>
      <x:c r="BE6" s="851">
        <x:f t="shared" si="1"/>
        <x:v>105</x:v>
      </x:c>
      <x:c r="BF6" s="851">
        <x:f t="shared" si="1"/>
        <x:v>977</x:v>
      </x:c>
      <x:c r="BG6" s="851">
        <x:f t="shared" si="1"/>
        <x:v>12</x:v>
      </x:c>
      <x:c r="BH6" s="851">
        <x:f t="shared" si="1"/>
        <x:v>27</x:v>
      </x:c>
      <x:c r="BI6" s="851">
        <x:f t="shared" si="1"/>
        <x:v>0</x:v>
      </x:c>
      <x:c r="BJ6" s="347">
        <x:f t="shared" si="1"/>
        <x:v>0</x:v>
      </x:c>
      <x:c r="BK6" s="851">
        <x:f t="shared" si="1"/>
        <x:v>0</x:v>
      </x:c>
      <x:c r="BL6" s="347">
        <x:f t="shared" si="1"/>
        <x:v>0</x:v>
      </x:c>
      <x:c r="BM6" s="851">
        <x:f t="shared" si="1"/>
        <x:v>3</x:v>
      </x:c>
      <x:c r="BN6" s="347">
        <x:f t="shared" si="1"/>
        <x:v>2810.5999999999999</x:v>
      </x:c>
      <x:c r="BO6" s="851">
        <x:f t="shared" si="1"/>
        <x:v>1</x:v>
      </x:c>
      <x:c r="BP6" s="347">
        <x:f t="shared" si="1"/>
        <x:v>1270</x:v>
      </x:c>
      <x:c r="BQ6" s="851">
        <x:f t="shared" si="1"/>
        <x:v>2</x:v>
      </x:c>
      <x:c r="BR6" s="851">
        <x:f t="shared" si="1"/>
        <x:v>0</x:v>
      </x:c>
      <x:c r="BS6" s="851">
        <x:f t="shared" si="1"/>
        <x:v>0</x:v>
      </x:c>
      <x:c r="BT6" s="851">
        <x:f t="shared" si="1"/>
        <x:v>4</x:v>
      </x:c>
      <x:c r="BU6" s="851">
        <x:f t="shared" si="1"/>
        <x:v>5</x:v>
      </x:c>
      <x:c r="BV6" s="849" t="s">
        <x:v>204</x:v>
      </x:c>
      <x:c r="BW6" s="851">
        <x:f t="shared" ref="BW6:CX6" si="2">BW7+BW15+BW94</x:f>
        <x:v>16</x:v>
      </x:c>
      <x:c r="BX6" s="851">
        <x:f t="shared" si="2"/>
        <x:v>325</x:v>
      </x:c>
      <x:c r="BY6" s="347">
        <x:f t="shared" si="2"/>
        <x:v>12313.1</x:v>
      </x:c>
      <x:c r="BZ6" s="851">
        <x:f t="shared" si="2"/>
        <x:v>0</x:v>
      </x:c>
      <x:c r="CA6" s="347">
        <x:f t="shared" si="2"/>
        <x:v>0</x:v>
      </x:c>
      <x:c r="CB6" s="851">
        <x:f t="shared" si="2"/>
        <x:v>0</x:v>
      </x:c>
      <x:c r="CC6" s="347">
        <x:f t="shared" si="2"/>
        <x:v>0</x:v>
      </x:c>
      <x:c r="CD6" s="851">
        <x:f t="shared" si="2"/>
        <x:v>0</x:v>
      </x:c>
      <x:c r="CE6" s="851">
        <x:f t="shared" si="2"/>
        <x:v>20</x:v>
      </x:c>
      <x:c r="CF6" s="347">
        <x:f t="shared" si="2"/>
        <x:v>660.23000000000002</x:v>
      </x:c>
      <x:c r="CG6" s="851">
        <x:f t="shared" si="2"/>
        <x:v>0</x:v>
      </x:c>
      <x:c r="CH6" s="851">
        <x:f t="shared" si="2"/>
        <x:v>10</x:v>
      </x:c>
      <x:c r="CI6" s="851">
        <x:f t="shared" si="2"/>
        <x:v>5</x:v>
      </x:c>
      <x:c r="CJ6" s="851">
        <x:f t="shared" si="2"/>
        <x:v>35</x:v>
      </x:c>
      <x:c r="CK6" s="851">
        <x:f t="shared" si="2"/>
        <x:v>6</x:v>
      </x:c>
      <x:c r="CL6" s="851">
        <x:f t="shared" si="2"/>
        <x:v>2</x:v>
      </x:c>
      <x:c r="CM6" s="851">
        <x:f t="shared" si="2"/>
        <x:v>7</x:v>
      </x:c>
      <x:c r="CN6" s="851">
        <x:f t="shared" si="2"/>
        <x:v>227</x:v>
      </x:c>
      <x:c r="CO6" s="851">
        <x:f t="shared" si="2"/>
        <x:v>9</x:v>
      </x:c>
      <x:c r="CP6" s="347">
        <x:f t="shared" si="2"/>
        <x:v>574.72000000000003</x:v>
      </x:c>
      <x:c r="CQ6" s="851">
        <x:f t="shared" si="2"/>
        <x:v>54</x:v>
      </x:c>
      <x:c r="CR6" s="347">
        <x:f t="shared" si="2"/>
        <x:v>7170.8500000000004</x:v>
      </x:c>
      <x:c r="CS6" s="851">
        <x:f t="shared" si="2"/>
        <x:v>1013</x:v>
      </x:c>
      <x:c r="CT6" s="851">
        <x:f t="shared" si="2"/>
        <x:v>11</x:v>
      </x:c>
      <x:c r="CU6" s="851">
        <x:f t="shared" si="2"/>
        <x:v>24</x:v>
      </x:c>
      <x:c r="CV6" s="851">
        <x:f t="shared" si="2"/>
        <x:v>97</x:v>
      </x:c>
      <x:c r="CW6" s="851">
        <x:f t="shared" si="2"/>
        <x:v>34</x:v>
      </x:c>
      <x:c r="CX6" s="851">
        <x:f t="shared" si="2"/>
        <x:v>89</x:v>
      </x:c>
      <x:c r="CY6" s="849" t="s">
        <x:v>204</x:v>
      </x:c>
      <x:c r="CZ6" s="851">
        <x:f t="shared" ref="CZ6:DG6" si="3">CZ7+CZ15+CZ94</x:f>
        <x:v>19</x:v>
      </x:c>
      <x:c r="DA6" s="347">
        <x:f t="shared" si="3"/>
        <x:v>16411.48</x:v>
      </x:c>
      <x:c r="DB6" s="851">
        <x:f t="shared" si="3"/>
        <x:v>26</x:v>
      </x:c>
      <x:c r="DC6" s="347">
        <x:f t="shared" si="3"/>
        <x:v>1845.8099999999999</x:v>
      </x:c>
      <x:c r="DD6" s="851">
        <x:f t="shared" si="3"/>
        <x:v>0</x:v>
      </x:c>
      <x:c r="DE6" s="347">
        <x:f t="shared" si="3"/>
        <x:v>0</x:v>
      </x:c>
      <x:c r="DF6" s="851">
        <x:f t="shared" si="3"/>
        <x:v>26</x:v>
      </x:c>
      <x:c r="DG6" s="349">
        <x:f t="shared" si="3"/>
        <x:v>1845.8099999999999</x:v>
      </x:c>
    </x:row>
    <x:row r="7" spans="1:111" s="157" customFormat="1" ht="30" customHeight="1">
      <x:c r="A7" s="852" t="s">
        <x:v>2443</x:v>
      </x:c>
      <x:c r="B7" s="853">
        <x:f t="shared" ref="B7:AK7" si="4">SUM(B8)</x:f>
        <x:v>0</x:v>
      </x:c>
      <x:c r="C7" s="360">
        <x:f t="shared" si="4"/>
        <x:v>0</x:v>
      </x:c>
      <x:c r="D7" s="854">
        <x:f t="shared" si="4"/>
        <x:v>0</x:v>
      </x:c>
      <x:c r="E7" s="360">
        <x:f t="shared" si="4"/>
        <x:v>0</x:v>
      </x:c>
      <x:c r="F7" s="854">
        <x:f t="shared" si="4"/>
        <x:v>0</x:v>
      </x:c>
      <x:c r="G7" s="360">
        <x:f t="shared" si="4"/>
        <x:v>0</x:v>
      </x:c>
      <x:c r="H7" s="854">
        <x:f t="shared" si="4"/>
        <x:v>0</x:v>
      </x:c>
      <x:c r="I7" s="360">
        <x:f t="shared" si="4"/>
        <x:v>0</x:v>
      </x:c>
      <x:c r="J7" s="854">
        <x:f t="shared" si="4"/>
        <x:v>0</x:v>
      </x:c>
      <x:c r="K7" s="854">
        <x:f t="shared" si="4"/>
        <x:v>0</x:v>
      </x:c>
      <x:c r="L7" s="360">
        <x:f t="shared" si="4"/>
        <x:v>0</x:v>
      </x:c>
      <x:c r="M7" s="854">
        <x:f t="shared" si="4"/>
        <x:v>0</x:v>
      </x:c>
      <x:c r="N7" s="854">
        <x:f t="shared" si="4"/>
        <x:v>0</x:v>
      </x:c>
      <x:c r="O7" s="854">
        <x:f t="shared" si="4"/>
        <x:v>0</x:v>
      </x:c>
      <x:c r="P7" s="854">
        <x:f t="shared" si="4"/>
        <x:v>0</x:v>
      </x:c>
      <x:c r="Q7" s="854">
        <x:f t="shared" si="4"/>
        <x:v>0</x:v>
      </x:c>
      <x:c r="R7" s="360">
        <x:f t="shared" si="4"/>
        <x:v>0</x:v>
      </x:c>
      <x:c r="S7" s="854">
        <x:f t="shared" si="4"/>
        <x:v>0</x:v>
      </x:c>
      <x:c r="T7" s="360">
        <x:f t="shared" si="4"/>
        <x:v>0</x:v>
      </x:c>
      <x:c r="U7" s="854">
        <x:f t="shared" si="4"/>
        <x:v>0</x:v>
      </x:c>
      <x:c r="V7" s="360">
        <x:f t="shared" si="4"/>
        <x:v>0</x:v>
      </x:c>
      <x:c r="W7" s="854">
        <x:f t="shared" si="4"/>
        <x:v>0</x:v>
      </x:c>
      <x:c r="X7" s="854">
        <x:f t="shared" si="4"/>
        <x:v>0</x:v>
      </x:c>
      <x:c r="Y7" s="854">
        <x:f t="shared" si="4"/>
        <x:v>0</x:v>
      </x:c>
      <x:c r="Z7" s="854">
        <x:f t="shared" si="4"/>
        <x:v>0</x:v>
      </x:c>
      <x:c r="AA7" s="854">
        <x:f t="shared" si="4"/>
        <x:v>0</x:v>
      </x:c>
      <x:c r="AB7" s="854">
        <x:f t="shared" si="4"/>
        <x:v>0</x:v>
      </x:c>
      <x:c r="AC7" s="854">
        <x:f t="shared" si="4"/>
        <x:v>0</x:v>
      </x:c>
      <x:c r="AD7" s="854">
        <x:f t="shared" si="4"/>
        <x:v>0</x:v>
      </x:c>
      <x:c r="AE7" s="854">
        <x:f t="shared" si="4"/>
        <x:v>0</x:v>
      </x:c>
      <x:c r="AF7" s="854">
        <x:f t="shared" si="4"/>
        <x:v>0</x:v>
      </x:c>
      <x:c r="AG7" s="854">
        <x:f t="shared" si="4"/>
        <x:v>0</x:v>
      </x:c>
      <x:c r="AH7" s="854">
        <x:f t="shared" si="4"/>
        <x:v>0</x:v>
      </x:c>
      <x:c r="AI7" s="854">
        <x:f t="shared" si="4"/>
        <x:v>0</x:v>
      </x:c>
      <x:c r="AJ7" s="854">
        <x:f t="shared" si="4"/>
        <x:v>0</x:v>
      </x:c>
      <x:c r="AK7" s="854">
        <x:f t="shared" si="4"/>
        <x:v>0</x:v>
      </x:c>
      <x:c r="AL7" s="852" t="s">
        <x:v>2443</x:v>
      </x:c>
      <x:c r="AM7" s="854">
        <x:f t="shared" ref="AM7:BP7" si="5">SUM(AM8)</x:f>
        <x:v>0</x:v>
      </x:c>
      <x:c r="AN7" s="360">
        <x:f t="shared" si="5"/>
        <x:v>0</x:v>
      </x:c>
      <x:c r="AO7" s="854">
        <x:f t="shared" si="5"/>
        <x:v>0</x:v>
      </x:c>
      <x:c r="AP7" s="854">
        <x:f t="shared" si="5"/>
        <x:v>0</x:v>
      </x:c>
      <x:c r="AQ7" s="854">
        <x:f t="shared" si="5"/>
        <x:v>0</x:v>
      </x:c>
      <x:c r="AR7" s="360">
        <x:f t="shared" si="5"/>
        <x:v>0</x:v>
      </x:c>
      <x:c r="AS7" s="854">
        <x:f t="shared" si="5"/>
        <x:v>0</x:v>
      </x:c>
      <x:c r="AT7" s="360">
        <x:f t="shared" si="5"/>
        <x:v>0</x:v>
      </x:c>
      <x:c r="AU7" s="854">
        <x:f t="shared" si="5"/>
        <x:v>0</x:v>
      </x:c>
      <x:c r="AV7" s="854">
        <x:f t="shared" si="5"/>
        <x:v>0</x:v>
      </x:c>
      <x:c r="AW7" s="854">
        <x:f t="shared" si="5"/>
        <x:v>0</x:v>
      </x:c>
      <x:c r="AX7" s="854">
        <x:f t="shared" si="5"/>
        <x:v>0</x:v>
      </x:c>
      <x:c r="AY7" s="854">
        <x:f t="shared" si="5"/>
        <x:v>0</x:v>
      </x:c>
      <x:c r="AZ7" s="854">
        <x:f t="shared" si="5"/>
        <x:v>0</x:v>
      </x:c>
      <x:c r="BA7" s="360">
        <x:f t="shared" si="5"/>
        <x:v>0</x:v>
      </x:c>
      <x:c r="BB7" s="854">
        <x:f t="shared" si="5"/>
        <x:v>0</x:v>
      </x:c>
      <x:c r="BC7" s="854">
        <x:f t="shared" si="5"/>
        <x:v>0</x:v>
      </x:c>
      <x:c r="BD7" s="854">
        <x:f t="shared" si="5"/>
        <x:v>0</x:v>
      </x:c>
      <x:c r="BE7" s="854">
        <x:f t="shared" si="5"/>
        <x:v>1</x:v>
      </x:c>
      <x:c r="BF7" s="854">
        <x:f t="shared" si="5"/>
        <x:v>10</x:v>
      </x:c>
      <x:c r="BG7" s="854">
        <x:f t="shared" si="5"/>
        <x:v>0</x:v>
      </x:c>
      <x:c r="BH7" s="854">
        <x:f t="shared" si="5"/>
        <x:v>0</x:v>
      </x:c>
      <x:c r="BI7" s="854">
        <x:f t="shared" si="5"/>
        <x:v>0</x:v>
      </x:c>
      <x:c r="BJ7" s="360">
        <x:f t="shared" si="5"/>
        <x:v>0</x:v>
      </x:c>
      <x:c r="BK7" s="854">
        <x:f t="shared" si="5"/>
        <x:v>0</x:v>
      </x:c>
      <x:c r="BL7" s="360">
        <x:f t="shared" si="5"/>
        <x:v>0</x:v>
      </x:c>
      <x:c r="BM7" s="854">
        <x:f t="shared" si="5"/>
        <x:v>0</x:v>
      </x:c>
      <x:c r="BN7" s="360">
        <x:f t="shared" si="5"/>
        <x:v>0</x:v>
      </x:c>
      <x:c r="BO7" s="854">
        <x:f t="shared" si="5"/>
        <x:v>0</x:v>
      </x:c>
      <x:c r="BP7" s="360">
        <x:f t="shared" si="5"/>
        <x:v>0</x:v>
      </x:c>
      <x:c r="BQ7" s="854">
        <x:v>0</x:v>
      </x:c>
      <x:c r="BR7" s="854">
        <x:f>SUM(BR8)</x:f>
        <x:v>0</x:v>
      </x:c>
      <x:c r="BS7" s="854">
        <x:f>SUM(BS8)</x:f>
        <x:v>0</x:v>
      </x:c>
      <x:c r="BT7" s="854">
        <x:f>SUM(BT8)</x:f>
        <x:v>0</x:v>
      </x:c>
      <x:c r="BU7" s="854">
        <x:f>SUM(BU8)</x:f>
        <x:v>0</x:v>
      </x:c>
      <x:c r="BV7" s="852" t="s">
        <x:v>2443</x:v>
      </x:c>
      <x:c r="BW7" s="854">
        <x:f t="shared" ref="BW7:CX7" si="6">SUM(BW8)</x:f>
        <x:v>0</x:v>
      </x:c>
      <x:c r="BX7" s="854">
        <x:f t="shared" si="6"/>
        <x:v>0</x:v>
      </x:c>
      <x:c r="BY7" s="360">
        <x:f t="shared" si="6"/>
        <x:v>0</x:v>
      </x:c>
      <x:c r="BZ7" s="854">
        <x:f t="shared" si="6"/>
        <x:v>0</x:v>
      </x:c>
      <x:c r="CA7" s="360">
        <x:f t="shared" si="6"/>
        <x:v>0</x:v>
      </x:c>
      <x:c r="CB7" s="854">
        <x:f t="shared" si="6"/>
        <x:v>0</x:v>
      </x:c>
      <x:c r="CC7" s="360">
        <x:f t="shared" si="6"/>
        <x:v>0</x:v>
      </x:c>
      <x:c r="CD7" s="854">
        <x:f t="shared" si="6"/>
        <x:v>0</x:v>
      </x:c>
      <x:c r="CE7" s="854">
        <x:f t="shared" si="6"/>
        <x:v>0</x:v>
      </x:c>
      <x:c r="CF7" s="360">
        <x:f t="shared" si="6"/>
        <x:v>0</x:v>
      </x:c>
      <x:c r="CG7" s="854">
        <x:f t="shared" si="6"/>
        <x:v>0</x:v>
      </x:c>
      <x:c r="CH7" s="854">
        <x:f t="shared" si="6"/>
        <x:v>0</x:v>
      </x:c>
      <x:c r="CI7" s="854">
        <x:f t="shared" si="6"/>
        <x:v>0</x:v>
      </x:c>
      <x:c r="CJ7" s="854">
        <x:f t="shared" si="6"/>
        <x:v>0</x:v>
      </x:c>
      <x:c r="CK7" s="854">
        <x:f t="shared" si="6"/>
        <x:v>0</x:v>
      </x:c>
      <x:c r="CL7" s="854">
        <x:f t="shared" si="6"/>
        <x:v>0</x:v>
      </x:c>
      <x:c r="CM7" s="854">
        <x:f t="shared" si="6"/>
        <x:v>0</x:v>
      </x:c>
      <x:c r="CN7" s="854">
        <x:f t="shared" si="6"/>
        <x:v>0</x:v>
      </x:c>
      <x:c r="CO7" s="854">
        <x:f t="shared" si="6"/>
        <x:v>0</x:v>
      </x:c>
      <x:c r="CP7" s="360">
        <x:f t="shared" si="6"/>
        <x:v>0</x:v>
      </x:c>
      <x:c r="CQ7" s="854">
        <x:f t="shared" si="6"/>
        <x:v>0</x:v>
      </x:c>
      <x:c r="CR7" s="360">
        <x:f t="shared" si="6"/>
        <x:v>0</x:v>
      </x:c>
      <x:c r="CS7" s="854">
        <x:f t="shared" si="6"/>
        <x:v>0</x:v>
      </x:c>
      <x:c r="CT7" s="854">
        <x:f t="shared" si="6"/>
        <x:v>0</x:v>
      </x:c>
      <x:c r="CU7" s="854">
        <x:f t="shared" si="6"/>
        <x:v>0</x:v>
      </x:c>
      <x:c r="CV7" s="854">
        <x:f t="shared" si="6"/>
        <x:v>0</x:v>
      </x:c>
      <x:c r="CW7" s="854">
        <x:f t="shared" si="6"/>
        <x:v>0</x:v>
      </x:c>
      <x:c r="CX7" s="854">
        <x:f t="shared" si="6"/>
        <x:v>0</x:v>
      </x:c>
      <x:c r="CY7" s="852" t="s">
        <x:v>2443</x:v>
      </x:c>
      <x:c r="CZ7" s="854">
        <x:f t="shared" ref="CZ7:DG7" si="7">CZ8</x:f>
        <x:v>0</x:v>
      </x:c>
      <x:c r="DA7" s="360">
        <x:f t="shared" si="7"/>
        <x:v>0</x:v>
      </x:c>
      <x:c r="DB7" s="854">
        <x:f t="shared" si="7"/>
        <x:v>0</x:v>
      </x:c>
      <x:c r="DC7" s="360">
        <x:f t="shared" si="7"/>
        <x:v>0</x:v>
      </x:c>
      <x:c r="DD7" s="854">
        <x:f t="shared" si="7"/>
        <x:v>0</x:v>
      </x:c>
      <x:c r="DE7" s="360">
        <x:f t="shared" si="7"/>
        <x:v>0</x:v>
      </x:c>
      <x:c r="DF7" s="854">
        <x:f t="shared" si="7"/>
        <x:v>0</x:v>
      </x:c>
      <x:c r="DG7" s="362">
        <x:f t="shared" si="7"/>
        <x:v>0</x:v>
      </x:c>
    </x:row>
    <x:row r="8" spans="1:111" ht="30" customHeight="1">
      <x:c r="A8" s="855" t="s">
        <x:v>502</x:v>
      </x:c>
      <x:c r="B8" s="856">
        <x:f>SUM(B9:B14)</x:f>
        <x:v>0</x:v>
      </x:c>
      <x:c r="C8" s="82">
        <x:f t="shared" ref="C8:BN8" si="8">SUM(C9:C14)</x:f>
        <x:v>0</x:v>
      </x:c>
      <x:c r="D8" s="857">
        <x:f t="shared" si="8"/>
        <x:v>0</x:v>
      </x:c>
      <x:c r="E8" s="82">
        <x:f t="shared" si="8"/>
        <x:v>0</x:v>
      </x:c>
      <x:c r="F8" s="857">
        <x:f t="shared" si="8"/>
        <x:v>0</x:v>
      </x:c>
      <x:c r="G8" s="82">
        <x:f t="shared" si="8"/>
        <x:v>0</x:v>
      </x:c>
      <x:c r="H8" s="857">
        <x:f t="shared" si="8"/>
        <x:v>0</x:v>
      </x:c>
      <x:c r="I8" s="82">
        <x:f t="shared" si="8"/>
        <x:v>0</x:v>
      </x:c>
      <x:c r="J8" s="857">
        <x:f t="shared" si="8"/>
        <x:v>0</x:v>
      </x:c>
      <x:c r="K8" s="857">
        <x:f t="shared" si="8"/>
        <x:v>0</x:v>
      </x:c>
      <x:c r="L8" s="82">
        <x:f t="shared" si="8"/>
        <x:v>0</x:v>
      </x:c>
      <x:c r="M8" s="857">
        <x:f t="shared" si="8"/>
        <x:v>0</x:v>
      </x:c>
      <x:c r="N8" s="857">
        <x:f t="shared" si="8"/>
        <x:v>0</x:v>
      </x:c>
      <x:c r="O8" s="857">
        <x:f t="shared" si="8"/>
        <x:v>0</x:v>
      </x:c>
      <x:c r="P8" s="857">
        <x:f t="shared" si="8"/>
        <x:v>0</x:v>
      </x:c>
      <x:c r="Q8" s="857">
        <x:f t="shared" si="8"/>
        <x:v>0</x:v>
      </x:c>
      <x:c r="R8" s="82">
        <x:f t="shared" si="8"/>
        <x:v>0</x:v>
      </x:c>
      <x:c r="S8" s="857">
        <x:f t="shared" si="8"/>
        <x:v>0</x:v>
      </x:c>
      <x:c r="T8" s="82">
        <x:f t="shared" si="8"/>
        <x:v>0</x:v>
      </x:c>
      <x:c r="U8" s="857">
        <x:f t="shared" si="8"/>
        <x:v>0</x:v>
      </x:c>
      <x:c r="V8" s="82">
        <x:f t="shared" si="8"/>
        <x:v>0</x:v>
      </x:c>
      <x:c r="W8" s="857">
        <x:f t="shared" si="8"/>
        <x:v>0</x:v>
      </x:c>
      <x:c r="X8" s="857">
        <x:f t="shared" si="8"/>
        <x:v>0</x:v>
      </x:c>
      <x:c r="Y8" s="857">
        <x:f t="shared" si="8"/>
        <x:v>0</x:v>
      </x:c>
      <x:c r="Z8" s="857">
        <x:f t="shared" si="8"/>
        <x:v>0</x:v>
      </x:c>
      <x:c r="AA8" s="857">
        <x:f t="shared" si="8"/>
        <x:v>0</x:v>
      </x:c>
      <x:c r="AB8" s="857">
        <x:f t="shared" si="8"/>
        <x:v>0</x:v>
      </x:c>
      <x:c r="AC8" s="857">
        <x:f t="shared" si="8"/>
        <x:v>0</x:v>
      </x:c>
      <x:c r="AD8" s="857">
        <x:f t="shared" si="8"/>
        <x:v>0</x:v>
      </x:c>
      <x:c r="AE8" s="857">
        <x:f t="shared" si="8"/>
        <x:v>0</x:v>
      </x:c>
      <x:c r="AF8" s="857">
        <x:f t="shared" si="8"/>
        <x:v>0</x:v>
      </x:c>
      <x:c r="AG8" s="857">
        <x:f t="shared" si="8"/>
        <x:v>0</x:v>
      </x:c>
      <x:c r="AH8" s="857">
        <x:f t="shared" si="8"/>
        <x:v>0</x:v>
      </x:c>
      <x:c r="AI8" s="857">
        <x:f t="shared" si="8"/>
        <x:v>0</x:v>
      </x:c>
      <x:c r="AJ8" s="857">
        <x:f t="shared" si="8"/>
        <x:v>0</x:v>
      </x:c>
      <x:c r="AK8" s="857">
        <x:f t="shared" si="8"/>
        <x:v>0</x:v>
      </x:c>
      <x:c r="AL8" s="855" t="s">
        <x:v>502</x:v>
      </x:c>
      <x:c r="AM8" s="857">
        <x:f t="shared" si="8"/>
        <x:v>0</x:v>
      </x:c>
      <x:c r="AN8" s="82">
        <x:f t="shared" si="8"/>
        <x:v>0</x:v>
      </x:c>
      <x:c r="AO8" s="857">
        <x:f t="shared" si="8"/>
        <x:v>0</x:v>
      </x:c>
      <x:c r="AP8" s="857">
        <x:f t="shared" si="8"/>
        <x:v>0</x:v>
      </x:c>
      <x:c r="AQ8" s="857">
        <x:f t="shared" si="8"/>
        <x:v>0</x:v>
      </x:c>
      <x:c r="AR8" s="82">
        <x:f t="shared" si="8"/>
        <x:v>0</x:v>
      </x:c>
      <x:c r="AS8" s="857">
        <x:f t="shared" si="8"/>
        <x:v>0</x:v>
      </x:c>
      <x:c r="AT8" s="82">
        <x:f t="shared" si="8"/>
        <x:v>0</x:v>
      </x:c>
      <x:c r="AU8" s="857">
        <x:f t="shared" si="8"/>
        <x:v>0</x:v>
      </x:c>
      <x:c r="AV8" s="857">
        <x:f t="shared" si="8"/>
        <x:v>0</x:v>
      </x:c>
      <x:c r="AW8" s="857">
        <x:f t="shared" si="8"/>
        <x:v>0</x:v>
      </x:c>
      <x:c r="AX8" s="857">
        <x:f t="shared" si="8"/>
        <x:v>0</x:v>
      </x:c>
      <x:c r="AY8" s="857">
        <x:f t="shared" si="8"/>
        <x:v>0</x:v>
      </x:c>
      <x:c r="AZ8" s="857">
        <x:f t="shared" si="8"/>
        <x:v>0</x:v>
      </x:c>
      <x:c r="BA8" s="82">
        <x:f t="shared" si="8"/>
        <x:v>0</x:v>
      </x:c>
      <x:c r="BB8" s="857">
        <x:f t="shared" si="8"/>
        <x:v>0</x:v>
      </x:c>
      <x:c r="BC8" s="857">
        <x:f t="shared" si="8"/>
        <x:v>0</x:v>
      </x:c>
      <x:c r="BD8" s="857">
        <x:f t="shared" si="8"/>
        <x:v>0</x:v>
      </x:c>
      <x:c r="BE8" s="857">
        <x:f t="shared" si="8"/>
        <x:v>1</x:v>
      </x:c>
      <x:c r="BF8" s="857">
        <x:f t="shared" si="8"/>
        <x:v>10</x:v>
      </x:c>
      <x:c r="BG8" s="857">
        <x:f t="shared" si="8"/>
        <x:v>0</x:v>
      </x:c>
      <x:c r="BH8" s="857">
        <x:f t="shared" si="8"/>
        <x:v>0</x:v>
      </x:c>
      <x:c r="BI8" s="857">
        <x:f t="shared" si="8"/>
        <x:v>0</x:v>
      </x:c>
      <x:c r="BJ8" s="82">
        <x:f t="shared" si="8"/>
        <x:v>0</x:v>
      </x:c>
      <x:c r="BK8" s="857">
        <x:f t="shared" si="8"/>
        <x:v>0</x:v>
      </x:c>
      <x:c r="BL8" s="82">
        <x:f t="shared" si="8"/>
        <x:v>0</x:v>
      </x:c>
      <x:c r="BM8" s="857">
        <x:f t="shared" si="8"/>
        <x:v>0</x:v>
      </x:c>
      <x:c r="BN8" s="82">
        <x:f t="shared" si="8"/>
        <x:v>0</x:v>
      </x:c>
      <x:c r="BO8" s="857">
        <x:f t="shared" ref="BO8:CX8" si="9">SUM(BO9:BO14)</x:f>
        <x:v>0</x:v>
      </x:c>
      <x:c r="BP8" s="82">
        <x:f t="shared" si="9"/>
        <x:v>0</x:v>
      </x:c>
      <x:c r="BQ8" s="857">
        <x:f t="shared" si="9"/>
        <x:v>0</x:v>
      </x:c>
      <x:c r="BR8" s="857">
        <x:f t="shared" si="9"/>
        <x:v>0</x:v>
      </x:c>
      <x:c r="BS8" s="857">
        <x:f t="shared" si="9"/>
        <x:v>0</x:v>
      </x:c>
      <x:c r="BT8" s="857">
        <x:f t="shared" si="9"/>
        <x:v>0</x:v>
      </x:c>
      <x:c r="BU8" s="857">
        <x:f t="shared" si="9"/>
        <x:v>0</x:v>
      </x:c>
      <x:c r="BV8" s="855" t="s">
        <x:v>502</x:v>
      </x:c>
      <x:c r="BW8" s="857">
        <x:f t="shared" si="9"/>
        <x:v>0</x:v>
      </x:c>
      <x:c r="BX8" s="857">
        <x:f t="shared" si="9"/>
        <x:v>0</x:v>
      </x:c>
      <x:c r="BY8" s="82">
        <x:f t="shared" si="9"/>
        <x:v>0</x:v>
      </x:c>
      <x:c r="BZ8" s="857">
        <x:f t="shared" si="9"/>
        <x:v>0</x:v>
      </x:c>
      <x:c r="CA8" s="82">
        <x:f t="shared" si="9"/>
        <x:v>0</x:v>
      </x:c>
      <x:c r="CB8" s="857">
        <x:f t="shared" si="9"/>
        <x:v>0</x:v>
      </x:c>
      <x:c r="CC8" s="82">
        <x:f t="shared" si="9"/>
        <x:v>0</x:v>
      </x:c>
      <x:c r="CD8" s="857">
        <x:f t="shared" si="9"/>
        <x:v>0</x:v>
      </x:c>
      <x:c r="CE8" s="857">
        <x:f t="shared" si="9"/>
        <x:v>0</x:v>
      </x:c>
      <x:c r="CF8" s="82">
        <x:f t="shared" si="9"/>
        <x:v>0</x:v>
      </x:c>
      <x:c r="CG8" s="857">
        <x:f t="shared" si="9"/>
        <x:v>0</x:v>
      </x:c>
      <x:c r="CH8" s="857">
        <x:f t="shared" si="9"/>
        <x:v>0</x:v>
      </x:c>
      <x:c r="CI8" s="857">
        <x:f t="shared" si="9"/>
        <x:v>0</x:v>
      </x:c>
      <x:c r="CJ8" s="857">
        <x:f t="shared" si="9"/>
        <x:v>0</x:v>
      </x:c>
      <x:c r="CK8" s="857">
        <x:f t="shared" si="9"/>
        <x:v>0</x:v>
      </x:c>
      <x:c r="CL8" s="857">
        <x:f t="shared" si="9"/>
        <x:v>0</x:v>
      </x:c>
      <x:c r="CM8" s="857">
        <x:f t="shared" si="9"/>
        <x:v>0</x:v>
      </x:c>
      <x:c r="CN8" s="857">
        <x:f t="shared" si="9"/>
        <x:v>0</x:v>
      </x:c>
      <x:c r="CO8" s="857">
        <x:f t="shared" si="9"/>
        <x:v>0</x:v>
      </x:c>
      <x:c r="CP8" s="82">
        <x:f t="shared" si="9"/>
        <x:v>0</x:v>
      </x:c>
      <x:c r="CQ8" s="857">
        <x:f t="shared" si="9"/>
        <x:v>0</x:v>
      </x:c>
      <x:c r="CR8" s="82">
        <x:f t="shared" si="9"/>
        <x:v>0</x:v>
      </x:c>
      <x:c r="CS8" s="857">
        <x:f t="shared" si="9"/>
        <x:v>0</x:v>
      </x:c>
      <x:c r="CT8" s="857">
        <x:f t="shared" si="9"/>
        <x:v>0</x:v>
      </x:c>
      <x:c r="CU8" s="857">
        <x:f t="shared" si="9"/>
        <x:v>0</x:v>
      </x:c>
      <x:c r="CV8" s="857">
        <x:f t="shared" si="9"/>
        <x:v>0</x:v>
      </x:c>
      <x:c r="CW8" s="857">
        <x:f t="shared" si="9"/>
        <x:v>0</x:v>
      </x:c>
      <x:c r="CX8" s="857">
        <x:f t="shared" si="9"/>
        <x:v>0</x:v>
      </x:c>
      <x:c r="CY8" s="855" t="s">
        <x:v>502</x:v>
      </x:c>
      <x:c r="CZ8" s="857">
        <x:f t="shared" ref="CZ8:DG8" si="10">SUM(CZ10:CZ14)</x:f>
        <x:v>0</x:v>
      </x:c>
      <x:c r="DA8" s="82">
        <x:f t="shared" si="10"/>
        <x:v>0</x:v>
      </x:c>
      <x:c r="DB8" s="857">
        <x:f t="shared" si="10"/>
        <x:v>0</x:v>
      </x:c>
      <x:c r="DC8" s="82">
        <x:f t="shared" si="10"/>
        <x:v>0</x:v>
      </x:c>
      <x:c r="DD8" s="857">
        <x:f t="shared" si="10"/>
        <x:v>0</x:v>
      </x:c>
      <x:c r="DE8" s="82">
        <x:f t="shared" si="10"/>
        <x:v>0</x:v>
      </x:c>
      <x:c r="DF8" s="857">
        <x:f t="shared" si="10"/>
        <x:v>0</x:v>
      </x:c>
      <x:c r="DG8" s="109">
        <x:f t="shared" si="10"/>
        <x:v>0</x:v>
      </x:c>
    </x:row>
    <x:row r="9" spans="1:111" ht="30" customHeight="1">
      <x:c r="A9" s="858" t="s">
        <x:v>2414</x:v>
      </x:c>
      <x:c r="B9" s="859"/>
      <x:c r="C9" s="73"/>
      <x:c r="D9" s="861"/>
      <x:c r="E9" s="73"/>
      <x:c r="F9" s="861"/>
      <x:c r="G9" s="73"/>
      <x:c r="H9" s="861"/>
      <x:c r="I9" s="73"/>
      <x:c r="J9" s="861"/>
      <x:c r="K9" s="862"/>
      <x:c r="L9" s="162"/>
      <x:c r="M9" s="862"/>
      <x:c r="N9" s="861"/>
      <x:c r="O9" s="861"/>
      <x:c r="P9" s="861"/>
      <x:c r="Q9" s="861"/>
      <x:c r="R9" s="73"/>
      <x:c r="S9" s="862"/>
      <x:c r="T9" s="162"/>
      <x:c r="U9" s="862"/>
      <x:c r="V9" s="162"/>
      <x:c r="W9" s="862"/>
      <x:c r="X9" s="862"/>
      <x:c r="Y9" s="862"/>
      <x:c r="Z9" s="862"/>
      <x:c r="AA9" s="862"/>
      <x:c r="AB9" s="862"/>
      <x:c r="AC9" s="862"/>
      <x:c r="AD9" s="862"/>
      <x:c r="AE9" s="862"/>
      <x:c r="AF9" s="862"/>
      <x:c r="AG9" s="862"/>
      <x:c r="AH9" s="861"/>
      <x:c r="AI9" s="861"/>
      <x:c r="AJ9" s="861"/>
      <x:c r="AK9" s="861"/>
      <x:c r="AL9" s="858" t="s">
        <x:v>2414</x:v>
      </x:c>
      <x:c r="AM9" s="862"/>
      <x:c r="AN9" s="162"/>
      <x:c r="AO9" s="861"/>
      <x:c r="AP9" s="861"/>
      <x:c r="AQ9" s="861"/>
      <x:c r="AR9" s="73"/>
      <x:c r="AS9" s="861"/>
      <x:c r="AT9" s="73"/>
      <x:c r="AU9" s="861"/>
      <x:c r="AV9" s="861"/>
      <x:c r="AW9" s="861"/>
      <x:c r="AX9" s="861"/>
      <x:c r="AY9" s="861"/>
      <x:c r="AZ9" s="862"/>
      <x:c r="BA9" s="162"/>
      <x:c r="BB9" s="861"/>
      <x:c r="BC9" s="861"/>
      <x:c r="BD9" s="861"/>
      <x:c r="BE9" s="862"/>
      <x:c r="BF9" s="862"/>
      <x:c r="BG9" s="862"/>
      <x:c r="BH9" s="862"/>
      <x:c r="BI9" s="861"/>
      <x:c r="BJ9" s="73"/>
      <x:c r="BK9" s="861"/>
      <x:c r="BL9" s="73"/>
      <x:c r="BM9" s="861"/>
      <x:c r="BN9" s="73"/>
      <x:c r="BO9" s="861"/>
      <x:c r="BP9" s="73"/>
      <x:c r="BQ9" s="861"/>
      <x:c r="BR9" s="861"/>
      <x:c r="BS9" s="861"/>
      <x:c r="BT9" s="861"/>
      <x:c r="BU9" s="861"/>
      <x:c r="BV9" s="858" t="s">
        <x:v>2414</x:v>
      </x:c>
      <x:c r="BW9" s="861"/>
      <x:c r="BX9" s="861"/>
      <x:c r="BY9" s="73"/>
      <x:c r="BZ9" s="861"/>
      <x:c r="CA9" s="73"/>
      <x:c r="CB9" s="861"/>
      <x:c r="CC9" s="73"/>
      <x:c r="CD9" s="861"/>
      <x:c r="CE9" s="862"/>
      <x:c r="CF9" s="162"/>
      <x:c r="CG9" s="861"/>
      <x:c r="CH9" s="861"/>
      <x:c r="CI9" s="861"/>
      <x:c r="CJ9" s="861"/>
      <x:c r="CK9" s="862"/>
      <x:c r="CL9" s="862"/>
      <x:c r="CM9" s="862"/>
      <x:c r="CN9" s="862"/>
      <x:c r="CO9" s="861"/>
      <x:c r="CP9" s="73"/>
      <x:c r="CQ9" s="861"/>
      <x:c r="CR9" s="73"/>
      <x:c r="CS9" s="862"/>
      <x:c r="CT9" s="862"/>
      <x:c r="CU9" s="862"/>
      <x:c r="CV9" s="862"/>
      <x:c r="CW9" s="862"/>
      <x:c r="CX9" s="862"/>
      <x:c r="CY9" s="858" t="s">
        <x:v>2414</x:v>
      </x:c>
      <x:c r="CZ9" s="862"/>
      <x:c r="DA9" s="162"/>
      <x:c r="DB9" s="862"/>
      <x:c r="DC9" s="162"/>
      <x:c r="DD9" s="862"/>
      <x:c r="DE9" s="162"/>
      <x:c r="DF9" s="862"/>
      <x:c r="DG9" s="163"/>
    </x:row>
    <x:row r="10" spans="1:111" ht="30" customHeight="1">
      <x:c r="A10" s="858" t="s">
        <x:v>2327</x:v>
      </x:c>
      <x:c r="B10" s="859"/>
      <x:c r="C10" s="73"/>
      <x:c r="D10" s="861"/>
      <x:c r="E10" s="73"/>
      <x:c r="F10" s="861"/>
      <x:c r="G10" s="73"/>
      <x:c r="H10" s="861"/>
      <x:c r="I10" s="73"/>
      <x:c r="J10" s="861"/>
      <x:c r="K10" s="861"/>
      <x:c r="L10" s="73"/>
      <x:c r="M10" s="861"/>
      <x:c r="N10" s="861"/>
      <x:c r="O10" s="861"/>
      <x:c r="P10" s="861"/>
      <x:c r="Q10" s="861"/>
      <x:c r="R10" s="73"/>
      <x:c r="S10" s="861"/>
      <x:c r="T10" s="73"/>
      <x:c r="U10" s="861"/>
      <x:c r="V10" s="73"/>
      <x:c r="W10" s="861"/>
      <x:c r="X10" s="861"/>
      <x:c r="Y10" s="861"/>
      <x:c r="Z10" s="861"/>
      <x:c r="AA10" s="861"/>
      <x:c r="AB10" s="861"/>
      <x:c r="AC10" s="861"/>
      <x:c r="AD10" s="861"/>
      <x:c r="AE10" s="861"/>
      <x:c r="AF10" s="861"/>
      <x:c r="AG10" s="861"/>
      <x:c r="AH10" s="861"/>
      <x:c r="AI10" s="861"/>
      <x:c r="AJ10" s="861"/>
      <x:c r="AK10" s="861"/>
      <x:c r="AL10" s="858" t="s">
        <x:v>2327</x:v>
      </x:c>
      <x:c r="AM10" s="862"/>
      <x:c r="AN10" s="162"/>
      <x:c r="AO10" s="861"/>
      <x:c r="AP10" s="861"/>
      <x:c r="AQ10" s="861"/>
      <x:c r="AR10" s="73"/>
      <x:c r="AS10" s="861"/>
      <x:c r="AT10" s="73"/>
      <x:c r="AU10" s="861"/>
      <x:c r="AV10" s="861"/>
      <x:c r="AW10" s="861"/>
      <x:c r="AX10" s="861"/>
      <x:c r="AY10" s="861"/>
      <x:c r="AZ10" s="862"/>
      <x:c r="BA10" s="162"/>
      <x:c r="BB10" s="861"/>
      <x:c r="BC10" s="861"/>
      <x:c r="BD10" s="861"/>
      <x:c r="BE10" s="862">
        <x:v>1</x:v>
      </x:c>
      <x:c r="BF10" s="862">
        <x:v>10</x:v>
      </x:c>
      <x:c r="BG10" s="862"/>
      <x:c r="BH10" s="862"/>
      <x:c r="BI10" s="861"/>
      <x:c r="BJ10" s="73"/>
      <x:c r="BK10" s="861"/>
      <x:c r="BL10" s="73"/>
      <x:c r="BM10" s="861"/>
      <x:c r="BN10" s="73"/>
      <x:c r="BO10" s="861"/>
      <x:c r="BP10" s="73"/>
      <x:c r="BQ10" s="861"/>
      <x:c r="BR10" s="861"/>
      <x:c r="BS10" s="861"/>
      <x:c r="BT10" s="861"/>
      <x:c r="BU10" s="861"/>
      <x:c r="BV10" s="858" t="s">
        <x:v>2327</x:v>
      </x:c>
      <x:c r="BW10" s="861"/>
      <x:c r="BX10" s="861"/>
      <x:c r="BY10" s="73"/>
      <x:c r="BZ10" s="861"/>
      <x:c r="CA10" s="73"/>
      <x:c r="CB10" s="861"/>
      <x:c r="CC10" s="73"/>
      <x:c r="CD10" s="861"/>
      <x:c r="CE10" s="861"/>
      <x:c r="CF10" s="73"/>
      <x:c r="CG10" s="861"/>
      <x:c r="CH10" s="861"/>
      <x:c r="CI10" s="861"/>
      <x:c r="CJ10" s="861"/>
      <x:c r="CK10" s="862"/>
      <x:c r="CL10" s="862"/>
      <x:c r="CM10" s="862"/>
      <x:c r="CN10" s="862"/>
      <x:c r="CO10" s="861"/>
      <x:c r="CP10" s="73"/>
      <x:c r="CQ10" s="861"/>
      <x:c r="CR10" s="73"/>
      <x:c r="CS10" s="862"/>
      <x:c r="CT10" s="862"/>
      <x:c r="CU10" s="862"/>
      <x:c r="CV10" s="862"/>
      <x:c r="CW10" s="862"/>
      <x:c r="CX10" s="862"/>
      <x:c r="CY10" s="858" t="s">
        <x:v>2327</x:v>
      </x:c>
      <x:c r="CZ10" s="862"/>
      <x:c r="DA10" s="162"/>
      <x:c r="DB10" s="862"/>
      <x:c r="DC10" s="162"/>
      <x:c r="DD10" s="862"/>
      <x:c r="DE10" s="162"/>
      <x:c r="DF10" s="862"/>
      <x:c r="DG10" s="163"/>
    </x:row>
    <x:row r="11" spans="1:111" ht="30" customHeight="1">
      <x:c r="A11" s="864" t="s">
        <x:v>872</x:v>
      </x:c>
      <x:c r="B11" s="859"/>
      <x:c r="C11" s="73"/>
      <x:c r="D11" s="861"/>
      <x:c r="E11" s="73"/>
      <x:c r="F11" s="861"/>
      <x:c r="G11" s="73"/>
      <x:c r="H11" s="861"/>
      <x:c r="I11" s="73"/>
      <x:c r="J11" s="861"/>
      <x:c r="K11" s="861"/>
      <x:c r="L11" s="73"/>
      <x:c r="M11" s="861"/>
      <x:c r="N11" s="861"/>
      <x:c r="O11" s="861"/>
      <x:c r="P11" s="861"/>
      <x:c r="Q11" s="861"/>
      <x:c r="R11" s="73"/>
      <x:c r="S11" s="861"/>
      <x:c r="T11" s="73"/>
      <x:c r="U11" s="861"/>
      <x:c r="V11" s="73"/>
      <x:c r="W11" s="861"/>
      <x:c r="X11" s="861"/>
      <x:c r="Y11" s="861"/>
      <x:c r="Z11" s="861"/>
      <x:c r="AA11" s="861"/>
      <x:c r="AB11" s="861"/>
      <x:c r="AC11" s="861"/>
      <x:c r="AD11" s="861"/>
      <x:c r="AE11" s="861"/>
      <x:c r="AF11" s="861"/>
      <x:c r="AG11" s="861"/>
      <x:c r="AH11" s="861"/>
      <x:c r="AI11" s="861"/>
      <x:c r="AJ11" s="861"/>
      <x:c r="AK11" s="861"/>
      <x:c r="AL11" s="864" t="s">
        <x:v>872</x:v>
      </x:c>
      <x:c r="AM11" s="861"/>
      <x:c r="AN11" s="73"/>
      <x:c r="AO11" s="861"/>
      <x:c r="AP11" s="861"/>
      <x:c r="AQ11" s="861"/>
      <x:c r="AR11" s="73"/>
      <x:c r="AS11" s="861"/>
      <x:c r="AT11" s="73"/>
      <x:c r="AU11" s="861"/>
      <x:c r="AV11" s="861"/>
      <x:c r="AW11" s="861"/>
      <x:c r="AX11" s="861"/>
      <x:c r="AY11" s="861"/>
      <x:c r="AZ11" s="861"/>
      <x:c r="BA11" s="73"/>
      <x:c r="BB11" s="861"/>
      <x:c r="BC11" s="861"/>
      <x:c r="BD11" s="861"/>
      <x:c r="BE11" s="861"/>
      <x:c r="BF11" s="861"/>
      <x:c r="BG11" s="861"/>
      <x:c r="BH11" s="861"/>
      <x:c r="BI11" s="861"/>
      <x:c r="BJ11" s="73"/>
      <x:c r="BK11" s="861"/>
      <x:c r="BL11" s="73"/>
      <x:c r="BM11" s="861"/>
      <x:c r="BN11" s="73"/>
      <x:c r="BO11" s="861"/>
      <x:c r="BP11" s="73"/>
      <x:c r="BQ11" s="861"/>
      <x:c r="BR11" s="861"/>
      <x:c r="BS11" s="861"/>
      <x:c r="BT11" s="861"/>
      <x:c r="BU11" s="861"/>
      <x:c r="BV11" s="864" t="s">
        <x:v>872</x:v>
      </x:c>
      <x:c r="BW11" s="861"/>
      <x:c r="BX11" s="861"/>
      <x:c r="BY11" s="73"/>
      <x:c r="BZ11" s="861"/>
      <x:c r="CA11" s="73"/>
      <x:c r="CB11" s="861"/>
      <x:c r="CC11" s="73"/>
      <x:c r="CD11" s="861"/>
      <x:c r="CE11" s="861"/>
      <x:c r="CF11" s="73"/>
      <x:c r="CG11" s="861"/>
      <x:c r="CH11" s="861"/>
      <x:c r="CI11" s="861"/>
      <x:c r="CJ11" s="861"/>
      <x:c r="CK11" s="861"/>
      <x:c r="CL11" s="861"/>
      <x:c r="CM11" s="861"/>
      <x:c r="CN11" s="861"/>
      <x:c r="CO11" s="861"/>
      <x:c r="CP11" s="73"/>
      <x:c r="CQ11" s="861"/>
      <x:c r="CR11" s="73"/>
      <x:c r="CS11" s="861"/>
      <x:c r="CT11" s="861"/>
      <x:c r="CU11" s="861"/>
      <x:c r="CV11" s="861"/>
      <x:c r="CW11" s="861"/>
      <x:c r="CX11" s="861"/>
      <x:c r="CY11" s="864" t="s">
        <x:v>872</x:v>
      </x:c>
      <x:c r="CZ11" s="861"/>
      <x:c r="DA11" s="73"/>
      <x:c r="DB11" s="861"/>
      <x:c r="DC11" s="73"/>
      <x:c r="DD11" s="861"/>
      <x:c r="DE11" s="73"/>
      <x:c r="DF11" s="861"/>
      <x:c r="DG11" s="104"/>
    </x:row>
    <x:row r="12" spans="1:111" ht="30" customHeight="1">
      <x:c r="A12" s="864" t="s">
        <x:v>2323</x:v>
      </x:c>
      <x:c r="B12" s="859"/>
      <x:c r="C12" s="73"/>
      <x:c r="D12" s="861"/>
      <x:c r="E12" s="73"/>
      <x:c r="F12" s="861"/>
      <x:c r="G12" s="73"/>
      <x:c r="H12" s="861"/>
      <x:c r="I12" s="73"/>
      <x:c r="J12" s="861"/>
      <x:c r="K12" s="861"/>
      <x:c r="L12" s="73"/>
      <x:c r="M12" s="861"/>
      <x:c r="N12" s="861"/>
      <x:c r="O12" s="861"/>
      <x:c r="P12" s="861"/>
      <x:c r="Q12" s="861"/>
      <x:c r="R12" s="73"/>
      <x:c r="S12" s="861"/>
      <x:c r="T12" s="73"/>
      <x:c r="U12" s="861"/>
      <x:c r="V12" s="73"/>
      <x:c r="W12" s="861"/>
      <x:c r="X12" s="861"/>
      <x:c r="Y12" s="861"/>
      <x:c r="Z12" s="861"/>
      <x:c r="AA12" s="861"/>
      <x:c r="AB12" s="861"/>
      <x:c r="AC12" s="861"/>
      <x:c r="AD12" s="861"/>
      <x:c r="AE12" s="861"/>
      <x:c r="AF12" s="861"/>
      <x:c r="AG12" s="861"/>
      <x:c r="AH12" s="861"/>
      <x:c r="AI12" s="861"/>
      <x:c r="AJ12" s="861"/>
      <x:c r="AK12" s="861"/>
      <x:c r="AL12" s="864" t="s">
        <x:v>2323</x:v>
      </x:c>
      <x:c r="AM12" s="861"/>
      <x:c r="AN12" s="73"/>
      <x:c r="AO12" s="861"/>
      <x:c r="AP12" s="861"/>
      <x:c r="AQ12" s="861"/>
      <x:c r="AR12" s="73"/>
      <x:c r="AS12" s="861"/>
      <x:c r="AT12" s="73"/>
      <x:c r="AU12" s="861"/>
      <x:c r="AV12" s="861"/>
      <x:c r="AW12" s="861"/>
      <x:c r="AX12" s="861"/>
      <x:c r="AY12" s="861"/>
      <x:c r="AZ12" s="861"/>
      <x:c r="BA12" s="73"/>
      <x:c r="BB12" s="861"/>
      <x:c r="BC12" s="861"/>
      <x:c r="BD12" s="861"/>
      <x:c r="BE12" s="861"/>
      <x:c r="BF12" s="861"/>
      <x:c r="BG12" s="861"/>
      <x:c r="BH12" s="861"/>
      <x:c r="BI12" s="861"/>
      <x:c r="BJ12" s="73"/>
      <x:c r="BK12" s="861"/>
      <x:c r="BL12" s="73"/>
      <x:c r="BM12" s="861"/>
      <x:c r="BN12" s="73"/>
      <x:c r="BO12" s="861"/>
      <x:c r="BP12" s="73"/>
      <x:c r="BQ12" s="861"/>
      <x:c r="BR12" s="861"/>
      <x:c r="BS12" s="861"/>
      <x:c r="BT12" s="861"/>
      <x:c r="BU12" s="861"/>
      <x:c r="BV12" s="864" t="s">
        <x:v>2323</x:v>
      </x:c>
      <x:c r="BW12" s="861"/>
      <x:c r="BX12" s="861"/>
      <x:c r="BY12" s="73"/>
      <x:c r="BZ12" s="861"/>
      <x:c r="CA12" s="73"/>
      <x:c r="CB12" s="861"/>
      <x:c r="CC12" s="73"/>
      <x:c r="CD12" s="861"/>
      <x:c r="CE12" s="861"/>
      <x:c r="CF12" s="73"/>
      <x:c r="CG12" s="861"/>
      <x:c r="CH12" s="861"/>
      <x:c r="CI12" s="861"/>
      <x:c r="CJ12" s="861"/>
      <x:c r="CK12" s="861"/>
      <x:c r="CL12" s="861"/>
      <x:c r="CM12" s="861"/>
      <x:c r="CN12" s="861"/>
      <x:c r="CO12" s="861"/>
      <x:c r="CP12" s="73"/>
      <x:c r="CQ12" s="861"/>
      <x:c r="CR12" s="73"/>
      <x:c r="CS12" s="861"/>
      <x:c r="CT12" s="861"/>
      <x:c r="CU12" s="861"/>
      <x:c r="CV12" s="861"/>
      <x:c r="CW12" s="861"/>
      <x:c r="CX12" s="861"/>
      <x:c r="CY12" s="864" t="s">
        <x:v>2323</x:v>
      </x:c>
      <x:c r="CZ12" s="861"/>
      <x:c r="DA12" s="73"/>
      <x:c r="DB12" s="861"/>
      <x:c r="DC12" s="73"/>
      <x:c r="DD12" s="861"/>
      <x:c r="DE12" s="73"/>
      <x:c r="DF12" s="861"/>
      <x:c r="DG12" s="104"/>
    </x:row>
    <x:row r="13" spans="1:111" ht="30" customHeight="1">
      <x:c r="A13" s="858" t="s">
        <x:v>1668</x:v>
      </x:c>
      <x:c r="B13" s="865"/>
      <x:c r="C13" s="567"/>
      <x:c r="D13" s="866"/>
      <x:c r="E13" s="567"/>
      <x:c r="F13" s="866"/>
      <x:c r="G13" s="567"/>
      <x:c r="H13" s="866"/>
      <x:c r="I13" s="567"/>
      <x:c r="J13" s="866"/>
      <x:c r="K13" s="866"/>
      <x:c r="L13" s="567"/>
      <x:c r="M13" s="866"/>
      <x:c r="N13" s="866"/>
      <x:c r="O13" s="866"/>
      <x:c r="P13" s="866"/>
      <x:c r="Q13" s="866"/>
      <x:c r="R13" s="567"/>
      <x:c r="S13" s="866"/>
      <x:c r="T13" s="567"/>
      <x:c r="U13" s="866"/>
      <x:c r="V13" s="567"/>
      <x:c r="W13" s="866"/>
      <x:c r="X13" s="866"/>
      <x:c r="Y13" s="866"/>
      <x:c r="Z13" s="866"/>
      <x:c r="AA13" s="866"/>
      <x:c r="AB13" s="866"/>
      <x:c r="AC13" s="866"/>
      <x:c r="AD13" s="866"/>
      <x:c r="AE13" s="866"/>
      <x:c r="AF13" s="866"/>
      <x:c r="AG13" s="866"/>
      <x:c r="AH13" s="866"/>
      <x:c r="AI13" s="866"/>
      <x:c r="AJ13" s="866"/>
      <x:c r="AK13" s="866"/>
      <x:c r="AL13" s="858" t="s">
        <x:v>1668</x:v>
      </x:c>
      <x:c r="AM13" s="866"/>
      <x:c r="AN13" s="567"/>
      <x:c r="AO13" s="866"/>
      <x:c r="AP13" s="866"/>
      <x:c r="AQ13" s="866"/>
      <x:c r="AR13" s="567"/>
      <x:c r="AS13" s="866"/>
      <x:c r="AT13" s="567"/>
      <x:c r="AU13" s="866"/>
      <x:c r="AV13" s="866"/>
      <x:c r="AW13" s="866"/>
      <x:c r="AX13" s="866"/>
      <x:c r="AY13" s="866"/>
      <x:c r="AZ13" s="866"/>
      <x:c r="BA13" s="567"/>
      <x:c r="BB13" s="866"/>
      <x:c r="BC13" s="866"/>
      <x:c r="BD13" s="866"/>
      <x:c r="BE13" s="866"/>
      <x:c r="BF13" s="866"/>
      <x:c r="BG13" s="866"/>
      <x:c r="BH13" s="866"/>
      <x:c r="BI13" s="866"/>
      <x:c r="BJ13" s="567"/>
      <x:c r="BK13" s="866"/>
      <x:c r="BL13" s="567"/>
      <x:c r="BM13" s="866"/>
      <x:c r="BN13" s="567"/>
      <x:c r="BO13" s="866"/>
      <x:c r="BP13" s="567"/>
      <x:c r="BQ13" s="866"/>
      <x:c r="BR13" s="866"/>
      <x:c r="BS13" s="866"/>
      <x:c r="BT13" s="866"/>
      <x:c r="BU13" s="866"/>
      <x:c r="BV13" s="858" t="s">
        <x:v>1668</x:v>
      </x:c>
      <x:c r="BW13" s="866"/>
      <x:c r="BX13" s="866"/>
      <x:c r="BY13" s="567"/>
      <x:c r="BZ13" s="866"/>
      <x:c r="CA13" s="567"/>
      <x:c r="CB13" s="866"/>
      <x:c r="CC13" s="567"/>
      <x:c r="CD13" s="866"/>
      <x:c r="CE13" s="866"/>
      <x:c r="CF13" s="567"/>
      <x:c r="CG13" s="866"/>
      <x:c r="CH13" s="866"/>
      <x:c r="CI13" s="866"/>
      <x:c r="CJ13" s="866"/>
      <x:c r="CK13" s="866"/>
      <x:c r="CL13" s="866"/>
      <x:c r="CM13" s="866"/>
      <x:c r="CN13" s="866"/>
      <x:c r="CO13" s="866"/>
      <x:c r="CP13" s="567"/>
      <x:c r="CQ13" s="866"/>
      <x:c r="CR13" s="567"/>
      <x:c r="CS13" s="866"/>
      <x:c r="CT13" s="866"/>
      <x:c r="CU13" s="866"/>
      <x:c r="CV13" s="866"/>
      <x:c r="CW13" s="866"/>
      <x:c r="CX13" s="866"/>
      <x:c r="CY13" s="858" t="s">
        <x:v>1668</x:v>
      </x:c>
      <x:c r="CZ13" s="866"/>
      <x:c r="DA13" s="567"/>
      <x:c r="DB13" s="866"/>
      <x:c r="DC13" s="567"/>
      <x:c r="DD13" s="866"/>
      <x:c r="DE13" s="567"/>
      <x:c r="DF13" s="866"/>
      <x:c r="DG13" s="867"/>
    </x:row>
    <x:row r="14" spans="1:111" ht="30" customHeight="1">
      <x:c r="A14" s="868" t="s">
        <x:v>1458</x:v>
      </x:c>
      <x:c r="B14" s="869"/>
      <x:c r="C14" s="870"/>
      <x:c r="D14" s="871"/>
      <x:c r="E14" s="870"/>
      <x:c r="F14" s="871"/>
      <x:c r="G14" s="870"/>
      <x:c r="H14" s="871"/>
      <x:c r="I14" s="870"/>
      <x:c r="J14" s="871"/>
      <x:c r="K14" s="871"/>
      <x:c r="L14" s="870"/>
      <x:c r="M14" s="871"/>
      <x:c r="N14" s="871"/>
      <x:c r="O14" s="871"/>
      <x:c r="P14" s="871"/>
      <x:c r="Q14" s="871"/>
      <x:c r="R14" s="870"/>
      <x:c r="S14" s="871"/>
      <x:c r="T14" s="870"/>
      <x:c r="U14" s="871"/>
      <x:c r="V14" s="870"/>
      <x:c r="W14" s="871"/>
      <x:c r="X14" s="871"/>
      <x:c r="Y14" s="871"/>
      <x:c r="Z14" s="871"/>
      <x:c r="AA14" s="871"/>
      <x:c r="AB14" s="871"/>
      <x:c r="AC14" s="871"/>
      <x:c r="AD14" s="871"/>
      <x:c r="AE14" s="871"/>
      <x:c r="AF14" s="871"/>
      <x:c r="AG14" s="871"/>
      <x:c r="AH14" s="871"/>
      <x:c r="AI14" s="871"/>
      <x:c r="AJ14" s="871"/>
      <x:c r="AK14" s="871"/>
      <x:c r="AL14" s="868" t="s">
        <x:v>1458</x:v>
      </x:c>
      <x:c r="AM14" s="871"/>
      <x:c r="AN14" s="870"/>
      <x:c r="AO14" s="871"/>
      <x:c r="AP14" s="871"/>
      <x:c r="AQ14" s="871"/>
      <x:c r="AR14" s="870"/>
      <x:c r="AS14" s="871"/>
      <x:c r="AT14" s="870"/>
      <x:c r="AU14" s="871"/>
      <x:c r="AV14" s="871"/>
      <x:c r="AW14" s="871"/>
      <x:c r="AX14" s="871"/>
      <x:c r="AY14" s="871"/>
      <x:c r="AZ14" s="871"/>
      <x:c r="BA14" s="870"/>
      <x:c r="BB14" s="871"/>
      <x:c r="BC14" s="871"/>
      <x:c r="BD14" s="871"/>
      <x:c r="BE14" s="871"/>
      <x:c r="BF14" s="871"/>
      <x:c r="BG14" s="871"/>
      <x:c r="BH14" s="871"/>
      <x:c r="BI14" s="871"/>
      <x:c r="BJ14" s="870"/>
      <x:c r="BK14" s="871"/>
      <x:c r="BL14" s="870"/>
      <x:c r="BM14" s="871"/>
      <x:c r="BN14" s="870"/>
      <x:c r="BO14" s="871"/>
      <x:c r="BP14" s="870"/>
      <x:c r="BQ14" s="871"/>
      <x:c r="BR14" s="871"/>
      <x:c r="BS14" s="871"/>
      <x:c r="BT14" s="871"/>
      <x:c r="BU14" s="871"/>
      <x:c r="BV14" s="868" t="s">
        <x:v>1458</x:v>
      </x:c>
      <x:c r="BW14" s="871"/>
      <x:c r="BX14" s="871"/>
      <x:c r="BY14" s="870"/>
      <x:c r="BZ14" s="871"/>
      <x:c r="CA14" s="870"/>
      <x:c r="CB14" s="871"/>
      <x:c r="CC14" s="870"/>
      <x:c r="CD14" s="871"/>
      <x:c r="CE14" s="871"/>
      <x:c r="CF14" s="870"/>
      <x:c r="CG14" s="871"/>
      <x:c r="CH14" s="871"/>
      <x:c r="CI14" s="871"/>
      <x:c r="CJ14" s="871"/>
      <x:c r="CK14" s="871"/>
      <x:c r="CL14" s="871"/>
      <x:c r="CM14" s="871"/>
      <x:c r="CN14" s="871"/>
      <x:c r="CO14" s="871"/>
      <x:c r="CP14" s="870"/>
      <x:c r="CQ14" s="871"/>
      <x:c r="CR14" s="870"/>
      <x:c r="CS14" s="871"/>
      <x:c r="CT14" s="871"/>
      <x:c r="CU14" s="871"/>
      <x:c r="CV14" s="871"/>
      <x:c r="CW14" s="871"/>
      <x:c r="CX14" s="871"/>
      <x:c r="CY14" s="868" t="s">
        <x:v>1458</x:v>
      </x:c>
      <x:c r="CZ14" s="871"/>
      <x:c r="DA14" s="870"/>
      <x:c r="DB14" s="871"/>
      <x:c r="DC14" s="870"/>
      <x:c r="DD14" s="871"/>
      <x:c r="DE14" s="870"/>
      <x:c r="DF14" s="871"/>
      <x:c r="DG14" s="872"/>
    </x:row>
    <x:row r="15" spans="1:111" s="157" customFormat="1" ht="30" customHeight="1">
      <x:c r="A15" s="849" t="s">
        <x:v>2097</x:v>
      </x:c>
      <x:c r="B15" s="850">
        <x:f t="shared" ref="B15:AK15" si="11">B16+B84</x:f>
        <x:v>36</x:v>
      </x:c>
      <x:c r="C15" s="347">
        <x:f t="shared" si="11"/>
        <x:v>14201.629999999999</x:v>
      </x:c>
      <x:c r="D15" s="851">
        <x:f t="shared" si="11"/>
        <x:v>9</x:v>
      </x:c>
      <x:c r="E15" s="347">
        <x:f t="shared" si="11"/>
        <x:v>57455.559999999998</x:v>
      </x:c>
      <x:c r="F15" s="851">
        <x:f t="shared" si="11"/>
        <x:v>7</x:v>
      </x:c>
      <x:c r="G15" s="347">
        <x:f t="shared" si="11"/>
        <x:v>7.4499999999999993</x:v>
      </x:c>
      <x:c r="H15" s="851">
        <x:f t="shared" si="11"/>
        <x:v>17</x:v>
      </x:c>
      <x:c r="I15" s="347">
        <x:f t="shared" si="11"/>
        <x:v>2838.4000000000001</x:v>
      </x:c>
      <x:c r="J15" s="851">
        <x:f t="shared" si="11"/>
        <x:v>21</x:v>
      </x:c>
      <x:c r="K15" s="851">
        <x:f t="shared" si="11"/>
        <x:v>14</x:v>
      </x:c>
      <x:c r="L15" s="347">
        <x:f t="shared" si="11"/>
        <x:v>3668.8600000000001</x:v>
      </x:c>
      <x:c r="M15" s="851">
        <x:f t="shared" si="11"/>
        <x:v>6</x:v>
      </x:c>
      <x:c r="N15" s="851">
        <x:f t="shared" si="11"/>
        <x:v>1</x:v>
      </x:c>
      <x:c r="O15" s="851">
        <x:f t="shared" si="11"/>
        <x:v>3</x:v>
      </x:c>
      <x:c r="P15" s="851">
        <x:f t="shared" si="11"/>
        <x:v>17</x:v>
      </x:c>
      <x:c r="Q15" s="851">
        <x:f t="shared" si="11"/>
        <x:v>30</x:v>
      </x:c>
      <x:c r="R15" s="347">
        <x:f t="shared" si="11"/>
        <x:v>27550</x:v>
      </x:c>
      <x:c r="S15" s="851">
        <x:f t="shared" si="11"/>
        <x:v>81</x:v>
      </x:c>
      <x:c r="T15" s="347">
        <x:f t="shared" si="11"/>
        <x:v>2106.5999999999999</x:v>
      </x:c>
      <x:c r="U15" s="851">
        <x:f t="shared" si="11"/>
        <x:v>20</x:v>
      </x:c>
      <x:c r="V15" s="347">
        <x:f t="shared" si="11"/>
        <x:v>455</x:v>
      </x:c>
      <x:c r="W15" s="851">
        <x:f t="shared" si="11"/>
        <x:v>13</x:v>
      </x:c>
      <x:c r="X15" s="851">
        <x:f t="shared" si="11"/>
        <x:v>838</x:v>
      </x:c>
      <x:c r="Y15" s="851">
        <x:f t="shared" si="11"/>
        <x:v>13</x:v>
      </x:c>
      <x:c r="Z15" s="851">
        <x:f t="shared" si="11"/>
        <x:v>98</x:v>
      </x:c>
      <x:c r="AA15" s="851">
        <x:f t="shared" si="11"/>
        <x:v>14</x:v>
      </x:c>
      <x:c r="AB15" s="851">
        <x:f t="shared" si="11"/>
        <x:v>2</x:v>
      </x:c>
      <x:c r="AC15" s="851">
        <x:f t="shared" si="11"/>
        <x:v>8</x:v>
      </x:c>
      <x:c r="AD15" s="851">
        <x:f t="shared" si="11"/>
        <x:v>17</x:v>
      </x:c>
      <x:c r="AE15" s="851">
        <x:f t="shared" si="11"/>
        <x:v>0</x:v>
      </x:c>
      <x:c r="AF15" s="851">
        <x:f t="shared" si="11"/>
        <x:v>0</x:v>
      </x:c>
      <x:c r="AG15" s="851">
        <x:f t="shared" si="11"/>
        <x:v>36</x:v>
      </x:c>
      <x:c r="AH15" s="851">
        <x:f t="shared" si="11"/>
        <x:v>0</x:v>
      </x:c>
      <x:c r="AI15" s="851">
        <x:f t="shared" si="11"/>
        <x:v>0</x:v>
      </x:c>
      <x:c r="AJ15" s="851">
        <x:f t="shared" si="11"/>
        <x:v>30</x:v>
      </x:c>
      <x:c r="AK15" s="851">
        <x:f t="shared" si="11"/>
        <x:v>55</x:v>
      </x:c>
      <x:c r="AL15" s="849" t="s">
        <x:v>2097</x:v>
      </x:c>
      <x:c r="AM15" s="851">
        <x:f t="shared" ref="AM15:BU15" si="12">AM16+AM84</x:f>
        <x:v>5</x:v>
      </x:c>
      <x:c r="AN15" s="347">
        <x:f t="shared" si="12"/>
        <x:v>11064</x:v>
      </x:c>
      <x:c r="AO15" s="851">
        <x:f t="shared" si="12"/>
        <x:v>2</x:v>
      </x:c>
      <x:c r="AP15" s="851">
        <x:f t="shared" si="12"/>
        <x:v>6</x:v>
      </x:c>
      <x:c r="AQ15" s="851">
        <x:f t="shared" si="12"/>
        <x:v>1</x:v>
      </x:c>
      <x:c r="AR15" s="347">
        <x:f t="shared" si="12"/>
        <x:v>2065</x:v>
      </x:c>
      <x:c r="AS15" s="851">
        <x:f t="shared" si="12"/>
        <x:v>0</x:v>
      </x:c>
      <x:c r="AT15" s="347">
        <x:f t="shared" si="12"/>
        <x:v>0</x:v>
      </x:c>
      <x:c r="AU15" s="851">
        <x:f t="shared" si="12"/>
        <x:v>0</x:v>
      </x:c>
      <x:c r="AV15" s="851">
        <x:f t="shared" si="12"/>
        <x:v>0</x:v>
      </x:c>
      <x:c r="AW15" s="851">
        <x:f t="shared" si="12"/>
        <x:v>1</x:v>
      </x:c>
      <x:c r="AX15" s="851">
        <x:f t="shared" si="12"/>
        <x:v>3</x:v>
      </x:c>
      <x:c r="AY15" s="851">
        <x:f t="shared" si="12"/>
        <x:v>0</x:v>
      </x:c>
      <x:c r="AZ15" s="851">
        <x:f t="shared" si="12"/>
        <x:v>9</x:v>
      </x:c>
      <x:c r="BA15" s="347">
        <x:f t="shared" si="12"/>
        <x:v>4802</x:v>
      </x:c>
      <x:c r="BB15" s="851">
        <x:f t="shared" si="12"/>
        <x:v>0</x:v>
      </x:c>
      <x:c r="BC15" s="851">
        <x:f t="shared" si="12"/>
        <x:v>0</x:v>
      </x:c>
      <x:c r="BD15" s="851">
        <x:f t="shared" si="12"/>
        <x:v>1</x:v>
      </x:c>
      <x:c r="BE15" s="851">
        <x:f t="shared" si="12"/>
        <x:v>84</x:v>
      </x:c>
      <x:c r="BF15" s="851">
        <x:f t="shared" si="12"/>
        <x:v>873</x:v>
      </x:c>
      <x:c r="BG15" s="851">
        <x:f t="shared" si="12"/>
        <x:v>8</x:v>
      </x:c>
      <x:c r="BH15" s="851">
        <x:f t="shared" si="12"/>
        <x:v>22</x:v>
      </x:c>
      <x:c r="BI15" s="851">
        <x:f t="shared" si="12"/>
        <x:v>0</x:v>
      </x:c>
      <x:c r="BJ15" s="347">
        <x:f t="shared" si="12"/>
        <x:v>0</x:v>
      </x:c>
      <x:c r="BK15" s="851">
        <x:f t="shared" si="12"/>
        <x:v>0</x:v>
      </x:c>
      <x:c r="BL15" s="347">
        <x:f t="shared" si="12"/>
        <x:v>0</x:v>
      </x:c>
      <x:c r="BM15" s="851">
        <x:f t="shared" si="12"/>
        <x:v>3</x:v>
      </x:c>
      <x:c r="BN15" s="347">
        <x:f t="shared" si="12"/>
        <x:v>2810.5999999999999</x:v>
      </x:c>
      <x:c r="BO15" s="851">
        <x:f t="shared" si="12"/>
        <x:v>1</x:v>
      </x:c>
      <x:c r="BP15" s="347">
        <x:f t="shared" si="12"/>
        <x:v>1270</x:v>
      </x:c>
      <x:c r="BQ15" s="851">
        <x:f t="shared" si="12"/>
        <x:v>2</x:v>
      </x:c>
      <x:c r="BR15" s="851">
        <x:f t="shared" si="12"/>
        <x:v>0</x:v>
      </x:c>
      <x:c r="BS15" s="851">
        <x:f t="shared" si="12"/>
        <x:v>0</x:v>
      </x:c>
      <x:c r="BT15" s="851">
        <x:f t="shared" si="12"/>
        <x:v>4</x:v>
      </x:c>
      <x:c r="BU15" s="851">
        <x:f t="shared" si="12"/>
        <x:v>5</x:v>
      </x:c>
      <x:c r="BV15" s="849" t="s">
        <x:v>2097</x:v>
      </x:c>
      <x:c r="BW15" s="851">
        <x:f t="shared" ref="BW15:CX15" si="13">BW16+BW84</x:f>
        <x:v>15</x:v>
      </x:c>
      <x:c r="BX15" s="851">
        <x:f t="shared" si="13"/>
        <x:v>175</x:v>
      </x:c>
      <x:c r="BY15" s="347">
        <x:f t="shared" si="13"/>
        <x:v>5113.1000000000004</x:v>
      </x:c>
      <x:c r="BZ15" s="851">
        <x:f t="shared" si="13"/>
        <x:v>0</x:v>
      </x:c>
      <x:c r="CA15" s="347">
        <x:f t="shared" si="13"/>
        <x:v>0</x:v>
      </x:c>
      <x:c r="CB15" s="851">
        <x:f t="shared" si="13"/>
        <x:v>0</x:v>
      </x:c>
      <x:c r="CC15" s="347">
        <x:f t="shared" si="13"/>
        <x:v>0</x:v>
      </x:c>
      <x:c r="CD15" s="851">
        <x:f t="shared" si="13"/>
        <x:v>0</x:v>
      </x:c>
      <x:c r="CE15" s="851">
        <x:f t="shared" si="13"/>
        <x:v>14</x:v>
      </x:c>
      <x:c r="CF15" s="347">
        <x:f t="shared" si="13"/>
        <x:v>617.02999999999997</x:v>
      </x:c>
      <x:c r="CG15" s="851">
        <x:f t="shared" si="13"/>
        <x:v>0</x:v>
      </x:c>
      <x:c r="CH15" s="851">
        <x:f t="shared" si="13"/>
        <x:v>10</x:v>
      </x:c>
      <x:c r="CI15" s="851">
        <x:f t="shared" si="13"/>
        <x:v>5</x:v>
      </x:c>
      <x:c r="CJ15" s="851">
        <x:f t="shared" si="13"/>
        <x:v>28</x:v>
      </x:c>
      <x:c r="CK15" s="851">
        <x:f t="shared" si="13"/>
        <x:v>6</x:v>
      </x:c>
      <x:c r="CL15" s="851">
        <x:f t="shared" si="13"/>
        <x:v>2</x:v>
      </x:c>
      <x:c r="CM15" s="851">
        <x:f t="shared" si="13"/>
        <x:v>7</x:v>
      </x:c>
      <x:c r="CN15" s="851">
        <x:f t="shared" si="13"/>
        <x:v>227</x:v>
      </x:c>
      <x:c r="CO15" s="851">
        <x:f t="shared" si="13"/>
        <x:v>9</x:v>
      </x:c>
      <x:c r="CP15" s="347">
        <x:f t="shared" si="13"/>
        <x:v>574.72000000000003</x:v>
      </x:c>
      <x:c r="CQ15" s="851">
        <x:f t="shared" si="13"/>
        <x:v>36</x:v>
      </x:c>
      <x:c r="CR15" s="347">
        <x:f t="shared" si="13"/>
        <x:v>6710.5</x:v>
      </x:c>
      <x:c r="CS15" s="851">
        <x:f t="shared" si="13"/>
        <x:v>982</x:v>
      </x:c>
      <x:c r="CT15" s="851">
        <x:f t="shared" si="13"/>
        <x:v>11</x:v>
      </x:c>
      <x:c r="CU15" s="851">
        <x:f t="shared" si="13"/>
        <x:v>24</x:v>
      </x:c>
      <x:c r="CV15" s="851">
        <x:f t="shared" si="13"/>
        <x:v>97</x:v>
      </x:c>
      <x:c r="CW15" s="851">
        <x:f t="shared" si="13"/>
        <x:v>25</x:v>
      </x:c>
      <x:c r="CX15" s="851">
        <x:f t="shared" si="13"/>
        <x:v>39</x:v>
      </x:c>
      <x:c r="CY15" s="849" t="s">
        <x:v>2097</x:v>
      </x:c>
      <x:c r="CZ15" s="851">
        <x:f t="shared" ref="CZ15:DG15" si="14">CZ16+CZ84</x:f>
        <x:v>19</x:v>
      </x:c>
      <x:c r="DA15" s="347">
        <x:f t="shared" si="14"/>
        <x:v>16411.48</x:v>
      </x:c>
      <x:c r="DB15" s="851">
        <x:f t="shared" si="14"/>
        <x:v>26</x:v>
      </x:c>
      <x:c r="DC15" s="347">
        <x:f t="shared" si="14"/>
        <x:v>1845.8099999999999</x:v>
      </x:c>
      <x:c r="DD15" s="851">
        <x:f t="shared" si="14"/>
        <x:v>0</x:v>
      </x:c>
      <x:c r="DE15" s="347">
        <x:f t="shared" si="14"/>
        <x:v>0</x:v>
      </x:c>
      <x:c r="DF15" s="851">
        <x:f t="shared" si="14"/>
        <x:v>26</x:v>
      </x:c>
      <x:c r="DG15" s="349">
        <x:f t="shared" si="14"/>
        <x:v>1845.8099999999999</x:v>
      </x:c>
    </x:row>
    <x:row r="16" spans="1:111" ht="30" customHeight="1">
      <x:c r="A16" s="855" t="s">
        <x:v>1611</x:v>
      </x:c>
      <x:c r="B16" s="856">
        <x:f t="shared" ref="B16:AK16" si="15">B17+B37+B66</x:f>
        <x:v>35</x:v>
      </x:c>
      <x:c r="C16" s="82">
        <x:f t="shared" si="15"/>
        <x:v>12969.629999999999</x:v>
      </x:c>
      <x:c r="D16" s="857">
        <x:f t="shared" si="15"/>
        <x:v>8</x:v>
      </x:c>
      <x:c r="E16" s="82">
        <x:f t="shared" si="15"/>
        <x:v>57011.559999999998</x:v>
      </x:c>
      <x:c r="F16" s="857">
        <x:f t="shared" si="15"/>
        <x:v>7</x:v>
      </x:c>
      <x:c r="G16" s="82">
        <x:f t="shared" si="15"/>
        <x:v>7.4499999999999993</x:v>
      </x:c>
      <x:c r="H16" s="857">
        <x:f t="shared" si="15"/>
        <x:v>17</x:v>
      </x:c>
      <x:c r="I16" s="82">
        <x:f t="shared" si="15"/>
        <x:v>2838.4000000000001</x:v>
      </x:c>
      <x:c r="J16" s="857">
        <x:f t="shared" si="15"/>
        <x:v>21</x:v>
      </x:c>
      <x:c r="K16" s="857">
        <x:f t="shared" si="15"/>
        <x:v>14</x:v>
      </x:c>
      <x:c r="L16" s="82">
        <x:f t="shared" si="15"/>
        <x:v>3668.8600000000001</x:v>
      </x:c>
      <x:c r="M16" s="857">
        <x:f t="shared" si="15"/>
        <x:v>6</x:v>
      </x:c>
      <x:c r="N16" s="857">
        <x:f t="shared" si="15"/>
        <x:v>1</x:v>
      </x:c>
      <x:c r="O16" s="857">
        <x:f t="shared" si="15"/>
        <x:v>2</x:v>
      </x:c>
      <x:c r="P16" s="857">
        <x:f t="shared" si="15"/>
        <x:v>16</x:v>
      </x:c>
      <x:c r="Q16" s="857">
        <x:f t="shared" si="15"/>
        <x:v>30</x:v>
      </x:c>
      <x:c r="R16" s="82">
        <x:f t="shared" si="15"/>
        <x:v>27550</x:v>
      </x:c>
      <x:c r="S16" s="857">
        <x:f t="shared" si="15"/>
        <x:v>80</x:v>
      </x:c>
      <x:c r="T16" s="82">
        <x:f t="shared" si="15"/>
        <x:v>2090.5999999999999</x:v>
      </x:c>
      <x:c r="U16" s="857">
        <x:f t="shared" si="15"/>
        <x:v>20</x:v>
      </x:c>
      <x:c r="V16" s="82">
        <x:f t="shared" si="15"/>
        <x:v>455</x:v>
      </x:c>
      <x:c r="W16" s="857">
        <x:f t="shared" si="15"/>
        <x:v>8</x:v>
      </x:c>
      <x:c r="X16" s="857">
        <x:f t="shared" si="15"/>
        <x:v>810</x:v>
      </x:c>
      <x:c r="Y16" s="857">
        <x:f t="shared" si="15"/>
        <x:v>11</x:v>
      </x:c>
      <x:c r="Z16" s="857">
        <x:f t="shared" si="15"/>
        <x:v>88</x:v>
      </x:c>
      <x:c r="AA16" s="857">
        <x:f t="shared" si="15"/>
        <x:v>14</x:v>
      </x:c>
      <x:c r="AB16" s="857">
        <x:f t="shared" si="15"/>
        <x:v>2</x:v>
      </x:c>
      <x:c r="AC16" s="857">
        <x:f t="shared" si="15"/>
        <x:v>8</x:v>
      </x:c>
      <x:c r="AD16" s="857">
        <x:f t="shared" si="15"/>
        <x:v>17</x:v>
      </x:c>
      <x:c r="AE16" s="857">
        <x:f t="shared" si="15"/>
        <x:v>0</x:v>
      </x:c>
      <x:c r="AF16" s="857">
        <x:f t="shared" si="15"/>
        <x:v>0</x:v>
      </x:c>
      <x:c r="AG16" s="857">
        <x:f t="shared" si="15"/>
        <x:v>36</x:v>
      </x:c>
      <x:c r="AH16" s="857">
        <x:f t="shared" si="15"/>
        <x:v>0</x:v>
      </x:c>
      <x:c r="AI16" s="857">
        <x:f t="shared" si="15"/>
        <x:v>0</x:v>
      </x:c>
      <x:c r="AJ16" s="857">
        <x:f t="shared" si="15"/>
        <x:v>29</x:v>
      </x:c>
      <x:c r="AK16" s="857">
        <x:f t="shared" si="15"/>
        <x:v>54</x:v>
      </x:c>
      <x:c r="AL16" s="855" t="s">
        <x:v>1611</x:v>
      </x:c>
      <x:c r="AM16" s="857">
        <x:f t="shared" ref="AM16:BU16" si="16">AM17+AM37+AM66</x:f>
        <x:v>5</x:v>
      </x:c>
      <x:c r="AN16" s="82">
        <x:f t="shared" si="16"/>
        <x:v>11064</x:v>
      </x:c>
      <x:c r="AO16" s="857">
        <x:f t="shared" si="16"/>
        <x:v>2</x:v>
      </x:c>
      <x:c r="AP16" s="857">
        <x:f t="shared" si="16"/>
        <x:v>6</x:v>
      </x:c>
      <x:c r="AQ16" s="857">
        <x:f t="shared" si="16"/>
        <x:v>1</x:v>
      </x:c>
      <x:c r="AR16" s="82">
        <x:f t="shared" si="16"/>
        <x:v>2065</x:v>
      </x:c>
      <x:c r="AS16" s="857">
        <x:f t="shared" si="16"/>
        <x:v>0</x:v>
      </x:c>
      <x:c r="AT16" s="82">
        <x:f t="shared" si="16"/>
        <x:v>0</x:v>
      </x:c>
      <x:c r="AU16" s="857">
        <x:f t="shared" si="16"/>
        <x:v>0</x:v>
      </x:c>
      <x:c r="AV16" s="857">
        <x:f t="shared" si="16"/>
        <x:v>0</x:v>
      </x:c>
      <x:c r="AW16" s="857">
        <x:f t="shared" si="16"/>
        <x:v>1</x:v>
      </x:c>
      <x:c r="AX16" s="857">
        <x:f t="shared" si="16"/>
        <x:v>3</x:v>
      </x:c>
      <x:c r="AY16" s="857">
        <x:f t="shared" si="16"/>
        <x:v>0</x:v>
      </x:c>
      <x:c r="AZ16" s="857">
        <x:f t="shared" si="16"/>
        <x:v>9</x:v>
      </x:c>
      <x:c r="BA16" s="82">
        <x:f t="shared" si="16"/>
        <x:v>4802</x:v>
      </x:c>
      <x:c r="BB16" s="857">
        <x:f t="shared" si="16"/>
        <x:v>0</x:v>
      </x:c>
      <x:c r="BC16" s="857">
        <x:f t="shared" si="16"/>
        <x:v>0</x:v>
      </x:c>
      <x:c r="BD16" s="857">
        <x:f t="shared" si="16"/>
        <x:v>1</x:v>
      </x:c>
      <x:c r="BE16" s="857">
        <x:f t="shared" si="16"/>
        <x:v>83</x:v>
      </x:c>
      <x:c r="BF16" s="857">
        <x:f t="shared" si="16"/>
        <x:v>863</x:v>
      </x:c>
      <x:c r="BG16" s="857">
        <x:f t="shared" si="16"/>
        <x:v>8</x:v>
      </x:c>
      <x:c r="BH16" s="857">
        <x:f t="shared" si="16"/>
        <x:v>22</x:v>
      </x:c>
      <x:c r="BI16" s="857">
        <x:f t="shared" si="16"/>
        <x:v>0</x:v>
      </x:c>
      <x:c r="BJ16" s="82">
        <x:f t="shared" si="16"/>
        <x:v>0</x:v>
      </x:c>
      <x:c r="BK16" s="857">
        <x:f t="shared" si="16"/>
        <x:v>0</x:v>
      </x:c>
      <x:c r="BL16" s="82">
        <x:f t="shared" si="16"/>
        <x:v>0</x:v>
      </x:c>
      <x:c r="BM16" s="857">
        <x:f t="shared" si="16"/>
        <x:v>3</x:v>
      </x:c>
      <x:c r="BN16" s="82">
        <x:f t="shared" si="16"/>
        <x:v>2810.5999999999999</x:v>
      </x:c>
      <x:c r="BO16" s="857">
        <x:f t="shared" si="16"/>
        <x:v>1</x:v>
      </x:c>
      <x:c r="BP16" s="82">
        <x:f t="shared" si="16"/>
        <x:v>1270</x:v>
      </x:c>
      <x:c r="BQ16" s="857">
        <x:f t="shared" si="16"/>
        <x:v>2</x:v>
      </x:c>
      <x:c r="BR16" s="857">
        <x:f t="shared" si="16"/>
        <x:v>0</x:v>
      </x:c>
      <x:c r="BS16" s="857">
        <x:f t="shared" si="16"/>
        <x:v>0</x:v>
      </x:c>
      <x:c r="BT16" s="857">
        <x:f t="shared" si="16"/>
        <x:v>4</x:v>
      </x:c>
      <x:c r="BU16" s="857">
        <x:f t="shared" si="16"/>
        <x:v>5</x:v>
      </x:c>
      <x:c r="BV16" s="855" t="s">
        <x:v>1611</x:v>
      </x:c>
      <x:c r="BW16" s="857">
        <x:f t="shared" ref="BW16:CX16" si="17">BW17+BW37+BW66</x:f>
        <x:v>15</x:v>
      </x:c>
      <x:c r="BX16" s="857">
        <x:f t="shared" si="17"/>
        <x:v>175</x:v>
      </x:c>
      <x:c r="BY16" s="82">
        <x:f t="shared" si="17"/>
        <x:v>5113.1000000000004</x:v>
      </x:c>
      <x:c r="BZ16" s="857">
        <x:f t="shared" si="17"/>
        <x:v>0</x:v>
      </x:c>
      <x:c r="CA16" s="82">
        <x:f t="shared" si="17"/>
        <x:v>0</x:v>
      </x:c>
      <x:c r="CB16" s="857">
        <x:f t="shared" si="17"/>
        <x:v>0</x:v>
      </x:c>
      <x:c r="CC16" s="82">
        <x:f t="shared" si="17"/>
        <x:v>0</x:v>
      </x:c>
      <x:c r="CD16" s="857">
        <x:f t="shared" si="17"/>
        <x:v>0</x:v>
      </x:c>
      <x:c r="CE16" s="857">
        <x:f t="shared" si="17"/>
        <x:v>14</x:v>
      </x:c>
      <x:c r="CF16" s="82">
        <x:f t="shared" si="17"/>
        <x:v>617.02999999999997</x:v>
      </x:c>
      <x:c r="CG16" s="857">
        <x:f t="shared" si="17"/>
        <x:v>0</x:v>
      </x:c>
      <x:c r="CH16" s="857">
        <x:f t="shared" si="17"/>
        <x:v>10</x:v>
      </x:c>
      <x:c r="CI16" s="857">
        <x:f t="shared" si="17"/>
        <x:v>5</x:v>
      </x:c>
      <x:c r="CJ16" s="857">
        <x:f t="shared" si="17"/>
        <x:v>28</x:v>
      </x:c>
      <x:c r="CK16" s="857">
        <x:f t="shared" si="17"/>
        <x:v>6</x:v>
      </x:c>
      <x:c r="CL16" s="857">
        <x:f t="shared" si="17"/>
        <x:v>2</x:v>
      </x:c>
      <x:c r="CM16" s="857">
        <x:f t="shared" si="17"/>
        <x:v>7</x:v>
      </x:c>
      <x:c r="CN16" s="857">
        <x:f t="shared" si="17"/>
        <x:v>227</x:v>
      </x:c>
      <x:c r="CO16" s="857">
        <x:f t="shared" si="17"/>
        <x:v>9</x:v>
      </x:c>
      <x:c r="CP16" s="82">
        <x:f t="shared" si="17"/>
        <x:v>574.72000000000003</x:v>
      </x:c>
      <x:c r="CQ16" s="857">
        <x:f t="shared" si="17"/>
        <x:v>36</x:v>
      </x:c>
      <x:c r="CR16" s="82">
        <x:f t="shared" si="17"/>
        <x:v>6710.5</x:v>
      </x:c>
      <x:c r="CS16" s="857">
        <x:f t="shared" si="17"/>
        <x:v>935</x:v>
      </x:c>
      <x:c r="CT16" s="857">
        <x:f t="shared" si="17"/>
        <x:v>10</x:v>
      </x:c>
      <x:c r="CU16" s="857">
        <x:f t="shared" si="17"/>
        <x:v>20</x:v>
      </x:c>
      <x:c r="CV16" s="857">
        <x:f t="shared" si="17"/>
        <x:v>96</x:v>
      </x:c>
      <x:c r="CW16" s="857">
        <x:f t="shared" si="17"/>
        <x:v>25</x:v>
      </x:c>
      <x:c r="CX16" s="857">
        <x:f t="shared" si="17"/>
        <x:v>39</x:v>
      </x:c>
      <x:c r="CY16" s="855" t="s">
        <x:v>1611</x:v>
      </x:c>
      <x:c r="CZ16" s="857">
        <x:f t="shared" ref="CZ16:DG16" si="18">CZ17+CZ37+CZ66</x:f>
        <x:v>19</x:v>
      </x:c>
      <x:c r="DA16" s="82">
        <x:f t="shared" si="18"/>
        <x:v>16411.48</x:v>
      </x:c>
      <x:c r="DB16" s="857">
        <x:f t="shared" si="18"/>
        <x:v>26</x:v>
      </x:c>
      <x:c r="DC16" s="82">
        <x:f t="shared" si="18"/>
        <x:v>1845.8099999999999</x:v>
      </x:c>
      <x:c r="DD16" s="857">
        <x:f t="shared" si="18"/>
        <x:v>0</x:v>
      </x:c>
      <x:c r="DE16" s="82">
        <x:f t="shared" si="18"/>
        <x:v>0</x:v>
      </x:c>
      <x:c r="DF16" s="857">
        <x:f t="shared" si="18"/>
        <x:v>26</x:v>
      </x:c>
      <x:c r="DG16" s="109">
        <x:f t="shared" si="18"/>
        <x:v>1845.8099999999999</x:v>
      </x:c>
    </x:row>
    <x:row r="17" spans="1:111" ht="30" customHeight="1">
      <x:c r="A17" s="873" t="s">
        <x:v>906</x:v>
      </x:c>
      <x:c r="B17" s="859">
        <x:f t="shared" ref="B17:AK17" si="19">SUM(B18,B33)</x:f>
        <x:v>32</x:v>
      </x:c>
      <x:c r="C17" s="73">
        <x:f t="shared" si="19"/>
        <x:v>9893.5299999999988</x:v>
      </x:c>
      <x:c r="D17" s="861">
        <x:f t="shared" si="19"/>
        <x:v>5</x:v>
      </x:c>
      <x:c r="E17" s="73">
        <x:f t="shared" si="19"/>
        <x:v>55040.459999999999</x:v>
      </x:c>
      <x:c r="F17" s="861">
        <x:f t="shared" si="19"/>
        <x:v>5</x:v>
      </x:c>
      <x:c r="G17" s="73">
        <x:f t="shared" si="19"/>
        <x:v>7.1699999999999999</x:v>
      </x:c>
      <x:c r="H17" s="861">
        <x:f t="shared" si="19"/>
        <x:v>0</x:v>
      </x:c>
      <x:c r="I17" s="73">
        <x:f t="shared" si="19"/>
        <x:v>0</x:v>
      </x:c>
      <x:c r="J17" s="861">
        <x:f t="shared" si="19"/>
        <x:v>9</x:v>
      </x:c>
      <x:c r="K17" s="861">
        <x:f t="shared" si="19"/>
        <x:v>11</x:v>
      </x:c>
      <x:c r="L17" s="73">
        <x:f t="shared" si="19"/>
        <x:v>2942.1100000000001</x:v>
      </x:c>
      <x:c r="M17" s="861">
        <x:f t="shared" si="19"/>
        <x:v>4</x:v>
      </x:c>
      <x:c r="N17" s="861">
        <x:f t="shared" si="19"/>
        <x:v>0</x:v>
      </x:c>
      <x:c r="O17" s="861">
        <x:f t="shared" si="19"/>
        <x:v>0</x:v>
      </x:c>
      <x:c r="P17" s="861">
        <x:f t="shared" si="19"/>
        <x:v>10</x:v>
      </x:c>
      <x:c r="Q17" s="861">
        <x:f t="shared" si="19"/>
        <x:v>30</x:v>
      </x:c>
      <x:c r="R17" s="73">
        <x:f t="shared" si="19"/>
        <x:v>27550</x:v>
      </x:c>
      <x:c r="S17" s="861">
        <x:f t="shared" si="19"/>
        <x:v>45</x:v>
      </x:c>
      <x:c r="T17" s="73">
        <x:f t="shared" si="19"/>
        <x:v>1273.5999999999999</x:v>
      </x:c>
      <x:c r="U17" s="861">
        <x:f t="shared" si="19"/>
        <x:v>1</x:v>
      </x:c>
      <x:c r="V17" s="73">
        <x:f t="shared" si="19"/>
        <x:v>159</x:v>
      </x:c>
      <x:c r="W17" s="861">
        <x:f t="shared" si="19"/>
        <x:v>7</x:v>
      </x:c>
      <x:c r="X17" s="861">
        <x:f t="shared" si="19"/>
        <x:v>509</x:v>
      </x:c>
      <x:c r="Y17" s="861">
        <x:f t="shared" si="19"/>
        <x:v>9</x:v>
      </x:c>
      <x:c r="Z17" s="861">
        <x:f t="shared" si="19"/>
        <x:v>76</x:v>
      </x:c>
      <x:c r="AA17" s="861">
        <x:f t="shared" si="19"/>
        <x:v>2</x:v>
      </x:c>
      <x:c r="AB17" s="861">
        <x:f t="shared" si="19"/>
        <x:v>0</x:v>
      </x:c>
      <x:c r="AC17" s="861">
        <x:f t="shared" si="19"/>
        <x:v>2</x:v>
      </x:c>
      <x:c r="AD17" s="861">
        <x:f t="shared" si="19"/>
        <x:v>4</x:v>
      </x:c>
      <x:c r="AE17" s="861">
        <x:f t="shared" si="19"/>
        <x:v>0</x:v>
      </x:c>
      <x:c r="AF17" s="861">
        <x:f t="shared" si="19"/>
        <x:v>0</x:v>
      </x:c>
      <x:c r="AG17" s="861">
        <x:f t="shared" si="19"/>
        <x:v>7</x:v>
      </x:c>
      <x:c r="AH17" s="861">
        <x:f t="shared" si="19"/>
        <x:v>0</x:v>
      </x:c>
      <x:c r="AI17" s="861">
        <x:f t="shared" si="19"/>
        <x:v>0</x:v>
      </x:c>
      <x:c r="AJ17" s="861">
        <x:f t="shared" si="19"/>
        <x:v>2</x:v>
      </x:c>
      <x:c r="AK17" s="861">
        <x:f t="shared" si="19"/>
        <x:v>3</x:v>
      </x:c>
      <x:c r="AL17" s="873" t="s">
        <x:v>906</x:v>
      </x:c>
      <x:c r="AM17" s="861">
        <x:f t="shared" ref="AM17:BU17" si="20">SUM(AM18,AM33)</x:f>
        <x:v>5</x:v>
      </x:c>
      <x:c r="AN17" s="73">
        <x:f t="shared" si="20"/>
        <x:v>11064</x:v>
      </x:c>
      <x:c r="AO17" s="861">
        <x:f t="shared" si="20"/>
        <x:v>2</x:v>
      </x:c>
      <x:c r="AP17" s="861">
        <x:f t="shared" si="20"/>
        <x:v>6</x:v>
      </x:c>
      <x:c r="AQ17" s="861">
        <x:f t="shared" si="20"/>
        <x:v>1</x:v>
      </x:c>
      <x:c r="AR17" s="73">
        <x:f t="shared" si="20"/>
        <x:v>2065</x:v>
      </x:c>
      <x:c r="AS17" s="861">
        <x:f t="shared" si="20"/>
        <x:v>0</x:v>
      </x:c>
      <x:c r="AT17" s="73">
        <x:f t="shared" si="20"/>
        <x:v>0</x:v>
      </x:c>
      <x:c r="AU17" s="861">
        <x:f t="shared" si="20"/>
        <x:v>0</x:v>
      </x:c>
      <x:c r="AV17" s="861">
        <x:f t="shared" si="20"/>
        <x:v>0</x:v>
      </x:c>
      <x:c r="AW17" s="861">
        <x:f t="shared" si="20"/>
        <x:v>1</x:v>
      </x:c>
      <x:c r="AX17" s="861">
        <x:f t="shared" si="20"/>
        <x:v>1</x:v>
      </x:c>
      <x:c r="AY17" s="861">
        <x:f t="shared" si="20"/>
        <x:v>0</x:v>
      </x:c>
      <x:c r="AZ17" s="861">
        <x:f t="shared" si="20"/>
        <x:v>8</x:v>
      </x:c>
      <x:c r="BA17" s="73">
        <x:f t="shared" si="20"/>
        <x:v>4799</x:v>
      </x:c>
      <x:c r="BB17" s="861">
        <x:f t="shared" si="20"/>
        <x:v>0</x:v>
      </x:c>
      <x:c r="BC17" s="861">
        <x:f t="shared" si="20"/>
        <x:v>0</x:v>
      </x:c>
      <x:c r="BD17" s="861">
        <x:f t="shared" si="20"/>
        <x:v>1</x:v>
      </x:c>
      <x:c r="BE17" s="861">
        <x:f t="shared" si="20"/>
        <x:v>57</x:v>
      </x:c>
      <x:c r="BF17" s="861">
        <x:f t="shared" si="20"/>
        <x:v>736</x:v>
      </x:c>
      <x:c r="BG17" s="861">
        <x:f t="shared" si="20"/>
        <x:v>6</x:v>
      </x:c>
      <x:c r="BH17" s="861">
        <x:f t="shared" si="20"/>
        <x:v>9</x:v>
      </x:c>
      <x:c r="BI17" s="861">
        <x:f t="shared" si="20"/>
        <x:v>0</x:v>
      </x:c>
      <x:c r="BJ17" s="73">
        <x:f t="shared" si="20"/>
        <x:v>0</x:v>
      </x:c>
      <x:c r="BK17" s="861">
        <x:f t="shared" si="20"/>
        <x:v>0</x:v>
      </x:c>
      <x:c r="BL17" s="73">
        <x:f t="shared" si="20"/>
        <x:v>0</x:v>
      </x:c>
      <x:c r="BM17" s="861">
        <x:f t="shared" si="20"/>
        <x:v>3</x:v>
      </x:c>
      <x:c r="BN17" s="73">
        <x:f t="shared" si="20"/>
        <x:v>2810.5999999999999</x:v>
      </x:c>
      <x:c r="BO17" s="861">
        <x:f t="shared" si="20"/>
        <x:v>1</x:v>
      </x:c>
      <x:c r="BP17" s="73">
        <x:f t="shared" si="20"/>
        <x:v>1270</x:v>
      </x:c>
      <x:c r="BQ17" s="861">
        <x:f t="shared" si="20"/>
        <x:v>2</x:v>
      </x:c>
      <x:c r="BR17" s="861">
        <x:f t="shared" si="20"/>
        <x:v>0</x:v>
      </x:c>
      <x:c r="BS17" s="861">
        <x:f t="shared" si="20"/>
        <x:v>0</x:v>
      </x:c>
      <x:c r="BT17" s="861">
        <x:f t="shared" si="20"/>
        <x:v>2</x:v>
      </x:c>
      <x:c r="BU17" s="861">
        <x:f t="shared" si="20"/>
        <x:v>2</x:v>
      </x:c>
      <x:c r="BV17" s="873" t="s">
        <x:v>906</x:v>
      </x:c>
      <x:c r="BW17" s="861">
        <x:f t="shared" ref="BW17:CX17" si="21">SUM(BW18,BW33)</x:f>
        <x:v>14</x:v>
      </x:c>
      <x:c r="BX17" s="861">
        <x:f t="shared" si="21"/>
        <x:v>155</x:v>
      </x:c>
      <x:c r="BY17" s="73">
        <x:f t="shared" si="21"/>
        <x:v>4633.1000000000004</x:v>
      </x:c>
      <x:c r="BZ17" s="861">
        <x:f t="shared" si="21"/>
        <x:v>0</x:v>
      </x:c>
      <x:c r="CA17" s="73">
        <x:f t="shared" si="21"/>
        <x:v>0</x:v>
      </x:c>
      <x:c r="CB17" s="861">
        <x:f t="shared" si="21"/>
        <x:v>0</x:v>
      </x:c>
      <x:c r="CC17" s="73">
        <x:f t="shared" si="21"/>
        <x:v>0</x:v>
      </x:c>
      <x:c r="CD17" s="861">
        <x:f t="shared" si="21"/>
        <x:v>0</x:v>
      </x:c>
      <x:c r="CE17" s="861">
        <x:f t="shared" si="21"/>
        <x:v>7</x:v>
      </x:c>
      <x:c r="CF17" s="73">
        <x:f t="shared" si="21"/>
        <x:v>451.38</x:v>
      </x:c>
      <x:c r="CG17" s="861">
        <x:f t="shared" si="21"/>
        <x:v>0</x:v>
      </x:c>
      <x:c r="CH17" s="861">
        <x:f t="shared" si="21"/>
        <x:v>10</x:v>
      </x:c>
      <x:c r="CI17" s="861">
        <x:f t="shared" si="21"/>
        <x:v>5</x:v>
      </x:c>
      <x:c r="CJ17" s="861">
        <x:f t="shared" si="21"/>
        <x:v>15</x:v>
      </x:c>
      <x:c r="CK17" s="861">
        <x:f t="shared" si="21"/>
        <x:v>6</x:v>
      </x:c>
      <x:c r="CL17" s="861">
        <x:f t="shared" si="21"/>
        <x:v>2</x:v>
      </x:c>
      <x:c r="CM17" s="861">
        <x:f t="shared" si="21"/>
        <x:v>6</x:v>
      </x:c>
      <x:c r="CN17" s="861">
        <x:f t="shared" si="21"/>
        <x:v>226</x:v>
      </x:c>
      <x:c r="CO17" s="861">
        <x:f t="shared" si="21"/>
        <x:v>6</x:v>
      </x:c>
      <x:c r="CP17" s="73">
        <x:f t="shared" si="21"/>
        <x:v>503.01999999999998</x:v>
      </x:c>
      <x:c r="CQ17" s="861">
        <x:f t="shared" si="21"/>
        <x:v>11</x:v>
      </x:c>
      <x:c r="CR17" s="73">
        <x:f t="shared" si="21"/>
        <x:v>4447</x:v>
      </x:c>
      <x:c r="CS17" s="861">
        <x:f t="shared" si="21"/>
        <x:v>671</x:v>
      </x:c>
      <x:c r="CT17" s="861">
        <x:f t="shared" si="21"/>
        <x:v>4</x:v>
      </x:c>
      <x:c r="CU17" s="861">
        <x:f t="shared" si="21"/>
        <x:v>8</x:v>
      </x:c>
      <x:c r="CV17" s="861">
        <x:f t="shared" si="21"/>
        <x:v>87</x:v>
      </x:c>
      <x:c r="CW17" s="861">
        <x:f t="shared" si="21"/>
        <x:v>11</x:v>
      </x:c>
      <x:c r="CX17" s="861">
        <x:f t="shared" si="21"/>
        <x:v>13</x:v>
      </x:c>
      <x:c r="CY17" s="873" t="s">
        <x:v>906</x:v>
      </x:c>
      <x:c r="CZ17" s="861">
        <x:f>CZ18+CZ33</x:f>
        <x:v>12</x:v>
      </x:c>
      <x:c r="DA17" s="73">
        <x:f>DA18+DA33</x:f>
        <x:v>15450.540000000001</x:v>
      </x:c>
      <x:c r="DB17" s="861">
        <x:f>DD17+DF17</x:f>
        <x:v>26</x:v>
      </x:c>
      <x:c r="DC17" s="73">
        <x:f>DC18+DC33</x:f>
        <x:v>1845.8099999999999</x:v>
      </x:c>
      <x:c r="DD17" s="861">
        <x:f>DD18+DD33</x:f>
        <x:v>0</x:v>
      </x:c>
      <x:c r="DE17" s="73">
        <x:f>DE18+DE33</x:f>
        <x:v>0</x:v>
      </x:c>
      <x:c r="DF17" s="861">
        <x:f>DF18+DF33</x:f>
        <x:v>26</x:v>
      </x:c>
      <x:c r="DG17" s="104">
        <x:f>DG18+DG33</x:f>
        <x:v>1845.8099999999999</x:v>
      </x:c>
    </x:row>
    <x:row r="18" spans="1:111" ht="30" customHeight="1">
      <x:c r="A18" s="873" t="s">
        <x:v>675</x:v>
      </x:c>
      <x:c r="B18" s="859">
        <x:f>SUM(B19:B29)</x:f>
        <x:v>32</x:v>
      </x:c>
      <x:c r="C18" s="73">
        <x:f t="shared" ref="C18:BN18" si="22">SUM(C19:C29)</x:f>
        <x:v>9893.5299999999988</x:v>
      </x:c>
      <x:c r="D18" s="861">
        <x:f t="shared" si="22"/>
        <x:v>5</x:v>
      </x:c>
      <x:c r="E18" s="73">
        <x:f t="shared" si="22"/>
        <x:v>55040.459999999999</x:v>
      </x:c>
      <x:c r="F18" s="861">
        <x:f t="shared" si="22"/>
        <x:v>4</x:v>
      </x:c>
      <x:c r="G18" s="73">
        <x:f t="shared" si="22"/>
        <x:v>6.1699999999999999</x:v>
      </x:c>
      <x:c r="H18" s="861">
        <x:f t="shared" si="22"/>
        <x:v>0</x:v>
      </x:c>
      <x:c r="I18" s="73">
        <x:f t="shared" si="22"/>
        <x:v>0</x:v>
      </x:c>
      <x:c r="J18" s="861">
        <x:f t="shared" si="22"/>
        <x:v>9</x:v>
      </x:c>
      <x:c r="K18" s="861">
        <x:f t="shared" si="22"/>
        <x:v>11</x:v>
      </x:c>
      <x:c r="L18" s="73">
        <x:f t="shared" si="22"/>
        <x:v>2942.1100000000001</x:v>
      </x:c>
      <x:c r="M18" s="861">
        <x:f t="shared" si="22"/>
        <x:v>4</x:v>
      </x:c>
      <x:c r="N18" s="861">
        <x:f t="shared" si="22"/>
        <x:v>0</x:v>
      </x:c>
      <x:c r="O18" s="861">
        <x:f t="shared" si="22"/>
        <x:v>0</x:v>
      </x:c>
      <x:c r="P18" s="861">
        <x:f t="shared" si="22"/>
        <x:v>10</x:v>
      </x:c>
      <x:c r="Q18" s="861">
        <x:f t="shared" si="22"/>
        <x:v>30</x:v>
      </x:c>
      <x:c r="R18" s="73">
        <x:f t="shared" si="22"/>
        <x:v>27550</x:v>
      </x:c>
      <x:c r="S18" s="861">
        <x:f t="shared" si="22"/>
        <x:v>45</x:v>
      </x:c>
      <x:c r="T18" s="73">
        <x:f t="shared" si="22"/>
        <x:v>1273.5999999999999</x:v>
      </x:c>
      <x:c r="U18" s="861">
        <x:f t="shared" si="22"/>
        <x:v>1</x:v>
      </x:c>
      <x:c r="V18" s="73">
        <x:f t="shared" si="22"/>
        <x:v>159</x:v>
      </x:c>
      <x:c r="W18" s="861">
        <x:f t="shared" si="22"/>
        <x:v>7</x:v>
      </x:c>
      <x:c r="X18" s="861">
        <x:f t="shared" si="22"/>
        <x:v>509</x:v>
      </x:c>
      <x:c r="Y18" s="861">
        <x:f t="shared" si="22"/>
        <x:v>9</x:v>
      </x:c>
      <x:c r="Z18" s="861">
        <x:f t="shared" si="22"/>
        <x:v>76</x:v>
      </x:c>
      <x:c r="AA18" s="861">
        <x:f t="shared" si="22"/>
        <x:v>2</x:v>
      </x:c>
      <x:c r="AB18" s="861">
        <x:f t="shared" si="22"/>
        <x:v>0</x:v>
      </x:c>
      <x:c r="AC18" s="861">
        <x:f t="shared" si="22"/>
        <x:v>2</x:v>
      </x:c>
      <x:c r="AD18" s="861">
        <x:f t="shared" si="22"/>
        <x:v>4</x:v>
      </x:c>
      <x:c r="AE18" s="861">
        <x:f t="shared" si="22"/>
        <x:v>0</x:v>
      </x:c>
      <x:c r="AF18" s="861">
        <x:f t="shared" si="22"/>
        <x:v>0</x:v>
      </x:c>
      <x:c r="AG18" s="861">
        <x:f t="shared" si="22"/>
        <x:v>7</x:v>
      </x:c>
      <x:c r="AH18" s="861">
        <x:f t="shared" si="22"/>
        <x:v>0</x:v>
      </x:c>
      <x:c r="AI18" s="861">
        <x:f t="shared" si="22"/>
        <x:v>0</x:v>
      </x:c>
      <x:c r="AJ18" s="861">
        <x:f t="shared" si="22"/>
        <x:v>2</x:v>
      </x:c>
      <x:c r="AK18" s="861">
        <x:f t="shared" si="22"/>
        <x:v>3</x:v>
      </x:c>
      <x:c r="AL18" s="873" t="s">
        <x:v>675</x:v>
      </x:c>
      <x:c r="AM18" s="861">
        <x:f t="shared" si="22"/>
        <x:v>5</x:v>
      </x:c>
      <x:c r="AN18" s="73">
        <x:f t="shared" si="22"/>
        <x:v>11064</x:v>
      </x:c>
      <x:c r="AO18" s="861">
        <x:f t="shared" si="22"/>
        <x:v>2</x:v>
      </x:c>
      <x:c r="AP18" s="861">
        <x:f t="shared" si="22"/>
        <x:v>6</x:v>
      </x:c>
      <x:c r="AQ18" s="861">
        <x:f t="shared" si="22"/>
        <x:v>1</x:v>
      </x:c>
      <x:c r="AR18" s="73">
        <x:f t="shared" si="22"/>
        <x:v>2065</x:v>
      </x:c>
      <x:c r="AS18" s="861">
        <x:f t="shared" si="22"/>
        <x:v>0</x:v>
      </x:c>
      <x:c r="AT18" s="73">
        <x:f t="shared" si="22"/>
        <x:v>0</x:v>
      </x:c>
      <x:c r="AU18" s="861">
        <x:f t="shared" si="22"/>
        <x:v>0</x:v>
      </x:c>
      <x:c r="AV18" s="861">
        <x:f t="shared" si="22"/>
        <x:v>0</x:v>
      </x:c>
      <x:c r="AW18" s="861">
        <x:f t="shared" si="22"/>
        <x:v>1</x:v>
      </x:c>
      <x:c r="AX18" s="861">
        <x:f t="shared" si="22"/>
        <x:v>1</x:v>
      </x:c>
      <x:c r="AY18" s="861">
        <x:f t="shared" si="22"/>
        <x:v>0</x:v>
      </x:c>
      <x:c r="AZ18" s="861">
        <x:f t="shared" si="22"/>
        <x:v>8</x:v>
      </x:c>
      <x:c r="BA18" s="73">
        <x:f t="shared" si="22"/>
        <x:v>4799</x:v>
      </x:c>
      <x:c r="BB18" s="861">
        <x:f t="shared" si="22"/>
        <x:v>0</x:v>
      </x:c>
      <x:c r="BC18" s="861">
        <x:f t="shared" si="22"/>
        <x:v>0</x:v>
      </x:c>
      <x:c r="BD18" s="861">
        <x:f t="shared" si="22"/>
        <x:v>1</x:v>
      </x:c>
      <x:c r="BE18" s="861">
        <x:f t="shared" si="22"/>
        <x:v>54</x:v>
      </x:c>
      <x:c r="BF18" s="861">
        <x:f t="shared" si="22"/>
        <x:v>668</x:v>
      </x:c>
      <x:c r="BG18" s="861">
        <x:f t="shared" si="22"/>
        <x:v>6</x:v>
      </x:c>
      <x:c r="BH18" s="861">
        <x:f t="shared" si="22"/>
        <x:v>9</x:v>
      </x:c>
      <x:c r="BI18" s="861">
        <x:f t="shared" si="22"/>
        <x:v>0</x:v>
      </x:c>
      <x:c r="BJ18" s="73">
        <x:f t="shared" si="22"/>
        <x:v>0</x:v>
      </x:c>
      <x:c r="BK18" s="861">
        <x:f t="shared" si="22"/>
        <x:v>0</x:v>
      </x:c>
      <x:c r="BL18" s="73">
        <x:f t="shared" si="22"/>
        <x:v>0</x:v>
      </x:c>
      <x:c r="BM18" s="861">
        <x:f t="shared" si="22"/>
        <x:v>3</x:v>
      </x:c>
      <x:c r="BN18" s="73">
        <x:f t="shared" si="22"/>
        <x:v>2810.5999999999999</x:v>
      </x:c>
      <x:c r="BO18" s="861">
        <x:f t="shared" ref="BO18:DG18" si="23">SUM(BO19:BO29)</x:f>
        <x:v>1</x:v>
      </x:c>
      <x:c r="BP18" s="73">
        <x:f t="shared" si="23"/>
        <x:v>1270</x:v>
      </x:c>
      <x:c r="BQ18" s="861">
        <x:f t="shared" si="23"/>
        <x:v>2</x:v>
      </x:c>
      <x:c r="BR18" s="861">
        <x:f t="shared" si="23"/>
        <x:v>0</x:v>
      </x:c>
      <x:c r="BS18" s="861">
        <x:f t="shared" si="23"/>
        <x:v>0</x:v>
      </x:c>
      <x:c r="BT18" s="861">
        <x:f t="shared" si="23"/>
        <x:v>2</x:v>
      </x:c>
      <x:c r="BU18" s="861">
        <x:f t="shared" si="23"/>
        <x:v>2</x:v>
      </x:c>
      <x:c r="BV18" s="873" t="s">
        <x:v>675</x:v>
      </x:c>
      <x:c r="BW18" s="861">
        <x:f t="shared" si="23"/>
        <x:v>14</x:v>
      </x:c>
      <x:c r="BX18" s="861">
        <x:f t="shared" si="23"/>
        <x:v>155</x:v>
      </x:c>
      <x:c r="BY18" s="73">
        <x:f t="shared" si="23"/>
        <x:v>4633.1000000000004</x:v>
      </x:c>
      <x:c r="BZ18" s="861">
        <x:f t="shared" si="23"/>
        <x:v>0</x:v>
      </x:c>
      <x:c r="CA18" s="73">
        <x:f t="shared" si="23"/>
        <x:v>0</x:v>
      </x:c>
      <x:c r="CB18" s="861">
        <x:f t="shared" si="23"/>
        <x:v>0</x:v>
      </x:c>
      <x:c r="CC18" s="73">
        <x:f t="shared" si="23"/>
        <x:v>0</x:v>
      </x:c>
      <x:c r="CD18" s="861">
        <x:f t="shared" si="23"/>
        <x:v>0</x:v>
      </x:c>
      <x:c r="CE18" s="861">
        <x:f t="shared" si="23"/>
        <x:v>7</x:v>
      </x:c>
      <x:c r="CF18" s="73">
        <x:f t="shared" si="23"/>
        <x:v>451.38</x:v>
      </x:c>
      <x:c r="CG18" s="861">
        <x:f t="shared" si="23"/>
        <x:v>0</x:v>
      </x:c>
      <x:c r="CH18" s="861">
        <x:f t="shared" si="23"/>
        <x:v>10</x:v>
      </x:c>
      <x:c r="CI18" s="861">
        <x:f t="shared" si="23"/>
        <x:v>5</x:v>
      </x:c>
      <x:c r="CJ18" s="861">
        <x:f t="shared" si="23"/>
        <x:v>15</x:v>
      </x:c>
      <x:c r="CK18" s="861">
        <x:f t="shared" si="23"/>
        <x:v>6</x:v>
      </x:c>
      <x:c r="CL18" s="861">
        <x:f t="shared" si="23"/>
        <x:v>2</x:v>
      </x:c>
      <x:c r="CM18" s="861">
        <x:f t="shared" si="23"/>
        <x:v>6</x:v>
      </x:c>
      <x:c r="CN18" s="861">
        <x:f t="shared" si="23"/>
        <x:v>226</x:v>
      </x:c>
      <x:c r="CO18" s="861">
        <x:f t="shared" si="23"/>
        <x:v>6</x:v>
      </x:c>
      <x:c r="CP18" s="73">
        <x:f t="shared" si="23"/>
        <x:v>503.01999999999998</x:v>
      </x:c>
      <x:c r="CQ18" s="861">
        <x:f t="shared" si="23"/>
        <x:v>11</x:v>
      </x:c>
      <x:c r="CR18" s="73">
        <x:f t="shared" si="23"/>
        <x:v>4447</x:v>
      </x:c>
      <x:c r="CS18" s="861">
        <x:f t="shared" si="23"/>
        <x:v>671</x:v>
      </x:c>
      <x:c r="CT18" s="861">
        <x:f t="shared" si="23"/>
        <x:v>4</x:v>
      </x:c>
      <x:c r="CU18" s="861">
        <x:f t="shared" si="23"/>
        <x:v>8</x:v>
      </x:c>
      <x:c r="CV18" s="861">
        <x:f t="shared" si="23"/>
        <x:v>87</x:v>
      </x:c>
      <x:c r="CW18" s="861">
        <x:f t="shared" si="23"/>
        <x:v>11</x:v>
      </x:c>
      <x:c r="CX18" s="861">
        <x:f t="shared" si="23"/>
        <x:v>13</x:v>
      </x:c>
      <x:c r="CY18" s="873" t="s">
        <x:v>675</x:v>
      </x:c>
      <x:c r="CZ18" s="861">
        <x:f t="shared" si="23"/>
        <x:v>12</x:v>
      </x:c>
      <x:c r="DA18" s="73">
        <x:f t="shared" si="23"/>
        <x:v>15450.540000000001</x:v>
      </x:c>
      <x:c r="DB18" s="861">
        <x:f t="shared" si="23"/>
        <x:v>26</x:v>
      </x:c>
      <x:c r="DC18" s="73">
        <x:f t="shared" si="23"/>
        <x:v>1845.8099999999999</x:v>
      </x:c>
      <x:c r="DD18" s="861">
        <x:f t="shared" si="23"/>
        <x:v>0</x:v>
      </x:c>
      <x:c r="DE18" s="73">
        <x:f t="shared" si="23"/>
        <x:v>0</x:v>
      </x:c>
      <x:c r="DF18" s="861">
        <x:f t="shared" si="23"/>
        <x:v>26</x:v>
      </x:c>
      <x:c r="DG18" s="104">
        <x:f t="shared" si="23"/>
        <x:v>1845.8099999999999</x:v>
      </x:c>
    </x:row>
    <x:row r="19" spans="1:111" ht="30" customHeight="1">
      <x:c r="A19" s="864" t="s">
        <x:v>1434</x:v>
      </x:c>
      <x:c r="B19" s="859">
        <x:v>19</x:v>
      </x:c>
      <x:c r="C19" s="73">
        <x:f>1038.58+271.24+39.17+136.07+463</x:f>
        <x:v>1948.0599999999999</x:v>
      </x:c>
      <x:c r="D19" s="861"/>
      <x:c r="E19" s="73">
        <x:f>3590.58+276.99+3772.37+99.9+2292.43+491.18+1189.37</x:f>
        <x:v>11712.82</x:v>
      </x:c>
      <x:c r="F19" s="861"/>
      <x:c r="G19" s="73"/>
      <x:c r="H19" s="861"/>
      <x:c r="I19" s="73"/>
      <x:c r="J19" s="861"/>
      <x:c r="K19" s="862">
        <x:v>3</x:v>
      </x:c>
      <x:c r="L19" s="162">
        <x:f>77.7+37.25+353.12</x:f>
        <x:v>468.06999999999999</x:v>
      </x:c>
      <x:c r="M19" s="862"/>
      <x:c r="N19" s="861"/>
      <x:c r="O19" s="861"/>
      <x:c r="P19" s="861"/>
      <x:c r="Q19" s="861"/>
      <x:c r="R19" s="73"/>
      <x:c r="S19" s="862">
        <x:v>9</x:v>
      </x:c>
      <x:c r="T19" s="162">
        <x:v>138</x:v>
      </x:c>
      <x:c r="U19" s="862"/>
      <x:c r="V19" s="162"/>
      <x:c r="W19" s="862"/>
      <x:c r="X19" s="862">
        <x:v>35</x:v>
      </x:c>
      <x:c r="Y19" s="862">
        <x:v>2</x:v>
      </x:c>
      <x:c r="Z19" s="862">
        <x:v>13</x:v>
      </x:c>
      <x:c r="AA19" s="862">
        <x:v>2</x:v>
      </x:c>
      <x:c r="AB19" s="862"/>
      <x:c r="AC19" s="862"/>
      <x:c r="AD19" s="862">
        <x:v>3</x:v>
      </x:c>
      <x:c r="AE19" s="862"/>
      <x:c r="AF19" s="862"/>
      <x:c r="AG19" s="862">
        <x:v>3</x:v>
      </x:c>
      <x:c r="AH19" s="861"/>
      <x:c r="AI19" s="861"/>
      <x:c r="AJ19" s="861"/>
      <x:c r="AK19" s="861"/>
      <x:c r="AL19" s="864" t="s">
        <x:v>1434</x:v>
      </x:c>
      <x:c r="AM19" s="862">
        <x:v>3</x:v>
      </x:c>
      <x:c r="AN19" s="162">
        <x:v>1860</x:v>
      </x:c>
      <x:c r="AO19" s="861"/>
      <x:c r="AP19" s="861"/>
      <x:c r="AQ19" s="861"/>
      <x:c r="AR19" s="73"/>
      <x:c r="AS19" s="861"/>
      <x:c r="AT19" s="73"/>
      <x:c r="AU19" s="861"/>
      <x:c r="AV19" s="861"/>
      <x:c r="AW19" s="861"/>
      <x:c r="AX19" s="861"/>
      <x:c r="AY19" s="861"/>
      <x:c r="AZ19" s="862">
        <x:v>4</x:v>
      </x:c>
      <x:c r="BA19" s="162">
        <x:v>2563</x:v>
      </x:c>
      <x:c r="BB19" s="861"/>
      <x:c r="BC19" s="861"/>
      <x:c r="BD19" s="861"/>
      <x:c r="BE19" s="862">
        <x:v>6</x:v>
      </x:c>
      <x:c r="BF19" s="862">
        <x:v>130</x:v>
      </x:c>
      <x:c r="BG19" s="862">
        <x:v>2</x:v>
      </x:c>
      <x:c r="BH19" s="862">
        <x:v>2</x:v>
      </x:c>
      <x:c r="BI19" s="861"/>
      <x:c r="BJ19" s="73"/>
      <x:c r="BK19" s="861"/>
      <x:c r="BL19" s="73"/>
      <x:c r="BM19" s="861"/>
      <x:c r="BN19" s="73"/>
      <x:c r="BO19" s="861"/>
      <x:c r="BP19" s="73"/>
      <x:c r="BQ19" s="861"/>
      <x:c r="BR19" s="861"/>
      <x:c r="BS19" s="861"/>
      <x:c r="BT19" s="861"/>
      <x:c r="BU19" s="861"/>
      <x:c r="BV19" s="864" t="s">
        <x:v>1434</x:v>
      </x:c>
      <x:c r="BW19" s="861">
        <x:v>2</x:v>
      </x:c>
      <x:c r="BX19" s="861">
        <x:v>10</x:v>
      </x:c>
      <x:c r="BY19" s="73">
        <x:v>197.19999999999999</x:v>
      </x:c>
      <x:c r="BZ19" s="861"/>
      <x:c r="CA19" s="73"/>
      <x:c r="CB19" s="861"/>
      <x:c r="CC19" s="73"/>
      <x:c r="CD19" s="861"/>
      <x:c r="CE19" s="862">
        <x:v>2</x:v>
      </x:c>
      <x:c r="CF19" s="162">
        <x:v>86.319999999999993</x:v>
      </x:c>
      <x:c r="CG19" s="861"/>
      <x:c r="CH19" s="861"/>
      <x:c r="CI19" s="861"/>
      <x:c r="CJ19" s="861"/>
      <x:c r="CK19" s="862">
        <x:v>3</x:v>
      </x:c>
      <x:c r="CL19" s="862"/>
      <x:c r="CM19" s="862">
        <x:v>1</x:v>
      </x:c>
      <x:c r="CN19" s="862">
        <x:v>44</x:v>
      </x:c>
      <x:c r="CO19" s="861">
        <x:v>2</x:v>
      </x:c>
      <x:c r="CP19" s="73">
        <x:v>7.5</x:v>
      </x:c>
      <x:c r="CQ19" s="861"/>
      <x:c r="CR19" s="73"/>
      <x:c r="CS19" s="862">
        <x:v>129</x:v>
      </x:c>
      <x:c r="CT19" s="862">
        <x:v>0</x:v>
      </x:c>
      <x:c r="CU19" s="862">
        <x:v>1</x:v>
      </x:c>
      <x:c r="CV19" s="862">
        <x:v>5</x:v>
      </x:c>
      <x:c r="CW19" s="862">
        <x:v>5</x:v>
      </x:c>
      <x:c r="CX19" s="862">
        <x:v>5</x:v>
      </x:c>
      <x:c r="CY19" s="864" t="s">
        <x:v>1434</x:v>
      </x:c>
      <x:c r="CZ19" s="862">
        <x:v>3</x:v>
      </x:c>
      <x:c r="DA19" s="162">
        <x:f>86.32+7.5</x:f>
        <x:v>93.819999999999993</x:v>
      </x:c>
      <x:c r="DB19" s="862">
        <x:f>DD19+DF19</x:f>
        <x:v>23</x:v>
      </x:c>
      <x:c r="DC19" s="162">
        <x:f>DE19+DG19</x:f>
        <x:v>1647.0999999999999</x:v>
      </x:c>
      <x:c r="DD19" s="862">
        <x:v>0</x:v>
      </x:c>
      <x:c r="DE19" s="162">
        <x:v>0</x:v>
      </x:c>
      <x:c r="DF19" s="862">
        <x:v>23</x:v>
      </x:c>
      <x:c r="DG19" s="163">
        <x:v>1647.0999999999999</x:v>
      </x:c>
    </x:row>
    <x:row r="20" spans="1:111" ht="30" customHeight="1">
      <x:c r="A20" s="864" t="s">
        <x:v>2566</x:v>
      </x:c>
      <x:c r="B20" s="859">
        <x:v>7</x:v>
      </x:c>
      <x:c r="C20" s="73">
        <x:f>64.63+1339.74</x:f>
        <x:v>1404.3699999999999</x:v>
      </x:c>
      <x:c r="D20" s="861"/>
      <x:c r="E20" s="73">
        <x:f>1087.1+7488.04</x:f>
        <x:v>8575.1399999999994</x:v>
      </x:c>
      <x:c r="F20" s="861">
        <x:v>1</x:v>
      </x:c>
      <x:c r="G20" s="82">
        <x:v>0.19</x:v>
      </x:c>
      <x:c r="H20" s="861"/>
      <x:c r="I20" s="73"/>
      <x:c r="J20" s="861"/>
      <x:c r="K20" s="861">
        <x:v>6</x:v>
      </x:c>
      <x:c r="L20" s="73">
        <x:v>252.03999999999999</x:v>
      </x:c>
      <x:c r="M20" s="861"/>
      <x:c r="N20" s="861"/>
      <x:c r="O20" s="861"/>
      <x:c r="P20" s="861"/>
      <x:c r="Q20" s="861">
        <x:v>30</x:v>
      </x:c>
      <x:c r="R20" s="73">
        <x:v>27550</x:v>
      </x:c>
      <x:c r="S20" s="861">
        <x:v>2</x:v>
      </x:c>
      <x:c r="T20" s="73">
        <x:v>21.600000000000001</x:v>
      </x:c>
      <x:c r="U20" s="861"/>
      <x:c r="V20" s="73"/>
      <x:c r="W20" s="861">
        <x:v>2</x:v>
      </x:c>
      <x:c r="X20" s="861">
        <x:v>4</x:v>
      </x:c>
      <x:c r="Y20" s="861"/>
      <x:c r="Z20" s="861"/>
      <x:c r="AA20" s="861"/>
      <x:c r="AB20" s="861"/>
      <x:c r="AC20" s="861"/>
      <x:c r="AD20" s="861"/>
      <x:c r="AE20" s="861"/>
      <x:c r="AF20" s="861"/>
      <x:c r="AG20" s="861"/>
      <x:c r="AH20" s="861"/>
      <x:c r="AI20" s="861"/>
      <x:c r="AJ20" s="861"/>
      <x:c r="AK20" s="861"/>
      <x:c r="AL20" s="864" t="s">
        <x:v>2566</x:v>
      </x:c>
      <x:c r="AM20" s="861"/>
      <x:c r="AN20" s="73"/>
      <x:c r="AO20" s="861"/>
      <x:c r="AP20" s="861"/>
      <x:c r="AQ20" s="861"/>
      <x:c r="AR20" s="73"/>
      <x:c r="AS20" s="861"/>
      <x:c r="AT20" s="73"/>
      <x:c r="AU20" s="861"/>
      <x:c r="AV20" s="861"/>
      <x:c r="AW20" s="861"/>
      <x:c r="AX20" s="861"/>
      <x:c r="AY20" s="861"/>
      <x:c r="AZ20" s="861"/>
      <x:c r="BA20" s="73"/>
      <x:c r="BB20" s="861"/>
      <x:c r="BC20" s="861"/>
      <x:c r="BD20" s="861"/>
      <x:c r="BE20" s="861">
        <x:v>2</x:v>
      </x:c>
      <x:c r="BF20" s="861">
        <x:v>36</x:v>
      </x:c>
      <x:c r="BG20" s="861"/>
      <x:c r="BH20" s="861"/>
      <x:c r="BI20" s="861"/>
      <x:c r="BJ20" s="73"/>
      <x:c r="BK20" s="861"/>
      <x:c r="BL20" s="73"/>
      <x:c r="BM20" s="861">
        <x:v>1</x:v>
      </x:c>
      <x:c r="BN20" s="73">
        <x:v>336.60000000000002</x:v>
      </x:c>
      <x:c r="BO20" s="861"/>
      <x:c r="BP20" s="73"/>
      <x:c r="BQ20" s="861"/>
      <x:c r="BR20" s="861"/>
      <x:c r="BS20" s="861"/>
      <x:c r="BT20" s="861"/>
      <x:c r="BU20" s="861"/>
      <x:c r="BV20" s="864" t="s">
        <x:v>2566</x:v>
      </x:c>
      <x:c r="BW20" s="861">
        <x:v>9</x:v>
      </x:c>
      <x:c r="BX20" s="861">
        <x:v>33</x:v>
      </x:c>
      <x:c r="BY20" s="73">
        <x:v>682.10000000000002</x:v>
      </x:c>
      <x:c r="BZ20" s="861"/>
      <x:c r="CA20" s="73"/>
      <x:c r="CB20" s="861"/>
      <x:c r="CC20" s="73"/>
      <x:c r="CD20" s="861"/>
      <x:c r="CE20" s="861">
        <x:v>2</x:v>
      </x:c>
      <x:c r="CF20" s="73">
        <x:v>209.75999999999999</x:v>
      </x:c>
      <x:c r="CG20" s="861"/>
      <x:c r="CH20" s="861"/>
      <x:c r="CI20" s="861"/>
      <x:c r="CJ20" s="861"/>
      <x:c r="CK20" s="862" t="s">
        <x:v>554</x:v>
      </x:c>
      <x:c r="CL20" s="862"/>
      <x:c r="CM20" s="862">
        <x:v>1</x:v>
      </x:c>
      <x:c r="CN20" s="862">
        <x:v>8</x:v>
      </x:c>
      <x:c r="CO20" s="861">
        <x:v>1</x:v>
      </x:c>
      <x:c r="CP20" s="73">
        <x:v>335.51999999999998</x:v>
      </x:c>
      <x:c r="CQ20" s="861"/>
      <x:c r="CR20" s="73"/>
      <x:c r="CS20" s="861">
        <x:v>20</x:v>
      </x:c>
      <x:c r="CT20" s="861">
        <x:v>0</x:v>
      </x:c>
      <x:c r="CU20" s="861">
        <x:v>3</x:v>
      </x:c>
      <x:c r="CV20" s="862">
        <x:v>13</x:v>
      </x:c>
      <x:c r="CW20" s="862">
        <x:v>2</x:v>
      </x:c>
      <x:c r="CX20" s="862">
        <x:v>2</x:v>
      </x:c>
      <x:c r="CY20" s="864" t="s">
        <x:v>2566</x:v>
      </x:c>
      <x:c r="CZ20" s="861">
        <x:v>1</x:v>
      </x:c>
      <x:c r="DA20" s="73">
        <x:v>355.51999999999998</x:v>
      </x:c>
      <x:c r="DB20" s="861"/>
      <x:c r="DC20" s="73"/>
      <x:c r="DD20" s="861"/>
      <x:c r="DE20" s="73"/>
      <x:c r="DF20" s="861"/>
      <x:c r="DG20" s="104"/>
    </x:row>
    <x:row r="21" spans="1:111" ht="30" customHeight="1">
      <x:c r="A21" s="858" t="s">
        <x:v>2436</x:v>
      </x:c>
      <x:c r="B21" s="874" t="s">
        <x:v>527</x:v>
      </x:c>
      <x:c r="C21" s="162" t="s">
        <x:v>566</x:v>
      </x:c>
      <x:c r="D21" s="862">
        <x:v>3</x:v>
      </x:c>
      <x:c r="E21" s="162">
        <x:v>4989</x:v>
      </x:c>
      <x:c r="F21" s="862">
        <x:v>1</x:v>
      </x:c>
      <x:c r="G21" s="162">
        <x:v>3.98</x:v>
      </x:c>
      <x:c r="H21" s="862"/>
      <x:c r="I21" s="162"/>
      <x:c r="J21" s="862"/>
      <x:c r="K21" s="862"/>
      <x:c r="L21" s="162"/>
      <x:c r="M21" s="862"/>
      <x:c r="N21" s="862"/>
      <x:c r="O21" s="862"/>
      <x:c r="P21" s="862"/>
      <x:c r="Q21" s="861"/>
      <x:c r="R21" s="73"/>
      <x:c r="S21" s="862">
        <x:v>2</x:v>
      </x:c>
      <x:c r="T21" s="162">
        <x:v>40</x:v>
      </x:c>
      <x:c r="U21" s="862"/>
      <x:c r="V21" s="162"/>
      <x:c r="W21" s="862">
        <x:v>4</x:v>
      </x:c>
      <x:c r="X21" s="862">
        <x:v>32</x:v>
      </x:c>
      <x:c r="Y21" s="862">
        <x:v>1</x:v>
      </x:c>
      <x:c r="Z21" s="862">
        <x:v>1</x:v>
      </x:c>
      <x:c r="AA21" s="862"/>
      <x:c r="AB21" s="862"/>
      <x:c r="AC21" s="862"/>
      <x:c r="AD21" s="862"/>
      <x:c r="AE21" s="862"/>
      <x:c r="AF21" s="862"/>
      <x:c r="AG21" s="862"/>
      <x:c r="AH21" s="862"/>
      <x:c r="AI21" s="862"/>
      <x:c r="AJ21" s="862"/>
      <x:c r="AK21" s="862"/>
      <x:c r="AL21" s="858" t="s">
        <x:v>2436</x:v>
      </x:c>
      <x:c r="AM21" s="862"/>
      <x:c r="AN21" s="162"/>
      <x:c r="AO21" s="862">
        <x:v>1</x:v>
      </x:c>
      <x:c r="AP21" s="862">
        <x:v>3</x:v>
      </x:c>
      <x:c r="AQ21" s="862"/>
      <x:c r="AR21" s="162"/>
      <x:c r="AS21" s="862"/>
      <x:c r="AT21" s="162"/>
      <x:c r="AU21" s="862"/>
      <x:c r="AV21" s="862"/>
      <x:c r="AW21" s="862">
        <x:v>1</x:v>
      </x:c>
      <x:c r="AX21" s="862"/>
      <x:c r="AY21" s="862"/>
      <x:c r="AZ21" s="862"/>
      <x:c r="BA21" s="162"/>
      <x:c r="BB21" s="862"/>
      <x:c r="BC21" s="862"/>
      <x:c r="BD21" s="862"/>
      <x:c r="BE21" s="862">
        <x:v>3</x:v>
      </x:c>
      <x:c r="BF21" s="862">
        <x:v>95</x:v>
      </x:c>
      <x:c r="BG21" s="862">
        <x:v>1</x:v>
      </x:c>
      <x:c r="BH21" s="862">
        <x:v>2</x:v>
      </x:c>
      <x:c r="BI21" s="861"/>
      <x:c r="BJ21" s="73"/>
      <x:c r="BK21" s="861"/>
      <x:c r="BL21" s="73"/>
      <x:c r="BM21" s="862"/>
      <x:c r="BN21" s="162"/>
      <x:c r="BO21" s="862"/>
      <x:c r="BP21" s="162"/>
      <x:c r="BQ21" s="862"/>
      <x:c r="BR21" s="862"/>
      <x:c r="BS21" s="862"/>
      <x:c r="BT21" s="862"/>
      <x:c r="BU21" s="862"/>
      <x:c r="BV21" s="858" t="s">
        <x:v>2436</x:v>
      </x:c>
      <x:c r="BW21" s="862"/>
      <x:c r="BX21" s="862"/>
      <x:c r="BY21" s="162"/>
      <x:c r="BZ21" s="862"/>
      <x:c r="CA21" s="162"/>
      <x:c r="CB21" s="862"/>
      <x:c r="CC21" s="162"/>
      <x:c r="CD21" s="862"/>
      <x:c r="CE21" s="862"/>
      <x:c r="CF21" s="162"/>
      <x:c r="CG21" s="862"/>
      <x:c r="CH21" s="862">
        <x:v>1</x:v>
      </x:c>
      <x:c r="CI21" s="862"/>
      <x:c r="CJ21" s="862">
        <x:v>1</x:v>
      </x:c>
      <x:c r="CK21" s="862"/>
      <x:c r="CL21" s="862"/>
      <x:c r="CM21" s="862">
        <x:v>1</x:v>
      </x:c>
      <x:c r="CN21" s="862">
        <x:v>51</x:v>
      </x:c>
      <x:c r="CO21" s="862">
        <x:v>1</x:v>
      </x:c>
      <x:c r="CP21" s="162">
        <x:v>53</x:v>
      </x:c>
      <x:c r="CQ21" s="862">
        <x:v>2</x:v>
      </x:c>
      <x:c r="CR21" s="162">
        <x:v>193</x:v>
      </x:c>
      <x:c r="CS21" s="862">
        <x:v>111</x:v>
      </x:c>
      <x:c r="CT21" s="862"/>
      <x:c r="CU21" s="862"/>
      <x:c r="CV21" s="862">
        <x:v>4</x:v>
      </x:c>
      <x:c r="CW21" s="862">
        <x:v>2</x:v>
      </x:c>
      <x:c r="CX21" s="862">
        <x:v>2</x:v>
      </x:c>
      <x:c r="CY21" s="858" t="s">
        <x:v>2436</x:v>
      </x:c>
      <x:c r="CZ21" s="862">
        <x:v>1</x:v>
      </x:c>
      <x:c r="DA21" s="162">
        <x:v>53</x:v>
      </x:c>
      <x:c r="DB21" s="862"/>
      <x:c r="DC21" s="162"/>
      <x:c r="DD21" s="862"/>
      <x:c r="DE21" s="162"/>
      <x:c r="DF21" s="862"/>
      <x:c r="DG21" s="163"/>
    </x:row>
    <x:row r="22" spans="1:111" ht="30" customHeight="1">
      <x:c r="A22" s="858" t="s">
        <x:v>2438</x:v>
      </x:c>
      <x:c r="B22" s="874">
        <x:v>2</x:v>
      </x:c>
      <x:c r="C22" s="162">
        <x:v>5372.1999999999998</x:v>
      </x:c>
      <x:c r="D22" s="862">
        <x:v>2</x:v>
      </x:c>
      <x:c r="E22" s="162">
        <x:v>9911.1000000000004</x:v>
      </x:c>
      <x:c r="F22" s="862">
        <x:v>1</x:v>
      </x:c>
      <x:c r="G22" s="162">
        <x:v>1</x:v>
      </x:c>
      <x:c r="H22" s="862"/>
      <x:c r="I22" s="162"/>
      <x:c r="J22" s="862">
        <x:v>4</x:v>
      </x:c>
      <x:c r="K22" s="862"/>
      <x:c r="L22" s="162"/>
      <x:c r="M22" s="862">
        <x:v>1</x:v>
      </x:c>
      <x:c r="N22" s="862"/>
      <x:c r="O22" s="862"/>
      <x:c r="P22" s="862"/>
      <x:c r="Q22" s="861"/>
      <x:c r="R22" s="73"/>
      <x:c r="S22" s="862">
        <x:v>15</x:v>
      </x:c>
      <x:c r="T22" s="162">
        <x:v>678</x:v>
      </x:c>
      <x:c r="U22" s="862">
        <x:v>1</x:v>
      </x:c>
      <x:c r="V22" s="162">
        <x:v>159</x:v>
      </x:c>
      <x:c r="W22" s="862">
        <x:v>0</x:v>
      </x:c>
      <x:c r="X22" s="862">
        <x:v>237</x:v>
      </x:c>
      <x:c r="Y22" s="862">
        <x:v>2</x:v>
      </x:c>
      <x:c r="Z22" s="862">
        <x:v>38</x:v>
      </x:c>
      <x:c r="AA22" s="862"/>
      <x:c r="AB22" s="862"/>
      <x:c r="AC22" s="862">
        <x:v>2</x:v>
      </x:c>
      <x:c r="AD22" s="862">
        <x:v>1</x:v>
      </x:c>
      <x:c r="AE22" s="862"/>
      <x:c r="AF22" s="862"/>
      <x:c r="AG22" s="862">
        <x:v>2</x:v>
      </x:c>
      <x:c r="AH22" s="862"/>
      <x:c r="AI22" s="862"/>
      <x:c r="AJ22" s="862">
        <x:v>2</x:v>
      </x:c>
      <x:c r="AK22" s="862">
        <x:v>3</x:v>
      </x:c>
      <x:c r="AL22" s="858" t="s">
        <x:v>2438</x:v>
      </x:c>
      <x:c r="AM22" s="862">
        <x:v>1</x:v>
      </x:c>
      <x:c r="AN22" s="162">
        <x:v>8472</x:v>
      </x:c>
      <x:c r="AO22" s="862">
        <x:v>1</x:v>
      </x:c>
      <x:c r="AP22" s="862">
        <x:v>3</x:v>
      </x:c>
      <x:c r="AQ22" s="862">
        <x:v>1</x:v>
      </x:c>
      <x:c r="AR22" s="162">
        <x:v>2065</x:v>
      </x:c>
      <x:c r="AS22" s="862"/>
      <x:c r="AT22" s="162"/>
      <x:c r="AU22" s="862"/>
      <x:c r="AV22" s="862"/>
      <x:c r="AW22" s="862"/>
      <x:c r="AX22" s="862">
        <x:v>1</x:v>
      </x:c>
      <x:c r="AY22" s="862"/>
      <x:c r="AZ22" s="862">
        <x:v>2</x:v>
      </x:c>
      <x:c r="BA22" s="162">
        <x:v>1052</x:v>
      </x:c>
      <x:c r="BB22" s="862"/>
      <x:c r="BC22" s="862"/>
      <x:c r="BD22" s="862">
        <x:v>1</x:v>
      </x:c>
      <x:c r="BE22" s="862">
        <x:v>15</x:v>
      </x:c>
      <x:c r="BF22" s="862">
        <x:v>100</x:v>
      </x:c>
      <x:c r="BG22" s="862">
        <x:v>1</x:v>
      </x:c>
      <x:c r="BH22" s="862">
        <x:v>2</x:v>
      </x:c>
      <x:c r="BI22" s="861"/>
      <x:c r="BJ22" s="73"/>
      <x:c r="BK22" s="861"/>
      <x:c r="BL22" s="73"/>
      <x:c r="BM22" s="862">
        <x:v>1</x:v>
      </x:c>
      <x:c r="BN22" s="162">
        <x:v>2309</x:v>
      </x:c>
      <x:c r="BO22" s="862"/>
      <x:c r="BP22" s="162"/>
      <x:c r="BQ22" s="862">
        <x:v>1</x:v>
      </x:c>
      <x:c r="BR22" s="862"/>
      <x:c r="BS22" s="862"/>
      <x:c r="BT22" s="862">
        <x:v>1</x:v>
      </x:c>
      <x:c r="BU22" s="862">
        <x:v>1</x:v>
      </x:c>
      <x:c r="BV22" s="858" t="s">
        <x:v>2438</x:v>
      </x:c>
      <x:c r="BW22" s="862">
        <x:v>1</x:v>
      </x:c>
      <x:c r="BX22" s="862">
        <x:v>68</x:v>
      </x:c>
      <x:c r="BY22" s="162">
        <x:v>2968.8000000000002</x:v>
      </x:c>
      <x:c r="BZ22" s="862"/>
      <x:c r="CA22" s="162"/>
      <x:c r="CB22" s="862"/>
      <x:c r="CC22" s="162"/>
      <x:c r="CD22" s="862"/>
      <x:c r="CE22" s="862">
        <x:v>1</x:v>
      </x:c>
      <x:c r="CF22" s="162">
        <x:v>110.3</x:v>
      </x:c>
      <x:c r="CG22" s="862"/>
      <x:c r="CH22" s="862">
        <x:v>1</x:v>
      </x:c>
      <x:c r="CI22" s="862">
        <x:v>3</x:v>
      </x:c>
      <x:c r="CJ22" s="862">
        <x:v>6</x:v>
      </x:c>
      <x:c r="CK22" s="862"/>
      <x:c r="CL22" s="862">
        <x:v>2</x:v>
      </x:c>
      <x:c r="CM22" s="862">
        <x:v>1</x:v>
      </x:c>
      <x:c r="CN22" s="862">
        <x:v>46</x:v>
      </x:c>
      <x:c r="CO22" s="862">
        <x:v>1</x:v>
      </x:c>
      <x:c r="CP22" s="162">
        <x:v>80</x:v>
      </x:c>
      <x:c r="CQ22" s="862">
        <x:v>8</x:v>
      </x:c>
      <x:c r="CR22" s="162">
        <x:v>3990</x:v>
      </x:c>
      <x:c r="CS22" s="862">
        <x:v>117</x:v>
      </x:c>
      <x:c r="CT22" s="862">
        <x:v>2</x:v>
      </x:c>
      <x:c r="CU22" s="862"/>
      <x:c r="CV22" s="862">
        <x:v>27</x:v>
      </x:c>
      <x:c r="CW22" s="862">
        <x:v>1</x:v>
      </x:c>
      <x:c r="CX22" s="862">
        <x:v>1</x:v>
      </x:c>
      <x:c r="CY22" s="858" t="s">
        <x:v>2438</x:v>
      </x:c>
      <x:c r="CZ22" s="862">
        <x:v>4</x:v>
      </x:c>
      <x:c r="DA22" s="162">
        <x:v>10790.98</x:v>
      </x:c>
      <x:c r="DB22" s="862"/>
      <x:c r="DC22" s="162"/>
      <x:c r="DD22" s="862"/>
      <x:c r="DE22" s="162"/>
      <x:c r="DF22" s="862"/>
      <x:c r="DG22" s="163"/>
    </x:row>
    <x:row r="23" spans="1:111" ht="30" customHeight="1">
      <x:c r="A23" s="858" t="s">
        <x:v>210</x:v>
      </x:c>
      <x:c r="B23" s="874"/>
      <x:c r="C23" s="162"/>
      <x:c r="D23" s="862"/>
      <x:c r="E23" s="162"/>
      <x:c r="F23" s="862"/>
      <x:c r="G23" s="162"/>
      <x:c r="H23" s="862"/>
      <x:c r="I23" s="162"/>
      <x:c r="J23" s="862"/>
      <x:c r="K23" s="862"/>
      <x:c r="L23" s="162"/>
      <x:c r="M23" s="862">
        <x:v>1</x:v>
      </x:c>
      <x:c r="N23" s="862"/>
      <x:c r="O23" s="862"/>
      <x:c r="P23" s="862"/>
      <x:c r="Q23" s="861"/>
      <x:c r="R23" s="73"/>
      <x:c r="S23" s="862">
        <x:v>0</x:v>
      </x:c>
      <x:c r="T23" s="162">
        <x:v>0</x:v>
      </x:c>
      <x:c r="U23" s="862"/>
      <x:c r="V23" s="162"/>
      <x:c r="W23" s="862">
        <x:v>0</x:v>
      </x:c>
      <x:c r="X23" s="862">
        <x:v>10</x:v>
      </x:c>
      <x:c r="Y23" s="862"/>
      <x:c r="Z23" s="862">
        <x:v>11</x:v>
      </x:c>
      <x:c r="AA23" s="862"/>
      <x:c r="AB23" s="862"/>
      <x:c r="AC23" s="862"/>
      <x:c r="AD23" s="862"/>
      <x:c r="AE23" s="862"/>
      <x:c r="AF23" s="862"/>
      <x:c r="AG23" s="862">
        <x:v>1</x:v>
      </x:c>
      <x:c r="AH23" s="862"/>
      <x:c r="AI23" s="862"/>
      <x:c r="AJ23" s="862"/>
      <x:c r="AK23" s="862"/>
      <x:c r="AL23" s="858" t="s">
        <x:v>210</x:v>
      </x:c>
      <x:c r="AM23" s="862"/>
      <x:c r="AN23" s="162"/>
      <x:c r="AO23" s="862"/>
      <x:c r="AP23" s="862"/>
      <x:c r="AQ23" s="862"/>
      <x:c r="AR23" s="162"/>
      <x:c r="AS23" s="862"/>
      <x:c r="AT23" s="162"/>
      <x:c r="AU23" s="862"/>
      <x:c r="AV23" s="862"/>
      <x:c r="AW23" s="862"/>
      <x:c r="AX23" s="862"/>
      <x:c r="AY23" s="862"/>
      <x:c r="AZ23" s="862">
        <x:v>0</x:v>
      </x:c>
      <x:c r="BA23" s="162">
        <x:v>0</x:v>
      </x:c>
      <x:c r="BB23" s="862"/>
      <x:c r="BC23" s="862"/>
      <x:c r="BD23" s="862">
        <x:v>0</x:v>
      </x:c>
      <x:c r="BE23" s="862">
        <x:v>1</x:v>
      </x:c>
      <x:c r="BF23" s="862">
        <x:v>10</x:v>
      </x:c>
      <x:c r="BG23" s="862">
        <x:v>1</x:v>
      </x:c>
      <x:c r="BH23" s="862">
        <x:v>2</x:v>
      </x:c>
      <x:c r="BI23" s="861"/>
      <x:c r="BJ23" s="73"/>
      <x:c r="BK23" s="861"/>
      <x:c r="BL23" s="73"/>
      <x:c r="BM23" s="862">
        <x:v>1</x:v>
      </x:c>
      <x:c r="BN23" s="162">
        <x:v>165</x:v>
      </x:c>
      <x:c r="BO23" s="862">
        <x:v>1</x:v>
      </x:c>
      <x:c r="BP23" s="162">
        <x:v>1270</x:v>
      </x:c>
      <x:c r="BQ23" s="862"/>
      <x:c r="BR23" s="862"/>
      <x:c r="BS23" s="862"/>
      <x:c r="BT23" s="862"/>
      <x:c r="BU23" s="862"/>
      <x:c r="BV23" s="858" t="s">
        <x:v>210</x:v>
      </x:c>
      <x:c r="BW23" s="862">
        <x:v>1</x:v>
      </x:c>
      <x:c r="BX23" s="862">
        <x:v>35</x:v>
      </x:c>
      <x:c r="BY23" s="162">
        <x:v>532</x:v>
      </x:c>
      <x:c r="BZ23" s="862"/>
      <x:c r="CA23" s="162"/>
      <x:c r="CB23" s="862"/>
      <x:c r="CC23" s="162"/>
      <x:c r="CD23" s="862"/>
      <x:c r="CE23" s="862">
        <x:v>1</x:v>
      </x:c>
      <x:c r="CF23" s="162">
        <x:v>20</x:v>
      </x:c>
      <x:c r="CG23" s="862"/>
      <x:c r="CH23" s="862"/>
      <x:c r="CI23" s="862"/>
      <x:c r="CJ23" s="862">
        <x:v>1</x:v>
      </x:c>
      <x:c r="CK23" s="862"/>
      <x:c r="CL23" s="862"/>
      <x:c r="CM23" s="862">
        <x:v>1</x:v>
      </x:c>
      <x:c r="CN23" s="862">
        <x:v>9</x:v>
      </x:c>
      <x:c r="CO23" s="862"/>
      <x:c r="CP23" s="162"/>
      <x:c r="CQ23" s="862">
        <x:v>1</x:v>
      </x:c>
      <x:c r="CR23" s="162">
        <x:v>264</x:v>
      </x:c>
      <x:c r="CS23" s="862">
        <x:v>24</x:v>
      </x:c>
      <x:c r="CT23" s="862"/>
      <x:c r="CU23" s="862"/>
      <x:c r="CV23" s="862"/>
      <x:c r="CW23" s="862"/>
      <x:c r="CX23" s="862"/>
      <x:c r="CY23" s="858" t="s">
        <x:v>210</x:v>
      </x:c>
      <x:c r="CZ23" s="862">
        <x:v>3</x:v>
      </x:c>
      <x:c r="DA23" s="162">
        <x:v>4157.2200000000003</x:v>
      </x:c>
      <x:c r="DB23" s="862"/>
      <x:c r="DC23" s="162"/>
      <x:c r="DD23" s="862"/>
      <x:c r="DE23" s="162"/>
      <x:c r="DF23" s="862"/>
      <x:c r="DG23" s="163"/>
    </x:row>
    <x:row r="24" spans="1:111" ht="30" customHeight="1">
      <x:c r="A24" s="858" t="s">
        <x:v>2754</x:v>
      </x:c>
      <x:c r="B24" s="874">
        <x:v>2</x:v>
      </x:c>
      <x:c r="C24" s="162">
        <x:v>345.60000000000002</x:v>
      </x:c>
      <x:c r="D24" s="862"/>
      <x:c r="E24" s="162">
        <x:v>18341.400000000001</x:v>
      </x:c>
      <x:c r="F24" s="862">
        <x:v>1</x:v>
      </x:c>
      <x:c r="G24" s="162">
        <x:v>1</x:v>
      </x:c>
      <x:c r="H24" s="862"/>
      <x:c r="I24" s="162"/>
      <x:c r="J24" s="862">
        <x:v>3</x:v>
      </x:c>
      <x:c r="K24" s="862">
        <x:v>1</x:v>
      </x:c>
      <x:c r="L24" s="162">
        <x:v>172</x:v>
      </x:c>
      <x:c r="M24" s="862"/>
      <x:c r="N24" s="862"/>
      <x:c r="O24" s="862"/>
      <x:c r="P24" s="862"/>
      <x:c r="Q24" s="861"/>
      <x:c r="R24" s="73"/>
      <x:c r="S24" s="862">
        <x:v>7</x:v>
      </x:c>
      <x:c r="T24" s="162">
        <x:v>156</x:v>
      </x:c>
      <x:c r="U24" s="862"/>
      <x:c r="V24" s="162"/>
      <x:c r="W24" s="862"/>
      <x:c r="X24" s="862">
        <x:v>100</x:v>
      </x:c>
      <x:c r="Y24" s="862">
        <x:v>4</x:v>
      </x:c>
      <x:c r="Z24" s="862">
        <x:v>13</x:v>
      </x:c>
      <x:c r="AA24" s="862"/>
      <x:c r="AB24" s="862"/>
      <x:c r="AC24" s="862"/>
      <x:c r="AD24" s="862"/>
      <x:c r="AE24" s="862"/>
      <x:c r="AF24" s="862"/>
      <x:c r="AG24" s="862"/>
      <x:c r="AH24" s="862"/>
      <x:c r="AI24" s="862"/>
      <x:c r="AJ24" s="862"/>
      <x:c r="AK24" s="862"/>
      <x:c r="AL24" s="858" t="s">
        <x:v>2754</x:v>
      </x:c>
      <x:c r="AM24" s="862">
        <x:v>1</x:v>
      </x:c>
      <x:c r="AN24" s="162">
        <x:v>732</x:v>
      </x:c>
      <x:c r="AO24" s="862"/>
      <x:c r="AP24" s="862"/>
      <x:c r="AQ24" s="862"/>
      <x:c r="AR24" s="162"/>
      <x:c r="AS24" s="862"/>
      <x:c r="AT24" s="162"/>
      <x:c r="AU24" s="862"/>
      <x:c r="AV24" s="862"/>
      <x:c r="AW24" s="862"/>
      <x:c r="AX24" s="862"/>
      <x:c r="AY24" s="862"/>
      <x:c r="AZ24" s="862">
        <x:v>2</x:v>
      </x:c>
      <x:c r="BA24" s="162">
        <x:v>1184</x:v>
      </x:c>
      <x:c r="BB24" s="862"/>
      <x:c r="BC24" s="862"/>
      <x:c r="BD24" s="862"/>
      <x:c r="BE24" s="862">
        <x:v>17</x:v>
      </x:c>
      <x:c r="BF24" s="862">
        <x:v>199</x:v>
      </x:c>
      <x:c r="BG24" s="862"/>
      <x:c r="BH24" s="862"/>
      <x:c r="BI24" s="861"/>
      <x:c r="BJ24" s="73"/>
      <x:c r="BK24" s="861"/>
      <x:c r="BL24" s="73"/>
      <x:c r="BM24" s="862"/>
      <x:c r="BN24" s="162"/>
      <x:c r="BO24" s="862"/>
      <x:c r="BP24" s="162"/>
      <x:c r="BQ24" s="862">
        <x:v>1</x:v>
      </x:c>
      <x:c r="BR24" s="862"/>
      <x:c r="BS24" s="862"/>
      <x:c r="BT24" s="862"/>
      <x:c r="BU24" s="862"/>
      <x:c r="BV24" s="858" t="s">
        <x:v>2754</x:v>
      </x:c>
      <x:c r="BW24" s="862">
        <x:v>1</x:v>
      </x:c>
      <x:c r="BX24" s="862">
        <x:v>9</x:v>
      </x:c>
      <x:c r="BY24" s="162">
        <x:v>253</x:v>
      </x:c>
      <x:c r="BZ24" s="862"/>
      <x:c r="CA24" s="162"/>
      <x:c r="CB24" s="862"/>
      <x:c r="CC24" s="162"/>
      <x:c r="CD24" s="862"/>
      <x:c r="CE24" s="862">
        <x:v>1</x:v>
      </x:c>
      <x:c r="CF24" s="162">
        <x:v>25</x:v>
      </x:c>
      <x:c r="CG24" s="862"/>
      <x:c r="CH24" s="862"/>
      <x:c r="CI24" s="862"/>
      <x:c r="CJ24" s="862">
        <x:v>1</x:v>
      </x:c>
      <x:c r="CK24" s="862">
        <x:v>3</x:v>
      </x:c>
      <x:c r="CL24" s="862"/>
      <x:c r="CM24" s="862">
        <x:v>1</x:v>
      </x:c>
      <x:c r="CN24" s="862">
        <x:v>68</x:v>
      </x:c>
      <x:c r="CO24" s="862"/>
      <x:c r="CP24" s="162"/>
      <x:c r="CQ24" s="862"/>
      <x:c r="CR24" s="162"/>
      <x:c r="CS24" s="862">
        <x:v>150</x:v>
      </x:c>
      <x:c r="CT24" s="862">
        <x:v>1</x:v>
      </x:c>
      <x:c r="CU24" s="862">
        <x:v>3</x:v>
      </x:c>
      <x:c r="CV24" s="862">
        <x:v>30</x:v>
      </x:c>
      <x:c r="CW24" s="862">
        <x:v>1</x:v>
      </x:c>
      <x:c r="CX24" s="862">
        <x:v>3</x:v>
      </x:c>
      <x:c r="CY24" s="858" t="s">
        <x:v>2754</x:v>
      </x:c>
      <x:c r="CZ24" s="862"/>
      <x:c r="DA24" s="162"/>
      <x:c r="DB24" s="862">
        <x:f>DD24+DF24</x:f>
        <x:v>3</x:v>
      </x:c>
      <x:c r="DC24" s="162">
        <x:f>DE24+DG24</x:f>
        <x:v>198.71000000000001</x:v>
      </x:c>
      <x:c r="DD24" s="862"/>
      <x:c r="DE24" s="162"/>
      <x:c r="DF24" s="862">
        <x:v>3</x:v>
      </x:c>
      <x:c r="DG24" s="163">
        <x:v>198.71000000000001</x:v>
      </x:c>
    </x:row>
    <x:row r="25" spans="1:111" ht="30" customHeight="1">
      <x:c r="A25" s="858" t="s">
        <x:v>1808</x:v>
      </x:c>
      <x:c r="B25" s="874"/>
      <x:c r="C25" s="162"/>
      <x:c r="D25" s="862"/>
      <x:c r="E25" s="162"/>
      <x:c r="F25" s="862"/>
      <x:c r="G25" s="162"/>
      <x:c r="H25" s="862"/>
      <x:c r="I25" s="162"/>
      <x:c r="J25" s="862"/>
      <x:c r="K25" s="862"/>
      <x:c r="L25" s="162"/>
      <x:c r="M25" s="862">
        <x:v>1</x:v>
      </x:c>
      <x:c r="N25" s="862"/>
      <x:c r="O25" s="862"/>
      <x:c r="P25" s="862"/>
      <x:c r="Q25" s="861"/>
      <x:c r="R25" s="73"/>
      <x:c r="S25" s="862">
        <x:v>1</x:v>
      </x:c>
      <x:c r="T25" s="162">
        <x:v>60</x:v>
      </x:c>
      <x:c r="U25" s="862"/>
      <x:c r="V25" s="162"/>
      <x:c r="W25" s="862"/>
      <x:c r="X25" s="862">
        <x:v>72</x:v>
      </x:c>
      <x:c r="Y25" s="862"/>
      <x:c r="Z25" s="862"/>
      <x:c r="AA25" s="862"/>
      <x:c r="AB25" s="862"/>
      <x:c r="AC25" s="862"/>
      <x:c r="AD25" s="862"/>
      <x:c r="AE25" s="862"/>
      <x:c r="AF25" s="862"/>
      <x:c r="AG25" s="862">
        <x:v>1</x:v>
      </x:c>
      <x:c r="AH25" s="862"/>
      <x:c r="AI25" s="862"/>
      <x:c r="AJ25" s="862"/>
      <x:c r="AK25" s="862"/>
      <x:c r="AL25" s="858" t="s">
        <x:v>1808</x:v>
      </x:c>
      <x:c r="AM25" s="862"/>
      <x:c r="AN25" s="162"/>
      <x:c r="AO25" s="862"/>
      <x:c r="AP25" s="862"/>
      <x:c r="AQ25" s="862"/>
      <x:c r="AR25" s="162"/>
      <x:c r="AS25" s="862"/>
      <x:c r="AT25" s="162"/>
      <x:c r="AU25" s="862"/>
      <x:c r="AV25" s="862"/>
      <x:c r="AW25" s="862"/>
      <x:c r="AX25" s="862"/>
      <x:c r="AY25" s="862"/>
      <x:c r="AZ25" s="862"/>
      <x:c r="BA25" s="162"/>
      <x:c r="BB25" s="862"/>
      <x:c r="BC25" s="862"/>
      <x:c r="BD25" s="862"/>
      <x:c r="BE25" s="862">
        <x:v>1</x:v>
      </x:c>
      <x:c r="BF25" s="862">
        <x:v>21</x:v>
      </x:c>
      <x:c r="BG25" s="862"/>
      <x:c r="BH25" s="862"/>
      <x:c r="BI25" s="861"/>
      <x:c r="BJ25" s="73"/>
      <x:c r="BK25" s="861"/>
      <x:c r="BL25" s="73"/>
      <x:c r="BM25" s="862"/>
      <x:c r="BN25" s="162"/>
      <x:c r="BO25" s="862"/>
      <x:c r="BP25" s="162"/>
      <x:c r="BQ25" s="862"/>
      <x:c r="BR25" s="862"/>
      <x:c r="BS25" s="862"/>
      <x:c r="BT25" s="862">
        <x:v>1</x:v>
      </x:c>
      <x:c r="BU25" s="862">
        <x:v>1</x:v>
      </x:c>
      <x:c r="BV25" s="858" t="s">
        <x:v>1808</x:v>
      </x:c>
      <x:c r="BW25" s="862"/>
      <x:c r="BX25" s="862"/>
      <x:c r="BY25" s="162"/>
      <x:c r="BZ25" s="862"/>
      <x:c r="CA25" s="162"/>
      <x:c r="CB25" s="862"/>
      <x:c r="CC25" s="162"/>
      <x:c r="CD25" s="862"/>
      <x:c r="CE25" s="862"/>
      <x:c r="CF25" s="162"/>
      <x:c r="CG25" s="862"/>
      <x:c r="CH25" s="862"/>
      <x:c r="CI25" s="862"/>
      <x:c r="CJ25" s="862">
        <x:v>1</x:v>
      </x:c>
      <x:c r="CK25" s="862"/>
      <x:c r="CL25" s="862"/>
      <x:c r="CM25" s="862"/>
      <x:c r="CN25" s="862"/>
      <x:c r="CO25" s="862"/>
      <x:c r="CP25" s="162"/>
      <x:c r="CQ25" s="862"/>
      <x:c r="CR25" s="162"/>
      <x:c r="CS25" s="862">
        <x:v>7</x:v>
      </x:c>
      <x:c r="CT25" s="862">
        <x:v>1</x:v>
      </x:c>
      <x:c r="CU25" s="862">
        <x:v>1</x:v>
      </x:c>
      <x:c r="CV25" s="862"/>
      <x:c r="CW25" s="862"/>
      <x:c r="CX25" s="862"/>
      <x:c r="CY25" s="858" t="s">
        <x:v>1808</x:v>
      </x:c>
      <x:c r="CZ25" s="862"/>
      <x:c r="DA25" s="162"/>
      <x:c r="DB25" s="862"/>
      <x:c r="DC25" s="162"/>
      <x:c r="DD25" s="862"/>
      <x:c r="DE25" s="162"/>
      <x:c r="DF25" s="862"/>
      <x:c r="DG25" s="163"/>
    </x:row>
    <x:row r="26" spans="1:111" ht="30" customHeight="1">
      <x:c r="A26" s="858" t="s">
        <x:v>1482</x:v>
      </x:c>
      <x:c r="B26" s="874"/>
      <x:c r="C26" s="162"/>
      <x:c r="D26" s="862"/>
      <x:c r="E26" s="162"/>
      <x:c r="F26" s="862"/>
      <x:c r="G26" s="162"/>
      <x:c r="H26" s="862"/>
      <x:c r="I26" s="162"/>
      <x:c r="J26" s="862"/>
      <x:c r="K26" s="862"/>
      <x:c r="L26" s="162"/>
      <x:c r="M26" s="862"/>
      <x:c r="N26" s="862"/>
      <x:c r="O26" s="862"/>
      <x:c r="P26" s="862"/>
      <x:c r="Q26" s="861"/>
      <x:c r="R26" s="73"/>
      <x:c r="S26" s="862">
        <x:v>8</x:v>
      </x:c>
      <x:c r="T26" s="162">
        <x:v>140</x:v>
      </x:c>
      <x:c r="U26" s="862"/>
      <x:c r="V26" s="162"/>
      <x:c r="W26" s="862"/>
      <x:c r="X26" s="862"/>
      <x:c r="Y26" s="862"/>
      <x:c r="Z26" s="862"/>
      <x:c r="AA26" s="862"/>
      <x:c r="AB26" s="862"/>
      <x:c r="AC26" s="862"/>
      <x:c r="AD26" s="862"/>
      <x:c r="AE26" s="862"/>
      <x:c r="AF26" s="862"/>
      <x:c r="AG26" s="862"/>
      <x:c r="AH26" s="862"/>
      <x:c r="AI26" s="862"/>
      <x:c r="AJ26" s="862"/>
      <x:c r="AK26" s="862"/>
      <x:c r="AL26" s="858" t="s">
        <x:v>1482</x:v>
      </x:c>
      <x:c r="AM26" s="862"/>
      <x:c r="AN26" s="162"/>
      <x:c r="AO26" s="862"/>
      <x:c r="AP26" s="862"/>
      <x:c r="AQ26" s="862"/>
      <x:c r="AR26" s="162"/>
      <x:c r="AS26" s="862"/>
      <x:c r="AT26" s="162"/>
      <x:c r="AU26" s="862"/>
      <x:c r="AV26" s="862"/>
      <x:c r="AW26" s="862"/>
      <x:c r="AX26" s="862"/>
      <x:c r="AY26" s="862"/>
      <x:c r="AZ26" s="862"/>
      <x:c r="BA26" s="162"/>
      <x:c r="BB26" s="862"/>
      <x:c r="BC26" s="862"/>
      <x:c r="BD26" s="862"/>
      <x:c r="BE26" s="862">
        <x:v>1</x:v>
      </x:c>
      <x:c r="BF26" s="862">
        <x:v>34</x:v>
      </x:c>
      <x:c r="BG26" s="862">
        <x:v>1</x:v>
      </x:c>
      <x:c r="BH26" s="862">
        <x:v>1</x:v>
      </x:c>
      <x:c r="BI26" s="861"/>
      <x:c r="BJ26" s="73"/>
      <x:c r="BK26" s="861"/>
      <x:c r="BL26" s="73"/>
      <x:c r="BM26" s="862"/>
      <x:c r="BN26" s="162"/>
      <x:c r="BO26" s="862"/>
      <x:c r="BP26" s="162"/>
      <x:c r="BQ26" s="862"/>
      <x:c r="BR26" s="862"/>
      <x:c r="BS26" s="862"/>
      <x:c r="BT26" s="862"/>
      <x:c r="BU26" s="862"/>
      <x:c r="BV26" s="858" t="s">
        <x:v>1482</x:v>
      </x:c>
      <x:c r="BW26" s="862"/>
      <x:c r="BX26" s="862"/>
      <x:c r="BY26" s="162"/>
      <x:c r="BZ26" s="862"/>
      <x:c r="CA26" s="162"/>
      <x:c r="CB26" s="862"/>
      <x:c r="CC26" s="162"/>
      <x:c r="CD26" s="862"/>
      <x:c r="CE26" s="862"/>
      <x:c r="CF26" s="162"/>
      <x:c r="CG26" s="862"/>
      <x:c r="CH26" s="862"/>
      <x:c r="CI26" s="862">
        <x:v>2</x:v>
      </x:c>
      <x:c r="CJ26" s="862">
        <x:v>2</x:v>
      </x:c>
      <x:c r="CK26" s="862"/>
      <x:c r="CL26" s="862"/>
      <x:c r="CM26" s="862"/>
      <x:c r="CN26" s="862"/>
      <x:c r="CO26" s="862"/>
      <x:c r="CP26" s="162"/>
      <x:c r="CQ26" s="862"/>
      <x:c r="CR26" s="162"/>
      <x:c r="CS26" s="862">
        <x:v>54</x:v>
      </x:c>
      <x:c r="CT26" s="862"/>
      <x:c r="CU26" s="862"/>
      <x:c r="CV26" s="862"/>
      <x:c r="CW26" s="862"/>
      <x:c r="CX26" s="862"/>
      <x:c r="CY26" s="858" t="s">
        <x:v>1482</x:v>
      </x:c>
      <x:c r="CZ26" s="862"/>
      <x:c r="DA26" s="162"/>
      <x:c r="DB26" s="862"/>
      <x:c r="DC26" s="162"/>
      <x:c r="DD26" s="862"/>
      <x:c r="DE26" s="162"/>
      <x:c r="DF26" s="862"/>
      <x:c r="DG26" s="163"/>
    </x:row>
    <x:row r="27" spans="1:111" ht="30" customHeight="1">
      <x:c r="A27" s="858" t="s">
        <x:v>1545</x:v>
      </x:c>
      <x:c r="B27" s="874"/>
      <x:c r="C27" s="162"/>
      <x:c r="D27" s="862"/>
      <x:c r="E27" s="162"/>
      <x:c r="F27" s="862"/>
      <x:c r="G27" s="162"/>
      <x:c r="H27" s="862"/>
      <x:c r="I27" s="162"/>
      <x:c r="J27" s="862"/>
      <x:c r="K27" s="862">
        <x:v>1</x:v>
      </x:c>
      <x:c r="L27" s="162">
        <x:v>2050</x:v>
      </x:c>
      <x:c r="M27" s="862"/>
      <x:c r="N27" s="862"/>
      <x:c r="O27" s="862"/>
      <x:c r="P27" s="862"/>
      <x:c r="Q27" s="861"/>
      <x:c r="R27" s="73"/>
      <x:c r="S27" s="862"/>
      <x:c r="T27" s="162"/>
      <x:c r="U27" s="862"/>
      <x:c r="V27" s="162"/>
      <x:c r="W27" s="862"/>
      <x:c r="X27" s="862"/>
      <x:c r="Y27" s="862"/>
      <x:c r="Z27" s="862"/>
      <x:c r="AA27" s="862"/>
      <x:c r="AB27" s="862"/>
      <x:c r="AC27" s="862"/>
      <x:c r="AD27" s="862"/>
      <x:c r="AE27" s="862"/>
      <x:c r="AF27" s="862"/>
      <x:c r="AG27" s="862"/>
      <x:c r="AH27" s="862"/>
      <x:c r="AI27" s="862"/>
      <x:c r="AJ27" s="862"/>
      <x:c r="AK27" s="862"/>
      <x:c r="AL27" s="858" t="s">
        <x:v>1545</x:v>
      </x:c>
      <x:c r="AM27" s="862"/>
      <x:c r="AN27" s="162"/>
      <x:c r="AO27" s="862"/>
      <x:c r="AP27" s="862"/>
      <x:c r="AQ27" s="862"/>
      <x:c r="AR27" s="162"/>
      <x:c r="AS27" s="862"/>
      <x:c r="AT27" s="162"/>
      <x:c r="AU27" s="862"/>
      <x:c r="AV27" s="862"/>
      <x:c r="AW27" s="862"/>
      <x:c r="AX27" s="862"/>
      <x:c r="AY27" s="862"/>
      <x:c r="AZ27" s="862"/>
      <x:c r="BA27" s="162"/>
      <x:c r="BB27" s="862"/>
      <x:c r="BC27" s="862"/>
      <x:c r="BD27" s="862"/>
      <x:c r="BE27" s="862">
        <x:v>1</x:v>
      </x:c>
      <x:c r="BF27" s="862">
        <x:v>16</x:v>
      </x:c>
      <x:c r="BG27" s="862"/>
      <x:c r="BH27" s="862"/>
      <x:c r="BI27" s="861"/>
      <x:c r="BJ27" s="73"/>
      <x:c r="BK27" s="861"/>
      <x:c r="BL27" s="73"/>
      <x:c r="BM27" s="862"/>
      <x:c r="BN27" s="162"/>
      <x:c r="BO27" s="862"/>
      <x:c r="BP27" s="162"/>
      <x:c r="BQ27" s="862"/>
      <x:c r="BR27" s="862"/>
      <x:c r="BS27" s="862"/>
      <x:c r="BT27" s="862"/>
      <x:c r="BU27" s="862"/>
      <x:c r="BV27" s="858" t="s">
        <x:v>1545</x:v>
      </x:c>
      <x:c r="BW27" s="862"/>
      <x:c r="BX27" s="862"/>
      <x:c r="BY27" s="162"/>
      <x:c r="BZ27" s="862"/>
      <x:c r="CA27" s="162"/>
      <x:c r="CB27" s="862"/>
      <x:c r="CC27" s="162"/>
      <x:c r="CD27" s="862"/>
      <x:c r="CE27" s="862"/>
      <x:c r="CF27" s="162"/>
      <x:c r="CG27" s="862"/>
      <x:c r="CH27" s="862"/>
      <x:c r="CI27" s="862"/>
      <x:c r="CJ27" s="862">
        <x:v>1</x:v>
      </x:c>
      <x:c r="CK27" s="862"/>
      <x:c r="CL27" s="862"/>
      <x:c r="CM27" s="862"/>
      <x:c r="CN27" s="862"/>
      <x:c r="CO27" s="862"/>
      <x:c r="CP27" s="162"/>
      <x:c r="CQ27" s="862"/>
      <x:c r="CR27" s="162"/>
      <x:c r="CS27" s="862">
        <x:v>37</x:v>
      </x:c>
      <x:c r="CT27" s="862"/>
      <x:c r="CU27" s="862"/>
      <x:c r="CV27" s="862"/>
      <x:c r="CW27" s="862"/>
      <x:c r="CX27" s="862"/>
      <x:c r="CY27" s="858" t="s">
        <x:v>1545</x:v>
      </x:c>
      <x:c r="CZ27" s="862"/>
      <x:c r="DA27" s="162"/>
      <x:c r="DB27" s="862"/>
      <x:c r="DC27" s="162"/>
      <x:c r="DD27" s="862"/>
      <x:c r="DE27" s="162"/>
      <x:c r="DF27" s="862"/>
      <x:c r="DG27" s="163"/>
    </x:row>
    <x:row r="28" spans="1:111" ht="30" customHeight="1">
      <x:c r="A28" s="858" t="s">
        <x:v>201</x:v>
      </x:c>
      <x:c r="B28" s="874">
        <x:v>1</x:v>
      </x:c>
      <x:c r="C28" s="162">
        <x:v>517.39999999999998</x:v>
      </x:c>
      <x:c r="D28" s="862"/>
      <x:c r="E28" s="162">
        <x:v>1511</x:v>
      </x:c>
      <x:c r="F28" s="862"/>
      <x:c r="G28" s="162"/>
      <x:c r="H28" s="862"/>
      <x:c r="I28" s="162"/>
      <x:c r="J28" s="862">
        <x:v>2</x:v>
      </x:c>
      <x:c r="K28" s="862"/>
      <x:c r="L28" s="162"/>
      <x:c r="M28" s="862"/>
      <x:c r="N28" s="862"/>
      <x:c r="O28" s="862"/>
      <x:c r="P28" s="862">
        <x:v>10</x:v>
      </x:c>
      <x:c r="Q28" s="861"/>
      <x:c r="R28" s="73"/>
      <x:c r="S28" s="862"/>
      <x:c r="T28" s="162"/>
      <x:c r="U28" s="862"/>
      <x:c r="V28" s="162"/>
      <x:c r="W28" s="862"/>
      <x:c r="X28" s="862">
        <x:v>14</x:v>
      </x:c>
      <x:c r="Y28" s="862"/>
      <x:c r="Z28" s="862"/>
      <x:c r="AA28" s="862"/>
      <x:c r="AB28" s="862"/>
      <x:c r="AC28" s="862"/>
      <x:c r="AD28" s="862"/>
      <x:c r="AE28" s="862"/>
      <x:c r="AF28" s="862"/>
      <x:c r="AG28" s="862"/>
      <x:c r="AH28" s="862"/>
      <x:c r="AI28" s="862"/>
      <x:c r="AJ28" s="862"/>
      <x:c r="AK28" s="862"/>
      <x:c r="AL28" s="858" t="s">
        <x:v>201</x:v>
      </x:c>
      <x:c r="AM28" s="862"/>
      <x:c r="AN28" s="162"/>
      <x:c r="AO28" s="862"/>
      <x:c r="AP28" s="862"/>
      <x:c r="AQ28" s="862"/>
      <x:c r="AR28" s="162"/>
      <x:c r="AS28" s="862"/>
      <x:c r="AT28" s="162"/>
      <x:c r="AU28" s="862"/>
      <x:c r="AV28" s="862"/>
      <x:c r="AW28" s="862"/>
      <x:c r="AX28" s="862"/>
      <x:c r="AY28" s="862"/>
      <x:c r="AZ28" s="862"/>
      <x:c r="BA28" s="162"/>
      <x:c r="BB28" s="862"/>
      <x:c r="BC28" s="862"/>
      <x:c r="BD28" s="862"/>
      <x:c r="BE28" s="862">
        <x:v>6</x:v>
      </x:c>
      <x:c r="BF28" s="862">
        <x:v>12</x:v>
      </x:c>
      <x:c r="BG28" s="862"/>
      <x:c r="BH28" s="862"/>
      <x:c r="BI28" s="861"/>
      <x:c r="BJ28" s="73"/>
      <x:c r="BK28" s="861"/>
      <x:c r="BL28" s="73"/>
      <x:c r="BM28" s="862"/>
      <x:c r="BN28" s="162"/>
      <x:c r="BO28" s="862"/>
      <x:c r="BP28" s="162"/>
      <x:c r="BQ28" s="862"/>
      <x:c r="BR28" s="862"/>
      <x:c r="BS28" s="862"/>
      <x:c r="BT28" s="862"/>
      <x:c r="BU28" s="862"/>
      <x:c r="BV28" s="858" t="s">
        <x:v>201</x:v>
      </x:c>
      <x:c r="BW28" s="862"/>
      <x:c r="BX28" s="862"/>
      <x:c r="BY28" s="162"/>
      <x:c r="BZ28" s="862"/>
      <x:c r="CA28" s="162"/>
      <x:c r="CB28" s="862"/>
      <x:c r="CC28" s="162"/>
      <x:c r="CD28" s="862"/>
      <x:c r="CE28" s="862"/>
      <x:c r="CF28" s="162"/>
      <x:c r="CG28" s="862"/>
      <x:c r="CH28" s="862"/>
      <x:c r="CI28" s="862"/>
      <x:c r="CJ28" s="862"/>
      <x:c r="CK28" s="862"/>
      <x:c r="CL28" s="862"/>
      <x:c r="CM28" s="862"/>
      <x:c r="CN28" s="862"/>
      <x:c r="CO28" s="862"/>
      <x:c r="CP28" s="162"/>
      <x:c r="CQ28" s="862"/>
      <x:c r="CR28" s="162"/>
      <x:c r="CS28" s="862"/>
      <x:c r="CT28" s="862"/>
      <x:c r="CU28" s="862"/>
      <x:c r="CV28" s="862">
        <x:v>8</x:v>
      </x:c>
      <x:c r="CW28" s="862"/>
      <x:c r="CX28" s="862"/>
      <x:c r="CY28" s="858" t="s">
        <x:v>201</x:v>
      </x:c>
      <x:c r="CZ28" s="862"/>
      <x:c r="DA28" s="162"/>
      <x:c r="DB28" s="862"/>
      <x:c r="DC28" s="162"/>
      <x:c r="DD28" s="862"/>
      <x:c r="DE28" s="162"/>
      <x:c r="DF28" s="862"/>
      <x:c r="DG28" s="163"/>
    </x:row>
    <x:row r="29" spans="1:111" ht="30" customHeight="1">
      <x:c r="A29" s="858" t="s">
        <x:v>2727</x:v>
      </x:c>
      <x:c r="B29" s="874">
        <x:v>1</x:v>
      </x:c>
      <x:c r="C29" s="162">
        <x:v>305.89999999999998</x:v>
      </x:c>
      <x:c r="D29" s="862"/>
      <x:c r="E29" s="162"/>
      <x:c r="F29" s="862"/>
      <x:c r="G29" s="162"/>
      <x:c r="H29" s="862"/>
      <x:c r="I29" s="162"/>
      <x:c r="J29" s="862"/>
      <x:c r="K29" s="862"/>
      <x:c r="L29" s="162"/>
      <x:c r="M29" s="862">
        <x:v>1</x:v>
      </x:c>
      <x:c r="N29" s="862"/>
      <x:c r="O29" s="862"/>
      <x:c r="P29" s="862"/>
      <x:c r="Q29" s="861"/>
      <x:c r="R29" s="73"/>
      <x:c r="S29" s="862">
        <x:v>1</x:v>
      </x:c>
      <x:c r="T29" s="162">
        <x:v>40</x:v>
      </x:c>
      <x:c r="U29" s="862"/>
      <x:c r="V29" s="162"/>
      <x:c r="W29" s="862">
        <x:v>1</x:v>
      </x:c>
      <x:c r="X29" s="862">
        <x:v>5</x:v>
      </x:c>
      <x:c r="Y29" s="862"/>
      <x:c r="Z29" s="862"/>
      <x:c r="AA29" s="862"/>
      <x:c r="AB29" s="862"/>
      <x:c r="AC29" s="862"/>
      <x:c r="AD29" s="862"/>
      <x:c r="AE29" s="862"/>
      <x:c r="AF29" s="862"/>
      <x:c r="AG29" s="862"/>
      <x:c r="AH29" s="862"/>
      <x:c r="AI29" s="862"/>
      <x:c r="AJ29" s="862"/>
      <x:c r="AK29" s="862"/>
      <x:c r="AL29" s="858" t="s">
        <x:v>2727</x:v>
      </x:c>
      <x:c r="AM29" s="862"/>
      <x:c r="AN29" s="162"/>
      <x:c r="AO29" s="862"/>
      <x:c r="AP29" s="862"/>
      <x:c r="AQ29" s="862"/>
      <x:c r="AR29" s="162"/>
      <x:c r="AS29" s="862"/>
      <x:c r="AT29" s="162"/>
      <x:c r="AU29" s="862"/>
      <x:c r="AV29" s="862"/>
      <x:c r="AW29" s="862"/>
      <x:c r="AX29" s="862"/>
      <x:c r="AY29" s="862"/>
      <x:c r="AZ29" s="862"/>
      <x:c r="BA29" s="162"/>
      <x:c r="BB29" s="862"/>
      <x:c r="BC29" s="862"/>
      <x:c r="BD29" s="862"/>
      <x:c r="BE29" s="862">
        <x:v>1</x:v>
      </x:c>
      <x:c r="BF29" s="862">
        <x:v>15</x:v>
      </x:c>
      <x:c r="BG29" s="862"/>
      <x:c r="BH29" s="862"/>
      <x:c r="BI29" s="861"/>
      <x:c r="BJ29" s="73"/>
      <x:c r="BK29" s="861"/>
      <x:c r="BL29" s="73"/>
      <x:c r="BM29" s="862"/>
      <x:c r="BN29" s="162"/>
      <x:c r="BO29" s="862"/>
      <x:c r="BP29" s="162"/>
      <x:c r="BQ29" s="862"/>
      <x:c r="BR29" s="862"/>
      <x:c r="BS29" s="862"/>
      <x:c r="BT29" s="862"/>
      <x:c r="BU29" s="862"/>
      <x:c r="BV29" s="858" t="s">
        <x:v>2727</x:v>
      </x:c>
      <x:c r="BW29" s="862"/>
      <x:c r="BX29" s="862"/>
      <x:c r="BY29" s="162"/>
      <x:c r="BZ29" s="862"/>
      <x:c r="CA29" s="162"/>
      <x:c r="CB29" s="862"/>
      <x:c r="CC29" s="162"/>
      <x:c r="CD29" s="862"/>
      <x:c r="CE29" s="862"/>
      <x:c r="CF29" s="162"/>
      <x:c r="CG29" s="862"/>
      <x:c r="CH29" s="862">
        <x:v>8</x:v>
      </x:c>
      <x:c r="CI29" s="862"/>
      <x:c r="CJ29" s="862">
        <x:v>2</x:v>
      </x:c>
      <x:c r="CK29" s="862"/>
      <x:c r="CL29" s="862"/>
      <x:c r="CM29" s="862"/>
      <x:c r="CN29" s="862"/>
      <x:c r="CO29" s="862">
        <x:v>1</x:v>
      </x:c>
      <x:c r="CP29" s="162">
        <x:v>27</x:v>
      </x:c>
      <x:c r="CQ29" s="862"/>
      <x:c r="CR29" s="162"/>
      <x:c r="CS29" s="862">
        <x:v>22</x:v>
      </x:c>
      <x:c r="CT29" s="862"/>
      <x:c r="CU29" s="862"/>
      <x:c r="CV29" s="862"/>
      <x:c r="CW29" s="862"/>
      <x:c r="CX29" s="862"/>
      <x:c r="CY29" s="858" t="s">
        <x:v>2727</x:v>
      </x:c>
      <x:c r="CZ29" s="862"/>
      <x:c r="DA29" s="162"/>
      <x:c r="DB29" s="862"/>
      <x:c r="DC29" s="162"/>
      <x:c r="DD29" s="862"/>
      <x:c r="DE29" s="162"/>
      <x:c r="DF29" s="862"/>
      <x:c r="DG29" s="163"/>
    </x:row>
    <x:row r="30" spans="1:111" s="843" customFormat="1" ht="30" customHeight="1">
      <x:c r="A30" s="858" t="s">
        <x:v>1481</x:v>
      </x:c>
      <x:c r="B30" s="859"/>
      <x:c r="C30" s="73"/>
      <x:c r="D30" s="861"/>
      <x:c r="E30" s="73"/>
      <x:c r="F30" s="861"/>
      <x:c r="G30" s="73"/>
      <x:c r="H30" s="861"/>
      <x:c r="I30" s="73"/>
      <x:c r="J30" s="861"/>
      <x:c r="K30" s="861"/>
      <x:c r="L30" s="73"/>
      <x:c r="M30" s="861"/>
      <x:c r="N30" s="861"/>
      <x:c r="O30" s="861"/>
      <x:c r="P30" s="861"/>
      <x:c r="Q30" s="861"/>
      <x:c r="R30" s="73"/>
      <x:c r="S30" s="861"/>
      <x:c r="T30" s="73"/>
      <x:c r="U30" s="861"/>
      <x:c r="V30" s="73"/>
      <x:c r="W30" s="861"/>
      <x:c r="X30" s="861"/>
      <x:c r="Y30" s="861"/>
      <x:c r="Z30" s="861"/>
      <x:c r="AA30" s="861"/>
      <x:c r="AB30" s="861"/>
      <x:c r="AC30" s="861"/>
      <x:c r="AD30" s="861"/>
      <x:c r="AE30" s="861"/>
      <x:c r="AF30" s="861"/>
      <x:c r="AG30" s="861"/>
      <x:c r="AH30" s="861"/>
      <x:c r="AI30" s="861"/>
      <x:c r="AJ30" s="861"/>
      <x:c r="AK30" s="861"/>
      <x:c r="AL30" s="858" t="s">
        <x:v>1481</x:v>
      </x:c>
      <x:c r="AM30" s="861"/>
      <x:c r="AN30" s="73"/>
      <x:c r="AO30" s="861"/>
      <x:c r="AP30" s="861"/>
      <x:c r="AQ30" s="861"/>
      <x:c r="AR30" s="73"/>
      <x:c r="AS30" s="861"/>
      <x:c r="AT30" s="73"/>
      <x:c r="AU30" s="861"/>
      <x:c r="AV30" s="861"/>
      <x:c r="AW30" s="861"/>
      <x:c r="AX30" s="861"/>
      <x:c r="AY30" s="861"/>
      <x:c r="AZ30" s="861"/>
      <x:c r="BA30" s="73"/>
      <x:c r="BB30" s="861"/>
      <x:c r="BC30" s="861"/>
      <x:c r="BD30" s="861"/>
      <x:c r="BE30" s="861"/>
      <x:c r="BF30" s="861"/>
      <x:c r="BG30" s="861"/>
      <x:c r="BH30" s="861"/>
      <x:c r="BI30" s="861"/>
      <x:c r="BJ30" s="73"/>
      <x:c r="BK30" s="861"/>
      <x:c r="BL30" s="73"/>
      <x:c r="BM30" s="861"/>
      <x:c r="BN30" s="73"/>
      <x:c r="BO30" s="861"/>
      <x:c r="BP30" s="73"/>
      <x:c r="BQ30" s="861"/>
      <x:c r="BR30" s="861"/>
      <x:c r="BS30" s="861"/>
      <x:c r="BT30" s="861"/>
      <x:c r="BU30" s="861"/>
      <x:c r="BV30" s="858" t="s">
        <x:v>1481</x:v>
      </x:c>
      <x:c r="BW30" s="861"/>
      <x:c r="BX30" s="861"/>
      <x:c r="BY30" s="73"/>
      <x:c r="BZ30" s="861"/>
      <x:c r="CA30" s="73"/>
      <x:c r="CB30" s="861"/>
      <x:c r="CC30" s="73"/>
      <x:c r="CD30" s="861"/>
      <x:c r="CE30" s="861"/>
      <x:c r="CF30" s="73"/>
      <x:c r="CG30" s="861"/>
      <x:c r="CH30" s="861"/>
      <x:c r="CI30" s="861"/>
      <x:c r="CJ30" s="861"/>
      <x:c r="CK30" s="861"/>
      <x:c r="CL30" s="861"/>
      <x:c r="CM30" s="861"/>
      <x:c r="CN30" s="861"/>
      <x:c r="CO30" s="861"/>
      <x:c r="CP30" s="73"/>
      <x:c r="CQ30" s="861"/>
      <x:c r="CR30" s="73"/>
      <x:c r="CS30" s="861"/>
      <x:c r="CT30" s="861"/>
      <x:c r="CU30" s="861"/>
      <x:c r="CV30" s="861"/>
      <x:c r="CW30" s="861"/>
      <x:c r="CX30" s="861"/>
      <x:c r="CY30" s="858" t="s">
        <x:v>1481</x:v>
      </x:c>
      <x:c r="CZ30" s="861"/>
      <x:c r="DA30" s="73"/>
      <x:c r="DB30" s="861"/>
      <x:c r="DC30" s="73"/>
      <x:c r="DD30" s="861"/>
      <x:c r="DE30" s="73"/>
      <x:c r="DF30" s="861"/>
      <x:c r="DG30" s="104"/>
    </x:row>
    <x:row r="31" spans="1:111" s="843" customFormat="1" ht="30" customHeight="1">
      <x:c r="A31" s="858" t="s">
        <x:v>859</x:v>
      </x:c>
      <x:c r="B31" s="859"/>
      <x:c r="C31" s="73"/>
      <x:c r="D31" s="861"/>
      <x:c r="E31" s="73"/>
      <x:c r="F31" s="861"/>
      <x:c r="G31" s="73"/>
      <x:c r="H31" s="861"/>
      <x:c r="I31" s="73"/>
      <x:c r="J31" s="861"/>
      <x:c r="K31" s="861"/>
      <x:c r="L31" s="73"/>
      <x:c r="M31" s="861"/>
      <x:c r="N31" s="861"/>
      <x:c r="O31" s="861"/>
      <x:c r="P31" s="861"/>
      <x:c r="Q31" s="861"/>
      <x:c r="R31" s="73"/>
      <x:c r="S31" s="861"/>
      <x:c r="T31" s="73"/>
      <x:c r="U31" s="861"/>
      <x:c r="V31" s="73"/>
      <x:c r="W31" s="861"/>
      <x:c r="X31" s="861"/>
      <x:c r="Y31" s="861"/>
      <x:c r="Z31" s="861"/>
      <x:c r="AA31" s="861"/>
      <x:c r="AB31" s="861"/>
      <x:c r="AC31" s="861"/>
      <x:c r="AD31" s="861"/>
      <x:c r="AE31" s="861"/>
      <x:c r="AF31" s="861"/>
      <x:c r="AG31" s="861"/>
      <x:c r="AH31" s="861"/>
      <x:c r="AI31" s="861"/>
      <x:c r="AJ31" s="861"/>
      <x:c r="AK31" s="861"/>
      <x:c r="AL31" s="858" t="s">
        <x:v>859</x:v>
      </x:c>
      <x:c r="AM31" s="861"/>
      <x:c r="AN31" s="73"/>
      <x:c r="AO31" s="861"/>
      <x:c r="AP31" s="861"/>
      <x:c r="AQ31" s="861"/>
      <x:c r="AR31" s="73"/>
      <x:c r="AS31" s="861"/>
      <x:c r="AT31" s="73"/>
      <x:c r="AU31" s="861"/>
      <x:c r="AV31" s="861"/>
      <x:c r="AW31" s="861"/>
      <x:c r="AX31" s="861"/>
      <x:c r="AY31" s="861"/>
      <x:c r="AZ31" s="861"/>
      <x:c r="BA31" s="73"/>
      <x:c r="BB31" s="861"/>
      <x:c r="BC31" s="861"/>
      <x:c r="BD31" s="861"/>
      <x:c r="BE31" s="861"/>
      <x:c r="BF31" s="861"/>
      <x:c r="BG31" s="861"/>
      <x:c r="BH31" s="861"/>
      <x:c r="BI31" s="861"/>
      <x:c r="BJ31" s="73"/>
      <x:c r="BK31" s="861"/>
      <x:c r="BL31" s="73"/>
      <x:c r="BM31" s="861"/>
      <x:c r="BN31" s="73"/>
      <x:c r="BO31" s="861"/>
      <x:c r="BP31" s="73"/>
      <x:c r="BQ31" s="861"/>
      <x:c r="BR31" s="861"/>
      <x:c r="BS31" s="861"/>
      <x:c r="BT31" s="861"/>
      <x:c r="BU31" s="861"/>
      <x:c r="BV31" s="858" t="s">
        <x:v>859</x:v>
      </x:c>
      <x:c r="BW31" s="861"/>
      <x:c r="BX31" s="861"/>
      <x:c r="BY31" s="73"/>
      <x:c r="BZ31" s="861"/>
      <x:c r="CA31" s="73"/>
      <x:c r="CB31" s="861"/>
      <x:c r="CC31" s="73"/>
      <x:c r="CD31" s="861"/>
      <x:c r="CE31" s="861"/>
      <x:c r="CF31" s="73"/>
      <x:c r="CG31" s="861"/>
      <x:c r="CH31" s="861"/>
      <x:c r="CI31" s="861"/>
      <x:c r="CJ31" s="861"/>
      <x:c r="CK31" s="861"/>
      <x:c r="CL31" s="861"/>
      <x:c r="CM31" s="861"/>
      <x:c r="CN31" s="861"/>
      <x:c r="CO31" s="861"/>
      <x:c r="CP31" s="73"/>
      <x:c r="CQ31" s="861"/>
      <x:c r="CR31" s="73"/>
      <x:c r="CS31" s="861"/>
      <x:c r="CT31" s="861"/>
      <x:c r="CU31" s="861"/>
      <x:c r="CV31" s="861"/>
      <x:c r="CW31" s="861"/>
      <x:c r="CX31" s="861"/>
      <x:c r="CY31" s="858" t="s">
        <x:v>859</x:v>
      </x:c>
      <x:c r="CZ31" s="861"/>
      <x:c r="DA31" s="73"/>
      <x:c r="DB31" s="861"/>
      <x:c r="DC31" s="73"/>
      <x:c r="DD31" s="861"/>
      <x:c r="DE31" s="73"/>
      <x:c r="DF31" s="861"/>
      <x:c r="DG31" s="104"/>
    </x:row>
    <x:row r="32" spans="1:111" s="843" customFormat="1" ht="30" customHeight="1">
      <x:c r="A32" s="858" t="s">
        <x:v>179</x:v>
      </x:c>
      <x:c r="B32" s="859"/>
      <x:c r="C32" s="73"/>
      <x:c r="D32" s="861"/>
      <x:c r="E32" s="73"/>
      <x:c r="F32" s="861"/>
      <x:c r="G32" s="73"/>
      <x:c r="H32" s="861"/>
      <x:c r="I32" s="73"/>
      <x:c r="J32" s="861"/>
      <x:c r="K32" s="861"/>
      <x:c r="L32" s="73"/>
      <x:c r="M32" s="861"/>
      <x:c r="N32" s="861"/>
      <x:c r="O32" s="861"/>
      <x:c r="P32" s="861"/>
      <x:c r="Q32" s="861"/>
      <x:c r="R32" s="73"/>
      <x:c r="S32" s="861"/>
      <x:c r="T32" s="73"/>
      <x:c r="U32" s="861"/>
      <x:c r="V32" s="73"/>
      <x:c r="W32" s="861"/>
      <x:c r="X32" s="861"/>
      <x:c r="Y32" s="861"/>
      <x:c r="Z32" s="861"/>
      <x:c r="AA32" s="861"/>
      <x:c r="AB32" s="861"/>
      <x:c r="AC32" s="861"/>
      <x:c r="AD32" s="861"/>
      <x:c r="AE32" s="861"/>
      <x:c r="AF32" s="861"/>
      <x:c r="AG32" s="861"/>
      <x:c r="AH32" s="861"/>
      <x:c r="AI32" s="861"/>
      <x:c r="AJ32" s="861"/>
      <x:c r="AK32" s="861"/>
      <x:c r="AL32" s="858" t="s">
        <x:v>179</x:v>
      </x:c>
      <x:c r="AM32" s="861"/>
      <x:c r="AN32" s="73"/>
      <x:c r="AO32" s="861"/>
      <x:c r="AP32" s="861"/>
      <x:c r="AQ32" s="861"/>
      <x:c r="AR32" s="73"/>
      <x:c r="AS32" s="861"/>
      <x:c r="AT32" s="73"/>
      <x:c r="AU32" s="861"/>
      <x:c r="AV32" s="861"/>
      <x:c r="AW32" s="861"/>
      <x:c r="AX32" s="861"/>
      <x:c r="AY32" s="861"/>
      <x:c r="AZ32" s="861"/>
      <x:c r="BA32" s="73"/>
      <x:c r="BB32" s="861"/>
      <x:c r="BC32" s="861"/>
      <x:c r="BD32" s="861"/>
      <x:c r="BE32" s="861"/>
      <x:c r="BF32" s="861"/>
      <x:c r="BG32" s="861"/>
      <x:c r="BH32" s="861"/>
      <x:c r="BI32" s="861"/>
      <x:c r="BJ32" s="73"/>
      <x:c r="BK32" s="861"/>
      <x:c r="BL32" s="73"/>
      <x:c r="BM32" s="861"/>
      <x:c r="BN32" s="73"/>
      <x:c r="BO32" s="861"/>
      <x:c r="BP32" s="73"/>
      <x:c r="BQ32" s="861"/>
      <x:c r="BR32" s="861"/>
      <x:c r="BS32" s="861"/>
      <x:c r="BT32" s="861"/>
      <x:c r="BU32" s="861"/>
      <x:c r="BV32" s="858" t="s">
        <x:v>179</x:v>
      </x:c>
      <x:c r="BW32" s="861"/>
      <x:c r="BX32" s="861"/>
      <x:c r="BY32" s="73"/>
      <x:c r="BZ32" s="861"/>
      <x:c r="CA32" s="73"/>
      <x:c r="CB32" s="861"/>
      <x:c r="CC32" s="73"/>
      <x:c r="CD32" s="861"/>
      <x:c r="CE32" s="861"/>
      <x:c r="CF32" s="73"/>
      <x:c r="CG32" s="861"/>
      <x:c r="CH32" s="861"/>
      <x:c r="CI32" s="861"/>
      <x:c r="CJ32" s="861"/>
      <x:c r="CK32" s="861"/>
      <x:c r="CL32" s="861"/>
      <x:c r="CM32" s="861"/>
      <x:c r="CN32" s="861"/>
      <x:c r="CO32" s="861"/>
      <x:c r="CP32" s="73"/>
      <x:c r="CQ32" s="861"/>
      <x:c r="CR32" s="73"/>
      <x:c r="CS32" s="861"/>
      <x:c r="CT32" s="861"/>
      <x:c r="CU32" s="861"/>
      <x:c r="CV32" s="861"/>
      <x:c r="CW32" s="861"/>
      <x:c r="CX32" s="861"/>
      <x:c r="CY32" s="858" t="s">
        <x:v>179</x:v>
      </x:c>
      <x:c r="CZ32" s="861"/>
      <x:c r="DA32" s="73"/>
      <x:c r="DB32" s="861"/>
      <x:c r="DC32" s="73"/>
      <x:c r="DD32" s="861"/>
      <x:c r="DE32" s="73"/>
      <x:c r="DF32" s="861"/>
      <x:c r="DG32" s="104"/>
    </x:row>
    <x:row r="33" spans="1:111" ht="30" customHeight="1">
      <x:c r="A33" s="873" t="s">
        <x:v>677</x:v>
      </x:c>
      <x:c r="B33" s="859">
        <x:f t="shared" ref="B33:AK33" si="24">SUM(B34:B36)</x:f>
        <x:v>0</x:v>
      </x:c>
      <x:c r="C33" s="73">
        <x:f t="shared" si="24"/>
        <x:v>0</x:v>
      </x:c>
      <x:c r="D33" s="861">
        <x:f t="shared" si="24"/>
        <x:v>0</x:v>
      </x:c>
      <x:c r="E33" s="73">
        <x:f t="shared" si="24"/>
        <x:v>0</x:v>
      </x:c>
      <x:c r="F33" s="861">
        <x:f t="shared" si="24"/>
        <x:v>1</x:v>
      </x:c>
      <x:c r="G33" s="73">
        <x:f t="shared" si="24"/>
        <x:v>1</x:v>
      </x:c>
      <x:c r="H33" s="861">
        <x:f t="shared" si="24"/>
        <x:v>0</x:v>
      </x:c>
      <x:c r="I33" s="73">
        <x:f t="shared" si="24"/>
        <x:v>0</x:v>
      </x:c>
      <x:c r="J33" s="861">
        <x:f t="shared" si="24"/>
        <x:v>0</x:v>
      </x:c>
      <x:c r="K33" s="861">
        <x:f t="shared" si="24"/>
        <x:v>0</x:v>
      </x:c>
      <x:c r="L33" s="73">
        <x:f t="shared" si="24"/>
        <x:v>0</x:v>
      </x:c>
      <x:c r="M33" s="861">
        <x:f t="shared" si="24"/>
        <x:v>0</x:v>
      </x:c>
      <x:c r="N33" s="861">
        <x:f t="shared" si="24"/>
        <x:v>0</x:v>
      </x:c>
      <x:c r="O33" s="861">
        <x:f t="shared" si="24"/>
        <x:v>0</x:v>
      </x:c>
      <x:c r="P33" s="861">
        <x:f t="shared" si="24"/>
        <x:v>0</x:v>
      </x:c>
      <x:c r="Q33" s="861">
        <x:f t="shared" si="24"/>
        <x:v>0</x:v>
      </x:c>
      <x:c r="R33" s="73">
        <x:f t="shared" si="24"/>
        <x:v>0</x:v>
      </x:c>
      <x:c r="S33" s="861">
        <x:f t="shared" si="24"/>
        <x:v>0</x:v>
      </x:c>
      <x:c r="T33" s="73">
        <x:f t="shared" si="24"/>
        <x:v>0</x:v>
      </x:c>
      <x:c r="U33" s="861">
        <x:f t="shared" si="24"/>
        <x:v>0</x:v>
      </x:c>
      <x:c r="V33" s="73">
        <x:f t="shared" si="24"/>
        <x:v>0</x:v>
      </x:c>
      <x:c r="W33" s="861">
        <x:f t="shared" si="24"/>
        <x:v>0</x:v>
      </x:c>
      <x:c r="X33" s="861">
        <x:f t="shared" si="24"/>
        <x:v>0</x:v>
      </x:c>
      <x:c r="Y33" s="861">
        <x:f t="shared" si="24"/>
        <x:v>0</x:v>
      </x:c>
      <x:c r="Z33" s="861">
        <x:f t="shared" si="24"/>
        <x:v>0</x:v>
      </x:c>
      <x:c r="AA33" s="861">
        <x:f t="shared" si="24"/>
        <x:v>0</x:v>
      </x:c>
      <x:c r="AB33" s="861">
        <x:f t="shared" si="24"/>
        <x:v>0</x:v>
      </x:c>
      <x:c r="AC33" s="861">
        <x:f t="shared" si="24"/>
        <x:v>0</x:v>
      </x:c>
      <x:c r="AD33" s="861">
        <x:f t="shared" si="24"/>
        <x:v>0</x:v>
      </x:c>
      <x:c r="AE33" s="861">
        <x:f t="shared" si="24"/>
        <x:v>0</x:v>
      </x:c>
      <x:c r="AF33" s="861">
        <x:f t="shared" si="24"/>
        <x:v>0</x:v>
      </x:c>
      <x:c r="AG33" s="861">
        <x:f t="shared" si="24"/>
        <x:v>0</x:v>
      </x:c>
      <x:c r="AH33" s="861">
        <x:f t="shared" si="24"/>
        <x:v>0</x:v>
      </x:c>
      <x:c r="AI33" s="861">
        <x:f t="shared" si="24"/>
        <x:v>0</x:v>
      </x:c>
      <x:c r="AJ33" s="861">
        <x:f t="shared" si="24"/>
        <x:v>0</x:v>
      </x:c>
      <x:c r="AK33" s="861">
        <x:f t="shared" si="24"/>
        <x:v>0</x:v>
      </x:c>
      <x:c r="AL33" s="873" t="s">
        <x:v>677</x:v>
      </x:c>
      <x:c r="AM33" s="861">
        <x:f t="shared" ref="AM33:BU33" si="25">SUM(AM34:AM36)</x:f>
        <x:v>0</x:v>
      </x:c>
      <x:c r="AN33" s="73">
        <x:f t="shared" si="25"/>
        <x:v>0</x:v>
      </x:c>
      <x:c r="AO33" s="861">
        <x:f t="shared" si="25"/>
        <x:v>0</x:v>
      </x:c>
      <x:c r="AP33" s="861">
        <x:f t="shared" si="25"/>
        <x:v>0</x:v>
      </x:c>
      <x:c r="AQ33" s="861">
        <x:f t="shared" si="25"/>
        <x:v>0</x:v>
      </x:c>
      <x:c r="AR33" s="73">
        <x:f t="shared" si="25"/>
        <x:v>0</x:v>
      </x:c>
      <x:c r="AS33" s="861">
        <x:f t="shared" si="25"/>
        <x:v>0</x:v>
      </x:c>
      <x:c r="AT33" s="73">
        <x:f t="shared" si="25"/>
        <x:v>0</x:v>
      </x:c>
      <x:c r="AU33" s="861">
        <x:f t="shared" si="25"/>
        <x:v>0</x:v>
      </x:c>
      <x:c r="AV33" s="861">
        <x:f t="shared" si="25"/>
        <x:v>0</x:v>
      </x:c>
      <x:c r="AW33" s="861">
        <x:f t="shared" si="25"/>
        <x:v>0</x:v>
      </x:c>
      <x:c r="AX33" s="861">
        <x:f t="shared" si="25"/>
        <x:v>0</x:v>
      </x:c>
      <x:c r="AY33" s="861">
        <x:f t="shared" si="25"/>
        <x:v>0</x:v>
      </x:c>
      <x:c r="AZ33" s="861">
        <x:f t="shared" si="25"/>
        <x:v>0</x:v>
      </x:c>
      <x:c r="BA33" s="73">
        <x:f t="shared" si="25"/>
        <x:v>0</x:v>
      </x:c>
      <x:c r="BB33" s="861">
        <x:f t="shared" si="25"/>
        <x:v>0</x:v>
      </x:c>
      <x:c r="BC33" s="861">
        <x:f t="shared" si="25"/>
        <x:v>0</x:v>
      </x:c>
      <x:c r="BD33" s="861">
        <x:f t="shared" si="25"/>
        <x:v>0</x:v>
      </x:c>
      <x:c r="BE33" s="861">
        <x:f t="shared" si="25"/>
        <x:v>3</x:v>
      </x:c>
      <x:c r="BF33" s="861">
        <x:f t="shared" si="25"/>
        <x:v>68</x:v>
      </x:c>
      <x:c r="BG33" s="861">
        <x:f t="shared" si="25"/>
        <x:v>0</x:v>
      </x:c>
      <x:c r="BH33" s="861">
        <x:f t="shared" si="25"/>
        <x:v>0</x:v>
      </x:c>
      <x:c r="BI33" s="861">
        <x:f t="shared" si="25"/>
        <x:v>0</x:v>
      </x:c>
      <x:c r="BJ33" s="73">
        <x:f t="shared" si="25"/>
        <x:v>0</x:v>
      </x:c>
      <x:c r="BK33" s="861">
        <x:f t="shared" si="25"/>
        <x:v>0</x:v>
      </x:c>
      <x:c r="BL33" s="73">
        <x:f t="shared" si="25"/>
        <x:v>0</x:v>
      </x:c>
      <x:c r="BM33" s="861">
        <x:f t="shared" si="25"/>
        <x:v>0</x:v>
      </x:c>
      <x:c r="BN33" s="73">
        <x:f t="shared" si="25"/>
        <x:v>0</x:v>
      </x:c>
      <x:c r="BO33" s="861">
        <x:f t="shared" si="25"/>
        <x:v>0</x:v>
      </x:c>
      <x:c r="BP33" s="73">
        <x:f t="shared" si="25"/>
        <x:v>0</x:v>
      </x:c>
      <x:c r="BQ33" s="861">
        <x:f t="shared" si="25"/>
        <x:v>0</x:v>
      </x:c>
      <x:c r="BR33" s="861">
        <x:f t="shared" si="25"/>
        <x:v>0</x:v>
      </x:c>
      <x:c r="BS33" s="861">
        <x:f t="shared" si="25"/>
        <x:v>0</x:v>
      </x:c>
      <x:c r="BT33" s="861">
        <x:f t="shared" si="25"/>
        <x:v>0</x:v>
      </x:c>
      <x:c r="BU33" s="861">
        <x:f t="shared" si="25"/>
        <x:v>0</x:v>
      </x:c>
      <x:c r="BV33" s="873" t="s">
        <x:v>677</x:v>
      </x:c>
      <x:c r="BW33" s="861">
        <x:f t="shared" ref="BW33:CX33" si="26">SUM(BW34:BW36)</x:f>
        <x:v>0</x:v>
      </x:c>
      <x:c r="BX33" s="861">
        <x:f t="shared" si="26"/>
        <x:v>0</x:v>
      </x:c>
      <x:c r="BY33" s="73">
        <x:f t="shared" si="26"/>
        <x:v>0</x:v>
      </x:c>
      <x:c r="BZ33" s="861">
        <x:f t="shared" si="26"/>
        <x:v>0</x:v>
      </x:c>
      <x:c r="CA33" s="73">
        <x:f t="shared" si="26"/>
        <x:v>0</x:v>
      </x:c>
      <x:c r="CB33" s="861">
        <x:f t="shared" si="26"/>
        <x:v>0</x:v>
      </x:c>
      <x:c r="CC33" s="73">
        <x:f t="shared" si="26"/>
        <x:v>0</x:v>
      </x:c>
      <x:c r="CD33" s="861">
        <x:f t="shared" si="26"/>
        <x:v>0</x:v>
      </x:c>
      <x:c r="CE33" s="861">
        <x:f t="shared" si="26"/>
        <x:v>0</x:v>
      </x:c>
      <x:c r="CF33" s="73">
        <x:f t="shared" si="26"/>
        <x:v>0</x:v>
      </x:c>
      <x:c r="CG33" s="861">
        <x:f t="shared" si="26"/>
        <x:v>0</x:v>
      </x:c>
      <x:c r="CH33" s="861">
        <x:f t="shared" si="26"/>
        <x:v>0</x:v>
      </x:c>
      <x:c r="CI33" s="861">
        <x:f t="shared" si="26"/>
        <x:v>0</x:v>
      </x:c>
      <x:c r="CJ33" s="861">
        <x:f t="shared" si="26"/>
        <x:v>0</x:v>
      </x:c>
      <x:c r="CK33" s="861">
        <x:f t="shared" si="26"/>
        <x:v>0</x:v>
      </x:c>
      <x:c r="CL33" s="861">
        <x:f t="shared" si="26"/>
        <x:v>0</x:v>
      </x:c>
      <x:c r="CM33" s="861">
        <x:f t="shared" si="26"/>
        <x:v>0</x:v>
      </x:c>
      <x:c r="CN33" s="861">
        <x:f t="shared" si="26"/>
        <x:v>0</x:v>
      </x:c>
      <x:c r="CO33" s="861">
        <x:f t="shared" si="26"/>
        <x:v>0</x:v>
      </x:c>
      <x:c r="CP33" s="73">
        <x:f t="shared" si="26"/>
        <x:v>0</x:v>
      </x:c>
      <x:c r="CQ33" s="861">
        <x:f t="shared" si="26"/>
        <x:v>0</x:v>
      </x:c>
      <x:c r="CR33" s="73">
        <x:f t="shared" si="26"/>
        <x:v>0</x:v>
      </x:c>
      <x:c r="CS33" s="861">
        <x:f t="shared" si="26"/>
        <x:v>0</x:v>
      </x:c>
      <x:c r="CT33" s="861">
        <x:f t="shared" si="26"/>
        <x:v>0</x:v>
      </x:c>
      <x:c r="CU33" s="861">
        <x:f t="shared" si="26"/>
        <x:v>0</x:v>
      </x:c>
      <x:c r="CV33" s="861">
        <x:f t="shared" si="26"/>
        <x:v>0</x:v>
      </x:c>
      <x:c r="CW33" s="861">
        <x:f t="shared" si="26"/>
        <x:v>0</x:v>
      </x:c>
      <x:c r="CX33" s="861">
        <x:f t="shared" si="26"/>
        <x:v>0</x:v>
      </x:c>
      <x:c r="CY33" s="873" t="s">
        <x:v>677</x:v>
      </x:c>
      <x:c r="CZ33" s="861">
        <x:f t="shared" ref="CZ33:DG33" si="27">SUM(CZ34:CZ36)</x:f>
        <x:v>0</x:v>
      </x:c>
      <x:c r="DA33" s="73">
        <x:f t="shared" si="27"/>
        <x:v>0</x:v>
      </x:c>
      <x:c r="DB33" s="861">
        <x:f t="shared" si="27"/>
        <x:v>0</x:v>
      </x:c>
      <x:c r="DC33" s="73">
        <x:f t="shared" si="27"/>
        <x:v>0</x:v>
      </x:c>
      <x:c r="DD33" s="861">
        <x:f t="shared" si="27"/>
        <x:v>0</x:v>
      </x:c>
      <x:c r="DE33" s="73">
        <x:f t="shared" si="27"/>
        <x:v>0</x:v>
      </x:c>
      <x:c r="DF33" s="861">
        <x:f t="shared" si="27"/>
        <x:v>0</x:v>
      </x:c>
      <x:c r="DG33" s="104">
        <x:f t="shared" si="27"/>
        <x:v>0</x:v>
      </x:c>
    </x:row>
    <x:row r="34" spans="1:111" ht="30" customHeight="1">
      <x:c r="A34" s="858" t="s">
        <x:v>1668</x:v>
      </x:c>
      <x:c r="B34" s="859"/>
      <x:c r="C34" s="73"/>
      <x:c r="D34" s="861"/>
      <x:c r="E34" s="73"/>
      <x:c r="F34" s="862">
        <x:v>1</x:v>
      </x:c>
      <x:c r="G34" s="162">
        <x:v>1</x:v>
      </x:c>
      <x:c r="H34" s="861"/>
      <x:c r="I34" s="73"/>
      <x:c r="J34" s="861"/>
      <x:c r="K34" s="861"/>
      <x:c r="L34" s="73"/>
      <x:c r="M34" s="861"/>
      <x:c r="N34" s="861"/>
      <x:c r="O34" s="861"/>
      <x:c r="P34" s="861"/>
      <x:c r="Q34" s="861"/>
      <x:c r="R34" s="73"/>
      <x:c r="S34" s="861"/>
      <x:c r="T34" s="73"/>
      <x:c r="U34" s="861"/>
      <x:c r="V34" s="73"/>
      <x:c r="W34" s="861"/>
      <x:c r="X34" s="861"/>
      <x:c r="Y34" s="861"/>
      <x:c r="Z34" s="861"/>
      <x:c r="AA34" s="861"/>
      <x:c r="AB34" s="861"/>
      <x:c r="AC34" s="861"/>
      <x:c r="AD34" s="861"/>
      <x:c r="AE34" s="861"/>
      <x:c r="AF34" s="861"/>
      <x:c r="AG34" s="861"/>
      <x:c r="AH34" s="861"/>
      <x:c r="AI34" s="861"/>
      <x:c r="AJ34" s="861"/>
      <x:c r="AK34" s="861"/>
      <x:c r="AL34" s="858" t="s">
        <x:v>1668</x:v>
      </x:c>
      <x:c r="AM34" s="861"/>
      <x:c r="AN34" s="73"/>
      <x:c r="AO34" s="861"/>
      <x:c r="AP34" s="861"/>
      <x:c r="AQ34" s="861"/>
      <x:c r="AR34" s="73"/>
      <x:c r="AS34" s="861"/>
      <x:c r="AT34" s="73"/>
      <x:c r="AU34" s="861"/>
      <x:c r="AV34" s="861"/>
      <x:c r="AW34" s="861"/>
      <x:c r="AX34" s="861"/>
      <x:c r="AY34" s="861"/>
      <x:c r="AZ34" s="861"/>
      <x:c r="BA34" s="73"/>
      <x:c r="BB34" s="861"/>
      <x:c r="BC34" s="861"/>
      <x:c r="BD34" s="861"/>
      <x:c r="BE34" s="861"/>
      <x:c r="BF34" s="861"/>
      <x:c r="BG34" s="861"/>
      <x:c r="BH34" s="861"/>
      <x:c r="BI34" s="861"/>
      <x:c r="BJ34" s="73"/>
      <x:c r="BK34" s="861"/>
      <x:c r="BL34" s="73"/>
      <x:c r="BM34" s="861"/>
      <x:c r="BN34" s="73"/>
      <x:c r="BO34" s="861"/>
      <x:c r="BP34" s="73"/>
      <x:c r="BQ34" s="861"/>
      <x:c r="BR34" s="861"/>
      <x:c r="BS34" s="861"/>
      <x:c r="BT34" s="861"/>
      <x:c r="BU34" s="861"/>
      <x:c r="BV34" s="858" t="s">
        <x:v>1668</x:v>
      </x:c>
      <x:c r="BW34" s="861"/>
      <x:c r="BX34" s="861"/>
      <x:c r="BY34" s="73"/>
      <x:c r="BZ34" s="861"/>
      <x:c r="CA34" s="73"/>
      <x:c r="CB34" s="861"/>
      <x:c r="CC34" s="73"/>
      <x:c r="CD34" s="861"/>
      <x:c r="CE34" s="861"/>
      <x:c r="CF34" s="73"/>
      <x:c r="CG34" s="861"/>
      <x:c r="CH34" s="861"/>
      <x:c r="CI34" s="861"/>
      <x:c r="CJ34" s="861"/>
      <x:c r="CK34" s="861"/>
      <x:c r="CL34" s="861"/>
      <x:c r="CM34" s="861"/>
      <x:c r="CN34" s="861"/>
      <x:c r="CO34" s="861"/>
      <x:c r="CP34" s="73"/>
      <x:c r="CQ34" s="861"/>
      <x:c r="CR34" s="73"/>
      <x:c r="CS34" s="861"/>
      <x:c r="CT34" s="861"/>
      <x:c r="CU34" s="861"/>
      <x:c r="CV34" s="861"/>
      <x:c r="CW34" s="861"/>
      <x:c r="CX34" s="861"/>
      <x:c r="CY34" s="858" t="s">
        <x:v>1668</x:v>
      </x:c>
      <x:c r="CZ34" s="861"/>
      <x:c r="DA34" s="73"/>
      <x:c r="DB34" s="861"/>
      <x:c r="DC34" s="73"/>
      <x:c r="DD34" s="861"/>
      <x:c r="DE34" s="73"/>
      <x:c r="DF34" s="861"/>
      <x:c r="DG34" s="104"/>
    </x:row>
    <x:row r="35" spans="1:111" ht="30" customHeight="1">
      <x:c r="A35" s="858" t="s">
        <x:v>1458</x:v>
      </x:c>
      <x:c r="B35" s="859"/>
      <x:c r="C35" s="73"/>
      <x:c r="D35" s="861"/>
      <x:c r="E35" s="73"/>
      <x:c r="F35" s="861"/>
      <x:c r="G35" s="73"/>
      <x:c r="H35" s="861"/>
      <x:c r="I35" s="73"/>
      <x:c r="J35" s="861"/>
      <x:c r="K35" s="861"/>
      <x:c r="L35" s="73"/>
      <x:c r="M35" s="861"/>
      <x:c r="N35" s="861"/>
      <x:c r="O35" s="861"/>
      <x:c r="P35" s="861"/>
      <x:c r="Q35" s="861"/>
      <x:c r="R35" s="73"/>
      <x:c r="S35" s="861"/>
      <x:c r="T35" s="73"/>
      <x:c r="U35" s="861"/>
      <x:c r="V35" s="73"/>
      <x:c r="W35" s="861"/>
      <x:c r="X35" s="861"/>
      <x:c r="Y35" s="861"/>
      <x:c r="Z35" s="861"/>
      <x:c r="AA35" s="861"/>
      <x:c r="AB35" s="861"/>
      <x:c r="AC35" s="861"/>
      <x:c r="AD35" s="861"/>
      <x:c r="AE35" s="861"/>
      <x:c r="AF35" s="861"/>
      <x:c r="AG35" s="861"/>
      <x:c r="AH35" s="861"/>
      <x:c r="AI35" s="861"/>
      <x:c r="AJ35" s="861"/>
      <x:c r="AK35" s="861"/>
      <x:c r="AL35" s="858" t="s">
        <x:v>1458</x:v>
      </x:c>
      <x:c r="AM35" s="861"/>
      <x:c r="AN35" s="73"/>
      <x:c r="AO35" s="861"/>
      <x:c r="AP35" s="861"/>
      <x:c r="AQ35" s="861"/>
      <x:c r="AR35" s="73"/>
      <x:c r="AS35" s="861"/>
      <x:c r="AT35" s="73"/>
      <x:c r="AU35" s="861"/>
      <x:c r="AV35" s="861"/>
      <x:c r="AW35" s="861"/>
      <x:c r="AX35" s="861"/>
      <x:c r="AY35" s="861"/>
      <x:c r="AZ35" s="861"/>
      <x:c r="BA35" s="73"/>
      <x:c r="BB35" s="861"/>
      <x:c r="BC35" s="861"/>
      <x:c r="BD35" s="861"/>
      <x:c r="BE35" s="862">
        <x:v>1</x:v>
      </x:c>
      <x:c r="BF35" s="862">
        <x:v>3</x:v>
      </x:c>
      <x:c r="BG35" s="861"/>
      <x:c r="BH35" s="861"/>
      <x:c r="BI35" s="861"/>
      <x:c r="BJ35" s="73"/>
      <x:c r="BK35" s="861"/>
      <x:c r="BL35" s="73"/>
      <x:c r="BM35" s="861"/>
      <x:c r="BN35" s="73"/>
      <x:c r="BO35" s="861"/>
      <x:c r="BP35" s="73"/>
      <x:c r="BQ35" s="861"/>
      <x:c r="BR35" s="861"/>
      <x:c r="BS35" s="861"/>
      <x:c r="BT35" s="861"/>
      <x:c r="BU35" s="861"/>
      <x:c r="BV35" s="858" t="s">
        <x:v>1458</x:v>
      </x:c>
      <x:c r="BW35" s="861"/>
      <x:c r="BX35" s="861"/>
      <x:c r="BY35" s="73"/>
      <x:c r="BZ35" s="861"/>
      <x:c r="CA35" s="73"/>
      <x:c r="CB35" s="861"/>
      <x:c r="CC35" s="73"/>
      <x:c r="CD35" s="861"/>
      <x:c r="CE35" s="861"/>
      <x:c r="CF35" s="73"/>
      <x:c r="CG35" s="861"/>
      <x:c r="CH35" s="861"/>
      <x:c r="CI35" s="861"/>
      <x:c r="CJ35" s="861"/>
      <x:c r="CK35" s="861"/>
      <x:c r="CL35" s="861"/>
      <x:c r="CM35" s="861"/>
      <x:c r="CN35" s="861"/>
      <x:c r="CO35" s="861"/>
      <x:c r="CP35" s="73"/>
      <x:c r="CQ35" s="861"/>
      <x:c r="CR35" s="73"/>
      <x:c r="CS35" s="861"/>
      <x:c r="CT35" s="861"/>
      <x:c r="CU35" s="861"/>
      <x:c r="CV35" s="861"/>
      <x:c r="CW35" s="861"/>
      <x:c r="CX35" s="861"/>
      <x:c r="CY35" s="858" t="s">
        <x:v>1458</x:v>
      </x:c>
      <x:c r="CZ35" s="861"/>
      <x:c r="DA35" s="73"/>
      <x:c r="DB35" s="861"/>
      <x:c r="DC35" s="73"/>
      <x:c r="DD35" s="861"/>
      <x:c r="DE35" s="73"/>
      <x:c r="DF35" s="861"/>
      <x:c r="DG35" s="104"/>
    </x:row>
    <x:row r="36" spans="1:111" ht="30" customHeight="1">
      <x:c r="A36" s="858" t="s">
        <x:v>2359</x:v>
      </x:c>
      <x:c r="B36" s="859"/>
      <x:c r="C36" s="73"/>
      <x:c r="D36" s="861"/>
      <x:c r="E36" s="73"/>
      <x:c r="F36" s="861"/>
      <x:c r="G36" s="73"/>
      <x:c r="H36" s="861"/>
      <x:c r="I36" s="73"/>
      <x:c r="J36" s="861"/>
      <x:c r="K36" s="861"/>
      <x:c r="L36" s="73"/>
      <x:c r="M36" s="861"/>
      <x:c r="N36" s="861"/>
      <x:c r="O36" s="861"/>
      <x:c r="P36" s="861"/>
      <x:c r="Q36" s="861"/>
      <x:c r="R36" s="73"/>
      <x:c r="S36" s="861"/>
      <x:c r="T36" s="73"/>
      <x:c r="U36" s="861"/>
      <x:c r="V36" s="73"/>
      <x:c r="W36" s="861"/>
      <x:c r="X36" s="861"/>
      <x:c r="Y36" s="861"/>
      <x:c r="Z36" s="861"/>
      <x:c r="AA36" s="861"/>
      <x:c r="AB36" s="861"/>
      <x:c r="AC36" s="861"/>
      <x:c r="AD36" s="861"/>
      <x:c r="AE36" s="861"/>
      <x:c r="AF36" s="861"/>
      <x:c r="AG36" s="861"/>
      <x:c r="AH36" s="861"/>
      <x:c r="AI36" s="861"/>
      <x:c r="AJ36" s="861"/>
      <x:c r="AK36" s="861"/>
      <x:c r="AL36" s="858" t="s">
        <x:v>2359</x:v>
      </x:c>
      <x:c r="AM36" s="861"/>
      <x:c r="AN36" s="73"/>
      <x:c r="AO36" s="861"/>
      <x:c r="AP36" s="861"/>
      <x:c r="AQ36" s="861"/>
      <x:c r="AR36" s="73"/>
      <x:c r="AS36" s="861"/>
      <x:c r="AT36" s="73"/>
      <x:c r="AU36" s="861"/>
      <x:c r="AV36" s="861"/>
      <x:c r="AW36" s="861"/>
      <x:c r="AX36" s="861"/>
      <x:c r="AY36" s="861"/>
      <x:c r="AZ36" s="861"/>
      <x:c r="BA36" s="73"/>
      <x:c r="BB36" s="861"/>
      <x:c r="BC36" s="861"/>
      <x:c r="BD36" s="861"/>
      <x:c r="BE36" s="861">
        <x:v>2</x:v>
      </x:c>
      <x:c r="BF36" s="861">
        <x:v>65</x:v>
      </x:c>
      <x:c r="BG36" s="861"/>
      <x:c r="BH36" s="861"/>
      <x:c r="BI36" s="861"/>
      <x:c r="BJ36" s="73"/>
      <x:c r="BK36" s="861"/>
      <x:c r="BL36" s="73"/>
      <x:c r="BM36" s="861"/>
      <x:c r="BN36" s="73"/>
      <x:c r="BO36" s="861"/>
      <x:c r="BP36" s="73"/>
      <x:c r="BQ36" s="861"/>
      <x:c r="BR36" s="861"/>
      <x:c r="BS36" s="861"/>
      <x:c r="BT36" s="861"/>
      <x:c r="BU36" s="861"/>
      <x:c r="BV36" s="858" t="s">
        <x:v>2359</x:v>
      </x:c>
      <x:c r="BW36" s="861"/>
      <x:c r="BX36" s="861"/>
      <x:c r="BY36" s="73"/>
      <x:c r="BZ36" s="861"/>
      <x:c r="CA36" s="73"/>
      <x:c r="CB36" s="861"/>
      <x:c r="CC36" s="73"/>
      <x:c r="CD36" s="861"/>
      <x:c r="CE36" s="861"/>
      <x:c r="CF36" s="73"/>
      <x:c r="CG36" s="861"/>
      <x:c r="CH36" s="861"/>
      <x:c r="CI36" s="861"/>
      <x:c r="CJ36" s="861"/>
      <x:c r="CK36" s="861"/>
      <x:c r="CL36" s="861"/>
      <x:c r="CM36" s="861"/>
      <x:c r="CN36" s="861"/>
      <x:c r="CO36" s="861"/>
      <x:c r="CP36" s="73"/>
      <x:c r="CQ36" s="861"/>
      <x:c r="CR36" s="73"/>
      <x:c r="CS36" s="861"/>
      <x:c r="CT36" s="861"/>
      <x:c r="CU36" s="861"/>
      <x:c r="CV36" s="861"/>
      <x:c r="CW36" s="861"/>
      <x:c r="CX36" s="861"/>
      <x:c r="CY36" s="858" t="s">
        <x:v>2359</x:v>
      </x:c>
      <x:c r="CZ36" s="861"/>
      <x:c r="DA36" s="73"/>
      <x:c r="DB36" s="861"/>
      <x:c r="DC36" s="73"/>
      <x:c r="DD36" s="861"/>
      <x:c r="DE36" s="73"/>
      <x:c r="DF36" s="861"/>
      <x:c r="DG36" s="104"/>
    </x:row>
    <x:row r="37" spans="1:111" ht="30" customHeight="1">
      <x:c r="A37" s="873" t="s">
        <x:v>1359</x:v>
      </x:c>
      <x:c r="B37" s="859">
        <x:f>B38+B63</x:f>
        <x:v>2</x:v>
      </x:c>
      <x:c r="C37" s="73">
        <x:f t="shared" ref="C37:BN37" si="28">C38+C63</x:f>
        <x:v>1947.5</x:v>
      </x:c>
      <x:c r="D37" s="861">
        <x:f t="shared" si="28"/>
        <x:v>3</x:v>
      </x:c>
      <x:c r="E37" s="73">
        <x:f t="shared" si="28"/>
        <x:v>1704.2</x:v>
      </x:c>
      <x:c r="F37" s="861">
        <x:f t="shared" si="28"/>
        <x:v>1</x:v>
      </x:c>
      <x:c r="G37" s="73">
        <x:f t="shared" si="28"/>
        <x:v>0.17999999999999999</x:v>
      </x:c>
      <x:c r="H37" s="861">
        <x:f t="shared" si="28"/>
        <x:v>17</x:v>
      </x:c>
      <x:c r="I37" s="73">
        <x:f t="shared" si="28"/>
        <x:v>2838.4000000000001</x:v>
      </x:c>
      <x:c r="J37" s="861">
        <x:f t="shared" si="28"/>
        <x:v>10</x:v>
      </x:c>
      <x:c r="K37" s="861">
        <x:f t="shared" si="28"/>
        <x:v>2</x:v>
      </x:c>
      <x:c r="L37" s="73">
        <x:f t="shared" si="28"/>
        <x:v>585</x:v>
      </x:c>
      <x:c r="M37" s="861">
        <x:f t="shared" si="28"/>
        <x:v>2</x:v>
      </x:c>
      <x:c r="N37" s="861">
        <x:f t="shared" si="28"/>
        <x:v>1</x:v>
      </x:c>
      <x:c r="O37" s="861">
        <x:f t="shared" si="28"/>
        <x:v>2</x:v>
      </x:c>
      <x:c r="P37" s="861">
        <x:f t="shared" si="28"/>
        <x:v>2</x:v>
      </x:c>
      <x:c r="Q37" s="861">
        <x:f t="shared" si="28"/>
        <x:v>0</x:v>
      </x:c>
      <x:c r="R37" s="73">
        <x:f t="shared" si="28"/>
        <x:v>0</x:v>
      </x:c>
      <x:c r="S37" s="861">
        <x:f t="shared" si="28"/>
        <x:v>26</x:v>
      </x:c>
      <x:c r="T37" s="73">
        <x:f t="shared" si="28"/>
        <x:v>609</x:v>
      </x:c>
      <x:c r="U37" s="861">
        <x:f t="shared" si="28"/>
        <x:v>3</x:v>
      </x:c>
      <x:c r="V37" s="73">
        <x:f t="shared" si="28"/>
        <x:v>296</x:v>
      </x:c>
      <x:c r="W37" s="861">
        <x:f t="shared" si="28"/>
        <x:v>1</x:v>
      </x:c>
      <x:c r="X37" s="861">
        <x:f t="shared" si="28"/>
        <x:v>244</x:v>
      </x:c>
      <x:c r="Y37" s="861">
        <x:f t="shared" si="28"/>
        <x:v>2</x:v>
      </x:c>
      <x:c r="Z37" s="861">
        <x:f t="shared" si="28"/>
        <x:v>12</x:v>
      </x:c>
      <x:c r="AA37" s="861">
        <x:f t="shared" si="28"/>
        <x:v>11</x:v>
      </x:c>
      <x:c r="AB37" s="861">
        <x:f t="shared" si="28"/>
        <x:v>2</x:v>
      </x:c>
      <x:c r="AC37" s="861">
        <x:f t="shared" si="28"/>
        <x:v>6</x:v>
      </x:c>
      <x:c r="AD37" s="861">
        <x:f t="shared" si="28"/>
        <x:v>13</x:v>
      </x:c>
      <x:c r="AE37" s="861">
        <x:f t="shared" si="28"/>
        <x:v>0</x:v>
      </x:c>
      <x:c r="AF37" s="861">
        <x:f t="shared" si="28"/>
        <x:v>0</x:v>
      </x:c>
      <x:c r="AG37" s="861">
        <x:f t="shared" si="28"/>
        <x:v>28</x:v>
      </x:c>
      <x:c r="AH37" s="861">
        <x:f t="shared" si="28"/>
        <x:v>0</x:v>
      </x:c>
      <x:c r="AI37" s="861">
        <x:f t="shared" si="28"/>
        <x:v>0</x:v>
      </x:c>
      <x:c r="AJ37" s="861">
        <x:f t="shared" si="28"/>
        <x:v>26</x:v>
      </x:c>
      <x:c r="AK37" s="861">
        <x:f t="shared" si="28"/>
        <x:v>49</x:v>
      </x:c>
      <x:c r="AL37" s="873" t="s">
        <x:v>1359</x:v>
      </x:c>
      <x:c r="AM37" s="861">
        <x:f t="shared" si="28"/>
        <x:v>0</x:v>
      </x:c>
      <x:c r="AN37" s="73">
        <x:f t="shared" si="28"/>
        <x:v>0</x:v>
      </x:c>
      <x:c r="AO37" s="861">
        <x:f t="shared" si="28"/>
        <x:v>0</x:v>
      </x:c>
      <x:c r="AP37" s="861">
        <x:f t="shared" si="28"/>
        <x:v>0</x:v>
      </x:c>
      <x:c r="AQ37" s="861">
        <x:f t="shared" si="28"/>
        <x:v>0</x:v>
      </x:c>
      <x:c r="AR37" s="73">
        <x:f t="shared" si="28"/>
        <x:v>0</x:v>
      </x:c>
      <x:c r="AS37" s="861">
        <x:f t="shared" si="28"/>
        <x:v>0</x:v>
      </x:c>
      <x:c r="AT37" s="73">
        <x:f t="shared" si="28"/>
        <x:v>0</x:v>
      </x:c>
      <x:c r="AU37" s="861">
        <x:f t="shared" si="28"/>
        <x:v>0</x:v>
      </x:c>
      <x:c r="AV37" s="861">
        <x:f t="shared" si="28"/>
        <x:v>0</x:v>
      </x:c>
      <x:c r="AW37" s="861">
        <x:f t="shared" si="28"/>
        <x:v>0</x:v>
      </x:c>
      <x:c r="AX37" s="861">
        <x:f t="shared" si="28"/>
        <x:v>2</x:v>
      </x:c>
      <x:c r="AY37" s="861">
        <x:f t="shared" si="28"/>
        <x:v>0</x:v>
      </x:c>
      <x:c r="AZ37" s="861">
        <x:f t="shared" si="28"/>
        <x:v>1</x:v>
      </x:c>
      <x:c r="BA37" s="73">
        <x:f t="shared" si="28"/>
        <x:v>3</x:v>
      </x:c>
      <x:c r="BB37" s="861">
        <x:f t="shared" si="28"/>
        <x:v>0</x:v>
      </x:c>
      <x:c r="BC37" s="861">
        <x:f t="shared" si="28"/>
        <x:v>0</x:v>
      </x:c>
      <x:c r="BD37" s="861">
        <x:f t="shared" si="28"/>
        <x:v>0</x:v>
      </x:c>
      <x:c r="BE37" s="861">
        <x:f t="shared" si="28"/>
        <x:v>18</x:v>
      </x:c>
      <x:c r="BF37" s="861">
        <x:f t="shared" si="28"/>
        <x:v>88</x:v>
      </x:c>
      <x:c r="BG37" s="861">
        <x:f t="shared" si="28"/>
        <x:v>2</x:v>
      </x:c>
      <x:c r="BH37" s="861">
        <x:f t="shared" si="28"/>
        <x:v>3</x:v>
      </x:c>
      <x:c r="BI37" s="861">
        <x:f t="shared" si="28"/>
        <x:v>0</x:v>
      </x:c>
      <x:c r="BJ37" s="73">
        <x:f t="shared" si="28"/>
        <x:v>0</x:v>
      </x:c>
      <x:c r="BK37" s="861">
        <x:f t="shared" si="28"/>
        <x:v>0</x:v>
      </x:c>
      <x:c r="BL37" s="73">
        <x:f t="shared" si="28"/>
        <x:v>0</x:v>
      </x:c>
      <x:c r="BM37" s="861">
        <x:f t="shared" si="28"/>
        <x:v>0</x:v>
      </x:c>
      <x:c r="BN37" s="73">
        <x:f t="shared" si="28"/>
        <x:v>0</x:v>
      </x:c>
      <x:c r="BO37" s="861">
        <x:f t="shared" ref="BO37:DG37" si="29">BO38+BO63</x:f>
        <x:v>0</x:v>
      </x:c>
      <x:c r="BP37" s="73">
        <x:f t="shared" si="29"/>
        <x:v>0</x:v>
      </x:c>
      <x:c r="BQ37" s="861">
        <x:f t="shared" si="29"/>
        <x:v>0</x:v>
      </x:c>
      <x:c r="BR37" s="861">
        <x:f t="shared" si="29"/>
        <x:v>0</x:v>
      </x:c>
      <x:c r="BS37" s="861">
        <x:f t="shared" si="29"/>
        <x:v>0</x:v>
      </x:c>
      <x:c r="BT37" s="861">
        <x:f t="shared" si="29"/>
        <x:v>2</x:v>
      </x:c>
      <x:c r="BU37" s="861">
        <x:f t="shared" si="29"/>
        <x:v>3</x:v>
      </x:c>
      <x:c r="BV37" s="873" t="s">
        <x:v>1359</x:v>
      </x:c>
      <x:c r="BW37" s="861">
        <x:f t="shared" si="29"/>
        <x:v>1</x:v>
      </x:c>
      <x:c r="BX37" s="861">
        <x:f t="shared" si="29"/>
        <x:v>20</x:v>
      </x:c>
      <x:c r="BY37" s="73">
        <x:f t="shared" si="29"/>
        <x:v>480</x:v>
      </x:c>
      <x:c r="BZ37" s="861">
        <x:f t="shared" si="29"/>
        <x:v>0</x:v>
      </x:c>
      <x:c r="CA37" s="73">
        <x:f t="shared" si="29"/>
        <x:v>0</x:v>
      </x:c>
      <x:c r="CB37" s="861">
        <x:f t="shared" si="29"/>
        <x:v>0</x:v>
      </x:c>
      <x:c r="CC37" s="73">
        <x:f t="shared" si="29"/>
        <x:v>0</x:v>
      </x:c>
      <x:c r="CD37" s="861">
        <x:f t="shared" si="29"/>
        <x:v>0</x:v>
      </x:c>
      <x:c r="CE37" s="861">
        <x:f t="shared" si="29"/>
        <x:v>7</x:v>
      </x:c>
      <x:c r="CF37" s="73">
        <x:f t="shared" si="29"/>
        <x:v>165.65000000000001</x:v>
      </x:c>
      <x:c r="CG37" s="861">
        <x:f t="shared" si="29"/>
        <x:v>0</x:v>
      </x:c>
      <x:c r="CH37" s="861">
        <x:f t="shared" si="29"/>
        <x:v>0</x:v>
      </x:c>
      <x:c r="CI37" s="861">
        <x:f t="shared" si="29"/>
        <x:v>0</x:v>
      </x:c>
      <x:c r="CJ37" s="861">
        <x:f t="shared" si="29"/>
        <x:v>11</x:v>
      </x:c>
      <x:c r="CK37" s="861">
        <x:f t="shared" si="29"/>
        <x:v>0</x:v>
      </x:c>
      <x:c r="CL37" s="861">
        <x:f t="shared" si="29"/>
        <x:v>0</x:v>
      </x:c>
      <x:c r="CM37" s="861">
        <x:f t="shared" si="29"/>
        <x:v>1</x:v>
      </x:c>
      <x:c r="CN37" s="861">
        <x:f t="shared" si="29"/>
        <x:v>1</x:v>
      </x:c>
      <x:c r="CO37" s="861">
        <x:f t="shared" si="29"/>
        <x:v>3</x:v>
      </x:c>
      <x:c r="CP37" s="73">
        <x:f t="shared" si="29"/>
        <x:v>71.700000000000003</x:v>
      </x:c>
      <x:c r="CQ37" s="861">
        <x:f t="shared" si="29"/>
        <x:v>25</x:v>
      </x:c>
      <x:c r="CR37" s="73">
        <x:f t="shared" si="29"/>
        <x:v>2263.5</x:v>
      </x:c>
      <x:c r="CS37" s="861">
        <x:f t="shared" si="29"/>
        <x:v>191</x:v>
      </x:c>
      <x:c r="CT37" s="861">
        <x:f t="shared" si="29"/>
        <x:v>6</x:v>
      </x:c>
      <x:c r="CU37" s="861">
        <x:f t="shared" si="29"/>
        <x:v>6</x:v>
      </x:c>
      <x:c r="CV37" s="861">
        <x:f t="shared" si="29"/>
        <x:v>6</x:v>
      </x:c>
      <x:c r="CW37" s="861">
        <x:f t="shared" si="29"/>
        <x:v>14</x:v>
      </x:c>
      <x:c r="CX37" s="861">
        <x:f t="shared" si="29"/>
        <x:v>24</x:v>
      </x:c>
      <x:c r="CY37" s="873" t="s">
        <x:v>1359</x:v>
      </x:c>
      <x:c r="CZ37" s="861">
        <x:f t="shared" si="29"/>
        <x:v>7</x:v>
      </x:c>
      <x:c r="DA37" s="73">
        <x:f t="shared" si="29"/>
        <x:v>960.94000000000005</x:v>
      </x:c>
      <x:c r="DB37" s="861">
        <x:f t="shared" si="29"/>
        <x:v>0</x:v>
      </x:c>
      <x:c r="DC37" s="73">
        <x:f t="shared" si="29"/>
        <x:v>0</x:v>
      </x:c>
      <x:c r="DD37" s="861">
        <x:f t="shared" si="29"/>
        <x:v>0</x:v>
      </x:c>
      <x:c r="DE37" s="73">
        <x:f t="shared" si="29"/>
        <x:v>0</x:v>
      </x:c>
      <x:c r="DF37" s="861">
        <x:f t="shared" si="29"/>
        <x:v>0</x:v>
      </x:c>
      <x:c r="DG37" s="104">
        <x:f t="shared" si="29"/>
        <x:v>0</x:v>
      </x:c>
    </x:row>
    <x:row r="38" spans="1:111" ht="30" customHeight="1">
      <x:c r="A38" s="873" t="s">
        <x:v>675</x:v>
      </x:c>
      <x:c r="B38" s="859">
        <x:f>SUM(B39:B62)</x:f>
        <x:v>2</x:v>
      </x:c>
      <x:c r="C38" s="73">
        <x:f t="shared" ref="C38:BN38" si="30">SUM(C39:C62)</x:f>
        <x:v>1947.5</x:v>
      </x:c>
      <x:c r="D38" s="861">
        <x:f t="shared" si="30"/>
        <x:v>3</x:v>
      </x:c>
      <x:c r="E38" s="73">
        <x:f t="shared" si="30"/>
        <x:v>1704.2</x:v>
      </x:c>
      <x:c r="F38" s="861">
        <x:f t="shared" si="30"/>
        <x:v>1</x:v>
      </x:c>
      <x:c r="G38" s="73">
        <x:f t="shared" si="30"/>
        <x:v>0.17999999999999999</x:v>
      </x:c>
      <x:c r="H38" s="861">
        <x:f t="shared" si="30"/>
        <x:v>17</x:v>
      </x:c>
      <x:c r="I38" s="73">
        <x:f t="shared" si="30"/>
        <x:v>2838.4000000000001</x:v>
      </x:c>
      <x:c r="J38" s="861">
        <x:f t="shared" si="30"/>
        <x:v>10</x:v>
      </x:c>
      <x:c r="K38" s="861">
        <x:f t="shared" si="30"/>
        <x:v>2</x:v>
      </x:c>
      <x:c r="L38" s="73">
        <x:f t="shared" si="30"/>
        <x:v>585</x:v>
      </x:c>
      <x:c r="M38" s="861">
        <x:f t="shared" si="30"/>
        <x:v>2</x:v>
      </x:c>
      <x:c r="N38" s="861">
        <x:f t="shared" si="30"/>
        <x:v>1</x:v>
      </x:c>
      <x:c r="O38" s="861">
        <x:f t="shared" si="30"/>
        <x:v>2</x:v>
      </x:c>
      <x:c r="P38" s="861">
        <x:f t="shared" si="30"/>
        <x:v>2</x:v>
      </x:c>
      <x:c r="Q38" s="861">
        <x:f t="shared" si="30"/>
        <x:v>0</x:v>
      </x:c>
      <x:c r="R38" s="73">
        <x:f t="shared" si="30"/>
        <x:v>0</x:v>
      </x:c>
      <x:c r="S38" s="861">
        <x:f t="shared" si="30"/>
        <x:v>26</x:v>
      </x:c>
      <x:c r="T38" s="73">
        <x:f t="shared" si="30"/>
        <x:v>609</x:v>
      </x:c>
      <x:c r="U38" s="861">
        <x:f t="shared" si="30"/>
        <x:v>3</x:v>
      </x:c>
      <x:c r="V38" s="73">
        <x:f t="shared" si="30"/>
        <x:v>296</x:v>
      </x:c>
      <x:c r="W38" s="861">
        <x:f t="shared" si="30"/>
        <x:v>1</x:v>
      </x:c>
      <x:c r="X38" s="861">
        <x:f t="shared" si="30"/>
        <x:v>244</x:v>
      </x:c>
      <x:c r="Y38" s="861">
        <x:f t="shared" si="30"/>
        <x:v>2</x:v>
      </x:c>
      <x:c r="Z38" s="861">
        <x:f t="shared" si="30"/>
        <x:v>12</x:v>
      </x:c>
      <x:c r="AA38" s="861">
        <x:f t="shared" si="30"/>
        <x:v>11</x:v>
      </x:c>
      <x:c r="AB38" s="861">
        <x:f t="shared" si="30"/>
        <x:v>2</x:v>
      </x:c>
      <x:c r="AC38" s="861">
        <x:f t="shared" si="30"/>
        <x:v>6</x:v>
      </x:c>
      <x:c r="AD38" s="861">
        <x:f t="shared" si="30"/>
        <x:v>13</x:v>
      </x:c>
      <x:c r="AE38" s="861">
        <x:f t="shared" si="30"/>
        <x:v>0</x:v>
      </x:c>
      <x:c r="AF38" s="861">
        <x:f t="shared" si="30"/>
        <x:v>0</x:v>
      </x:c>
      <x:c r="AG38" s="861">
        <x:f t="shared" si="30"/>
        <x:v>28</x:v>
      </x:c>
      <x:c r="AH38" s="861">
        <x:f t="shared" si="30"/>
        <x:v>0</x:v>
      </x:c>
      <x:c r="AI38" s="861">
        <x:f t="shared" si="30"/>
        <x:v>0</x:v>
      </x:c>
      <x:c r="AJ38" s="861">
        <x:f t="shared" si="30"/>
        <x:v>26</x:v>
      </x:c>
      <x:c r="AK38" s="861">
        <x:f t="shared" si="30"/>
        <x:v>49</x:v>
      </x:c>
      <x:c r="AL38" s="873" t="s">
        <x:v>675</x:v>
      </x:c>
      <x:c r="AM38" s="861">
        <x:f t="shared" si="30"/>
        <x:v>0</x:v>
      </x:c>
      <x:c r="AN38" s="73">
        <x:f t="shared" si="30"/>
        <x:v>0</x:v>
      </x:c>
      <x:c r="AO38" s="861">
        <x:f t="shared" si="30"/>
        <x:v>0</x:v>
      </x:c>
      <x:c r="AP38" s="861">
        <x:f t="shared" si="30"/>
        <x:v>0</x:v>
      </x:c>
      <x:c r="AQ38" s="861">
        <x:f t="shared" si="30"/>
        <x:v>0</x:v>
      </x:c>
      <x:c r="AR38" s="73">
        <x:f t="shared" si="30"/>
        <x:v>0</x:v>
      </x:c>
      <x:c r="AS38" s="861">
        <x:f t="shared" si="30"/>
        <x:v>0</x:v>
      </x:c>
      <x:c r="AT38" s="73">
        <x:f t="shared" si="30"/>
        <x:v>0</x:v>
      </x:c>
      <x:c r="AU38" s="861">
        <x:f t="shared" si="30"/>
        <x:v>0</x:v>
      </x:c>
      <x:c r="AV38" s="861">
        <x:f t="shared" si="30"/>
        <x:v>0</x:v>
      </x:c>
      <x:c r="AW38" s="861">
        <x:f t="shared" si="30"/>
        <x:v>0</x:v>
      </x:c>
      <x:c r="AX38" s="861">
        <x:f t="shared" si="30"/>
        <x:v>2</x:v>
      </x:c>
      <x:c r="AY38" s="861">
        <x:f t="shared" si="30"/>
        <x:v>0</x:v>
      </x:c>
      <x:c r="AZ38" s="861">
        <x:f t="shared" si="30"/>
        <x:v>1</x:v>
      </x:c>
      <x:c r="BA38" s="73">
        <x:f t="shared" si="30"/>
        <x:v>3</x:v>
      </x:c>
      <x:c r="BB38" s="861">
        <x:f t="shared" si="30"/>
        <x:v>0</x:v>
      </x:c>
      <x:c r="BC38" s="861">
        <x:f t="shared" si="30"/>
        <x:v>0</x:v>
      </x:c>
      <x:c r="BD38" s="861">
        <x:f t="shared" si="30"/>
        <x:v>0</x:v>
      </x:c>
      <x:c r="BE38" s="861">
        <x:f t="shared" si="30"/>
        <x:v>18</x:v>
      </x:c>
      <x:c r="BF38" s="861">
        <x:f t="shared" si="30"/>
        <x:v>88</x:v>
      </x:c>
      <x:c r="BG38" s="861">
        <x:f t="shared" si="30"/>
        <x:v>2</x:v>
      </x:c>
      <x:c r="BH38" s="861">
        <x:f t="shared" si="30"/>
        <x:v>3</x:v>
      </x:c>
      <x:c r="BI38" s="861">
        <x:f t="shared" si="30"/>
        <x:v>0</x:v>
      </x:c>
      <x:c r="BJ38" s="73">
        <x:f t="shared" si="30"/>
        <x:v>0</x:v>
      </x:c>
      <x:c r="BK38" s="861">
        <x:f t="shared" si="30"/>
        <x:v>0</x:v>
      </x:c>
      <x:c r="BL38" s="73">
        <x:f t="shared" si="30"/>
        <x:v>0</x:v>
      </x:c>
      <x:c r="BM38" s="861">
        <x:f t="shared" si="30"/>
        <x:v>0</x:v>
      </x:c>
      <x:c r="BN38" s="73">
        <x:f t="shared" si="30"/>
        <x:v>0</x:v>
      </x:c>
      <x:c r="BO38" s="861">
        <x:f t="shared" ref="BO38:DG38" si="31">SUM(BO39:BO62)</x:f>
        <x:v>0</x:v>
      </x:c>
      <x:c r="BP38" s="73">
        <x:f t="shared" si="31"/>
        <x:v>0</x:v>
      </x:c>
      <x:c r="BQ38" s="861">
        <x:f t="shared" si="31"/>
        <x:v>0</x:v>
      </x:c>
      <x:c r="BR38" s="861">
        <x:f t="shared" si="31"/>
        <x:v>0</x:v>
      </x:c>
      <x:c r="BS38" s="861">
        <x:f t="shared" si="31"/>
        <x:v>0</x:v>
      </x:c>
      <x:c r="BT38" s="861">
        <x:f t="shared" si="31"/>
        <x:v>2</x:v>
      </x:c>
      <x:c r="BU38" s="861">
        <x:f t="shared" si="31"/>
        <x:v>3</x:v>
      </x:c>
      <x:c r="BV38" s="873" t="s">
        <x:v>675</x:v>
      </x:c>
      <x:c r="BW38" s="861">
        <x:f t="shared" si="31"/>
        <x:v>1</x:v>
      </x:c>
      <x:c r="BX38" s="861">
        <x:f t="shared" si="31"/>
        <x:v>20</x:v>
      </x:c>
      <x:c r="BY38" s="73">
        <x:f t="shared" si="31"/>
        <x:v>480</x:v>
      </x:c>
      <x:c r="BZ38" s="861">
        <x:f t="shared" si="31"/>
        <x:v>0</x:v>
      </x:c>
      <x:c r="CA38" s="73">
        <x:f t="shared" si="31"/>
        <x:v>0</x:v>
      </x:c>
      <x:c r="CB38" s="861">
        <x:f t="shared" si="31"/>
        <x:v>0</x:v>
      </x:c>
      <x:c r="CC38" s="73">
        <x:f t="shared" si="31"/>
        <x:v>0</x:v>
      </x:c>
      <x:c r="CD38" s="861">
        <x:f t="shared" si="31"/>
        <x:v>0</x:v>
      </x:c>
      <x:c r="CE38" s="861">
        <x:f t="shared" si="31"/>
        <x:v>7</x:v>
      </x:c>
      <x:c r="CF38" s="73">
        <x:f t="shared" si="31"/>
        <x:v>165.65000000000001</x:v>
      </x:c>
      <x:c r="CG38" s="861">
        <x:f t="shared" si="31"/>
        <x:v>0</x:v>
      </x:c>
      <x:c r="CH38" s="861">
        <x:f t="shared" si="31"/>
        <x:v>0</x:v>
      </x:c>
      <x:c r="CI38" s="861">
        <x:f t="shared" si="31"/>
        <x:v>0</x:v>
      </x:c>
      <x:c r="CJ38" s="861">
        <x:f t="shared" si="31"/>
        <x:v>11</x:v>
      </x:c>
      <x:c r="CK38" s="861">
        <x:f t="shared" si="31"/>
        <x:v>0</x:v>
      </x:c>
      <x:c r="CL38" s="861">
        <x:f t="shared" si="31"/>
        <x:v>0</x:v>
      </x:c>
      <x:c r="CM38" s="861">
        <x:f t="shared" si="31"/>
        <x:v>1</x:v>
      </x:c>
      <x:c r="CN38" s="861">
        <x:f t="shared" si="31"/>
        <x:v>1</x:v>
      </x:c>
      <x:c r="CO38" s="861">
        <x:f t="shared" si="31"/>
        <x:v>3</x:v>
      </x:c>
      <x:c r="CP38" s="73">
        <x:f t="shared" si="31"/>
        <x:v>71.700000000000003</x:v>
      </x:c>
      <x:c r="CQ38" s="861">
        <x:f t="shared" si="31"/>
        <x:v>25</x:v>
      </x:c>
      <x:c r="CR38" s="73">
        <x:f t="shared" si="31"/>
        <x:v>2263.5</x:v>
      </x:c>
      <x:c r="CS38" s="861">
        <x:f t="shared" si="31"/>
        <x:v>191</x:v>
      </x:c>
      <x:c r="CT38" s="861">
        <x:f t="shared" si="31"/>
        <x:v>6</x:v>
      </x:c>
      <x:c r="CU38" s="861">
        <x:f t="shared" si="31"/>
        <x:v>6</x:v>
      </x:c>
      <x:c r="CV38" s="861">
        <x:f t="shared" si="31"/>
        <x:v>6</x:v>
      </x:c>
      <x:c r="CW38" s="861">
        <x:f t="shared" si="31"/>
        <x:v>14</x:v>
      </x:c>
      <x:c r="CX38" s="861">
        <x:f t="shared" si="31"/>
        <x:v>24</x:v>
      </x:c>
      <x:c r="CY38" s="873" t="s">
        <x:v>675</x:v>
      </x:c>
      <x:c r="CZ38" s="861">
        <x:f t="shared" si="31"/>
        <x:v>7</x:v>
      </x:c>
      <x:c r="DA38" s="73">
        <x:f t="shared" si="31"/>
        <x:v>960.94000000000005</x:v>
      </x:c>
      <x:c r="DB38" s="861">
        <x:f t="shared" si="31"/>
        <x:v>0</x:v>
      </x:c>
      <x:c r="DC38" s="73">
        <x:f t="shared" si="31"/>
        <x:v>0</x:v>
      </x:c>
      <x:c r="DD38" s="861">
        <x:f t="shared" si="31"/>
        <x:v>0</x:v>
      </x:c>
      <x:c r="DE38" s="73">
        <x:f t="shared" si="31"/>
        <x:v>0</x:v>
      </x:c>
      <x:c r="DF38" s="861">
        <x:f t="shared" si="31"/>
        <x:v>0</x:v>
      </x:c>
      <x:c r="DG38" s="104">
        <x:f t="shared" si="31"/>
        <x:v>0</x:v>
      </x:c>
    </x:row>
    <x:row r="39" spans="1:111" ht="30" customHeight="1">
      <x:c r="A39" s="858" t="s">
        <x:v>1781</x:v>
      </x:c>
      <x:c r="B39" s="874"/>
      <x:c r="C39" s="162"/>
      <x:c r="D39" s="862"/>
      <x:c r="E39" s="162"/>
      <x:c r="F39" s="862"/>
      <x:c r="G39" s="162"/>
      <x:c r="H39" s="862">
        <x:v>1</x:v>
      </x:c>
      <x:c r="I39" s="162">
        <x:v>780</x:v>
      </x:c>
      <x:c r="J39" s="862">
        <x:v>1</x:v>
      </x:c>
      <x:c r="K39" s="862"/>
      <x:c r="L39" s="162"/>
      <x:c r="M39" s="862"/>
      <x:c r="N39" s="862"/>
      <x:c r="O39" s="862"/>
      <x:c r="P39" s="862"/>
      <x:c r="Q39" s="862"/>
      <x:c r="R39" s="162"/>
      <x:c r="S39" s="862">
        <x:v>3</x:v>
      </x:c>
      <x:c r="T39" s="162">
        <x:v>80</x:v>
      </x:c>
      <x:c r="U39" s="862">
        <x:v>1</x:v>
      </x:c>
      <x:c r="V39" s="162">
        <x:v>66</x:v>
      </x:c>
      <x:c r="W39" s="862"/>
      <x:c r="X39" s="862"/>
      <x:c r="Y39" s="862">
        <x:v>1</x:v>
      </x:c>
      <x:c r="Z39" s="862">
        <x:v>1</x:v>
      </x:c>
      <x:c r="AA39" s="862">
        <x:v>1</x:v>
      </x:c>
      <x:c r="AB39" s="862">
        <x:v>1</x:v>
      </x:c>
      <x:c r="AC39" s="862"/>
      <x:c r="AD39" s="862">
        <x:v>1</x:v>
      </x:c>
      <x:c r="AE39" s="862"/>
      <x:c r="AF39" s="862"/>
      <x:c r="AG39" s="862">
        <x:v>1</x:v>
      </x:c>
      <x:c r="AH39" s="862"/>
      <x:c r="AI39" s="862"/>
      <x:c r="AJ39" s="862">
        <x:v>2</x:v>
      </x:c>
      <x:c r="AK39" s="862">
        <x:v>6</x:v>
      </x:c>
      <x:c r="AL39" s="858" t="s">
        <x:v>1781</x:v>
      </x:c>
      <x:c r="AM39" s="862"/>
      <x:c r="AN39" s="162"/>
      <x:c r="AO39" s="862"/>
      <x:c r="AP39" s="862"/>
      <x:c r="AQ39" s="862"/>
      <x:c r="AR39" s="162"/>
      <x:c r="AS39" s="862"/>
      <x:c r="AT39" s="162"/>
      <x:c r="AU39" s="862"/>
      <x:c r="AV39" s="862"/>
      <x:c r="AW39" s="862"/>
      <x:c r="AX39" s="862"/>
      <x:c r="AY39" s="862"/>
      <x:c r="AZ39" s="862"/>
      <x:c r="BA39" s="162"/>
      <x:c r="BB39" s="862"/>
      <x:c r="BC39" s="862"/>
      <x:c r="BD39" s="862"/>
      <x:c r="BE39" s="862">
        <x:v>1</x:v>
      </x:c>
      <x:c r="BF39" s="862">
        <x:v>5</x:v>
      </x:c>
      <x:c r="BG39" s="862"/>
      <x:c r="BH39" s="862"/>
      <x:c r="BI39" s="861"/>
      <x:c r="BJ39" s="73"/>
      <x:c r="BK39" s="861"/>
      <x:c r="BL39" s="73"/>
      <x:c r="BM39" s="861"/>
      <x:c r="BN39" s="73"/>
      <x:c r="BO39" s="861"/>
      <x:c r="BP39" s="73"/>
      <x:c r="BQ39" s="861"/>
      <x:c r="BR39" s="861"/>
      <x:c r="BS39" s="861"/>
      <x:c r="BT39" s="861"/>
      <x:c r="BU39" s="861"/>
      <x:c r="BV39" s="858" t="s">
        <x:v>1781</x:v>
      </x:c>
      <x:c r="BW39" s="862"/>
      <x:c r="BX39" s="862"/>
      <x:c r="BY39" s="162"/>
      <x:c r="BZ39" s="862"/>
      <x:c r="CA39" s="162"/>
      <x:c r="CB39" s="862"/>
      <x:c r="CC39" s="162"/>
      <x:c r="CD39" s="862"/>
      <x:c r="CE39" s="862">
        <x:v>1</x:v>
      </x:c>
      <x:c r="CF39" s="162">
        <x:v>20</x:v>
      </x:c>
      <x:c r="CG39" s="862"/>
      <x:c r="CH39" s="862"/>
      <x:c r="CI39" s="862"/>
      <x:c r="CJ39" s="862">
        <x:v>1</x:v>
      </x:c>
      <x:c r="CK39" s="862"/>
      <x:c r="CL39" s="862"/>
      <x:c r="CM39" s="862"/>
      <x:c r="CN39" s="862"/>
      <x:c r="CO39" s="862"/>
      <x:c r="CP39" s="162"/>
      <x:c r="CQ39" s="862">
        <x:v>1</x:v>
      </x:c>
      <x:c r="CR39" s="162">
        <x:v>103</x:v>
      </x:c>
      <x:c r="CS39" s="862">
        <x:v>9</x:v>
      </x:c>
      <x:c r="CT39" s="862"/>
      <x:c r="CU39" s="862">
        <x:v>1</x:v>
      </x:c>
      <x:c r="CV39" s="862">
        <x:v>3</x:v>
      </x:c>
      <x:c r="CW39" s="862">
        <x:v>1</x:v>
      </x:c>
      <x:c r="CX39" s="862">
        <x:v>1</x:v>
      </x:c>
      <x:c r="CY39" s="858" t="s">
        <x:v>1781</x:v>
      </x:c>
      <x:c r="CZ39" s="862">
        <x:v>2</x:v>
      </x:c>
      <x:c r="DA39" s="162">
        <x:v>166.19999999999999</x:v>
      </x:c>
      <x:c r="DB39" s="862"/>
      <x:c r="DC39" s="162"/>
      <x:c r="DD39" s="862"/>
      <x:c r="DE39" s="162"/>
      <x:c r="DF39" s="862"/>
      <x:c r="DG39" s="163"/>
    </x:row>
    <x:row r="40" spans="1:111" ht="30" customHeight="1">
      <x:c r="A40" s="858" t="s">
        <x:v>1802</x:v>
      </x:c>
      <x:c r="B40" s="874"/>
      <x:c r="C40" s="162"/>
      <x:c r="D40" s="862"/>
      <x:c r="E40" s="162"/>
      <x:c r="F40" s="862"/>
      <x:c r="G40" s="162"/>
      <x:c r="H40" s="862"/>
      <x:c r="I40" s="162"/>
      <x:c r="J40" s="862"/>
      <x:c r="K40" s="862"/>
      <x:c r="L40" s="162"/>
      <x:c r="M40" s="862"/>
      <x:c r="N40" s="862"/>
      <x:c r="O40" s="862"/>
      <x:c r="P40" s="862"/>
      <x:c r="Q40" s="862"/>
      <x:c r="R40" s="162"/>
      <x:c r="S40" s="862"/>
      <x:c r="T40" s="162"/>
      <x:c r="U40" s="862"/>
      <x:c r="V40" s="162"/>
      <x:c r="W40" s="862"/>
      <x:c r="X40" s="862">
        <x:v>4</x:v>
      </x:c>
      <x:c r="Y40" s="862"/>
      <x:c r="Z40" s="862"/>
      <x:c r="AA40" s="862"/>
      <x:c r="AB40" s="862"/>
      <x:c r="AC40" s="862"/>
      <x:c r="AD40" s="862"/>
      <x:c r="AE40" s="862"/>
      <x:c r="AF40" s="862"/>
      <x:c r="AG40" s="862">
        <x:v>1</x:v>
      </x:c>
      <x:c r="AH40" s="862"/>
      <x:c r="AI40" s="862"/>
      <x:c r="AJ40" s="862">
        <x:v>1</x:v>
      </x:c>
      <x:c r="AK40" s="862">
        <x:v>2</x:v>
      </x:c>
      <x:c r="AL40" s="858" t="s">
        <x:v>1802</x:v>
      </x:c>
      <x:c r="AM40" s="862"/>
      <x:c r="AN40" s="162"/>
      <x:c r="AO40" s="862"/>
      <x:c r="AP40" s="862"/>
      <x:c r="AQ40" s="862"/>
      <x:c r="AR40" s="162"/>
      <x:c r="AS40" s="862"/>
      <x:c r="AT40" s="162"/>
      <x:c r="AU40" s="862"/>
      <x:c r="AV40" s="862"/>
      <x:c r="AW40" s="862"/>
      <x:c r="AX40" s="862"/>
      <x:c r="AY40" s="862"/>
      <x:c r="AZ40" s="862"/>
      <x:c r="BA40" s="162"/>
      <x:c r="BB40" s="862"/>
      <x:c r="BC40" s="862"/>
      <x:c r="BD40" s="862"/>
      <x:c r="BE40" s="862">
        <x:v>1</x:v>
      </x:c>
      <x:c r="BF40" s="862">
        <x:v>3</x:v>
      </x:c>
      <x:c r="BG40" s="862"/>
      <x:c r="BH40" s="862"/>
      <x:c r="BI40" s="861"/>
      <x:c r="BJ40" s="73"/>
      <x:c r="BK40" s="861"/>
      <x:c r="BL40" s="73"/>
      <x:c r="BM40" s="861"/>
      <x:c r="BN40" s="73"/>
      <x:c r="BO40" s="861"/>
      <x:c r="BP40" s="73"/>
      <x:c r="BQ40" s="861"/>
      <x:c r="BR40" s="861"/>
      <x:c r="BS40" s="861"/>
      <x:c r="BT40" s="861"/>
      <x:c r="BU40" s="861"/>
      <x:c r="BV40" s="858" t="s">
        <x:v>1802</x:v>
      </x:c>
      <x:c r="BW40" s="862"/>
      <x:c r="BX40" s="862"/>
      <x:c r="BY40" s="162"/>
      <x:c r="BZ40" s="862"/>
      <x:c r="CA40" s="162"/>
      <x:c r="CB40" s="862"/>
      <x:c r="CC40" s="162"/>
      <x:c r="CD40" s="862"/>
      <x:c r="CE40" s="862"/>
      <x:c r="CF40" s="162"/>
      <x:c r="CG40" s="862"/>
      <x:c r="CH40" s="862"/>
      <x:c r="CI40" s="862"/>
      <x:c r="CJ40" s="862"/>
      <x:c r="CK40" s="862"/>
      <x:c r="CL40" s="862"/>
      <x:c r="CM40" s="862"/>
      <x:c r="CN40" s="862"/>
      <x:c r="CO40" s="862"/>
      <x:c r="CP40" s="162"/>
      <x:c r="CQ40" s="862">
        <x:v>1</x:v>
      </x:c>
      <x:c r="CR40" s="162">
        <x:v>68</x:v>
      </x:c>
      <x:c r="CS40" s="862">
        <x:v>2</x:v>
      </x:c>
      <x:c r="CT40" s="862"/>
      <x:c r="CU40" s="862"/>
      <x:c r="CV40" s="862"/>
      <x:c r="CW40" s="862"/>
      <x:c r="CX40" s="862"/>
      <x:c r="CY40" s="858" t="s">
        <x:v>1802</x:v>
      </x:c>
      <x:c r="CZ40" s="862"/>
      <x:c r="DA40" s="162"/>
      <x:c r="DB40" s="862"/>
      <x:c r="DC40" s="162"/>
      <x:c r="DD40" s="862"/>
      <x:c r="DE40" s="162"/>
      <x:c r="DF40" s="862"/>
      <x:c r="DG40" s="163"/>
    </x:row>
    <x:row r="41" spans="1:111" ht="30" customHeight="1">
      <x:c r="A41" s="858" t="s">
        <x:v>294</x:v>
      </x:c>
      <x:c r="B41" s="874"/>
      <x:c r="C41" s="162"/>
      <x:c r="D41" s="862">
        <x:v>1</x:v>
      </x:c>
      <x:c r="E41" s="162">
        <x:v>414</x:v>
      </x:c>
      <x:c r="F41" s="862"/>
      <x:c r="G41" s="162"/>
      <x:c r="H41" s="862">
        <x:v>1</x:v>
      </x:c>
      <x:c r="I41" s="162"/>
      <x:c r="J41" s="862">
        <x:v>2</x:v>
      </x:c>
      <x:c r="K41" s="862"/>
      <x:c r="L41" s="162"/>
      <x:c r="M41" s="862"/>
      <x:c r="N41" s="862"/>
      <x:c r="O41" s="862"/>
      <x:c r="P41" s="862"/>
      <x:c r="Q41" s="862"/>
      <x:c r="R41" s="162"/>
      <x:c r="S41" s="862"/>
      <x:c r="T41" s="162"/>
      <x:c r="U41" s="862"/>
      <x:c r="V41" s="162"/>
      <x:c r="W41" s="862"/>
      <x:c r="X41" s="862">
        <x:v>31</x:v>
      </x:c>
      <x:c r="Y41" s="862"/>
      <x:c r="Z41" s="862"/>
      <x:c r="AA41" s="862">
        <x:v>1</x:v>
      </x:c>
      <x:c r="AB41" s="862"/>
      <x:c r="AC41" s="862">
        <x:v>1</x:v>
      </x:c>
      <x:c r="AD41" s="862"/>
      <x:c r="AE41" s="862"/>
      <x:c r="AF41" s="862"/>
      <x:c r="AG41" s="862">
        <x:v>1</x:v>
      </x:c>
      <x:c r="AH41" s="862"/>
      <x:c r="AI41" s="862"/>
      <x:c r="AJ41" s="862">
        <x:v>2</x:v>
      </x:c>
      <x:c r="AK41" s="862">
        <x:v>2</x:v>
      </x:c>
      <x:c r="AL41" s="858" t="s">
        <x:v>294</x:v>
      </x:c>
      <x:c r="AM41" s="862"/>
      <x:c r="AN41" s="162"/>
      <x:c r="AO41" s="862"/>
      <x:c r="AP41" s="862"/>
      <x:c r="AQ41" s="862"/>
      <x:c r="AR41" s="162"/>
      <x:c r="AS41" s="862"/>
      <x:c r="AT41" s="162"/>
      <x:c r="AU41" s="862"/>
      <x:c r="AV41" s="862"/>
      <x:c r="AW41" s="862"/>
      <x:c r="AX41" s="862">
        <x:v>1</x:v>
      </x:c>
      <x:c r="AY41" s="862"/>
      <x:c r="AZ41" s="862">
        <x:v>1</x:v>
      </x:c>
      <x:c r="BA41" s="162">
        <x:v>3</x:v>
      </x:c>
      <x:c r="BB41" s="862"/>
      <x:c r="BC41" s="862"/>
      <x:c r="BD41" s="862"/>
      <x:c r="BE41" s="862">
        <x:v>1</x:v>
      </x:c>
      <x:c r="BF41" s="862">
        <x:v>3</x:v>
      </x:c>
      <x:c r="BG41" s="862">
        <x:v>1</x:v>
      </x:c>
      <x:c r="BH41" s="862">
        <x:v>2</x:v>
      </x:c>
      <x:c r="BI41" s="861"/>
      <x:c r="BJ41" s="73"/>
      <x:c r="BK41" s="861"/>
      <x:c r="BL41" s="73"/>
      <x:c r="BM41" s="861"/>
      <x:c r="BN41" s="73"/>
      <x:c r="BO41" s="861"/>
      <x:c r="BP41" s="73"/>
      <x:c r="BQ41" s="861"/>
      <x:c r="BR41" s="861"/>
      <x:c r="BS41" s="861"/>
      <x:c r="BT41" s="861"/>
      <x:c r="BU41" s="861"/>
      <x:c r="BV41" s="858" t="s">
        <x:v>294</x:v>
      </x:c>
      <x:c r="BW41" s="862"/>
      <x:c r="BX41" s="862"/>
      <x:c r="BY41" s="162"/>
      <x:c r="BZ41" s="862"/>
      <x:c r="CA41" s="162"/>
      <x:c r="CB41" s="862"/>
      <x:c r="CC41" s="162"/>
      <x:c r="CD41" s="862"/>
      <x:c r="CE41" s="862"/>
      <x:c r="CF41" s="162"/>
      <x:c r="CG41" s="862"/>
      <x:c r="CH41" s="862"/>
      <x:c r="CI41" s="862"/>
      <x:c r="CJ41" s="862">
        <x:v>1</x:v>
      </x:c>
      <x:c r="CK41" s="862"/>
      <x:c r="CL41" s="862"/>
      <x:c r="CM41" s="862">
        <x:v>1</x:v>
      </x:c>
      <x:c r="CN41" s="862">
        <x:v>1</x:v>
      </x:c>
      <x:c r="CO41" s="862"/>
      <x:c r="CP41" s="162"/>
      <x:c r="CQ41" s="862">
        <x:v>2</x:v>
      </x:c>
      <x:c r="CR41" s="162">
        <x:v>338</x:v>
      </x:c>
      <x:c r="CS41" s="862">
        <x:v>9</x:v>
      </x:c>
      <x:c r="CT41" s="862">
        <x:v>1</x:v>
      </x:c>
      <x:c r="CU41" s="862"/>
      <x:c r="CV41" s="862"/>
      <x:c r="CW41" s="862">
        <x:v>2</x:v>
      </x:c>
      <x:c r="CX41" s="862">
        <x:v>6</x:v>
      </x:c>
      <x:c r="CY41" s="858" t="s">
        <x:v>294</x:v>
      </x:c>
      <x:c r="CZ41" s="862"/>
      <x:c r="DA41" s="162"/>
      <x:c r="DB41" s="862"/>
      <x:c r="DC41" s="162"/>
      <x:c r="DD41" s="862"/>
      <x:c r="DE41" s="162"/>
      <x:c r="DF41" s="862"/>
      <x:c r="DG41" s="163"/>
    </x:row>
    <x:row r="42" spans="1:111" ht="30" customHeight="1">
      <x:c r="A42" s="858" t="s">
        <x:v>312</x:v>
      </x:c>
      <x:c r="B42" s="874"/>
      <x:c r="C42" s="162"/>
      <x:c r="D42" s="862"/>
      <x:c r="E42" s="162"/>
      <x:c r="F42" s="862"/>
      <x:c r="G42" s="162"/>
      <x:c r="H42" s="862"/>
      <x:c r="I42" s="162"/>
      <x:c r="J42" s="862"/>
      <x:c r="K42" s="862"/>
      <x:c r="L42" s="162"/>
      <x:c r="M42" s="862"/>
      <x:c r="N42" s="862"/>
      <x:c r="O42" s="862"/>
      <x:c r="P42" s="862"/>
      <x:c r="Q42" s="862"/>
      <x:c r="R42" s="162"/>
      <x:c r="S42" s="862"/>
      <x:c r="T42" s="162"/>
      <x:c r="U42" s="862">
        <x:v>1</x:v>
      </x:c>
      <x:c r="V42" s="162">
        <x:v>92</x:v>
      </x:c>
      <x:c r="W42" s="862"/>
      <x:c r="X42" s="862">
        <x:v>4</x:v>
      </x:c>
      <x:c r="Y42" s="862"/>
      <x:c r="Z42" s="862"/>
      <x:c r="AA42" s="862"/>
      <x:c r="AB42" s="862"/>
      <x:c r="AC42" s="862"/>
      <x:c r="AD42" s="862"/>
      <x:c r="AE42" s="862"/>
      <x:c r="AF42" s="862"/>
      <x:c r="AG42" s="862">
        <x:v>1</x:v>
      </x:c>
      <x:c r="AH42" s="862"/>
      <x:c r="AI42" s="862"/>
      <x:c r="AJ42" s="862">
        <x:v>1</x:v>
      </x:c>
      <x:c r="AK42" s="862">
        <x:v>3</x:v>
      </x:c>
      <x:c r="AL42" s="858" t="s">
        <x:v>312</x:v>
      </x:c>
      <x:c r="AM42" s="862"/>
      <x:c r="AN42" s="162"/>
      <x:c r="AO42" s="862"/>
      <x:c r="AP42" s="862"/>
      <x:c r="AQ42" s="862"/>
      <x:c r="AR42" s="162"/>
      <x:c r="AS42" s="862"/>
      <x:c r="AT42" s="162"/>
      <x:c r="AU42" s="862"/>
      <x:c r="AV42" s="862"/>
      <x:c r="AW42" s="862"/>
      <x:c r="AX42" s="862"/>
      <x:c r="AY42" s="862"/>
      <x:c r="AZ42" s="862"/>
      <x:c r="BA42" s="162"/>
      <x:c r="BB42" s="862"/>
      <x:c r="BC42" s="862"/>
      <x:c r="BD42" s="862"/>
      <x:c r="BE42" s="862"/>
      <x:c r="BF42" s="862"/>
      <x:c r="BG42" s="862"/>
      <x:c r="BH42" s="862"/>
      <x:c r="BI42" s="861"/>
      <x:c r="BJ42" s="73"/>
      <x:c r="BK42" s="861"/>
      <x:c r="BL42" s="73"/>
      <x:c r="BM42" s="861"/>
      <x:c r="BN42" s="73"/>
      <x:c r="BO42" s="861"/>
      <x:c r="BP42" s="73"/>
      <x:c r="BQ42" s="861"/>
      <x:c r="BR42" s="861"/>
      <x:c r="BS42" s="861"/>
      <x:c r="BT42" s="861"/>
      <x:c r="BU42" s="861"/>
      <x:c r="BV42" s="858" t="s">
        <x:v>312</x:v>
      </x:c>
      <x:c r="BW42" s="862"/>
      <x:c r="BX42" s="862"/>
      <x:c r="BY42" s="162"/>
      <x:c r="BZ42" s="862"/>
      <x:c r="CA42" s="162"/>
      <x:c r="CB42" s="862"/>
      <x:c r="CC42" s="162"/>
      <x:c r="CD42" s="862"/>
      <x:c r="CE42" s="862">
        <x:v>1</x:v>
      </x:c>
      <x:c r="CF42" s="162">
        <x:v>19</x:v>
      </x:c>
      <x:c r="CG42" s="862"/>
      <x:c r="CH42" s="862"/>
      <x:c r="CI42" s="862"/>
      <x:c r="CJ42" s="862"/>
      <x:c r="CK42" s="862"/>
      <x:c r="CL42" s="862"/>
      <x:c r="CM42" s="862"/>
      <x:c r="CN42" s="862"/>
      <x:c r="CO42" s="862"/>
      <x:c r="CP42" s="162"/>
      <x:c r="CQ42" s="862">
        <x:v>1</x:v>
      </x:c>
      <x:c r="CR42" s="162">
        <x:v>24</x:v>
      </x:c>
      <x:c r="CS42" s="862">
        <x:v>2</x:v>
      </x:c>
      <x:c r="CT42" s="862"/>
      <x:c r="CU42" s="862"/>
      <x:c r="CV42" s="862"/>
      <x:c r="CW42" s="862"/>
      <x:c r="CX42" s="862"/>
      <x:c r="CY42" s="858" t="s">
        <x:v>312</x:v>
      </x:c>
      <x:c r="CZ42" s="862">
        <x:v>2</x:v>
      </x:c>
      <x:c r="DA42" s="162">
        <x:v>473.02999999999997</x:v>
      </x:c>
      <x:c r="DB42" s="862"/>
      <x:c r="DC42" s="162"/>
      <x:c r="DD42" s="862"/>
      <x:c r="DE42" s="162"/>
      <x:c r="DF42" s="862"/>
      <x:c r="DG42" s="163"/>
    </x:row>
    <x:row r="43" spans="1:111" ht="30" customHeight="1">
      <x:c r="A43" s="858" t="s">
        <x:v>1797</x:v>
      </x:c>
      <x:c r="B43" s="874"/>
      <x:c r="C43" s="162"/>
      <x:c r="D43" s="862"/>
      <x:c r="E43" s="162"/>
      <x:c r="F43" s="862"/>
      <x:c r="G43" s="162"/>
      <x:c r="H43" s="862">
        <x:v>1</x:v>
      </x:c>
      <x:c r="I43" s="162"/>
      <x:c r="J43" s="862"/>
      <x:c r="K43" s="862"/>
      <x:c r="L43" s="162"/>
      <x:c r="M43" s="862"/>
      <x:c r="N43" s="862"/>
      <x:c r="O43" s="862"/>
      <x:c r="P43" s="862"/>
      <x:c r="Q43" s="862"/>
      <x:c r="R43" s="162"/>
      <x:c r="S43" s="862">
        <x:v>2</x:v>
      </x:c>
      <x:c r="T43" s="162">
        <x:v>100</x:v>
      </x:c>
      <x:c r="U43" s="862"/>
      <x:c r="V43" s="162"/>
      <x:c r="W43" s="862"/>
      <x:c r="X43" s="862">
        <x:v>15</x:v>
      </x:c>
      <x:c r="Y43" s="862"/>
      <x:c r="Z43" s="862"/>
      <x:c r="AA43" s="862">
        <x:v>1</x:v>
      </x:c>
      <x:c r="AB43" s="862"/>
      <x:c r="AC43" s="862">
        <x:v>1</x:v>
      </x:c>
      <x:c r="AD43" s="862"/>
      <x:c r="AE43" s="862"/>
      <x:c r="AF43" s="862"/>
      <x:c r="AG43" s="862">
        <x:v>1</x:v>
      </x:c>
      <x:c r="AH43" s="862"/>
      <x:c r="AI43" s="862"/>
      <x:c r="AJ43" s="862"/>
      <x:c r="AK43" s="862"/>
      <x:c r="AL43" s="858" t="s">
        <x:v>1797</x:v>
      </x:c>
      <x:c r="AM43" s="862"/>
      <x:c r="AN43" s="162"/>
      <x:c r="AO43" s="862"/>
      <x:c r="AP43" s="862"/>
      <x:c r="AQ43" s="862"/>
      <x:c r="AR43" s="162"/>
      <x:c r="AS43" s="862"/>
      <x:c r="AT43" s="162"/>
      <x:c r="AU43" s="862"/>
      <x:c r="AV43" s="862"/>
      <x:c r="AW43" s="862"/>
      <x:c r="AX43" s="862"/>
      <x:c r="AY43" s="862"/>
      <x:c r="AZ43" s="862"/>
      <x:c r="BA43" s="162"/>
      <x:c r="BB43" s="862"/>
      <x:c r="BC43" s="862"/>
      <x:c r="BD43" s="862"/>
      <x:c r="BE43" s="862">
        <x:v>1</x:v>
      </x:c>
      <x:c r="BF43" s="862">
        <x:v>8</x:v>
      </x:c>
      <x:c r="BG43" s="862"/>
      <x:c r="BH43" s="862"/>
      <x:c r="BI43" s="861"/>
      <x:c r="BJ43" s="73"/>
      <x:c r="BK43" s="861"/>
      <x:c r="BL43" s="73"/>
      <x:c r="BM43" s="861"/>
      <x:c r="BN43" s="73"/>
      <x:c r="BO43" s="861"/>
      <x:c r="BP43" s="73"/>
      <x:c r="BQ43" s="861"/>
      <x:c r="BR43" s="861"/>
      <x:c r="BS43" s="861"/>
      <x:c r="BT43" s="861"/>
      <x:c r="BU43" s="861"/>
      <x:c r="BV43" s="858" t="s">
        <x:v>1797</x:v>
      </x:c>
      <x:c r="BW43" s="862"/>
      <x:c r="BX43" s="862"/>
      <x:c r="BY43" s="162"/>
      <x:c r="BZ43" s="862"/>
      <x:c r="CA43" s="162"/>
      <x:c r="CB43" s="862"/>
      <x:c r="CC43" s="162"/>
      <x:c r="CD43" s="862"/>
      <x:c r="CE43" s="862">
        <x:v>1</x:v>
      </x:c>
      <x:c r="CF43" s="162">
        <x:v>20</x:v>
      </x:c>
      <x:c r="CG43" s="862"/>
      <x:c r="CH43" s="862"/>
      <x:c r="CI43" s="862"/>
      <x:c r="CJ43" s="862"/>
      <x:c r="CK43" s="862"/>
      <x:c r="CL43" s="862"/>
      <x:c r="CM43" s="862"/>
      <x:c r="CN43" s="862"/>
      <x:c r="CO43" s="862"/>
      <x:c r="CP43" s="162"/>
      <x:c r="CQ43" s="862">
        <x:v>2</x:v>
      </x:c>
      <x:c r="CR43" s="162">
        <x:v>221</x:v>
      </x:c>
      <x:c r="CS43" s="862">
        <x:v>8</x:v>
      </x:c>
      <x:c r="CT43" s="862"/>
      <x:c r="CU43" s="862"/>
      <x:c r="CV43" s="862"/>
      <x:c r="CW43" s="862"/>
      <x:c r="CX43" s="862"/>
      <x:c r="CY43" s="858" t="s">
        <x:v>1797</x:v>
      </x:c>
      <x:c r="CZ43" s="862"/>
      <x:c r="DA43" s="162"/>
      <x:c r="DB43" s="862"/>
      <x:c r="DC43" s="162"/>
      <x:c r="DD43" s="862"/>
      <x:c r="DE43" s="162"/>
      <x:c r="DF43" s="862"/>
      <x:c r="DG43" s="163"/>
    </x:row>
    <x:row r="44" spans="1:111" ht="30" customHeight="1">
      <x:c r="A44" s="858" t="s">
        <x:v>1807</x:v>
      </x:c>
      <x:c r="B44" s="874"/>
      <x:c r="C44" s="162"/>
      <x:c r="D44" s="862"/>
      <x:c r="E44" s="162"/>
      <x:c r="F44" s="862"/>
      <x:c r="G44" s="162"/>
      <x:c r="H44" s="862"/>
      <x:c r="I44" s="162"/>
      <x:c r="J44" s="862"/>
      <x:c r="K44" s="862"/>
      <x:c r="L44" s="162"/>
      <x:c r="M44" s="862"/>
      <x:c r="N44" s="862"/>
      <x:c r="O44" s="862"/>
      <x:c r="P44" s="862"/>
      <x:c r="Q44" s="862"/>
      <x:c r="R44" s="162"/>
      <x:c r="S44" s="862"/>
      <x:c r="T44" s="162"/>
      <x:c r="U44" s="862"/>
      <x:c r="V44" s="162"/>
      <x:c r="W44" s="862"/>
      <x:c r="X44" s="862">
        <x:v>16</x:v>
      </x:c>
      <x:c r="Y44" s="862"/>
      <x:c r="Z44" s="862"/>
      <x:c r="AA44" s="862"/>
      <x:c r="AB44" s="862"/>
      <x:c r="AC44" s="862">
        <x:v>1</x:v>
      </x:c>
      <x:c r="AD44" s="862">
        <x:v>1</x:v>
      </x:c>
      <x:c r="AE44" s="862"/>
      <x:c r="AF44" s="862"/>
      <x:c r="AG44" s="862">
        <x:v>1</x:v>
      </x:c>
      <x:c r="AH44" s="862"/>
      <x:c r="AI44" s="862"/>
      <x:c r="AJ44" s="862"/>
      <x:c r="AK44" s="862"/>
      <x:c r="AL44" s="858" t="s">
        <x:v>1807</x:v>
      </x:c>
      <x:c r="AM44" s="862"/>
      <x:c r="AN44" s="162"/>
      <x:c r="AO44" s="862"/>
      <x:c r="AP44" s="862"/>
      <x:c r="AQ44" s="862"/>
      <x:c r="AR44" s="162"/>
      <x:c r="AS44" s="862"/>
      <x:c r="AT44" s="162"/>
      <x:c r="AU44" s="862"/>
      <x:c r="AV44" s="862"/>
      <x:c r="AW44" s="862"/>
      <x:c r="AX44" s="862"/>
      <x:c r="AY44" s="862"/>
      <x:c r="AZ44" s="862"/>
      <x:c r="BA44" s="162"/>
      <x:c r="BB44" s="862"/>
      <x:c r="BC44" s="862"/>
      <x:c r="BD44" s="862"/>
      <x:c r="BE44" s="862">
        <x:v>1</x:v>
      </x:c>
      <x:c r="BF44" s="862">
        <x:v>3</x:v>
      </x:c>
      <x:c r="BG44" s="862"/>
      <x:c r="BH44" s="862"/>
      <x:c r="BI44" s="861"/>
      <x:c r="BJ44" s="73"/>
      <x:c r="BK44" s="861"/>
      <x:c r="BL44" s="73"/>
      <x:c r="BM44" s="861"/>
      <x:c r="BN44" s="73"/>
      <x:c r="BO44" s="861"/>
      <x:c r="BP44" s="73"/>
      <x:c r="BQ44" s="861"/>
      <x:c r="BR44" s="861"/>
      <x:c r="BS44" s="861"/>
      <x:c r="BT44" s="861"/>
      <x:c r="BU44" s="861"/>
      <x:c r="BV44" s="858" t="s">
        <x:v>1807</x:v>
      </x:c>
      <x:c r="BW44" s="862"/>
      <x:c r="BX44" s="862"/>
      <x:c r="BY44" s="162"/>
      <x:c r="BZ44" s="862"/>
      <x:c r="CA44" s="162"/>
      <x:c r="CB44" s="862"/>
      <x:c r="CC44" s="162"/>
      <x:c r="CD44" s="862"/>
      <x:c r="CE44" s="862"/>
      <x:c r="CF44" s="162"/>
      <x:c r="CG44" s="862"/>
      <x:c r="CH44" s="862"/>
      <x:c r="CI44" s="862"/>
      <x:c r="CJ44" s="862">
        <x:v>1</x:v>
      </x:c>
      <x:c r="CK44" s="862"/>
      <x:c r="CL44" s="862"/>
      <x:c r="CM44" s="862"/>
      <x:c r="CN44" s="862"/>
      <x:c r="CO44" s="862"/>
      <x:c r="CP44" s="162"/>
      <x:c r="CQ44" s="862">
        <x:v>1</x:v>
      </x:c>
      <x:c r="CR44" s="162">
        <x:v>18</x:v>
      </x:c>
      <x:c r="CS44" s="862">
        <x:v>2</x:v>
      </x:c>
      <x:c r="CT44" s="862"/>
      <x:c r="CU44" s="862"/>
      <x:c r="CV44" s="862"/>
      <x:c r="CW44" s="862">
        <x:v>1</x:v>
      </x:c>
      <x:c r="CX44" s="862">
        <x:v>1</x:v>
      </x:c>
      <x:c r="CY44" s="858" t="s">
        <x:v>1807</x:v>
      </x:c>
      <x:c r="CZ44" s="862"/>
      <x:c r="DA44" s="162"/>
      <x:c r="DB44" s="862"/>
      <x:c r="DC44" s="162"/>
      <x:c r="DD44" s="862"/>
      <x:c r="DE44" s="162"/>
      <x:c r="DF44" s="862"/>
      <x:c r="DG44" s="163"/>
    </x:row>
    <x:row r="45" spans="1:111" ht="30" customHeight="1">
      <x:c r="A45" s="858" t="s">
        <x:v>805</x:v>
      </x:c>
      <x:c r="B45" s="874"/>
      <x:c r="C45" s="162"/>
      <x:c r="D45" s="862"/>
      <x:c r="E45" s="162"/>
      <x:c r="F45" s="862"/>
      <x:c r="G45" s="162"/>
      <x:c r="H45" s="862"/>
      <x:c r="I45" s="162"/>
      <x:c r="J45" s="862"/>
      <x:c r="K45" s="862"/>
      <x:c r="L45" s="162"/>
      <x:c r="M45" s="862"/>
      <x:c r="N45" s="862"/>
      <x:c r="O45" s="862"/>
      <x:c r="P45" s="862"/>
      <x:c r="Q45" s="862"/>
      <x:c r="R45" s="162"/>
      <x:c r="S45" s="862"/>
      <x:c r="T45" s="162"/>
      <x:c r="U45" s="862"/>
      <x:c r="V45" s="162"/>
      <x:c r="W45" s="862"/>
      <x:c r="X45" s="862">
        <x:v>5</x:v>
      </x:c>
      <x:c r="Y45" s="862"/>
      <x:c r="Z45" s="862"/>
      <x:c r="AA45" s="862"/>
      <x:c r="AB45" s="862"/>
      <x:c r="AC45" s="862"/>
      <x:c r="AD45" s="862"/>
      <x:c r="AE45" s="862"/>
      <x:c r="AF45" s="862"/>
      <x:c r="AG45" s="862">
        <x:v>1</x:v>
      </x:c>
      <x:c r="AH45" s="862"/>
      <x:c r="AI45" s="862"/>
      <x:c r="AJ45" s="862">
        <x:v>1</x:v>
      </x:c>
      <x:c r="AK45" s="862">
        <x:v>2</x:v>
      </x:c>
      <x:c r="AL45" s="858" t="s">
        <x:v>805</x:v>
      </x:c>
      <x:c r="AM45" s="862"/>
      <x:c r="AN45" s="162"/>
      <x:c r="AO45" s="862"/>
      <x:c r="AP45" s="862"/>
      <x:c r="AQ45" s="862"/>
      <x:c r="AR45" s="162"/>
      <x:c r="AS45" s="862"/>
      <x:c r="AT45" s="162"/>
      <x:c r="AU45" s="862"/>
      <x:c r="AV45" s="862"/>
      <x:c r="AW45" s="862"/>
      <x:c r="AX45" s="862"/>
      <x:c r="AY45" s="862"/>
      <x:c r="AZ45" s="862"/>
      <x:c r="BA45" s="162"/>
      <x:c r="BB45" s="862"/>
      <x:c r="BC45" s="862"/>
      <x:c r="BD45" s="862"/>
      <x:c r="BE45" s="862">
        <x:v>1</x:v>
      </x:c>
      <x:c r="BF45" s="862">
        <x:v>3</x:v>
      </x:c>
      <x:c r="BG45" s="862"/>
      <x:c r="BH45" s="862"/>
      <x:c r="BI45" s="861"/>
      <x:c r="BJ45" s="73"/>
      <x:c r="BK45" s="861"/>
      <x:c r="BL45" s="73"/>
      <x:c r="BM45" s="861"/>
      <x:c r="BN45" s="73"/>
      <x:c r="BO45" s="861"/>
      <x:c r="BP45" s="73"/>
      <x:c r="BQ45" s="861"/>
      <x:c r="BR45" s="861"/>
      <x:c r="BS45" s="861"/>
      <x:c r="BT45" s="861"/>
      <x:c r="BU45" s="861"/>
      <x:c r="BV45" s="858" t="s">
        <x:v>805</x:v>
      </x:c>
      <x:c r="BW45" s="862"/>
      <x:c r="BX45" s="862"/>
      <x:c r="BY45" s="162"/>
      <x:c r="BZ45" s="862"/>
      <x:c r="CA45" s="162"/>
      <x:c r="CB45" s="862"/>
      <x:c r="CC45" s="162"/>
      <x:c r="CD45" s="862"/>
      <x:c r="CE45" s="862"/>
      <x:c r="CF45" s="162"/>
      <x:c r="CG45" s="862"/>
      <x:c r="CH45" s="862"/>
      <x:c r="CI45" s="862"/>
      <x:c r="CJ45" s="862"/>
      <x:c r="CK45" s="862"/>
      <x:c r="CL45" s="862"/>
      <x:c r="CM45" s="862"/>
      <x:c r="CN45" s="862"/>
      <x:c r="CO45" s="862"/>
      <x:c r="CP45" s="162"/>
      <x:c r="CQ45" s="862">
        <x:v>1</x:v>
      </x:c>
      <x:c r="CR45" s="162">
        <x:v>30</x:v>
      </x:c>
      <x:c r="CS45" s="862">
        <x:v>2</x:v>
      </x:c>
      <x:c r="CT45" s="862"/>
      <x:c r="CU45" s="862"/>
      <x:c r="CV45" s="862"/>
      <x:c r="CW45" s="862"/>
      <x:c r="CX45" s="862"/>
      <x:c r="CY45" s="858" t="s">
        <x:v>805</x:v>
      </x:c>
      <x:c r="CZ45" s="862"/>
      <x:c r="DA45" s="162"/>
      <x:c r="DB45" s="862"/>
      <x:c r="DC45" s="162"/>
      <x:c r="DD45" s="862"/>
      <x:c r="DE45" s="162"/>
      <x:c r="DF45" s="862"/>
      <x:c r="DG45" s="163"/>
    </x:row>
    <x:row r="46" spans="1:111" ht="30" customHeight="1">
      <x:c r="A46" s="858" t="s">
        <x:v>780</x:v>
      </x:c>
      <x:c r="B46" s="874"/>
      <x:c r="C46" s="162"/>
      <x:c r="D46" s="862"/>
      <x:c r="E46" s="162"/>
      <x:c r="F46" s="862"/>
      <x:c r="G46" s="162"/>
      <x:c r="H46" s="862"/>
      <x:c r="I46" s="162"/>
      <x:c r="J46" s="862"/>
      <x:c r="K46" s="862"/>
      <x:c r="L46" s="162"/>
      <x:c r="M46" s="862"/>
      <x:c r="N46" s="862"/>
      <x:c r="O46" s="862"/>
      <x:c r="P46" s="862"/>
      <x:c r="Q46" s="862"/>
      <x:c r="R46" s="162"/>
      <x:c r="S46" s="862"/>
      <x:c r="T46" s="162"/>
      <x:c r="U46" s="862"/>
      <x:c r="V46" s="162"/>
      <x:c r="W46" s="862"/>
      <x:c r="X46" s="862">
        <x:v>5</x:v>
      </x:c>
      <x:c r="Y46" s="862"/>
      <x:c r="Z46" s="862"/>
      <x:c r="AA46" s="862"/>
      <x:c r="AB46" s="862">
        <x:v>1</x:v>
      </x:c>
      <x:c r="AC46" s="862"/>
      <x:c r="AD46" s="862"/>
      <x:c r="AE46" s="862"/>
      <x:c r="AF46" s="862"/>
      <x:c r="AG46" s="862">
        <x:v>1</x:v>
      </x:c>
      <x:c r="AH46" s="862"/>
      <x:c r="AI46" s="862"/>
      <x:c r="AJ46" s="862">
        <x:v>2</x:v>
      </x:c>
      <x:c r="AK46" s="862">
        <x:v>3</x:v>
      </x:c>
      <x:c r="AL46" s="858" t="s">
        <x:v>780</x:v>
      </x:c>
      <x:c r="AM46" s="862"/>
      <x:c r="AN46" s="162"/>
      <x:c r="AO46" s="862"/>
      <x:c r="AP46" s="862"/>
      <x:c r="AQ46" s="862"/>
      <x:c r="AR46" s="162"/>
      <x:c r="AS46" s="862"/>
      <x:c r="AT46" s="162"/>
      <x:c r="AU46" s="862"/>
      <x:c r="AV46" s="862"/>
      <x:c r="AW46" s="862"/>
      <x:c r="AX46" s="862"/>
      <x:c r="AY46" s="862"/>
      <x:c r="AZ46" s="862"/>
      <x:c r="BA46" s="162"/>
      <x:c r="BB46" s="862"/>
      <x:c r="BC46" s="862"/>
      <x:c r="BD46" s="862"/>
      <x:c r="BE46" s="862">
        <x:v>1</x:v>
      </x:c>
      <x:c r="BF46" s="862">
        <x:v>3</x:v>
      </x:c>
      <x:c r="BG46" s="862"/>
      <x:c r="BH46" s="862"/>
      <x:c r="BI46" s="861"/>
      <x:c r="BJ46" s="73"/>
      <x:c r="BK46" s="861"/>
      <x:c r="BL46" s="73"/>
      <x:c r="BM46" s="861"/>
      <x:c r="BN46" s="73"/>
      <x:c r="BO46" s="861"/>
      <x:c r="BP46" s="73"/>
      <x:c r="BQ46" s="861"/>
      <x:c r="BR46" s="861"/>
      <x:c r="BS46" s="861"/>
      <x:c r="BT46" s="861"/>
      <x:c r="BU46" s="861"/>
      <x:c r="BV46" s="858" t="s">
        <x:v>780</x:v>
      </x:c>
      <x:c r="BW46" s="862"/>
      <x:c r="BX46" s="862"/>
      <x:c r="BY46" s="162"/>
      <x:c r="BZ46" s="862"/>
      <x:c r="CA46" s="162"/>
      <x:c r="CB46" s="862"/>
      <x:c r="CC46" s="162"/>
      <x:c r="CD46" s="862"/>
      <x:c r="CE46" s="862"/>
      <x:c r="CF46" s="162"/>
      <x:c r="CG46" s="862"/>
      <x:c r="CH46" s="862"/>
      <x:c r="CI46" s="862"/>
      <x:c r="CJ46" s="862"/>
      <x:c r="CK46" s="862"/>
      <x:c r="CL46" s="862"/>
      <x:c r="CM46" s="862"/>
      <x:c r="CN46" s="862"/>
      <x:c r="CO46" s="862"/>
      <x:c r="CP46" s="162"/>
      <x:c r="CQ46" s="862">
        <x:v>1</x:v>
      </x:c>
      <x:c r="CR46" s="162">
        <x:v>40</x:v>
      </x:c>
      <x:c r="CS46" s="862">
        <x:v>4</x:v>
      </x:c>
      <x:c r="CT46" s="862"/>
      <x:c r="CU46" s="862"/>
      <x:c r="CV46" s="862"/>
      <x:c r="CW46" s="862"/>
      <x:c r="CX46" s="862"/>
      <x:c r="CY46" s="858" t="s">
        <x:v>780</x:v>
      </x:c>
      <x:c r="CZ46" s="862"/>
      <x:c r="DA46" s="162"/>
      <x:c r="DB46" s="862"/>
      <x:c r="DC46" s="162"/>
      <x:c r="DD46" s="862"/>
      <x:c r="DE46" s="162"/>
      <x:c r="DF46" s="862"/>
      <x:c r="DG46" s="163"/>
    </x:row>
    <x:row r="47" spans="1:111" ht="30" customHeight="1">
      <x:c r="A47" s="858" t="s">
        <x:v>768</x:v>
      </x:c>
      <x:c r="B47" s="874"/>
      <x:c r="C47" s="162"/>
      <x:c r="D47" s="862"/>
      <x:c r="E47" s="162"/>
      <x:c r="F47" s="862"/>
      <x:c r="G47" s="162"/>
      <x:c r="H47" s="862"/>
      <x:c r="I47" s="162"/>
      <x:c r="J47" s="862"/>
      <x:c r="K47" s="862"/>
      <x:c r="L47" s="162"/>
      <x:c r="M47" s="862"/>
      <x:c r="N47" s="862"/>
      <x:c r="O47" s="862"/>
      <x:c r="P47" s="862"/>
      <x:c r="Q47" s="862"/>
      <x:c r="R47" s="162"/>
      <x:c r="S47" s="862"/>
      <x:c r="T47" s="162"/>
      <x:c r="U47" s="862"/>
      <x:c r="V47" s="162"/>
      <x:c r="W47" s="862"/>
      <x:c r="X47" s="862">
        <x:v>4</x:v>
      </x:c>
      <x:c r="Y47" s="862"/>
      <x:c r="Z47" s="862"/>
      <x:c r="AA47" s="862"/>
      <x:c r="AB47" s="862"/>
      <x:c r="AC47" s="862"/>
      <x:c r="AD47" s="862"/>
      <x:c r="AE47" s="862"/>
      <x:c r="AF47" s="862"/>
      <x:c r="AG47" s="862">
        <x:v>1</x:v>
      </x:c>
      <x:c r="AH47" s="862"/>
      <x:c r="AI47" s="862"/>
      <x:c r="AJ47" s="862">
        <x:v>1</x:v>
      </x:c>
      <x:c r="AK47" s="862">
        <x:v>1</x:v>
      </x:c>
      <x:c r="AL47" s="858" t="s">
        <x:v>768</x:v>
      </x:c>
      <x:c r="AM47" s="862"/>
      <x:c r="AN47" s="162"/>
      <x:c r="AO47" s="862"/>
      <x:c r="AP47" s="862"/>
      <x:c r="AQ47" s="862"/>
      <x:c r="AR47" s="162"/>
      <x:c r="AS47" s="862"/>
      <x:c r="AT47" s="162"/>
      <x:c r="AU47" s="862"/>
      <x:c r="AV47" s="862"/>
      <x:c r="AW47" s="862"/>
      <x:c r="AX47" s="862"/>
      <x:c r="AY47" s="862"/>
      <x:c r="AZ47" s="862"/>
      <x:c r="BA47" s="162"/>
      <x:c r="BB47" s="862"/>
      <x:c r="BC47" s="862"/>
      <x:c r="BD47" s="862"/>
      <x:c r="BE47" s="862">
        <x:v>1</x:v>
      </x:c>
      <x:c r="BF47" s="862">
        <x:v>6</x:v>
      </x:c>
      <x:c r="BG47" s="862"/>
      <x:c r="BH47" s="862"/>
      <x:c r="BI47" s="861"/>
      <x:c r="BJ47" s="73"/>
      <x:c r="BK47" s="861"/>
      <x:c r="BL47" s="73"/>
      <x:c r="BM47" s="861"/>
      <x:c r="BN47" s="73"/>
      <x:c r="BO47" s="861"/>
      <x:c r="BP47" s="73"/>
      <x:c r="BQ47" s="861"/>
      <x:c r="BR47" s="861"/>
      <x:c r="BS47" s="861"/>
      <x:c r="BT47" s="861"/>
      <x:c r="BU47" s="861"/>
      <x:c r="BV47" s="858" t="s">
        <x:v>768</x:v>
      </x:c>
      <x:c r="BW47" s="862"/>
      <x:c r="BX47" s="862"/>
      <x:c r="BY47" s="162"/>
      <x:c r="BZ47" s="862"/>
      <x:c r="CA47" s="162"/>
      <x:c r="CB47" s="862"/>
      <x:c r="CC47" s="162"/>
      <x:c r="CD47" s="862"/>
      <x:c r="CE47" s="862"/>
      <x:c r="CF47" s="162"/>
      <x:c r="CG47" s="862"/>
      <x:c r="CH47" s="862"/>
      <x:c r="CI47" s="862"/>
      <x:c r="CJ47" s="862"/>
      <x:c r="CK47" s="862"/>
      <x:c r="CL47" s="862"/>
      <x:c r="CM47" s="862"/>
      <x:c r="CN47" s="862"/>
      <x:c r="CO47" s="862"/>
      <x:c r="CP47" s="162"/>
      <x:c r="CQ47" s="862">
        <x:v>1</x:v>
      </x:c>
      <x:c r="CR47" s="162">
        <x:v>30</x:v>
      </x:c>
      <x:c r="CS47" s="862">
        <x:v>2</x:v>
      </x:c>
      <x:c r="CT47" s="862"/>
      <x:c r="CU47" s="862"/>
      <x:c r="CV47" s="862"/>
      <x:c r="CW47" s="862">
        <x:v>1</x:v>
      </x:c>
      <x:c r="CX47" s="862">
        <x:v>1</x:v>
      </x:c>
      <x:c r="CY47" s="858" t="s">
        <x:v>768</x:v>
      </x:c>
      <x:c r="CZ47" s="862"/>
      <x:c r="DA47" s="162"/>
      <x:c r="DB47" s="862"/>
      <x:c r="DC47" s="162"/>
      <x:c r="DD47" s="862"/>
      <x:c r="DE47" s="162"/>
      <x:c r="DF47" s="862"/>
      <x:c r="DG47" s="163"/>
    </x:row>
    <x:row r="48" spans="1:111" ht="30" customHeight="1">
      <x:c r="A48" s="858" t="s">
        <x:v>1795</x:v>
      </x:c>
      <x:c r="B48" s="874"/>
      <x:c r="C48" s="162"/>
      <x:c r="D48" s="862"/>
      <x:c r="E48" s="162"/>
      <x:c r="F48" s="862"/>
      <x:c r="G48" s="162"/>
      <x:c r="H48" s="862"/>
      <x:c r="I48" s="162"/>
      <x:c r="J48" s="862"/>
      <x:c r="K48" s="862"/>
      <x:c r="L48" s="162"/>
      <x:c r="M48" s="862"/>
      <x:c r="N48" s="862"/>
      <x:c r="O48" s="862"/>
      <x:c r="P48" s="862"/>
      <x:c r="Q48" s="862"/>
      <x:c r="R48" s="162"/>
      <x:c r="S48" s="862"/>
      <x:c r="T48" s="162"/>
      <x:c r="U48" s="862"/>
      <x:c r="V48" s="162"/>
      <x:c r="W48" s="862"/>
      <x:c r="X48" s="862">
        <x:v>4</x:v>
      </x:c>
      <x:c r="Y48" s="862"/>
      <x:c r="Z48" s="862"/>
      <x:c r="AA48" s="862"/>
      <x:c r="AB48" s="862"/>
      <x:c r="AC48" s="862"/>
      <x:c r="AD48" s="862">
        <x:v>2</x:v>
      </x:c>
      <x:c r="AE48" s="862"/>
      <x:c r="AF48" s="862"/>
      <x:c r="AG48" s="862">
        <x:v>1</x:v>
      </x:c>
      <x:c r="AH48" s="862"/>
      <x:c r="AI48" s="862"/>
      <x:c r="AJ48" s="862">
        <x:v>1</x:v>
      </x:c>
      <x:c r="AK48" s="862">
        <x:v>2</x:v>
      </x:c>
      <x:c r="AL48" s="858" t="s">
        <x:v>1795</x:v>
      </x:c>
      <x:c r="AM48" s="862"/>
      <x:c r="AN48" s="162"/>
      <x:c r="AO48" s="862"/>
      <x:c r="AP48" s="862"/>
      <x:c r="AQ48" s="862"/>
      <x:c r="AR48" s="162"/>
      <x:c r="AS48" s="862"/>
      <x:c r="AT48" s="162"/>
      <x:c r="AU48" s="862"/>
      <x:c r="AV48" s="862"/>
      <x:c r="AW48" s="862"/>
      <x:c r="AX48" s="862"/>
      <x:c r="AY48" s="862"/>
      <x:c r="AZ48" s="862"/>
      <x:c r="BA48" s="162"/>
      <x:c r="BB48" s="862"/>
      <x:c r="BC48" s="862"/>
      <x:c r="BD48" s="862"/>
      <x:c r="BE48" s="862"/>
      <x:c r="BF48" s="862"/>
      <x:c r="BG48" s="862"/>
      <x:c r="BH48" s="862"/>
      <x:c r="BI48" s="861"/>
      <x:c r="BJ48" s="73"/>
      <x:c r="BK48" s="861"/>
      <x:c r="BL48" s="73"/>
      <x:c r="BM48" s="861"/>
      <x:c r="BN48" s="73"/>
      <x:c r="BO48" s="861"/>
      <x:c r="BP48" s="73"/>
      <x:c r="BQ48" s="861"/>
      <x:c r="BR48" s="861"/>
      <x:c r="BS48" s="861"/>
      <x:c r="BT48" s="861"/>
      <x:c r="BU48" s="861"/>
      <x:c r="BV48" s="858" t="s">
        <x:v>1795</x:v>
      </x:c>
      <x:c r="BW48" s="862"/>
      <x:c r="BX48" s="862"/>
      <x:c r="BY48" s="162"/>
      <x:c r="BZ48" s="862"/>
      <x:c r="CA48" s="162"/>
      <x:c r="CB48" s="862"/>
      <x:c r="CC48" s="162"/>
      <x:c r="CD48" s="862"/>
      <x:c r="CE48" s="862"/>
      <x:c r="CF48" s="162"/>
      <x:c r="CG48" s="862"/>
      <x:c r="CH48" s="862"/>
      <x:c r="CI48" s="862"/>
      <x:c r="CJ48" s="862">
        <x:v>1</x:v>
      </x:c>
      <x:c r="CK48" s="862"/>
      <x:c r="CL48" s="862"/>
      <x:c r="CM48" s="862"/>
      <x:c r="CN48" s="862"/>
      <x:c r="CO48" s="862"/>
      <x:c r="CP48" s="162"/>
      <x:c r="CQ48" s="862">
        <x:v>1</x:v>
      </x:c>
      <x:c r="CR48" s="162">
        <x:v>52</x:v>
      </x:c>
      <x:c r="CS48" s="862">
        <x:v>3</x:v>
      </x:c>
      <x:c r="CT48" s="862"/>
      <x:c r="CU48" s="862"/>
      <x:c r="CV48" s="862"/>
      <x:c r="CW48" s="862">
        <x:v>1</x:v>
      </x:c>
      <x:c r="CX48" s="862">
        <x:v>2</x:v>
      </x:c>
      <x:c r="CY48" s="858" t="s">
        <x:v>1795</x:v>
      </x:c>
      <x:c r="CZ48" s="862"/>
      <x:c r="DA48" s="162"/>
      <x:c r="DB48" s="862"/>
      <x:c r="DC48" s="162"/>
      <x:c r="DD48" s="862"/>
      <x:c r="DE48" s="162"/>
      <x:c r="DF48" s="862"/>
      <x:c r="DG48" s="163"/>
    </x:row>
    <x:row r="49" spans="1:111" ht="30" customHeight="1">
      <x:c r="A49" s="858" t="s">
        <x:v>2701</x:v>
      </x:c>
      <x:c r="B49" s="874"/>
      <x:c r="C49" s="162"/>
      <x:c r="D49" s="862"/>
      <x:c r="E49" s="162"/>
      <x:c r="F49" s="862"/>
      <x:c r="G49" s="162"/>
      <x:c r="H49" s="862"/>
      <x:c r="I49" s="162"/>
      <x:c r="J49" s="862"/>
      <x:c r="K49" s="862"/>
      <x:c r="L49" s="162"/>
      <x:c r="M49" s="862"/>
      <x:c r="N49" s="862"/>
      <x:c r="O49" s="862"/>
      <x:c r="P49" s="862"/>
      <x:c r="Q49" s="862"/>
      <x:c r="R49" s="162"/>
      <x:c r="S49" s="862">
        <x:v>1</x:v>
      </x:c>
      <x:c r="T49" s="162">
        <x:v>25</x:v>
      </x:c>
      <x:c r="U49" s="862"/>
      <x:c r="V49" s="162"/>
      <x:c r="W49" s="862"/>
      <x:c r="X49" s="862">
        <x:v>6</x:v>
      </x:c>
      <x:c r="Y49" s="862"/>
      <x:c r="Z49" s="862"/>
      <x:c r="AA49" s="862">
        <x:v>1</x:v>
      </x:c>
      <x:c r="AB49" s="862"/>
      <x:c r="AC49" s="862"/>
      <x:c r="AD49" s="862">
        <x:v>1</x:v>
      </x:c>
      <x:c r="AE49" s="862"/>
      <x:c r="AF49" s="862"/>
      <x:c r="AG49" s="862">
        <x:v>1</x:v>
      </x:c>
      <x:c r="AH49" s="862"/>
      <x:c r="AI49" s="862"/>
      <x:c r="AJ49" s="862">
        <x:v>1</x:v>
      </x:c>
      <x:c r="AK49" s="862">
        <x:v>1</x:v>
      </x:c>
      <x:c r="AL49" s="858" t="s">
        <x:v>2701</x:v>
      </x:c>
      <x:c r="AM49" s="862"/>
      <x:c r="AN49" s="162"/>
      <x:c r="AO49" s="862"/>
      <x:c r="AP49" s="862"/>
      <x:c r="AQ49" s="862"/>
      <x:c r="AR49" s="162"/>
      <x:c r="AS49" s="862"/>
      <x:c r="AT49" s="162"/>
      <x:c r="AU49" s="862"/>
      <x:c r="AV49" s="862"/>
      <x:c r="AW49" s="862"/>
      <x:c r="AX49" s="862"/>
      <x:c r="AY49" s="862"/>
      <x:c r="AZ49" s="862"/>
      <x:c r="BA49" s="162"/>
      <x:c r="BB49" s="862"/>
      <x:c r="BC49" s="862"/>
      <x:c r="BD49" s="862"/>
      <x:c r="BE49" s="862">
        <x:v>1</x:v>
      </x:c>
      <x:c r="BF49" s="862">
        <x:v>2</x:v>
      </x:c>
      <x:c r="BG49" s="862"/>
      <x:c r="BH49" s="862"/>
      <x:c r="BI49" s="861"/>
      <x:c r="BJ49" s="73"/>
      <x:c r="BK49" s="861"/>
      <x:c r="BL49" s="73"/>
      <x:c r="BM49" s="861"/>
      <x:c r="BN49" s="73"/>
      <x:c r="BO49" s="861"/>
      <x:c r="BP49" s="73"/>
      <x:c r="BQ49" s="861"/>
      <x:c r="BR49" s="861"/>
      <x:c r="BS49" s="861"/>
      <x:c r="BT49" s="861"/>
      <x:c r="BU49" s="861"/>
      <x:c r="BV49" s="858" t="s">
        <x:v>2701</x:v>
      </x:c>
      <x:c r="BW49" s="862"/>
      <x:c r="BX49" s="862"/>
      <x:c r="BY49" s="162"/>
      <x:c r="BZ49" s="862"/>
      <x:c r="CA49" s="162"/>
      <x:c r="CB49" s="862"/>
      <x:c r="CC49" s="162"/>
      <x:c r="CD49" s="862"/>
      <x:c r="CE49" s="862"/>
      <x:c r="CF49" s="162"/>
      <x:c r="CG49" s="862"/>
      <x:c r="CH49" s="862"/>
      <x:c r="CI49" s="862"/>
      <x:c r="CJ49" s="862"/>
      <x:c r="CK49" s="862"/>
      <x:c r="CL49" s="862"/>
      <x:c r="CM49" s="862"/>
      <x:c r="CN49" s="862"/>
      <x:c r="CO49" s="862"/>
      <x:c r="CP49" s="162"/>
      <x:c r="CQ49" s="862">
        <x:v>1</x:v>
      </x:c>
      <x:c r="CR49" s="162">
        <x:v>15</x:v>
      </x:c>
      <x:c r="CS49" s="862">
        <x:v>3</x:v>
      </x:c>
      <x:c r="CT49" s="862"/>
      <x:c r="CU49" s="862"/>
      <x:c r="CV49" s="862"/>
      <x:c r="CW49" s="862">
        <x:v>1</x:v>
      </x:c>
      <x:c r="CX49" s="862">
        <x:v>1</x:v>
      </x:c>
      <x:c r="CY49" s="858" t="s">
        <x:v>2701</x:v>
      </x:c>
      <x:c r="CZ49" s="862"/>
      <x:c r="DA49" s="162"/>
      <x:c r="DB49" s="862"/>
      <x:c r="DC49" s="162"/>
      <x:c r="DD49" s="862"/>
      <x:c r="DE49" s="162"/>
      <x:c r="DF49" s="862"/>
      <x:c r="DG49" s="163"/>
    </x:row>
    <x:row r="50" spans="1:111" ht="30" customHeight="1">
      <x:c r="A50" s="858" t="s">
        <x:v>1197</x:v>
      </x:c>
      <x:c r="B50" s="874"/>
      <x:c r="C50" s="162"/>
      <x:c r="D50" s="862"/>
      <x:c r="E50" s="162"/>
      <x:c r="F50" s="862"/>
      <x:c r="G50" s="162"/>
      <x:c r="H50" s="862"/>
      <x:c r="I50" s="162"/>
      <x:c r="J50" s="862">
        <x:v>1</x:v>
      </x:c>
      <x:c r="K50" s="862"/>
      <x:c r="L50" s="162"/>
      <x:c r="M50" s="862"/>
      <x:c r="N50" s="862"/>
      <x:c r="O50" s="862"/>
      <x:c r="P50" s="862"/>
      <x:c r="Q50" s="862"/>
      <x:c r="R50" s="162"/>
      <x:c r="S50" s="862">
        <x:v>1</x:v>
      </x:c>
      <x:c r="T50" s="162">
        <x:v>20</x:v>
      </x:c>
      <x:c r="U50" s="862"/>
      <x:c r="V50" s="162"/>
      <x:c r="W50" s="862"/>
      <x:c r="X50" s="862">
        <x:v>13</x:v>
      </x:c>
      <x:c r="Y50" s="862"/>
      <x:c r="Z50" s="862"/>
      <x:c r="AA50" s="862"/>
      <x:c r="AB50" s="862"/>
      <x:c r="AC50" s="862"/>
      <x:c r="AD50" s="862"/>
      <x:c r="AE50" s="862"/>
      <x:c r="AF50" s="862"/>
      <x:c r="AG50" s="862">
        <x:v>1</x:v>
      </x:c>
      <x:c r="AH50" s="862"/>
      <x:c r="AI50" s="862"/>
      <x:c r="AJ50" s="862"/>
      <x:c r="AK50" s="862"/>
      <x:c r="AL50" s="858" t="s">
        <x:v>1197</x:v>
      </x:c>
      <x:c r="AM50" s="862"/>
      <x:c r="AN50" s="162"/>
      <x:c r="AO50" s="862"/>
      <x:c r="AP50" s="862"/>
      <x:c r="AQ50" s="862"/>
      <x:c r="AR50" s="162"/>
      <x:c r="AS50" s="862"/>
      <x:c r="AT50" s="162"/>
      <x:c r="AU50" s="862"/>
      <x:c r="AV50" s="862"/>
      <x:c r="AW50" s="862"/>
      <x:c r="AX50" s="862"/>
      <x:c r="AY50" s="862"/>
      <x:c r="AZ50" s="862"/>
      <x:c r="BA50" s="162"/>
      <x:c r="BB50" s="862"/>
      <x:c r="BC50" s="862"/>
      <x:c r="BD50" s="862"/>
      <x:c r="BE50" s="862">
        <x:v>0</x:v>
      </x:c>
      <x:c r="BF50" s="862">
        <x:v>0</x:v>
      </x:c>
      <x:c r="BG50" s="862"/>
      <x:c r="BH50" s="862"/>
      <x:c r="BI50" s="861"/>
      <x:c r="BJ50" s="73"/>
      <x:c r="BK50" s="861"/>
      <x:c r="BL50" s="73"/>
      <x:c r="BM50" s="861"/>
      <x:c r="BN50" s="73"/>
      <x:c r="BO50" s="861"/>
      <x:c r="BP50" s="73"/>
      <x:c r="BQ50" s="861"/>
      <x:c r="BR50" s="861"/>
      <x:c r="BS50" s="861"/>
      <x:c r="BT50" s="861"/>
      <x:c r="BU50" s="861"/>
      <x:c r="BV50" s="858" t="s">
        <x:v>1197</x:v>
      </x:c>
      <x:c r="BW50" s="862"/>
      <x:c r="BX50" s="862"/>
      <x:c r="BY50" s="162"/>
      <x:c r="BZ50" s="862"/>
      <x:c r="CA50" s="162"/>
      <x:c r="CB50" s="862"/>
      <x:c r="CC50" s="162"/>
      <x:c r="CD50" s="862"/>
      <x:c r="CE50" s="862"/>
      <x:c r="CF50" s="162"/>
      <x:c r="CG50" s="862"/>
      <x:c r="CH50" s="862"/>
      <x:c r="CI50" s="862"/>
      <x:c r="CJ50" s="862"/>
      <x:c r="CK50" s="862"/>
      <x:c r="CL50" s="862"/>
      <x:c r="CM50" s="862"/>
      <x:c r="CN50" s="862"/>
      <x:c r="CO50" s="862"/>
      <x:c r="CP50" s="162"/>
      <x:c r="CQ50" s="862">
        <x:v>1</x:v>
      </x:c>
      <x:c r="CR50" s="162">
        <x:v>51.5</x:v>
      </x:c>
      <x:c r="CS50" s="862">
        <x:v>1</x:v>
      </x:c>
      <x:c r="CT50" s="862">
        <x:v>1</x:v>
      </x:c>
      <x:c r="CU50" s="862"/>
      <x:c r="CV50" s="862">
        <x:v>2</x:v>
      </x:c>
      <x:c r="CW50" s="862">
        <x:v>1</x:v>
      </x:c>
      <x:c r="CX50" s="862">
        <x:v>1</x:v>
      </x:c>
      <x:c r="CY50" s="858" t="s">
        <x:v>1197</x:v>
      </x:c>
      <x:c r="CZ50" s="862"/>
      <x:c r="DA50" s="162"/>
      <x:c r="DB50" s="862"/>
      <x:c r="DC50" s="162"/>
      <x:c r="DD50" s="862"/>
      <x:c r="DE50" s="162"/>
      <x:c r="DF50" s="862"/>
      <x:c r="DG50" s="163"/>
    </x:row>
    <x:row r="51" spans="1:111" ht="30" customHeight="1">
      <x:c r="A51" s="858" t="s">
        <x:v>784</x:v>
      </x:c>
      <x:c r="B51" s="874"/>
      <x:c r="C51" s="162"/>
      <x:c r="D51" s="862"/>
      <x:c r="E51" s="162"/>
      <x:c r="F51" s="862"/>
      <x:c r="G51" s="162"/>
      <x:c r="H51" s="862"/>
      <x:c r="I51" s="162"/>
      <x:c r="J51" s="862"/>
      <x:c r="K51" s="862"/>
      <x:c r="L51" s="162"/>
      <x:c r="M51" s="862"/>
      <x:c r="N51" s="862"/>
      <x:c r="O51" s="862"/>
      <x:c r="P51" s="862"/>
      <x:c r="Q51" s="862"/>
      <x:c r="R51" s="162"/>
      <x:c r="S51" s="862">
        <x:v>1</x:v>
      </x:c>
      <x:c r="T51" s="162">
        <x:v>25</x:v>
      </x:c>
      <x:c r="U51" s="862"/>
      <x:c r="V51" s="162"/>
      <x:c r="W51" s="862"/>
      <x:c r="X51" s="862">
        <x:v>6</x:v>
      </x:c>
      <x:c r="Y51" s="862"/>
      <x:c r="Z51" s="862"/>
      <x:c r="AA51" s="862"/>
      <x:c r="AB51" s="862"/>
      <x:c r="AC51" s="862"/>
      <x:c r="AD51" s="862"/>
      <x:c r="AE51" s="862"/>
      <x:c r="AF51" s="862"/>
      <x:c r="AG51" s="862">
        <x:v>1</x:v>
      </x:c>
      <x:c r="AH51" s="862"/>
      <x:c r="AI51" s="862"/>
      <x:c r="AJ51" s="862">
        <x:v>1</x:v>
      </x:c>
      <x:c r="AK51" s="862">
        <x:v>2</x:v>
      </x:c>
      <x:c r="AL51" s="858" t="s">
        <x:v>784</x:v>
      </x:c>
      <x:c r="AM51" s="862"/>
      <x:c r="AN51" s="162"/>
      <x:c r="AO51" s="862"/>
      <x:c r="AP51" s="862"/>
      <x:c r="AQ51" s="862"/>
      <x:c r="AR51" s="162"/>
      <x:c r="AS51" s="862"/>
      <x:c r="AT51" s="162"/>
      <x:c r="AU51" s="862"/>
      <x:c r="AV51" s="862"/>
      <x:c r="AW51" s="862"/>
      <x:c r="AX51" s="862"/>
      <x:c r="AY51" s="862"/>
      <x:c r="AZ51" s="862"/>
      <x:c r="BA51" s="162"/>
      <x:c r="BB51" s="862"/>
      <x:c r="BC51" s="862"/>
      <x:c r="BD51" s="862"/>
      <x:c r="BE51" s="862">
        <x:v>1</x:v>
      </x:c>
      <x:c r="BF51" s="862">
        <x:v>5</x:v>
      </x:c>
      <x:c r="BG51" s="862"/>
      <x:c r="BH51" s="862"/>
      <x:c r="BI51" s="861"/>
      <x:c r="BJ51" s="73"/>
      <x:c r="BK51" s="861"/>
      <x:c r="BL51" s="73"/>
      <x:c r="BM51" s="861"/>
      <x:c r="BN51" s="73"/>
      <x:c r="BO51" s="861"/>
      <x:c r="BP51" s="73"/>
      <x:c r="BQ51" s="861"/>
      <x:c r="BR51" s="861"/>
      <x:c r="BS51" s="861"/>
      <x:c r="BT51" s="861"/>
      <x:c r="BU51" s="861"/>
      <x:c r="BV51" s="858" t="s">
        <x:v>784</x:v>
      </x:c>
      <x:c r="BW51" s="862"/>
      <x:c r="BX51" s="862"/>
      <x:c r="BY51" s="162"/>
      <x:c r="BZ51" s="862"/>
      <x:c r="CA51" s="162"/>
      <x:c r="CB51" s="862"/>
      <x:c r="CC51" s="162"/>
      <x:c r="CD51" s="862"/>
      <x:c r="CE51" s="862"/>
      <x:c r="CF51" s="162"/>
      <x:c r="CG51" s="862"/>
      <x:c r="CH51" s="862"/>
      <x:c r="CI51" s="862"/>
      <x:c r="CJ51" s="862">
        <x:v>1</x:v>
      </x:c>
      <x:c r="CK51" s="862"/>
      <x:c r="CL51" s="862"/>
      <x:c r="CM51" s="862"/>
      <x:c r="CN51" s="862"/>
      <x:c r="CO51" s="862"/>
      <x:c r="CP51" s="162"/>
      <x:c r="CQ51" s="862">
        <x:v>1</x:v>
      </x:c>
      <x:c r="CR51" s="162">
        <x:v>44</x:v>
      </x:c>
      <x:c r="CS51" s="862">
        <x:v>4</x:v>
      </x:c>
      <x:c r="CT51" s="862"/>
      <x:c r="CU51" s="862"/>
      <x:c r="CV51" s="862"/>
      <x:c r="CW51" s="862">
        <x:v>1</x:v>
      </x:c>
      <x:c r="CX51" s="862">
        <x:v>1</x:v>
      </x:c>
      <x:c r="CY51" s="858" t="s">
        <x:v>784</x:v>
      </x:c>
      <x:c r="CZ51" s="862"/>
      <x:c r="DA51" s="162"/>
      <x:c r="DB51" s="862"/>
      <x:c r="DC51" s="162"/>
      <x:c r="DD51" s="862"/>
      <x:c r="DE51" s="162"/>
      <x:c r="DF51" s="862"/>
      <x:c r="DG51" s="163"/>
    </x:row>
    <x:row r="52" spans="1:111" ht="30" customHeight="1">
      <x:c r="A52" s="858" t="s">
        <x:v>2751</x:v>
      </x:c>
      <x:c r="B52" s="874"/>
      <x:c r="C52" s="162"/>
      <x:c r="D52" s="862"/>
      <x:c r="E52" s="162"/>
      <x:c r="F52" s="862"/>
      <x:c r="G52" s="162"/>
      <x:c r="H52" s="862"/>
      <x:c r="I52" s="162"/>
      <x:c r="J52" s="862">
        <x:v>1</x:v>
      </x:c>
      <x:c r="K52" s="862"/>
      <x:c r="L52" s="162"/>
      <x:c r="M52" s="862"/>
      <x:c r="N52" s="862"/>
      <x:c r="O52" s="862"/>
      <x:c r="P52" s="862"/>
      <x:c r="Q52" s="862"/>
      <x:c r="R52" s="162"/>
      <x:c r="S52" s="862"/>
      <x:c r="T52" s="162"/>
      <x:c r="U52" s="862"/>
      <x:c r="V52" s="162"/>
      <x:c r="W52" s="862"/>
      <x:c r="X52" s="862">
        <x:v>6</x:v>
      </x:c>
      <x:c r="Y52" s="862"/>
      <x:c r="Z52" s="862"/>
      <x:c r="AA52" s="862"/>
      <x:c r="AB52" s="862"/>
      <x:c r="AC52" s="862"/>
      <x:c r="AD52" s="862">
        <x:v>1</x:v>
      </x:c>
      <x:c r="AE52" s="862"/>
      <x:c r="AF52" s="862"/>
      <x:c r="AG52" s="862">
        <x:v>1</x:v>
      </x:c>
      <x:c r="AH52" s="862"/>
      <x:c r="AI52" s="862"/>
      <x:c r="AJ52" s="862">
        <x:v>1</x:v>
      </x:c>
      <x:c r="AK52" s="862">
        <x:v>1</x:v>
      </x:c>
      <x:c r="AL52" s="858" t="s">
        <x:v>2751</x:v>
      </x:c>
      <x:c r="AM52" s="862"/>
      <x:c r="AN52" s="162"/>
      <x:c r="AO52" s="862"/>
      <x:c r="AP52" s="862"/>
      <x:c r="AQ52" s="862"/>
      <x:c r="AR52" s="162"/>
      <x:c r="AS52" s="862"/>
      <x:c r="AT52" s="162"/>
      <x:c r="AU52" s="862"/>
      <x:c r="AV52" s="862"/>
      <x:c r="AW52" s="862"/>
      <x:c r="AX52" s="862"/>
      <x:c r="AY52" s="862"/>
      <x:c r="AZ52" s="862"/>
      <x:c r="BA52" s="162"/>
      <x:c r="BB52" s="862"/>
      <x:c r="BC52" s="862"/>
      <x:c r="BD52" s="862"/>
      <x:c r="BE52" s="862">
        <x:v>1</x:v>
      </x:c>
      <x:c r="BF52" s="862">
        <x:v>2</x:v>
      </x:c>
      <x:c r="BG52" s="862"/>
      <x:c r="BH52" s="862"/>
      <x:c r="BI52" s="861"/>
      <x:c r="BJ52" s="73"/>
      <x:c r="BK52" s="861"/>
      <x:c r="BL52" s="73"/>
      <x:c r="BM52" s="861"/>
      <x:c r="BN52" s="73"/>
      <x:c r="BO52" s="861"/>
      <x:c r="BP52" s="73"/>
      <x:c r="BQ52" s="861"/>
      <x:c r="BR52" s="861"/>
      <x:c r="BS52" s="861"/>
      <x:c r="BT52" s="861"/>
      <x:c r="BU52" s="861"/>
      <x:c r="BV52" s="858" t="s">
        <x:v>2751</x:v>
      </x:c>
      <x:c r="BW52" s="862"/>
      <x:c r="BX52" s="862"/>
      <x:c r="BY52" s="162"/>
      <x:c r="BZ52" s="862"/>
      <x:c r="CA52" s="162"/>
      <x:c r="CB52" s="862"/>
      <x:c r="CC52" s="162"/>
      <x:c r="CD52" s="862"/>
      <x:c r="CE52" s="862"/>
      <x:c r="CF52" s="162"/>
      <x:c r="CG52" s="862"/>
      <x:c r="CH52" s="862"/>
      <x:c r="CI52" s="862"/>
      <x:c r="CJ52" s="862"/>
      <x:c r="CK52" s="862"/>
      <x:c r="CL52" s="862"/>
      <x:c r="CM52" s="862"/>
      <x:c r="CN52" s="862"/>
      <x:c r="CO52" s="862"/>
      <x:c r="CP52" s="162"/>
      <x:c r="CQ52" s="862">
        <x:v>1</x:v>
      </x:c>
      <x:c r="CR52" s="162">
        <x:v>53</x:v>
      </x:c>
      <x:c r="CS52" s="862">
        <x:v>4</x:v>
      </x:c>
      <x:c r="CT52" s="862"/>
      <x:c r="CU52" s="862"/>
      <x:c r="CV52" s="862"/>
      <x:c r="CW52" s="862">
        <x:v>2</x:v>
      </x:c>
      <x:c r="CX52" s="862">
        <x:v>3</x:v>
      </x:c>
      <x:c r="CY52" s="858" t="s">
        <x:v>2751</x:v>
      </x:c>
      <x:c r="CZ52" s="862"/>
      <x:c r="DA52" s="162"/>
      <x:c r="DB52" s="862"/>
      <x:c r="DC52" s="162"/>
      <x:c r="DD52" s="862"/>
      <x:c r="DE52" s="162"/>
      <x:c r="DF52" s="862"/>
      <x:c r="DG52" s="163"/>
    </x:row>
    <x:row r="53" spans="1:111" ht="30" customHeight="1">
      <x:c r="A53" s="858" t="s">
        <x:v>1777</x:v>
      </x:c>
      <x:c r="B53" s="874"/>
      <x:c r="C53" s="162"/>
      <x:c r="D53" s="862"/>
      <x:c r="E53" s="162"/>
      <x:c r="F53" s="862"/>
      <x:c r="G53" s="162"/>
      <x:c r="H53" s="862"/>
      <x:c r="I53" s="162"/>
      <x:c r="J53" s="862"/>
      <x:c r="K53" s="862"/>
      <x:c r="L53" s="162"/>
      <x:c r="M53" s="862"/>
      <x:c r="N53" s="862"/>
      <x:c r="O53" s="862"/>
      <x:c r="P53" s="862"/>
      <x:c r="Q53" s="862"/>
      <x:c r="R53" s="162"/>
      <x:c r="S53" s="862"/>
      <x:c r="T53" s="162"/>
      <x:c r="U53" s="862"/>
      <x:c r="V53" s="162"/>
      <x:c r="W53" s="862"/>
      <x:c r="X53" s="862">
        <x:v>4</x:v>
      </x:c>
      <x:c r="Y53" s="862"/>
      <x:c r="Z53" s="862"/>
      <x:c r="AA53" s="862">
        <x:v>1</x:v>
      </x:c>
      <x:c r="AB53" s="862"/>
      <x:c r="AC53" s="862"/>
      <x:c r="AD53" s="862"/>
      <x:c r="AE53" s="862"/>
      <x:c r="AF53" s="862"/>
      <x:c r="AG53" s="862">
        <x:v>1</x:v>
      </x:c>
      <x:c r="AH53" s="862"/>
      <x:c r="AI53" s="862"/>
      <x:c r="AJ53" s="862"/>
      <x:c r="AK53" s="862"/>
      <x:c r="AL53" s="858" t="s">
        <x:v>1777</x:v>
      </x:c>
      <x:c r="AM53" s="862"/>
      <x:c r="AN53" s="162"/>
      <x:c r="AO53" s="862"/>
      <x:c r="AP53" s="862"/>
      <x:c r="AQ53" s="862"/>
      <x:c r="AR53" s="162"/>
      <x:c r="AS53" s="862"/>
      <x:c r="AT53" s="162"/>
      <x:c r="AU53" s="862"/>
      <x:c r="AV53" s="862"/>
      <x:c r="AW53" s="862"/>
      <x:c r="AX53" s="862"/>
      <x:c r="AY53" s="862"/>
      <x:c r="AZ53" s="862"/>
      <x:c r="BA53" s="162"/>
      <x:c r="BB53" s="862"/>
      <x:c r="BC53" s="862"/>
      <x:c r="BD53" s="862"/>
      <x:c r="BE53" s="862">
        <x:v>1</x:v>
      </x:c>
      <x:c r="BF53" s="862">
        <x:v>5</x:v>
      </x:c>
      <x:c r="BG53" s="862"/>
      <x:c r="BH53" s="862"/>
      <x:c r="BI53" s="861"/>
      <x:c r="BJ53" s="73"/>
      <x:c r="BK53" s="861"/>
      <x:c r="BL53" s="73"/>
      <x:c r="BM53" s="861"/>
      <x:c r="BN53" s="73"/>
      <x:c r="BO53" s="861"/>
      <x:c r="BP53" s="73"/>
      <x:c r="BQ53" s="861"/>
      <x:c r="BR53" s="861"/>
      <x:c r="BS53" s="861"/>
      <x:c r="BT53" s="861"/>
      <x:c r="BU53" s="861"/>
      <x:c r="BV53" s="858" t="s">
        <x:v>1777</x:v>
      </x:c>
      <x:c r="BW53" s="862">
        <x:v>1</x:v>
      </x:c>
      <x:c r="BX53" s="862">
        <x:v>20</x:v>
      </x:c>
      <x:c r="BY53" s="162">
        <x:v>480</x:v>
      </x:c>
      <x:c r="BZ53" s="862"/>
      <x:c r="CA53" s="162"/>
      <x:c r="CB53" s="862"/>
      <x:c r="CC53" s="162"/>
      <x:c r="CD53" s="862"/>
      <x:c r="CE53" s="862"/>
      <x:c r="CF53" s="162"/>
      <x:c r="CG53" s="862"/>
      <x:c r="CH53" s="862"/>
      <x:c r="CI53" s="862"/>
      <x:c r="CJ53" s="862"/>
      <x:c r="CK53" s="862"/>
      <x:c r="CL53" s="862"/>
      <x:c r="CM53" s="862"/>
      <x:c r="CN53" s="862"/>
      <x:c r="CO53" s="862"/>
      <x:c r="CP53" s="162"/>
      <x:c r="CQ53" s="862">
        <x:v>1</x:v>
      </x:c>
      <x:c r="CR53" s="162">
        <x:v>78</x:v>
      </x:c>
      <x:c r="CS53" s="862">
        <x:v>2</x:v>
      </x:c>
      <x:c r="CT53" s="862"/>
      <x:c r="CU53" s="862"/>
      <x:c r="CV53" s="862"/>
      <x:c r="CW53" s="862">
        <x:v>1</x:v>
      </x:c>
      <x:c r="CX53" s="862">
        <x:v>1</x:v>
      </x:c>
      <x:c r="CY53" s="858" t="s">
        <x:v>1777</x:v>
      </x:c>
      <x:c r="CZ53" s="862"/>
      <x:c r="DA53" s="162"/>
      <x:c r="DB53" s="862"/>
      <x:c r="DC53" s="162"/>
      <x:c r="DD53" s="862"/>
      <x:c r="DE53" s="162"/>
      <x:c r="DF53" s="862"/>
      <x:c r="DG53" s="163"/>
    </x:row>
    <x:row r="54" spans="1:111" ht="30" customHeight="1">
      <x:c r="A54" s="858" t="s">
        <x:v>774</x:v>
      </x:c>
      <x:c r="B54" s="874">
        <x:v>1</x:v>
      </x:c>
      <x:c r="C54" s="162">
        <x:v>488</x:v>
      </x:c>
      <x:c r="D54" s="862">
        <x:v>2</x:v>
      </x:c>
      <x:c r="E54" s="162">
        <x:v>1115</x:v>
      </x:c>
      <x:c r="F54" s="862"/>
      <x:c r="G54" s="162"/>
      <x:c r="H54" s="862">
        <x:v>1</x:v>
      </x:c>
      <x:c r="I54" s="162">
        <x:v>2000</x:v>
      </x:c>
      <x:c r="J54" s="862">
        <x:v>1</x:v>
      </x:c>
      <x:c r="K54" s="862"/>
      <x:c r="L54" s="162"/>
      <x:c r="M54" s="862">
        <x:v>1</x:v>
      </x:c>
      <x:c r="N54" s="862">
        <x:v>1</x:v>
      </x:c>
      <x:c r="O54" s="862"/>
      <x:c r="P54" s="862"/>
      <x:c r="Q54" s="862"/>
      <x:c r="R54" s="162"/>
      <x:c r="S54" s="862">
        <x:v>1</x:v>
      </x:c>
      <x:c r="T54" s="162">
        <x:v>28</x:v>
      </x:c>
      <x:c r="U54" s="862">
        <x:v>1</x:v>
      </x:c>
      <x:c r="V54" s="162">
        <x:v>138</x:v>
      </x:c>
      <x:c r="W54" s="862"/>
      <x:c r="X54" s="862">
        <x:v>30</x:v>
      </x:c>
      <x:c r="Y54" s="862"/>
      <x:c r="Z54" s="862"/>
      <x:c r="AA54" s="862">
        <x:v>1</x:v>
      </x:c>
      <x:c r="AB54" s="862"/>
      <x:c r="AC54" s="862">
        <x:v>1</x:v>
      </x:c>
      <x:c r="AD54" s="862">
        <x:v>2</x:v>
      </x:c>
      <x:c r="AE54" s="862"/>
      <x:c r="AF54" s="862"/>
      <x:c r="AG54" s="862">
        <x:v>2</x:v>
      </x:c>
      <x:c r="AH54" s="862"/>
      <x:c r="AI54" s="862"/>
      <x:c r="AJ54" s="862">
        <x:v>1</x:v>
      </x:c>
      <x:c r="AK54" s="862">
        <x:v>1</x:v>
      </x:c>
      <x:c r="AL54" s="858" t="s">
        <x:v>774</x:v>
      </x:c>
      <x:c r="AM54" s="862"/>
      <x:c r="AN54" s="162"/>
      <x:c r="AO54" s="862"/>
      <x:c r="AP54" s="862"/>
      <x:c r="AQ54" s="862"/>
      <x:c r="AR54" s="162"/>
      <x:c r="AS54" s="862"/>
      <x:c r="AT54" s="162"/>
      <x:c r="AU54" s="862"/>
      <x:c r="AV54" s="862"/>
      <x:c r="AW54" s="862"/>
      <x:c r="AX54" s="862">
        <x:v>1</x:v>
      </x:c>
      <x:c r="AY54" s="862"/>
      <x:c r="AZ54" s="862"/>
      <x:c r="BA54" s="162"/>
      <x:c r="BB54" s="862"/>
      <x:c r="BC54" s="862"/>
      <x:c r="BD54" s="862"/>
      <x:c r="BE54" s="862">
        <x:v>1</x:v>
      </x:c>
      <x:c r="BF54" s="862">
        <x:v>6</x:v>
      </x:c>
      <x:c r="BG54" s="862">
        <x:v>1</x:v>
      </x:c>
      <x:c r="BH54" s="862">
        <x:v>1</x:v>
      </x:c>
      <x:c r="BI54" s="861"/>
      <x:c r="BJ54" s="73"/>
      <x:c r="BK54" s="861"/>
      <x:c r="BL54" s="73"/>
      <x:c r="BM54" s="861"/>
      <x:c r="BN54" s="73"/>
      <x:c r="BO54" s="861"/>
      <x:c r="BP54" s="73"/>
      <x:c r="BQ54" s="861"/>
      <x:c r="BR54" s="861"/>
      <x:c r="BS54" s="861"/>
      <x:c r="BT54" s="862">
        <x:v>1</x:v>
      </x:c>
      <x:c r="BU54" s="862">
        <x:v>1</x:v>
      </x:c>
      <x:c r="BV54" s="858" t="s">
        <x:v>774</x:v>
      </x:c>
      <x:c r="BW54" s="862"/>
      <x:c r="BX54" s="862"/>
      <x:c r="BY54" s="162"/>
      <x:c r="BZ54" s="862"/>
      <x:c r="CA54" s="162"/>
      <x:c r="CB54" s="862"/>
      <x:c r="CC54" s="162"/>
      <x:c r="CD54" s="862"/>
      <x:c r="CE54" s="862">
        <x:v>1</x:v>
      </x:c>
      <x:c r="CF54" s="162">
        <x:v>8</x:v>
      </x:c>
      <x:c r="CG54" s="862"/>
      <x:c r="CH54" s="862"/>
      <x:c r="CI54" s="862"/>
      <x:c r="CJ54" s="862">
        <x:v>1</x:v>
      </x:c>
      <x:c r="CK54" s="862"/>
      <x:c r="CL54" s="862"/>
      <x:c r="CM54" s="862"/>
      <x:c r="CN54" s="862"/>
      <x:c r="CO54" s="862">
        <x:v>1</x:v>
      </x:c>
      <x:c r="CP54" s="162">
        <x:v>15</x:v>
      </x:c>
      <x:c r="CQ54" s="862">
        <x:v>2</x:v>
      </x:c>
      <x:c r="CR54" s="162">
        <x:v>182</x:v>
      </x:c>
      <x:c r="CS54" s="862">
        <x:v>19</x:v>
      </x:c>
      <x:c r="CT54" s="862"/>
      <x:c r="CU54" s="862"/>
      <x:c r="CV54" s="862">
        <x:v>1</x:v>
      </x:c>
      <x:c r="CW54" s="862">
        <x:v>2</x:v>
      </x:c>
      <x:c r="CX54" s="862">
        <x:v>3</x:v>
      </x:c>
      <x:c r="CY54" s="858" t="s">
        <x:v>774</x:v>
      </x:c>
      <x:c r="CZ54" s="862">
        <x:v>1</x:v>
      </x:c>
      <x:c r="DA54" s="162">
        <x:v>162.69</x:v>
      </x:c>
      <x:c r="DB54" s="862"/>
      <x:c r="DC54" s="162"/>
      <x:c r="DD54" s="862"/>
      <x:c r="DE54" s="162"/>
      <x:c r="DF54" s="862"/>
      <x:c r="DG54" s="163"/>
    </x:row>
    <x:row r="55" spans="1:111" ht="30" customHeight="1">
      <x:c r="A55" s="858" t="s">
        <x:v>804</x:v>
      </x:c>
      <x:c r="B55" s="874">
        <x:v>1</x:v>
      </x:c>
      <x:c r="C55" s="162">
        <x:v>1378</x:v>
      </x:c>
      <x:c r="D55" s="862"/>
      <x:c r="E55" s="162"/>
      <x:c r="F55" s="862"/>
      <x:c r="G55" s="162"/>
      <x:c r="H55" s="862">
        <x:v>12</x:v>
      </x:c>
      <x:c r="I55" s="162">
        <x:v>48</x:v>
      </x:c>
      <x:c r="J55" s="862">
        <x:v>3</x:v>
      </x:c>
      <x:c r="K55" s="862"/>
      <x:c r="L55" s="162"/>
      <x:c r="M55" s="862">
        <x:v>1</x:v>
      </x:c>
      <x:c r="N55" s="862"/>
      <x:c r="O55" s="862">
        <x:v>1</x:v>
      </x:c>
      <x:c r="P55" s="862">
        <x:v>1</x:v>
      </x:c>
      <x:c r="Q55" s="862"/>
      <x:c r="R55" s="162"/>
      <x:c r="S55" s="862">
        <x:v>1</x:v>
      </x:c>
      <x:c r="T55" s="162">
        <x:v>50</x:v>
      </x:c>
      <x:c r="U55" s="862"/>
      <x:c r="V55" s="162"/>
      <x:c r="W55" s="862"/>
      <x:c r="X55" s="862">
        <x:v>47</x:v>
      </x:c>
      <x:c r="Y55" s="862">
        <x:v>1</x:v>
      </x:c>
      <x:c r="Z55" s="862">
        <x:v>11</x:v>
      </x:c>
      <x:c r="AA55" s="862"/>
      <x:c r="AB55" s="862"/>
      <x:c r="AC55" s="862">
        <x:v>1</x:v>
      </x:c>
      <x:c r="AD55" s="862">
        <x:v>1</x:v>
      </x:c>
      <x:c r="AE55" s="862"/>
      <x:c r="AF55" s="862"/>
      <x:c r="AG55" s="862">
        <x:v>2</x:v>
      </x:c>
      <x:c r="AH55" s="862"/>
      <x:c r="AI55" s="862"/>
      <x:c r="AJ55" s="862">
        <x:v>2</x:v>
      </x:c>
      <x:c r="AK55" s="862">
        <x:v>4</x:v>
      </x:c>
      <x:c r="AL55" s="858" t="s">
        <x:v>804</x:v>
      </x:c>
      <x:c r="AM55" s="862"/>
      <x:c r="AN55" s="162"/>
      <x:c r="AO55" s="862"/>
      <x:c r="AP55" s="862"/>
      <x:c r="AQ55" s="862"/>
      <x:c r="AR55" s="162"/>
      <x:c r="AS55" s="862"/>
      <x:c r="AT55" s="162"/>
      <x:c r="AU55" s="862"/>
      <x:c r="AV55" s="862"/>
      <x:c r="AW55" s="862"/>
      <x:c r="AX55" s="862"/>
      <x:c r="AY55" s="862"/>
      <x:c r="AZ55" s="862"/>
      <x:c r="BA55" s="162"/>
      <x:c r="BB55" s="862"/>
      <x:c r="BC55" s="862"/>
      <x:c r="BD55" s="862"/>
      <x:c r="BE55" s="862">
        <x:v>1</x:v>
      </x:c>
      <x:c r="BF55" s="862">
        <x:v>11</x:v>
      </x:c>
      <x:c r="BG55" s="862"/>
      <x:c r="BH55" s="862"/>
      <x:c r="BI55" s="861"/>
      <x:c r="BJ55" s="73"/>
      <x:c r="BK55" s="861"/>
      <x:c r="BL55" s="73"/>
      <x:c r="BM55" s="861"/>
      <x:c r="BN55" s="73"/>
      <x:c r="BO55" s="861"/>
      <x:c r="BP55" s="73"/>
      <x:c r="BQ55" s="861"/>
      <x:c r="BR55" s="861"/>
      <x:c r="BS55" s="861"/>
      <x:c r="BT55" s="862"/>
      <x:c r="BU55" s="862"/>
      <x:c r="BV55" s="858" t="s">
        <x:v>804</x:v>
      </x:c>
      <x:c r="BW55" s="862"/>
      <x:c r="BX55" s="862"/>
      <x:c r="BY55" s="162"/>
      <x:c r="BZ55" s="862"/>
      <x:c r="CA55" s="162"/>
      <x:c r="CB55" s="862"/>
      <x:c r="CC55" s="162"/>
      <x:c r="CD55" s="862"/>
      <x:c r="CE55" s="862">
        <x:v>1</x:v>
      </x:c>
      <x:c r="CF55" s="162">
        <x:v>55</x:v>
      </x:c>
      <x:c r="CG55" s="862"/>
      <x:c r="CH55" s="862"/>
      <x:c r="CI55" s="862"/>
      <x:c r="CJ55" s="862">
        <x:v>1</x:v>
      </x:c>
      <x:c r="CK55" s="862"/>
      <x:c r="CL55" s="862"/>
      <x:c r="CM55" s="862"/>
      <x:c r="CN55" s="862"/>
      <x:c r="CO55" s="862">
        <x:v>1</x:v>
      </x:c>
      <x:c r="CP55" s="162">
        <x:v>35</x:v>
      </x:c>
      <x:c r="CQ55" s="862">
        <x:v>1</x:v>
      </x:c>
      <x:c r="CR55" s="162">
        <x:v>184</x:v>
      </x:c>
      <x:c r="CS55" s="862">
        <x:v>34</x:v>
      </x:c>
      <x:c r="CT55" s="862">
        <x:v>1</x:v>
      </x:c>
      <x:c r="CU55" s="862">
        <x:v>2</x:v>
      </x:c>
      <x:c r="CV55" s="862"/>
      <x:c r="CW55" s="862"/>
      <x:c r="CX55" s="862"/>
      <x:c r="CY55" s="858" t="s">
        <x:v>804</x:v>
      </x:c>
      <x:c r="CZ55" s="862">
        <x:v>1</x:v>
      </x:c>
      <x:c r="DA55" s="162">
        <x:v>117.47</x:v>
      </x:c>
      <x:c r="DB55" s="862"/>
      <x:c r="DC55" s="162"/>
      <x:c r="DD55" s="862"/>
      <x:c r="DE55" s="162"/>
      <x:c r="DF55" s="862"/>
      <x:c r="DG55" s="163"/>
    </x:row>
    <x:row r="56" spans="1:111" ht="30" customHeight="1">
      <x:c r="A56" s="858" t="s">
        <x:v>744</x:v>
      </x:c>
      <x:c r="B56" s="874"/>
      <x:c r="C56" s="162"/>
      <x:c r="D56" s="862"/>
      <x:c r="E56" s="162"/>
      <x:c r="F56" s="862"/>
      <x:c r="G56" s="162"/>
      <x:c r="H56" s="862"/>
      <x:c r="I56" s="162"/>
      <x:c r="J56" s="862"/>
      <x:c r="K56" s="862">
        <x:v>1</x:v>
      </x:c>
      <x:c r="L56" s="162">
        <x:v>52</x:v>
      </x:c>
      <x:c r="M56" s="862"/>
      <x:c r="N56" s="862"/>
      <x:c r="O56" s="862"/>
      <x:c r="P56" s="862"/>
      <x:c r="Q56" s="862"/>
      <x:c r="R56" s="162"/>
      <x:c r="S56" s="862">
        <x:v>3</x:v>
      </x:c>
      <x:c r="T56" s="162">
        <x:v>11</x:v>
      </x:c>
      <x:c r="U56" s="862"/>
      <x:c r="V56" s="162"/>
      <x:c r="W56" s="862"/>
      <x:c r="X56" s="862">
        <x:v>18</x:v>
      </x:c>
      <x:c r="Y56" s="862"/>
      <x:c r="Z56" s="862"/>
      <x:c r="AA56" s="862">
        <x:v>1</x:v>
      </x:c>
      <x:c r="AB56" s="862"/>
      <x:c r="AC56" s="862"/>
      <x:c r="AD56" s="862">
        <x:v>1</x:v>
      </x:c>
      <x:c r="AE56" s="862"/>
      <x:c r="AF56" s="862"/>
      <x:c r="AG56" s="862">
        <x:v>2</x:v>
      </x:c>
      <x:c r="AH56" s="862"/>
      <x:c r="AI56" s="862"/>
      <x:c r="AJ56" s="862"/>
      <x:c r="AK56" s="862"/>
      <x:c r="AL56" s="858" t="s">
        <x:v>744</x:v>
      </x:c>
      <x:c r="AM56" s="862"/>
      <x:c r="AN56" s="162"/>
      <x:c r="AO56" s="862"/>
      <x:c r="AP56" s="862"/>
      <x:c r="AQ56" s="862"/>
      <x:c r="AR56" s="162"/>
      <x:c r="AS56" s="862"/>
      <x:c r="AT56" s="162"/>
      <x:c r="AU56" s="862"/>
      <x:c r="AV56" s="862"/>
      <x:c r="AW56" s="862"/>
      <x:c r="AX56" s="862"/>
      <x:c r="AY56" s="862"/>
      <x:c r="AZ56" s="862"/>
      <x:c r="BA56" s="162"/>
      <x:c r="BB56" s="862"/>
      <x:c r="BC56" s="862"/>
      <x:c r="BD56" s="862"/>
      <x:c r="BE56" s="862"/>
      <x:c r="BF56" s="862">
        <x:v>0</x:v>
      </x:c>
      <x:c r="BG56" s="862"/>
      <x:c r="BH56" s="862"/>
      <x:c r="BI56" s="861"/>
      <x:c r="BJ56" s="73"/>
      <x:c r="BK56" s="861"/>
      <x:c r="BL56" s="73"/>
      <x:c r="BM56" s="861"/>
      <x:c r="BN56" s="73"/>
      <x:c r="BO56" s="861"/>
      <x:c r="BP56" s="73"/>
      <x:c r="BQ56" s="861"/>
      <x:c r="BR56" s="861"/>
      <x:c r="BS56" s="861"/>
      <x:c r="BT56" s="862"/>
      <x:c r="BU56" s="862"/>
      <x:c r="BV56" s="858" t="s">
        <x:v>744</x:v>
      </x:c>
      <x:c r="BW56" s="862"/>
      <x:c r="BX56" s="862"/>
      <x:c r="BY56" s="162"/>
      <x:c r="BZ56" s="862"/>
      <x:c r="CA56" s="162"/>
      <x:c r="CB56" s="862"/>
      <x:c r="CC56" s="162"/>
      <x:c r="CD56" s="862"/>
      <x:c r="CE56" s="862">
        <x:v>1</x:v>
      </x:c>
      <x:c r="CF56" s="162">
        <x:v>19.850000000000001</x:v>
      </x:c>
      <x:c r="CG56" s="862"/>
      <x:c r="CH56" s="862"/>
      <x:c r="CI56" s="862"/>
      <x:c r="CJ56" s="862">
        <x:v>1</x:v>
      </x:c>
      <x:c r="CK56" s="862"/>
      <x:c r="CL56" s="862"/>
      <x:c r="CM56" s="862"/>
      <x:c r="CN56" s="862"/>
      <x:c r="CO56" s="862">
        <x:v>1</x:v>
      </x:c>
      <x:c r="CP56" s="162">
        <x:v>21.699999999999999</x:v>
      </x:c>
      <x:c r="CQ56" s="862">
        <x:v>1</x:v>
      </x:c>
      <x:c r="CR56" s="162">
        <x:v>132</x:v>
      </x:c>
      <x:c r="CS56" s="862">
        <x:v>15</x:v>
      </x:c>
      <x:c r="CT56" s="862">
        <x:v>2</x:v>
      </x:c>
      <x:c r="CU56" s="862"/>
      <x:c r="CV56" s="862"/>
      <x:c r="CW56" s="862"/>
      <x:c r="CX56" s="862"/>
      <x:c r="CY56" s="858" t="s">
        <x:v>744</x:v>
      </x:c>
      <x:c r="CZ56" s="862">
        <x:v>1</x:v>
      </x:c>
      <x:c r="DA56" s="162">
        <x:v>41.549999999999997</x:v>
      </x:c>
      <x:c r="DB56" s="862"/>
      <x:c r="DC56" s="162"/>
      <x:c r="DD56" s="862"/>
      <x:c r="DE56" s="162"/>
      <x:c r="DF56" s="862"/>
      <x:c r="DG56" s="163"/>
    </x:row>
    <x:row r="57" spans="1:111" ht="30" customHeight="1">
      <x:c r="A57" s="858" t="s">
        <x:v>1748</x:v>
      </x:c>
      <x:c r="B57" s="874"/>
      <x:c r="C57" s="162"/>
      <x:c r="D57" s="862"/>
      <x:c r="E57" s="162"/>
      <x:c r="F57" s="862"/>
      <x:c r="G57" s="162"/>
      <x:c r="H57" s="862"/>
      <x:c r="I57" s="162"/>
      <x:c r="J57" s="862">
        <x:v>1</x:v>
      </x:c>
      <x:c r="K57" s="862"/>
      <x:c r="L57" s="162"/>
      <x:c r="M57" s="862"/>
      <x:c r="N57" s="862"/>
      <x:c r="O57" s="862">
        <x:v>1</x:v>
      </x:c>
      <x:c r="P57" s="862">
        <x:v>1</x:v>
      </x:c>
      <x:c r="Q57" s="862"/>
      <x:c r="R57" s="162"/>
      <x:c r="S57" s="862">
        <x:v>4</x:v>
      </x:c>
      <x:c r="T57" s="162">
        <x:v>80</x:v>
      </x:c>
      <x:c r="U57" s="862"/>
      <x:c r="V57" s="162"/>
      <x:c r="W57" s="862"/>
      <x:c r="X57" s="862">
        <x:v>4</x:v>
      </x:c>
      <x:c r="Y57" s="862"/>
      <x:c r="Z57" s="862"/>
      <x:c r="AA57" s="862"/>
      <x:c r="AB57" s="862"/>
      <x:c r="AC57" s="862"/>
      <x:c r="AD57" s="862"/>
      <x:c r="AE57" s="862"/>
      <x:c r="AF57" s="862"/>
      <x:c r="AG57" s="862">
        <x:v>1</x:v>
      </x:c>
      <x:c r="AH57" s="862"/>
      <x:c r="AI57" s="862"/>
      <x:c r="AJ57" s="862"/>
      <x:c r="AK57" s="862"/>
      <x:c r="AL57" s="858" t="s">
        <x:v>759</x:v>
      </x:c>
      <x:c r="AM57" s="862"/>
      <x:c r="AN57" s="162"/>
      <x:c r="AO57" s="862"/>
      <x:c r="AP57" s="862"/>
      <x:c r="AQ57" s="862"/>
      <x:c r="AR57" s="162"/>
      <x:c r="AS57" s="862"/>
      <x:c r="AT57" s="162"/>
      <x:c r="AU57" s="862"/>
      <x:c r="AV57" s="862"/>
      <x:c r="AW57" s="862"/>
      <x:c r="AX57" s="862"/>
      <x:c r="AY57" s="862"/>
      <x:c r="AZ57" s="862"/>
      <x:c r="BA57" s="162"/>
      <x:c r="BB57" s="862"/>
      <x:c r="BC57" s="862"/>
      <x:c r="BD57" s="862"/>
      <x:c r="BE57" s="862"/>
      <x:c r="BF57" s="862">
        <x:v>0</x:v>
      </x:c>
      <x:c r="BG57" s="862"/>
      <x:c r="BH57" s="862"/>
      <x:c r="BI57" s="861"/>
      <x:c r="BJ57" s="73"/>
      <x:c r="BK57" s="861"/>
      <x:c r="BL57" s="73"/>
      <x:c r="BM57" s="861"/>
      <x:c r="BN57" s="73"/>
      <x:c r="BO57" s="861"/>
      <x:c r="BP57" s="73"/>
      <x:c r="BQ57" s="861"/>
      <x:c r="BR57" s="861"/>
      <x:c r="BS57" s="861"/>
      <x:c r="BT57" s="862"/>
      <x:c r="BU57" s="862"/>
      <x:c r="BV57" s="858" t="s">
        <x:v>759</x:v>
      </x:c>
      <x:c r="BW57" s="862"/>
      <x:c r="BX57" s="862"/>
      <x:c r="BY57" s="162"/>
      <x:c r="BZ57" s="862"/>
      <x:c r="CA57" s="162"/>
      <x:c r="CB57" s="862"/>
      <x:c r="CC57" s="162"/>
      <x:c r="CD57" s="862"/>
      <x:c r="CE57" s="862"/>
      <x:c r="CF57" s="162"/>
      <x:c r="CG57" s="862"/>
      <x:c r="CH57" s="862"/>
      <x:c r="CI57" s="862"/>
      <x:c r="CJ57" s="862"/>
      <x:c r="CK57" s="862"/>
      <x:c r="CL57" s="862"/>
      <x:c r="CM57" s="862"/>
      <x:c r="CN57" s="862"/>
      <x:c r="CO57" s="862"/>
      <x:c r="CP57" s="162"/>
      <x:c r="CQ57" s="862"/>
      <x:c r="CR57" s="162"/>
      <x:c r="CS57" s="862">
        <x:v>2</x:v>
      </x:c>
      <x:c r="CT57" s="862"/>
      <x:c r="CU57" s="862"/>
      <x:c r="CV57" s="862"/>
      <x:c r="CW57" s="862"/>
      <x:c r="CX57" s="862"/>
      <x:c r="CY57" s="858" t="s">
        <x:v>759</x:v>
      </x:c>
      <x:c r="CZ57" s="862"/>
      <x:c r="DA57" s="162"/>
      <x:c r="DB57" s="862"/>
      <x:c r="DC57" s="162"/>
      <x:c r="DD57" s="862"/>
      <x:c r="DE57" s="162"/>
      <x:c r="DF57" s="862"/>
      <x:c r="DG57" s="163"/>
    </x:row>
    <x:row r="58" spans="1:111" ht="30" customHeight="1">
      <x:c r="A58" s="858" t="s">
        <x:v>194</x:v>
      </x:c>
      <x:c r="B58" s="874"/>
      <x:c r="C58" s="162"/>
      <x:c r="D58" s="862"/>
      <x:c r="E58" s="162"/>
      <x:c r="F58" s="862"/>
      <x:c r="G58" s="162"/>
      <x:c r="H58" s="862"/>
      <x:c r="I58" s="162"/>
      <x:c r="J58" s="862"/>
      <x:c r="K58" s="862"/>
      <x:c r="L58" s="162"/>
      <x:c r="M58" s="862"/>
      <x:c r="N58" s="862"/>
      <x:c r="O58" s="862"/>
      <x:c r="P58" s="862"/>
      <x:c r="Q58" s="862"/>
      <x:c r="R58" s="162"/>
      <x:c r="S58" s="862">
        <x:v>1</x:v>
      </x:c>
      <x:c r="T58" s="162">
        <x:v>25</x:v>
      </x:c>
      <x:c r="U58" s="862"/>
      <x:c r="V58" s="162"/>
      <x:c r="W58" s="862"/>
      <x:c r="X58" s="862">
        <x:v>7</x:v>
      </x:c>
      <x:c r="Y58" s="862"/>
      <x:c r="Z58" s="862"/>
      <x:c r="AA58" s="862">
        <x:v>1</x:v>
      </x:c>
      <x:c r="AB58" s="862"/>
      <x:c r="AC58" s="862">
        <x:v>1</x:v>
      </x:c>
      <x:c r="AD58" s="862"/>
      <x:c r="AE58" s="862"/>
      <x:c r="AF58" s="862"/>
      <x:c r="AG58" s="862">
        <x:v>1</x:v>
      </x:c>
      <x:c r="AH58" s="862"/>
      <x:c r="AI58" s="862"/>
      <x:c r="AJ58" s="862">
        <x:v>2</x:v>
      </x:c>
      <x:c r="AK58" s="862">
        <x:v>5</x:v>
      </x:c>
      <x:c r="AL58" s="858" t="s">
        <x:v>194</x:v>
      </x:c>
      <x:c r="AM58" s="862"/>
      <x:c r="AN58" s="162"/>
      <x:c r="AO58" s="862"/>
      <x:c r="AP58" s="862"/>
      <x:c r="AQ58" s="862"/>
      <x:c r="AR58" s="162"/>
      <x:c r="AS58" s="862"/>
      <x:c r="AT58" s="162"/>
      <x:c r="AU58" s="862"/>
      <x:c r="AV58" s="862"/>
      <x:c r="AW58" s="862"/>
      <x:c r="AX58" s="862"/>
      <x:c r="AY58" s="862"/>
      <x:c r="AZ58" s="862"/>
      <x:c r="BA58" s="162"/>
      <x:c r="BB58" s="862"/>
      <x:c r="BC58" s="862"/>
      <x:c r="BD58" s="862"/>
      <x:c r="BE58" s="862">
        <x:v>1</x:v>
      </x:c>
      <x:c r="BF58" s="862">
        <x:v>8</x:v>
      </x:c>
      <x:c r="BG58" s="862"/>
      <x:c r="BH58" s="862"/>
      <x:c r="BI58" s="861"/>
      <x:c r="BJ58" s="73"/>
      <x:c r="BK58" s="861"/>
      <x:c r="BL58" s="73"/>
      <x:c r="BM58" s="861"/>
      <x:c r="BN58" s="73"/>
      <x:c r="BO58" s="861"/>
      <x:c r="BP58" s="73"/>
      <x:c r="BQ58" s="861"/>
      <x:c r="BR58" s="861"/>
      <x:c r="BS58" s="861"/>
      <x:c r="BT58" s="862">
        <x:v>1</x:v>
      </x:c>
      <x:c r="BU58" s="862">
        <x:v>2</x:v>
      </x:c>
      <x:c r="BV58" s="858" t="s">
        <x:v>194</x:v>
      </x:c>
      <x:c r="BW58" s="862"/>
      <x:c r="BX58" s="862"/>
      <x:c r="BY58" s="162"/>
      <x:c r="BZ58" s="862"/>
      <x:c r="CA58" s="162"/>
      <x:c r="CB58" s="862"/>
      <x:c r="CC58" s="162"/>
      <x:c r="CD58" s="862"/>
      <x:c r="CE58" s="862">
        <x:v>1</x:v>
      </x:c>
      <x:c r="CF58" s="162">
        <x:v>23.800000000000001</x:v>
      </x:c>
      <x:c r="CG58" s="862"/>
      <x:c r="CH58" s="862"/>
      <x:c r="CI58" s="862"/>
      <x:c r="CJ58" s="862">
        <x:v>1</x:v>
      </x:c>
      <x:c r="CK58" s="862"/>
      <x:c r="CL58" s="862"/>
      <x:c r="CM58" s="862"/>
      <x:c r="CN58" s="862"/>
      <x:c r="CO58" s="862"/>
      <x:c r="CP58" s="162"/>
      <x:c r="CQ58" s="862">
        <x:v>2</x:v>
      </x:c>
      <x:c r="CR58" s="162">
        <x:v>271</x:v>
      </x:c>
      <x:c r="CS58" s="862">
        <x:v>19</x:v>
      </x:c>
      <x:c r="CT58" s="862">
        <x:v>1</x:v>
      </x:c>
      <x:c r="CU58" s="862">
        <x:v>1</x:v>
      </x:c>
      <x:c r="CV58" s="862"/>
      <x:c r="CW58" s="862"/>
      <x:c r="CX58" s="862"/>
      <x:c r="CY58" s="858" t="s">
        <x:v>194</x:v>
      </x:c>
      <x:c r="CZ58" s="862"/>
      <x:c r="DA58" s="162"/>
      <x:c r="DB58" s="862"/>
      <x:c r="DC58" s="162"/>
      <x:c r="DD58" s="862"/>
      <x:c r="DE58" s="162"/>
      <x:c r="DF58" s="862"/>
      <x:c r="DG58" s="163"/>
    </x:row>
    <x:row r="59" spans="1:111" ht="30" customHeight="1">
      <x:c r="A59" s="858" t="s">
        <x:v>755</x:v>
      </x:c>
      <x:c r="B59" s="874"/>
      <x:c r="C59" s="162"/>
      <x:c r="D59" s="862"/>
      <x:c r="E59" s="162"/>
      <x:c r="F59" s="862">
        <x:v>1</x:v>
      </x:c>
      <x:c r="G59" s="162">
        <x:v>0.17999999999999999</x:v>
      </x:c>
      <x:c r="H59" s="862"/>
      <x:c r="I59" s="162"/>
      <x:c r="J59" s="862"/>
      <x:c r="K59" s="862">
        <x:v>1</x:v>
      </x:c>
      <x:c r="L59" s="162">
        <x:v>533</x:v>
      </x:c>
      <x:c r="M59" s="862"/>
      <x:c r="N59" s="862"/>
      <x:c r="O59" s="862"/>
      <x:c r="P59" s="862"/>
      <x:c r="Q59" s="862"/>
      <x:c r="R59" s="162"/>
      <x:c r="S59" s="862">
        <x:v>1</x:v>
      </x:c>
      <x:c r="T59" s="162">
        <x:v>25</x:v>
      </x:c>
      <x:c r="U59" s="862"/>
      <x:c r="V59" s="162"/>
      <x:c r="W59" s="862">
        <x:v>1</x:v>
      </x:c>
      <x:c r="X59" s="862">
        <x:v>9</x:v>
      </x:c>
      <x:c r="Y59" s="862"/>
      <x:c r="Z59" s="862"/>
      <x:c r="AA59" s="862"/>
      <x:c r="AB59" s="862"/>
      <x:c r="AC59" s="862"/>
      <x:c r="AD59" s="862"/>
      <x:c r="AE59" s="862"/>
      <x:c r="AF59" s="862"/>
      <x:c r="AG59" s="862">
        <x:v>1</x:v>
      </x:c>
      <x:c r="AH59" s="862"/>
      <x:c r="AI59" s="862"/>
      <x:c r="AJ59" s="862">
        <x:v>1</x:v>
      </x:c>
      <x:c r="AK59" s="862">
        <x:v>1</x:v>
      </x:c>
      <x:c r="AL59" s="858" t="s">
        <x:v>755</x:v>
      </x:c>
      <x:c r="AM59" s="862"/>
      <x:c r="AN59" s="162"/>
      <x:c r="AO59" s="862"/>
      <x:c r="AP59" s="862"/>
      <x:c r="AQ59" s="862"/>
      <x:c r="AR59" s="162"/>
      <x:c r="AS59" s="862"/>
      <x:c r="AT59" s="162"/>
      <x:c r="AU59" s="862"/>
      <x:c r="AV59" s="862"/>
      <x:c r="AW59" s="862"/>
      <x:c r="AX59" s="862"/>
      <x:c r="AY59" s="862"/>
      <x:c r="AZ59" s="862"/>
      <x:c r="BA59" s="162"/>
      <x:c r="BB59" s="862"/>
      <x:c r="BC59" s="862"/>
      <x:c r="BD59" s="862"/>
      <x:c r="BE59" s="862">
        <x:v>1</x:v>
      </x:c>
      <x:c r="BF59" s="862">
        <x:v>5</x:v>
      </x:c>
      <x:c r="BG59" s="862"/>
      <x:c r="BH59" s="862"/>
      <x:c r="BI59" s="861"/>
      <x:c r="BJ59" s="73"/>
      <x:c r="BK59" s="861"/>
      <x:c r="BL59" s="73"/>
      <x:c r="BM59" s="861"/>
      <x:c r="BN59" s="73"/>
      <x:c r="BO59" s="861"/>
      <x:c r="BP59" s="73"/>
      <x:c r="BQ59" s="861"/>
      <x:c r="BR59" s="861"/>
      <x:c r="BS59" s="861"/>
      <x:c r="BT59" s="861"/>
      <x:c r="BU59" s="861"/>
      <x:c r="BV59" s="858" t="s">
        <x:v>755</x:v>
      </x:c>
      <x:c r="BW59" s="862"/>
      <x:c r="BX59" s="862"/>
      <x:c r="BY59" s="162"/>
      <x:c r="BZ59" s="862"/>
      <x:c r="CA59" s="162"/>
      <x:c r="CB59" s="862"/>
      <x:c r="CC59" s="162"/>
      <x:c r="CD59" s="862"/>
      <x:c r="CE59" s="862"/>
      <x:c r="CF59" s="162"/>
      <x:c r="CG59" s="862"/>
      <x:c r="CH59" s="862"/>
      <x:c r="CI59" s="862"/>
      <x:c r="CJ59" s="862">
        <x:v>1</x:v>
      </x:c>
      <x:c r="CK59" s="862"/>
      <x:c r="CL59" s="862"/>
      <x:c r="CM59" s="862"/>
      <x:c r="CN59" s="862"/>
      <x:c r="CO59" s="862"/>
      <x:c r="CP59" s="162"/>
      <x:c r="CQ59" s="862">
        <x:v>1</x:v>
      </x:c>
      <x:c r="CR59" s="162">
        <x:v>185</x:v>
      </x:c>
      <x:c r="CS59" s="862">
        <x:v>14</x:v>
      </x:c>
      <x:c r="CT59" s="862"/>
      <x:c r="CU59" s="862"/>
      <x:c r="CV59" s="862"/>
      <x:c r="CW59" s="862"/>
      <x:c r="CX59" s="862"/>
      <x:c r="CY59" s="858" t="s">
        <x:v>755</x:v>
      </x:c>
      <x:c r="CZ59" s="862"/>
      <x:c r="DA59" s="162"/>
      <x:c r="DB59" s="862"/>
      <x:c r="DC59" s="162"/>
      <x:c r="DD59" s="862"/>
      <x:c r="DE59" s="162"/>
      <x:c r="DF59" s="862"/>
      <x:c r="DG59" s="163"/>
    </x:row>
    <x:row r="60" spans="1:111" ht="30" customHeight="1">
      <x:c r="A60" s="864" t="s">
        <x:v>23</x:v>
      </x:c>
      <x:c r="B60" s="874"/>
      <x:c r="C60" s="162"/>
      <x:c r="D60" s="862"/>
      <x:c r="E60" s="162"/>
      <x:c r="F60" s="862"/>
      <x:c r="G60" s="162"/>
      <x:c r="H60" s="862"/>
      <x:c r="I60" s="162"/>
      <x:c r="J60" s="862"/>
      <x:c r="K60" s="862"/>
      <x:c r="L60" s="162"/>
      <x:c r="M60" s="862"/>
      <x:c r="N60" s="862"/>
      <x:c r="O60" s="862"/>
      <x:c r="P60" s="862"/>
      <x:c r="Q60" s="862"/>
      <x:c r="R60" s="162"/>
      <x:c r="S60" s="862">
        <x:v>2</x:v>
      </x:c>
      <x:c r="T60" s="162">
        <x:v>40</x:v>
      </x:c>
      <x:c r="U60" s="862"/>
      <x:c r="V60" s="162"/>
      <x:c r="W60" s="862"/>
      <x:c r="X60" s="862"/>
      <x:c r="Y60" s="862"/>
      <x:c r="Z60" s="862"/>
      <x:c r="AA60" s="862">
        <x:v>1</x:v>
      </x:c>
      <x:c r="AB60" s="862"/>
      <x:c r="AC60" s="862"/>
      <x:c r="AD60" s="862">
        <x:v>2</x:v>
      </x:c>
      <x:c r="AE60" s="862"/>
      <x:c r="AF60" s="862"/>
      <x:c r="AG60" s="862">
        <x:v>1</x:v>
      </x:c>
      <x:c r="AH60" s="862"/>
      <x:c r="AI60" s="862"/>
      <x:c r="AJ60" s="862">
        <x:v>1</x:v>
      </x:c>
      <x:c r="AK60" s="862">
        <x:v>2</x:v>
      </x:c>
      <x:c r="AL60" s="864" t="s">
        <x:v>23</x:v>
      </x:c>
      <x:c r="AM60" s="862"/>
      <x:c r="AN60" s="162"/>
      <x:c r="AO60" s="862"/>
      <x:c r="AP60" s="862"/>
      <x:c r="AQ60" s="862"/>
      <x:c r="AR60" s="162"/>
      <x:c r="AS60" s="862"/>
      <x:c r="AT60" s="162"/>
      <x:c r="AU60" s="862"/>
      <x:c r="AV60" s="862"/>
      <x:c r="AW60" s="862"/>
      <x:c r="AX60" s="862"/>
      <x:c r="AY60" s="862"/>
      <x:c r="AZ60" s="862"/>
      <x:c r="BA60" s="162"/>
      <x:c r="BB60" s="862"/>
      <x:c r="BC60" s="862"/>
      <x:c r="BD60" s="862"/>
      <x:c r="BE60" s="862">
        <x:v>1</x:v>
      </x:c>
      <x:c r="BF60" s="862">
        <x:v>6</x:v>
      </x:c>
      <x:c r="BG60" s="862"/>
      <x:c r="BH60" s="862"/>
      <x:c r="BI60" s="861"/>
      <x:c r="BJ60" s="73"/>
      <x:c r="BK60" s="861"/>
      <x:c r="BL60" s="73"/>
      <x:c r="BM60" s="861"/>
      <x:c r="BN60" s="73"/>
      <x:c r="BO60" s="861"/>
      <x:c r="BP60" s="73"/>
      <x:c r="BQ60" s="861"/>
      <x:c r="BR60" s="861"/>
      <x:c r="BS60" s="861"/>
      <x:c r="BT60" s="861"/>
      <x:c r="BU60" s="861"/>
      <x:c r="BV60" s="864" t="s">
        <x:v>23</x:v>
      </x:c>
      <x:c r="BW60" s="862"/>
      <x:c r="BX60" s="862"/>
      <x:c r="BY60" s="162"/>
      <x:c r="BZ60" s="862"/>
      <x:c r="CA60" s="162"/>
      <x:c r="CB60" s="862"/>
      <x:c r="CC60" s="162"/>
      <x:c r="CD60" s="862"/>
      <x:c r="CE60" s="862"/>
      <x:c r="CF60" s="162"/>
      <x:c r="CG60" s="862"/>
      <x:c r="CH60" s="862"/>
      <x:c r="CI60" s="862"/>
      <x:c r="CJ60" s="862"/>
      <x:c r="CK60" s="862"/>
      <x:c r="CL60" s="862"/>
      <x:c r="CM60" s="862"/>
      <x:c r="CN60" s="862"/>
      <x:c r="CO60" s="862"/>
      <x:c r="CP60" s="162"/>
      <x:c r="CQ60" s="862"/>
      <x:c r="CR60" s="162"/>
      <x:c r="CS60" s="862">
        <x:v>8</x:v>
      </x:c>
      <x:c r="CT60" s="862"/>
      <x:c r="CU60" s="862"/>
      <x:c r="CV60" s="862"/>
      <x:c r="CW60" s="862"/>
      <x:c r="CX60" s="862"/>
      <x:c r="CY60" s="864" t="s">
        <x:v>23</x:v>
      </x:c>
      <x:c r="CZ60" s="862"/>
      <x:c r="DA60" s="162"/>
      <x:c r="DB60" s="862"/>
      <x:c r="DC60" s="162"/>
      <x:c r="DD60" s="862"/>
      <x:c r="DE60" s="162"/>
      <x:c r="DF60" s="862"/>
      <x:c r="DG60" s="163"/>
    </x:row>
    <x:row r="61" spans="1:111" ht="30" customHeight="1">
      <x:c r="A61" s="864" t="s">
        <x:v>858</x:v>
      </x:c>
      <x:c r="B61" s="874"/>
      <x:c r="C61" s="162"/>
      <x:c r="D61" s="862"/>
      <x:c r="E61" s="162"/>
      <x:c r="F61" s="862"/>
      <x:c r="G61" s="162"/>
      <x:c r="H61" s="862"/>
      <x:c r="I61" s="162"/>
      <x:c r="J61" s="862"/>
      <x:c r="K61" s="862"/>
      <x:c r="L61" s="162"/>
      <x:c r="M61" s="862"/>
      <x:c r="N61" s="862"/>
      <x:c r="O61" s="862"/>
      <x:c r="P61" s="862"/>
      <x:c r="Q61" s="862"/>
      <x:c r="R61" s="162"/>
      <x:c r="S61" s="862">
        <x:v>5</x:v>
      </x:c>
      <x:c r="T61" s="162">
        <x:v>100</x:v>
      </x:c>
      <x:c r="U61" s="862"/>
      <x:c r="V61" s="162"/>
      <x:c r="W61" s="862"/>
      <x:c r="X61" s="862"/>
      <x:c r="Y61" s="862"/>
      <x:c r="Z61" s="862"/>
      <x:c r="AA61" s="862">
        <x:v>1</x:v>
      </x:c>
      <x:c r="AB61" s="862"/>
      <x:c r="AC61" s="862"/>
      <x:c r="AD61" s="862"/>
      <x:c r="AE61" s="862"/>
      <x:c r="AF61" s="862"/>
      <x:c r="AG61" s="862">
        <x:v>2</x:v>
      </x:c>
      <x:c r="AH61" s="862"/>
      <x:c r="AI61" s="862"/>
      <x:c r="AJ61" s="862">
        <x:v>2</x:v>
      </x:c>
      <x:c r="AK61" s="862">
        <x:v>8</x:v>
      </x:c>
      <x:c r="AL61" s="864" t="s">
        <x:v>858</x:v>
      </x:c>
      <x:c r="AM61" s="862"/>
      <x:c r="AN61" s="162"/>
      <x:c r="AO61" s="862"/>
      <x:c r="AP61" s="862"/>
      <x:c r="AQ61" s="862"/>
      <x:c r="AR61" s="162"/>
      <x:c r="AS61" s="862"/>
      <x:c r="AT61" s="162"/>
      <x:c r="AU61" s="862"/>
      <x:c r="AV61" s="862"/>
      <x:c r="AW61" s="862"/>
      <x:c r="AX61" s="862"/>
      <x:c r="AY61" s="862"/>
      <x:c r="AZ61" s="862"/>
      <x:c r="BA61" s="162"/>
      <x:c r="BB61" s="862"/>
      <x:c r="BC61" s="862"/>
      <x:c r="BD61" s="862"/>
      <x:c r="BE61" s="862"/>
      <x:c r="BF61" s="862"/>
      <x:c r="BG61" s="862"/>
      <x:c r="BH61" s="862"/>
      <x:c r="BI61" s="861"/>
      <x:c r="BJ61" s="73"/>
      <x:c r="BK61" s="861"/>
      <x:c r="BL61" s="73"/>
      <x:c r="BM61" s="861"/>
      <x:c r="BN61" s="73"/>
      <x:c r="BO61" s="861"/>
      <x:c r="BP61" s="73"/>
      <x:c r="BQ61" s="861"/>
      <x:c r="BR61" s="861"/>
      <x:c r="BS61" s="861"/>
      <x:c r="BT61" s="861"/>
      <x:c r="BU61" s="861"/>
      <x:c r="BV61" s="864" t="s">
        <x:v>858</x:v>
      </x:c>
      <x:c r="BW61" s="862"/>
      <x:c r="BX61" s="862"/>
      <x:c r="BY61" s="162"/>
      <x:c r="BZ61" s="862"/>
      <x:c r="CA61" s="162"/>
      <x:c r="CB61" s="862"/>
      <x:c r="CC61" s="162"/>
      <x:c r="CD61" s="862"/>
      <x:c r="CE61" s="862"/>
      <x:c r="CF61" s="162"/>
      <x:c r="CG61" s="862"/>
      <x:c r="CH61" s="862"/>
      <x:c r="CI61" s="862"/>
      <x:c r="CJ61" s="862">
        <x:v>1</x:v>
      </x:c>
      <x:c r="CK61" s="862"/>
      <x:c r="CL61" s="862"/>
      <x:c r="CM61" s="862"/>
      <x:c r="CN61" s="862"/>
      <x:c r="CO61" s="862"/>
      <x:c r="CP61" s="162"/>
      <x:c r="CQ61" s="862">
        <x:v>1</x:v>
      </x:c>
      <x:c r="CR61" s="162">
        <x:v>144</x:v>
      </x:c>
      <x:c r="CS61" s="862">
        <x:v>16</x:v>
      </x:c>
      <x:c r="CT61" s="862"/>
      <x:c r="CU61" s="862"/>
      <x:c r="CV61" s="862"/>
      <x:c r="CW61" s="862"/>
      <x:c r="CX61" s="862"/>
      <x:c r="CY61" s="864" t="s">
        <x:v>858</x:v>
      </x:c>
      <x:c r="CZ61" s="862"/>
      <x:c r="DA61" s="162"/>
      <x:c r="DB61" s="862"/>
      <x:c r="DC61" s="162"/>
      <x:c r="DD61" s="862"/>
      <x:c r="DE61" s="162"/>
      <x:c r="DF61" s="862"/>
      <x:c r="DG61" s="163"/>
    </x:row>
    <x:row r="62" spans="1:111" ht="30" customHeight="1">
      <x:c r="A62" s="864" t="s">
        <x:v>2982</x:v>
      </x:c>
      <x:c r="B62" s="874"/>
      <x:c r="C62" s="162">
        <x:v>81.5</x:v>
      </x:c>
      <x:c r="D62" s="862"/>
      <x:c r="E62" s="162">
        <x:v>175.19999999999999</x:v>
      </x:c>
      <x:c r="F62" s="862"/>
      <x:c r="G62" s="162"/>
      <x:c r="H62" s="862">
        <x:v>1</x:v>
      </x:c>
      <x:c r="I62" s="162">
        <x:v>10.4</x:v>
      </x:c>
      <x:c r="J62" s="862"/>
      <x:c r="K62" s="862"/>
      <x:c r="L62" s="162"/>
      <x:c r="M62" s="862"/>
      <x:c r="N62" s="862"/>
      <x:c r="O62" s="862"/>
      <x:c r="P62" s="862"/>
      <x:c r="Q62" s="862"/>
      <x:c r="R62" s="162"/>
      <x:c r="S62" s="862"/>
      <x:c r="T62" s="162"/>
      <x:c r="U62" s="862"/>
      <x:c r="V62" s="162"/>
      <x:c r="W62" s="862"/>
      <x:c r="X62" s="862">
        <x:v>6</x:v>
      </x:c>
      <x:c r="Y62" s="862"/>
      <x:c r="Z62" s="862"/>
      <x:c r="AA62" s="862">
        <x:v>1</x:v>
      </x:c>
      <x:c r="AB62" s="862"/>
      <x:c r="AC62" s="862"/>
      <x:c r="AD62" s="862">
        <x:v>1</x:v>
      </x:c>
      <x:c r="AE62" s="862"/>
      <x:c r="AF62" s="862"/>
      <x:c r="AG62" s="862">
        <x:v>1</x:v>
      </x:c>
      <x:c r="AH62" s="862"/>
      <x:c r="AI62" s="862"/>
      <x:c r="AJ62" s="862">
        <x:v>3</x:v>
      </x:c>
      <x:c r="AK62" s="862">
        <x:v>3</x:v>
      </x:c>
      <x:c r="AL62" s="864" t="s">
        <x:v>2982</x:v>
      </x:c>
      <x:c r="AM62" s="862"/>
      <x:c r="AN62" s="162"/>
      <x:c r="AO62" s="862"/>
      <x:c r="AP62" s="862"/>
      <x:c r="AQ62" s="862"/>
      <x:c r="AR62" s="162"/>
      <x:c r="AS62" s="862"/>
      <x:c r="AT62" s="162"/>
      <x:c r="AU62" s="862"/>
      <x:c r="AV62" s="862"/>
      <x:c r="AW62" s="862"/>
      <x:c r="AX62" s="862"/>
      <x:c r="AY62" s="862"/>
      <x:c r="AZ62" s="862"/>
      <x:c r="BA62" s="162"/>
      <x:c r="BB62" s="862"/>
      <x:c r="BC62" s="862"/>
      <x:c r="BD62" s="862"/>
      <x:c r="BE62" s="862">
        <x:v>1</x:v>
      </x:c>
      <x:c r="BF62" s="862">
        <x:v>4</x:v>
      </x:c>
      <x:c r="BG62" s="862"/>
      <x:c r="BH62" s="862"/>
      <x:c r="BI62" s="861"/>
      <x:c r="BJ62" s="73"/>
      <x:c r="BK62" s="861"/>
      <x:c r="BL62" s="73"/>
      <x:c r="BM62" s="861"/>
      <x:c r="BN62" s="73"/>
      <x:c r="BO62" s="861"/>
      <x:c r="BP62" s="73"/>
      <x:c r="BQ62" s="861"/>
      <x:c r="BR62" s="861"/>
      <x:c r="BS62" s="861"/>
      <x:c r="BT62" s="861"/>
      <x:c r="BU62" s="861"/>
      <x:c r="BV62" s="864" t="s">
        <x:v>2982</x:v>
      </x:c>
      <x:c r="BW62" s="862"/>
      <x:c r="BX62" s="862"/>
      <x:c r="BY62" s="162"/>
      <x:c r="BZ62" s="862"/>
      <x:c r="CA62" s="162"/>
      <x:c r="CB62" s="862"/>
      <x:c r="CC62" s="162"/>
      <x:c r="CD62" s="862"/>
      <x:c r="CE62" s="862"/>
      <x:c r="CF62" s="162"/>
      <x:c r="CG62" s="862"/>
      <x:c r="CH62" s="862"/>
      <x:c r="CI62" s="862"/>
      <x:c r="CJ62" s="862"/>
      <x:c r="CK62" s="862"/>
      <x:c r="CL62" s="862"/>
      <x:c r="CM62" s="862"/>
      <x:c r="CN62" s="862"/>
      <x:c r="CO62" s="862"/>
      <x:c r="CP62" s="162"/>
      <x:c r="CQ62" s="862"/>
      <x:c r="CR62" s="162"/>
      <x:c r="CS62" s="862">
        <x:v>7</x:v>
      </x:c>
      <x:c r="CT62" s="862"/>
      <x:c r="CU62" s="862">
        <x:v>2</x:v>
      </x:c>
      <x:c r="CV62" s="862"/>
      <x:c r="CW62" s="862"/>
      <x:c r="CX62" s="862">
        <x:v>3</x:v>
      </x:c>
      <x:c r="CY62" s="864" t="s">
        <x:v>2982</x:v>
      </x:c>
      <x:c r="CZ62" s="862"/>
      <x:c r="DA62" s="162"/>
      <x:c r="DB62" s="862"/>
      <x:c r="DC62" s="162"/>
      <x:c r="DD62" s="862"/>
      <x:c r="DE62" s="162"/>
      <x:c r="DF62" s="862"/>
      <x:c r="DG62" s="163"/>
    </x:row>
    <x:row r="63" spans="1:111" ht="30" customHeight="1">
      <x:c r="A63" s="875" t="s">
        <x:v>677</x:v>
      </x:c>
      <x:c r="B63" s="874">
        <x:f>SUM(B64:B65)</x:f>
        <x:v>0</x:v>
      </x:c>
      <x:c r="C63" s="162">
        <x:f>SUM(C64:C65)</x:f>
        <x:v>0</x:v>
      </x:c>
      <x:c r="D63" s="863">
        <x:f t="shared" ref="D63:AK63" si="32">SUM(D64:D65)</x:f>
        <x:v>0</x:v>
      </x:c>
      <x:c r="E63" s="162">
        <x:f t="shared" si="32"/>
        <x:v>0</x:v>
      </x:c>
      <x:c r="F63" s="863">
        <x:f t="shared" si="32"/>
        <x:v>0</x:v>
      </x:c>
      <x:c r="G63" s="162">
        <x:f t="shared" si="32"/>
        <x:v>0</x:v>
      </x:c>
      <x:c r="H63" s="863">
        <x:f t="shared" si="32"/>
        <x:v>0</x:v>
      </x:c>
      <x:c r="I63" s="162">
        <x:f t="shared" si="32"/>
        <x:v>0</x:v>
      </x:c>
      <x:c r="J63" s="863">
        <x:f t="shared" si="32"/>
        <x:v>0</x:v>
      </x:c>
      <x:c r="K63" s="863">
        <x:f t="shared" si="32"/>
        <x:v>0</x:v>
      </x:c>
      <x:c r="L63" s="162">
        <x:f t="shared" si="32"/>
        <x:v>0</x:v>
      </x:c>
      <x:c r="M63" s="863">
        <x:f t="shared" si="32"/>
        <x:v>0</x:v>
      </x:c>
      <x:c r="N63" s="863">
        <x:f t="shared" si="32"/>
        <x:v>0</x:v>
      </x:c>
      <x:c r="O63" s="863">
        <x:f t="shared" si="32"/>
        <x:v>0</x:v>
      </x:c>
      <x:c r="P63" s="863">
        <x:f t="shared" si="32"/>
        <x:v>0</x:v>
      </x:c>
      <x:c r="Q63" s="863">
        <x:f t="shared" si="32"/>
        <x:v>0</x:v>
      </x:c>
      <x:c r="R63" s="162">
        <x:f t="shared" si="32"/>
        <x:v>0</x:v>
      </x:c>
      <x:c r="S63" s="863">
        <x:f t="shared" si="32"/>
        <x:v>0</x:v>
      </x:c>
      <x:c r="T63" s="162">
        <x:f t="shared" si="32"/>
        <x:v>0</x:v>
      </x:c>
      <x:c r="U63" s="863">
        <x:f t="shared" si="32"/>
        <x:v>0</x:v>
      </x:c>
      <x:c r="V63" s="162">
        <x:f t="shared" si="32"/>
        <x:v>0</x:v>
      </x:c>
      <x:c r="W63" s="863">
        <x:f t="shared" si="32"/>
        <x:v>0</x:v>
      </x:c>
      <x:c r="X63" s="863">
        <x:f t="shared" si="32"/>
        <x:v>0</x:v>
      </x:c>
      <x:c r="Y63" s="863">
        <x:f t="shared" si="32"/>
        <x:v>0</x:v>
      </x:c>
      <x:c r="Z63" s="863">
        <x:f t="shared" si="32"/>
        <x:v>0</x:v>
      </x:c>
      <x:c r="AA63" s="863">
        <x:f t="shared" si="32"/>
        <x:v>0</x:v>
      </x:c>
      <x:c r="AB63" s="863">
        <x:f t="shared" si="32"/>
        <x:v>0</x:v>
      </x:c>
      <x:c r="AC63" s="863">
        <x:f t="shared" si="32"/>
        <x:v>0</x:v>
      </x:c>
      <x:c r="AD63" s="863">
        <x:f t="shared" si="32"/>
        <x:v>0</x:v>
      </x:c>
      <x:c r="AE63" s="863">
        <x:f t="shared" si="32"/>
        <x:v>0</x:v>
      </x:c>
      <x:c r="AF63" s="863">
        <x:f t="shared" si="32"/>
        <x:v>0</x:v>
      </x:c>
      <x:c r="AG63" s="863">
        <x:f t="shared" si="32"/>
        <x:v>0</x:v>
      </x:c>
      <x:c r="AH63" s="863">
        <x:f t="shared" si="32"/>
        <x:v>0</x:v>
      </x:c>
      <x:c r="AI63" s="863">
        <x:f t="shared" si="32"/>
        <x:v>0</x:v>
      </x:c>
      <x:c r="AJ63" s="863">
        <x:f t="shared" si="32"/>
        <x:v>0</x:v>
      </x:c>
      <x:c r="AK63" s="863">
        <x:f t="shared" si="32"/>
        <x:v>0</x:v>
      </x:c>
      <x:c r="AL63" s="875" t="s">
        <x:v>677</x:v>
      </x:c>
      <x:c r="AM63" s="863">
        <x:f t="shared" ref="AM63:BH63" si="33">SUM(AM64:AM65)</x:f>
        <x:v>0</x:v>
      </x:c>
      <x:c r="AN63" s="162">
        <x:f t="shared" si="33"/>
        <x:v>0</x:v>
      </x:c>
      <x:c r="AO63" s="863">
        <x:f t="shared" si="33"/>
        <x:v>0</x:v>
      </x:c>
      <x:c r="AP63" s="863">
        <x:f t="shared" si="33"/>
        <x:v>0</x:v>
      </x:c>
      <x:c r="AQ63" s="863">
        <x:f t="shared" si="33"/>
        <x:v>0</x:v>
      </x:c>
      <x:c r="AR63" s="162">
        <x:f t="shared" si="33"/>
        <x:v>0</x:v>
      </x:c>
      <x:c r="AS63" s="863">
        <x:f t="shared" si="33"/>
        <x:v>0</x:v>
      </x:c>
      <x:c r="AT63" s="162">
        <x:f t="shared" si="33"/>
        <x:v>0</x:v>
      </x:c>
      <x:c r="AU63" s="863">
        <x:f t="shared" si="33"/>
        <x:v>0</x:v>
      </x:c>
      <x:c r="AV63" s="863">
        <x:f t="shared" si="33"/>
        <x:v>0</x:v>
      </x:c>
      <x:c r="AW63" s="863">
        <x:f t="shared" si="33"/>
        <x:v>0</x:v>
      </x:c>
      <x:c r="AX63" s="863">
        <x:f t="shared" si="33"/>
        <x:v>0</x:v>
      </x:c>
      <x:c r="AY63" s="863">
        <x:f t="shared" si="33"/>
        <x:v>0</x:v>
      </x:c>
      <x:c r="AZ63" s="863">
        <x:f t="shared" si="33"/>
        <x:v>0</x:v>
      </x:c>
      <x:c r="BA63" s="162">
        <x:f t="shared" si="33"/>
        <x:v>0</x:v>
      </x:c>
      <x:c r="BB63" s="863">
        <x:f t="shared" si="33"/>
        <x:v>0</x:v>
      </x:c>
      <x:c r="BC63" s="863">
        <x:f t="shared" si="33"/>
        <x:v>0</x:v>
      </x:c>
      <x:c r="BD63" s="863">
        <x:f t="shared" si="33"/>
        <x:v>0</x:v>
      </x:c>
      <x:c r="BE63" s="863">
        <x:f t="shared" si="33"/>
        <x:v>0</x:v>
      </x:c>
      <x:c r="BF63" s="863">
        <x:f t="shared" si="33"/>
        <x:v>0</x:v>
      </x:c>
      <x:c r="BG63" s="863">
        <x:f t="shared" si="33"/>
        <x:v>0</x:v>
      </x:c>
      <x:c r="BH63" s="863">
        <x:f t="shared" si="33"/>
        <x:v>0</x:v>
      </x:c>
      <x:c r="BI63" s="861"/>
      <x:c r="BJ63" s="73"/>
      <x:c r="BK63" s="861"/>
      <x:c r="BL63" s="73"/>
      <x:c r="BM63" s="861"/>
      <x:c r="BN63" s="73"/>
      <x:c r="BO63" s="861"/>
      <x:c r="BP63" s="73"/>
      <x:c r="BQ63" s="861"/>
      <x:c r="BR63" s="861"/>
      <x:c r="BS63" s="861"/>
      <x:c r="BT63" s="861"/>
      <x:c r="BU63" s="861"/>
      <x:c r="BV63" s="875" t="s">
        <x:v>677</x:v>
      </x:c>
      <x:c r="BW63" s="863">
        <x:f t="shared" ref="BW63:CX63" si="34">SUM(BW64:BW65)</x:f>
        <x:v>0</x:v>
      </x:c>
      <x:c r="BX63" s="863">
        <x:f t="shared" si="34"/>
        <x:v>0</x:v>
      </x:c>
      <x:c r="BY63" s="162">
        <x:f t="shared" si="34"/>
        <x:v>0</x:v>
      </x:c>
      <x:c r="BZ63" s="863">
        <x:f t="shared" si="34"/>
        <x:v>0</x:v>
      </x:c>
      <x:c r="CA63" s="162">
        <x:f t="shared" si="34"/>
        <x:v>0</x:v>
      </x:c>
      <x:c r="CB63" s="863">
        <x:f t="shared" si="34"/>
        <x:v>0</x:v>
      </x:c>
      <x:c r="CC63" s="162">
        <x:f t="shared" si="34"/>
        <x:v>0</x:v>
      </x:c>
      <x:c r="CD63" s="863">
        <x:f t="shared" si="34"/>
        <x:v>0</x:v>
      </x:c>
      <x:c r="CE63" s="863">
        <x:f t="shared" si="34"/>
        <x:v>0</x:v>
      </x:c>
      <x:c r="CF63" s="162">
        <x:f t="shared" si="34"/>
        <x:v>0</x:v>
      </x:c>
      <x:c r="CG63" s="863">
        <x:f t="shared" si="34"/>
        <x:v>0</x:v>
      </x:c>
      <x:c r="CH63" s="863">
        <x:f t="shared" si="34"/>
        <x:v>0</x:v>
      </x:c>
      <x:c r="CI63" s="863">
        <x:f t="shared" si="34"/>
        <x:v>0</x:v>
      </x:c>
      <x:c r="CJ63" s="863">
        <x:f t="shared" si="34"/>
        <x:v>0</x:v>
      </x:c>
      <x:c r="CK63" s="863">
        <x:f t="shared" si="34"/>
        <x:v>0</x:v>
      </x:c>
      <x:c r="CL63" s="863">
        <x:f t="shared" si="34"/>
        <x:v>0</x:v>
      </x:c>
      <x:c r="CM63" s="863">
        <x:f t="shared" si="34"/>
        <x:v>0</x:v>
      </x:c>
      <x:c r="CN63" s="863">
        <x:f t="shared" si="34"/>
        <x:v>0</x:v>
      </x:c>
      <x:c r="CO63" s="863">
        <x:f t="shared" si="34"/>
        <x:v>0</x:v>
      </x:c>
      <x:c r="CP63" s="162">
        <x:f t="shared" si="34"/>
        <x:v>0</x:v>
      </x:c>
      <x:c r="CQ63" s="863">
        <x:f t="shared" si="34"/>
        <x:v>0</x:v>
      </x:c>
      <x:c r="CR63" s="162">
        <x:f t="shared" si="34"/>
        <x:v>0</x:v>
      </x:c>
      <x:c r="CS63" s="863">
        <x:f t="shared" si="34"/>
        <x:v>0</x:v>
      </x:c>
      <x:c r="CT63" s="863">
        <x:f t="shared" si="34"/>
        <x:v>0</x:v>
      </x:c>
      <x:c r="CU63" s="863">
        <x:f t="shared" si="34"/>
        <x:v>0</x:v>
      </x:c>
      <x:c r="CV63" s="863">
        <x:f t="shared" si="34"/>
        <x:v>0</x:v>
      </x:c>
      <x:c r="CW63" s="863">
        <x:f t="shared" si="34"/>
        <x:v>0</x:v>
      </x:c>
      <x:c r="CX63" s="863">
        <x:f t="shared" si="34"/>
        <x:v>0</x:v>
      </x:c>
      <x:c r="CY63" s="875" t="s">
        <x:v>677</x:v>
      </x:c>
      <x:c r="CZ63" s="863">
        <x:f t="shared" ref="CZ63:DF63" si="35">SUM(CZ64:CZ65)</x:f>
        <x:v>0</x:v>
      </x:c>
      <x:c r="DA63" s="162">
        <x:f t="shared" si="35"/>
        <x:v>0</x:v>
      </x:c>
      <x:c r="DB63" s="863">
        <x:f t="shared" si="35"/>
        <x:v>0</x:v>
      </x:c>
      <x:c r="DC63" s="162">
        <x:f t="shared" si="35"/>
        <x:v>0</x:v>
      </x:c>
      <x:c r="DD63" s="863">
        <x:f t="shared" si="35"/>
        <x:v>0</x:v>
      </x:c>
      <x:c r="DE63" s="162">
        <x:f t="shared" si="35"/>
        <x:v>0</x:v>
      </x:c>
      <x:c r="DF63" s="863">
        <x:f t="shared" si="35"/>
        <x:v>0</x:v>
      </x:c>
      <x:c r="DG63" s="163">
        <x:f>SUM(DG64:DG65)</x:f>
        <x:v>0</x:v>
      </x:c>
    </x:row>
    <x:row r="64" spans="1:111" ht="30" customHeight="1">
      <x:c r="A64" s="858" t="s">
        <x:v>2332</x:v>
      </x:c>
      <x:c r="B64" s="874"/>
      <x:c r="C64" s="162"/>
      <x:c r="D64" s="862"/>
      <x:c r="E64" s="162"/>
      <x:c r="F64" s="862"/>
      <x:c r="G64" s="162"/>
      <x:c r="H64" s="862"/>
      <x:c r="I64" s="162"/>
      <x:c r="J64" s="862"/>
      <x:c r="K64" s="862"/>
      <x:c r="L64" s="162"/>
      <x:c r="M64" s="862"/>
      <x:c r="N64" s="862"/>
      <x:c r="O64" s="862"/>
      <x:c r="P64" s="862"/>
      <x:c r="Q64" s="862"/>
      <x:c r="R64" s="162"/>
      <x:c r="S64" s="862"/>
      <x:c r="T64" s="162"/>
      <x:c r="U64" s="862"/>
      <x:c r="V64" s="162"/>
      <x:c r="W64" s="862"/>
      <x:c r="X64" s="862"/>
      <x:c r="Y64" s="862"/>
      <x:c r="Z64" s="862"/>
      <x:c r="AA64" s="862"/>
      <x:c r="AB64" s="862"/>
      <x:c r="AC64" s="862"/>
      <x:c r="AD64" s="862"/>
      <x:c r="AE64" s="862"/>
      <x:c r="AF64" s="862"/>
      <x:c r="AG64" s="862"/>
      <x:c r="AH64" s="862"/>
      <x:c r="AI64" s="862"/>
      <x:c r="AJ64" s="862"/>
      <x:c r="AK64" s="862"/>
      <x:c r="AL64" s="858" t="s">
        <x:v>2332</x:v>
      </x:c>
      <x:c r="AM64" s="862"/>
      <x:c r="AN64" s="162"/>
      <x:c r="AO64" s="862"/>
      <x:c r="AP64" s="862"/>
      <x:c r="AQ64" s="862"/>
      <x:c r="AR64" s="162"/>
      <x:c r="AS64" s="862"/>
      <x:c r="AT64" s="162"/>
      <x:c r="AU64" s="862"/>
      <x:c r="AV64" s="862"/>
      <x:c r="AW64" s="862"/>
      <x:c r="AX64" s="862"/>
      <x:c r="AY64" s="862"/>
      <x:c r="AZ64" s="862"/>
      <x:c r="BA64" s="162"/>
      <x:c r="BB64" s="862"/>
      <x:c r="BC64" s="862"/>
      <x:c r="BD64" s="862"/>
      <x:c r="BE64" s="862"/>
      <x:c r="BF64" s="862"/>
      <x:c r="BG64" s="862"/>
      <x:c r="BH64" s="862"/>
      <x:c r="BI64" s="861"/>
      <x:c r="BJ64" s="73"/>
      <x:c r="BK64" s="861"/>
      <x:c r="BL64" s="73"/>
      <x:c r="BM64" s="861"/>
      <x:c r="BN64" s="73"/>
      <x:c r="BO64" s="861"/>
      <x:c r="BP64" s="73"/>
      <x:c r="BQ64" s="861"/>
      <x:c r="BR64" s="861"/>
      <x:c r="BS64" s="861"/>
      <x:c r="BT64" s="861"/>
      <x:c r="BU64" s="861"/>
      <x:c r="BV64" s="858" t="s">
        <x:v>2332</x:v>
      </x:c>
      <x:c r="BW64" s="862"/>
      <x:c r="BX64" s="862"/>
      <x:c r="BY64" s="162"/>
      <x:c r="BZ64" s="862"/>
      <x:c r="CA64" s="162"/>
      <x:c r="CB64" s="862"/>
      <x:c r="CC64" s="162"/>
      <x:c r="CD64" s="862"/>
      <x:c r="CE64" s="862"/>
      <x:c r="CF64" s="162"/>
      <x:c r="CG64" s="862"/>
      <x:c r="CH64" s="862"/>
      <x:c r="CI64" s="862"/>
      <x:c r="CJ64" s="862"/>
      <x:c r="CK64" s="862"/>
      <x:c r="CL64" s="862"/>
      <x:c r="CM64" s="862"/>
      <x:c r="CN64" s="862"/>
      <x:c r="CO64" s="862"/>
      <x:c r="CP64" s="162"/>
      <x:c r="CQ64" s="862"/>
      <x:c r="CR64" s="162"/>
      <x:c r="CS64" s="862"/>
      <x:c r="CT64" s="862"/>
      <x:c r="CU64" s="862"/>
      <x:c r="CV64" s="862"/>
      <x:c r="CW64" s="862"/>
      <x:c r="CX64" s="862"/>
      <x:c r="CY64" s="858" t="s">
        <x:v>2332</x:v>
      </x:c>
      <x:c r="CZ64" s="862"/>
      <x:c r="DA64" s="162"/>
      <x:c r="DB64" s="862"/>
      <x:c r="DC64" s="162"/>
      <x:c r="DD64" s="862"/>
      <x:c r="DE64" s="162"/>
      <x:c r="DF64" s="862"/>
      <x:c r="DG64" s="163"/>
    </x:row>
    <x:row r="65" spans="1:111" ht="30" customHeight="1">
      <x:c r="A65" s="864" t="s">
        <x:v>2827</x:v>
      </x:c>
      <x:c r="B65" s="874"/>
      <x:c r="C65" s="162"/>
      <x:c r="D65" s="862"/>
      <x:c r="E65" s="162"/>
      <x:c r="F65" s="862"/>
      <x:c r="G65" s="162"/>
      <x:c r="H65" s="862"/>
      <x:c r="I65" s="162"/>
      <x:c r="J65" s="862"/>
      <x:c r="K65" s="862"/>
      <x:c r="L65" s="162"/>
      <x:c r="M65" s="862"/>
      <x:c r="N65" s="862"/>
      <x:c r="O65" s="862"/>
      <x:c r="P65" s="862"/>
      <x:c r="Q65" s="862"/>
      <x:c r="R65" s="162"/>
      <x:c r="S65" s="862"/>
      <x:c r="T65" s="162"/>
      <x:c r="U65" s="862"/>
      <x:c r="V65" s="162"/>
      <x:c r="W65" s="862"/>
      <x:c r="X65" s="862"/>
      <x:c r="Y65" s="862"/>
      <x:c r="Z65" s="862"/>
      <x:c r="AA65" s="862"/>
      <x:c r="AB65" s="862"/>
      <x:c r="AC65" s="862"/>
      <x:c r="AD65" s="862"/>
      <x:c r="AE65" s="862"/>
      <x:c r="AF65" s="862"/>
      <x:c r="AG65" s="862"/>
      <x:c r="AH65" s="862"/>
      <x:c r="AI65" s="862"/>
      <x:c r="AJ65" s="862"/>
      <x:c r="AK65" s="862"/>
      <x:c r="AL65" s="864" t="s">
        <x:v>2827</x:v>
      </x:c>
      <x:c r="AM65" s="862"/>
      <x:c r="AN65" s="162"/>
      <x:c r="AO65" s="862"/>
      <x:c r="AP65" s="862"/>
      <x:c r="AQ65" s="862"/>
      <x:c r="AR65" s="162"/>
      <x:c r="AS65" s="862"/>
      <x:c r="AT65" s="162"/>
      <x:c r="AU65" s="862"/>
      <x:c r="AV65" s="862"/>
      <x:c r="AW65" s="862"/>
      <x:c r="AX65" s="862"/>
      <x:c r="AY65" s="862"/>
      <x:c r="AZ65" s="862"/>
      <x:c r="BA65" s="162"/>
      <x:c r="BB65" s="862"/>
      <x:c r="BC65" s="862"/>
      <x:c r="BD65" s="862"/>
      <x:c r="BE65" s="862"/>
      <x:c r="BF65" s="862"/>
      <x:c r="BG65" s="862"/>
      <x:c r="BH65" s="862"/>
      <x:c r="BI65" s="861"/>
      <x:c r="BJ65" s="73"/>
      <x:c r="BK65" s="861"/>
      <x:c r="BL65" s="73"/>
      <x:c r="BM65" s="861"/>
      <x:c r="BN65" s="73"/>
      <x:c r="BO65" s="861"/>
      <x:c r="BP65" s="73"/>
      <x:c r="BQ65" s="861"/>
      <x:c r="BR65" s="861"/>
      <x:c r="BS65" s="861"/>
      <x:c r="BT65" s="861"/>
      <x:c r="BU65" s="861"/>
      <x:c r="BV65" s="864" t="s">
        <x:v>2827</x:v>
      </x:c>
      <x:c r="BW65" s="862"/>
      <x:c r="BX65" s="862"/>
      <x:c r="BY65" s="162"/>
      <x:c r="BZ65" s="862"/>
      <x:c r="CA65" s="162"/>
      <x:c r="CB65" s="862"/>
      <x:c r="CC65" s="162"/>
      <x:c r="CD65" s="862"/>
      <x:c r="CE65" s="862"/>
      <x:c r="CF65" s="162"/>
      <x:c r="CG65" s="862"/>
      <x:c r="CH65" s="862"/>
      <x:c r="CI65" s="862"/>
      <x:c r="CJ65" s="862"/>
      <x:c r="CK65" s="862"/>
      <x:c r="CL65" s="862"/>
      <x:c r="CM65" s="862"/>
      <x:c r="CN65" s="862"/>
      <x:c r="CO65" s="862"/>
      <x:c r="CP65" s="162"/>
      <x:c r="CQ65" s="862"/>
      <x:c r="CR65" s="162"/>
      <x:c r="CS65" s="862"/>
      <x:c r="CT65" s="862"/>
      <x:c r="CU65" s="862"/>
      <x:c r="CV65" s="862"/>
      <x:c r="CW65" s="862"/>
      <x:c r="CX65" s="862"/>
      <x:c r="CY65" s="864" t="s">
        <x:v>2827</x:v>
      </x:c>
      <x:c r="CZ65" s="862"/>
      <x:c r="DA65" s="162"/>
      <x:c r="DB65" s="862"/>
      <x:c r="DC65" s="162"/>
      <x:c r="DD65" s="862"/>
      <x:c r="DE65" s="162"/>
      <x:c r="DF65" s="862"/>
      <x:c r="DG65" s="163"/>
    </x:row>
    <x:row r="66" spans="1:111" ht="30" customHeight="1">
      <x:c r="A66" s="873" t="s">
        <x:v>2366</x:v>
      </x:c>
      <x:c r="B66" s="859">
        <x:f t="shared" ref="B66:AK66" si="36">B67+B80</x:f>
        <x:v>1</x:v>
      </x:c>
      <x:c r="C66" s="73">
        <x:f t="shared" si="36"/>
        <x:v>1128.5999999999999</x:v>
      </x:c>
      <x:c r="D66" s="861">
        <x:f t="shared" si="36"/>
        <x:v>0</x:v>
      </x:c>
      <x:c r="E66" s="73">
        <x:f t="shared" si="36"/>
        <x:v>266.90000000000003</x:v>
      </x:c>
      <x:c r="F66" s="861">
        <x:f t="shared" si="36"/>
        <x:v>1</x:v>
      </x:c>
      <x:c r="G66" s="73">
        <x:f t="shared" si="36"/>
        <x:v>0.10000000000000001</x:v>
      </x:c>
      <x:c r="H66" s="861">
        <x:f t="shared" si="36"/>
        <x:v>0</x:v>
      </x:c>
      <x:c r="I66" s="73">
        <x:f t="shared" si="36"/>
        <x:v>0</x:v>
      </x:c>
      <x:c r="J66" s="861">
        <x:f t="shared" si="36"/>
        <x:v>2</x:v>
      </x:c>
      <x:c r="K66" s="861">
        <x:f t="shared" si="36"/>
        <x:v>1</x:v>
      </x:c>
      <x:c r="L66" s="73">
        <x:f t="shared" si="36"/>
        <x:v>141.75</x:v>
      </x:c>
      <x:c r="M66" s="861">
        <x:f t="shared" si="36"/>
        <x:v>0</x:v>
      </x:c>
      <x:c r="N66" s="861">
        <x:f t="shared" si="36"/>
        <x:v>0</x:v>
      </x:c>
      <x:c r="O66" s="861">
        <x:f t="shared" si="36"/>
        <x:v>0</x:v>
      </x:c>
      <x:c r="P66" s="861">
        <x:f t="shared" si="36"/>
        <x:v>4</x:v>
      </x:c>
      <x:c r="Q66" s="861">
        <x:f t="shared" si="36"/>
        <x:v>0</x:v>
      </x:c>
      <x:c r="R66" s="73">
        <x:f t="shared" si="36"/>
        <x:v>0</x:v>
      </x:c>
      <x:c r="S66" s="861">
        <x:f t="shared" si="36"/>
        <x:v>9</x:v>
      </x:c>
      <x:c r="T66" s="73">
        <x:f t="shared" si="36"/>
        <x:v>208</x:v>
      </x:c>
      <x:c r="U66" s="861">
        <x:f t="shared" si="36"/>
        <x:v>16</x:v>
      </x:c>
      <x:c r="V66" s="73">
        <x:f t="shared" si="36"/>
        <x:v>0</x:v>
      </x:c>
      <x:c r="W66" s="861">
        <x:f t="shared" si="36"/>
        <x:v>0</x:v>
      </x:c>
      <x:c r="X66" s="861">
        <x:f t="shared" si="36"/>
        <x:v>57</x:v>
      </x:c>
      <x:c r="Y66" s="861">
        <x:f t="shared" si="36"/>
        <x:v>0</x:v>
      </x:c>
      <x:c r="Z66" s="861">
        <x:f t="shared" si="36"/>
        <x:v>0</x:v>
      </x:c>
      <x:c r="AA66" s="861">
        <x:f t="shared" si="36"/>
        <x:v>1</x:v>
      </x:c>
      <x:c r="AB66" s="861">
        <x:f t="shared" si="36"/>
        <x:v>0</x:v>
      </x:c>
      <x:c r="AC66" s="861">
        <x:f t="shared" si="36"/>
        <x:v>0</x:v>
      </x:c>
      <x:c r="AD66" s="861">
        <x:f t="shared" si="36"/>
        <x:v>0</x:v>
      </x:c>
      <x:c r="AE66" s="861">
        <x:f t="shared" si="36"/>
        <x:v>0</x:v>
      </x:c>
      <x:c r="AF66" s="861">
        <x:f t="shared" si="36"/>
        <x:v>0</x:v>
      </x:c>
      <x:c r="AG66" s="861">
        <x:f t="shared" si="36"/>
        <x:v>1</x:v>
      </x:c>
      <x:c r="AH66" s="861">
        <x:f t="shared" si="36"/>
        <x:v>0</x:v>
      </x:c>
      <x:c r="AI66" s="861">
        <x:f t="shared" si="36"/>
        <x:v>0</x:v>
      </x:c>
      <x:c r="AJ66" s="861">
        <x:f t="shared" si="36"/>
        <x:v>1</x:v>
      </x:c>
      <x:c r="AK66" s="861">
        <x:f t="shared" si="36"/>
        <x:v>2</x:v>
      </x:c>
      <x:c r="AL66" s="873" t="s">
        <x:v>2366</x:v>
      </x:c>
      <x:c r="AM66" s="861">
        <x:f t="shared" ref="AM66:BU66" si="37">AM67+AM80</x:f>
        <x:v>0</x:v>
      </x:c>
      <x:c r="AN66" s="73">
        <x:f t="shared" si="37"/>
        <x:v>0</x:v>
      </x:c>
      <x:c r="AO66" s="861">
        <x:f t="shared" si="37"/>
        <x:v>0</x:v>
      </x:c>
      <x:c r="AP66" s="861">
        <x:f t="shared" si="37"/>
        <x:v>0</x:v>
      </x:c>
      <x:c r="AQ66" s="861">
        <x:f t="shared" si="37"/>
        <x:v>0</x:v>
      </x:c>
      <x:c r="AR66" s="73">
        <x:f t="shared" si="37"/>
        <x:v>0</x:v>
      </x:c>
      <x:c r="AS66" s="861">
        <x:f t="shared" si="37"/>
        <x:v>0</x:v>
      </x:c>
      <x:c r="AT66" s="73">
        <x:f t="shared" si="37"/>
        <x:v>0</x:v>
      </x:c>
      <x:c r="AU66" s="861">
        <x:f t="shared" si="37"/>
        <x:v>0</x:v>
      </x:c>
      <x:c r="AV66" s="861">
        <x:f t="shared" si="37"/>
        <x:v>0</x:v>
      </x:c>
      <x:c r="AW66" s="861">
        <x:f t="shared" si="37"/>
        <x:v>0</x:v>
      </x:c>
      <x:c r="AX66" s="861">
        <x:f t="shared" si="37"/>
        <x:v>0</x:v>
      </x:c>
      <x:c r="AY66" s="861">
        <x:f t="shared" si="37"/>
        <x:v>0</x:v>
      </x:c>
      <x:c r="AZ66" s="861">
        <x:f t="shared" si="37"/>
        <x:v>0</x:v>
      </x:c>
      <x:c r="BA66" s="73">
        <x:f t="shared" si="37"/>
        <x:v>0</x:v>
      </x:c>
      <x:c r="BB66" s="861">
        <x:f t="shared" si="37"/>
        <x:v>0</x:v>
      </x:c>
      <x:c r="BC66" s="861">
        <x:f t="shared" si="37"/>
        <x:v>0</x:v>
      </x:c>
      <x:c r="BD66" s="861">
        <x:f t="shared" si="37"/>
        <x:v>0</x:v>
      </x:c>
      <x:c r="BE66" s="861">
        <x:f t="shared" si="37"/>
        <x:v>8</x:v>
      </x:c>
      <x:c r="BF66" s="861">
        <x:f t="shared" si="37"/>
        <x:v>39</x:v>
      </x:c>
      <x:c r="BG66" s="861">
        <x:f t="shared" si="37"/>
        <x:v>0</x:v>
      </x:c>
      <x:c r="BH66" s="861">
        <x:f t="shared" si="37"/>
        <x:v>10</x:v>
      </x:c>
      <x:c r="BI66" s="861">
        <x:f t="shared" si="37"/>
        <x:v>0</x:v>
      </x:c>
      <x:c r="BJ66" s="73">
        <x:f t="shared" si="37"/>
        <x:v>0</x:v>
      </x:c>
      <x:c r="BK66" s="861">
        <x:f t="shared" si="37"/>
        <x:v>0</x:v>
      </x:c>
      <x:c r="BL66" s="73">
        <x:f t="shared" si="37"/>
        <x:v>0</x:v>
      </x:c>
      <x:c r="BM66" s="861">
        <x:f t="shared" si="37"/>
        <x:v>0</x:v>
      </x:c>
      <x:c r="BN66" s="73">
        <x:f t="shared" si="37"/>
        <x:v>0</x:v>
      </x:c>
      <x:c r="BO66" s="861">
        <x:f t="shared" si="37"/>
        <x:v>0</x:v>
      </x:c>
      <x:c r="BP66" s="73">
        <x:f t="shared" si="37"/>
        <x:v>0</x:v>
      </x:c>
      <x:c r="BQ66" s="861">
        <x:f t="shared" si="37"/>
        <x:v>0</x:v>
      </x:c>
      <x:c r="BR66" s="861">
        <x:f t="shared" si="37"/>
        <x:v>0</x:v>
      </x:c>
      <x:c r="BS66" s="861">
        <x:f t="shared" si="37"/>
        <x:v>0</x:v>
      </x:c>
      <x:c r="BT66" s="861">
        <x:f t="shared" si="37"/>
        <x:v>0</x:v>
      </x:c>
      <x:c r="BU66" s="861">
        <x:f t="shared" si="37"/>
        <x:v>0</x:v>
      </x:c>
      <x:c r="BV66" s="873" t="s">
        <x:v>2366</x:v>
      </x:c>
      <x:c r="BW66" s="861">
        <x:f t="shared" ref="BW66:CX66" si="38">BW67+BW80</x:f>
        <x:v>0</x:v>
      </x:c>
      <x:c r="BX66" s="861">
        <x:f t="shared" si="38"/>
        <x:v>0</x:v>
      </x:c>
      <x:c r="BY66" s="73">
        <x:f t="shared" si="38"/>
        <x:v>0</x:v>
      </x:c>
      <x:c r="BZ66" s="861">
        <x:f t="shared" si="38"/>
        <x:v>0</x:v>
      </x:c>
      <x:c r="CA66" s="73">
        <x:f t="shared" si="38"/>
        <x:v>0</x:v>
      </x:c>
      <x:c r="CB66" s="861">
        <x:f t="shared" si="38"/>
        <x:v>0</x:v>
      </x:c>
      <x:c r="CC66" s="73">
        <x:f t="shared" si="38"/>
        <x:v>0</x:v>
      </x:c>
      <x:c r="CD66" s="861">
        <x:f t="shared" si="38"/>
        <x:v>0</x:v>
      </x:c>
      <x:c r="CE66" s="861">
        <x:f t="shared" si="38"/>
        <x:v>0</x:v>
      </x:c>
      <x:c r="CF66" s="73">
        <x:f t="shared" si="38"/>
        <x:v>0</x:v>
      </x:c>
      <x:c r="CG66" s="861">
        <x:f t="shared" si="38"/>
        <x:v>0</x:v>
      </x:c>
      <x:c r="CH66" s="861">
        <x:f t="shared" si="38"/>
        <x:v>0</x:v>
      </x:c>
      <x:c r="CI66" s="861">
        <x:f t="shared" si="38"/>
        <x:v>0</x:v>
      </x:c>
      <x:c r="CJ66" s="861">
        <x:f t="shared" si="38"/>
        <x:v>2</x:v>
      </x:c>
      <x:c r="CK66" s="861">
        <x:f t="shared" si="38"/>
        <x:v>0</x:v>
      </x:c>
      <x:c r="CL66" s="861">
        <x:f t="shared" si="38"/>
        <x:v>0</x:v>
      </x:c>
      <x:c r="CM66" s="861">
        <x:f t="shared" si="38"/>
        <x:v>0</x:v>
      </x:c>
      <x:c r="CN66" s="861">
        <x:f t="shared" si="38"/>
        <x:v>0</x:v>
      </x:c>
      <x:c r="CO66" s="861">
        <x:f t="shared" si="38"/>
        <x:v>0</x:v>
      </x:c>
      <x:c r="CP66" s="73">
        <x:f t="shared" si="38"/>
        <x:v>0</x:v>
      </x:c>
      <x:c r="CQ66" s="861">
        <x:f t="shared" si="38"/>
        <x:v>0</x:v>
      </x:c>
      <x:c r="CR66" s="73">
        <x:f t="shared" si="38"/>
        <x:v>0</x:v>
      </x:c>
      <x:c r="CS66" s="861">
        <x:f t="shared" si="38"/>
        <x:v>73</x:v>
      </x:c>
      <x:c r="CT66" s="861">
        <x:f t="shared" si="38"/>
        <x:v>0</x:v>
      </x:c>
      <x:c r="CU66" s="861">
        <x:f t="shared" si="38"/>
        <x:v>6</x:v>
      </x:c>
      <x:c r="CV66" s="861">
        <x:f t="shared" si="38"/>
        <x:v>3</x:v>
      </x:c>
      <x:c r="CW66" s="861">
        <x:f t="shared" si="38"/>
        <x:v>0</x:v>
      </x:c>
      <x:c r="CX66" s="861">
        <x:f t="shared" si="38"/>
        <x:v>2</x:v>
      </x:c>
      <x:c r="CY66" s="873" t="s">
        <x:v>2366</x:v>
      </x:c>
      <x:c r="CZ66" s="861">
        <x:f t="shared" ref="CZ66:DG66" si="39">CZ67+CZ80</x:f>
        <x:v>0</x:v>
      </x:c>
      <x:c r="DA66" s="73">
        <x:f t="shared" si="39"/>
        <x:v>0</x:v>
      </x:c>
      <x:c r="DB66" s="861">
        <x:f t="shared" si="39"/>
        <x:v>0</x:v>
      </x:c>
      <x:c r="DC66" s="73">
        <x:f t="shared" si="39"/>
        <x:v>0</x:v>
      </x:c>
      <x:c r="DD66" s="861">
        <x:f t="shared" si="39"/>
        <x:v>0</x:v>
      </x:c>
      <x:c r="DE66" s="73">
        <x:f t="shared" si="39"/>
        <x:v>0</x:v>
      </x:c>
      <x:c r="DF66" s="861">
        <x:f t="shared" si="39"/>
        <x:v>0</x:v>
      </x:c>
      <x:c r="DG66" s="104">
        <x:f t="shared" si="39"/>
        <x:v>0</x:v>
      </x:c>
    </x:row>
    <x:row r="67" spans="1:111" ht="30" customHeight="1">
      <x:c r="A67" s="873" t="s">
        <x:v>675</x:v>
      </x:c>
      <x:c r="B67" s="859">
        <x:f>SUM(B68:B79)</x:f>
        <x:v>1</x:v>
      </x:c>
      <x:c r="C67" s="73">
        <x:f t="shared" ref="C67:BN67" si="40">SUM(C68:C79)</x:f>
        <x:v>1128.5999999999999</x:v>
      </x:c>
      <x:c r="D67" s="861">
        <x:f t="shared" si="40"/>
        <x:v>0</x:v>
      </x:c>
      <x:c r="E67" s="73">
        <x:f t="shared" si="40"/>
        <x:v>266.90000000000003</x:v>
      </x:c>
      <x:c r="F67" s="861">
        <x:f t="shared" si="40"/>
        <x:v>1</x:v>
      </x:c>
      <x:c r="G67" s="73">
        <x:f t="shared" si="40"/>
        <x:v>0.10000000000000001</x:v>
      </x:c>
      <x:c r="H67" s="861">
        <x:f t="shared" si="40"/>
        <x:v>0</x:v>
      </x:c>
      <x:c r="I67" s="73">
        <x:f t="shared" si="40"/>
        <x:v>0</x:v>
      </x:c>
      <x:c r="J67" s="861">
        <x:f t="shared" si="40"/>
        <x:v>2</x:v>
      </x:c>
      <x:c r="K67" s="861">
        <x:f t="shared" si="40"/>
        <x:v>1</x:v>
      </x:c>
      <x:c r="L67" s="73">
        <x:f t="shared" si="40"/>
        <x:v>141.75</x:v>
      </x:c>
      <x:c r="M67" s="861">
        <x:f t="shared" si="40"/>
        <x:v>0</x:v>
      </x:c>
      <x:c r="N67" s="861">
        <x:f t="shared" si="40"/>
        <x:v>0</x:v>
      </x:c>
      <x:c r="O67" s="861">
        <x:f t="shared" si="40"/>
        <x:v>0</x:v>
      </x:c>
      <x:c r="P67" s="861">
        <x:f t="shared" si="40"/>
        <x:v>4</x:v>
      </x:c>
      <x:c r="Q67" s="861">
        <x:f t="shared" si="40"/>
        <x:v>0</x:v>
      </x:c>
      <x:c r="R67" s="73">
        <x:f t="shared" si="40"/>
        <x:v>0</x:v>
      </x:c>
      <x:c r="S67" s="861">
        <x:f t="shared" si="40"/>
        <x:v>9</x:v>
      </x:c>
      <x:c r="T67" s="73">
        <x:f t="shared" si="40"/>
        <x:v>208</x:v>
      </x:c>
      <x:c r="U67" s="861">
        <x:f t="shared" si="40"/>
        <x:v>16</x:v>
      </x:c>
      <x:c r="V67" s="73">
        <x:f t="shared" si="40"/>
        <x:v>0</x:v>
      </x:c>
      <x:c r="W67" s="861">
        <x:f t="shared" si="40"/>
        <x:v>0</x:v>
      </x:c>
      <x:c r="X67" s="861">
        <x:f t="shared" si="40"/>
        <x:v>45</x:v>
      </x:c>
      <x:c r="Y67" s="861">
        <x:f t="shared" si="40"/>
        <x:v>0</x:v>
      </x:c>
      <x:c r="Z67" s="861">
        <x:f t="shared" si="40"/>
        <x:v>0</x:v>
      </x:c>
      <x:c r="AA67" s="861">
        <x:f t="shared" si="40"/>
        <x:v>1</x:v>
      </x:c>
      <x:c r="AB67" s="861">
        <x:f t="shared" si="40"/>
        <x:v>0</x:v>
      </x:c>
      <x:c r="AC67" s="861">
        <x:f t="shared" si="40"/>
        <x:v>0</x:v>
      </x:c>
      <x:c r="AD67" s="861">
        <x:f t="shared" si="40"/>
        <x:v>0</x:v>
      </x:c>
      <x:c r="AE67" s="861">
        <x:f t="shared" si="40"/>
        <x:v>0</x:v>
      </x:c>
      <x:c r="AF67" s="861">
        <x:f t="shared" si="40"/>
        <x:v>0</x:v>
      </x:c>
      <x:c r="AG67" s="861">
        <x:f t="shared" si="40"/>
        <x:v>1</x:v>
      </x:c>
      <x:c r="AH67" s="861">
        <x:f t="shared" si="40"/>
        <x:v>0</x:v>
      </x:c>
      <x:c r="AI67" s="861">
        <x:f t="shared" si="40"/>
        <x:v>0</x:v>
      </x:c>
      <x:c r="AJ67" s="861">
        <x:f t="shared" si="40"/>
        <x:v>1</x:v>
      </x:c>
      <x:c r="AK67" s="861">
        <x:f t="shared" si="40"/>
        <x:v>2</x:v>
      </x:c>
      <x:c r="AL67" s="873" t="s">
        <x:v>675</x:v>
      </x:c>
      <x:c r="AM67" s="861">
        <x:f t="shared" si="40"/>
        <x:v>0</x:v>
      </x:c>
      <x:c r="AN67" s="73">
        <x:f t="shared" si="40"/>
        <x:v>0</x:v>
      </x:c>
      <x:c r="AO67" s="861">
        <x:f t="shared" si="40"/>
        <x:v>0</x:v>
      </x:c>
      <x:c r="AP67" s="861">
        <x:f t="shared" si="40"/>
        <x:v>0</x:v>
      </x:c>
      <x:c r="AQ67" s="861">
        <x:f t="shared" si="40"/>
        <x:v>0</x:v>
      </x:c>
      <x:c r="AR67" s="73">
        <x:f t="shared" si="40"/>
        <x:v>0</x:v>
      </x:c>
      <x:c r="AS67" s="861">
        <x:f t="shared" si="40"/>
        <x:v>0</x:v>
      </x:c>
      <x:c r="AT67" s="73">
        <x:f t="shared" si="40"/>
        <x:v>0</x:v>
      </x:c>
      <x:c r="AU67" s="861">
        <x:f t="shared" si="40"/>
        <x:v>0</x:v>
      </x:c>
      <x:c r="AV67" s="861">
        <x:f t="shared" si="40"/>
        <x:v>0</x:v>
      </x:c>
      <x:c r="AW67" s="861">
        <x:f t="shared" si="40"/>
        <x:v>0</x:v>
      </x:c>
      <x:c r="AX67" s="861">
        <x:f t="shared" si="40"/>
        <x:v>0</x:v>
      </x:c>
      <x:c r="AY67" s="861">
        <x:f t="shared" si="40"/>
        <x:v>0</x:v>
      </x:c>
      <x:c r="AZ67" s="861">
        <x:f t="shared" si="40"/>
        <x:v>0</x:v>
      </x:c>
      <x:c r="BA67" s="73">
        <x:f t="shared" si="40"/>
        <x:v>0</x:v>
      </x:c>
      <x:c r="BB67" s="861">
        <x:f t="shared" si="40"/>
        <x:v>0</x:v>
      </x:c>
      <x:c r="BC67" s="861">
        <x:f t="shared" si="40"/>
        <x:v>0</x:v>
      </x:c>
      <x:c r="BD67" s="861">
        <x:f t="shared" si="40"/>
        <x:v>0</x:v>
      </x:c>
      <x:c r="BE67" s="861">
        <x:f t="shared" si="40"/>
        <x:v>7</x:v>
      </x:c>
      <x:c r="BF67" s="861">
        <x:f t="shared" si="40"/>
        <x:v>32</x:v>
      </x:c>
      <x:c r="BG67" s="861">
        <x:f t="shared" si="40"/>
        <x:v>0</x:v>
      </x:c>
      <x:c r="BH67" s="861">
        <x:f t="shared" si="40"/>
        <x:v>10</x:v>
      </x:c>
      <x:c r="BI67" s="861">
        <x:f t="shared" si="40"/>
        <x:v>0</x:v>
      </x:c>
      <x:c r="BJ67" s="73">
        <x:f t="shared" si="40"/>
        <x:v>0</x:v>
      </x:c>
      <x:c r="BK67" s="861">
        <x:f t="shared" si="40"/>
        <x:v>0</x:v>
      </x:c>
      <x:c r="BL67" s="73">
        <x:f t="shared" si="40"/>
        <x:v>0</x:v>
      </x:c>
      <x:c r="BM67" s="861">
        <x:f t="shared" si="40"/>
        <x:v>0</x:v>
      </x:c>
      <x:c r="BN67" s="73">
        <x:f t="shared" si="40"/>
        <x:v>0</x:v>
      </x:c>
      <x:c r="BO67" s="861">
        <x:f t="shared" ref="BO67:DG67" si="41">SUM(BO68:BO79)</x:f>
        <x:v>0</x:v>
      </x:c>
      <x:c r="BP67" s="73">
        <x:f t="shared" si="41"/>
        <x:v>0</x:v>
      </x:c>
      <x:c r="BQ67" s="861">
        <x:f t="shared" si="41"/>
        <x:v>0</x:v>
      </x:c>
      <x:c r="BR67" s="861">
        <x:f t="shared" si="41"/>
        <x:v>0</x:v>
      </x:c>
      <x:c r="BS67" s="861">
        <x:f t="shared" si="41"/>
        <x:v>0</x:v>
      </x:c>
      <x:c r="BT67" s="861">
        <x:f t="shared" si="41"/>
        <x:v>0</x:v>
      </x:c>
      <x:c r="BU67" s="861">
        <x:f t="shared" si="41"/>
        <x:v>0</x:v>
      </x:c>
      <x:c r="BV67" s="873" t="s">
        <x:v>675</x:v>
      </x:c>
      <x:c r="BW67" s="861">
        <x:f t="shared" si="41"/>
        <x:v>0</x:v>
      </x:c>
      <x:c r="BX67" s="861">
        <x:f t="shared" si="41"/>
        <x:v>0</x:v>
      </x:c>
      <x:c r="BY67" s="73">
        <x:f t="shared" si="41"/>
        <x:v>0</x:v>
      </x:c>
      <x:c r="BZ67" s="861">
        <x:f t="shared" si="41"/>
        <x:v>0</x:v>
      </x:c>
      <x:c r="CA67" s="73">
        <x:f t="shared" si="41"/>
        <x:v>0</x:v>
      </x:c>
      <x:c r="CB67" s="861">
        <x:f t="shared" si="41"/>
        <x:v>0</x:v>
      </x:c>
      <x:c r="CC67" s="73">
        <x:f t="shared" si="41"/>
        <x:v>0</x:v>
      </x:c>
      <x:c r="CD67" s="861">
        <x:f t="shared" si="41"/>
        <x:v>0</x:v>
      </x:c>
      <x:c r="CE67" s="861">
        <x:f t="shared" si="41"/>
        <x:v>0</x:v>
      </x:c>
      <x:c r="CF67" s="73">
        <x:f t="shared" si="41"/>
        <x:v>0</x:v>
      </x:c>
      <x:c r="CG67" s="861">
        <x:f t="shared" si="41"/>
        <x:v>0</x:v>
      </x:c>
      <x:c r="CH67" s="861">
        <x:f t="shared" si="41"/>
        <x:v>0</x:v>
      </x:c>
      <x:c r="CI67" s="861">
        <x:f t="shared" si="41"/>
        <x:v>0</x:v>
      </x:c>
      <x:c r="CJ67" s="861">
        <x:f t="shared" si="41"/>
        <x:v>2</x:v>
      </x:c>
      <x:c r="CK67" s="861">
        <x:f t="shared" si="41"/>
        <x:v>0</x:v>
      </x:c>
      <x:c r="CL67" s="861">
        <x:f t="shared" si="41"/>
        <x:v>0</x:v>
      </x:c>
      <x:c r="CM67" s="861">
        <x:f t="shared" si="41"/>
        <x:v>0</x:v>
      </x:c>
      <x:c r="CN67" s="861">
        <x:f t="shared" si="41"/>
        <x:v>0</x:v>
      </x:c>
      <x:c r="CO67" s="861">
        <x:f t="shared" si="41"/>
        <x:v>0</x:v>
      </x:c>
      <x:c r="CP67" s="73">
        <x:f t="shared" si="41"/>
        <x:v>0</x:v>
      </x:c>
      <x:c r="CQ67" s="861">
        <x:f t="shared" si="41"/>
        <x:v>0</x:v>
      </x:c>
      <x:c r="CR67" s="73">
        <x:f t="shared" si="41"/>
        <x:v>0</x:v>
      </x:c>
      <x:c r="CS67" s="861">
        <x:f t="shared" si="41"/>
        <x:v>73</x:v>
      </x:c>
      <x:c r="CT67" s="861">
        <x:f t="shared" si="41"/>
        <x:v>0</x:v>
      </x:c>
      <x:c r="CU67" s="861">
        <x:f t="shared" si="41"/>
        <x:v>6</x:v>
      </x:c>
      <x:c r="CV67" s="861">
        <x:f t="shared" si="41"/>
        <x:v>3</x:v>
      </x:c>
      <x:c r="CW67" s="861">
        <x:f t="shared" si="41"/>
        <x:v>0</x:v>
      </x:c>
      <x:c r="CX67" s="861">
        <x:f t="shared" si="41"/>
        <x:v>2</x:v>
      </x:c>
      <x:c r="CY67" s="873" t="s">
        <x:v>675</x:v>
      </x:c>
      <x:c r="CZ67" s="861">
        <x:f t="shared" si="41"/>
        <x:v>0</x:v>
      </x:c>
      <x:c r="DA67" s="73">
        <x:f t="shared" si="41"/>
        <x:v>0</x:v>
      </x:c>
      <x:c r="DB67" s="861">
        <x:f t="shared" si="41"/>
        <x:v>0</x:v>
      </x:c>
      <x:c r="DC67" s="73">
        <x:f t="shared" si="41"/>
        <x:v>0</x:v>
      </x:c>
      <x:c r="DD67" s="861">
        <x:f t="shared" si="41"/>
        <x:v>0</x:v>
      </x:c>
      <x:c r="DE67" s="73">
        <x:f t="shared" si="41"/>
        <x:v>0</x:v>
      </x:c>
      <x:c r="DF67" s="861">
        <x:f t="shared" si="41"/>
        <x:v>0</x:v>
      </x:c>
      <x:c r="DG67" s="104">
        <x:f t="shared" si="41"/>
        <x:v>0</x:v>
      </x:c>
    </x:row>
    <x:row r="68" spans="1:111" ht="30" customHeight="1">
      <x:c r="A68" s="858" t="s">
        <x:v>1792</x:v>
      </x:c>
      <x:c r="B68" s="874"/>
      <x:c r="C68" s="162"/>
      <x:c r="D68" s="862"/>
      <x:c r="E68" s="162"/>
      <x:c r="F68" s="861"/>
      <x:c r="G68" s="73"/>
      <x:c r="H68" s="862"/>
      <x:c r="I68" s="162"/>
      <x:c r="J68" s="862"/>
      <x:c r="K68" s="862"/>
      <x:c r="L68" s="162"/>
      <x:c r="M68" s="862"/>
      <x:c r="N68" s="862"/>
      <x:c r="O68" s="862"/>
      <x:c r="P68" s="861"/>
      <x:c r="Q68" s="861"/>
      <x:c r="R68" s="73"/>
      <x:c r="S68" s="861">
        <x:v>1</x:v>
      </x:c>
      <x:c r="T68" s="73">
        <x:v>16</x:v>
      </x:c>
      <x:c r="U68" s="861">
        <x:v>16</x:v>
      </x:c>
      <x:c r="V68" s="73"/>
      <x:c r="W68" s="862"/>
      <x:c r="X68" s="862">
        <x:v>6</x:v>
      </x:c>
      <x:c r="Y68" s="862"/>
      <x:c r="Z68" s="862"/>
      <x:c r="AA68" s="862"/>
      <x:c r="AB68" s="862"/>
      <x:c r="AC68" s="862"/>
      <x:c r="AD68" s="862"/>
      <x:c r="AE68" s="862"/>
      <x:c r="AF68" s="862"/>
      <x:c r="AG68" s="862"/>
      <x:c r="AH68" s="862"/>
      <x:c r="AI68" s="862"/>
      <x:c r="AJ68" s="862"/>
      <x:c r="AK68" s="862"/>
      <x:c r="AL68" s="858" t="s">
        <x:v>1792</x:v>
      </x:c>
      <x:c r="AM68" s="861"/>
      <x:c r="AN68" s="73"/>
      <x:c r="AO68" s="861"/>
      <x:c r="AP68" s="861"/>
      <x:c r="AQ68" s="861"/>
      <x:c r="AR68" s="73"/>
      <x:c r="AS68" s="861"/>
      <x:c r="AT68" s="73"/>
      <x:c r="AU68" s="861"/>
      <x:c r="AV68" s="861"/>
      <x:c r="AW68" s="861"/>
      <x:c r="AX68" s="861"/>
      <x:c r="AY68" s="861"/>
      <x:c r="AZ68" s="861"/>
      <x:c r="BA68" s="73"/>
      <x:c r="BB68" s="861"/>
      <x:c r="BC68" s="861"/>
      <x:c r="BD68" s="861"/>
      <x:c r="BE68" s="862">
        <x:v>1</x:v>
      </x:c>
      <x:c r="BF68" s="862">
        <x:v>4</x:v>
      </x:c>
      <x:c r="BG68" s="862"/>
      <x:c r="BH68" s="862"/>
      <x:c r="BI68" s="861"/>
      <x:c r="BJ68" s="73"/>
      <x:c r="BK68" s="861"/>
      <x:c r="BL68" s="73"/>
      <x:c r="BM68" s="861"/>
      <x:c r="BN68" s="73"/>
      <x:c r="BO68" s="861"/>
      <x:c r="BP68" s="73"/>
      <x:c r="BQ68" s="861"/>
      <x:c r="BR68" s="861"/>
      <x:c r="BS68" s="861"/>
      <x:c r="BT68" s="861"/>
      <x:c r="BU68" s="861"/>
      <x:c r="BV68" s="858" t="s">
        <x:v>1792</x:v>
      </x:c>
      <x:c r="BW68" s="861"/>
      <x:c r="BX68" s="861"/>
      <x:c r="BY68" s="73"/>
      <x:c r="BZ68" s="861"/>
      <x:c r="CA68" s="73"/>
      <x:c r="CB68" s="861"/>
      <x:c r="CC68" s="73"/>
      <x:c r="CD68" s="861"/>
      <x:c r="CE68" s="861"/>
      <x:c r="CF68" s="73"/>
      <x:c r="CG68" s="861"/>
      <x:c r="CH68" s="861"/>
      <x:c r="CI68" s="861"/>
      <x:c r="CJ68" s="861"/>
      <x:c r="CK68" s="861"/>
      <x:c r="CL68" s="861"/>
      <x:c r="CM68" s="861"/>
      <x:c r="CN68" s="876"/>
      <x:c r="CO68" s="861"/>
      <x:c r="CP68" s="73"/>
      <x:c r="CQ68" s="861"/>
      <x:c r="CR68" s="73"/>
      <x:c r="CS68" s="862">
        <x:v>12</x:v>
      </x:c>
      <x:c r="CT68" s="862"/>
      <x:c r="CU68" s="862"/>
      <x:c r="CV68" s="862"/>
      <x:c r="CW68" s="862"/>
      <x:c r="CX68" s="862"/>
      <x:c r="CY68" s="858" t="s">
        <x:v>1792</x:v>
      </x:c>
      <x:c r="CZ68" s="861"/>
      <x:c r="DA68" s="73"/>
      <x:c r="DB68" s="861"/>
      <x:c r="DC68" s="73"/>
      <x:c r="DD68" s="861"/>
      <x:c r="DE68" s="73"/>
      <x:c r="DF68" s="861"/>
      <x:c r="DG68" s="104"/>
    </x:row>
    <x:row r="69" spans="1:111" ht="30" customHeight="1">
      <x:c r="A69" s="858" t="s">
        <x:v>1789</x:v>
      </x:c>
      <x:c r="B69" s="874"/>
      <x:c r="C69" s="162"/>
      <x:c r="D69" s="862"/>
      <x:c r="E69" s="162"/>
      <x:c r="F69" s="861"/>
      <x:c r="G69" s="73"/>
      <x:c r="H69" s="862"/>
      <x:c r="I69" s="162"/>
      <x:c r="J69" s="862"/>
      <x:c r="K69" s="862">
        <x:v>1</x:v>
      </x:c>
      <x:c r="L69" s="162">
        <x:v>141.75</x:v>
      </x:c>
      <x:c r="M69" s="862"/>
      <x:c r="N69" s="862"/>
      <x:c r="O69" s="862"/>
      <x:c r="P69" s="861"/>
      <x:c r="Q69" s="861"/>
      <x:c r="R69" s="73"/>
      <x:c r="S69" s="861">
        <x:v>1</x:v>
      </x:c>
      <x:c r="T69" s="73">
        <x:v>60</x:v>
      </x:c>
      <x:c r="U69" s="861"/>
      <x:c r="V69" s="73"/>
      <x:c r="W69" s="862"/>
      <x:c r="X69" s="862">
        <x:v>6</x:v>
      </x:c>
      <x:c r="Y69" s="862"/>
      <x:c r="Z69" s="862"/>
      <x:c r="AA69" s="862"/>
      <x:c r="AB69" s="862"/>
      <x:c r="AC69" s="862"/>
      <x:c r="AD69" s="862"/>
      <x:c r="AE69" s="862"/>
      <x:c r="AF69" s="862"/>
      <x:c r="AG69" s="862"/>
      <x:c r="AH69" s="862"/>
      <x:c r="AI69" s="862"/>
      <x:c r="AJ69" s="862"/>
      <x:c r="AK69" s="862"/>
      <x:c r="AL69" s="858" t="s">
        <x:v>1789</x:v>
      </x:c>
      <x:c r="AM69" s="861"/>
      <x:c r="AN69" s="73"/>
      <x:c r="AO69" s="861"/>
      <x:c r="AP69" s="861"/>
      <x:c r="AQ69" s="861"/>
      <x:c r="AR69" s="73"/>
      <x:c r="AS69" s="861"/>
      <x:c r="AT69" s="73"/>
      <x:c r="AU69" s="861"/>
      <x:c r="AV69" s="861"/>
      <x:c r="AW69" s="861"/>
      <x:c r="AX69" s="861"/>
      <x:c r="AY69" s="861"/>
      <x:c r="AZ69" s="861"/>
      <x:c r="BA69" s="73"/>
      <x:c r="BB69" s="861"/>
      <x:c r="BC69" s="861"/>
      <x:c r="BD69" s="861"/>
      <x:c r="BE69" s="862">
        <x:v>1</x:v>
      </x:c>
      <x:c r="BF69" s="862">
        <x:v>7</x:v>
      </x:c>
      <x:c r="BG69" s="862"/>
      <x:c r="BH69" s="862"/>
      <x:c r="BI69" s="861"/>
      <x:c r="BJ69" s="73"/>
      <x:c r="BK69" s="861"/>
      <x:c r="BL69" s="73"/>
      <x:c r="BM69" s="861"/>
      <x:c r="BN69" s="73"/>
      <x:c r="BO69" s="861"/>
      <x:c r="BP69" s="73"/>
      <x:c r="BQ69" s="861"/>
      <x:c r="BR69" s="861"/>
      <x:c r="BS69" s="861"/>
      <x:c r="BT69" s="861"/>
      <x:c r="BU69" s="861"/>
      <x:c r="BV69" s="858" t="s">
        <x:v>1789</x:v>
      </x:c>
      <x:c r="BW69" s="861"/>
      <x:c r="BX69" s="861"/>
      <x:c r="BY69" s="73"/>
      <x:c r="BZ69" s="861"/>
      <x:c r="CA69" s="73"/>
      <x:c r="CB69" s="861"/>
      <x:c r="CC69" s="73"/>
      <x:c r="CD69" s="861"/>
      <x:c r="CE69" s="861"/>
      <x:c r="CF69" s="73"/>
      <x:c r="CG69" s="861"/>
      <x:c r="CH69" s="861"/>
      <x:c r="CI69" s="861"/>
      <x:c r="CJ69" s="861"/>
      <x:c r="CK69" s="861"/>
      <x:c r="CL69" s="861"/>
      <x:c r="CM69" s="861"/>
      <x:c r="CN69" s="876"/>
      <x:c r="CO69" s="861"/>
      <x:c r="CP69" s="73"/>
      <x:c r="CQ69" s="861"/>
      <x:c r="CR69" s="73"/>
      <x:c r="CS69" s="862">
        <x:v>13</x:v>
      </x:c>
      <x:c r="CT69" s="862"/>
      <x:c r="CU69" s="862"/>
      <x:c r="CV69" s="862"/>
      <x:c r="CW69" s="862"/>
      <x:c r="CX69" s="862"/>
      <x:c r="CY69" s="858" t="s">
        <x:v>1789</x:v>
      </x:c>
      <x:c r="CZ69" s="861"/>
      <x:c r="DA69" s="73"/>
      <x:c r="DB69" s="861"/>
      <x:c r="DC69" s="73"/>
      <x:c r="DD69" s="861"/>
      <x:c r="DE69" s="73"/>
      <x:c r="DF69" s="861"/>
      <x:c r="DG69" s="104"/>
    </x:row>
    <x:row r="70" spans="1:111" ht="30" customHeight="1">
      <x:c r="A70" s="858" t="s">
        <x:v>2968</x:v>
      </x:c>
      <x:c r="B70" s="874"/>
      <x:c r="C70" s="162"/>
      <x:c r="D70" s="862"/>
      <x:c r="E70" s="162"/>
      <x:c r="F70" s="861"/>
      <x:c r="G70" s="73"/>
      <x:c r="H70" s="862"/>
      <x:c r="I70" s="162"/>
      <x:c r="J70" s="862"/>
      <x:c r="K70" s="862"/>
      <x:c r="L70" s="162"/>
      <x:c r="M70" s="862"/>
      <x:c r="N70" s="862"/>
      <x:c r="O70" s="862"/>
      <x:c r="P70" s="861"/>
      <x:c r="Q70" s="861"/>
      <x:c r="R70" s="73"/>
      <x:c r="S70" s="861">
        <x:v>1</x:v>
      </x:c>
      <x:c r="T70" s="73">
        <x:v>26</x:v>
      </x:c>
      <x:c r="U70" s="861"/>
      <x:c r="V70" s="73"/>
      <x:c r="W70" s="862"/>
      <x:c r="X70" s="862">
        <x:v>4</x:v>
      </x:c>
      <x:c r="Y70" s="862"/>
      <x:c r="Z70" s="862"/>
      <x:c r="AA70" s="862">
        <x:v>1</x:v>
      </x:c>
      <x:c r="AB70" s="862"/>
      <x:c r="AC70" s="862"/>
      <x:c r="AD70" s="862"/>
      <x:c r="AE70" s="862"/>
      <x:c r="AF70" s="862"/>
      <x:c r="AG70" s="862">
        <x:v>1</x:v>
      </x:c>
      <x:c r="AH70" s="862"/>
      <x:c r="AI70" s="862"/>
      <x:c r="AJ70" s="862">
        <x:v>1</x:v>
      </x:c>
      <x:c r="AK70" s="862">
        <x:v>2</x:v>
      </x:c>
      <x:c r="AL70" s="858" t="s">
        <x:v>2968</x:v>
      </x:c>
      <x:c r="AM70" s="861"/>
      <x:c r="AN70" s="73"/>
      <x:c r="AO70" s="861"/>
      <x:c r="AP70" s="861"/>
      <x:c r="AQ70" s="861"/>
      <x:c r="AR70" s="73"/>
      <x:c r="AS70" s="861"/>
      <x:c r="AT70" s="73"/>
      <x:c r="AU70" s="861"/>
      <x:c r="AV70" s="861"/>
      <x:c r="AW70" s="861"/>
      <x:c r="AX70" s="861"/>
      <x:c r="AY70" s="861"/>
      <x:c r="AZ70" s="861"/>
      <x:c r="BA70" s="73"/>
      <x:c r="BB70" s="861"/>
      <x:c r="BC70" s="861"/>
      <x:c r="BD70" s="861"/>
      <x:c r="BE70" s="862">
        <x:v>1</x:v>
      </x:c>
      <x:c r="BF70" s="862">
        <x:v>5</x:v>
      </x:c>
      <x:c r="BG70" s="862"/>
      <x:c r="BH70" s="862"/>
      <x:c r="BI70" s="861"/>
      <x:c r="BJ70" s="73"/>
      <x:c r="BK70" s="861"/>
      <x:c r="BL70" s="73"/>
      <x:c r="BM70" s="861"/>
      <x:c r="BN70" s="73"/>
      <x:c r="BO70" s="861"/>
      <x:c r="BP70" s="73"/>
      <x:c r="BQ70" s="861"/>
      <x:c r="BR70" s="861"/>
      <x:c r="BS70" s="861"/>
      <x:c r="BT70" s="861"/>
      <x:c r="BU70" s="861"/>
      <x:c r="BV70" s="858" t="s">
        <x:v>2968</x:v>
      </x:c>
      <x:c r="BW70" s="861"/>
      <x:c r="BX70" s="861"/>
      <x:c r="BY70" s="73"/>
      <x:c r="BZ70" s="861"/>
      <x:c r="CA70" s="73"/>
      <x:c r="CB70" s="861"/>
      <x:c r="CC70" s="73"/>
      <x:c r="CD70" s="861"/>
      <x:c r="CE70" s="861"/>
      <x:c r="CF70" s="73"/>
      <x:c r="CG70" s="861"/>
      <x:c r="CH70" s="861"/>
      <x:c r="CI70" s="861"/>
      <x:c r="CJ70" s="861">
        <x:v>1</x:v>
      </x:c>
      <x:c r="CK70" s="861"/>
      <x:c r="CL70" s="861"/>
      <x:c r="CM70" s="861"/>
      <x:c r="CN70" s="876"/>
      <x:c r="CO70" s="861"/>
      <x:c r="CP70" s="73"/>
      <x:c r="CQ70" s="861"/>
      <x:c r="CR70" s="73"/>
      <x:c r="CS70" s="862">
        <x:v>1</x:v>
      </x:c>
      <x:c r="CT70" s="862"/>
      <x:c r="CU70" s="862">
        <x:v>1</x:v>
      </x:c>
      <x:c r="CV70" s="862"/>
      <x:c r="CW70" s="862"/>
      <x:c r="CX70" s="862"/>
      <x:c r="CY70" s="858" t="s">
        <x:v>2968</x:v>
      </x:c>
      <x:c r="CZ70" s="861"/>
      <x:c r="DA70" s="73"/>
      <x:c r="DB70" s="861"/>
      <x:c r="DC70" s="73"/>
      <x:c r="DD70" s="861"/>
      <x:c r="DE70" s="73"/>
      <x:c r="DF70" s="861"/>
      <x:c r="DG70" s="104"/>
    </x:row>
    <x:row r="71" spans="1:111" ht="30" customHeight="1">
      <x:c r="A71" s="858" t="s">
        <x:v>851</x:v>
      </x:c>
      <x:c r="B71" s="874"/>
      <x:c r="C71" s="162"/>
      <x:c r="D71" s="862"/>
      <x:c r="E71" s="162"/>
      <x:c r="F71" s="861"/>
      <x:c r="G71" s="73"/>
      <x:c r="H71" s="862"/>
      <x:c r="I71" s="162"/>
      <x:c r="J71" s="862"/>
      <x:c r="K71" s="862"/>
      <x:c r="L71" s="162"/>
      <x:c r="M71" s="862"/>
      <x:c r="N71" s="862"/>
      <x:c r="O71" s="862"/>
      <x:c r="P71" s="861"/>
      <x:c r="Q71" s="861"/>
      <x:c r="R71" s="73"/>
      <x:c r="S71" s="861">
        <x:v>2</x:v>
      </x:c>
      <x:c r="T71" s="73">
        <x:v>52</x:v>
      </x:c>
      <x:c r="U71" s="861"/>
      <x:c r="V71" s="73"/>
      <x:c r="W71" s="862"/>
      <x:c r="X71" s="862"/>
      <x:c r="Y71" s="862"/>
      <x:c r="Z71" s="862"/>
      <x:c r="AA71" s="862"/>
      <x:c r="AB71" s="862"/>
      <x:c r="AC71" s="862"/>
      <x:c r="AD71" s="862"/>
      <x:c r="AE71" s="862"/>
      <x:c r="AF71" s="862"/>
      <x:c r="AG71" s="862"/>
      <x:c r="AH71" s="862"/>
      <x:c r="AI71" s="862"/>
      <x:c r="AJ71" s="862"/>
      <x:c r="AK71" s="862"/>
      <x:c r="AL71" s="858" t="s">
        <x:v>851</x:v>
      </x:c>
      <x:c r="AM71" s="861"/>
      <x:c r="AN71" s="73"/>
      <x:c r="AO71" s="861"/>
      <x:c r="AP71" s="861"/>
      <x:c r="AQ71" s="861"/>
      <x:c r="AR71" s="73"/>
      <x:c r="AS71" s="861"/>
      <x:c r="AT71" s="73"/>
      <x:c r="AU71" s="861"/>
      <x:c r="AV71" s="861"/>
      <x:c r="AW71" s="861"/>
      <x:c r="AX71" s="861"/>
      <x:c r="AY71" s="861"/>
      <x:c r="AZ71" s="861"/>
      <x:c r="BA71" s="73"/>
      <x:c r="BB71" s="861"/>
      <x:c r="BC71" s="861"/>
      <x:c r="BD71" s="861"/>
      <x:c r="BE71" s="862">
        <x:v>1</x:v>
      </x:c>
      <x:c r="BF71" s="862">
        <x:v>3</x:v>
      </x:c>
      <x:c r="BG71" s="862"/>
      <x:c r="BH71" s="862"/>
      <x:c r="BI71" s="861"/>
      <x:c r="BJ71" s="73"/>
      <x:c r="BK71" s="861"/>
      <x:c r="BL71" s="73"/>
      <x:c r="BM71" s="861"/>
      <x:c r="BN71" s="73"/>
      <x:c r="BO71" s="861"/>
      <x:c r="BP71" s="73"/>
      <x:c r="BQ71" s="861"/>
      <x:c r="BR71" s="861"/>
      <x:c r="BS71" s="861"/>
      <x:c r="BT71" s="861"/>
      <x:c r="BU71" s="861"/>
      <x:c r="BV71" s="858" t="s">
        <x:v>851</x:v>
      </x:c>
      <x:c r="BW71" s="861"/>
      <x:c r="BX71" s="861"/>
      <x:c r="BY71" s="73"/>
      <x:c r="BZ71" s="861"/>
      <x:c r="CA71" s="73"/>
      <x:c r="CB71" s="861"/>
      <x:c r="CC71" s="73"/>
      <x:c r="CD71" s="861"/>
      <x:c r="CE71" s="861"/>
      <x:c r="CF71" s="73"/>
      <x:c r="CG71" s="861"/>
      <x:c r="CH71" s="861"/>
      <x:c r="CI71" s="861"/>
      <x:c r="CJ71" s="861"/>
      <x:c r="CK71" s="861"/>
      <x:c r="CL71" s="861"/>
      <x:c r="CM71" s="861"/>
      <x:c r="CN71" s="876"/>
      <x:c r="CO71" s="861"/>
      <x:c r="CP71" s="73"/>
      <x:c r="CQ71" s="861"/>
      <x:c r="CR71" s="73"/>
      <x:c r="CS71" s="862">
        <x:v>14</x:v>
      </x:c>
      <x:c r="CT71" s="862"/>
      <x:c r="CU71" s="862"/>
      <x:c r="CV71" s="862"/>
      <x:c r="CW71" s="862"/>
      <x:c r="CX71" s="862"/>
      <x:c r="CY71" s="858" t="s">
        <x:v>851</x:v>
      </x:c>
      <x:c r="CZ71" s="861"/>
      <x:c r="DA71" s="73"/>
      <x:c r="DB71" s="861"/>
      <x:c r="DC71" s="73"/>
      <x:c r="DD71" s="861"/>
      <x:c r="DE71" s="73"/>
      <x:c r="DF71" s="861"/>
      <x:c r="DG71" s="104"/>
    </x:row>
    <x:row r="72" spans="1:111" ht="30" customHeight="1">
      <x:c r="A72" s="858" t="s">
        <x:v>206</x:v>
      </x:c>
      <x:c r="B72" s="874"/>
      <x:c r="C72" s="162"/>
      <x:c r="D72" s="862"/>
      <x:c r="E72" s="162"/>
      <x:c r="F72" s="861"/>
      <x:c r="G72" s="73"/>
      <x:c r="H72" s="862"/>
      <x:c r="I72" s="162"/>
      <x:c r="J72" s="862"/>
      <x:c r="K72" s="862"/>
      <x:c r="L72" s="162"/>
      <x:c r="M72" s="862"/>
      <x:c r="N72" s="862"/>
      <x:c r="O72" s="862"/>
      <x:c r="P72" s="861"/>
      <x:c r="Q72" s="861"/>
      <x:c r="R72" s="73"/>
      <x:c r="S72" s="861"/>
      <x:c r="T72" s="73"/>
      <x:c r="U72" s="861"/>
      <x:c r="V72" s="73"/>
      <x:c r="W72" s="862"/>
      <x:c r="X72" s="862">
        <x:v>2</x:v>
      </x:c>
      <x:c r="Y72" s="862"/>
      <x:c r="Z72" s="862"/>
      <x:c r="AA72" s="862"/>
      <x:c r="AB72" s="862"/>
      <x:c r="AC72" s="862"/>
      <x:c r="AD72" s="862"/>
      <x:c r="AE72" s="862"/>
      <x:c r="AF72" s="862"/>
      <x:c r="AG72" s="862"/>
      <x:c r="AH72" s="862"/>
      <x:c r="AI72" s="862"/>
      <x:c r="AJ72" s="862"/>
      <x:c r="AK72" s="862"/>
      <x:c r="AL72" s="858" t="s">
        <x:v>206</x:v>
      </x:c>
      <x:c r="AM72" s="861"/>
      <x:c r="AN72" s="73"/>
      <x:c r="AO72" s="861"/>
      <x:c r="AP72" s="861"/>
      <x:c r="AQ72" s="861"/>
      <x:c r="AR72" s="73"/>
      <x:c r="AS72" s="861"/>
      <x:c r="AT72" s="73"/>
      <x:c r="AU72" s="861"/>
      <x:c r="AV72" s="861"/>
      <x:c r="AW72" s="861"/>
      <x:c r="AX72" s="861"/>
      <x:c r="AY72" s="861"/>
      <x:c r="AZ72" s="861"/>
      <x:c r="BA72" s="73"/>
      <x:c r="BB72" s="861"/>
      <x:c r="BC72" s="861"/>
      <x:c r="BD72" s="861"/>
      <x:c r="BE72" s="862"/>
      <x:c r="BF72" s="862">
        <x:v>0</x:v>
      </x:c>
      <x:c r="BG72" s="862"/>
      <x:c r="BH72" s="862"/>
      <x:c r="BI72" s="861"/>
      <x:c r="BJ72" s="73"/>
      <x:c r="BK72" s="861"/>
      <x:c r="BL72" s="73"/>
      <x:c r="BM72" s="861"/>
      <x:c r="BN72" s="73"/>
      <x:c r="BO72" s="861"/>
      <x:c r="BP72" s="73"/>
      <x:c r="BQ72" s="861"/>
      <x:c r="BR72" s="861"/>
      <x:c r="BS72" s="861"/>
      <x:c r="BT72" s="861"/>
      <x:c r="BU72" s="861"/>
      <x:c r="BV72" s="858" t="s">
        <x:v>206</x:v>
      </x:c>
      <x:c r="BW72" s="861"/>
      <x:c r="BX72" s="861"/>
      <x:c r="BY72" s="73"/>
      <x:c r="BZ72" s="861"/>
      <x:c r="CA72" s="73"/>
      <x:c r="CB72" s="861"/>
      <x:c r="CC72" s="73"/>
      <x:c r="CD72" s="861"/>
      <x:c r="CE72" s="861"/>
      <x:c r="CF72" s="73"/>
      <x:c r="CG72" s="861"/>
      <x:c r="CH72" s="861"/>
      <x:c r="CI72" s="861"/>
      <x:c r="CJ72" s="861"/>
      <x:c r="CK72" s="861"/>
      <x:c r="CL72" s="861"/>
      <x:c r="CM72" s="861"/>
      <x:c r="CN72" s="876"/>
      <x:c r="CO72" s="861"/>
      <x:c r="CP72" s="73"/>
      <x:c r="CQ72" s="861"/>
      <x:c r="CR72" s="73"/>
      <x:c r="CS72" s="862">
        <x:v>2</x:v>
      </x:c>
      <x:c r="CT72" s="862"/>
      <x:c r="CU72" s="862"/>
      <x:c r="CV72" s="862"/>
      <x:c r="CW72" s="862"/>
      <x:c r="CX72" s="862"/>
      <x:c r="CY72" s="858" t="s">
        <x:v>206</x:v>
      </x:c>
      <x:c r="CZ72" s="861"/>
      <x:c r="DA72" s="73"/>
      <x:c r="DB72" s="861"/>
      <x:c r="DC72" s="73"/>
      <x:c r="DD72" s="861"/>
      <x:c r="DE72" s="73"/>
      <x:c r="DF72" s="861"/>
      <x:c r="DG72" s="104"/>
    </x:row>
    <x:row r="73" spans="1:111" ht="30" customHeight="1">
      <x:c r="A73" s="858" t="s">
        <x:v>854</x:v>
      </x:c>
      <x:c r="B73" s="874"/>
      <x:c r="C73" s="162"/>
      <x:c r="D73" s="862"/>
      <x:c r="E73" s="162"/>
      <x:c r="F73" s="861"/>
      <x:c r="G73" s="73"/>
      <x:c r="H73" s="862"/>
      <x:c r="I73" s="162"/>
      <x:c r="J73" s="862"/>
      <x:c r="K73" s="862"/>
      <x:c r="L73" s="162"/>
      <x:c r="M73" s="862"/>
      <x:c r="N73" s="862"/>
      <x:c r="O73" s="862"/>
      <x:c r="P73" s="862"/>
      <x:c r="Q73" s="862"/>
      <x:c r="R73" s="162"/>
      <x:c r="S73" s="862">
        <x:v>1</x:v>
      </x:c>
      <x:c r="T73" s="162"/>
      <x:c r="U73" s="862"/>
      <x:c r="V73" s="162"/>
      <x:c r="W73" s="862"/>
      <x:c r="X73" s="862">
        <x:v>8</x:v>
      </x:c>
      <x:c r="Y73" s="862"/>
      <x:c r="Z73" s="862"/>
      <x:c r="AA73" s="862"/>
      <x:c r="AB73" s="862"/>
      <x:c r="AC73" s="862"/>
      <x:c r="AD73" s="862"/>
      <x:c r="AE73" s="862"/>
      <x:c r="AF73" s="862"/>
      <x:c r="AG73" s="862"/>
      <x:c r="AH73" s="862"/>
      <x:c r="AI73" s="862"/>
      <x:c r="AJ73" s="862"/>
      <x:c r="AK73" s="862"/>
      <x:c r="AL73" s="858" t="s">
        <x:v>854</x:v>
      </x:c>
      <x:c r="AM73" s="861"/>
      <x:c r="AN73" s="73"/>
      <x:c r="AO73" s="861"/>
      <x:c r="AP73" s="861"/>
      <x:c r="AQ73" s="861"/>
      <x:c r="AR73" s="73"/>
      <x:c r="AS73" s="861"/>
      <x:c r="AT73" s="73"/>
      <x:c r="AU73" s="861"/>
      <x:c r="AV73" s="861"/>
      <x:c r="AW73" s="861"/>
      <x:c r="AX73" s="861"/>
      <x:c r="AY73" s="861"/>
      <x:c r="AZ73" s="861"/>
      <x:c r="BA73" s="73"/>
      <x:c r="BB73" s="861"/>
      <x:c r="BC73" s="861"/>
      <x:c r="BD73" s="861"/>
      <x:c r="BE73" s="862"/>
      <x:c r="BF73" s="862">
        <x:v>0</x:v>
      </x:c>
      <x:c r="BG73" s="862"/>
      <x:c r="BH73" s="862"/>
      <x:c r="BI73" s="861"/>
      <x:c r="BJ73" s="73"/>
      <x:c r="BK73" s="861"/>
      <x:c r="BL73" s="73"/>
      <x:c r="BM73" s="861"/>
      <x:c r="BN73" s="73"/>
      <x:c r="BO73" s="861"/>
      <x:c r="BP73" s="73"/>
      <x:c r="BQ73" s="861"/>
      <x:c r="BR73" s="861"/>
      <x:c r="BS73" s="861"/>
      <x:c r="BT73" s="861"/>
      <x:c r="BU73" s="861"/>
      <x:c r="BV73" s="858" t="s">
        <x:v>854</x:v>
      </x:c>
      <x:c r="BW73" s="861"/>
      <x:c r="BX73" s="861"/>
      <x:c r="BY73" s="73"/>
      <x:c r="BZ73" s="861"/>
      <x:c r="CA73" s="73"/>
      <x:c r="CB73" s="861"/>
      <x:c r="CC73" s="73"/>
      <x:c r="CD73" s="861"/>
      <x:c r="CE73" s="861"/>
      <x:c r="CF73" s="73"/>
      <x:c r="CG73" s="861"/>
      <x:c r="CH73" s="861"/>
      <x:c r="CI73" s="861"/>
      <x:c r="CJ73" s="861"/>
      <x:c r="CK73" s="861"/>
      <x:c r="CL73" s="861"/>
      <x:c r="CM73" s="861"/>
      <x:c r="CN73" s="876"/>
      <x:c r="CO73" s="861"/>
      <x:c r="CP73" s="73"/>
      <x:c r="CQ73" s="861"/>
      <x:c r="CR73" s="73"/>
      <x:c r="CS73" s="862">
        <x:v>6</x:v>
      </x:c>
      <x:c r="CT73" s="862"/>
      <x:c r="CU73" s="862"/>
      <x:c r="CV73" s="862"/>
      <x:c r="CW73" s="862"/>
      <x:c r="CX73" s="862"/>
      <x:c r="CY73" s="858" t="s">
        <x:v>854</x:v>
      </x:c>
      <x:c r="CZ73" s="861"/>
      <x:c r="DA73" s="73"/>
      <x:c r="DB73" s="861"/>
      <x:c r="DC73" s="73"/>
      <x:c r="DD73" s="861"/>
      <x:c r="DE73" s="73"/>
      <x:c r="DF73" s="861"/>
      <x:c r="DG73" s="104"/>
    </x:row>
    <x:row r="74" spans="1:111" ht="30" customHeight="1">
      <x:c r="A74" s="858" t="s">
        <x:v>878</x:v>
      </x:c>
      <x:c r="B74" s="874"/>
      <x:c r="C74" s="162">
        <x:v>885.60000000000002</x:v>
      </x:c>
      <x:c r="D74" s="862"/>
      <x:c r="E74" s="162">
        <x:v>257.80000000000001</x:v>
      </x:c>
      <x:c r="F74" s="861"/>
      <x:c r="G74" s="73"/>
      <x:c r="H74" s="862"/>
      <x:c r="I74" s="162"/>
      <x:c r="J74" s="862">
        <x:v>1</x:v>
      </x:c>
      <x:c r="K74" s="862"/>
      <x:c r="L74" s="162"/>
      <x:c r="M74" s="862"/>
      <x:c r="N74" s="862"/>
      <x:c r="O74" s="862"/>
      <x:c r="P74" s="862">
        <x:v>4</x:v>
      </x:c>
      <x:c r="Q74" s="862"/>
      <x:c r="R74" s="162"/>
      <x:c r="S74" s="862"/>
      <x:c r="T74" s="162"/>
      <x:c r="U74" s="862"/>
      <x:c r="V74" s="162"/>
      <x:c r="W74" s="862"/>
      <x:c r="X74" s="862">
        <x:v>14</x:v>
      </x:c>
      <x:c r="Y74" s="862"/>
      <x:c r="Z74" s="862"/>
      <x:c r="AA74" s="862"/>
      <x:c r="AB74" s="862"/>
      <x:c r="AC74" s="862"/>
      <x:c r="AD74" s="862"/>
      <x:c r="AE74" s="862"/>
      <x:c r="AF74" s="862"/>
      <x:c r="AG74" s="862"/>
      <x:c r="AH74" s="862"/>
      <x:c r="AI74" s="862"/>
      <x:c r="AJ74" s="862"/>
      <x:c r="AK74" s="862"/>
      <x:c r="AL74" s="858" t="s">
        <x:v>878</x:v>
      </x:c>
      <x:c r="AM74" s="861"/>
      <x:c r="AN74" s="73"/>
      <x:c r="AO74" s="861"/>
      <x:c r="AP74" s="861"/>
      <x:c r="AQ74" s="861"/>
      <x:c r="AR74" s="73"/>
      <x:c r="AS74" s="861"/>
      <x:c r="AT74" s="73"/>
      <x:c r="AU74" s="861"/>
      <x:c r="AV74" s="861"/>
      <x:c r="AW74" s="861"/>
      <x:c r="AX74" s="861"/>
      <x:c r="AY74" s="861"/>
      <x:c r="AZ74" s="861"/>
      <x:c r="BA74" s="73"/>
      <x:c r="BB74" s="861"/>
      <x:c r="BC74" s="861"/>
      <x:c r="BD74" s="861"/>
      <x:c r="BE74" s="862"/>
      <x:c r="BF74" s="862"/>
      <x:c r="BG74" s="862"/>
      <x:c r="BH74" s="862">
        <x:v>10</x:v>
      </x:c>
      <x:c r="BI74" s="861"/>
      <x:c r="BJ74" s="73"/>
      <x:c r="BK74" s="861"/>
      <x:c r="BL74" s="73"/>
      <x:c r="BM74" s="861"/>
      <x:c r="BN74" s="73"/>
      <x:c r="BO74" s="861"/>
      <x:c r="BP74" s="73"/>
      <x:c r="BQ74" s="861"/>
      <x:c r="BR74" s="861"/>
      <x:c r="BS74" s="861"/>
      <x:c r="BT74" s="861"/>
      <x:c r="BU74" s="861"/>
      <x:c r="BV74" s="858" t="s">
        <x:v>878</x:v>
      </x:c>
      <x:c r="BW74" s="861"/>
      <x:c r="BX74" s="861"/>
      <x:c r="BY74" s="73"/>
      <x:c r="BZ74" s="861"/>
      <x:c r="CA74" s="73"/>
      <x:c r="CB74" s="861"/>
      <x:c r="CC74" s="73"/>
      <x:c r="CD74" s="861"/>
      <x:c r="CE74" s="861"/>
      <x:c r="CF74" s="73"/>
      <x:c r="CG74" s="861"/>
      <x:c r="CH74" s="861"/>
      <x:c r="CI74" s="861"/>
      <x:c r="CJ74" s="861"/>
      <x:c r="CK74" s="861"/>
      <x:c r="CL74" s="861"/>
      <x:c r="CM74" s="861"/>
      <x:c r="CN74" s="876"/>
      <x:c r="CO74" s="861"/>
      <x:c r="CP74" s="73"/>
      <x:c r="CQ74" s="861"/>
      <x:c r="CR74" s="73"/>
      <x:c r="CS74" s="862">
        <x:v>9</x:v>
      </x:c>
      <x:c r="CT74" s="862"/>
      <x:c r="CU74" s="862">
        <x:v>2</x:v>
      </x:c>
      <x:c r="CV74" s="862"/>
      <x:c r="CW74" s="862"/>
      <x:c r="CX74" s="862">
        <x:v>1</x:v>
      </x:c>
      <x:c r="CY74" s="858" t="s">
        <x:v>878</x:v>
      </x:c>
      <x:c r="CZ74" s="861"/>
      <x:c r="DA74" s="73"/>
      <x:c r="DB74" s="861"/>
      <x:c r="DC74" s="73"/>
      <x:c r="DD74" s="861"/>
      <x:c r="DE74" s="73"/>
      <x:c r="DF74" s="861"/>
      <x:c r="DG74" s="104"/>
    </x:row>
    <x:row r="75" spans="1:111" ht="30" customHeight="1">
      <x:c r="A75" s="858" t="s">
        <x:v>2303</x:v>
      </x:c>
      <x:c r="B75" s="874"/>
      <x:c r="C75" s="162">
        <x:v>238.90000000000001</x:v>
      </x:c>
      <x:c r="D75" s="862"/>
      <x:c r="E75" s="162">
        <x:v>9.0999999999999996</x:v>
      </x:c>
      <x:c r="F75" s="861"/>
      <x:c r="G75" s="73"/>
      <x:c r="H75" s="862"/>
      <x:c r="I75" s="162"/>
      <x:c r="J75" s="862">
        <x:v>1</x:v>
      </x:c>
      <x:c r="K75" s="862"/>
      <x:c r="L75" s="162"/>
      <x:c r="M75" s="862"/>
      <x:c r="N75" s="862"/>
      <x:c r="O75" s="862"/>
      <x:c r="P75" s="862"/>
      <x:c r="Q75" s="862"/>
      <x:c r="R75" s="162"/>
      <x:c r="S75" s="862"/>
      <x:c r="T75" s="162"/>
      <x:c r="U75" s="862"/>
      <x:c r="V75" s="162"/>
      <x:c r="W75" s="862"/>
      <x:c r="X75" s="862">
        <x:v>3</x:v>
      </x:c>
      <x:c r="Y75" s="862"/>
      <x:c r="Z75" s="862"/>
      <x:c r="AA75" s="862"/>
      <x:c r="AB75" s="862"/>
      <x:c r="AC75" s="862"/>
      <x:c r="AD75" s="862"/>
      <x:c r="AE75" s="862"/>
      <x:c r="AF75" s="862"/>
      <x:c r="AG75" s="862"/>
      <x:c r="AH75" s="862"/>
      <x:c r="AI75" s="862"/>
      <x:c r="AJ75" s="862"/>
      <x:c r="AK75" s="862"/>
      <x:c r="AL75" s="858" t="s">
        <x:v>2303</x:v>
      </x:c>
      <x:c r="AM75" s="861"/>
      <x:c r="AN75" s="73"/>
      <x:c r="AO75" s="861"/>
      <x:c r="AP75" s="861"/>
      <x:c r="AQ75" s="861"/>
      <x:c r="AR75" s="73"/>
      <x:c r="AS75" s="861"/>
      <x:c r="AT75" s="73"/>
      <x:c r="AU75" s="861"/>
      <x:c r="AV75" s="861"/>
      <x:c r="AW75" s="861"/>
      <x:c r="AX75" s="861"/>
      <x:c r="AY75" s="861"/>
      <x:c r="AZ75" s="861"/>
      <x:c r="BA75" s="73"/>
      <x:c r="BB75" s="861"/>
      <x:c r="BC75" s="861"/>
      <x:c r="BD75" s="861"/>
      <x:c r="BE75" s="862">
        <x:v>1</x:v>
      </x:c>
      <x:c r="BF75" s="862">
        <x:v>4</x:v>
      </x:c>
      <x:c r="BG75" s="862"/>
      <x:c r="BH75" s="862"/>
      <x:c r="BI75" s="861"/>
      <x:c r="BJ75" s="73"/>
      <x:c r="BK75" s="861"/>
      <x:c r="BL75" s="73"/>
      <x:c r="BM75" s="861"/>
      <x:c r="BN75" s="73"/>
      <x:c r="BO75" s="861"/>
      <x:c r="BP75" s="73"/>
      <x:c r="BQ75" s="861"/>
      <x:c r="BR75" s="861"/>
      <x:c r="BS75" s="861"/>
      <x:c r="BT75" s="861"/>
      <x:c r="BU75" s="861"/>
      <x:c r="BV75" s="858" t="s">
        <x:v>2303</x:v>
      </x:c>
      <x:c r="BW75" s="861"/>
      <x:c r="BX75" s="861"/>
      <x:c r="BY75" s="73"/>
      <x:c r="BZ75" s="861"/>
      <x:c r="CA75" s="73"/>
      <x:c r="CB75" s="861"/>
      <x:c r="CC75" s="73"/>
      <x:c r="CD75" s="861"/>
      <x:c r="CE75" s="861"/>
      <x:c r="CF75" s="73"/>
      <x:c r="CG75" s="861"/>
      <x:c r="CH75" s="861"/>
      <x:c r="CI75" s="861"/>
      <x:c r="CJ75" s="861"/>
      <x:c r="CK75" s="861"/>
      <x:c r="CL75" s="861"/>
      <x:c r="CM75" s="861"/>
      <x:c r="CN75" s="876"/>
      <x:c r="CO75" s="861"/>
      <x:c r="CP75" s="73"/>
      <x:c r="CQ75" s="861"/>
      <x:c r="CR75" s="73"/>
      <x:c r="CS75" s="862">
        <x:v>8</x:v>
      </x:c>
      <x:c r="CT75" s="862"/>
      <x:c r="CU75" s="862">
        <x:v>2</x:v>
      </x:c>
      <x:c r="CV75" s="862"/>
      <x:c r="CW75" s="862"/>
      <x:c r="CX75" s="862">
        <x:v>1</x:v>
      </x:c>
      <x:c r="CY75" s="858" t="s">
        <x:v>2303</x:v>
      </x:c>
      <x:c r="CZ75" s="861"/>
      <x:c r="DA75" s="73"/>
      <x:c r="DB75" s="861"/>
      <x:c r="DC75" s="73"/>
      <x:c r="DD75" s="861"/>
      <x:c r="DE75" s="73"/>
      <x:c r="DF75" s="861"/>
      <x:c r="DG75" s="104"/>
    </x:row>
    <x:row r="76" spans="1:111" ht="30" customHeight="1">
      <x:c r="A76" s="858" t="s">
        <x:v>208</x:v>
      </x:c>
      <x:c r="B76" s="874"/>
      <x:c r="C76" s="162"/>
      <x:c r="D76" s="862"/>
      <x:c r="E76" s="162"/>
      <x:c r="F76" s="861"/>
      <x:c r="G76" s="73"/>
      <x:c r="H76" s="862"/>
      <x:c r="I76" s="162"/>
      <x:c r="J76" s="862"/>
      <x:c r="K76" s="862"/>
      <x:c r="L76" s="162"/>
      <x:c r="M76" s="862"/>
      <x:c r="N76" s="862"/>
      <x:c r="O76" s="862"/>
      <x:c r="P76" s="862"/>
      <x:c r="Q76" s="862"/>
      <x:c r="R76" s="162"/>
      <x:c r="S76" s="862"/>
      <x:c r="T76" s="162"/>
      <x:c r="U76" s="862"/>
      <x:c r="V76" s="162"/>
      <x:c r="W76" s="862"/>
      <x:c r="X76" s="862"/>
      <x:c r="Y76" s="862"/>
      <x:c r="Z76" s="862"/>
      <x:c r="AA76" s="862"/>
      <x:c r="AB76" s="862"/>
      <x:c r="AC76" s="862"/>
      <x:c r="AD76" s="862"/>
      <x:c r="AE76" s="862"/>
      <x:c r="AF76" s="862"/>
      <x:c r="AG76" s="862"/>
      <x:c r="AH76" s="862"/>
      <x:c r="AI76" s="862"/>
      <x:c r="AJ76" s="862"/>
      <x:c r="AK76" s="862"/>
      <x:c r="AL76" s="858" t="s">
        <x:v>208</x:v>
      </x:c>
      <x:c r="AM76" s="861"/>
      <x:c r="AN76" s="73"/>
      <x:c r="AO76" s="861"/>
      <x:c r="AP76" s="861"/>
      <x:c r="AQ76" s="861"/>
      <x:c r="AR76" s="73"/>
      <x:c r="AS76" s="861"/>
      <x:c r="AT76" s="73"/>
      <x:c r="AU76" s="861"/>
      <x:c r="AV76" s="861"/>
      <x:c r="AW76" s="861"/>
      <x:c r="AX76" s="861"/>
      <x:c r="AY76" s="861"/>
      <x:c r="AZ76" s="861"/>
      <x:c r="BA76" s="73"/>
      <x:c r="BB76" s="861"/>
      <x:c r="BC76" s="861"/>
      <x:c r="BD76" s="861"/>
      <x:c r="BE76" s="862"/>
      <x:c r="BF76" s="862"/>
      <x:c r="BG76" s="862"/>
      <x:c r="BH76" s="862"/>
      <x:c r="BI76" s="861"/>
      <x:c r="BJ76" s="73"/>
      <x:c r="BK76" s="861"/>
      <x:c r="BL76" s="73"/>
      <x:c r="BM76" s="861"/>
      <x:c r="BN76" s="73"/>
      <x:c r="BO76" s="861"/>
      <x:c r="BP76" s="73"/>
      <x:c r="BQ76" s="861"/>
      <x:c r="BR76" s="861"/>
      <x:c r="BS76" s="861"/>
      <x:c r="BT76" s="861"/>
      <x:c r="BU76" s="861"/>
      <x:c r="BV76" s="858" t="s">
        <x:v>208</x:v>
      </x:c>
      <x:c r="BW76" s="861"/>
      <x:c r="BX76" s="861"/>
      <x:c r="BY76" s="73"/>
      <x:c r="BZ76" s="861"/>
      <x:c r="CA76" s="73"/>
      <x:c r="CB76" s="861"/>
      <x:c r="CC76" s="73"/>
      <x:c r="CD76" s="861"/>
      <x:c r="CE76" s="861"/>
      <x:c r="CF76" s="73"/>
      <x:c r="CG76" s="861"/>
      <x:c r="CH76" s="861"/>
      <x:c r="CI76" s="861"/>
      <x:c r="CJ76" s="861"/>
      <x:c r="CK76" s="861"/>
      <x:c r="CL76" s="861"/>
      <x:c r="CM76" s="861"/>
      <x:c r="CN76" s="876"/>
      <x:c r="CO76" s="861"/>
      <x:c r="CP76" s="73"/>
      <x:c r="CQ76" s="861"/>
      <x:c r="CR76" s="73"/>
      <x:c r="CS76" s="862"/>
      <x:c r="CT76" s="862"/>
      <x:c r="CU76" s="862"/>
      <x:c r="CV76" s="862">
        <x:v>1</x:v>
      </x:c>
      <x:c r="CW76" s="862"/>
      <x:c r="CX76" s="862"/>
      <x:c r="CY76" s="858" t="s">
        <x:v>208</x:v>
      </x:c>
      <x:c r="CZ76" s="861"/>
      <x:c r="DA76" s="73"/>
      <x:c r="DB76" s="861"/>
      <x:c r="DC76" s="73"/>
      <x:c r="DD76" s="861"/>
      <x:c r="DE76" s="73"/>
      <x:c r="DF76" s="861"/>
      <x:c r="DG76" s="104"/>
    </x:row>
    <x:row r="77" spans="1:111" ht="30" customHeight="1">
      <x:c r="A77" s="858" t="s">
        <x:v>2309</x:v>
      </x:c>
      <x:c r="B77" s="874">
        <x:v>1</x:v>
      </x:c>
      <x:c r="C77" s="162">
        <x:v>4.0999999999999996</x:v>
      </x:c>
      <x:c r="D77" s="862"/>
      <x:c r="E77" s="162"/>
      <x:c r="F77" s="861">
        <x:v>1</x:v>
      </x:c>
      <x:c r="G77" s="73">
        <x:v>0.10000000000000001</x:v>
      </x:c>
      <x:c r="H77" s="862"/>
      <x:c r="I77" s="162"/>
      <x:c r="J77" s="862"/>
      <x:c r="K77" s="862"/>
      <x:c r="L77" s="162"/>
      <x:c r="M77" s="862"/>
      <x:c r="N77" s="862"/>
      <x:c r="O77" s="862"/>
      <x:c r="P77" s="862"/>
      <x:c r="Q77" s="862"/>
      <x:c r="R77" s="162"/>
      <x:c r="S77" s="862">
        <x:v>1</x:v>
      </x:c>
      <x:c r="T77" s="162">
        <x:v>16</x:v>
      </x:c>
      <x:c r="U77" s="862"/>
      <x:c r="V77" s="162"/>
      <x:c r="W77" s="862"/>
      <x:c r="X77" s="862"/>
      <x:c r="Y77" s="862"/>
      <x:c r="Z77" s="862"/>
      <x:c r="AA77" s="862"/>
      <x:c r="AB77" s="862"/>
      <x:c r="AC77" s="862"/>
      <x:c r="AD77" s="862"/>
      <x:c r="AE77" s="862"/>
      <x:c r="AF77" s="862"/>
      <x:c r="AG77" s="862"/>
      <x:c r="AH77" s="862"/>
      <x:c r="AI77" s="862"/>
      <x:c r="AJ77" s="862"/>
      <x:c r="AK77" s="862"/>
      <x:c r="AL77" s="858" t="s">
        <x:v>2309</x:v>
      </x:c>
      <x:c r="AM77" s="861"/>
      <x:c r="AN77" s="73"/>
      <x:c r="AO77" s="861"/>
      <x:c r="AP77" s="861"/>
      <x:c r="AQ77" s="861"/>
      <x:c r="AR77" s="73"/>
      <x:c r="AS77" s="861"/>
      <x:c r="AT77" s="73"/>
      <x:c r="AU77" s="861"/>
      <x:c r="AV77" s="861"/>
      <x:c r="AW77" s="861"/>
      <x:c r="AX77" s="861"/>
      <x:c r="AY77" s="861"/>
      <x:c r="AZ77" s="861"/>
      <x:c r="BA77" s="73"/>
      <x:c r="BB77" s="861"/>
      <x:c r="BC77" s="861"/>
      <x:c r="BD77" s="861"/>
      <x:c r="BE77" s="862">
        <x:v>1</x:v>
      </x:c>
      <x:c r="BF77" s="862">
        <x:v>4</x:v>
      </x:c>
      <x:c r="BG77" s="862"/>
      <x:c r="BH77" s="862"/>
      <x:c r="BI77" s="861"/>
      <x:c r="BJ77" s="73"/>
      <x:c r="BK77" s="861"/>
      <x:c r="BL77" s="73"/>
      <x:c r="BM77" s="861"/>
      <x:c r="BN77" s="73"/>
      <x:c r="BO77" s="861"/>
      <x:c r="BP77" s="73"/>
      <x:c r="BQ77" s="861"/>
      <x:c r="BR77" s="861"/>
      <x:c r="BS77" s="861"/>
      <x:c r="BT77" s="861"/>
      <x:c r="BU77" s="861"/>
      <x:c r="BV77" s="858" t="s">
        <x:v>2309</x:v>
      </x:c>
      <x:c r="BW77" s="861"/>
      <x:c r="BX77" s="861"/>
      <x:c r="BY77" s="73"/>
      <x:c r="BZ77" s="861"/>
      <x:c r="CA77" s="73"/>
      <x:c r="CB77" s="861"/>
      <x:c r="CC77" s="73"/>
      <x:c r="CD77" s="861"/>
      <x:c r="CE77" s="861"/>
      <x:c r="CF77" s="73"/>
      <x:c r="CG77" s="861"/>
      <x:c r="CH77" s="861"/>
      <x:c r="CI77" s="861"/>
      <x:c r="CJ77" s="861"/>
      <x:c r="CK77" s="861"/>
      <x:c r="CL77" s="861"/>
      <x:c r="CM77" s="861"/>
      <x:c r="CN77" s="876"/>
      <x:c r="CO77" s="861"/>
      <x:c r="CP77" s="73"/>
      <x:c r="CQ77" s="861"/>
      <x:c r="CR77" s="73"/>
      <x:c r="CS77" s="862">
        <x:v>5</x:v>
      </x:c>
      <x:c r="CT77" s="862"/>
      <x:c r="CU77" s="862">
        <x:v>1</x:v>
      </x:c>
      <x:c r="CV77" s="862"/>
      <x:c r="CW77" s="862"/>
      <x:c r="CX77" s="862"/>
      <x:c r="CY77" s="858" t="s">
        <x:v>2309</x:v>
      </x:c>
      <x:c r="CZ77" s="861"/>
      <x:c r="DA77" s="73"/>
      <x:c r="DB77" s="861"/>
      <x:c r="DC77" s="73"/>
      <x:c r="DD77" s="861"/>
      <x:c r="DE77" s="73"/>
      <x:c r="DF77" s="861"/>
      <x:c r="DG77" s="104"/>
    </x:row>
    <x:row r="78" spans="1:111" ht="30" customHeight="1">
      <x:c r="A78" s="858" t="s">
        <x:v>891</x:v>
      </x:c>
      <x:c r="B78" s="859"/>
      <x:c r="C78" s="73"/>
      <x:c r="D78" s="861"/>
      <x:c r="E78" s="73"/>
      <x:c r="F78" s="861"/>
      <x:c r="G78" s="73"/>
      <x:c r="H78" s="861"/>
      <x:c r="I78" s="73"/>
      <x:c r="J78" s="861"/>
      <x:c r="K78" s="861"/>
      <x:c r="L78" s="73"/>
      <x:c r="M78" s="861"/>
      <x:c r="N78" s="861"/>
      <x:c r="O78" s="861"/>
      <x:c r="P78" s="861"/>
      <x:c r="Q78" s="861"/>
      <x:c r="R78" s="73"/>
      <x:c r="S78" s="861">
        <x:v>1</x:v>
      </x:c>
      <x:c r="T78" s="73">
        <x:v>12</x:v>
      </x:c>
      <x:c r="U78" s="861"/>
      <x:c r="V78" s="73"/>
      <x:c r="W78" s="861"/>
      <x:c r="X78" s="861">
        <x:v>2</x:v>
      </x:c>
      <x:c r="Y78" s="861"/>
      <x:c r="Z78" s="861"/>
      <x:c r="AA78" s="861"/>
      <x:c r="AB78" s="861"/>
      <x:c r="AC78" s="861"/>
      <x:c r="AD78" s="861"/>
      <x:c r="AE78" s="861"/>
      <x:c r="AF78" s="861"/>
      <x:c r="AG78" s="861"/>
      <x:c r="AH78" s="861"/>
      <x:c r="AI78" s="861"/>
      <x:c r="AJ78" s="861"/>
      <x:c r="AK78" s="861"/>
      <x:c r="AL78" s="858" t="s">
        <x:v>891</x:v>
      </x:c>
      <x:c r="AM78" s="861"/>
      <x:c r="AN78" s="73"/>
      <x:c r="AO78" s="861"/>
      <x:c r="AP78" s="861"/>
      <x:c r="AQ78" s="861"/>
      <x:c r="AR78" s="73"/>
      <x:c r="AS78" s="861"/>
      <x:c r="AT78" s="73"/>
      <x:c r="AU78" s="861"/>
      <x:c r="AV78" s="861"/>
      <x:c r="AW78" s="861"/>
      <x:c r="AX78" s="861"/>
      <x:c r="AY78" s="861"/>
      <x:c r="AZ78" s="861"/>
      <x:c r="BA78" s="73"/>
      <x:c r="BB78" s="861"/>
      <x:c r="BC78" s="861"/>
      <x:c r="BD78" s="861"/>
      <x:c r="BE78" s="861"/>
      <x:c r="BF78" s="861"/>
      <x:c r="BG78" s="861"/>
      <x:c r="BH78" s="861"/>
      <x:c r="BI78" s="861"/>
      <x:c r="BJ78" s="73"/>
      <x:c r="BK78" s="861"/>
      <x:c r="BL78" s="73"/>
      <x:c r="BM78" s="861"/>
      <x:c r="BN78" s="73"/>
      <x:c r="BO78" s="861"/>
      <x:c r="BP78" s="73"/>
      <x:c r="BQ78" s="861"/>
      <x:c r="BR78" s="861"/>
      <x:c r="BS78" s="861"/>
      <x:c r="BT78" s="861"/>
      <x:c r="BU78" s="861"/>
      <x:c r="BV78" s="858" t="s">
        <x:v>891</x:v>
      </x:c>
      <x:c r="BW78" s="861"/>
      <x:c r="BX78" s="861"/>
      <x:c r="BY78" s="73"/>
      <x:c r="BZ78" s="861"/>
      <x:c r="CA78" s="73"/>
      <x:c r="CB78" s="861"/>
      <x:c r="CC78" s="73"/>
      <x:c r="CD78" s="861"/>
      <x:c r="CE78" s="861"/>
      <x:c r="CF78" s="73"/>
      <x:c r="CG78" s="861"/>
      <x:c r="CH78" s="861"/>
      <x:c r="CI78" s="861"/>
      <x:c r="CJ78" s="861">
        <x:v>1</x:v>
      </x:c>
      <x:c r="CK78" s="861"/>
      <x:c r="CL78" s="861"/>
      <x:c r="CM78" s="861"/>
      <x:c r="CN78" s="876"/>
      <x:c r="CO78" s="861"/>
      <x:c r="CP78" s="73"/>
      <x:c r="CQ78" s="861"/>
      <x:c r="CR78" s="73"/>
      <x:c r="CS78" s="861">
        <x:v>3</x:v>
      </x:c>
      <x:c r="CT78" s="861"/>
      <x:c r="CU78" s="861"/>
      <x:c r="CV78" s="861">
        <x:v>2</x:v>
      </x:c>
      <x:c r="CW78" s="861"/>
      <x:c r="CX78" s="861"/>
      <x:c r="CY78" s="858" t="s">
        <x:v>891</x:v>
      </x:c>
      <x:c r="CZ78" s="861"/>
      <x:c r="DA78" s="73"/>
      <x:c r="DB78" s="861"/>
      <x:c r="DC78" s="73"/>
      <x:c r="DD78" s="861"/>
      <x:c r="DE78" s="73"/>
      <x:c r="DF78" s="861"/>
      <x:c r="DG78" s="104"/>
    </x:row>
    <x:row r="79" spans="1:111" ht="30" customHeight="1">
      <x:c r="A79" s="858" t="s">
        <x:v>1726</x:v>
      </x:c>
      <x:c r="B79" s="859"/>
      <x:c r="C79" s="73"/>
      <x:c r="D79" s="861"/>
      <x:c r="E79" s="73"/>
      <x:c r="F79" s="861"/>
      <x:c r="G79" s="73"/>
      <x:c r="H79" s="861"/>
      <x:c r="I79" s="73"/>
      <x:c r="J79" s="861"/>
      <x:c r="K79" s="861"/>
      <x:c r="L79" s="73"/>
      <x:c r="M79" s="861"/>
      <x:c r="N79" s="861"/>
      <x:c r="O79" s="861"/>
      <x:c r="P79" s="861"/>
      <x:c r="Q79" s="861"/>
      <x:c r="R79" s="73"/>
      <x:c r="S79" s="861">
        <x:v>1</x:v>
      </x:c>
      <x:c r="T79" s="73">
        <x:v>26</x:v>
      </x:c>
      <x:c r="U79" s="861"/>
      <x:c r="V79" s="73"/>
      <x:c r="W79" s="861"/>
      <x:c r="X79" s="861"/>
      <x:c r="Y79" s="861"/>
      <x:c r="Z79" s="861"/>
      <x:c r="AA79" s="861"/>
      <x:c r="AB79" s="861"/>
      <x:c r="AC79" s="861"/>
      <x:c r="AD79" s="861"/>
      <x:c r="AE79" s="861"/>
      <x:c r="AF79" s="861"/>
      <x:c r="AG79" s="861"/>
      <x:c r="AH79" s="861"/>
      <x:c r="AI79" s="861"/>
      <x:c r="AJ79" s="861"/>
      <x:c r="AK79" s="861"/>
      <x:c r="AL79" s="858" t="s">
        <x:v>1749</x:v>
      </x:c>
      <x:c r="AM79" s="861"/>
      <x:c r="AN79" s="73"/>
      <x:c r="AO79" s="861"/>
      <x:c r="AP79" s="861"/>
      <x:c r="AQ79" s="861"/>
      <x:c r="AR79" s="73"/>
      <x:c r="AS79" s="861"/>
      <x:c r="AT79" s="73"/>
      <x:c r="AU79" s="861"/>
      <x:c r="AV79" s="861"/>
      <x:c r="AW79" s="861"/>
      <x:c r="AX79" s="861"/>
      <x:c r="AY79" s="861"/>
      <x:c r="AZ79" s="861"/>
      <x:c r="BA79" s="73"/>
      <x:c r="BB79" s="861"/>
      <x:c r="BC79" s="861"/>
      <x:c r="BD79" s="861"/>
      <x:c r="BE79" s="861">
        <x:v>1</x:v>
      </x:c>
      <x:c r="BF79" s="861">
        <x:v>5</x:v>
      </x:c>
      <x:c r="BG79" s="861"/>
      <x:c r="BH79" s="861"/>
      <x:c r="BI79" s="861"/>
      <x:c r="BJ79" s="73"/>
      <x:c r="BK79" s="861"/>
      <x:c r="BL79" s="73"/>
      <x:c r="BM79" s="861"/>
      <x:c r="BN79" s="73"/>
      <x:c r="BO79" s="861"/>
      <x:c r="BP79" s="73"/>
      <x:c r="BQ79" s="861"/>
      <x:c r="BR79" s="861"/>
      <x:c r="BS79" s="861"/>
      <x:c r="BT79" s="861"/>
      <x:c r="BU79" s="861"/>
      <x:c r="BV79" s="858"/>
      <x:c r="BW79" s="861"/>
      <x:c r="BX79" s="861"/>
      <x:c r="BY79" s="73"/>
      <x:c r="BZ79" s="861"/>
      <x:c r="CA79" s="73"/>
      <x:c r="CB79" s="861"/>
      <x:c r="CC79" s="73"/>
      <x:c r="CD79" s="861"/>
      <x:c r="CE79" s="861"/>
      <x:c r="CF79" s="73"/>
      <x:c r="CG79" s="861"/>
      <x:c r="CH79" s="861"/>
      <x:c r="CI79" s="861"/>
      <x:c r="CJ79" s="861"/>
      <x:c r="CK79" s="861"/>
      <x:c r="CL79" s="861"/>
      <x:c r="CM79" s="861"/>
      <x:c r="CN79" s="876"/>
      <x:c r="CO79" s="861"/>
      <x:c r="CP79" s="73"/>
      <x:c r="CQ79" s="861"/>
      <x:c r="CR79" s="73"/>
      <x:c r="CS79" s="861"/>
      <x:c r="CT79" s="861"/>
      <x:c r="CU79" s="861"/>
      <x:c r="CV79" s="861"/>
      <x:c r="CW79" s="861"/>
      <x:c r="CX79" s="861"/>
      <x:c r="CY79" s="858"/>
      <x:c r="CZ79" s="861"/>
      <x:c r="DA79" s="73"/>
      <x:c r="DB79" s="861"/>
      <x:c r="DC79" s="73"/>
      <x:c r="DD79" s="861"/>
      <x:c r="DE79" s="73"/>
      <x:c r="DF79" s="861"/>
      <x:c r="DG79" s="104"/>
    </x:row>
    <x:row r="80" spans="1:111" ht="30" customHeight="1">
      <x:c r="A80" s="873" t="s">
        <x:v>677</x:v>
      </x:c>
      <x:c r="B80" s="859">
        <x:f t="shared" ref="B80:AK80" si="42">SUM(B81:B83)</x:f>
        <x:v>0</x:v>
      </x:c>
      <x:c r="C80" s="73">
        <x:f t="shared" si="42"/>
        <x:v>0</x:v>
      </x:c>
      <x:c r="D80" s="861">
        <x:f t="shared" si="42"/>
        <x:v>0</x:v>
      </x:c>
      <x:c r="E80" s="73">
        <x:f t="shared" si="42"/>
        <x:v>0</x:v>
      </x:c>
      <x:c r="F80" s="861">
        <x:f t="shared" si="42"/>
        <x:v>0</x:v>
      </x:c>
      <x:c r="G80" s="73">
        <x:f t="shared" si="42"/>
        <x:v>0</x:v>
      </x:c>
      <x:c r="H80" s="861">
        <x:f t="shared" si="42"/>
        <x:v>0</x:v>
      </x:c>
      <x:c r="I80" s="73">
        <x:f t="shared" si="42"/>
        <x:v>0</x:v>
      </x:c>
      <x:c r="J80" s="861">
        <x:f t="shared" si="42"/>
        <x:v>0</x:v>
      </x:c>
      <x:c r="K80" s="861">
        <x:f t="shared" si="42"/>
        <x:v>0</x:v>
      </x:c>
      <x:c r="L80" s="73">
        <x:f t="shared" si="42"/>
        <x:v>0</x:v>
      </x:c>
      <x:c r="M80" s="861">
        <x:f t="shared" si="42"/>
        <x:v>0</x:v>
      </x:c>
      <x:c r="N80" s="861">
        <x:f t="shared" si="42"/>
        <x:v>0</x:v>
      </x:c>
      <x:c r="O80" s="861">
        <x:f t="shared" si="42"/>
        <x:v>0</x:v>
      </x:c>
      <x:c r="P80" s="861">
        <x:f t="shared" si="42"/>
        <x:v>0</x:v>
      </x:c>
      <x:c r="Q80" s="861">
        <x:f t="shared" si="42"/>
        <x:v>0</x:v>
      </x:c>
      <x:c r="R80" s="73">
        <x:f t="shared" si="42"/>
        <x:v>0</x:v>
      </x:c>
      <x:c r="S80" s="861">
        <x:f t="shared" si="42"/>
        <x:v>0</x:v>
      </x:c>
      <x:c r="T80" s="73">
        <x:f t="shared" si="42"/>
        <x:v>0</x:v>
      </x:c>
      <x:c r="U80" s="861">
        <x:f t="shared" si="42"/>
        <x:v>0</x:v>
      </x:c>
      <x:c r="V80" s="73">
        <x:f t="shared" si="42"/>
        <x:v>0</x:v>
      </x:c>
      <x:c r="W80" s="861">
        <x:f t="shared" si="42"/>
        <x:v>0</x:v>
      </x:c>
      <x:c r="X80" s="861">
        <x:f t="shared" si="42"/>
        <x:v>12</x:v>
      </x:c>
      <x:c r="Y80" s="861">
        <x:f t="shared" si="42"/>
        <x:v>0</x:v>
      </x:c>
      <x:c r="Z80" s="861">
        <x:f t="shared" si="42"/>
        <x:v>0</x:v>
      </x:c>
      <x:c r="AA80" s="861">
        <x:f t="shared" si="42"/>
        <x:v>0</x:v>
      </x:c>
      <x:c r="AB80" s="861">
        <x:f t="shared" si="42"/>
        <x:v>0</x:v>
      </x:c>
      <x:c r="AC80" s="861">
        <x:f t="shared" si="42"/>
        <x:v>0</x:v>
      </x:c>
      <x:c r="AD80" s="861">
        <x:f t="shared" si="42"/>
        <x:v>0</x:v>
      </x:c>
      <x:c r="AE80" s="861">
        <x:f t="shared" si="42"/>
        <x:v>0</x:v>
      </x:c>
      <x:c r="AF80" s="861">
        <x:f t="shared" si="42"/>
        <x:v>0</x:v>
      </x:c>
      <x:c r="AG80" s="861">
        <x:f t="shared" si="42"/>
        <x:v>0</x:v>
      </x:c>
      <x:c r="AH80" s="861">
        <x:f t="shared" si="42"/>
        <x:v>0</x:v>
      </x:c>
      <x:c r="AI80" s="861">
        <x:f t="shared" si="42"/>
        <x:v>0</x:v>
      </x:c>
      <x:c r="AJ80" s="861">
        <x:f t="shared" si="42"/>
        <x:v>0</x:v>
      </x:c>
      <x:c r="AK80" s="861">
        <x:f t="shared" si="42"/>
        <x:v>0</x:v>
      </x:c>
      <x:c r="AL80" s="873" t="s">
        <x:v>677</x:v>
      </x:c>
      <x:c r="AM80" s="861">
        <x:f t="shared" ref="AM80:BU80" si="43">SUM(AM81:AM83)</x:f>
        <x:v>0</x:v>
      </x:c>
      <x:c r="AN80" s="73">
        <x:f t="shared" si="43"/>
        <x:v>0</x:v>
      </x:c>
      <x:c r="AO80" s="861">
        <x:f t="shared" si="43"/>
        <x:v>0</x:v>
      </x:c>
      <x:c r="AP80" s="861">
        <x:f t="shared" si="43"/>
        <x:v>0</x:v>
      </x:c>
      <x:c r="AQ80" s="861">
        <x:f t="shared" si="43"/>
        <x:v>0</x:v>
      </x:c>
      <x:c r="AR80" s="73">
        <x:f t="shared" si="43"/>
        <x:v>0</x:v>
      </x:c>
      <x:c r="AS80" s="861">
        <x:f t="shared" si="43"/>
        <x:v>0</x:v>
      </x:c>
      <x:c r="AT80" s="73">
        <x:f t="shared" si="43"/>
        <x:v>0</x:v>
      </x:c>
      <x:c r="AU80" s="861">
        <x:f t="shared" si="43"/>
        <x:v>0</x:v>
      </x:c>
      <x:c r="AV80" s="861">
        <x:f t="shared" si="43"/>
        <x:v>0</x:v>
      </x:c>
      <x:c r="AW80" s="861">
        <x:f t="shared" si="43"/>
        <x:v>0</x:v>
      </x:c>
      <x:c r="AX80" s="861">
        <x:f t="shared" si="43"/>
        <x:v>0</x:v>
      </x:c>
      <x:c r="AY80" s="861">
        <x:f t="shared" si="43"/>
        <x:v>0</x:v>
      </x:c>
      <x:c r="AZ80" s="861">
        <x:f t="shared" si="43"/>
        <x:v>0</x:v>
      </x:c>
      <x:c r="BA80" s="73">
        <x:f t="shared" si="43"/>
        <x:v>0</x:v>
      </x:c>
      <x:c r="BB80" s="861">
        <x:f t="shared" si="43"/>
        <x:v>0</x:v>
      </x:c>
      <x:c r="BC80" s="861">
        <x:f t="shared" si="43"/>
        <x:v>0</x:v>
      </x:c>
      <x:c r="BD80" s="861">
        <x:f t="shared" si="43"/>
        <x:v>0</x:v>
      </x:c>
      <x:c r="BE80" s="861">
        <x:f t="shared" si="43"/>
        <x:v>1</x:v>
      </x:c>
      <x:c r="BF80" s="861">
        <x:f t="shared" si="43"/>
        <x:v>7</x:v>
      </x:c>
      <x:c r="BG80" s="861">
        <x:f t="shared" si="43"/>
        <x:v>0</x:v>
      </x:c>
      <x:c r="BH80" s="861">
        <x:f t="shared" si="43"/>
        <x:v>0</x:v>
      </x:c>
      <x:c r="BI80" s="861">
        <x:f t="shared" si="43"/>
        <x:v>0</x:v>
      </x:c>
      <x:c r="BJ80" s="73">
        <x:f t="shared" si="43"/>
        <x:v>0</x:v>
      </x:c>
      <x:c r="BK80" s="861">
        <x:f t="shared" si="43"/>
        <x:v>0</x:v>
      </x:c>
      <x:c r="BL80" s="73">
        <x:f t="shared" si="43"/>
        <x:v>0</x:v>
      </x:c>
      <x:c r="BM80" s="861">
        <x:f t="shared" si="43"/>
        <x:v>0</x:v>
      </x:c>
      <x:c r="BN80" s="73">
        <x:f t="shared" si="43"/>
        <x:v>0</x:v>
      </x:c>
      <x:c r="BO80" s="861">
        <x:f t="shared" si="43"/>
        <x:v>0</x:v>
      </x:c>
      <x:c r="BP80" s="73">
        <x:f t="shared" si="43"/>
        <x:v>0</x:v>
      </x:c>
      <x:c r="BQ80" s="861">
        <x:f t="shared" si="43"/>
        <x:v>0</x:v>
      </x:c>
      <x:c r="BR80" s="861">
        <x:f t="shared" si="43"/>
        <x:v>0</x:v>
      </x:c>
      <x:c r="BS80" s="861">
        <x:f t="shared" si="43"/>
        <x:v>0</x:v>
      </x:c>
      <x:c r="BT80" s="861">
        <x:f t="shared" si="43"/>
        <x:v>0</x:v>
      </x:c>
      <x:c r="BU80" s="861">
        <x:f t="shared" si="43"/>
        <x:v>0</x:v>
      </x:c>
      <x:c r="BV80" s="873" t="s">
        <x:v>677</x:v>
      </x:c>
      <x:c r="BW80" s="861">
        <x:f t="shared" ref="BW80:CX80" si="44">SUM(BW81:BW83)</x:f>
        <x:v>0</x:v>
      </x:c>
      <x:c r="BX80" s="861">
        <x:f t="shared" si="44"/>
        <x:v>0</x:v>
      </x:c>
      <x:c r="BY80" s="73">
        <x:f t="shared" si="44"/>
        <x:v>0</x:v>
      </x:c>
      <x:c r="BZ80" s="861">
        <x:f t="shared" si="44"/>
        <x:v>0</x:v>
      </x:c>
      <x:c r="CA80" s="73">
        <x:f t="shared" si="44"/>
        <x:v>0</x:v>
      </x:c>
      <x:c r="CB80" s="861">
        <x:f t="shared" si="44"/>
        <x:v>0</x:v>
      </x:c>
      <x:c r="CC80" s="73">
        <x:f t="shared" si="44"/>
        <x:v>0</x:v>
      </x:c>
      <x:c r="CD80" s="861">
        <x:f t="shared" si="44"/>
        <x:v>0</x:v>
      </x:c>
      <x:c r="CE80" s="861">
        <x:f t="shared" si="44"/>
        <x:v>0</x:v>
      </x:c>
      <x:c r="CF80" s="73">
        <x:f t="shared" si="44"/>
        <x:v>0</x:v>
      </x:c>
      <x:c r="CG80" s="861">
        <x:f t="shared" si="44"/>
        <x:v>0</x:v>
      </x:c>
      <x:c r="CH80" s="861">
        <x:f t="shared" si="44"/>
        <x:v>0</x:v>
      </x:c>
      <x:c r="CI80" s="861">
        <x:f t="shared" si="44"/>
        <x:v>0</x:v>
      </x:c>
      <x:c r="CJ80" s="861">
        <x:f t="shared" si="44"/>
        <x:v>0</x:v>
      </x:c>
      <x:c r="CK80" s="861">
        <x:f t="shared" si="44"/>
        <x:v>0</x:v>
      </x:c>
      <x:c r="CL80" s="861">
        <x:f t="shared" si="44"/>
        <x:v>0</x:v>
      </x:c>
      <x:c r="CM80" s="861">
        <x:f t="shared" si="44"/>
        <x:v>0</x:v>
      </x:c>
      <x:c r="CN80" s="861">
        <x:f t="shared" si="44"/>
        <x:v>0</x:v>
      </x:c>
      <x:c r="CO80" s="861">
        <x:f t="shared" si="44"/>
        <x:v>0</x:v>
      </x:c>
      <x:c r="CP80" s="73">
        <x:f t="shared" si="44"/>
        <x:v>0</x:v>
      </x:c>
      <x:c r="CQ80" s="861">
        <x:f t="shared" si="44"/>
        <x:v>0</x:v>
      </x:c>
      <x:c r="CR80" s="73">
        <x:f t="shared" si="44"/>
        <x:v>0</x:v>
      </x:c>
      <x:c r="CS80" s="861">
        <x:f t="shared" si="44"/>
        <x:v>0</x:v>
      </x:c>
      <x:c r="CT80" s="861">
        <x:f t="shared" si="44"/>
        <x:v>0</x:v>
      </x:c>
      <x:c r="CU80" s="861">
        <x:f t="shared" si="44"/>
        <x:v>0</x:v>
      </x:c>
      <x:c r="CV80" s="861">
        <x:f t="shared" si="44"/>
        <x:v>0</x:v>
      </x:c>
      <x:c r="CW80" s="861">
        <x:f t="shared" si="44"/>
        <x:v>0</x:v>
      </x:c>
      <x:c r="CX80" s="861">
        <x:f t="shared" si="44"/>
        <x:v>0</x:v>
      </x:c>
      <x:c r="CY80" s="873" t="s">
        <x:v>677</x:v>
      </x:c>
      <x:c r="CZ80" s="861">
        <x:f t="shared" ref="CZ80:DG80" si="45">SUM(CZ81:CZ83)</x:f>
        <x:v>0</x:v>
      </x:c>
      <x:c r="DA80" s="73">
        <x:f t="shared" si="45"/>
        <x:v>0</x:v>
      </x:c>
      <x:c r="DB80" s="860">
        <x:f t="shared" si="45"/>
        <x:v>0</x:v>
      </x:c>
      <x:c r="DC80" s="73">
        <x:f t="shared" si="45"/>
        <x:v>0</x:v>
      </x:c>
      <x:c r="DD80" s="860">
        <x:f t="shared" si="45"/>
        <x:v>0</x:v>
      </x:c>
      <x:c r="DE80" s="73">
        <x:f t="shared" si="45"/>
        <x:v>0</x:v>
      </x:c>
      <x:c r="DF80" s="860">
        <x:f t="shared" si="45"/>
        <x:v>0</x:v>
      </x:c>
      <x:c r="DG80" s="104">
        <x:f t="shared" si="45"/>
        <x:v>0</x:v>
      </x:c>
    </x:row>
    <x:row r="81" spans="1:111" ht="30" customHeight="1">
      <x:c r="A81" s="858" t="s">
        <x:v>180</x:v>
      </x:c>
      <x:c r="B81" s="859"/>
      <x:c r="C81" s="73"/>
      <x:c r="D81" s="861"/>
      <x:c r="E81" s="73"/>
      <x:c r="F81" s="861"/>
      <x:c r="G81" s="73"/>
      <x:c r="H81" s="861"/>
      <x:c r="I81" s="73"/>
      <x:c r="J81" s="861"/>
      <x:c r="K81" s="861"/>
      <x:c r="L81" s="73"/>
      <x:c r="M81" s="861"/>
      <x:c r="N81" s="861"/>
      <x:c r="O81" s="861"/>
      <x:c r="P81" s="861"/>
      <x:c r="Q81" s="861"/>
      <x:c r="R81" s="73"/>
      <x:c r="S81" s="861"/>
      <x:c r="T81" s="73"/>
      <x:c r="U81" s="861"/>
      <x:c r="V81" s="73"/>
      <x:c r="W81" s="861"/>
      <x:c r="X81" s="862">
        <x:v>12</x:v>
      </x:c>
      <x:c r="Y81" s="861"/>
      <x:c r="Z81" s="861"/>
      <x:c r="AA81" s="861"/>
      <x:c r="AB81" s="861"/>
      <x:c r="AC81" s="861"/>
      <x:c r="AD81" s="861"/>
      <x:c r="AE81" s="861"/>
      <x:c r="AF81" s="861"/>
      <x:c r="AG81" s="861"/>
      <x:c r="AH81" s="861"/>
      <x:c r="AI81" s="861"/>
      <x:c r="AJ81" s="861"/>
      <x:c r="AK81" s="861"/>
      <x:c r="AL81" s="858" t="s">
        <x:v>180</x:v>
      </x:c>
      <x:c r="AM81" s="861"/>
      <x:c r="AN81" s="73"/>
      <x:c r="AO81" s="861"/>
      <x:c r="AP81" s="861"/>
      <x:c r="AQ81" s="861"/>
      <x:c r="AR81" s="73"/>
      <x:c r="AS81" s="861"/>
      <x:c r="AT81" s="73"/>
      <x:c r="AU81" s="861"/>
      <x:c r="AV81" s="861"/>
      <x:c r="AW81" s="861"/>
      <x:c r="AX81" s="861"/>
      <x:c r="AY81" s="861"/>
      <x:c r="AZ81" s="861"/>
      <x:c r="BA81" s="73"/>
      <x:c r="BB81" s="861"/>
      <x:c r="BC81" s="861"/>
      <x:c r="BD81" s="861"/>
      <x:c r="BE81" s="862">
        <x:v>1</x:v>
      </x:c>
      <x:c r="BF81" s="862">
        <x:v>7</x:v>
      </x:c>
      <x:c r="BG81" s="861"/>
      <x:c r="BH81" s="861"/>
      <x:c r="BI81" s="861"/>
      <x:c r="BJ81" s="73"/>
      <x:c r="BK81" s="861"/>
      <x:c r="BL81" s="73"/>
      <x:c r="BM81" s="861"/>
      <x:c r="BN81" s="73"/>
      <x:c r="BO81" s="861"/>
      <x:c r="BP81" s="73"/>
      <x:c r="BQ81" s="861"/>
      <x:c r="BR81" s="861"/>
      <x:c r="BS81" s="861"/>
      <x:c r="BT81" s="861"/>
      <x:c r="BU81" s="861"/>
      <x:c r="BV81" s="858" t="s">
        <x:v>180</x:v>
      </x:c>
      <x:c r="BW81" s="861"/>
      <x:c r="BX81" s="861"/>
      <x:c r="BY81" s="73"/>
      <x:c r="BZ81" s="861"/>
      <x:c r="CA81" s="73"/>
      <x:c r="CB81" s="861"/>
      <x:c r="CC81" s="73"/>
      <x:c r="CD81" s="861"/>
      <x:c r="CE81" s="861"/>
      <x:c r="CF81" s="73"/>
      <x:c r="CG81" s="861"/>
      <x:c r="CH81" s="861"/>
      <x:c r="CI81" s="861"/>
      <x:c r="CJ81" s="861"/>
      <x:c r="CK81" s="861"/>
      <x:c r="CL81" s="861"/>
      <x:c r="CM81" s="861"/>
      <x:c r="CN81" s="876"/>
      <x:c r="CO81" s="861"/>
      <x:c r="CP81" s="73"/>
      <x:c r="CQ81" s="861"/>
      <x:c r="CR81" s="73"/>
      <x:c r="CS81" s="861"/>
      <x:c r="CT81" s="861"/>
      <x:c r="CU81" s="861"/>
      <x:c r="CV81" s="861"/>
      <x:c r="CW81" s="861"/>
      <x:c r="CX81" s="861"/>
      <x:c r="CY81" s="858" t="s">
        <x:v>180</x:v>
      </x:c>
      <x:c r="CZ81" s="861"/>
      <x:c r="DA81" s="73"/>
      <x:c r="DB81" s="861"/>
      <x:c r="DC81" s="73"/>
      <x:c r="DD81" s="861"/>
      <x:c r="DE81" s="73"/>
      <x:c r="DF81" s="861"/>
      <x:c r="DG81" s="104"/>
    </x:row>
    <x:row r="82" spans="1:111" ht="30" customHeight="1">
      <x:c r="A82" s="858" t="s">
        <x:v>2332</x:v>
      </x:c>
      <x:c r="B82" s="859"/>
      <x:c r="C82" s="73"/>
      <x:c r="D82" s="861"/>
      <x:c r="E82" s="73"/>
      <x:c r="F82" s="861"/>
      <x:c r="G82" s="73"/>
      <x:c r="H82" s="861"/>
      <x:c r="I82" s="73"/>
      <x:c r="J82" s="861"/>
      <x:c r="K82" s="861"/>
      <x:c r="L82" s="73"/>
      <x:c r="M82" s="861"/>
      <x:c r="N82" s="861"/>
      <x:c r="O82" s="861"/>
      <x:c r="P82" s="861"/>
      <x:c r="Q82" s="861"/>
      <x:c r="R82" s="73"/>
      <x:c r="S82" s="861"/>
      <x:c r="T82" s="73"/>
      <x:c r="U82" s="861"/>
      <x:c r="V82" s="73"/>
      <x:c r="W82" s="861"/>
      <x:c r="X82" s="861"/>
      <x:c r="Y82" s="861"/>
      <x:c r="Z82" s="861"/>
      <x:c r="AA82" s="861"/>
      <x:c r="AB82" s="861"/>
      <x:c r="AC82" s="861"/>
      <x:c r="AD82" s="861"/>
      <x:c r="AE82" s="861"/>
      <x:c r="AF82" s="861"/>
      <x:c r="AG82" s="861"/>
      <x:c r="AH82" s="861"/>
      <x:c r="AI82" s="861"/>
      <x:c r="AJ82" s="861"/>
      <x:c r="AK82" s="861"/>
      <x:c r="AL82" s="858" t="s">
        <x:v>2332</x:v>
      </x:c>
      <x:c r="AM82" s="861"/>
      <x:c r="AN82" s="73"/>
      <x:c r="AO82" s="861"/>
      <x:c r="AP82" s="861"/>
      <x:c r="AQ82" s="861"/>
      <x:c r="AR82" s="73"/>
      <x:c r="AS82" s="861"/>
      <x:c r="AT82" s="73"/>
      <x:c r="AU82" s="861"/>
      <x:c r="AV82" s="861"/>
      <x:c r="AW82" s="861"/>
      <x:c r="AX82" s="861"/>
      <x:c r="AY82" s="861"/>
      <x:c r="AZ82" s="861"/>
      <x:c r="BA82" s="73"/>
      <x:c r="BB82" s="861"/>
      <x:c r="BC82" s="861"/>
      <x:c r="BD82" s="861"/>
      <x:c r="BE82" s="861"/>
      <x:c r="BF82" s="861"/>
      <x:c r="BG82" s="861"/>
      <x:c r="BH82" s="861"/>
      <x:c r="BI82" s="861"/>
      <x:c r="BJ82" s="73"/>
      <x:c r="BK82" s="861"/>
      <x:c r="BL82" s="73"/>
      <x:c r="BM82" s="861"/>
      <x:c r="BN82" s="73"/>
      <x:c r="BO82" s="861"/>
      <x:c r="BP82" s="73"/>
      <x:c r="BQ82" s="861"/>
      <x:c r="BR82" s="861"/>
      <x:c r="BS82" s="861"/>
      <x:c r="BT82" s="861"/>
      <x:c r="BU82" s="861"/>
      <x:c r="BV82" s="858" t="s">
        <x:v>2332</x:v>
      </x:c>
      <x:c r="BW82" s="861"/>
      <x:c r="BX82" s="861"/>
      <x:c r="BY82" s="73"/>
      <x:c r="BZ82" s="861"/>
      <x:c r="CA82" s="73"/>
      <x:c r="CB82" s="861"/>
      <x:c r="CC82" s="73"/>
      <x:c r="CD82" s="861"/>
      <x:c r="CE82" s="861"/>
      <x:c r="CF82" s="73"/>
      <x:c r="CG82" s="861"/>
      <x:c r="CH82" s="861"/>
      <x:c r="CI82" s="861"/>
      <x:c r="CJ82" s="861"/>
      <x:c r="CK82" s="861"/>
      <x:c r="CL82" s="861"/>
      <x:c r="CM82" s="861"/>
      <x:c r="CN82" s="876"/>
      <x:c r="CO82" s="861"/>
      <x:c r="CP82" s="73"/>
      <x:c r="CQ82" s="861"/>
      <x:c r="CR82" s="73"/>
      <x:c r="CS82" s="861"/>
      <x:c r="CT82" s="861"/>
      <x:c r="CU82" s="861"/>
      <x:c r="CV82" s="861"/>
      <x:c r="CW82" s="861"/>
      <x:c r="CX82" s="861"/>
      <x:c r="CY82" s="858" t="s">
        <x:v>2332</x:v>
      </x:c>
      <x:c r="CZ82" s="861"/>
      <x:c r="DA82" s="73"/>
      <x:c r="DB82" s="861"/>
      <x:c r="DC82" s="73"/>
      <x:c r="DD82" s="861"/>
      <x:c r="DE82" s="73"/>
      <x:c r="DF82" s="861"/>
      <x:c r="DG82" s="104"/>
    </x:row>
    <x:row r="83" spans="1:111" ht="30" customHeight="1">
      <x:c r="A83" s="858" t="s">
        <x:v>2952</x:v>
      </x:c>
      <x:c r="B83" s="859"/>
      <x:c r="C83" s="73"/>
      <x:c r="D83" s="861"/>
      <x:c r="E83" s="73"/>
      <x:c r="F83" s="861"/>
      <x:c r="G83" s="73"/>
      <x:c r="H83" s="861"/>
      <x:c r="I83" s="73"/>
      <x:c r="J83" s="861"/>
      <x:c r="K83" s="861"/>
      <x:c r="L83" s="73"/>
      <x:c r="M83" s="861"/>
      <x:c r="N83" s="861"/>
      <x:c r="O83" s="861"/>
      <x:c r="P83" s="861"/>
      <x:c r="Q83" s="861"/>
      <x:c r="R83" s="73"/>
      <x:c r="S83" s="861"/>
      <x:c r="T83" s="73"/>
      <x:c r="U83" s="861"/>
      <x:c r="V83" s="73"/>
      <x:c r="W83" s="861"/>
      <x:c r="X83" s="861"/>
      <x:c r="Y83" s="861"/>
      <x:c r="Z83" s="861"/>
      <x:c r="AA83" s="861"/>
      <x:c r="AB83" s="861"/>
      <x:c r="AC83" s="861"/>
      <x:c r="AD83" s="861"/>
      <x:c r="AE83" s="861"/>
      <x:c r="AF83" s="861"/>
      <x:c r="AG83" s="861"/>
      <x:c r="AH83" s="861"/>
      <x:c r="AI83" s="861"/>
      <x:c r="AJ83" s="861"/>
      <x:c r="AK83" s="861"/>
      <x:c r="AL83" s="858" t="s">
        <x:v>2952</x:v>
      </x:c>
      <x:c r="AM83" s="861"/>
      <x:c r="AN83" s="73"/>
      <x:c r="AO83" s="861"/>
      <x:c r="AP83" s="861"/>
      <x:c r="AQ83" s="861"/>
      <x:c r="AR83" s="73"/>
      <x:c r="AS83" s="861"/>
      <x:c r="AT83" s="73"/>
      <x:c r="AU83" s="861"/>
      <x:c r="AV83" s="861"/>
      <x:c r="AW83" s="861"/>
      <x:c r="AX83" s="861"/>
      <x:c r="AY83" s="861"/>
      <x:c r="AZ83" s="861"/>
      <x:c r="BA83" s="73"/>
      <x:c r="BB83" s="861"/>
      <x:c r="BC83" s="861"/>
      <x:c r="BD83" s="861"/>
      <x:c r="BE83" s="861"/>
      <x:c r="BF83" s="861"/>
      <x:c r="BG83" s="861"/>
      <x:c r="BH83" s="861"/>
      <x:c r="BI83" s="861"/>
      <x:c r="BJ83" s="73"/>
      <x:c r="BK83" s="861"/>
      <x:c r="BL83" s="73"/>
      <x:c r="BM83" s="861"/>
      <x:c r="BN83" s="73"/>
      <x:c r="BO83" s="861"/>
      <x:c r="BP83" s="73"/>
      <x:c r="BQ83" s="861"/>
      <x:c r="BR83" s="861"/>
      <x:c r="BS83" s="861"/>
      <x:c r="BT83" s="861"/>
      <x:c r="BU83" s="861"/>
      <x:c r="BV83" s="858" t="s">
        <x:v>2952</x:v>
      </x:c>
      <x:c r="BW83" s="861"/>
      <x:c r="BX83" s="861"/>
      <x:c r="BY83" s="73"/>
      <x:c r="BZ83" s="861"/>
      <x:c r="CA83" s="73"/>
      <x:c r="CB83" s="861"/>
      <x:c r="CC83" s="73"/>
      <x:c r="CD83" s="861"/>
      <x:c r="CE83" s="861"/>
      <x:c r="CF83" s="73"/>
      <x:c r="CG83" s="861"/>
      <x:c r="CH83" s="861"/>
      <x:c r="CI83" s="861"/>
      <x:c r="CJ83" s="861"/>
      <x:c r="CK83" s="861"/>
      <x:c r="CL83" s="861"/>
      <x:c r="CM83" s="861"/>
      <x:c r="CN83" s="861"/>
      <x:c r="CO83" s="861"/>
      <x:c r="CP83" s="73"/>
      <x:c r="CQ83" s="861"/>
      <x:c r="CR83" s="73"/>
      <x:c r="CS83" s="861"/>
      <x:c r="CT83" s="861"/>
      <x:c r="CU83" s="861"/>
      <x:c r="CV83" s="861"/>
      <x:c r="CW83" s="861"/>
      <x:c r="CX83" s="861"/>
      <x:c r="CY83" s="858" t="s">
        <x:v>2952</x:v>
      </x:c>
      <x:c r="CZ83" s="861"/>
      <x:c r="DA83" s="73"/>
      <x:c r="DB83" s="861"/>
      <x:c r="DC83" s="73"/>
      <x:c r="DD83" s="861"/>
      <x:c r="DE83" s="73"/>
      <x:c r="DF83" s="861"/>
      <x:c r="DG83" s="104"/>
    </x:row>
    <x:row r="84" spans="1:111" ht="30" customHeight="1">
      <x:c r="A84" s="873" t="s">
        <x:v>893</x:v>
      </x:c>
      <x:c r="B84" s="859">
        <x:f t="shared" ref="B84:AK84" si="46">B85+B90+B92</x:f>
        <x:v>1</x:v>
      </x:c>
      <x:c r="C84" s="73">
        <x:f t="shared" si="46"/>
        <x:v>1232</x:v>
      </x:c>
      <x:c r="D84" s="861">
        <x:f t="shared" si="46"/>
        <x:v>1</x:v>
      </x:c>
      <x:c r="E84" s="73">
        <x:f t="shared" si="46"/>
        <x:v>444</x:v>
      </x:c>
      <x:c r="F84" s="861">
        <x:f t="shared" si="46"/>
        <x:v>0</x:v>
      </x:c>
      <x:c r="G84" s="73">
        <x:f t="shared" si="46"/>
        <x:v>0</x:v>
      </x:c>
      <x:c r="H84" s="861">
        <x:f t="shared" si="46"/>
        <x:v>0</x:v>
      </x:c>
      <x:c r="I84" s="73">
        <x:f t="shared" si="46"/>
        <x:v>0</x:v>
      </x:c>
      <x:c r="J84" s="861">
        <x:f t="shared" si="46"/>
        <x:v>0</x:v>
      </x:c>
      <x:c r="K84" s="861">
        <x:f t="shared" si="46"/>
        <x:v>0</x:v>
      </x:c>
      <x:c r="L84" s="73">
        <x:f t="shared" si="46"/>
        <x:v>0</x:v>
      </x:c>
      <x:c r="M84" s="861">
        <x:f t="shared" si="46"/>
        <x:v>0</x:v>
      </x:c>
      <x:c r="N84" s="861">
        <x:f t="shared" si="46"/>
        <x:v>0</x:v>
      </x:c>
      <x:c r="O84" s="861">
        <x:f t="shared" si="46"/>
        <x:v>1</x:v>
      </x:c>
      <x:c r="P84" s="861">
        <x:f t="shared" si="46"/>
        <x:v>1</x:v>
      </x:c>
      <x:c r="Q84" s="861">
        <x:f t="shared" si="46"/>
        <x:v>0</x:v>
      </x:c>
      <x:c r="R84" s="73">
        <x:f t="shared" si="46"/>
        <x:v>0</x:v>
      </x:c>
      <x:c r="S84" s="861">
        <x:f t="shared" si="46"/>
        <x:v>1</x:v>
      </x:c>
      <x:c r="T84" s="73">
        <x:f t="shared" si="46"/>
        <x:v>16</x:v>
      </x:c>
      <x:c r="U84" s="861">
        <x:f t="shared" si="46"/>
        <x:v>0</x:v>
      </x:c>
      <x:c r="V84" s="73">
        <x:f t="shared" si="46"/>
        <x:v>0</x:v>
      </x:c>
      <x:c r="W84" s="861">
        <x:f t="shared" si="46"/>
        <x:v>5</x:v>
      </x:c>
      <x:c r="X84" s="861">
        <x:f t="shared" si="46"/>
        <x:v>28</x:v>
      </x:c>
      <x:c r="Y84" s="861">
        <x:f t="shared" si="46"/>
        <x:v>2</x:v>
      </x:c>
      <x:c r="Z84" s="861">
        <x:f t="shared" si="46"/>
        <x:v>10</x:v>
      </x:c>
      <x:c r="AA84" s="861">
        <x:f t="shared" si="46"/>
        <x:v>0</x:v>
      </x:c>
      <x:c r="AB84" s="861">
        <x:f t="shared" si="46"/>
        <x:v>0</x:v>
      </x:c>
      <x:c r="AC84" s="861">
        <x:f t="shared" si="46"/>
        <x:v>0</x:v>
      </x:c>
      <x:c r="AD84" s="861">
        <x:f t="shared" si="46"/>
        <x:v>0</x:v>
      </x:c>
      <x:c r="AE84" s="861">
        <x:f t="shared" si="46"/>
        <x:v>0</x:v>
      </x:c>
      <x:c r="AF84" s="861">
        <x:f t="shared" si="46"/>
        <x:v>0</x:v>
      </x:c>
      <x:c r="AG84" s="861">
        <x:f t="shared" si="46"/>
        <x:v>0</x:v>
      </x:c>
      <x:c r="AH84" s="861">
        <x:f t="shared" si="46"/>
        <x:v>0</x:v>
      </x:c>
      <x:c r="AI84" s="861">
        <x:f t="shared" si="46"/>
        <x:v>0</x:v>
      </x:c>
      <x:c r="AJ84" s="861">
        <x:f t="shared" si="46"/>
        <x:v>1</x:v>
      </x:c>
      <x:c r="AK84" s="861">
        <x:f t="shared" si="46"/>
        <x:v>1</x:v>
      </x:c>
      <x:c r="AL84" s="873" t="s">
        <x:v>893</x:v>
      </x:c>
      <x:c r="AM84" s="861">
        <x:f t="shared" ref="AM84:BU84" si="47">AM85+AM90+AM92</x:f>
        <x:v>0</x:v>
      </x:c>
      <x:c r="AN84" s="73">
        <x:f t="shared" si="47"/>
        <x:v>0</x:v>
      </x:c>
      <x:c r="AO84" s="861">
        <x:f t="shared" si="47"/>
        <x:v>0</x:v>
      </x:c>
      <x:c r="AP84" s="861">
        <x:f t="shared" si="47"/>
        <x:v>0</x:v>
      </x:c>
      <x:c r="AQ84" s="861">
        <x:f t="shared" si="47"/>
        <x:v>0</x:v>
      </x:c>
      <x:c r="AR84" s="73">
        <x:f t="shared" si="47"/>
        <x:v>0</x:v>
      </x:c>
      <x:c r="AS84" s="861">
        <x:f t="shared" si="47"/>
        <x:v>0</x:v>
      </x:c>
      <x:c r="AT84" s="73">
        <x:f t="shared" si="47"/>
        <x:v>0</x:v>
      </x:c>
      <x:c r="AU84" s="861">
        <x:f t="shared" si="47"/>
        <x:v>0</x:v>
      </x:c>
      <x:c r="AV84" s="861">
        <x:f t="shared" si="47"/>
        <x:v>0</x:v>
      </x:c>
      <x:c r="AW84" s="861">
        <x:f t="shared" si="47"/>
        <x:v>0</x:v>
      </x:c>
      <x:c r="AX84" s="861">
        <x:f t="shared" si="47"/>
        <x:v>0</x:v>
      </x:c>
      <x:c r="AY84" s="861">
        <x:f t="shared" si="47"/>
        <x:v>0</x:v>
      </x:c>
      <x:c r="AZ84" s="861">
        <x:f t="shared" si="47"/>
        <x:v>0</x:v>
      </x:c>
      <x:c r="BA84" s="73">
        <x:f t="shared" si="47"/>
        <x:v>0</x:v>
      </x:c>
      <x:c r="BB84" s="861">
        <x:f t="shared" si="47"/>
        <x:v>0</x:v>
      </x:c>
      <x:c r="BC84" s="861">
        <x:f t="shared" si="47"/>
        <x:v>0</x:v>
      </x:c>
      <x:c r="BD84" s="861">
        <x:f t="shared" si="47"/>
        <x:v>0</x:v>
      </x:c>
      <x:c r="BE84" s="861">
        <x:f t="shared" si="47"/>
        <x:v>1</x:v>
      </x:c>
      <x:c r="BF84" s="861">
        <x:f t="shared" si="47"/>
        <x:v>10</x:v>
      </x:c>
      <x:c r="BG84" s="861">
        <x:f t="shared" si="47"/>
        <x:v>0</x:v>
      </x:c>
      <x:c r="BH84" s="861">
        <x:f t="shared" si="47"/>
        <x:v>0</x:v>
      </x:c>
      <x:c r="BI84" s="861">
        <x:f t="shared" si="47"/>
        <x:v>0</x:v>
      </x:c>
      <x:c r="BJ84" s="73">
        <x:f t="shared" si="47"/>
        <x:v>0</x:v>
      </x:c>
      <x:c r="BK84" s="861">
        <x:f t="shared" si="47"/>
        <x:v>0</x:v>
      </x:c>
      <x:c r="BL84" s="73">
        <x:f t="shared" si="47"/>
        <x:v>0</x:v>
      </x:c>
      <x:c r="BM84" s="861">
        <x:f t="shared" si="47"/>
        <x:v>0</x:v>
      </x:c>
      <x:c r="BN84" s="73">
        <x:f t="shared" si="47"/>
        <x:v>0</x:v>
      </x:c>
      <x:c r="BO84" s="861">
        <x:f t="shared" si="47"/>
        <x:v>0</x:v>
      </x:c>
      <x:c r="BP84" s="73">
        <x:f t="shared" si="47"/>
        <x:v>0</x:v>
      </x:c>
      <x:c r="BQ84" s="861">
        <x:f t="shared" si="47"/>
        <x:v>0</x:v>
      </x:c>
      <x:c r="BR84" s="861">
        <x:f t="shared" si="47"/>
        <x:v>0</x:v>
      </x:c>
      <x:c r="BS84" s="861">
        <x:f t="shared" si="47"/>
        <x:v>0</x:v>
      </x:c>
      <x:c r="BT84" s="861">
        <x:f t="shared" si="47"/>
        <x:v>0</x:v>
      </x:c>
      <x:c r="BU84" s="861">
        <x:f t="shared" si="47"/>
        <x:v>0</x:v>
      </x:c>
      <x:c r="BV84" s="873" t="s">
        <x:v>893</x:v>
      </x:c>
      <x:c r="BW84" s="861">
        <x:f t="shared" ref="BW84:CX84" si="48">BW85+BW90+BW92</x:f>
        <x:v>0</x:v>
      </x:c>
      <x:c r="BX84" s="861">
        <x:f t="shared" si="48"/>
        <x:v>0</x:v>
      </x:c>
      <x:c r="BY84" s="73">
        <x:f t="shared" si="48"/>
        <x:v>0</x:v>
      </x:c>
      <x:c r="BZ84" s="861">
        <x:f t="shared" si="48"/>
        <x:v>0</x:v>
      </x:c>
      <x:c r="CA84" s="73">
        <x:f t="shared" si="48"/>
        <x:v>0</x:v>
      </x:c>
      <x:c r="CB84" s="861">
        <x:f t="shared" si="48"/>
        <x:v>0</x:v>
      </x:c>
      <x:c r="CC84" s="73">
        <x:f t="shared" si="48"/>
        <x:v>0</x:v>
      </x:c>
      <x:c r="CD84" s="861">
        <x:f t="shared" si="48"/>
        <x:v>0</x:v>
      </x:c>
      <x:c r="CE84" s="861">
        <x:f t="shared" si="48"/>
        <x:v>0</x:v>
      </x:c>
      <x:c r="CF84" s="73">
        <x:f t="shared" si="48"/>
        <x:v>0</x:v>
      </x:c>
      <x:c r="CG84" s="861">
        <x:f t="shared" si="48"/>
        <x:v>0</x:v>
      </x:c>
      <x:c r="CH84" s="861">
        <x:f t="shared" si="48"/>
        <x:v>0</x:v>
      </x:c>
      <x:c r="CI84" s="861">
        <x:f t="shared" si="48"/>
        <x:v>0</x:v>
      </x:c>
      <x:c r="CJ84" s="861">
        <x:f t="shared" si="48"/>
        <x:v>0</x:v>
      </x:c>
      <x:c r="CK84" s="861">
        <x:f t="shared" si="48"/>
        <x:v>0</x:v>
      </x:c>
      <x:c r="CL84" s="861">
        <x:f t="shared" si="48"/>
        <x:v>0</x:v>
      </x:c>
      <x:c r="CM84" s="861">
        <x:f t="shared" si="48"/>
        <x:v>0</x:v>
      </x:c>
      <x:c r="CN84" s="861">
        <x:f t="shared" si="48"/>
        <x:v>0</x:v>
      </x:c>
      <x:c r="CO84" s="861">
        <x:f t="shared" si="48"/>
        <x:v>0</x:v>
      </x:c>
      <x:c r="CP84" s="73">
        <x:f t="shared" si="48"/>
        <x:v>0</x:v>
      </x:c>
      <x:c r="CQ84" s="861">
        <x:f t="shared" si="48"/>
        <x:v>0</x:v>
      </x:c>
      <x:c r="CR84" s="73">
        <x:f t="shared" si="48"/>
        <x:v>0</x:v>
      </x:c>
      <x:c r="CS84" s="861">
        <x:f t="shared" si="48"/>
        <x:v>47</x:v>
      </x:c>
      <x:c r="CT84" s="861">
        <x:f t="shared" si="48"/>
        <x:v>1</x:v>
      </x:c>
      <x:c r="CU84" s="861">
        <x:f t="shared" si="48"/>
        <x:v>4</x:v>
      </x:c>
      <x:c r="CV84" s="861">
        <x:f t="shared" si="48"/>
        <x:v>1</x:v>
      </x:c>
      <x:c r="CW84" s="861">
        <x:f t="shared" si="48"/>
        <x:v>0</x:v>
      </x:c>
      <x:c r="CX84" s="861">
        <x:f t="shared" si="48"/>
        <x:v>0</x:v>
      </x:c>
      <x:c r="CY84" s="873" t="s">
        <x:v>893</x:v>
      </x:c>
      <x:c r="CZ84" s="861">
        <x:f t="shared" ref="CZ84:DG84" si="49">CZ85+CZ90+CZ92</x:f>
        <x:v>0</x:v>
      </x:c>
      <x:c r="DA84" s="73">
        <x:f t="shared" si="49"/>
        <x:v>0</x:v>
      </x:c>
      <x:c r="DB84" s="861">
        <x:f t="shared" si="49"/>
        <x:v>0</x:v>
      </x:c>
      <x:c r="DC84" s="73">
        <x:f t="shared" si="49"/>
        <x:v>0</x:v>
      </x:c>
      <x:c r="DD84" s="861">
        <x:f t="shared" si="49"/>
        <x:v>0</x:v>
      </x:c>
      <x:c r="DE84" s="73">
        <x:f t="shared" si="49"/>
        <x:v>0</x:v>
      </x:c>
      <x:c r="DF84" s="861">
        <x:f t="shared" si="49"/>
        <x:v>0</x:v>
      </x:c>
      <x:c r="DG84" s="104">
        <x:f t="shared" si="49"/>
        <x:v>0</x:v>
      </x:c>
    </x:row>
    <x:row r="85" spans="1:111" ht="30" customHeight="1">
      <x:c r="A85" s="873" t="s">
        <x:v>70</x:v>
      </x:c>
      <x:c r="B85" s="859">
        <x:f>B86</x:f>
        <x:v>0</x:v>
      </x:c>
      <x:c r="C85" s="367">
        <x:f t="shared" ref="C85:AM85" si="50">C86</x:f>
        <x:v>0</x:v>
      </x:c>
      <x:c r="D85" s="859">
        <x:f t="shared" si="50"/>
        <x:v>0</x:v>
      </x:c>
      <x:c r="E85" s="367">
        <x:f t="shared" si="50"/>
        <x:v>0</x:v>
      </x:c>
      <x:c r="F85" s="859">
        <x:f t="shared" si="50"/>
        <x:v>0</x:v>
      </x:c>
      <x:c r="G85" s="367">
        <x:f t="shared" si="50"/>
        <x:v>0</x:v>
      </x:c>
      <x:c r="H85" s="859">
        <x:f t="shared" si="50"/>
        <x:v>0</x:v>
      </x:c>
      <x:c r="I85" s="367">
        <x:f t="shared" si="50"/>
        <x:v>0</x:v>
      </x:c>
      <x:c r="J85" s="859">
        <x:f t="shared" si="50"/>
        <x:v>0</x:v>
      </x:c>
      <x:c r="K85" s="859">
        <x:f t="shared" si="50"/>
        <x:v>0</x:v>
      </x:c>
      <x:c r="L85" s="367">
        <x:f t="shared" si="50"/>
        <x:v>0</x:v>
      </x:c>
      <x:c r="M85" s="859">
        <x:f t="shared" si="50"/>
        <x:v>0</x:v>
      </x:c>
      <x:c r="N85" s="859">
        <x:f t="shared" si="50"/>
        <x:v>0</x:v>
      </x:c>
      <x:c r="O85" s="859">
        <x:f t="shared" si="50"/>
        <x:v>0</x:v>
      </x:c>
      <x:c r="P85" s="859">
        <x:f t="shared" si="50"/>
        <x:v>0</x:v>
      </x:c>
      <x:c r="Q85" s="859">
        <x:f t="shared" si="50"/>
        <x:v>0</x:v>
      </x:c>
      <x:c r="R85" s="367">
        <x:f t="shared" si="50"/>
        <x:v>0</x:v>
      </x:c>
      <x:c r="S85" s="859">
        <x:f t="shared" si="50"/>
        <x:v>0</x:v>
      </x:c>
      <x:c r="T85" s="367">
        <x:f t="shared" si="50"/>
        <x:v>0</x:v>
      </x:c>
      <x:c r="U85" s="859">
        <x:f t="shared" si="50"/>
        <x:v>0</x:v>
      </x:c>
      <x:c r="V85" s="367">
        <x:f t="shared" si="50"/>
        <x:v>0</x:v>
      </x:c>
      <x:c r="W85" s="859">
        <x:f t="shared" si="50"/>
        <x:v>5</x:v>
      </x:c>
      <x:c r="X85" s="859">
        <x:f t="shared" si="50"/>
        <x:v>19</x:v>
      </x:c>
      <x:c r="Y85" s="859">
        <x:f t="shared" si="50"/>
        <x:v>2</x:v>
      </x:c>
      <x:c r="Z85" s="859">
        <x:f t="shared" si="50"/>
        <x:v>10</x:v>
      </x:c>
      <x:c r="AA85" s="859">
        <x:f t="shared" si="50"/>
        <x:v>0</x:v>
      </x:c>
      <x:c r="AB85" s="859">
        <x:f t="shared" si="50"/>
        <x:v>0</x:v>
      </x:c>
      <x:c r="AC85" s="859">
        <x:f t="shared" si="50"/>
        <x:v>0</x:v>
      </x:c>
      <x:c r="AD85" s="859">
        <x:f t="shared" si="50"/>
        <x:v>0</x:v>
      </x:c>
      <x:c r="AE85" s="859">
        <x:f t="shared" si="50"/>
        <x:v>0</x:v>
      </x:c>
      <x:c r="AF85" s="859">
        <x:f t="shared" si="50"/>
        <x:v>0</x:v>
      </x:c>
      <x:c r="AG85" s="859">
        <x:f t="shared" si="50"/>
        <x:v>0</x:v>
      </x:c>
      <x:c r="AH85" s="859">
        <x:f t="shared" si="50"/>
        <x:v>0</x:v>
      </x:c>
      <x:c r="AI85" s="859">
        <x:f t="shared" si="50"/>
        <x:v>0</x:v>
      </x:c>
      <x:c r="AJ85" s="859">
        <x:f t="shared" si="50"/>
        <x:v>1</x:v>
      </x:c>
      <x:c r="AK85" s="859">
        <x:f t="shared" si="50"/>
        <x:v>1</x:v>
      </x:c>
      <x:c r="AL85" s="873" t="s">
        <x:v>70</x:v>
      </x:c>
      <x:c r="AM85" s="859">
        <x:f t="shared" si="50"/>
        <x:v>0</x:v>
      </x:c>
      <x:c r="AN85" s="367">
        <x:f>AN86</x:f>
        <x:v>0</x:v>
      </x:c>
      <x:c r="AO85" s="859">
        <x:f>AO86</x:f>
        <x:v>0</x:v>
      </x:c>
      <x:c r="AP85" s="859">
        <x:f>AP86</x:f>
        <x:v>0</x:v>
      </x:c>
      <x:c r="AQ85" s="859">
        <x:f>AQ86</x:f>
        <x:v>0</x:v>
      </x:c>
      <x:c r="AR85" s="367">
        <x:f>AR86</x:f>
        <x:v>0</x:v>
      </x:c>
      <x:c r="AS85" s="859">
        <x:f>AS86</x:f>
        <x:v>0</x:v>
      </x:c>
      <x:c r="AT85" s="367">
        <x:f>AT86</x:f>
        <x:v>0</x:v>
      </x:c>
      <x:c r="AU85" s="859">
        <x:f>AU86</x:f>
        <x:v>0</x:v>
      </x:c>
      <x:c r="AV85" s="859">
        <x:f>AV86</x:f>
        <x:v>0</x:v>
      </x:c>
      <x:c r="AW85" s="859">
        <x:f>AW86</x:f>
        <x:v>0</x:v>
      </x:c>
      <x:c r="AX85" s="859">
        <x:f>AX86</x:f>
        <x:v>0</x:v>
      </x:c>
      <x:c r="AY85" s="859">
        <x:f>AY86</x:f>
        <x:v>0</x:v>
      </x:c>
      <x:c r="AZ85" s="859">
        <x:f>AZ86</x:f>
        <x:v>0</x:v>
      </x:c>
      <x:c r="BA85" s="367">
        <x:f>BA86</x:f>
        <x:v>0</x:v>
      </x:c>
      <x:c r="BB85" s="859">
        <x:f>BB86</x:f>
        <x:v>0</x:v>
      </x:c>
      <x:c r="BC85" s="859">
        <x:f>BC86</x:f>
        <x:v>0</x:v>
      </x:c>
      <x:c r="BD85" s="859">
        <x:f>BD86</x:f>
        <x:v>0</x:v>
      </x:c>
      <x:c r="BE85" s="859">
        <x:f>BE86</x:f>
        <x:v>1</x:v>
      </x:c>
      <x:c r="BF85" s="859">
        <x:f>BF86</x:f>
        <x:v>10</x:v>
      </x:c>
      <x:c r="BG85" s="859">
        <x:f>BG86</x:f>
        <x:v>0</x:v>
      </x:c>
      <x:c r="BH85" s="859">
        <x:f>BH86</x:f>
        <x:v>0</x:v>
      </x:c>
      <x:c r="BI85" s="859">
        <x:f>BI86</x:f>
        <x:v>0</x:v>
      </x:c>
      <x:c r="BJ85" s="367">
        <x:f>BJ86</x:f>
        <x:v>0</x:v>
      </x:c>
      <x:c r="BK85" s="859">
        <x:f>BK86</x:f>
        <x:v>0</x:v>
      </x:c>
      <x:c r="BL85" s="367">
        <x:f>BL86</x:f>
        <x:v>0</x:v>
      </x:c>
      <x:c r="BM85" s="859">
        <x:f>BM86</x:f>
        <x:v>0</x:v>
      </x:c>
      <x:c r="BN85" s="367">
        <x:f>BN86</x:f>
        <x:v>0</x:v>
      </x:c>
      <x:c r="BO85" s="859">
        <x:f>BO86</x:f>
        <x:v>0</x:v>
      </x:c>
      <x:c r="BP85" s="367">
        <x:f>BP86</x:f>
        <x:v>0</x:v>
      </x:c>
      <x:c r="BQ85" s="859">
        <x:f>BQ86</x:f>
        <x:v>0</x:v>
      </x:c>
      <x:c r="BR85" s="859">
        <x:f>BR86</x:f>
        <x:v>0</x:v>
      </x:c>
      <x:c r="BS85" s="859">
        <x:f>BS86</x:f>
        <x:v>0</x:v>
      </x:c>
      <x:c r="BT85" s="859">
        <x:f>BT86</x:f>
        <x:v>0</x:v>
      </x:c>
      <x:c r="BU85" s="859">
        <x:f t="shared" ref="BU85:BW85" si="51">BU86</x:f>
        <x:v>0</x:v>
      </x:c>
      <x:c r="BV85" s="873" t="s">
        <x:v>70</x:v>
      </x:c>
      <x:c r="BW85" s="859">
        <x:f t="shared" si="51"/>
        <x:v>0</x:v>
      </x:c>
      <x:c r="BX85" s="859">
        <x:f>BX86</x:f>
        <x:v>0</x:v>
      </x:c>
      <x:c r="BY85" s="367">
        <x:f>BY86</x:f>
        <x:v>0</x:v>
      </x:c>
      <x:c r="BZ85" s="859">
        <x:f>BZ86</x:f>
        <x:v>0</x:v>
      </x:c>
      <x:c r="CA85" s="367">
        <x:f>CA86</x:f>
        <x:v>0</x:v>
      </x:c>
      <x:c r="CB85" s="859">
        <x:f>CB86</x:f>
        <x:v>0</x:v>
      </x:c>
      <x:c r="CC85" s="367">
        <x:f>CC86</x:f>
        <x:v>0</x:v>
      </x:c>
      <x:c r="CD85" s="859">
        <x:f>CD86</x:f>
        <x:v>0</x:v>
      </x:c>
      <x:c r="CE85" s="859">
        <x:f>CE86</x:f>
        <x:v>0</x:v>
      </x:c>
      <x:c r="CF85" s="367">
        <x:f>CF86</x:f>
        <x:v>0</x:v>
      </x:c>
      <x:c r="CG85" s="859">
        <x:f>CG86</x:f>
        <x:v>0</x:v>
      </x:c>
      <x:c r="CH85" s="859">
        <x:f>CH86</x:f>
        <x:v>0</x:v>
      </x:c>
      <x:c r="CI85" s="859">
        <x:f>CI86</x:f>
        <x:v>0</x:v>
      </x:c>
      <x:c r="CJ85" s="859">
        <x:f>CJ86</x:f>
        <x:v>0</x:v>
      </x:c>
      <x:c r="CK85" s="859">
        <x:f>CK86</x:f>
        <x:v>0</x:v>
      </x:c>
      <x:c r="CL85" s="859">
        <x:f>CL86</x:f>
        <x:v>0</x:v>
      </x:c>
      <x:c r="CM85" s="859">
        <x:f>CM86</x:f>
        <x:v>0</x:v>
      </x:c>
      <x:c r="CN85" s="859">
        <x:f>CN86</x:f>
        <x:v>0</x:v>
      </x:c>
      <x:c r="CO85" s="859">
        <x:f>CO86</x:f>
        <x:v>0</x:v>
      </x:c>
      <x:c r="CP85" s="367">
        <x:f>CP86</x:f>
        <x:v>0</x:v>
      </x:c>
      <x:c r="CQ85" s="859">
        <x:f>CQ86</x:f>
        <x:v>0</x:v>
      </x:c>
      <x:c r="CR85" s="367">
        <x:f>CR86</x:f>
        <x:v>0</x:v>
      </x:c>
      <x:c r="CS85" s="859">
        <x:f>CS86</x:f>
        <x:v>33</x:v>
      </x:c>
      <x:c r="CT85" s="859">
        <x:f>CT86</x:f>
        <x:v>1</x:v>
      </x:c>
      <x:c r="CU85" s="859">
        <x:f>CU86</x:f>
        <x:v>4</x:v>
      </x:c>
      <x:c r="CV85" s="859">
        <x:f>CV86</x:f>
        <x:v>1</x:v>
      </x:c>
      <x:c r="CW85" s="859">
        <x:f>CW86</x:f>
        <x:v>0</x:v>
      </x:c>
      <x:c r="CX85" s="859">
        <x:f t="shared" ref="CX85:CZ85" si="52">CX86</x:f>
        <x:v>0</x:v>
      </x:c>
      <x:c r="CY85" s="873" t="s">
        <x:v>70</x:v>
      </x:c>
      <x:c r="CZ85" s="859">
        <x:f t="shared" si="52"/>
        <x:v>0</x:v>
      </x:c>
      <x:c r="DA85" s="367">
        <x:f>DA86</x:f>
        <x:v>0</x:v>
      </x:c>
      <x:c r="DB85" s="859">
        <x:f>DB86</x:f>
        <x:v>0</x:v>
      </x:c>
      <x:c r="DC85" s="367">
        <x:f>DC86</x:f>
        <x:v>0</x:v>
      </x:c>
      <x:c r="DD85" s="859">
        <x:f>DD86</x:f>
        <x:v>0</x:v>
      </x:c>
      <x:c r="DE85" s="367">
        <x:f>DE86</x:f>
        <x:v>0</x:v>
      </x:c>
      <x:c r="DF85" s="859">
        <x:f>DF86</x:f>
        <x:v>0</x:v>
      </x:c>
      <x:c r="DG85" s="367">
        <x:f>DG86</x:f>
        <x:v>0</x:v>
      </x:c>
    </x:row>
    <x:row r="86" spans="1:111" ht="30" customHeight="1">
      <x:c r="A86" s="873" t="s">
        <x:v>675</x:v>
      </x:c>
      <x:c r="B86" s="859">
        <x:f t="shared" ref="B86:AK86" si="53">SUM(B87:B88)</x:f>
        <x:v>0</x:v>
      </x:c>
      <x:c r="C86" s="73">
        <x:f t="shared" si="53"/>
        <x:v>0</x:v>
      </x:c>
      <x:c r="D86" s="861">
        <x:f t="shared" si="53"/>
        <x:v>0</x:v>
      </x:c>
      <x:c r="E86" s="73">
        <x:f t="shared" si="53"/>
        <x:v>0</x:v>
      </x:c>
      <x:c r="F86" s="861">
        <x:f t="shared" si="53"/>
        <x:v>0</x:v>
      </x:c>
      <x:c r="G86" s="73">
        <x:f t="shared" si="53"/>
        <x:v>0</x:v>
      </x:c>
      <x:c r="H86" s="861">
        <x:f t="shared" si="53"/>
        <x:v>0</x:v>
      </x:c>
      <x:c r="I86" s="73">
        <x:f t="shared" si="53"/>
        <x:v>0</x:v>
      </x:c>
      <x:c r="J86" s="861">
        <x:f t="shared" si="53"/>
        <x:v>0</x:v>
      </x:c>
      <x:c r="K86" s="861">
        <x:f t="shared" si="53"/>
        <x:v>0</x:v>
      </x:c>
      <x:c r="L86" s="73">
        <x:f t="shared" si="53"/>
        <x:v>0</x:v>
      </x:c>
      <x:c r="M86" s="861">
        <x:f t="shared" si="53"/>
        <x:v>0</x:v>
      </x:c>
      <x:c r="N86" s="861">
        <x:f t="shared" si="53"/>
        <x:v>0</x:v>
      </x:c>
      <x:c r="O86" s="861">
        <x:f t="shared" si="53"/>
        <x:v>0</x:v>
      </x:c>
      <x:c r="P86" s="861">
        <x:f t="shared" si="53"/>
        <x:v>0</x:v>
      </x:c>
      <x:c r="Q86" s="861">
        <x:f t="shared" si="53"/>
        <x:v>0</x:v>
      </x:c>
      <x:c r="R86" s="73">
        <x:f t="shared" si="53"/>
        <x:v>0</x:v>
      </x:c>
      <x:c r="S86" s="861">
        <x:f t="shared" si="53"/>
        <x:v>0</x:v>
      </x:c>
      <x:c r="T86" s="73">
        <x:f t="shared" si="53"/>
        <x:v>0</x:v>
      </x:c>
      <x:c r="U86" s="861">
        <x:f t="shared" si="53"/>
        <x:v>0</x:v>
      </x:c>
      <x:c r="V86" s="73">
        <x:f t="shared" si="53"/>
        <x:v>0</x:v>
      </x:c>
      <x:c r="W86" s="861">
        <x:f t="shared" si="53"/>
        <x:v>5</x:v>
      </x:c>
      <x:c r="X86" s="861">
        <x:f t="shared" si="53"/>
        <x:v>19</x:v>
      </x:c>
      <x:c r="Y86" s="861">
        <x:f t="shared" si="53"/>
        <x:v>2</x:v>
      </x:c>
      <x:c r="Z86" s="861">
        <x:f t="shared" si="53"/>
        <x:v>10</x:v>
      </x:c>
      <x:c r="AA86" s="861">
        <x:f t="shared" si="53"/>
        <x:v>0</x:v>
      </x:c>
      <x:c r="AB86" s="861">
        <x:f t="shared" si="53"/>
        <x:v>0</x:v>
      </x:c>
      <x:c r="AC86" s="861">
        <x:f t="shared" si="53"/>
        <x:v>0</x:v>
      </x:c>
      <x:c r="AD86" s="861">
        <x:f t="shared" si="53"/>
        <x:v>0</x:v>
      </x:c>
      <x:c r="AE86" s="861">
        <x:f t="shared" si="53"/>
        <x:v>0</x:v>
      </x:c>
      <x:c r="AF86" s="861">
        <x:f t="shared" si="53"/>
        <x:v>0</x:v>
      </x:c>
      <x:c r="AG86" s="861">
        <x:f t="shared" si="53"/>
        <x:v>0</x:v>
      </x:c>
      <x:c r="AH86" s="861">
        <x:f t="shared" si="53"/>
        <x:v>0</x:v>
      </x:c>
      <x:c r="AI86" s="861">
        <x:f t="shared" si="53"/>
        <x:v>0</x:v>
      </x:c>
      <x:c r="AJ86" s="861">
        <x:f t="shared" si="53"/>
        <x:v>1</x:v>
      </x:c>
      <x:c r="AK86" s="861">
        <x:f t="shared" si="53"/>
        <x:v>1</x:v>
      </x:c>
      <x:c r="AL86" s="873" t="s">
        <x:v>675</x:v>
      </x:c>
      <x:c r="AM86" s="861">
        <x:f t="shared" ref="AM86:BU86" si="54">SUM(AM87:AM88)</x:f>
        <x:v>0</x:v>
      </x:c>
      <x:c r="AN86" s="73">
        <x:f t="shared" si="54"/>
        <x:v>0</x:v>
      </x:c>
      <x:c r="AO86" s="861">
        <x:f t="shared" si="54"/>
        <x:v>0</x:v>
      </x:c>
      <x:c r="AP86" s="861">
        <x:f t="shared" si="54"/>
        <x:v>0</x:v>
      </x:c>
      <x:c r="AQ86" s="861">
        <x:f t="shared" si="54"/>
        <x:v>0</x:v>
      </x:c>
      <x:c r="AR86" s="73">
        <x:f t="shared" si="54"/>
        <x:v>0</x:v>
      </x:c>
      <x:c r="AS86" s="861">
        <x:f t="shared" si="54"/>
        <x:v>0</x:v>
      </x:c>
      <x:c r="AT86" s="73">
        <x:f t="shared" si="54"/>
        <x:v>0</x:v>
      </x:c>
      <x:c r="AU86" s="861">
        <x:f t="shared" si="54"/>
        <x:v>0</x:v>
      </x:c>
      <x:c r="AV86" s="861">
        <x:f t="shared" si="54"/>
        <x:v>0</x:v>
      </x:c>
      <x:c r="AW86" s="861">
        <x:f t="shared" si="54"/>
        <x:v>0</x:v>
      </x:c>
      <x:c r="AX86" s="861">
        <x:f t="shared" si="54"/>
        <x:v>0</x:v>
      </x:c>
      <x:c r="AY86" s="861">
        <x:f t="shared" si="54"/>
        <x:v>0</x:v>
      </x:c>
      <x:c r="AZ86" s="861">
        <x:f t="shared" si="54"/>
        <x:v>0</x:v>
      </x:c>
      <x:c r="BA86" s="73">
        <x:f t="shared" si="54"/>
        <x:v>0</x:v>
      </x:c>
      <x:c r="BB86" s="861">
        <x:f t="shared" si="54"/>
        <x:v>0</x:v>
      </x:c>
      <x:c r="BC86" s="861">
        <x:f t="shared" si="54"/>
        <x:v>0</x:v>
      </x:c>
      <x:c r="BD86" s="861">
        <x:f t="shared" si="54"/>
        <x:v>0</x:v>
      </x:c>
      <x:c r="BE86" s="861">
        <x:f t="shared" si="54"/>
        <x:v>1</x:v>
      </x:c>
      <x:c r="BF86" s="861">
        <x:f t="shared" si="54"/>
        <x:v>10</x:v>
      </x:c>
      <x:c r="BG86" s="861">
        <x:f t="shared" si="54"/>
        <x:v>0</x:v>
      </x:c>
      <x:c r="BH86" s="861">
        <x:f t="shared" si="54"/>
        <x:v>0</x:v>
      </x:c>
      <x:c r="BI86" s="861">
        <x:f t="shared" si="54"/>
        <x:v>0</x:v>
      </x:c>
      <x:c r="BJ86" s="73">
        <x:f t="shared" si="54"/>
        <x:v>0</x:v>
      </x:c>
      <x:c r="BK86" s="861">
        <x:f t="shared" si="54"/>
        <x:v>0</x:v>
      </x:c>
      <x:c r="BL86" s="73">
        <x:f t="shared" si="54"/>
        <x:v>0</x:v>
      </x:c>
      <x:c r="BM86" s="861">
        <x:f t="shared" si="54"/>
        <x:v>0</x:v>
      </x:c>
      <x:c r="BN86" s="73">
        <x:f t="shared" si="54"/>
        <x:v>0</x:v>
      </x:c>
      <x:c r="BO86" s="861">
        <x:f t="shared" si="54"/>
        <x:v>0</x:v>
      </x:c>
      <x:c r="BP86" s="73">
        <x:f t="shared" si="54"/>
        <x:v>0</x:v>
      </x:c>
      <x:c r="BQ86" s="861">
        <x:f t="shared" si="54"/>
        <x:v>0</x:v>
      </x:c>
      <x:c r="BR86" s="861">
        <x:f t="shared" si="54"/>
        <x:v>0</x:v>
      </x:c>
      <x:c r="BS86" s="861">
        <x:f t="shared" si="54"/>
        <x:v>0</x:v>
      </x:c>
      <x:c r="BT86" s="861">
        <x:f t="shared" si="54"/>
        <x:v>0</x:v>
      </x:c>
      <x:c r="BU86" s="861">
        <x:f t="shared" si="54"/>
        <x:v>0</x:v>
      </x:c>
      <x:c r="BV86" s="873" t="s">
        <x:v>675</x:v>
      </x:c>
      <x:c r="BW86" s="861">
        <x:f t="shared" ref="BW86:CX86" si="55">SUM(BW87:BW88)</x:f>
        <x:v>0</x:v>
      </x:c>
      <x:c r="BX86" s="861">
        <x:f t="shared" si="55"/>
        <x:v>0</x:v>
      </x:c>
      <x:c r="BY86" s="73">
        <x:f t="shared" si="55"/>
        <x:v>0</x:v>
      </x:c>
      <x:c r="BZ86" s="861">
        <x:f t="shared" si="55"/>
        <x:v>0</x:v>
      </x:c>
      <x:c r="CA86" s="73">
        <x:f t="shared" si="55"/>
        <x:v>0</x:v>
      </x:c>
      <x:c r="CB86" s="861">
        <x:f t="shared" si="55"/>
        <x:v>0</x:v>
      </x:c>
      <x:c r="CC86" s="73">
        <x:f t="shared" si="55"/>
        <x:v>0</x:v>
      </x:c>
      <x:c r="CD86" s="861">
        <x:f t="shared" si="55"/>
        <x:v>0</x:v>
      </x:c>
      <x:c r="CE86" s="861">
        <x:f t="shared" si="55"/>
        <x:v>0</x:v>
      </x:c>
      <x:c r="CF86" s="73">
        <x:f t="shared" si="55"/>
        <x:v>0</x:v>
      </x:c>
      <x:c r="CG86" s="861">
        <x:f t="shared" si="55"/>
        <x:v>0</x:v>
      </x:c>
      <x:c r="CH86" s="861">
        <x:f t="shared" si="55"/>
        <x:v>0</x:v>
      </x:c>
      <x:c r="CI86" s="861">
        <x:f t="shared" si="55"/>
        <x:v>0</x:v>
      </x:c>
      <x:c r="CJ86" s="861">
        <x:f t="shared" si="55"/>
        <x:v>0</x:v>
      </x:c>
      <x:c r="CK86" s="861">
        <x:f t="shared" si="55"/>
        <x:v>0</x:v>
      </x:c>
      <x:c r="CL86" s="861">
        <x:f t="shared" si="55"/>
        <x:v>0</x:v>
      </x:c>
      <x:c r="CM86" s="861">
        <x:f t="shared" si="55"/>
        <x:v>0</x:v>
      </x:c>
      <x:c r="CN86" s="861">
        <x:f t="shared" si="55"/>
        <x:v>0</x:v>
      </x:c>
      <x:c r="CO86" s="861">
        <x:f t="shared" si="55"/>
        <x:v>0</x:v>
      </x:c>
      <x:c r="CP86" s="73">
        <x:f t="shared" si="55"/>
        <x:v>0</x:v>
      </x:c>
      <x:c r="CQ86" s="861">
        <x:f t="shared" si="55"/>
        <x:v>0</x:v>
      </x:c>
      <x:c r="CR86" s="73">
        <x:f t="shared" si="55"/>
        <x:v>0</x:v>
      </x:c>
      <x:c r="CS86" s="861">
        <x:f t="shared" si="55"/>
        <x:v>33</x:v>
      </x:c>
      <x:c r="CT86" s="861">
        <x:f t="shared" si="55"/>
        <x:v>1</x:v>
      </x:c>
      <x:c r="CU86" s="861">
        <x:f t="shared" si="55"/>
        <x:v>4</x:v>
      </x:c>
      <x:c r="CV86" s="861">
        <x:f t="shared" si="55"/>
        <x:v>1</x:v>
      </x:c>
      <x:c r="CW86" s="861">
        <x:f t="shared" si="55"/>
        <x:v>0</x:v>
      </x:c>
      <x:c r="CX86" s="861">
        <x:f t="shared" si="55"/>
        <x:v>0</x:v>
      </x:c>
      <x:c r="CY86" s="873" t="s">
        <x:v>675</x:v>
      </x:c>
      <x:c r="CZ86" s="861">
        <x:f t="shared" ref="CZ86:DG86" si="56">SUM(CZ87:CZ88)</x:f>
        <x:v>0</x:v>
      </x:c>
      <x:c r="DA86" s="73">
        <x:f t="shared" si="56"/>
        <x:v>0</x:v>
      </x:c>
      <x:c r="DB86" s="861">
        <x:f t="shared" si="56"/>
        <x:v>0</x:v>
      </x:c>
      <x:c r="DC86" s="73">
        <x:f t="shared" si="56"/>
        <x:v>0</x:v>
      </x:c>
      <x:c r="DD86" s="861">
        <x:f t="shared" si="56"/>
        <x:v>0</x:v>
      </x:c>
      <x:c r="DE86" s="73">
        <x:f t="shared" si="56"/>
        <x:v>0</x:v>
      </x:c>
      <x:c r="DF86" s="861">
        <x:f t="shared" si="56"/>
        <x:v>0</x:v>
      </x:c>
      <x:c r="DG86" s="104">
        <x:f t="shared" si="56"/>
        <x:v>0</x:v>
      </x:c>
    </x:row>
    <x:row r="87" spans="1:111" ht="30" customHeight="1">
      <x:c r="A87" s="858" t="s">
        <x:v>2330</x:v>
      </x:c>
      <x:c r="B87" s="859"/>
      <x:c r="C87" s="73"/>
      <x:c r="D87" s="861"/>
      <x:c r="E87" s="73"/>
      <x:c r="F87" s="861"/>
      <x:c r="G87" s="73"/>
      <x:c r="H87" s="861"/>
      <x:c r="I87" s="73"/>
      <x:c r="J87" s="861"/>
      <x:c r="K87" s="861"/>
      <x:c r="L87" s="73"/>
      <x:c r="M87" s="861"/>
      <x:c r="N87" s="861"/>
      <x:c r="O87" s="861"/>
      <x:c r="P87" s="861"/>
      <x:c r="Q87" s="861"/>
      <x:c r="R87" s="73"/>
      <x:c r="S87" s="861"/>
      <x:c r="T87" s="73"/>
      <x:c r="U87" s="861"/>
      <x:c r="V87" s="73"/>
      <x:c r="W87" s="861"/>
      <x:c r="X87" s="861"/>
      <x:c r="Y87" s="861"/>
      <x:c r="Z87" s="861"/>
      <x:c r="AA87" s="861"/>
      <x:c r="AB87" s="861"/>
      <x:c r="AC87" s="861"/>
      <x:c r="AD87" s="861"/>
      <x:c r="AE87" s="861"/>
      <x:c r="AF87" s="861"/>
      <x:c r="AG87" s="861"/>
      <x:c r="AH87" s="861"/>
      <x:c r="AI87" s="861"/>
      <x:c r="AJ87" s="861"/>
      <x:c r="AK87" s="861"/>
      <x:c r="AL87" s="858" t="s">
        <x:v>2330</x:v>
      </x:c>
      <x:c r="AM87" s="861"/>
      <x:c r="AN87" s="73"/>
      <x:c r="AO87" s="861"/>
      <x:c r="AP87" s="861"/>
      <x:c r="AQ87" s="861"/>
      <x:c r="AR87" s="73"/>
      <x:c r="AS87" s="861"/>
      <x:c r="AT87" s="73"/>
      <x:c r="AU87" s="861"/>
      <x:c r="AV87" s="861"/>
      <x:c r="AW87" s="861"/>
      <x:c r="AX87" s="861"/>
      <x:c r="AY87" s="861"/>
      <x:c r="AZ87" s="861"/>
      <x:c r="BA87" s="73"/>
      <x:c r="BB87" s="861"/>
      <x:c r="BC87" s="861"/>
      <x:c r="BD87" s="861"/>
      <x:c r="BE87" s="861"/>
      <x:c r="BF87" s="861"/>
      <x:c r="BG87" s="861"/>
      <x:c r="BH87" s="861"/>
      <x:c r="BI87" s="861"/>
      <x:c r="BJ87" s="73"/>
      <x:c r="BK87" s="861"/>
      <x:c r="BL87" s="73"/>
      <x:c r="BM87" s="861"/>
      <x:c r="BN87" s="73"/>
      <x:c r="BO87" s="861"/>
      <x:c r="BP87" s="73"/>
      <x:c r="BQ87" s="861"/>
      <x:c r="BR87" s="861"/>
      <x:c r="BS87" s="861"/>
      <x:c r="BT87" s="861"/>
      <x:c r="BU87" s="861"/>
      <x:c r="BV87" s="858" t="s">
        <x:v>2330</x:v>
      </x:c>
      <x:c r="BW87" s="861"/>
      <x:c r="BX87" s="861"/>
      <x:c r="BY87" s="73"/>
      <x:c r="BZ87" s="861"/>
      <x:c r="CA87" s="73"/>
      <x:c r="CB87" s="861"/>
      <x:c r="CC87" s="73"/>
      <x:c r="CD87" s="861"/>
      <x:c r="CE87" s="861"/>
      <x:c r="CF87" s="73"/>
      <x:c r="CG87" s="861"/>
      <x:c r="CH87" s="861"/>
      <x:c r="CI87" s="861"/>
      <x:c r="CJ87" s="861"/>
      <x:c r="CK87" s="861"/>
      <x:c r="CL87" s="861"/>
      <x:c r="CM87" s="861"/>
      <x:c r="CN87" s="861"/>
      <x:c r="CO87" s="861"/>
      <x:c r="CP87" s="73"/>
      <x:c r="CQ87" s="861"/>
      <x:c r="CR87" s="73"/>
      <x:c r="CS87" s="861"/>
      <x:c r="CT87" s="861"/>
      <x:c r="CU87" s="861"/>
      <x:c r="CV87" s="861"/>
      <x:c r="CW87" s="861"/>
      <x:c r="CX87" s="861"/>
      <x:c r="CY87" s="858" t="s">
        <x:v>2330</x:v>
      </x:c>
      <x:c r="CZ87" s="861"/>
      <x:c r="DA87" s="73"/>
      <x:c r="DB87" s="861"/>
      <x:c r="DC87" s="73"/>
      <x:c r="DD87" s="861"/>
      <x:c r="DE87" s="73"/>
      <x:c r="DF87" s="861"/>
      <x:c r="DG87" s="104"/>
    </x:row>
    <x:row r="88" spans="1:111" ht="30" customHeight="1">
      <x:c r="A88" s="858" t="s">
        <x:v>2313</x:v>
      </x:c>
      <x:c r="B88" s="859"/>
      <x:c r="C88" s="73"/>
      <x:c r="D88" s="861"/>
      <x:c r="E88" s="73"/>
      <x:c r="F88" s="861"/>
      <x:c r="G88" s="73"/>
      <x:c r="H88" s="861"/>
      <x:c r="I88" s="73"/>
      <x:c r="J88" s="861"/>
      <x:c r="K88" s="861"/>
      <x:c r="L88" s="73"/>
      <x:c r="M88" s="861"/>
      <x:c r="N88" s="861"/>
      <x:c r="O88" s="861"/>
      <x:c r="P88" s="861"/>
      <x:c r="Q88" s="861"/>
      <x:c r="R88" s="73"/>
      <x:c r="S88" s="861"/>
      <x:c r="T88" s="73"/>
      <x:c r="U88" s="861"/>
      <x:c r="V88" s="73"/>
      <x:c r="W88" s="862">
        <x:v>5</x:v>
      </x:c>
      <x:c r="X88" s="862">
        <x:v>19</x:v>
      </x:c>
      <x:c r="Y88" s="862">
        <x:v>2</x:v>
      </x:c>
      <x:c r="Z88" s="862">
        <x:v>10</x:v>
      </x:c>
      <x:c r="AA88" s="862"/>
      <x:c r="AB88" s="862"/>
      <x:c r="AC88" s="862"/>
      <x:c r="AD88" s="862"/>
      <x:c r="AE88" s="862"/>
      <x:c r="AF88" s="862"/>
      <x:c r="AG88" s="862"/>
      <x:c r="AH88" s="862"/>
      <x:c r="AI88" s="862"/>
      <x:c r="AJ88" s="862">
        <x:v>1</x:v>
      </x:c>
      <x:c r="AK88" s="862">
        <x:v>1</x:v>
      </x:c>
      <x:c r="AL88" s="858" t="s">
        <x:v>2313</x:v>
      </x:c>
      <x:c r="AM88" s="861"/>
      <x:c r="AN88" s="73"/>
      <x:c r="AO88" s="861"/>
      <x:c r="AP88" s="861"/>
      <x:c r="AQ88" s="861"/>
      <x:c r="AR88" s="73"/>
      <x:c r="AS88" s="861"/>
      <x:c r="AT88" s="73"/>
      <x:c r="AU88" s="861"/>
      <x:c r="AV88" s="861"/>
      <x:c r="AW88" s="861"/>
      <x:c r="AX88" s="861"/>
      <x:c r="AY88" s="861"/>
      <x:c r="AZ88" s="861"/>
      <x:c r="BA88" s="73"/>
      <x:c r="BB88" s="861"/>
      <x:c r="BC88" s="861"/>
      <x:c r="BD88" s="861"/>
      <x:c r="BE88" s="861">
        <x:v>1</x:v>
      </x:c>
      <x:c r="BF88" s="861">
        <x:v>10</x:v>
      </x:c>
      <x:c r="BG88" s="861"/>
      <x:c r="BH88" s="861"/>
      <x:c r="BI88" s="861"/>
      <x:c r="BJ88" s="73"/>
      <x:c r="BK88" s="861"/>
      <x:c r="BL88" s="73"/>
      <x:c r="BM88" s="861"/>
      <x:c r="BN88" s="73"/>
      <x:c r="BO88" s="861"/>
      <x:c r="BP88" s="73"/>
      <x:c r="BQ88" s="861"/>
      <x:c r="BR88" s="861"/>
      <x:c r="BS88" s="861"/>
      <x:c r="BT88" s="861"/>
      <x:c r="BU88" s="861"/>
      <x:c r="BV88" s="858" t="s">
        <x:v>2313</x:v>
      </x:c>
      <x:c r="BW88" s="861"/>
      <x:c r="BX88" s="861"/>
      <x:c r="BY88" s="73"/>
      <x:c r="BZ88" s="861"/>
      <x:c r="CA88" s="73"/>
      <x:c r="CB88" s="861"/>
      <x:c r="CC88" s="73"/>
      <x:c r="CD88" s="861"/>
      <x:c r="CE88" s="861"/>
      <x:c r="CF88" s="73"/>
      <x:c r="CG88" s="861"/>
      <x:c r="CH88" s="861"/>
      <x:c r="CI88" s="861"/>
      <x:c r="CJ88" s="861"/>
      <x:c r="CK88" s="861"/>
      <x:c r="CL88" s="861"/>
      <x:c r="CM88" s="861"/>
      <x:c r="CN88" s="861"/>
      <x:c r="CO88" s="861"/>
      <x:c r="CP88" s="73"/>
      <x:c r="CQ88" s="861"/>
      <x:c r="CR88" s="73"/>
      <x:c r="CS88" s="862">
        <x:v>33</x:v>
      </x:c>
      <x:c r="CT88" s="862">
        <x:v>1</x:v>
      </x:c>
      <x:c r="CU88" s="862">
        <x:v>4</x:v>
      </x:c>
      <x:c r="CV88" s="862">
        <x:v>1</x:v>
      </x:c>
      <x:c r="CW88" s="861"/>
      <x:c r="CX88" s="861"/>
      <x:c r="CY88" s="858" t="s">
        <x:v>2313</x:v>
      </x:c>
      <x:c r="CZ88" s="861"/>
      <x:c r="DA88" s="73"/>
      <x:c r="DB88" s="860"/>
      <x:c r="DC88" s="73"/>
      <x:c r="DD88" s="860"/>
      <x:c r="DE88" s="73"/>
      <x:c r="DF88" s="860"/>
      <x:c r="DG88" s="104"/>
    </x:row>
    <x:row r="89" spans="1:111" s="843" customFormat="1" ht="30" customHeight="1">
      <x:c r="A89" s="858" t="s">
        <x:v>2459</x:v>
      </x:c>
      <x:c r="B89" s="859"/>
      <x:c r="C89" s="73"/>
      <x:c r="D89" s="861"/>
      <x:c r="E89" s="73"/>
      <x:c r="F89" s="861"/>
      <x:c r="G89" s="73"/>
      <x:c r="H89" s="861"/>
      <x:c r="I89" s="73"/>
      <x:c r="J89" s="861"/>
      <x:c r="K89" s="861"/>
      <x:c r="L89" s="73"/>
      <x:c r="M89" s="861"/>
      <x:c r="N89" s="861"/>
      <x:c r="O89" s="861"/>
      <x:c r="P89" s="861"/>
      <x:c r="Q89" s="861"/>
      <x:c r="R89" s="73"/>
      <x:c r="S89" s="861"/>
      <x:c r="T89" s="73"/>
      <x:c r="U89" s="861"/>
      <x:c r="V89" s="73"/>
      <x:c r="W89" s="861"/>
      <x:c r="X89" s="862"/>
      <x:c r="Y89" s="861"/>
      <x:c r="Z89" s="861"/>
      <x:c r="AA89" s="861"/>
      <x:c r="AB89" s="861"/>
      <x:c r="AC89" s="861"/>
      <x:c r="AD89" s="861"/>
      <x:c r="AE89" s="861"/>
      <x:c r="AF89" s="861"/>
      <x:c r="AG89" s="861"/>
      <x:c r="AH89" s="861"/>
      <x:c r="AI89" s="861"/>
      <x:c r="AJ89" s="861"/>
      <x:c r="AK89" s="861"/>
      <x:c r="AL89" s="858" t="s">
        <x:v>2459</x:v>
      </x:c>
      <x:c r="AM89" s="861"/>
      <x:c r="AN89" s="73"/>
      <x:c r="AO89" s="861"/>
      <x:c r="AP89" s="861"/>
      <x:c r="AQ89" s="861"/>
      <x:c r="AR89" s="73"/>
      <x:c r="AS89" s="861"/>
      <x:c r="AT89" s="73"/>
      <x:c r="AU89" s="861"/>
      <x:c r="AV89" s="861"/>
      <x:c r="AW89" s="861"/>
      <x:c r="AX89" s="861"/>
      <x:c r="AY89" s="861"/>
      <x:c r="AZ89" s="861"/>
      <x:c r="BA89" s="73"/>
      <x:c r="BB89" s="861"/>
      <x:c r="BC89" s="861"/>
      <x:c r="BD89" s="861"/>
      <x:c r="BE89" s="862"/>
      <x:c r="BF89" s="862"/>
      <x:c r="BG89" s="861"/>
      <x:c r="BH89" s="861"/>
      <x:c r="BI89" s="861"/>
      <x:c r="BJ89" s="73"/>
      <x:c r="BK89" s="861"/>
      <x:c r="BL89" s="73"/>
      <x:c r="BM89" s="861"/>
      <x:c r="BN89" s="73"/>
      <x:c r="BO89" s="861"/>
      <x:c r="BP89" s="73"/>
      <x:c r="BQ89" s="861"/>
      <x:c r="BR89" s="861"/>
      <x:c r="BS89" s="861"/>
      <x:c r="BT89" s="861"/>
      <x:c r="BU89" s="861"/>
      <x:c r="BV89" s="858" t="s">
        <x:v>2318</x:v>
      </x:c>
      <x:c r="BW89" s="861"/>
      <x:c r="BX89" s="861"/>
      <x:c r="BY89" s="73"/>
      <x:c r="BZ89" s="861"/>
      <x:c r="CA89" s="73"/>
      <x:c r="CB89" s="861"/>
      <x:c r="CC89" s="73"/>
      <x:c r="CD89" s="861"/>
      <x:c r="CE89" s="861"/>
      <x:c r="CF89" s="73"/>
      <x:c r="CG89" s="861"/>
      <x:c r="CH89" s="861"/>
      <x:c r="CI89" s="861"/>
      <x:c r="CJ89" s="861"/>
      <x:c r="CK89" s="861"/>
      <x:c r="CL89" s="861"/>
      <x:c r="CM89" s="861"/>
      <x:c r="CN89" s="876"/>
      <x:c r="CO89" s="861"/>
      <x:c r="CP89" s="73"/>
      <x:c r="CQ89" s="861"/>
      <x:c r="CR89" s="73"/>
      <x:c r="CS89" s="861"/>
      <x:c r="CT89" s="861"/>
      <x:c r="CU89" s="861"/>
      <x:c r="CV89" s="861"/>
      <x:c r="CW89" s="861"/>
      <x:c r="CX89" s="861"/>
      <x:c r="CY89" s="858" t="s">
        <x:v>2318</x:v>
      </x:c>
      <x:c r="CZ89" s="861"/>
      <x:c r="DA89" s="73"/>
      <x:c r="DB89" s="861"/>
      <x:c r="DC89" s="73"/>
      <x:c r="DD89" s="861"/>
      <x:c r="DE89" s="73"/>
      <x:c r="DF89" s="861"/>
      <x:c r="DG89" s="104"/>
    </x:row>
    <x:row r="90" spans="1:111" ht="30" customHeight="1">
      <x:c r="A90" s="873" t="s">
        <x:v>831</x:v>
      </x:c>
      <x:c r="B90" s="859">
        <x:f>B91</x:f>
        <x:v>0</x:v>
      </x:c>
      <x:c r="C90" s="73">
        <x:f t="shared" ref="C90:AK90" si="57">C91</x:f>
        <x:v>0</x:v>
      </x:c>
      <x:c r="D90" s="861">
        <x:f t="shared" si="57"/>
        <x:v>0</x:v>
      </x:c>
      <x:c r="E90" s="73">
        <x:f t="shared" si="57"/>
        <x:v>0</x:v>
      </x:c>
      <x:c r="F90" s="861">
        <x:f t="shared" si="57"/>
        <x:v>0</x:v>
      </x:c>
      <x:c r="G90" s="73">
        <x:f t="shared" si="57"/>
        <x:v>0</x:v>
      </x:c>
      <x:c r="H90" s="861">
        <x:f t="shared" si="57"/>
        <x:v>0</x:v>
      </x:c>
      <x:c r="I90" s="73">
        <x:f t="shared" si="57"/>
        <x:v>0</x:v>
      </x:c>
      <x:c r="J90" s="861">
        <x:f t="shared" si="57"/>
        <x:v>0</x:v>
      </x:c>
      <x:c r="K90" s="861">
        <x:f t="shared" si="57"/>
        <x:v>0</x:v>
      </x:c>
      <x:c r="L90" s="73">
        <x:f t="shared" si="57"/>
        <x:v>0</x:v>
      </x:c>
      <x:c r="M90" s="861">
        <x:f t="shared" si="57"/>
        <x:v>0</x:v>
      </x:c>
      <x:c r="N90" s="861">
        <x:f t="shared" si="57"/>
        <x:v>0</x:v>
      </x:c>
      <x:c r="O90" s="861">
        <x:f t="shared" si="57"/>
        <x:v>0</x:v>
      </x:c>
      <x:c r="P90" s="861">
        <x:f t="shared" si="57"/>
        <x:v>0</x:v>
      </x:c>
      <x:c r="Q90" s="861">
        <x:f t="shared" si="57"/>
        <x:v>0</x:v>
      </x:c>
      <x:c r="R90" s="73">
        <x:f t="shared" si="57"/>
        <x:v>0</x:v>
      </x:c>
      <x:c r="S90" s="861">
        <x:f t="shared" si="57"/>
        <x:v>0</x:v>
      </x:c>
      <x:c r="T90" s="73">
        <x:f t="shared" si="57"/>
        <x:v>0</x:v>
      </x:c>
      <x:c r="U90" s="861">
        <x:f t="shared" si="57"/>
        <x:v>0</x:v>
      </x:c>
      <x:c r="V90" s="73">
        <x:f t="shared" si="57"/>
        <x:v>0</x:v>
      </x:c>
      <x:c r="W90" s="861">
        <x:f t="shared" si="57"/>
        <x:v>0</x:v>
      </x:c>
      <x:c r="X90" s="861">
        <x:f t="shared" si="57"/>
        <x:v>0</x:v>
      </x:c>
      <x:c r="Y90" s="861">
        <x:f t="shared" si="57"/>
        <x:v>0</x:v>
      </x:c>
      <x:c r="Z90" s="861">
        <x:f t="shared" si="57"/>
        <x:v>0</x:v>
      </x:c>
      <x:c r="AA90" s="861">
        <x:f t="shared" si="57"/>
        <x:v>0</x:v>
      </x:c>
      <x:c r="AB90" s="861">
        <x:f t="shared" si="57"/>
        <x:v>0</x:v>
      </x:c>
      <x:c r="AC90" s="861">
        <x:f t="shared" si="57"/>
        <x:v>0</x:v>
      </x:c>
      <x:c r="AD90" s="861">
        <x:f t="shared" si="57"/>
        <x:v>0</x:v>
      </x:c>
      <x:c r="AE90" s="861">
        <x:f t="shared" si="57"/>
        <x:v>0</x:v>
      </x:c>
      <x:c r="AF90" s="861">
        <x:f t="shared" si="57"/>
        <x:v>0</x:v>
      </x:c>
      <x:c r="AG90" s="861">
        <x:f t="shared" si="57"/>
        <x:v>0</x:v>
      </x:c>
      <x:c r="AH90" s="861">
        <x:f t="shared" si="57"/>
        <x:v>0</x:v>
      </x:c>
      <x:c r="AI90" s="861">
        <x:f t="shared" si="57"/>
        <x:v>0</x:v>
      </x:c>
      <x:c r="AJ90" s="861">
        <x:f t="shared" si="57"/>
        <x:v>0</x:v>
      </x:c>
      <x:c r="AK90" s="861">
        <x:f t="shared" si="57"/>
        <x:v>0</x:v>
      </x:c>
      <x:c r="AL90" s="873" t="s">
        <x:v>831</x:v>
      </x:c>
      <x:c r="AM90" s="861">
        <x:f>AM91</x:f>
        <x:v>0</x:v>
      </x:c>
      <x:c r="AN90" s="73">
        <x:f t="shared" ref="AN90:BU90" si="58">AN91</x:f>
        <x:v>0</x:v>
      </x:c>
      <x:c r="AO90" s="861">
        <x:f t="shared" si="58"/>
        <x:v>0</x:v>
      </x:c>
      <x:c r="AP90" s="861">
        <x:f t="shared" si="58"/>
        <x:v>0</x:v>
      </x:c>
      <x:c r="AQ90" s="861">
        <x:f t="shared" si="58"/>
        <x:v>0</x:v>
      </x:c>
      <x:c r="AR90" s="73">
        <x:f t="shared" si="58"/>
        <x:v>0</x:v>
      </x:c>
      <x:c r="AS90" s="861">
        <x:f t="shared" si="58"/>
        <x:v>0</x:v>
      </x:c>
      <x:c r="AT90" s="73">
        <x:f t="shared" si="58"/>
        <x:v>0</x:v>
      </x:c>
      <x:c r="AU90" s="861">
        <x:f t="shared" si="58"/>
        <x:v>0</x:v>
      </x:c>
      <x:c r="AV90" s="861">
        <x:f t="shared" si="58"/>
        <x:v>0</x:v>
      </x:c>
      <x:c r="AW90" s="861">
        <x:f t="shared" si="58"/>
        <x:v>0</x:v>
      </x:c>
      <x:c r="AX90" s="861">
        <x:f t="shared" si="58"/>
        <x:v>0</x:v>
      </x:c>
      <x:c r="AY90" s="861">
        <x:f t="shared" si="58"/>
        <x:v>0</x:v>
      </x:c>
      <x:c r="AZ90" s="861">
        <x:f t="shared" si="58"/>
        <x:v>0</x:v>
      </x:c>
      <x:c r="BA90" s="73">
        <x:f t="shared" si="58"/>
        <x:v>0</x:v>
      </x:c>
      <x:c r="BB90" s="861">
        <x:f t="shared" si="58"/>
        <x:v>0</x:v>
      </x:c>
      <x:c r="BC90" s="861">
        <x:f t="shared" si="58"/>
        <x:v>0</x:v>
      </x:c>
      <x:c r="BD90" s="861">
        <x:f t="shared" si="58"/>
        <x:v>0</x:v>
      </x:c>
      <x:c r="BE90" s="861">
        <x:f t="shared" si="58"/>
        <x:v>0</x:v>
      </x:c>
      <x:c r="BF90" s="861">
        <x:f t="shared" si="58"/>
        <x:v>0</x:v>
      </x:c>
      <x:c r="BG90" s="861">
        <x:f t="shared" si="58"/>
        <x:v>0</x:v>
      </x:c>
      <x:c r="BH90" s="861">
        <x:f t="shared" si="58"/>
        <x:v>0</x:v>
      </x:c>
      <x:c r="BI90" s="861">
        <x:f t="shared" si="58"/>
        <x:v>0</x:v>
      </x:c>
      <x:c r="BJ90" s="73">
        <x:f t="shared" si="58"/>
        <x:v>0</x:v>
      </x:c>
      <x:c r="BK90" s="861">
        <x:f t="shared" si="58"/>
        <x:v>0</x:v>
      </x:c>
      <x:c r="BL90" s="73">
        <x:f t="shared" si="58"/>
        <x:v>0</x:v>
      </x:c>
      <x:c r="BM90" s="861">
        <x:f t="shared" si="58"/>
        <x:v>0</x:v>
      </x:c>
      <x:c r="BN90" s="73">
        <x:f t="shared" si="58"/>
        <x:v>0</x:v>
      </x:c>
      <x:c r="BO90" s="861">
        <x:f t="shared" si="58"/>
        <x:v>0</x:v>
      </x:c>
      <x:c r="BP90" s="73">
        <x:f t="shared" si="58"/>
        <x:v>0</x:v>
      </x:c>
      <x:c r="BQ90" s="861">
        <x:f t="shared" si="58"/>
        <x:v>0</x:v>
      </x:c>
      <x:c r="BR90" s="861">
        <x:f t="shared" si="58"/>
        <x:v>0</x:v>
      </x:c>
      <x:c r="BS90" s="861">
        <x:f t="shared" si="58"/>
        <x:v>0</x:v>
      </x:c>
      <x:c r="BT90" s="861">
        <x:f t="shared" si="58"/>
        <x:v>0</x:v>
      </x:c>
      <x:c r="BU90" s="861">
        <x:f t="shared" si="58"/>
        <x:v>0</x:v>
      </x:c>
      <x:c r="BV90" s="873" t="s">
        <x:v>831</x:v>
      </x:c>
      <x:c r="BW90" s="861">
        <x:f>BW91</x:f>
        <x:v>0</x:v>
      </x:c>
      <x:c r="BX90" s="861">
        <x:f t="shared" ref="BX90:CX90" si="59">BX91</x:f>
        <x:v>0</x:v>
      </x:c>
      <x:c r="BY90" s="73">
        <x:f t="shared" si="59"/>
        <x:v>0</x:v>
      </x:c>
      <x:c r="BZ90" s="861">
        <x:f t="shared" si="59"/>
        <x:v>0</x:v>
      </x:c>
      <x:c r="CA90" s="73">
        <x:f t="shared" si="59"/>
        <x:v>0</x:v>
      </x:c>
      <x:c r="CB90" s="861">
        <x:f t="shared" si="59"/>
        <x:v>0</x:v>
      </x:c>
      <x:c r="CC90" s="73">
        <x:f t="shared" si="59"/>
        <x:v>0</x:v>
      </x:c>
      <x:c r="CD90" s="861">
        <x:f t="shared" si="59"/>
        <x:v>0</x:v>
      </x:c>
      <x:c r="CE90" s="861">
        <x:f t="shared" si="59"/>
        <x:v>0</x:v>
      </x:c>
      <x:c r="CF90" s="73">
        <x:f t="shared" si="59"/>
        <x:v>0</x:v>
      </x:c>
      <x:c r="CG90" s="861">
        <x:f t="shared" si="59"/>
        <x:v>0</x:v>
      </x:c>
      <x:c r="CH90" s="861">
        <x:f t="shared" si="59"/>
        <x:v>0</x:v>
      </x:c>
      <x:c r="CI90" s="861">
        <x:f t="shared" si="59"/>
        <x:v>0</x:v>
      </x:c>
      <x:c r="CJ90" s="861">
        <x:f t="shared" si="59"/>
        <x:v>0</x:v>
      </x:c>
      <x:c r="CK90" s="861">
        <x:f t="shared" si="59"/>
        <x:v>0</x:v>
      </x:c>
      <x:c r="CL90" s="861">
        <x:f t="shared" si="59"/>
        <x:v>0</x:v>
      </x:c>
      <x:c r="CM90" s="861">
        <x:f t="shared" si="59"/>
        <x:v>0</x:v>
      </x:c>
      <x:c r="CN90" s="861">
        <x:f t="shared" si="59"/>
        <x:v>0</x:v>
      </x:c>
      <x:c r="CO90" s="861">
        <x:f t="shared" si="59"/>
        <x:v>0</x:v>
      </x:c>
      <x:c r="CP90" s="73">
        <x:f t="shared" si="59"/>
        <x:v>0</x:v>
      </x:c>
      <x:c r="CQ90" s="861">
        <x:f t="shared" si="59"/>
        <x:v>0</x:v>
      </x:c>
      <x:c r="CR90" s="73">
        <x:f t="shared" si="59"/>
        <x:v>0</x:v>
      </x:c>
      <x:c r="CS90" s="861">
        <x:f t="shared" si="59"/>
        <x:v>0</x:v>
      </x:c>
      <x:c r="CT90" s="861">
        <x:f t="shared" si="59"/>
        <x:v>0</x:v>
      </x:c>
      <x:c r="CU90" s="861">
        <x:f t="shared" si="59"/>
        <x:v>0</x:v>
      </x:c>
      <x:c r="CV90" s="861">
        <x:f t="shared" si="59"/>
        <x:v>0</x:v>
      </x:c>
      <x:c r="CW90" s="861">
        <x:f t="shared" si="59"/>
        <x:v>0</x:v>
      </x:c>
      <x:c r="CX90" s="861">
        <x:f t="shared" si="59"/>
        <x:v>0</x:v>
      </x:c>
      <x:c r="CY90" s="873" t="s">
        <x:v>831</x:v>
      </x:c>
      <x:c r="CZ90" s="861">
        <x:f>CZ91</x:f>
        <x:v>0</x:v>
      </x:c>
      <x:c r="DA90" s="73">
        <x:f t="shared" ref="DA90:DG90" si="60">DA91</x:f>
        <x:v>0</x:v>
      </x:c>
      <x:c r="DB90" s="861">
        <x:f t="shared" si="60"/>
        <x:v>0</x:v>
      </x:c>
      <x:c r="DC90" s="73">
        <x:f t="shared" si="60"/>
        <x:v>0</x:v>
      </x:c>
      <x:c r="DD90" s="861">
        <x:f t="shared" si="60"/>
        <x:v>0</x:v>
      </x:c>
      <x:c r="DE90" s="73">
        <x:f t="shared" si="60"/>
        <x:v>0</x:v>
      </x:c>
      <x:c r="DF90" s="861">
        <x:f t="shared" si="60"/>
        <x:v>0</x:v>
      </x:c>
      <x:c r="DG90" s="104">
        <x:f t="shared" si="60"/>
        <x:v>0</x:v>
      </x:c>
    </x:row>
    <x:row r="91" spans="1:111" s="843" customFormat="1" ht="30" customHeight="1">
      <x:c r="A91" s="864" t="s">
        <x:v>985</x:v>
      </x:c>
      <x:c r="B91" s="859"/>
      <x:c r="C91" s="73"/>
      <x:c r="D91" s="861"/>
      <x:c r="E91" s="73"/>
      <x:c r="F91" s="861"/>
      <x:c r="G91" s="73"/>
      <x:c r="H91" s="861"/>
      <x:c r="I91" s="73"/>
      <x:c r="J91" s="861"/>
      <x:c r="K91" s="861"/>
      <x:c r="L91" s="73"/>
      <x:c r="M91" s="861"/>
      <x:c r="N91" s="861"/>
      <x:c r="O91" s="861"/>
      <x:c r="P91" s="861"/>
      <x:c r="Q91" s="861"/>
      <x:c r="R91" s="73"/>
      <x:c r="S91" s="861"/>
      <x:c r="T91" s="73"/>
      <x:c r="U91" s="861"/>
      <x:c r="V91" s="73"/>
      <x:c r="W91" s="861"/>
      <x:c r="X91" s="861"/>
      <x:c r="Y91" s="861"/>
      <x:c r="Z91" s="861"/>
      <x:c r="AA91" s="861"/>
      <x:c r="AB91" s="861"/>
      <x:c r="AC91" s="861"/>
      <x:c r="AD91" s="861"/>
      <x:c r="AE91" s="861"/>
      <x:c r="AF91" s="861"/>
      <x:c r="AG91" s="861"/>
      <x:c r="AH91" s="861"/>
      <x:c r="AI91" s="861"/>
      <x:c r="AJ91" s="861"/>
      <x:c r="AK91" s="861"/>
      <x:c r="AL91" s="864" t="s">
        <x:v>985</x:v>
      </x:c>
      <x:c r="AM91" s="861"/>
      <x:c r="AN91" s="73"/>
      <x:c r="AO91" s="861"/>
      <x:c r="AP91" s="861"/>
      <x:c r="AQ91" s="861"/>
      <x:c r="AR91" s="73"/>
      <x:c r="AS91" s="861"/>
      <x:c r="AT91" s="73"/>
      <x:c r="AU91" s="861"/>
      <x:c r="AV91" s="861"/>
      <x:c r="AW91" s="861"/>
      <x:c r="AX91" s="861"/>
      <x:c r="AY91" s="861"/>
      <x:c r="AZ91" s="861"/>
      <x:c r="BA91" s="73"/>
      <x:c r="BB91" s="861"/>
      <x:c r="BC91" s="861"/>
      <x:c r="BD91" s="861"/>
      <x:c r="BE91" s="861"/>
      <x:c r="BF91" s="861"/>
      <x:c r="BG91" s="861"/>
      <x:c r="BH91" s="861"/>
      <x:c r="BI91" s="861"/>
      <x:c r="BJ91" s="73"/>
      <x:c r="BK91" s="861"/>
      <x:c r="BL91" s="73"/>
      <x:c r="BM91" s="861"/>
      <x:c r="BN91" s="73"/>
      <x:c r="BO91" s="861"/>
      <x:c r="BP91" s="73"/>
      <x:c r="BQ91" s="861"/>
      <x:c r="BR91" s="861"/>
      <x:c r="BS91" s="861"/>
      <x:c r="BT91" s="861"/>
      <x:c r="BU91" s="861"/>
      <x:c r="BV91" s="864" t="s">
        <x:v>450</x:v>
      </x:c>
      <x:c r="BW91" s="861"/>
      <x:c r="BX91" s="861"/>
      <x:c r="BY91" s="73"/>
      <x:c r="BZ91" s="861"/>
      <x:c r="CA91" s="73"/>
      <x:c r="CB91" s="861"/>
      <x:c r="CC91" s="73"/>
      <x:c r="CD91" s="861"/>
      <x:c r="CE91" s="861"/>
      <x:c r="CF91" s="73"/>
      <x:c r="CG91" s="861"/>
      <x:c r="CH91" s="861"/>
      <x:c r="CI91" s="861"/>
      <x:c r="CJ91" s="861"/>
      <x:c r="CK91" s="861"/>
      <x:c r="CL91" s="861"/>
      <x:c r="CM91" s="861"/>
      <x:c r="CN91" s="861"/>
      <x:c r="CO91" s="861"/>
      <x:c r="CP91" s="73"/>
      <x:c r="CQ91" s="861"/>
      <x:c r="CR91" s="73"/>
      <x:c r="CS91" s="861"/>
      <x:c r="CT91" s="861"/>
      <x:c r="CU91" s="861"/>
      <x:c r="CV91" s="861"/>
      <x:c r="CW91" s="861"/>
      <x:c r="CX91" s="861"/>
      <x:c r="CY91" s="864" t="s">
        <x:v>450</x:v>
      </x:c>
      <x:c r="CZ91" s="861"/>
      <x:c r="DA91" s="73"/>
      <x:c r="DB91" s="861"/>
      <x:c r="DC91" s="73"/>
      <x:c r="DD91" s="861"/>
      <x:c r="DE91" s="73"/>
      <x:c r="DF91" s="861"/>
      <x:c r="DG91" s="104"/>
    </x:row>
    <x:row r="92" spans="1:111" ht="30" customHeight="1">
      <x:c r="A92" s="873" t="s">
        <x:v>1623</x:v>
      </x:c>
      <x:c r="B92" s="859">
        <x:f>SUM(B93:B93)</x:f>
        <x:v>1</x:v>
      </x:c>
      <x:c r="C92" s="73">
        <x:f t="shared" ref="C92:AK92" si="61">C93</x:f>
        <x:v>1232</x:v>
      </x:c>
      <x:c r="D92" s="861">
        <x:f t="shared" si="61"/>
        <x:v>1</x:v>
      </x:c>
      <x:c r="E92" s="73">
        <x:f t="shared" si="61"/>
        <x:v>444</x:v>
      </x:c>
      <x:c r="F92" s="861">
        <x:f t="shared" si="61"/>
        <x:v>0</x:v>
      </x:c>
      <x:c r="G92" s="73">
        <x:f t="shared" si="61"/>
        <x:v>0</x:v>
      </x:c>
      <x:c r="H92" s="861">
        <x:f t="shared" si="61"/>
        <x:v>0</x:v>
      </x:c>
      <x:c r="I92" s="73">
        <x:f t="shared" si="61"/>
        <x:v>0</x:v>
      </x:c>
      <x:c r="J92" s="861">
        <x:f t="shared" si="61"/>
        <x:v>0</x:v>
      </x:c>
      <x:c r="K92" s="861">
        <x:f t="shared" si="61"/>
        <x:v>0</x:v>
      </x:c>
      <x:c r="L92" s="73">
        <x:f t="shared" si="61"/>
        <x:v>0</x:v>
      </x:c>
      <x:c r="M92" s="861">
        <x:f t="shared" si="61"/>
        <x:v>0</x:v>
      </x:c>
      <x:c r="N92" s="861">
        <x:f t="shared" si="61"/>
        <x:v>0</x:v>
      </x:c>
      <x:c r="O92" s="861">
        <x:f t="shared" si="61"/>
        <x:v>1</x:v>
      </x:c>
      <x:c r="P92" s="861">
        <x:f t="shared" si="61"/>
        <x:v>1</x:v>
      </x:c>
      <x:c r="Q92" s="861">
        <x:f t="shared" si="61"/>
        <x:v>0</x:v>
      </x:c>
      <x:c r="R92" s="73">
        <x:f t="shared" si="61"/>
        <x:v>0</x:v>
      </x:c>
      <x:c r="S92" s="861">
        <x:f t="shared" si="61"/>
        <x:v>1</x:v>
      </x:c>
      <x:c r="T92" s="73">
        <x:f t="shared" si="61"/>
        <x:v>16</x:v>
      </x:c>
      <x:c r="U92" s="861">
        <x:f t="shared" si="61"/>
        <x:v>0</x:v>
      </x:c>
      <x:c r="V92" s="73">
        <x:f t="shared" si="61"/>
        <x:v>0</x:v>
      </x:c>
      <x:c r="W92" s="861">
        <x:f t="shared" si="61"/>
        <x:v>0</x:v>
      </x:c>
      <x:c r="X92" s="861">
        <x:f t="shared" si="61"/>
        <x:v>9</x:v>
      </x:c>
      <x:c r="Y92" s="861">
        <x:f t="shared" si="61"/>
        <x:v>0</x:v>
      </x:c>
      <x:c r="Z92" s="861">
        <x:f t="shared" si="61"/>
        <x:v>0</x:v>
      </x:c>
      <x:c r="AA92" s="861">
        <x:f t="shared" si="61"/>
        <x:v>0</x:v>
      </x:c>
      <x:c r="AB92" s="861">
        <x:f t="shared" si="61"/>
        <x:v>0</x:v>
      </x:c>
      <x:c r="AC92" s="861">
        <x:f t="shared" si="61"/>
        <x:v>0</x:v>
      </x:c>
      <x:c r="AD92" s="861">
        <x:f t="shared" si="61"/>
        <x:v>0</x:v>
      </x:c>
      <x:c r="AE92" s="861">
        <x:f t="shared" si="61"/>
        <x:v>0</x:v>
      </x:c>
      <x:c r="AF92" s="861">
        <x:f t="shared" si="61"/>
        <x:v>0</x:v>
      </x:c>
      <x:c r="AG92" s="861">
        <x:f t="shared" si="61"/>
        <x:v>0</x:v>
      </x:c>
      <x:c r="AH92" s="861">
        <x:f t="shared" si="61"/>
        <x:v>0</x:v>
      </x:c>
      <x:c r="AI92" s="861">
        <x:f t="shared" si="61"/>
        <x:v>0</x:v>
      </x:c>
      <x:c r="AJ92" s="861">
        <x:f t="shared" si="61"/>
        <x:v>0</x:v>
      </x:c>
      <x:c r="AK92" s="861">
        <x:f t="shared" si="61"/>
        <x:v>0</x:v>
      </x:c>
      <x:c r="AL92" s="873" t="s">
        <x:v>1623</x:v>
      </x:c>
      <x:c r="AM92" s="861">
        <x:f t="shared" ref="AM92:BU92" si="62">AM93</x:f>
        <x:v>0</x:v>
      </x:c>
      <x:c r="AN92" s="73">
        <x:f t="shared" si="62"/>
        <x:v>0</x:v>
      </x:c>
      <x:c r="AO92" s="861">
        <x:f t="shared" si="62"/>
        <x:v>0</x:v>
      </x:c>
      <x:c r="AP92" s="861">
        <x:f t="shared" si="62"/>
        <x:v>0</x:v>
      </x:c>
      <x:c r="AQ92" s="861">
        <x:f t="shared" si="62"/>
        <x:v>0</x:v>
      </x:c>
      <x:c r="AR92" s="73">
        <x:f t="shared" si="62"/>
        <x:v>0</x:v>
      </x:c>
      <x:c r="AS92" s="861">
        <x:f t="shared" si="62"/>
        <x:v>0</x:v>
      </x:c>
      <x:c r="AT92" s="73">
        <x:f t="shared" si="62"/>
        <x:v>0</x:v>
      </x:c>
      <x:c r="AU92" s="861">
        <x:f t="shared" si="62"/>
        <x:v>0</x:v>
      </x:c>
      <x:c r="AV92" s="861">
        <x:f t="shared" si="62"/>
        <x:v>0</x:v>
      </x:c>
      <x:c r="AW92" s="861">
        <x:f t="shared" si="62"/>
        <x:v>0</x:v>
      </x:c>
      <x:c r="AX92" s="861">
        <x:f t="shared" si="62"/>
        <x:v>0</x:v>
      </x:c>
      <x:c r="AY92" s="861">
        <x:f t="shared" si="62"/>
        <x:v>0</x:v>
      </x:c>
      <x:c r="AZ92" s="861">
        <x:f t="shared" si="62"/>
        <x:v>0</x:v>
      </x:c>
      <x:c r="BA92" s="73">
        <x:f t="shared" si="62"/>
        <x:v>0</x:v>
      </x:c>
      <x:c r="BB92" s="861">
        <x:f t="shared" si="62"/>
        <x:v>0</x:v>
      </x:c>
      <x:c r="BC92" s="861">
        <x:f t="shared" si="62"/>
        <x:v>0</x:v>
      </x:c>
      <x:c r="BD92" s="861">
        <x:f t="shared" si="62"/>
        <x:v>0</x:v>
      </x:c>
      <x:c r="BE92" s="861">
        <x:f t="shared" si="62"/>
        <x:v>0</x:v>
      </x:c>
      <x:c r="BF92" s="861">
        <x:f t="shared" si="62"/>
        <x:v>0</x:v>
      </x:c>
      <x:c r="BG92" s="861">
        <x:f t="shared" si="62"/>
        <x:v>0</x:v>
      </x:c>
      <x:c r="BH92" s="861">
        <x:f t="shared" si="62"/>
        <x:v>0</x:v>
      </x:c>
      <x:c r="BI92" s="861">
        <x:f t="shared" si="62"/>
        <x:v>0</x:v>
      </x:c>
      <x:c r="BJ92" s="73">
        <x:f t="shared" si="62"/>
        <x:v>0</x:v>
      </x:c>
      <x:c r="BK92" s="861">
        <x:f t="shared" si="62"/>
        <x:v>0</x:v>
      </x:c>
      <x:c r="BL92" s="73">
        <x:f t="shared" si="62"/>
        <x:v>0</x:v>
      </x:c>
      <x:c r="BM92" s="861">
        <x:f t="shared" si="62"/>
        <x:v>0</x:v>
      </x:c>
      <x:c r="BN92" s="73">
        <x:f t="shared" si="62"/>
        <x:v>0</x:v>
      </x:c>
      <x:c r="BO92" s="861">
        <x:f t="shared" si="62"/>
        <x:v>0</x:v>
      </x:c>
      <x:c r="BP92" s="73">
        <x:f t="shared" si="62"/>
        <x:v>0</x:v>
      </x:c>
      <x:c r="BQ92" s="861">
        <x:f t="shared" si="62"/>
        <x:v>0</x:v>
      </x:c>
      <x:c r="BR92" s="861">
        <x:f t="shared" si="62"/>
        <x:v>0</x:v>
      </x:c>
      <x:c r="BS92" s="861">
        <x:f t="shared" si="62"/>
        <x:v>0</x:v>
      </x:c>
      <x:c r="BT92" s="861">
        <x:f t="shared" si="62"/>
        <x:v>0</x:v>
      </x:c>
      <x:c r="BU92" s="861">
        <x:f t="shared" si="62"/>
        <x:v>0</x:v>
      </x:c>
      <x:c r="BV92" s="873" t="s">
        <x:v>1623</x:v>
      </x:c>
      <x:c r="BW92" s="861">
        <x:f t="shared" ref="BW92:CX92" si="63">BW93</x:f>
        <x:v>0</x:v>
      </x:c>
      <x:c r="BX92" s="861">
        <x:f t="shared" si="63"/>
        <x:v>0</x:v>
      </x:c>
      <x:c r="BY92" s="73">
        <x:f t="shared" si="63"/>
        <x:v>0</x:v>
      </x:c>
      <x:c r="BZ92" s="861">
        <x:f t="shared" si="63"/>
        <x:v>0</x:v>
      </x:c>
      <x:c r="CA92" s="73">
        <x:f t="shared" si="63"/>
        <x:v>0</x:v>
      </x:c>
      <x:c r="CB92" s="861">
        <x:f t="shared" si="63"/>
        <x:v>0</x:v>
      </x:c>
      <x:c r="CC92" s="73">
        <x:f t="shared" si="63"/>
        <x:v>0</x:v>
      </x:c>
      <x:c r="CD92" s="861">
        <x:f t="shared" si="63"/>
        <x:v>0</x:v>
      </x:c>
      <x:c r="CE92" s="861">
        <x:f t="shared" si="63"/>
        <x:v>0</x:v>
      </x:c>
      <x:c r="CF92" s="73">
        <x:f t="shared" si="63"/>
        <x:v>0</x:v>
      </x:c>
      <x:c r="CG92" s="861">
        <x:f t="shared" si="63"/>
        <x:v>0</x:v>
      </x:c>
      <x:c r="CH92" s="861">
        <x:f t="shared" si="63"/>
        <x:v>0</x:v>
      </x:c>
      <x:c r="CI92" s="861">
        <x:f t="shared" si="63"/>
        <x:v>0</x:v>
      </x:c>
      <x:c r="CJ92" s="861">
        <x:f t="shared" si="63"/>
        <x:v>0</x:v>
      </x:c>
      <x:c r="CK92" s="861">
        <x:f t="shared" si="63"/>
        <x:v>0</x:v>
      </x:c>
      <x:c r="CL92" s="861">
        <x:f t="shared" si="63"/>
        <x:v>0</x:v>
      </x:c>
      <x:c r="CM92" s="861">
        <x:f t="shared" si="63"/>
        <x:v>0</x:v>
      </x:c>
      <x:c r="CN92" s="861">
        <x:f t="shared" si="63"/>
        <x:v>0</x:v>
      </x:c>
      <x:c r="CO92" s="861">
        <x:f t="shared" si="63"/>
        <x:v>0</x:v>
      </x:c>
      <x:c r="CP92" s="73">
        <x:f t="shared" si="63"/>
        <x:v>0</x:v>
      </x:c>
      <x:c r="CQ92" s="861">
        <x:f t="shared" si="63"/>
        <x:v>0</x:v>
      </x:c>
      <x:c r="CR92" s="73">
        <x:f t="shared" si="63"/>
        <x:v>0</x:v>
      </x:c>
      <x:c r="CS92" s="861">
        <x:f t="shared" si="63"/>
        <x:v>14</x:v>
      </x:c>
      <x:c r="CT92" s="861">
        <x:f t="shared" si="63"/>
        <x:v>0</x:v>
      </x:c>
      <x:c r="CU92" s="861">
        <x:f t="shared" si="63"/>
        <x:v>0</x:v>
      </x:c>
      <x:c r="CV92" s="861">
        <x:f t="shared" si="63"/>
        <x:v>0</x:v>
      </x:c>
      <x:c r="CW92" s="861">
        <x:f t="shared" si="63"/>
        <x:v>0</x:v>
      </x:c>
      <x:c r="CX92" s="861">
        <x:f t="shared" si="63"/>
        <x:v>0</x:v>
      </x:c>
      <x:c r="CY92" s="873" t="s">
        <x:v>1623</x:v>
      </x:c>
      <x:c r="CZ92" s="861">
        <x:f t="shared" ref="CZ92:DG92" si="64">CZ93</x:f>
        <x:v>0</x:v>
      </x:c>
      <x:c r="DA92" s="73">
        <x:f t="shared" si="64"/>
        <x:v>0</x:v>
      </x:c>
      <x:c r="DB92" s="861">
        <x:f t="shared" si="64"/>
        <x:v>0</x:v>
      </x:c>
      <x:c r="DC92" s="73">
        <x:f t="shared" si="64"/>
        <x:v>0</x:v>
      </x:c>
      <x:c r="DD92" s="861">
        <x:f t="shared" si="64"/>
        <x:v>0</x:v>
      </x:c>
      <x:c r="DE92" s="73">
        <x:f t="shared" si="64"/>
        <x:v>0</x:v>
      </x:c>
      <x:c r="DF92" s="861">
        <x:f t="shared" si="64"/>
        <x:v>0</x:v>
      </x:c>
      <x:c r="DG92" s="104">
        <x:f t="shared" si="64"/>
        <x:v>0</x:v>
      </x:c>
    </x:row>
    <x:row r="93" spans="1:111" s="843" customFormat="1" ht="30" customHeight="1">
      <x:c r="A93" s="877" t="s">
        <x:v>1668</x:v>
      </x:c>
      <x:c r="B93" s="878">
        <x:v>1</x:v>
      </x:c>
      <x:c r="C93" s="478">
        <x:v>1232</x:v>
      </x:c>
      <x:c r="D93" s="879">
        <x:v>1</x:v>
      </x:c>
      <x:c r="E93" s="478">
        <x:v>444</x:v>
      </x:c>
      <x:c r="F93" s="879"/>
      <x:c r="G93" s="478"/>
      <x:c r="H93" s="879"/>
      <x:c r="I93" s="478"/>
      <x:c r="J93" s="879"/>
      <x:c r="K93" s="879"/>
      <x:c r="L93" s="478"/>
      <x:c r="M93" s="879"/>
      <x:c r="N93" s="879"/>
      <x:c r="O93" s="879">
        <x:v>1</x:v>
      </x:c>
      <x:c r="P93" s="879">
        <x:v>1</x:v>
      </x:c>
      <x:c r="Q93" s="879"/>
      <x:c r="R93" s="478"/>
      <x:c r="S93" s="879">
        <x:v>1</x:v>
      </x:c>
      <x:c r="T93" s="478">
        <x:v>16</x:v>
      </x:c>
      <x:c r="U93" s="879"/>
      <x:c r="V93" s="478"/>
      <x:c r="W93" s="879"/>
      <x:c r="X93" s="879">
        <x:v>9</x:v>
      </x:c>
      <x:c r="Y93" s="879"/>
      <x:c r="Z93" s="879"/>
      <x:c r="AA93" s="879"/>
      <x:c r="AB93" s="879"/>
      <x:c r="AC93" s="879"/>
      <x:c r="AD93" s="879"/>
      <x:c r="AE93" s="879"/>
      <x:c r="AF93" s="879"/>
      <x:c r="AG93" s="879"/>
      <x:c r="AH93" s="879"/>
      <x:c r="AI93" s="879"/>
      <x:c r="AJ93" s="879"/>
      <x:c r="AK93" s="879"/>
      <x:c r="AL93" s="877" t="s">
        <x:v>1668</x:v>
      </x:c>
      <x:c r="AM93" s="879"/>
      <x:c r="AN93" s="478"/>
      <x:c r="AO93" s="879"/>
      <x:c r="AP93" s="879"/>
      <x:c r="AQ93" s="879"/>
      <x:c r="AR93" s="478"/>
      <x:c r="AS93" s="879"/>
      <x:c r="AT93" s="478"/>
      <x:c r="AU93" s="879"/>
      <x:c r="AV93" s="879"/>
      <x:c r="AW93" s="879"/>
      <x:c r="AX93" s="879"/>
      <x:c r="AY93" s="879"/>
      <x:c r="AZ93" s="879"/>
      <x:c r="BA93" s="478"/>
      <x:c r="BB93" s="879"/>
      <x:c r="BC93" s="879"/>
      <x:c r="BD93" s="879"/>
      <x:c r="BE93" s="879"/>
      <x:c r="BF93" s="879"/>
      <x:c r="BG93" s="879"/>
      <x:c r="BH93" s="879"/>
      <x:c r="BI93" s="879"/>
      <x:c r="BJ93" s="478"/>
      <x:c r="BK93" s="879"/>
      <x:c r="BL93" s="478"/>
      <x:c r="BM93" s="879"/>
      <x:c r="BN93" s="478"/>
      <x:c r="BO93" s="879"/>
      <x:c r="BP93" s="478"/>
      <x:c r="BQ93" s="879"/>
      <x:c r="BR93" s="879"/>
      <x:c r="BS93" s="879"/>
      <x:c r="BT93" s="879"/>
      <x:c r="BU93" s="879"/>
      <x:c r="BV93" s="877" t="s">
        <x:v>2312</x:v>
      </x:c>
      <x:c r="BW93" s="879"/>
      <x:c r="BX93" s="879"/>
      <x:c r="BY93" s="478"/>
      <x:c r="BZ93" s="879"/>
      <x:c r="CA93" s="478"/>
      <x:c r="CB93" s="879"/>
      <x:c r="CC93" s="478"/>
      <x:c r="CD93" s="879"/>
      <x:c r="CE93" s="879"/>
      <x:c r="CF93" s="478"/>
      <x:c r="CG93" s="879"/>
      <x:c r="CH93" s="879"/>
      <x:c r="CI93" s="879"/>
      <x:c r="CJ93" s="879"/>
      <x:c r="CK93" s="879"/>
      <x:c r="CL93" s="879"/>
      <x:c r="CM93" s="879"/>
      <x:c r="CN93" s="879"/>
      <x:c r="CO93" s="879"/>
      <x:c r="CP93" s="478"/>
      <x:c r="CQ93" s="879"/>
      <x:c r="CR93" s="478"/>
      <x:c r="CS93" s="879">
        <x:v>14</x:v>
      </x:c>
      <x:c r="CT93" s="879"/>
      <x:c r="CU93" s="879"/>
      <x:c r="CV93" s="879"/>
      <x:c r="CW93" s="879"/>
      <x:c r="CX93" s="879"/>
      <x:c r="CY93" s="877" t="s">
        <x:v>2312</x:v>
      </x:c>
      <x:c r="CZ93" s="879"/>
      <x:c r="DA93" s="478"/>
      <x:c r="DB93" s="879"/>
      <x:c r="DC93" s="478"/>
      <x:c r="DD93" s="879"/>
      <x:c r="DE93" s="478"/>
      <x:c r="DF93" s="879"/>
      <x:c r="DG93" s="500"/>
    </x:row>
    <x:row r="94" spans="1:111" ht="30" customHeight="1">
      <x:c r="A94" s="849" t="s">
        <x:v>2403</x:v>
      </x:c>
      <x:c r="B94" s="850">
        <x:f>B95+B134</x:f>
        <x:v>0</x:v>
      </x:c>
      <x:c r="C94" s="347">
        <x:f t="shared" ref="C94:BN94" si="65">C95+C134</x:f>
        <x:v>0</x:v>
      </x:c>
      <x:c r="D94" s="851">
        <x:f t="shared" si="65"/>
        <x:v>0</x:v>
      </x:c>
      <x:c r="E94" s="347">
        <x:f t="shared" si="65"/>
        <x:v>0</x:v>
      </x:c>
      <x:c r="F94" s="851">
        <x:f t="shared" si="65"/>
        <x:v>1</x:v>
      </x:c>
      <x:c r="G94" s="347">
        <x:f t="shared" si="65"/>
        <x:v>2.3999999999999999</x:v>
      </x:c>
      <x:c r="H94" s="851">
        <x:f t="shared" si="65"/>
        <x:v>0</x:v>
      </x:c>
      <x:c r="I94" s="347">
        <x:f t="shared" si="65"/>
        <x:v>0</x:v>
      </x:c>
      <x:c r="J94" s="851">
        <x:f t="shared" si="65"/>
        <x:v>0</x:v>
      </x:c>
      <x:c r="K94" s="851">
        <x:f t="shared" si="65"/>
        <x:v>0</x:v>
      </x:c>
      <x:c r="L94" s="347">
        <x:f t="shared" si="65"/>
        <x:v>0</x:v>
      </x:c>
      <x:c r="M94" s="851">
        <x:f t="shared" si="65"/>
        <x:v>0</x:v>
      </x:c>
      <x:c r="N94" s="851">
        <x:f t="shared" si="65"/>
        <x:v>0</x:v>
      </x:c>
      <x:c r="O94" s="851">
        <x:f t="shared" si="65"/>
        <x:v>0</x:v>
      </x:c>
      <x:c r="P94" s="851">
        <x:f t="shared" si="65"/>
        <x:v>0</x:v>
      </x:c>
      <x:c r="Q94" s="851">
        <x:f t="shared" si="65"/>
        <x:v>0</x:v>
      </x:c>
      <x:c r="R94" s="347">
        <x:f t="shared" si="65"/>
        <x:v>0</x:v>
      </x:c>
      <x:c r="S94" s="851">
        <x:f t="shared" si="65"/>
        <x:v>1</x:v>
      </x:c>
      <x:c r="T94" s="347">
        <x:f t="shared" si="65"/>
        <x:v>22</x:v>
      </x:c>
      <x:c r="U94" s="851">
        <x:f t="shared" si="65"/>
        <x:v>0</x:v>
      </x:c>
      <x:c r="V94" s="347">
        <x:f t="shared" si="65"/>
        <x:v>0</x:v>
      </x:c>
      <x:c r="W94" s="851">
        <x:f t="shared" si="65"/>
        <x:v>24</x:v>
      </x:c>
      <x:c r="X94" s="851">
        <x:f t="shared" si="65"/>
        <x:v>242</x:v>
      </x:c>
      <x:c r="Y94" s="851">
        <x:f t="shared" si="65"/>
        <x:v>19</x:v>
      </x:c>
      <x:c r="Z94" s="851">
        <x:f t="shared" si="65"/>
        <x:v>58</x:v>
      </x:c>
      <x:c r="AA94" s="851">
        <x:f t="shared" si="65"/>
        <x:v>0</x:v>
      </x:c>
      <x:c r="AB94" s="851">
        <x:f t="shared" si="65"/>
        <x:v>0</x:v>
      </x:c>
      <x:c r="AC94" s="851">
        <x:f t="shared" si="65"/>
        <x:v>0</x:v>
      </x:c>
      <x:c r="AD94" s="851">
        <x:f t="shared" si="65"/>
        <x:v>0</x:v>
      </x:c>
      <x:c r="AE94" s="851">
        <x:f t="shared" si="65"/>
        <x:v>0</x:v>
      </x:c>
      <x:c r="AF94" s="851">
        <x:f t="shared" si="65"/>
        <x:v>0</x:v>
      </x:c>
      <x:c r="AG94" s="851">
        <x:f t="shared" si="65"/>
        <x:v>2</x:v>
      </x:c>
      <x:c r="AH94" s="851">
        <x:f t="shared" si="65"/>
        <x:v>0</x:v>
      </x:c>
      <x:c r="AI94" s="851">
        <x:f t="shared" si="65"/>
        <x:v>0</x:v>
      </x:c>
      <x:c r="AJ94" s="851">
        <x:f t="shared" si="65"/>
        <x:v>1</x:v>
      </x:c>
      <x:c r="AK94" s="851">
        <x:f t="shared" si="65"/>
        <x:v>3</x:v>
      </x:c>
      <x:c r="AL94" s="849" t="s">
        <x:v>2403</x:v>
      </x:c>
      <x:c r="AM94" s="851">
        <x:f t="shared" si="65"/>
        <x:v>0</x:v>
      </x:c>
      <x:c r="AN94" s="347">
        <x:f t="shared" si="65"/>
        <x:v>0</x:v>
      </x:c>
      <x:c r="AO94" s="851">
        <x:f t="shared" si="65"/>
        <x:v>0</x:v>
      </x:c>
      <x:c r="AP94" s="851">
        <x:f t="shared" si="65"/>
        <x:v>0</x:v>
      </x:c>
      <x:c r="AQ94" s="851">
        <x:f t="shared" si="65"/>
        <x:v>0</x:v>
      </x:c>
      <x:c r="AR94" s="347">
        <x:f t="shared" si="65"/>
        <x:v>0</x:v>
      </x:c>
      <x:c r="AS94" s="851">
        <x:f t="shared" si="65"/>
        <x:v>0</x:v>
      </x:c>
      <x:c r="AT94" s="347">
        <x:f t="shared" si="65"/>
        <x:v>0</x:v>
      </x:c>
      <x:c r="AU94" s="851">
        <x:f t="shared" si="65"/>
        <x:v>0</x:v>
      </x:c>
      <x:c r="AV94" s="851">
        <x:f t="shared" si="65"/>
        <x:v>0</x:v>
      </x:c>
      <x:c r="AW94" s="851">
        <x:f t="shared" si="65"/>
        <x:v>3</x:v>
      </x:c>
      <x:c r="AX94" s="851">
        <x:f t="shared" si="65"/>
        <x:v>3</x:v>
      </x:c>
      <x:c r="AY94" s="851">
        <x:f t="shared" si="65"/>
        <x:v>4</x:v>
      </x:c>
      <x:c r="AZ94" s="851">
        <x:f t="shared" si="65"/>
        <x:v>0</x:v>
      </x:c>
      <x:c r="BA94" s="347">
        <x:f t="shared" si="65"/>
        <x:v>0</x:v>
      </x:c>
      <x:c r="BB94" s="851">
        <x:f t="shared" si="65"/>
        <x:v>0</x:v>
      </x:c>
      <x:c r="BC94" s="851">
        <x:f t="shared" si="65"/>
        <x:v>0</x:v>
      </x:c>
      <x:c r="BD94" s="851">
        <x:f t="shared" si="65"/>
        <x:v>0</x:v>
      </x:c>
      <x:c r="BE94" s="851">
        <x:f t="shared" si="65"/>
        <x:v>20</x:v>
      </x:c>
      <x:c r="BF94" s="851">
        <x:f t="shared" si="65"/>
        <x:v>94</x:v>
      </x:c>
      <x:c r="BG94" s="851">
        <x:f t="shared" si="65"/>
        <x:v>4</x:v>
      </x:c>
      <x:c r="BH94" s="851">
        <x:f t="shared" si="65"/>
        <x:v>5</x:v>
      </x:c>
      <x:c r="BI94" s="851">
        <x:f t="shared" si="65"/>
        <x:v>0</x:v>
      </x:c>
      <x:c r="BJ94" s="347">
        <x:f t="shared" si="65"/>
        <x:v>0</x:v>
      </x:c>
      <x:c r="BK94" s="851">
        <x:f t="shared" si="65"/>
        <x:v>0</x:v>
      </x:c>
      <x:c r="BL94" s="347">
        <x:f t="shared" si="65"/>
        <x:v>0</x:v>
      </x:c>
      <x:c r="BM94" s="851">
        <x:f t="shared" si="65"/>
        <x:v>0</x:v>
      </x:c>
      <x:c r="BN94" s="347">
        <x:f t="shared" si="65"/>
        <x:v>0</x:v>
      </x:c>
      <x:c r="BO94" s="851">
        <x:f t="shared" ref="BO94:DG94" si="66">BO95+BO134</x:f>
        <x:v>0</x:v>
      </x:c>
      <x:c r="BP94" s="347">
        <x:f t="shared" si="66"/>
        <x:v>0</x:v>
      </x:c>
      <x:c r="BQ94" s="851">
        <x:f t="shared" si="66"/>
        <x:v>0</x:v>
      </x:c>
      <x:c r="BR94" s="851">
        <x:f t="shared" si="66"/>
        <x:v>0</x:v>
      </x:c>
      <x:c r="BS94" s="851">
        <x:f t="shared" si="66"/>
        <x:v>0</x:v>
      </x:c>
      <x:c r="BT94" s="851">
        <x:f t="shared" si="66"/>
        <x:v>0</x:v>
      </x:c>
      <x:c r="BU94" s="851">
        <x:f t="shared" si="66"/>
        <x:v>0</x:v>
      </x:c>
      <x:c r="BV94" s="849" t="s">
        <x:v>2403</x:v>
      </x:c>
      <x:c r="BW94" s="851">
        <x:f t="shared" si="66"/>
        <x:v>1</x:v>
      </x:c>
      <x:c r="BX94" s="851">
        <x:f t="shared" si="66"/>
        <x:v>150</x:v>
      </x:c>
      <x:c r="BY94" s="347">
        <x:f t="shared" si="66"/>
        <x:v>7200</x:v>
      </x:c>
      <x:c r="BZ94" s="851">
        <x:f t="shared" si="66"/>
        <x:v>0</x:v>
      </x:c>
      <x:c r="CA94" s="347">
        <x:f t="shared" si="66"/>
        <x:v>0</x:v>
      </x:c>
      <x:c r="CB94" s="851">
        <x:f t="shared" si="66"/>
        <x:v>0</x:v>
      </x:c>
      <x:c r="CC94" s="347">
        <x:f t="shared" si="66"/>
        <x:v>0</x:v>
      </x:c>
      <x:c r="CD94" s="851">
        <x:f t="shared" si="66"/>
        <x:v>0</x:v>
      </x:c>
      <x:c r="CE94" s="851">
        <x:f t="shared" si="66"/>
        <x:v>6</x:v>
      </x:c>
      <x:c r="CF94" s="347">
        <x:f t="shared" si="66"/>
        <x:v>43.200000000000003</x:v>
      </x:c>
      <x:c r="CG94" s="851">
        <x:f t="shared" si="66"/>
        <x:v>0</x:v>
      </x:c>
      <x:c r="CH94" s="851">
        <x:f t="shared" si="66"/>
        <x:v>0</x:v>
      </x:c>
      <x:c r="CI94" s="851">
        <x:f t="shared" si="66"/>
        <x:v>0</x:v>
      </x:c>
      <x:c r="CJ94" s="851">
        <x:f t="shared" si="66"/>
        <x:v>7</x:v>
      </x:c>
      <x:c r="CK94" s="851">
        <x:f t="shared" si="66"/>
        <x:v>0</x:v>
      </x:c>
      <x:c r="CL94" s="851">
        <x:f t="shared" si="66"/>
        <x:v>0</x:v>
      </x:c>
      <x:c r="CM94" s="851">
        <x:f t="shared" si="66"/>
        <x:v>0</x:v>
      </x:c>
      <x:c r="CN94" s="851">
        <x:f t="shared" si="66"/>
        <x:v>0</x:v>
      </x:c>
      <x:c r="CO94" s="851">
        <x:f t="shared" si="66"/>
        <x:v>0</x:v>
      </x:c>
      <x:c r="CP94" s="347">
        <x:f t="shared" si="66"/>
        <x:v>0</x:v>
      </x:c>
      <x:c r="CQ94" s="851">
        <x:f t="shared" si="66"/>
        <x:v>18</x:v>
      </x:c>
      <x:c r="CR94" s="347">
        <x:f t="shared" si="66"/>
        <x:v>460.35000000000002</x:v>
      </x:c>
      <x:c r="CS94" s="851">
        <x:f t="shared" si="66"/>
        <x:v>31</x:v>
      </x:c>
      <x:c r="CT94" s="851">
        <x:f t="shared" si="66"/>
        <x:v>0</x:v>
      </x:c>
      <x:c r="CU94" s="851">
        <x:f t="shared" si="66"/>
        <x:v>0</x:v>
      </x:c>
      <x:c r="CV94" s="851">
        <x:f t="shared" si="66"/>
        <x:v>0</x:v>
      </x:c>
      <x:c r="CW94" s="851">
        <x:f t="shared" si="66"/>
        <x:v>9</x:v>
      </x:c>
      <x:c r="CX94" s="851">
        <x:f t="shared" si="66"/>
        <x:v>50</x:v>
      </x:c>
      <x:c r="CY94" s="849" t="s">
        <x:v>2403</x:v>
      </x:c>
      <x:c r="CZ94" s="851">
        <x:f t="shared" si="66"/>
        <x:v>0</x:v>
      </x:c>
      <x:c r="DA94" s="347">
        <x:f t="shared" si="66"/>
        <x:v>0</x:v>
      </x:c>
      <x:c r="DB94" s="851">
        <x:f t="shared" si="66"/>
        <x:v>0</x:v>
      </x:c>
      <x:c r="DC94" s="347">
        <x:f t="shared" si="66"/>
        <x:v>0</x:v>
      </x:c>
      <x:c r="DD94" s="851">
        <x:f t="shared" si="66"/>
        <x:v>0</x:v>
      </x:c>
      <x:c r="DE94" s="347">
        <x:f t="shared" si="66"/>
        <x:v>0</x:v>
      </x:c>
      <x:c r="DF94" s="851">
        <x:f t="shared" si="66"/>
        <x:v>0</x:v>
      </x:c>
      <x:c r="DG94" s="349">
        <x:f t="shared" si="66"/>
        <x:v>0</x:v>
      </x:c>
    </x:row>
    <x:row r="95" spans="1:111" ht="30" customHeight="1">
      <x:c r="A95" s="855" t="s">
        <x:v>1065</x:v>
      </x:c>
      <x:c r="B95" s="856">
        <x:f t="shared" ref="B95:AK95" si="67">SUM(B96:B133)</x:f>
        <x:v>0</x:v>
      </x:c>
      <x:c r="C95" s="82">
        <x:f t="shared" si="67"/>
        <x:v>0</x:v>
      </x:c>
      <x:c r="D95" s="857">
        <x:f t="shared" si="67"/>
        <x:v>0</x:v>
      </x:c>
      <x:c r="E95" s="82">
        <x:f t="shared" si="67"/>
        <x:v>0</x:v>
      </x:c>
      <x:c r="F95" s="857">
        <x:f t="shared" si="67"/>
        <x:v>0</x:v>
      </x:c>
      <x:c r="G95" s="82">
        <x:f t="shared" si="67"/>
        <x:v>0</x:v>
      </x:c>
      <x:c r="H95" s="857">
        <x:f t="shared" si="67"/>
        <x:v>0</x:v>
      </x:c>
      <x:c r="I95" s="82">
        <x:f t="shared" si="67"/>
        <x:v>0</x:v>
      </x:c>
      <x:c r="J95" s="857">
        <x:f t="shared" si="67"/>
        <x:v>0</x:v>
      </x:c>
      <x:c r="K95" s="857">
        <x:f t="shared" si="67"/>
        <x:v>0</x:v>
      </x:c>
      <x:c r="L95" s="82">
        <x:f t="shared" si="67"/>
        <x:v>0</x:v>
      </x:c>
      <x:c r="M95" s="857">
        <x:f t="shared" si="67"/>
        <x:v>0</x:v>
      </x:c>
      <x:c r="N95" s="857">
        <x:f t="shared" si="67"/>
        <x:v>0</x:v>
      </x:c>
      <x:c r="O95" s="857">
        <x:f t="shared" si="67"/>
        <x:v>0</x:v>
      </x:c>
      <x:c r="P95" s="857">
        <x:f t="shared" si="67"/>
        <x:v>0</x:v>
      </x:c>
      <x:c r="Q95" s="857">
        <x:f t="shared" si="67"/>
        <x:v>0</x:v>
      </x:c>
      <x:c r="R95" s="82">
        <x:f t="shared" si="67"/>
        <x:v>0</x:v>
      </x:c>
      <x:c r="S95" s="857">
        <x:f t="shared" si="67"/>
        <x:v>1</x:v>
      </x:c>
      <x:c r="T95" s="82">
        <x:f t="shared" si="67"/>
        <x:v>22</x:v>
      </x:c>
      <x:c r="U95" s="857">
        <x:f t="shared" si="67"/>
        <x:v>0</x:v>
      </x:c>
      <x:c r="V95" s="82">
        <x:f t="shared" si="67"/>
        <x:v>0</x:v>
      </x:c>
      <x:c r="W95" s="857">
        <x:f t="shared" si="67"/>
        <x:v>20</x:v>
      </x:c>
      <x:c r="X95" s="857">
        <x:f t="shared" si="67"/>
        <x:v>111</x:v>
      </x:c>
      <x:c r="Y95" s="857">
        <x:f t="shared" si="67"/>
        <x:v>19</x:v>
      </x:c>
      <x:c r="Z95" s="857">
        <x:f t="shared" si="67"/>
        <x:v>58</x:v>
      </x:c>
      <x:c r="AA95" s="857">
        <x:f t="shared" si="67"/>
        <x:v>0</x:v>
      </x:c>
      <x:c r="AB95" s="857">
        <x:f t="shared" si="67"/>
        <x:v>0</x:v>
      </x:c>
      <x:c r="AC95" s="857">
        <x:f t="shared" si="67"/>
        <x:v>0</x:v>
      </x:c>
      <x:c r="AD95" s="857">
        <x:f t="shared" si="67"/>
        <x:v>0</x:v>
      </x:c>
      <x:c r="AE95" s="857">
        <x:f t="shared" si="67"/>
        <x:v>0</x:v>
      </x:c>
      <x:c r="AF95" s="857">
        <x:f t="shared" si="67"/>
        <x:v>0</x:v>
      </x:c>
      <x:c r="AG95" s="857">
        <x:f t="shared" si="67"/>
        <x:v>2</x:v>
      </x:c>
      <x:c r="AH95" s="857">
        <x:f t="shared" si="67"/>
        <x:v>0</x:v>
      </x:c>
      <x:c r="AI95" s="857">
        <x:f t="shared" si="67"/>
        <x:v>0</x:v>
      </x:c>
      <x:c r="AJ95" s="857">
        <x:f t="shared" si="67"/>
        <x:v>1</x:v>
      </x:c>
      <x:c r="AK95" s="857">
        <x:f t="shared" si="67"/>
        <x:v>3</x:v>
      </x:c>
      <x:c r="AL95" s="855" t="s">
        <x:v>1065</x:v>
      </x:c>
      <x:c r="AM95" s="857">
        <x:f t="shared" ref="AM95:BU95" si="68">SUM(AM96:AM133)</x:f>
        <x:v>0</x:v>
      </x:c>
      <x:c r="AN95" s="82">
        <x:f t="shared" si="68"/>
        <x:v>0</x:v>
      </x:c>
      <x:c r="AO95" s="857">
        <x:f t="shared" si="68"/>
        <x:v>0</x:v>
      </x:c>
      <x:c r="AP95" s="857">
        <x:f t="shared" si="68"/>
        <x:v>0</x:v>
      </x:c>
      <x:c r="AQ95" s="857">
        <x:f t="shared" si="68"/>
        <x:v>0</x:v>
      </x:c>
      <x:c r="AR95" s="82">
        <x:f t="shared" si="68"/>
        <x:v>0</x:v>
      </x:c>
      <x:c r="AS95" s="857">
        <x:f t="shared" si="68"/>
        <x:v>0</x:v>
      </x:c>
      <x:c r="AT95" s="82">
        <x:f t="shared" si="68"/>
        <x:v>0</x:v>
      </x:c>
      <x:c r="AU95" s="857">
        <x:f t="shared" si="68"/>
        <x:v>0</x:v>
      </x:c>
      <x:c r="AV95" s="857">
        <x:f t="shared" si="68"/>
        <x:v>0</x:v>
      </x:c>
      <x:c r="AW95" s="857">
        <x:f t="shared" si="68"/>
        <x:v>0</x:v>
      </x:c>
      <x:c r="AX95" s="857">
        <x:f t="shared" si="68"/>
        <x:v>0</x:v>
      </x:c>
      <x:c r="AY95" s="857">
        <x:f t="shared" si="68"/>
        <x:v>0</x:v>
      </x:c>
      <x:c r="AZ95" s="857">
        <x:f t="shared" si="68"/>
        <x:v>0</x:v>
      </x:c>
      <x:c r="BA95" s="82">
        <x:f t="shared" si="68"/>
        <x:v>0</x:v>
      </x:c>
      <x:c r="BB95" s="857">
        <x:f t="shared" si="68"/>
        <x:v>0</x:v>
      </x:c>
      <x:c r="BC95" s="857">
        <x:f t="shared" si="68"/>
        <x:v>0</x:v>
      </x:c>
      <x:c r="BD95" s="857">
        <x:f t="shared" si="68"/>
        <x:v>0</x:v>
      </x:c>
      <x:c r="BE95" s="857">
        <x:f t="shared" si="68"/>
        <x:v>14</x:v>
      </x:c>
      <x:c r="BF95" s="857">
        <x:f t="shared" si="68"/>
        <x:v>41</x:v>
      </x:c>
      <x:c r="BG95" s="857">
        <x:f t="shared" si="68"/>
        <x:v>0</x:v>
      </x:c>
      <x:c r="BH95" s="857">
        <x:f t="shared" si="68"/>
        <x:v>0</x:v>
      </x:c>
      <x:c r="BI95" s="857">
        <x:f t="shared" si="68"/>
        <x:v>0</x:v>
      </x:c>
      <x:c r="BJ95" s="82">
        <x:f t="shared" si="68"/>
        <x:v>0</x:v>
      </x:c>
      <x:c r="BK95" s="857">
        <x:f t="shared" si="68"/>
        <x:v>0</x:v>
      </x:c>
      <x:c r="BL95" s="82">
        <x:f t="shared" si="68"/>
        <x:v>0</x:v>
      </x:c>
      <x:c r="BM95" s="857">
        <x:f t="shared" si="68"/>
        <x:v>0</x:v>
      </x:c>
      <x:c r="BN95" s="82">
        <x:f t="shared" si="68"/>
        <x:v>0</x:v>
      </x:c>
      <x:c r="BO95" s="857">
        <x:f t="shared" si="68"/>
        <x:v>0</x:v>
      </x:c>
      <x:c r="BP95" s="82">
        <x:f t="shared" si="68"/>
        <x:v>0</x:v>
      </x:c>
      <x:c r="BQ95" s="857">
        <x:f t="shared" si="68"/>
        <x:v>0</x:v>
      </x:c>
      <x:c r="BR95" s="857">
        <x:f t="shared" si="68"/>
        <x:v>0</x:v>
      </x:c>
      <x:c r="BS95" s="857">
        <x:f t="shared" si="68"/>
        <x:v>0</x:v>
      </x:c>
      <x:c r="BT95" s="857">
        <x:f t="shared" si="68"/>
        <x:v>0</x:v>
      </x:c>
      <x:c r="BU95" s="857">
        <x:f t="shared" si="68"/>
        <x:v>0</x:v>
      </x:c>
      <x:c r="BV95" s="855" t="s">
        <x:v>1065</x:v>
      </x:c>
      <x:c r="BW95" s="857">
        <x:f t="shared" ref="BW95:CX95" si="69">SUM(BW96:BW133)</x:f>
        <x:v>0</x:v>
      </x:c>
      <x:c r="BX95" s="857">
        <x:f t="shared" si="69"/>
        <x:v>0</x:v>
      </x:c>
      <x:c r="BY95" s="82">
        <x:f t="shared" si="69"/>
        <x:v>0</x:v>
      </x:c>
      <x:c r="BZ95" s="857">
        <x:f t="shared" si="69"/>
        <x:v>0</x:v>
      </x:c>
      <x:c r="CA95" s="82">
        <x:f t="shared" si="69"/>
        <x:v>0</x:v>
      </x:c>
      <x:c r="CB95" s="857">
        <x:f t="shared" si="69"/>
        <x:v>0</x:v>
      </x:c>
      <x:c r="CC95" s="82">
        <x:f t="shared" si="69"/>
        <x:v>0</x:v>
      </x:c>
      <x:c r="CD95" s="857">
        <x:f t="shared" si="69"/>
        <x:v>0</x:v>
      </x:c>
      <x:c r="CE95" s="857">
        <x:f t="shared" si="69"/>
        <x:v>0</x:v>
      </x:c>
      <x:c r="CF95" s="82">
        <x:f t="shared" si="69"/>
        <x:v>0</x:v>
      </x:c>
      <x:c r="CG95" s="857">
        <x:f t="shared" si="69"/>
        <x:v>0</x:v>
      </x:c>
      <x:c r="CH95" s="857">
        <x:f t="shared" si="69"/>
        <x:v>0</x:v>
      </x:c>
      <x:c r="CI95" s="857">
        <x:f t="shared" si="69"/>
        <x:v>0</x:v>
      </x:c>
      <x:c r="CJ95" s="857">
        <x:f t="shared" si="69"/>
        <x:v>0</x:v>
      </x:c>
      <x:c r="CK95" s="857">
        <x:f t="shared" si="69"/>
        <x:v>0</x:v>
      </x:c>
      <x:c r="CL95" s="857">
        <x:f t="shared" si="69"/>
        <x:v>0</x:v>
      </x:c>
      <x:c r="CM95" s="857">
        <x:f t="shared" si="69"/>
        <x:v>0</x:v>
      </x:c>
      <x:c r="CN95" s="857">
        <x:f t="shared" si="69"/>
        <x:v>0</x:v>
      </x:c>
      <x:c r="CO95" s="857">
        <x:f t="shared" si="69"/>
        <x:v>0</x:v>
      </x:c>
      <x:c r="CP95" s="82">
        <x:f t="shared" si="69"/>
        <x:v>0</x:v>
      </x:c>
      <x:c r="CQ95" s="857">
        <x:f t="shared" si="69"/>
        <x:v>17</x:v>
      </x:c>
      <x:c r="CR95" s="82">
        <x:f t="shared" si="69"/>
        <x:v>460.35000000000002</x:v>
      </x:c>
      <x:c r="CS95" s="857">
        <x:f t="shared" si="69"/>
        <x:v>31</x:v>
      </x:c>
      <x:c r="CT95" s="857">
        <x:f t="shared" si="69"/>
        <x:v>0</x:v>
      </x:c>
      <x:c r="CU95" s="857">
        <x:f t="shared" si="69"/>
        <x:v>0</x:v>
      </x:c>
      <x:c r="CV95" s="857">
        <x:f t="shared" si="69"/>
        <x:v>0</x:v>
      </x:c>
      <x:c r="CW95" s="857">
        <x:f t="shared" si="69"/>
        <x:v>8</x:v>
      </x:c>
      <x:c r="CX95" s="857">
        <x:f t="shared" si="69"/>
        <x:v>26</x:v>
      </x:c>
      <x:c r="CY95" s="855" t="s">
        <x:v>1065</x:v>
      </x:c>
      <x:c r="CZ95" s="857">
        <x:f t="shared" ref="CZ95:DG95" si="70">SUM(CZ96:CZ133)</x:f>
        <x:v>0</x:v>
      </x:c>
      <x:c r="DA95" s="82">
        <x:f t="shared" si="70"/>
        <x:v>0</x:v>
      </x:c>
      <x:c r="DB95" s="857">
        <x:f t="shared" si="70"/>
        <x:v>0</x:v>
      </x:c>
      <x:c r="DC95" s="82">
        <x:f t="shared" si="70"/>
        <x:v>0</x:v>
      </x:c>
      <x:c r="DD95" s="857">
        <x:f t="shared" si="70"/>
        <x:v>0</x:v>
      </x:c>
      <x:c r="DE95" s="82">
        <x:f t="shared" si="70"/>
        <x:v>0</x:v>
      </x:c>
      <x:c r="DF95" s="857">
        <x:f t="shared" si="70"/>
        <x:v>0</x:v>
      </x:c>
      <x:c r="DG95" s="109">
        <x:f t="shared" si="70"/>
        <x:v>0</x:v>
      </x:c>
    </x:row>
    <x:row r="96" spans="1:111" ht="30" customHeight="1">
      <x:c r="A96" s="864" t="s">
        <x:v>800</x:v>
      </x:c>
      <x:c r="B96" s="859"/>
      <x:c r="C96" s="73"/>
      <x:c r="D96" s="861"/>
      <x:c r="E96" s="73"/>
      <x:c r="F96" s="861"/>
      <x:c r="G96" s="73"/>
      <x:c r="H96" s="861"/>
      <x:c r="I96" s="73"/>
      <x:c r="J96" s="861"/>
      <x:c r="K96" s="861"/>
      <x:c r="L96" s="73"/>
      <x:c r="M96" s="861"/>
      <x:c r="N96" s="861"/>
      <x:c r="O96" s="861"/>
      <x:c r="P96" s="861"/>
      <x:c r="Q96" s="861"/>
      <x:c r="R96" s="73"/>
      <x:c r="S96" s="862"/>
      <x:c r="T96" s="162"/>
      <x:c r="U96" s="862"/>
      <x:c r="V96" s="162"/>
      <x:c r="W96" s="862"/>
      <x:c r="X96" s="862"/>
      <x:c r="Y96" s="862">
        <x:v>1</x:v>
      </x:c>
      <x:c r="Z96" s="862">
        <x:v>14</x:v>
      </x:c>
      <x:c r="AA96" s="862"/>
      <x:c r="AB96" s="862"/>
      <x:c r="AC96" s="862"/>
      <x:c r="AD96" s="862"/>
      <x:c r="AE96" s="862"/>
      <x:c r="AF96" s="862"/>
      <x:c r="AG96" s="862"/>
      <x:c r="AH96" s="862"/>
      <x:c r="AI96" s="862"/>
      <x:c r="AJ96" s="862"/>
      <x:c r="AK96" s="862"/>
      <x:c r="AL96" s="864" t="s">
        <x:v>800</x:v>
      </x:c>
      <x:c r="AM96" s="861"/>
      <x:c r="AN96" s="73"/>
      <x:c r="AO96" s="861"/>
      <x:c r="AP96" s="861"/>
      <x:c r="AQ96" s="861"/>
      <x:c r="AR96" s="73"/>
      <x:c r="AS96" s="861"/>
      <x:c r="AT96" s="73"/>
      <x:c r="AU96" s="861"/>
      <x:c r="AV96" s="861"/>
      <x:c r="AW96" s="861"/>
      <x:c r="AX96" s="861"/>
      <x:c r="AY96" s="861"/>
      <x:c r="AZ96" s="861"/>
      <x:c r="BA96" s="73"/>
      <x:c r="BB96" s="861"/>
      <x:c r="BC96" s="861"/>
      <x:c r="BD96" s="861"/>
      <x:c r="BE96" s="862">
        <x:v>1</x:v>
      </x:c>
      <x:c r="BF96" s="862">
        <x:v>2</x:v>
      </x:c>
      <x:c r="BG96" s="861"/>
      <x:c r="BH96" s="861"/>
      <x:c r="BI96" s="861"/>
      <x:c r="BJ96" s="73"/>
      <x:c r="BK96" s="861"/>
      <x:c r="BL96" s="73"/>
      <x:c r="BM96" s="861"/>
      <x:c r="BN96" s="73"/>
      <x:c r="BO96" s="861"/>
      <x:c r="BP96" s="73"/>
      <x:c r="BQ96" s="861"/>
      <x:c r="BR96" s="861"/>
      <x:c r="BS96" s="861"/>
      <x:c r="BT96" s="861"/>
      <x:c r="BU96" s="861"/>
      <x:c r="BV96" s="864" t="s">
        <x:v>800</x:v>
      </x:c>
      <x:c r="BW96" s="861"/>
      <x:c r="BX96" s="861"/>
      <x:c r="BY96" s="73"/>
      <x:c r="BZ96" s="861"/>
      <x:c r="CA96" s="73"/>
      <x:c r="CB96" s="861"/>
      <x:c r="CC96" s="73"/>
      <x:c r="CD96" s="861"/>
      <x:c r="CE96" s="861"/>
      <x:c r="CF96" s="73"/>
      <x:c r="CG96" s="861"/>
      <x:c r="CH96" s="861"/>
      <x:c r="CI96" s="861"/>
      <x:c r="CJ96" s="861"/>
      <x:c r="CK96" s="861"/>
      <x:c r="CL96" s="861"/>
      <x:c r="CM96" s="861"/>
      <x:c r="CN96" s="861"/>
      <x:c r="CO96" s="861"/>
      <x:c r="CP96" s="73"/>
      <x:c r="CQ96" s="862"/>
      <x:c r="CR96" s="162"/>
      <x:c r="CS96" s="862">
        <x:v>4</x:v>
      </x:c>
      <x:c r="CT96" s="862"/>
      <x:c r="CU96" s="862"/>
      <x:c r="CV96" s="862"/>
      <x:c r="CW96" s="862">
        <x:v>1</x:v>
      </x:c>
      <x:c r="CX96" s="862">
        <x:v>1</x:v>
      </x:c>
      <x:c r="CY96" s="864" t="s">
        <x:v>800</x:v>
      </x:c>
      <x:c r="CZ96" s="861"/>
      <x:c r="DA96" s="73"/>
      <x:c r="DB96" s="861"/>
      <x:c r="DC96" s="73"/>
      <x:c r="DD96" s="861"/>
      <x:c r="DE96" s="73"/>
      <x:c r="DF96" s="861"/>
      <x:c r="DG96" s="104"/>
    </x:row>
    <x:row r="97" spans="1:111" ht="30" customHeight="1">
      <x:c r="A97" s="864" t="s">
        <x:v>861</x:v>
      </x:c>
      <x:c r="B97" s="859"/>
      <x:c r="C97" s="73"/>
      <x:c r="D97" s="861"/>
      <x:c r="E97" s="73"/>
      <x:c r="F97" s="861"/>
      <x:c r="G97" s="73"/>
      <x:c r="H97" s="861"/>
      <x:c r="I97" s="73"/>
      <x:c r="J97" s="861"/>
      <x:c r="K97" s="861"/>
      <x:c r="L97" s="73"/>
      <x:c r="M97" s="861"/>
      <x:c r="N97" s="861"/>
      <x:c r="O97" s="861"/>
      <x:c r="P97" s="861"/>
      <x:c r="Q97" s="861"/>
      <x:c r="R97" s="73"/>
      <x:c r="S97" s="862">
        <x:v>1</x:v>
      </x:c>
      <x:c r="T97" s="162">
        <x:v>20</x:v>
      </x:c>
      <x:c r="U97" s="862"/>
      <x:c r="V97" s="162"/>
      <x:c r="W97" s="862"/>
      <x:c r="X97" s="862"/>
      <x:c r="Y97" s="862"/>
      <x:c r="Z97" s="862"/>
      <x:c r="AA97" s="862"/>
      <x:c r="AB97" s="862"/>
      <x:c r="AC97" s="862"/>
      <x:c r="AD97" s="862"/>
      <x:c r="AE97" s="862"/>
      <x:c r="AF97" s="862"/>
      <x:c r="AG97" s="862"/>
      <x:c r="AH97" s="862"/>
      <x:c r="AI97" s="862"/>
      <x:c r="AJ97" s="862"/>
      <x:c r="AK97" s="862"/>
      <x:c r="AL97" s="864" t="s">
        <x:v>861</x:v>
      </x:c>
      <x:c r="AM97" s="861"/>
      <x:c r="AN97" s="73"/>
      <x:c r="AO97" s="861"/>
      <x:c r="AP97" s="861"/>
      <x:c r="AQ97" s="861"/>
      <x:c r="AR97" s="73"/>
      <x:c r="AS97" s="861"/>
      <x:c r="AT97" s="73"/>
      <x:c r="AU97" s="861"/>
      <x:c r="AV97" s="861"/>
      <x:c r="AW97" s="861"/>
      <x:c r="AX97" s="861"/>
      <x:c r="AY97" s="861"/>
      <x:c r="AZ97" s="861"/>
      <x:c r="BA97" s="73"/>
      <x:c r="BB97" s="861"/>
      <x:c r="BC97" s="861"/>
      <x:c r="BD97" s="861"/>
      <x:c r="BE97" s="862">
        <x:v>1</x:v>
      </x:c>
      <x:c r="BF97" s="862">
        <x:v>3</x:v>
      </x:c>
      <x:c r="BG97" s="861"/>
      <x:c r="BH97" s="861"/>
      <x:c r="BI97" s="861"/>
      <x:c r="BJ97" s="73"/>
      <x:c r="BK97" s="861"/>
      <x:c r="BL97" s="73"/>
      <x:c r="BM97" s="861"/>
      <x:c r="BN97" s="73"/>
      <x:c r="BO97" s="861"/>
      <x:c r="BP97" s="73"/>
      <x:c r="BQ97" s="861"/>
      <x:c r="BR97" s="861"/>
      <x:c r="BS97" s="861"/>
      <x:c r="BT97" s="861"/>
      <x:c r="BU97" s="861"/>
      <x:c r="BV97" s="864" t="s">
        <x:v>861</x:v>
      </x:c>
      <x:c r="BW97" s="861"/>
      <x:c r="BX97" s="861"/>
      <x:c r="BY97" s="73"/>
      <x:c r="BZ97" s="861"/>
      <x:c r="CA97" s="73"/>
      <x:c r="CB97" s="861"/>
      <x:c r="CC97" s="73"/>
      <x:c r="CD97" s="861"/>
      <x:c r="CE97" s="861"/>
      <x:c r="CF97" s="73"/>
      <x:c r="CG97" s="861"/>
      <x:c r="CH97" s="861"/>
      <x:c r="CI97" s="861"/>
      <x:c r="CJ97" s="861"/>
      <x:c r="CK97" s="861"/>
      <x:c r="CL97" s="861"/>
      <x:c r="CM97" s="861"/>
      <x:c r="CN97" s="861"/>
      <x:c r="CO97" s="861"/>
      <x:c r="CP97" s="73"/>
      <x:c r="CQ97" s="862">
        <x:v>1</x:v>
      </x:c>
      <x:c r="CR97" s="162">
        <x:v>20.25</x:v>
      </x:c>
      <x:c r="CS97" s="862"/>
      <x:c r="CT97" s="862"/>
      <x:c r="CU97" s="862"/>
      <x:c r="CV97" s="862"/>
      <x:c r="CW97" s="862"/>
      <x:c r="CX97" s="862"/>
      <x:c r="CY97" s="864" t="s">
        <x:v>861</x:v>
      </x:c>
      <x:c r="CZ97" s="861"/>
      <x:c r="DA97" s="73"/>
      <x:c r="DB97" s="861"/>
      <x:c r="DC97" s="73"/>
      <x:c r="DD97" s="861"/>
      <x:c r="DE97" s="73"/>
      <x:c r="DF97" s="861"/>
      <x:c r="DG97" s="104"/>
    </x:row>
    <x:row r="98" spans="1:111" ht="30" customHeight="1">
      <x:c r="A98" s="864" t="s">
        <x:v>658</x:v>
      </x:c>
      <x:c r="B98" s="859"/>
      <x:c r="C98" s="73"/>
      <x:c r="D98" s="861"/>
      <x:c r="E98" s="73"/>
      <x:c r="F98" s="861"/>
      <x:c r="G98" s="73"/>
      <x:c r="H98" s="861"/>
      <x:c r="I98" s="73"/>
      <x:c r="J98" s="861"/>
      <x:c r="K98" s="861"/>
      <x:c r="L98" s="73"/>
      <x:c r="M98" s="861"/>
      <x:c r="N98" s="861"/>
      <x:c r="O98" s="861"/>
      <x:c r="P98" s="861"/>
      <x:c r="Q98" s="861"/>
      <x:c r="R98" s="73"/>
      <x:c r="S98" s="862"/>
      <x:c r="T98" s="162"/>
      <x:c r="U98" s="862"/>
      <x:c r="V98" s="162"/>
      <x:c r="W98" s="862">
        <x:v>1</x:v>
      </x:c>
      <x:c r="X98" s="862"/>
      <x:c r="Y98" s="862">
        <x:v>1</x:v>
      </x:c>
      <x:c r="Z98" s="862">
        <x:v>15</x:v>
      </x:c>
      <x:c r="AA98" s="862"/>
      <x:c r="AB98" s="862"/>
      <x:c r="AC98" s="862"/>
      <x:c r="AD98" s="862"/>
      <x:c r="AE98" s="862"/>
      <x:c r="AF98" s="862"/>
      <x:c r="AG98" s="862"/>
      <x:c r="AH98" s="862"/>
      <x:c r="AI98" s="862"/>
      <x:c r="AJ98" s="862">
        <x:v>1</x:v>
      </x:c>
      <x:c r="AK98" s="862">
        <x:v>3</x:v>
      </x:c>
      <x:c r="AL98" s="864" t="s">
        <x:v>658</x:v>
      </x:c>
      <x:c r="AM98" s="861"/>
      <x:c r="AN98" s="73"/>
      <x:c r="AO98" s="861"/>
      <x:c r="AP98" s="861"/>
      <x:c r="AQ98" s="861"/>
      <x:c r="AR98" s="73"/>
      <x:c r="AS98" s="861"/>
      <x:c r="AT98" s="73"/>
      <x:c r="AU98" s="861"/>
      <x:c r="AV98" s="861"/>
      <x:c r="AW98" s="861"/>
      <x:c r="AX98" s="861"/>
      <x:c r="AY98" s="861"/>
      <x:c r="AZ98" s="861"/>
      <x:c r="BA98" s="73"/>
      <x:c r="BB98" s="861"/>
      <x:c r="BC98" s="861"/>
      <x:c r="BD98" s="861"/>
      <x:c r="BE98" s="862"/>
      <x:c r="BF98" s="862"/>
      <x:c r="BG98" s="861"/>
      <x:c r="BH98" s="861"/>
      <x:c r="BI98" s="861"/>
      <x:c r="BJ98" s="73"/>
      <x:c r="BK98" s="861"/>
      <x:c r="BL98" s="73"/>
      <x:c r="BM98" s="861"/>
      <x:c r="BN98" s="73"/>
      <x:c r="BO98" s="861"/>
      <x:c r="BP98" s="73"/>
      <x:c r="BQ98" s="861"/>
      <x:c r="BR98" s="861"/>
      <x:c r="BS98" s="861"/>
      <x:c r="BT98" s="861"/>
      <x:c r="BU98" s="861"/>
      <x:c r="BV98" s="864" t="s">
        <x:v>658</x:v>
      </x:c>
      <x:c r="BW98" s="861"/>
      <x:c r="BX98" s="861"/>
      <x:c r="BY98" s="73"/>
      <x:c r="BZ98" s="861"/>
      <x:c r="CA98" s="73"/>
      <x:c r="CB98" s="861"/>
      <x:c r="CC98" s="73"/>
      <x:c r="CD98" s="861"/>
      <x:c r="CE98" s="861"/>
      <x:c r="CF98" s="73"/>
      <x:c r="CG98" s="861"/>
      <x:c r="CH98" s="861"/>
      <x:c r="CI98" s="861"/>
      <x:c r="CJ98" s="861"/>
      <x:c r="CK98" s="861"/>
      <x:c r="CL98" s="861"/>
      <x:c r="CM98" s="861"/>
      <x:c r="CN98" s="861"/>
      <x:c r="CO98" s="861"/>
      <x:c r="CP98" s="73"/>
      <x:c r="CQ98" s="862"/>
      <x:c r="CR98" s="162"/>
      <x:c r="CS98" s="862">
        <x:v>3</x:v>
      </x:c>
      <x:c r="CT98" s="862"/>
      <x:c r="CU98" s="862"/>
      <x:c r="CV98" s="862"/>
      <x:c r="CW98" s="862"/>
      <x:c r="CX98" s="862"/>
      <x:c r="CY98" s="864" t="s">
        <x:v>658</x:v>
      </x:c>
      <x:c r="CZ98" s="861"/>
      <x:c r="DA98" s="73"/>
      <x:c r="DB98" s="861"/>
      <x:c r="DC98" s="73"/>
      <x:c r="DD98" s="861"/>
      <x:c r="DE98" s="73"/>
      <x:c r="DF98" s="861"/>
      <x:c r="DG98" s="104"/>
    </x:row>
    <x:row r="99" spans="1:111" ht="30" customHeight="1">
      <x:c r="A99" s="864" t="s">
        <x:v>904</x:v>
      </x:c>
      <x:c r="B99" s="859"/>
      <x:c r="C99" s="73"/>
      <x:c r="D99" s="861"/>
      <x:c r="E99" s="73"/>
      <x:c r="F99" s="861"/>
      <x:c r="G99" s="73"/>
      <x:c r="H99" s="861"/>
      <x:c r="I99" s="73"/>
      <x:c r="J99" s="861"/>
      <x:c r="K99" s="861"/>
      <x:c r="L99" s="73"/>
      <x:c r="M99" s="861"/>
      <x:c r="N99" s="861"/>
      <x:c r="O99" s="861"/>
      <x:c r="P99" s="861"/>
      <x:c r="Q99" s="861"/>
      <x:c r="R99" s="73"/>
      <x:c r="S99" s="862"/>
      <x:c r="T99" s="162"/>
      <x:c r="U99" s="862"/>
      <x:c r="V99" s="162"/>
      <x:c r="W99" s="862"/>
      <x:c r="X99" s="862">
        <x:v>3</x:v>
      </x:c>
      <x:c r="Y99" s="862"/>
      <x:c r="Z99" s="862"/>
      <x:c r="AA99" s="862"/>
      <x:c r="AB99" s="862"/>
      <x:c r="AC99" s="862"/>
      <x:c r="AD99" s="862"/>
      <x:c r="AE99" s="862"/>
      <x:c r="AF99" s="862"/>
      <x:c r="AG99" s="862"/>
      <x:c r="AH99" s="862"/>
      <x:c r="AI99" s="862"/>
      <x:c r="AJ99" s="862"/>
      <x:c r="AK99" s="862"/>
      <x:c r="AL99" s="864" t="s">
        <x:v>904</x:v>
      </x:c>
      <x:c r="AM99" s="861"/>
      <x:c r="AN99" s="73"/>
      <x:c r="AO99" s="861"/>
      <x:c r="AP99" s="861"/>
      <x:c r="AQ99" s="861"/>
      <x:c r="AR99" s="73"/>
      <x:c r="AS99" s="861"/>
      <x:c r="AT99" s="73"/>
      <x:c r="AU99" s="861"/>
      <x:c r="AV99" s="861"/>
      <x:c r="AW99" s="861"/>
      <x:c r="AX99" s="861"/>
      <x:c r="AY99" s="861"/>
      <x:c r="AZ99" s="861"/>
      <x:c r="BA99" s="73"/>
      <x:c r="BB99" s="861"/>
      <x:c r="BC99" s="861"/>
      <x:c r="BD99" s="861"/>
      <x:c r="BE99" s="862"/>
      <x:c r="BF99" s="862"/>
      <x:c r="BG99" s="861"/>
      <x:c r="BH99" s="861"/>
      <x:c r="BI99" s="861"/>
      <x:c r="BJ99" s="73"/>
      <x:c r="BK99" s="861"/>
      <x:c r="BL99" s="73"/>
      <x:c r="BM99" s="861"/>
      <x:c r="BN99" s="73"/>
      <x:c r="BO99" s="861"/>
      <x:c r="BP99" s="73"/>
      <x:c r="BQ99" s="861"/>
      <x:c r="BR99" s="861"/>
      <x:c r="BS99" s="861"/>
      <x:c r="BT99" s="861"/>
      <x:c r="BU99" s="861"/>
      <x:c r="BV99" s="864" t="s">
        <x:v>904</x:v>
      </x:c>
      <x:c r="BW99" s="861"/>
      <x:c r="BX99" s="861"/>
      <x:c r="BY99" s="73"/>
      <x:c r="BZ99" s="861"/>
      <x:c r="CA99" s="73"/>
      <x:c r="CB99" s="861"/>
      <x:c r="CC99" s="73"/>
      <x:c r="CD99" s="861"/>
      <x:c r="CE99" s="861"/>
      <x:c r="CF99" s="73"/>
      <x:c r="CG99" s="861"/>
      <x:c r="CH99" s="861"/>
      <x:c r="CI99" s="861"/>
      <x:c r="CJ99" s="861"/>
      <x:c r="CK99" s="861"/>
      <x:c r="CL99" s="861"/>
      <x:c r="CM99" s="861"/>
      <x:c r="CN99" s="861"/>
      <x:c r="CO99" s="861"/>
      <x:c r="CP99" s="73"/>
      <x:c r="CQ99" s="862">
        <x:v>1</x:v>
      </x:c>
      <x:c r="CR99" s="162">
        <x:v>12</x:v>
      </x:c>
      <x:c r="CS99" s="862"/>
      <x:c r="CT99" s="862"/>
      <x:c r="CU99" s="862"/>
      <x:c r="CV99" s="862"/>
      <x:c r="CW99" s="862"/>
      <x:c r="CX99" s="862"/>
      <x:c r="CY99" s="864" t="s">
        <x:v>904</x:v>
      </x:c>
      <x:c r="CZ99" s="861"/>
      <x:c r="DA99" s="73"/>
      <x:c r="DB99" s="861"/>
      <x:c r="DC99" s="73"/>
      <x:c r="DD99" s="861"/>
      <x:c r="DE99" s="73"/>
      <x:c r="DF99" s="861"/>
      <x:c r="DG99" s="104"/>
    </x:row>
    <x:row r="100" spans="1:111" ht="30" customHeight="1">
      <x:c r="A100" s="864" t="s">
        <x:v>638</x:v>
      </x:c>
      <x:c r="B100" s="859"/>
      <x:c r="C100" s="73"/>
      <x:c r="D100" s="861"/>
      <x:c r="E100" s="73"/>
      <x:c r="F100" s="861"/>
      <x:c r="G100" s="73"/>
      <x:c r="H100" s="861"/>
      <x:c r="I100" s="73"/>
      <x:c r="J100" s="861"/>
      <x:c r="K100" s="861"/>
      <x:c r="L100" s="73"/>
      <x:c r="M100" s="861"/>
      <x:c r="N100" s="861"/>
      <x:c r="O100" s="861"/>
      <x:c r="P100" s="861"/>
      <x:c r="Q100" s="861"/>
      <x:c r="R100" s="73"/>
      <x:c r="S100" s="862"/>
      <x:c r="T100" s="162"/>
      <x:c r="U100" s="862"/>
      <x:c r="V100" s="162"/>
      <x:c r="W100" s="862"/>
      <x:c r="X100" s="862">
        <x:v>3</x:v>
      </x:c>
      <x:c r="Y100" s="862"/>
      <x:c r="Z100" s="862"/>
      <x:c r="AA100" s="862"/>
      <x:c r="AB100" s="862"/>
      <x:c r="AC100" s="862"/>
      <x:c r="AD100" s="862"/>
      <x:c r="AE100" s="862"/>
      <x:c r="AF100" s="862"/>
      <x:c r="AG100" s="862"/>
      <x:c r="AH100" s="862"/>
      <x:c r="AI100" s="862"/>
      <x:c r="AJ100" s="862"/>
      <x:c r="AK100" s="862"/>
      <x:c r="AL100" s="864" t="s">
        <x:v>638</x:v>
      </x:c>
      <x:c r="AM100" s="861"/>
      <x:c r="AN100" s="73"/>
      <x:c r="AO100" s="861"/>
      <x:c r="AP100" s="861"/>
      <x:c r="AQ100" s="861"/>
      <x:c r="AR100" s="73"/>
      <x:c r="AS100" s="861"/>
      <x:c r="AT100" s="73"/>
      <x:c r="AU100" s="861"/>
      <x:c r="AV100" s="861"/>
      <x:c r="AW100" s="861"/>
      <x:c r="AX100" s="861"/>
      <x:c r="AY100" s="861"/>
      <x:c r="AZ100" s="861"/>
      <x:c r="BA100" s="73"/>
      <x:c r="BB100" s="861"/>
      <x:c r="BC100" s="861"/>
      <x:c r="BD100" s="861"/>
      <x:c r="BE100" s="862"/>
      <x:c r="BF100" s="862"/>
      <x:c r="BG100" s="861"/>
      <x:c r="BH100" s="861"/>
      <x:c r="BI100" s="861"/>
      <x:c r="BJ100" s="73"/>
      <x:c r="BK100" s="861"/>
      <x:c r="BL100" s="73"/>
      <x:c r="BM100" s="861"/>
      <x:c r="BN100" s="73"/>
      <x:c r="BO100" s="861"/>
      <x:c r="BP100" s="73"/>
      <x:c r="BQ100" s="861"/>
      <x:c r="BR100" s="861"/>
      <x:c r="BS100" s="861"/>
      <x:c r="BT100" s="861"/>
      <x:c r="BU100" s="861"/>
      <x:c r="BV100" s="864" t="s">
        <x:v>638</x:v>
      </x:c>
      <x:c r="BW100" s="861"/>
      <x:c r="BX100" s="861"/>
      <x:c r="BY100" s="73"/>
      <x:c r="BZ100" s="861"/>
      <x:c r="CA100" s="73"/>
      <x:c r="CB100" s="861"/>
      <x:c r="CC100" s="73"/>
      <x:c r="CD100" s="861"/>
      <x:c r="CE100" s="861"/>
      <x:c r="CF100" s="73"/>
      <x:c r="CG100" s="861"/>
      <x:c r="CH100" s="861"/>
      <x:c r="CI100" s="861"/>
      <x:c r="CJ100" s="861"/>
      <x:c r="CK100" s="861"/>
      <x:c r="CL100" s="861"/>
      <x:c r="CM100" s="861"/>
      <x:c r="CN100" s="861"/>
      <x:c r="CO100" s="861"/>
      <x:c r="CP100" s="73"/>
      <x:c r="CQ100" s="862">
        <x:v>1</x:v>
      </x:c>
      <x:c r="CR100" s="162">
        <x:v>18</x:v>
      </x:c>
      <x:c r="CS100" s="862"/>
      <x:c r="CT100" s="862"/>
      <x:c r="CU100" s="862"/>
      <x:c r="CV100" s="862"/>
      <x:c r="CW100" s="862"/>
      <x:c r="CX100" s="862"/>
      <x:c r="CY100" s="864" t="s">
        <x:v>638</x:v>
      </x:c>
      <x:c r="CZ100" s="861"/>
      <x:c r="DA100" s="73"/>
      <x:c r="DB100" s="861"/>
      <x:c r="DC100" s="73"/>
      <x:c r="DD100" s="861"/>
      <x:c r="DE100" s="73"/>
      <x:c r="DF100" s="861"/>
      <x:c r="DG100" s="104"/>
    </x:row>
    <x:row r="101" spans="1:111" ht="30" customHeight="1">
      <x:c r="A101" s="864" t="s">
        <x:v>934</x:v>
      </x:c>
      <x:c r="B101" s="859"/>
      <x:c r="C101" s="73"/>
      <x:c r="D101" s="861"/>
      <x:c r="E101" s="73"/>
      <x:c r="F101" s="861"/>
      <x:c r="G101" s="73"/>
      <x:c r="H101" s="861"/>
      <x:c r="I101" s="73"/>
      <x:c r="J101" s="861"/>
      <x:c r="K101" s="861"/>
      <x:c r="L101" s="73"/>
      <x:c r="M101" s="861"/>
      <x:c r="N101" s="861"/>
      <x:c r="O101" s="861"/>
      <x:c r="P101" s="861"/>
      <x:c r="Q101" s="861"/>
      <x:c r="R101" s="73"/>
      <x:c r="S101" s="862"/>
      <x:c r="T101" s="162"/>
      <x:c r="U101" s="862"/>
      <x:c r="V101" s="162"/>
      <x:c r="W101" s="862">
        <x:v>1</x:v>
      </x:c>
      <x:c r="X101" s="862">
        <x:v>4</x:v>
      </x:c>
      <x:c r="Y101" s="862"/>
      <x:c r="Z101" s="862"/>
      <x:c r="AA101" s="862"/>
      <x:c r="AB101" s="862"/>
      <x:c r="AC101" s="862"/>
      <x:c r="AD101" s="862"/>
      <x:c r="AE101" s="862"/>
      <x:c r="AF101" s="862"/>
      <x:c r="AG101" s="862"/>
      <x:c r="AH101" s="862"/>
      <x:c r="AI101" s="862"/>
      <x:c r="AJ101" s="862"/>
      <x:c r="AK101" s="862"/>
      <x:c r="AL101" s="864" t="s">
        <x:v>934</x:v>
      </x:c>
      <x:c r="AM101" s="861"/>
      <x:c r="AN101" s="73"/>
      <x:c r="AO101" s="861"/>
      <x:c r="AP101" s="861"/>
      <x:c r="AQ101" s="861"/>
      <x:c r="AR101" s="73"/>
      <x:c r="AS101" s="861"/>
      <x:c r="AT101" s="73"/>
      <x:c r="AU101" s="861"/>
      <x:c r="AV101" s="861"/>
      <x:c r="AW101" s="861"/>
      <x:c r="AX101" s="861"/>
      <x:c r="AY101" s="861"/>
      <x:c r="AZ101" s="861"/>
      <x:c r="BA101" s="73"/>
      <x:c r="BB101" s="861"/>
      <x:c r="BC101" s="861"/>
      <x:c r="BD101" s="861"/>
      <x:c r="BE101" s="862"/>
      <x:c r="BF101" s="862"/>
      <x:c r="BG101" s="861"/>
      <x:c r="BH101" s="861"/>
      <x:c r="BI101" s="861"/>
      <x:c r="BJ101" s="73"/>
      <x:c r="BK101" s="861"/>
      <x:c r="BL101" s="73"/>
      <x:c r="BM101" s="861"/>
      <x:c r="BN101" s="73"/>
      <x:c r="BO101" s="861"/>
      <x:c r="BP101" s="73"/>
      <x:c r="BQ101" s="861"/>
      <x:c r="BR101" s="861"/>
      <x:c r="BS101" s="861"/>
      <x:c r="BT101" s="861"/>
      <x:c r="BU101" s="861"/>
      <x:c r="BV101" s="864" t="s">
        <x:v>934</x:v>
      </x:c>
      <x:c r="BW101" s="861"/>
      <x:c r="BX101" s="861"/>
      <x:c r="BY101" s="73"/>
      <x:c r="BZ101" s="861"/>
      <x:c r="CA101" s="73"/>
      <x:c r="CB101" s="861"/>
      <x:c r="CC101" s="73"/>
      <x:c r="CD101" s="861"/>
      <x:c r="CE101" s="861"/>
      <x:c r="CF101" s="73"/>
      <x:c r="CG101" s="861"/>
      <x:c r="CH101" s="861"/>
      <x:c r="CI101" s="861"/>
      <x:c r="CJ101" s="861"/>
      <x:c r="CK101" s="861"/>
      <x:c r="CL101" s="861"/>
      <x:c r="CM101" s="861"/>
      <x:c r="CN101" s="861"/>
      <x:c r="CO101" s="861"/>
      <x:c r="CP101" s="73"/>
      <x:c r="CQ101" s="862"/>
      <x:c r="CR101" s="162"/>
      <x:c r="CS101" s="862"/>
      <x:c r="CT101" s="862"/>
      <x:c r="CU101" s="862"/>
      <x:c r="CV101" s="862"/>
      <x:c r="CW101" s="862"/>
      <x:c r="CX101" s="862"/>
      <x:c r="CY101" s="864" t="s">
        <x:v>934</x:v>
      </x:c>
      <x:c r="CZ101" s="861"/>
      <x:c r="DA101" s="73"/>
      <x:c r="DB101" s="861"/>
      <x:c r="DC101" s="73"/>
      <x:c r="DD101" s="861"/>
      <x:c r="DE101" s="73"/>
      <x:c r="DF101" s="861"/>
      <x:c r="DG101" s="104"/>
    </x:row>
    <x:row r="102" spans="1:111" ht="30" customHeight="1">
      <x:c r="A102" s="864" t="s">
        <x:v>920</x:v>
      </x:c>
      <x:c r="B102" s="859"/>
      <x:c r="C102" s="73"/>
      <x:c r="D102" s="861"/>
      <x:c r="E102" s="73"/>
      <x:c r="F102" s="861"/>
      <x:c r="G102" s="73"/>
      <x:c r="H102" s="861"/>
      <x:c r="I102" s="73"/>
      <x:c r="J102" s="861"/>
      <x:c r="K102" s="861"/>
      <x:c r="L102" s="73"/>
      <x:c r="M102" s="861"/>
      <x:c r="N102" s="861"/>
      <x:c r="O102" s="861"/>
      <x:c r="P102" s="861"/>
      <x:c r="Q102" s="861"/>
      <x:c r="R102" s="73"/>
      <x:c r="S102" s="862"/>
      <x:c r="T102" s="162"/>
      <x:c r="U102" s="862"/>
      <x:c r="V102" s="162"/>
      <x:c r="W102" s="862">
        <x:v>1</x:v>
      </x:c>
      <x:c r="X102" s="862">
        <x:v>4</x:v>
      </x:c>
      <x:c r="Y102" s="862">
        <x:v>1</x:v>
      </x:c>
      <x:c r="Z102" s="862">
        <x:v>1</x:v>
      </x:c>
      <x:c r="AA102" s="862"/>
      <x:c r="AB102" s="862"/>
      <x:c r="AC102" s="862"/>
      <x:c r="AD102" s="862"/>
      <x:c r="AE102" s="862"/>
      <x:c r="AF102" s="862"/>
      <x:c r="AG102" s="862"/>
      <x:c r="AH102" s="862"/>
      <x:c r="AI102" s="862"/>
      <x:c r="AJ102" s="862"/>
      <x:c r="AK102" s="862"/>
      <x:c r="AL102" s="864" t="s">
        <x:v>920</x:v>
      </x:c>
      <x:c r="AM102" s="861"/>
      <x:c r="AN102" s="73"/>
      <x:c r="AO102" s="861"/>
      <x:c r="AP102" s="861"/>
      <x:c r="AQ102" s="861"/>
      <x:c r="AR102" s="73"/>
      <x:c r="AS102" s="861"/>
      <x:c r="AT102" s="73"/>
      <x:c r="AU102" s="861"/>
      <x:c r="AV102" s="861"/>
      <x:c r="AW102" s="861"/>
      <x:c r="AX102" s="861"/>
      <x:c r="AY102" s="861"/>
      <x:c r="AZ102" s="861"/>
      <x:c r="BA102" s="73"/>
      <x:c r="BB102" s="861"/>
      <x:c r="BC102" s="861"/>
      <x:c r="BD102" s="861"/>
      <x:c r="BE102" s="862"/>
      <x:c r="BF102" s="862"/>
      <x:c r="BG102" s="861"/>
      <x:c r="BH102" s="861"/>
      <x:c r="BI102" s="861"/>
      <x:c r="BJ102" s="73"/>
      <x:c r="BK102" s="861"/>
      <x:c r="BL102" s="73"/>
      <x:c r="BM102" s="861"/>
      <x:c r="BN102" s="73"/>
      <x:c r="BO102" s="861"/>
      <x:c r="BP102" s="73"/>
      <x:c r="BQ102" s="861"/>
      <x:c r="BR102" s="861"/>
      <x:c r="BS102" s="861"/>
      <x:c r="BT102" s="861"/>
      <x:c r="BU102" s="861"/>
      <x:c r="BV102" s="864" t="s">
        <x:v>920</x:v>
      </x:c>
      <x:c r="BW102" s="861"/>
      <x:c r="BX102" s="861"/>
      <x:c r="BY102" s="73"/>
      <x:c r="BZ102" s="861"/>
      <x:c r="CA102" s="73"/>
      <x:c r="CB102" s="861"/>
      <x:c r="CC102" s="73"/>
      <x:c r="CD102" s="861"/>
      <x:c r="CE102" s="861"/>
      <x:c r="CF102" s="73"/>
      <x:c r="CG102" s="861"/>
      <x:c r="CH102" s="861"/>
      <x:c r="CI102" s="861"/>
      <x:c r="CJ102" s="861"/>
      <x:c r="CK102" s="861"/>
      <x:c r="CL102" s="861"/>
      <x:c r="CM102" s="861"/>
      <x:c r="CN102" s="861"/>
      <x:c r="CO102" s="861"/>
      <x:c r="CP102" s="73"/>
      <x:c r="CQ102" s="862"/>
      <x:c r="CR102" s="162"/>
      <x:c r="CS102" s="862"/>
      <x:c r="CT102" s="862"/>
      <x:c r="CU102" s="862"/>
      <x:c r="CV102" s="862"/>
      <x:c r="CW102" s="862"/>
      <x:c r="CX102" s="862"/>
      <x:c r="CY102" s="864" t="s">
        <x:v>920</x:v>
      </x:c>
      <x:c r="CZ102" s="861"/>
      <x:c r="DA102" s="73"/>
      <x:c r="DB102" s="861"/>
      <x:c r="DC102" s="73"/>
      <x:c r="DD102" s="861"/>
      <x:c r="DE102" s="73"/>
      <x:c r="DF102" s="861"/>
      <x:c r="DG102" s="104"/>
    </x:row>
    <x:row r="103" spans="1:111" ht="30" customHeight="1">
      <x:c r="A103" s="864" t="s">
        <x:v>656</x:v>
      </x:c>
      <x:c r="B103" s="859"/>
      <x:c r="C103" s="73"/>
      <x:c r="D103" s="861"/>
      <x:c r="E103" s="73"/>
      <x:c r="F103" s="861"/>
      <x:c r="G103" s="73"/>
      <x:c r="H103" s="861"/>
      <x:c r="I103" s="73"/>
      <x:c r="J103" s="861"/>
      <x:c r="K103" s="861"/>
      <x:c r="L103" s="73"/>
      <x:c r="M103" s="861"/>
      <x:c r="N103" s="861"/>
      <x:c r="O103" s="861"/>
      <x:c r="P103" s="861"/>
      <x:c r="Q103" s="861"/>
      <x:c r="R103" s="73"/>
      <x:c r="S103" s="862"/>
      <x:c r="T103" s="162"/>
      <x:c r="U103" s="862"/>
      <x:c r="V103" s="162"/>
      <x:c r="W103" s="862"/>
      <x:c r="X103" s="862"/>
      <x:c r="Y103" s="862"/>
      <x:c r="Z103" s="862"/>
      <x:c r="AA103" s="862"/>
      <x:c r="AB103" s="862"/>
      <x:c r="AC103" s="862"/>
      <x:c r="AD103" s="862"/>
      <x:c r="AE103" s="862"/>
      <x:c r="AF103" s="862"/>
      <x:c r="AG103" s="862"/>
      <x:c r="AH103" s="862"/>
      <x:c r="AI103" s="862"/>
      <x:c r="AJ103" s="862"/>
      <x:c r="AK103" s="862"/>
      <x:c r="AL103" s="864" t="s">
        <x:v>656</x:v>
      </x:c>
      <x:c r="AM103" s="861"/>
      <x:c r="AN103" s="73"/>
      <x:c r="AO103" s="861"/>
      <x:c r="AP103" s="861"/>
      <x:c r="AQ103" s="861"/>
      <x:c r="AR103" s="73"/>
      <x:c r="AS103" s="861"/>
      <x:c r="AT103" s="73"/>
      <x:c r="AU103" s="861"/>
      <x:c r="AV103" s="861"/>
      <x:c r="AW103" s="861"/>
      <x:c r="AX103" s="861"/>
      <x:c r="AY103" s="861"/>
      <x:c r="AZ103" s="861"/>
      <x:c r="BA103" s="73"/>
      <x:c r="BB103" s="861"/>
      <x:c r="BC103" s="861"/>
      <x:c r="BD103" s="861"/>
      <x:c r="BE103" s="862">
        <x:v>1</x:v>
      </x:c>
      <x:c r="BF103" s="862">
        <x:v>2</x:v>
      </x:c>
      <x:c r="BG103" s="861"/>
      <x:c r="BH103" s="861"/>
      <x:c r="BI103" s="861"/>
      <x:c r="BJ103" s="73"/>
      <x:c r="BK103" s="861"/>
      <x:c r="BL103" s="73"/>
      <x:c r="BM103" s="861"/>
      <x:c r="BN103" s="73"/>
      <x:c r="BO103" s="861"/>
      <x:c r="BP103" s="73"/>
      <x:c r="BQ103" s="861"/>
      <x:c r="BR103" s="861"/>
      <x:c r="BS103" s="861"/>
      <x:c r="BT103" s="861"/>
      <x:c r="BU103" s="861"/>
      <x:c r="BV103" s="864" t="s">
        <x:v>656</x:v>
      </x:c>
      <x:c r="BW103" s="861"/>
      <x:c r="BX103" s="861"/>
      <x:c r="BY103" s="73"/>
      <x:c r="BZ103" s="861"/>
      <x:c r="CA103" s="73"/>
      <x:c r="CB103" s="861"/>
      <x:c r="CC103" s="73"/>
      <x:c r="CD103" s="861"/>
      <x:c r="CE103" s="861"/>
      <x:c r="CF103" s="73"/>
      <x:c r="CG103" s="861"/>
      <x:c r="CH103" s="861"/>
      <x:c r="CI103" s="861"/>
      <x:c r="CJ103" s="861"/>
      <x:c r="CK103" s="861"/>
      <x:c r="CL103" s="861"/>
      <x:c r="CM103" s="861"/>
      <x:c r="CN103" s="861"/>
      <x:c r="CO103" s="861"/>
      <x:c r="CP103" s="73"/>
      <x:c r="CQ103" s="862"/>
      <x:c r="CR103" s="162"/>
      <x:c r="CS103" s="862"/>
      <x:c r="CT103" s="862"/>
      <x:c r="CU103" s="862"/>
      <x:c r="CV103" s="862"/>
      <x:c r="CW103" s="862"/>
      <x:c r="CX103" s="862"/>
      <x:c r="CY103" s="864" t="s">
        <x:v>656</x:v>
      </x:c>
      <x:c r="CZ103" s="861"/>
      <x:c r="DA103" s="73"/>
      <x:c r="DB103" s="861"/>
      <x:c r="DC103" s="73"/>
      <x:c r="DD103" s="861"/>
      <x:c r="DE103" s="73"/>
      <x:c r="DF103" s="861"/>
      <x:c r="DG103" s="104"/>
    </x:row>
    <x:row r="104" spans="1:111" ht="30" customHeight="1">
      <x:c r="A104" s="864" t="s">
        <x:v>896</x:v>
      </x:c>
      <x:c r="B104" s="859"/>
      <x:c r="C104" s="73"/>
      <x:c r="D104" s="861"/>
      <x:c r="E104" s="73"/>
      <x:c r="F104" s="861"/>
      <x:c r="G104" s="73"/>
      <x:c r="H104" s="861"/>
      <x:c r="I104" s="73"/>
      <x:c r="J104" s="861"/>
      <x:c r="K104" s="861"/>
      <x:c r="L104" s="73"/>
      <x:c r="M104" s="861"/>
      <x:c r="N104" s="861"/>
      <x:c r="O104" s="861"/>
      <x:c r="P104" s="861"/>
      <x:c r="Q104" s="861"/>
      <x:c r="R104" s="73"/>
      <x:c r="S104" s="862"/>
      <x:c r="T104" s="162"/>
      <x:c r="U104" s="862"/>
      <x:c r="V104" s="162"/>
      <x:c r="W104" s="862">
        <x:v>1</x:v>
      </x:c>
      <x:c r="X104" s="862">
        <x:v>5</x:v>
      </x:c>
      <x:c r="Y104" s="862"/>
      <x:c r="Z104" s="862"/>
      <x:c r="AA104" s="862"/>
      <x:c r="AB104" s="862"/>
      <x:c r="AC104" s="862"/>
      <x:c r="AD104" s="862"/>
      <x:c r="AE104" s="862"/>
      <x:c r="AF104" s="862"/>
      <x:c r="AG104" s="862"/>
      <x:c r="AH104" s="862"/>
      <x:c r="AI104" s="862"/>
      <x:c r="AJ104" s="862"/>
      <x:c r="AK104" s="862"/>
      <x:c r="AL104" s="864" t="s">
        <x:v>896</x:v>
      </x:c>
      <x:c r="AM104" s="861"/>
      <x:c r="AN104" s="73"/>
      <x:c r="AO104" s="861"/>
      <x:c r="AP104" s="861"/>
      <x:c r="AQ104" s="861"/>
      <x:c r="AR104" s="73"/>
      <x:c r="AS104" s="861"/>
      <x:c r="AT104" s="73"/>
      <x:c r="AU104" s="861"/>
      <x:c r="AV104" s="861"/>
      <x:c r="AW104" s="861"/>
      <x:c r="AX104" s="861"/>
      <x:c r="AY104" s="861"/>
      <x:c r="AZ104" s="861"/>
      <x:c r="BA104" s="73"/>
      <x:c r="BB104" s="861"/>
      <x:c r="BC104" s="861"/>
      <x:c r="BD104" s="861"/>
      <x:c r="BE104" s="862"/>
      <x:c r="BF104" s="862"/>
      <x:c r="BG104" s="861"/>
      <x:c r="BH104" s="861"/>
      <x:c r="BI104" s="861"/>
      <x:c r="BJ104" s="73"/>
      <x:c r="BK104" s="861"/>
      <x:c r="BL104" s="73"/>
      <x:c r="BM104" s="861"/>
      <x:c r="BN104" s="73"/>
      <x:c r="BO104" s="861"/>
      <x:c r="BP104" s="73"/>
      <x:c r="BQ104" s="861"/>
      <x:c r="BR104" s="861"/>
      <x:c r="BS104" s="861"/>
      <x:c r="BT104" s="861"/>
      <x:c r="BU104" s="861"/>
      <x:c r="BV104" s="864" t="s">
        <x:v>896</x:v>
      </x:c>
      <x:c r="BW104" s="861"/>
      <x:c r="BX104" s="861"/>
      <x:c r="BY104" s="73"/>
      <x:c r="BZ104" s="861"/>
      <x:c r="CA104" s="73"/>
      <x:c r="CB104" s="861"/>
      <x:c r="CC104" s="73"/>
      <x:c r="CD104" s="861"/>
      <x:c r="CE104" s="861"/>
      <x:c r="CF104" s="73"/>
      <x:c r="CG104" s="861"/>
      <x:c r="CH104" s="861"/>
      <x:c r="CI104" s="861"/>
      <x:c r="CJ104" s="861"/>
      <x:c r="CK104" s="861"/>
      <x:c r="CL104" s="861"/>
      <x:c r="CM104" s="861"/>
      <x:c r="CN104" s="861"/>
      <x:c r="CO104" s="861"/>
      <x:c r="CP104" s="73"/>
      <x:c r="CQ104" s="862">
        <x:v>1</x:v>
      </x:c>
      <x:c r="CR104" s="162">
        <x:v>42</x:v>
      </x:c>
      <x:c r="CS104" s="862"/>
      <x:c r="CT104" s="862"/>
      <x:c r="CU104" s="862"/>
      <x:c r="CV104" s="862"/>
      <x:c r="CW104" s="862"/>
      <x:c r="CX104" s="862"/>
      <x:c r="CY104" s="864" t="s">
        <x:v>896</x:v>
      </x:c>
      <x:c r="CZ104" s="861"/>
      <x:c r="DA104" s="73"/>
      <x:c r="DB104" s="861"/>
      <x:c r="DC104" s="73"/>
      <x:c r="DD104" s="861"/>
      <x:c r="DE104" s="73"/>
      <x:c r="DF104" s="861"/>
      <x:c r="DG104" s="104"/>
    </x:row>
    <x:row r="105" spans="1:111" ht="30" customHeight="1">
      <x:c r="A105" s="864" t="s">
        <x:v>661</x:v>
      </x:c>
      <x:c r="B105" s="859"/>
      <x:c r="C105" s="73"/>
      <x:c r="D105" s="861"/>
      <x:c r="E105" s="73"/>
      <x:c r="F105" s="861"/>
      <x:c r="G105" s="73"/>
      <x:c r="H105" s="861"/>
      <x:c r="I105" s="73"/>
      <x:c r="J105" s="861"/>
      <x:c r="K105" s="861"/>
      <x:c r="L105" s="73"/>
      <x:c r="M105" s="861"/>
      <x:c r="N105" s="861"/>
      <x:c r="O105" s="861"/>
      <x:c r="P105" s="861"/>
      <x:c r="Q105" s="861"/>
      <x:c r="R105" s="73"/>
      <x:c r="S105" s="862"/>
      <x:c r="T105" s="162"/>
      <x:c r="U105" s="862"/>
      <x:c r="V105" s="162"/>
      <x:c r="W105" s="862">
        <x:v>1</x:v>
      </x:c>
      <x:c r="X105" s="862">
        <x:v>4</x:v>
      </x:c>
      <x:c r="Y105" s="862">
        <x:v>1</x:v>
      </x:c>
      <x:c r="Z105" s="862">
        <x:v>5</x:v>
      </x:c>
      <x:c r="AA105" s="862"/>
      <x:c r="AB105" s="862"/>
      <x:c r="AC105" s="862"/>
      <x:c r="AD105" s="862"/>
      <x:c r="AE105" s="862"/>
      <x:c r="AF105" s="862"/>
      <x:c r="AG105" s="862"/>
      <x:c r="AH105" s="862"/>
      <x:c r="AI105" s="862"/>
      <x:c r="AJ105" s="862"/>
      <x:c r="AK105" s="862"/>
      <x:c r="AL105" s="864" t="s">
        <x:v>661</x:v>
      </x:c>
      <x:c r="AM105" s="861"/>
      <x:c r="AN105" s="73"/>
      <x:c r="AO105" s="861"/>
      <x:c r="AP105" s="861"/>
      <x:c r="AQ105" s="861"/>
      <x:c r="AR105" s="73"/>
      <x:c r="AS105" s="861"/>
      <x:c r="AT105" s="73"/>
      <x:c r="AU105" s="861"/>
      <x:c r="AV105" s="861"/>
      <x:c r="AW105" s="861"/>
      <x:c r="AX105" s="861"/>
      <x:c r="AY105" s="861"/>
      <x:c r="AZ105" s="861"/>
      <x:c r="BA105" s="73"/>
      <x:c r="BB105" s="861"/>
      <x:c r="BC105" s="861"/>
      <x:c r="BD105" s="861"/>
      <x:c r="BE105" s="862"/>
      <x:c r="BF105" s="862"/>
      <x:c r="BG105" s="861"/>
      <x:c r="BH105" s="861"/>
      <x:c r="BI105" s="861"/>
      <x:c r="BJ105" s="73"/>
      <x:c r="BK105" s="861"/>
      <x:c r="BL105" s="73"/>
      <x:c r="BM105" s="861"/>
      <x:c r="BN105" s="73"/>
      <x:c r="BO105" s="861"/>
      <x:c r="BP105" s="73"/>
      <x:c r="BQ105" s="861"/>
      <x:c r="BR105" s="861"/>
      <x:c r="BS105" s="861"/>
      <x:c r="BT105" s="861"/>
      <x:c r="BU105" s="861"/>
      <x:c r="BV105" s="864" t="s">
        <x:v>661</x:v>
      </x:c>
      <x:c r="BW105" s="861"/>
      <x:c r="BX105" s="861"/>
      <x:c r="BY105" s="73"/>
      <x:c r="BZ105" s="861"/>
      <x:c r="CA105" s="73"/>
      <x:c r="CB105" s="861"/>
      <x:c r="CC105" s="73"/>
      <x:c r="CD105" s="861"/>
      <x:c r="CE105" s="861"/>
      <x:c r="CF105" s="73"/>
      <x:c r="CG105" s="861"/>
      <x:c r="CH105" s="861"/>
      <x:c r="CI105" s="861"/>
      <x:c r="CJ105" s="861"/>
      <x:c r="CK105" s="861"/>
      <x:c r="CL105" s="861"/>
      <x:c r="CM105" s="861"/>
      <x:c r="CN105" s="861"/>
      <x:c r="CO105" s="861"/>
      <x:c r="CP105" s="73"/>
      <x:c r="CQ105" s="862">
        <x:v>1</x:v>
      </x:c>
      <x:c r="CR105" s="162">
        <x:v>20</x:v>
      </x:c>
      <x:c r="CS105" s="862"/>
      <x:c r="CT105" s="862"/>
      <x:c r="CU105" s="862"/>
      <x:c r="CV105" s="862"/>
      <x:c r="CW105" s="862"/>
      <x:c r="CX105" s="862"/>
      <x:c r="CY105" s="864" t="s">
        <x:v>661</x:v>
      </x:c>
      <x:c r="CZ105" s="861"/>
      <x:c r="DA105" s="73"/>
      <x:c r="DB105" s="861"/>
      <x:c r="DC105" s="73"/>
      <x:c r="DD105" s="861"/>
      <x:c r="DE105" s="73"/>
      <x:c r="DF105" s="861"/>
      <x:c r="DG105" s="104"/>
    </x:row>
    <x:row r="106" spans="1:111" ht="30" customHeight="1">
      <x:c r="A106" s="864" t="s">
        <x:v>663</x:v>
      </x:c>
      <x:c r="B106" s="859"/>
      <x:c r="C106" s="73"/>
      <x:c r="D106" s="861"/>
      <x:c r="E106" s="73"/>
      <x:c r="F106" s="861"/>
      <x:c r="G106" s="73"/>
      <x:c r="H106" s="861"/>
      <x:c r="I106" s="73"/>
      <x:c r="J106" s="861"/>
      <x:c r="K106" s="861"/>
      <x:c r="L106" s="73"/>
      <x:c r="M106" s="861"/>
      <x:c r="N106" s="861"/>
      <x:c r="O106" s="861"/>
      <x:c r="P106" s="861"/>
      <x:c r="Q106" s="861"/>
      <x:c r="R106" s="73"/>
      <x:c r="S106" s="862"/>
      <x:c r="T106" s="162"/>
      <x:c r="U106" s="862"/>
      <x:c r="V106" s="162"/>
      <x:c r="W106" s="862"/>
      <x:c r="X106" s="862"/>
      <x:c r="Y106" s="862">
        <x:v>1</x:v>
      </x:c>
      <x:c r="Z106" s="862">
        <x:v>1</x:v>
      </x:c>
      <x:c r="AA106" s="862"/>
      <x:c r="AB106" s="862"/>
      <x:c r="AC106" s="862"/>
      <x:c r="AD106" s="862"/>
      <x:c r="AE106" s="862"/>
      <x:c r="AF106" s="862"/>
      <x:c r="AG106" s="862"/>
      <x:c r="AH106" s="862"/>
      <x:c r="AI106" s="862"/>
      <x:c r="AJ106" s="862"/>
      <x:c r="AK106" s="862"/>
      <x:c r="AL106" s="864" t="s">
        <x:v>663</x:v>
      </x:c>
      <x:c r="AM106" s="861"/>
      <x:c r="AN106" s="73"/>
      <x:c r="AO106" s="861"/>
      <x:c r="AP106" s="861"/>
      <x:c r="AQ106" s="861"/>
      <x:c r="AR106" s="73"/>
      <x:c r="AS106" s="861"/>
      <x:c r="AT106" s="73"/>
      <x:c r="AU106" s="861"/>
      <x:c r="AV106" s="861"/>
      <x:c r="AW106" s="861"/>
      <x:c r="AX106" s="861"/>
      <x:c r="AY106" s="861"/>
      <x:c r="AZ106" s="861"/>
      <x:c r="BA106" s="73"/>
      <x:c r="BB106" s="861"/>
      <x:c r="BC106" s="861"/>
      <x:c r="BD106" s="861"/>
      <x:c r="BE106" s="862"/>
      <x:c r="BF106" s="862"/>
      <x:c r="BG106" s="861"/>
      <x:c r="BH106" s="861"/>
      <x:c r="BI106" s="861"/>
      <x:c r="BJ106" s="73"/>
      <x:c r="BK106" s="861"/>
      <x:c r="BL106" s="73"/>
      <x:c r="BM106" s="861"/>
      <x:c r="BN106" s="73"/>
      <x:c r="BO106" s="861"/>
      <x:c r="BP106" s="73"/>
      <x:c r="BQ106" s="861"/>
      <x:c r="BR106" s="861"/>
      <x:c r="BS106" s="861"/>
      <x:c r="BT106" s="861"/>
      <x:c r="BU106" s="861"/>
      <x:c r="BV106" s="864" t="s">
        <x:v>663</x:v>
      </x:c>
      <x:c r="BW106" s="861"/>
      <x:c r="BX106" s="861"/>
      <x:c r="BY106" s="73"/>
      <x:c r="BZ106" s="861"/>
      <x:c r="CA106" s="73"/>
      <x:c r="CB106" s="861"/>
      <x:c r="CC106" s="73"/>
      <x:c r="CD106" s="861"/>
      <x:c r="CE106" s="861"/>
      <x:c r="CF106" s="73"/>
      <x:c r="CG106" s="861"/>
      <x:c r="CH106" s="861"/>
      <x:c r="CI106" s="861"/>
      <x:c r="CJ106" s="861"/>
      <x:c r="CK106" s="861"/>
      <x:c r="CL106" s="861"/>
      <x:c r="CM106" s="861"/>
      <x:c r="CN106" s="861"/>
      <x:c r="CO106" s="861"/>
      <x:c r="CP106" s="73"/>
      <x:c r="CQ106" s="862"/>
      <x:c r="CR106" s="162"/>
      <x:c r="CS106" s="862"/>
      <x:c r="CT106" s="862"/>
      <x:c r="CU106" s="862"/>
      <x:c r="CV106" s="862"/>
      <x:c r="CW106" s="862"/>
      <x:c r="CX106" s="862"/>
      <x:c r="CY106" s="864" t="s">
        <x:v>663</x:v>
      </x:c>
      <x:c r="CZ106" s="861"/>
      <x:c r="DA106" s="73"/>
      <x:c r="DB106" s="861"/>
      <x:c r="DC106" s="73"/>
      <x:c r="DD106" s="861"/>
      <x:c r="DE106" s="73"/>
      <x:c r="DF106" s="861"/>
      <x:c r="DG106" s="104"/>
    </x:row>
    <x:row r="107" spans="1:111" ht="30" customHeight="1">
      <x:c r="A107" s="864" t="s">
        <x:v>892</x:v>
      </x:c>
      <x:c r="B107" s="859"/>
      <x:c r="C107" s="73"/>
      <x:c r="D107" s="861"/>
      <x:c r="E107" s="73"/>
      <x:c r="F107" s="861"/>
      <x:c r="G107" s="73"/>
      <x:c r="H107" s="861"/>
      <x:c r="I107" s="73"/>
      <x:c r="J107" s="861"/>
      <x:c r="K107" s="861"/>
      <x:c r="L107" s="73"/>
      <x:c r="M107" s="861"/>
      <x:c r="N107" s="861"/>
      <x:c r="O107" s="861"/>
      <x:c r="P107" s="861"/>
      <x:c r="Q107" s="861"/>
      <x:c r="R107" s="73"/>
      <x:c r="S107" s="862"/>
      <x:c r="T107" s="162"/>
      <x:c r="U107" s="862"/>
      <x:c r="V107" s="162"/>
      <x:c r="W107" s="862">
        <x:v>1</x:v>
      </x:c>
      <x:c r="X107" s="862">
        <x:v>3</x:v>
      </x:c>
      <x:c r="Y107" s="862">
        <x:v>1</x:v>
      </x:c>
      <x:c r="Z107" s="862">
        <x:v>1</x:v>
      </x:c>
      <x:c r="AA107" s="862"/>
      <x:c r="AB107" s="862"/>
      <x:c r="AC107" s="862"/>
      <x:c r="AD107" s="862"/>
      <x:c r="AE107" s="862"/>
      <x:c r="AF107" s="862"/>
      <x:c r="AG107" s="862"/>
      <x:c r="AH107" s="862"/>
      <x:c r="AI107" s="862"/>
      <x:c r="AJ107" s="862"/>
      <x:c r="AK107" s="862"/>
      <x:c r="AL107" s="864" t="s">
        <x:v>892</x:v>
      </x:c>
      <x:c r="AM107" s="861"/>
      <x:c r="AN107" s="73"/>
      <x:c r="AO107" s="861"/>
      <x:c r="AP107" s="861"/>
      <x:c r="AQ107" s="861"/>
      <x:c r="AR107" s="73"/>
      <x:c r="AS107" s="861"/>
      <x:c r="AT107" s="73"/>
      <x:c r="AU107" s="861"/>
      <x:c r="AV107" s="861"/>
      <x:c r="AW107" s="861"/>
      <x:c r="AX107" s="861"/>
      <x:c r="AY107" s="861"/>
      <x:c r="AZ107" s="861"/>
      <x:c r="BA107" s="73"/>
      <x:c r="BB107" s="861"/>
      <x:c r="BC107" s="861"/>
      <x:c r="BD107" s="861"/>
      <x:c r="BE107" s="862"/>
      <x:c r="BF107" s="862"/>
      <x:c r="BG107" s="861"/>
      <x:c r="BH107" s="861"/>
      <x:c r="BI107" s="861"/>
      <x:c r="BJ107" s="73"/>
      <x:c r="BK107" s="861"/>
      <x:c r="BL107" s="73"/>
      <x:c r="BM107" s="861"/>
      <x:c r="BN107" s="73"/>
      <x:c r="BO107" s="861"/>
      <x:c r="BP107" s="73"/>
      <x:c r="BQ107" s="861"/>
      <x:c r="BR107" s="861"/>
      <x:c r="BS107" s="861"/>
      <x:c r="BT107" s="861"/>
      <x:c r="BU107" s="861"/>
      <x:c r="BV107" s="864" t="s">
        <x:v>892</x:v>
      </x:c>
      <x:c r="BW107" s="861"/>
      <x:c r="BX107" s="861"/>
      <x:c r="BY107" s="73"/>
      <x:c r="BZ107" s="861"/>
      <x:c r="CA107" s="73"/>
      <x:c r="CB107" s="861"/>
      <x:c r="CC107" s="73"/>
      <x:c r="CD107" s="861"/>
      <x:c r="CE107" s="861"/>
      <x:c r="CF107" s="73"/>
      <x:c r="CG107" s="861"/>
      <x:c r="CH107" s="861"/>
      <x:c r="CI107" s="861"/>
      <x:c r="CJ107" s="861"/>
      <x:c r="CK107" s="861"/>
      <x:c r="CL107" s="861"/>
      <x:c r="CM107" s="861"/>
      <x:c r="CN107" s="861"/>
      <x:c r="CO107" s="861"/>
      <x:c r="CP107" s="73"/>
      <x:c r="CQ107" s="862">
        <x:v>1</x:v>
      </x:c>
      <x:c r="CR107" s="162">
        <x:v>5.7999999999999998</x:v>
      </x:c>
      <x:c r="CS107" s="862"/>
      <x:c r="CT107" s="862"/>
      <x:c r="CU107" s="862"/>
      <x:c r="CV107" s="862"/>
      <x:c r="CW107" s="862">
        <x:v>1</x:v>
      </x:c>
      <x:c r="CX107" s="862">
        <x:v>3</x:v>
      </x:c>
      <x:c r="CY107" s="864" t="s">
        <x:v>892</x:v>
      </x:c>
      <x:c r="CZ107" s="861"/>
      <x:c r="DA107" s="73"/>
      <x:c r="DB107" s="861"/>
      <x:c r="DC107" s="73"/>
      <x:c r="DD107" s="861"/>
      <x:c r="DE107" s="73"/>
      <x:c r="DF107" s="861"/>
      <x:c r="DG107" s="104"/>
    </x:row>
    <x:row r="108" spans="1:111" ht="30" customHeight="1">
      <x:c r="A108" s="880" t="s">
        <x:v>2311</x:v>
      </x:c>
      <x:c r="B108" s="859"/>
      <x:c r="C108" s="73"/>
      <x:c r="D108" s="861"/>
      <x:c r="E108" s="73"/>
      <x:c r="F108" s="861"/>
      <x:c r="G108" s="73"/>
      <x:c r="H108" s="861"/>
      <x:c r="I108" s="73"/>
      <x:c r="J108" s="861"/>
      <x:c r="K108" s="861"/>
      <x:c r="L108" s="73"/>
      <x:c r="M108" s="861"/>
      <x:c r="N108" s="861"/>
      <x:c r="O108" s="861"/>
      <x:c r="P108" s="861"/>
      <x:c r="Q108" s="861"/>
      <x:c r="R108" s="73"/>
      <x:c r="S108" s="862"/>
      <x:c r="T108" s="162"/>
      <x:c r="U108" s="862"/>
      <x:c r="V108" s="162"/>
      <x:c r="W108" s="862"/>
      <x:c r="X108" s="862"/>
      <x:c r="Y108" s="862"/>
      <x:c r="Z108" s="862"/>
      <x:c r="AA108" s="862"/>
      <x:c r="AB108" s="862"/>
      <x:c r="AC108" s="862"/>
      <x:c r="AD108" s="862"/>
      <x:c r="AE108" s="862"/>
      <x:c r="AF108" s="862"/>
      <x:c r="AG108" s="862"/>
      <x:c r="AH108" s="862"/>
      <x:c r="AI108" s="862"/>
      <x:c r="AJ108" s="862"/>
      <x:c r="AK108" s="862"/>
      <x:c r="AL108" s="880" t="s">
        <x:v>2311</x:v>
      </x:c>
      <x:c r="AM108" s="861"/>
      <x:c r="AN108" s="73"/>
      <x:c r="AO108" s="861"/>
      <x:c r="AP108" s="861"/>
      <x:c r="AQ108" s="861"/>
      <x:c r="AR108" s="73"/>
      <x:c r="AS108" s="861"/>
      <x:c r="AT108" s="73"/>
      <x:c r="AU108" s="861"/>
      <x:c r="AV108" s="861"/>
      <x:c r="AW108" s="861"/>
      <x:c r="AX108" s="861"/>
      <x:c r="AY108" s="861"/>
      <x:c r="AZ108" s="861"/>
      <x:c r="BA108" s="73"/>
      <x:c r="BB108" s="861"/>
      <x:c r="BC108" s="861"/>
      <x:c r="BD108" s="861"/>
      <x:c r="BE108" s="862">
        <x:v>1</x:v>
      </x:c>
      <x:c r="BF108" s="862">
        <x:v>5</x:v>
      </x:c>
      <x:c r="BG108" s="861"/>
      <x:c r="BH108" s="861"/>
      <x:c r="BI108" s="861"/>
      <x:c r="BJ108" s="73"/>
      <x:c r="BK108" s="861"/>
      <x:c r="BL108" s="73"/>
      <x:c r="BM108" s="861"/>
      <x:c r="BN108" s="73"/>
      <x:c r="BO108" s="861"/>
      <x:c r="BP108" s="73"/>
      <x:c r="BQ108" s="861"/>
      <x:c r="BR108" s="861"/>
      <x:c r="BS108" s="861"/>
      <x:c r="BT108" s="861"/>
      <x:c r="BU108" s="861"/>
      <x:c r="BV108" s="880" t="s">
        <x:v>2311</x:v>
      </x:c>
      <x:c r="BW108" s="861"/>
      <x:c r="BX108" s="861"/>
      <x:c r="BY108" s="73"/>
      <x:c r="BZ108" s="861"/>
      <x:c r="CA108" s="73"/>
      <x:c r="CB108" s="861"/>
      <x:c r="CC108" s="73"/>
      <x:c r="CD108" s="861"/>
      <x:c r="CE108" s="861"/>
      <x:c r="CF108" s="73"/>
      <x:c r="CG108" s="861"/>
      <x:c r="CH108" s="861"/>
      <x:c r="CI108" s="861"/>
      <x:c r="CJ108" s="861"/>
      <x:c r="CK108" s="861"/>
      <x:c r="CL108" s="861"/>
      <x:c r="CM108" s="861"/>
      <x:c r="CN108" s="861"/>
      <x:c r="CO108" s="861"/>
      <x:c r="CP108" s="73"/>
      <x:c r="CQ108" s="862"/>
      <x:c r="CR108" s="162"/>
      <x:c r="CS108" s="862"/>
      <x:c r="CT108" s="862"/>
      <x:c r="CU108" s="862"/>
      <x:c r="CV108" s="862"/>
      <x:c r="CW108" s="862"/>
      <x:c r="CX108" s="862"/>
      <x:c r="CY108" s="880" t="s">
        <x:v>2311</x:v>
      </x:c>
      <x:c r="CZ108" s="861"/>
      <x:c r="DA108" s="73"/>
      <x:c r="DB108" s="861"/>
      <x:c r="DC108" s="73"/>
      <x:c r="DD108" s="861"/>
      <x:c r="DE108" s="73"/>
      <x:c r="DF108" s="861"/>
      <x:c r="DG108" s="104"/>
    </x:row>
    <x:row r="109" spans="1:111" ht="30" customHeight="1">
      <x:c r="A109" s="864" t="s">
        <x:v>535</x:v>
      </x:c>
      <x:c r="B109" s="859"/>
      <x:c r="C109" s="73"/>
      <x:c r="D109" s="861"/>
      <x:c r="E109" s="73"/>
      <x:c r="F109" s="861"/>
      <x:c r="G109" s="73"/>
      <x:c r="H109" s="861"/>
      <x:c r="I109" s="73"/>
      <x:c r="J109" s="861"/>
      <x:c r="K109" s="861"/>
      <x:c r="L109" s="73"/>
      <x:c r="M109" s="861"/>
      <x:c r="N109" s="861"/>
      <x:c r="O109" s="861"/>
      <x:c r="P109" s="861"/>
      <x:c r="Q109" s="861"/>
      <x:c r="R109" s="73"/>
      <x:c r="S109" s="862"/>
      <x:c r="T109" s="162"/>
      <x:c r="U109" s="862"/>
      <x:c r="V109" s="162"/>
      <x:c r="W109" s="862"/>
      <x:c r="X109" s="862"/>
      <x:c r="Y109" s="862"/>
      <x:c r="Z109" s="862"/>
      <x:c r="AA109" s="862"/>
      <x:c r="AB109" s="862"/>
      <x:c r="AC109" s="862"/>
      <x:c r="AD109" s="862"/>
      <x:c r="AE109" s="862"/>
      <x:c r="AF109" s="862"/>
      <x:c r="AG109" s="862"/>
      <x:c r="AH109" s="862"/>
      <x:c r="AI109" s="862"/>
      <x:c r="AJ109" s="862"/>
      <x:c r="AK109" s="862"/>
      <x:c r="AL109" s="864" t="s">
        <x:v>535</x:v>
      </x:c>
      <x:c r="AM109" s="861"/>
      <x:c r="AN109" s="73"/>
      <x:c r="AO109" s="861"/>
      <x:c r="AP109" s="861"/>
      <x:c r="AQ109" s="861"/>
      <x:c r="AR109" s="73"/>
      <x:c r="AS109" s="861"/>
      <x:c r="AT109" s="73"/>
      <x:c r="AU109" s="861"/>
      <x:c r="AV109" s="861"/>
      <x:c r="AW109" s="861"/>
      <x:c r="AX109" s="861"/>
      <x:c r="AY109" s="861"/>
      <x:c r="AZ109" s="861"/>
      <x:c r="BA109" s="73"/>
      <x:c r="BB109" s="861"/>
      <x:c r="BC109" s="861"/>
      <x:c r="BD109" s="861"/>
      <x:c r="BE109" s="862"/>
      <x:c r="BF109" s="862"/>
      <x:c r="BG109" s="861"/>
      <x:c r="BH109" s="861"/>
      <x:c r="BI109" s="861"/>
      <x:c r="BJ109" s="73"/>
      <x:c r="BK109" s="861"/>
      <x:c r="BL109" s="73"/>
      <x:c r="BM109" s="861"/>
      <x:c r="BN109" s="73"/>
      <x:c r="BO109" s="861"/>
      <x:c r="BP109" s="73"/>
      <x:c r="BQ109" s="861"/>
      <x:c r="BR109" s="861"/>
      <x:c r="BS109" s="861"/>
      <x:c r="BT109" s="861"/>
      <x:c r="BU109" s="861"/>
      <x:c r="BV109" s="864" t="s">
        <x:v>535</x:v>
      </x:c>
      <x:c r="BW109" s="861"/>
      <x:c r="BX109" s="861"/>
      <x:c r="BY109" s="73"/>
      <x:c r="BZ109" s="861"/>
      <x:c r="CA109" s="73"/>
      <x:c r="CB109" s="861"/>
      <x:c r="CC109" s="73"/>
      <x:c r="CD109" s="861"/>
      <x:c r="CE109" s="861"/>
      <x:c r="CF109" s="73"/>
      <x:c r="CG109" s="861"/>
      <x:c r="CH109" s="861"/>
      <x:c r="CI109" s="861"/>
      <x:c r="CJ109" s="861"/>
      <x:c r="CK109" s="861"/>
      <x:c r="CL109" s="861"/>
      <x:c r="CM109" s="861"/>
      <x:c r="CN109" s="861"/>
      <x:c r="CO109" s="861"/>
      <x:c r="CP109" s="73"/>
      <x:c r="CQ109" s="862"/>
      <x:c r="CR109" s="162"/>
      <x:c r="CS109" s="862"/>
      <x:c r="CT109" s="862"/>
      <x:c r="CU109" s="862"/>
      <x:c r="CV109" s="862"/>
      <x:c r="CW109" s="862"/>
      <x:c r="CX109" s="862"/>
      <x:c r="CY109" s="864" t="s">
        <x:v>535</x:v>
      </x:c>
      <x:c r="CZ109" s="861"/>
      <x:c r="DA109" s="73"/>
      <x:c r="DB109" s="861"/>
      <x:c r="DC109" s="73"/>
      <x:c r="DD109" s="861"/>
      <x:c r="DE109" s="73"/>
      <x:c r="DF109" s="861"/>
      <x:c r="DG109" s="104"/>
    </x:row>
    <x:row r="110" spans="1:111" ht="30" customHeight="1">
      <x:c r="A110" s="864" t="s">
        <x:v>651</x:v>
      </x:c>
      <x:c r="B110" s="859"/>
      <x:c r="C110" s="73"/>
      <x:c r="D110" s="861"/>
      <x:c r="E110" s="73"/>
      <x:c r="F110" s="861"/>
      <x:c r="G110" s="73"/>
      <x:c r="H110" s="861"/>
      <x:c r="I110" s="73"/>
      <x:c r="J110" s="861"/>
      <x:c r="K110" s="861"/>
      <x:c r="L110" s="73"/>
      <x:c r="M110" s="861"/>
      <x:c r="N110" s="861"/>
      <x:c r="O110" s="861"/>
      <x:c r="P110" s="861"/>
      <x:c r="Q110" s="861"/>
      <x:c r="R110" s="73"/>
      <x:c r="S110" s="862"/>
      <x:c r="T110" s="162"/>
      <x:c r="U110" s="862"/>
      <x:c r="V110" s="162"/>
      <x:c r="W110" s="862">
        <x:v>1</x:v>
      </x:c>
      <x:c r="X110" s="862">
        <x:v>3</x:v>
      </x:c>
      <x:c r="Y110" s="862"/>
      <x:c r="Z110" s="862"/>
      <x:c r="AA110" s="862"/>
      <x:c r="AB110" s="862"/>
      <x:c r="AC110" s="862"/>
      <x:c r="AD110" s="862"/>
      <x:c r="AE110" s="862"/>
      <x:c r="AF110" s="862"/>
      <x:c r="AG110" s="862"/>
      <x:c r="AH110" s="862"/>
      <x:c r="AI110" s="862"/>
      <x:c r="AJ110" s="862"/>
      <x:c r="AK110" s="862"/>
      <x:c r="AL110" s="864" t="s">
        <x:v>651</x:v>
      </x:c>
      <x:c r="AM110" s="861"/>
      <x:c r="AN110" s="73"/>
      <x:c r="AO110" s="861"/>
      <x:c r="AP110" s="861"/>
      <x:c r="AQ110" s="861"/>
      <x:c r="AR110" s="73"/>
      <x:c r="AS110" s="861"/>
      <x:c r="AT110" s="73"/>
      <x:c r="AU110" s="861"/>
      <x:c r="AV110" s="861"/>
      <x:c r="AW110" s="861"/>
      <x:c r="AX110" s="861"/>
      <x:c r="AY110" s="861"/>
      <x:c r="AZ110" s="861"/>
      <x:c r="BA110" s="73"/>
      <x:c r="BB110" s="861"/>
      <x:c r="BC110" s="861"/>
      <x:c r="BD110" s="861"/>
      <x:c r="BE110" s="862"/>
      <x:c r="BF110" s="862"/>
      <x:c r="BG110" s="861"/>
      <x:c r="BH110" s="861"/>
      <x:c r="BI110" s="861"/>
      <x:c r="BJ110" s="73"/>
      <x:c r="BK110" s="861"/>
      <x:c r="BL110" s="73"/>
      <x:c r="BM110" s="861"/>
      <x:c r="BN110" s="73"/>
      <x:c r="BO110" s="861"/>
      <x:c r="BP110" s="73"/>
      <x:c r="BQ110" s="861"/>
      <x:c r="BR110" s="861"/>
      <x:c r="BS110" s="861"/>
      <x:c r="BT110" s="861"/>
      <x:c r="BU110" s="861"/>
      <x:c r="BV110" s="864" t="s">
        <x:v>651</x:v>
      </x:c>
      <x:c r="BW110" s="861"/>
      <x:c r="BX110" s="861"/>
      <x:c r="BY110" s="73"/>
      <x:c r="BZ110" s="861"/>
      <x:c r="CA110" s="73"/>
      <x:c r="CB110" s="861"/>
      <x:c r="CC110" s="73"/>
      <x:c r="CD110" s="861"/>
      <x:c r="CE110" s="861"/>
      <x:c r="CF110" s="73"/>
      <x:c r="CG110" s="861"/>
      <x:c r="CH110" s="861"/>
      <x:c r="CI110" s="861"/>
      <x:c r="CJ110" s="861"/>
      <x:c r="CK110" s="861"/>
      <x:c r="CL110" s="861"/>
      <x:c r="CM110" s="861"/>
      <x:c r="CN110" s="861"/>
      <x:c r="CO110" s="861"/>
      <x:c r="CP110" s="73"/>
      <x:c r="CQ110" s="862">
        <x:v>1</x:v>
      </x:c>
      <x:c r="CR110" s="162">
        <x:v>40</x:v>
      </x:c>
      <x:c r="CS110" s="862"/>
      <x:c r="CT110" s="862"/>
      <x:c r="CU110" s="862"/>
      <x:c r="CV110" s="862"/>
      <x:c r="CW110" s="862"/>
      <x:c r="CX110" s="862"/>
      <x:c r="CY110" s="864" t="s">
        <x:v>651</x:v>
      </x:c>
      <x:c r="CZ110" s="861"/>
      <x:c r="DA110" s="73"/>
      <x:c r="DB110" s="861"/>
      <x:c r="DC110" s="73"/>
      <x:c r="DD110" s="861"/>
      <x:c r="DE110" s="73"/>
      <x:c r="DF110" s="861"/>
      <x:c r="DG110" s="104"/>
    </x:row>
    <x:row r="111" spans="1:111" ht="30" customHeight="1">
      <x:c r="A111" s="864" t="s">
        <x:v>921</x:v>
      </x:c>
      <x:c r="B111" s="859"/>
      <x:c r="C111" s="73"/>
      <x:c r="D111" s="861"/>
      <x:c r="E111" s="73"/>
      <x:c r="F111" s="861"/>
      <x:c r="G111" s="73"/>
      <x:c r="H111" s="861"/>
      <x:c r="I111" s="73"/>
      <x:c r="J111" s="861"/>
      <x:c r="K111" s="861"/>
      <x:c r="L111" s="73"/>
      <x:c r="M111" s="861"/>
      <x:c r="N111" s="861"/>
      <x:c r="O111" s="861"/>
      <x:c r="P111" s="861"/>
      <x:c r="Q111" s="861"/>
      <x:c r="R111" s="73"/>
      <x:c r="S111" s="862"/>
      <x:c r="T111" s="162"/>
      <x:c r="U111" s="862"/>
      <x:c r="V111" s="162"/>
      <x:c r="W111" s="862">
        <x:v>1</x:v>
      </x:c>
      <x:c r="X111" s="862">
        <x:v>5</x:v>
      </x:c>
      <x:c r="Y111" s="862"/>
      <x:c r="Z111" s="862"/>
      <x:c r="AA111" s="862"/>
      <x:c r="AB111" s="862"/>
      <x:c r="AC111" s="862"/>
      <x:c r="AD111" s="862"/>
      <x:c r="AE111" s="862"/>
      <x:c r="AF111" s="862"/>
      <x:c r="AG111" s="862"/>
      <x:c r="AH111" s="862"/>
      <x:c r="AI111" s="862"/>
      <x:c r="AJ111" s="862"/>
      <x:c r="AK111" s="862"/>
      <x:c r="AL111" s="864" t="s">
        <x:v>921</x:v>
      </x:c>
      <x:c r="AM111" s="861"/>
      <x:c r="AN111" s="73"/>
      <x:c r="AO111" s="861"/>
      <x:c r="AP111" s="861"/>
      <x:c r="AQ111" s="861"/>
      <x:c r="AR111" s="73"/>
      <x:c r="AS111" s="861"/>
      <x:c r="AT111" s="73"/>
      <x:c r="AU111" s="861"/>
      <x:c r="AV111" s="861"/>
      <x:c r="AW111" s="861"/>
      <x:c r="AX111" s="861"/>
      <x:c r="AY111" s="861"/>
      <x:c r="AZ111" s="861"/>
      <x:c r="BA111" s="73"/>
      <x:c r="BB111" s="861"/>
      <x:c r="BC111" s="861"/>
      <x:c r="BD111" s="861"/>
      <x:c r="BE111" s="862">
        <x:v>1</x:v>
      </x:c>
      <x:c r="BF111" s="862">
        <x:v>2</x:v>
      </x:c>
      <x:c r="BG111" s="861"/>
      <x:c r="BH111" s="861"/>
      <x:c r="BI111" s="861"/>
      <x:c r="BJ111" s="73"/>
      <x:c r="BK111" s="861"/>
      <x:c r="BL111" s="73"/>
      <x:c r="BM111" s="861"/>
      <x:c r="BN111" s="73"/>
      <x:c r="BO111" s="861"/>
      <x:c r="BP111" s="73"/>
      <x:c r="BQ111" s="861"/>
      <x:c r="BR111" s="861"/>
      <x:c r="BS111" s="861"/>
      <x:c r="BT111" s="861"/>
      <x:c r="BU111" s="861"/>
      <x:c r="BV111" s="864" t="s">
        <x:v>921</x:v>
      </x:c>
      <x:c r="BW111" s="861"/>
      <x:c r="BX111" s="861"/>
      <x:c r="BY111" s="73"/>
      <x:c r="BZ111" s="861"/>
      <x:c r="CA111" s="73"/>
      <x:c r="CB111" s="861"/>
      <x:c r="CC111" s="73"/>
      <x:c r="CD111" s="861"/>
      <x:c r="CE111" s="861"/>
      <x:c r="CF111" s="73"/>
      <x:c r="CG111" s="861"/>
      <x:c r="CH111" s="861"/>
      <x:c r="CI111" s="861"/>
      <x:c r="CJ111" s="861"/>
      <x:c r="CK111" s="861"/>
      <x:c r="CL111" s="861"/>
      <x:c r="CM111" s="861"/>
      <x:c r="CN111" s="861"/>
      <x:c r="CO111" s="861"/>
      <x:c r="CP111" s="73"/>
      <x:c r="CQ111" s="862">
        <x:v>1</x:v>
      </x:c>
      <x:c r="CR111" s="162">
        <x:v>41.700000000000003</x:v>
      </x:c>
      <x:c r="CS111" s="862">
        <x:v>2</x:v>
      </x:c>
      <x:c r="CT111" s="862"/>
      <x:c r="CU111" s="862"/>
      <x:c r="CV111" s="862"/>
      <x:c r="CW111" s="862"/>
      <x:c r="CX111" s="862"/>
      <x:c r="CY111" s="864" t="s">
        <x:v>921</x:v>
      </x:c>
      <x:c r="CZ111" s="861"/>
      <x:c r="DA111" s="73"/>
      <x:c r="DB111" s="861"/>
      <x:c r="DC111" s="73"/>
      <x:c r="DD111" s="861"/>
      <x:c r="DE111" s="73"/>
      <x:c r="DF111" s="861"/>
      <x:c r="DG111" s="104"/>
    </x:row>
    <x:row r="112" spans="1:111" ht="30" customHeight="1">
      <x:c r="A112" s="864" t="s">
        <x:v>673</x:v>
      </x:c>
      <x:c r="B112" s="859"/>
      <x:c r="C112" s="73"/>
      <x:c r="D112" s="861"/>
      <x:c r="E112" s="73"/>
      <x:c r="F112" s="861"/>
      <x:c r="G112" s="73"/>
      <x:c r="H112" s="861"/>
      <x:c r="I112" s="73"/>
      <x:c r="J112" s="861"/>
      <x:c r="K112" s="861"/>
      <x:c r="L112" s="73"/>
      <x:c r="M112" s="861"/>
      <x:c r="N112" s="861"/>
      <x:c r="O112" s="861"/>
      <x:c r="P112" s="861"/>
      <x:c r="Q112" s="861"/>
      <x:c r="R112" s="73"/>
      <x:c r="S112" s="862"/>
      <x:c r="T112" s="162"/>
      <x:c r="U112" s="862"/>
      <x:c r="V112" s="162"/>
      <x:c r="W112" s="862">
        <x:v>1</x:v>
      </x:c>
      <x:c r="X112" s="862">
        <x:v>5</x:v>
      </x:c>
      <x:c r="Y112" s="862"/>
      <x:c r="Z112" s="862"/>
      <x:c r="AA112" s="862"/>
      <x:c r="AB112" s="862"/>
      <x:c r="AC112" s="862"/>
      <x:c r="AD112" s="862"/>
      <x:c r="AE112" s="862"/>
      <x:c r="AF112" s="862"/>
      <x:c r="AG112" s="862"/>
      <x:c r="AH112" s="862"/>
      <x:c r="AI112" s="862"/>
      <x:c r="AJ112" s="862"/>
      <x:c r="AK112" s="862"/>
      <x:c r="AL112" s="864" t="s">
        <x:v>673</x:v>
      </x:c>
      <x:c r="AM112" s="861"/>
      <x:c r="AN112" s="73"/>
      <x:c r="AO112" s="861"/>
      <x:c r="AP112" s="861"/>
      <x:c r="AQ112" s="861"/>
      <x:c r="AR112" s="73"/>
      <x:c r="AS112" s="861"/>
      <x:c r="AT112" s="73"/>
      <x:c r="AU112" s="861"/>
      <x:c r="AV112" s="861"/>
      <x:c r="AW112" s="861"/>
      <x:c r="AX112" s="861"/>
      <x:c r="AY112" s="861"/>
      <x:c r="AZ112" s="861"/>
      <x:c r="BA112" s="73"/>
      <x:c r="BB112" s="861"/>
      <x:c r="BC112" s="861"/>
      <x:c r="BD112" s="861"/>
      <x:c r="BE112" s="862"/>
      <x:c r="BF112" s="862"/>
      <x:c r="BG112" s="861"/>
      <x:c r="BH112" s="861"/>
      <x:c r="BI112" s="861"/>
      <x:c r="BJ112" s="73"/>
      <x:c r="BK112" s="861"/>
      <x:c r="BL112" s="73"/>
      <x:c r="BM112" s="861"/>
      <x:c r="BN112" s="73"/>
      <x:c r="BO112" s="861"/>
      <x:c r="BP112" s="73"/>
      <x:c r="BQ112" s="861"/>
      <x:c r="BR112" s="861"/>
      <x:c r="BS112" s="861"/>
      <x:c r="BT112" s="861"/>
      <x:c r="BU112" s="861"/>
      <x:c r="BV112" s="864" t="s">
        <x:v>673</x:v>
      </x:c>
      <x:c r="BW112" s="861"/>
      <x:c r="BX112" s="861"/>
      <x:c r="BY112" s="73"/>
      <x:c r="BZ112" s="861"/>
      <x:c r="CA112" s="73"/>
      <x:c r="CB112" s="861"/>
      <x:c r="CC112" s="73"/>
      <x:c r="CD112" s="861"/>
      <x:c r="CE112" s="861"/>
      <x:c r="CF112" s="73"/>
      <x:c r="CG112" s="861"/>
      <x:c r="CH112" s="861"/>
      <x:c r="CI112" s="861"/>
      <x:c r="CJ112" s="861"/>
      <x:c r="CK112" s="861"/>
      <x:c r="CL112" s="861"/>
      <x:c r="CM112" s="861"/>
      <x:c r="CN112" s="861"/>
      <x:c r="CO112" s="861"/>
      <x:c r="CP112" s="73"/>
      <x:c r="CQ112" s="862">
        <x:v>1</x:v>
      </x:c>
      <x:c r="CR112" s="162">
        <x:v>46</x:v>
      </x:c>
      <x:c r="CS112" s="862"/>
      <x:c r="CT112" s="862"/>
      <x:c r="CU112" s="862"/>
      <x:c r="CV112" s="862"/>
      <x:c r="CW112" s="862"/>
      <x:c r="CX112" s="862"/>
      <x:c r="CY112" s="864" t="s">
        <x:v>673</x:v>
      </x:c>
      <x:c r="CZ112" s="861"/>
      <x:c r="DA112" s="73"/>
      <x:c r="DB112" s="861"/>
      <x:c r="DC112" s="73"/>
      <x:c r="DD112" s="861"/>
      <x:c r="DE112" s="73"/>
      <x:c r="DF112" s="861"/>
      <x:c r="DG112" s="104"/>
    </x:row>
    <x:row r="113" spans="1:111" ht="30" customHeight="1">
      <x:c r="A113" s="880" t="s">
        <x:v>923</x:v>
      </x:c>
      <x:c r="B113" s="859"/>
      <x:c r="C113" s="73"/>
      <x:c r="D113" s="861"/>
      <x:c r="E113" s="73"/>
      <x:c r="F113" s="861"/>
      <x:c r="G113" s="73"/>
      <x:c r="H113" s="861"/>
      <x:c r="I113" s="73"/>
      <x:c r="J113" s="861"/>
      <x:c r="K113" s="861"/>
      <x:c r="L113" s="73"/>
      <x:c r="M113" s="861"/>
      <x:c r="N113" s="861"/>
      <x:c r="O113" s="861"/>
      <x:c r="P113" s="861"/>
      <x:c r="Q113" s="861"/>
      <x:c r="R113" s="73"/>
      <x:c r="S113" s="862"/>
      <x:c r="T113" s="162"/>
      <x:c r="U113" s="862"/>
      <x:c r="V113" s="162"/>
      <x:c r="W113" s="862"/>
      <x:c r="X113" s="862">
        <x:v>4</x:v>
      </x:c>
      <x:c r="Y113" s="862"/>
      <x:c r="Z113" s="862"/>
      <x:c r="AA113" s="862"/>
      <x:c r="AB113" s="862"/>
      <x:c r="AC113" s="862"/>
      <x:c r="AD113" s="862"/>
      <x:c r="AE113" s="862"/>
      <x:c r="AF113" s="862"/>
      <x:c r="AG113" s="862"/>
      <x:c r="AH113" s="862"/>
      <x:c r="AI113" s="862"/>
      <x:c r="AJ113" s="862"/>
      <x:c r="AK113" s="862"/>
      <x:c r="AL113" s="880" t="s">
        <x:v>923</x:v>
      </x:c>
      <x:c r="AM113" s="861"/>
      <x:c r="AN113" s="73"/>
      <x:c r="AO113" s="861"/>
      <x:c r="AP113" s="861"/>
      <x:c r="AQ113" s="861"/>
      <x:c r="AR113" s="73"/>
      <x:c r="AS113" s="861"/>
      <x:c r="AT113" s="73"/>
      <x:c r="AU113" s="861"/>
      <x:c r="AV113" s="861"/>
      <x:c r="AW113" s="861"/>
      <x:c r="AX113" s="861"/>
      <x:c r="AY113" s="861"/>
      <x:c r="AZ113" s="861"/>
      <x:c r="BA113" s="73"/>
      <x:c r="BB113" s="861"/>
      <x:c r="BC113" s="861"/>
      <x:c r="BD113" s="861"/>
      <x:c r="BE113" s="862">
        <x:v>1</x:v>
      </x:c>
      <x:c r="BF113" s="862">
        <x:v>2</x:v>
      </x:c>
      <x:c r="BG113" s="861"/>
      <x:c r="BH113" s="861"/>
      <x:c r="BI113" s="861"/>
      <x:c r="BJ113" s="73"/>
      <x:c r="BK113" s="861"/>
      <x:c r="BL113" s="73"/>
      <x:c r="BM113" s="861"/>
      <x:c r="BN113" s="73"/>
      <x:c r="BO113" s="861"/>
      <x:c r="BP113" s="73"/>
      <x:c r="BQ113" s="861"/>
      <x:c r="BR113" s="861"/>
      <x:c r="BS113" s="861"/>
      <x:c r="BT113" s="861"/>
      <x:c r="BU113" s="861"/>
      <x:c r="BV113" s="880" t="s">
        <x:v>923</x:v>
      </x:c>
      <x:c r="BW113" s="861"/>
      <x:c r="BX113" s="861"/>
      <x:c r="BY113" s="73"/>
      <x:c r="BZ113" s="861"/>
      <x:c r="CA113" s="73"/>
      <x:c r="CB113" s="861"/>
      <x:c r="CC113" s="73"/>
      <x:c r="CD113" s="861"/>
      <x:c r="CE113" s="861"/>
      <x:c r="CF113" s="73"/>
      <x:c r="CG113" s="861"/>
      <x:c r="CH113" s="861"/>
      <x:c r="CI113" s="861"/>
      <x:c r="CJ113" s="861"/>
      <x:c r="CK113" s="861"/>
      <x:c r="CL113" s="861"/>
      <x:c r="CM113" s="861"/>
      <x:c r="CN113" s="861"/>
      <x:c r="CO113" s="861"/>
      <x:c r="CP113" s="73"/>
      <x:c r="CQ113" s="862"/>
      <x:c r="CR113" s="162"/>
      <x:c r="CS113" s="862"/>
      <x:c r="CT113" s="862"/>
      <x:c r="CU113" s="862"/>
      <x:c r="CV113" s="862"/>
      <x:c r="CW113" s="862"/>
      <x:c r="CX113" s="862"/>
      <x:c r="CY113" s="880" t="s">
        <x:v>923</x:v>
      </x:c>
      <x:c r="CZ113" s="861"/>
      <x:c r="DA113" s="73"/>
      <x:c r="DB113" s="861"/>
      <x:c r="DC113" s="73"/>
      <x:c r="DD113" s="861"/>
      <x:c r="DE113" s="73"/>
      <x:c r="DF113" s="861"/>
      <x:c r="DG113" s="104"/>
    </x:row>
    <x:row r="114" spans="1:111" ht="30" customHeight="1">
      <x:c r="A114" s="864" t="s">
        <x:v>676</x:v>
      </x:c>
      <x:c r="B114" s="859"/>
      <x:c r="C114" s="73"/>
      <x:c r="D114" s="861"/>
      <x:c r="E114" s="73"/>
      <x:c r="F114" s="861"/>
      <x:c r="G114" s="73"/>
      <x:c r="H114" s="861"/>
      <x:c r="I114" s="73"/>
      <x:c r="J114" s="861"/>
      <x:c r="K114" s="861"/>
      <x:c r="L114" s="73"/>
      <x:c r="M114" s="861"/>
      <x:c r="N114" s="861"/>
      <x:c r="O114" s="861"/>
      <x:c r="P114" s="861"/>
      <x:c r="Q114" s="861"/>
      <x:c r="R114" s="73"/>
      <x:c r="S114" s="862"/>
      <x:c r="T114" s="162"/>
      <x:c r="U114" s="862"/>
      <x:c r="V114" s="162"/>
      <x:c r="W114" s="862">
        <x:v>1</x:v>
      </x:c>
      <x:c r="X114" s="862">
        <x:v>4</x:v>
      </x:c>
      <x:c r="Y114" s="862">
        <x:v>1</x:v>
      </x:c>
      <x:c r="Z114" s="862">
        <x:v>1</x:v>
      </x:c>
      <x:c r="AA114" s="862"/>
      <x:c r="AB114" s="862"/>
      <x:c r="AC114" s="862"/>
      <x:c r="AD114" s="862"/>
      <x:c r="AE114" s="862"/>
      <x:c r="AF114" s="862"/>
      <x:c r="AG114" s="862"/>
      <x:c r="AH114" s="862"/>
      <x:c r="AI114" s="862"/>
      <x:c r="AJ114" s="862"/>
      <x:c r="AK114" s="862"/>
      <x:c r="AL114" s="864" t="s">
        <x:v>676</x:v>
      </x:c>
      <x:c r="AM114" s="861"/>
      <x:c r="AN114" s="73"/>
      <x:c r="AO114" s="861"/>
      <x:c r="AP114" s="861"/>
      <x:c r="AQ114" s="861"/>
      <x:c r="AR114" s="73"/>
      <x:c r="AS114" s="861"/>
      <x:c r="AT114" s="73"/>
      <x:c r="AU114" s="861"/>
      <x:c r="AV114" s="861"/>
      <x:c r="AW114" s="861"/>
      <x:c r="AX114" s="861"/>
      <x:c r="AY114" s="861"/>
      <x:c r="AZ114" s="861"/>
      <x:c r="BA114" s="73"/>
      <x:c r="BB114" s="861"/>
      <x:c r="BC114" s="861"/>
      <x:c r="BD114" s="861"/>
      <x:c r="BE114" s="862"/>
      <x:c r="BF114" s="862"/>
      <x:c r="BG114" s="861"/>
      <x:c r="BH114" s="861"/>
      <x:c r="BI114" s="861"/>
      <x:c r="BJ114" s="73"/>
      <x:c r="BK114" s="861"/>
      <x:c r="BL114" s="73"/>
      <x:c r="BM114" s="861"/>
      <x:c r="BN114" s="73"/>
      <x:c r="BO114" s="861"/>
      <x:c r="BP114" s="73"/>
      <x:c r="BQ114" s="861"/>
      <x:c r="BR114" s="861"/>
      <x:c r="BS114" s="861"/>
      <x:c r="BT114" s="861"/>
      <x:c r="BU114" s="861"/>
      <x:c r="BV114" s="864" t="s">
        <x:v>676</x:v>
      </x:c>
      <x:c r="BW114" s="861"/>
      <x:c r="BX114" s="861"/>
      <x:c r="BY114" s="73"/>
      <x:c r="BZ114" s="861"/>
      <x:c r="CA114" s="73"/>
      <x:c r="CB114" s="861"/>
      <x:c r="CC114" s="73"/>
      <x:c r="CD114" s="861"/>
      <x:c r="CE114" s="861"/>
      <x:c r="CF114" s="73"/>
      <x:c r="CG114" s="861"/>
      <x:c r="CH114" s="861"/>
      <x:c r="CI114" s="861"/>
      <x:c r="CJ114" s="861"/>
      <x:c r="CK114" s="861"/>
      <x:c r="CL114" s="861"/>
      <x:c r="CM114" s="861"/>
      <x:c r="CN114" s="861"/>
      <x:c r="CO114" s="861"/>
      <x:c r="CP114" s="73"/>
      <x:c r="CQ114" s="862">
        <x:v>1</x:v>
      </x:c>
      <x:c r="CR114" s="162">
        <x:v>16</x:v>
      </x:c>
      <x:c r="CS114" s="862"/>
      <x:c r="CT114" s="862"/>
      <x:c r="CU114" s="862"/>
      <x:c r="CV114" s="862"/>
      <x:c r="CW114" s="862"/>
      <x:c r="CX114" s="862"/>
      <x:c r="CY114" s="864" t="s">
        <x:v>676</x:v>
      </x:c>
      <x:c r="CZ114" s="861"/>
      <x:c r="DA114" s="73"/>
      <x:c r="DB114" s="861"/>
      <x:c r="DC114" s="73"/>
      <x:c r="DD114" s="861"/>
      <x:c r="DE114" s="73"/>
      <x:c r="DF114" s="861"/>
      <x:c r="DG114" s="104"/>
    </x:row>
    <x:row r="115" spans="1:111" ht="30" customHeight="1">
      <x:c r="A115" s="880" t="s">
        <x:v>671</x:v>
      </x:c>
      <x:c r="B115" s="859"/>
      <x:c r="C115" s="73"/>
      <x:c r="D115" s="861"/>
      <x:c r="E115" s="73"/>
      <x:c r="F115" s="861"/>
      <x:c r="G115" s="73"/>
      <x:c r="H115" s="861"/>
      <x:c r="I115" s="73"/>
      <x:c r="J115" s="861"/>
      <x:c r="K115" s="861"/>
      <x:c r="L115" s="73"/>
      <x:c r="M115" s="861"/>
      <x:c r="N115" s="861"/>
      <x:c r="O115" s="861"/>
      <x:c r="P115" s="861"/>
      <x:c r="Q115" s="861"/>
      <x:c r="R115" s="73"/>
      <x:c r="S115" s="862"/>
      <x:c r="T115" s="162">
        <x:v>1</x:v>
      </x:c>
      <x:c r="U115" s="862"/>
      <x:c r="V115" s="162"/>
      <x:c r="W115" s="862"/>
      <x:c r="X115" s="862">
        <x:v>5</x:v>
      </x:c>
      <x:c r="Y115" s="862"/>
      <x:c r="Z115" s="862"/>
      <x:c r="AA115" s="862"/>
      <x:c r="AB115" s="862"/>
      <x:c r="AC115" s="862"/>
      <x:c r="AD115" s="862"/>
      <x:c r="AE115" s="862"/>
      <x:c r="AF115" s="862"/>
      <x:c r="AG115" s="862">
        <x:v>1</x:v>
      </x:c>
      <x:c r="AH115" s="862"/>
      <x:c r="AI115" s="862"/>
      <x:c r="AJ115" s="862"/>
      <x:c r="AK115" s="862"/>
      <x:c r="AL115" s="880" t="s">
        <x:v>671</x:v>
      </x:c>
      <x:c r="AM115" s="861"/>
      <x:c r="AN115" s="73"/>
      <x:c r="AO115" s="861"/>
      <x:c r="AP115" s="861"/>
      <x:c r="AQ115" s="861"/>
      <x:c r="AR115" s="73"/>
      <x:c r="AS115" s="861"/>
      <x:c r="AT115" s="73"/>
      <x:c r="AU115" s="861"/>
      <x:c r="AV115" s="861"/>
      <x:c r="AW115" s="861"/>
      <x:c r="AX115" s="861"/>
      <x:c r="AY115" s="861"/>
      <x:c r="AZ115" s="861"/>
      <x:c r="BA115" s="73"/>
      <x:c r="BB115" s="861"/>
      <x:c r="BC115" s="861"/>
      <x:c r="BD115" s="861"/>
      <x:c r="BE115" s="862">
        <x:v>1</x:v>
      </x:c>
      <x:c r="BF115" s="862">
        <x:v>3</x:v>
      </x:c>
      <x:c r="BG115" s="861"/>
      <x:c r="BH115" s="861"/>
      <x:c r="BI115" s="861"/>
      <x:c r="BJ115" s="73"/>
      <x:c r="BK115" s="861"/>
      <x:c r="BL115" s="73"/>
      <x:c r="BM115" s="861"/>
      <x:c r="BN115" s="73"/>
      <x:c r="BO115" s="861"/>
      <x:c r="BP115" s="73"/>
      <x:c r="BQ115" s="861"/>
      <x:c r="BR115" s="861"/>
      <x:c r="BS115" s="861"/>
      <x:c r="BT115" s="861"/>
      <x:c r="BU115" s="861"/>
      <x:c r="BV115" s="880" t="s">
        <x:v>671</x:v>
      </x:c>
      <x:c r="BW115" s="861"/>
      <x:c r="BX115" s="861"/>
      <x:c r="BY115" s="73"/>
      <x:c r="BZ115" s="861"/>
      <x:c r="CA115" s="73"/>
      <x:c r="CB115" s="861"/>
      <x:c r="CC115" s="73"/>
      <x:c r="CD115" s="861"/>
      <x:c r="CE115" s="861"/>
      <x:c r="CF115" s="73"/>
      <x:c r="CG115" s="861"/>
      <x:c r="CH115" s="861"/>
      <x:c r="CI115" s="861"/>
      <x:c r="CJ115" s="861"/>
      <x:c r="CK115" s="861"/>
      <x:c r="CL115" s="861"/>
      <x:c r="CM115" s="861"/>
      <x:c r="CN115" s="861"/>
      <x:c r="CO115" s="861"/>
      <x:c r="CP115" s="73"/>
      <x:c r="CQ115" s="862"/>
      <x:c r="CR115" s="162"/>
      <x:c r="CS115" s="862">
        <x:v>7</x:v>
      </x:c>
      <x:c r="CT115" s="862"/>
      <x:c r="CU115" s="862"/>
      <x:c r="CV115" s="862"/>
      <x:c r="CW115" s="862"/>
      <x:c r="CX115" s="862"/>
      <x:c r="CY115" s="880" t="s">
        <x:v>671</x:v>
      </x:c>
      <x:c r="CZ115" s="861"/>
      <x:c r="DA115" s="73"/>
      <x:c r="DB115" s="861"/>
      <x:c r="DC115" s="73"/>
      <x:c r="DD115" s="861"/>
      <x:c r="DE115" s="73"/>
      <x:c r="DF115" s="861"/>
      <x:c r="DG115" s="104"/>
    </x:row>
    <x:row r="116" spans="1:111" ht="30" customHeight="1">
      <x:c r="A116" s="880" t="s">
        <x:v>689</x:v>
      </x:c>
      <x:c r="B116" s="859"/>
      <x:c r="C116" s="73"/>
      <x:c r="D116" s="861"/>
      <x:c r="E116" s="73"/>
      <x:c r="F116" s="861"/>
      <x:c r="G116" s="73"/>
      <x:c r="H116" s="861"/>
      <x:c r="I116" s="73"/>
      <x:c r="J116" s="861"/>
      <x:c r="K116" s="861"/>
      <x:c r="L116" s="73"/>
      <x:c r="M116" s="861"/>
      <x:c r="N116" s="861"/>
      <x:c r="O116" s="861"/>
      <x:c r="P116" s="861"/>
      <x:c r="Q116" s="861"/>
      <x:c r="R116" s="73"/>
      <x:c r="S116" s="862"/>
      <x:c r="T116" s="162">
        <x:v>1</x:v>
      </x:c>
      <x:c r="U116" s="862"/>
      <x:c r="V116" s="162"/>
      <x:c r="W116" s="862"/>
      <x:c r="X116" s="862">
        <x:v>9</x:v>
      </x:c>
      <x:c r="Y116" s="862"/>
      <x:c r="Z116" s="862"/>
      <x:c r="AA116" s="862"/>
      <x:c r="AB116" s="862"/>
      <x:c r="AC116" s="862"/>
      <x:c r="AD116" s="862"/>
      <x:c r="AE116" s="862"/>
      <x:c r="AF116" s="862"/>
      <x:c r="AG116" s="862">
        <x:v>1</x:v>
      </x:c>
      <x:c r="AH116" s="862"/>
      <x:c r="AI116" s="862"/>
      <x:c r="AJ116" s="862"/>
      <x:c r="AK116" s="862"/>
      <x:c r="AL116" s="880" t="s">
        <x:v>689</x:v>
      </x:c>
      <x:c r="AM116" s="861"/>
      <x:c r="AN116" s="73"/>
      <x:c r="AO116" s="861"/>
      <x:c r="AP116" s="861"/>
      <x:c r="AQ116" s="861"/>
      <x:c r="AR116" s="73"/>
      <x:c r="AS116" s="861"/>
      <x:c r="AT116" s="73"/>
      <x:c r="AU116" s="861"/>
      <x:c r="AV116" s="861"/>
      <x:c r="AW116" s="861"/>
      <x:c r="AX116" s="861"/>
      <x:c r="AY116" s="861"/>
      <x:c r="AZ116" s="861"/>
      <x:c r="BA116" s="73"/>
      <x:c r="BB116" s="861"/>
      <x:c r="BC116" s="861"/>
      <x:c r="BD116" s="861"/>
      <x:c r="BE116" s="862"/>
      <x:c r="BF116" s="862"/>
      <x:c r="BG116" s="861"/>
      <x:c r="BH116" s="861"/>
      <x:c r="BI116" s="861"/>
      <x:c r="BJ116" s="73"/>
      <x:c r="BK116" s="861"/>
      <x:c r="BL116" s="73"/>
      <x:c r="BM116" s="861"/>
      <x:c r="BN116" s="73"/>
      <x:c r="BO116" s="861"/>
      <x:c r="BP116" s="73"/>
      <x:c r="BQ116" s="861"/>
      <x:c r="BR116" s="861"/>
      <x:c r="BS116" s="861"/>
      <x:c r="BT116" s="861"/>
      <x:c r="BU116" s="861"/>
      <x:c r="BV116" s="880" t="s">
        <x:v>689</x:v>
      </x:c>
      <x:c r="BW116" s="861"/>
      <x:c r="BX116" s="861"/>
      <x:c r="BY116" s="73"/>
      <x:c r="BZ116" s="861"/>
      <x:c r="CA116" s="73"/>
      <x:c r="CB116" s="861"/>
      <x:c r="CC116" s="73"/>
      <x:c r="CD116" s="861"/>
      <x:c r="CE116" s="861"/>
      <x:c r="CF116" s="73"/>
      <x:c r="CG116" s="861"/>
      <x:c r="CH116" s="861"/>
      <x:c r="CI116" s="861"/>
      <x:c r="CJ116" s="861"/>
      <x:c r="CK116" s="861"/>
      <x:c r="CL116" s="861"/>
      <x:c r="CM116" s="861"/>
      <x:c r="CN116" s="861"/>
      <x:c r="CO116" s="861"/>
      <x:c r="CP116" s="73"/>
      <x:c r="CQ116" s="862"/>
      <x:c r="CR116" s="162"/>
      <x:c r="CS116" s="862">
        <x:v>3</x:v>
      </x:c>
      <x:c r="CT116" s="862"/>
      <x:c r="CU116" s="862"/>
      <x:c r="CV116" s="862"/>
      <x:c r="CW116" s="862"/>
      <x:c r="CX116" s="862"/>
      <x:c r="CY116" s="880" t="s">
        <x:v>689</x:v>
      </x:c>
      <x:c r="CZ116" s="861"/>
      <x:c r="DA116" s="73"/>
      <x:c r="DB116" s="861"/>
      <x:c r="DC116" s="73"/>
      <x:c r="DD116" s="861"/>
      <x:c r="DE116" s="73"/>
      <x:c r="DF116" s="861"/>
      <x:c r="DG116" s="104"/>
    </x:row>
    <x:row r="117" spans="1:111" ht="30" customHeight="1">
      <x:c r="A117" s="880" t="s">
        <x:v>211</x:v>
      </x:c>
      <x:c r="B117" s="859"/>
      <x:c r="C117" s="73"/>
      <x:c r="D117" s="861"/>
      <x:c r="E117" s="73"/>
      <x:c r="F117" s="861"/>
      <x:c r="G117" s="73"/>
      <x:c r="H117" s="861"/>
      <x:c r="I117" s="73"/>
      <x:c r="J117" s="861"/>
      <x:c r="K117" s="861"/>
      <x:c r="L117" s="73"/>
      <x:c r="M117" s="861"/>
      <x:c r="N117" s="861"/>
      <x:c r="O117" s="861"/>
      <x:c r="P117" s="861"/>
      <x:c r="Q117" s="861"/>
      <x:c r="R117" s="73"/>
      <x:c r="S117" s="862"/>
      <x:c r="T117" s="162"/>
      <x:c r="U117" s="862"/>
      <x:c r="V117" s="162"/>
      <x:c r="W117" s="862"/>
      <x:c r="X117" s="862">
        <x:v>1</x:v>
      </x:c>
      <x:c r="Y117" s="862"/>
      <x:c r="Z117" s="862"/>
      <x:c r="AA117" s="862"/>
      <x:c r="AB117" s="862"/>
      <x:c r="AC117" s="862"/>
      <x:c r="AD117" s="862"/>
      <x:c r="AE117" s="862"/>
      <x:c r="AF117" s="862"/>
      <x:c r="AG117" s="862"/>
      <x:c r="AH117" s="862"/>
      <x:c r="AI117" s="862"/>
      <x:c r="AJ117" s="862"/>
      <x:c r="AK117" s="862"/>
      <x:c r="AL117" s="880" t="s">
        <x:v>211</x:v>
      </x:c>
      <x:c r="AM117" s="861"/>
      <x:c r="AN117" s="73"/>
      <x:c r="AO117" s="861"/>
      <x:c r="AP117" s="861"/>
      <x:c r="AQ117" s="861"/>
      <x:c r="AR117" s="73"/>
      <x:c r="AS117" s="861"/>
      <x:c r="AT117" s="73"/>
      <x:c r="AU117" s="861"/>
      <x:c r="AV117" s="861"/>
      <x:c r="AW117" s="861"/>
      <x:c r="AX117" s="861"/>
      <x:c r="AY117" s="861"/>
      <x:c r="AZ117" s="861"/>
      <x:c r="BA117" s="73"/>
      <x:c r="BB117" s="861"/>
      <x:c r="BC117" s="861"/>
      <x:c r="BD117" s="861"/>
      <x:c r="BE117" s="862">
        <x:v>1</x:v>
      </x:c>
      <x:c r="BF117" s="862">
        <x:v>3</x:v>
      </x:c>
      <x:c r="BG117" s="861"/>
      <x:c r="BH117" s="861"/>
      <x:c r="BI117" s="861"/>
      <x:c r="BJ117" s="73"/>
      <x:c r="BK117" s="861"/>
      <x:c r="BL117" s="73"/>
      <x:c r="BM117" s="861"/>
      <x:c r="BN117" s="73"/>
      <x:c r="BO117" s="861"/>
      <x:c r="BP117" s="73"/>
      <x:c r="BQ117" s="861"/>
      <x:c r="BR117" s="861"/>
      <x:c r="BS117" s="861"/>
      <x:c r="BT117" s="861"/>
      <x:c r="BU117" s="861"/>
      <x:c r="BV117" s="880" t="s">
        <x:v>211</x:v>
      </x:c>
      <x:c r="BW117" s="861"/>
      <x:c r="BX117" s="861"/>
      <x:c r="BY117" s="73"/>
      <x:c r="BZ117" s="861"/>
      <x:c r="CA117" s="73"/>
      <x:c r="CB117" s="861"/>
      <x:c r="CC117" s="73"/>
      <x:c r="CD117" s="861"/>
      <x:c r="CE117" s="861"/>
      <x:c r="CF117" s="73"/>
      <x:c r="CG117" s="861"/>
      <x:c r="CH117" s="861"/>
      <x:c r="CI117" s="861"/>
      <x:c r="CJ117" s="861"/>
      <x:c r="CK117" s="861"/>
      <x:c r="CL117" s="861"/>
      <x:c r="CM117" s="861"/>
      <x:c r="CN117" s="861"/>
      <x:c r="CO117" s="861"/>
      <x:c r="CP117" s="73"/>
      <x:c r="CQ117" s="862"/>
      <x:c r="CR117" s="162"/>
      <x:c r="CS117" s="862"/>
      <x:c r="CT117" s="862"/>
      <x:c r="CU117" s="862"/>
      <x:c r="CV117" s="862"/>
      <x:c r="CW117" s="862"/>
      <x:c r="CX117" s="862"/>
      <x:c r="CY117" s="880" t="s">
        <x:v>211</x:v>
      </x:c>
      <x:c r="CZ117" s="861"/>
      <x:c r="DA117" s="73"/>
      <x:c r="DB117" s="861"/>
      <x:c r="DC117" s="73"/>
      <x:c r="DD117" s="861"/>
      <x:c r="DE117" s="73"/>
      <x:c r="DF117" s="861"/>
      <x:c r="DG117" s="104"/>
    </x:row>
    <x:row r="118" spans="1:111" ht="30" customHeight="1">
      <x:c r="A118" s="864" t="s">
        <x:v>935</x:v>
      </x:c>
      <x:c r="B118" s="859"/>
      <x:c r="C118" s="73"/>
      <x:c r="D118" s="861"/>
      <x:c r="E118" s="73"/>
      <x:c r="F118" s="861"/>
      <x:c r="G118" s="73"/>
      <x:c r="H118" s="861"/>
      <x:c r="I118" s="73"/>
      <x:c r="J118" s="861"/>
      <x:c r="K118" s="861"/>
      <x:c r="L118" s="73"/>
      <x:c r="M118" s="861"/>
      <x:c r="N118" s="861"/>
      <x:c r="O118" s="861"/>
      <x:c r="P118" s="861"/>
      <x:c r="Q118" s="861"/>
      <x:c r="R118" s="73"/>
      <x:c r="S118" s="862"/>
      <x:c r="T118" s="162"/>
      <x:c r="U118" s="862"/>
      <x:c r="V118" s="162"/>
      <x:c r="W118" s="862"/>
      <x:c r="X118" s="862"/>
      <x:c r="Y118" s="862">
        <x:v>1</x:v>
      </x:c>
      <x:c r="Z118" s="862">
        <x:v>2</x:v>
      </x:c>
      <x:c r="AA118" s="862"/>
      <x:c r="AB118" s="862"/>
      <x:c r="AC118" s="862"/>
      <x:c r="AD118" s="862"/>
      <x:c r="AE118" s="862"/>
      <x:c r="AF118" s="862"/>
      <x:c r="AG118" s="862"/>
      <x:c r="AH118" s="862"/>
      <x:c r="AI118" s="862"/>
      <x:c r="AJ118" s="862"/>
      <x:c r="AK118" s="862"/>
      <x:c r="AL118" s="864" t="s">
        <x:v>935</x:v>
      </x:c>
      <x:c r="AM118" s="861"/>
      <x:c r="AN118" s="73"/>
      <x:c r="AO118" s="861"/>
      <x:c r="AP118" s="861"/>
      <x:c r="AQ118" s="861"/>
      <x:c r="AR118" s="73"/>
      <x:c r="AS118" s="861"/>
      <x:c r="AT118" s="73"/>
      <x:c r="AU118" s="861"/>
      <x:c r="AV118" s="861"/>
      <x:c r="AW118" s="861"/>
      <x:c r="AX118" s="861"/>
      <x:c r="AY118" s="861"/>
      <x:c r="AZ118" s="861"/>
      <x:c r="BA118" s="73"/>
      <x:c r="BB118" s="861"/>
      <x:c r="BC118" s="861"/>
      <x:c r="BD118" s="861"/>
      <x:c r="BE118" s="862"/>
      <x:c r="BF118" s="862"/>
      <x:c r="BG118" s="861"/>
      <x:c r="BH118" s="861"/>
      <x:c r="BI118" s="861"/>
      <x:c r="BJ118" s="73"/>
      <x:c r="BK118" s="861"/>
      <x:c r="BL118" s="73"/>
      <x:c r="BM118" s="861"/>
      <x:c r="BN118" s="73"/>
      <x:c r="BO118" s="861"/>
      <x:c r="BP118" s="73"/>
      <x:c r="BQ118" s="861"/>
      <x:c r="BR118" s="861"/>
      <x:c r="BS118" s="861"/>
      <x:c r="BT118" s="861"/>
      <x:c r="BU118" s="861"/>
      <x:c r="BV118" s="864" t="s">
        <x:v>935</x:v>
      </x:c>
      <x:c r="BW118" s="861"/>
      <x:c r="BX118" s="861"/>
      <x:c r="BY118" s="73"/>
      <x:c r="BZ118" s="861"/>
      <x:c r="CA118" s="73"/>
      <x:c r="CB118" s="861"/>
      <x:c r="CC118" s="73"/>
      <x:c r="CD118" s="861"/>
      <x:c r="CE118" s="861"/>
      <x:c r="CF118" s="73"/>
      <x:c r="CG118" s="861"/>
      <x:c r="CH118" s="861"/>
      <x:c r="CI118" s="861"/>
      <x:c r="CJ118" s="861"/>
      <x:c r="CK118" s="861"/>
      <x:c r="CL118" s="861"/>
      <x:c r="CM118" s="861"/>
      <x:c r="CN118" s="861"/>
      <x:c r="CO118" s="861"/>
      <x:c r="CP118" s="73"/>
      <x:c r="CQ118" s="862"/>
      <x:c r="CR118" s="162"/>
      <x:c r="CS118" s="862"/>
      <x:c r="CT118" s="862"/>
      <x:c r="CU118" s="862"/>
      <x:c r="CV118" s="862"/>
      <x:c r="CW118" s="862">
        <x:v>1</x:v>
      </x:c>
      <x:c r="CX118" s="862">
        <x:v>11</x:v>
      </x:c>
      <x:c r="CY118" s="864" t="s">
        <x:v>935</x:v>
      </x:c>
      <x:c r="CZ118" s="861"/>
      <x:c r="DA118" s="73"/>
      <x:c r="DB118" s="861"/>
      <x:c r="DC118" s="73"/>
      <x:c r="DD118" s="861"/>
      <x:c r="DE118" s="73"/>
      <x:c r="DF118" s="861"/>
      <x:c r="DG118" s="104"/>
    </x:row>
    <x:row r="119" spans="1:111" ht="30" customHeight="1">
      <x:c r="A119" s="864" t="s">
        <x:v>836</x:v>
      </x:c>
      <x:c r="B119" s="859"/>
      <x:c r="C119" s="73"/>
      <x:c r="D119" s="861"/>
      <x:c r="E119" s="73"/>
      <x:c r="F119" s="861"/>
      <x:c r="G119" s="73"/>
      <x:c r="H119" s="861"/>
      <x:c r="I119" s="73"/>
      <x:c r="J119" s="861"/>
      <x:c r="K119" s="861"/>
      <x:c r="L119" s="73"/>
      <x:c r="M119" s="861"/>
      <x:c r="N119" s="861"/>
      <x:c r="O119" s="861"/>
      <x:c r="P119" s="861"/>
      <x:c r="Q119" s="861"/>
      <x:c r="R119" s="73"/>
      <x:c r="S119" s="862"/>
      <x:c r="T119" s="162"/>
      <x:c r="U119" s="862"/>
      <x:c r="V119" s="162"/>
      <x:c r="W119" s="862"/>
      <x:c r="X119" s="862">
        <x:v>4</x:v>
      </x:c>
      <x:c r="Y119" s="862">
        <x:v>1</x:v>
      </x:c>
      <x:c r="Z119" s="862">
        <x:v>1</x:v>
      </x:c>
      <x:c r="AA119" s="862"/>
      <x:c r="AB119" s="862"/>
      <x:c r="AC119" s="862"/>
      <x:c r="AD119" s="862"/>
      <x:c r="AE119" s="862"/>
      <x:c r="AF119" s="862"/>
      <x:c r="AG119" s="862"/>
      <x:c r="AH119" s="862"/>
      <x:c r="AI119" s="862"/>
      <x:c r="AJ119" s="862"/>
      <x:c r="AK119" s="862"/>
      <x:c r="AL119" s="864" t="s">
        <x:v>836</x:v>
      </x:c>
      <x:c r="AM119" s="861"/>
      <x:c r="AN119" s="73"/>
      <x:c r="AO119" s="861"/>
      <x:c r="AP119" s="861"/>
      <x:c r="AQ119" s="861"/>
      <x:c r="AR119" s="73"/>
      <x:c r="AS119" s="861"/>
      <x:c r="AT119" s="73"/>
      <x:c r="AU119" s="861"/>
      <x:c r="AV119" s="861"/>
      <x:c r="AW119" s="861"/>
      <x:c r="AX119" s="861"/>
      <x:c r="AY119" s="861"/>
      <x:c r="AZ119" s="861"/>
      <x:c r="BA119" s="73"/>
      <x:c r="BB119" s="861"/>
      <x:c r="BC119" s="861"/>
      <x:c r="BD119" s="861"/>
      <x:c r="BE119" s="862"/>
      <x:c r="BF119" s="862"/>
      <x:c r="BG119" s="861"/>
      <x:c r="BH119" s="861"/>
      <x:c r="BI119" s="861"/>
      <x:c r="BJ119" s="73"/>
      <x:c r="BK119" s="861"/>
      <x:c r="BL119" s="73"/>
      <x:c r="BM119" s="861"/>
      <x:c r="BN119" s="73"/>
      <x:c r="BO119" s="861"/>
      <x:c r="BP119" s="73"/>
      <x:c r="BQ119" s="861"/>
      <x:c r="BR119" s="861"/>
      <x:c r="BS119" s="861"/>
      <x:c r="BT119" s="861"/>
      <x:c r="BU119" s="861"/>
      <x:c r="BV119" s="864" t="s">
        <x:v>836</x:v>
      </x:c>
      <x:c r="BW119" s="861"/>
      <x:c r="BX119" s="861"/>
      <x:c r="BY119" s="73"/>
      <x:c r="BZ119" s="861"/>
      <x:c r="CA119" s="73"/>
      <x:c r="CB119" s="861"/>
      <x:c r="CC119" s="73"/>
      <x:c r="CD119" s="861"/>
      <x:c r="CE119" s="861"/>
      <x:c r="CF119" s="73"/>
      <x:c r="CG119" s="861"/>
      <x:c r="CH119" s="861"/>
      <x:c r="CI119" s="861"/>
      <x:c r="CJ119" s="861"/>
      <x:c r="CK119" s="861"/>
      <x:c r="CL119" s="861"/>
      <x:c r="CM119" s="861"/>
      <x:c r="CN119" s="861"/>
      <x:c r="CO119" s="861"/>
      <x:c r="CP119" s="73"/>
      <x:c r="CQ119" s="862">
        <x:v>1</x:v>
      </x:c>
      <x:c r="CR119" s="162">
        <x:v>18.800000000000001</x:v>
      </x:c>
      <x:c r="CS119" s="862"/>
      <x:c r="CT119" s="862"/>
      <x:c r="CU119" s="862"/>
      <x:c r="CV119" s="862"/>
      <x:c r="CW119" s="862"/>
      <x:c r="CX119" s="862"/>
      <x:c r="CY119" s="864" t="s">
        <x:v>836</x:v>
      </x:c>
      <x:c r="CZ119" s="861"/>
      <x:c r="DA119" s="73"/>
      <x:c r="DB119" s="861"/>
      <x:c r="DC119" s="73"/>
      <x:c r="DD119" s="861"/>
      <x:c r="DE119" s="73"/>
      <x:c r="DF119" s="861"/>
      <x:c r="DG119" s="104"/>
    </x:row>
    <x:row r="120" spans="1:111" ht="30" customHeight="1">
      <x:c r="A120" s="864" t="s">
        <x:v>873</x:v>
      </x:c>
      <x:c r="B120" s="859"/>
      <x:c r="C120" s="73"/>
      <x:c r="D120" s="861"/>
      <x:c r="E120" s="73"/>
      <x:c r="F120" s="861"/>
      <x:c r="G120" s="73"/>
      <x:c r="H120" s="861"/>
      <x:c r="I120" s="73"/>
      <x:c r="J120" s="861"/>
      <x:c r="K120" s="861"/>
      <x:c r="L120" s="73"/>
      <x:c r="M120" s="861"/>
      <x:c r="N120" s="861"/>
      <x:c r="O120" s="861"/>
      <x:c r="P120" s="861"/>
      <x:c r="Q120" s="861"/>
      <x:c r="R120" s="73"/>
      <x:c r="S120" s="862"/>
      <x:c r="T120" s="162"/>
      <x:c r="U120" s="862"/>
      <x:c r="V120" s="162"/>
      <x:c r="W120" s="862"/>
      <x:c r="X120" s="862"/>
      <x:c r="Y120" s="862"/>
      <x:c r="Z120" s="862"/>
      <x:c r="AA120" s="862"/>
      <x:c r="AB120" s="862"/>
      <x:c r="AC120" s="862"/>
      <x:c r="AD120" s="862"/>
      <x:c r="AE120" s="862"/>
      <x:c r="AF120" s="862"/>
      <x:c r="AG120" s="862"/>
      <x:c r="AH120" s="862"/>
      <x:c r="AI120" s="862"/>
      <x:c r="AJ120" s="862"/>
      <x:c r="AK120" s="862"/>
      <x:c r="AL120" s="864" t="s">
        <x:v>873</x:v>
      </x:c>
      <x:c r="AM120" s="861"/>
      <x:c r="AN120" s="73"/>
      <x:c r="AO120" s="861"/>
      <x:c r="AP120" s="861"/>
      <x:c r="AQ120" s="861"/>
      <x:c r="AR120" s="73"/>
      <x:c r="AS120" s="861"/>
      <x:c r="AT120" s="73"/>
      <x:c r="AU120" s="861"/>
      <x:c r="AV120" s="861"/>
      <x:c r="AW120" s="861"/>
      <x:c r="AX120" s="861"/>
      <x:c r="AY120" s="861"/>
      <x:c r="AZ120" s="861"/>
      <x:c r="BA120" s="73"/>
      <x:c r="BB120" s="861"/>
      <x:c r="BC120" s="861"/>
      <x:c r="BD120" s="861"/>
      <x:c r="BE120" s="862"/>
      <x:c r="BF120" s="862"/>
      <x:c r="BG120" s="861"/>
      <x:c r="BH120" s="861"/>
      <x:c r="BI120" s="861"/>
      <x:c r="BJ120" s="73"/>
      <x:c r="BK120" s="861"/>
      <x:c r="BL120" s="73"/>
      <x:c r="BM120" s="861"/>
      <x:c r="BN120" s="73"/>
      <x:c r="BO120" s="861"/>
      <x:c r="BP120" s="73"/>
      <x:c r="BQ120" s="861"/>
      <x:c r="BR120" s="861"/>
      <x:c r="BS120" s="861"/>
      <x:c r="BT120" s="861"/>
      <x:c r="BU120" s="861"/>
      <x:c r="BV120" s="864" t="s">
        <x:v>873</x:v>
      </x:c>
      <x:c r="BW120" s="861"/>
      <x:c r="BX120" s="861"/>
      <x:c r="BY120" s="73"/>
      <x:c r="BZ120" s="861"/>
      <x:c r="CA120" s="73"/>
      <x:c r="CB120" s="861"/>
      <x:c r="CC120" s="73"/>
      <x:c r="CD120" s="861"/>
      <x:c r="CE120" s="861"/>
      <x:c r="CF120" s="73"/>
      <x:c r="CG120" s="861"/>
      <x:c r="CH120" s="861"/>
      <x:c r="CI120" s="861"/>
      <x:c r="CJ120" s="861"/>
      <x:c r="CK120" s="861"/>
      <x:c r="CL120" s="861"/>
      <x:c r="CM120" s="861"/>
      <x:c r="CN120" s="861"/>
      <x:c r="CO120" s="861"/>
      <x:c r="CP120" s="73"/>
      <x:c r="CQ120" s="862"/>
      <x:c r="CR120" s="162"/>
      <x:c r="CS120" s="862"/>
      <x:c r="CT120" s="862"/>
      <x:c r="CU120" s="862"/>
      <x:c r="CV120" s="862"/>
      <x:c r="CW120" s="862"/>
      <x:c r="CX120" s="862"/>
      <x:c r="CY120" s="864" t="s">
        <x:v>873</x:v>
      </x:c>
      <x:c r="CZ120" s="861"/>
      <x:c r="DA120" s="73"/>
      <x:c r="DB120" s="861"/>
      <x:c r="DC120" s="73"/>
      <x:c r="DD120" s="861"/>
      <x:c r="DE120" s="73"/>
      <x:c r="DF120" s="861"/>
      <x:c r="DG120" s="104"/>
    </x:row>
    <x:row r="121" spans="1:111" ht="30" customHeight="1">
      <x:c r="A121" s="864" t="s">
        <x:v>890</x:v>
      </x:c>
      <x:c r="B121" s="859"/>
      <x:c r="C121" s="73"/>
      <x:c r="D121" s="861"/>
      <x:c r="E121" s="73"/>
      <x:c r="F121" s="861"/>
      <x:c r="G121" s="73"/>
      <x:c r="H121" s="861"/>
      <x:c r="I121" s="73"/>
      <x:c r="J121" s="861"/>
      <x:c r="K121" s="861"/>
      <x:c r="L121" s="73"/>
      <x:c r="M121" s="861"/>
      <x:c r="N121" s="861"/>
      <x:c r="O121" s="861"/>
      <x:c r="P121" s="861"/>
      <x:c r="Q121" s="861"/>
      <x:c r="R121" s="73"/>
      <x:c r="S121" s="862"/>
      <x:c r="T121" s="162"/>
      <x:c r="U121" s="862"/>
      <x:c r="V121" s="162"/>
      <x:c r="W121" s="862">
        <x:v>1</x:v>
      </x:c>
      <x:c r="X121" s="862">
        <x:v>3</x:v>
      </x:c>
      <x:c r="Y121" s="862"/>
      <x:c r="Z121" s="862"/>
      <x:c r="AA121" s="862"/>
      <x:c r="AB121" s="862"/>
      <x:c r="AC121" s="862"/>
      <x:c r="AD121" s="862"/>
      <x:c r="AE121" s="862"/>
      <x:c r="AF121" s="862"/>
      <x:c r="AG121" s="862"/>
      <x:c r="AH121" s="862"/>
      <x:c r="AI121" s="862"/>
      <x:c r="AJ121" s="862"/>
      <x:c r="AK121" s="862"/>
      <x:c r="AL121" s="864" t="s">
        <x:v>890</x:v>
      </x:c>
      <x:c r="AM121" s="861"/>
      <x:c r="AN121" s="73"/>
      <x:c r="AO121" s="861"/>
      <x:c r="AP121" s="861"/>
      <x:c r="AQ121" s="861"/>
      <x:c r="AR121" s="73"/>
      <x:c r="AS121" s="861"/>
      <x:c r="AT121" s="73"/>
      <x:c r="AU121" s="861"/>
      <x:c r="AV121" s="861"/>
      <x:c r="AW121" s="861"/>
      <x:c r="AX121" s="861"/>
      <x:c r="AY121" s="861"/>
      <x:c r="AZ121" s="861"/>
      <x:c r="BA121" s="73"/>
      <x:c r="BB121" s="861"/>
      <x:c r="BC121" s="861"/>
      <x:c r="BD121" s="861"/>
      <x:c r="BE121" s="862"/>
      <x:c r="BF121" s="862"/>
      <x:c r="BG121" s="861"/>
      <x:c r="BH121" s="861"/>
      <x:c r="BI121" s="861"/>
      <x:c r="BJ121" s="73"/>
      <x:c r="BK121" s="861"/>
      <x:c r="BL121" s="73"/>
      <x:c r="BM121" s="861"/>
      <x:c r="BN121" s="73"/>
      <x:c r="BO121" s="861"/>
      <x:c r="BP121" s="73"/>
      <x:c r="BQ121" s="861"/>
      <x:c r="BR121" s="861"/>
      <x:c r="BS121" s="861"/>
      <x:c r="BT121" s="861"/>
      <x:c r="BU121" s="861"/>
      <x:c r="BV121" s="864" t="s">
        <x:v>890</x:v>
      </x:c>
      <x:c r="BW121" s="861"/>
      <x:c r="BX121" s="861"/>
      <x:c r="BY121" s="73"/>
      <x:c r="BZ121" s="861"/>
      <x:c r="CA121" s="73"/>
      <x:c r="CB121" s="861"/>
      <x:c r="CC121" s="73"/>
      <x:c r="CD121" s="861"/>
      <x:c r="CE121" s="861"/>
      <x:c r="CF121" s="73"/>
      <x:c r="CG121" s="861"/>
      <x:c r="CH121" s="861"/>
      <x:c r="CI121" s="861"/>
      <x:c r="CJ121" s="861"/>
      <x:c r="CK121" s="861"/>
      <x:c r="CL121" s="861"/>
      <x:c r="CM121" s="861"/>
      <x:c r="CN121" s="861"/>
      <x:c r="CO121" s="861"/>
      <x:c r="CP121" s="73"/>
      <x:c r="CQ121" s="862">
        <x:v>1</x:v>
      </x:c>
      <x:c r="CR121" s="162">
        <x:v>23</x:v>
      </x:c>
      <x:c r="CS121" s="862"/>
      <x:c r="CT121" s="862"/>
      <x:c r="CU121" s="862"/>
      <x:c r="CV121" s="862"/>
      <x:c r="CW121" s="862"/>
      <x:c r="CX121" s="862"/>
      <x:c r="CY121" s="864" t="s">
        <x:v>890</x:v>
      </x:c>
      <x:c r="CZ121" s="861"/>
      <x:c r="DA121" s="73"/>
      <x:c r="DB121" s="861"/>
      <x:c r="DC121" s="73"/>
      <x:c r="DD121" s="861"/>
      <x:c r="DE121" s="73"/>
      <x:c r="DF121" s="861"/>
      <x:c r="DG121" s="104"/>
    </x:row>
    <x:row r="122" spans="1:111" ht="30" customHeight="1">
      <x:c r="A122" s="864" t="s">
        <x:v>666</x:v>
      </x:c>
      <x:c r="B122" s="859"/>
      <x:c r="C122" s="73"/>
      <x:c r="D122" s="861"/>
      <x:c r="E122" s="73"/>
      <x:c r="F122" s="861"/>
      <x:c r="G122" s="73"/>
      <x:c r="H122" s="861"/>
      <x:c r="I122" s="73"/>
      <x:c r="J122" s="861"/>
      <x:c r="K122" s="861"/>
      <x:c r="L122" s="73"/>
      <x:c r="M122" s="861"/>
      <x:c r="N122" s="861"/>
      <x:c r="O122" s="861"/>
      <x:c r="P122" s="861"/>
      <x:c r="Q122" s="861"/>
      <x:c r="R122" s="73"/>
      <x:c r="S122" s="862"/>
      <x:c r="T122" s="162"/>
      <x:c r="U122" s="862"/>
      <x:c r="V122" s="162"/>
      <x:c r="W122" s="862">
        <x:v>1</x:v>
      </x:c>
      <x:c r="X122" s="862">
        <x:v>2</x:v>
      </x:c>
      <x:c r="Y122" s="862">
        <x:v>1</x:v>
      </x:c>
      <x:c r="Z122" s="862">
        <x:v>7</x:v>
      </x:c>
      <x:c r="AA122" s="862"/>
      <x:c r="AB122" s="862"/>
      <x:c r="AC122" s="862"/>
      <x:c r="AD122" s="862"/>
      <x:c r="AE122" s="862"/>
      <x:c r="AF122" s="862"/>
      <x:c r="AG122" s="862"/>
      <x:c r="AH122" s="862"/>
      <x:c r="AI122" s="862"/>
      <x:c r="AJ122" s="862"/>
      <x:c r="AK122" s="862"/>
      <x:c r="AL122" s="864" t="s">
        <x:v>666</x:v>
      </x:c>
      <x:c r="AM122" s="861"/>
      <x:c r="AN122" s="73"/>
      <x:c r="AO122" s="861"/>
      <x:c r="AP122" s="861"/>
      <x:c r="AQ122" s="861"/>
      <x:c r="AR122" s="73"/>
      <x:c r="AS122" s="861"/>
      <x:c r="AT122" s="73"/>
      <x:c r="AU122" s="861"/>
      <x:c r="AV122" s="861"/>
      <x:c r="AW122" s="861"/>
      <x:c r="AX122" s="861"/>
      <x:c r="AY122" s="861"/>
      <x:c r="AZ122" s="861"/>
      <x:c r="BA122" s="73"/>
      <x:c r="BB122" s="861"/>
      <x:c r="BC122" s="861"/>
      <x:c r="BD122" s="861"/>
      <x:c r="BE122" s="862"/>
      <x:c r="BF122" s="862"/>
      <x:c r="BG122" s="861"/>
      <x:c r="BH122" s="861"/>
      <x:c r="BI122" s="861"/>
      <x:c r="BJ122" s="73"/>
      <x:c r="BK122" s="861"/>
      <x:c r="BL122" s="73"/>
      <x:c r="BM122" s="861"/>
      <x:c r="BN122" s="73"/>
      <x:c r="BO122" s="861"/>
      <x:c r="BP122" s="73"/>
      <x:c r="BQ122" s="861"/>
      <x:c r="BR122" s="861"/>
      <x:c r="BS122" s="861"/>
      <x:c r="BT122" s="861"/>
      <x:c r="BU122" s="861"/>
      <x:c r="BV122" s="864" t="s">
        <x:v>666</x:v>
      </x:c>
      <x:c r="BW122" s="861"/>
      <x:c r="BX122" s="861"/>
      <x:c r="BY122" s="73"/>
      <x:c r="BZ122" s="861"/>
      <x:c r="CA122" s="73"/>
      <x:c r="CB122" s="861"/>
      <x:c r="CC122" s="73"/>
      <x:c r="CD122" s="861"/>
      <x:c r="CE122" s="861"/>
      <x:c r="CF122" s="73"/>
      <x:c r="CG122" s="861"/>
      <x:c r="CH122" s="861"/>
      <x:c r="CI122" s="861"/>
      <x:c r="CJ122" s="861"/>
      <x:c r="CK122" s="861"/>
      <x:c r="CL122" s="861"/>
      <x:c r="CM122" s="861"/>
      <x:c r="CN122" s="861"/>
      <x:c r="CO122" s="861"/>
      <x:c r="CP122" s="73"/>
      <x:c r="CQ122" s="862"/>
      <x:c r="CR122" s="162"/>
      <x:c r="CS122" s="862"/>
      <x:c r="CT122" s="862"/>
      <x:c r="CU122" s="862"/>
      <x:c r="CV122" s="862"/>
      <x:c r="CW122" s="862"/>
      <x:c r="CX122" s="862"/>
      <x:c r="CY122" s="864" t="s">
        <x:v>666</x:v>
      </x:c>
      <x:c r="CZ122" s="861"/>
      <x:c r="DA122" s="73"/>
      <x:c r="DB122" s="861"/>
      <x:c r="DC122" s="73"/>
      <x:c r="DD122" s="861"/>
      <x:c r="DE122" s="73"/>
      <x:c r="DF122" s="861"/>
      <x:c r="DG122" s="104"/>
    </x:row>
    <x:row r="123" spans="1:111" ht="30" customHeight="1">
      <x:c r="A123" s="864" t="s">
        <x:v>687</x:v>
      </x:c>
      <x:c r="B123" s="859"/>
      <x:c r="C123" s="73"/>
      <x:c r="D123" s="861"/>
      <x:c r="E123" s="73"/>
      <x:c r="F123" s="861"/>
      <x:c r="G123" s="73"/>
      <x:c r="H123" s="861"/>
      <x:c r="I123" s="73"/>
      <x:c r="J123" s="861"/>
      <x:c r="K123" s="861"/>
      <x:c r="L123" s="73"/>
      <x:c r="M123" s="861"/>
      <x:c r="N123" s="861"/>
      <x:c r="O123" s="861"/>
      <x:c r="P123" s="861"/>
      <x:c r="Q123" s="861"/>
      <x:c r="R123" s="73"/>
      <x:c r="S123" s="862"/>
      <x:c r="T123" s="162"/>
      <x:c r="U123" s="862"/>
      <x:c r="V123" s="162"/>
      <x:c r="W123" s="862">
        <x:v>1</x:v>
      </x:c>
      <x:c r="X123" s="862">
        <x:v>7</x:v>
      </x:c>
      <x:c r="Y123" s="862">
        <x:v>1</x:v>
      </x:c>
      <x:c r="Z123" s="862">
        <x:v>1</x:v>
      </x:c>
      <x:c r="AA123" s="862"/>
      <x:c r="AB123" s="862"/>
      <x:c r="AC123" s="862"/>
      <x:c r="AD123" s="862"/>
      <x:c r="AE123" s="862"/>
      <x:c r="AF123" s="862"/>
      <x:c r="AG123" s="862"/>
      <x:c r="AH123" s="862"/>
      <x:c r="AI123" s="862"/>
      <x:c r="AJ123" s="862"/>
      <x:c r="AK123" s="862"/>
      <x:c r="AL123" s="864" t="s">
        <x:v>687</x:v>
      </x:c>
      <x:c r="AM123" s="861"/>
      <x:c r="AN123" s="73"/>
      <x:c r="AO123" s="861"/>
      <x:c r="AP123" s="861"/>
      <x:c r="AQ123" s="861"/>
      <x:c r="AR123" s="73"/>
      <x:c r="AS123" s="861"/>
      <x:c r="AT123" s="73"/>
      <x:c r="AU123" s="861"/>
      <x:c r="AV123" s="861"/>
      <x:c r="AW123" s="861"/>
      <x:c r="AX123" s="861"/>
      <x:c r="AY123" s="861"/>
      <x:c r="AZ123" s="861"/>
      <x:c r="BA123" s="73"/>
      <x:c r="BB123" s="861"/>
      <x:c r="BC123" s="861"/>
      <x:c r="BD123" s="861"/>
      <x:c r="BE123" s="862"/>
      <x:c r="BF123" s="862"/>
      <x:c r="BG123" s="861"/>
      <x:c r="BH123" s="861"/>
      <x:c r="BI123" s="861"/>
      <x:c r="BJ123" s="73"/>
      <x:c r="BK123" s="861"/>
      <x:c r="BL123" s="73"/>
      <x:c r="BM123" s="861"/>
      <x:c r="BN123" s="73"/>
      <x:c r="BO123" s="861"/>
      <x:c r="BP123" s="73"/>
      <x:c r="BQ123" s="861"/>
      <x:c r="BR123" s="861"/>
      <x:c r="BS123" s="861"/>
      <x:c r="BT123" s="861"/>
      <x:c r="BU123" s="861"/>
      <x:c r="BV123" s="864" t="s">
        <x:v>687</x:v>
      </x:c>
      <x:c r="BW123" s="861"/>
      <x:c r="BX123" s="861"/>
      <x:c r="BY123" s="73"/>
      <x:c r="BZ123" s="861"/>
      <x:c r="CA123" s="73"/>
      <x:c r="CB123" s="861"/>
      <x:c r="CC123" s="73"/>
      <x:c r="CD123" s="861"/>
      <x:c r="CE123" s="861"/>
      <x:c r="CF123" s="73"/>
      <x:c r="CG123" s="861"/>
      <x:c r="CH123" s="861"/>
      <x:c r="CI123" s="861"/>
      <x:c r="CJ123" s="861"/>
      <x:c r="CK123" s="861"/>
      <x:c r="CL123" s="861"/>
      <x:c r="CM123" s="861"/>
      <x:c r="CN123" s="861"/>
      <x:c r="CO123" s="861"/>
      <x:c r="CP123" s="73"/>
      <x:c r="CQ123" s="862">
        <x:v>1</x:v>
      </x:c>
      <x:c r="CR123" s="162">
        <x:v>12</x:v>
      </x:c>
      <x:c r="CS123" s="862"/>
      <x:c r="CT123" s="862"/>
      <x:c r="CU123" s="862"/>
      <x:c r="CV123" s="862"/>
      <x:c r="CW123" s="862"/>
      <x:c r="CX123" s="862"/>
      <x:c r="CY123" s="864" t="s">
        <x:v>687</x:v>
      </x:c>
      <x:c r="CZ123" s="861"/>
      <x:c r="DA123" s="73"/>
      <x:c r="DB123" s="861"/>
      <x:c r="DC123" s="73"/>
      <x:c r="DD123" s="861"/>
      <x:c r="DE123" s="73"/>
      <x:c r="DF123" s="861"/>
      <x:c r="DG123" s="104"/>
    </x:row>
    <x:row r="124" spans="1:111" ht="30" customHeight="1">
      <x:c r="A124" s="864" t="s">
        <x:v>648</x:v>
      </x:c>
      <x:c r="B124" s="859"/>
      <x:c r="C124" s="73"/>
      <x:c r="D124" s="861"/>
      <x:c r="E124" s="73"/>
      <x:c r="F124" s="861"/>
      <x:c r="G124" s="73"/>
      <x:c r="H124" s="861"/>
      <x:c r="I124" s="73"/>
      <x:c r="J124" s="861"/>
      <x:c r="K124" s="861"/>
      <x:c r="L124" s="73"/>
      <x:c r="M124" s="861"/>
      <x:c r="N124" s="861"/>
      <x:c r="O124" s="861"/>
      <x:c r="P124" s="861"/>
      <x:c r="Q124" s="861"/>
      <x:c r="R124" s="73"/>
      <x:c r="S124" s="862"/>
      <x:c r="T124" s="162"/>
      <x:c r="U124" s="862"/>
      <x:c r="V124" s="162"/>
      <x:c r="W124" s="862"/>
      <x:c r="X124" s="862">
        <x:v>3</x:v>
      </x:c>
      <x:c r="Y124" s="862">
        <x:v>1</x:v>
      </x:c>
      <x:c r="Z124" s="862">
        <x:v>1</x:v>
      </x:c>
      <x:c r="AA124" s="862"/>
      <x:c r="AB124" s="862"/>
      <x:c r="AC124" s="862"/>
      <x:c r="AD124" s="862"/>
      <x:c r="AE124" s="862"/>
      <x:c r="AF124" s="862"/>
      <x:c r="AG124" s="862"/>
      <x:c r="AH124" s="862"/>
      <x:c r="AI124" s="862"/>
      <x:c r="AJ124" s="862"/>
      <x:c r="AK124" s="862"/>
      <x:c r="AL124" s="864" t="s">
        <x:v>648</x:v>
      </x:c>
      <x:c r="AM124" s="861"/>
      <x:c r="AN124" s="73"/>
      <x:c r="AO124" s="861"/>
      <x:c r="AP124" s="861"/>
      <x:c r="AQ124" s="861"/>
      <x:c r="AR124" s="73"/>
      <x:c r="AS124" s="861"/>
      <x:c r="AT124" s="73"/>
      <x:c r="AU124" s="861"/>
      <x:c r="AV124" s="861"/>
      <x:c r="AW124" s="861"/>
      <x:c r="AX124" s="861"/>
      <x:c r="AY124" s="861"/>
      <x:c r="AZ124" s="861"/>
      <x:c r="BA124" s="73"/>
      <x:c r="BB124" s="861"/>
      <x:c r="BC124" s="861"/>
      <x:c r="BD124" s="861"/>
      <x:c r="BE124" s="862"/>
      <x:c r="BF124" s="862"/>
      <x:c r="BG124" s="861"/>
      <x:c r="BH124" s="861"/>
      <x:c r="BI124" s="861"/>
      <x:c r="BJ124" s="73"/>
      <x:c r="BK124" s="861"/>
      <x:c r="BL124" s="73"/>
      <x:c r="BM124" s="861"/>
      <x:c r="BN124" s="73"/>
      <x:c r="BO124" s="861"/>
      <x:c r="BP124" s="73"/>
      <x:c r="BQ124" s="861"/>
      <x:c r="BR124" s="861"/>
      <x:c r="BS124" s="861"/>
      <x:c r="BT124" s="861"/>
      <x:c r="BU124" s="861"/>
      <x:c r="BV124" s="864" t="s">
        <x:v>648</x:v>
      </x:c>
      <x:c r="BW124" s="861"/>
      <x:c r="BX124" s="861"/>
      <x:c r="BY124" s="73"/>
      <x:c r="BZ124" s="861"/>
      <x:c r="CA124" s="73"/>
      <x:c r="CB124" s="861"/>
      <x:c r="CC124" s="73"/>
      <x:c r="CD124" s="861"/>
      <x:c r="CE124" s="861"/>
      <x:c r="CF124" s="73"/>
      <x:c r="CG124" s="861"/>
      <x:c r="CH124" s="861"/>
      <x:c r="CI124" s="861"/>
      <x:c r="CJ124" s="861"/>
      <x:c r="CK124" s="861"/>
      <x:c r="CL124" s="861"/>
      <x:c r="CM124" s="861"/>
      <x:c r="CN124" s="861"/>
      <x:c r="CO124" s="861"/>
      <x:c r="CP124" s="73"/>
      <x:c r="CQ124" s="862"/>
      <x:c r="CR124" s="162"/>
      <x:c r="CS124" s="862"/>
      <x:c r="CT124" s="862"/>
      <x:c r="CU124" s="862"/>
      <x:c r="CV124" s="862"/>
      <x:c r="CW124" s="862"/>
      <x:c r="CX124" s="862"/>
      <x:c r="CY124" s="864" t="s">
        <x:v>648</x:v>
      </x:c>
      <x:c r="CZ124" s="861"/>
      <x:c r="DA124" s="73"/>
      <x:c r="DB124" s="861"/>
      <x:c r="DC124" s="73"/>
      <x:c r="DD124" s="861"/>
      <x:c r="DE124" s="73"/>
      <x:c r="DF124" s="861"/>
      <x:c r="DG124" s="104"/>
    </x:row>
    <x:row r="125" spans="1:111" ht="30" customHeight="1">
      <x:c r="A125" s="864" t="s">
        <x:v>2901</x:v>
      </x:c>
      <x:c r="B125" s="859"/>
      <x:c r="C125" s="73"/>
      <x:c r="D125" s="861"/>
      <x:c r="E125" s="73"/>
      <x:c r="F125" s="861"/>
      <x:c r="G125" s="73"/>
      <x:c r="H125" s="861"/>
      <x:c r="I125" s="73"/>
      <x:c r="J125" s="861"/>
      <x:c r="K125" s="861"/>
      <x:c r="L125" s="73"/>
      <x:c r="M125" s="861"/>
      <x:c r="N125" s="861"/>
      <x:c r="O125" s="861"/>
      <x:c r="P125" s="861"/>
      <x:c r="Q125" s="861"/>
      <x:c r="R125" s="73"/>
      <x:c r="S125" s="862"/>
      <x:c r="T125" s="162"/>
      <x:c r="U125" s="862"/>
      <x:c r="V125" s="162"/>
      <x:c r="W125" s="862">
        <x:v>1</x:v>
      </x:c>
      <x:c r="X125" s="862"/>
      <x:c r="Y125" s="862">
        <x:v>1</x:v>
      </x:c>
      <x:c r="Z125" s="862">
        <x:v>1</x:v>
      </x:c>
      <x:c r="AA125" s="862"/>
      <x:c r="AB125" s="862"/>
      <x:c r="AC125" s="862"/>
      <x:c r="AD125" s="862"/>
      <x:c r="AE125" s="862"/>
      <x:c r="AF125" s="862"/>
      <x:c r="AG125" s="862"/>
      <x:c r="AH125" s="862"/>
      <x:c r="AI125" s="862"/>
      <x:c r="AJ125" s="862"/>
      <x:c r="AK125" s="862"/>
      <x:c r="AL125" s="864" t="s">
        <x:v>2901</x:v>
      </x:c>
      <x:c r="AM125" s="861"/>
      <x:c r="AN125" s="73"/>
      <x:c r="AO125" s="861"/>
      <x:c r="AP125" s="861"/>
      <x:c r="AQ125" s="861"/>
      <x:c r="AR125" s="73"/>
      <x:c r="AS125" s="861"/>
      <x:c r="AT125" s="73"/>
      <x:c r="AU125" s="861"/>
      <x:c r="AV125" s="861"/>
      <x:c r="AW125" s="861"/>
      <x:c r="AX125" s="861"/>
      <x:c r="AY125" s="861"/>
      <x:c r="AZ125" s="861"/>
      <x:c r="BA125" s="73"/>
      <x:c r="BB125" s="861"/>
      <x:c r="BC125" s="861"/>
      <x:c r="BD125" s="861"/>
      <x:c r="BE125" s="862">
        <x:v>1</x:v>
      </x:c>
      <x:c r="BF125" s="862">
        <x:v>5</x:v>
      </x:c>
      <x:c r="BG125" s="861"/>
      <x:c r="BH125" s="861"/>
      <x:c r="BI125" s="861"/>
      <x:c r="BJ125" s="73"/>
      <x:c r="BK125" s="861"/>
      <x:c r="BL125" s="73"/>
      <x:c r="BM125" s="861"/>
      <x:c r="BN125" s="73"/>
      <x:c r="BO125" s="861"/>
      <x:c r="BP125" s="73"/>
      <x:c r="BQ125" s="861"/>
      <x:c r="BR125" s="861"/>
      <x:c r="BS125" s="861"/>
      <x:c r="BT125" s="861"/>
      <x:c r="BU125" s="861"/>
      <x:c r="BV125" s="864" t="s">
        <x:v>2901</x:v>
      </x:c>
      <x:c r="BW125" s="861"/>
      <x:c r="BX125" s="861"/>
      <x:c r="BY125" s="73"/>
      <x:c r="BZ125" s="861"/>
      <x:c r="CA125" s="73"/>
      <x:c r="CB125" s="861"/>
      <x:c r="CC125" s="73"/>
      <x:c r="CD125" s="861"/>
      <x:c r="CE125" s="861"/>
      <x:c r="CF125" s="73"/>
      <x:c r="CG125" s="861"/>
      <x:c r="CH125" s="861"/>
      <x:c r="CI125" s="861"/>
      <x:c r="CJ125" s="861"/>
      <x:c r="CK125" s="861"/>
      <x:c r="CL125" s="861"/>
      <x:c r="CM125" s="861"/>
      <x:c r="CN125" s="861"/>
      <x:c r="CO125" s="861"/>
      <x:c r="CP125" s="73"/>
      <x:c r="CQ125" s="862">
        <x:v>1</x:v>
      </x:c>
      <x:c r="CR125" s="162">
        <x:v>32</x:v>
      </x:c>
      <x:c r="CS125" s="862">
        <x:v>3</x:v>
      </x:c>
      <x:c r="CT125" s="862"/>
      <x:c r="CU125" s="862"/>
      <x:c r="CV125" s="862"/>
      <x:c r="CW125" s="862"/>
      <x:c r="CX125" s="862"/>
      <x:c r="CY125" s="864" t="s">
        <x:v>2901</x:v>
      </x:c>
      <x:c r="CZ125" s="861"/>
      <x:c r="DA125" s="73"/>
      <x:c r="DB125" s="861"/>
      <x:c r="DC125" s="73"/>
      <x:c r="DD125" s="861"/>
      <x:c r="DE125" s="73"/>
      <x:c r="DF125" s="861"/>
      <x:c r="DG125" s="104"/>
    </x:row>
    <x:row r="126" spans="1:111" ht="30" customHeight="1">
      <x:c r="A126" s="864" t="s">
        <x:v>643</x:v>
      </x:c>
      <x:c r="B126" s="859"/>
      <x:c r="C126" s="73"/>
      <x:c r="D126" s="861"/>
      <x:c r="E126" s="73"/>
      <x:c r="F126" s="861"/>
      <x:c r="G126" s="73"/>
      <x:c r="H126" s="861"/>
      <x:c r="I126" s="73"/>
      <x:c r="J126" s="861"/>
      <x:c r="K126" s="861"/>
      <x:c r="L126" s="73"/>
      <x:c r="M126" s="861"/>
      <x:c r="N126" s="861"/>
      <x:c r="O126" s="861"/>
      <x:c r="P126" s="861"/>
      <x:c r="Q126" s="861"/>
      <x:c r="R126" s="73"/>
      <x:c r="S126" s="862"/>
      <x:c r="T126" s="162"/>
      <x:c r="U126" s="862"/>
      <x:c r="V126" s="162"/>
      <x:c r="W126" s="862"/>
      <x:c r="X126" s="862">
        <x:v>1</x:v>
      </x:c>
      <x:c r="Y126" s="862">
        <x:v>1</x:v>
      </x:c>
      <x:c r="Z126" s="862">
        <x:v>1</x:v>
      </x:c>
      <x:c r="AA126" s="862"/>
      <x:c r="AB126" s="862"/>
      <x:c r="AC126" s="862"/>
      <x:c r="AD126" s="862"/>
      <x:c r="AE126" s="862"/>
      <x:c r="AF126" s="862"/>
      <x:c r="AG126" s="862"/>
      <x:c r="AH126" s="862"/>
      <x:c r="AI126" s="862"/>
      <x:c r="AJ126" s="862"/>
      <x:c r="AK126" s="862"/>
      <x:c r="AL126" s="864" t="s">
        <x:v>643</x:v>
      </x:c>
      <x:c r="AM126" s="861"/>
      <x:c r="AN126" s="73"/>
      <x:c r="AO126" s="861"/>
      <x:c r="AP126" s="861"/>
      <x:c r="AQ126" s="861"/>
      <x:c r="AR126" s="73"/>
      <x:c r="AS126" s="861"/>
      <x:c r="AT126" s="73"/>
      <x:c r="AU126" s="861"/>
      <x:c r="AV126" s="861"/>
      <x:c r="AW126" s="861"/>
      <x:c r="AX126" s="861"/>
      <x:c r="AY126" s="861"/>
      <x:c r="AZ126" s="861"/>
      <x:c r="BA126" s="73"/>
      <x:c r="BB126" s="861"/>
      <x:c r="BC126" s="861"/>
      <x:c r="BD126" s="861"/>
      <x:c r="BE126" s="862"/>
      <x:c r="BF126" s="862"/>
      <x:c r="BG126" s="861"/>
      <x:c r="BH126" s="861"/>
      <x:c r="BI126" s="861"/>
      <x:c r="BJ126" s="73"/>
      <x:c r="BK126" s="861"/>
      <x:c r="BL126" s="73"/>
      <x:c r="BM126" s="861"/>
      <x:c r="BN126" s="73"/>
      <x:c r="BO126" s="861"/>
      <x:c r="BP126" s="73"/>
      <x:c r="BQ126" s="861"/>
      <x:c r="BR126" s="861"/>
      <x:c r="BS126" s="861"/>
      <x:c r="BT126" s="861"/>
      <x:c r="BU126" s="861"/>
      <x:c r="BV126" s="864" t="s">
        <x:v>643</x:v>
      </x:c>
      <x:c r="BW126" s="861"/>
      <x:c r="BX126" s="861"/>
      <x:c r="BY126" s="73"/>
      <x:c r="BZ126" s="861"/>
      <x:c r="CA126" s="73"/>
      <x:c r="CB126" s="861"/>
      <x:c r="CC126" s="73"/>
      <x:c r="CD126" s="861"/>
      <x:c r="CE126" s="861"/>
      <x:c r="CF126" s="73"/>
      <x:c r="CG126" s="861"/>
      <x:c r="CH126" s="861"/>
      <x:c r="CI126" s="861"/>
      <x:c r="CJ126" s="861"/>
      <x:c r="CK126" s="861"/>
      <x:c r="CL126" s="861"/>
      <x:c r="CM126" s="861"/>
      <x:c r="CN126" s="861"/>
      <x:c r="CO126" s="861"/>
      <x:c r="CP126" s="73"/>
      <x:c r="CQ126" s="862">
        <x:v>1</x:v>
      </x:c>
      <x:c r="CR126" s="162">
        <x:v>14</x:v>
      </x:c>
      <x:c r="CS126" s="862"/>
      <x:c r="CT126" s="862"/>
      <x:c r="CU126" s="862"/>
      <x:c r="CV126" s="862"/>
      <x:c r="CW126" s="862"/>
      <x:c r="CX126" s="862"/>
      <x:c r="CY126" s="864" t="s">
        <x:v>643</x:v>
      </x:c>
      <x:c r="CZ126" s="861"/>
      <x:c r="DA126" s="73"/>
      <x:c r="DB126" s="861"/>
      <x:c r="DC126" s="73"/>
      <x:c r="DD126" s="861"/>
      <x:c r="DE126" s="73"/>
      <x:c r="DF126" s="861"/>
      <x:c r="DG126" s="104"/>
    </x:row>
    <x:row r="127" spans="1:111" ht="30" customHeight="1">
      <x:c r="A127" s="864" t="s">
        <x:v>1801</x:v>
      </x:c>
      <x:c r="B127" s="859"/>
      <x:c r="C127" s="73"/>
      <x:c r="D127" s="861"/>
      <x:c r="E127" s="73"/>
      <x:c r="F127" s="861"/>
      <x:c r="G127" s="73"/>
      <x:c r="H127" s="861"/>
      <x:c r="I127" s="73"/>
      <x:c r="J127" s="861"/>
      <x:c r="K127" s="861"/>
      <x:c r="L127" s="73"/>
      <x:c r="M127" s="861"/>
      <x:c r="N127" s="861"/>
      <x:c r="O127" s="861"/>
      <x:c r="P127" s="861"/>
      <x:c r="Q127" s="861"/>
      <x:c r="R127" s="73"/>
      <x:c r="S127" s="862"/>
      <x:c r="T127" s="162"/>
      <x:c r="U127" s="862"/>
      <x:c r="V127" s="162"/>
      <x:c r="W127" s="862">
        <x:v>1</x:v>
      </x:c>
      <x:c r="X127" s="862">
        <x:v>5</x:v>
      </x:c>
      <x:c r="Y127" s="862"/>
      <x:c r="Z127" s="862"/>
      <x:c r="AA127" s="862"/>
      <x:c r="AB127" s="862"/>
      <x:c r="AC127" s="862"/>
      <x:c r="AD127" s="862"/>
      <x:c r="AE127" s="862"/>
      <x:c r="AF127" s="862"/>
      <x:c r="AG127" s="862"/>
      <x:c r="AH127" s="862"/>
      <x:c r="AI127" s="862"/>
      <x:c r="AJ127" s="862"/>
      <x:c r="AK127" s="862"/>
      <x:c r="AL127" s="864" t="s">
        <x:v>1801</x:v>
      </x:c>
      <x:c r="AM127" s="861"/>
      <x:c r="AN127" s="73"/>
      <x:c r="AO127" s="861"/>
      <x:c r="AP127" s="861"/>
      <x:c r="AQ127" s="861"/>
      <x:c r="AR127" s="73"/>
      <x:c r="AS127" s="861"/>
      <x:c r="AT127" s="73"/>
      <x:c r="AU127" s="861"/>
      <x:c r="AV127" s="861"/>
      <x:c r="AW127" s="861"/>
      <x:c r="AX127" s="861"/>
      <x:c r="AY127" s="861"/>
      <x:c r="AZ127" s="861"/>
      <x:c r="BA127" s="73"/>
      <x:c r="BB127" s="861"/>
      <x:c r="BC127" s="861"/>
      <x:c r="BD127" s="861"/>
      <x:c r="BE127" s="862">
        <x:v>1</x:v>
      </x:c>
      <x:c r="BF127" s="862">
        <x:v>2</x:v>
      </x:c>
      <x:c r="BG127" s="861"/>
      <x:c r="BH127" s="861"/>
      <x:c r="BI127" s="861"/>
      <x:c r="BJ127" s="73"/>
      <x:c r="BK127" s="861"/>
      <x:c r="BL127" s="73"/>
      <x:c r="BM127" s="861"/>
      <x:c r="BN127" s="73"/>
      <x:c r="BO127" s="861"/>
      <x:c r="BP127" s="73"/>
      <x:c r="BQ127" s="861"/>
      <x:c r="BR127" s="861"/>
      <x:c r="BS127" s="861"/>
      <x:c r="BT127" s="861"/>
      <x:c r="BU127" s="861"/>
      <x:c r="BV127" s="864" t="s">
        <x:v>1801</x:v>
      </x:c>
      <x:c r="BW127" s="861"/>
      <x:c r="BX127" s="861"/>
      <x:c r="BY127" s="73"/>
      <x:c r="BZ127" s="861"/>
      <x:c r="CA127" s="73"/>
      <x:c r="CB127" s="861"/>
      <x:c r="CC127" s="73"/>
      <x:c r="CD127" s="861"/>
      <x:c r="CE127" s="861"/>
      <x:c r="CF127" s="73"/>
      <x:c r="CG127" s="861"/>
      <x:c r="CH127" s="861"/>
      <x:c r="CI127" s="861"/>
      <x:c r="CJ127" s="861"/>
      <x:c r="CK127" s="861"/>
      <x:c r="CL127" s="861"/>
      <x:c r="CM127" s="861"/>
      <x:c r="CN127" s="861"/>
      <x:c r="CO127" s="861"/>
      <x:c r="CP127" s="73"/>
      <x:c r="CQ127" s="862">
        <x:v>1</x:v>
      </x:c>
      <x:c r="CR127" s="162">
        <x:v>46</x:v>
      </x:c>
      <x:c r="CS127" s="862"/>
      <x:c r="CT127" s="862"/>
      <x:c r="CU127" s="862"/>
      <x:c r="CV127" s="862"/>
      <x:c r="CW127" s="862"/>
      <x:c r="CX127" s="862"/>
      <x:c r="CY127" s="864" t="s">
        <x:v>1801</x:v>
      </x:c>
      <x:c r="CZ127" s="861"/>
      <x:c r="DA127" s="73"/>
      <x:c r="DB127" s="861"/>
      <x:c r="DC127" s="73"/>
      <x:c r="DD127" s="861"/>
      <x:c r="DE127" s="73"/>
      <x:c r="DF127" s="861"/>
      <x:c r="DG127" s="104"/>
    </x:row>
    <x:row r="128" spans="1:111" ht="30" customHeight="1">
      <x:c r="A128" s="864" t="s">
        <x:v>936</x:v>
      </x:c>
      <x:c r="B128" s="859"/>
      <x:c r="C128" s="73"/>
      <x:c r="D128" s="861"/>
      <x:c r="E128" s="73"/>
      <x:c r="F128" s="861"/>
      <x:c r="G128" s="73"/>
      <x:c r="H128" s="861"/>
      <x:c r="I128" s="73"/>
      <x:c r="J128" s="861"/>
      <x:c r="K128" s="861"/>
      <x:c r="L128" s="73"/>
      <x:c r="M128" s="861"/>
      <x:c r="N128" s="861"/>
      <x:c r="O128" s="861"/>
      <x:c r="P128" s="861"/>
      <x:c r="Q128" s="861"/>
      <x:c r="R128" s="73"/>
      <x:c r="S128" s="862"/>
      <x:c r="T128" s="162"/>
      <x:c r="U128" s="862"/>
      <x:c r="V128" s="162"/>
      <x:c r="W128" s="862">
        <x:v>1</x:v>
      </x:c>
      <x:c r="X128" s="862">
        <x:v>12</x:v>
      </x:c>
      <x:c r="Y128" s="862">
        <x:v>1</x:v>
      </x:c>
      <x:c r="Z128" s="862">
        <x:v>1</x:v>
      </x:c>
      <x:c r="AA128" s="862"/>
      <x:c r="AB128" s="862"/>
      <x:c r="AC128" s="862"/>
      <x:c r="AD128" s="862"/>
      <x:c r="AE128" s="862"/>
      <x:c r="AF128" s="862"/>
      <x:c r="AG128" s="862"/>
      <x:c r="AH128" s="862"/>
      <x:c r="AI128" s="862"/>
      <x:c r="AJ128" s="862"/>
      <x:c r="AK128" s="862"/>
      <x:c r="AL128" s="864" t="s">
        <x:v>936</x:v>
      </x:c>
      <x:c r="AM128" s="861"/>
      <x:c r="AN128" s="73"/>
      <x:c r="AO128" s="861"/>
      <x:c r="AP128" s="861"/>
      <x:c r="AQ128" s="861"/>
      <x:c r="AR128" s="73"/>
      <x:c r="AS128" s="861"/>
      <x:c r="AT128" s="73"/>
      <x:c r="AU128" s="861"/>
      <x:c r="AV128" s="861"/>
      <x:c r="AW128" s="861"/>
      <x:c r="AX128" s="861"/>
      <x:c r="AY128" s="861"/>
      <x:c r="AZ128" s="861"/>
      <x:c r="BA128" s="73"/>
      <x:c r="BB128" s="861"/>
      <x:c r="BC128" s="861"/>
      <x:c r="BD128" s="861"/>
      <x:c r="BE128" s="862">
        <x:v>1</x:v>
      </x:c>
      <x:c r="BF128" s="862">
        <x:v>4</x:v>
      </x:c>
      <x:c r="BG128" s="861"/>
      <x:c r="BH128" s="861"/>
      <x:c r="BI128" s="861"/>
      <x:c r="BJ128" s="73"/>
      <x:c r="BK128" s="861"/>
      <x:c r="BL128" s="73"/>
      <x:c r="BM128" s="861"/>
      <x:c r="BN128" s="73"/>
      <x:c r="BO128" s="861"/>
      <x:c r="BP128" s="73"/>
      <x:c r="BQ128" s="861"/>
      <x:c r="BR128" s="861"/>
      <x:c r="BS128" s="861"/>
      <x:c r="BT128" s="861"/>
      <x:c r="BU128" s="861"/>
      <x:c r="BV128" s="864" t="s">
        <x:v>936</x:v>
      </x:c>
      <x:c r="BW128" s="861"/>
      <x:c r="BX128" s="861"/>
      <x:c r="BY128" s="73"/>
      <x:c r="BZ128" s="861"/>
      <x:c r="CA128" s="73"/>
      <x:c r="CB128" s="861"/>
      <x:c r="CC128" s="73"/>
      <x:c r="CD128" s="861"/>
      <x:c r="CE128" s="861"/>
      <x:c r="CF128" s="73"/>
      <x:c r="CG128" s="861"/>
      <x:c r="CH128" s="861"/>
      <x:c r="CI128" s="861"/>
      <x:c r="CJ128" s="861"/>
      <x:c r="CK128" s="861"/>
      <x:c r="CL128" s="861"/>
      <x:c r="CM128" s="861"/>
      <x:c r="CN128" s="861"/>
      <x:c r="CO128" s="861"/>
      <x:c r="CP128" s="73"/>
      <x:c r="CQ128" s="862"/>
      <x:c r="CR128" s="162"/>
      <x:c r="CS128" s="862">
        <x:v>7</x:v>
      </x:c>
      <x:c r="CT128" s="862"/>
      <x:c r="CU128" s="862"/>
      <x:c r="CV128" s="862"/>
      <x:c r="CW128" s="862"/>
      <x:c r="CX128" s="862"/>
      <x:c r="CY128" s="864" t="s">
        <x:v>936</x:v>
      </x:c>
      <x:c r="CZ128" s="861"/>
      <x:c r="DA128" s="73"/>
      <x:c r="DB128" s="861"/>
      <x:c r="DC128" s="73"/>
      <x:c r="DD128" s="861"/>
      <x:c r="DE128" s="73"/>
      <x:c r="DF128" s="861"/>
      <x:c r="DG128" s="104"/>
    </x:row>
    <x:row r="129" spans="1:111" ht="30" customHeight="1">
      <x:c r="A129" s="864" t="s">
        <x:v>917</x:v>
      </x:c>
      <x:c r="B129" s="859"/>
      <x:c r="C129" s="73"/>
      <x:c r="D129" s="861"/>
      <x:c r="E129" s="73"/>
      <x:c r="F129" s="861"/>
      <x:c r="G129" s="73"/>
      <x:c r="H129" s="861"/>
      <x:c r="I129" s="73"/>
      <x:c r="J129" s="861"/>
      <x:c r="K129" s="861"/>
      <x:c r="L129" s="73"/>
      <x:c r="M129" s="861"/>
      <x:c r="N129" s="861"/>
      <x:c r="O129" s="861"/>
      <x:c r="P129" s="861"/>
      <x:c r="Q129" s="861"/>
      <x:c r="R129" s="73"/>
      <x:c r="S129" s="862"/>
      <x:c r="T129" s="162"/>
      <x:c r="U129" s="862"/>
      <x:c r="V129" s="162"/>
      <x:c r="W129" s="862">
        <x:v>1</x:v>
      </x:c>
      <x:c r="X129" s="862"/>
      <x:c r="Y129" s="862">
        <x:v>2</x:v>
      </x:c>
      <x:c r="Z129" s="862">
        <x:v>2</x:v>
      </x:c>
      <x:c r="AA129" s="862"/>
      <x:c r="AB129" s="862"/>
      <x:c r="AC129" s="862"/>
      <x:c r="AD129" s="862"/>
      <x:c r="AE129" s="862"/>
      <x:c r="AF129" s="862"/>
      <x:c r="AG129" s="862"/>
      <x:c r="AH129" s="862"/>
      <x:c r="AI129" s="862"/>
      <x:c r="AJ129" s="862"/>
      <x:c r="AK129" s="862"/>
      <x:c r="AL129" s="864" t="s">
        <x:v>917</x:v>
      </x:c>
      <x:c r="AM129" s="861"/>
      <x:c r="AN129" s="73"/>
      <x:c r="AO129" s="861"/>
      <x:c r="AP129" s="861"/>
      <x:c r="AQ129" s="861"/>
      <x:c r="AR129" s="73"/>
      <x:c r="AS129" s="861"/>
      <x:c r="AT129" s="73"/>
      <x:c r="AU129" s="861"/>
      <x:c r="AV129" s="861"/>
      <x:c r="AW129" s="861"/>
      <x:c r="AX129" s="861"/>
      <x:c r="AY129" s="861"/>
      <x:c r="AZ129" s="861"/>
      <x:c r="BA129" s="73"/>
      <x:c r="BB129" s="861"/>
      <x:c r="BC129" s="861"/>
      <x:c r="BD129" s="861"/>
      <x:c r="BE129" s="862">
        <x:v>1</x:v>
      </x:c>
      <x:c r="BF129" s="862">
        <x:v>4</x:v>
      </x:c>
      <x:c r="BG129" s="861"/>
      <x:c r="BH129" s="861"/>
      <x:c r="BI129" s="861"/>
      <x:c r="BJ129" s="73"/>
      <x:c r="BK129" s="861"/>
      <x:c r="BL129" s="73"/>
      <x:c r="BM129" s="861"/>
      <x:c r="BN129" s="73"/>
      <x:c r="BO129" s="861"/>
      <x:c r="BP129" s="73"/>
      <x:c r="BQ129" s="861"/>
      <x:c r="BR129" s="861"/>
      <x:c r="BS129" s="861"/>
      <x:c r="BT129" s="861"/>
      <x:c r="BU129" s="861"/>
      <x:c r="BV129" s="864" t="s">
        <x:v>917</x:v>
      </x:c>
      <x:c r="BW129" s="861"/>
      <x:c r="BX129" s="861"/>
      <x:c r="BY129" s="73"/>
      <x:c r="BZ129" s="861"/>
      <x:c r="CA129" s="73"/>
      <x:c r="CB129" s="861"/>
      <x:c r="CC129" s="73"/>
      <x:c r="CD129" s="861"/>
      <x:c r="CE129" s="861"/>
      <x:c r="CF129" s="73"/>
      <x:c r="CG129" s="861"/>
      <x:c r="CH129" s="861"/>
      <x:c r="CI129" s="861"/>
      <x:c r="CJ129" s="861"/>
      <x:c r="CK129" s="861"/>
      <x:c r="CL129" s="861"/>
      <x:c r="CM129" s="861"/>
      <x:c r="CN129" s="861"/>
      <x:c r="CO129" s="861"/>
      <x:c r="CP129" s="73"/>
      <x:c r="CQ129" s="862"/>
      <x:c r="CR129" s="162"/>
      <x:c r="CS129" s="862"/>
      <x:c r="CT129" s="862"/>
      <x:c r="CU129" s="862"/>
      <x:c r="CV129" s="862"/>
      <x:c r="CW129" s="862">
        <x:v>2</x:v>
      </x:c>
      <x:c r="CX129" s="862">
        <x:v>5</x:v>
      </x:c>
      <x:c r="CY129" s="864" t="s">
        <x:v>917</x:v>
      </x:c>
      <x:c r="CZ129" s="861"/>
      <x:c r="DA129" s="73"/>
      <x:c r="DB129" s="861"/>
      <x:c r="DC129" s="73"/>
      <x:c r="DD129" s="861"/>
      <x:c r="DE129" s="73"/>
      <x:c r="DF129" s="861"/>
      <x:c r="DG129" s="104"/>
    </x:row>
    <x:row r="130" spans="1:111" ht="30" customHeight="1">
      <x:c r="A130" s="864" t="s">
        <x:v>2682</x:v>
      </x:c>
      <x:c r="B130" s="859"/>
      <x:c r="C130" s="73"/>
      <x:c r="D130" s="861"/>
      <x:c r="E130" s="73"/>
      <x:c r="F130" s="861"/>
      <x:c r="G130" s="73"/>
      <x:c r="H130" s="861"/>
      <x:c r="I130" s="73"/>
      <x:c r="J130" s="861"/>
      <x:c r="K130" s="861"/>
      <x:c r="L130" s="73"/>
      <x:c r="M130" s="861"/>
      <x:c r="N130" s="861"/>
      <x:c r="O130" s="861"/>
      <x:c r="P130" s="861"/>
      <x:c r="Q130" s="861"/>
      <x:c r="R130" s="73"/>
      <x:c r="S130" s="862"/>
      <x:c r="T130" s="162"/>
      <x:c r="U130" s="862"/>
      <x:c r="V130" s="162"/>
      <x:c r="W130" s="862">
        <x:v>1</x:v>
      </x:c>
      <x:c r="X130" s="862">
        <x:v>6</x:v>
      </x:c>
      <x:c r="Y130" s="862">
        <x:v>2</x:v>
      </x:c>
      <x:c r="Z130" s="862">
        <x:v>3</x:v>
      </x:c>
      <x:c r="AA130" s="862"/>
      <x:c r="AB130" s="862"/>
      <x:c r="AC130" s="862"/>
      <x:c r="AD130" s="862"/>
      <x:c r="AE130" s="862"/>
      <x:c r="AF130" s="862"/>
      <x:c r="AG130" s="862"/>
      <x:c r="AH130" s="862"/>
      <x:c r="AI130" s="862"/>
      <x:c r="AJ130" s="862"/>
      <x:c r="AK130" s="862"/>
      <x:c r="AL130" s="864" t="s">
        <x:v>2682</x:v>
      </x:c>
      <x:c r="AM130" s="861"/>
      <x:c r="AN130" s="73"/>
      <x:c r="AO130" s="861"/>
      <x:c r="AP130" s="861"/>
      <x:c r="AQ130" s="861"/>
      <x:c r="AR130" s="73"/>
      <x:c r="AS130" s="861"/>
      <x:c r="AT130" s="73"/>
      <x:c r="AU130" s="861"/>
      <x:c r="AV130" s="861"/>
      <x:c r="AW130" s="861"/>
      <x:c r="AX130" s="861"/>
      <x:c r="AY130" s="861"/>
      <x:c r="AZ130" s="861"/>
      <x:c r="BA130" s="73"/>
      <x:c r="BB130" s="861"/>
      <x:c r="BC130" s="861"/>
      <x:c r="BD130" s="861"/>
      <x:c r="BE130" s="862">
        <x:v>1</x:v>
      </x:c>
      <x:c r="BF130" s="862">
        <x:v>3</x:v>
      </x:c>
      <x:c r="BG130" s="861"/>
      <x:c r="BH130" s="861"/>
      <x:c r="BI130" s="861"/>
      <x:c r="BJ130" s="73"/>
      <x:c r="BK130" s="861"/>
      <x:c r="BL130" s="73"/>
      <x:c r="BM130" s="861"/>
      <x:c r="BN130" s="73"/>
      <x:c r="BO130" s="861"/>
      <x:c r="BP130" s="73"/>
      <x:c r="BQ130" s="861"/>
      <x:c r="BR130" s="861"/>
      <x:c r="BS130" s="861"/>
      <x:c r="BT130" s="861"/>
      <x:c r="BU130" s="861"/>
      <x:c r="BV130" s="864" t="s">
        <x:v>2682</x:v>
      </x:c>
      <x:c r="BW130" s="861"/>
      <x:c r="BX130" s="861"/>
      <x:c r="BY130" s="73"/>
      <x:c r="BZ130" s="861"/>
      <x:c r="CA130" s="73"/>
      <x:c r="CB130" s="861"/>
      <x:c r="CC130" s="73"/>
      <x:c r="CD130" s="861"/>
      <x:c r="CE130" s="861"/>
      <x:c r="CF130" s="73"/>
      <x:c r="CG130" s="861"/>
      <x:c r="CH130" s="861"/>
      <x:c r="CI130" s="861"/>
      <x:c r="CJ130" s="861"/>
      <x:c r="CK130" s="861"/>
      <x:c r="CL130" s="861"/>
      <x:c r="CM130" s="861"/>
      <x:c r="CN130" s="861"/>
      <x:c r="CO130" s="861"/>
      <x:c r="CP130" s="73"/>
      <x:c r="CQ130" s="862">
        <x:v>1</x:v>
      </x:c>
      <x:c r="CR130" s="162">
        <x:v>52.799999999999997</x:v>
      </x:c>
      <x:c r="CS130" s="862">
        <x:v>2</x:v>
      </x:c>
      <x:c r="CT130" s="862"/>
      <x:c r="CU130" s="862"/>
      <x:c r="CV130" s="862"/>
      <x:c r="CW130" s="862">
        <x:v>2</x:v>
      </x:c>
      <x:c r="CX130" s="862">
        <x:v>4</x:v>
      </x:c>
      <x:c r="CY130" s="864" t="s">
        <x:v>2682</x:v>
      </x:c>
      <x:c r="CZ130" s="861"/>
      <x:c r="DA130" s="73"/>
      <x:c r="DB130" s="861"/>
      <x:c r="DC130" s="73"/>
      <x:c r="DD130" s="861"/>
      <x:c r="DE130" s="73"/>
      <x:c r="DF130" s="861"/>
      <x:c r="DG130" s="104"/>
    </x:row>
    <x:row r="131" spans="1:111" ht="30" customHeight="1">
      <x:c r="A131" s="864" t="s">
        <x:v>513</x:v>
      </x:c>
      <x:c r="B131" s="859"/>
      <x:c r="C131" s="73"/>
      <x:c r="D131" s="861"/>
      <x:c r="E131" s="73"/>
      <x:c r="F131" s="861"/>
      <x:c r="G131" s="73"/>
      <x:c r="H131" s="861"/>
      <x:c r="I131" s="73"/>
      <x:c r="J131" s="861"/>
      <x:c r="K131" s="861"/>
      <x:c r="L131" s="73"/>
      <x:c r="M131" s="861"/>
      <x:c r="N131" s="861"/>
      <x:c r="O131" s="861"/>
      <x:c r="P131" s="861"/>
      <x:c r="Q131" s="861"/>
      <x:c r="R131" s="73"/>
      <x:c r="S131" s="862"/>
      <x:c r="T131" s="162"/>
      <x:c r="U131" s="862"/>
      <x:c r="V131" s="162"/>
      <x:c r="W131" s="862">
        <x:v>1</x:v>
      </x:c>
      <x:c r="X131" s="862"/>
      <x:c r="Y131" s="862"/>
      <x:c r="Z131" s="862"/>
      <x:c r="AA131" s="862"/>
      <x:c r="AB131" s="862"/>
      <x:c r="AC131" s="862"/>
      <x:c r="AD131" s="862"/>
      <x:c r="AE131" s="862"/>
      <x:c r="AF131" s="862"/>
      <x:c r="AG131" s="862"/>
      <x:c r="AH131" s="862"/>
      <x:c r="AI131" s="862"/>
      <x:c r="AJ131" s="862"/>
      <x:c r="AK131" s="862"/>
      <x:c r="AL131" s="864" t="s">
        <x:v>513</x:v>
      </x:c>
      <x:c r="AM131" s="861"/>
      <x:c r="AN131" s="73"/>
      <x:c r="AO131" s="861"/>
      <x:c r="AP131" s="861"/>
      <x:c r="AQ131" s="861"/>
      <x:c r="AR131" s="73"/>
      <x:c r="AS131" s="861"/>
      <x:c r="AT131" s="73"/>
      <x:c r="AU131" s="861"/>
      <x:c r="AV131" s="861"/>
      <x:c r="AW131" s="861"/>
      <x:c r="AX131" s="861"/>
      <x:c r="AY131" s="861"/>
      <x:c r="AZ131" s="861"/>
      <x:c r="BA131" s="73"/>
      <x:c r="BB131" s="861"/>
      <x:c r="BC131" s="861"/>
      <x:c r="BD131" s="861"/>
      <x:c r="BE131" s="862"/>
      <x:c r="BF131" s="862"/>
      <x:c r="BG131" s="861"/>
      <x:c r="BH131" s="861"/>
      <x:c r="BI131" s="861"/>
      <x:c r="BJ131" s="73"/>
      <x:c r="BK131" s="861"/>
      <x:c r="BL131" s="73"/>
      <x:c r="BM131" s="861"/>
      <x:c r="BN131" s="73"/>
      <x:c r="BO131" s="861"/>
      <x:c r="BP131" s="73"/>
      <x:c r="BQ131" s="861"/>
      <x:c r="BR131" s="861"/>
      <x:c r="BS131" s="861"/>
      <x:c r="BT131" s="861"/>
      <x:c r="BU131" s="861"/>
      <x:c r="BV131" s="864" t="s">
        <x:v>513</x:v>
      </x:c>
      <x:c r="BW131" s="861"/>
      <x:c r="BX131" s="861"/>
      <x:c r="BY131" s="73"/>
      <x:c r="BZ131" s="861"/>
      <x:c r="CA131" s="73"/>
      <x:c r="CB131" s="861"/>
      <x:c r="CC131" s="73"/>
      <x:c r="CD131" s="861"/>
      <x:c r="CE131" s="861"/>
      <x:c r="CF131" s="73"/>
      <x:c r="CG131" s="861"/>
      <x:c r="CH131" s="861"/>
      <x:c r="CI131" s="861"/>
      <x:c r="CJ131" s="861"/>
      <x:c r="CK131" s="861"/>
      <x:c r="CL131" s="861"/>
      <x:c r="CM131" s="861"/>
      <x:c r="CN131" s="861"/>
      <x:c r="CO131" s="861"/>
      <x:c r="CP131" s="73"/>
      <x:c r="CQ131" s="862"/>
      <x:c r="CR131" s="162"/>
      <x:c r="CS131" s="862"/>
      <x:c r="CT131" s="862"/>
      <x:c r="CU131" s="862"/>
      <x:c r="CV131" s="862"/>
      <x:c r="CW131" s="862">
        <x:v>1</x:v>
      </x:c>
      <x:c r="CX131" s="862">
        <x:v>2</x:v>
      </x:c>
      <x:c r="CY131" s="864" t="s">
        <x:v>513</x:v>
      </x:c>
      <x:c r="CZ131" s="861"/>
      <x:c r="DA131" s="73"/>
      <x:c r="DB131" s="861"/>
      <x:c r="DC131" s="73"/>
      <x:c r="DD131" s="861"/>
      <x:c r="DE131" s="73"/>
      <x:c r="DF131" s="861"/>
      <x:c r="DG131" s="104"/>
    </x:row>
    <x:row r="132" spans="1:111" ht="30" customHeight="1">
      <x:c r="A132" s="864" t="s">
        <x:v>855</x:v>
      </x:c>
      <x:c r="B132" s="859"/>
      <x:c r="C132" s="73"/>
      <x:c r="D132" s="861"/>
      <x:c r="E132" s="73"/>
      <x:c r="F132" s="861"/>
      <x:c r="G132" s="73"/>
      <x:c r="H132" s="861"/>
      <x:c r="I132" s="73"/>
      <x:c r="J132" s="861"/>
      <x:c r="K132" s="861"/>
      <x:c r="L132" s="73"/>
      <x:c r="M132" s="861"/>
      <x:c r="N132" s="861"/>
      <x:c r="O132" s="861"/>
      <x:c r="P132" s="861"/>
      <x:c r="Q132" s="861"/>
      <x:c r="R132" s="73"/>
      <x:c r="S132" s="862"/>
      <x:c r="T132" s="162"/>
      <x:c r="U132" s="862"/>
      <x:c r="V132" s="162"/>
      <x:c r="W132" s="862">
        <x:v>1</x:v>
      </x:c>
      <x:c r="X132" s="862">
        <x:v>2</x:v>
      </x:c>
      <x:c r="Y132" s="862"/>
      <x:c r="Z132" s="862"/>
      <x:c r="AA132" s="862"/>
      <x:c r="AB132" s="862"/>
      <x:c r="AC132" s="862"/>
      <x:c r="AD132" s="862"/>
      <x:c r="AE132" s="862"/>
      <x:c r="AF132" s="862"/>
      <x:c r="AG132" s="862"/>
      <x:c r="AH132" s="862"/>
      <x:c r="AI132" s="862"/>
      <x:c r="AJ132" s="862"/>
      <x:c r="AK132" s="862"/>
      <x:c r="AL132" s="864" t="s">
        <x:v>855</x:v>
      </x:c>
      <x:c r="AM132" s="861"/>
      <x:c r="AN132" s="73"/>
      <x:c r="AO132" s="861"/>
      <x:c r="AP132" s="861"/>
      <x:c r="AQ132" s="861"/>
      <x:c r="AR132" s="73"/>
      <x:c r="AS132" s="861"/>
      <x:c r="AT132" s="73"/>
      <x:c r="AU132" s="861"/>
      <x:c r="AV132" s="861"/>
      <x:c r="AW132" s="861"/>
      <x:c r="AX132" s="861"/>
      <x:c r="AY132" s="861"/>
      <x:c r="AZ132" s="861"/>
      <x:c r="BA132" s="73"/>
      <x:c r="BB132" s="861"/>
      <x:c r="BC132" s="861"/>
      <x:c r="BD132" s="861"/>
      <x:c r="BE132" s="862">
        <x:v>1</x:v>
      </x:c>
      <x:c r="BF132" s="862">
        <x:v>1</x:v>
      </x:c>
      <x:c r="BG132" s="861"/>
      <x:c r="BH132" s="861"/>
      <x:c r="BI132" s="861"/>
      <x:c r="BJ132" s="73"/>
      <x:c r="BK132" s="861"/>
      <x:c r="BL132" s="73"/>
      <x:c r="BM132" s="861"/>
      <x:c r="BN132" s="73"/>
      <x:c r="BO132" s="861"/>
      <x:c r="BP132" s="73"/>
      <x:c r="BQ132" s="861"/>
      <x:c r="BR132" s="861"/>
      <x:c r="BS132" s="861"/>
      <x:c r="BT132" s="861"/>
      <x:c r="BU132" s="861"/>
      <x:c r="BV132" s="864" t="s">
        <x:v>855</x:v>
      </x:c>
      <x:c r="BW132" s="861"/>
      <x:c r="BX132" s="861"/>
      <x:c r="BY132" s="73"/>
      <x:c r="BZ132" s="861"/>
      <x:c r="CA132" s="73"/>
      <x:c r="CB132" s="861"/>
      <x:c r="CC132" s="73"/>
      <x:c r="CD132" s="861"/>
      <x:c r="CE132" s="861"/>
      <x:c r="CF132" s="73"/>
      <x:c r="CG132" s="861"/>
      <x:c r="CH132" s="861"/>
      <x:c r="CI132" s="861"/>
      <x:c r="CJ132" s="861"/>
      <x:c r="CK132" s="861"/>
      <x:c r="CL132" s="861"/>
      <x:c r="CM132" s="861"/>
      <x:c r="CN132" s="861"/>
      <x:c r="CO132" s="861"/>
      <x:c r="CP132" s="73"/>
      <x:c r="CQ132" s="862"/>
      <x:c r="CR132" s="162"/>
      <x:c r="CS132" s="862"/>
      <x:c r="CT132" s="862"/>
      <x:c r="CU132" s="862"/>
      <x:c r="CV132" s="862"/>
      <x:c r="CW132" s="862"/>
      <x:c r="CX132" s="862"/>
      <x:c r="CY132" s="864" t="s">
        <x:v>855</x:v>
      </x:c>
      <x:c r="CZ132" s="861"/>
      <x:c r="DA132" s="73"/>
      <x:c r="DB132" s="861"/>
      <x:c r="DC132" s="73"/>
      <x:c r="DD132" s="861"/>
      <x:c r="DE132" s="73"/>
      <x:c r="DF132" s="861"/>
      <x:c r="DG132" s="104"/>
    </x:row>
    <x:row r="133" spans="1:111" ht="30" customHeight="1">
      <x:c r="A133" s="864" t="s">
        <x:v>2316</x:v>
      </x:c>
      <x:c r="B133" s="859"/>
      <x:c r="C133" s="73"/>
      <x:c r="D133" s="861"/>
      <x:c r="E133" s="73"/>
      <x:c r="F133" s="861"/>
      <x:c r="G133" s="73"/>
      <x:c r="H133" s="861"/>
      <x:c r="I133" s="73"/>
      <x:c r="J133" s="861"/>
      <x:c r="K133" s="861"/>
      <x:c r="L133" s="73"/>
      <x:c r="M133" s="861"/>
      <x:c r="N133" s="861"/>
      <x:c r="O133" s="861"/>
      <x:c r="P133" s="861"/>
      <x:c r="Q133" s="861"/>
      <x:c r="R133" s="73"/>
      <x:c r="S133" s="862"/>
      <x:c r="T133" s="162"/>
      <x:c r="U133" s="862"/>
      <x:c r="V133" s="162"/>
      <x:c r="W133" s="862"/>
      <x:c r="X133" s="862">
        <x:v>4</x:v>
      </x:c>
      <x:c r="Y133" s="862"/>
      <x:c r="Z133" s="862"/>
      <x:c r="AA133" s="862"/>
      <x:c r="AB133" s="862"/>
      <x:c r="AC133" s="862"/>
      <x:c r="AD133" s="862"/>
      <x:c r="AE133" s="862"/>
      <x:c r="AF133" s="862"/>
      <x:c r="AG133" s="862"/>
      <x:c r="AH133" s="862"/>
      <x:c r="AI133" s="862"/>
      <x:c r="AJ133" s="862"/>
      <x:c r="AK133" s="862"/>
      <x:c r="AL133" s="864" t="s">
        <x:v>2316</x:v>
      </x:c>
      <x:c r="AM133" s="861"/>
      <x:c r="AN133" s="73"/>
      <x:c r="AO133" s="861"/>
      <x:c r="AP133" s="861"/>
      <x:c r="AQ133" s="861"/>
      <x:c r="AR133" s="73"/>
      <x:c r="AS133" s="861"/>
      <x:c r="AT133" s="73"/>
      <x:c r="AU133" s="861"/>
      <x:c r="AV133" s="861"/>
      <x:c r="AW133" s="861"/>
      <x:c r="AX133" s="861"/>
      <x:c r="AY133" s="861"/>
      <x:c r="AZ133" s="861"/>
      <x:c r="BA133" s="73"/>
      <x:c r="BB133" s="861"/>
      <x:c r="BC133" s="861"/>
      <x:c r="BD133" s="861"/>
      <x:c r="BE133" s="862"/>
      <x:c r="BF133" s="862"/>
      <x:c r="BG133" s="861"/>
      <x:c r="BH133" s="861"/>
      <x:c r="BI133" s="861"/>
      <x:c r="BJ133" s="73"/>
      <x:c r="BK133" s="861"/>
      <x:c r="BL133" s="73"/>
      <x:c r="BM133" s="861"/>
      <x:c r="BN133" s="73"/>
      <x:c r="BO133" s="861"/>
      <x:c r="BP133" s="73"/>
      <x:c r="BQ133" s="861"/>
      <x:c r="BR133" s="861"/>
      <x:c r="BS133" s="861"/>
      <x:c r="BT133" s="861"/>
      <x:c r="BU133" s="861"/>
      <x:c r="BV133" s="864" t="s">
        <x:v>2316</x:v>
      </x:c>
      <x:c r="BW133" s="861"/>
      <x:c r="BX133" s="861"/>
      <x:c r="BY133" s="73"/>
      <x:c r="BZ133" s="861"/>
      <x:c r="CA133" s="73"/>
      <x:c r="CB133" s="861"/>
      <x:c r="CC133" s="73"/>
      <x:c r="CD133" s="861"/>
      <x:c r="CE133" s="861"/>
      <x:c r="CF133" s="73"/>
      <x:c r="CG133" s="861"/>
      <x:c r="CH133" s="861"/>
      <x:c r="CI133" s="861"/>
      <x:c r="CJ133" s="861"/>
      <x:c r="CK133" s="861"/>
      <x:c r="CL133" s="861"/>
      <x:c r="CM133" s="861"/>
      <x:c r="CN133" s="861"/>
      <x:c r="CO133" s="861"/>
      <x:c r="CP133" s="73"/>
      <x:c r="CQ133" s="862"/>
      <x:c r="CR133" s="162"/>
      <x:c r="CS133" s="862"/>
      <x:c r="CT133" s="862"/>
      <x:c r="CU133" s="862"/>
      <x:c r="CV133" s="862"/>
      <x:c r="CW133" s="862"/>
      <x:c r="CX133" s="862"/>
      <x:c r="CY133" s="864" t="s">
        <x:v>2316</x:v>
      </x:c>
      <x:c r="CZ133" s="861"/>
      <x:c r="DA133" s="73"/>
      <x:c r="DB133" s="861"/>
      <x:c r="DC133" s="73"/>
      <x:c r="DD133" s="861"/>
      <x:c r="DE133" s="73"/>
      <x:c r="DF133" s="861"/>
      <x:c r="DG133" s="104"/>
    </x:row>
    <x:row r="134" spans="1:111" ht="30" customHeight="1">
      <x:c r="A134" s="873" t="s">
        <x:v>1142</x:v>
      </x:c>
      <x:c r="B134" s="859">
        <x:f t="shared" ref="B134:AK134" si="71">SUM(B135:B135)</x:f>
        <x:v>0</x:v>
      </x:c>
      <x:c r="C134" s="73">
        <x:f t="shared" si="71"/>
        <x:v>0</x:v>
      </x:c>
      <x:c r="D134" s="861">
        <x:f t="shared" si="71"/>
        <x:v>0</x:v>
      </x:c>
      <x:c r="E134" s="73">
        <x:f t="shared" si="71"/>
        <x:v>0</x:v>
      </x:c>
      <x:c r="F134" s="861">
        <x:f t="shared" si="71"/>
        <x:v>1</x:v>
      </x:c>
      <x:c r="G134" s="73">
        <x:f t="shared" si="71"/>
        <x:v>2.3999999999999999</x:v>
      </x:c>
      <x:c r="H134" s="861">
        <x:f t="shared" si="71"/>
        <x:v>0</x:v>
      </x:c>
      <x:c r="I134" s="73">
        <x:f t="shared" si="71"/>
        <x:v>0</x:v>
      </x:c>
      <x:c r="J134" s="861">
        <x:f t="shared" si="71"/>
        <x:v>0</x:v>
      </x:c>
      <x:c r="K134" s="861">
        <x:f t="shared" si="71"/>
        <x:v>0</x:v>
      </x:c>
      <x:c r="L134" s="73">
        <x:f t="shared" si="71"/>
        <x:v>0</x:v>
      </x:c>
      <x:c r="M134" s="861">
        <x:f t="shared" si="71"/>
        <x:v>0</x:v>
      </x:c>
      <x:c r="N134" s="861">
        <x:f t="shared" si="71"/>
        <x:v>0</x:v>
      </x:c>
      <x:c r="O134" s="861">
        <x:f t="shared" si="71"/>
        <x:v>0</x:v>
      </x:c>
      <x:c r="P134" s="861">
        <x:f t="shared" si="71"/>
        <x:v>0</x:v>
      </x:c>
      <x:c r="Q134" s="861">
        <x:f t="shared" si="71"/>
        <x:v>0</x:v>
      </x:c>
      <x:c r="R134" s="73">
        <x:f t="shared" si="71"/>
        <x:v>0</x:v>
      </x:c>
      <x:c r="S134" s="861">
        <x:f t="shared" si="71"/>
        <x:v>0</x:v>
      </x:c>
      <x:c r="T134" s="73">
        <x:f t="shared" si="71"/>
        <x:v>0</x:v>
      </x:c>
      <x:c r="U134" s="861">
        <x:f t="shared" si="71"/>
        <x:v>0</x:v>
      </x:c>
      <x:c r="V134" s="73">
        <x:f t="shared" si="71"/>
        <x:v>0</x:v>
      </x:c>
      <x:c r="W134" s="861">
        <x:f t="shared" si="71"/>
        <x:v>4</x:v>
      </x:c>
      <x:c r="X134" s="861">
        <x:f t="shared" si="71"/>
        <x:v>131</x:v>
      </x:c>
      <x:c r="Y134" s="861">
        <x:f t="shared" si="71"/>
        <x:v>0</x:v>
      </x:c>
      <x:c r="Z134" s="861">
        <x:f t="shared" si="71"/>
        <x:v>0</x:v>
      </x:c>
      <x:c r="AA134" s="861">
        <x:f t="shared" si="71"/>
        <x:v>0</x:v>
      </x:c>
      <x:c r="AB134" s="861">
        <x:f t="shared" si="71"/>
        <x:v>0</x:v>
      </x:c>
      <x:c r="AC134" s="861">
        <x:f t="shared" si="71"/>
        <x:v>0</x:v>
      </x:c>
      <x:c r="AD134" s="861">
        <x:f t="shared" si="71"/>
        <x:v>0</x:v>
      </x:c>
      <x:c r="AE134" s="861">
        <x:f t="shared" si="71"/>
        <x:v>0</x:v>
      </x:c>
      <x:c r="AF134" s="861">
        <x:f t="shared" si="71"/>
        <x:v>0</x:v>
      </x:c>
      <x:c r="AG134" s="861">
        <x:f t="shared" si="71"/>
        <x:v>0</x:v>
      </x:c>
      <x:c r="AH134" s="861">
        <x:f t="shared" si="71"/>
        <x:v>0</x:v>
      </x:c>
      <x:c r="AI134" s="861">
        <x:f t="shared" si="71"/>
        <x:v>0</x:v>
      </x:c>
      <x:c r="AJ134" s="861">
        <x:f t="shared" si="71"/>
        <x:v>0</x:v>
      </x:c>
      <x:c r="AK134" s="861">
        <x:f t="shared" si="71"/>
        <x:v>0</x:v>
      </x:c>
      <x:c r="AL134" s="873" t="s">
        <x:v>1142</x:v>
      </x:c>
      <x:c r="AM134" s="861">
        <x:f t="shared" ref="AM134:BP134" si="72">SUM(AM135:AM135)</x:f>
        <x:v>0</x:v>
      </x:c>
      <x:c r="AN134" s="73">
        <x:f t="shared" si="72"/>
        <x:v>0</x:v>
      </x:c>
      <x:c r="AO134" s="861">
        <x:f t="shared" si="72"/>
        <x:v>0</x:v>
      </x:c>
      <x:c r="AP134" s="861">
        <x:f t="shared" si="72"/>
        <x:v>0</x:v>
      </x:c>
      <x:c r="AQ134" s="861">
        <x:f t="shared" si="72"/>
        <x:v>0</x:v>
      </x:c>
      <x:c r="AR134" s="73">
        <x:f t="shared" si="72"/>
        <x:v>0</x:v>
      </x:c>
      <x:c r="AS134" s="861">
        <x:f t="shared" si="72"/>
        <x:v>0</x:v>
      </x:c>
      <x:c r="AT134" s="73">
        <x:f t="shared" si="72"/>
        <x:v>0</x:v>
      </x:c>
      <x:c r="AU134" s="861">
        <x:f t="shared" si="72"/>
        <x:v>0</x:v>
      </x:c>
      <x:c r="AV134" s="861">
        <x:f t="shared" si="72"/>
        <x:v>0</x:v>
      </x:c>
      <x:c r="AW134" s="861">
        <x:f t="shared" si="72"/>
        <x:v>3</x:v>
      </x:c>
      <x:c r="AX134" s="861">
        <x:f t="shared" si="72"/>
        <x:v>3</x:v>
      </x:c>
      <x:c r="AY134" s="861">
        <x:f t="shared" si="72"/>
        <x:v>4</x:v>
      </x:c>
      <x:c r="AZ134" s="861">
        <x:f t="shared" si="72"/>
        <x:v>0</x:v>
      </x:c>
      <x:c r="BA134" s="73">
        <x:f t="shared" si="72"/>
        <x:v>0</x:v>
      </x:c>
      <x:c r="BB134" s="861">
        <x:f t="shared" si="72"/>
        <x:v>0</x:v>
      </x:c>
      <x:c r="BC134" s="861">
        <x:f t="shared" si="72"/>
        <x:v>0</x:v>
      </x:c>
      <x:c r="BD134" s="861">
        <x:f t="shared" si="72"/>
        <x:v>0</x:v>
      </x:c>
      <x:c r="BE134" s="861">
        <x:f t="shared" si="72"/>
        <x:v>6</x:v>
      </x:c>
      <x:c r="BF134" s="861">
        <x:f t="shared" si="72"/>
        <x:v>53</x:v>
      </x:c>
      <x:c r="BG134" s="861">
        <x:f t="shared" si="72"/>
        <x:v>4</x:v>
      </x:c>
      <x:c r="BH134" s="861">
        <x:f t="shared" si="72"/>
        <x:v>5</x:v>
      </x:c>
      <x:c r="BI134" s="861">
        <x:f t="shared" si="72"/>
        <x:v>0</x:v>
      </x:c>
      <x:c r="BJ134" s="73">
        <x:f t="shared" si="72"/>
        <x:v>0</x:v>
      </x:c>
      <x:c r="BK134" s="861">
        <x:f t="shared" si="72"/>
        <x:v>0</x:v>
      </x:c>
      <x:c r="BL134" s="73">
        <x:f t="shared" si="72"/>
        <x:v>0</x:v>
      </x:c>
      <x:c r="BM134" s="861">
        <x:f t="shared" si="72"/>
        <x:v>0</x:v>
      </x:c>
      <x:c r="BN134" s="73">
        <x:f t="shared" si="72"/>
        <x:v>0</x:v>
      </x:c>
      <x:c r="BO134" s="861">
        <x:f t="shared" si="72"/>
        <x:v>0</x:v>
      </x:c>
      <x:c r="BP134" s="73">
        <x:f t="shared" si="72"/>
        <x:v>0</x:v>
      </x:c>
      <x:c r="BQ134" s="861">
        <x:v>0</x:v>
      </x:c>
      <x:c r="BR134" s="861">
        <x:f>SUM(BR135:BR135)</x:f>
        <x:v>0</x:v>
      </x:c>
      <x:c r="BS134" s="861">
        <x:f>SUM(BS135:BS135)</x:f>
        <x:v>0</x:v>
      </x:c>
      <x:c r="BT134" s="861">
        <x:f>SUM(BT135:BT135)</x:f>
        <x:v>0</x:v>
      </x:c>
      <x:c r="BU134" s="861">
        <x:f>SUM(BU135:BU135)</x:f>
        <x:v>0</x:v>
      </x:c>
      <x:c r="BV134" s="873" t="s">
        <x:v>1142</x:v>
      </x:c>
      <x:c r="BW134" s="861">
        <x:f t="shared" ref="BW134:CF134" si="73">SUM(BW135:BW135)</x:f>
        <x:v>1</x:v>
      </x:c>
      <x:c r="BX134" s="861">
        <x:f t="shared" si="73"/>
        <x:v>150</x:v>
      </x:c>
      <x:c r="BY134" s="73">
        <x:f t="shared" si="73"/>
        <x:v>7200</x:v>
      </x:c>
      <x:c r="BZ134" s="861">
        <x:f t="shared" si="73"/>
        <x:v>0</x:v>
      </x:c>
      <x:c r="CA134" s="73">
        <x:f t="shared" si="73"/>
        <x:v>0</x:v>
      </x:c>
      <x:c r="CB134" s="861">
        <x:f t="shared" si="73"/>
        <x:v>0</x:v>
      </x:c>
      <x:c r="CC134" s="73">
        <x:f t="shared" si="73"/>
        <x:v>0</x:v>
      </x:c>
      <x:c r="CD134" s="861">
        <x:f t="shared" si="73"/>
        <x:v>0</x:v>
      </x:c>
      <x:c r="CE134" s="861">
        <x:f t="shared" si="73"/>
        <x:v>6</x:v>
      </x:c>
      <x:c r="CF134" s="73">
        <x:f t="shared" si="73"/>
        <x:v>43.200000000000003</x:v>
      </x:c>
      <x:c r="CG134" s="861"/>
      <x:c r="CH134" s="861">
        <x:f t="shared" ref="CH134:CX134" si="74">SUM(CH135:CH135)</x:f>
        <x:v>0</x:v>
      </x:c>
      <x:c r="CI134" s="861">
        <x:f t="shared" si="74"/>
        <x:v>0</x:v>
      </x:c>
      <x:c r="CJ134" s="861">
        <x:f t="shared" si="74"/>
        <x:v>7</x:v>
      </x:c>
      <x:c r="CK134" s="861">
        <x:f t="shared" si="74"/>
        <x:v>0</x:v>
      </x:c>
      <x:c r="CL134" s="861">
        <x:f t="shared" si="74"/>
        <x:v>0</x:v>
      </x:c>
      <x:c r="CM134" s="861">
        <x:f t="shared" si="74"/>
        <x:v>0</x:v>
      </x:c>
      <x:c r="CN134" s="861">
        <x:f t="shared" si="74"/>
        <x:v>0</x:v>
      </x:c>
      <x:c r="CO134" s="861">
        <x:f t="shared" si="74"/>
        <x:v>0</x:v>
      </x:c>
      <x:c r="CP134" s="73">
        <x:f t="shared" si="74"/>
        <x:v>0</x:v>
      </x:c>
      <x:c r="CQ134" s="861">
        <x:f t="shared" si="74"/>
        <x:v>1</x:v>
      </x:c>
      <x:c r="CR134" s="73">
        <x:f t="shared" si="74"/>
        <x:v>0</x:v>
      </x:c>
      <x:c r="CS134" s="861">
        <x:f t="shared" si="74"/>
        <x:v>0</x:v>
      </x:c>
      <x:c r="CT134" s="861">
        <x:f t="shared" si="74"/>
        <x:v>0</x:v>
      </x:c>
      <x:c r="CU134" s="861">
        <x:f t="shared" si="74"/>
        <x:v>0</x:v>
      </x:c>
      <x:c r="CV134" s="861">
        <x:f t="shared" si="74"/>
        <x:v>0</x:v>
      </x:c>
      <x:c r="CW134" s="861">
        <x:f t="shared" si="74"/>
        <x:v>1</x:v>
      </x:c>
      <x:c r="CX134" s="861">
        <x:f t="shared" si="74"/>
        <x:v>24</x:v>
      </x:c>
      <x:c r="CY134" s="873" t="s">
        <x:v>1142</x:v>
      </x:c>
      <x:c r="CZ134" s="861">
        <x:f t="shared" ref="CZ134:DG134" si="75">SUM(CZ135:CZ135)</x:f>
        <x:v>0</x:v>
      </x:c>
      <x:c r="DA134" s="73">
        <x:f t="shared" si="75"/>
        <x:v>0</x:v>
      </x:c>
      <x:c r="DB134" s="861">
        <x:f t="shared" si="75"/>
        <x:v>0</x:v>
      </x:c>
      <x:c r="DC134" s="73">
        <x:f t="shared" si="75"/>
        <x:v>0</x:v>
      </x:c>
      <x:c r="DD134" s="861">
        <x:f t="shared" si="75"/>
        <x:v>0</x:v>
      </x:c>
      <x:c r="DE134" s="73">
        <x:f t="shared" si="75"/>
        <x:v>0</x:v>
      </x:c>
      <x:c r="DF134" s="861">
        <x:f t="shared" si="75"/>
        <x:v>0</x:v>
      </x:c>
      <x:c r="DG134" s="104">
        <x:f t="shared" si="75"/>
        <x:v>0</x:v>
      </x:c>
    </x:row>
    <x:row r="135" spans="1:111" ht="30" customHeight="1">
      <x:c r="A135" s="858" t="s">
        <x:v>837</x:v>
      </x:c>
      <x:c r="B135" s="859"/>
      <x:c r="C135" s="73"/>
      <x:c r="D135" s="861"/>
      <x:c r="E135" s="73"/>
      <x:c r="F135" s="862">
        <x:v>1</x:v>
      </x:c>
      <x:c r="G135" s="162">
        <x:v>2.3999999999999999</x:v>
      </x:c>
      <x:c r="H135" s="861"/>
      <x:c r="I135" s="73"/>
      <x:c r="J135" s="861"/>
      <x:c r="K135" s="861"/>
      <x:c r="L135" s="73"/>
      <x:c r="M135" s="861"/>
      <x:c r="N135" s="861"/>
      <x:c r="O135" s="861"/>
      <x:c r="P135" s="861"/>
      <x:c r="Q135" s="861"/>
      <x:c r="R135" s="73"/>
      <x:c r="S135" s="861"/>
      <x:c r="T135" s="73"/>
      <x:c r="U135" s="861"/>
      <x:c r="V135" s="73"/>
      <x:c r="W135" s="862">
        <x:v>4</x:v>
      </x:c>
      <x:c r="X135" s="862">
        <x:v>131</x:v>
      </x:c>
      <x:c r="Y135" s="861"/>
      <x:c r="Z135" s="861"/>
      <x:c r="AA135" s="861"/>
      <x:c r="AB135" s="861"/>
      <x:c r="AC135" s="861"/>
      <x:c r="AD135" s="861"/>
      <x:c r="AE135" s="861"/>
      <x:c r="AF135" s="861"/>
      <x:c r="AG135" s="861"/>
      <x:c r="AH135" s="861"/>
      <x:c r="AI135" s="861"/>
      <x:c r="AJ135" s="861"/>
      <x:c r="AK135" s="861"/>
      <x:c r="AL135" s="858" t="s">
        <x:v>837</x:v>
      </x:c>
      <x:c r="AM135" s="861"/>
      <x:c r="AN135" s="73"/>
      <x:c r="AO135" s="861"/>
      <x:c r="AP135" s="861"/>
      <x:c r="AQ135" s="861"/>
      <x:c r="AR135" s="73"/>
      <x:c r="AS135" s="861"/>
      <x:c r="AT135" s="73"/>
      <x:c r="AU135" s="861"/>
      <x:c r="AV135" s="861"/>
      <x:c r="AW135" s="862">
        <x:v>3</x:v>
      </x:c>
      <x:c r="AX135" s="862">
        <x:v>3</x:v>
      </x:c>
      <x:c r="AY135" s="862">
        <x:v>4</x:v>
      </x:c>
      <x:c r="AZ135" s="862"/>
      <x:c r="BA135" s="162"/>
      <x:c r="BB135" s="862"/>
      <x:c r="BC135" s="862"/>
      <x:c r="BD135" s="862"/>
      <x:c r="BE135" s="862">
        <x:v>6</x:v>
      </x:c>
      <x:c r="BF135" s="862">
        <x:v>53</x:v>
      </x:c>
      <x:c r="BG135" s="862">
        <x:v>4</x:v>
      </x:c>
      <x:c r="BH135" s="862">
        <x:v>5</x:v>
      </x:c>
      <x:c r="BI135" s="861"/>
      <x:c r="BJ135" s="73"/>
      <x:c r="BK135" s="861"/>
      <x:c r="BL135" s="73"/>
      <x:c r="BM135" s="861"/>
      <x:c r="BN135" s="73"/>
      <x:c r="BO135" s="861"/>
      <x:c r="BP135" s="73"/>
      <x:c r="BQ135" s="861"/>
      <x:c r="BR135" s="861"/>
      <x:c r="BS135" s="861"/>
      <x:c r="BT135" s="861"/>
      <x:c r="BU135" s="861"/>
      <x:c r="BV135" s="858" t="s">
        <x:v>837</x:v>
      </x:c>
      <x:c r="BW135" s="862">
        <x:v>1</x:v>
      </x:c>
      <x:c r="BX135" s="862">
        <x:v>150</x:v>
      </x:c>
      <x:c r="BY135" s="162">
        <x:v>7200</x:v>
      </x:c>
      <x:c r="BZ135" s="862"/>
      <x:c r="CA135" s="162"/>
      <x:c r="CB135" s="862"/>
      <x:c r="CC135" s="162"/>
      <x:c r="CD135" s="862"/>
      <x:c r="CE135" s="862">
        <x:v>6</x:v>
      </x:c>
      <x:c r="CF135" s="162">
        <x:v>43.200000000000003</x:v>
      </x:c>
      <x:c r="CG135" s="862"/>
      <x:c r="CH135" s="862"/>
      <x:c r="CI135" s="862"/>
      <x:c r="CJ135" s="862">
        <x:v>7</x:v>
      </x:c>
      <x:c r="CK135" s="861"/>
      <x:c r="CL135" s="861"/>
      <x:c r="CM135" s="861"/>
      <x:c r="CN135" s="861"/>
      <x:c r="CO135" s="861"/>
      <x:c r="CP135" s="73"/>
      <x:c r="CQ135" s="862">
        <x:v>1</x:v>
      </x:c>
      <x:c r="CR135" s="162"/>
      <x:c r="CS135" s="862"/>
      <x:c r="CT135" s="862"/>
      <x:c r="CU135" s="862"/>
      <x:c r="CV135" s="862"/>
      <x:c r="CW135" s="862">
        <x:v>1</x:v>
      </x:c>
      <x:c r="CX135" s="862">
        <x:v>24</x:v>
      </x:c>
      <x:c r="CY135" s="858" t="s">
        <x:v>837</x:v>
      </x:c>
      <x:c r="CZ135" s="861"/>
      <x:c r="DA135" s="73"/>
      <x:c r="DB135" s="861"/>
      <x:c r="DC135" s="73"/>
      <x:c r="DD135" s="861"/>
      <x:c r="DE135" s="73"/>
      <x:c r="DF135" s="861"/>
      <x:c r="DG135" s="104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54" firstPageNumber="1" fitToWidth="1" fitToHeight="1" orientation="portrait" usePrinterDefaults="1" blackAndWhite="0" draft="0" useFirstPageNumber="0" horizontalDpi="300" verticalDpi="300" copies="1"/>
  <x:colBreaks count="4" manualBreakCount="4">
    <x:brk id="16" min="0" max="16383" man="1" pt="0"/>
    <x:brk id="37" min="0" max="16383" man="1" pt="0"/>
    <x:brk id="60" min="0" max="16383" man="1" pt="0"/>
    <x:brk id="85" min="0" max="16383" man="1" pt="0"/>
  </x:colBreaks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DL143"/>
  <x:sheetViews>
    <x:sheetView view="pageBreakPreview" topLeftCell="A1" zoomScale="85" zoomScaleNormal="100" zoomScaleSheetLayoutView="85" workbookViewId="0">
      <x:pane xSplit="1" ySplit="6" topLeftCell="BV7" activePane="bottomRight" state="frozen"/>
      <x:selection pane="bottomRight" activeCell="DG1" activeCellId="4" sqref="CR1:CR1048576 DA1:DA1048576 DC1:DC1048576 DE1:DE1048576 DG1:DG1048576"/>
    </x:sheetView>
  </x:sheetViews>
  <x:sheetFormatPr defaultColWidth="8.88671875" defaultRowHeight="10.699999999999999"/>
  <x:cols>
    <x:col min="1" max="1" width="15.44140625" style="7" customWidth="1"/>
    <x:col min="2" max="2" width="4.21875" style="22" customWidth="1"/>
    <x:col min="3" max="3" width="7.109375" style="8" customWidth="1"/>
    <x:col min="4" max="4" width="4.21875" style="22" customWidth="1"/>
    <x:col min="5" max="5" width="5" style="8" customWidth="1"/>
    <x:col min="6" max="6" width="4.21875" style="22" customWidth="1"/>
    <x:col min="7" max="7" width="5.33203125" style="8" customWidth="1"/>
    <x:col min="8" max="8" width="4.109375" style="22" customWidth="1"/>
    <x:col min="9" max="9" width="4.21875" style="8" customWidth="1"/>
    <x:col min="10" max="10" width="3.6640625" style="22" customWidth="1"/>
    <x:col min="11" max="11" width="3.109375" style="22" customWidth="1"/>
    <x:col min="12" max="12" width="6.88671875" style="8" customWidth="1"/>
    <x:col min="13" max="13" width="4.77734375" style="22" customWidth="1"/>
    <x:col min="14" max="14" width="4.21875" style="22" customWidth="1"/>
    <x:col min="15" max="16" width="3.88671875" style="22" customWidth="1"/>
    <x:col min="17" max="17" width="3.109375" style="22" customWidth="1"/>
    <x:col min="18" max="18" width="6" style="8" customWidth="1"/>
    <x:col min="19" max="19" width="3.44140625" style="22" customWidth="1"/>
    <x:col min="20" max="20" width="7.33203125" style="8" customWidth="1"/>
    <x:col min="21" max="21" width="3" style="22" customWidth="1"/>
    <x:col min="22" max="22" width="7.33203125" style="8" customWidth="1"/>
    <x:col min="23" max="23" width="3.77734375" style="22" customWidth="1"/>
    <x:col min="24" max="24" width="4.44140625" style="22" customWidth="1"/>
    <x:col min="25" max="26" width="3" style="22" customWidth="1"/>
    <x:col min="27" max="27" width="3.33203125" style="22" customWidth="1"/>
    <x:col min="28" max="28" width="3.77734375" style="22" customWidth="1"/>
    <x:col min="29" max="30" width="3.33203125" style="22" customWidth="1"/>
    <x:col min="31" max="31" width="3.44140625" style="22" customWidth="1"/>
    <x:col min="32" max="32" width="3.6640625" style="22" customWidth="1"/>
    <x:col min="33" max="33" width="3.77734375" style="22" customWidth="1"/>
    <x:col min="34" max="35" width="3.21875" style="22" customWidth="1"/>
    <x:col min="36" max="36" width="4" style="22" customWidth="1"/>
    <x:col min="37" max="37" width="4.6640625" style="22" customWidth="1"/>
    <x:col min="38" max="38" width="18.21875" style="22" customWidth="1"/>
    <x:col min="39" max="39" width="3.5546875" style="22" customWidth="1"/>
    <x:col min="40" max="40" width="6.88671875" style="8" customWidth="1"/>
    <x:col min="41" max="41" width="4.109375" style="22" customWidth="1"/>
    <x:col min="42" max="42" width="3.6640625" style="22" customWidth="1"/>
    <x:col min="43" max="43" width="3.5546875" style="22" customWidth="1"/>
    <x:col min="44" max="44" width="7.33203125" style="8" customWidth="1"/>
    <x:col min="45" max="45" width="3.6640625" style="22" customWidth="1"/>
    <x:col min="46" max="46" width="4.109375" style="8" customWidth="1"/>
    <x:col min="47" max="50" width="3.33203125" style="22" customWidth="1"/>
    <x:col min="51" max="51" width="3.77734375" style="22" customWidth="1"/>
    <x:col min="52" max="52" width="3.109375" style="22" customWidth="1"/>
    <x:col min="53" max="53" width="6.88671875" style="8" customWidth="1"/>
    <x:col min="54" max="54" width="3.109375" style="22" customWidth="1"/>
    <x:col min="55" max="55" width="3.44140625" style="22" customWidth="1"/>
    <x:col min="56" max="56" width="3" style="22" customWidth="1"/>
    <x:col min="57" max="57" width="3.109375" style="22" customWidth="1"/>
    <x:col min="58" max="58" width="4.6640625" style="22" customWidth="1"/>
    <x:col min="59" max="60" width="3.5546875" style="22" customWidth="1"/>
    <x:col min="61" max="61" width="2.6640625" style="22" customWidth="1"/>
    <x:col min="62" max="62" width="6.44140625" style="8" customWidth="1"/>
    <x:col min="63" max="63" width="2.6640625" style="22" customWidth="1"/>
    <x:col min="64" max="64" width="6.44140625" style="8" customWidth="1"/>
    <x:col min="65" max="65" width="2.6640625" style="22" customWidth="1"/>
    <x:col min="66" max="66" width="9.21875" style="8" customWidth="1"/>
    <x:col min="67" max="67" width="2.6640625" style="22" customWidth="1"/>
    <x:col min="68" max="68" width="9.21875" style="8" customWidth="1"/>
    <x:col min="69" max="69" width="4" style="22" customWidth="1"/>
    <x:col min="70" max="70" width="3.33203125" style="22" customWidth="1"/>
    <x:col min="71" max="71" width="3.77734375" style="22" customWidth="1"/>
    <x:col min="72" max="73" width="3.33203125" style="22" bestFit="1" customWidth="1"/>
    <x:col min="74" max="74" width="14.6640625" style="22" customWidth="1"/>
    <x:col min="75" max="75" width="4.88671875" style="22" customWidth="1"/>
    <x:col min="76" max="76" width="5.33203125" style="22" customWidth="1"/>
    <x:col min="77" max="77" width="5.6640625" style="8" customWidth="1"/>
    <x:col min="78" max="78" width="4.5546875" style="22" customWidth="1"/>
    <x:col min="79" max="79" width="7.109375" style="8" customWidth="1"/>
    <x:col min="80" max="80" width="5" style="22" customWidth="1"/>
    <x:col min="81" max="81" width="6.88671875" style="8" customWidth="1"/>
    <x:col min="82" max="82" width="5" style="22" customWidth="1"/>
    <x:col min="83" max="83" width="4.77734375" style="22" customWidth="1"/>
    <x:col min="84" max="84" width="7.44140625" style="8" customWidth="1"/>
    <x:col min="85" max="85" width="5" style="22" customWidth="1"/>
    <x:col min="86" max="86" width="4.5546875" style="22" customWidth="1"/>
    <x:col min="87" max="87" width="4.44140625" style="22" customWidth="1"/>
    <x:col min="88" max="90" width="3.88671875" style="22" customWidth="1"/>
    <x:col min="91" max="93" width="3.77734375" style="22" customWidth="1"/>
    <x:col min="94" max="94" width="8.21875" style="8" customWidth="1"/>
    <x:col min="95" max="95" width="3.88671875" style="22" customWidth="1"/>
    <x:col min="96" max="96" width="6.6640625" style="8" customWidth="1"/>
    <x:col min="97" max="97" width="4.44140625" style="22" customWidth="1"/>
    <x:col min="98" max="98" width="3.33203125" style="22" customWidth="1"/>
    <x:col min="99" max="99" width="3.77734375" style="22" customWidth="1"/>
    <x:col min="100" max="101" width="3.33203125" style="22" customWidth="1"/>
    <x:col min="102" max="102" width="3.44140625" style="22" customWidth="1"/>
    <x:col min="103" max="103" width="15.44140625" style="22" customWidth="1"/>
    <x:col min="104" max="104" width="4.21875" style="22" customWidth="1"/>
    <x:col min="105" max="105" width="11" style="8" customWidth="1"/>
    <x:col min="106" max="106" width="4.44140625" style="22" customWidth="1"/>
    <x:col min="107" max="107" width="8.88671875" style="8" customWidth="1"/>
    <x:col min="108" max="108" width="4.6640625" style="22" customWidth="1"/>
    <x:col min="109" max="109" width="8.88671875" style="8" customWidth="1"/>
    <x:col min="110" max="110" width="4.88671875" style="22" customWidth="1"/>
    <x:col min="111" max="111" width="9.44140625" style="8" customWidth="1"/>
    <x:col min="112" max="16384" width="8.88671875" style="7"/>
  </x:cols>
  <x:sheetData>
    <x:row r="1" spans="1:111" s="12" customFormat="1" ht="30" customHeight="1">
      <x:c r="A1" s="12" t="s">
        <x:v>642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0" customHeight="1">
      <x:c r="A2" s="12" t="s">
        <x:v>2806</x:v>
      </x:c>
      <x:c r="B2" s="83"/>
      <x:c r="C2" s="84"/>
      <x:c r="D2" s="83"/>
      <x:c r="E2" s="84"/>
      <x:c r="F2" s="83"/>
      <x:c r="G2" s="84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460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451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2501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4" customFormat="1" ht="30" customHeight="1">
      <x:c r="A3" s="946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4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4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4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4" customFormat="1" ht="30" customHeight="1">
      <x:c r="A4" s="947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4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4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4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4" customFormat="1" ht="30" customHeight="1">
      <x:c r="A5" s="948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48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48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48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174" customFormat="1" ht="30" customHeight="1">
      <x:c r="A6" s="210" t="s">
        <x:v>1791</x:v>
      </x:c>
      <x:c r="B6" s="342">
        <x:f>B7+B9+B67</x:f>
        <x:v>4</x:v>
      </x:c>
      <x:c r="C6" s="343">
        <x:f t="shared" ref="C6:BN6" si="0">C7+C9+C67</x:f>
        <x:v>7216</x:v>
      </x:c>
      <x:c r="D6" s="344">
        <x:f t="shared" si="0"/>
        <x:v>0</x:v>
      </x:c>
      <x:c r="E6" s="343">
        <x:f t="shared" si="0"/>
        <x:v>0</x:v>
      </x:c>
      <x:c r="F6" s="344">
        <x:f t="shared" si="0"/>
        <x:v>20</x:v>
      </x:c>
      <x:c r="G6" s="343">
        <x:f t="shared" si="0"/>
        <x:v>31.780000000000001</x:v>
      </x:c>
      <x:c r="H6" s="344">
        <x:f t="shared" si="0"/>
        <x:v>0</x:v>
      </x:c>
      <x:c r="I6" s="343">
        <x:f t="shared" si="0"/>
        <x:v>0</x:v>
      </x:c>
      <x:c r="J6" s="344">
        <x:f t="shared" si="0"/>
        <x:v>61</x:v>
      </x:c>
      <x:c r="K6" s="344">
        <x:f t="shared" si="0"/>
        <x:v>16</x:v>
      </x:c>
      <x:c r="L6" s="343">
        <x:f t="shared" si="0"/>
        <x:v>3013</x:v>
      </x:c>
      <x:c r="M6" s="344">
        <x:f t="shared" si="0"/>
        <x:v>7</x:v>
      </x:c>
      <x:c r="N6" s="344">
        <x:f t="shared" si="0"/>
        <x:v>1</x:v>
      </x:c>
      <x:c r="O6" s="344">
        <x:f t="shared" si="0"/>
        <x:v>1</x:v>
      </x:c>
      <x:c r="P6" s="344">
        <x:f t="shared" si="0"/>
        <x:v>1</x:v>
      </x:c>
      <x:c r="Q6" s="344">
        <x:f t="shared" si="0"/>
        <x:v>1</x:v>
      </x:c>
      <x:c r="R6" s="343">
        <x:f t="shared" si="0"/>
        <x:v>990</x:v>
      </x:c>
      <x:c r="S6" s="344">
        <x:f t="shared" si="0"/>
        <x:v>23</x:v>
      </x:c>
      <x:c r="T6" s="343">
        <x:f t="shared" si="0"/>
        <x:v>345</x:v>
      </x:c>
      <x:c r="U6" s="344">
        <x:f t="shared" si="0"/>
        <x:v>11</x:v>
      </x:c>
      <x:c r="V6" s="343">
        <x:f t="shared" si="0"/>
        <x:v>515.55999999999995</x:v>
      </x:c>
      <x:c r="W6" s="344">
        <x:f t="shared" si="0"/>
        <x:v>36</x:v>
      </x:c>
      <x:c r="X6" s="344">
        <x:f t="shared" si="0"/>
        <x:v>639</x:v>
      </x:c>
      <x:c r="Y6" s="344">
        <x:f t="shared" si="0"/>
        <x:v>34</x:v>
      </x:c>
      <x:c r="Z6" s="344">
        <x:f t="shared" si="0"/>
        <x:v>33</x:v>
      </x:c>
      <x:c r="AA6" s="344">
        <x:f t="shared" si="0"/>
        <x:v>32</x:v>
      </x:c>
      <x:c r="AB6" s="344">
        <x:f t="shared" si="0"/>
        <x:v>15</x:v>
      </x:c>
      <x:c r="AC6" s="344">
        <x:f t="shared" si="0"/>
        <x:v>11</x:v>
      </x:c>
      <x:c r="AD6" s="344">
        <x:f t="shared" si="0"/>
        <x:v>20</x:v>
      </x:c>
      <x:c r="AE6" s="344">
        <x:f t="shared" si="0"/>
        <x:v>0</x:v>
      </x:c>
      <x:c r="AF6" s="344">
        <x:f t="shared" si="0"/>
        <x:v>0</x:v>
      </x:c>
      <x:c r="AG6" s="344">
        <x:f t="shared" si="0"/>
        <x:v>49</x:v>
      </x:c>
      <x:c r="AH6" s="344">
        <x:f t="shared" si="0"/>
        <x:v>2</x:v>
      </x:c>
      <x:c r="AI6" s="344">
        <x:f t="shared" si="0"/>
        <x:v>3</x:v>
      </x:c>
      <x:c r="AJ6" s="344">
        <x:f t="shared" si="0"/>
        <x:v>46</x:v>
      </x:c>
      <x:c r="AK6" s="344">
        <x:f t="shared" si="0"/>
        <x:v>108</x:v>
      </x:c>
      <x:c r="AL6" s="210" t="s">
        <x:v>1791</x:v>
      </x:c>
      <x:c r="AM6" s="344">
        <x:f t="shared" si="0"/>
        <x:v>2</x:v>
      </x:c>
      <x:c r="AN6" s="343">
        <x:f t="shared" si="0"/>
        <x:v>3185</x:v>
      </x:c>
      <x:c r="AO6" s="344">
        <x:f t="shared" si="0"/>
        <x:v>1</x:v>
      </x:c>
      <x:c r="AP6" s="344">
        <x:f t="shared" si="0"/>
        <x:v>6</x:v>
      </x:c>
      <x:c r="AQ6" s="344">
        <x:f t="shared" si="0"/>
        <x:v>1</x:v>
      </x:c>
      <x:c r="AR6" s="343">
        <x:f t="shared" si="0"/>
        <x:v>958</x:v>
      </x:c>
      <x:c r="AS6" s="344">
        <x:f t="shared" si="0"/>
        <x:v>0</x:v>
      </x:c>
      <x:c r="AT6" s="343">
        <x:f t="shared" si="0"/>
        <x:v>0</x:v>
      </x:c>
      <x:c r="AU6" s="344">
        <x:f t="shared" si="0"/>
        <x:v>0</x:v>
      </x:c>
      <x:c r="AV6" s="344">
        <x:f t="shared" si="0"/>
        <x:v>0</x:v>
      </x:c>
      <x:c r="AW6" s="344">
        <x:f t="shared" si="0"/>
        <x:v>1</x:v>
      </x:c>
      <x:c r="AX6" s="344">
        <x:f t="shared" si="0"/>
        <x:v>5</x:v>
      </x:c>
      <x:c r="AY6" s="344">
        <x:f t="shared" si="0"/>
        <x:v>0</x:v>
      </x:c>
      <x:c r="AZ6" s="344">
        <x:f t="shared" si="0"/>
        <x:v>7</x:v>
      </x:c>
      <x:c r="BA6" s="343">
        <x:f t="shared" si="0"/>
        <x:v>1385</x:v>
      </x:c>
      <x:c r="BB6" s="344">
        <x:f t="shared" si="0"/>
        <x:v>0</x:v>
      </x:c>
      <x:c r="BC6" s="344">
        <x:f t="shared" si="0"/>
        <x:v>0</x:v>
      </x:c>
      <x:c r="BD6" s="344">
        <x:f t="shared" si="0"/>
        <x:v>3</x:v>
      </x:c>
      <x:c r="BE6" s="344">
        <x:f t="shared" si="0"/>
        <x:v>54</x:v>
      </x:c>
      <x:c r="BF6" s="344">
        <x:f t="shared" si="0"/>
        <x:v>391</x:v>
      </x:c>
      <x:c r="BG6" s="344">
        <x:f t="shared" si="0"/>
        <x:v>7</x:v>
      </x:c>
      <x:c r="BH6" s="344">
        <x:f t="shared" si="0"/>
        <x:v>12</x:v>
      </x:c>
      <x:c r="BI6" s="344">
        <x:f t="shared" si="0"/>
        <x:v>0</x:v>
      </x:c>
      <x:c r="BJ6" s="343">
        <x:f t="shared" si="0"/>
        <x:v>0</x:v>
      </x:c>
      <x:c r="BK6" s="344">
        <x:f t="shared" si="0"/>
        <x:v>0</x:v>
      </x:c>
      <x:c r="BL6" s="343">
        <x:f t="shared" si="0"/>
        <x:v>0</x:v>
      </x:c>
      <x:c r="BM6" s="344">
        <x:f t="shared" si="0"/>
        <x:v>1</x:v>
      </x:c>
      <x:c r="BN6" s="343">
        <x:f t="shared" si="0"/>
        <x:v>2205</x:v>
      </x:c>
      <x:c r="BO6" s="344">
        <x:f t="shared" ref="BO6:DG6" si="1">BO7+BO9+BO67</x:f>
        <x:v>2</x:v>
      </x:c>
      <x:c r="BP6" s="343">
        <x:f t="shared" si="1"/>
        <x:v>2263.9899999999998</x:v>
      </x:c>
      <x:c r="BQ6" s="344">
        <x:f t="shared" si="1"/>
        <x:v>0</x:v>
      </x:c>
      <x:c r="BR6" s="344">
        <x:f t="shared" si="1"/>
        <x:v>0</x:v>
      </x:c>
      <x:c r="BS6" s="344">
        <x:f t="shared" si="1"/>
        <x:v>2</x:v>
      </x:c>
      <x:c r="BT6" s="344">
        <x:f t="shared" si="1"/>
        <x:v>0</x:v>
      </x:c>
      <x:c r="BU6" s="344">
        <x:f t="shared" si="1"/>
        <x:v>0</x:v>
      </x:c>
      <x:c r="BV6" s="210" t="s">
        <x:v>1791</x:v>
      </x:c>
      <x:c r="BW6" s="344">
        <x:f t="shared" si="1"/>
        <x:v>1</x:v>
      </x:c>
      <x:c r="BX6" s="344">
        <x:f t="shared" si="1"/>
        <x:v>10</x:v>
      </x:c>
      <x:c r="BY6" s="343">
        <x:f t="shared" si="1"/>
        <x:v>300</x:v>
      </x:c>
      <x:c r="BZ6" s="344">
        <x:f t="shared" si="1"/>
        <x:v>0</x:v>
      </x:c>
      <x:c r="CA6" s="343">
        <x:f t="shared" si="1"/>
        <x:v>0</x:v>
      </x:c>
      <x:c r="CB6" s="344">
        <x:f t="shared" si="1"/>
        <x:v>0</x:v>
      </x:c>
      <x:c r="CC6" s="343">
        <x:f t="shared" si="1"/>
        <x:v>0</x:v>
      </x:c>
      <x:c r="CD6" s="344">
        <x:f t="shared" si="1"/>
        <x:v>2</x:v>
      </x:c>
      <x:c r="CE6" s="344">
        <x:f t="shared" si="1"/>
        <x:v>9</x:v>
      </x:c>
      <x:c r="CF6" s="343">
        <x:f t="shared" si="1"/>
        <x:v>468.18000000000001</x:v>
      </x:c>
      <x:c r="CG6" s="344">
        <x:f t="shared" si="1"/>
        <x:v>0</x:v>
      </x:c>
      <x:c r="CH6" s="344">
        <x:f t="shared" si="1"/>
        <x:v>7</x:v>
      </x:c>
      <x:c r="CI6" s="344">
        <x:f t="shared" si="1"/>
        <x:v>1</x:v>
      </x:c>
      <x:c r="CJ6" s="344">
        <x:f t="shared" si="1"/>
        <x:v>52</x:v>
      </x:c>
      <x:c r="CK6" s="344">
        <x:f t="shared" si="1"/>
        <x:v>25</x:v>
      </x:c>
      <x:c r="CL6" s="344">
        <x:f t="shared" si="1"/>
        <x:v>1</x:v>
      </x:c>
      <x:c r="CM6" s="344">
        <x:f t="shared" si="1"/>
        <x:v>0</x:v>
      </x:c>
      <x:c r="CN6" s="344">
        <x:f t="shared" si="1"/>
        <x:v>0</x:v>
      </x:c>
      <x:c r="CO6" s="344">
        <x:f t="shared" si="1"/>
        <x:v>4</x:v>
      </x:c>
      <x:c r="CP6" s="343">
        <x:f t="shared" si="1"/>
        <x:v>328.22000000000003</x:v>
      </x:c>
      <x:c r="CQ6" s="344">
        <x:f t="shared" si="1"/>
        <x:v>50</x:v>
      </x:c>
      <x:c r="CR6" s="343">
        <x:f t="shared" si="1"/>
        <x:v>8067.9000000000005</x:v>
      </x:c>
      <x:c r="CS6" s="344">
        <x:f t="shared" si="1"/>
        <x:v>484</x:v>
      </x:c>
      <x:c r="CT6" s="344">
        <x:f t="shared" si="1"/>
        <x:v>17</x:v>
      </x:c>
      <x:c r="CU6" s="344">
        <x:f t="shared" si="1"/>
        <x:v>85</x:v>
      </x:c>
      <x:c r="CV6" s="344">
        <x:f t="shared" si="1"/>
        <x:v>90</x:v>
      </x:c>
      <x:c r="CW6" s="344">
        <x:f t="shared" si="1"/>
        <x:v>4</x:v>
      </x:c>
      <x:c r="CX6" s="344">
        <x:f t="shared" si="1"/>
        <x:v>4</x:v>
      </x:c>
      <x:c r="CY6" s="210" t="s">
        <x:v>1791</x:v>
      </x:c>
      <x:c r="CZ6" s="344">
        <x:f t="shared" si="1"/>
        <x:v>20</x:v>
      </x:c>
      <x:c r="DA6" s="343">
        <x:f t="shared" si="1"/>
        <x:v>7733.7400000000007</x:v>
      </x:c>
      <x:c r="DB6" s="344">
        <x:f t="shared" si="1"/>
        <x:v>6</x:v>
      </x:c>
      <x:c r="DC6" s="343">
        <x:f t="shared" si="1"/>
        <x:v>1063.53</x:v>
      </x:c>
      <x:c r="DD6" s="344">
        <x:f t="shared" si="1"/>
        <x:v>5</x:v>
      </x:c>
      <x:c r="DE6" s="343">
        <x:f t="shared" si="1"/>
        <x:v>964.3599999999999</x:v>
      </x:c>
      <x:c r="DF6" s="344">
        <x:f t="shared" si="1"/>
        <x:v>1</x:v>
      </x:c>
      <x:c r="DG6" s="345">
        <x:f t="shared" si="1"/>
        <x:v>99.170000000000002</x:v>
      </x:c>
    </x:row>
    <x:row r="7" spans="1:111" s="174" customFormat="1" ht="30" customHeight="1">
      <x:c r="A7" s="210" t="s">
        <x:v>2955</x:v>
      </x:c>
      <x:c r="B7" s="342">
        <x:f>B8</x:f>
        <x:v>0</x:v>
      </x:c>
      <x:c r="C7" s="343">
        <x:f t="shared" ref="C7:BN7" si="2">C8</x:f>
        <x:v>0</x:v>
      </x:c>
      <x:c r="D7" s="344">
        <x:f t="shared" si="2"/>
        <x:v>0</x:v>
      </x:c>
      <x:c r="E7" s="343">
        <x:f t="shared" si="2"/>
        <x:v>0</x:v>
      </x:c>
      <x:c r="F7" s="344">
        <x:f t="shared" si="2"/>
        <x:v>0</x:v>
      </x:c>
      <x:c r="G7" s="343">
        <x:f t="shared" si="2"/>
        <x:v>0</x:v>
      </x:c>
      <x:c r="H7" s="344">
        <x:f t="shared" si="2"/>
        <x:v>0</x:v>
      </x:c>
      <x:c r="I7" s="343">
        <x:f t="shared" si="2"/>
        <x:v>0</x:v>
      </x:c>
      <x:c r="J7" s="344">
        <x:f t="shared" si="2"/>
        <x:v>0</x:v>
      </x:c>
      <x:c r="K7" s="344">
        <x:f t="shared" si="2"/>
        <x:v>0</x:v>
      </x:c>
      <x:c r="L7" s="343">
        <x:f t="shared" si="2"/>
        <x:v>0</x:v>
      </x:c>
      <x:c r="M7" s="344">
        <x:f t="shared" si="2"/>
        <x:v>0</x:v>
      </x:c>
      <x:c r="N7" s="344">
        <x:f t="shared" si="2"/>
        <x:v>0</x:v>
      </x:c>
      <x:c r="O7" s="344">
        <x:f t="shared" si="2"/>
        <x:v>0</x:v>
      </x:c>
      <x:c r="P7" s="344">
        <x:f t="shared" si="2"/>
        <x:v>0</x:v>
      </x:c>
      <x:c r="Q7" s="344">
        <x:f t="shared" si="2"/>
        <x:v>0</x:v>
      </x:c>
      <x:c r="R7" s="343">
        <x:f t="shared" si="2"/>
        <x:v>0</x:v>
      </x:c>
      <x:c r="S7" s="344">
        <x:f t="shared" si="2"/>
        <x:v>0</x:v>
      </x:c>
      <x:c r="T7" s="343">
        <x:f t="shared" si="2"/>
        <x:v>0</x:v>
      </x:c>
      <x:c r="U7" s="344">
        <x:f t="shared" si="2"/>
        <x:v>0</x:v>
      </x:c>
      <x:c r="V7" s="343">
        <x:f t="shared" si="2"/>
        <x:v>0</x:v>
      </x:c>
      <x:c r="W7" s="344">
        <x:f t="shared" si="2"/>
        <x:v>0</x:v>
      </x:c>
      <x:c r="X7" s="344">
        <x:f t="shared" si="2"/>
        <x:v>0</x:v>
      </x:c>
      <x:c r="Y7" s="344">
        <x:f t="shared" si="2"/>
        <x:v>0</x:v>
      </x:c>
      <x:c r="Z7" s="344">
        <x:f t="shared" si="2"/>
        <x:v>0</x:v>
      </x:c>
      <x:c r="AA7" s="344">
        <x:f t="shared" si="2"/>
        <x:v>0</x:v>
      </x:c>
      <x:c r="AB7" s="344">
        <x:f t="shared" si="2"/>
        <x:v>0</x:v>
      </x:c>
      <x:c r="AC7" s="344">
        <x:f t="shared" si="2"/>
        <x:v>0</x:v>
      </x:c>
      <x:c r="AD7" s="344">
        <x:f t="shared" si="2"/>
        <x:v>0</x:v>
      </x:c>
      <x:c r="AE7" s="344">
        <x:f t="shared" si="2"/>
        <x:v>0</x:v>
      </x:c>
      <x:c r="AF7" s="344">
        <x:f t="shared" si="2"/>
        <x:v>0</x:v>
      </x:c>
      <x:c r="AG7" s="344">
        <x:f t="shared" si="2"/>
        <x:v>0</x:v>
      </x:c>
      <x:c r="AH7" s="344">
        <x:f t="shared" si="2"/>
        <x:v>0</x:v>
      </x:c>
      <x:c r="AI7" s="344">
        <x:f t="shared" si="2"/>
        <x:v>0</x:v>
      </x:c>
      <x:c r="AJ7" s="344">
        <x:f t="shared" si="2"/>
        <x:v>0</x:v>
      </x:c>
      <x:c r="AK7" s="344">
        <x:f t="shared" si="2"/>
        <x:v>0</x:v>
      </x:c>
      <x:c r="AL7" s="210" t="s">
        <x:v>2955</x:v>
      </x:c>
      <x:c r="AM7" s="344">
        <x:f t="shared" si="2"/>
        <x:v>0</x:v>
      </x:c>
      <x:c r="AN7" s="343">
        <x:f t="shared" si="2"/>
        <x:v>0</x:v>
      </x:c>
      <x:c r="AO7" s="344">
        <x:f t="shared" si="2"/>
        <x:v>0</x:v>
      </x:c>
      <x:c r="AP7" s="344">
        <x:f t="shared" si="2"/>
        <x:v>0</x:v>
      </x:c>
      <x:c r="AQ7" s="344">
        <x:f t="shared" si="2"/>
        <x:v>0</x:v>
      </x:c>
      <x:c r="AR7" s="343">
        <x:f t="shared" si="2"/>
        <x:v>0</x:v>
      </x:c>
      <x:c r="AS7" s="344">
        <x:f t="shared" si="2"/>
        <x:v>0</x:v>
      </x:c>
      <x:c r="AT7" s="343">
        <x:f t="shared" si="2"/>
        <x:v>0</x:v>
      </x:c>
      <x:c r="AU7" s="344">
        <x:f t="shared" si="2"/>
        <x:v>0</x:v>
      </x:c>
      <x:c r="AV7" s="344">
        <x:f t="shared" si="2"/>
        <x:v>0</x:v>
      </x:c>
      <x:c r="AW7" s="344">
        <x:f t="shared" si="2"/>
        <x:v>0</x:v>
      </x:c>
      <x:c r="AX7" s="344">
        <x:f t="shared" si="2"/>
        <x:v>0</x:v>
      </x:c>
      <x:c r="AY7" s="344">
        <x:f t="shared" si="2"/>
        <x:v>0</x:v>
      </x:c>
      <x:c r="AZ7" s="344">
        <x:f t="shared" si="2"/>
        <x:v>0</x:v>
      </x:c>
      <x:c r="BA7" s="343">
        <x:f t="shared" si="2"/>
        <x:v>0</x:v>
      </x:c>
      <x:c r="BB7" s="344">
        <x:f t="shared" si="2"/>
        <x:v>0</x:v>
      </x:c>
      <x:c r="BC7" s="344">
        <x:f t="shared" si="2"/>
        <x:v>0</x:v>
      </x:c>
      <x:c r="BD7" s="344">
        <x:f t="shared" si="2"/>
        <x:v>0</x:v>
      </x:c>
      <x:c r="BE7" s="344">
        <x:f t="shared" si="2"/>
        <x:v>0</x:v>
      </x:c>
      <x:c r="BF7" s="344">
        <x:f t="shared" si="2"/>
        <x:v>0</x:v>
      </x:c>
      <x:c r="BG7" s="344">
        <x:f t="shared" si="2"/>
        <x:v>0</x:v>
      </x:c>
      <x:c r="BH7" s="344">
        <x:f t="shared" si="2"/>
        <x:v>0</x:v>
      </x:c>
      <x:c r="BI7" s="344">
        <x:f t="shared" si="2"/>
        <x:v>0</x:v>
      </x:c>
      <x:c r="BJ7" s="343">
        <x:f t="shared" si="2"/>
        <x:v>0</x:v>
      </x:c>
      <x:c r="BK7" s="344">
        <x:f t="shared" si="2"/>
        <x:v>0</x:v>
      </x:c>
      <x:c r="BL7" s="343">
        <x:f t="shared" si="2"/>
        <x:v>0</x:v>
      </x:c>
      <x:c r="BM7" s="344">
        <x:f t="shared" si="2"/>
        <x:v>0</x:v>
      </x:c>
      <x:c r="BN7" s="343">
        <x:f t="shared" si="2"/>
        <x:v>0</x:v>
      </x:c>
      <x:c r="BO7" s="344">
        <x:f t="shared" ref="BO7:DG7" si="3">BO8</x:f>
        <x:v>0</x:v>
      </x:c>
      <x:c r="BP7" s="343">
        <x:f t="shared" si="3"/>
        <x:v>0</x:v>
      </x:c>
      <x:c r="BQ7" s="344">
        <x:f t="shared" si="3"/>
        <x:v>0</x:v>
      </x:c>
      <x:c r="BR7" s="344">
        <x:f t="shared" si="3"/>
        <x:v>0</x:v>
      </x:c>
      <x:c r="BS7" s="344">
        <x:f t="shared" si="3"/>
        <x:v>0</x:v>
      </x:c>
      <x:c r="BT7" s="344">
        <x:f t="shared" si="3"/>
        <x:v>0</x:v>
      </x:c>
      <x:c r="BU7" s="344">
        <x:f t="shared" si="3"/>
        <x:v>0</x:v>
      </x:c>
      <x:c r="BV7" s="210" t="s">
        <x:v>2955</x:v>
      </x:c>
      <x:c r="BW7" s="344">
        <x:f t="shared" si="3"/>
        <x:v>0</x:v>
      </x:c>
      <x:c r="BX7" s="344">
        <x:f t="shared" si="3"/>
        <x:v>0</x:v>
      </x:c>
      <x:c r="BY7" s="343">
        <x:f t="shared" si="3"/>
        <x:v>0</x:v>
      </x:c>
      <x:c r="BZ7" s="344">
        <x:f t="shared" si="3"/>
        <x:v>0</x:v>
      </x:c>
      <x:c r="CA7" s="343">
        <x:f t="shared" si="3"/>
        <x:v>0</x:v>
      </x:c>
      <x:c r="CB7" s="344">
        <x:f t="shared" si="3"/>
        <x:v>0</x:v>
      </x:c>
      <x:c r="CC7" s="343">
        <x:f t="shared" si="3"/>
        <x:v>0</x:v>
      </x:c>
      <x:c r="CD7" s="344">
        <x:f t="shared" si="3"/>
        <x:v>0</x:v>
      </x:c>
      <x:c r="CE7" s="344">
        <x:f t="shared" si="3"/>
        <x:v>0</x:v>
      </x:c>
      <x:c r="CF7" s="343">
        <x:f t="shared" si="3"/>
        <x:v>0</x:v>
      </x:c>
      <x:c r="CG7" s="344">
        <x:f t="shared" si="3"/>
        <x:v>0</x:v>
      </x:c>
      <x:c r="CH7" s="344">
        <x:f t="shared" si="3"/>
        <x:v>0</x:v>
      </x:c>
      <x:c r="CI7" s="344">
        <x:f t="shared" si="3"/>
        <x:v>0</x:v>
      </x:c>
      <x:c r="CJ7" s="344">
        <x:f t="shared" si="3"/>
        <x:v>0</x:v>
      </x:c>
      <x:c r="CK7" s="344">
        <x:f t="shared" si="3"/>
        <x:v>0</x:v>
      </x:c>
      <x:c r="CL7" s="344">
        <x:f t="shared" si="3"/>
        <x:v>0</x:v>
      </x:c>
      <x:c r="CM7" s="344">
        <x:f t="shared" si="3"/>
        <x:v>0</x:v>
      </x:c>
      <x:c r="CN7" s="344">
        <x:f t="shared" si="3"/>
        <x:v>0</x:v>
      </x:c>
      <x:c r="CO7" s="344">
        <x:f t="shared" si="3"/>
        <x:v>0</x:v>
      </x:c>
      <x:c r="CP7" s="343">
        <x:f t="shared" si="3"/>
        <x:v>0</x:v>
      </x:c>
      <x:c r="CQ7" s="344">
        <x:f t="shared" si="3"/>
        <x:v>0</x:v>
      </x:c>
      <x:c r="CR7" s="343">
        <x:f t="shared" si="3"/>
        <x:v>0</x:v>
      </x:c>
      <x:c r="CS7" s="344">
        <x:f t="shared" si="3"/>
        <x:v>0</x:v>
      </x:c>
      <x:c r="CT7" s="344">
        <x:f t="shared" si="3"/>
        <x:v>0</x:v>
      </x:c>
      <x:c r="CU7" s="344">
        <x:f t="shared" si="3"/>
        <x:v>0</x:v>
      </x:c>
      <x:c r="CV7" s="344">
        <x:f t="shared" si="3"/>
        <x:v>0</x:v>
      </x:c>
      <x:c r="CW7" s="344">
        <x:f t="shared" si="3"/>
        <x:v>0</x:v>
      </x:c>
      <x:c r="CX7" s="344">
        <x:f t="shared" si="3"/>
        <x:v>0</x:v>
      </x:c>
      <x:c r="CY7" s="210" t="s">
        <x:v>2955</x:v>
      </x:c>
      <x:c r="CZ7" s="344">
        <x:f t="shared" si="3"/>
        <x:v>0</x:v>
      </x:c>
      <x:c r="DA7" s="343">
        <x:f t="shared" si="3"/>
        <x:v>0</x:v>
      </x:c>
      <x:c r="DB7" s="344">
        <x:f t="shared" si="3"/>
        <x:v>0</x:v>
      </x:c>
      <x:c r="DC7" s="343">
        <x:f t="shared" si="3"/>
        <x:v>0</x:v>
      </x:c>
      <x:c r="DD7" s="344">
        <x:f t="shared" si="3"/>
        <x:v>0</x:v>
      </x:c>
      <x:c r="DE7" s="343">
        <x:f t="shared" si="3"/>
        <x:v>0</x:v>
      </x:c>
      <x:c r="DF7" s="344">
        <x:f t="shared" si="3"/>
        <x:v>0</x:v>
      </x:c>
      <x:c r="DG7" s="345">
        <x:f t="shared" si="3"/>
        <x:v>0</x:v>
      </x:c>
    </x:row>
    <x:row r="8" spans="1:111" ht="30" customHeight="1">
      <x:c r="A8" s="715" t="s">
        <x:v>2900</x:v>
      </x:c>
      <x:c r="B8" s="716"/>
      <x:c r="C8" s="717"/>
      <x:c r="D8" s="718"/>
      <x:c r="E8" s="717"/>
      <x:c r="F8" s="718"/>
      <x:c r="G8" s="717"/>
      <x:c r="H8" s="718"/>
      <x:c r="I8" s="717"/>
      <x:c r="J8" s="718"/>
      <x:c r="K8" s="718"/>
      <x:c r="L8" s="717"/>
      <x:c r="M8" s="718"/>
      <x:c r="N8" s="718"/>
      <x:c r="O8" s="718"/>
      <x:c r="P8" s="718"/>
      <x:c r="Q8" s="718"/>
      <x:c r="R8" s="717"/>
      <x:c r="S8" s="718"/>
      <x:c r="T8" s="717"/>
      <x:c r="U8" s="718"/>
      <x:c r="V8" s="717"/>
      <x:c r="W8" s="718"/>
      <x:c r="X8" s="718"/>
      <x:c r="Y8" s="718"/>
      <x:c r="Z8" s="718"/>
      <x:c r="AA8" s="718"/>
      <x:c r="AB8" s="718"/>
      <x:c r="AC8" s="718"/>
      <x:c r="AD8" s="718"/>
      <x:c r="AE8" s="718"/>
      <x:c r="AF8" s="718"/>
      <x:c r="AG8" s="718"/>
      <x:c r="AH8" s="718"/>
      <x:c r="AI8" s="718"/>
      <x:c r="AJ8" s="718"/>
      <x:c r="AK8" s="718"/>
      <x:c r="AL8" s="715" t="s">
        <x:v>2900</x:v>
      </x:c>
      <x:c r="AM8" s="718"/>
      <x:c r="AN8" s="717"/>
      <x:c r="AO8" s="718"/>
      <x:c r="AP8" s="718"/>
      <x:c r="AQ8" s="718"/>
      <x:c r="AR8" s="717"/>
      <x:c r="AS8" s="718"/>
      <x:c r="AT8" s="717"/>
      <x:c r="AU8" s="718"/>
      <x:c r="AV8" s="718"/>
      <x:c r="AW8" s="718"/>
      <x:c r="AX8" s="718"/>
      <x:c r="AY8" s="718"/>
      <x:c r="AZ8" s="718"/>
      <x:c r="BA8" s="717"/>
      <x:c r="BB8" s="718"/>
      <x:c r="BC8" s="718"/>
      <x:c r="BD8" s="718"/>
      <x:c r="BE8" s="718"/>
      <x:c r="BF8" s="718"/>
      <x:c r="BG8" s="718"/>
      <x:c r="BH8" s="718"/>
      <x:c r="BI8" s="718"/>
      <x:c r="BJ8" s="717"/>
      <x:c r="BK8" s="718"/>
      <x:c r="BL8" s="717"/>
      <x:c r="BM8" s="718"/>
      <x:c r="BN8" s="717"/>
      <x:c r="BO8" s="718"/>
      <x:c r="BP8" s="717"/>
      <x:c r="BQ8" s="718"/>
      <x:c r="BR8" s="718"/>
      <x:c r="BS8" s="718"/>
      <x:c r="BT8" s="718"/>
      <x:c r="BU8" s="718"/>
      <x:c r="BV8" s="715" t="s">
        <x:v>2900</x:v>
      </x:c>
      <x:c r="BW8" s="718"/>
      <x:c r="BX8" s="718"/>
      <x:c r="BY8" s="717"/>
      <x:c r="BZ8" s="718"/>
      <x:c r="CA8" s="717"/>
      <x:c r="CB8" s="718"/>
      <x:c r="CC8" s="717"/>
      <x:c r="CD8" s="718"/>
      <x:c r="CE8" s="718"/>
      <x:c r="CF8" s="717"/>
      <x:c r="CG8" s="718"/>
      <x:c r="CH8" s="718"/>
      <x:c r="CI8" s="718"/>
      <x:c r="CJ8" s="718"/>
      <x:c r="CK8" s="718"/>
      <x:c r="CL8" s="718"/>
      <x:c r="CM8" s="718"/>
      <x:c r="CN8" s="718"/>
      <x:c r="CO8" s="718"/>
      <x:c r="CP8" s="717"/>
      <x:c r="CQ8" s="718"/>
      <x:c r="CR8" s="717"/>
      <x:c r="CS8" s="718"/>
      <x:c r="CT8" s="718"/>
      <x:c r="CU8" s="718"/>
      <x:c r="CV8" s="718"/>
      <x:c r="CW8" s="718"/>
      <x:c r="CX8" s="718"/>
      <x:c r="CY8" s="715" t="s">
        <x:v>2900</x:v>
      </x:c>
      <x:c r="CZ8" s="718"/>
      <x:c r="DA8" s="717"/>
      <x:c r="DB8" s="718"/>
      <x:c r="DC8" s="717"/>
      <x:c r="DD8" s="718"/>
      <x:c r="DE8" s="717"/>
      <x:c r="DF8" s="718"/>
      <x:c r="DG8" s="719"/>
    </x:row>
    <x:row r="9" spans="1:111" s="174" customFormat="1" ht="30" customHeight="1">
      <x:c r="A9" s="210" t="s">
        <x:v>2075</x:v>
      </x:c>
      <x:c r="B9" s="342">
        <x:f>B10+B63</x:f>
        <x:v>1</x:v>
      </x:c>
      <x:c r="C9" s="343">
        <x:f t="shared" ref="C9:BN9" si="4">C10+C63</x:f>
        <x:v>5016</x:v>
      </x:c>
      <x:c r="D9" s="344">
        <x:f t="shared" si="4"/>
        <x:v>0</x:v>
      </x:c>
      <x:c r="E9" s="343">
        <x:f t="shared" si="4"/>
        <x:v>0</x:v>
      </x:c>
      <x:c r="F9" s="344">
        <x:f t="shared" si="4"/>
        <x:v>20</x:v>
      </x:c>
      <x:c r="G9" s="343">
        <x:f t="shared" si="4"/>
        <x:v>31.780000000000001</x:v>
      </x:c>
      <x:c r="H9" s="344">
        <x:f t="shared" si="4"/>
        <x:v>0</x:v>
      </x:c>
      <x:c r="I9" s="343">
        <x:f t="shared" si="4"/>
        <x:v>0</x:v>
      </x:c>
      <x:c r="J9" s="344">
        <x:f t="shared" si="4"/>
        <x:v>49</x:v>
      </x:c>
      <x:c r="K9" s="344">
        <x:f t="shared" si="4"/>
        <x:v>16</x:v>
      </x:c>
      <x:c r="L9" s="343">
        <x:f t="shared" si="4"/>
        <x:v>3013</x:v>
      </x:c>
      <x:c r="M9" s="344">
        <x:f t="shared" si="4"/>
        <x:v>6</x:v>
      </x:c>
      <x:c r="N9" s="344">
        <x:f t="shared" si="4"/>
        <x:v>1</x:v>
      </x:c>
      <x:c r="O9" s="344">
        <x:f t="shared" si="4"/>
        <x:v>1</x:v>
      </x:c>
      <x:c r="P9" s="344">
        <x:f t="shared" si="4"/>
        <x:v>1</x:v>
      </x:c>
      <x:c r="Q9" s="344">
        <x:f t="shared" si="4"/>
        <x:v>1</x:v>
      </x:c>
      <x:c r="R9" s="343">
        <x:f t="shared" si="4"/>
        <x:v>990</x:v>
      </x:c>
      <x:c r="S9" s="344">
        <x:f t="shared" si="4"/>
        <x:v>21</x:v>
      </x:c>
      <x:c r="T9" s="343">
        <x:f t="shared" si="4"/>
        <x:v>345</x:v>
      </x:c>
      <x:c r="U9" s="344">
        <x:f t="shared" si="4"/>
        <x:v>11</x:v>
      </x:c>
      <x:c r="V9" s="343">
        <x:f t="shared" si="4"/>
        <x:v>515.55999999999995</x:v>
      </x:c>
      <x:c r="W9" s="344">
        <x:f t="shared" si="4"/>
        <x:v>36</x:v>
      </x:c>
      <x:c r="X9" s="344">
        <x:f t="shared" si="4"/>
        <x:v>559</x:v>
      </x:c>
      <x:c r="Y9" s="344">
        <x:f t="shared" si="4"/>
        <x:v>34</x:v>
      </x:c>
      <x:c r="Z9" s="344">
        <x:f t="shared" si="4"/>
        <x:v>33</x:v>
      </x:c>
      <x:c r="AA9" s="344">
        <x:f t="shared" si="4"/>
        <x:v>31</x:v>
      </x:c>
      <x:c r="AB9" s="344">
        <x:f t="shared" si="4"/>
        <x:v>15</x:v>
      </x:c>
      <x:c r="AC9" s="344">
        <x:f t="shared" si="4"/>
        <x:v>10</x:v>
      </x:c>
      <x:c r="AD9" s="344">
        <x:f t="shared" si="4"/>
        <x:v>20</x:v>
      </x:c>
      <x:c r="AE9" s="344">
        <x:f t="shared" si="4"/>
        <x:v>0</x:v>
      </x:c>
      <x:c r="AF9" s="344">
        <x:f t="shared" si="4"/>
        <x:v>0</x:v>
      </x:c>
      <x:c r="AG9" s="344">
        <x:f t="shared" si="4"/>
        <x:v>45</x:v>
      </x:c>
      <x:c r="AH9" s="344">
        <x:f t="shared" si="4"/>
        <x:v>2</x:v>
      </x:c>
      <x:c r="AI9" s="344">
        <x:f t="shared" si="4"/>
        <x:v>3</x:v>
      </x:c>
      <x:c r="AJ9" s="344">
        <x:f t="shared" si="4"/>
        <x:v>42</x:v>
      </x:c>
      <x:c r="AK9" s="344">
        <x:f t="shared" si="4"/>
        <x:v>98</x:v>
      </x:c>
      <x:c r="AL9" s="210" t="s">
        <x:v>2075</x:v>
      </x:c>
      <x:c r="AM9" s="344">
        <x:f t="shared" si="4"/>
        <x:v>2</x:v>
      </x:c>
      <x:c r="AN9" s="343">
        <x:f t="shared" si="4"/>
        <x:v>3185</x:v>
      </x:c>
      <x:c r="AO9" s="344">
        <x:f t="shared" si="4"/>
        <x:v>1</x:v>
      </x:c>
      <x:c r="AP9" s="344">
        <x:f t="shared" si="4"/>
        <x:v>6</x:v>
      </x:c>
      <x:c r="AQ9" s="344">
        <x:f t="shared" si="4"/>
        <x:v>1</x:v>
      </x:c>
      <x:c r="AR9" s="343">
        <x:f t="shared" si="4"/>
        <x:v>958</x:v>
      </x:c>
      <x:c r="AS9" s="344">
        <x:f t="shared" si="4"/>
        <x:v>0</x:v>
      </x:c>
      <x:c r="AT9" s="343">
        <x:f t="shared" si="4"/>
        <x:v>0</x:v>
      </x:c>
      <x:c r="AU9" s="344">
        <x:f t="shared" si="4"/>
        <x:v>0</x:v>
      </x:c>
      <x:c r="AV9" s="344">
        <x:f t="shared" si="4"/>
        <x:v>0</x:v>
      </x:c>
      <x:c r="AW9" s="344">
        <x:f t="shared" si="4"/>
        <x:v>1</x:v>
      </x:c>
      <x:c r="AX9" s="344">
        <x:f t="shared" si="4"/>
        <x:v>1</x:v>
      </x:c>
      <x:c r="AY9" s="344">
        <x:f t="shared" si="4"/>
        <x:v>0</x:v>
      </x:c>
      <x:c r="AZ9" s="344">
        <x:f t="shared" si="4"/>
        <x:v>7</x:v>
      </x:c>
      <x:c r="BA9" s="343">
        <x:f t="shared" si="4"/>
        <x:v>1385</x:v>
      </x:c>
      <x:c r="BB9" s="344">
        <x:f t="shared" si="4"/>
        <x:v>0</x:v>
      </x:c>
      <x:c r="BC9" s="344">
        <x:f t="shared" si="4"/>
        <x:v>0</x:v>
      </x:c>
      <x:c r="BD9" s="344">
        <x:f t="shared" si="4"/>
        <x:v>1</x:v>
      </x:c>
      <x:c r="BE9" s="344">
        <x:f t="shared" si="4"/>
        <x:v>46</x:v>
      </x:c>
      <x:c r="BF9" s="344">
        <x:f t="shared" si="4"/>
        <x:v>336</x:v>
      </x:c>
      <x:c r="BG9" s="344">
        <x:f t="shared" si="4"/>
        <x:v>1</x:v>
      </x:c>
      <x:c r="BH9" s="344">
        <x:f t="shared" si="4"/>
        <x:v>5</x:v>
      </x:c>
      <x:c r="BI9" s="344">
        <x:f t="shared" si="4"/>
        <x:v>0</x:v>
      </x:c>
      <x:c r="BJ9" s="343">
        <x:f t="shared" si="4"/>
        <x:v>0</x:v>
      </x:c>
      <x:c r="BK9" s="344">
        <x:f t="shared" si="4"/>
        <x:v>0</x:v>
      </x:c>
      <x:c r="BL9" s="343">
        <x:f t="shared" si="4"/>
        <x:v>0</x:v>
      </x:c>
      <x:c r="BM9" s="344">
        <x:f t="shared" si="4"/>
        <x:v>1</x:v>
      </x:c>
      <x:c r="BN9" s="343">
        <x:f t="shared" si="4"/>
        <x:v>2205</x:v>
      </x:c>
      <x:c r="BO9" s="344">
        <x:f t="shared" ref="BO9:DG9" si="5">BO10+BO63</x:f>
        <x:v>2</x:v>
      </x:c>
      <x:c r="BP9" s="343">
        <x:f t="shared" si="5"/>
        <x:v>2263.9899999999998</x:v>
      </x:c>
      <x:c r="BQ9" s="344">
        <x:f t="shared" si="5"/>
        <x:v>0</x:v>
      </x:c>
      <x:c r="BR9" s="344">
        <x:f t="shared" si="5"/>
        <x:v>0</x:v>
      </x:c>
      <x:c r="BS9" s="344">
        <x:f t="shared" si="5"/>
        <x:v>2</x:v>
      </x:c>
      <x:c r="BT9" s="344">
        <x:f t="shared" si="5"/>
        <x:v>0</x:v>
      </x:c>
      <x:c r="BU9" s="344">
        <x:f t="shared" si="5"/>
        <x:v>0</x:v>
      </x:c>
      <x:c r="BV9" s="210" t="s">
        <x:v>2075</x:v>
      </x:c>
      <x:c r="BW9" s="344">
        <x:f t="shared" si="5"/>
        <x:v>1</x:v>
      </x:c>
      <x:c r="BX9" s="344">
        <x:f t="shared" si="5"/>
        <x:v>10</x:v>
      </x:c>
      <x:c r="BY9" s="343">
        <x:f t="shared" si="5"/>
        <x:v>300</x:v>
      </x:c>
      <x:c r="BZ9" s="344">
        <x:f t="shared" si="5"/>
        <x:v>0</x:v>
      </x:c>
      <x:c r="CA9" s="343">
        <x:f t="shared" si="5"/>
        <x:v>0</x:v>
      </x:c>
      <x:c r="CB9" s="344">
        <x:f t="shared" si="5"/>
        <x:v>0</x:v>
      </x:c>
      <x:c r="CC9" s="343">
        <x:f t="shared" si="5"/>
        <x:v>0</x:v>
      </x:c>
      <x:c r="CD9" s="344">
        <x:f t="shared" si="5"/>
        <x:v>2</x:v>
      </x:c>
      <x:c r="CE9" s="344">
        <x:f t="shared" si="5"/>
        <x:v>8</x:v>
      </x:c>
      <x:c r="CF9" s="343">
        <x:f t="shared" si="5"/>
        <x:v>429.56999999999999</x:v>
      </x:c>
      <x:c r="CG9" s="344">
        <x:f t="shared" si="5"/>
        <x:v>0</x:v>
      </x:c>
      <x:c r="CH9" s="344">
        <x:f t="shared" si="5"/>
        <x:v>6</x:v>
      </x:c>
      <x:c r="CI9" s="344">
        <x:f t="shared" si="5"/>
        <x:v>1</x:v>
      </x:c>
      <x:c r="CJ9" s="344">
        <x:f t="shared" si="5"/>
        <x:v>40</x:v>
      </x:c>
      <x:c r="CK9" s="344">
        <x:f t="shared" si="5"/>
        <x:v>25</x:v>
      </x:c>
      <x:c r="CL9" s="344">
        <x:f t="shared" si="5"/>
        <x:v>1</x:v>
      </x:c>
      <x:c r="CM9" s="344">
        <x:f t="shared" si="5"/>
        <x:v>0</x:v>
      </x:c>
      <x:c r="CN9" s="344">
        <x:f t="shared" si="5"/>
        <x:v>0</x:v>
      </x:c>
      <x:c r="CO9" s="344">
        <x:f t="shared" si="5"/>
        <x:v>3</x:v>
      </x:c>
      <x:c r="CP9" s="343">
        <x:f t="shared" si="5"/>
        <x:v>303.06</x:v>
      </x:c>
      <x:c r="CQ9" s="344">
        <x:f t="shared" si="5"/>
        <x:v>46</x:v>
      </x:c>
      <x:c r="CR9" s="343">
        <x:f t="shared" si="5"/>
        <x:v>7544.9000000000005</x:v>
      </x:c>
      <x:c r="CS9" s="344">
        <x:f t="shared" si="5"/>
        <x:v>429</x:v>
      </x:c>
      <x:c r="CT9" s="344">
        <x:f t="shared" si="5"/>
        <x:v>17</x:v>
      </x:c>
      <x:c r="CU9" s="344">
        <x:f t="shared" si="5"/>
        <x:v>79</x:v>
      </x:c>
      <x:c r="CV9" s="344">
        <x:f t="shared" si="5"/>
        <x:v>75</x:v>
      </x:c>
      <x:c r="CW9" s="344">
        <x:f t="shared" si="5"/>
        <x:v>0</x:v>
      </x:c>
      <x:c r="CX9" s="344">
        <x:f t="shared" si="5"/>
        <x:v>0</x:v>
      </x:c>
      <x:c r="CY9" s="210" t="s">
        <x:v>2075</x:v>
      </x:c>
      <x:c r="CZ9" s="344">
        <x:f t="shared" si="5"/>
        <x:v>19</x:v>
      </x:c>
      <x:c r="DA9" s="343">
        <x:f t="shared" si="5"/>
        <x:v>7669.9700000000003</x:v>
      </x:c>
      <x:c r="DB9" s="344">
        <x:f t="shared" si="5"/>
        <x:v>6</x:v>
      </x:c>
      <x:c r="DC9" s="343">
        <x:f t="shared" si="5"/>
        <x:v>1063.53</x:v>
      </x:c>
      <x:c r="DD9" s="344">
        <x:f t="shared" si="5"/>
        <x:v>5</x:v>
      </x:c>
      <x:c r="DE9" s="343">
        <x:f t="shared" si="5"/>
        <x:v>964.3599999999999</x:v>
      </x:c>
      <x:c r="DF9" s="344">
        <x:f t="shared" si="5"/>
        <x:v>1</x:v>
      </x:c>
      <x:c r="DG9" s="345">
        <x:f t="shared" si="5"/>
        <x:v>99.170000000000002</x:v>
      </x:c>
    </x:row>
    <x:row r="10" spans="1:111" ht="30" customHeight="1">
      <x:c r="A10" s="350" t="s">
        <x:v>1611</x:v>
      </x:c>
      <x:c r="B10" s="167">
        <x:f>SUM(B11,B59,B16)</x:f>
        <x:v>1</x:v>
      </x:c>
      <x:c r="C10" s="161">
        <x:f t="shared" ref="C10:BN10" si="6">SUM(C11,C59,C16)</x:f>
        <x:v>5016</x:v>
      </x:c>
      <x:c r="D10" s="160">
        <x:f t="shared" si="6"/>
        <x:v>0</x:v>
      </x:c>
      <x:c r="E10" s="161">
        <x:f t="shared" si="6"/>
        <x:v>0</x:v>
      </x:c>
      <x:c r="F10" s="160">
        <x:f t="shared" si="6"/>
        <x:v>20</x:v>
      </x:c>
      <x:c r="G10" s="161">
        <x:f t="shared" si="6"/>
        <x:v>31.780000000000001</x:v>
      </x:c>
      <x:c r="H10" s="160">
        <x:f t="shared" si="6"/>
        <x:v>0</x:v>
      </x:c>
      <x:c r="I10" s="161">
        <x:f t="shared" si="6"/>
        <x:v>0</x:v>
      </x:c>
      <x:c r="J10" s="160">
        <x:f t="shared" si="6"/>
        <x:v>49</x:v>
      </x:c>
      <x:c r="K10" s="160">
        <x:f t="shared" si="6"/>
        <x:v>16</x:v>
      </x:c>
      <x:c r="L10" s="161">
        <x:f t="shared" si="6"/>
        <x:v>3013</x:v>
      </x:c>
      <x:c r="M10" s="160">
        <x:f t="shared" si="6"/>
        <x:v>5</x:v>
      </x:c>
      <x:c r="N10" s="160">
        <x:f t="shared" si="6"/>
        <x:v>1</x:v>
      </x:c>
      <x:c r="O10" s="160">
        <x:f t="shared" si="6"/>
        <x:v>1</x:v>
      </x:c>
      <x:c r="P10" s="160">
        <x:f t="shared" si="6"/>
        <x:v>1</x:v>
      </x:c>
      <x:c r="Q10" s="160">
        <x:f t="shared" si="6"/>
        <x:v>1</x:v>
      </x:c>
      <x:c r="R10" s="161">
        <x:f t="shared" si="6"/>
        <x:v>990</x:v>
      </x:c>
      <x:c r="S10" s="160">
        <x:f t="shared" si="6"/>
        <x:v>21</x:v>
      </x:c>
      <x:c r="T10" s="161">
        <x:f t="shared" si="6"/>
        <x:v>345</x:v>
      </x:c>
      <x:c r="U10" s="160">
        <x:f t="shared" si="6"/>
        <x:v>11</x:v>
      </x:c>
      <x:c r="V10" s="161">
        <x:f t="shared" si="6"/>
        <x:v>515.55999999999995</x:v>
      </x:c>
      <x:c r="W10" s="160">
        <x:f t="shared" si="6"/>
        <x:v>26</x:v>
      </x:c>
      <x:c r="X10" s="160">
        <x:f t="shared" si="6"/>
        <x:v>542</x:v>
      </x:c>
      <x:c r="Y10" s="160">
        <x:f t="shared" si="6"/>
        <x:v>34</x:v>
      </x:c>
      <x:c r="Z10" s="160">
        <x:f t="shared" si="6"/>
        <x:v>33</x:v>
      </x:c>
      <x:c r="AA10" s="160">
        <x:f t="shared" si="6"/>
        <x:v>31</x:v>
      </x:c>
      <x:c r="AB10" s="160">
        <x:f t="shared" si="6"/>
        <x:v>15</x:v>
      </x:c>
      <x:c r="AC10" s="160">
        <x:f t="shared" si="6"/>
        <x:v>10</x:v>
      </x:c>
      <x:c r="AD10" s="160">
        <x:f t="shared" si="6"/>
        <x:v>20</x:v>
      </x:c>
      <x:c r="AE10" s="160">
        <x:f t="shared" si="6"/>
        <x:v>0</x:v>
      </x:c>
      <x:c r="AF10" s="160">
        <x:f t="shared" si="6"/>
        <x:v>0</x:v>
      </x:c>
      <x:c r="AG10" s="160">
        <x:f t="shared" si="6"/>
        <x:v>45</x:v>
      </x:c>
      <x:c r="AH10" s="160">
        <x:f t="shared" si="6"/>
        <x:v>2</x:v>
      </x:c>
      <x:c r="AI10" s="160">
        <x:f t="shared" si="6"/>
        <x:v>3</x:v>
      </x:c>
      <x:c r="AJ10" s="160">
        <x:f t="shared" si="6"/>
        <x:v>42</x:v>
      </x:c>
      <x:c r="AK10" s="160">
        <x:f t="shared" si="6"/>
        <x:v>98</x:v>
      </x:c>
      <x:c r="AL10" s="350" t="s">
        <x:v>1611</x:v>
      </x:c>
      <x:c r="AM10" s="160">
        <x:f t="shared" si="6"/>
        <x:v>2</x:v>
      </x:c>
      <x:c r="AN10" s="161">
        <x:f t="shared" si="6"/>
        <x:v>3185</x:v>
      </x:c>
      <x:c r="AO10" s="160">
        <x:f t="shared" si="6"/>
        <x:v>1</x:v>
      </x:c>
      <x:c r="AP10" s="160">
        <x:f t="shared" si="6"/>
        <x:v>6</x:v>
      </x:c>
      <x:c r="AQ10" s="160">
        <x:f t="shared" si="6"/>
        <x:v>1</x:v>
      </x:c>
      <x:c r="AR10" s="161">
        <x:f t="shared" si="6"/>
        <x:v>958</x:v>
      </x:c>
      <x:c r="AS10" s="160">
        <x:f t="shared" si="6"/>
        <x:v>0</x:v>
      </x:c>
      <x:c r="AT10" s="161">
        <x:f t="shared" si="6"/>
        <x:v>0</x:v>
      </x:c>
      <x:c r="AU10" s="160">
        <x:f t="shared" si="6"/>
        <x:v>0</x:v>
      </x:c>
      <x:c r="AV10" s="160">
        <x:f t="shared" si="6"/>
        <x:v>0</x:v>
      </x:c>
      <x:c r="AW10" s="160">
        <x:f t="shared" si="6"/>
        <x:v>1</x:v>
      </x:c>
      <x:c r="AX10" s="160">
        <x:f t="shared" si="6"/>
        <x:v>1</x:v>
      </x:c>
      <x:c r="AY10" s="160">
        <x:f t="shared" si="6"/>
        <x:v>0</x:v>
      </x:c>
      <x:c r="AZ10" s="160">
        <x:f t="shared" si="6"/>
        <x:v>7</x:v>
      </x:c>
      <x:c r="BA10" s="161">
        <x:f t="shared" si="6"/>
        <x:v>1385</x:v>
      </x:c>
      <x:c r="BB10" s="160">
        <x:f t="shared" si="6"/>
        <x:v>0</x:v>
      </x:c>
      <x:c r="BC10" s="160">
        <x:f t="shared" si="6"/>
        <x:v>0</x:v>
      </x:c>
      <x:c r="BD10" s="160">
        <x:f t="shared" si="6"/>
        <x:v>1</x:v>
      </x:c>
      <x:c r="BE10" s="160">
        <x:f t="shared" si="6"/>
        <x:v>44</x:v>
      </x:c>
      <x:c r="BF10" s="160">
        <x:f t="shared" si="6"/>
        <x:v>326</x:v>
      </x:c>
      <x:c r="BG10" s="160">
        <x:f t="shared" si="6"/>
        <x:v>1</x:v>
      </x:c>
      <x:c r="BH10" s="160">
        <x:f t="shared" si="6"/>
        <x:v>5</x:v>
      </x:c>
      <x:c r="BI10" s="160">
        <x:f t="shared" si="6"/>
        <x:v>0</x:v>
      </x:c>
      <x:c r="BJ10" s="161">
        <x:f t="shared" si="6"/>
        <x:v>0</x:v>
      </x:c>
      <x:c r="BK10" s="160">
        <x:f t="shared" si="6"/>
        <x:v>0</x:v>
      </x:c>
      <x:c r="BL10" s="161">
        <x:f t="shared" si="6"/>
        <x:v>0</x:v>
      </x:c>
      <x:c r="BM10" s="160">
        <x:f t="shared" si="6"/>
        <x:v>1</x:v>
      </x:c>
      <x:c r="BN10" s="161">
        <x:f t="shared" si="6"/>
        <x:v>2205</x:v>
      </x:c>
      <x:c r="BO10" s="160">
        <x:f t="shared" ref="BO10:DG10" si="7">SUM(BO11,BO59,BO16)</x:f>
        <x:v>1</x:v>
      </x:c>
      <x:c r="BP10" s="161">
        <x:f t="shared" si="7"/>
        <x:v>2029</x:v>
      </x:c>
      <x:c r="BQ10" s="160">
        <x:f t="shared" si="7"/>
        <x:v>0</x:v>
      </x:c>
      <x:c r="BR10" s="160">
        <x:f t="shared" si="7"/>
        <x:v>0</x:v>
      </x:c>
      <x:c r="BS10" s="160">
        <x:f t="shared" si="7"/>
        <x:v>2</x:v>
      </x:c>
      <x:c r="BT10" s="160">
        <x:f t="shared" si="7"/>
        <x:v>0</x:v>
      </x:c>
      <x:c r="BU10" s="160">
        <x:f t="shared" si="7"/>
        <x:v>0</x:v>
      </x:c>
      <x:c r="BV10" s="350" t="s">
        <x:v>1611</x:v>
      </x:c>
      <x:c r="BW10" s="160">
        <x:f t="shared" si="7"/>
        <x:v>1</x:v>
      </x:c>
      <x:c r="BX10" s="160">
        <x:f t="shared" si="7"/>
        <x:v>10</x:v>
      </x:c>
      <x:c r="BY10" s="161">
        <x:f t="shared" si="7"/>
        <x:v>300</x:v>
      </x:c>
      <x:c r="BZ10" s="160">
        <x:f t="shared" si="7"/>
        <x:v>0</x:v>
      </x:c>
      <x:c r="CA10" s="161">
        <x:f t="shared" si="7"/>
        <x:v>0</x:v>
      </x:c>
      <x:c r="CB10" s="160">
        <x:f t="shared" si="7"/>
        <x:v>0</x:v>
      </x:c>
      <x:c r="CC10" s="161">
        <x:f t="shared" si="7"/>
        <x:v>0</x:v>
      </x:c>
      <x:c r="CD10" s="160">
        <x:f t="shared" si="7"/>
        <x:v>2</x:v>
      </x:c>
      <x:c r="CE10" s="160">
        <x:f t="shared" si="7"/>
        <x:v>7</x:v>
      </x:c>
      <x:c r="CF10" s="161">
        <x:f t="shared" si="7"/>
        <x:v>240.75</x:v>
      </x:c>
      <x:c r="CG10" s="160">
        <x:f t="shared" si="7"/>
        <x:v>0</x:v>
      </x:c>
      <x:c r="CH10" s="160">
        <x:f t="shared" si="7"/>
        <x:v>6</x:v>
      </x:c>
      <x:c r="CI10" s="160">
        <x:f t="shared" si="7"/>
        <x:v>1</x:v>
      </x:c>
      <x:c r="CJ10" s="160">
        <x:f t="shared" si="7"/>
        <x:v>38</x:v>
      </x:c>
      <x:c r="CK10" s="160">
        <x:f t="shared" si="7"/>
        <x:v>25</x:v>
      </x:c>
      <x:c r="CL10" s="160">
        <x:f t="shared" si="7"/>
        <x:v>1</x:v>
      </x:c>
      <x:c r="CM10" s="160">
        <x:f t="shared" si="7"/>
        <x:v>0</x:v>
      </x:c>
      <x:c r="CN10" s="160">
        <x:f t="shared" si="7"/>
        <x:v>0</x:v>
      </x:c>
      <x:c r="CO10" s="160">
        <x:f t="shared" si="7"/>
        <x:v>2</x:v>
      </x:c>
      <x:c r="CP10" s="161">
        <x:f t="shared" si="7"/>
        <x:v>114.23999999999999</x:v>
      </x:c>
      <x:c r="CQ10" s="160">
        <x:f t="shared" si="7"/>
        <x:v>46</x:v>
      </x:c>
      <x:c r="CR10" s="161">
        <x:f t="shared" si="7"/>
        <x:v>7544.9000000000005</x:v>
      </x:c>
      <x:c r="CS10" s="160">
        <x:f t="shared" si="7"/>
        <x:v>387</x:v>
      </x:c>
      <x:c r="CT10" s="160">
        <x:f t="shared" si="7"/>
        <x:v>17</x:v>
      </x:c>
      <x:c r="CU10" s="160">
        <x:f t="shared" si="7"/>
        <x:v>79</x:v>
      </x:c>
      <x:c r="CV10" s="160">
        <x:f t="shared" si="7"/>
        <x:v>75</x:v>
      </x:c>
      <x:c r="CW10" s="160">
        <x:f t="shared" si="7"/>
        <x:v>0</x:v>
      </x:c>
      <x:c r="CX10" s="160">
        <x:f t="shared" si="7"/>
        <x:v>0</x:v>
      </x:c>
      <x:c r="CY10" s="350" t="s">
        <x:v>1611</x:v>
      </x:c>
      <x:c r="CZ10" s="160">
        <x:f t="shared" si="7"/>
        <x:v>19</x:v>
      </x:c>
      <x:c r="DA10" s="161">
        <x:f t="shared" si="7"/>
        <x:v>7669.9700000000003</x:v>
      </x:c>
      <x:c r="DB10" s="160">
        <x:f t="shared" si="7"/>
        <x:v>6</x:v>
      </x:c>
      <x:c r="DC10" s="161">
        <x:f t="shared" si="7"/>
        <x:v>1063.53</x:v>
      </x:c>
      <x:c r="DD10" s="160">
        <x:f t="shared" si="7"/>
        <x:v>5</x:v>
      </x:c>
      <x:c r="DE10" s="161">
        <x:f t="shared" si="7"/>
        <x:v>964.3599999999999</x:v>
      </x:c>
      <x:c r="DF10" s="160">
        <x:f t="shared" si="7"/>
        <x:v>1</x:v>
      </x:c>
      <x:c r="DG10" s="165">
        <x:f t="shared" si="7"/>
        <x:v>99.170000000000002</x:v>
      </x:c>
    </x:row>
    <x:row r="11" spans="1:111" ht="30" customHeight="1">
      <x:c r="A11" s="286" t="s">
        <x:v>906</x:v>
      </x:c>
      <x:c r="B11" s="115">
        <x:f>B12</x:f>
        <x:v>1</x:v>
      </x:c>
      <x:c r="C11" s="162">
        <x:f t="shared" ref="C11:BN11" si="8">C12</x:f>
        <x:v>5016</x:v>
      </x:c>
      <x:c r="D11" s="112">
        <x:f t="shared" si="8"/>
        <x:v>0</x:v>
      </x:c>
      <x:c r="E11" s="162">
        <x:f t="shared" si="8"/>
        <x:v>0</x:v>
      </x:c>
      <x:c r="F11" s="112">
        <x:f t="shared" si="8"/>
        <x:v>20</x:v>
      </x:c>
      <x:c r="G11" s="162">
        <x:f t="shared" si="8"/>
        <x:v>31.780000000000001</x:v>
      </x:c>
      <x:c r="H11" s="112">
        <x:f t="shared" si="8"/>
        <x:v>0</x:v>
      </x:c>
      <x:c r="I11" s="162">
        <x:f t="shared" si="8"/>
        <x:v>0</x:v>
      </x:c>
      <x:c r="J11" s="112">
        <x:f t="shared" si="8"/>
        <x:v>18</x:v>
      </x:c>
      <x:c r="K11" s="112">
        <x:f t="shared" si="8"/>
        <x:v>16</x:v>
      </x:c>
      <x:c r="L11" s="162">
        <x:f t="shared" si="8"/>
        <x:v>3013</x:v>
      </x:c>
      <x:c r="M11" s="112">
        <x:f t="shared" si="8"/>
        <x:v>4</x:v>
      </x:c>
      <x:c r="N11" s="112">
        <x:f t="shared" si="8"/>
        <x:v>0</x:v>
      </x:c>
      <x:c r="O11" s="112">
        <x:f t="shared" si="8"/>
        <x:v>1</x:v>
      </x:c>
      <x:c r="P11" s="112">
        <x:f t="shared" si="8"/>
        <x:v>1</x:v>
      </x:c>
      <x:c r="Q11" s="112">
        <x:f t="shared" si="8"/>
        <x:v>1</x:v>
      </x:c>
      <x:c r="R11" s="162">
        <x:f t="shared" si="8"/>
        <x:v>990</x:v>
      </x:c>
      <x:c r="S11" s="112">
        <x:f t="shared" si="8"/>
        <x:v>21</x:v>
      </x:c>
      <x:c r="T11" s="162">
        <x:f t="shared" si="8"/>
        <x:v>345</x:v>
      </x:c>
      <x:c r="U11" s="112">
        <x:f t="shared" si="8"/>
        <x:v>0</x:v>
      </x:c>
      <x:c r="V11" s="162">
        <x:f t="shared" si="8"/>
        <x:v>0</x:v>
      </x:c>
      <x:c r="W11" s="112">
        <x:f t="shared" si="8"/>
        <x:v>20</x:v>
      </x:c>
      <x:c r="X11" s="112">
        <x:f t="shared" si="8"/>
        <x:v>316</x:v>
      </x:c>
      <x:c r="Y11" s="112">
        <x:f t="shared" si="8"/>
        <x:v>5</x:v>
      </x:c>
      <x:c r="Z11" s="112">
        <x:f t="shared" si="8"/>
        <x:v>13</x:v>
      </x:c>
      <x:c r="AA11" s="112">
        <x:f t="shared" si="8"/>
        <x:v>1</x:v>
      </x:c>
      <x:c r="AB11" s="112">
        <x:f t="shared" si="8"/>
        <x:v>3</x:v>
      </x:c>
      <x:c r="AC11" s="112">
        <x:f t="shared" si="8"/>
        <x:v>1</x:v>
      </x:c>
      <x:c r="AD11" s="112">
        <x:f t="shared" si="8"/>
        <x:v>2</x:v>
      </x:c>
      <x:c r="AE11" s="112">
        <x:f t="shared" si="8"/>
        <x:v>0</x:v>
      </x:c>
      <x:c r="AF11" s="112">
        <x:f t="shared" si="8"/>
        <x:v>0</x:v>
      </x:c>
      <x:c r="AG11" s="112">
        <x:f t="shared" si="8"/>
        <x:v>3</x:v>
      </x:c>
      <x:c r="AH11" s="112">
        <x:f t="shared" si="8"/>
        <x:v>0</x:v>
      </x:c>
      <x:c r="AI11" s="112">
        <x:f t="shared" si="8"/>
        <x:v>0</x:v>
      </x:c>
      <x:c r="AJ11" s="112">
        <x:f t="shared" si="8"/>
        <x:v>3</x:v>
      </x:c>
      <x:c r="AK11" s="112">
        <x:f t="shared" si="8"/>
        <x:v>10</x:v>
      </x:c>
      <x:c r="AL11" s="286" t="s">
        <x:v>906</x:v>
      </x:c>
      <x:c r="AM11" s="112">
        <x:f t="shared" si="8"/>
        <x:v>2</x:v>
      </x:c>
      <x:c r="AN11" s="162">
        <x:f t="shared" si="8"/>
        <x:v>3185</x:v>
      </x:c>
      <x:c r="AO11" s="112">
        <x:f t="shared" si="8"/>
        <x:v>1</x:v>
      </x:c>
      <x:c r="AP11" s="112">
        <x:f t="shared" si="8"/>
        <x:v>6</x:v>
      </x:c>
      <x:c r="AQ11" s="112">
        <x:f t="shared" si="8"/>
        <x:v>1</x:v>
      </x:c>
      <x:c r="AR11" s="162">
        <x:f t="shared" si="8"/>
        <x:v>958</x:v>
      </x:c>
      <x:c r="AS11" s="112">
        <x:f t="shared" si="8"/>
        <x:v>0</x:v>
      </x:c>
      <x:c r="AT11" s="162">
        <x:f t="shared" si="8"/>
        <x:v>0</x:v>
      </x:c>
      <x:c r="AU11" s="112">
        <x:f t="shared" si="8"/>
        <x:v>0</x:v>
      </x:c>
      <x:c r="AV11" s="112">
        <x:f t="shared" si="8"/>
        <x:v>0</x:v>
      </x:c>
      <x:c r="AW11" s="112">
        <x:f t="shared" si="8"/>
        <x:v>1</x:v>
      </x:c>
      <x:c r="AX11" s="112">
        <x:f t="shared" si="8"/>
        <x:v>1</x:v>
      </x:c>
      <x:c r="AY11" s="112">
        <x:f t="shared" si="8"/>
        <x:v>0</x:v>
      </x:c>
      <x:c r="AZ11" s="112">
        <x:f t="shared" si="8"/>
        <x:v>6</x:v>
      </x:c>
      <x:c r="BA11" s="162">
        <x:f t="shared" si="8"/>
        <x:v>1303</x:v>
      </x:c>
      <x:c r="BB11" s="112">
        <x:f t="shared" si="8"/>
        <x:v>0</x:v>
      </x:c>
      <x:c r="BC11" s="112">
        <x:f t="shared" si="8"/>
        <x:v>0</x:v>
      </x:c>
      <x:c r="BD11" s="112">
        <x:f t="shared" si="8"/>
        <x:v>0</x:v>
      </x:c>
      <x:c r="BE11" s="112">
        <x:f t="shared" si="8"/>
        <x:v>7</x:v>
      </x:c>
      <x:c r="BF11" s="112">
        <x:f t="shared" si="8"/>
        <x:v>123</x:v>
      </x:c>
      <x:c r="BG11" s="112">
        <x:f t="shared" si="8"/>
        <x:v>1</x:v>
      </x:c>
      <x:c r="BH11" s="112">
        <x:f t="shared" si="8"/>
        <x:v>5</x:v>
      </x:c>
      <x:c r="BI11" s="112">
        <x:f t="shared" si="8"/>
        <x:v>0</x:v>
      </x:c>
      <x:c r="BJ11" s="162">
        <x:f t="shared" si="8"/>
        <x:v>0</x:v>
      </x:c>
      <x:c r="BK11" s="112">
        <x:f t="shared" si="8"/>
        <x:v>0</x:v>
      </x:c>
      <x:c r="BL11" s="162">
        <x:f t="shared" si="8"/>
        <x:v>0</x:v>
      </x:c>
      <x:c r="BM11" s="112">
        <x:f t="shared" si="8"/>
        <x:v>1</x:v>
      </x:c>
      <x:c r="BN11" s="162">
        <x:f t="shared" si="8"/>
        <x:v>2205</x:v>
      </x:c>
      <x:c r="BO11" s="112">
        <x:f t="shared" ref="BO11:DG11" si="9">BO12</x:f>
        <x:v>1</x:v>
      </x:c>
      <x:c r="BP11" s="162">
        <x:f t="shared" si="9"/>
        <x:v>2029</x:v>
      </x:c>
      <x:c r="BQ11" s="112">
        <x:f t="shared" si="9"/>
        <x:v>0</x:v>
      </x:c>
      <x:c r="BR11" s="112">
        <x:f t="shared" si="9"/>
        <x:v>0</x:v>
      </x:c>
      <x:c r="BS11" s="112">
        <x:f t="shared" si="9"/>
        <x:v>2</x:v>
      </x:c>
      <x:c r="BT11" s="112">
        <x:f t="shared" si="9"/>
        <x:v>0</x:v>
      </x:c>
      <x:c r="BU11" s="112">
        <x:f t="shared" si="9"/>
        <x:v>0</x:v>
      </x:c>
      <x:c r="BV11" s="286" t="s">
        <x:v>906</x:v>
      </x:c>
      <x:c r="BW11" s="112">
        <x:f t="shared" si="9"/>
        <x:v>1</x:v>
      </x:c>
      <x:c r="BX11" s="112">
        <x:f t="shared" si="9"/>
        <x:v>10</x:v>
      </x:c>
      <x:c r="BY11" s="162">
        <x:f t="shared" si="9"/>
        <x:v>300</x:v>
      </x:c>
      <x:c r="BZ11" s="112">
        <x:f t="shared" si="9"/>
        <x:v>0</x:v>
      </x:c>
      <x:c r="CA11" s="162">
        <x:f t="shared" si="9"/>
        <x:v>0</x:v>
      </x:c>
      <x:c r="CB11" s="112">
        <x:f t="shared" si="9"/>
        <x:v>0</x:v>
      </x:c>
      <x:c r="CC11" s="162">
        <x:f t="shared" si="9"/>
        <x:v>0</x:v>
      </x:c>
      <x:c r="CD11" s="112">
        <x:f t="shared" si="9"/>
        <x:v>2</x:v>
      </x:c>
      <x:c r="CE11" s="112">
        <x:f t="shared" si="9"/>
        <x:v>5</x:v>
      </x:c>
      <x:c r="CF11" s="162">
        <x:f t="shared" si="9"/>
        <x:v>221.78999999999999</x:v>
      </x:c>
      <x:c r="CG11" s="112">
        <x:f t="shared" si="9"/>
        <x:v>0</x:v>
      </x:c>
      <x:c r="CH11" s="112">
        <x:f t="shared" si="9"/>
        <x:v>6</x:v>
      </x:c>
      <x:c r="CI11" s="112">
        <x:f t="shared" si="9"/>
        <x:v>1</x:v>
      </x:c>
      <x:c r="CJ11" s="112">
        <x:f t="shared" si="9"/>
        <x:v>7</x:v>
      </x:c>
      <x:c r="CK11" s="112">
        <x:f t="shared" si="9"/>
        <x:v>25</x:v>
      </x:c>
      <x:c r="CL11" s="112">
        <x:f t="shared" si="9"/>
        <x:v>1</x:v>
      </x:c>
      <x:c r="CM11" s="112">
        <x:f t="shared" si="9"/>
        <x:v>0</x:v>
      </x:c>
      <x:c r="CN11" s="112">
        <x:f t="shared" si="9"/>
        <x:v>0</x:v>
      </x:c>
      <x:c r="CO11" s="112">
        <x:f t="shared" si="9"/>
        <x:v>1</x:v>
      </x:c>
      <x:c r="CP11" s="162">
        <x:f t="shared" si="9"/>
        <x:v>46.799999999999997</x:v>
      </x:c>
      <x:c r="CQ11" s="112">
        <x:f t="shared" si="9"/>
        <x:v>7</x:v>
      </x:c>
      <x:c r="CR11" s="162">
        <x:f t="shared" si="9"/>
        <x:v>4177.3000000000002</x:v>
      </x:c>
      <x:c r="CS11" s="112">
        <x:f t="shared" si="9"/>
        <x:v>182</x:v>
      </x:c>
      <x:c r="CT11" s="112">
        <x:f t="shared" si="9"/>
        <x:v>9</x:v>
      </x:c>
      <x:c r="CU11" s="112">
        <x:f t="shared" si="9"/>
        <x:v>12</x:v>
      </x:c>
      <x:c r="CV11" s="112">
        <x:f t="shared" si="9"/>
        <x:v>75</x:v>
      </x:c>
      <x:c r="CW11" s="112">
        <x:f t="shared" si="9"/>
        <x:v>0</x:v>
      </x:c>
      <x:c r="CX11" s="112">
        <x:f t="shared" si="9"/>
        <x:v>0</x:v>
      </x:c>
      <x:c r="CY11" s="286" t="s">
        <x:v>906</x:v>
      </x:c>
      <x:c r="CZ11" s="112">
        <x:f t="shared" si="9"/>
        <x:v>9</x:v>
      </x:c>
      <x:c r="DA11" s="162">
        <x:f t="shared" si="9"/>
        <x:v>7117.7600000000002</x:v>
      </x:c>
      <x:c r="DB11" s="112">
        <x:f t="shared" si="9"/>
        <x:v>4</x:v>
      </x:c>
      <x:c r="DC11" s="162">
        <x:f t="shared" si="9"/>
        <x:v>407.20999999999998</x:v>
      </x:c>
      <x:c r="DD11" s="112">
        <x:f t="shared" si="9"/>
        <x:v>3</x:v>
      </x:c>
      <x:c r="DE11" s="162">
        <x:f t="shared" si="9"/>
        <x:v>308.04000000000002</x:v>
      </x:c>
      <x:c r="DF11" s="112">
        <x:f t="shared" si="9"/>
        <x:v>1</x:v>
      </x:c>
      <x:c r="DG11" s="163">
        <x:f t="shared" si="9"/>
        <x:v>99.170000000000002</x:v>
      </x:c>
    </x:row>
    <x:row r="12" spans="1:111" ht="30" customHeight="1">
      <x:c r="A12" s="286" t="s">
        <x:v>675</x:v>
      </x:c>
      <x:c r="B12" s="115">
        <x:f t="shared" ref="B12:AK12" si="10">SUM(B13:B15)</x:f>
        <x:v>1</x:v>
      </x:c>
      <x:c r="C12" s="162">
        <x:f t="shared" si="10"/>
        <x:v>5016</x:v>
      </x:c>
      <x:c r="D12" s="112">
        <x:f t="shared" si="10"/>
        <x:v>0</x:v>
      </x:c>
      <x:c r="E12" s="162">
        <x:f t="shared" si="10"/>
        <x:v>0</x:v>
      </x:c>
      <x:c r="F12" s="112">
        <x:f t="shared" si="10"/>
        <x:v>20</x:v>
      </x:c>
      <x:c r="G12" s="162">
        <x:f t="shared" si="10"/>
        <x:v>31.780000000000001</x:v>
      </x:c>
      <x:c r="H12" s="112">
        <x:f t="shared" si="10"/>
        <x:v>0</x:v>
      </x:c>
      <x:c r="I12" s="162">
        <x:f t="shared" si="10"/>
        <x:v>0</x:v>
      </x:c>
      <x:c r="J12" s="112">
        <x:f t="shared" si="10"/>
        <x:v>18</x:v>
      </x:c>
      <x:c r="K12" s="112">
        <x:f t="shared" si="10"/>
        <x:v>16</x:v>
      </x:c>
      <x:c r="L12" s="162">
        <x:f t="shared" si="10"/>
        <x:v>3013</x:v>
      </x:c>
      <x:c r="M12" s="112">
        <x:f t="shared" si="10"/>
        <x:v>4</x:v>
      </x:c>
      <x:c r="N12" s="112">
        <x:f t="shared" si="10"/>
        <x:v>0</x:v>
      </x:c>
      <x:c r="O12" s="112">
        <x:f t="shared" si="10"/>
        <x:v>1</x:v>
      </x:c>
      <x:c r="P12" s="112">
        <x:f t="shared" si="10"/>
        <x:v>1</x:v>
      </x:c>
      <x:c r="Q12" s="112">
        <x:f t="shared" si="10"/>
        <x:v>1</x:v>
      </x:c>
      <x:c r="R12" s="162">
        <x:f t="shared" si="10"/>
        <x:v>990</x:v>
      </x:c>
      <x:c r="S12" s="112">
        <x:f t="shared" si="10"/>
        <x:v>21</x:v>
      </x:c>
      <x:c r="T12" s="162">
        <x:f t="shared" si="10"/>
        <x:v>345</x:v>
      </x:c>
      <x:c r="U12" s="112">
        <x:f t="shared" si="10"/>
        <x:v>0</x:v>
      </x:c>
      <x:c r="V12" s="162">
        <x:f t="shared" si="10"/>
        <x:v>0</x:v>
      </x:c>
      <x:c r="W12" s="112">
        <x:f t="shared" si="10"/>
        <x:v>20</x:v>
      </x:c>
      <x:c r="X12" s="112">
        <x:f t="shared" si="10"/>
        <x:v>316</x:v>
      </x:c>
      <x:c r="Y12" s="112">
        <x:f t="shared" si="10"/>
        <x:v>5</x:v>
      </x:c>
      <x:c r="Z12" s="112">
        <x:f t="shared" si="10"/>
        <x:v>13</x:v>
      </x:c>
      <x:c r="AA12" s="112">
        <x:f t="shared" si="10"/>
        <x:v>1</x:v>
      </x:c>
      <x:c r="AB12" s="112">
        <x:f t="shared" si="10"/>
        <x:v>3</x:v>
      </x:c>
      <x:c r="AC12" s="112">
        <x:f t="shared" si="10"/>
        <x:v>1</x:v>
      </x:c>
      <x:c r="AD12" s="112">
        <x:f t="shared" si="10"/>
        <x:v>2</x:v>
      </x:c>
      <x:c r="AE12" s="112">
        <x:f t="shared" si="10"/>
        <x:v>0</x:v>
      </x:c>
      <x:c r="AF12" s="112">
        <x:f t="shared" si="10"/>
        <x:v>0</x:v>
      </x:c>
      <x:c r="AG12" s="112">
        <x:f t="shared" si="10"/>
        <x:v>3</x:v>
      </x:c>
      <x:c r="AH12" s="112">
        <x:f t="shared" si="10"/>
        <x:v>0</x:v>
      </x:c>
      <x:c r="AI12" s="112">
        <x:f t="shared" si="10"/>
        <x:v>0</x:v>
      </x:c>
      <x:c r="AJ12" s="112">
        <x:f t="shared" si="10"/>
        <x:v>3</x:v>
      </x:c>
      <x:c r="AK12" s="112">
        <x:f t="shared" si="10"/>
        <x:v>10</x:v>
      </x:c>
      <x:c r="AL12" s="286" t="s">
        <x:v>675</x:v>
      </x:c>
      <x:c r="AM12" s="112">
        <x:f t="shared" ref="AM12:BU12" si="11">SUM(AM13:AM15)</x:f>
        <x:v>2</x:v>
      </x:c>
      <x:c r="AN12" s="162">
        <x:f t="shared" si="11"/>
        <x:v>3185</x:v>
      </x:c>
      <x:c r="AO12" s="112">
        <x:f t="shared" si="11"/>
        <x:v>1</x:v>
      </x:c>
      <x:c r="AP12" s="112">
        <x:f t="shared" si="11"/>
        <x:v>6</x:v>
      </x:c>
      <x:c r="AQ12" s="112">
        <x:f t="shared" si="11"/>
        <x:v>1</x:v>
      </x:c>
      <x:c r="AR12" s="162">
        <x:f t="shared" si="11"/>
        <x:v>958</x:v>
      </x:c>
      <x:c r="AS12" s="112">
        <x:f t="shared" si="11"/>
        <x:v>0</x:v>
      </x:c>
      <x:c r="AT12" s="162">
        <x:f t="shared" si="11"/>
        <x:v>0</x:v>
      </x:c>
      <x:c r="AU12" s="112">
        <x:f t="shared" si="11"/>
        <x:v>0</x:v>
      </x:c>
      <x:c r="AV12" s="112">
        <x:f t="shared" si="11"/>
        <x:v>0</x:v>
      </x:c>
      <x:c r="AW12" s="112">
        <x:f t="shared" si="11"/>
        <x:v>1</x:v>
      </x:c>
      <x:c r="AX12" s="112">
        <x:f t="shared" si="11"/>
        <x:v>1</x:v>
      </x:c>
      <x:c r="AY12" s="112">
        <x:f t="shared" si="11"/>
        <x:v>0</x:v>
      </x:c>
      <x:c r="AZ12" s="112">
        <x:f t="shared" si="11"/>
        <x:v>6</x:v>
      </x:c>
      <x:c r="BA12" s="162">
        <x:f t="shared" si="11"/>
        <x:v>1303</x:v>
      </x:c>
      <x:c r="BB12" s="112">
        <x:f t="shared" si="11"/>
        <x:v>0</x:v>
      </x:c>
      <x:c r="BC12" s="112">
        <x:f t="shared" si="11"/>
        <x:v>0</x:v>
      </x:c>
      <x:c r="BD12" s="112">
        <x:f t="shared" si="11"/>
        <x:v>0</x:v>
      </x:c>
      <x:c r="BE12" s="112">
        <x:f t="shared" si="11"/>
        <x:v>7</x:v>
      </x:c>
      <x:c r="BF12" s="112">
        <x:f t="shared" si="11"/>
        <x:v>123</x:v>
      </x:c>
      <x:c r="BG12" s="112">
        <x:f t="shared" si="11"/>
        <x:v>1</x:v>
      </x:c>
      <x:c r="BH12" s="112">
        <x:f t="shared" si="11"/>
        <x:v>5</x:v>
      </x:c>
      <x:c r="BI12" s="112">
        <x:f t="shared" si="11"/>
        <x:v>0</x:v>
      </x:c>
      <x:c r="BJ12" s="162">
        <x:f t="shared" si="11"/>
        <x:v>0</x:v>
      </x:c>
      <x:c r="BK12" s="112">
        <x:f t="shared" si="11"/>
        <x:v>0</x:v>
      </x:c>
      <x:c r="BL12" s="162">
        <x:f t="shared" si="11"/>
        <x:v>0</x:v>
      </x:c>
      <x:c r="BM12" s="112">
        <x:f t="shared" si="11"/>
        <x:v>1</x:v>
      </x:c>
      <x:c r="BN12" s="162">
        <x:f t="shared" si="11"/>
        <x:v>2205</x:v>
      </x:c>
      <x:c r="BO12" s="112">
        <x:f t="shared" si="11"/>
        <x:v>1</x:v>
      </x:c>
      <x:c r="BP12" s="162">
        <x:f t="shared" si="11"/>
        <x:v>2029</x:v>
      </x:c>
      <x:c r="BQ12" s="112">
        <x:f t="shared" si="11"/>
        <x:v>0</x:v>
      </x:c>
      <x:c r="BR12" s="112">
        <x:f t="shared" si="11"/>
        <x:v>0</x:v>
      </x:c>
      <x:c r="BS12" s="112">
        <x:f t="shared" si="11"/>
        <x:v>2</x:v>
      </x:c>
      <x:c r="BT12" s="112">
        <x:f t="shared" si="11"/>
        <x:v>0</x:v>
      </x:c>
      <x:c r="BU12" s="112">
        <x:f t="shared" si="11"/>
        <x:v>0</x:v>
      </x:c>
      <x:c r="BV12" s="286" t="s">
        <x:v>675</x:v>
      </x:c>
      <x:c r="BW12" s="112">
        <x:f t="shared" ref="BW12:CX12" si="12">SUM(BW13:BW15)</x:f>
        <x:v>1</x:v>
      </x:c>
      <x:c r="BX12" s="112">
        <x:f t="shared" si="12"/>
        <x:v>10</x:v>
      </x:c>
      <x:c r="BY12" s="162">
        <x:f t="shared" si="12"/>
        <x:v>300</x:v>
      </x:c>
      <x:c r="BZ12" s="112">
        <x:f t="shared" si="12"/>
        <x:v>0</x:v>
      </x:c>
      <x:c r="CA12" s="162">
        <x:f t="shared" si="12"/>
        <x:v>0</x:v>
      </x:c>
      <x:c r="CB12" s="112">
        <x:f t="shared" si="12"/>
        <x:v>0</x:v>
      </x:c>
      <x:c r="CC12" s="162">
        <x:f t="shared" si="12"/>
        <x:v>0</x:v>
      </x:c>
      <x:c r="CD12" s="112">
        <x:f t="shared" si="12"/>
        <x:v>2</x:v>
      </x:c>
      <x:c r="CE12" s="112">
        <x:f t="shared" si="12"/>
        <x:v>5</x:v>
      </x:c>
      <x:c r="CF12" s="162">
        <x:f t="shared" si="12"/>
        <x:v>221.78999999999999</x:v>
      </x:c>
      <x:c r="CG12" s="112">
        <x:f t="shared" si="12"/>
        <x:v>0</x:v>
      </x:c>
      <x:c r="CH12" s="112">
        <x:f t="shared" si="12"/>
        <x:v>6</x:v>
      </x:c>
      <x:c r="CI12" s="112">
        <x:f t="shared" si="12"/>
        <x:v>1</x:v>
      </x:c>
      <x:c r="CJ12" s="112">
        <x:f t="shared" si="12"/>
        <x:v>7</x:v>
      </x:c>
      <x:c r="CK12" s="112">
        <x:f t="shared" si="12"/>
        <x:v>25</x:v>
      </x:c>
      <x:c r="CL12" s="112">
        <x:f t="shared" si="12"/>
        <x:v>1</x:v>
      </x:c>
      <x:c r="CM12" s="112">
        <x:f t="shared" si="12"/>
        <x:v>0</x:v>
      </x:c>
      <x:c r="CN12" s="112">
        <x:f t="shared" si="12"/>
        <x:v>0</x:v>
      </x:c>
      <x:c r="CO12" s="112">
        <x:f t="shared" si="12"/>
        <x:v>1</x:v>
      </x:c>
      <x:c r="CP12" s="162">
        <x:f t="shared" si="12"/>
        <x:v>46.799999999999997</x:v>
      </x:c>
      <x:c r="CQ12" s="112">
        <x:f t="shared" si="12"/>
        <x:v>7</x:v>
      </x:c>
      <x:c r="CR12" s="162">
        <x:f t="shared" si="12"/>
        <x:v>4177.3000000000002</x:v>
      </x:c>
      <x:c r="CS12" s="112">
        <x:f t="shared" si="12"/>
        <x:v>182</x:v>
      </x:c>
      <x:c r="CT12" s="112">
        <x:f t="shared" si="12"/>
        <x:v>9</x:v>
      </x:c>
      <x:c r="CU12" s="112">
        <x:f t="shared" si="12"/>
        <x:v>12</x:v>
      </x:c>
      <x:c r="CV12" s="112">
        <x:f t="shared" si="12"/>
        <x:v>75</x:v>
      </x:c>
      <x:c r="CW12" s="112">
        <x:f t="shared" si="12"/>
        <x:v>0</x:v>
      </x:c>
      <x:c r="CX12" s="112">
        <x:f t="shared" si="12"/>
        <x:v>0</x:v>
      </x:c>
      <x:c r="CY12" s="286" t="s">
        <x:v>675</x:v>
      </x:c>
      <x:c r="CZ12" s="112">
        <x:f t="shared" ref="CZ12:DG12" si="13">SUM(CZ13:CZ15)</x:f>
        <x:v>9</x:v>
      </x:c>
      <x:c r="DA12" s="162">
        <x:f t="shared" si="13"/>
        <x:v>7117.7600000000002</x:v>
      </x:c>
      <x:c r="DB12" s="112">
        <x:f t="shared" si="13"/>
        <x:v>4</x:v>
      </x:c>
      <x:c r="DC12" s="162">
        <x:f t="shared" si="13"/>
        <x:v>407.20999999999998</x:v>
      </x:c>
      <x:c r="DD12" s="112">
        <x:f t="shared" si="13"/>
        <x:v>3</x:v>
      </x:c>
      <x:c r="DE12" s="162">
        <x:f t="shared" si="13"/>
        <x:v>308.04000000000002</x:v>
      </x:c>
      <x:c r="DF12" s="112">
        <x:f t="shared" si="13"/>
        <x:v>1</x:v>
      </x:c>
      <x:c r="DG12" s="163">
        <x:f t="shared" si="13"/>
        <x:v>99.170000000000002</x:v>
      </x:c>
    </x:row>
    <x:row r="13" spans="1:111" ht="30" customHeight="1">
      <x:c r="A13" s="513" t="s">
        <x:v>1461</x:v>
      </x:c>
      <x:c r="B13" s="115">
        <x:v>1</x:v>
      </x:c>
      <x:c r="C13" s="162">
        <x:v>5016</x:v>
      </x:c>
      <x:c r="D13" s="112"/>
      <x:c r="E13" s="162"/>
      <x:c r="F13" s="112">
        <x:v>20</x:v>
      </x:c>
      <x:c r="G13" s="162">
        <x:v>31.780000000000001</x:v>
      </x:c>
      <x:c r="H13" s="112"/>
      <x:c r="I13" s="162"/>
      <x:c r="J13" s="112">
        <x:v>14</x:v>
      </x:c>
      <x:c r="K13" s="112">
        <x:v>16</x:v>
      </x:c>
      <x:c r="L13" s="162">
        <x:v>3013</x:v>
      </x:c>
      <x:c r="M13" s="112">
        <x:v>2</x:v>
      </x:c>
      <x:c r="N13" s="112"/>
      <x:c r="O13" s="112">
        <x:v>1</x:v>
      </x:c>
      <x:c r="P13" s="112">
        <x:v>1</x:v>
      </x:c>
      <x:c r="Q13" s="112">
        <x:v>1</x:v>
      </x:c>
      <x:c r="R13" s="162">
        <x:v>990</x:v>
      </x:c>
      <x:c r="S13" s="112">
        <x:v>21</x:v>
      </x:c>
      <x:c r="T13" s="162">
        <x:v>345</x:v>
      </x:c>
      <x:c r="U13" s="112"/>
      <x:c r="V13" s="162"/>
      <x:c r="W13" s="112">
        <x:v>20</x:v>
      </x:c>
      <x:c r="X13" s="112">
        <x:v>267</x:v>
      </x:c>
      <x:c r="Y13" s="112">
        <x:v>5</x:v>
      </x:c>
      <x:c r="Z13" s="112">
        <x:v>13</x:v>
      </x:c>
      <x:c r="AA13" s="112">
        <x:v>1</x:v>
      </x:c>
      <x:c r="AB13" s="112">
        <x:v>3</x:v>
      </x:c>
      <x:c r="AC13" s="112">
        <x:v>1</x:v>
      </x:c>
      <x:c r="AD13" s="112">
        <x:v>2</x:v>
      </x:c>
      <x:c r="AE13" s="112"/>
      <x:c r="AF13" s="112"/>
      <x:c r="AG13" s="112">
        <x:v>3</x:v>
      </x:c>
      <x:c r="AH13" s="112"/>
      <x:c r="AI13" s="112"/>
      <x:c r="AJ13" s="112">
        <x:v>3</x:v>
      </x:c>
      <x:c r="AK13" s="112">
        <x:v>10</x:v>
      </x:c>
      <x:c r="AL13" s="513" t="s">
        <x:v>1461</x:v>
      </x:c>
      <x:c r="AM13" s="112">
        <x:v>2</x:v>
      </x:c>
      <x:c r="AN13" s="162">
        <x:v>3185</x:v>
      </x:c>
      <x:c r="AO13" s="112">
        <x:v>1</x:v>
      </x:c>
      <x:c r="AP13" s="112">
        <x:v>6</x:v>
      </x:c>
      <x:c r="AQ13" s="112">
        <x:v>1</x:v>
      </x:c>
      <x:c r="AR13" s="162">
        <x:v>958</x:v>
      </x:c>
      <x:c r="AS13" s="112"/>
      <x:c r="AT13" s="162"/>
      <x:c r="AU13" s="112">
        <x:v>0</x:v>
      </x:c>
      <x:c r="AV13" s="112"/>
      <x:c r="AW13" s="112"/>
      <x:c r="AX13" s="112">
        <x:v>1</x:v>
      </x:c>
      <x:c r="AY13" s="112"/>
      <x:c r="AZ13" s="112">
        <x:v>5</x:v>
      </x:c>
      <x:c r="BA13" s="162">
        <x:v>1300</x:v>
      </x:c>
      <x:c r="BB13" s="112"/>
      <x:c r="BC13" s="112"/>
      <x:c r="BD13" s="112"/>
      <x:c r="BE13" s="112">
        <x:v>5</x:v>
      </x:c>
      <x:c r="BF13" s="112">
        <x:v>108</x:v>
      </x:c>
      <x:c r="BG13" s="112">
        <x:v>1</x:v>
      </x:c>
      <x:c r="BH13" s="112">
        <x:v>5</x:v>
      </x:c>
      <x:c r="BI13" s="112"/>
      <x:c r="BJ13" s="162"/>
      <x:c r="BK13" s="112"/>
      <x:c r="BL13" s="162"/>
      <x:c r="BM13" s="112">
        <x:v>1</x:v>
      </x:c>
      <x:c r="BN13" s="162">
        <x:v>2205</x:v>
      </x:c>
      <x:c r="BO13" s="112"/>
      <x:c r="BP13" s="162"/>
      <x:c r="BQ13" s="112"/>
      <x:c r="BR13" s="112"/>
      <x:c r="BS13" s="112">
        <x:v>1</x:v>
      </x:c>
      <x:c r="BT13" s="112"/>
      <x:c r="BU13" s="112"/>
      <x:c r="BV13" s="513" t="s">
        <x:v>1461</x:v>
      </x:c>
      <x:c r="BW13" s="112">
        <x:v>1</x:v>
      </x:c>
      <x:c r="BX13" s="112">
        <x:v>10</x:v>
      </x:c>
      <x:c r="BY13" s="162">
        <x:v>300</x:v>
      </x:c>
      <x:c r="BZ13" s="112"/>
      <x:c r="CA13" s="162"/>
      <x:c r="CB13" s="112"/>
      <x:c r="CC13" s="162"/>
      <x:c r="CD13" s="112">
        <x:v>2</x:v>
      </x:c>
      <x:c r="CE13" s="112">
        <x:v>5</x:v>
      </x:c>
      <x:c r="CF13" s="162">
        <x:v>221.78999999999999</x:v>
      </x:c>
      <x:c r="CG13" s="112"/>
      <x:c r="CH13" s="112">
        <x:v>5</x:v>
      </x:c>
      <x:c r="CI13" s="112">
        <x:v>1</x:v>
      </x:c>
      <x:c r="CJ13" s="112">
        <x:v>6</x:v>
      </x:c>
      <x:c r="CK13" s="112">
        <x:v>25</x:v>
      </x:c>
      <x:c r="CL13" s="112">
        <x:v>1</x:v>
      </x:c>
      <x:c r="CM13" s="112"/>
      <x:c r="CN13" s="112"/>
      <x:c r="CO13" s="112">
        <x:v>1</x:v>
      </x:c>
      <x:c r="CP13" s="162">
        <x:v>46.799999999999997</x:v>
      </x:c>
      <x:c r="CQ13" s="112">
        <x:f>3+2</x:f>
        <x:v>5</x:v>
      </x:c>
      <x:c r="CR13" s="162">
        <x:f>250+3163.3</x:f>
        <x:v>3413.3000000000002</x:v>
      </x:c>
      <x:c r="CS13" s="112">
        <x:v>160</x:v>
      </x:c>
      <x:c r="CT13" s="112">
        <x:v>9</x:v>
      </x:c>
      <x:c r="CU13" s="112">
        <x:v>8</x:v>
      </x:c>
      <x:c r="CV13" s="112">
        <x:v>75</x:v>
      </x:c>
      <x:c r="CW13" s="112"/>
      <x:c r="CX13" s="112"/>
      <x:c r="CY13" s="513" t="s">
        <x:v>1461</x:v>
      </x:c>
      <x:c r="CZ13" s="112">
        <x:v>8</x:v>
      </x:c>
      <x:c r="DA13" s="162">
        <x:v>5088.7600000000002</x:v>
      </x:c>
      <x:c r="DB13" s="112">
        <x:v>4</x:v>
      </x:c>
      <x:c r="DC13" s="162">
        <x:v>407.20999999999998</x:v>
      </x:c>
      <x:c r="DD13" s="112">
        <x:v>3</x:v>
      </x:c>
      <x:c r="DE13" s="162">
        <x:v>308.04000000000002</x:v>
      </x:c>
      <x:c r="DF13" s="112">
        <x:v>1</x:v>
      </x:c>
      <x:c r="DG13" s="163">
        <x:v>99.170000000000002</x:v>
      </x:c>
    </x:row>
    <x:row r="14" spans="1:116" ht="30" customHeight="1">
      <x:c r="A14" s="513" t="s">
        <x:v>599</x:v>
      </x:c>
      <x:c r="B14" s="115"/>
      <x:c r="C14" s="162"/>
      <x:c r="D14" s="112"/>
      <x:c r="E14" s="162"/>
      <x:c r="F14" s="112"/>
      <x:c r="G14" s="162"/>
      <x:c r="H14" s="112"/>
      <x:c r="I14" s="162"/>
      <x:c r="J14" s="112">
        <x:v>3</x:v>
      </x:c>
      <x:c r="K14" s="112"/>
      <x:c r="L14" s="162"/>
      <x:c r="M14" s="112"/>
      <x:c r="N14" s="112"/>
      <x:c r="O14" s="112"/>
      <x:c r="P14" s="112"/>
      <x:c r="Q14" s="112"/>
      <x:c r="R14" s="162"/>
      <x:c r="S14" s="112"/>
      <x:c r="T14" s="162"/>
      <x:c r="U14" s="112"/>
      <x:c r="V14" s="162"/>
      <x:c r="W14" s="112"/>
      <x:c r="X14" s="112">
        <x:v>35</x:v>
      </x:c>
      <x:c r="Y14" s="112"/>
      <x:c r="Z14" s="112"/>
      <x:c r="AA14" s="112"/>
      <x:c r="AB14" s="112"/>
      <x:c r="AC14" s="112"/>
      <x:c r="AD14" s="112"/>
      <x:c r="AE14" s="112"/>
      <x:c r="AF14" s="112"/>
      <x:c r="AG14" s="112"/>
      <x:c r="AH14" s="112"/>
      <x:c r="AI14" s="112"/>
      <x:c r="AJ14" s="112"/>
      <x:c r="AK14" s="112"/>
      <x:c r="AL14" s="513" t="s">
        <x:v>599</x:v>
      </x:c>
      <x:c r="AM14" s="112"/>
      <x:c r="AN14" s="162"/>
      <x:c r="AO14" s="112"/>
      <x:c r="AP14" s="112"/>
      <x:c r="AQ14" s="112"/>
      <x:c r="AR14" s="162"/>
      <x:c r="AS14" s="112"/>
      <x:c r="AT14" s="162"/>
      <x:c r="AU14" s="112"/>
      <x:c r="AV14" s="112"/>
      <x:c r="AW14" s="112">
        <x:v>1</x:v>
      </x:c>
      <x:c r="AX14" s="112">
        <x:v>0</x:v>
      </x:c>
      <x:c r="AY14" s="112"/>
      <x:c r="AZ14" s="112">
        <x:v>1</x:v>
      </x:c>
      <x:c r="BA14" s="162">
        <x:v>3</x:v>
      </x:c>
      <x:c r="BB14" s="112"/>
      <x:c r="BC14" s="112"/>
      <x:c r="BD14" s="112"/>
      <x:c r="BE14" s="112">
        <x:v>1</x:v>
      </x:c>
      <x:c r="BF14" s="112">
        <x:v>11</x:v>
      </x:c>
      <x:c r="BG14" s="112"/>
      <x:c r="BH14" s="112"/>
      <x:c r="BI14" s="112"/>
      <x:c r="BJ14" s="162"/>
      <x:c r="BK14" s="112"/>
      <x:c r="BL14" s="162"/>
      <x:c r="BM14" s="112"/>
      <x:c r="BN14" s="162"/>
      <x:c r="BO14" s="112"/>
      <x:c r="BP14" s="162"/>
      <x:c r="BQ14" s="112"/>
      <x:c r="BR14" s="112"/>
      <x:c r="BS14" s="112"/>
      <x:c r="BT14" s="112"/>
      <x:c r="BU14" s="112"/>
      <x:c r="BV14" s="513" t="s">
        <x:v>599</x:v>
      </x:c>
      <x:c r="BW14" s="112"/>
      <x:c r="BX14" s="112"/>
      <x:c r="BY14" s="162"/>
      <x:c r="BZ14" s="112"/>
      <x:c r="CA14" s="162"/>
      <x:c r="CB14" s="112"/>
      <x:c r="CC14" s="162"/>
      <x:c r="CD14" s="112"/>
      <x:c r="CE14" s="112"/>
      <x:c r="CF14" s="162"/>
      <x:c r="CG14" s="112"/>
      <x:c r="CH14" s="112">
        <x:v>1</x:v>
      </x:c>
      <x:c r="CI14" s="112"/>
      <x:c r="CJ14" s="112">
        <x:v>1</x:v>
      </x:c>
      <x:c r="CK14" s="112"/>
      <x:c r="CL14" s="112"/>
      <x:c r="CM14" s="112"/>
      <x:c r="CN14" s="112"/>
      <x:c r="CO14" s="112"/>
      <x:c r="CP14" s="162"/>
      <x:c r="CQ14" s="112">
        <x:v>1</x:v>
      </x:c>
      <x:c r="CR14" s="162">
        <x:v>540</x:v>
      </x:c>
      <x:c r="CS14" s="112">
        <x:v>13</x:v>
      </x:c>
      <x:c r="CT14" s="112"/>
      <x:c r="CU14" s="112">
        <x:v>2</x:v>
      </x:c>
      <x:c r="CV14" s="112"/>
      <x:c r="CW14" s="112"/>
      <x:c r="CX14" s="112"/>
      <x:c r="CY14" s="513" t="s">
        <x:v>599</x:v>
      </x:c>
      <x:c r="CZ14" s="112"/>
      <x:c r="DA14" s="162"/>
      <x:c r="DB14" s="112"/>
      <x:c r="DC14" s="162"/>
      <x:c r="DD14" s="112"/>
      <x:c r="DE14" s="162"/>
      <x:c r="DF14" s="112"/>
      <x:c r="DG14" s="163"/>
      <x:c r="DL14" s="720"/>
    </x:row>
    <x:row r="15" spans="1:111" ht="30" customHeight="1">
      <x:c r="A15" s="513" t="s">
        <x:v>8</x:v>
      </x:c>
      <x:c r="B15" s="115"/>
      <x:c r="C15" s="162"/>
      <x:c r="D15" s="112"/>
      <x:c r="E15" s="162"/>
      <x:c r="F15" s="112"/>
      <x:c r="G15" s="162"/>
      <x:c r="H15" s="112"/>
      <x:c r="I15" s="162"/>
      <x:c r="J15" s="112">
        <x:v>1</x:v>
      </x:c>
      <x:c r="K15" s="112"/>
      <x:c r="L15" s="162"/>
      <x:c r="M15" s="112">
        <x:v>2</x:v>
      </x:c>
      <x:c r="N15" s="112"/>
      <x:c r="O15" s="112"/>
      <x:c r="P15" s="112"/>
      <x:c r="Q15" s="112"/>
      <x:c r="R15" s="162"/>
      <x:c r="S15" s="112"/>
      <x:c r="T15" s="162"/>
      <x:c r="U15" s="112"/>
      <x:c r="V15" s="162"/>
      <x:c r="W15" s="112"/>
      <x:c r="X15" s="112">
        <x:v>14</x:v>
      </x:c>
      <x:c r="Y15" s="112"/>
      <x:c r="Z15" s="112"/>
      <x:c r="AA15" s="112"/>
      <x:c r="AB15" s="112"/>
      <x:c r="AC15" s="112"/>
      <x:c r="AD15" s="112"/>
      <x:c r="AE15" s="112"/>
      <x:c r="AF15" s="112"/>
      <x:c r="AG15" s="112"/>
      <x:c r="AH15" s="112"/>
      <x:c r="AI15" s="112"/>
      <x:c r="AJ15" s="112"/>
      <x:c r="AK15" s="112"/>
      <x:c r="AL15" s="513" t="s">
        <x:v>8</x:v>
      </x:c>
      <x:c r="AM15" s="112"/>
      <x:c r="AN15" s="162"/>
      <x:c r="AO15" s="112"/>
      <x:c r="AP15" s="112"/>
      <x:c r="AQ15" s="112"/>
      <x:c r="AR15" s="162"/>
      <x:c r="AS15" s="112"/>
      <x:c r="AT15" s="162"/>
      <x:c r="AU15" s="112"/>
      <x:c r="AV15" s="112"/>
      <x:c r="AW15" s="112"/>
      <x:c r="AX15" s="112"/>
      <x:c r="AY15" s="112"/>
      <x:c r="AZ15" s="112"/>
      <x:c r="BA15" s="162"/>
      <x:c r="BB15" s="112"/>
      <x:c r="BC15" s="112"/>
      <x:c r="BD15" s="112"/>
      <x:c r="BE15" s="112">
        <x:v>1</x:v>
      </x:c>
      <x:c r="BF15" s="112">
        <x:v>4</x:v>
      </x:c>
      <x:c r="BG15" s="112"/>
      <x:c r="BH15" s="112"/>
      <x:c r="BI15" s="112"/>
      <x:c r="BJ15" s="162"/>
      <x:c r="BK15" s="112"/>
      <x:c r="BL15" s="162"/>
      <x:c r="BM15" s="112"/>
      <x:c r="BN15" s="162"/>
      <x:c r="BO15" s="112">
        <x:v>1</x:v>
      </x:c>
      <x:c r="BP15" s="162">
        <x:v>2029</x:v>
      </x:c>
      <x:c r="BQ15" s="112"/>
      <x:c r="BR15" s="112"/>
      <x:c r="BS15" s="112">
        <x:v>1</x:v>
      </x:c>
      <x:c r="BT15" s="112"/>
      <x:c r="BU15" s="112"/>
      <x:c r="BV15" s="513" t="s">
        <x:v>8</x:v>
      </x:c>
      <x:c r="BW15" s="112"/>
      <x:c r="BX15" s="112"/>
      <x:c r="BY15" s="162"/>
      <x:c r="BZ15" s="112"/>
      <x:c r="CA15" s="162"/>
      <x:c r="CB15" s="112"/>
      <x:c r="CC15" s="162"/>
      <x:c r="CD15" s="112"/>
      <x:c r="CE15" s="112"/>
      <x:c r="CF15" s="162"/>
      <x:c r="CG15" s="112"/>
      <x:c r="CH15" s="112"/>
      <x:c r="CI15" s="112"/>
      <x:c r="CJ15" s="112"/>
      <x:c r="CK15" s="112"/>
      <x:c r="CL15" s="112"/>
      <x:c r="CM15" s="112"/>
      <x:c r="CN15" s="112"/>
      <x:c r="CO15" s="112"/>
      <x:c r="CP15" s="162"/>
      <x:c r="CQ15" s="112">
        <x:v>1</x:v>
      </x:c>
      <x:c r="CR15" s="162">
        <x:v>224</x:v>
      </x:c>
      <x:c r="CS15" s="112">
        <x:v>9</x:v>
      </x:c>
      <x:c r="CT15" s="112"/>
      <x:c r="CU15" s="112">
        <x:v>2</x:v>
      </x:c>
      <x:c r="CV15" s="112"/>
      <x:c r="CW15" s="112"/>
      <x:c r="CX15" s="112"/>
      <x:c r="CY15" s="513" t="s">
        <x:v>8</x:v>
      </x:c>
      <x:c r="CZ15" s="112">
        <x:v>1</x:v>
      </x:c>
      <x:c r="DA15" s="162">
        <x:v>2029</x:v>
      </x:c>
      <x:c r="DB15" s="112"/>
      <x:c r="DC15" s="162"/>
      <x:c r="DD15" s="112"/>
      <x:c r="DE15" s="162"/>
      <x:c r="DF15" s="112"/>
      <x:c r="DG15" s="163"/>
    </x:row>
    <x:row r="16" spans="1:111" ht="30" customHeight="1">
      <x:c r="A16" s="286" t="s">
        <x:v>2394</x:v>
      </x:c>
      <x:c r="B16" s="115">
        <x:f t="shared" ref="B16:BM16" si="14">SUM(B17)</x:f>
        <x:v>0</x:v>
      </x:c>
      <x:c r="C16" s="162">
        <x:f t="shared" si="14"/>
        <x:v>0</x:v>
      </x:c>
      <x:c r="D16" s="112">
        <x:f t="shared" si="14"/>
        <x:v>0</x:v>
      </x:c>
      <x:c r="E16" s="162">
        <x:f t="shared" si="14"/>
        <x:v>0</x:v>
      </x:c>
      <x:c r="F16" s="112">
        <x:f t="shared" si="14"/>
        <x:v>0</x:v>
      </x:c>
      <x:c r="G16" s="162">
        <x:f t="shared" si="14"/>
        <x:v>0</x:v>
      </x:c>
      <x:c r="H16" s="112">
        <x:f t="shared" si="14"/>
        <x:v>0</x:v>
      </x:c>
      <x:c r="I16" s="162">
        <x:f t="shared" si="14"/>
        <x:v>0</x:v>
      </x:c>
      <x:c r="J16" s="112">
        <x:f t="shared" si="14"/>
        <x:v>29</x:v>
      </x:c>
      <x:c r="K16" s="112">
        <x:f t="shared" si="14"/>
        <x:v>0</x:v>
      </x:c>
      <x:c r="L16" s="162">
        <x:f t="shared" si="14"/>
        <x:v>0</x:v>
      </x:c>
      <x:c r="M16" s="112">
        <x:f t="shared" si="14"/>
        <x:v>1</x:v>
      </x:c>
      <x:c r="N16" s="112">
        <x:f t="shared" si="14"/>
        <x:v>1</x:v>
      </x:c>
      <x:c r="O16" s="112">
        <x:f t="shared" si="14"/>
        <x:v>0</x:v>
      </x:c>
      <x:c r="P16" s="112">
        <x:f t="shared" si="14"/>
        <x:v>0</x:v>
      </x:c>
      <x:c r="Q16" s="112">
        <x:f t="shared" si="14"/>
        <x:v>0</x:v>
      </x:c>
      <x:c r="R16" s="162">
        <x:f t="shared" si="14"/>
        <x:v>0</x:v>
      </x:c>
      <x:c r="S16" s="112">
        <x:f t="shared" si="14"/>
        <x:v>0</x:v>
      </x:c>
      <x:c r="T16" s="162">
        <x:f t="shared" si="14"/>
        <x:v>0</x:v>
      </x:c>
      <x:c r="U16" s="112">
        <x:f t="shared" si="14"/>
        <x:v>11</x:v>
      </x:c>
      <x:c r="V16" s="162">
        <x:f t="shared" si="14"/>
        <x:v>515.55999999999995</x:v>
      </x:c>
      <x:c r="W16" s="112">
        <x:f t="shared" si="14"/>
        <x:v>3</x:v>
      </x:c>
      <x:c r="X16" s="112">
        <x:f t="shared" si="14"/>
        <x:v>220</x:v>
      </x:c>
      <x:c r="Y16" s="112">
        <x:f t="shared" si="14"/>
        <x:v>29</x:v>
      </x:c>
      <x:c r="Z16" s="112">
        <x:f t="shared" si="14"/>
        <x:v>20</x:v>
      </x:c>
      <x:c r="AA16" s="112">
        <x:f t="shared" si="14"/>
        <x:v>30</x:v>
      </x:c>
      <x:c r="AB16" s="112">
        <x:f t="shared" si="14"/>
        <x:v>12</x:v>
      </x:c>
      <x:c r="AC16" s="112">
        <x:f t="shared" si="14"/>
        <x:v>9</x:v>
      </x:c>
      <x:c r="AD16" s="112">
        <x:f t="shared" si="14"/>
        <x:v>18</x:v>
      </x:c>
      <x:c r="AE16" s="112">
        <x:f t="shared" si="14"/>
        <x:v>0</x:v>
      </x:c>
      <x:c r="AF16" s="112">
        <x:f t="shared" si="14"/>
        <x:v>0</x:v>
      </x:c>
      <x:c r="AG16" s="112">
        <x:f t="shared" si="14"/>
        <x:v>41</x:v>
      </x:c>
      <x:c r="AH16" s="112">
        <x:f t="shared" si="14"/>
        <x:v>2</x:v>
      </x:c>
      <x:c r="AI16" s="112">
        <x:f t="shared" si="14"/>
        <x:v>3</x:v>
      </x:c>
      <x:c r="AJ16" s="112">
        <x:f t="shared" si="14"/>
        <x:v>39</x:v>
      </x:c>
      <x:c r="AK16" s="112">
        <x:f t="shared" si="14"/>
        <x:v>88</x:v>
      </x:c>
      <x:c r="AL16" s="286" t="s">
        <x:v>2394</x:v>
      </x:c>
      <x:c r="AM16" s="112">
        <x:f t="shared" si="14"/>
        <x:v>0</x:v>
      </x:c>
      <x:c r="AN16" s="162">
        <x:f t="shared" si="14"/>
        <x:v>0</x:v>
      </x:c>
      <x:c r="AO16" s="112">
        <x:f t="shared" si="14"/>
        <x:v>0</x:v>
      </x:c>
      <x:c r="AP16" s="112">
        <x:f t="shared" si="14"/>
        <x:v>0</x:v>
      </x:c>
      <x:c r="AQ16" s="112">
        <x:f t="shared" si="14"/>
        <x:v>0</x:v>
      </x:c>
      <x:c r="AR16" s="162">
        <x:f t="shared" si="14"/>
        <x:v>0</x:v>
      </x:c>
      <x:c r="AS16" s="112">
        <x:f t="shared" si="14"/>
        <x:v>0</x:v>
      </x:c>
      <x:c r="AT16" s="162">
        <x:f t="shared" si="14"/>
        <x:v>0</x:v>
      </x:c>
      <x:c r="AU16" s="112">
        <x:f t="shared" si="14"/>
        <x:v>0</x:v>
      </x:c>
      <x:c r="AV16" s="112">
        <x:f t="shared" si="14"/>
        <x:v>0</x:v>
      </x:c>
      <x:c r="AW16" s="112">
        <x:f t="shared" si="14"/>
        <x:v>0</x:v>
      </x:c>
      <x:c r="AX16" s="112">
        <x:f t="shared" si="14"/>
        <x:v>0</x:v>
      </x:c>
      <x:c r="AY16" s="112">
        <x:f t="shared" si="14"/>
        <x:v>0</x:v>
      </x:c>
      <x:c r="AZ16" s="112">
        <x:f t="shared" si="14"/>
        <x:v>1</x:v>
      </x:c>
      <x:c r="BA16" s="162">
        <x:f t="shared" si="14"/>
        <x:v>82</x:v>
      </x:c>
      <x:c r="BB16" s="112">
        <x:f t="shared" si="14"/>
        <x:v>0</x:v>
      </x:c>
      <x:c r="BC16" s="112">
        <x:f t="shared" si="14"/>
        <x:v>0</x:v>
      </x:c>
      <x:c r="BD16" s="112">
        <x:f t="shared" si="14"/>
        <x:v>1</x:v>
      </x:c>
      <x:c r="BE16" s="112">
        <x:f t="shared" si="14"/>
        <x:v>36</x:v>
      </x:c>
      <x:c r="BF16" s="112">
        <x:f t="shared" si="14"/>
        <x:v>196</x:v>
      </x:c>
      <x:c r="BG16" s="112">
        <x:f t="shared" si="14"/>
        <x:v>0</x:v>
      </x:c>
      <x:c r="BH16" s="112">
        <x:f t="shared" si="14"/>
        <x:v>0</x:v>
      </x:c>
      <x:c r="BI16" s="112">
        <x:f t="shared" si="14"/>
        <x:v>0</x:v>
      </x:c>
      <x:c r="BJ16" s="162">
        <x:f t="shared" si="14"/>
        <x:v>0</x:v>
      </x:c>
      <x:c r="BK16" s="112">
        <x:f t="shared" si="14"/>
        <x:v>0</x:v>
      </x:c>
      <x:c r="BL16" s="162">
        <x:f t="shared" si="14"/>
        <x:v>0</x:v>
      </x:c>
      <x:c r="BM16" s="112">
        <x:f t="shared" si="14"/>
        <x:v>0</x:v>
      </x:c>
      <x:c r="BN16" s="162">
        <x:f t="shared" ref="BN16:DG16" si="15">SUM(BN17)</x:f>
        <x:v>0</x:v>
      </x:c>
      <x:c r="BO16" s="112">
        <x:f t="shared" si="15"/>
        <x:v>0</x:v>
      </x:c>
      <x:c r="BP16" s="162">
        <x:f t="shared" si="15"/>
        <x:v>0</x:v>
      </x:c>
      <x:c r="BQ16" s="112">
        <x:f t="shared" si="15"/>
        <x:v>0</x:v>
      </x:c>
      <x:c r="BR16" s="112">
        <x:f t="shared" si="15"/>
        <x:v>0</x:v>
      </x:c>
      <x:c r="BS16" s="112">
        <x:f t="shared" si="15"/>
        <x:v>0</x:v>
      </x:c>
      <x:c r="BT16" s="112">
        <x:f t="shared" si="15"/>
        <x:v>0</x:v>
      </x:c>
      <x:c r="BU16" s="112">
        <x:f t="shared" si="15"/>
        <x:v>0</x:v>
      </x:c>
      <x:c r="BV16" s="286" t="s">
        <x:v>2394</x:v>
      </x:c>
      <x:c r="BW16" s="112">
        <x:f t="shared" si="15"/>
        <x:v>0</x:v>
      </x:c>
      <x:c r="BX16" s="112">
        <x:f t="shared" si="15"/>
        <x:v>0</x:v>
      </x:c>
      <x:c r="BY16" s="162">
        <x:f t="shared" si="15"/>
        <x:v>0</x:v>
      </x:c>
      <x:c r="BZ16" s="112">
        <x:f t="shared" si="15"/>
        <x:v>0</x:v>
      </x:c>
      <x:c r="CA16" s="162">
        <x:f t="shared" si="15"/>
        <x:v>0</x:v>
      </x:c>
      <x:c r="CB16" s="112">
        <x:f t="shared" si="15"/>
        <x:v>0</x:v>
      </x:c>
      <x:c r="CC16" s="162">
        <x:f t="shared" si="15"/>
        <x:v>0</x:v>
      </x:c>
      <x:c r="CD16" s="112">
        <x:f t="shared" si="15"/>
        <x:v>0</x:v>
      </x:c>
      <x:c r="CE16" s="112">
        <x:f t="shared" si="15"/>
        <x:v>2</x:v>
      </x:c>
      <x:c r="CF16" s="162">
        <x:f t="shared" si="15"/>
        <x:v>18.960000000000001</x:v>
      </x:c>
      <x:c r="CG16" s="112">
        <x:f t="shared" si="15"/>
        <x:v>0</x:v>
      </x:c>
      <x:c r="CH16" s="112">
        <x:f t="shared" si="15"/>
        <x:v>0</x:v>
      </x:c>
      <x:c r="CI16" s="112">
        <x:f t="shared" si="15"/>
        <x:v>0</x:v>
      </x:c>
      <x:c r="CJ16" s="112">
        <x:f t="shared" si="15"/>
        <x:v>29</x:v>
      </x:c>
      <x:c r="CK16" s="112">
        <x:f t="shared" si="15"/>
        <x:v>0</x:v>
      </x:c>
      <x:c r="CL16" s="112">
        <x:f t="shared" si="15"/>
        <x:v>0</x:v>
      </x:c>
      <x:c r="CM16" s="112">
        <x:f t="shared" si="15"/>
        <x:v>0</x:v>
      </x:c>
      <x:c r="CN16" s="112">
        <x:f t="shared" si="15"/>
        <x:v>0</x:v>
      </x:c>
      <x:c r="CO16" s="112">
        <x:f t="shared" si="15"/>
        <x:v>1</x:v>
      </x:c>
      <x:c r="CP16" s="162">
        <x:f t="shared" si="15"/>
        <x:v>67.439999999999998</x:v>
      </x:c>
      <x:c r="CQ16" s="112">
        <x:f t="shared" si="15"/>
        <x:v>38</x:v>
      </x:c>
      <x:c r="CR16" s="162">
        <x:f t="shared" si="15"/>
        <x:v>3198</x:v>
      </x:c>
      <x:c r="CS16" s="112">
        <x:f t="shared" si="15"/>
        <x:v>181</x:v>
      </x:c>
      <x:c r="CT16" s="112">
        <x:f t="shared" si="15"/>
        <x:v>7</x:v>
      </x:c>
      <x:c r="CU16" s="112">
        <x:f t="shared" si="15"/>
        <x:v>65</x:v>
      </x:c>
      <x:c r="CV16" s="112">
        <x:f t="shared" si="15"/>
        <x:v>0</x:v>
      </x:c>
      <x:c r="CW16" s="112">
        <x:f t="shared" si="15"/>
        <x:v>0</x:v>
      </x:c>
      <x:c r="CX16" s="112">
        <x:f t="shared" si="15"/>
        <x:v>0</x:v>
      </x:c>
      <x:c r="CY16" s="286" t="s">
        <x:v>2394</x:v>
      </x:c>
      <x:c r="CZ16" s="112">
        <x:f t="shared" si="15"/>
        <x:v>10</x:v>
      </x:c>
      <x:c r="DA16" s="162">
        <x:f t="shared" si="15"/>
        <x:v>552.21000000000004</x:v>
      </x:c>
      <x:c r="DB16" s="112">
        <x:f t="shared" si="15"/>
        <x:v>2</x:v>
      </x:c>
      <x:c r="DC16" s="162">
        <x:f t="shared" si="15"/>
        <x:v>656.31999999999994</x:v>
      </x:c>
      <x:c r="DD16" s="112">
        <x:f t="shared" si="15"/>
        <x:v>2</x:v>
      </x:c>
      <x:c r="DE16" s="162">
        <x:f t="shared" si="15"/>
        <x:v>656.31999999999994</x:v>
      </x:c>
      <x:c r="DF16" s="112">
        <x:f t="shared" si="15"/>
        <x:v>0</x:v>
      </x:c>
      <x:c r="DG16" s="163">
        <x:f t="shared" si="15"/>
        <x:v>0</x:v>
      </x:c>
    </x:row>
    <x:row r="17" spans="1:111" ht="30" customHeight="1">
      <x:c r="A17" s="286" t="s">
        <x:v>675</x:v>
      </x:c>
      <x:c r="B17" s="115">
        <x:f t="shared" ref="B17:AK17" si="16">SUM(B18:B58)</x:f>
        <x:v>0</x:v>
      </x:c>
      <x:c r="C17" s="162">
        <x:f t="shared" si="16"/>
        <x:v>0</x:v>
      </x:c>
      <x:c r="D17" s="112">
        <x:f t="shared" si="16"/>
        <x:v>0</x:v>
      </x:c>
      <x:c r="E17" s="162">
        <x:f t="shared" si="16"/>
        <x:v>0</x:v>
      </x:c>
      <x:c r="F17" s="112">
        <x:f t="shared" si="16"/>
        <x:v>0</x:v>
      </x:c>
      <x:c r="G17" s="162">
        <x:f t="shared" si="16"/>
        <x:v>0</x:v>
      </x:c>
      <x:c r="H17" s="112">
        <x:f t="shared" si="16"/>
        <x:v>0</x:v>
      </x:c>
      <x:c r="I17" s="162">
        <x:f t="shared" si="16"/>
        <x:v>0</x:v>
      </x:c>
      <x:c r="J17" s="112">
        <x:f t="shared" si="16"/>
        <x:v>29</x:v>
      </x:c>
      <x:c r="K17" s="112">
        <x:f t="shared" si="16"/>
        <x:v>0</x:v>
      </x:c>
      <x:c r="L17" s="162">
        <x:f t="shared" si="16"/>
        <x:v>0</x:v>
      </x:c>
      <x:c r="M17" s="112">
        <x:f t="shared" si="16"/>
        <x:v>1</x:v>
      </x:c>
      <x:c r="N17" s="112">
        <x:f t="shared" si="16"/>
        <x:v>1</x:v>
      </x:c>
      <x:c r="O17" s="112">
        <x:f t="shared" si="16"/>
        <x:v>0</x:v>
      </x:c>
      <x:c r="P17" s="112">
        <x:f t="shared" si="16"/>
        <x:v>0</x:v>
      </x:c>
      <x:c r="Q17" s="112">
        <x:f t="shared" si="16"/>
        <x:v>0</x:v>
      </x:c>
      <x:c r="R17" s="162">
        <x:f t="shared" si="16"/>
        <x:v>0</x:v>
      </x:c>
      <x:c r="S17" s="112">
        <x:f t="shared" si="16"/>
        <x:v>0</x:v>
      </x:c>
      <x:c r="T17" s="162">
        <x:f t="shared" si="16"/>
        <x:v>0</x:v>
      </x:c>
      <x:c r="U17" s="112">
        <x:f t="shared" si="16"/>
        <x:v>11</x:v>
      </x:c>
      <x:c r="V17" s="162">
        <x:f t="shared" si="16"/>
        <x:v>515.55999999999995</x:v>
      </x:c>
      <x:c r="W17" s="112">
        <x:f t="shared" si="16"/>
        <x:v>3</x:v>
      </x:c>
      <x:c r="X17" s="112">
        <x:f t="shared" si="16"/>
        <x:v>220</x:v>
      </x:c>
      <x:c r="Y17" s="112">
        <x:f t="shared" si="16"/>
        <x:v>29</x:v>
      </x:c>
      <x:c r="Z17" s="112">
        <x:f t="shared" si="16"/>
        <x:v>20</x:v>
      </x:c>
      <x:c r="AA17" s="112">
        <x:f t="shared" si="16"/>
        <x:v>30</x:v>
      </x:c>
      <x:c r="AB17" s="112">
        <x:f t="shared" si="16"/>
        <x:v>12</x:v>
      </x:c>
      <x:c r="AC17" s="112">
        <x:f t="shared" si="16"/>
        <x:v>9</x:v>
      </x:c>
      <x:c r="AD17" s="112">
        <x:f t="shared" si="16"/>
        <x:v>18</x:v>
      </x:c>
      <x:c r="AE17" s="112">
        <x:f t="shared" si="16"/>
        <x:v>0</x:v>
      </x:c>
      <x:c r="AF17" s="112">
        <x:f t="shared" si="16"/>
        <x:v>0</x:v>
      </x:c>
      <x:c r="AG17" s="112">
        <x:f t="shared" si="16"/>
        <x:v>41</x:v>
      </x:c>
      <x:c r="AH17" s="112">
        <x:f t="shared" si="16"/>
        <x:v>2</x:v>
      </x:c>
      <x:c r="AI17" s="112">
        <x:f t="shared" si="16"/>
        <x:v>3</x:v>
      </x:c>
      <x:c r="AJ17" s="112">
        <x:f t="shared" si="16"/>
        <x:v>39</x:v>
      </x:c>
      <x:c r="AK17" s="112">
        <x:f t="shared" si="16"/>
        <x:v>88</x:v>
      </x:c>
      <x:c r="AL17" s="286" t="s">
        <x:v>675</x:v>
      </x:c>
      <x:c r="AM17" s="112">
        <x:f t="shared" ref="AM17:BU17" si="17">SUM(AM18:AM58)</x:f>
        <x:v>0</x:v>
      </x:c>
      <x:c r="AN17" s="162">
        <x:f t="shared" si="17"/>
        <x:v>0</x:v>
      </x:c>
      <x:c r="AO17" s="112">
        <x:f t="shared" si="17"/>
        <x:v>0</x:v>
      </x:c>
      <x:c r="AP17" s="112">
        <x:f t="shared" si="17"/>
        <x:v>0</x:v>
      </x:c>
      <x:c r="AQ17" s="112">
        <x:f t="shared" si="17"/>
        <x:v>0</x:v>
      </x:c>
      <x:c r="AR17" s="162">
        <x:f t="shared" si="17"/>
        <x:v>0</x:v>
      </x:c>
      <x:c r="AS17" s="112">
        <x:f t="shared" si="17"/>
        <x:v>0</x:v>
      </x:c>
      <x:c r="AT17" s="162">
        <x:f t="shared" si="17"/>
        <x:v>0</x:v>
      </x:c>
      <x:c r="AU17" s="112">
        <x:f t="shared" si="17"/>
        <x:v>0</x:v>
      </x:c>
      <x:c r="AV17" s="112">
        <x:f t="shared" si="17"/>
        <x:v>0</x:v>
      </x:c>
      <x:c r="AW17" s="112">
        <x:f t="shared" si="17"/>
        <x:v>0</x:v>
      </x:c>
      <x:c r="AX17" s="112">
        <x:f t="shared" si="17"/>
        <x:v>0</x:v>
      </x:c>
      <x:c r="AY17" s="112">
        <x:f t="shared" si="17"/>
        <x:v>0</x:v>
      </x:c>
      <x:c r="AZ17" s="112">
        <x:f t="shared" si="17"/>
        <x:v>1</x:v>
      </x:c>
      <x:c r="BA17" s="162">
        <x:f t="shared" si="17"/>
        <x:v>82</x:v>
      </x:c>
      <x:c r="BB17" s="112">
        <x:f t="shared" si="17"/>
        <x:v>0</x:v>
      </x:c>
      <x:c r="BC17" s="112">
        <x:f t="shared" si="17"/>
        <x:v>0</x:v>
      </x:c>
      <x:c r="BD17" s="112">
        <x:f t="shared" si="17"/>
        <x:v>1</x:v>
      </x:c>
      <x:c r="BE17" s="112">
        <x:f t="shared" si="17"/>
        <x:v>36</x:v>
      </x:c>
      <x:c r="BF17" s="112">
        <x:f t="shared" si="17"/>
        <x:v>196</x:v>
      </x:c>
      <x:c r="BG17" s="112">
        <x:f t="shared" si="17"/>
        <x:v>0</x:v>
      </x:c>
      <x:c r="BH17" s="112">
        <x:f t="shared" si="17"/>
        <x:v>0</x:v>
      </x:c>
      <x:c r="BI17" s="112">
        <x:f t="shared" si="17"/>
        <x:v>0</x:v>
      </x:c>
      <x:c r="BJ17" s="162">
        <x:f t="shared" si="17"/>
        <x:v>0</x:v>
      </x:c>
      <x:c r="BK17" s="112">
        <x:f t="shared" si="17"/>
        <x:v>0</x:v>
      </x:c>
      <x:c r="BL17" s="162">
        <x:f t="shared" si="17"/>
        <x:v>0</x:v>
      </x:c>
      <x:c r="BM17" s="112">
        <x:f t="shared" si="17"/>
        <x:v>0</x:v>
      </x:c>
      <x:c r="BN17" s="162">
        <x:f t="shared" si="17"/>
        <x:v>0</x:v>
      </x:c>
      <x:c r="BO17" s="112">
        <x:f t="shared" si="17"/>
        <x:v>0</x:v>
      </x:c>
      <x:c r="BP17" s="162">
        <x:f t="shared" si="17"/>
        <x:v>0</x:v>
      </x:c>
      <x:c r="BQ17" s="112">
        <x:f t="shared" si="17"/>
        <x:v>0</x:v>
      </x:c>
      <x:c r="BR17" s="112">
        <x:f t="shared" si="17"/>
        <x:v>0</x:v>
      </x:c>
      <x:c r="BS17" s="112">
        <x:f t="shared" si="17"/>
        <x:v>0</x:v>
      </x:c>
      <x:c r="BT17" s="112">
        <x:f t="shared" si="17"/>
        <x:v>0</x:v>
      </x:c>
      <x:c r="BU17" s="112">
        <x:f t="shared" si="17"/>
        <x:v>0</x:v>
      </x:c>
      <x:c r="BV17" s="286" t="s">
        <x:v>675</x:v>
      </x:c>
      <x:c r="BW17" s="112">
        <x:f t="shared" ref="BW17:CX17" si="18">SUM(BW18:BW58)</x:f>
        <x:v>0</x:v>
      </x:c>
      <x:c r="BX17" s="112">
        <x:f t="shared" si="18"/>
        <x:v>0</x:v>
      </x:c>
      <x:c r="BY17" s="162">
        <x:f t="shared" si="18"/>
        <x:v>0</x:v>
      </x:c>
      <x:c r="BZ17" s="112">
        <x:f t="shared" si="18"/>
        <x:v>0</x:v>
      </x:c>
      <x:c r="CA17" s="162">
        <x:f t="shared" si="18"/>
        <x:v>0</x:v>
      </x:c>
      <x:c r="CB17" s="112">
        <x:f t="shared" si="18"/>
        <x:v>0</x:v>
      </x:c>
      <x:c r="CC17" s="162">
        <x:f t="shared" si="18"/>
        <x:v>0</x:v>
      </x:c>
      <x:c r="CD17" s="112">
        <x:f t="shared" si="18"/>
        <x:v>0</x:v>
      </x:c>
      <x:c r="CE17" s="112">
        <x:f t="shared" si="18"/>
        <x:v>2</x:v>
      </x:c>
      <x:c r="CF17" s="162">
        <x:f t="shared" si="18"/>
        <x:v>18.960000000000001</x:v>
      </x:c>
      <x:c r="CG17" s="112">
        <x:f t="shared" si="18"/>
        <x:v>0</x:v>
      </x:c>
      <x:c r="CH17" s="112">
        <x:f t="shared" si="18"/>
        <x:v>0</x:v>
      </x:c>
      <x:c r="CI17" s="112">
        <x:f t="shared" si="18"/>
        <x:v>0</x:v>
      </x:c>
      <x:c r="CJ17" s="112">
        <x:f t="shared" si="18"/>
        <x:v>29</x:v>
      </x:c>
      <x:c r="CK17" s="112">
        <x:f t="shared" si="18"/>
        <x:v>0</x:v>
      </x:c>
      <x:c r="CL17" s="112">
        <x:f t="shared" si="18"/>
        <x:v>0</x:v>
      </x:c>
      <x:c r="CM17" s="112">
        <x:f t="shared" si="18"/>
        <x:v>0</x:v>
      </x:c>
      <x:c r="CN17" s="112">
        <x:f t="shared" si="18"/>
        <x:v>0</x:v>
      </x:c>
      <x:c r="CO17" s="112">
        <x:f t="shared" si="18"/>
        <x:v>1</x:v>
      </x:c>
      <x:c r="CP17" s="162">
        <x:f t="shared" si="18"/>
        <x:v>67.439999999999998</x:v>
      </x:c>
      <x:c r="CQ17" s="112">
        <x:f t="shared" si="18"/>
        <x:v>38</x:v>
      </x:c>
      <x:c r="CR17" s="162">
        <x:f t="shared" si="18"/>
        <x:v>3198</x:v>
      </x:c>
      <x:c r="CS17" s="112">
        <x:f t="shared" si="18"/>
        <x:v>181</x:v>
      </x:c>
      <x:c r="CT17" s="112">
        <x:f t="shared" si="18"/>
        <x:v>7</x:v>
      </x:c>
      <x:c r="CU17" s="112">
        <x:f t="shared" si="18"/>
        <x:v>65</x:v>
      </x:c>
      <x:c r="CV17" s="112">
        <x:f t="shared" si="18"/>
        <x:v>0</x:v>
      </x:c>
      <x:c r="CW17" s="112">
        <x:f t="shared" si="18"/>
        <x:v>0</x:v>
      </x:c>
      <x:c r="CX17" s="112">
        <x:f t="shared" si="18"/>
        <x:v>0</x:v>
      </x:c>
      <x:c r="CY17" s="286" t="s">
        <x:v>675</x:v>
      </x:c>
      <x:c r="CZ17" s="112">
        <x:f t="shared" ref="CZ17:DG17" si="19">SUM(CZ18:CZ58)</x:f>
        <x:v>10</x:v>
      </x:c>
      <x:c r="DA17" s="162">
        <x:f t="shared" si="19"/>
        <x:v>552.21000000000004</x:v>
      </x:c>
      <x:c r="DB17" s="112">
        <x:f t="shared" si="19"/>
        <x:v>2</x:v>
      </x:c>
      <x:c r="DC17" s="162">
        <x:f t="shared" si="19"/>
        <x:v>656.31999999999994</x:v>
      </x:c>
      <x:c r="DD17" s="112">
        <x:f t="shared" si="19"/>
        <x:v>2</x:v>
      </x:c>
      <x:c r="DE17" s="162">
        <x:f t="shared" si="19"/>
        <x:v>656.31999999999994</x:v>
      </x:c>
      <x:c r="DF17" s="112">
        <x:f t="shared" si="19"/>
        <x:v>0</x:v>
      </x:c>
      <x:c r="DG17" s="163">
        <x:f t="shared" si="19"/>
        <x:v>0</x:v>
      </x:c>
    </x:row>
    <x:row r="18" spans="1:111" ht="30" customHeight="1">
      <x:c r="A18" s="513" t="s">
        <x:v>1200</x:v>
      </x:c>
      <x:c r="B18" s="115"/>
      <x:c r="C18" s="162"/>
      <x:c r="D18" s="112"/>
      <x:c r="E18" s="162"/>
      <x:c r="F18" s="112"/>
      <x:c r="G18" s="162"/>
      <x:c r="H18" s="112"/>
      <x:c r="I18" s="162"/>
      <x:c r="J18" s="112"/>
      <x:c r="K18" s="112"/>
      <x:c r="L18" s="162"/>
      <x:c r="M18" s="112"/>
      <x:c r="N18" s="112"/>
      <x:c r="O18" s="112"/>
      <x:c r="P18" s="112"/>
      <x:c r="Q18" s="112"/>
      <x:c r="R18" s="162"/>
      <x:c r="S18" s="112">
        <x:v>0</x:v>
      </x:c>
      <x:c r="T18" s="162">
        <x:v>0</x:v>
      </x:c>
      <x:c r="U18" s="112"/>
      <x:c r="V18" s="162"/>
      <x:c r="W18" s="112"/>
      <x:c r="X18" s="112"/>
      <x:c r="Y18" s="112"/>
      <x:c r="Z18" s="112"/>
      <x:c r="AA18" s="112">
        <x:v>1</x:v>
      </x:c>
      <x:c r="AB18" s="112"/>
      <x:c r="AC18" s="112"/>
      <x:c r="AD18" s="112">
        <x:v>1</x:v>
      </x:c>
      <x:c r="AE18" s="112"/>
      <x:c r="AF18" s="112"/>
      <x:c r="AG18" s="112">
        <x:v>1</x:v>
      </x:c>
      <x:c r="AH18" s="112"/>
      <x:c r="AI18" s="112"/>
      <x:c r="AJ18" s="112">
        <x:v>1</x:v>
      </x:c>
      <x:c r="AK18" s="112">
        <x:v>3</x:v>
      </x:c>
      <x:c r="AL18" s="513" t="s">
        <x:v>1200</x:v>
      </x:c>
      <x:c r="AM18" s="112"/>
      <x:c r="AN18" s="162"/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/>
      <x:c r="AY18" s="112"/>
      <x:c r="AZ18" s="112"/>
      <x:c r="BA18" s="162"/>
      <x:c r="BB18" s="112"/>
      <x:c r="BC18" s="112"/>
      <x:c r="BD18" s="112"/>
      <x:c r="BE18" s="112"/>
      <x:c r="BF18" s="112"/>
      <x:c r="BG18" s="112"/>
      <x:c r="BH18" s="112"/>
      <x:c r="BI18" s="112"/>
      <x:c r="BJ18" s="162"/>
      <x:c r="BK18" s="112"/>
      <x:c r="BL18" s="162"/>
      <x:c r="BM18" s="112"/>
      <x:c r="BN18" s="162"/>
      <x:c r="BO18" s="112"/>
      <x:c r="BP18" s="162"/>
      <x:c r="BQ18" s="112"/>
      <x:c r="BR18" s="112"/>
      <x:c r="BS18" s="112"/>
      <x:c r="BT18" s="112"/>
      <x:c r="BU18" s="112"/>
      <x:c r="BV18" s="513" t="s">
        <x:v>1200</x:v>
      </x:c>
      <x:c r="BW18" s="112"/>
      <x:c r="BX18" s="112"/>
      <x:c r="BY18" s="162"/>
      <x:c r="BZ18" s="112"/>
      <x:c r="CA18" s="162"/>
      <x:c r="CB18" s="112"/>
      <x:c r="CC18" s="162"/>
      <x:c r="CD18" s="112"/>
      <x:c r="CE18" s="112">
        <x:v>0</x:v>
      </x:c>
      <x:c r="CF18" s="162">
        <x:v>0</x:v>
      </x:c>
      <x:c r="CG18" s="112"/>
      <x:c r="CH18" s="112"/>
      <x:c r="CI18" s="112"/>
      <x:c r="CJ18" s="112"/>
      <x:c r="CK18" s="112"/>
      <x:c r="CL18" s="112"/>
      <x:c r="CM18" s="112"/>
      <x:c r="CN18" s="112"/>
      <x:c r="CO18" s="112"/>
      <x:c r="CP18" s="162"/>
      <x:c r="CQ18" s="112">
        <x:v>1</x:v>
      </x:c>
      <x:c r="CR18" s="162">
        <x:v>78</x:v>
      </x:c>
      <x:c r="CS18" s="112">
        <x:v>4</x:v>
      </x:c>
      <x:c r="CT18" s="112"/>
      <x:c r="CU18" s="112">
        <x:v>2</x:v>
      </x:c>
      <x:c r="CV18" s="112"/>
      <x:c r="CW18" s="112"/>
      <x:c r="CX18" s="112"/>
      <x:c r="CY18" s="513" t="s">
        <x:v>1200</x:v>
      </x:c>
      <x:c r="CZ18" s="112">
        <x:v>0</x:v>
      </x:c>
      <x:c r="DA18" s="162">
        <x:v>0</x:v>
      </x:c>
      <x:c r="DB18" s="112"/>
      <x:c r="DC18" s="162"/>
      <x:c r="DD18" s="112"/>
      <x:c r="DE18" s="162"/>
      <x:c r="DF18" s="112"/>
      <x:c r="DG18" s="163"/>
    </x:row>
    <x:row r="19" spans="1:111" ht="30" customHeight="1">
      <x:c r="A19" s="513" t="s">
        <x:v>1127</x:v>
      </x:c>
      <x:c r="B19" s="115"/>
      <x:c r="C19" s="162"/>
      <x:c r="D19" s="112"/>
      <x:c r="E19" s="162"/>
      <x:c r="F19" s="112"/>
      <x:c r="G19" s="162"/>
      <x:c r="H19" s="112"/>
      <x:c r="I19" s="162"/>
      <x:c r="J19" s="112">
        <x:v>1</x:v>
      </x:c>
      <x:c r="K19" s="112"/>
      <x:c r="L19" s="162"/>
      <x:c r="M19" s="112"/>
      <x:c r="N19" s="112"/>
      <x:c r="O19" s="112"/>
      <x:c r="P19" s="112"/>
      <x:c r="Q19" s="112"/>
      <x:c r="R19" s="162"/>
      <x:c r="S19" s="112"/>
      <x:c r="T19" s="162"/>
      <x:c r="U19" s="112">
        <x:v>1</x:v>
      </x:c>
      <x:c r="V19" s="162">
        <x:v>58.770000000000003</x:v>
      </x:c>
      <x:c r="W19" s="112"/>
      <x:c r="X19" s="112">
        <x:v>6</x:v>
      </x:c>
      <x:c r="Y19" s="112"/>
      <x:c r="Z19" s="112"/>
      <x:c r="AA19" s="112">
        <x:v>1</x:v>
      </x:c>
      <x:c r="AB19" s="112"/>
      <x:c r="AC19" s="112"/>
      <x:c r="AD19" s="112">
        <x:v>1</x:v>
      </x:c>
      <x:c r="AE19" s="112"/>
      <x:c r="AF19" s="112"/>
      <x:c r="AG19" s="112">
        <x:v>1</x:v>
      </x:c>
      <x:c r="AH19" s="112"/>
      <x:c r="AI19" s="112"/>
      <x:c r="AJ19" s="112">
        <x:v>1</x:v>
      </x:c>
      <x:c r="AK19" s="112">
        <x:v>3</x:v>
      </x:c>
      <x:c r="AL19" s="513" t="s">
        <x:v>1127</x:v>
      </x:c>
      <x:c r="AM19" s="112"/>
      <x:c r="AN19" s="162"/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/>
      <x:c r="AY19" s="112"/>
      <x:c r="AZ19" s="112"/>
      <x:c r="BA19" s="162"/>
      <x:c r="BB19" s="112"/>
      <x:c r="BC19" s="112"/>
      <x:c r="BD19" s="112"/>
      <x:c r="BE19" s="112">
        <x:v>1</x:v>
      </x:c>
      <x:c r="BF19" s="112">
        <x:v>6</x:v>
      </x:c>
      <x:c r="BG19" s="112"/>
      <x:c r="BH19" s="112"/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513" t="s">
        <x:v>1127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/>
      <x:c r="CF19" s="162"/>
      <x:c r="CG19" s="112"/>
      <x:c r="CH19" s="112"/>
      <x:c r="CI19" s="112"/>
      <x:c r="CJ19" s="112"/>
      <x:c r="CK19" s="112"/>
      <x:c r="CL19" s="112"/>
      <x:c r="CM19" s="112"/>
      <x:c r="CN19" s="112"/>
      <x:c r="CO19" s="112"/>
      <x:c r="CP19" s="162"/>
      <x:c r="CQ19" s="112">
        <x:v>1</x:v>
      </x:c>
      <x:c r="CR19" s="162">
        <x:v>168</x:v>
      </x:c>
      <x:c r="CS19" s="112">
        <x:v>6</x:v>
      </x:c>
      <x:c r="CT19" s="112"/>
      <x:c r="CU19" s="112">
        <x:v>1</x:v>
      </x:c>
      <x:c r="CV19" s="112"/>
      <x:c r="CW19" s="112"/>
      <x:c r="CX19" s="112"/>
      <x:c r="CY19" s="513" t="s">
        <x:v>1127</x:v>
      </x:c>
      <x:c r="CZ19" s="112">
        <x:v>1</x:v>
      </x:c>
      <x:c r="DA19" s="162">
        <x:v>58.770000000000003</x:v>
      </x:c>
      <x:c r="DB19" s="112"/>
      <x:c r="DC19" s="162"/>
      <x:c r="DD19" s="112"/>
      <x:c r="DE19" s="162"/>
      <x:c r="DF19" s="112"/>
      <x:c r="DG19" s="163"/>
    </x:row>
    <x:row r="20" spans="1:111" ht="30" customHeight="1">
      <x:c r="A20" s="513" t="s">
        <x:v>1333</x:v>
      </x:c>
      <x:c r="B20" s="115"/>
      <x:c r="C20" s="162"/>
      <x:c r="D20" s="112"/>
      <x:c r="E20" s="162"/>
      <x:c r="F20" s="112"/>
      <x:c r="G20" s="162"/>
      <x:c r="H20" s="112"/>
      <x:c r="I20" s="162"/>
      <x:c r="J20" s="112">
        <x:v>1</x:v>
      </x:c>
      <x:c r="K20" s="112"/>
      <x:c r="L20" s="162"/>
      <x:c r="M20" s="112"/>
      <x:c r="N20" s="112"/>
      <x:c r="O20" s="112"/>
      <x:c r="P20" s="112"/>
      <x:c r="Q20" s="112"/>
      <x:c r="R20" s="162"/>
      <x:c r="S20" s="112"/>
      <x:c r="T20" s="162"/>
      <x:c r="U20" s="112"/>
      <x:c r="V20" s="162"/>
      <x:c r="W20" s="112"/>
      <x:c r="X20" s="112"/>
      <x:c r="Y20" s="112">
        <x:v>1</x:v>
      </x:c>
      <x:c r="Z20" s="112">
        <x:v>1</x:v>
      </x:c>
      <x:c r="AA20" s="112">
        <x:v>1</x:v>
      </x:c>
      <x:c r="AB20" s="112"/>
      <x:c r="AC20" s="112"/>
      <x:c r="AD20" s="112"/>
      <x:c r="AE20" s="112"/>
      <x:c r="AF20" s="112"/>
      <x:c r="AG20" s="112">
        <x:v>1</x:v>
      </x:c>
      <x:c r="AH20" s="112"/>
      <x:c r="AI20" s="112"/>
      <x:c r="AJ20" s="112">
        <x:v>1</x:v>
      </x:c>
      <x:c r="AK20" s="112">
        <x:v>3</x:v>
      </x:c>
      <x:c r="AL20" s="513" t="s">
        <x:v>1333</x:v>
      </x:c>
      <x:c r="AM20" s="112"/>
      <x:c r="AN20" s="162"/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/>
      <x:c r="AY20" s="112"/>
      <x:c r="AZ20" s="112"/>
      <x:c r="BA20" s="162"/>
      <x:c r="BB20" s="112"/>
      <x:c r="BC20" s="112"/>
      <x:c r="BD20" s="112"/>
      <x:c r="BE20" s="112">
        <x:v>1</x:v>
      </x:c>
      <x:c r="BF20" s="112">
        <x:v>6</x:v>
      </x:c>
      <x:c r="BG20" s="112"/>
      <x:c r="BH20" s="112"/>
      <x:c r="BI20" s="112"/>
      <x:c r="BJ20" s="162"/>
      <x:c r="BK20" s="112"/>
      <x:c r="BL20" s="162"/>
      <x:c r="BM20" s="112"/>
      <x:c r="BN20" s="162"/>
      <x:c r="BO20" s="112"/>
      <x:c r="BP20" s="162"/>
      <x:c r="BQ20" s="112"/>
      <x:c r="BR20" s="112"/>
      <x:c r="BS20" s="112"/>
      <x:c r="BT20" s="112"/>
      <x:c r="BU20" s="112"/>
      <x:c r="BV20" s="513" t="s">
        <x:v>1333</x:v>
      </x:c>
      <x:c r="BW20" s="112"/>
      <x:c r="BX20" s="112"/>
      <x:c r="BY20" s="162"/>
      <x:c r="BZ20" s="112"/>
      <x:c r="CA20" s="162"/>
      <x:c r="CB20" s="112"/>
      <x:c r="CC20" s="162"/>
      <x:c r="CD20" s="112"/>
      <x:c r="CE20" s="112"/>
      <x:c r="CF20" s="162"/>
      <x:c r="CG20" s="112"/>
      <x:c r="CH20" s="112"/>
      <x:c r="CI20" s="112"/>
      <x:c r="CJ20" s="112">
        <x:v>1</x:v>
      </x:c>
      <x:c r="CK20" s="112"/>
      <x:c r="CL20" s="112"/>
      <x:c r="CM20" s="112"/>
      <x:c r="CN20" s="112"/>
      <x:c r="CO20" s="112"/>
      <x:c r="CP20" s="162"/>
      <x:c r="CQ20" s="112">
        <x:v>1</x:v>
      </x:c>
      <x:c r="CR20" s="162">
        <x:v>19</x:v>
      </x:c>
      <x:c r="CS20" s="112">
        <x:v>4</x:v>
      </x:c>
      <x:c r="CT20" s="112"/>
      <x:c r="CU20" s="112">
        <x:v>2</x:v>
      </x:c>
      <x:c r="CV20" s="112"/>
      <x:c r="CW20" s="112"/>
      <x:c r="CX20" s="112"/>
      <x:c r="CY20" s="513" t="s">
        <x:v>1333</x:v>
      </x:c>
      <x:c r="CZ20" s="112"/>
      <x:c r="DA20" s="162"/>
      <x:c r="DB20" s="112"/>
      <x:c r="DC20" s="162"/>
      <x:c r="DD20" s="112"/>
      <x:c r="DE20" s="162"/>
      <x:c r="DF20" s="112"/>
      <x:c r="DG20" s="163"/>
    </x:row>
    <x:row r="21" spans="1:111" ht="30" customHeight="1">
      <x:c r="A21" s="513" t="s">
        <x:v>76</x:v>
      </x:c>
      <x:c r="B21" s="115"/>
      <x:c r="C21" s="162"/>
      <x:c r="D21" s="112"/>
      <x:c r="E21" s="162"/>
      <x:c r="F21" s="112"/>
      <x:c r="G21" s="162"/>
      <x:c r="H21" s="112"/>
      <x:c r="I21" s="162"/>
      <x:c r="J21" s="112">
        <x:v>1</x:v>
      </x:c>
      <x:c r="K21" s="112"/>
      <x:c r="L21" s="162"/>
      <x:c r="M21" s="112"/>
      <x:c r="N21" s="112"/>
      <x:c r="O21" s="112"/>
      <x:c r="P21" s="112"/>
      <x:c r="Q21" s="112"/>
      <x:c r="R21" s="162"/>
      <x:c r="S21" s="112"/>
      <x:c r="T21" s="162"/>
      <x:c r="U21" s="112"/>
      <x:c r="V21" s="162"/>
      <x:c r="W21" s="112"/>
      <x:c r="X21" s="112">
        <x:v>5</x:v>
      </x:c>
      <x:c r="Y21" s="112">
        <x:v>1</x:v>
      </x:c>
      <x:c r="Z21" s="112">
        <x:v>4</x:v>
      </x:c>
      <x:c r="AA21" s="112">
        <x:v>1</x:v>
      </x:c>
      <x:c r="AB21" s="112"/>
      <x:c r="AC21" s="112"/>
      <x:c r="AD21" s="112"/>
      <x:c r="AE21" s="112"/>
      <x:c r="AF21" s="112"/>
      <x:c r="AG21" s="112">
        <x:v>1</x:v>
      </x:c>
      <x:c r="AH21" s="112"/>
      <x:c r="AI21" s="112"/>
      <x:c r="AJ21" s="112"/>
      <x:c r="AK21" s="112"/>
      <x:c r="AL21" s="513" t="s">
        <x:v>76</x:v>
      </x:c>
      <x:c r="AM21" s="112"/>
      <x:c r="AN21" s="162"/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/>
      <x:c r="AY21" s="112"/>
      <x:c r="AZ21" s="112"/>
      <x:c r="BA21" s="162"/>
      <x:c r="BB21" s="112"/>
      <x:c r="BC21" s="112"/>
      <x:c r="BD21" s="112"/>
      <x:c r="BE21" s="112">
        <x:v>1</x:v>
      </x:c>
      <x:c r="BF21" s="112">
        <x:v>7</x:v>
      </x:c>
      <x:c r="BG21" s="112"/>
      <x:c r="BH21" s="112"/>
      <x:c r="BI21" s="112"/>
      <x:c r="BJ21" s="162"/>
      <x:c r="BK21" s="112"/>
      <x:c r="BL21" s="162"/>
      <x:c r="BM21" s="112"/>
      <x:c r="BN21" s="162"/>
      <x:c r="BO21" s="112"/>
      <x:c r="BP21" s="162"/>
      <x:c r="BQ21" s="112"/>
      <x:c r="BR21" s="112"/>
      <x:c r="BS21" s="112"/>
      <x:c r="BT21" s="112"/>
      <x:c r="BU21" s="112"/>
      <x:c r="BV21" s="513" t="s">
        <x:v>76</x:v>
      </x:c>
      <x:c r="BW21" s="112"/>
      <x:c r="BX21" s="112"/>
      <x:c r="BY21" s="162"/>
      <x:c r="BZ21" s="112"/>
      <x:c r="CA21" s="162"/>
      <x:c r="CB21" s="112"/>
      <x:c r="CC21" s="162"/>
      <x:c r="CD21" s="112"/>
      <x:c r="CE21" s="112"/>
      <x:c r="CF21" s="162"/>
      <x:c r="CG21" s="112"/>
      <x:c r="CH21" s="112"/>
      <x:c r="CI21" s="112"/>
      <x:c r="CJ21" s="112">
        <x:v>1</x:v>
      </x:c>
      <x:c r="CK21" s="112"/>
      <x:c r="CL21" s="112"/>
      <x:c r="CM21" s="112"/>
      <x:c r="CN21" s="112"/>
      <x:c r="CO21" s="112"/>
      <x:c r="CP21" s="162"/>
      <x:c r="CQ21" s="112">
        <x:v>1</x:v>
      </x:c>
      <x:c r="CR21" s="162">
        <x:v>152</x:v>
      </x:c>
      <x:c r="CS21" s="112">
        <x:v>5</x:v>
      </x:c>
      <x:c r="CT21" s="112"/>
      <x:c r="CU21" s="112">
        <x:v>3</x:v>
      </x:c>
      <x:c r="CV21" s="112"/>
      <x:c r="CW21" s="112"/>
      <x:c r="CX21" s="112"/>
      <x:c r="CY21" s="513" t="s">
        <x:v>76</x:v>
      </x:c>
      <x:c r="CZ21" s="112"/>
      <x:c r="DA21" s="162"/>
      <x:c r="DB21" s="112"/>
      <x:c r="DC21" s="162"/>
      <x:c r="DD21" s="112"/>
      <x:c r="DE21" s="162"/>
      <x:c r="DF21" s="112"/>
      <x:c r="DG21" s="163"/>
    </x:row>
    <x:row r="22" spans="1:111" ht="30" customHeight="1">
      <x:c r="A22" s="513" t="s">
        <x:v>1117</x:v>
      </x:c>
      <x:c r="B22" s="115"/>
      <x:c r="C22" s="162"/>
      <x:c r="D22" s="112"/>
      <x:c r="E22" s="162"/>
      <x:c r="F22" s="112"/>
      <x:c r="G22" s="162"/>
      <x:c r="H22" s="112"/>
      <x:c r="I22" s="162"/>
      <x:c r="J22" s="112"/>
      <x:c r="K22" s="112"/>
      <x:c r="L22" s="162"/>
      <x:c r="M22" s="112"/>
      <x:c r="N22" s="112"/>
      <x:c r="O22" s="112"/>
      <x:c r="P22" s="112"/>
      <x:c r="Q22" s="112"/>
      <x:c r="R22" s="162"/>
      <x:c r="S22" s="112"/>
      <x:c r="T22" s="162"/>
      <x:c r="U22" s="112"/>
      <x:c r="V22" s="162"/>
      <x:c r="W22" s="112"/>
      <x:c r="X22" s="112">
        <x:v>5</x:v>
      </x:c>
      <x:c r="Y22" s="112"/>
      <x:c r="Z22" s="112"/>
      <x:c r="AA22" s="112"/>
      <x:c r="AB22" s="112"/>
      <x:c r="AC22" s="112"/>
      <x:c r="AD22" s="112"/>
      <x:c r="AE22" s="112"/>
      <x:c r="AF22" s="112"/>
      <x:c r="AG22" s="112">
        <x:v>1</x:v>
      </x:c>
      <x:c r="AH22" s="112"/>
      <x:c r="AI22" s="112"/>
      <x:c r="AJ22" s="112"/>
      <x:c r="AK22" s="112"/>
      <x:c r="AL22" s="513" t="s">
        <x:v>1117</x:v>
      </x:c>
      <x:c r="AM22" s="112"/>
      <x:c r="AN22" s="162"/>
      <x:c r="AO22" s="112"/>
      <x:c r="AP22" s="112"/>
      <x:c r="AQ22" s="112"/>
      <x:c r="AR22" s="162"/>
      <x:c r="AS22" s="112"/>
      <x:c r="AT22" s="162"/>
      <x:c r="AU22" s="112"/>
      <x:c r="AV22" s="112"/>
      <x:c r="AW22" s="112"/>
      <x:c r="AX22" s="112"/>
      <x:c r="AY22" s="112"/>
      <x:c r="AZ22" s="112"/>
      <x:c r="BA22" s="162"/>
      <x:c r="BB22" s="112"/>
      <x:c r="BC22" s="112"/>
      <x:c r="BD22" s="112"/>
      <x:c r="BE22" s="112">
        <x:v>1</x:v>
      </x:c>
      <x:c r="BF22" s="112">
        <x:v>2</x:v>
      </x:c>
      <x:c r="BG22" s="112"/>
      <x:c r="BH22" s="112"/>
      <x:c r="BI22" s="112"/>
      <x:c r="BJ22" s="162"/>
      <x:c r="BK22" s="112"/>
      <x:c r="BL22" s="162"/>
      <x:c r="BM22" s="112"/>
      <x:c r="BN22" s="162"/>
      <x:c r="BO22" s="112"/>
      <x:c r="BP22" s="162"/>
      <x:c r="BQ22" s="112"/>
      <x:c r="BR22" s="112"/>
      <x:c r="BS22" s="112"/>
      <x:c r="BT22" s="112"/>
      <x:c r="BU22" s="112"/>
      <x:c r="BV22" s="513" t="s">
        <x:v>1117</x:v>
      </x:c>
      <x:c r="BW22" s="112"/>
      <x:c r="BX22" s="112"/>
      <x:c r="BY22" s="162"/>
      <x:c r="BZ22" s="112"/>
      <x:c r="CA22" s="162"/>
      <x:c r="CB22" s="112"/>
      <x:c r="CC22" s="162"/>
      <x:c r="CD22" s="112"/>
      <x:c r="CE22" s="112"/>
      <x:c r="CF22" s="162"/>
      <x:c r="CG22" s="112"/>
      <x:c r="CH22" s="112"/>
      <x:c r="CI22" s="112"/>
      <x:c r="CJ22" s="112"/>
      <x:c r="CK22" s="112"/>
      <x:c r="CL22" s="112"/>
      <x:c r="CM22" s="112"/>
      <x:c r="CN22" s="112"/>
      <x:c r="CO22" s="112"/>
      <x:c r="CP22" s="162"/>
      <x:c r="CQ22" s="112">
        <x:v>1</x:v>
      </x:c>
      <x:c r="CR22" s="162">
        <x:v>112</x:v>
      </x:c>
      <x:c r="CS22" s="112">
        <x:v>4</x:v>
      </x:c>
      <x:c r="CT22" s="112"/>
      <x:c r="CU22" s="112">
        <x:v>2</x:v>
      </x:c>
      <x:c r="CV22" s="112"/>
      <x:c r="CW22" s="112"/>
      <x:c r="CX22" s="112"/>
      <x:c r="CY22" s="513" t="s">
        <x:v>1117</x:v>
      </x:c>
      <x:c r="CZ22" s="112"/>
      <x:c r="DA22" s="162"/>
      <x:c r="DB22" s="112"/>
      <x:c r="DC22" s="162"/>
      <x:c r="DD22" s="112"/>
      <x:c r="DE22" s="162"/>
      <x:c r="DF22" s="112"/>
      <x:c r="DG22" s="163"/>
    </x:row>
    <x:row r="23" spans="1:111" ht="30" customHeight="1">
      <x:c r="A23" s="513" t="s">
        <x:v>785</x:v>
      </x:c>
      <x:c r="B23" s="115"/>
      <x:c r="C23" s="162"/>
      <x:c r="D23" s="112"/>
      <x:c r="E23" s="162"/>
      <x:c r="F23" s="112"/>
      <x:c r="G23" s="162"/>
      <x:c r="H23" s="112"/>
      <x:c r="I23" s="162"/>
      <x:c r="J23" s="112">
        <x:v>1</x:v>
      </x:c>
      <x:c r="K23" s="112"/>
      <x:c r="L23" s="162"/>
      <x:c r="M23" s="112"/>
      <x:c r="N23" s="112"/>
      <x:c r="O23" s="112"/>
      <x:c r="P23" s="112"/>
      <x:c r="Q23" s="112"/>
      <x:c r="R23" s="162"/>
      <x:c r="S23" s="112"/>
      <x:c r="T23" s="162"/>
      <x:c r="U23" s="112"/>
      <x:c r="V23" s="162"/>
      <x:c r="W23" s="112"/>
      <x:c r="X23" s="112"/>
      <x:c r="Y23" s="112"/>
      <x:c r="Z23" s="112"/>
      <x:c r="AA23" s="112"/>
      <x:c r="AB23" s="112"/>
      <x:c r="AC23" s="112"/>
      <x:c r="AD23" s="112"/>
      <x:c r="AE23" s="112"/>
      <x:c r="AF23" s="112"/>
      <x:c r="AG23" s="112">
        <x:v>1</x:v>
      </x:c>
      <x:c r="AH23" s="112"/>
      <x:c r="AI23" s="112"/>
      <x:c r="AJ23" s="112">
        <x:v>1</x:v>
      </x:c>
      <x:c r="AK23" s="112">
        <x:v>2</x:v>
      </x:c>
      <x:c r="AL23" s="513" t="s">
        <x:v>785</x:v>
      </x:c>
      <x:c r="AM23" s="112"/>
      <x:c r="AN23" s="162"/>
      <x:c r="AO23" s="112"/>
      <x:c r="AP23" s="112"/>
      <x:c r="AQ23" s="112"/>
      <x:c r="AR23" s="162"/>
      <x:c r="AS23" s="112"/>
      <x:c r="AT23" s="162"/>
      <x:c r="AU23" s="112"/>
      <x:c r="AV23" s="112"/>
      <x:c r="AW23" s="112"/>
      <x:c r="AX23" s="112"/>
      <x:c r="AY23" s="112"/>
      <x:c r="AZ23" s="112"/>
      <x:c r="BA23" s="162"/>
      <x:c r="BB23" s="112"/>
      <x:c r="BC23" s="112"/>
      <x:c r="BD23" s="112"/>
      <x:c r="BE23" s="112"/>
      <x:c r="BF23" s="112"/>
      <x:c r="BG23" s="112"/>
      <x:c r="BH23" s="112"/>
      <x:c r="BI23" s="112"/>
      <x:c r="BJ23" s="162"/>
      <x:c r="BK23" s="112"/>
      <x:c r="BL23" s="162"/>
      <x:c r="BM23" s="112"/>
      <x:c r="BN23" s="162"/>
      <x:c r="BO23" s="112"/>
      <x:c r="BP23" s="162"/>
      <x:c r="BQ23" s="112"/>
      <x:c r="BR23" s="112"/>
      <x:c r="BS23" s="112"/>
      <x:c r="BT23" s="112"/>
      <x:c r="BU23" s="112"/>
      <x:c r="BV23" s="513" t="s">
        <x:v>785</x:v>
      </x:c>
      <x:c r="BW23" s="112"/>
      <x:c r="BX23" s="112"/>
      <x:c r="BY23" s="162"/>
      <x:c r="BZ23" s="112"/>
      <x:c r="CA23" s="162"/>
      <x:c r="CB23" s="112"/>
      <x:c r="CC23" s="162"/>
      <x:c r="CD23" s="112"/>
      <x:c r="CE23" s="112">
        <x:v>1</x:v>
      </x:c>
      <x:c r="CF23" s="162">
        <x:v>18.960000000000001</x:v>
      </x:c>
      <x:c r="CG23" s="112"/>
      <x:c r="CH23" s="112"/>
      <x:c r="CI23" s="112"/>
      <x:c r="CJ23" s="112"/>
      <x:c r="CK23" s="112"/>
      <x:c r="CL23" s="112"/>
      <x:c r="CM23" s="112"/>
      <x:c r="CN23" s="112"/>
      <x:c r="CO23" s="112">
        <x:v>1</x:v>
      </x:c>
      <x:c r="CP23" s="162">
        <x:v>67.439999999999998</x:v>
      </x:c>
      <x:c r="CQ23" s="112">
        <x:v>1</x:v>
      </x:c>
      <x:c r="CR23" s="162">
        <x:v>50</x:v>
      </x:c>
      <x:c r="CS23" s="112">
        <x:v>4</x:v>
      </x:c>
      <x:c r="CT23" s="112"/>
      <x:c r="CU23" s="112">
        <x:v>2</x:v>
      </x:c>
      <x:c r="CV23" s="112"/>
      <x:c r="CW23" s="112"/>
      <x:c r="CX23" s="112"/>
      <x:c r="CY23" s="513" t="s">
        <x:v>785</x:v>
      </x:c>
      <x:c r="CZ23" s="112">
        <x:v>1</x:v>
      </x:c>
      <x:c r="DA23" s="162">
        <x:v>43.200000000000003</x:v>
      </x:c>
      <x:c r="DB23" s="112"/>
      <x:c r="DC23" s="162"/>
      <x:c r="DD23" s="112"/>
      <x:c r="DE23" s="162"/>
      <x:c r="DF23" s="112"/>
      <x:c r="DG23" s="163"/>
    </x:row>
    <x:row r="24" spans="1:111" ht="30" customHeight="1">
      <x:c r="A24" s="513" t="s">
        <x:v>949</x:v>
      </x:c>
      <x:c r="B24" s="115"/>
      <x:c r="C24" s="162"/>
      <x:c r="D24" s="112"/>
      <x:c r="E24" s="162"/>
      <x:c r="F24" s="112"/>
      <x:c r="G24" s="162"/>
      <x:c r="H24" s="112"/>
      <x:c r="I24" s="162"/>
      <x:c r="J24" s="112">
        <x:v>1</x:v>
      </x:c>
      <x:c r="K24" s="112"/>
      <x:c r="L24" s="162"/>
      <x:c r="M24" s="112"/>
      <x:c r="N24" s="112"/>
      <x:c r="O24" s="112"/>
      <x:c r="P24" s="112"/>
      <x:c r="Q24" s="112"/>
      <x:c r="R24" s="162"/>
      <x:c r="S24" s="112"/>
      <x:c r="T24" s="162"/>
      <x:c r="U24" s="112"/>
      <x:c r="V24" s="162"/>
      <x:c r="W24" s="112"/>
      <x:c r="X24" s="112">
        <x:v>4</x:v>
      </x:c>
      <x:c r="Y24" s="112"/>
      <x:c r="Z24" s="112"/>
      <x:c r="AA24" s="112">
        <x:v>1</x:v>
      </x:c>
      <x:c r="AB24" s="112"/>
      <x:c r="AC24" s="112"/>
      <x:c r="AD24" s="112">
        <x:v>1</x:v>
      </x:c>
      <x:c r="AE24" s="112"/>
      <x:c r="AF24" s="112"/>
      <x:c r="AG24" s="112">
        <x:v>1</x:v>
      </x:c>
      <x:c r="AH24" s="112"/>
      <x:c r="AI24" s="112"/>
      <x:c r="AJ24" s="112">
        <x:v>1</x:v>
      </x:c>
      <x:c r="AK24" s="112">
        <x:v>3</x:v>
      </x:c>
      <x:c r="AL24" s="513" t="s">
        <x:v>949</x:v>
      </x:c>
      <x:c r="AM24" s="112"/>
      <x:c r="AN24" s="162"/>
      <x:c r="AO24" s="112"/>
      <x:c r="AP24" s="112"/>
      <x:c r="AQ24" s="112"/>
      <x:c r="AR24" s="162"/>
      <x:c r="AS24" s="112"/>
      <x:c r="AT24" s="162"/>
      <x:c r="AU24" s="112"/>
      <x:c r="AV24" s="112"/>
      <x:c r="AW24" s="112"/>
      <x:c r="AX24" s="112"/>
      <x:c r="AY24" s="112"/>
      <x:c r="AZ24" s="112"/>
      <x:c r="BA24" s="162"/>
      <x:c r="BB24" s="112"/>
      <x:c r="BC24" s="112"/>
      <x:c r="BD24" s="112"/>
      <x:c r="BE24" s="112">
        <x:v>1</x:v>
      </x:c>
      <x:c r="BF24" s="112">
        <x:v>7</x:v>
      </x:c>
      <x:c r="BG24" s="112"/>
      <x:c r="BH24" s="112"/>
      <x:c r="BI24" s="112"/>
      <x:c r="BJ24" s="162"/>
      <x:c r="BK24" s="112"/>
      <x:c r="BL24" s="162"/>
      <x:c r="BM24" s="112"/>
      <x:c r="BN24" s="162"/>
      <x:c r="BO24" s="112"/>
      <x:c r="BP24" s="162"/>
      <x:c r="BQ24" s="112"/>
      <x:c r="BR24" s="112"/>
      <x:c r="BS24" s="112"/>
      <x:c r="BT24" s="112"/>
      <x:c r="BU24" s="112"/>
      <x:c r="BV24" s="513" t="s">
        <x:v>949</x:v>
      </x:c>
      <x:c r="BW24" s="112"/>
      <x:c r="BX24" s="112"/>
      <x:c r="BY24" s="162"/>
      <x:c r="BZ24" s="112"/>
      <x:c r="CA24" s="162"/>
      <x:c r="CB24" s="112"/>
      <x:c r="CC24" s="162"/>
      <x:c r="CD24" s="112"/>
      <x:c r="CE24" s="112"/>
      <x:c r="CF24" s="162"/>
      <x:c r="CG24" s="112"/>
      <x:c r="CH24" s="112"/>
      <x:c r="CI24" s="112"/>
      <x:c r="CJ24" s="112">
        <x:v>1</x:v>
      </x:c>
      <x:c r="CK24" s="112"/>
      <x:c r="CL24" s="112"/>
      <x:c r="CM24" s="112"/>
      <x:c r="CN24" s="112"/>
      <x:c r="CO24" s="112"/>
      <x:c r="CP24" s="162"/>
      <x:c r="CQ24" s="112">
        <x:v>1</x:v>
      </x:c>
      <x:c r="CR24" s="162">
        <x:v>110</x:v>
      </x:c>
      <x:c r="CS24" s="112">
        <x:v>5</x:v>
      </x:c>
      <x:c r="CT24" s="112"/>
      <x:c r="CU24" s="112">
        <x:v>2</x:v>
      </x:c>
      <x:c r="CV24" s="112"/>
      <x:c r="CW24" s="112"/>
      <x:c r="CX24" s="112"/>
      <x:c r="CY24" s="513" t="s">
        <x:v>949</x:v>
      </x:c>
      <x:c r="CZ24" s="112"/>
      <x:c r="DA24" s="162"/>
      <x:c r="DB24" s="112"/>
      <x:c r="DC24" s="162"/>
      <x:c r="DD24" s="112"/>
      <x:c r="DE24" s="162"/>
      <x:c r="DF24" s="112"/>
      <x:c r="DG24" s="163"/>
    </x:row>
    <x:row r="25" spans="1:111" ht="30" customHeight="1">
      <x:c r="A25" s="513" t="s">
        <x:v>1861</x:v>
      </x:c>
      <x:c r="B25" s="115"/>
      <x:c r="C25" s="162"/>
      <x:c r="D25" s="112"/>
      <x:c r="E25" s="162"/>
      <x:c r="F25" s="112"/>
      <x:c r="G25" s="162"/>
      <x:c r="H25" s="112"/>
      <x:c r="I25" s="162"/>
      <x:c r="J25" s="112">
        <x:v>1</x:v>
      </x:c>
      <x:c r="K25" s="112"/>
      <x:c r="L25" s="162"/>
      <x:c r="M25" s="112"/>
      <x:c r="N25" s="112"/>
      <x:c r="O25" s="112"/>
      <x:c r="P25" s="112"/>
      <x:c r="Q25" s="112"/>
      <x:c r="R25" s="162"/>
      <x:c r="S25" s="112"/>
      <x:c r="T25" s="162"/>
      <x:c r="U25" s="112"/>
      <x:c r="V25" s="162"/>
      <x:c r="W25" s="112"/>
      <x:c r="X25" s="112">
        <x:v>6</x:v>
      </x:c>
      <x:c r="Y25" s="112">
        <x:v>1</x:v>
      </x:c>
      <x:c r="Z25" s="112">
        <x:v>1</x:v>
      </x:c>
      <x:c r="AA25" s="112">
        <x:v>1</x:v>
      </x:c>
      <x:c r="AB25" s="112"/>
      <x:c r="AC25" s="112"/>
      <x:c r="AD25" s="112">
        <x:v>1</x:v>
      </x:c>
      <x:c r="AE25" s="112"/>
      <x:c r="AF25" s="112"/>
      <x:c r="AG25" s="112">
        <x:v>1</x:v>
      </x:c>
      <x:c r="AH25" s="112"/>
      <x:c r="AI25" s="112"/>
      <x:c r="AJ25" s="112">
        <x:v>1</x:v>
      </x:c>
      <x:c r="AK25" s="112">
        <x:v>3</x:v>
      </x:c>
      <x:c r="AL25" s="513" t="s">
        <x:v>1861</x:v>
      </x:c>
      <x:c r="AM25" s="112"/>
      <x:c r="AN25" s="162"/>
      <x:c r="AO25" s="112"/>
      <x:c r="AP25" s="112"/>
      <x:c r="AQ25" s="112"/>
      <x:c r="AR25" s="162"/>
      <x:c r="AS25" s="112"/>
      <x:c r="AT25" s="162"/>
      <x:c r="AU25" s="112"/>
      <x:c r="AV25" s="112"/>
      <x:c r="AW25" s="112"/>
      <x:c r="AX25" s="112"/>
      <x:c r="AY25" s="112"/>
      <x:c r="AZ25" s="112"/>
      <x:c r="BA25" s="162"/>
      <x:c r="BB25" s="112"/>
      <x:c r="BC25" s="112"/>
      <x:c r="BD25" s="112"/>
      <x:c r="BE25" s="112">
        <x:v>1</x:v>
      </x:c>
      <x:c r="BF25" s="112">
        <x:v>5</x:v>
      </x:c>
      <x:c r="BG25" s="112"/>
      <x:c r="BH25" s="112"/>
      <x:c r="BI25" s="112"/>
      <x:c r="BJ25" s="162"/>
      <x:c r="BK25" s="112"/>
      <x:c r="BL25" s="162"/>
      <x:c r="BM25" s="112"/>
      <x:c r="BN25" s="162"/>
      <x:c r="BO25" s="112"/>
      <x:c r="BP25" s="162"/>
      <x:c r="BQ25" s="112"/>
      <x:c r="BR25" s="112"/>
      <x:c r="BS25" s="112"/>
      <x:c r="BT25" s="112"/>
      <x:c r="BU25" s="112"/>
      <x:c r="BV25" s="513" t="s">
        <x:v>1861</x:v>
      </x:c>
      <x:c r="BW25" s="112"/>
      <x:c r="BX25" s="112"/>
      <x:c r="BY25" s="162"/>
      <x:c r="BZ25" s="112"/>
      <x:c r="CA25" s="162"/>
      <x:c r="CB25" s="112"/>
      <x:c r="CC25" s="162"/>
      <x:c r="CD25" s="112"/>
      <x:c r="CE25" s="112"/>
      <x:c r="CF25" s="162"/>
      <x:c r="CG25" s="112"/>
      <x:c r="CH25" s="112"/>
      <x:c r="CI25" s="112"/>
      <x:c r="CJ25" s="112">
        <x:v>1</x:v>
      </x:c>
      <x:c r="CK25" s="112"/>
      <x:c r="CL25" s="112"/>
      <x:c r="CM25" s="112"/>
      <x:c r="CN25" s="112"/>
      <x:c r="CO25" s="112"/>
      <x:c r="CP25" s="162"/>
      <x:c r="CQ25" s="112">
        <x:v>1</x:v>
      </x:c>
      <x:c r="CR25" s="162">
        <x:v>122</x:v>
      </x:c>
      <x:c r="CS25" s="112">
        <x:v>4</x:v>
      </x:c>
      <x:c r="CT25" s="112"/>
      <x:c r="CU25" s="112">
        <x:v>1</x:v>
      </x:c>
      <x:c r="CV25" s="112"/>
      <x:c r="CW25" s="112"/>
      <x:c r="CX25" s="112"/>
      <x:c r="CY25" s="513" t="s">
        <x:v>1861</x:v>
      </x:c>
      <x:c r="CZ25" s="112"/>
      <x:c r="DA25" s="162"/>
      <x:c r="DB25" s="112"/>
      <x:c r="DC25" s="162"/>
      <x:c r="DD25" s="112"/>
      <x:c r="DE25" s="162"/>
      <x:c r="DF25" s="112"/>
      <x:c r="DG25" s="163"/>
    </x:row>
    <x:row r="26" spans="1:111" ht="30" customHeight="1">
      <x:c r="A26" s="513" t="s">
        <x:v>1847</x:v>
      </x:c>
      <x:c r="B26" s="115"/>
      <x:c r="C26" s="162"/>
      <x:c r="D26" s="112"/>
      <x:c r="E26" s="162"/>
      <x:c r="F26" s="112"/>
      <x:c r="G26" s="162"/>
      <x:c r="H26" s="112"/>
      <x:c r="I26" s="162"/>
      <x:c r="J26" s="112">
        <x:v>1</x:v>
      </x:c>
      <x:c r="K26" s="112"/>
      <x:c r="L26" s="162"/>
      <x:c r="M26" s="112"/>
      <x:c r="N26" s="112"/>
      <x:c r="O26" s="112"/>
      <x:c r="P26" s="112"/>
      <x:c r="Q26" s="112"/>
      <x:c r="R26" s="162"/>
      <x:c r="S26" s="112"/>
      <x:c r="T26" s="162"/>
      <x:c r="U26" s="112"/>
      <x:c r="V26" s="162"/>
      <x:c r="W26" s="112"/>
      <x:c r="X26" s="112">
        <x:v>5</x:v>
      </x:c>
      <x:c r="Y26" s="112"/>
      <x:c r="Z26" s="112"/>
      <x:c r="AA26" s="112">
        <x:v>1</x:v>
      </x:c>
      <x:c r="AB26" s="112"/>
      <x:c r="AC26" s="112"/>
      <x:c r="AD26" s="112">
        <x:v>1</x:v>
      </x:c>
      <x:c r="AE26" s="112"/>
      <x:c r="AF26" s="112"/>
      <x:c r="AG26" s="112">
        <x:v>1</x:v>
      </x:c>
      <x:c r="AH26" s="112"/>
      <x:c r="AI26" s="112"/>
      <x:c r="AJ26" s="112">
        <x:v>1</x:v>
      </x:c>
      <x:c r="AK26" s="112">
        <x:v>4</x:v>
      </x:c>
      <x:c r="AL26" s="513" t="s">
        <x:v>1847</x:v>
      </x:c>
      <x:c r="AM26" s="112"/>
      <x:c r="AN26" s="162"/>
      <x:c r="AO26" s="112"/>
      <x:c r="AP26" s="112"/>
      <x:c r="AQ26" s="112"/>
      <x:c r="AR26" s="162"/>
      <x:c r="AS26" s="112"/>
      <x:c r="AT26" s="162"/>
      <x:c r="AU26" s="112"/>
      <x:c r="AV26" s="112"/>
      <x:c r="AW26" s="112"/>
      <x:c r="AX26" s="112"/>
      <x:c r="AY26" s="112"/>
      <x:c r="AZ26" s="112"/>
      <x:c r="BA26" s="162"/>
      <x:c r="BB26" s="112"/>
      <x:c r="BC26" s="112"/>
      <x:c r="BD26" s="112"/>
      <x:c r="BE26" s="112">
        <x:v>1</x:v>
      </x:c>
      <x:c r="BF26" s="112">
        <x:v>6</x:v>
      </x:c>
      <x:c r="BG26" s="112"/>
      <x:c r="BH26" s="112"/>
      <x:c r="BI26" s="112"/>
      <x:c r="BJ26" s="162"/>
      <x:c r="BK26" s="112"/>
      <x:c r="BL26" s="162"/>
      <x:c r="BM26" s="112"/>
      <x:c r="BN26" s="162"/>
      <x:c r="BO26" s="112"/>
      <x:c r="BP26" s="162"/>
      <x:c r="BQ26" s="112"/>
      <x:c r="BR26" s="112"/>
      <x:c r="BS26" s="112"/>
      <x:c r="BT26" s="112"/>
      <x:c r="BU26" s="112"/>
      <x:c r="BV26" s="513" t="s">
        <x:v>1847</x:v>
      </x:c>
      <x:c r="BW26" s="112"/>
      <x:c r="BX26" s="112"/>
      <x:c r="BY26" s="162"/>
      <x:c r="BZ26" s="112"/>
      <x:c r="CA26" s="162"/>
      <x:c r="CB26" s="112"/>
      <x:c r="CC26" s="162"/>
      <x:c r="CD26" s="112"/>
      <x:c r="CE26" s="112"/>
      <x:c r="CF26" s="162"/>
      <x:c r="CG26" s="112"/>
      <x:c r="CH26" s="112"/>
      <x:c r="CI26" s="112"/>
      <x:c r="CJ26" s="112">
        <x:v>1</x:v>
      </x:c>
      <x:c r="CK26" s="112"/>
      <x:c r="CL26" s="112"/>
      <x:c r="CM26" s="112"/>
      <x:c r="CN26" s="112"/>
      <x:c r="CO26" s="112"/>
      <x:c r="CP26" s="162"/>
      <x:c r="CQ26" s="112">
        <x:v>1</x:v>
      </x:c>
      <x:c r="CR26" s="162">
        <x:v>101</x:v>
      </x:c>
      <x:c r="CS26" s="112">
        <x:v>4</x:v>
      </x:c>
      <x:c r="CT26" s="112"/>
      <x:c r="CU26" s="112">
        <x:v>1</x:v>
      </x:c>
      <x:c r="CV26" s="112"/>
      <x:c r="CW26" s="112"/>
      <x:c r="CX26" s="112"/>
      <x:c r="CY26" s="513" t="s">
        <x:v>1847</x:v>
      </x:c>
      <x:c r="CZ26" s="112"/>
      <x:c r="DA26" s="162"/>
      <x:c r="DB26" s="112"/>
      <x:c r="DC26" s="162"/>
      <x:c r="DD26" s="112"/>
      <x:c r="DE26" s="162"/>
      <x:c r="DF26" s="112"/>
      <x:c r="DG26" s="163"/>
    </x:row>
    <x:row r="27" spans="1:111" ht="30" customHeight="1">
      <x:c r="A27" s="513" t="s">
        <x:v>760</x:v>
      </x:c>
      <x:c r="B27" s="115"/>
      <x:c r="C27" s="162"/>
      <x:c r="D27" s="112"/>
      <x:c r="E27" s="162"/>
      <x:c r="F27" s="112"/>
      <x:c r="G27" s="162"/>
      <x:c r="H27" s="112"/>
      <x:c r="I27" s="162"/>
      <x:c r="J27" s="112"/>
      <x:c r="K27" s="112"/>
      <x:c r="L27" s="162"/>
      <x:c r="M27" s="112"/>
      <x:c r="N27" s="112"/>
      <x:c r="O27" s="112"/>
      <x:c r="P27" s="112"/>
      <x:c r="Q27" s="112"/>
      <x:c r="R27" s="162"/>
      <x:c r="S27" s="112"/>
      <x:c r="T27" s="162"/>
      <x:c r="U27" s="112"/>
      <x:c r="V27" s="162"/>
      <x:c r="W27" s="112"/>
      <x:c r="X27" s="112">
        <x:v>4</x:v>
      </x:c>
      <x:c r="Y27" s="112"/>
      <x:c r="Z27" s="112"/>
      <x:c r="AA27" s="112">
        <x:v>1</x:v>
      </x:c>
      <x:c r="AB27" s="112"/>
      <x:c r="AC27" s="112"/>
      <x:c r="AD27" s="112"/>
      <x:c r="AE27" s="112"/>
      <x:c r="AF27" s="112"/>
      <x:c r="AG27" s="112">
        <x:v>1</x:v>
      </x:c>
      <x:c r="AH27" s="112"/>
      <x:c r="AI27" s="112"/>
      <x:c r="AJ27" s="112"/>
      <x:c r="AK27" s="112"/>
      <x:c r="AL27" s="513" t="s">
        <x:v>760</x:v>
      </x:c>
      <x:c r="AM27" s="112"/>
      <x:c r="AN27" s="162"/>
      <x:c r="AO27" s="112"/>
      <x:c r="AP27" s="112"/>
      <x:c r="AQ27" s="112"/>
      <x:c r="AR27" s="162"/>
      <x:c r="AS27" s="112"/>
      <x:c r="AT27" s="162"/>
      <x:c r="AU27" s="112"/>
      <x:c r="AV27" s="112"/>
      <x:c r="AW27" s="112"/>
      <x:c r="AX27" s="112"/>
      <x:c r="AY27" s="112"/>
      <x:c r="AZ27" s="112"/>
      <x:c r="BA27" s="162"/>
      <x:c r="BB27" s="112"/>
      <x:c r="BC27" s="112"/>
      <x:c r="BD27" s="112"/>
      <x:c r="BE27" s="112">
        <x:v>1</x:v>
      </x:c>
      <x:c r="BF27" s="112">
        <x:v>5</x:v>
      </x:c>
      <x:c r="BG27" s="112"/>
      <x:c r="BH27" s="112"/>
      <x:c r="BI27" s="112"/>
      <x:c r="BJ27" s="162"/>
      <x:c r="BK27" s="112"/>
      <x:c r="BL27" s="162"/>
      <x:c r="BM27" s="112"/>
      <x:c r="BN27" s="162"/>
      <x:c r="BO27" s="112"/>
      <x:c r="BP27" s="162"/>
      <x:c r="BQ27" s="112"/>
      <x:c r="BR27" s="112"/>
      <x:c r="BS27" s="112"/>
      <x:c r="BT27" s="112"/>
      <x:c r="BU27" s="112"/>
      <x:c r="BV27" s="513" t="s">
        <x:v>760</x:v>
      </x:c>
      <x:c r="BW27" s="112"/>
      <x:c r="BX27" s="112"/>
      <x:c r="BY27" s="162"/>
      <x:c r="BZ27" s="112"/>
      <x:c r="CA27" s="162"/>
      <x:c r="CB27" s="112"/>
      <x:c r="CC27" s="162"/>
      <x:c r="CD27" s="112"/>
      <x:c r="CE27" s="112"/>
      <x:c r="CF27" s="162"/>
      <x:c r="CG27" s="112"/>
      <x:c r="CH27" s="112"/>
      <x:c r="CI27" s="112"/>
      <x:c r="CJ27" s="112"/>
      <x:c r="CK27" s="112"/>
      <x:c r="CL27" s="112"/>
      <x:c r="CM27" s="112"/>
      <x:c r="CN27" s="112"/>
      <x:c r="CO27" s="112"/>
      <x:c r="CP27" s="162"/>
      <x:c r="CQ27" s="112">
        <x:v>1</x:v>
      </x:c>
      <x:c r="CR27" s="162">
        <x:v>96</x:v>
      </x:c>
      <x:c r="CS27" s="112">
        <x:v>2</x:v>
      </x:c>
      <x:c r="CT27" s="112"/>
      <x:c r="CU27" s="112">
        <x:v>2</x:v>
      </x:c>
      <x:c r="CV27" s="112"/>
      <x:c r="CW27" s="112"/>
      <x:c r="CX27" s="112"/>
      <x:c r="CY27" s="513" t="s">
        <x:v>760</x:v>
      </x:c>
      <x:c r="CZ27" s="112"/>
      <x:c r="DA27" s="162"/>
      <x:c r="DB27" s="112"/>
      <x:c r="DC27" s="162"/>
      <x:c r="DD27" s="112"/>
      <x:c r="DE27" s="162"/>
      <x:c r="DF27" s="112"/>
      <x:c r="DG27" s="163"/>
    </x:row>
    <x:row r="28" spans="1:111" ht="30" customHeight="1">
      <x:c r="A28" s="513" t="s">
        <x:v>1173</x:v>
      </x:c>
      <x:c r="B28" s="115"/>
      <x:c r="C28" s="162"/>
      <x:c r="D28" s="112"/>
      <x:c r="E28" s="162"/>
      <x:c r="F28" s="112"/>
      <x:c r="G28" s="162"/>
      <x:c r="H28" s="112"/>
      <x:c r="I28" s="162"/>
      <x:c r="J28" s="112">
        <x:v>1</x:v>
      </x:c>
      <x:c r="K28" s="112"/>
      <x:c r="L28" s="162"/>
      <x:c r="M28" s="112"/>
      <x:c r="N28" s="112"/>
      <x:c r="O28" s="112"/>
      <x:c r="P28" s="112"/>
      <x:c r="Q28" s="112"/>
      <x:c r="R28" s="162"/>
      <x:c r="S28" s="112"/>
      <x:c r="T28" s="162"/>
      <x:c r="U28" s="112"/>
      <x:c r="V28" s="162"/>
      <x:c r="W28" s="112"/>
      <x:c r="X28" s="112">
        <x:v>7</x:v>
      </x:c>
      <x:c r="Y28" s="112"/>
      <x:c r="Z28" s="112"/>
      <x:c r="AA28" s="112"/>
      <x:c r="AB28" s="112"/>
      <x:c r="AC28" s="112"/>
      <x:c r="AD28" s="112"/>
      <x:c r="AE28" s="112"/>
      <x:c r="AF28" s="112"/>
      <x:c r="AG28" s="112"/>
      <x:c r="AH28" s="112"/>
      <x:c r="AI28" s="112"/>
      <x:c r="AJ28" s="112">
        <x:v>0</x:v>
      </x:c>
      <x:c r="AK28" s="112">
        <x:v>0</x:v>
      </x:c>
      <x:c r="AL28" s="513" t="s">
        <x:v>1173</x:v>
      </x:c>
      <x:c r="AM28" s="112"/>
      <x:c r="AN28" s="162"/>
      <x:c r="AO28" s="112"/>
      <x:c r="AP28" s="112"/>
      <x:c r="AQ28" s="112"/>
      <x:c r="AR28" s="162"/>
      <x:c r="AS28" s="112"/>
      <x:c r="AT28" s="162"/>
      <x:c r="AU28" s="112"/>
      <x:c r="AV28" s="112"/>
      <x:c r="AW28" s="112"/>
      <x:c r="AX28" s="112"/>
      <x:c r="AY28" s="112"/>
      <x:c r="AZ28" s="112"/>
      <x:c r="BA28" s="162"/>
      <x:c r="BB28" s="112"/>
      <x:c r="BC28" s="112"/>
      <x:c r="BD28" s="112">
        <x:v>1</x:v>
      </x:c>
      <x:c r="BE28" s="112">
        <x:v>1</x:v>
      </x:c>
      <x:c r="BF28" s="112">
        <x:v>4</x:v>
      </x:c>
      <x:c r="BG28" s="112"/>
      <x:c r="BH28" s="112"/>
      <x:c r="BI28" s="112"/>
      <x:c r="BJ28" s="162"/>
      <x:c r="BK28" s="112"/>
      <x:c r="BL28" s="162"/>
      <x:c r="BM28" s="112"/>
      <x:c r="BN28" s="162"/>
      <x:c r="BO28" s="112"/>
      <x:c r="BP28" s="162"/>
      <x:c r="BQ28" s="112"/>
      <x:c r="BR28" s="112"/>
      <x:c r="BS28" s="112"/>
      <x:c r="BT28" s="112"/>
      <x:c r="BU28" s="112"/>
      <x:c r="BV28" s="513" t="s">
        <x:v>1173</x:v>
      </x:c>
      <x:c r="BW28" s="112"/>
      <x:c r="BX28" s="112"/>
      <x:c r="BY28" s="162"/>
      <x:c r="BZ28" s="112"/>
      <x:c r="CA28" s="162"/>
      <x:c r="CB28" s="112"/>
      <x:c r="CC28" s="162"/>
      <x:c r="CD28" s="112"/>
      <x:c r="CE28" s="112"/>
      <x:c r="CF28" s="162"/>
      <x:c r="CG28" s="112"/>
      <x:c r="CH28" s="112"/>
      <x:c r="CI28" s="112"/>
      <x:c r="CJ28" s="112">
        <x:v>1</x:v>
      </x:c>
      <x:c r="CK28" s="112"/>
      <x:c r="CL28" s="112"/>
      <x:c r="CM28" s="112"/>
      <x:c r="CN28" s="112"/>
      <x:c r="CO28" s="112"/>
      <x:c r="CP28" s="162"/>
      <x:c r="CQ28" s="112">
        <x:v>1</x:v>
      </x:c>
      <x:c r="CR28" s="162">
        <x:v>141</x:v>
      </x:c>
      <x:c r="CS28" s="112">
        <x:v>5</x:v>
      </x:c>
      <x:c r="CT28" s="112"/>
      <x:c r="CU28" s="112">
        <x:v>1</x:v>
      </x:c>
      <x:c r="CV28" s="112"/>
      <x:c r="CW28" s="112"/>
      <x:c r="CX28" s="112"/>
      <x:c r="CY28" s="513" t="s">
        <x:v>1173</x:v>
      </x:c>
      <x:c r="CZ28" s="112"/>
      <x:c r="DA28" s="162"/>
      <x:c r="DB28" s="112"/>
      <x:c r="DC28" s="162"/>
      <x:c r="DD28" s="112"/>
      <x:c r="DE28" s="162"/>
      <x:c r="DF28" s="112"/>
      <x:c r="DG28" s="163"/>
    </x:row>
    <x:row r="29" spans="1:111" ht="30" customHeight="1">
      <x:c r="A29" s="513" t="s">
        <x:v>1198</x:v>
      </x:c>
      <x:c r="B29" s="115"/>
      <x:c r="C29" s="162"/>
      <x:c r="D29" s="112"/>
      <x:c r="E29" s="162"/>
      <x:c r="F29" s="112"/>
      <x:c r="G29" s="162"/>
      <x:c r="H29" s="112"/>
      <x:c r="I29" s="162"/>
      <x:c r="J29" s="112">
        <x:v>1</x:v>
      </x:c>
      <x:c r="K29" s="112"/>
      <x:c r="L29" s="162"/>
      <x:c r="M29" s="112"/>
      <x:c r="N29" s="112"/>
      <x:c r="O29" s="112"/>
      <x:c r="P29" s="112"/>
      <x:c r="Q29" s="112"/>
      <x:c r="R29" s="162"/>
      <x:c r="S29" s="112"/>
      <x:c r="T29" s="162"/>
      <x:c r="U29" s="112"/>
      <x:c r="V29" s="162"/>
      <x:c r="W29" s="112"/>
      <x:c r="X29" s="112">
        <x:v>9</x:v>
      </x:c>
      <x:c r="Y29" s="112"/>
      <x:c r="Z29" s="112"/>
      <x:c r="AA29" s="112"/>
      <x:c r="AB29" s="112"/>
      <x:c r="AC29" s="112"/>
      <x:c r="AD29" s="112"/>
      <x:c r="AE29" s="112"/>
      <x:c r="AF29" s="112"/>
      <x:c r="AG29" s="112">
        <x:v>1</x:v>
      </x:c>
      <x:c r="AH29" s="112"/>
      <x:c r="AI29" s="112"/>
      <x:c r="AJ29" s="112">
        <x:v>2</x:v>
      </x:c>
      <x:c r="AK29" s="112">
        <x:v>2</x:v>
      </x:c>
      <x:c r="AL29" s="513" t="s">
        <x:v>1198</x:v>
      </x:c>
      <x:c r="AM29" s="112"/>
      <x:c r="AN29" s="162"/>
      <x:c r="AO29" s="112"/>
      <x:c r="AP29" s="112"/>
      <x:c r="AQ29" s="112"/>
      <x:c r="AR29" s="162"/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/>
      <x:c r="BE29" s="112">
        <x:v>1</x:v>
      </x:c>
      <x:c r="BF29" s="112">
        <x:v>6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513" t="s">
        <x:v>1198</x:v>
      </x:c>
      <x:c r="BW29" s="112"/>
      <x:c r="BX29" s="112"/>
      <x:c r="BY29" s="162"/>
      <x:c r="BZ29" s="112"/>
      <x:c r="CA29" s="162"/>
      <x:c r="CB29" s="112"/>
      <x:c r="CC29" s="162"/>
      <x:c r="CD29" s="112"/>
      <x:c r="CE29" s="112"/>
      <x:c r="CF29" s="162"/>
      <x:c r="CG29" s="112"/>
      <x:c r="CH29" s="112"/>
      <x:c r="CI29" s="112"/>
      <x:c r="CJ29" s="112">
        <x:v>1</x:v>
      </x:c>
      <x:c r="CK29" s="112"/>
      <x:c r="CL29" s="112"/>
      <x:c r="CM29" s="112"/>
      <x:c r="CN29" s="112"/>
      <x:c r="CO29" s="112"/>
      <x:c r="CP29" s="162"/>
      <x:c r="CQ29" s="112">
        <x:v>1</x:v>
      </x:c>
      <x:c r="CR29" s="162">
        <x:v>62</x:v>
      </x:c>
      <x:c r="CS29" s="112">
        <x:v>5</x:v>
      </x:c>
      <x:c r="CT29" s="112"/>
      <x:c r="CU29" s="112">
        <x:v>2</x:v>
      </x:c>
      <x:c r="CV29" s="112"/>
      <x:c r="CW29" s="112"/>
      <x:c r="CX29" s="112"/>
      <x:c r="CY29" s="513" t="s">
        <x:v>1198</x:v>
      </x:c>
      <x:c r="CZ29" s="112"/>
      <x:c r="DA29" s="162"/>
      <x:c r="DB29" s="112"/>
      <x:c r="DC29" s="162"/>
      <x:c r="DD29" s="112"/>
      <x:c r="DE29" s="162"/>
      <x:c r="DF29" s="112"/>
      <x:c r="DG29" s="163"/>
    </x:row>
    <x:row r="30" spans="1:111" ht="30" customHeight="1">
      <x:c r="A30" s="513" t="s">
        <x:v>776</x:v>
      </x:c>
      <x:c r="B30" s="115"/>
      <x:c r="C30" s="162"/>
      <x:c r="D30" s="112"/>
      <x:c r="E30" s="162"/>
      <x:c r="F30" s="112"/>
      <x:c r="G30" s="162"/>
      <x:c r="H30" s="112"/>
      <x:c r="I30" s="162"/>
      <x:c r="J30" s="112">
        <x:v>1</x:v>
      </x:c>
      <x:c r="K30" s="112"/>
      <x:c r="L30" s="162"/>
      <x:c r="M30" s="112"/>
      <x:c r="N30" s="112"/>
      <x:c r="O30" s="112"/>
      <x:c r="P30" s="112"/>
      <x:c r="Q30" s="112"/>
      <x:c r="R30" s="162"/>
      <x:c r="S30" s="112"/>
      <x:c r="T30" s="162"/>
      <x:c r="U30" s="112"/>
      <x:c r="V30" s="162"/>
      <x:c r="W30" s="112"/>
      <x:c r="X30" s="112">
        <x:v>8</x:v>
      </x:c>
      <x:c r="Y30" s="112"/>
      <x:c r="Z30" s="112"/>
      <x:c r="AA30" s="112">
        <x:v>2</x:v>
      </x:c>
      <x:c r="AB30" s="112"/>
      <x:c r="AC30" s="112"/>
      <x:c r="AD30" s="112"/>
      <x:c r="AE30" s="112"/>
      <x:c r="AF30" s="112"/>
      <x:c r="AG30" s="112">
        <x:v>1</x:v>
      </x:c>
      <x:c r="AH30" s="112"/>
      <x:c r="AI30" s="112"/>
      <x:c r="AJ30" s="112">
        <x:v>2</x:v>
      </x:c>
      <x:c r="AK30" s="112">
        <x:v>7</x:v>
      </x:c>
      <x:c r="AL30" s="513" t="s">
        <x:v>776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/>
      <x:c r="AY30" s="112"/>
      <x:c r="AZ30" s="112"/>
      <x:c r="BA30" s="162"/>
      <x:c r="BB30" s="112"/>
      <x:c r="BC30" s="112"/>
      <x:c r="BD30" s="112"/>
      <x:c r="BE30" s="112">
        <x:v>1</x:v>
      </x:c>
      <x:c r="BF30" s="112">
        <x:v>5</x:v>
      </x:c>
      <x:c r="BG30" s="112"/>
      <x:c r="BH30" s="112"/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513" t="s">
        <x:v>776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/>
      <x:c r="CF30" s="162"/>
      <x:c r="CG30" s="112"/>
      <x:c r="CH30" s="112"/>
      <x:c r="CI30" s="112"/>
      <x:c r="CJ30" s="112">
        <x:v>1</x:v>
      </x:c>
      <x:c r="CK30" s="112"/>
      <x:c r="CL30" s="112"/>
      <x:c r="CM30" s="112"/>
      <x:c r="CN30" s="112"/>
      <x:c r="CO30" s="112"/>
      <x:c r="CP30" s="162"/>
      <x:c r="CQ30" s="112">
        <x:v>1</x:v>
      </x:c>
      <x:c r="CR30" s="162">
        <x:v>66</x:v>
      </x:c>
      <x:c r="CS30" s="112">
        <x:v>4</x:v>
      </x:c>
      <x:c r="CT30" s="112"/>
      <x:c r="CU30" s="112">
        <x:v>1</x:v>
      </x:c>
      <x:c r="CV30" s="112"/>
      <x:c r="CW30" s="112"/>
      <x:c r="CX30" s="112"/>
      <x:c r="CY30" s="513" t="s">
        <x:v>776</x:v>
      </x:c>
      <x:c r="CZ30" s="112"/>
      <x:c r="DA30" s="162"/>
      <x:c r="DB30" s="112"/>
      <x:c r="DC30" s="162"/>
      <x:c r="DD30" s="112"/>
      <x:c r="DE30" s="162"/>
      <x:c r="DF30" s="112"/>
      <x:c r="DG30" s="163"/>
    </x:row>
    <x:row r="31" spans="1:111" ht="30" customHeight="1">
      <x:c r="A31" s="513" t="s">
        <x:v>1820</x:v>
      </x:c>
      <x:c r="B31" s="115"/>
      <x:c r="C31" s="162"/>
      <x:c r="D31" s="112"/>
      <x:c r="E31" s="162"/>
      <x:c r="F31" s="112"/>
      <x:c r="G31" s="162"/>
      <x:c r="H31" s="112"/>
      <x:c r="I31" s="162"/>
      <x:c r="J31" s="112">
        <x:v>1</x:v>
      </x:c>
      <x:c r="K31" s="112"/>
      <x:c r="L31" s="162"/>
      <x:c r="M31" s="112"/>
      <x:c r="N31" s="112"/>
      <x:c r="O31" s="112"/>
      <x:c r="P31" s="112"/>
      <x:c r="Q31" s="112"/>
      <x:c r="R31" s="162"/>
      <x:c r="S31" s="112"/>
      <x:c r="T31" s="162"/>
      <x:c r="U31" s="112"/>
      <x:c r="V31" s="162"/>
      <x:c r="W31" s="112"/>
      <x:c r="X31" s="112">
        <x:v>9</x:v>
      </x:c>
      <x:c r="Y31" s="112"/>
      <x:c r="Z31" s="112"/>
      <x:c r="AA31" s="112">
        <x:v>1</x:v>
      </x:c>
      <x:c r="AB31" s="112"/>
      <x:c r="AC31" s="112"/>
      <x:c r="AD31" s="112" t="s">
        <x:v>509</x:v>
      </x:c>
      <x:c r="AE31" s="112"/>
      <x:c r="AF31" s="112"/>
      <x:c r="AG31" s="112">
        <x:v>1</x:v>
      </x:c>
      <x:c r="AH31" s="112"/>
      <x:c r="AI31" s="112"/>
      <x:c r="AJ31" s="112"/>
      <x:c r="AK31" s="112"/>
      <x:c r="AL31" s="513" t="s">
        <x:v>1820</x:v>
      </x:c>
      <x:c r="AM31" s="112"/>
      <x:c r="AN31" s="162"/>
      <x:c r="AO31" s="112"/>
      <x:c r="AP31" s="112"/>
      <x:c r="AQ31" s="112"/>
      <x:c r="AR31" s="162"/>
      <x:c r="AS31" s="112"/>
      <x:c r="AT31" s="162"/>
      <x:c r="AU31" s="112"/>
      <x:c r="AV31" s="112"/>
      <x:c r="AW31" s="112"/>
      <x:c r="AX31" s="112"/>
      <x:c r="AY31" s="112"/>
      <x:c r="AZ31" s="112"/>
      <x:c r="BA31" s="162"/>
      <x:c r="BB31" s="112"/>
      <x:c r="BC31" s="112"/>
      <x:c r="BD31" s="112"/>
      <x:c r="BE31" s="112"/>
      <x:c r="BF31" s="112"/>
      <x:c r="BG31" s="112"/>
      <x:c r="BH31" s="112"/>
      <x:c r="BI31" s="112"/>
      <x:c r="BJ31" s="162"/>
      <x:c r="BK31" s="112"/>
      <x:c r="BL31" s="162"/>
      <x:c r="BM31" s="112"/>
      <x:c r="BN31" s="162"/>
      <x:c r="BO31" s="112"/>
      <x:c r="BP31" s="162"/>
      <x:c r="BQ31" s="112"/>
      <x:c r="BR31" s="112"/>
      <x:c r="BS31" s="112"/>
      <x:c r="BT31" s="112"/>
      <x:c r="BU31" s="112"/>
      <x:c r="BV31" s="513" t="s">
        <x:v>1820</x:v>
      </x:c>
      <x:c r="BW31" s="112"/>
      <x:c r="BX31" s="112"/>
      <x:c r="BY31" s="162"/>
      <x:c r="BZ31" s="112"/>
      <x:c r="CA31" s="162"/>
      <x:c r="CB31" s="112"/>
      <x:c r="CC31" s="162"/>
      <x:c r="CD31" s="112"/>
      <x:c r="CE31" s="112"/>
      <x:c r="CF31" s="162"/>
      <x:c r="CG31" s="112"/>
      <x:c r="CH31" s="112"/>
      <x:c r="CI31" s="112"/>
      <x:c r="CJ31" s="112">
        <x:v>1</x:v>
      </x:c>
      <x:c r="CK31" s="112"/>
      <x:c r="CL31" s="112"/>
      <x:c r="CM31" s="112"/>
      <x:c r="CN31" s="112"/>
      <x:c r="CO31" s="112"/>
      <x:c r="CP31" s="162"/>
      <x:c r="CQ31" s="112">
        <x:v>1</x:v>
      </x:c>
      <x:c r="CR31" s="162">
        <x:v>44</x:v>
      </x:c>
      <x:c r="CS31" s="112">
        <x:v>4</x:v>
      </x:c>
      <x:c r="CT31" s="112"/>
      <x:c r="CU31" s="112">
        <x:v>1</x:v>
      </x:c>
      <x:c r="CV31" s="112"/>
      <x:c r="CW31" s="112"/>
      <x:c r="CX31" s="112"/>
      <x:c r="CY31" s="513" t="s">
        <x:v>1820</x:v>
      </x:c>
      <x:c r="CZ31" s="112"/>
      <x:c r="DA31" s="162"/>
      <x:c r="DB31" s="112"/>
      <x:c r="DC31" s="162"/>
      <x:c r="DD31" s="112"/>
      <x:c r="DE31" s="162"/>
      <x:c r="DF31" s="112"/>
      <x:c r="DG31" s="163"/>
    </x:row>
    <x:row r="32" spans="1:111" ht="30" customHeight="1">
      <x:c r="A32" s="513" t="s">
        <x:v>741</x:v>
      </x:c>
      <x:c r="B32" s="115"/>
      <x:c r="C32" s="162"/>
      <x:c r="D32" s="112"/>
      <x:c r="E32" s="162"/>
      <x:c r="F32" s="112"/>
      <x:c r="G32" s="162"/>
      <x:c r="H32" s="112"/>
      <x:c r="I32" s="162"/>
      <x:c r="J32" s="112">
        <x:v>1</x:v>
      </x:c>
      <x:c r="K32" s="112"/>
      <x:c r="L32" s="162"/>
      <x:c r="M32" s="112"/>
      <x:c r="N32" s="112"/>
      <x:c r="O32" s="112"/>
      <x:c r="P32" s="112"/>
      <x:c r="Q32" s="112"/>
      <x:c r="R32" s="162"/>
      <x:c r="S32" s="112"/>
      <x:c r="T32" s="162"/>
      <x:c r="U32" s="112"/>
      <x:c r="V32" s="162"/>
      <x:c r="W32" s="112"/>
      <x:c r="X32" s="112">
        <x:v>2</x:v>
      </x:c>
      <x:c r="Y32" s="112"/>
      <x:c r="Z32" s="112"/>
      <x:c r="AA32" s="112">
        <x:v>1</x:v>
      </x:c>
      <x:c r="AB32" s="112"/>
      <x:c r="AC32" s="112"/>
      <x:c r="AD32" s="112">
        <x:v>1</x:v>
      </x:c>
      <x:c r="AE32" s="112"/>
      <x:c r="AF32" s="112"/>
      <x:c r="AG32" s="112">
        <x:v>1</x:v>
      </x:c>
      <x:c r="AH32" s="112"/>
      <x:c r="AI32" s="112"/>
      <x:c r="AJ32" s="112">
        <x:v>1</x:v>
      </x:c>
      <x:c r="AK32" s="112">
        <x:v>2</x:v>
      </x:c>
      <x:c r="AL32" s="513" t="s">
        <x:v>741</x:v>
      </x:c>
      <x:c r="AM32" s="112"/>
      <x:c r="AN32" s="162"/>
      <x:c r="AO32" s="112"/>
      <x:c r="AP32" s="112"/>
      <x:c r="AQ32" s="112"/>
      <x:c r="AR32" s="162"/>
      <x:c r="AS32" s="112"/>
      <x:c r="AT32" s="162"/>
      <x:c r="AU32" s="112"/>
      <x:c r="AV32" s="112"/>
      <x:c r="AW32" s="112"/>
      <x:c r="AX32" s="112"/>
      <x:c r="AY32" s="112"/>
      <x:c r="AZ32" s="112"/>
      <x:c r="BA32" s="162"/>
      <x:c r="BB32" s="112"/>
      <x:c r="BC32" s="112"/>
      <x:c r="BD32" s="112"/>
      <x:c r="BE32" s="112">
        <x:v>1</x:v>
      </x:c>
      <x:c r="BF32" s="112">
        <x:v>3</x:v>
      </x:c>
      <x:c r="BG32" s="112"/>
      <x:c r="BH32" s="112"/>
      <x:c r="BI32" s="112"/>
      <x:c r="BJ32" s="162"/>
      <x:c r="BK32" s="112"/>
      <x:c r="BL32" s="162"/>
      <x:c r="BM32" s="112"/>
      <x:c r="BN32" s="162"/>
      <x:c r="BO32" s="112"/>
      <x:c r="BP32" s="162"/>
      <x:c r="BQ32" s="112"/>
      <x:c r="BR32" s="112"/>
      <x:c r="BS32" s="112"/>
      <x:c r="BT32" s="112"/>
      <x:c r="BU32" s="112"/>
      <x:c r="BV32" s="513" t="s">
        <x:v>741</x:v>
      </x:c>
      <x:c r="BW32" s="112"/>
      <x:c r="BX32" s="112"/>
      <x:c r="BY32" s="162"/>
      <x:c r="BZ32" s="112"/>
      <x:c r="CA32" s="162"/>
      <x:c r="CB32" s="112"/>
      <x:c r="CC32" s="162"/>
      <x:c r="CD32" s="112"/>
      <x:c r="CE32" s="112"/>
      <x:c r="CF32" s="162"/>
      <x:c r="CG32" s="112"/>
      <x:c r="CH32" s="112"/>
      <x:c r="CI32" s="112"/>
      <x:c r="CJ32" s="112">
        <x:v>1</x:v>
      </x:c>
      <x:c r="CK32" s="112"/>
      <x:c r="CL32" s="112"/>
      <x:c r="CM32" s="112"/>
      <x:c r="CN32" s="112"/>
      <x:c r="CO32" s="112"/>
      <x:c r="CP32" s="162"/>
      <x:c r="CQ32" s="112">
        <x:v>1</x:v>
      </x:c>
      <x:c r="CR32" s="162">
        <x:v>68</x:v>
      </x:c>
      <x:c r="CS32" s="112">
        <x:v>4</x:v>
      </x:c>
      <x:c r="CT32" s="112"/>
      <x:c r="CU32" s="112">
        <x:v>1</x:v>
      </x:c>
      <x:c r="CV32" s="112"/>
      <x:c r="CW32" s="112"/>
      <x:c r="CX32" s="112"/>
      <x:c r="CY32" s="513" t="s">
        <x:v>741</x:v>
      </x:c>
      <x:c r="CZ32" s="112"/>
      <x:c r="DA32" s="162"/>
      <x:c r="DB32" s="112"/>
      <x:c r="DC32" s="162"/>
      <x:c r="DD32" s="112"/>
      <x:c r="DE32" s="162"/>
      <x:c r="DF32" s="112"/>
      <x:c r="DG32" s="163"/>
    </x:row>
    <x:row r="33" spans="1:111" ht="30" customHeight="1">
      <x:c r="A33" s="513" t="s">
        <x:v>757</x:v>
      </x:c>
      <x:c r="B33" s="115"/>
      <x:c r="C33" s="162"/>
      <x:c r="D33" s="112"/>
      <x:c r="E33" s="162"/>
      <x:c r="F33" s="112"/>
      <x:c r="G33" s="162"/>
      <x:c r="H33" s="112"/>
      <x:c r="I33" s="162"/>
      <x:c r="J33" s="112"/>
      <x:c r="K33" s="112"/>
      <x:c r="L33" s="162"/>
      <x:c r="M33" s="112"/>
      <x:c r="N33" s="112"/>
      <x:c r="O33" s="112"/>
      <x:c r="P33" s="112"/>
      <x:c r="Q33" s="112"/>
      <x:c r="R33" s="162"/>
      <x:c r="S33" s="112"/>
      <x:c r="T33" s="162"/>
      <x:c r="U33" s="112">
        <x:v>1</x:v>
      </x:c>
      <x:c r="V33" s="162">
        <x:v>49</x:v>
      </x:c>
      <x:c r="W33" s="112"/>
      <x:c r="X33" s="112">
        <x:v>4</x:v>
      </x:c>
      <x:c r="Y33" s="112"/>
      <x:c r="Z33" s="112"/>
      <x:c r="AA33" s="112">
        <x:v>1</x:v>
      </x:c>
      <x:c r="AB33" s="112">
        <x:v>1</x:v>
      </x:c>
      <x:c r="AC33" s="112">
        <x:v>2</x:v>
      </x:c>
      <x:c r="AD33" s="112">
        <x:v>2</x:v>
      </x:c>
      <x:c r="AE33" s="112"/>
      <x:c r="AF33" s="112"/>
      <x:c r="AG33" s="112">
        <x:v>1</x:v>
      </x:c>
      <x:c r="AH33" s="112"/>
      <x:c r="AI33" s="112"/>
      <x:c r="AJ33" s="112">
        <x:v>1</x:v>
      </x:c>
      <x:c r="AK33" s="112">
        <x:v>2</x:v>
      </x:c>
      <x:c r="AL33" s="513" t="s">
        <x:v>757</x:v>
      </x:c>
      <x:c r="AM33" s="112"/>
      <x:c r="AN33" s="162"/>
      <x:c r="AO33" s="112"/>
      <x:c r="AP33" s="112"/>
      <x:c r="AQ33" s="112"/>
      <x:c r="AR33" s="162"/>
      <x:c r="AS33" s="112"/>
      <x:c r="AT33" s="162"/>
      <x:c r="AU33" s="112"/>
      <x:c r="AV33" s="112"/>
      <x:c r="AW33" s="112"/>
      <x:c r="AX33" s="112"/>
      <x:c r="AY33" s="112"/>
      <x:c r="AZ33" s="112"/>
      <x:c r="BA33" s="162"/>
      <x:c r="BB33" s="112"/>
      <x:c r="BC33" s="112"/>
      <x:c r="BD33" s="112"/>
      <x:c r="BE33" s="112">
        <x:v>1</x:v>
      </x:c>
      <x:c r="BF33" s="112">
        <x:v>7</x:v>
      </x:c>
      <x:c r="BG33" s="112"/>
      <x:c r="BH33" s="112"/>
      <x:c r="BI33" s="112"/>
      <x:c r="BJ33" s="162"/>
      <x:c r="BK33" s="112"/>
      <x:c r="BL33" s="162"/>
      <x:c r="BM33" s="112"/>
      <x:c r="BN33" s="162"/>
      <x:c r="BO33" s="112"/>
      <x:c r="BP33" s="162"/>
      <x:c r="BQ33" s="112"/>
      <x:c r="BR33" s="112"/>
      <x:c r="BS33" s="112"/>
      <x:c r="BT33" s="112"/>
      <x:c r="BU33" s="112"/>
      <x:c r="BV33" s="513" t="s">
        <x:v>757</x:v>
      </x:c>
      <x:c r="BW33" s="112"/>
      <x:c r="BX33" s="112"/>
      <x:c r="BY33" s="162"/>
      <x:c r="BZ33" s="112"/>
      <x:c r="CA33" s="162"/>
      <x:c r="CB33" s="112"/>
      <x:c r="CC33" s="162"/>
      <x:c r="CD33" s="112"/>
      <x:c r="CE33" s="112"/>
      <x:c r="CF33" s="162"/>
      <x:c r="CG33" s="112"/>
      <x:c r="CH33" s="112"/>
      <x:c r="CI33" s="112"/>
      <x:c r="CJ33" s="112">
        <x:v>1</x:v>
      </x:c>
      <x:c r="CK33" s="112"/>
      <x:c r="CL33" s="112"/>
      <x:c r="CM33" s="112"/>
      <x:c r="CN33" s="112"/>
      <x:c r="CO33" s="112"/>
      <x:c r="CP33" s="162"/>
      <x:c r="CQ33" s="112">
        <x:v>1</x:v>
      </x:c>
      <x:c r="CR33" s="162">
        <x:v>75</x:v>
      </x:c>
      <x:c r="CS33" s="112">
        <x:v>4</x:v>
      </x:c>
      <x:c r="CT33" s="112"/>
      <x:c r="CU33" s="112">
        <x:v>1</x:v>
      </x:c>
      <x:c r="CV33" s="112"/>
      <x:c r="CW33" s="112"/>
      <x:c r="CX33" s="112"/>
      <x:c r="CY33" s="513" t="s">
        <x:v>757</x:v>
      </x:c>
      <x:c r="CZ33" s="112">
        <x:v>1</x:v>
      </x:c>
      <x:c r="DA33" s="162">
        <x:v>49</x:v>
      </x:c>
      <x:c r="DB33" s="112"/>
      <x:c r="DC33" s="162"/>
      <x:c r="DD33" s="112"/>
      <x:c r="DE33" s="162"/>
      <x:c r="DF33" s="112"/>
      <x:c r="DG33" s="163"/>
    </x:row>
    <x:row r="34" spans="1:111" ht="30" customHeight="1">
      <x:c r="A34" s="513" t="s">
        <x:v>1066</x:v>
      </x:c>
      <x:c r="B34" s="115"/>
      <x:c r="C34" s="162"/>
      <x:c r="D34" s="112"/>
      <x:c r="E34" s="162"/>
      <x:c r="F34" s="112"/>
      <x:c r="G34" s="162"/>
      <x:c r="H34" s="112"/>
      <x:c r="I34" s="162"/>
      <x:c r="J34" s="112">
        <x:v>1</x:v>
      </x:c>
      <x:c r="K34" s="112"/>
      <x:c r="L34" s="162"/>
      <x:c r="M34" s="112"/>
      <x:c r="N34" s="112"/>
      <x:c r="O34" s="112"/>
      <x:c r="P34" s="112"/>
      <x:c r="Q34" s="112"/>
      <x:c r="R34" s="162"/>
      <x:c r="S34" s="112"/>
      <x:c r="T34" s="162"/>
      <x:c r="U34" s="112">
        <x:v>1</x:v>
      </x:c>
      <x:c r="V34" s="162">
        <x:v>49</x:v>
      </x:c>
      <x:c r="W34" s="112"/>
      <x:c r="X34" s="112">
        <x:v>7</x:v>
      </x:c>
      <x:c r="Y34" s="112"/>
      <x:c r="Z34" s="112"/>
      <x:c r="AA34" s="112">
        <x:v>1</x:v>
      </x:c>
      <x:c r="AB34" s="112"/>
      <x:c r="AC34" s="112"/>
      <x:c r="AD34" s="112">
        <x:v>1</x:v>
      </x:c>
      <x:c r="AE34" s="112"/>
      <x:c r="AF34" s="112"/>
      <x:c r="AG34" s="112">
        <x:v>1</x:v>
      </x:c>
      <x:c r="AH34" s="112"/>
      <x:c r="AI34" s="112"/>
      <x:c r="AJ34" s="112">
        <x:v>1</x:v>
      </x:c>
      <x:c r="AK34" s="112">
        <x:v>2</x:v>
      </x:c>
      <x:c r="AL34" s="513" t="s">
        <x:v>1066</x:v>
      </x:c>
      <x:c r="AM34" s="112"/>
      <x:c r="AN34" s="162"/>
      <x:c r="AO34" s="112"/>
      <x:c r="AP34" s="112"/>
      <x:c r="AQ34" s="112"/>
      <x:c r="AR34" s="162"/>
      <x:c r="AS34" s="112"/>
      <x:c r="AT34" s="162"/>
      <x:c r="AU34" s="112"/>
      <x:c r="AV34" s="112"/>
      <x:c r="AW34" s="112"/>
      <x:c r="AX34" s="112"/>
      <x:c r="AY34" s="112"/>
      <x:c r="AZ34" s="112"/>
      <x:c r="BA34" s="162"/>
      <x:c r="BB34" s="112"/>
      <x:c r="BC34" s="112"/>
      <x:c r="BD34" s="112"/>
      <x:c r="BE34" s="112">
        <x:v>1</x:v>
      </x:c>
      <x:c r="BF34" s="112">
        <x:v>4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513" t="s">
        <x:v>1066</x:v>
      </x:c>
      <x:c r="BW34" s="112"/>
      <x:c r="BX34" s="112"/>
      <x:c r="BY34" s="162"/>
      <x:c r="BZ34" s="112"/>
      <x:c r="CA34" s="162"/>
      <x:c r="CB34" s="112"/>
      <x:c r="CC34" s="162"/>
      <x:c r="CD34" s="112"/>
      <x:c r="CE34" s="112"/>
      <x:c r="CF34" s="162"/>
      <x:c r="CG34" s="112"/>
      <x:c r="CH34" s="112"/>
      <x:c r="CI34" s="112"/>
      <x:c r="CJ34" s="112">
        <x:v>1</x:v>
      </x:c>
      <x:c r="CK34" s="112"/>
      <x:c r="CL34" s="112"/>
      <x:c r="CM34" s="112"/>
      <x:c r="CN34" s="112"/>
      <x:c r="CO34" s="112"/>
      <x:c r="CP34" s="162"/>
      <x:c r="CQ34" s="112">
        <x:v>1</x:v>
      </x:c>
      <x:c r="CR34" s="162">
        <x:v>55</x:v>
      </x:c>
      <x:c r="CS34" s="112">
        <x:v>5</x:v>
      </x:c>
      <x:c r="CT34" s="112"/>
      <x:c r="CU34" s="112">
        <x:v>2</x:v>
      </x:c>
      <x:c r="CV34" s="112"/>
      <x:c r="CW34" s="112"/>
      <x:c r="CX34" s="112"/>
      <x:c r="CY34" s="513" t="s">
        <x:v>1066</x:v>
      </x:c>
      <x:c r="CZ34" s="112">
        <x:v>1</x:v>
      </x:c>
      <x:c r="DA34" s="162">
        <x:v>49</x:v>
      </x:c>
      <x:c r="DB34" s="112"/>
      <x:c r="DC34" s="162"/>
      <x:c r="DD34" s="112"/>
      <x:c r="DE34" s="162"/>
      <x:c r="DF34" s="112"/>
      <x:c r="DG34" s="163"/>
    </x:row>
    <x:row r="35" spans="1:111" ht="30" customHeight="1">
      <x:c r="A35" s="513" t="s">
        <x:v>1864</x:v>
      </x:c>
      <x:c r="B35" s="115"/>
      <x:c r="C35" s="162"/>
      <x:c r="D35" s="112"/>
      <x:c r="E35" s="162"/>
      <x:c r="F35" s="112"/>
      <x:c r="G35" s="162"/>
      <x:c r="H35" s="112"/>
      <x:c r="I35" s="162"/>
      <x:c r="J35" s="112">
        <x:v>1</x:v>
      </x:c>
      <x:c r="K35" s="112"/>
      <x:c r="L35" s="162"/>
      <x:c r="M35" s="112"/>
      <x:c r="N35" s="112"/>
      <x:c r="O35" s="112"/>
      <x:c r="P35" s="112"/>
      <x:c r="Q35" s="112"/>
      <x:c r="R35" s="162"/>
      <x:c r="S35" s="112"/>
      <x:c r="T35" s="162"/>
      <x:c r="U35" s="112">
        <x:v>1</x:v>
      </x:c>
      <x:c r="V35" s="162">
        <x:v>47.789999999999999</x:v>
      </x:c>
      <x:c r="W35" s="112"/>
      <x:c r="X35" s="112"/>
      <x:c r="Y35" s="112"/>
      <x:c r="Z35" s="112"/>
      <x:c r="AA35" s="112"/>
      <x:c r="AB35" s="112">
        <x:v>1</x:v>
      </x:c>
      <x:c r="AC35" s="112">
        <x:v>1</x:v>
      </x:c>
      <x:c r="AD35" s="112"/>
      <x:c r="AE35" s="112"/>
      <x:c r="AF35" s="112"/>
      <x:c r="AG35" s="112">
        <x:v>1</x:v>
      </x:c>
      <x:c r="AH35" s="112"/>
      <x:c r="AI35" s="112"/>
      <x:c r="AJ35" s="112">
        <x:v>5</x:v>
      </x:c>
      <x:c r="AK35" s="112">
        <x:v>6</x:v>
      </x:c>
      <x:c r="AL35" s="513" t="s">
        <x:v>1864</x:v>
      </x:c>
      <x:c r="AM35" s="112"/>
      <x:c r="AN35" s="162"/>
      <x:c r="AO35" s="112"/>
      <x:c r="AP35" s="112"/>
      <x:c r="AQ35" s="112"/>
      <x:c r="AR35" s="162"/>
      <x:c r="AS35" s="112"/>
      <x:c r="AT35" s="162"/>
      <x:c r="AU35" s="112"/>
      <x:c r="AV35" s="112"/>
      <x:c r="AW35" s="112"/>
      <x:c r="AX35" s="112"/>
      <x:c r="AY35" s="112"/>
      <x:c r="AZ35" s="112"/>
      <x:c r="BA35" s="162"/>
      <x:c r="BB35" s="112"/>
      <x:c r="BC35" s="112"/>
      <x:c r="BD35" s="112"/>
      <x:c r="BE35" s="112">
        <x:v>1</x:v>
      </x:c>
      <x:c r="BF35" s="112">
        <x:v>7</x:v>
      </x:c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513" t="s">
        <x:v>1864</x:v>
      </x:c>
      <x:c r="BW35" s="112"/>
      <x:c r="BX35" s="112"/>
      <x:c r="BY35" s="162"/>
      <x:c r="BZ35" s="112"/>
      <x:c r="CA35" s="162"/>
      <x:c r="CB35" s="112"/>
      <x:c r="CC35" s="162"/>
      <x:c r="CD35" s="112"/>
      <x:c r="CE35" s="112"/>
      <x:c r="CF35" s="162"/>
      <x:c r="CG35" s="112"/>
      <x:c r="CH35" s="112"/>
      <x:c r="CI35" s="112"/>
      <x:c r="CJ35" s="112">
        <x:v>1</x:v>
      </x:c>
      <x:c r="CK35" s="112"/>
      <x:c r="CL35" s="112"/>
      <x:c r="CM35" s="112"/>
      <x:c r="CN35" s="112"/>
      <x:c r="CO35" s="112"/>
      <x:c r="CP35" s="162"/>
      <x:c r="CQ35" s="112">
        <x:v>1</x:v>
      </x:c>
      <x:c r="CR35" s="162">
        <x:v>50</x:v>
      </x:c>
      <x:c r="CS35" s="112">
        <x:v>5</x:v>
      </x:c>
      <x:c r="CT35" s="112"/>
      <x:c r="CU35" s="112">
        <x:v>2</x:v>
      </x:c>
      <x:c r="CV35" s="112"/>
      <x:c r="CW35" s="112"/>
      <x:c r="CX35" s="112"/>
      <x:c r="CY35" s="513" t="s">
        <x:v>1864</x:v>
      </x:c>
      <x:c r="CZ35" s="112">
        <x:v>1</x:v>
      </x:c>
      <x:c r="DA35" s="162">
        <x:v>47.789999999999999</x:v>
      </x:c>
      <x:c r="DB35" s="112"/>
      <x:c r="DC35" s="162"/>
      <x:c r="DD35" s="112"/>
      <x:c r="DE35" s="162"/>
      <x:c r="DF35" s="112"/>
      <x:c r="DG35" s="163"/>
    </x:row>
    <x:row r="36" spans="1:111" ht="30" customHeight="1">
      <x:c r="A36" s="513" t="s">
        <x:v>736</x:v>
      </x:c>
      <x:c r="B36" s="115"/>
      <x:c r="C36" s="162"/>
      <x:c r="D36" s="112"/>
      <x:c r="E36" s="162"/>
      <x:c r="F36" s="112"/>
      <x:c r="G36" s="162"/>
      <x:c r="H36" s="112"/>
      <x:c r="I36" s="162"/>
      <x:c r="J36" s="112"/>
      <x:c r="K36" s="112"/>
      <x:c r="L36" s="162"/>
      <x:c r="M36" s="112"/>
      <x:c r="N36" s="112"/>
      <x:c r="O36" s="112"/>
      <x:c r="P36" s="112"/>
      <x:c r="Q36" s="112"/>
      <x:c r="R36" s="162"/>
      <x:c r="S36" s="112"/>
      <x:c r="T36" s="162"/>
      <x:c r="U36" s="112"/>
      <x:c r="V36" s="162"/>
      <x:c r="W36" s="112"/>
      <x:c r="X36" s="112">
        <x:v>3</x:v>
      </x:c>
      <x:c r="Y36" s="112">
        <x:v>7</x:v>
      </x:c>
      <x:c r="Z36" s="112"/>
      <x:c r="AA36" s="112"/>
      <x:c r="AB36" s="112">
        <x:v>1</x:v>
      </x:c>
      <x:c r="AC36" s="112">
        <x:v>1</x:v>
      </x:c>
      <x:c r="AD36" s="112"/>
      <x:c r="AE36" s="112"/>
      <x:c r="AF36" s="112"/>
      <x:c r="AG36" s="112">
        <x:v>1</x:v>
      </x:c>
      <x:c r="AH36" s="112"/>
      <x:c r="AI36" s="112"/>
      <x:c r="AJ36" s="112"/>
      <x:c r="AK36" s="112"/>
      <x:c r="AL36" s="513" t="s">
        <x:v>736</x:v>
      </x:c>
      <x:c r="AM36" s="112"/>
      <x:c r="AN36" s="162"/>
      <x:c r="AO36" s="112"/>
      <x:c r="AP36" s="112"/>
      <x:c r="AQ36" s="112"/>
      <x:c r="AR36" s="162"/>
      <x:c r="AS36" s="112"/>
      <x:c r="AT36" s="162"/>
      <x:c r="AU36" s="112"/>
      <x:c r="AV36" s="112"/>
      <x:c r="AW36" s="112"/>
      <x:c r="AX36" s="112"/>
      <x:c r="AY36" s="112"/>
      <x:c r="AZ36" s="112"/>
      <x:c r="BA36" s="162"/>
      <x:c r="BB36" s="112"/>
      <x:c r="BC36" s="112"/>
      <x:c r="BD36" s="112"/>
      <x:c r="BE36" s="112">
        <x:v>1</x:v>
      </x:c>
      <x:c r="BF36" s="112">
        <x:v>4</x:v>
      </x:c>
      <x:c r="BG36" s="112"/>
      <x:c r="BH36" s="112"/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513" t="s">
        <x:v>736</x:v>
      </x:c>
      <x:c r="BW36" s="112"/>
      <x:c r="BX36" s="112"/>
      <x:c r="BY36" s="162"/>
      <x:c r="BZ36" s="112"/>
      <x:c r="CA36" s="162"/>
      <x:c r="CB36" s="112"/>
      <x:c r="CC36" s="162"/>
      <x:c r="CD36" s="112"/>
      <x:c r="CE36" s="112"/>
      <x:c r="CF36" s="162"/>
      <x:c r="CG36" s="112"/>
      <x:c r="CH36" s="112"/>
      <x:c r="CI36" s="112"/>
      <x:c r="CJ36" s="112">
        <x:v>1</x:v>
      </x:c>
      <x:c r="CK36" s="112"/>
      <x:c r="CL36" s="112"/>
      <x:c r="CM36" s="112"/>
      <x:c r="CN36" s="112"/>
      <x:c r="CO36" s="112"/>
      <x:c r="CP36" s="162"/>
      <x:c r="CQ36" s="112">
        <x:v>1</x:v>
      </x:c>
      <x:c r="CR36" s="162"/>
      <x:c r="CS36" s="112">
        <x:v>4</x:v>
      </x:c>
      <x:c r="CT36" s="112"/>
      <x:c r="CU36" s="112">
        <x:v>2</x:v>
      </x:c>
      <x:c r="CV36" s="112"/>
      <x:c r="CW36" s="112"/>
      <x:c r="CX36" s="112"/>
      <x:c r="CY36" s="513" t="s">
        <x:v>736</x:v>
      </x:c>
      <x:c r="CZ36" s="112">
        <x:v>1</x:v>
      </x:c>
      <x:c r="DA36" s="162">
        <x:v>61.450000000000003</x:v>
      </x:c>
      <x:c r="DB36" s="112"/>
      <x:c r="DC36" s="162"/>
      <x:c r="DD36" s="112"/>
      <x:c r="DE36" s="162"/>
      <x:c r="DF36" s="112"/>
      <x:c r="DG36" s="163"/>
    </x:row>
    <x:row r="37" spans="1:111" ht="30" customHeight="1">
      <x:c r="A37" s="513" t="s">
        <x:v>727</x:v>
      </x:c>
      <x:c r="B37" s="115"/>
      <x:c r="C37" s="162"/>
      <x:c r="D37" s="112"/>
      <x:c r="E37" s="162"/>
      <x:c r="F37" s="112"/>
      <x:c r="G37" s="162"/>
      <x:c r="H37" s="112"/>
      <x:c r="I37" s="162"/>
      <x:c r="J37" s="112">
        <x:v>1</x:v>
      </x:c>
      <x:c r="K37" s="112"/>
      <x:c r="L37" s="162"/>
      <x:c r="M37" s="112"/>
      <x:c r="N37" s="112"/>
      <x:c r="O37" s="112"/>
      <x:c r="P37" s="112"/>
      <x:c r="Q37" s="112"/>
      <x:c r="R37" s="162"/>
      <x:c r="S37" s="112"/>
      <x:c r="T37" s="162"/>
      <x:c r="U37" s="112"/>
      <x:c r="V37" s="162"/>
      <x:c r="W37" s="112"/>
      <x:c r="X37" s="112">
        <x:v>5</x:v>
      </x:c>
      <x:c r="Y37" s="112"/>
      <x:c r="Z37" s="112"/>
      <x:c r="AA37" s="112">
        <x:v>1</x:v>
      </x:c>
      <x:c r="AB37" s="112">
        <x:v>1</x:v>
      </x:c>
      <x:c r="AC37" s="112"/>
      <x:c r="AD37" s="112"/>
      <x:c r="AE37" s="112"/>
      <x:c r="AF37" s="112"/>
      <x:c r="AG37" s="112">
        <x:v>1</x:v>
      </x:c>
      <x:c r="AH37" s="112"/>
      <x:c r="AI37" s="112"/>
      <x:c r="AJ37" s="112">
        <x:v>1</x:v>
      </x:c>
      <x:c r="AK37" s="112">
        <x:v>2</x:v>
      </x:c>
      <x:c r="AL37" s="513" t="s">
        <x:v>727</x:v>
      </x:c>
      <x:c r="AM37" s="112"/>
      <x:c r="AN37" s="162"/>
      <x:c r="AO37" s="112"/>
      <x:c r="AP37" s="112"/>
      <x:c r="AQ37" s="112"/>
      <x:c r="AR37" s="162"/>
      <x:c r="AS37" s="112"/>
      <x:c r="AT37" s="162"/>
      <x:c r="AU37" s="112"/>
      <x:c r="AV37" s="112"/>
      <x:c r="AW37" s="112"/>
      <x:c r="AX37" s="112"/>
      <x:c r="AY37" s="112"/>
      <x:c r="AZ37" s="112"/>
      <x:c r="BA37" s="162"/>
      <x:c r="BB37" s="112"/>
      <x:c r="BC37" s="112"/>
      <x:c r="BD37" s="112"/>
      <x:c r="BE37" s="112">
        <x:v>1</x:v>
      </x:c>
      <x:c r="BF37" s="112">
        <x:v>9</x:v>
      </x:c>
      <x:c r="BG37" s="112"/>
      <x:c r="BH37" s="112"/>
      <x:c r="BI37" s="112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513" t="s">
        <x:v>727</x:v>
      </x:c>
      <x:c r="BW37" s="112"/>
      <x:c r="BX37" s="112"/>
      <x:c r="BY37" s="162"/>
      <x:c r="BZ37" s="112"/>
      <x:c r="CA37" s="162"/>
      <x:c r="CB37" s="112"/>
      <x:c r="CC37" s="162"/>
      <x:c r="CD37" s="112"/>
      <x:c r="CE37" s="112">
        <x:v>1</x:v>
      </x:c>
      <x:c r="CF37" s="162"/>
      <x:c r="CG37" s="112"/>
      <x:c r="CH37" s="112"/>
      <x:c r="CI37" s="112"/>
      <x:c r="CJ37" s="112">
        <x:v>1</x:v>
      </x:c>
      <x:c r="CK37" s="112"/>
      <x:c r="CL37" s="112"/>
      <x:c r="CM37" s="112"/>
      <x:c r="CN37" s="112"/>
      <x:c r="CO37" s="112"/>
      <x:c r="CP37" s="162"/>
      <x:c r="CQ37" s="112">
        <x:v>1</x:v>
      </x:c>
      <x:c r="CR37" s="162">
        <x:v>123</x:v>
      </x:c>
      <x:c r="CS37" s="112">
        <x:v>5</x:v>
      </x:c>
      <x:c r="CT37" s="112"/>
      <x:c r="CU37" s="112">
        <x:v>2</x:v>
      </x:c>
      <x:c r="CV37" s="112"/>
      <x:c r="CW37" s="112"/>
      <x:c r="CX37" s="112"/>
      <x:c r="CY37" s="513" t="s">
        <x:v>727</x:v>
      </x:c>
      <x:c r="CZ37" s="112"/>
      <x:c r="DA37" s="162"/>
      <x:c r="DB37" s="112"/>
      <x:c r="DC37" s="162"/>
      <x:c r="DD37" s="112"/>
      <x:c r="DE37" s="162"/>
      <x:c r="DF37" s="112"/>
      <x:c r="DG37" s="163"/>
    </x:row>
    <x:row r="38" spans="1:111" ht="30" customHeight="1">
      <x:c r="A38" s="513" t="s">
        <x:v>1036</x:v>
      </x:c>
      <x:c r="B38" s="115"/>
      <x:c r="C38" s="162"/>
      <x:c r="D38" s="112"/>
      <x:c r="E38" s="162"/>
      <x:c r="F38" s="112"/>
      <x:c r="G38" s="162"/>
      <x:c r="H38" s="112"/>
      <x:c r="I38" s="162"/>
      <x:c r="J38" s="112">
        <x:v>1</x:v>
      </x:c>
      <x:c r="K38" s="112"/>
      <x:c r="L38" s="162"/>
      <x:c r="M38" s="112"/>
      <x:c r="N38" s="112"/>
      <x:c r="O38" s="112"/>
      <x:c r="P38" s="112"/>
      <x:c r="Q38" s="112"/>
      <x:c r="R38" s="162"/>
      <x:c r="S38" s="112"/>
      <x:c r="T38" s="162"/>
      <x:c r="U38" s="112">
        <x:v>1</x:v>
      </x:c>
      <x:c r="V38" s="162">
        <x:v>47.789999999999999</x:v>
      </x:c>
      <x:c r="W38" s="112"/>
      <x:c r="X38" s="112">
        <x:v>10</x:v>
      </x:c>
      <x:c r="Y38" s="112"/>
      <x:c r="Z38" s="112"/>
      <x:c r="AA38" s="112">
        <x:v>1</x:v>
      </x:c>
      <x:c r="AB38" s="112"/>
      <x:c r="AC38" s="112"/>
      <x:c r="AD38" s="112">
        <x:v>1</x:v>
      </x:c>
      <x:c r="AE38" s="112"/>
      <x:c r="AF38" s="112"/>
      <x:c r="AG38" s="112">
        <x:v>1</x:v>
      </x:c>
      <x:c r="AH38" s="112">
        <x:v>2</x:v>
      </x:c>
      <x:c r="AI38" s="112">
        <x:v>3</x:v>
      </x:c>
      <x:c r="AJ38" s="112"/>
      <x:c r="AK38" s="112"/>
      <x:c r="AL38" s="513" t="s">
        <x:v>1036</x:v>
      </x:c>
      <x:c r="AM38" s="112"/>
      <x:c r="AN38" s="162"/>
      <x:c r="AO38" s="112"/>
      <x:c r="AP38" s="112"/>
      <x:c r="AQ38" s="112"/>
      <x:c r="AR38" s="162"/>
      <x:c r="AS38" s="112"/>
      <x:c r="AT38" s="162"/>
      <x:c r="AU38" s="112"/>
      <x:c r="AV38" s="112"/>
      <x:c r="AW38" s="112"/>
      <x:c r="AX38" s="112"/>
      <x:c r="AY38" s="112"/>
      <x:c r="AZ38" s="112"/>
      <x:c r="BA38" s="162"/>
      <x:c r="BB38" s="112"/>
      <x:c r="BC38" s="112"/>
      <x:c r="BD38" s="112"/>
      <x:c r="BE38" s="112">
        <x:v>1</x:v>
      </x:c>
      <x:c r="BF38" s="112">
        <x:v>3</x:v>
      </x:c>
      <x:c r="BG38" s="112"/>
      <x:c r="BH38" s="112"/>
      <x:c r="BI38" s="112"/>
      <x:c r="BJ38" s="162"/>
      <x:c r="BK38" s="112"/>
      <x:c r="BL38" s="162"/>
      <x:c r="BM38" s="112"/>
      <x:c r="BN38" s="162"/>
      <x:c r="BO38" s="112"/>
      <x:c r="BP38" s="162"/>
      <x:c r="BQ38" s="112"/>
      <x:c r="BR38" s="112"/>
      <x:c r="BS38" s="112"/>
      <x:c r="BT38" s="112"/>
      <x:c r="BU38" s="112"/>
      <x:c r="BV38" s="513" t="s">
        <x:v>1036</x:v>
      </x:c>
      <x:c r="BW38" s="112"/>
      <x:c r="BX38" s="112"/>
      <x:c r="BY38" s="162"/>
      <x:c r="BZ38" s="112"/>
      <x:c r="CA38" s="162"/>
      <x:c r="CB38" s="112"/>
      <x:c r="CC38" s="162"/>
      <x:c r="CD38" s="112"/>
      <x:c r="CE38" s="112"/>
      <x:c r="CF38" s="162"/>
      <x:c r="CG38" s="112"/>
      <x:c r="CH38" s="112"/>
      <x:c r="CI38" s="112"/>
      <x:c r="CJ38" s="112">
        <x:v>1</x:v>
      </x:c>
      <x:c r="CK38" s="112"/>
      <x:c r="CL38" s="112"/>
      <x:c r="CM38" s="112"/>
      <x:c r="CN38" s="112"/>
      <x:c r="CO38" s="112"/>
      <x:c r="CP38" s="162"/>
      <x:c r="CQ38" s="112">
        <x:v>1</x:v>
      </x:c>
      <x:c r="CR38" s="162">
        <x:v>134</x:v>
      </x:c>
      <x:c r="CS38" s="112">
        <x:v>6</x:v>
      </x:c>
      <x:c r="CT38" s="112"/>
      <x:c r="CU38" s="112">
        <x:v>2</x:v>
      </x:c>
      <x:c r="CV38" s="112"/>
      <x:c r="CW38" s="112"/>
      <x:c r="CX38" s="112"/>
      <x:c r="CY38" s="513" t="s">
        <x:v>1036</x:v>
      </x:c>
      <x:c r="CZ38" s="112">
        <x:v>1</x:v>
      </x:c>
      <x:c r="DA38" s="162">
        <x:v>47.789999999999999</x:v>
      </x:c>
      <x:c r="DB38" s="112"/>
      <x:c r="DC38" s="162"/>
      <x:c r="DD38" s="112"/>
      <x:c r="DE38" s="162"/>
      <x:c r="DF38" s="112"/>
      <x:c r="DG38" s="163"/>
    </x:row>
    <x:row r="39" spans="1:111" ht="30" customHeight="1">
      <x:c r="A39" s="513" t="s">
        <x:v>1107</x:v>
      </x:c>
      <x:c r="B39" s="115"/>
      <x:c r="C39" s="162"/>
      <x:c r="D39" s="112"/>
      <x:c r="E39" s="162"/>
      <x:c r="F39" s="112"/>
      <x:c r="G39" s="162"/>
      <x:c r="H39" s="112"/>
      <x:c r="I39" s="162"/>
      <x:c r="J39" s="112">
        <x:v>1</x:v>
      </x:c>
      <x:c r="K39" s="112"/>
      <x:c r="L39" s="162"/>
      <x:c r="M39" s="112"/>
      <x:c r="N39" s="112"/>
      <x:c r="O39" s="112"/>
      <x:c r="P39" s="112"/>
      <x:c r="Q39" s="112"/>
      <x:c r="R39" s="162"/>
      <x:c r="S39" s="112"/>
      <x:c r="T39" s="162"/>
      <x:c r="U39" s="112"/>
      <x:c r="V39" s="162"/>
      <x:c r="W39" s="112"/>
      <x:c r="X39" s="112">
        <x:v>8</x:v>
      </x:c>
      <x:c r="Y39" s="112">
        <x:v>1</x:v>
      </x:c>
      <x:c r="Z39" s="112">
        <x:v>2</x:v>
      </x:c>
      <x:c r="AA39" s="112">
        <x:v>1</x:v>
      </x:c>
      <x:c r="AB39" s="112"/>
      <x:c r="AC39" s="112"/>
      <x:c r="AD39" s="112"/>
      <x:c r="AE39" s="112"/>
      <x:c r="AF39" s="112"/>
      <x:c r="AG39" s="112">
        <x:v>1</x:v>
      </x:c>
      <x:c r="AH39" s="112"/>
      <x:c r="AI39" s="112"/>
      <x:c r="AJ39" s="112">
        <x:v>1</x:v>
      </x:c>
      <x:c r="AK39" s="112">
        <x:v>4</x:v>
      </x:c>
      <x:c r="AL39" s="513" t="s">
        <x:v>1107</x:v>
      </x:c>
      <x:c r="AM39" s="112"/>
      <x:c r="AN39" s="162"/>
      <x:c r="AO39" s="112"/>
      <x:c r="AP39" s="112"/>
      <x:c r="AQ39" s="112"/>
      <x:c r="AR39" s="162"/>
      <x:c r="AS39" s="112"/>
      <x:c r="AT39" s="162"/>
      <x:c r="AU39" s="112"/>
      <x:c r="AV39" s="112"/>
      <x:c r="AW39" s="112"/>
      <x:c r="AX39" s="112"/>
      <x:c r="AY39" s="112"/>
      <x:c r="AZ39" s="112"/>
      <x:c r="BA39" s="162"/>
      <x:c r="BB39" s="112"/>
      <x:c r="BC39" s="112"/>
      <x:c r="BD39" s="112"/>
      <x:c r="BE39" s="112">
        <x:v>1</x:v>
      </x:c>
      <x:c r="BF39" s="112">
        <x:v>6</x:v>
      </x:c>
      <x:c r="BG39" s="112"/>
      <x:c r="BH39" s="112"/>
      <x:c r="BI39" s="112"/>
      <x:c r="BJ39" s="162"/>
      <x:c r="BK39" s="112"/>
      <x:c r="BL39" s="162"/>
      <x:c r="BM39" s="112"/>
      <x:c r="BN39" s="162"/>
      <x:c r="BO39" s="112"/>
      <x:c r="BP39" s="162"/>
      <x:c r="BQ39" s="112"/>
      <x:c r="BR39" s="112"/>
      <x:c r="BS39" s="112"/>
      <x:c r="BT39" s="112"/>
      <x:c r="BU39" s="112"/>
      <x:c r="BV39" s="513" t="s">
        <x:v>1107</x:v>
      </x:c>
      <x:c r="BW39" s="112"/>
      <x:c r="BX39" s="112"/>
      <x:c r="BY39" s="162"/>
      <x:c r="BZ39" s="112"/>
      <x:c r="CA39" s="162"/>
      <x:c r="CB39" s="112"/>
      <x:c r="CC39" s="162"/>
      <x:c r="CD39" s="112"/>
      <x:c r="CE39" s="112"/>
      <x:c r="CF39" s="162"/>
      <x:c r="CG39" s="112"/>
      <x:c r="CH39" s="112"/>
      <x:c r="CI39" s="112"/>
      <x:c r="CJ39" s="112">
        <x:v>1</x:v>
      </x:c>
      <x:c r="CK39" s="112"/>
      <x:c r="CL39" s="112"/>
      <x:c r="CM39" s="112"/>
      <x:c r="CN39" s="112"/>
      <x:c r="CO39" s="112"/>
      <x:c r="CP39" s="162"/>
      <x:c r="CQ39" s="112">
        <x:v>1</x:v>
      </x:c>
      <x:c r="CR39" s="162">
        <x:v>60</x:v>
      </x:c>
      <x:c r="CS39" s="112">
        <x:v>3</x:v>
      </x:c>
      <x:c r="CT39" s="112"/>
      <x:c r="CU39" s="112">
        <x:v>2</x:v>
      </x:c>
      <x:c r="CV39" s="112"/>
      <x:c r="CW39" s="112"/>
      <x:c r="CX39" s="112"/>
      <x:c r="CY39" s="513" t="s">
        <x:v>1107</x:v>
      </x:c>
      <x:c r="CZ39" s="112"/>
      <x:c r="DA39" s="162"/>
      <x:c r="DB39" s="112"/>
      <x:c r="DC39" s="162"/>
      <x:c r="DD39" s="112"/>
      <x:c r="DE39" s="162"/>
      <x:c r="DF39" s="112"/>
      <x:c r="DG39" s="163"/>
    </x:row>
    <x:row r="40" spans="1:111" ht="30" customHeight="1">
      <x:c r="A40" s="513" t="s">
        <x:v>771</x:v>
      </x:c>
      <x:c r="B40" s="115"/>
      <x:c r="C40" s="162"/>
      <x:c r="D40" s="112"/>
      <x:c r="E40" s="162"/>
      <x:c r="F40" s="112"/>
      <x:c r="G40" s="162"/>
      <x:c r="H40" s="112"/>
      <x:c r="I40" s="162"/>
      <x:c r="J40" s="112"/>
      <x:c r="K40" s="112"/>
      <x:c r="L40" s="162"/>
      <x:c r="M40" s="112"/>
      <x:c r="N40" s="112"/>
      <x:c r="O40" s="112"/>
      <x:c r="P40" s="112"/>
      <x:c r="Q40" s="112"/>
      <x:c r="R40" s="162"/>
      <x:c r="S40" s="112"/>
      <x:c r="T40" s="162"/>
      <x:c r="U40" s="112"/>
      <x:c r="V40" s="162"/>
      <x:c r="W40" s="112"/>
      <x:c r="X40" s="112"/>
      <x:c r="Y40" s="112">
        <x:v>9</x:v>
      </x:c>
      <x:c r="Z40" s="112"/>
      <x:c r="AA40" s="112">
        <x:v>1</x:v>
      </x:c>
      <x:c r="AB40" s="112">
        <x:v>1</x:v>
      </x:c>
      <x:c r="AC40" s="112"/>
      <x:c r="AD40" s="112"/>
      <x:c r="AE40" s="112"/>
      <x:c r="AF40" s="112"/>
      <x:c r="AG40" s="112">
        <x:v>1</x:v>
      </x:c>
      <x:c r="AH40" s="112"/>
      <x:c r="AI40" s="112"/>
      <x:c r="AJ40" s="112">
        <x:v>2</x:v>
      </x:c>
      <x:c r="AK40" s="112">
        <x:v>4</x:v>
      </x:c>
      <x:c r="AL40" s="513" t="s">
        <x:v>771</x:v>
      </x:c>
      <x:c r="AM40" s="112"/>
      <x:c r="AN40" s="162"/>
      <x:c r="AO40" s="112"/>
      <x:c r="AP40" s="112"/>
      <x:c r="AQ40" s="112"/>
      <x:c r="AR40" s="162"/>
      <x:c r="AS40" s="112"/>
      <x:c r="AT40" s="162"/>
      <x:c r="AU40" s="112"/>
      <x:c r="AV40" s="112"/>
      <x:c r="AW40" s="112"/>
      <x:c r="AX40" s="112"/>
      <x:c r="AY40" s="112"/>
      <x:c r="AZ40" s="112"/>
      <x:c r="BA40" s="162"/>
      <x:c r="BB40" s="112"/>
      <x:c r="BC40" s="112"/>
      <x:c r="BD40" s="112"/>
      <x:c r="BE40" s="112">
        <x:v>1</x:v>
      </x:c>
      <x:c r="BF40" s="112">
        <x:v>6</x:v>
      </x:c>
      <x:c r="BG40" s="112"/>
      <x:c r="BH40" s="112"/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513" t="s">
        <x:v>771</x:v>
      </x:c>
      <x:c r="BW40" s="112"/>
      <x:c r="BX40" s="112"/>
      <x:c r="BY40" s="162"/>
      <x:c r="BZ40" s="112"/>
      <x:c r="CA40" s="162"/>
      <x:c r="CB40" s="112"/>
      <x:c r="CC40" s="162"/>
      <x:c r="CD40" s="112"/>
      <x:c r="CE40" s="112"/>
      <x:c r="CF40" s="162"/>
      <x:c r="CG40" s="112"/>
      <x:c r="CH40" s="112"/>
      <x:c r="CI40" s="112"/>
      <x:c r="CJ40" s="112">
        <x:v>1</x:v>
      </x:c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140</x:v>
      </x:c>
      <x:c r="CS40" s="112">
        <x:v>7</x:v>
      </x:c>
      <x:c r="CT40" s="112">
        <x:v>7</x:v>
      </x:c>
      <x:c r="CU40" s="112">
        <x:v>2</x:v>
      </x:c>
      <x:c r="CV40" s="112"/>
      <x:c r="CW40" s="112"/>
      <x:c r="CX40" s="112"/>
      <x:c r="CY40" s="513" t="s">
        <x:v>771</x:v>
      </x:c>
      <x:c r="CZ40" s="112"/>
      <x:c r="DA40" s="162"/>
      <x:c r="DB40" s="112"/>
      <x:c r="DC40" s="162"/>
      <x:c r="DD40" s="112"/>
      <x:c r="DE40" s="162"/>
      <x:c r="DF40" s="112"/>
      <x:c r="DG40" s="163"/>
    </x:row>
    <x:row r="41" spans="1:111" ht="30" customHeight="1">
      <x:c r="A41" s="513" t="s">
        <x:v>713</x:v>
      </x:c>
      <x:c r="B41" s="115"/>
      <x:c r="C41" s="162"/>
      <x:c r="D41" s="112"/>
      <x:c r="E41" s="162"/>
      <x:c r="F41" s="112"/>
      <x:c r="G41" s="162"/>
      <x:c r="H41" s="112"/>
      <x:c r="I41" s="162"/>
      <x:c r="J41" s="112">
        <x:v>1</x:v>
      </x:c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/>
      <x:c r="V41" s="162"/>
      <x:c r="W41" s="112"/>
      <x:c r="X41" s="112">
        <x:v>4</x:v>
      </x:c>
      <x:c r="Y41" s="112"/>
      <x:c r="Z41" s="112"/>
      <x:c r="AA41" s="112">
        <x:v>1</x:v>
      </x:c>
      <x:c r="AB41" s="112"/>
      <x:c r="AC41" s="112"/>
      <x:c r="AD41" s="112">
        <x:v>1</x:v>
      </x:c>
      <x:c r="AE41" s="112"/>
      <x:c r="AF41" s="112"/>
      <x:c r="AG41" s="112">
        <x:v>1</x:v>
      </x:c>
      <x:c r="AH41" s="112"/>
      <x:c r="AI41" s="112"/>
      <x:c r="AJ41" s="112">
        <x:v>1</x:v>
      </x:c>
      <x:c r="AK41" s="112">
        <x:v>3</x:v>
      </x:c>
      <x:c r="AL41" s="513" t="s">
        <x:v>713</x:v>
      </x:c>
      <x:c r="AM41" s="112"/>
      <x:c r="AN41" s="162"/>
      <x:c r="AO41" s="112"/>
      <x:c r="AP41" s="112"/>
      <x:c r="AQ41" s="112"/>
      <x:c r="AR41" s="162"/>
      <x:c r="AS41" s="112"/>
      <x:c r="AT41" s="162"/>
      <x:c r="AU41" s="112"/>
      <x:c r="AV41" s="112"/>
      <x:c r="AW41" s="112"/>
      <x:c r="AX41" s="112"/>
      <x:c r="AY41" s="112"/>
      <x:c r="AZ41" s="112"/>
      <x:c r="BA41" s="162"/>
      <x:c r="BB41" s="112"/>
      <x:c r="BC41" s="112"/>
      <x:c r="BD41" s="112"/>
      <x:c r="BE41" s="112">
        <x:v>1</x:v>
      </x:c>
      <x:c r="BF41" s="112">
        <x:v>7</x:v>
      </x:c>
      <x:c r="BG41" s="112"/>
      <x:c r="BH41" s="112"/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513" t="s">
        <x:v>713</x:v>
      </x:c>
      <x:c r="BW41" s="112"/>
      <x:c r="BX41" s="112"/>
      <x:c r="BY41" s="162"/>
      <x:c r="BZ41" s="112"/>
      <x:c r="CA41" s="162"/>
      <x:c r="CB41" s="112"/>
      <x:c r="CC41" s="162"/>
      <x:c r="CD41" s="112"/>
      <x:c r="CE41" s="112"/>
      <x:c r="CF41" s="162"/>
      <x:c r="CG41" s="112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168</x:v>
      </x:c>
      <x:c r="CS41" s="112">
        <x:v>5</x:v>
      </x:c>
      <x:c r="CT41" s="112"/>
      <x:c r="CU41" s="112">
        <x:v>1</x:v>
      </x:c>
      <x:c r="CV41" s="112"/>
      <x:c r="CW41" s="112"/>
      <x:c r="CX41" s="112"/>
      <x:c r="CY41" s="513" t="s">
        <x:v>713</x:v>
      </x:c>
      <x:c r="CZ41" s="112"/>
      <x:c r="DA41" s="162"/>
      <x:c r="DB41" s="112"/>
      <x:c r="DC41" s="162"/>
      <x:c r="DD41" s="112"/>
      <x:c r="DE41" s="162"/>
      <x:c r="DF41" s="112"/>
      <x:c r="DG41" s="163"/>
    </x:row>
    <x:row r="42" spans="1:111" ht="30" customHeight="1">
      <x:c r="A42" s="513" t="s">
        <x:v>1554</x:v>
      </x:c>
      <x:c r="B42" s="115"/>
      <x:c r="C42" s="162"/>
      <x:c r="D42" s="112"/>
      <x:c r="E42" s="162"/>
      <x:c r="F42" s="112"/>
      <x:c r="G42" s="162"/>
      <x:c r="H42" s="112"/>
      <x:c r="I42" s="162"/>
      <x:c r="J42" s="112">
        <x:v>1</x:v>
      </x:c>
      <x:c r="K42" s="112"/>
      <x:c r="L42" s="162"/>
      <x:c r="M42" s="112"/>
      <x:c r="N42" s="112">
        <x:v>1</x:v>
      </x:c>
      <x:c r="O42" s="112"/>
      <x:c r="P42" s="112"/>
      <x:c r="Q42" s="112"/>
      <x:c r="R42" s="162"/>
      <x:c r="S42" s="112"/>
      <x:c r="T42" s="162"/>
      <x:c r="U42" s="112"/>
      <x:c r="V42" s="162"/>
      <x:c r="W42" s="112"/>
      <x:c r="X42" s="112">
        <x:v>5</x:v>
      </x:c>
      <x:c r="Y42" s="112">
        <x:v>2</x:v>
      </x:c>
      <x:c r="Z42" s="112">
        <x:v>9</x:v>
      </x:c>
      <x:c r="AA42" s="112"/>
      <x:c r="AB42" s="112">
        <x:v>1</x:v>
      </x:c>
      <x:c r="AC42" s="112">
        <x:v>1</x:v>
      </x:c>
      <x:c r="AD42" s="112">
        <x:v>1</x:v>
      </x:c>
      <x:c r="AE42" s="112"/>
      <x:c r="AF42" s="112"/>
      <x:c r="AG42" s="112">
        <x:v>1</x:v>
      </x:c>
      <x:c r="AH42" s="112"/>
      <x:c r="AI42" s="112"/>
      <x:c r="AJ42" s="112"/>
      <x:c r="AK42" s="112"/>
      <x:c r="AL42" s="513" t="s">
        <x:v>1554</x:v>
      </x:c>
      <x:c r="AM42" s="112"/>
      <x:c r="AN42" s="162"/>
      <x:c r="AO42" s="112"/>
      <x:c r="AP42" s="112"/>
      <x:c r="AQ42" s="112"/>
      <x:c r="AR42" s="162"/>
      <x:c r="AS42" s="112"/>
      <x:c r="AT42" s="162"/>
      <x:c r="AU42" s="112"/>
      <x:c r="AV42" s="112"/>
      <x:c r="AW42" s="112"/>
      <x:c r="AX42" s="112"/>
      <x:c r="AY42" s="112"/>
      <x:c r="AZ42" s="112"/>
      <x:c r="BA42" s="162"/>
      <x:c r="BB42" s="112"/>
      <x:c r="BC42" s="112"/>
      <x:c r="BD42" s="112"/>
      <x:c r="BE42" s="112">
        <x:v>1</x:v>
      </x:c>
      <x:c r="BF42" s="112">
        <x:v>5</x:v>
      </x:c>
      <x:c r="BG42" s="112"/>
      <x:c r="BH42" s="112"/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513" t="s">
        <x:v>1554</x:v>
      </x:c>
      <x:c r="BW42" s="112"/>
      <x:c r="BX42" s="112"/>
      <x:c r="BY42" s="162"/>
      <x:c r="BZ42" s="112"/>
      <x:c r="CA42" s="162"/>
      <x:c r="CB42" s="112"/>
      <x:c r="CC42" s="162"/>
      <x:c r="CD42" s="112"/>
      <x:c r="CE42" s="112"/>
      <x:c r="CF42" s="162"/>
      <x:c r="CG42" s="112"/>
      <x:c r="CH42" s="112"/>
      <x:c r="CI42" s="112"/>
      <x:c r="CJ42" s="112">
        <x:v>1</x:v>
      </x:c>
      <x:c r="CK42" s="112"/>
      <x:c r="CL42" s="112"/>
      <x:c r="CM42" s="112"/>
      <x:c r="CN42" s="112"/>
      <x:c r="CO42" s="112"/>
      <x:c r="CP42" s="162"/>
      <x:c r="CQ42" s="112">
        <x:v>1</x:v>
      </x:c>
      <x:c r="CR42" s="162">
        <x:v>122</x:v>
      </x:c>
      <x:c r="CS42" s="112">
        <x:v>5</x:v>
      </x:c>
      <x:c r="CT42" s="112"/>
      <x:c r="CU42" s="112">
        <x:v>1</x:v>
      </x:c>
      <x:c r="CV42" s="112"/>
      <x:c r="CW42" s="112"/>
      <x:c r="CX42" s="112"/>
      <x:c r="CY42" s="513" t="s">
        <x:v>1554</x:v>
      </x:c>
      <x:c r="CZ42" s="112"/>
      <x:c r="DA42" s="162"/>
      <x:c r="DB42" s="112"/>
      <x:c r="DC42" s="162"/>
      <x:c r="DD42" s="112"/>
      <x:c r="DE42" s="162"/>
      <x:c r="DF42" s="112"/>
      <x:c r="DG42" s="163"/>
    </x:row>
    <x:row r="43" spans="1:111" ht="30" customHeight="1">
      <x:c r="A43" s="513" t="s">
        <x:v>1829</x:v>
      </x:c>
      <x:c r="B43" s="115"/>
      <x:c r="C43" s="162"/>
      <x:c r="D43" s="112"/>
      <x:c r="E43" s="162"/>
      <x:c r="F43" s="112"/>
      <x:c r="G43" s="162"/>
      <x:c r="H43" s="112"/>
      <x:c r="I43" s="162"/>
      <x:c r="J43" s="112">
        <x:v>1</x:v>
      </x:c>
      <x:c r="K43" s="112"/>
      <x:c r="L43" s="162"/>
      <x:c r="M43" s="112"/>
      <x:c r="N43" s="112"/>
      <x:c r="O43" s="112"/>
      <x:c r="P43" s="112"/>
      <x:c r="Q43" s="112"/>
      <x:c r="R43" s="162"/>
      <x:c r="S43" s="112"/>
      <x:c r="T43" s="162"/>
      <x:c r="U43" s="112"/>
      <x:c r="V43" s="162"/>
      <x:c r="W43" s="112"/>
      <x:c r="X43" s="112">
        <x:v>4</x:v>
      </x:c>
      <x:c r="Y43" s="112">
        <x:v>1</x:v>
      </x:c>
      <x:c r="Z43" s="112">
        <x:v>2</x:v>
      </x:c>
      <x:c r="AA43" s="112"/>
      <x:c r="AB43" s="112">
        <x:v>1</x:v>
      </x:c>
      <x:c r="AC43" s="112">
        <x:v>1</x:v>
      </x:c>
      <x:c r="AD43" s="112"/>
      <x:c r="AE43" s="112"/>
      <x:c r="AF43" s="112"/>
      <x:c r="AG43" s="112">
        <x:v>1</x:v>
      </x:c>
      <x:c r="AH43" s="112"/>
      <x:c r="AI43" s="112"/>
      <x:c r="AJ43" s="112"/>
      <x:c r="AK43" s="112"/>
      <x:c r="AL43" s="513" t="s">
        <x:v>1829</x:v>
      </x:c>
      <x:c r="AM43" s="112"/>
      <x:c r="AN43" s="162"/>
      <x:c r="AO43" s="112"/>
      <x:c r="AP43" s="112"/>
      <x:c r="AQ43" s="112"/>
      <x:c r="AR43" s="162"/>
      <x:c r="AS43" s="112"/>
      <x:c r="AT43" s="162"/>
      <x:c r="AU43" s="112"/>
      <x:c r="AV43" s="112"/>
      <x:c r="AW43" s="112"/>
      <x:c r="AX43" s="112"/>
      <x:c r="AY43" s="112"/>
      <x:c r="AZ43" s="112"/>
      <x:c r="BA43" s="162"/>
      <x:c r="BB43" s="112"/>
      <x:c r="BC43" s="112"/>
      <x:c r="BD43" s="112"/>
      <x:c r="BE43" s="112">
        <x:v>1</x:v>
      </x:c>
      <x:c r="BF43" s="112">
        <x:v>7</x:v>
      </x:c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513" t="s">
        <x:v>1829</x:v>
      </x:c>
      <x:c r="BW43" s="112"/>
      <x:c r="BX43" s="112"/>
      <x:c r="BY43" s="162"/>
      <x:c r="BZ43" s="112"/>
      <x:c r="CA43" s="162"/>
      <x:c r="CB43" s="112"/>
      <x:c r="CC43" s="162"/>
      <x:c r="CD43" s="112"/>
      <x:c r="CE43" s="112"/>
      <x:c r="CF43" s="162"/>
      <x:c r="CG43" s="112"/>
      <x:c r="CH43" s="112"/>
      <x:c r="CI43" s="112"/>
      <x:c r="CJ43" s="112">
        <x:v>1</x:v>
      </x:c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140</x:v>
      </x:c>
      <x:c r="CS43" s="112">
        <x:v>6</x:v>
      </x:c>
      <x:c r="CT43" s="112"/>
      <x:c r="CU43" s="112">
        <x:v>2</x:v>
      </x:c>
      <x:c r="CV43" s="112"/>
      <x:c r="CW43" s="112"/>
      <x:c r="CX43" s="112"/>
      <x:c r="CY43" s="513" t="s">
        <x:v>1829</x:v>
      </x:c>
      <x:c r="CZ43" s="112"/>
      <x:c r="DA43" s="162"/>
      <x:c r="DB43" s="112"/>
      <x:c r="DC43" s="162"/>
      <x:c r="DD43" s="112"/>
      <x:c r="DE43" s="162"/>
      <x:c r="DF43" s="112"/>
      <x:c r="DG43" s="163"/>
    </x:row>
    <x:row r="44" spans="1:111" ht="30" customHeight="1">
      <x:c r="A44" s="513" t="s">
        <x:v>273</x:v>
      </x:c>
      <x:c r="B44" s="115"/>
      <x:c r="C44" s="162"/>
      <x:c r="D44" s="112"/>
      <x:c r="E44" s="162"/>
      <x:c r="F44" s="112"/>
      <x:c r="G44" s="162"/>
      <x:c r="H44" s="112"/>
      <x:c r="I44" s="162"/>
      <x:c r="J44" s="112">
        <x:v>1</x:v>
      </x:c>
      <x:c r="K44" s="112"/>
      <x:c r="L44" s="162"/>
      <x:c r="M44" s="112"/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6</x:v>
      </x:c>
      <x:c r="Y44" s="112"/>
      <x:c r="Z44" s="112"/>
      <x:c r="AA44" s="112"/>
      <x:c r="AB44" s="112">
        <x:v>1</x:v>
      </x:c>
      <x:c r="AC44" s="112">
        <x:v>1</x:v>
      </x:c>
      <x:c r="AD44" s="112"/>
      <x:c r="AE44" s="112"/>
      <x:c r="AF44" s="112"/>
      <x:c r="AG44" s="112">
        <x:v>1</x:v>
      </x:c>
      <x:c r="AH44" s="112"/>
      <x:c r="AI44" s="112"/>
      <x:c r="AJ44" s="112">
        <x:v>3</x:v>
      </x:c>
      <x:c r="AK44" s="112">
        <x:v>5</x:v>
      </x:c>
      <x:c r="AL44" s="513" t="s">
        <x:v>273</x:v>
      </x:c>
      <x:c r="AM44" s="112"/>
      <x:c r="AN44" s="162"/>
      <x:c r="AO44" s="112"/>
      <x:c r="AP44" s="112"/>
      <x:c r="AQ44" s="112"/>
      <x:c r="AR44" s="162"/>
      <x:c r="AS44" s="112"/>
      <x:c r="AT44" s="162"/>
      <x:c r="AU44" s="112"/>
      <x:c r="AV44" s="112"/>
      <x:c r="AW44" s="112"/>
      <x:c r="AX44" s="112"/>
      <x:c r="AY44" s="112"/>
      <x:c r="AZ44" s="112"/>
      <x:c r="BA44" s="162"/>
      <x:c r="BB44" s="112"/>
      <x:c r="BC44" s="112"/>
      <x:c r="BD44" s="112"/>
      <x:c r="BE44" s="112">
        <x:v>1</x:v>
      </x:c>
      <x:c r="BF44" s="112">
        <x:v>2</x:v>
      </x:c>
      <x:c r="BG44" s="112"/>
      <x:c r="BH44" s="112"/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513" t="s">
        <x:v>273</x:v>
      </x:c>
      <x:c r="BW44" s="112"/>
      <x:c r="BX44" s="112"/>
      <x:c r="BY44" s="162"/>
      <x:c r="BZ44" s="112"/>
      <x:c r="CA44" s="162"/>
      <x:c r="CB44" s="112"/>
      <x:c r="CC44" s="162"/>
      <x:c r="CD44" s="112"/>
      <x:c r="CE44" s="112"/>
      <x:c r="CF44" s="162"/>
      <x:c r="CG44" s="112"/>
      <x:c r="CH44" s="112"/>
      <x:c r="CI44" s="112"/>
      <x:c r="CJ44" s="112">
        <x:v>1</x:v>
      </x:c>
      <x:c r="CK44" s="112"/>
      <x:c r="CL44" s="112"/>
      <x:c r="CM44" s="112"/>
      <x:c r="CN44" s="112"/>
      <x:c r="CO44" s="112"/>
      <x:c r="CP44" s="162"/>
      <x:c r="CQ44" s="112">
        <x:v>1</x:v>
      </x:c>
      <x:c r="CR44" s="162">
        <x:v>48</x:v>
      </x:c>
      <x:c r="CS44" s="112">
        <x:v>6</x:v>
      </x:c>
      <x:c r="CT44" s="112"/>
      <x:c r="CU44" s="112">
        <x:v>2</x:v>
      </x:c>
      <x:c r="CV44" s="112"/>
      <x:c r="CW44" s="112"/>
      <x:c r="CX44" s="112"/>
      <x:c r="CY44" s="513" t="s">
        <x:v>273</x:v>
      </x:c>
      <x:c r="CZ44" s="112"/>
      <x:c r="DA44" s="162"/>
      <x:c r="DB44" s="112"/>
      <x:c r="DC44" s="162"/>
      <x:c r="DD44" s="112"/>
      <x:c r="DE44" s="162"/>
      <x:c r="DF44" s="112"/>
      <x:c r="DG44" s="163"/>
    </x:row>
    <x:row r="45" spans="1:111" ht="30" customHeight="1">
      <x:c r="A45" s="513" t="s">
        <x:v>83</x:v>
      </x:c>
      <x:c r="B45" s="115"/>
      <x:c r="C45" s="162"/>
      <x:c r="D45" s="112"/>
      <x:c r="E45" s="162"/>
      <x:c r="F45" s="112"/>
      <x:c r="G45" s="162"/>
      <x:c r="H45" s="112"/>
      <x:c r="I45" s="162"/>
      <x:c r="J45" s="112"/>
      <x:c r="K45" s="112"/>
      <x:c r="L45" s="162"/>
      <x:c r="M45" s="112"/>
      <x:c r="N45" s="112"/>
      <x:c r="O45" s="112"/>
      <x:c r="P45" s="112"/>
      <x:c r="Q45" s="112"/>
      <x:c r="R45" s="162"/>
      <x:c r="S45" s="112"/>
      <x:c r="T45" s="162"/>
      <x:c r="U45" s="112">
        <x:v>1</x:v>
      </x:c>
      <x:c r="V45" s="162"/>
      <x:c r="W45" s="112"/>
      <x:c r="X45" s="112"/>
      <x:c r="Y45" s="112">
        <x:v>5</x:v>
      </x:c>
      <x:c r="Z45" s="112"/>
      <x:c r="AA45" s="112">
        <x:v>1</x:v>
      </x:c>
      <x:c r="AB45" s="112"/>
      <x:c r="AC45" s="112"/>
      <x:c r="AD45" s="112"/>
      <x:c r="AE45" s="112"/>
      <x:c r="AF45" s="112"/>
      <x:c r="AG45" s="112">
        <x:v>1</x:v>
      </x:c>
      <x:c r="AH45" s="112"/>
      <x:c r="AI45" s="112"/>
      <x:c r="AJ45" s="112"/>
      <x:c r="AK45" s="112"/>
      <x:c r="AL45" s="513" t="s">
        <x:v>83</x:v>
      </x:c>
      <x:c r="AM45" s="112"/>
      <x:c r="AN45" s="162"/>
      <x:c r="AO45" s="112"/>
      <x:c r="AP45" s="112"/>
      <x:c r="AQ45" s="112"/>
      <x:c r="AR45" s="162"/>
      <x:c r="AS45" s="112"/>
      <x:c r="AT45" s="162"/>
      <x:c r="AU45" s="112"/>
      <x:c r="AV45" s="112"/>
      <x:c r="AW45" s="112"/>
      <x:c r="AX45" s="112"/>
      <x:c r="AY45" s="112"/>
      <x:c r="AZ45" s="112"/>
      <x:c r="BA45" s="162"/>
      <x:c r="BB45" s="112"/>
      <x:c r="BC45" s="112"/>
      <x:c r="BD45" s="112"/>
      <x:c r="BE45" s="112">
        <x:v>1</x:v>
      </x:c>
      <x:c r="BF45" s="112">
        <x:v>5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513" t="s">
        <x:v>83</x:v>
      </x:c>
      <x:c r="BW45" s="112"/>
      <x:c r="BX45" s="112"/>
      <x:c r="BY45" s="162"/>
      <x:c r="BZ45" s="112"/>
      <x:c r="CA45" s="162"/>
      <x:c r="CB45" s="112"/>
      <x:c r="CC45" s="162"/>
      <x:c r="CD45" s="112"/>
      <x:c r="CE45" s="112"/>
      <x:c r="CF45" s="162"/>
      <x:c r="CG45" s="112"/>
      <x:c r="CH45" s="112"/>
      <x:c r="CI45" s="112"/>
      <x:c r="CJ45" s="112"/>
      <x:c r="CK45" s="112"/>
      <x:c r="CL45" s="112"/>
      <x:c r="CM45" s="112"/>
      <x:c r="CN45" s="112"/>
      <x:c r="CO45" s="112"/>
      <x:c r="CP45" s="162"/>
      <x:c r="CQ45" s="112">
        <x:v>1</x:v>
      </x:c>
      <x:c r="CR45" s="162">
        <x:v>24</x:v>
      </x:c>
      <x:c r="CS45" s="112">
        <x:v>2</x:v>
      </x:c>
      <x:c r="CT45" s="112"/>
      <x:c r="CU45" s="112">
        <x:v>1</x:v>
      </x:c>
      <x:c r="CV45" s="112"/>
      <x:c r="CW45" s="112"/>
      <x:c r="CX45" s="112"/>
      <x:c r="CY45" s="513" t="s">
        <x:v>83</x:v>
      </x:c>
      <x:c r="CZ45" s="112"/>
      <x:c r="DA45" s="162"/>
      <x:c r="DB45" s="112">
        <x:f>DD45+DF45</x:f>
        <x:v>1</x:v>
      </x:c>
      <x:c r="DC45" s="162">
        <x:f>DE45+DG45</x:f>
        <x:v>305.68000000000001</x:v>
      </x:c>
      <x:c r="DD45" s="112">
        <x:v>1</x:v>
      </x:c>
      <x:c r="DE45" s="162">
        <x:v>305.68000000000001</x:v>
      </x:c>
      <x:c r="DF45" s="112"/>
      <x:c r="DG45" s="163"/>
    </x:row>
    <x:row r="46" spans="1:111" ht="30" customHeight="1">
      <x:c r="A46" s="513" t="s">
        <x:v>974</x:v>
      </x:c>
      <x:c r="B46" s="115"/>
      <x:c r="C46" s="162"/>
      <x:c r="D46" s="112"/>
      <x:c r="E46" s="162"/>
      <x:c r="F46" s="112"/>
      <x:c r="G46" s="162"/>
      <x:c r="H46" s="112"/>
      <x:c r="I46" s="162"/>
      <x:c r="J46" s="112">
        <x:v>1</x:v>
      </x:c>
      <x:c r="K46" s="112"/>
      <x:c r="L46" s="162"/>
      <x:c r="M46" s="112"/>
      <x:c r="N46" s="112"/>
      <x:c r="O46" s="112"/>
      <x:c r="P46" s="112"/>
      <x:c r="Q46" s="112"/>
      <x:c r="R46" s="162"/>
      <x:c r="S46" s="112"/>
      <x:c r="T46" s="162"/>
      <x:c r="U46" s="112">
        <x:v>1</x:v>
      </x:c>
      <x:c r="V46" s="162">
        <x:v>74.650000000000006</x:v>
      </x:c>
      <x:c r="W46" s="112">
        <x:v>3</x:v>
      </x:c>
      <x:c r="X46" s="112">
        <x:v>17</x:v>
      </x:c>
      <x:c r="Y46" s="112"/>
      <x:c r="Z46" s="112"/>
      <x:c r="AA46" s="112">
        <x:v>1</x:v>
      </x:c>
      <x:c r="AB46" s="112">
        <x:v>1</x:v>
      </x:c>
      <x:c r="AC46" s="112"/>
      <x:c r="AD46" s="112">
        <x:v>2</x:v>
      </x:c>
      <x:c r="AE46" s="112"/>
      <x:c r="AF46" s="112"/>
      <x:c r="AG46" s="112">
        <x:v>1</x:v>
      </x:c>
      <x:c r="AH46" s="112"/>
      <x:c r="AI46" s="112"/>
      <x:c r="AJ46" s="112">
        <x:v>1</x:v>
      </x:c>
      <x:c r="AK46" s="112">
        <x:v>2</x:v>
      </x:c>
      <x:c r="AL46" s="513" t="s">
        <x:v>974</x:v>
      </x:c>
      <x:c r="AM46" s="112"/>
      <x:c r="AN46" s="162"/>
      <x:c r="AO46" s="112"/>
      <x:c r="AP46" s="112"/>
      <x:c r="AQ46" s="112"/>
      <x:c r="AR46" s="162"/>
      <x:c r="AS46" s="112"/>
      <x:c r="AT46" s="162"/>
      <x:c r="AU46" s="112"/>
      <x:c r="AV46" s="112"/>
      <x:c r="AW46" s="112"/>
      <x:c r="AX46" s="112"/>
      <x:c r="AY46" s="112"/>
      <x:c r="AZ46" s="112"/>
      <x:c r="BA46" s="162"/>
      <x:c r="BB46" s="112"/>
      <x:c r="BC46" s="112"/>
      <x:c r="BD46" s="112"/>
      <x:c r="BE46" s="112">
        <x:v>1</x:v>
      </x:c>
      <x:c r="BF46" s="112">
        <x:v>7</x:v>
      </x:c>
      <x:c r="BG46" s="112"/>
      <x:c r="BH46" s="112"/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513" t="s">
        <x:v>974</x:v>
      </x:c>
      <x:c r="BW46" s="112"/>
      <x:c r="BX46" s="112"/>
      <x:c r="BY46" s="162"/>
      <x:c r="BZ46" s="112"/>
      <x:c r="CA46" s="162"/>
      <x:c r="CB46" s="112"/>
      <x:c r="CC46" s="162"/>
      <x:c r="CD46" s="112"/>
      <x:c r="CE46" s="112"/>
      <x:c r="CF46" s="162"/>
      <x:c r="CG46" s="112"/>
      <x:c r="CH46" s="112"/>
      <x:c r="CI46" s="112"/>
      <x:c r="CJ46" s="112">
        <x:v>1</x:v>
      </x:c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61</x:v>
      </x:c>
      <x:c r="CS46" s="112">
        <x:v>5</x:v>
      </x:c>
      <x:c r="CT46" s="112"/>
      <x:c r="CU46" s="112">
        <x:v>1</x:v>
      </x:c>
      <x:c r="CV46" s="112"/>
      <x:c r="CW46" s="112"/>
      <x:c r="CX46" s="112"/>
      <x:c r="CY46" s="513" t="s">
        <x:v>974</x:v>
      </x:c>
      <x:c r="CZ46" s="112">
        <x:v>1</x:v>
      </x:c>
      <x:c r="DA46" s="162">
        <x:v>74.650000000000006</x:v>
      </x:c>
      <x:c r="DB46" s="112"/>
      <x:c r="DC46" s="162"/>
      <x:c r="DD46" s="112"/>
      <x:c r="DE46" s="162"/>
      <x:c r="DF46" s="112"/>
      <x:c r="DG46" s="163"/>
    </x:row>
    <x:row r="47" spans="1:111" ht="30" customHeight="1">
      <x:c r="A47" s="513" t="s">
        <x:v>1102</x:v>
      </x:c>
      <x:c r="B47" s="115"/>
      <x:c r="C47" s="162"/>
      <x:c r="D47" s="112"/>
      <x:c r="E47" s="162"/>
      <x:c r="F47" s="112"/>
      <x:c r="G47" s="162"/>
      <x:c r="H47" s="112"/>
      <x:c r="I47" s="162"/>
      <x:c r="J47" s="112"/>
      <x:c r="K47" s="112"/>
      <x:c r="L47" s="162"/>
      <x:c r="M47" s="112"/>
      <x:c r="N47" s="112"/>
      <x:c r="O47" s="112"/>
      <x:c r="P47" s="112"/>
      <x:c r="Q47" s="112"/>
      <x:c r="R47" s="162"/>
      <x:c r="S47" s="112"/>
      <x:c r="T47" s="162"/>
      <x:c r="U47" s="112"/>
      <x:c r="V47" s="162"/>
      <x:c r="W47" s="112"/>
      <x:c r="X47" s="112">
        <x:v>9</x:v>
      </x:c>
      <x:c r="Y47" s="112">
        <x:v>1</x:v>
      </x:c>
      <x:c r="Z47" s="112">
        <x:v>1</x:v>
      </x:c>
      <x:c r="AA47" s="112">
        <x:v>1</x:v>
      </x:c>
      <x:c r="AB47" s="112">
        <x:v>1</x:v>
      </x:c>
      <x:c r="AC47" s="112"/>
      <x:c r="AD47" s="112"/>
      <x:c r="AE47" s="112"/>
      <x:c r="AF47" s="112"/>
      <x:c r="AG47" s="112">
        <x:v>2</x:v>
      </x:c>
      <x:c r="AH47" s="112"/>
      <x:c r="AI47" s="112"/>
      <x:c r="AJ47" s="112">
        <x:v>1</x:v>
      </x:c>
      <x:c r="AK47" s="112">
        <x:v>2</x:v>
      </x:c>
      <x:c r="AL47" s="513" t="s">
        <x:v>1102</x:v>
      </x:c>
      <x:c r="AM47" s="112"/>
      <x:c r="AN47" s="162"/>
      <x:c r="AO47" s="112"/>
      <x:c r="AP47" s="112"/>
      <x:c r="AQ47" s="112"/>
      <x:c r="AR47" s="162"/>
      <x:c r="AS47" s="112"/>
      <x:c r="AT47" s="162"/>
      <x:c r="AU47" s="112"/>
      <x:c r="AV47" s="112"/>
      <x:c r="AW47" s="112"/>
      <x:c r="AX47" s="112"/>
      <x:c r="AY47" s="112"/>
      <x:c r="AZ47" s="112"/>
      <x:c r="BA47" s="162"/>
      <x:c r="BB47" s="112"/>
      <x:c r="BC47" s="112"/>
      <x:c r="BD47" s="112"/>
      <x:c r="BE47" s="112">
        <x:v>1</x:v>
      </x:c>
      <x:c r="BF47" s="112">
        <x:v>5</x:v>
      </x:c>
      <x:c r="BG47" s="112"/>
      <x:c r="BH47" s="112"/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513" t="s">
        <x:v>1102</x:v>
      </x:c>
      <x:c r="BW47" s="112"/>
      <x:c r="BX47" s="112"/>
      <x:c r="BY47" s="162"/>
      <x:c r="BZ47" s="112"/>
      <x:c r="CA47" s="162"/>
      <x:c r="CB47" s="112"/>
      <x:c r="CC47" s="162"/>
      <x:c r="CD47" s="112"/>
      <x:c r="CE47" s="112"/>
      <x:c r="CF47" s="162"/>
      <x:c r="CG47" s="112"/>
      <x:c r="CH47" s="112"/>
      <x:c r="CI47" s="112"/>
      <x:c r="CJ47" s="112"/>
      <x:c r="CK47" s="112"/>
      <x:c r="CL47" s="112"/>
      <x:c r="CM47" s="112"/>
      <x:c r="CN47" s="112"/>
      <x:c r="CO47" s="112"/>
      <x:c r="CP47" s="162"/>
      <x:c r="CQ47" s="112">
        <x:v>1</x:v>
      </x:c>
      <x:c r="CR47" s="162">
        <x:v>32</x:v>
      </x:c>
      <x:c r="CS47" s="112">
        <x:v>5</x:v>
      </x:c>
      <x:c r="CT47" s="112"/>
      <x:c r="CU47" s="112">
        <x:v>1</x:v>
      </x:c>
      <x:c r="CV47" s="112"/>
      <x:c r="CW47" s="112"/>
      <x:c r="CX47" s="112"/>
      <x:c r="CY47" s="513" t="s">
        <x:v>1102</x:v>
      </x:c>
      <x:c r="CZ47" s="112"/>
      <x:c r="DA47" s="162"/>
      <x:c r="DB47" s="112"/>
      <x:c r="DC47" s="162"/>
      <x:c r="DD47" s="112"/>
      <x:c r="DE47" s="162"/>
      <x:c r="DF47" s="112"/>
      <x:c r="DG47" s="163"/>
    </x:row>
    <x:row r="48" spans="1:111" ht="30" customHeight="1">
      <x:c r="A48" s="513" t="s">
        <x:v>965</x:v>
      </x:c>
      <x:c r="B48" s="115"/>
      <x:c r="C48" s="162"/>
      <x:c r="D48" s="112"/>
      <x:c r="E48" s="162"/>
      <x:c r="F48" s="112"/>
      <x:c r="G48" s="162"/>
      <x:c r="H48" s="112"/>
      <x:c r="I48" s="162"/>
      <x:c r="J48" s="112"/>
      <x:c r="K48" s="112"/>
      <x:c r="L48" s="162"/>
      <x:c r="M48" s="112"/>
      <x:c r="N48" s="112"/>
      <x:c r="O48" s="112"/>
      <x:c r="P48" s="112"/>
      <x:c r="Q48" s="112"/>
      <x:c r="R48" s="162"/>
      <x:c r="S48" s="112"/>
      <x:c r="T48" s="162"/>
      <x:c r="U48" s="112">
        <x:v>1</x:v>
      </x:c>
      <x:c r="V48" s="162">
        <x:v>71.560000000000002</x:v>
      </x:c>
      <x:c r="W48" s="112"/>
      <x:c r="X48" s="112">
        <x:v>10</x:v>
      </x:c>
      <x:c r="Y48" s="112"/>
      <x:c r="Z48" s="112"/>
      <x:c r="AA48" s="112">
        <x:v>1</x:v>
      </x:c>
      <x:c r="AB48" s="112"/>
      <x:c r="AC48" s="112"/>
      <x:c r="AD48" s="112"/>
      <x:c r="AE48" s="112"/>
      <x:c r="AF48" s="112"/>
      <x:c r="AG48" s="112">
        <x:v>1</x:v>
      </x:c>
      <x:c r="AH48" s="112"/>
      <x:c r="AI48" s="112"/>
      <x:c r="AJ48" s="112"/>
      <x:c r="AK48" s="112"/>
      <x:c r="AL48" s="513" t="s">
        <x:v>965</x:v>
      </x:c>
      <x:c r="AM48" s="112"/>
      <x:c r="AN48" s="162"/>
      <x:c r="AO48" s="112"/>
      <x:c r="AP48" s="112"/>
      <x:c r="AQ48" s="112"/>
      <x:c r="AR48" s="162"/>
      <x:c r="AS48" s="112"/>
      <x:c r="AT48" s="162"/>
      <x:c r="AU48" s="112"/>
      <x:c r="AV48" s="112"/>
      <x:c r="AW48" s="112"/>
      <x:c r="AX48" s="112"/>
      <x:c r="AY48" s="112"/>
      <x:c r="AZ48" s="112"/>
      <x:c r="BA48" s="162"/>
      <x:c r="BB48" s="112"/>
      <x:c r="BC48" s="112"/>
      <x:c r="BD48" s="112"/>
      <x:c r="BE48" s="112">
        <x:v>1</x:v>
      </x:c>
      <x:c r="BF48" s="112">
        <x:v>5</x:v>
      </x:c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513" t="s">
        <x:v>965</x:v>
      </x:c>
      <x:c r="BW48" s="112"/>
      <x:c r="BX48" s="112"/>
      <x:c r="BY48" s="162"/>
      <x:c r="BZ48" s="112"/>
      <x:c r="CA48" s="162"/>
      <x:c r="CB48" s="112"/>
      <x:c r="CC48" s="162"/>
      <x:c r="CD48" s="112"/>
      <x:c r="CE48" s="112"/>
      <x:c r="CF48" s="162"/>
      <x:c r="CG48" s="112"/>
      <x:c r="CH48" s="112"/>
      <x:c r="CI48" s="112"/>
      <x:c r="CJ48" s="112">
        <x:v>1</x:v>
      </x:c>
      <x:c r="CK48" s="112"/>
      <x:c r="CL48" s="112"/>
      <x:c r="CM48" s="112"/>
      <x:c r="CN48" s="112"/>
      <x:c r="CO48" s="112"/>
      <x:c r="CP48" s="162"/>
      <x:c r="CQ48" s="112">
        <x:v>1</x:v>
      </x:c>
      <x:c r="CR48" s="162">
        <x:v>144</x:v>
      </x:c>
      <x:c r="CS48" s="112">
        <x:v>6</x:v>
      </x:c>
      <x:c r="CT48" s="112"/>
      <x:c r="CU48" s="112">
        <x:v>2</x:v>
      </x:c>
      <x:c r="CV48" s="112"/>
      <x:c r="CW48" s="112"/>
      <x:c r="CX48" s="112"/>
      <x:c r="CY48" s="513" t="s">
        <x:v>965</x:v>
      </x:c>
      <x:c r="CZ48" s="112">
        <x:v>1</x:v>
      </x:c>
      <x:c r="DA48" s="162">
        <x:v>71.560000000000002</x:v>
      </x:c>
      <x:c r="DB48" s="112"/>
      <x:c r="DC48" s="162"/>
      <x:c r="DD48" s="112"/>
      <x:c r="DE48" s="162"/>
      <x:c r="DF48" s="112"/>
      <x:c r="DG48" s="163"/>
    </x:row>
    <x:row r="49" spans="1:111" ht="30" customHeight="1">
      <x:c r="A49" s="513" t="s">
        <x:v>1512</x:v>
      </x:c>
      <x:c r="B49" s="115"/>
      <x:c r="C49" s="162"/>
      <x:c r="D49" s="112"/>
      <x:c r="E49" s="162"/>
      <x:c r="F49" s="112"/>
      <x:c r="G49" s="162"/>
      <x:c r="H49" s="112"/>
      <x:c r="I49" s="162"/>
      <x:c r="J49" s="112">
        <x:v>1</x:v>
      </x:c>
      <x:c r="K49" s="112"/>
      <x:c r="L49" s="162"/>
      <x:c r="M49" s="112"/>
      <x:c r="N49" s="112"/>
      <x:c r="O49" s="112"/>
      <x:c r="P49" s="112"/>
      <x:c r="Q49" s="112"/>
      <x:c r="R49" s="162"/>
      <x:c r="S49" s="112"/>
      <x:c r="T49" s="162"/>
      <x:c r="U49" s="112">
        <x:v>1</x:v>
      </x:c>
      <x:c r="V49" s="162"/>
      <x:c r="W49" s="112"/>
      <x:c r="X49" s="112">
        <x:v>3</x:v>
      </x:c>
      <x:c r="Y49" s="112"/>
      <x:c r="Z49" s="112"/>
      <x:c r="AA49" s="112">
        <x:v>1</x:v>
      </x:c>
      <x:c r="AB49" s="112">
        <x:v>1</x:v>
      </x:c>
      <x:c r="AC49" s="112"/>
      <x:c r="AD49" s="112">
        <x:v>1</x:v>
      </x:c>
      <x:c r="AE49" s="112"/>
      <x:c r="AF49" s="112"/>
      <x:c r="AG49" s="112">
        <x:v>1</x:v>
      </x:c>
      <x:c r="AH49" s="112"/>
      <x:c r="AI49" s="112"/>
      <x:c r="AJ49" s="112">
        <x:v>1</x:v>
      </x:c>
      <x:c r="AK49" s="112">
        <x:v>6</x:v>
      </x:c>
      <x:c r="AL49" s="513" t="s">
        <x:v>1512</x:v>
      </x:c>
      <x:c r="AM49" s="112"/>
      <x:c r="AN49" s="162"/>
      <x:c r="AO49" s="112"/>
      <x:c r="AP49" s="112"/>
      <x:c r="AQ49" s="112"/>
      <x:c r="AR49" s="162"/>
      <x:c r="AS49" s="112"/>
      <x:c r="AT49" s="162"/>
      <x:c r="AU49" s="112"/>
      <x:c r="AV49" s="112"/>
      <x:c r="AW49" s="112"/>
      <x:c r="AX49" s="112"/>
      <x:c r="AY49" s="112"/>
      <x:c r="AZ49" s="112"/>
      <x:c r="BA49" s="162"/>
      <x:c r="BB49" s="112"/>
      <x:c r="BC49" s="112"/>
      <x:c r="BD49" s="112"/>
      <x:c r="BE49" s="112"/>
      <x:c r="BF49" s="112"/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513" t="s">
        <x:v>1512</x:v>
      </x:c>
      <x:c r="BW49" s="112"/>
      <x:c r="BX49" s="112"/>
      <x:c r="BY49" s="162"/>
      <x:c r="BZ49" s="112"/>
      <x:c r="CA49" s="162"/>
      <x:c r="CB49" s="112"/>
      <x:c r="CC49" s="162"/>
      <x:c r="CD49" s="112"/>
      <x:c r="CE49" s="112"/>
      <x:c r="CF49" s="162"/>
      <x:c r="CG49" s="112"/>
      <x:c r="CH49" s="112"/>
      <x:c r="CI49" s="112"/>
      <x:c r="CJ49" s="112"/>
      <x:c r="CK49" s="112"/>
      <x:c r="CL49" s="112"/>
      <x:c r="CM49" s="112"/>
      <x:c r="CN49" s="112"/>
      <x:c r="CO49" s="112"/>
      <x:c r="CP49" s="162"/>
      <x:c r="CQ49" s="112">
        <x:v>1</x:v>
      </x:c>
      <x:c r="CR49" s="162">
        <x:v>42</x:v>
      </x:c>
      <x:c r="CS49" s="112">
        <x:v>7</x:v>
      </x:c>
      <x:c r="CT49" s="112"/>
      <x:c r="CU49" s="112">
        <x:v>2</x:v>
      </x:c>
      <x:c r="CV49" s="112"/>
      <x:c r="CW49" s="112"/>
      <x:c r="CX49" s="112"/>
      <x:c r="CY49" s="513" t="s">
        <x:v>1512</x:v>
      </x:c>
      <x:c r="CZ49" s="112"/>
      <x:c r="DA49" s="162"/>
      <x:c r="DB49" s="112">
        <x:f>DD49+DF49</x:f>
        <x:v>1</x:v>
      </x:c>
      <x:c r="DC49" s="162">
        <x:f>DE49+DG49</x:f>
        <x:v>350.63999999999999</x:v>
      </x:c>
      <x:c r="DD49" s="112">
        <x:v>1</x:v>
      </x:c>
      <x:c r="DE49" s="162">
        <x:v>350.63999999999999</x:v>
      </x:c>
      <x:c r="DF49" s="112"/>
      <x:c r="DG49" s="163"/>
    </x:row>
    <x:row r="50" spans="1:111" ht="30" customHeight="1">
      <x:c r="A50" s="513" t="s">
        <x:v>775</x:v>
      </x:c>
      <x:c r="B50" s="115"/>
      <x:c r="C50" s="162"/>
      <x:c r="D50" s="112"/>
      <x:c r="E50" s="162"/>
      <x:c r="F50" s="112"/>
      <x:c r="G50" s="162"/>
      <x:c r="H50" s="112"/>
      <x:c r="I50" s="162"/>
      <x:c r="J50" s="112"/>
      <x:c r="K50" s="112"/>
      <x:c r="L50" s="162"/>
      <x:c r="M50" s="112"/>
      <x:c r="N50" s="112"/>
      <x:c r="O50" s="112"/>
      <x:c r="P50" s="112"/>
      <x:c r="Q50" s="112"/>
      <x:c r="R50" s="162"/>
      <x:c r="S50" s="112"/>
      <x:c r="T50" s="162"/>
      <x:c r="U50" s="112"/>
      <x:c r="V50" s="162"/>
      <x:c r="W50" s="112"/>
      <x:c r="X50" s="112">
        <x:v>4</x:v>
      </x:c>
      <x:c r="Y50" s="112"/>
      <x:c r="Z50" s="112"/>
      <x:c r="AA50" s="112"/>
      <x:c r="AB50" s="112"/>
      <x:c r="AC50" s="112"/>
      <x:c r="AD50" s="112"/>
      <x:c r="AE50" s="112"/>
      <x:c r="AF50" s="112"/>
      <x:c r="AG50" s="112">
        <x:v>1</x:v>
      </x:c>
      <x:c r="AH50" s="112"/>
      <x:c r="AI50" s="112"/>
      <x:c r="AJ50" s="112">
        <x:v>2</x:v>
      </x:c>
      <x:c r="AK50" s="112">
        <x:v>4</x:v>
      </x:c>
      <x:c r="AL50" s="513" t="s">
        <x:v>775</x:v>
      </x:c>
      <x:c r="AM50" s="112"/>
      <x:c r="AN50" s="162"/>
      <x:c r="AO50" s="112"/>
      <x:c r="AP50" s="112"/>
      <x:c r="AQ50" s="112"/>
      <x:c r="AR50" s="162"/>
      <x:c r="AS50" s="112"/>
      <x:c r="AT50" s="162"/>
      <x:c r="AU50" s="112"/>
      <x:c r="AV50" s="112"/>
      <x:c r="AW50" s="112"/>
      <x:c r="AX50" s="112"/>
      <x:c r="AY50" s="112"/>
      <x:c r="AZ50" s="112"/>
      <x:c r="BA50" s="162"/>
      <x:c r="BB50" s="112"/>
      <x:c r="BC50" s="112"/>
      <x:c r="BD50" s="112"/>
      <x:c r="BE50" s="112">
        <x:v>1</x:v>
      </x:c>
      <x:c r="BF50" s="112">
        <x:v>4</x:v>
      </x:c>
      <x:c r="BG50" s="112"/>
      <x:c r="BH50" s="112"/>
      <x:c r="BI50" s="112"/>
      <x:c r="BJ50" s="162"/>
      <x:c r="BK50" s="112"/>
      <x:c r="BL50" s="162"/>
      <x:c r="BM50" s="112"/>
      <x:c r="BN50" s="162"/>
      <x:c r="BO50" s="112"/>
      <x:c r="BP50" s="162"/>
      <x:c r="BQ50" s="112"/>
      <x:c r="BR50" s="112"/>
      <x:c r="BS50" s="112"/>
      <x:c r="BT50" s="112"/>
      <x:c r="BU50" s="112"/>
      <x:c r="BV50" s="513" t="s">
        <x:v>775</x:v>
      </x:c>
      <x:c r="BW50" s="112"/>
      <x:c r="BX50" s="112"/>
      <x:c r="BY50" s="162"/>
      <x:c r="BZ50" s="112"/>
      <x:c r="CA50" s="162"/>
      <x:c r="CB50" s="112"/>
      <x:c r="CC50" s="162"/>
      <x:c r="CD50" s="112"/>
      <x:c r="CE50" s="112"/>
      <x:c r="CF50" s="162"/>
      <x:c r="CG50" s="112"/>
      <x:c r="CH50" s="112"/>
      <x:c r="CI50" s="112"/>
      <x:c r="CJ50" s="112"/>
      <x:c r="CK50" s="112"/>
      <x:c r="CL50" s="112"/>
      <x:c r="CM50" s="112"/>
      <x:c r="CN50" s="112"/>
      <x:c r="CO50" s="112"/>
      <x:c r="CP50" s="162"/>
      <x:c r="CQ50" s="112">
        <x:v>1</x:v>
      </x:c>
      <x:c r="CR50" s="162">
        <x:v>60</x:v>
      </x:c>
      <x:c r="CS50" s="112">
        <x:v>1</x:v>
      </x:c>
      <x:c r="CT50" s="112"/>
      <x:c r="CU50" s="112">
        <x:v>2</x:v>
      </x:c>
      <x:c r="CV50" s="112"/>
      <x:c r="CW50" s="112"/>
      <x:c r="CX50" s="112"/>
      <x:c r="CY50" s="513" t="s">
        <x:v>775</x:v>
      </x:c>
      <x:c r="CZ50" s="112"/>
      <x:c r="DA50" s="162"/>
      <x:c r="DB50" s="112"/>
      <x:c r="DC50" s="162"/>
      <x:c r="DD50" s="112"/>
      <x:c r="DE50" s="162"/>
      <x:c r="DF50" s="112"/>
      <x:c r="DG50" s="163"/>
    </x:row>
    <x:row r="51" spans="1:111" ht="30" customHeight="1">
      <x:c r="A51" s="513" t="s">
        <x:v>1818</x:v>
      </x:c>
      <x:c r="B51" s="115"/>
      <x:c r="C51" s="162"/>
      <x:c r="D51" s="112"/>
      <x:c r="E51" s="162"/>
      <x:c r="F51" s="112"/>
      <x:c r="G51" s="162"/>
      <x:c r="H51" s="112"/>
      <x:c r="I51" s="162"/>
      <x:c r="J51" s="112"/>
      <x:c r="K51" s="112"/>
      <x:c r="L51" s="162"/>
      <x:c r="M51" s="112"/>
      <x:c r="N51" s="112"/>
      <x:c r="O51" s="112"/>
      <x:c r="P51" s="112"/>
      <x:c r="Q51" s="112"/>
      <x:c r="R51" s="162"/>
      <x:c r="S51" s="112"/>
      <x:c r="T51" s="162"/>
      <x:c r="U51" s="112"/>
      <x:c r="V51" s="162"/>
      <x:c r="W51" s="112"/>
      <x:c r="X51" s="112">
        <x:v>2</x:v>
      </x:c>
      <x:c r="Y51" s="112"/>
      <x:c r="Z51" s="112"/>
      <x:c r="AA51" s="112"/>
      <x:c r="AB51" s="112"/>
      <x:c r="AC51" s="112"/>
      <x:c r="AD51" s="112"/>
      <x:c r="AE51" s="112"/>
      <x:c r="AF51" s="112"/>
      <x:c r="AG51" s="112">
        <x:v>1</x:v>
      </x:c>
      <x:c r="AH51" s="112"/>
      <x:c r="AI51" s="112"/>
      <x:c r="AJ51" s="112">
        <x:v>1</x:v>
      </x:c>
      <x:c r="AK51" s="112">
        <x:v>2</x:v>
      </x:c>
      <x:c r="AL51" s="513" t="s">
        <x:v>1818</x:v>
      </x:c>
      <x:c r="AM51" s="112"/>
      <x:c r="AN51" s="162"/>
      <x:c r="AO51" s="112"/>
      <x:c r="AP51" s="112"/>
      <x:c r="AQ51" s="112"/>
      <x:c r="AR51" s="162"/>
      <x:c r="AS51" s="112"/>
      <x:c r="AT51" s="162"/>
      <x:c r="AU51" s="112"/>
      <x:c r="AV51" s="112"/>
      <x:c r="AW51" s="112"/>
      <x:c r="AX51" s="112"/>
      <x:c r="AY51" s="112"/>
      <x:c r="AZ51" s="112"/>
      <x:c r="BA51" s="162"/>
      <x:c r="BB51" s="112"/>
      <x:c r="BC51" s="112"/>
      <x:c r="BD51" s="112"/>
      <x:c r="BE51" s="112"/>
      <x:c r="BF51" s="112"/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513" t="s">
        <x:v>1818</x:v>
      </x:c>
      <x:c r="BW51" s="112"/>
      <x:c r="BX51" s="112"/>
      <x:c r="BY51" s="162"/>
      <x:c r="BZ51" s="112"/>
      <x:c r="CA51" s="162"/>
      <x:c r="CB51" s="112"/>
      <x:c r="CC51" s="162"/>
      <x:c r="CD51" s="112"/>
      <x:c r="CE51" s="112"/>
      <x:c r="CF51" s="162"/>
      <x:c r="CG51" s="112"/>
      <x:c r="CH51" s="112"/>
      <x:c r="CI51" s="112"/>
      <x:c r="CJ51" s="112"/>
      <x:c r="CK51" s="112"/>
      <x:c r="CL51" s="112"/>
      <x:c r="CM51" s="112"/>
      <x:c r="CN51" s="112"/>
      <x:c r="CO51" s="112"/>
      <x:c r="CP51" s="162"/>
      <x:c r="CQ51" s="112">
        <x:v>1</x:v>
      </x:c>
      <x:c r="CR51" s="162">
        <x:v>40</x:v>
      </x:c>
      <x:c r="CS51" s="112">
        <x:v>2</x:v>
      </x:c>
      <x:c r="CT51" s="112"/>
      <x:c r="CU51" s="112">
        <x:v>1</x:v>
      </x:c>
      <x:c r="CV51" s="112"/>
      <x:c r="CW51" s="112"/>
      <x:c r="CX51" s="112"/>
      <x:c r="CY51" s="513" t="s">
        <x:v>1818</x:v>
      </x:c>
      <x:c r="CZ51" s="112"/>
      <x:c r="DA51" s="162"/>
      <x:c r="DB51" s="112"/>
      <x:c r="DC51" s="162"/>
      <x:c r="DD51" s="112"/>
      <x:c r="DE51" s="162"/>
      <x:c r="DF51" s="112"/>
      <x:c r="DG51" s="163"/>
    </x:row>
    <x:row r="52" spans="1:111" ht="30" customHeight="1">
      <x:c r="A52" s="513" t="s">
        <x:v>1846</x:v>
      </x:c>
      <x:c r="B52" s="115"/>
      <x:c r="C52" s="162"/>
      <x:c r="D52" s="112"/>
      <x:c r="E52" s="162"/>
      <x:c r="F52" s="112"/>
      <x:c r="G52" s="162"/>
      <x:c r="H52" s="112"/>
      <x:c r="I52" s="162"/>
      <x:c r="J52" s="112">
        <x:v>1</x:v>
      </x:c>
      <x:c r="K52" s="112"/>
      <x:c r="L52" s="162"/>
      <x:c r="M52" s="112"/>
      <x:c r="N52" s="112"/>
      <x:c r="O52" s="112"/>
      <x:c r="P52" s="112"/>
      <x:c r="Q52" s="112"/>
      <x:c r="R52" s="162"/>
      <x:c r="S52" s="112"/>
      <x:c r="T52" s="162"/>
      <x:c r="U52" s="112"/>
      <x:c r="V52" s="162"/>
      <x:c r="W52" s="112"/>
      <x:c r="X52" s="112">
        <x:v>6</x:v>
      </x:c>
      <x:c r="Y52" s="112"/>
      <x:c r="Z52" s="112"/>
      <x:c r="AA52" s="112">
        <x:v>1</x:v>
      </x:c>
      <x:c r="AB52" s="112">
        <x:v>1</x:v>
      </x:c>
      <x:c r="AC52" s="112"/>
      <x:c r="AD52" s="112"/>
      <x:c r="AE52" s="112"/>
      <x:c r="AF52" s="112"/>
      <x:c r="AG52" s="112">
        <x:v>1</x:v>
      </x:c>
      <x:c r="AH52" s="112"/>
      <x:c r="AI52" s="112"/>
      <x:c r="AJ52" s="112"/>
      <x:c r="AK52" s="112"/>
      <x:c r="AL52" s="513" t="s">
        <x:v>1846</x:v>
      </x:c>
      <x:c r="AM52" s="112"/>
      <x:c r="AN52" s="162"/>
      <x:c r="AO52" s="112"/>
      <x:c r="AP52" s="112"/>
      <x:c r="AQ52" s="112"/>
      <x:c r="AR52" s="162"/>
      <x:c r="AS52" s="112"/>
      <x:c r="AT52" s="162"/>
      <x:c r="AU52" s="112"/>
      <x:c r="AV52" s="112"/>
      <x:c r="AW52" s="112"/>
      <x:c r="AX52" s="112"/>
      <x:c r="AY52" s="112"/>
      <x:c r="AZ52" s="112"/>
      <x:c r="BA52" s="162"/>
      <x:c r="BB52" s="112"/>
      <x:c r="BC52" s="112"/>
      <x:c r="BD52" s="112"/>
      <x:c r="BE52" s="112">
        <x:v>1</x:v>
      </x:c>
      <x:c r="BF52" s="112">
        <x:v>5</x:v>
      </x:c>
      <x:c r="BG52" s="112"/>
      <x:c r="BH52" s="112"/>
      <x:c r="BI52" s="112"/>
      <x:c r="BJ52" s="162"/>
      <x:c r="BK52" s="112"/>
      <x:c r="BL52" s="162"/>
      <x:c r="BM52" s="112"/>
      <x:c r="BN52" s="162"/>
      <x:c r="BO52" s="112"/>
      <x:c r="BP52" s="162"/>
      <x:c r="BQ52" s="112"/>
      <x:c r="BR52" s="112"/>
      <x:c r="BS52" s="112"/>
      <x:c r="BT52" s="112"/>
      <x:c r="BU52" s="112"/>
      <x:c r="BV52" s="513" t="s">
        <x:v>1846</x:v>
      </x:c>
      <x:c r="BW52" s="112"/>
      <x:c r="BX52" s="112"/>
      <x:c r="BY52" s="162"/>
      <x:c r="BZ52" s="112"/>
      <x:c r="CA52" s="162"/>
      <x:c r="CB52" s="112"/>
      <x:c r="CC52" s="162"/>
      <x:c r="CD52" s="112"/>
      <x:c r="CE52" s="112"/>
      <x:c r="CF52" s="162"/>
      <x:c r="CG52" s="112"/>
      <x:c r="CH52" s="112"/>
      <x:c r="CI52" s="112"/>
      <x:c r="CJ52" s="112"/>
      <x:c r="CK52" s="112"/>
      <x:c r="CL52" s="112"/>
      <x:c r="CM52" s="112"/>
      <x:c r="CN52" s="112"/>
      <x:c r="CO52" s="112"/>
      <x:c r="CP52" s="162"/>
      <x:c r="CQ52" s="112">
        <x:v>1</x:v>
      </x:c>
      <x:c r="CR52" s="162">
        <x:v>80</x:v>
      </x:c>
      <x:c r="CS52" s="112">
        <x:v>2</x:v>
      </x:c>
      <x:c r="CT52" s="112"/>
      <x:c r="CU52" s="112">
        <x:v>1</x:v>
      </x:c>
      <x:c r="CV52" s="112"/>
      <x:c r="CW52" s="112"/>
      <x:c r="CX52" s="112"/>
      <x:c r="CY52" s="513" t="s">
        <x:v>1846</x:v>
      </x:c>
      <x:c r="CZ52" s="112"/>
      <x:c r="DA52" s="162"/>
      <x:c r="DB52" s="112"/>
      <x:c r="DC52" s="162"/>
      <x:c r="DD52" s="112"/>
      <x:c r="DE52" s="162"/>
      <x:c r="DF52" s="112"/>
      <x:c r="DG52" s="163"/>
    </x:row>
    <x:row r="53" spans="1:111" ht="30" customHeight="1">
      <x:c r="A53" s="513" t="s">
        <x:v>783</x:v>
      </x:c>
      <x:c r="B53" s="115"/>
      <x:c r="C53" s="162"/>
      <x:c r="D53" s="112"/>
      <x:c r="E53" s="162"/>
      <x:c r="F53" s="112"/>
      <x:c r="G53" s="162"/>
      <x:c r="H53" s="112"/>
      <x:c r="I53" s="162"/>
      <x:c r="J53" s="112"/>
      <x:c r="K53" s="112"/>
      <x:c r="L53" s="162"/>
      <x:c r="M53" s="112"/>
      <x:c r="N53" s="112"/>
      <x:c r="O53" s="112"/>
      <x:c r="P53" s="112"/>
      <x:c r="Q53" s="112"/>
      <x:c r="R53" s="162"/>
      <x:c r="S53" s="112"/>
      <x:c r="T53" s="162"/>
      <x:c r="U53" s="112"/>
      <x:c r="V53" s="162"/>
      <x:c r="W53" s="112"/>
      <x:c r="X53" s="112">
        <x:v>6</x:v>
      </x:c>
      <x:c r="Y53" s="112"/>
      <x:c r="Z53" s="112"/>
      <x:c r="AA53" s="112">
        <x:v>1</x:v>
      </x:c>
      <x:c r="AB53" s="112"/>
      <x:c r="AC53" s="112"/>
      <x:c r="AD53" s="112">
        <x:v>1</x:v>
      </x:c>
      <x:c r="AE53" s="112"/>
      <x:c r="AF53" s="112"/>
      <x:c r="AG53" s="112">
        <x:v>1</x:v>
      </x:c>
      <x:c r="AH53" s="112"/>
      <x:c r="AI53" s="112"/>
      <x:c r="AJ53" s="112">
        <x:v>1</x:v>
      </x:c>
      <x:c r="AK53" s="112">
        <x:v>2</x:v>
      </x:c>
      <x:c r="AL53" s="513" t="s">
        <x:v>783</x:v>
      </x:c>
      <x:c r="AM53" s="112"/>
      <x:c r="AN53" s="162"/>
      <x:c r="AO53" s="112"/>
      <x:c r="AP53" s="112"/>
      <x:c r="AQ53" s="112"/>
      <x:c r="AR53" s="162"/>
      <x:c r="AS53" s="112"/>
      <x:c r="AT53" s="162"/>
      <x:c r="AU53" s="112"/>
      <x:c r="AV53" s="112"/>
      <x:c r="AW53" s="112"/>
      <x:c r="AX53" s="112"/>
      <x:c r="AY53" s="112"/>
      <x:c r="AZ53" s="112"/>
      <x:c r="BA53" s="162"/>
      <x:c r="BB53" s="112"/>
      <x:c r="BC53" s="112"/>
      <x:c r="BD53" s="112"/>
      <x:c r="BE53" s="112">
        <x:v>1</x:v>
      </x:c>
      <x:c r="BF53" s="112">
        <x:v>6</x:v>
      </x:c>
      <x:c r="BG53" s="112"/>
      <x:c r="BH53" s="112"/>
      <x:c r="BI53" s="112"/>
      <x:c r="BJ53" s="162"/>
      <x:c r="BK53" s="112"/>
      <x:c r="BL53" s="162"/>
      <x:c r="BM53" s="112"/>
      <x:c r="BN53" s="162"/>
      <x:c r="BO53" s="112"/>
      <x:c r="BP53" s="162"/>
      <x:c r="BQ53" s="112"/>
      <x:c r="BR53" s="112"/>
      <x:c r="BS53" s="112"/>
      <x:c r="BT53" s="112"/>
      <x:c r="BU53" s="112"/>
      <x:c r="BV53" s="513" t="s">
        <x:v>783</x:v>
      </x:c>
      <x:c r="BW53" s="112"/>
      <x:c r="BX53" s="112"/>
      <x:c r="BY53" s="162"/>
      <x:c r="BZ53" s="112"/>
      <x:c r="CA53" s="162"/>
      <x:c r="CB53" s="112"/>
      <x:c r="CC53" s="162"/>
      <x:c r="CD53" s="112"/>
      <x:c r="CE53" s="112"/>
      <x:c r="CF53" s="162"/>
      <x:c r="CG53" s="112"/>
      <x:c r="CH53" s="112"/>
      <x:c r="CI53" s="112"/>
      <x:c r="CJ53" s="112">
        <x:v>1</x:v>
      </x:c>
      <x:c r="CK53" s="112"/>
      <x:c r="CL53" s="112"/>
      <x:c r="CM53" s="112"/>
      <x:c r="CN53" s="112"/>
      <x:c r="CO53" s="112"/>
      <x:c r="CP53" s="162"/>
      <x:c r="CQ53" s="112">
        <x:v>1</x:v>
      </x:c>
      <x:c r="CR53" s="162">
        <x:v>106</x:v>
      </x:c>
      <x:c r="CS53" s="112">
        <x:v>3</x:v>
      </x:c>
      <x:c r="CT53" s="112"/>
      <x:c r="CU53" s="112">
        <x:v>1</x:v>
      </x:c>
      <x:c r="CV53" s="112"/>
      <x:c r="CW53" s="112"/>
      <x:c r="CX53" s="112"/>
      <x:c r="CY53" s="513" t="s">
        <x:v>783</x:v>
      </x:c>
      <x:c r="CZ53" s="112"/>
      <x:c r="DA53" s="162"/>
      <x:c r="DB53" s="112"/>
      <x:c r="DC53" s="162"/>
      <x:c r="DD53" s="112"/>
      <x:c r="DE53" s="162"/>
      <x:c r="DF53" s="112"/>
      <x:c r="DG53" s="163"/>
    </x:row>
    <x:row r="54" spans="1:111" ht="30" customHeight="1">
      <x:c r="A54" s="513" t="s">
        <x:v>772</x:v>
      </x:c>
      <x:c r="B54" s="115"/>
      <x:c r="C54" s="162"/>
      <x:c r="D54" s="112"/>
      <x:c r="E54" s="162"/>
      <x:c r="F54" s="112"/>
      <x:c r="G54" s="162"/>
      <x:c r="H54" s="112"/>
      <x:c r="I54" s="162"/>
      <x:c r="J54" s="112"/>
      <x:c r="K54" s="112"/>
      <x:c r="L54" s="162"/>
      <x:c r="M54" s="112"/>
      <x:c r="N54" s="112"/>
      <x:c r="O54" s="112"/>
      <x:c r="P54" s="112"/>
      <x:c r="Q54" s="112"/>
      <x:c r="R54" s="162"/>
      <x:c r="S54" s="112"/>
      <x:c r="T54" s="162"/>
      <x:c r="U54" s="112">
        <x:v>1</x:v>
      </x:c>
      <x:c r="V54" s="162">
        <x:v>117</x:v>
      </x:c>
      <x:c r="W54" s="112"/>
      <x:c r="X54" s="112">
        <x:v>8</x:v>
      </x:c>
      <x:c r="Y54" s="112"/>
      <x:c r="Z54" s="112"/>
      <x:c r="AA54" s="112">
        <x:v>1</x:v>
      </x:c>
      <x:c r="AB54" s="112"/>
      <x:c r="AC54" s="112"/>
      <x:c r="AD54" s="112">
        <x:v>1</x:v>
      </x:c>
      <x:c r="AE54" s="112"/>
      <x:c r="AF54" s="112"/>
      <x:c r="AG54" s="112">
        <x:v>1</x:v>
      </x:c>
      <x:c r="AH54" s="112"/>
      <x:c r="AI54" s="112"/>
      <x:c r="AJ54" s="112">
        <x:v>1</x:v>
      </x:c>
      <x:c r="AK54" s="112">
        <x:v>2</x:v>
      </x:c>
      <x:c r="AL54" s="513" t="s">
        <x:v>772</x:v>
      </x:c>
      <x:c r="AM54" s="112"/>
      <x:c r="AN54" s="162"/>
      <x:c r="AO54" s="112"/>
      <x:c r="AP54" s="112"/>
      <x:c r="AQ54" s="112"/>
      <x:c r="AR54" s="162"/>
      <x:c r="AS54" s="112"/>
      <x:c r="AT54" s="162"/>
      <x:c r="AU54" s="112"/>
      <x:c r="AV54" s="112"/>
      <x:c r="AW54" s="112"/>
      <x:c r="AX54" s="112"/>
      <x:c r="AY54" s="112"/>
      <x:c r="AZ54" s="112"/>
      <x:c r="BA54" s="162"/>
      <x:c r="BB54" s="112"/>
      <x:c r="BC54" s="112"/>
      <x:c r="BD54" s="112"/>
      <x:c r="BE54" s="112">
        <x:v>1</x:v>
      </x:c>
      <x:c r="BF54" s="112">
        <x:v>8</x:v>
      </x:c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513" t="s">
        <x:v>772</x:v>
      </x:c>
      <x:c r="BW54" s="112"/>
      <x:c r="BX54" s="112"/>
      <x:c r="BY54" s="162"/>
      <x:c r="BZ54" s="112"/>
      <x:c r="CA54" s="162"/>
      <x:c r="CB54" s="112"/>
      <x:c r="CC54" s="162"/>
      <x:c r="CD54" s="112"/>
      <x:c r="CE54" s="112"/>
      <x:c r="CF54" s="162"/>
      <x:c r="CG54" s="112"/>
      <x:c r="CH54" s="112"/>
      <x:c r="CI54" s="112"/>
      <x:c r="CJ54" s="112">
        <x:v>1</x:v>
      </x:c>
      <x:c r="CK54" s="112"/>
      <x:c r="CL54" s="112"/>
      <x:c r="CM54" s="112"/>
      <x:c r="CN54" s="112"/>
      <x:c r="CO54" s="112"/>
      <x:c r="CP54" s="162"/>
      <x:c r="CQ54" s="112">
        <x:v>1</x:v>
      </x:c>
      <x:c r="CR54" s="162">
        <x:v>75</x:v>
      </x:c>
      <x:c r="CS54" s="112">
        <x:v>4</x:v>
      </x:c>
      <x:c r="CT54" s="112"/>
      <x:c r="CU54" s="112">
        <x:v>2</x:v>
      </x:c>
      <x:c r="CV54" s="112"/>
      <x:c r="CW54" s="112"/>
      <x:c r="CX54" s="112"/>
      <x:c r="CY54" s="513" t="s">
        <x:v>772</x:v>
      </x:c>
      <x:c r="CZ54" s="112">
        <x:v>1</x:v>
      </x:c>
      <x:c r="DA54" s="162">
        <x:v>49</x:v>
      </x:c>
      <x:c r="DB54" s="112"/>
      <x:c r="DC54" s="162"/>
      <x:c r="DD54" s="112"/>
      <x:c r="DE54" s="162"/>
      <x:c r="DF54" s="112"/>
      <x:c r="DG54" s="163"/>
    </x:row>
    <x:row r="55" spans="1:111" ht="30" customHeight="1">
      <x:c r="A55" s="513" t="s">
        <x:v>1835</x:v>
      </x:c>
      <x:c r="B55" s="115"/>
      <x:c r="C55" s="162"/>
      <x:c r="D55" s="112"/>
      <x:c r="E55" s="162"/>
      <x:c r="F55" s="112"/>
      <x:c r="G55" s="162"/>
      <x:c r="H55" s="112"/>
      <x:c r="I55" s="162"/>
      <x:c r="J55" s="112"/>
      <x:c r="K55" s="112"/>
      <x:c r="L55" s="162"/>
      <x:c r="M55" s="112">
        <x:v>1</x:v>
      </x:c>
      <x:c r="N55" s="112"/>
      <x:c r="O55" s="112"/>
      <x:c r="P55" s="112"/>
      <x:c r="Q55" s="112"/>
      <x:c r="R55" s="162"/>
      <x:c r="S55" s="112"/>
      <x:c r="T55" s="162"/>
      <x:c r="U55" s="112">
        <x:v>1</x:v>
      </x:c>
      <x:c r="V55" s="162"/>
      <x:c r="W55" s="112"/>
      <x:c r="X55" s="112">
        <x:v>6</x:v>
      </x:c>
      <x:c r="Y55" s="112"/>
      <x:c r="Z55" s="112"/>
      <x:c r="AA55" s="112">
        <x:v>1</x:v>
      </x:c>
      <x:c r="AB55" s="112"/>
      <x:c r="AC55" s="112">
        <x:v>1</x:v>
      </x:c>
      <x:c r="AD55" s="112"/>
      <x:c r="AE55" s="112"/>
      <x:c r="AF55" s="112"/>
      <x:c r="AG55" s="112">
        <x:v>1</x:v>
      </x:c>
      <x:c r="AH55" s="112"/>
      <x:c r="AI55" s="112"/>
      <x:c r="AJ55" s="112">
        <x:v>1</x:v>
      </x:c>
      <x:c r="AK55" s="112">
        <x:v>2</x:v>
      </x:c>
      <x:c r="AL55" s="513" t="s">
        <x:v>1835</x:v>
      </x:c>
      <x:c r="AM55" s="112"/>
      <x:c r="AN55" s="162"/>
      <x:c r="AO55" s="112"/>
      <x:c r="AP55" s="112"/>
      <x:c r="AQ55" s="112"/>
      <x:c r="AR55" s="162"/>
      <x:c r="AS55" s="112"/>
      <x:c r="AT55" s="162"/>
      <x:c r="AU55" s="112"/>
      <x:c r="AV55" s="112"/>
      <x:c r="AW55" s="112"/>
      <x:c r="AX55" s="112"/>
      <x:c r="AY55" s="112"/>
      <x:c r="AZ55" s="112"/>
      <x:c r="BA55" s="162"/>
      <x:c r="BB55" s="112"/>
      <x:c r="BC55" s="112"/>
      <x:c r="BD55" s="112"/>
      <x:c r="BE55" s="112">
        <x:v>1</x:v>
      </x:c>
      <x:c r="BF55" s="112">
        <x:v>9</x:v>
      </x:c>
      <x:c r="BG55" s="112"/>
      <x:c r="BH55" s="112"/>
      <x:c r="BI55" s="112"/>
      <x:c r="BJ55" s="162"/>
      <x:c r="BK55" s="112"/>
      <x:c r="BL55" s="162"/>
      <x:c r="BM55" s="112"/>
      <x:c r="BN55" s="162"/>
      <x:c r="BO55" s="112"/>
      <x:c r="BP55" s="162"/>
      <x:c r="BQ55" s="112"/>
      <x:c r="BR55" s="112"/>
      <x:c r="BS55" s="112"/>
      <x:c r="BT55" s="112"/>
      <x:c r="BU55" s="112"/>
      <x:c r="BV55" s="513" t="s">
        <x:v>1835</x:v>
      </x:c>
      <x:c r="BW55" s="112"/>
      <x:c r="BX55" s="112"/>
      <x:c r="BY55" s="162"/>
      <x:c r="BZ55" s="112"/>
      <x:c r="CA55" s="162"/>
      <x:c r="CB55" s="112"/>
      <x:c r="CC55" s="162"/>
      <x:c r="CD55" s="112"/>
      <x:c r="CE55" s="112"/>
      <x:c r="CF55" s="162"/>
      <x:c r="CG55" s="112"/>
      <x:c r="CH55" s="112"/>
      <x:c r="CI55" s="112"/>
      <x:c r="CJ55" s="112">
        <x:v>1</x:v>
      </x:c>
      <x:c r="CK55" s="112"/>
      <x:c r="CL55" s="112"/>
      <x:c r="CM55" s="112"/>
      <x:c r="CN55" s="112"/>
      <x:c r="CO55" s="112"/>
      <x:c r="CP55" s="162"/>
      <x:c r="CQ55" s="112">
        <x:v>1</x:v>
      </x:c>
      <x:c r="CR55" s="162">
        <x:v>30</x:v>
      </x:c>
      <x:c r="CS55" s="112">
        <x:v>4</x:v>
      </x:c>
      <x:c r="CT55" s="112"/>
      <x:c r="CU55" s="112">
        <x:v>2</x:v>
      </x:c>
      <x:c r="CV55" s="112"/>
      <x:c r="CW55" s="112"/>
      <x:c r="CX55" s="112"/>
      <x:c r="CY55" s="513" t="s">
        <x:v>1835</x:v>
      </x:c>
      <x:c r="CZ55" s="112"/>
      <x:c r="DA55" s="162"/>
      <x:c r="DB55" s="112"/>
      <x:c r="DC55" s="162"/>
      <x:c r="DD55" s="112"/>
      <x:c r="DE55" s="162"/>
      <x:c r="DF55" s="112"/>
      <x:c r="DG55" s="163"/>
    </x:row>
    <x:row r="56" spans="1:111" ht="30" customHeight="1">
      <x:c r="A56" s="513" t="s">
        <x:v>729</x:v>
      </x:c>
      <x:c r="B56" s="115"/>
      <x:c r="C56" s="162"/>
      <x:c r="D56" s="112"/>
      <x:c r="E56" s="162"/>
      <x:c r="F56" s="112"/>
      <x:c r="G56" s="162"/>
      <x:c r="H56" s="112"/>
      <x:c r="I56" s="162"/>
      <x:c r="J56" s="112">
        <x:v>1</x:v>
      </x:c>
      <x:c r="K56" s="112"/>
      <x:c r="L56" s="162"/>
      <x:c r="M56" s="112"/>
      <x:c r="N56" s="112"/>
      <x:c r="O56" s="112"/>
      <x:c r="P56" s="112"/>
      <x:c r="Q56" s="112"/>
      <x:c r="R56" s="162"/>
      <x:c r="S56" s="112"/>
      <x:c r="T56" s="162"/>
      <x:c r="U56" s="112"/>
      <x:c r="V56" s="162"/>
      <x:c r="W56" s="112"/>
      <x:c r="X56" s="112">
        <x:v>4</x:v>
      </x:c>
      <x:c r="Y56" s="112"/>
      <x:c r="Z56" s="112"/>
      <x:c r="AA56" s="112"/>
      <x:c r="AB56" s="112"/>
      <x:c r="AC56" s="112">
        <x:v>1</x:v>
      </x:c>
      <x:c r="AD56" s="112"/>
      <x:c r="AE56" s="112"/>
      <x:c r="AF56" s="112"/>
      <x:c r="AG56" s="112">
        <x:v>1</x:v>
      </x:c>
      <x:c r="AH56" s="112"/>
      <x:c r="AI56" s="112"/>
      <x:c r="AJ56" s="112">
        <x:v>2</x:v>
      </x:c>
      <x:c r="AK56" s="112">
        <x:v>3</x:v>
      </x:c>
      <x:c r="AL56" s="513" t="s">
        <x:v>729</x:v>
      </x:c>
      <x:c r="AM56" s="112"/>
      <x:c r="AN56" s="162"/>
      <x:c r="AO56" s="112"/>
      <x:c r="AP56" s="112"/>
      <x:c r="AQ56" s="112"/>
      <x:c r="AR56" s="162"/>
      <x:c r="AS56" s="112"/>
      <x:c r="AT56" s="162"/>
      <x:c r="AU56" s="112"/>
      <x:c r="AV56" s="112"/>
      <x:c r="AW56" s="112"/>
      <x:c r="AX56" s="112"/>
      <x:c r="AY56" s="112"/>
      <x:c r="AZ56" s="112"/>
      <x:c r="BA56" s="162"/>
      <x:c r="BB56" s="112"/>
      <x:c r="BC56" s="112"/>
      <x:c r="BD56" s="112"/>
      <x:c r="BE56" s="112">
        <x:v>1</x:v>
      </x:c>
      <x:c r="BF56" s="112">
        <x:v>4</x:v>
      </x:c>
      <x:c r="BG56" s="112"/>
      <x:c r="BH56" s="112"/>
      <x:c r="BI56" s="112"/>
      <x:c r="BJ56" s="162"/>
      <x:c r="BK56" s="112"/>
      <x:c r="BL56" s="162"/>
      <x:c r="BM56" s="112"/>
      <x:c r="BN56" s="162"/>
      <x:c r="BO56" s="112"/>
      <x:c r="BP56" s="162"/>
      <x:c r="BQ56" s="112"/>
      <x:c r="BR56" s="112"/>
      <x:c r="BS56" s="112"/>
      <x:c r="BT56" s="112"/>
      <x:c r="BU56" s="112"/>
      <x:c r="BV56" s="513" t="s">
        <x:v>729</x:v>
      </x:c>
      <x:c r="BW56" s="112"/>
      <x:c r="BX56" s="112"/>
      <x:c r="BY56" s="162"/>
      <x:c r="BZ56" s="112"/>
      <x:c r="CA56" s="162"/>
      <x:c r="CB56" s="112"/>
      <x:c r="CC56" s="162"/>
      <x:c r="CD56" s="112"/>
      <x:c r="CE56" s="112"/>
      <x:c r="CF56" s="162"/>
      <x:c r="CG56" s="112"/>
      <x:c r="CH56" s="112"/>
      <x:c r="CI56" s="112"/>
      <x:c r="CJ56" s="112">
        <x:v>1</x:v>
      </x:c>
      <x:c r="CK56" s="112"/>
      <x:c r="CL56" s="112"/>
      <x:c r="CM56" s="112"/>
      <x:c r="CN56" s="112"/>
      <x:c r="CO56" s="112"/>
      <x:c r="CP56" s="162"/>
      <x:c r="CQ56" s="112"/>
      <x:c r="CR56" s="162"/>
      <x:c r="CS56" s="112">
        <x:v>5</x:v>
      </x:c>
      <x:c r="CT56" s="112"/>
      <x:c r="CU56" s="112">
        <x:v>2</x:v>
      </x:c>
      <x:c r="CV56" s="112"/>
      <x:c r="CW56" s="112"/>
      <x:c r="CX56" s="112"/>
      <x:c r="CY56" s="513" t="s">
        <x:v>729</x:v>
      </x:c>
      <x:c r="CZ56" s="112"/>
      <x:c r="DA56" s="162"/>
      <x:c r="DB56" s="112"/>
      <x:c r="DC56" s="162"/>
      <x:c r="DD56" s="112"/>
      <x:c r="DE56" s="162"/>
      <x:c r="DF56" s="112"/>
      <x:c r="DG56" s="163"/>
    </x:row>
    <x:row r="57" spans="1:111" ht="30" customHeight="1">
      <x:c r="A57" s="513" t="s">
        <x:v>594</x:v>
      </x:c>
      <x:c r="B57" s="115"/>
      <x:c r="C57" s="162"/>
      <x:c r="D57" s="112"/>
      <x:c r="E57" s="162"/>
      <x:c r="F57" s="112"/>
      <x:c r="G57" s="162"/>
      <x:c r="H57" s="112"/>
      <x:c r="I57" s="162"/>
      <x:c r="J57" s="112">
        <x:v>2</x:v>
      </x:c>
      <x:c r="K57" s="112"/>
      <x:c r="L57" s="162"/>
      <x:c r="M57" s="112"/>
      <x:c r="N57" s="112"/>
      <x:c r="O57" s="112"/>
      <x:c r="P57" s="112"/>
      <x:c r="Q57" s="112"/>
      <x:c r="R57" s="162"/>
      <x:c r="S57" s="112"/>
      <x:c r="T57" s="162"/>
      <x:c r="U57" s="112"/>
      <x:c r="V57" s="162"/>
      <x:c r="W57" s="112"/>
      <x:c r="X57" s="112">
        <x:v>10</x:v>
      </x:c>
      <x:c r="Y57" s="112"/>
      <x:c r="Z57" s="112"/>
      <x:c r="AA57" s="112">
        <x:v>1</x:v>
      </x:c>
      <x:c r="AB57" s="112"/>
      <x:c r="AC57" s="112"/>
      <x:c r="AD57" s="112">
        <x:v>1</x:v>
      </x:c>
      <x:c r="AE57" s="112"/>
      <x:c r="AF57" s="112"/>
      <x:c r="AG57" s="112">
        <x:v>1</x:v>
      </x:c>
      <x:c r="AH57" s="112"/>
      <x:c r="AI57" s="112"/>
      <x:c r="AJ57" s="112">
        <x:v>1</x:v>
      </x:c>
      <x:c r="AK57" s="112">
        <x:v>3</x:v>
      </x:c>
      <x:c r="AL57" s="513" t="s">
        <x:v>594</x:v>
      </x:c>
      <x:c r="AM57" s="112"/>
      <x:c r="AN57" s="162"/>
      <x:c r="AO57" s="112"/>
      <x:c r="AP57" s="112"/>
      <x:c r="AQ57" s="112"/>
      <x:c r="AR57" s="162"/>
      <x:c r="AS57" s="112"/>
      <x:c r="AT57" s="162"/>
      <x:c r="AU57" s="112"/>
      <x:c r="AV57" s="112"/>
      <x:c r="AW57" s="112"/>
      <x:c r="AX57" s="112"/>
      <x:c r="AY57" s="112"/>
      <x:c r="AZ57" s="112"/>
      <x:c r="BA57" s="162"/>
      <x:c r="BB57" s="112"/>
      <x:c r="BC57" s="112"/>
      <x:c r="BD57" s="112"/>
      <x:c r="BE57" s="112">
        <x:v>1</x:v>
      </x:c>
      <x:c r="BF57" s="112">
        <x:v>6</x:v>
      </x:c>
      <x:c r="BG57" s="112"/>
      <x:c r="BH57" s="112"/>
      <x:c r="BI57" s="112"/>
      <x:c r="BJ57" s="162"/>
      <x:c r="BK57" s="112"/>
      <x:c r="BL57" s="162"/>
      <x:c r="BM57" s="112"/>
      <x:c r="BN57" s="162"/>
      <x:c r="BO57" s="112"/>
      <x:c r="BP57" s="162"/>
      <x:c r="BQ57" s="112"/>
      <x:c r="BR57" s="112"/>
      <x:c r="BS57" s="112"/>
      <x:c r="BT57" s="112"/>
      <x:c r="BU57" s="112"/>
      <x:c r="BV57" s="513" t="s">
        <x:v>594</x:v>
      </x:c>
      <x:c r="BW57" s="112"/>
      <x:c r="BX57" s="112"/>
      <x:c r="BY57" s="162"/>
      <x:c r="BZ57" s="112"/>
      <x:c r="CA57" s="162"/>
      <x:c r="CB57" s="112"/>
      <x:c r="CC57" s="162"/>
      <x:c r="CD57" s="112"/>
      <x:c r="CE57" s="112"/>
      <x:c r="CF57" s="162"/>
      <x:c r="CG57" s="112"/>
      <x:c r="CH57" s="112"/>
      <x:c r="CI57" s="112"/>
      <x:c r="CJ57" s="112">
        <x:v>1</x:v>
      </x:c>
      <x:c r="CK57" s="112"/>
      <x:c r="CL57" s="112"/>
      <x:c r="CM57" s="112"/>
      <x:c r="CN57" s="112"/>
      <x:c r="CO57" s="112"/>
      <x:c r="CP57" s="162"/>
      <x:c r="CQ57" s="112"/>
      <x:c r="CR57" s="162"/>
      <x:c r="CS57" s="112">
        <x:v>6</x:v>
      </x:c>
      <x:c r="CT57" s="112"/>
      <x:c r="CU57" s="112">
        <x:v>1</x:v>
      </x:c>
      <x:c r="CV57" s="112"/>
      <x:c r="CW57" s="112"/>
      <x:c r="CX57" s="112"/>
      <x:c r="CY57" s="513" t="s">
        <x:v>594</x:v>
      </x:c>
      <x:c r="CZ57" s="112"/>
      <x:c r="DA57" s="162"/>
      <x:c r="DB57" s="112"/>
      <x:c r="DC57" s="162"/>
      <x:c r="DD57" s="112"/>
      <x:c r="DE57" s="162"/>
      <x:c r="DF57" s="112"/>
      <x:c r="DG57" s="163"/>
    </x:row>
    <x:row r="58" spans="1:111" ht="30" customHeight="1">
      <x:c r="A58" s="513" t="s">
        <x:v>269</x:v>
      </x:c>
      <x:c r="B58" s="115"/>
      <x:c r="C58" s="162"/>
      <x:c r="D58" s="112"/>
      <x:c r="E58" s="162"/>
      <x:c r="F58" s="112"/>
      <x:c r="G58" s="162"/>
      <x:c r="H58" s="112"/>
      <x:c r="I58" s="162"/>
      <x:c r="J58" s="112">
        <x:v>2</x:v>
      </x:c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/>
      <x:c r="V58" s="162"/>
      <x:c r="W58" s="112"/>
      <x:c r="X58" s="112">
        <x:v>9</x:v>
      </x:c>
      <x:c r="Y58" s="112"/>
      <x:c r="Z58" s="112"/>
      <x:c r="AA58" s="112">
        <x:v>1</x:v>
      </x:c>
      <x:c r="AB58" s="112"/>
      <x:c r="AC58" s="112"/>
      <x:c r="AD58" s="112"/>
      <x:c r="AE58" s="112"/>
      <x:c r="AF58" s="112"/>
      <x:c r="AG58" s="112">
        <x:v>1</x:v>
      </x:c>
      <x:c r="AH58" s="112"/>
      <x:c r="AI58" s="112"/>
      <x:c r="AJ58" s="112"/>
      <x:c r="AK58" s="112"/>
      <x:c r="AL58" s="513" t="s">
        <x:v>269</x:v>
      </x:c>
      <x:c r="AM58" s="112"/>
      <x:c r="AN58" s="162"/>
      <x:c r="AO58" s="112"/>
      <x:c r="AP58" s="112"/>
      <x:c r="AQ58" s="112"/>
      <x:c r="AR58" s="162"/>
      <x:c r="AS58" s="112"/>
      <x:c r="AT58" s="162"/>
      <x:c r="AU58" s="112"/>
      <x:c r="AV58" s="112"/>
      <x:c r="AW58" s="112"/>
      <x:c r="AX58" s="112"/>
      <x:c r="AY58" s="112"/>
      <x:c r="AZ58" s="112">
        <x:v>1</x:v>
      </x:c>
      <x:c r="BA58" s="162">
        <x:v>82</x:v>
      </x:c>
      <x:c r="BB58" s="112"/>
      <x:c r="BC58" s="112"/>
      <x:c r="BD58" s="112"/>
      <x:c r="BE58" s="112">
        <x:v>1</x:v>
      </x:c>
      <x:c r="BF58" s="112">
        <x:v>3</x:v>
      </x:c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513" t="s">
        <x:v>269</x:v>
      </x:c>
      <x:c r="BW58" s="112"/>
      <x:c r="BX58" s="112"/>
      <x:c r="BY58" s="162"/>
      <x:c r="BZ58" s="112"/>
      <x:c r="CA58" s="162"/>
      <x:c r="CB58" s="112"/>
      <x:c r="CC58" s="162"/>
      <x:c r="CD58" s="112"/>
      <x:c r="CE58" s="112"/>
      <x:c r="CF58" s="162"/>
      <x:c r="CG58" s="112"/>
      <x:c r="CH58" s="112"/>
      <x:c r="CI58" s="112"/>
      <x:c r="CJ58" s="112">
        <x:v>1</x:v>
      </x:c>
      <x:c r="CK58" s="112"/>
      <x:c r="CL58" s="112"/>
      <x:c r="CM58" s="112"/>
      <x:c r="CN58" s="112"/>
      <x:c r="CO58" s="112"/>
      <x:c r="CP58" s="162"/>
      <x:c r="CQ58" s="112"/>
      <x:c r="CR58" s="162"/>
      <x:c r="CS58" s="112">
        <x:v>4</x:v>
      </x:c>
      <x:c r="CT58" s="112"/>
      <x:c r="CU58" s="112">
        <x:v>1</x:v>
      </x:c>
      <x:c r="CV58" s="112"/>
      <x:c r="CW58" s="112"/>
      <x:c r="CX58" s="112"/>
      <x:c r="CY58" s="513" t="s">
        <x:v>269</x:v>
      </x:c>
      <x:c r="CZ58" s="112"/>
      <x:c r="DA58" s="162"/>
      <x:c r="DB58" s="112"/>
      <x:c r="DC58" s="162"/>
      <x:c r="DD58" s="112"/>
      <x:c r="DE58" s="162"/>
      <x:c r="DF58" s="112"/>
      <x:c r="DG58" s="163"/>
    </x:row>
    <x:row r="59" spans="1:111" ht="30" customHeight="1">
      <x:c r="A59" s="286" t="s">
        <x:v>1140</x:v>
      </x:c>
      <x:c r="B59" s="115">
        <x:f>B60</x:f>
        <x:v>0</x:v>
      </x:c>
      <x:c r="C59" s="162">
        <x:f t="shared" ref="C59:BN59" si="20">C60</x:f>
        <x:v>0</x:v>
      </x:c>
      <x:c r="D59" s="112">
        <x:f t="shared" si="20"/>
        <x:v>0</x:v>
      </x:c>
      <x:c r="E59" s="162">
        <x:f t="shared" si="20"/>
        <x:v>0</x:v>
      </x:c>
      <x:c r="F59" s="112">
        <x:f t="shared" si="20"/>
        <x:v>0</x:v>
      </x:c>
      <x:c r="G59" s="162">
        <x:f t="shared" si="20"/>
        <x:v>0</x:v>
      </x:c>
      <x:c r="H59" s="112">
        <x:f t="shared" si="20"/>
        <x:v>0</x:v>
      </x:c>
      <x:c r="I59" s="162">
        <x:f t="shared" si="20"/>
        <x:v>0</x:v>
      </x:c>
      <x:c r="J59" s="112">
        <x:f t="shared" si="20"/>
        <x:v>2</x:v>
      </x:c>
      <x:c r="K59" s="112">
        <x:f t="shared" si="20"/>
        <x:v>0</x:v>
      </x:c>
      <x:c r="L59" s="162">
        <x:f t="shared" si="20"/>
        <x:v>0</x:v>
      </x:c>
      <x:c r="M59" s="112">
        <x:f t="shared" si="20"/>
        <x:v>0</x:v>
      </x:c>
      <x:c r="N59" s="112">
        <x:f t="shared" si="20"/>
        <x:v>0</x:v>
      </x:c>
      <x:c r="O59" s="112">
        <x:f t="shared" si="20"/>
        <x:v>0</x:v>
      </x:c>
      <x:c r="P59" s="112">
        <x:f t="shared" si="20"/>
        <x:v>0</x:v>
      </x:c>
      <x:c r="Q59" s="112">
        <x:f t="shared" si="20"/>
        <x:v>0</x:v>
      </x:c>
      <x:c r="R59" s="162">
        <x:f t="shared" si="20"/>
        <x:v>0</x:v>
      </x:c>
      <x:c r="S59" s="112">
        <x:f t="shared" si="20"/>
        <x:v>0</x:v>
      </x:c>
      <x:c r="T59" s="162">
        <x:f t="shared" si="20"/>
        <x:v>0</x:v>
      </x:c>
      <x:c r="U59" s="112">
        <x:f t="shared" si="20"/>
        <x:v>0</x:v>
      </x:c>
      <x:c r="V59" s="162">
        <x:f t="shared" si="20"/>
        <x:v>0</x:v>
      </x:c>
      <x:c r="W59" s="112">
        <x:f t="shared" si="20"/>
        <x:v>3</x:v>
      </x:c>
      <x:c r="X59" s="112">
        <x:f t="shared" si="20"/>
        <x:v>6</x:v>
      </x:c>
      <x:c r="Y59" s="112">
        <x:f t="shared" si="20"/>
        <x:v>0</x:v>
      </x:c>
      <x:c r="Z59" s="112">
        <x:f t="shared" si="20"/>
        <x:v>0</x:v>
      </x:c>
      <x:c r="AA59" s="112">
        <x:f t="shared" si="20"/>
        <x:v>0</x:v>
      </x:c>
      <x:c r="AB59" s="112">
        <x:f t="shared" si="20"/>
        <x:v>0</x:v>
      </x:c>
      <x:c r="AC59" s="112">
        <x:f t="shared" si="20"/>
        <x:v>0</x:v>
      </x:c>
      <x:c r="AD59" s="112">
        <x:f t="shared" si="20"/>
        <x:v>0</x:v>
      </x:c>
      <x:c r="AE59" s="112">
        <x:f t="shared" si="20"/>
        <x:v>0</x:v>
      </x:c>
      <x:c r="AF59" s="112">
        <x:f t="shared" si="20"/>
        <x:v>0</x:v>
      </x:c>
      <x:c r="AG59" s="112">
        <x:f t="shared" si="20"/>
        <x:v>1</x:v>
      </x:c>
      <x:c r="AH59" s="112">
        <x:f t="shared" si="20"/>
        <x:v>0</x:v>
      </x:c>
      <x:c r="AI59" s="112">
        <x:f t="shared" si="20"/>
        <x:v>0</x:v>
      </x:c>
      <x:c r="AJ59" s="112">
        <x:f t="shared" si="20"/>
        <x:v>0</x:v>
      </x:c>
      <x:c r="AK59" s="112">
        <x:f t="shared" si="20"/>
        <x:v>0</x:v>
      </x:c>
      <x:c r="AL59" s="286" t="s">
        <x:v>1140</x:v>
      </x:c>
      <x:c r="AM59" s="112">
        <x:f t="shared" si="20"/>
        <x:v>0</x:v>
      </x:c>
      <x:c r="AN59" s="162">
        <x:f t="shared" si="20"/>
        <x:v>0</x:v>
      </x:c>
      <x:c r="AO59" s="112">
        <x:f t="shared" si="20"/>
        <x:v>0</x:v>
      </x:c>
      <x:c r="AP59" s="112">
        <x:f t="shared" si="20"/>
        <x:v>0</x:v>
      </x:c>
      <x:c r="AQ59" s="112">
        <x:f t="shared" si="20"/>
        <x:v>0</x:v>
      </x:c>
      <x:c r="AR59" s="162">
        <x:f t="shared" si="20"/>
        <x:v>0</x:v>
      </x:c>
      <x:c r="AS59" s="112">
        <x:f t="shared" si="20"/>
        <x:v>0</x:v>
      </x:c>
      <x:c r="AT59" s="162">
        <x:f t="shared" si="20"/>
        <x:v>0</x:v>
      </x:c>
      <x:c r="AU59" s="112">
        <x:f t="shared" si="20"/>
        <x:v>0</x:v>
      </x:c>
      <x:c r="AV59" s="112">
        <x:f t="shared" si="20"/>
        <x:v>0</x:v>
      </x:c>
      <x:c r="AW59" s="112">
        <x:f t="shared" si="20"/>
        <x:v>0</x:v>
      </x:c>
      <x:c r="AX59" s="112">
        <x:f t="shared" si="20"/>
        <x:v>0</x:v>
      </x:c>
      <x:c r="AY59" s="112">
        <x:f t="shared" si="20"/>
        <x:v>0</x:v>
      </x:c>
      <x:c r="AZ59" s="112">
        <x:f t="shared" si="20"/>
        <x:v>0</x:v>
      </x:c>
      <x:c r="BA59" s="162">
        <x:f t="shared" si="20"/>
        <x:v>0</x:v>
      </x:c>
      <x:c r="BB59" s="112">
        <x:f t="shared" si="20"/>
        <x:v>0</x:v>
      </x:c>
      <x:c r="BC59" s="112">
        <x:f t="shared" si="20"/>
        <x:v>0</x:v>
      </x:c>
      <x:c r="BD59" s="112">
        <x:f t="shared" si="20"/>
        <x:v>0</x:v>
      </x:c>
      <x:c r="BE59" s="112">
        <x:f t="shared" si="20"/>
        <x:v>1</x:v>
      </x:c>
      <x:c r="BF59" s="112">
        <x:f t="shared" si="20"/>
        <x:v>7</x:v>
      </x:c>
      <x:c r="BG59" s="112">
        <x:f t="shared" si="20"/>
        <x:v>0</x:v>
      </x:c>
      <x:c r="BH59" s="112">
        <x:f t="shared" si="20"/>
        <x:v>0</x:v>
      </x:c>
      <x:c r="BI59" s="112">
        <x:f t="shared" si="20"/>
        <x:v>0</x:v>
      </x:c>
      <x:c r="BJ59" s="162">
        <x:f t="shared" si="20"/>
        <x:v>0</x:v>
      </x:c>
      <x:c r="BK59" s="112">
        <x:f t="shared" si="20"/>
        <x:v>0</x:v>
      </x:c>
      <x:c r="BL59" s="162">
        <x:f t="shared" si="20"/>
        <x:v>0</x:v>
      </x:c>
      <x:c r="BM59" s="112">
        <x:f t="shared" si="20"/>
        <x:v>0</x:v>
      </x:c>
      <x:c r="BN59" s="162">
        <x:f t="shared" si="20"/>
        <x:v>0</x:v>
      </x:c>
      <x:c r="BO59" s="112">
        <x:f t="shared" ref="BO59:DG59" si="21">BO60</x:f>
        <x:v>0</x:v>
      </x:c>
      <x:c r="BP59" s="162">
        <x:f t="shared" si="21"/>
        <x:v>0</x:v>
      </x:c>
      <x:c r="BQ59" s="112">
        <x:f t="shared" si="21"/>
        <x:v>0</x:v>
      </x:c>
      <x:c r="BR59" s="112">
        <x:f t="shared" si="21"/>
        <x:v>0</x:v>
      </x:c>
      <x:c r="BS59" s="112">
        <x:f t="shared" si="21"/>
        <x:v>0</x:v>
      </x:c>
      <x:c r="BT59" s="112">
        <x:f t="shared" si="21"/>
        <x:v>0</x:v>
      </x:c>
      <x:c r="BU59" s="112">
        <x:f t="shared" si="21"/>
        <x:v>0</x:v>
      </x:c>
      <x:c r="BV59" s="286" t="s">
        <x:v>1140</x:v>
      </x:c>
      <x:c r="BW59" s="112">
        <x:f t="shared" si="21"/>
        <x:v>0</x:v>
      </x:c>
      <x:c r="BX59" s="112">
        <x:f t="shared" si="21"/>
        <x:v>0</x:v>
      </x:c>
      <x:c r="BY59" s="162">
        <x:f t="shared" si="21"/>
        <x:v>0</x:v>
      </x:c>
      <x:c r="BZ59" s="112">
        <x:f t="shared" si="21"/>
        <x:v>0</x:v>
      </x:c>
      <x:c r="CA59" s="162">
        <x:f t="shared" si="21"/>
        <x:v>0</x:v>
      </x:c>
      <x:c r="CB59" s="112">
        <x:f t="shared" si="21"/>
        <x:v>0</x:v>
      </x:c>
      <x:c r="CC59" s="162">
        <x:f t="shared" si="21"/>
        <x:v>0</x:v>
      </x:c>
      <x:c r="CD59" s="112">
        <x:f t="shared" si="21"/>
        <x:v>0</x:v>
      </x:c>
      <x:c r="CE59" s="112">
        <x:f t="shared" si="21"/>
        <x:v>0</x:v>
      </x:c>
      <x:c r="CF59" s="162">
        <x:f t="shared" si="21"/>
        <x:v>0</x:v>
      </x:c>
      <x:c r="CG59" s="112">
        <x:f t="shared" si="21"/>
        <x:v>0</x:v>
      </x:c>
      <x:c r="CH59" s="112">
        <x:f t="shared" si="21"/>
        <x:v>0</x:v>
      </x:c>
      <x:c r="CI59" s="112">
        <x:f t="shared" si="21"/>
        <x:v>0</x:v>
      </x:c>
      <x:c r="CJ59" s="112">
        <x:f t="shared" si="21"/>
        <x:v>2</x:v>
      </x:c>
      <x:c r="CK59" s="112">
        <x:f t="shared" si="21"/>
        <x:v>0</x:v>
      </x:c>
      <x:c r="CL59" s="112">
        <x:f t="shared" si="21"/>
        <x:v>0</x:v>
      </x:c>
      <x:c r="CM59" s="112">
        <x:f t="shared" si="21"/>
        <x:v>0</x:v>
      </x:c>
      <x:c r="CN59" s="112">
        <x:f t="shared" si="21"/>
        <x:v>0</x:v>
      </x:c>
      <x:c r="CO59" s="112">
        <x:f t="shared" si="21"/>
        <x:v>0</x:v>
      </x:c>
      <x:c r="CP59" s="162">
        <x:f t="shared" si="21"/>
        <x:v>0</x:v>
      </x:c>
      <x:c r="CQ59" s="112">
        <x:f t="shared" si="21"/>
        <x:v>1</x:v>
      </x:c>
      <x:c r="CR59" s="162">
        <x:f t="shared" si="21"/>
        <x:v>169.59999999999999</x:v>
      </x:c>
      <x:c r="CS59" s="112">
        <x:f t="shared" si="21"/>
        <x:v>24</x:v>
      </x:c>
      <x:c r="CT59" s="112">
        <x:f t="shared" si="21"/>
        <x:v>1</x:v>
      </x:c>
      <x:c r="CU59" s="112">
        <x:f t="shared" si="21"/>
        <x:v>2</x:v>
      </x:c>
      <x:c r="CV59" s="112">
        <x:f t="shared" si="21"/>
        <x:v>0</x:v>
      </x:c>
      <x:c r="CW59" s="112">
        <x:f t="shared" si="21"/>
        <x:v>0</x:v>
      </x:c>
      <x:c r="CX59" s="112">
        <x:f t="shared" si="21"/>
        <x:v>0</x:v>
      </x:c>
      <x:c r="CY59" s="286" t="s">
        <x:v>1140</x:v>
      </x:c>
      <x:c r="CZ59" s="112">
        <x:f t="shared" si="21"/>
        <x:v>0</x:v>
      </x:c>
      <x:c r="DA59" s="162">
        <x:f t="shared" si="21"/>
        <x:v>0</x:v>
      </x:c>
      <x:c r="DB59" s="112">
        <x:f t="shared" si="21"/>
        <x:v>0</x:v>
      </x:c>
      <x:c r="DC59" s="162">
        <x:f t="shared" si="21"/>
        <x:v>0</x:v>
      </x:c>
      <x:c r="DD59" s="112">
        <x:f t="shared" si="21"/>
        <x:v>0</x:v>
      </x:c>
      <x:c r="DE59" s="162">
        <x:f t="shared" si="21"/>
        <x:v>0</x:v>
      </x:c>
      <x:c r="DF59" s="112">
        <x:f t="shared" si="21"/>
        <x:v>0</x:v>
      </x:c>
      <x:c r="DG59" s="163">
        <x:f t="shared" si="21"/>
        <x:v>0</x:v>
      </x:c>
    </x:row>
    <x:row r="60" spans="1:111" ht="30" customHeight="1">
      <x:c r="A60" s="286" t="s">
        <x:v>675</x:v>
      </x:c>
      <x:c r="B60" s="115">
        <x:f>SUM(B61:B62)</x:f>
        <x:v>0</x:v>
      </x:c>
      <x:c r="C60" s="162">
        <x:f t="shared" ref="C60:AK60" si="22">SUM(C61:C62)</x:f>
        <x:v>0</x:v>
      </x:c>
      <x:c r="D60" s="112">
        <x:f t="shared" si="22"/>
        <x:v>0</x:v>
      </x:c>
      <x:c r="E60" s="162">
        <x:f t="shared" si="22"/>
        <x:v>0</x:v>
      </x:c>
      <x:c r="F60" s="112">
        <x:f t="shared" si="22"/>
        <x:v>0</x:v>
      </x:c>
      <x:c r="G60" s="162">
        <x:f t="shared" si="22"/>
        <x:v>0</x:v>
      </x:c>
      <x:c r="H60" s="112">
        <x:f t="shared" si="22"/>
        <x:v>0</x:v>
      </x:c>
      <x:c r="I60" s="162">
        <x:f t="shared" si="22"/>
        <x:v>0</x:v>
      </x:c>
      <x:c r="J60" s="112">
        <x:f t="shared" si="22"/>
        <x:v>2</x:v>
      </x:c>
      <x:c r="K60" s="112">
        <x:f t="shared" si="22"/>
        <x:v>0</x:v>
      </x:c>
      <x:c r="L60" s="162">
        <x:f t="shared" si="22"/>
        <x:v>0</x:v>
      </x:c>
      <x:c r="M60" s="112">
        <x:f t="shared" si="22"/>
        <x:v>0</x:v>
      </x:c>
      <x:c r="N60" s="112">
        <x:f t="shared" si="22"/>
        <x:v>0</x:v>
      </x:c>
      <x:c r="O60" s="112">
        <x:f t="shared" si="22"/>
        <x:v>0</x:v>
      </x:c>
      <x:c r="P60" s="112">
        <x:f t="shared" si="22"/>
        <x:v>0</x:v>
      </x:c>
      <x:c r="Q60" s="112">
        <x:f t="shared" si="22"/>
        <x:v>0</x:v>
      </x:c>
      <x:c r="R60" s="162">
        <x:f t="shared" si="22"/>
        <x:v>0</x:v>
      </x:c>
      <x:c r="S60" s="112">
        <x:f t="shared" si="22"/>
        <x:v>0</x:v>
      </x:c>
      <x:c r="T60" s="162">
        <x:f t="shared" si="22"/>
        <x:v>0</x:v>
      </x:c>
      <x:c r="U60" s="112">
        <x:f t="shared" si="22"/>
        <x:v>0</x:v>
      </x:c>
      <x:c r="V60" s="162">
        <x:f t="shared" si="22"/>
        <x:v>0</x:v>
      </x:c>
      <x:c r="W60" s="112">
        <x:f t="shared" si="22"/>
        <x:v>3</x:v>
      </x:c>
      <x:c r="X60" s="112">
        <x:f t="shared" si="22"/>
        <x:v>6</x:v>
      </x:c>
      <x:c r="Y60" s="112">
        <x:f t="shared" si="22"/>
        <x:v>0</x:v>
      </x:c>
      <x:c r="Z60" s="112">
        <x:f t="shared" si="22"/>
        <x:v>0</x:v>
      </x:c>
      <x:c r="AA60" s="112">
        <x:f t="shared" si="22"/>
        <x:v>0</x:v>
      </x:c>
      <x:c r="AB60" s="112">
        <x:f t="shared" si="22"/>
        <x:v>0</x:v>
      </x:c>
      <x:c r="AC60" s="112">
        <x:f t="shared" si="22"/>
        <x:v>0</x:v>
      </x:c>
      <x:c r="AD60" s="112">
        <x:f t="shared" si="22"/>
        <x:v>0</x:v>
      </x:c>
      <x:c r="AE60" s="112">
        <x:f t="shared" si="22"/>
        <x:v>0</x:v>
      </x:c>
      <x:c r="AF60" s="112">
        <x:f t="shared" si="22"/>
        <x:v>0</x:v>
      </x:c>
      <x:c r="AG60" s="112">
        <x:f t="shared" si="22"/>
        <x:v>1</x:v>
      </x:c>
      <x:c r="AH60" s="112">
        <x:f t="shared" si="22"/>
        <x:v>0</x:v>
      </x:c>
      <x:c r="AI60" s="112">
        <x:f t="shared" si="22"/>
        <x:v>0</x:v>
      </x:c>
      <x:c r="AJ60" s="112">
        <x:f t="shared" si="22"/>
        <x:v>0</x:v>
      </x:c>
      <x:c r="AK60" s="112">
        <x:f t="shared" si="22"/>
        <x:v>0</x:v>
      </x:c>
      <x:c r="AL60" s="286" t="s">
        <x:v>675</x:v>
      </x:c>
      <x:c r="AM60" s="112">
        <x:f t="shared" ref="AM60:BU60" si="23">SUM(AM61:AM62)</x:f>
        <x:v>0</x:v>
      </x:c>
      <x:c r="AN60" s="162">
        <x:f t="shared" si="23"/>
        <x:v>0</x:v>
      </x:c>
      <x:c r="AO60" s="112">
        <x:f t="shared" si="23"/>
        <x:v>0</x:v>
      </x:c>
      <x:c r="AP60" s="112">
        <x:f t="shared" si="23"/>
        <x:v>0</x:v>
      </x:c>
      <x:c r="AQ60" s="112">
        <x:f t="shared" si="23"/>
        <x:v>0</x:v>
      </x:c>
      <x:c r="AR60" s="162">
        <x:f t="shared" si="23"/>
        <x:v>0</x:v>
      </x:c>
      <x:c r="AS60" s="112">
        <x:f t="shared" si="23"/>
        <x:v>0</x:v>
      </x:c>
      <x:c r="AT60" s="162">
        <x:f t="shared" si="23"/>
        <x:v>0</x:v>
      </x:c>
      <x:c r="AU60" s="112">
        <x:f t="shared" si="23"/>
        <x:v>0</x:v>
      </x:c>
      <x:c r="AV60" s="112">
        <x:f t="shared" si="23"/>
        <x:v>0</x:v>
      </x:c>
      <x:c r="AW60" s="112">
        <x:f t="shared" si="23"/>
        <x:v>0</x:v>
      </x:c>
      <x:c r="AX60" s="112">
        <x:f t="shared" si="23"/>
        <x:v>0</x:v>
      </x:c>
      <x:c r="AY60" s="112">
        <x:f t="shared" si="23"/>
        <x:v>0</x:v>
      </x:c>
      <x:c r="AZ60" s="112">
        <x:f t="shared" si="23"/>
        <x:v>0</x:v>
      </x:c>
      <x:c r="BA60" s="162">
        <x:f t="shared" si="23"/>
        <x:v>0</x:v>
      </x:c>
      <x:c r="BB60" s="112">
        <x:f t="shared" si="23"/>
        <x:v>0</x:v>
      </x:c>
      <x:c r="BC60" s="112">
        <x:f t="shared" si="23"/>
        <x:v>0</x:v>
      </x:c>
      <x:c r="BD60" s="112">
        <x:f t="shared" si="23"/>
        <x:v>0</x:v>
      </x:c>
      <x:c r="BE60" s="112">
        <x:f t="shared" si="23"/>
        <x:v>1</x:v>
      </x:c>
      <x:c r="BF60" s="112">
        <x:f t="shared" si="23"/>
        <x:v>7</x:v>
      </x:c>
      <x:c r="BG60" s="112">
        <x:f t="shared" si="23"/>
        <x:v>0</x:v>
      </x:c>
      <x:c r="BH60" s="112">
        <x:f t="shared" si="23"/>
        <x:v>0</x:v>
      </x:c>
      <x:c r="BI60" s="112">
        <x:f t="shared" si="23"/>
        <x:v>0</x:v>
      </x:c>
      <x:c r="BJ60" s="162">
        <x:f t="shared" si="23"/>
        <x:v>0</x:v>
      </x:c>
      <x:c r="BK60" s="112">
        <x:f t="shared" si="23"/>
        <x:v>0</x:v>
      </x:c>
      <x:c r="BL60" s="162">
        <x:f t="shared" si="23"/>
        <x:v>0</x:v>
      </x:c>
      <x:c r="BM60" s="112">
        <x:f t="shared" si="23"/>
        <x:v>0</x:v>
      </x:c>
      <x:c r="BN60" s="162">
        <x:f t="shared" si="23"/>
        <x:v>0</x:v>
      </x:c>
      <x:c r="BO60" s="112">
        <x:f t="shared" si="23"/>
        <x:v>0</x:v>
      </x:c>
      <x:c r="BP60" s="162">
        <x:f t="shared" si="23"/>
        <x:v>0</x:v>
      </x:c>
      <x:c r="BQ60" s="112">
        <x:f t="shared" si="23"/>
        <x:v>0</x:v>
      </x:c>
      <x:c r="BR60" s="112">
        <x:f t="shared" si="23"/>
        <x:v>0</x:v>
      </x:c>
      <x:c r="BS60" s="112">
        <x:f t="shared" si="23"/>
        <x:v>0</x:v>
      </x:c>
      <x:c r="BT60" s="112">
        <x:f t="shared" si="23"/>
        <x:v>0</x:v>
      </x:c>
      <x:c r="BU60" s="112">
        <x:f t="shared" si="23"/>
        <x:v>0</x:v>
      </x:c>
      <x:c r="BV60" s="286" t="s">
        <x:v>675</x:v>
      </x:c>
      <x:c r="BW60" s="112">
        <x:f t="shared" ref="BW60:CX60" si="24">SUM(BW61:BW62)</x:f>
        <x:v>0</x:v>
      </x:c>
      <x:c r="BX60" s="112">
        <x:f t="shared" si="24"/>
        <x:v>0</x:v>
      </x:c>
      <x:c r="BY60" s="162">
        <x:f t="shared" si="24"/>
        <x:v>0</x:v>
      </x:c>
      <x:c r="BZ60" s="112">
        <x:f t="shared" si="24"/>
        <x:v>0</x:v>
      </x:c>
      <x:c r="CA60" s="162">
        <x:f t="shared" si="24"/>
        <x:v>0</x:v>
      </x:c>
      <x:c r="CB60" s="112">
        <x:f t="shared" si="24"/>
        <x:v>0</x:v>
      </x:c>
      <x:c r="CC60" s="162">
        <x:f t="shared" si="24"/>
        <x:v>0</x:v>
      </x:c>
      <x:c r="CD60" s="112">
        <x:f t="shared" si="24"/>
        <x:v>0</x:v>
      </x:c>
      <x:c r="CE60" s="112">
        <x:f t="shared" si="24"/>
        <x:v>0</x:v>
      </x:c>
      <x:c r="CF60" s="162">
        <x:f t="shared" si="24"/>
        <x:v>0</x:v>
      </x:c>
      <x:c r="CG60" s="112">
        <x:f t="shared" si="24"/>
        <x:v>0</x:v>
      </x:c>
      <x:c r="CH60" s="112">
        <x:f t="shared" si="24"/>
        <x:v>0</x:v>
      </x:c>
      <x:c r="CI60" s="112">
        <x:f t="shared" si="24"/>
        <x:v>0</x:v>
      </x:c>
      <x:c r="CJ60" s="112">
        <x:f t="shared" si="24"/>
        <x:v>2</x:v>
      </x:c>
      <x:c r="CK60" s="112">
        <x:f t="shared" si="24"/>
        <x:v>0</x:v>
      </x:c>
      <x:c r="CL60" s="112">
        <x:f t="shared" si="24"/>
        <x:v>0</x:v>
      </x:c>
      <x:c r="CM60" s="112">
        <x:f t="shared" si="24"/>
        <x:v>0</x:v>
      </x:c>
      <x:c r="CN60" s="112">
        <x:f t="shared" si="24"/>
        <x:v>0</x:v>
      </x:c>
      <x:c r="CO60" s="112">
        <x:f t="shared" si="24"/>
        <x:v>0</x:v>
      </x:c>
      <x:c r="CP60" s="162">
        <x:f t="shared" si="24"/>
        <x:v>0</x:v>
      </x:c>
      <x:c r="CQ60" s="112">
        <x:f t="shared" si="24"/>
        <x:v>1</x:v>
      </x:c>
      <x:c r="CR60" s="162">
        <x:f t="shared" si="24"/>
        <x:v>169.59999999999999</x:v>
      </x:c>
      <x:c r="CS60" s="112">
        <x:f t="shared" si="24"/>
        <x:v>24</x:v>
      </x:c>
      <x:c r="CT60" s="112">
        <x:f t="shared" si="24"/>
        <x:v>1</x:v>
      </x:c>
      <x:c r="CU60" s="112">
        <x:f t="shared" si="24"/>
        <x:v>2</x:v>
      </x:c>
      <x:c r="CV60" s="112">
        <x:f t="shared" si="24"/>
        <x:v>0</x:v>
      </x:c>
      <x:c r="CW60" s="112">
        <x:f t="shared" si="24"/>
        <x:v>0</x:v>
      </x:c>
      <x:c r="CX60" s="112">
        <x:f t="shared" si="24"/>
        <x:v>0</x:v>
      </x:c>
      <x:c r="CY60" s="286" t="s">
        <x:v>675</x:v>
      </x:c>
      <x:c r="CZ60" s="112">
        <x:f t="shared" ref="CZ60:DG60" si="25">SUM(CZ61:CZ62)</x:f>
        <x:v>0</x:v>
      </x:c>
      <x:c r="DA60" s="162">
        <x:f t="shared" si="25"/>
        <x:v>0</x:v>
      </x:c>
      <x:c r="DB60" s="112">
        <x:f t="shared" si="25"/>
        <x:v>0</x:v>
      </x:c>
      <x:c r="DC60" s="162">
        <x:f t="shared" si="25"/>
        <x:v>0</x:v>
      </x:c>
      <x:c r="DD60" s="112">
        <x:f t="shared" si="25"/>
        <x:v>0</x:v>
      </x:c>
      <x:c r="DE60" s="162">
        <x:f t="shared" si="25"/>
        <x:v>0</x:v>
      </x:c>
      <x:c r="DF60" s="112">
        <x:f t="shared" si="25"/>
        <x:v>0</x:v>
      </x:c>
      <x:c r="DG60" s="163">
        <x:f t="shared" si="25"/>
        <x:v>0</x:v>
      </x:c>
    </x:row>
    <x:row r="61" spans="1:111" ht="30" customHeight="1">
      <x:c r="A61" s="513" t="s">
        <x:v>602</x:v>
      </x:c>
      <x:c r="B61" s="115"/>
      <x:c r="C61" s="162"/>
      <x:c r="D61" s="112"/>
      <x:c r="E61" s="162"/>
      <x:c r="F61" s="112"/>
      <x:c r="G61" s="162"/>
      <x:c r="H61" s="112"/>
      <x:c r="I61" s="162"/>
      <x:c r="J61" s="112">
        <x:v>1</x:v>
      </x:c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/>
      <x:c r="V61" s="162"/>
      <x:c r="W61" s="112">
        <x:v>3</x:v>
      </x:c>
      <x:c r="X61" s="112">
        <x:v>6</x:v>
      </x:c>
      <x:c r="Y61" s="112"/>
      <x:c r="Z61" s="112"/>
      <x:c r="AA61" s="112"/>
      <x:c r="AB61" s="112"/>
      <x:c r="AC61" s="112"/>
      <x:c r="AD61" s="112"/>
      <x:c r="AE61" s="112"/>
      <x:c r="AF61" s="112"/>
      <x:c r="AG61" s="112">
        <x:v>1</x:v>
      </x:c>
      <x:c r="AH61" s="112"/>
      <x:c r="AI61" s="112"/>
      <x:c r="AJ61" s="112"/>
      <x:c r="AK61" s="112"/>
      <x:c r="AL61" s="513" t="s">
        <x:v>602</x:v>
      </x:c>
      <x:c r="AM61" s="112"/>
      <x:c r="AN61" s="162"/>
      <x:c r="AO61" s="112"/>
      <x:c r="AP61" s="112"/>
      <x:c r="AQ61" s="112"/>
      <x:c r="AR61" s="162"/>
      <x:c r="AS61" s="112"/>
      <x:c r="AT61" s="162"/>
      <x:c r="AU61" s="112"/>
      <x:c r="AV61" s="112"/>
      <x:c r="AW61" s="112"/>
      <x:c r="AX61" s="112"/>
      <x:c r="AY61" s="112"/>
      <x:c r="AZ61" s="112"/>
      <x:c r="BA61" s="162"/>
      <x:c r="BB61" s="112"/>
      <x:c r="BC61" s="112"/>
      <x:c r="BD61" s="112"/>
      <x:c r="BE61" s="112"/>
      <x:c r="BF61" s="112"/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513" t="s">
        <x:v>602</x:v>
      </x:c>
      <x:c r="BW61" s="112"/>
      <x:c r="BX61" s="112"/>
      <x:c r="BY61" s="162"/>
      <x:c r="BZ61" s="112"/>
      <x:c r="CA61" s="162"/>
      <x:c r="CB61" s="112"/>
      <x:c r="CC61" s="162"/>
      <x:c r="CD61" s="112"/>
      <x:c r="CE61" s="112"/>
      <x:c r="CF61" s="162"/>
      <x:c r="CG61" s="112"/>
      <x:c r="CH61" s="112"/>
      <x:c r="CI61" s="112"/>
      <x:c r="CJ61" s="112">
        <x:v>1</x:v>
      </x:c>
      <x:c r="CK61" s="112"/>
      <x:c r="CL61" s="112"/>
      <x:c r="CM61" s="112"/>
      <x:c r="CN61" s="112"/>
      <x:c r="CO61" s="112"/>
      <x:c r="CP61" s="162"/>
      <x:c r="CQ61" s="112"/>
      <x:c r="CR61" s="162"/>
      <x:c r="CS61" s="112">
        <x:v>16</x:v>
      </x:c>
      <x:c r="CT61" s="112"/>
      <x:c r="CU61" s="112">
        <x:v>2</x:v>
      </x:c>
      <x:c r="CV61" s="112"/>
      <x:c r="CW61" s="112"/>
      <x:c r="CX61" s="112"/>
      <x:c r="CY61" s="513" t="s">
        <x:v>602</x:v>
      </x:c>
      <x:c r="CZ61" s="112"/>
      <x:c r="DA61" s="162"/>
      <x:c r="DB61" s="112"/>
      <x:c r="DC61" s="162"/>
      <x:c r="DD61" s="112"/>
      <x:c r="DE61" s="162"/>
      <x:c r="DF61" s="112"/>
      <x:c r="DG61" s="163"/>
    </x:row>
    <x:row r="62" spans="1:111" ht="30" customHeight="1">
      <x:c r="A62" s="513" t="s">
        <x:v>879</x:v>
      </x:c>
      <x:c r="B62" s="115"/>
      <x:c r="C62" s="162"/>
      <x:c r="D62" s="112"/>
      <x:c r="E62" s="162"/>
      <x:c r="F62" s="112"/>
      <x:c r="G62" s="162"/>
      <x:c r="H62" s="112"/>
      <x:c r="I62" s="162"/>
      <x:c r="J62" s="112">
        <x:v>1</x:v>
      </x:c>
      <x:c r="K62" s="112"/>
      <x:c r="L62" s="162"/>
      <x:c r="M62" s="112"/>
      <x:c r="N62" s="112"/>
      <x:c r="O62" s="112"/>
      <x:c r="P62" s="112"/>
      <x:c r="Q62" s="112"/>
      <x:c r="R62" s="162"/>
      <x:c r="S62" s="112"/>
      <x:c r="T62" s="162"/>
      <x:c r="U62" s="112"/>
      <x:c r="V62" s="162"/>
      <x:c r="W62" s="112"/>
      <x:c r="X62" s="112"/>
      <x:c r="Y62" s="112"/>
      <x:c r="Z62" s="112"/>
      <x:c r="AA62" s="112"/>
      <x:c r="AB62" s="112"/>
      <x:c r="AC62" s="112"/>
      <x:c r="AD62" s="112"/>
      <x:c r="AE62" s="112"/>
      <x:c r="AF62" s="112"/>
      <x:c r="AG62" s="112"/>
      <x:c r="AH62" s="112"/>
      <x:c r="AI62" s="112"/>
      <x:c r="AJ62" s="112"/>
      <x:c r="AK62" s="112"/>
      <x:c r="AL62" s="513" t="s">
        <x:v>218</x:v>
      </x:c>
      <x:c r="AM62" s="112"/>
      <x:c r="AN62" s="162"/>
      <x:c r="AO62" s="112"/>
      <x:c r="AP62" s="112"/>
      <x:c r="AQ62" s="112"/>
      <x:c r="AR62" s="162"/>
      <x:c r="AS62" s="112"/>
      <x:c r="AT62" s="162"/>
      <x:c r="AU62" s="112"/>
      <x:c r="AV62" s="112"/>
      <x:c r="AW62" s="112"/>
      <x:c r="AX62" s="112"/>
      <x:c r="AY62" s="112"/>
      <x:c r="AZ62" s="112"/>
      <x:c r="BA62" s="162"/>
      <x:c r="BB62" s="112"/>
      <x:c r="BC62" s="112"/>
      <x:c r="BD62" s="112"/>
      <x:c r="BE62" s="112">
        <x:v>1</x:v>
      </x:c>
      <x:c r="BF62" s="112">
        <x:v>7</x:v>
      </x:c>
      <x:c r="BG62" s="112"/>
      <x:c r="BH62" s="112"/>
      <x:c r="BI62" s="112"/>
      <x:c r="BJ62" s="162"/>
      <x:c r="BK62" s="112"/>
      <x:c r="BL62" s="162"/>
      <x:c r="BM62" s="112"/>
      <x:c r="BN62" s="162"/>
      <x:c r="BO62" s="112"/>
      <x:c r="BP62" s="162"/>
      <x:c r="BQ62" s="112"/>
      <x:c r="BR62" s="112"/>
      <x:c r="BS62" s="112"/>
      <x:c r="BT62" s="112"/>
      <x:c r="BU62" s="112"/>
      <x:c r="BV62" s="513" t="s">
        <x:v>218</x:v>
      </x:c>
      <x:c r="BW62" s="112"/>
      <x:c r="BX62" s="112"/>
      <x:c r="BY62" s="162"/>
      <x:c r="BZ62" s="112"/>
      <x:c r="CA62" s="162"/>
      <x:c r="CB62" s="112"/>
      <x:c r="CC62" s="162"/>
      <x:c r="CD62" s="112"/>
      <x:c r="CE62" s="112"/>
      <x:c r="CF62" s="162"/>
      <x:c r="CG62" s="112"/>
      <x:c r="CH62" s="112"/>
      <x:c r="CI62" s="112"/>
      <x:c r="CJ62" s="112">
        <x:v>1</x:v>
      </x:c>
      <x:c r="CK62" s="112"/>
      <x:c r="CL62" s="112"/>
      <x:c r="CM62" s="112"/>
      <x:c r="CN62" s="112"/>
      <x:c r="CO62" s="112"/>
      <x:c r="CP62" s="162"/>
      <x:c r="CQ62" s="112">
        <x:v>1</x:v>
      </x:c>
      <x:c r="CR62" s="162">
        <x:v>169.59999999999999</x:v>
      </x:c>
      <x:c r="CS62" s="112">
        <x:v>8</x:v>
      </x:c>
      <x:c r="CT62" s="112">
        <x:v>1</x:v>
      </x:c>
      <x:c r="CU62" s="112"/>
      <x:c r="CV62" s="112"/>
      <x:c r="CW62" s="112"/>
      <x:c r="CX62" s="112"/>
      <x:c r="CY62" s="513" t="s">
        <x:v>218</x:v>
      </x:c>
      <x:c r="CZ62" s="112"/>
      <x:c r="DA62" s="162"/>
      <x:c r="DB62" s="112"/>
      <x:c r="DC62" s="162"/>
      <x:c r="DD62" s="112"/>
      <x:c r="DE62" s="162"/>
      <x:c r="DF62" s="112"/>
      <x:c r="DG62" s="163"/>
    </x:row>
    <x:row r="63" spans="1:111" ht="30" customHeight="1">
      <x:c r="A63" s="286" t="s">
        <x:v>2688</x:v>
      </x:c>
      <x:c r="B63" s="115">
        <x:f>B64</x:f>
        <x:v>0</x:v>
      </x:c>
      <x:c r="C63" s="162">
        <x:f t="shared" ref="C63:BN63" si="26">C64</x:f>
        <x:v>0</x:v>
      </x:c>
      <x:c r="D63" s="112">
        <x:f t="shared" si="26"/>
        <x:v>0</x:v>
      </x:c>
      <x:c r="E63" s="162">
        <x:f t="shared" si="26"/>
        <x:v>0</x:v>
      </x:c>
      <x:c r="F63" s="112">
        <x:f t="shared" si="26"/>
        <x:v>0</x:v>
      </x:c>
      <x:c r="G63" s="162">
        <x:f t="shared" si="26"/>
        <x:v>0</x:v>
      </x:c>
      <x:c r="H63" s="112">
        <x:f t="shared" si="26"/>
        <x:v>0</x:v>
      </x:c>
      <x:c r="I63" s="162">
        <x:f t="shared" si="26"/>
        <x:v>0</x:v>
      </x:c>
      <x:c r="J63" s="112">
        <x:f t="shared" si="26"/>
        <x:v>0</x:v>
      </x:c>
      <x:c r="K63" s="112">
        <x:f t="shared" si="26"/>
        <x:v>0</x:v>
      </x:c>
      <x:c r="L63" s="162">
        <x:f t="shared" si="26"/>
        <x:v>0</x:v>
      </x:c>
      <x:c r="M63" s="112">
        <x:f t="shared" si="26"/>
        <x:v>1</x:v>
      </x:c>
      <x:c r="N63" s="112">
        <x:f t="shared" si="26"/>
        <x:v>0</x:v>
      </x:c>
      <x:c r="O63" s="112">
        <x:f t="shared" si="26"/>
        <x:v>0</x:v>
      </x:c>
      <x:c r="P63" s="112">
        <x:f t="shared" si="26"/>
        <x:v>0</x:v>
      </x:c>
      <x:c r="Q63" s="112">
        <x:f t="shared" si="26"/>
        <x:v>0</x:v>
      </x:c>
      <x:c r="R63" s="162">
        <x:f t="shared" si="26"/>
        <x:v>0</x:v>
      </x:c>
      <x:c r="S63" s="112">
        <x:f t="shared" si="26"/>
        <x:v>0</x:v>
      </x:c>
      <x:c r="T63" s="162">
        <x:f t="shared" si="26"/>
        <x:v>0</x:v>
      </x:c>
      <x:c r="U63" s="112">
        <x:f t="shared" si="26"/>
        <x:v>0</x:v>
      </x:c>
      <x:c r="V63" s="162">
        <x:f t="shared" si="26"/>
        <x:v>0</x:v>
      </x:c>
      <x:c r="W63" s="112">
        <x:f t="shared" si="26"/>
        <x:v>10</x:v>
      </x:c>
      <x:c r="X63" s="112">
        <x:f t="shared" si="26"/>
        <x:v>17</x:v>
      </x:c>
      <x:c r="Y63" s="112">
        <x:f t="shared" si="26"/>
        <x:v>0</x:v>
      </x:c>
      <x:c r="Z63" s="112">
        <x:f t="shared" si="26"/>
        <x:v>0</x:v>
      </x:c>
      <x:c r="AA63" s="112">
        <x:f t="shared" si="26"/>
        <x:v>0</x:v>
      </x:c>
      <x:c r="AB63" s="112">
        <x:f t="shared" si="26"/>
        <x:v>0</x:v>
      </x:c>
      <x:c r="AC63" s="112">
        <x:f t="shared" si="26"/>
        <x:v>0</x:v>
      </x:c>
      <x:c r="AD63" s="112">
        <x:f t="shared" si="26"/>
        <x:v>0</x:v>
      </x:c>
      <x:c r="AE63" s="112">
        <x:f t="shared" si="26"/>
        <x:v>0</x:v>
      </x:c>
      <x:c r="AF63" s="112">
        <x:f t="shared" si="26"/>
        <x:v>0</x:v>
      </x:c>
      <x:c r="AG63" s="112">
        <x:f t="shared" si="26"/>
        <x:v>0</x:v>
      </x:c>
      <x:c r="AH63" s="112">
        <x:f t="shared" si="26"/>
        <x:v>0</x:v>
      </x:c>
      <x:c r="AI63" s="112">
        <x:f t="shared" si="26"/>
        <x:v>0</x:v>
      </x:c>
      <x:c r="AJ63" s="112">
        <x:f t="shared" si="26"/>
        <x:v>0</x:v>
      </x:c>
      <x:c r="AK63" s="112">
        <x:f t="shared" si="26"/>
        <x:v>0</x:v>
      </x:c>
      <x:c r="AL63" s="286" t="s">
        <x:v>2688</x:v>
      </x:c>
      <x:c r="AM63" s="112">
        <x:f t="shared" si="26"/>
        <x:v>0</x:v>
      </x:c>
      <x:c r="AN63" s="162">
        <x:f t="shared" si="26"/>
        <x:v>0</x:v>
      </x:c>
      <x:c r="AO63" s="112">
        <x:f t="shared" si="26"/>
        <x:v>0</x:v>
      </x:c>
      <x:c r="AP63" s="112">
        <x:f t="shared" si="26"/>
        <x:v>0</x:v>
      </x:c>
      <x:c r="AQ63" s="112">
        <x:f t="shared" si="26"/>
        <x:v>0</x:v>
      </x:c>
      <x:c r="AR63" s="162">
        <x:f t="shared" si="26"/>
        <x:v>0</x:v>
      </x:c>
      <x:c r="AS63" s="112">
        <x:f t="shared" si="26"/>
        <x:v>0</x:v>
      </x:c>
      <x:c r="AT63" s="162">
        <x:f t="shared" si="26"/>
        <x:v>0</x:v>
      </x:c>
      <x:c r="AU63" s="112">
        <x:f t="shared" si="26"/>
        <x:v>0</x:v>
      </x:c>
      <x:c r="AV63" s="112">
        <x:f t="shared" si="26"/>
        <x:v>0</x:v>
      </x:c>
      <x:c r="AW63" s="112">
        <x:f t="shared" si="26"/>
        <x:v>0</x:v>
      </x:c>
      <x:c r="AX63" s="112">
        <x:f t="shared" si="26"/>
        <x:v>0</x:v>
      </x:c>
      <x:c r="AY63" s="112">
        <x:f t="shared" si="26"/>
        <x:v>0</x:v>
      </x:c>
      <x:c r="AZ63" s="112">
        <x:f t="shared" si="26"/>
        <x:v>0</x:v>
      </x:c>
      <x:c r="BA63" s="162">
        <x:f t="shared" si="26"/>
        <x:v>0</x:v>
      </x:c>
      <x:c r="BB63" s="112">
        <x:f t="shared" si="26"/>
        <x:v>0</x:v>
      </x:c>
      <x:c r="BC63" s="112">
        <x:f t="shared" si="26"/>
        <x:v>0</x:v>
      </x:c>
      <x:c r="BD63" s="112">
        <x:f t="shared" si="26"/>
        <x:v>0</x:v>
      </x:c>
      <x:c r="BE63" s="112">
        <x:f t="shared" si="26"/>
        <x:v>2</x:v>
      </x:c>
      <x:c r="BF63" s="112">
        <x:f t="shared" si="26"/>
        <x:v>10</x:v>
      </x:c>
      <x:c r="BG63" s="112">
        <x:f t="shared" si="26"/>
        <x:v>0</x:v>
      </x:c>
      <x:c r="BH63" s="112">
        <x:f t="shared" si="26"/>
        <x:v>0</x:v>
      </x:c>
      <x:c r="BI63" s="112">
        <x:f t="shared" si="26"/>
        <x:v>0</x:v>
      </x:c>
      <x:c r="BJ63" s="162">
        <x:f t="shared" si="26"/>
        <x:v>0</x:v>
      </x:c>
      <x:c r="BK63" s="112">
        <x:f t="shared" si="26"/>
        <x:v>0</x:v>
      </x:c>
      <x:c r="BL63" s="162">
        <x:f t="shared" si="26"/>
        <x:v>0</x:v>
      </x:c>
      <x:c r="BM63" s="112">
        <x:f t="shared" si="26"/>
        <x:v>0</x:v>
      </x:c>
      <x:c r="BN63" s="162">
        <x:f t="shared" si="26"/>
        <x:v>0</x:v>
      </x:c>
      <x:c r="BO63" s="112">
        <x:f t="shared" ref="BO63:CX63" si="27">BO64</x:f>
        <x:v>1</x:v>
      </x:c>
      <x:c r="BP63" s="162">
        <x:f t="shared" si="27"/>
        <x:v>234.99000000000001</x:v>
      </x:c>
      <x:c r="BQ63" s="112">
        <x:f t="shared" si="27"/>
        <x:v>0</x:v>
      </x:c>
      <x:c r="BR63" s="112">
        <x:f t="shared" si="27"/>
        <x:v>0</x:v>
      </x:c>
      <x:c r="BS63" s="112">
        <x:f t="shared" si="27"/>
        <x:v>0</x:v>
      </x:c>
      <x:c r="BT63" s="112">
        <x:f t="shared" si="27"/>
        <x:v>0</x:v>
      </x:c>
      <x:c r="BU63" s="112">
        <x:f t="shared" si="27"/>
        <x:v>0</x:v>
      </x:c>
      <x:c r="BV63" s="286" t="s">
        <x:v>2688</x:v>
      </x:c>
      <x:c r="BW63" s="112">
        <x:f t="shared" si="27"/>
        <x:v>0</x:v>
      </x:c>
      <x:c r="BX63" s="112">
        <x:f t="shared" si="27"/>
        <x:v>0</x:v>
      </x:c>
      <x:c r="BY63" s="162">
        <x:f t="shared" si="27"/>
        <x:v>0</x:v>
      </x:c>
      <x:c r="BZ63" s="112">
        <x:f t="shared" si="27"/>
        <x:v>0</x:v>
      </x:c>
      <x:c r="CA63" s="162">
        <x:f t="shared" si="27"/>
        <x:v>0</x:v>
      </x:c>
      <x:c r="CB63" s="112">
        <x:f t="shared" si="27"/>
        <x:v>0</x:v>
      </x:c>
      <x:c r="CC63" s="162">
        <x:f t="shared" si="27"/>
        <x:v>0</x:v>
      </x:c>
      <x:c r="CD63" s="112">
        <x:f t="shared" si="27"/>
        <x:v>0</x:v>
      </x:c>
      <x:c r="CE63" s="112">
        <x:f t="shared" si="27"/>
        <x:v>1</x:v>
      </x:c>
      <x:c r="CF63" s="162">
        <x:f t="shared" si="27"/>
        <x:v>188.81999999999999</x:v>
      </x:c>
      <x:c r="CG63" s="112">
        <x:f t="shared" si="27"/>
        <x:v>0</x:v>
      </x:c>
      <x:c r="CH63" s="112">
        <x:f t="shared" si="27"/>
        <x:v>0</x:v>
      </x:c>
      <x:c r="CI63" s="112">
        <x:f t="shared" si="27"/>
        <x:v>0</x:v>
      </x:c>
      <x:c r="CJ63" s="112">
        <x:f t="shared" si="27"/>
        <x:v>2</x:v>
      </x:c>
      <x:c r="CK63" s="112">
        <x:f t="shared" si="27"/>
        <x:v>0</x:v>
      </x:c>
      <x:c r="CL63" s="112">
        <x:f t="shared" si="27"/>
        <x:v>0</x:v>
      </x:c>
      <x:c r="CM63" s="112">
        <x:f t="shared" si="27"/>
        <x:v>0</x:v>
      </x:c>
      <x:c r="CN63" s="112">
        <x:f t="shared" si="27"/>
        <x:v>0</x:v>
      </x:c>
      <x:c r="CO63" s="112">
        <x:f t="shared" si="27"/>
        <x:v>1</x:v>
      </x:c>
      <x:c r="CP63" s="162">
        <x:f t="shared" si="27"/>
        <x:v>188.81999999999999</x:v>
      </x:c>
      <x:c r="CQ63" s="112">
        <x:f t="shared" si="27"/>
        <x:v>0</x:v>
      </x:c>
      <x:c r="CR63" s="162">
        <x:f t="shared" si="27"/>
        <x:v>0</x:v>
      </x:c>
      <x:c r="CS63" s="112">
        <x:f t="shared" si="27"/>
        <x:v>42</x:v>
      </x:c>
      <x:c r="CT63" s="112">
        <x:f t="shared" si="27"/>
        <x:v>0</x:v>
      </x:c>
      <x:c r="CU63" s="112">
        <x:f t="shared" si="27"/>
        <x:v>0</x:v>
      </x:c>
      <x:c r="CV63" s="112">
        <x:f t="shared" si="27"/>
        <x:v>0</x:v>
      </x:c>
      <x:c r="CW63" s="112">
        <x:f t="shared" si="27"/>
        <x:v>0</x:v>
      </x:c>
      <x:c r="CX63" s="112">
        <x:f t="shared" si="27"/>
        <x:v>0</x:v>
      </x:c>
      <x:c r="CY63" s="286" t="s">
        <x:v>2688</x:v>
      </x:c>
      <x:c r="CZ63" s="112">
        <x:f t="shared" ref="CZ63:DG63" si="28">CZ64</x:f>
        <x:v>0</x:v>
      </x:c>
      <x:c r="DA63" s="162">
        <x:f t="shared" si="28"/>
        <x:v>0</x:v>
      </x:c>
      <x:c r="DB63" s="112">
        <x:f t="shared" si="28"/>
        <x:v>0</x:v>
      </x:c>
      <x:c r="DC63" s="162">
        <x:f t="shared" si="28"/>
        <x:v>0</x:v>
      </x:c>
      <x:c r="DD63" s="112">
        <x:f t="shared" si="28"/>
        <x:v>0</x:v>
      </x:c>
      <x:c r="DE63" s="162">
        <x:f t="shared" si="28"/>
        <x:v>0</x:v>
      </x:c>
      <x:c r="DF63" s="112">
        <x:f t="shared" si="28"/>
        <x:v>0</x:v>
      </x:c>
      <x:c r="DG63" s="163">
        <x:f t="shared" si="28"/>
        <x:v>0</x:v>
      </x:c>
    </x:row>
    <x:row r="64" spans="1:111" ht="30" customHeight="1">
      <x:c r="A64" s="286" t="s">
        <x:v>2492</x:v>
      </x:c>
      <x:c r="B64" s="115">
        <x:f>B65+B66</x:f>
        <x:v>0</x:v>
      </x:c>
      <x:c r="C64" s="162">
        <x:f t="shared" ref="C64:BN64" si="29">C65+C66</x:f>
        <x:v>0</x:v>
      </x:c>
      <x:c r="D64" s="112">
        <x:f t="shared" si="29"/>
        <x:v>0</x:v>
      </x:c>
      <x:c r="E64" s="162">
        <x:f t="shared" si="29"/>
        <x:v>0</x:v>
      </x:c>
      <x:c r="F64" s="112">
        <x:f t="shared" si="29"/>
        <x:v>0</x:v>
      </x:c>
      <x:c r="G64" s="162">
        <x:f t="shared" si="29"/>
        <x:v>0</x:v>
      </x:c>
      <x:c r="H64" s="112">
        <x:f t="shared" si="29"/>
        <x:v>0</x:v>
      </x:c>
      <x:c r="I64" s="162">
        <x:f t="shared" si="29"/>
        <x:v>0</x:v>
      </x:c>
      <x:c r="J64" s="112">
        <x:f t="shared" si="29"/>
        <x:v>0</x:v>
      </x:c>
      <x:c r="K64" s="112">
        <x:f t="shared" si="29"/>
        <x:v>0</x:v>
      </x:c>
      <x:c r="L64" s="162">
        <x:f t="shared" si="29"/>
        <x:v>0</x:v>
      </x:c>
      <x:c r="M64" s="112">
        <x:f t="shared" si="29"/>
        <x:v>1</x:v>
      </x:c>
      <x:c r="N64" s="112">
        <x:f t="shared" si="29"/>
        <x:v>0</x:v>
      </x:c>
      <x:c r="O64" s="112">
        <x:f t="shared" si="29"/>
        <x:v>0</x:v>
      </x:c>
      <x:c r="P64" s="112">
        <x:f t="shared" si="29"/>
        <x:v>0</x:v>
      </x:c>
      <x:c r="Q64" s="112">
        <x:f t="shared" si="29"/>
        <x:v>0</x:v>
      </x:c>
      <x:c r="R64" s="162">
        <x:f t="shared" si="29"/>
        <x:v>0</x:v>
      </x:c>
      <x:c r="S64" s="112">
        <x:f t="shared" si="29"/>
        <x:v>0</x:v>
      </x:c>
      <x:c r="T64" s="162">
        <x:f t="shared" si="29"/>
        <x:v>0</x:v>
      </x:c>
      <x:c r="U64" s="112">
        <x:f t="shared" si="29"/>
        <x:v>0</x:v>
      </x:c>
      <x:c r="V64" s="162">
        <x:f t="shared" si="29"/>
        <x:v>0</x:v>
      </x:c>
      <x:c r="W64" s="112">
        <x:f t="shared" si="29"/>
        <x:v>10</x:v>
      </x:c>
      <x:c r="X64" s="112">
        <x:f t="shared" si="29"/>
        <x:v>17</x:v>
      </x:c>
      <x:c r="Y64" s="112">
        <x:f t="shared" si="29"/>
        <x:v>0</x:v>
      </x:c>
      <x:c r="Z64" s="112">
        <x:f t="shared" si="29"/>
        <x:v>0</x:v>
      </x:c>
      <x:c r="AA64" s="112">
        <x:f t="shared" si="29"/>
        <x:v>0</x:v>
      </x:c>
      <x:c r="AB64" s="112">
        <x:f t="shared" si="29"/>
        <x:v>0</x:v>
      </x:c>
      <x:c r="AC64" s="112">
        <x:f t="shared" si="29"/>
        <x:v>0</x:v>
      </x:c>
      <x:c r="AD64" s="112">
        <x:f t="shared" si="29"/>
        <x:v>0</x:v>
      </x:c>
      <x:c r="AE64" s="112">
        <x:f t="shared" si="29"/>
        <x:v>0</x:v>
      </x:c>
      <x:c r="AF64" s="112">
        <x:f t="shared" si="29"/>
        <x:v>0</x:v>
      </x:c>
      <x:c r="AG64" s="112">
        <x:f t="shared" si="29"/>
        <x:v>0</x:v>
      </x:c>
      <x:c r="AH64" s="112">
        <x:f t="shared" si="29"/>
        <x:v>0</x:v>
      </x:c>
      <x:c r="AI64" s="112">
        <x:f t="shared" si="29"/>
        <x:v>0</x:v>
      </x:c>
      <x:c r="AJ64" s="112">
        <x:f t="shared" si="29"/>
        <x:v>0</x:v>
      </x:c>
      <x:c r="AK64" s="112">
        <x:f t="shared" si="29"/>
        <x:v>0</x:v>
      </x:c>
      <x:c r="AL64" s="286" t="s">
        <x:v>2492</x:v>
      </x:c>
      <x:c r="AM64" s="112">
        <x:f t="shared" si="29"/>
        <x:v>0</x:v>
      </x:c>
      <x:c r="AN64" s="162">
        <x:f t="shared" si="29"/>
        <x:v>0</x:v>
      </x:c>
      <x:c r="AO64" s="112">
        <x:f t="shared" si="29"/>
        <x:v>0</x:v>
      </x:c>
      <x:c r="AP64" s="112">
        <x:f t="shared" si="29"/>
        <x:v>0</x:v>
      </x:c>
      <x:c r="AQ64" s="112">
        <x:f t="shared" si="29"/>
        <x:v>0</x:v>
      </x:c>
      <x:c r="AR64" s="162">
        <x:f t="shared" si="29"/>
        <x:v>0</x:v>
      </x:c>
      <x:c r="AS64" s="112">
        <x:f t="shared" si="29"/>
        <x:v>0</x:v>
      </x:c>
      <x:c r="AT64" s="162">
        <x:f t="shared" si="29"/>
        <x:v>0</x:v>
      </x:c>
      <x:c r="AU64" s="112">
        <x:f t="shared" si="29"/>
        <x:v>0</x:v>
      </x:c>
      <x:c r="AV64" s="112">
        <x:f t="shared" si="29"/>
        <x:v>0</x:v>
      </x:c>
      <x:c r="AW64" s="112">
        <x:f t="shared" si="29"/>
        <x:v>0</x:v>
      </x:c>
      <x:c r="AX64" s="112">
        <x:f t="shared" si="29"/>
        <x:v>0</x:v>
      </x:c>
      <x:c r="AY64" s="112">
        <x:f t="shared" si="29"/>
        <x:v>0</x:v>
      </x:c>
      <x:c r="AZ64" s="112">
        <x:f t="shared" si="29"/>
        <x:v>0</x:v>
      </x:c>
      <x:c r="BA64" s="162">
        <x:f t="shared" si="29"/>
        <x:v>0</x:v>
      </x:c>
      <x:c r="BB64" s="112">
        <x:f t="shared" si="29"/>
        <x:v>0</x:v>
      </x:c>
      <x:c r="BC64" s="112">
        <x:f t="shared" si="29"/>
        <x:v>0</x:v>
      </x:c>
      <x:c r="BD64" s="112">
        <x:f t="shared" si="29"/>
        <x:v>0</x:v>
      </x:c>
      <x:c r="BE64" s="112">
        <x:f t="shared" si="29"/>
        <x:v>2</x:v>
      </x:c>
      <x:c r="BF64" s="112">
        <x:f t="shared" si="29"/>
        <x:v>10</x:v>
      </x:c>
      <x:c r="BG64" s="112">
        <x:f t="shared" si="29"/>
        <x:v>0</x:v>
      </x:c>
      <x:c r="BH64" s="112">
        <x:f t="shared" si="29"/>
        <x:v>0</x:v>
      </x:c>
      <x:c r="BI64" s="112">
        <x:f t="shared" si="29"/>
        <x:v>0</x:v>
      </x:c>
      <x:c r="BJ64" s="162">
        <x:f t="shared" si="29"/>
        <x:v>0</x:v>
      </x:c>
      <x:c r="BK64" s="112">
        <x:f t="shared" si="29"/>
        <x:v>0</x:v>
      </x:c>
      <x:c r="BL64" s="162">
        <x:f t="shared" si="29"/>
        <x:v>0</x:v>
      </x:c>
      <x:c r="BM64" s="112">
        <x:f t="shared" si="29"/>
        <x:v>0</x:v>
      </x:c>
      <x:c r="BN64" s="162">
        <x:f t="shared" si="29"/>
        <x:v>0</x:v>
      </x:c>
      <x:c r="BO64" s="112">
        <x:f t="shared" ref="BO64:DG64" si="30">BO65+BO66</x:f>
        <x:v>1</x:v>
      </x:c>
      <x:c r="BP64" s="162">
        <x:f t="shared" si="30"/>
        <x:v>234.99000000000001</x:v>
      </x:c>
      <x:c r="BQ64" s="112">
        <x:f t="shared" si="30"/>
        <x:v>0</x:v>
      </x:c>
      <x:c r="BR64" s="112">
        <x:f t="shared" si="30"/>
        <x:v>0</x:v>
      </x:c>
      <x:c r="BS64" s="112">
        <x:f t="shared" si="30"/>
        <x:v>0</x:v>
      </x:c>
      <x:c r="BT64" s="112">
        <x:f t="shared" si="30"/>
        <x:v>0</x:v>
      </x:c>
      <x:c r="BU64" s="112">
        <x:f t="shared" si="30"/>
        <x:v>0</x:v>
      </x:c>
      <x:c r="BV64" s="286" t="s">
        <x:v>2492</x:v>
      </x:c>
      <x:c r="BW64" s="112">
        <x:f t="shared" si="30"/>
        <x:v>0</x:v>
      </x:c>
      <x:c r="BX64" s="112">
        <x:f t="shared" si="30"/>
        <x:v>0</x:v>
      </x:c>
      <x:c r="BY64" s="162">
        <x:f t="shared" si="30"/>
        <x:v>0</x:v>
      </x:c>
      <x:c r="BZ64" s="112">
        <x:f t="shared" si="30"/>
        <x:v>0</x:v>
      </x:c>
      <x:c r="CA64" s="162">
        <x:f t="shared" si="30"/>
        <x:v>0</x:v>
      </x:c>
      <x:c r="CB64" s="112">
        <x:f t="shared" si="30"/>
        <x:v>0</x:v>
      </x:c>
      <x:c r="CC64" s="162">
        <x:f t="shared" si="30"/>
        <x:v>0</x:v>
      </x:c>
      <x:c r="CD64" s="112">
        <x:f t="shared" si="30"/>
        <x:v>0</x:v>
      </x:c>
      <x:c r="CE64" s="112">
        <x:f t="shared" si="30"/>
        <x:v>1</x:v>
      </x:c>
      <x:c r="CF64" s="162">
        <x:f t="shared" si="30"/>
        <x:v>188.81999999999999</x:v>
      </x:c>
      <x:c r="CG64" s="112">
        <x:f t="shared" si="30"/>
        <x:v>0</x:v>
      </x:c>
      <x:c r="CH64" s="112">
        <x:f t="shared" si="30"/>
        <x:v>0</x:v>
      </x:c>
      <x:c r="CI64" s="112">
        <x:f t="shared" si="30"/>
        <x:v>0</x:v>
      </x:c>
      <x:c r="CJ64" s="112">
        <x:f t="shared" si="30"/>
        <x:v>2</x:v>
      </x:c>
      <x:c r="CK64" s="112">
        <x:f t="shared" si="30"/>
        <x:v>0</x:v>
      </x:c>
      <x:c r="CL64" s="112">
        <x:f t="shared" si="30"/>
        <x:v>0</x:v>
      </x:c>
      <x:c r="CM64" s="112">
        <x:f t="shared" si="30"/>
        <x:v>0</x:v>
      </x:c>
      <x:c r="CN64" s="112">
        <x:f t="shared" si="30"/>
        <x:v>0</x:v>
      </x:c>
      <x:c r="CO64" s="112">
        <x:f t="shared" si="30"/>
        <x:v>1</x:v>
      </x:c>
      <x:c r="CP64" s="162">
        <x:f t="shared" si="30"/>
        <x:v>188.81999999999999</x:v>
      </x:c>
      <x:c r="CQ64" s="112">
        <x:f t="shared" si="30"/>
        <x:v>0</x:v>
      </x:c>
      <x:c r="CR64" s="162">
        <x:f t="shared" si="30"/>
        <x:v>0</x:v>
      </x:c>
      <x:c r="CS64" s="112">
        <x:f t="shared" si="30"/>
        <x:v>42</x:v>
      </x:c>
      <x:c r="CT64" s="112">
        <x:f t="shared" si="30"/>
        <x:v>0</x:v>
      </x:c>
      <x:c r="CU64" s="112">
        <x:f t="shared" si="30"/>
        <x:v>0</x:v>
      </x:c>
      <x:c r="CV64" s="112">
        <x:f t="shared" si="30"/>
        <x:v>0</x:v>
      </x:c>
      <x:c r="CW64" s="112">
        <x:f t="shared" si="30"/>
        <x:v>0</x:v>
      </x:c>
      <x:c r="CX64" s="112">
        <x:f t="shared" si="30"/>
        <x:v>0</x:v>
      </x:c>
      <x:c r="CY64" s="286" t="s">
        <x:v>2492</x:v>
      </x:c>
      <x:c r="CZ64" s="112">
        <x:f t="shared" si="30"/>
        <x:v>0</x:v>
      </x:c>
      <x:c r="DA64" s="162">
        <x:f t="shared" si="30"/>
        <x:v>0</x:v>
      </x:c>
      <x:c r="DB64" s="112">
        <x:f t="shared" si="30"/>
        <x:v>0</x:v>
      </x:c>
      <x:c r="DC64" s="162">
        <x:f t="shared" si="30"/>
        <x:v>0</x:v>
      </x:c>
      <x:c r="DD64" s="112">
        <x:f t="shared" si="30"/>
        <x:v>0</x:v>
      </x:c>
      <x:c r="DE64" s="162">
        <x:f t="shared" si="30"/>
        <x:v>0</x:v>
      </x:c>
      <x:c r="DF64" s="112">
        <x:f t="shared" si="30"/>
        <x:v>0</x:v>
      </x:c>
      <x:c r="DG64" s="163">
        <x:f t="shared" si="30"/>
        <x:v>0</x:v>
      </x:c>
    </x:row>
    <x:row r="65" spans="1:111" ht="30" customHeight="1">
      <x:c r="A65" s="513" t="s">
        <x:v>575</x:v>
      </x:c>
      <x:c r="B65" s="115"/>
      <x:c r="C65" s="162"/>
      <x:c r="D65" s="112"/>
      <x:c r="E65" s="162"/>
      <x:c r="F65" s="112"/>
      <x:c r="G65" s="162"/>
      <x:c r="H65" s="112"/>
      <x:c r="I65" s="162"/>
      <x:c r="J65" s="112"/>
      <x:c r="K65" s="112"/>
      <x:c r="L65" s="162"/>
      <x:c r="M65" s="112">
        <x:v>1</x:v>
      </x:c>
      <x:c r="N65" s="112"/>
      <x:c r="O65" s="112"/>
      <x:c r="P65" s="112"/>
      <x:c r="Q65" s="112"/>
      <x:c r="R65" s="162"/>
      <x:c r="S65" s="112"/>
      <x:c r="T65" s="162"/>
      <x:c r="U65" s="112"/>
      <x:c r="V65" s="162"/>
      <x:c r="W65" s="112">
        <x:v>8</x:v>
      </x:c>
      <x:c r="X65" s="112">
        <x:v>9</x:v>
      </x:c>
      <x:c r="Y65" s="112"/>
      <x:c r="Z65" s="112"/>
      <x:c r="AA65" s="112"/>
      <x:c r="AB65" s="112"/>
      <x:c r="AC65" s="112"/>
      <x:c r="AD65" s="112"/>
      <x:c r="AE65" s="112"/>
      <x:c r="AF65" s="112"/>
      <x:c r="AG65" s="112"/>
      <x:c r="AH65" s="112"/>
      <x:c r="AI65" s="112"/>
      <x:c r="AJ65" s="112"/>
      <x:c r="AK65" s="112"/>
      <x:c r="AL65" s="513" t="s">
        <x:v>575</x:v>
      </x:c>
      <x:c r="AM65" s="112"/>
      <x:c r="AN65" s="162"/>
      <x:c r="AO65" s="112"/>
      <x:c r="AP65" s="112"/>
      <x:c r="AQ65" s="112"/>
      <x:c r="AR65" s="162"/>
      <x:c r="AS65" s="112"/>
      <x:c r="AT65" s="162"/>
      <x:c r="AU65" s="112"/>
      <x:c r="AV65" s="112"/>
      <x:c r="AW65" s="112"/>
      <x:c r="AX65" s="112"/>
      <x:c r="AY65" s="112"/>
      <x:c r="AZ65" s="112"/>
      <x:c r="BA65" s="162"/>
      <x:c r="BB65" s="112"/>
      <x:c r="BC65" s="112"/>
      <x:c r="BD65" s="112"/>
      <x:c r="BE65" s="112">
        <x:v>1</x:v>
      </x:c>
      <x:c r="BF65" s="112">
        <x:v>6</x:v>
      </x:c>
      <x:c r="BG65" s="112"/>
      <x:c r="BH65" s="112"/>
      <x:c r="BI65" s="112"/>
      <x:c r="BJ65" s="162"/>
      <x:c r="BK65" s="112"/>
      <x:c r="BL65" s="162"/>
      <x:c r="BM65" s="112"/>
      <x:c r="BN65" s="162"/>
      <x:c r="BO65" s="112">
        <x:v>1</x:v>
      </x:c>
      <x:c r="BP65" s="162">
        <x:v>234.99000000000001</x:v>
      </x:c>
      <x:c r="BQ65" s="112"/>
      <x:c r="BR65" s="112"/>
      <x:c r="BS65" s="112"/>
      <x:c r="BT65" s="112"/>
      <x:c r="BU65" s="112"/>
      <x:c r="BV65" s="513" t="s">
        <x:v>575</x:v>
      </x:c>
      <x:c r="BW65" s="112"/>
      <x:c r="BX65" s="112"/>
      <x:c r="BY65" s="162"/>
      <x:c r="BZ65" s="112"/>
      <x:c r="CA65" s="162"/>
      <x:c r="CB65" s="112"/>
      <x:c r="CC65" s="162"/>
      <x:c r="CD65" s="112"/>
      <x:c r="CE65" s="112">
        <x:v>1</x:v>
      </x:c>
      <x:c r="CF65" s="162">
        <x:v>188.81999999999999</x:v>
      </x:c>
      <x:c r="CG65" s="112"/>
      <x:c r="CH65" s="112"/>
      <x:c r="CI65" s="112"/>
      <x:c r="CJ65" s="112">
        <x:v>2</x:v>
      </x:c>
      <x:c r="CK65" s="112"/>
      <x:c r="CL65" s="112"/>
      <x:c r="CM65" s="112"/>
      <x:c r="CN65" s="112"/>
      <x:c r="CO65" s="721">
        <x:v>1</x:v>
      </x:c>
      <x:c r="CP65" s="722">
        <x:v>188.81999999999999</x:v>
      </x:c>
      <x:c r="CQ65" s="112"/>
      <x:c r="CR65" s="162"/>
      <x:c r="CS65" s="112">
        <x:v>38</x:v>
      </x:c>
      <x:c r="CT65" s="112"/>
      <x:c r="CU65" s="112"/>
      <x:c r="CV65" s="112"/>
      <x:c r="CW65" s="112"/>
      <x:c r="CX65" s="112"/>
      <x:c r="CY65" s="513" t="s">
        <x:v>575</x:v>
      </x:c>
      <x:c r="CZ65" s="112"/>
      <x:c r="DA65" s="162"/>
      <x:c r="DB65" s="112"/>
      <x:c r="DC65" s="162"/>
      <x:c r="DD65" s="112"/>
      <x:c r="DE65" s="162"/>
      <x:c r="DF65" s="112"/>
      <x:c r="DG65" s="163"/>
    </x:row>
    <x:row r="66" spans="1:111" ht="30" customHeight="1">
      <x:c r="A66" s="723" t="s">
        <x:v>2348</x:v>
      </x:c>
      <x:c r="B66" s="700"/>
      <x:c r="C66" s="615"/>
      <x:c r="D66" s="614"/>
      <x:c r="E66" s="615"/>
      <x:c r="F66" s="614"/>
      <x:c r="G66" s="615"/>
      <x:c r="H66" s="614"/>
      <x:c r="I66" s="615"/>
      <x:c r="J66" s="614"/>
      <x:c r="K66" s="614"/>
      <x:c r="L66" s="615"/>
      <x:c r="M66" s="614"/>
      <x:c r="N66" s="614"/>
      <x:c r="O66" s="614"/>
      <x:c r="P66" s="614"/>
      <x:c r="Q66" s="614"/>
      <x:c r="R66" s="615"/>
      <x:c r="S66" s="614"/>
      <x:c r="T66" s="615"/>
      <x:c r="U66" s="614"/>
      <x:c r="V66" s="615"/>
      <x:c r="W66" s="614">
        <x:v>2</x:v>
      </x:c>
      <x:c r="X66" s="614">
        <x:v>8</x:v>
      </x:c>
      <x:c r="Y66" s="614"/>
      <x:c r="Z66" s="614"/>
      <x:c r="AA66" s="614"/>
      <x:c r="AB66" s="614"/>
      <x:c r="AC66" s="614"/>
      <x:c r="AD66" s="614"/>
      <x:c r="AE66" s="614"/>
      <x:c r="AF66" s="614"/>
      <x:c r="AG66" s="614"/>
      <x:c r="AH66" s="614"/>
      <x:c r="AI66" s="614"/>
      <x:c r="AJ66" s="614"/>
      <x:c r="AK66" s="614"/>
      <x:c r="AL66" s="723" t="s">
        <x:v>570</x:v>
      </x:c>
      <x:c r="AM66" s="614"/>
      <x:c r="AN66" s="615"/>
      <x:c r="AO66" s="614"/>
      <x:c r="AP66" s="614"/>
      <x:c r="AQ66" s="614"/>
      <x:c r="AR66" s="615"/>
      <x:c r="AS66" s="614"/>
      <x:c r="AT66" s="615"/>
      <x:c r="AU66" s="614"/>
      <x:c r="AV66" s="614"/>
      <x:c r="AW66" s="614"/>
      <x:c r="AX66" s="614"/>
      <x:c r="AY66" s="614"/>
      <x:c r="AZ66" s="614"/>
      <x:c r="BA66" s="615"/>
      <x:c r="BB66" s="614"/>
      <x:c r="BC66" s="614"/>
      <x:c r="BD66" s="614"/>
      <x:c r="BE66" s="614">
        <x:v>1</x:v>
      </x:c>
      <x:c r="BF66" s="614">
        <x:v>4</x:v>
      </x:c>
      <x:c r="BG66" s="614"/>
      <x:c r="BH66" s="614"/>
      <x:c r="BI66" s="614"/>
      <x:c r="BJ66" s="615"/>
      <x:c r="BK66" s="614"/>
      <x:c r="BL66" s="615"/>
      <x:c r="BM66" s="614"/>
      <x:c r="BN66" s="615"/>
      <x:c r="BO66" s="614"/>
      <x:c r="BP66" s="615"/>
      <x:c r="BQ66" s="614"/>
      <x:c r="BR66" s="614"/>
      <x:c r="BS66" s="614"/>
      <x:c r="BT66" s="614"/>
      <x:c r="BU66" s="614"/>
      <x:c r="BV66" s="723" t="s">
        <x:v>570</x:v>
      </x:c>
      <x:c r="BW66" s="614"/>
      <x:c r="BX66" s="614"/>
      <x:c r="BY66" s="615"/>
      <x:c r="BZ66" s="614"/>
      <x:c r="CA66" s="615"/>
      <x:c r="CB66" s="614"/>
      <x:c r="CC66" s="615"/>
      <x:c r="CD66" s="614"/>
      <x:c r="CE66" s="614"/>
      <x:c r="CF66" s="615"/>
      <x:c r="CG66" s="614"/>
      <x:c r="CH66" s="614"/>
      <x:c r="CI66" s="614"/>
      <x:c r="CJ66" s="614"/>
      <x:c r="CK66" s="614"/>
      <x:c r="CL66" s="614"/>
      <x:c r="CM66" s="614"/>
      <x:c r="CN66" s="614"/>
      <x:c r="CO66" s="724"/>
      <x:c r="CP66" s="725"/>
      <x:c r="CQ66" s="614"/>
      <x:c r="CR66" s="615"/>
      <x:c r="CS66" s="614">
        <x:v>4</x:v>
      </x:c>
      <x:c r="CT66" s="614"/>
      <x:c r="CU66" s="614"/>
      <x:c r="CV66" s="614"/>
      <x:c r="CW66" s="614"/>
      <x:c r="CX66" s="614"/>
      <x:c r="CY66" s="723" t="s">
        <x:v>570</x:v>
      </x:c>
      <x:c r="CZ66" s="614"/>
      <x:c r="DA66" s="615"/>
      <x:c r="DB66" s="614"/>
      <x:c r="DC66" s="615"/>
      <x:c r="DD66" s="614"/>
      <x:c r="DE66" s="615"/>
      <x:c r="DF66" s="614"/>
      <x:c r="DG66" s="701"/>
    </x:row>
    <x:row r="67" spans="1:111" ht="30" customHeight="1">
      <x:c r="A67" s="210" t="s">
        <x:v>2403</x:v>
      </x:c>
      <x:c r="B67" s="342">
        <x:f t="shared" ref="B67:AK67" si="31">SUM(B68,B72,B77)</x:f>
        <x:v>3</x:v>
      </x:c>
      <x:c r="C67" s="343">
        <x:f t="shared" si="31"/>
        <x:v>2200</x:v>
      </x:c>
      <x:c r="D67" s="344">
        <x:f t="shared" si="31"/>
        <x:v>0</x:v>
      </x:c>
      <x:c r="E67" s="343">
        <x:f t="shared" si="31"/>
        <x:v>0</x:v>
      </x:c>
      <x:c r="F67" s="344">
        <x:f t="shared" si="31"/>
        <x:v>0</x:v>
      </x:c>
      <x:c r="G67" s="343">
        <x:f t="shared" si="31"/>
        <x:v>0</x:v>
      </x:c>
      <x:c r="H67" s="344">
        <x:f t="shared" si="31"/>
        <x:v>0</x:v>
      </x:c>
      <x:c r="I67" s="343">
        <x:f t="shared" si="31"/>
        <x:v>0</x:v>
      </x:c>
      <x:c r="J67" s="344">
        <x:f t="shared" si="31"/>
        <x:v>12</x:v>
      </x:c>
      <x:c r="K67" s="344">
        <x:f t="shared" si="31"/>
        <x:v>0</x:v>
      </x:c>
      <x:c r="L67" s="343">
        <x:f t="shared" si="31"/>
        <x:v>0</x:v>
      </x:c>
      <x:c r="M67" s="344">
        <x:f t="shared" si="31"/>
        <x:v>1</x:v>
      </x:c>
      <x:c r="N67" s="344">
        <x:f t="shared" si="31"/>
        <x:v>0</x:v>
      </x:c>
      <x:c r="O67" s="344">
        <x:f t="shared" si="31"/>
        <x:v>0</x:v>
      </x:c>
      <x:c r="P67" s="344">
        <x:f t="shared" si="31"/>
        <x:v>0</x:v>
      </x:c>
      <x:c r="Q67" s="344">
        <x:f t="shared" si="31"/>
        <x:v>0</x:v>
      </x:c>
      <x:c r="R67" s="343">
        <x:f t="shared" si="31"/>
        <x:v>0</x:v>
      </x:c>
      <x:c r="S67" s="344">
        <x:f t="shared" si="31"/>
        <x:v>2</x:v>
      </x:c>
      <x:c r="T67" s="343">
        <x:f t="shared" si="31"/>
        <x:v>0</x:v>
      </x:c>
      <x:c r="U67" s="344">
        <x:f t="shared" si="31"/>
        <x:v>0</x:v>
      </x:c>
      <x:c r="V67" s="343">
        <x:f t="shared" si="31"/>
        <x:v>0</x:v>
      </x:c>
      <x:c r="W67" s="344">
        <x:f t="shared" si="31"/>
        <x:v>0</x:v>
      </x:c>
      <x:c r="X67" s="344">
        <x:f t="shared" si="31"/>
        <x:v>80</x:v>
      </x:c>
      <x:c r="Y67" s="344">
        <x:f t="shared" si="31"/>
        <x:v>0</x:v>
      </x:c>
      <x:c r="Z67" s="344">
        <x:f t="shared" si="31"/>
        <x:v>0</x:v>
      </x:c>
      <x:c r="AA67" s="344">
        <x:f t="shared" si="31"/>
        <x:v>1</x:v>
      </x:c>
      <x:c r="AB67" s="344">
        <x:f t="shared" si="31"/>
        <x:v>0</x:v>
      </x:c>
      <x:c r="AC67" s="344">
        <x:f t="shared" si="31"/>
        <x:v>1</x:v>
      </x:c>
      <x:c r="AD67" s="344">
        <x:f t="shared" si="31"/>
        <x:v>0</x:v>
      </x:c>
      <x:c r="AE67" s="344">
        <x:f t="shared" si="31"/>
        <x:v>0</x:v>
      </x:c>
      <x:c r="AF67" s="344">
        <x:f t="shared" si="31"/>
        <x:v>0</x:v>
      </x:c>
      <x:c r="AG67" s="344">
        <x:f t="shared" si="31"/>
        <x:v>4</x:v>
      </x:c>
      <x:c r="AH67" s="344">
        <x:f t="shared" si="31"/>
        <x:v>0</x:v>
      </x:c>
      <x:c r="AI67" s="344">
        <x:f t="shared" si="31"/>
        <x:v>0</x:v>
      </x:c>
      <x:c r="AJ67" s="344">
        <x:f t="shared" si="31"/>
        <x:v>4</x:v>
      </x:c>
      <x:c r="AK67" s="344">
        <x:f t="shared" si="31"/>
        <x:v>10</x:v>
      </x:c>
      <x:c r="AL67" s="210" t="s">
        <x:v>2403</x:v>
      </x:c>
      <x:c r="AM67" s="344">
        <x:f t="shared" ref="AM67:BU67" si="32">SUM(AM68,AM72,AM77)</x:f>
        <x:v>0</x:v>
      </x:c>
      <x:c r="AN67" s="343">
        <x:f t="shared" si="32"/>
        <x:v>0</x:v>
      </x:c>
      <x:c r="AO67" s="344">
        <x:f t="shared" si="32"/>
        <x:v>0</x:v>
      </x:c>
      <x:c r="AP67" s="344">
        <x:f t="shared" si="32"/>
        <x:v>0</x:v>
      </x:c>
      <x:c r="AQ67" s="344">
        <x:f t="shared" si="32"/>
        <x:v>0</x:v>
      </x:c>
      <x:c r="AR67" s="343">
        <x:f t="shared" si="32"/>
        <x:v>0</x:v>
      </x:c>
      <x:c r="AS67" s="344">
        <x:f t="shared" si="32"/>
        <x:v>0</x:v>
      </x:c>
      <x:c r="AT67" s="343">
        <x:f t="shared" si="32"/>
        <x:v>0</x:v>
      </x:c>
      <x:c r="AU67" s="344">
        <x:f t="shared" si="32"/>
        <x:v>0</x:v>
      </x:c>
      <x:c r="AV67" s="344">
        <x:f t="shared" si="32"/>
        <x:v>0</x:v>
      </x:c>
      <x:c r="AW67" s="344">
        <x:f t="shared" si="32"/>
        <x:v>0</x:v>
      </x:c>
      <x:c r="AX67" s="344">
        <x:f t="shared" si="32"/>
        <x:v>4</x:v>
      </x:c>
      <x:c r="AY67" s="344">
        <x:f t="shared" si="32"/>
        <x:v>0</x:v>
      </x:c>
      <x:c r="AZ67" s="344">
        <x:f t="shared" si="32"/>
        <x:v>0</x:v>
      </x:c>
      <x:c r="BA67" s="343">
        <x:f t="shared" si="32"/>
        <x:v>0</x:v>
      </x:c>
      <x:c r="BB67" s="344">
        <x:f t="shared" si="32"/>
        <x:v>0</x:v>
      </x:c>
      <x:c r="BC67" s="344">
        <x:f t="shared" si="32"/>
        <x:v>0</x:v>
      </x:c>
      <x:c r="BD67" s="344">
        <x:f t="shared" si="32"/>
        <x:v>2</x:v>
      </x:c>
      <x:c r="BE67" s="344">
        <x:f t="shared" si="32"/>
        <x:v>8</x:v>
      </x:c>
      <x:c r="BF67" s="344">
        <x:f t="shared" si="32"/>
        <x:v>55</x:v>
      </x:c>
      <x:c r="BG67" s="344">
        <x:f t="shared" si="32"/>
        <x:v>6</x:v>
      </x:c>
      <x:c r="BH67" s="344">
        <x:f t="shared" si="32"/>
        <x:v>7</x:v>
      </x:c>
      <x:c r="BI67" s="344">
        <x:f t="shared" si="32"/>
        <x:v>0</x:v>
      </x:c>
      <x:c r="BJ67" s="343">
        <x:f t="shared" si="32"/>
        <x:v>0</x:v>
      </x:c>
      <x:c r="BK67" s="344">
        <x:f t="shared" si="32"/>
        <x:v>0</x:v>
      </x:c>
      <x:c r="BL67" s="343">
        <x:f t="shared" si="32"/>
        <x:v>0</x:v>
      </x:c>
      <x:c r="BM67" s="344">
        <x:f t="shared" si="32"/>
        <x:v>0</x:v>
      </x:c>
      <x:c r="BN67" s="343">
        <x:f t="shared" si="32"/>
        <x:v>0</x:v>
      </x:c>
      <x:c r="BO67" s="344">
        <x:f t="shared" si="32"/>
        <x:v>0</x:v>
      </x:c>
      <x:c r="BP67" s="343">
        <x:f t="shared" si="32"/>
        <x:v>0</x:v>
      </x:c>
      <x:c r="BQ67" s="344">
        <x:f t="shared" si="32"/>
        <x:v>0</x:v>
      </x:c>
      <x:c r="BR67" s="344">
        <x:f t="shared" si="32"/>
        <x:v>0</x:v>
      </x:c>
      <x:c r="BS67" s="344">
        <x:f t="shared" si="32"/>
        <x:v>0</x:v>
      </x:c>
      <x:c r="BT67" s="344">
        <x:f t="shared" si="32"/>
        <x:v>0</x:v>
      </x:c>
      <x:c r="BU67" s="344">
        <x:f t="shared" si="32"/>
        <x:v>0</x:v>
      </x:c>
      <x:c r="BV67" s="210" t="s">
        <x:v>2403</x:v>
      </x:c>
      <x:c r="BW67" s="344">
        <x:f t="shared" ref="BW67:CX67" si="33">SUM(BW68,BW72,BW77)</x:f>
        <x:v>0</x:v>
      </x:c>
      <x:c r="BX67" s="344">
        <x:f t="shared" si="33"/>
        <x:v>0</x:v>
      </x:c>
      <x:c r="BY67" s="343">
        <x:f t="shared" si="33"/>
        <x:v>0</x:v>
      </x:c>
      <x:c r="BZ67" s="344">
        <x:f t="shared" si="33"/>
        <x:v>0</x:v>
      </x:c>
      <x:c r="CA67" s="343">
        <x:f t="shared" si="33"/>
        <x:v>0</x:v>
      </x:c>
      <x:c r="CB67" s="344">
        <x:f t="shared" si="33"/>
        <x:v>0</x:v>
      </x:c>
      <x:c r="CC67" s="343">
        <x:f t="shared" si="33"/>
        <x:v>0</x:v>
      </x:c>
      <x:c r="CD67" s="344">
        <x:f t="shared" si="33"/>
        <x:v>0</x:v>
      </x:c>
      <x:c r="CE67" s="344">
        <x:f t="shared" si="33"/>
        <x:v>1</x:v>
      </x:c>
      <x:c r="CF67" s="343">
        <x:f t="shared" si="33"/>
        <x:v>38.609999999999999</x:v>
      </x:c>
      <x:c r="CG67" s="344">
        <x:f t="shared" si="33"/>
        <x:v>0</x:v>
      </x:c>
      <x:c r="CH67" s="344">
        <x:f t="shared" si="33"/>
        <x:v>1</x:v>
      </x:c>
      <x:c r="CI67" s="344">
        <x:f t="shared" si="33"/>
        <x:v>0</x:v>
      </x:c>
      <x:c r="CJ67" s="344">
        <x:f t="shared" si="33"/>
        <x:v>12</x:v>
      </x:c>
      <x:c r="CK67" s="344">
        <x:f t="shared" si="33"/>
        <x:v>0</x:v>
      </x:c>
      <x:c r="CL67" s="344">
        <x:f t="shared" si="33"/>
        <x:v>0</x:v>
      </x:c>
      <x:c r="CM67" s="344">
        <x:f t="shared" si="33"/>
        <x:v>0</x:v>
      </x:c>
      <x:c r="CN67" s="344">
        <x:f t="shared" si="33"/>
        <x:v>0</x:v>
      </x:c>
      <x:c r="CO67" s="344">
        <x:f t="shared" si="33"/>
        <x:v>1</x:v>
      </x:c>
      <x:c r="CP67" s="343">
        <x:f t="shared" si="33"/>
        <x:v>25.16</x:v>
      </x:c>
      <x:c r="CQ67" s="344">
        <x:f t="shared" si="33"/>
        <x:v>4</x:v>
      </x:c>
      <x:c r="CR67" s="343">
        <x:f t="shared" si="33"/>
        <x:v>523</x:v>
      </x:c>
      <x:c r="CS67" s="344">
        <x:f t="shared" si="33"/>
        <x:v>55</x:v>
      </x:c>
      <x:c r="CT67" s="344">
        <x:f t="shared" si="33"/>
        <x:v>0</x:v>
      </x:c>
      <x:c r="CU67" s="344">
        <x:f t="shared" si="33"/>
        <x:v>6</x:v>
      </x:c>
      <x:c r="CV67" s="344">
        <x:f t="shared" si="33"/>
        <x:v>15</x:v>
      </x:c>
      <x:c r="CW67" s="344">
        <x:f t="shared" si="33"/>
        <x:v>4</x:v>
      </x:c>
      <x:c r="CX67" s="344">
        <x:f t="shared" si="33"/>
        <x:v>4</x:v>
      </x:c>
      <x:c r="CY67" s="210" t="s">
        <x:v>2403</x:v>
      </x:c>
      <x:c r="CZ67" s="344">
        <x:f t="shared" ref="CZ67:DG67" si="34">SUM(CZ68,CZ72,CZ77)</x:f>
        <x:v>1</x:v>
      </x:c>
      <x:c r="DA67" s="343">
        <x:f t="shared" si="34"/>
        <x:v>63.770000000000003</x:v>
      </x:c>
      <x:c r="DB67" s="344">
        <x:f t="shared" si="34"/>
        <x:v>0</x:v>
      </x:c>
      <x:c r="DC67" s="343">
        <x:f t="shared" si="34"/>
        <x:v>0</x:v>
      </x:c>
      <x:c r="DD67" s="344">
        <x:f t="shared" si="34"/>
        <x:v>0</x:v>
      </x:c>
      <x:c r="DE67" s="343">
        <x:f t="shared" si="34"/>
        <x:v>0</x:v>
      </x:c>
      <x:c r="DF67" s="344">
        <x:f t="shared" si="34"/>
        <x:v>0</x:v>
      </x:c>
      <x:c r="DG67" s="345">
        <x:f t="shared" si="34"/>
        <x:v>0</x:v>
      </x:c>
    </x:row>
    <x:row r="68" spans="1:111" ht="30" customHeight="1">
      <x:c r="A68" s="350" t="s">
        <x:v>1065</x:v>
      </x:c>
      <x:c r="B68" s="167">
        <x:f>SUM(B69:B71)</x:f>
        <x:v>0</x:v>
      </x:c>
      <x:c r="C68" s="161">
        <x:f t="shared" ref="C68:BN68" si="35">SUM(C69:C71)</x:f>
        <x:v>0</x:v>
      </x:c>
      <x:c r="D68" s="160">
        <x:f t="shared" si="35"/>
        <x:v>0</x:v>
      </x:c>
      <x:c r="E68" s="161">
        <x:f t="shared" si="35"/>
        <x:v>0</x:v>
      </x:c>
      <x:c r="F68" s="160">
        <x:f t="shared" si="35"/>
        <x:v>0</x:v>
      </x:c>
      <x:c r="G68" s="161">
        <x:f t="shared" si="35"/>
        <x:v>0</x:v>
      </x:c>
      <x:c r="H68" s="160">
        <x:f t="shared" si="35"/>
        <x:v>0</x:v>
      </x:c>
      <x:c r="I68" s="161">
        <x:f t="shared" si="35"/>
        <x:v>0</x:v>
      </x:c>
      <x:c r="J68" s="160">
        <x:f t="shared" si="35"/>
        <x:v>4</x:v>
      </x:c>
      <x:c r="K68" s="160">
        <x:f t="shared" si="35"/>
        <x:v>0</x:v>
      </x:c>
      <x:c r="L68" s="161">
        <x:f t="shared" si="35"/>
        <x:v>0</x:v>
      </x:c>
      <x:c r="M68" s="160">
        <x:f t="shared" si="35"/>
        <x:v>1</x:v>
      </x:c>
      <x:c r="N68" s="160">
        <x:f t="shared" si="35"/>
        <x:v>0</x:v>
      </x:c>
      <x:c r="O68" s="160">
        <x:f t="shared" si="35"/>
        <x:v>0</x:v>
      </x:c>
      <x:c r="P68" s="160">
        <x:f t="shared" si="35"/>
        <x:v>0</x:v>
      </x:c>
      <x:c r="Q68" s="160">
        <x:f t="shared" si="35"/>
        <x:v>0</x:v>
      </x:c>
      <x:c r="R68" s="161">
        <x:f t="shared" si="35"/>
        <x:v>0</x:v>
      </x:c>
      <x:c r="S68" s="160">
        <x:f t="shared" si="35"/>
        <x:v>0</x:v>
      </x:c>
      <x:c r="T68" s="161">
        <x:f t="shared" si="35"/>
        <x:v>0</x:v>
      </x:c>
      <x:c r="U68" s="160">
        <x:f t="shared" si="35"/>
        <x:v>0</x:v>
      </x:c>
      <x:c r="V68" s="161">
        <x:f t="shared" si="35"/>
        <x:v>0</x:v>
      </x:c>
      <x:c r="W68" s="160">
        <x:f t="shared" si="35"/>
        <x:v>0</x:v>
      </x:c>
      <x:c r="X68" s="160">
        <x:f t="shared" si="35"/>
        <x:v>12</x:v>
      </x:c>
      <x:c r="Y68" s="160">
        <x:f t="shared" si="35"/>
        <x:v>0</x:v>
      </x:c>
      <x:c r="Z68" s="160">
        <x:f t="shared" si="35"/>
        <x:v>0</x:v>
      </x:c>
      <x:c r="AA68" s="160">
        <x:f t="shared" si="35"/>
        <x:v>0</x:v>
      </x:c>
      <x:c r="AB68" s="160">
        <x:f t="shared" si="35"/>
        <x:v>0</x:v>
      </x:c>
      <x:c r="AC68" s="160">
        <x:f t="shared" si="35"/>
        <x:v>0</x:v>
      </x:c>
      <x:c r="AD68" s="160">
        <x:f t="shared" si="35"/>
        <x:v>0</x:v>
      </x:c>
      <x:c r="AE68" s="160">
        <x:f t="shared" si="35"/>
        <x:v>0</x:v>
      </x:c>
      <x:c r="AF68" s="160">
        <x:f t="shared" si="35"/>
        <x:v>0</x:v>
      </x:c>
      <x:c r="AG68" s="160">
        <x:f t="shared" si="35"/>
        <x:v>2</x:v>
      </x:c>
      <x:c r="AH68" s="160">
        <x:f t="shared" si="35"/>
        <x:v>0</x:v>
      </x:c>
      <x:c r="AI68" s="160">
        <x:f t="shared" si="35"/>
        <x:v>0</x:v>
      </x:c>
      <x:c r="AJ68" s="160">
        <x:f t="shared" si="35"/>
        <x:v>2</x:v>
      </x:c>
      <x:c r="AK68" s="160">
        <x:f t="shared" si="35"/>
        <x:v>6</x:v>
      </x:c>
      <x:c r="AL68" s="350" t="s">
        <x:v>1065</x:v>
      </x:c>
      <x:c r="AM68" s="160">
        <x:f t="shared" si="35"/>
        <x:v>0</x:v>
      </x:c>
      <x:c r="AN68" s="161">
        <x:f t="shared" si="35"/>
        <x:v>0</x:v>
      </x:c>
      <x:c r="AO68" s="160">
        <x:f t="shared" si="35"/>
        <x:v>0</x:v>
      </x:c>
      <x:c r="AP68" s="160">
        <x:f t="shared" si="35"/>
        <x:v>0</x:v>
      </x:c>
      <x:c r="AQ68" s="160">
        <x:f t="shared" si="35"/>
        <x:v>0</x:v>
      </x:c>
      <x:c r="AR68" s="161">
        <x:f t="shared" si="35"/>
        <x:v>0</x:v>
      </x:c>
      <x:c r="AS68" s="160">
        <x:f t="shared" si="35"/>
        <x:v>0</x:v>
      </x:c>
      <x:c r="AT68" s="161">
        <x:f t="shared" si="35"/>
        <x:v>0</x:v>
      </x:c>
      <x:c r="AU68" s="160">
        <x:f t="shared" si="35"/>
        <x:v>0</x:v>
      </x:c>
      <x:c r="AV68" s="160">
        <x:f t="shared" si="35"/>
        <x:v>0</x:v>
      </x:c>
      <x:c r="AW68" s="160">
        <x:f t="shared" si="35"/>
        <x:v>0</x:v>
      </x:c>
      <x:c r="AX68" s="160">
        <x:f t="shared" si="35"/>
        <x:v>0</x:v>
      </x:c>
      <x:c r="AY68" s="160">
        <x:f t="shared" si="35"/>
        <x:v>0</x:v>
      </x:c>
      <x:c r="AZ68" s="160">
        <x:f t="shared" si="35"/>
        <x:v>0</x:v>
      </x:c>
      <x:c r="BA68" s="161">
        <x:f t="shared" si="35"/>
        <x:v>0</x:v>
      </x:c>
      <x:c r="BB68" s="160">
        <x:f t="shared" si="35"/>
        <x:v>0</x:v>
      </x:c>
      <x:c r="BC68" s="160">
        <x:f t="shared" si="35"/>
        <x:v>0</x:v>
      </x:c>
      <x:c r="BD68" s="160">
        <x:f t="shared" si="35"/>
        <x:v>0</x:v>
      </x:c>
      <x:c r="BE68" s="160">
        <x:f t="shared" si="35"/>
        <x:v>3</x:v>
      </x:c>
      <x:c r="BF68" s="160">
        <x:f t="shared" si="35"/>
        <x:v>25</x:v>
      </x:c>
      <x:c r="BG68" s="160">
        <x:f t="shared" si="35"/>
        <x:v>2</x:v>
      </x:c>
      <x:c r="BH68" s="160">
        <x:f t="shared" si="35"/>
        <x:v>2</x:v>
      </x:c>
      <x:c r="BI68" s="160">
        <x:f t="shared" si="35"/>
        <x:v>0</x:v>
      </x:c>
      <x:c r="BJ68" s="161">
        <x:f t="shared" si="35"/>
        <x:v>0</x:v>
      </x:c>
      <x:c r="BK68" s="160">
        <x:f t="shared" si="35"/>
        <x:v>0</x:v>
      </x:c>
      <x:c r="BL68" s="161">
        <x:f t="shared" si="35"/>
        <x:v>0</x:v>
      </x:c>
      <x:c r="BM68" s="160">
        <x:f t="shared" si="35"/>
        <x:v>0</x:v>
      </x:c>
      <x:c r="BN68" s="161">
        <x:f t="shared" si="35"/>
        <x:v>0</x:v>
      </x:c>
      <x:c r="BO68" s="160">
        <x:f t="shared" ref="BO68:DG68" si="36">SUM(BO69:BO71)</x:f>
        <x:v>0</x:v>
      </x:c>
      <x:c r="BP68" s="161">
        <x:f t="shared" si="36"/>
        <x:v>0</x:v>
      </x:c>
      <x:c r="BQ68" s="160">
        <x:f t="shared" si="36"/>
        <x:v>0</x:v>
      </x:c>
      <x:c r="BR68" s="160">
        <x:f t="shared" si="36"/>
        <x:v>0</x:v>
      </x:c>
      <x:c r="BS68" s="160">
        <x:f t="shared" si="36"/>
        <x:v>0</x:v>
      </x:c>
      <x:c r="BT68" s="160">
        <x:f t="shared" si="36"/>
        <x:v>0</x:v>
      </x:c>
      <x:c r="BU68" s="160">
        <x:f t="shared" si="36"/>
        <x:v>0</x:v>
      </x:c>
      <x:c r="BV68" s="350" t="s">
        <x:v>1065</x:v>
      </x:c>
      <x:c r="BW68" s="160">
        <x:f t="shared" si="36"/>
        <x:v>0</x:v>
      </x:c>
      <x:c r="BX68" s="160">
        <x:f t="shared" si="36"/>
        <x:v>0</x:v>
      </x:c>
      <x:c r="BY68" s="161">
        <x:f t="shared" si="36"/>
        <x:v>0</x:v>
      </x:c>
      <x:c r="BZ68" s="160">
        <x:f t="shared" si="36"/>
        <x:v>0</x:v>
      </x:c>
      <x:c r="CA68" s="161">
        <x:f t="shared" si="36"/>
        <x:v>0</x:v>
      </x:c>
      <x:c r="CB68" s="160">
        <x:f t="shared" si="36"/>
        <x:v>0</x:v>
      </x:c>
      <x:c r="CC68" s="161">
        <x:f t="shared" si="36"/>
        <x:v>0</x:v>
      </x:c>
      <x:c r="CD68" s="160">
        <x:f t="shared" si="36"/>
        <x:v>0</x:v>
      </x:c>
      <x:c r="CE68" s="160">
        <x:f t="shared" si="36"/>
        <x:v>0</x:v>
      </x:c>
      <x:c r="CF68" s="161">
        <x:f t="shared" si="36"/>
        <x:v>0</x:v>
      </x:c>
      <x:c r="CG68" s="160">
        <x:f t="shared" si="36"/>
        <x:v>0</x:v>
      </x:c>
      <x:c r="CH68" s="160">
        <x:f t="shared" si="36"/>
        <x:v>0</x:v>
      </x:c>
      <x:c r="CI68" s="160">
        <x:f t="shared" si="36"/>
        <x:v>0</x:v>
      </x:c>
      <x:c r="CJ68" s="160">
        <x:f t="shared" si="36"/>
        <x:v>2</x:v>
      </x:c>
      <x:c r="CK68" s="160">
        <x:f t="shared" si="36"/>
        <x:v>0</x:v>
      </x:c>
      <x:c r="CL68" s="160">
        <x:f t="shared" si="36"/>
        <x:v>0</x:v>
      </x:c>
      <x:c r="CM68" s="160">
        <x:f t="shared" si="36"/>
        <x:v>0</x:v>
      </x:c>
      <x:c r="CN68" s="160">
        <x:f t="shared" si="36"/>
        <x:v>0</x:v>
      </x:c>
      <x:c r="CO68" s="160">
        <x:f t="shared" si="36"/>
        <x:v>0</x:v>
      </x:c>
      <x:c r="CP68" s="161">
        <x:f t="shared" si="36"/>
        <x:v>0</x:v>
      </x:c>
      <x:c r="CQ68" s="160">
        <x:f t="shared" si="36"/>
        <x:v>1</x:v>
      </x:c>
      <x:c r="CR68" s="161">
        <x:f t="shared" si="36"/>
        <x:v>122</x:v>
      </x:c>
      <x:c r="CS68" s="160">
        <x:f t="shared" si="36"/>
        <x:v>15</x:v>
      </x:c>
      <x:c r="CT68" s="160">
        <x:f t="shared" si="36"/>
        <x:v>0</x:v>
      </x:c>
      <x:c r="CU68" s="160">
        <x:f t="shared" si="36"/>
        <x:v>4</x:v>
      </x:c>
      <x:c r="CV68" s="160">
        <x:f t="shared" si="36"/>
        <x:v>0</x:v>
      </x:c>
      <x:c r="CW68" s="160">
        <x:f t="shared" si="36"/>
        <x:v>2</x:v>
      </x:c>
      <x:c r="CX68" s="160">
        <x:f t="shared" si="36"/>
        <x:v>2</x:v>
      </x:c>
      <x:c r="CY68" s="350" t="s">
        <x:v>1065</x:v>
      </x:c>
      <x:c r="CZ68" s="160">
        <x:f t="shared" si="36"/>
        <x:v>0</x:v>
      </x:c>
      <x:c r="DA68" s="161">
        <x:f t="shared" si="36"/>
        <x:v>0</x:v>
      </x:c>
      <x:c r="DB68" s="160">
        <x:f t="shared" si="36"/>
        <x:v>0</x:v>
      </x:c>
      <x:c r="DC68" s="161">
        <x:f t="shared" si="36"/>
        <x:v>0</x:v>
      </x:c>
      <x:c r="DD68" s="160">
        <x:f t="shared" si="36"/>
        <x:v>0</x:v>
      </x:c>
      <x:c r="DE68" s="161">
        <x:f t="shared" si="36"/>
        <x:v>0</x:v>
      </x:c>
      <x:c r="DF68" s="160">
        <x:f t="shared" si="36"/>
        <x:v>0</x:v>
      </x:c>
      <x:c r="DG68" s="165">
        <x:f t="shared" si="36"/>
        <x:v>0</x:v>
      </x:c>
    </x:row>
    <x:row r="69" spans="1:111" ht="30" customHeight="1">
      <x:c r="A69" s="513" t="s">
        <x:v>734</x:v>
      </x:c>
      <x:c r="B69" s="115"/>
      <x:c r="C69" s="162"/>
      <x:c r="D69" s="112"/>
      <x:c r="E69" s="162"/>
      <x:c r="F69" s="112"/>
      <x:c r="G69" s="162"/>
      <x:c r="H69" s="112"/>
      <x:c r="I69" s="162"/>
      <x:c r="J69" s="112">
        <x:v>1</x:v>
      </x:c>
      <x:c r="K69" s="112"/>
      <x:c r="L69" s="162"/>
      <x:c r="M69" s="112"/>
      <x:c r="N69" s="112"/>
      <x:c r="O69" s="112"/>
      <x:c r="P69" s="112"/>
      <x:c r="Q69" s="112"/>
      <x:c r="R69" s="162"/>
      <x:c r="S69" s="112"/>
      <x:c r="T69" s="162"/>
      <x:c r="U69" s="112"/>
      <x:c r="V69" s="162"/>
      <x:c r="W69" s="112"/>
      <x:c r="X69" s="112">
        <x:v>1</x:v>
      </x:c>
      <x:c r="Y69" s="112"/>
      <x:c r="Z69" s="112"/>
      <x:c r="AA69" s="112"/>
      <x:c r="AB69" s="112"/>
      <x:c r="AC69" s="112"/>
      <x:c r="AD69" s="112"/>
      <x:c r="AE69" s="112"/>
      <x:c r="AF69" s="112"/>
      <x:c r="AG69" s="112">
        <x:v>1</x:v>
      </x:c>
      <x:c r="AH69" s="112"/>
      <x:c r="AI69" s="112"/>
      <x:c r="AJ69" s="112">
        <x:v>1</x:v>
      </x:c>
      <x:c r="AK69" s="112">
        <x:v>3</x:v>
      </x:c>
      <x:c r="AL69" s="513" t="s">
        <x:v>734</x:v>
      </x:c>
      <x:c r="AM69" s="112"/>
      <x:c r="AN69" s="162"/>
      <x:c r="AO69" s="112"/>
      <x:c r="AP69" s="112"/>
      <x:c r="AQ69" s="112"/>
      <x:c r="AR69" s="162"/>
      <x:c r="AS69" s="112"/>
      <x:c r="AT69" s="162"/>
      <x:c r="AU69" s="112"/>
      <x:c r="AV69" s="112"/>
      <x:c r="AW69" s="112"/>
      <x:c r="AX69" s="112"/>
      <x:c r="AY69" s="112"/>
      <x:c r="AZ69" s="112"/>
      <x:c r="BA69" s="162"/>
      <x:c r="BB69" s="112"/>
      <x:c r="BC69" s="112"/>
      <x:c r="BD69" s="112"/>
      <x:c r="BE69" s="112">
        <x:v>1</x:v>
      </x:c>
      <x:c r="BF69" s="112">
        <x:v>7</x:v>
      </x:c>
      <x:c r="BG69" s="112">
        <x:v>1</x:v>
      </x:c>
      <x:c r="BH69" s="112">
        <x:v>1</x:v>
      </x:c>
      <x:c r="BI69" s="112"/>
      <x:c r="BJ69" s="162"/>
      <x:c r="BK69" s="112"/>
      <x:c r="BL69" s="162"/>
      <x:c r="BM69" s="112"/>
      <x:c r="BN69" s="162"/>
      <x:c r="BO69" s="112"/>
      <x:c r="BP69" s="162"/>
      <x:c r="BQ69" s="112"/>
      <x:c r="BR69" s="112"/>
      <x:c r="BS69" s="112"/>
      <x:c r="BT69" s="112"/>
      <x:c r="BU69" s="112"/>
      <x:c r="BV69" s="513" t="s">
        <x:v>734</x:v>
      </x:c>
      <x:c r="BW69" s="112"/>
      <x:c r="BX69" s="112"/>
      <x:c r="BY69" s="162"/>
      <x:c r="BZ69" s="112"/>
      <x:c r="CA69" s="162"/>
      <x:c r="CB69" s="112"/>
      <x:c r="CC69" s="162"/>
      <x:c r="CD69" s="112"/>
      <x:c r="CE69" s="112"/>
      <x:c r="CF69" s="162"/>
      <x:c r="CG69" s="112"/>
      <x:c r="CH69" s="112"/>
      <x:c r="CI69" s="112"/>
      <x:c r="CJ69" s="112">
        <x:v>1</x:v>
      </x:c>
      <x:c r="CK69" s="112"/>
      <x:c r="CL69" s="112"/>
      <x:c r="CM69" s="112"/>
      <x:c r="CN69" s="112"/>
      <x:c r="CO69" s="112"/>
      <x:c r="CP69" s="162"/>
      <x:c r="CQ69" s="112"/>
      <x:c r="CR69" s="162"/>
      <x:c r="CS69" s="112">
        <x:v>4</x:v>
      </x:c>
      <x:c r="CT69" s="112"/>
      <x:c r="CU69" s="112">
        <x:v>1</x:v>
      </x:c>
      <x:c r="CV69" s="112"/>
      <x:c r="CW69" s="112">
        <x:v>1</x:v>
      </x:c>
      <x:c r="CX69" s="112">
        <x:v>1</x:v>
      </x:c>
      <x:c r="CY69" s="513" t="s">
        <x:v>734</x:v>
      </x:c>
      <x:c r="CZ69" s="112"/>
      <x:c r="DA69" s="162"/>
      <x:c r="DB69" s="112"/>
      <x:c r="DC69" s="162"/>
      <x:c r="DD69" s="112"/>
      <x:c r="DE69" s="162"/>
      <x:c r="DF69" s="112"/>
      <x:c r="DG69" s="163"/>
    </x:row>
    <x:row r="70" spans="1:111" ht="30" customHeight="1">
      <x:c r="A70" s="513" t="s">
        <x:v>763</x:v>
      </x:c>
      <x:c r="B70" s="115"/>
      <x:c r="C70" s="162"/>
      <x:c r="D70" s="112"/>
      <x:c r="E70" s="162"/>
      <x:c r="F70" s="112"/>
      <x:c r="G70" s="162"/>
      <x:c r="H70" s="112"/>
      <x:c r="I70" s="162"/>
      <x:c r="J70" s="112">
        <x:v>2</x:v>
      </x:c>
      <x:c r="K70" s="112"/>
      <x:c r="L70" s="162"/>
      <x:c r="M70" s="112">
        <x:v>1</x:v>
      </x:c>
      <x:c r="N70" s="112"/>
      <x:c r="O70" s="112"/>
      <x:c r="P70" s="112"/>
      <x:c r="Q70" s="112"/>
      <x:c r="R70" s="162"/>
      <x:c r="S70" s="112"/>
      <x:c r="T70" s="162"/>
      <x:c r="U70" s="112"/>
      <x:c r="V70" s="162"/>
      <x:c r="W70" s="112"/>
      <x:c r="X70" s="112"/>
      <x:c r="Y70" s="112"/>
      <x:c r="Z70" s="112"/>
      <x:c r="AA70" s="112"/>
      <x:c r="AB70" s="112"/>
      <x:c r="AC70" s="112"/>
      <x:c r="AD70" s="112"/>
      <x:c r="AE70" s="112"/>
      <x:c r="AF70" s="112"/>
      <x:c r="AG70" s="112"/>
      <x:c r="AH70" s="112"/>
      <x:c r="AI70" s="112"/>
      <x:c r="AJ70" s="112"/>
      <x:c r="AK70" s="112"/>
      <x:c r="AL70" s="513" t="s">
        <x:v>763</x:v>
      </x:c>
      <x:c r="AM70" s="112"/>
      <x:c r="AN70" s="162"/>
      <x:c r="AO70" s="112"/>
      <x:c r="AP70" s="112"/>
      <x:c r="AQ70" s="112"/>
      <x:c r="AR70" s="162"/>
      <x:c r="AS70" s="112"/>
      <x:c r="AT70" s="162"/>
      <x:c r="AU70" s="112"/>
      <x:c r="AV70" s="112"/>
      <x:c r="AW70" s="112"/>
      <x:c r="AX70" s="112"/>
      <x:c r="AY70" s="112"/>
      <x:c r="AZ70" s="112"/>
      <x:c r="BA70" s="162"/>
      <x:c r="BB70" s="112"/>
      <x:c r="BC70" s="112"/>
      <x:c r="BD70" s="112"/>
      <x:c r="BE70" s="112">
        <x:v>1</x:v>
      </x:c>
      <x:c r="BF70" s="112">
        <x:v>13</x:v>
      </x:c>
      <x:c r="BG70" s="112"/>
      <x:c r="BH70" s="112"/>
      <x:c r="BI70" s="112"/>
      <x:c r="BJ70" s="162"/>
      <x:c r="BK70" s="112"/>
      <x:c r="BL70" s="162"/>
      <x:c r="BM70" s="112"/>
      <x:c r="BN70" s="162"/>
      <x:c r="BO70" s="112"/>
      <x:c r="BP70" s="162"/>
      <x:c r="BQ70" s="112"/>
      <x:c r="BR70" s="112"/>
      <x:c r="BS70" s="112"/>
      <x:c r="BT70" s="112"/>
      <x:c r="BU70" s="112"/>
      <x:c r="BV70" s="513" t="s">
        <x:v>763</x:v>
      </x:c>
      <x:c r="BW70" s="112"/>
      <x:c r="BX70" s="112"/>
      <x:c r="BY70" s="162"/>
      <x:c r="BZ70" s="112"/>
      <x:c r="CA70" s="162"/>
      <x:c r="CB70" s="112"/>
      <x:c r="CC70" s="162"/>
      <x:c r="CD70" s="112"/>
      <x:c r="CE70" s="112"/>
      <x:c r="CF70" s="162"/>
      <x:c r="CG70" s="112"/>
      <x:c r="CH70" s="112"/>
      <x:c r="CI70" s="112"/>
      <x:c r="CJ70" s="112">
        <x:v>1</x:v>
      </x:c>
      <x:c r="CK70" s="112"/>
      <x:c r="CL70" s="112"/>
      <x:c r="CM70" s="112"/>
      <x:c r="CN70" s="112"/>
      <x:c r="CO70" s="112"/>
      <x:c r="CP70" s="162"/>
      <x:c r="CQ70" s="112"/>
      <x:c r="CR70" s="162"/>
      <x:c r="CS70" s="112">
        <x:v>6</x:v>
      </x:c>
      <x:c r="CT70" s="112"/>
      <x:c r="CU70" s="112">
        <x:v>2</x:v>
      </x:c>
      <x:c r="CV70" s="112"/>
      <x:c r="CW70" s="112"/>
      <x:c r="CX70" s="112"/>
      <x:c r="CY70" s="513" t="s">
        <x:v>763</x:v>
      </x:c>
      <x:c r="CZ70" s="112"/>
      <x:c r="DA70" s="162"/>
      <x:c r="DB70" s="112"/>
      <x:c r="DC70" s="162"/>
      <x:c r="DD70" s="112"/>
      <x:c r="DE70" s="162"/>
      <x:c r="DF70" s="112"/>
      <x:c r="DG70" s="163"/>
    </x:row>
    <x:row r="71" spans="1:111" ht="30" customHeight="1">
      <x:c r="A71" s="513" t="s">
        <x:v>293</x:v>
      </x:c>
      <x:c r="B71" s="115"/>
      <x:c r="C71" s="162"/>
      <x:c r="D71" s="112"/>
      <x:c r="E71" s="162"/>
      <x:c r="F71" s="112"/>
      <x:c r="G71" s="162"/>
      <x:c r="H71" s="112"/>
      <x:c r="I71" s="162"/>
      <x:c r="J71" s="112">
        <x:v>1</x:v>
      </x:c>
      <x:c r="K71" s="112"/>
      <x:c r="L71" s="162"/>
      <x:c r="M71" s="112"/>
      <x:c r="N71" s="112"/>
      <x:c r="O71" s="112"/>
      <x:c r="P71" s="112"/>
      <x:c r="Q71" s="112"/>
      <x:c r="R71" s="162"/>
      <x:c r="S71" s="112"/>
      <x:c r="T71" s="162"/>
      <x:c r="U71" s="112"/>
      <x:c r="V71" s="162"/>
      <x:c r="W71" s="112"/>
      <x:c r="X71" s="112">
        <x:v>11</x:v>
      </x:c>
      <x:c r="Y71" s="112"/>
      <x:c r="Z71" s="112"/>
      <x:c r="AA71" s="112"/>
      <x:c r="AB71" s="112"/>
      <x:c r="AC71" s="112"/>
      <x:c r="AD71" s="112"/>
      <x:c r="AE71" s="112"/>
      <x:c r="AF71" s="112"/>
      <x:c r="AG71" s="112">
        <x:v>1</x:v>
      </x:c>
      <x:c r="AH71" s="112"/>
      <x:c r="AI71" s="112"/>
      <x:c r="AJ71" s="112">
        <x:v>1</x:v>
      </x:c>
      <x:c r="AK71" s="112">
        <x:v>3</x:v>
      </x:c>
      <x:c r="AL71" s="513" t="s">
        <x:v>293</x:v>
      </x:c>
      <x:c r="AM71" s="112"/>
      <x:c r="AN71" s="162"/>
      <x:c r="AO71" s="112"/>
      <x:c r="AP71" s="112"/>
      <x:c r="AQ71" s="112"/>
      <x:c r="AR71" s="162"/>
      <x:c r="AS71" s="112"/>
      <x:c r="AT71" s="162"/>
      <x:c r="AU71" s="112"/>
      <x:c r="AV71" s="112"/>
      <x:c r="AW71" s="112"/>
      <x:c r="AX71" s="112"/>
      <x:c r="AY71" s="112"/>
      <x:c r="AZ71" s="112"/>
      <x:c r="BA71" s="162"/>
      <x:c r="BB71" s="112"/>
      <x:c r="BC71" s="112"/>
      <x:c r="BD71" s="112"/>
      <x:c r="BE71" s="112">
        <x:v>1</x:v>
      </x:c>
      <x:c r="BF71" s="112">
        <x:v>5</x:v>
      </x:c>
      <x:c r="BG71" s="112">
        <x:v>1</x:v>
      </x:c>
      <x:c r="BH71" s="112">
        <x:v>1</x:v>
      </x:c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513" t="s">
        <x:v>293</x:v>
      </x:c>
      <x:c r="BW71" s="112"/>
      <x:c r="BX71" s="112"/>
      <x:c r="BY71" s="162"/>
      <x:c r="BZ71" s="112"/>
      <x:c r="CA71" s="162"/>
      <x:c r="CB71" s="112"/>
      <x:c r="CC71" s="162"/>
      <x:c r="CD71" s="112"/>
      <x:c r="CE71" s="112"/>
      <x:c r="CF71" s="162"/>
      <x:c r="CG71" s="112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>
        <x:v>1</x:v>
      </x:c>
      <x:c r="CR71" s="162">
        <x:v>122</x:v>
      </x:c>
      <x:c r="CS71" s="112">
        <x:v>5</x:v>
      </x:c>
      <x:c r="CT71" s="112"/>
      <x:c r="CU71" s="112">
        <x:v>1</x:v>
      </x:c>
      <x:c r="CV71" s="112"/>
      <x:c r="CW71" s="112">
        <x:v>1</x:v>
      </x:c>
      <x:c r="CX71" s="112">
        <x:v>1</x:v>
      </x:c>
      <x:c r="CY71" s="513" t="s">
        <x:v>293</x:v>
      </x:c>
      <x:c r="CZ71" s="112"/>
      <x:c r="DA71" s="162"/>
      <x:c r="DB71" s="112"/>
      <x:c r="DC71" s="162"/>
      <x:c r="DD71" s="112"/>
      <x:c r="DE71" s="162"/>
      <x:c r="DF71" s="112"/>
      <x:c r="DG71" s="163"/>
    </x:row>
    <x:row r="72" spans="1:111" ht="30" customHeight="1">
      <x:c r="A72" s="286" t="s">
        <x:v>1604</x:v>
      </x:c>
      <x:c r="B72" s="115">
        <x:f>SUM(B73:B76)</x:f>
        <x:v>2</x:v>
      </x:c>
      <x:c r="C72" s="162">
        <x:f t="shared" ref="C72:BN72" si="37">SUM(C73:C76)</x:f>
        <x:v>1000</x:v>
      </x:c>
      <x:c r="D72" s="112">
        <x:f t="shared" si="37"/>
        <x:v>0</x:v>
      </x:c>
      <x:c r="E72" s="162">
        <x:f t="shared" si="37"/>
        <x:v>0</x:v>
      </x:c>
      <x:c r="F72" s="112">
        <x:f t="shared" si="37"/>
        <x:v>0</x:v>
      </x:c>
      <x:c r="G72" s="162">
        <x:f t="shared" si="37"/>
        <x:v>0</x:v>
      </x:c>
      <x:c r="H72" s="112">
        <x:f t="shared" si="37"/>
        <x:v>0</x:v>
      </x:c>
      <x:c r="I72" s="162">
        <x:f t="shared" si="37"/>
        <x:v>0</x:v>
      </x:c>
      <x:c r="J72" s="112">
        <x:f t="shared" si="37"/>
        <x:v>2</x:v>
      </x:c>
      <x:c r="K72" s="112">
        <x:f t="shared" si="37"/>
        <x:v>0</x:v>
      </x:c>
      <x:c r="L72" s="162">
        <x:f t="shared" si="37"/>
        <x:v>0</x:v>
      </x:c>
      <x:c r="M72" s="112">
        <x:f t="shared" si="37"/>
        <x:v>0</x:v>
      </x:c>
      <x:c r="N72" s="112">
        <x:f t="shared" si="37"/>
        <x:v>0</x:v>
      </x:c>
      <x:c r="O72" s="112">
        <x:f t="shared" si="37"/>
        <x:v>0</x:v>
      </x:c>
      <x:c r="P72" s="112">
        <x:f t="shared" si="37"/>
        <x:v>0</x:v>
      </x:c>
      <x:c r="Q72" s="112">
        <x:f t="shared" si="37"/>
        <x:v>0</x:v>
      </x:c>
      <x:c r="R72" s="162">
        <x:f t="shared" si="37"/>
        <x:v>0</x:v>
      </x:c>
      <x:c r="S72" s="112">
        <x:f t="shared" si="37"/>
        <x:v>2</x:v>
      </x:c>
      <x:c r="T72" s="162">
        <x:f t="shared" si="37"/>
        <x:v>0</x:v>
      </x:c>
      <x:c r="U72" s="112">
        <x:f t="shared" si="37"/>
        <x:v>0</x:v>
      </x:c>
      <x:c r="V72" s="162">
        <x:f t="shared" si="37"/>
        <x:v>0</x:v>
      </x:c>
      <x:c r="W72" s="112">
        <x:f t="shared" si="37"/>
        <x:v>0</x:v>
      </x:c>
      <x:c r="X72" s="112">
        <x:f t="shared" si="37"/>
        <x:v>18</x:v>
      </x:c>
      <x:c r="Y72" s="112">
        <x:f t="shared" si="37"/>
        <x:v>0</x:v>
      </x:c>
      <x:c r="Z72" s="112">
        <x:f t="shared" si="37"/>
        <x:v>0</x:v>
      </x:c>
      <x:c r="AA72" s="112">
        <x:f t="shared" si="37"/>
        <x:v>1</x:v>
      </x:c>
      <x:c r="AB72" s="112">
        <x:f t="shared" si="37"/>
        <x:v>0</x:v>
      </x:c>
      <x:c r="AC72" s="112">
        <x:f t="shared" si="37"/>
        <x:v>1</x:v>
      </x:c>
      <x:c r="AD72" s="112">
        <x:f t="shared" si="37"/>
        <x:v>0</x:v>
      </x:c>
      <x:c r="AE72" s="112">
        <x:f t="shared" si="37"/>
        <x:v>0</x:v>
      </x:c>
      <x:c r="AF72" s="112">
        <x:f t="shared" si="37"/>
        <x:v>0</x:v>
      </x:c>
      <x:c r="AG72" s="112">
        <x:f t="shared" si="37"/>
        <x:v>2</x:v>
      </x:c>
      <x:c r="AH72" s="112">
        <x:f t="shared" si="37"/>
        <x:v>0</x:v>
      </x:c>
      <x:c r="AI72" s="112">
        <x:f t="shared" si="37"/>
        <x:v>0</x:v>
      </x:c>
      <x:c r="AJ72" s="112">
        <x:f t="shared" si="37"/>
        <x:v>2</x:v>
      </x:c>
      <x:c r="AK72" s="112">
        <x:f t="shared" si="37"/>
        <x:v>4</x:v>
      </x:c>
      <x:c r="AL72" s="286" t="s">
        <x:v>1604</x:v>
      </x:c>
      <x:c r="AM72" s="112">
        <x:f t="shared" si="37"/>
        <x:v>0</x:v>
      </x:c>
      <x:c r="AN72" s="162">
        <x:f t="shared" si="37"/>
        <x:v>0</x:v>
      </x:c>
      <x:c r="AO72" s="112">
        <x:f t="shared" si="37"/>
        <x:v>0</x:v>
      </x:c>
      <x:c r="AP72" s="112">
        <x:f t="shared" si="37"/>
        <x:v>0</x:v>
      </x:c>
      <x:c r="AQ72" s="112">
        <x:f t="shared" si="37"/>
        <x:v>0</x:v>
      </x:c>
      <x:c r="AR72" s="162">
        <x:f t="shared" si="37"/>
        <x:v>0</x:v>
      </x:c>
      <x:c r="AS72" s="112">
        <x:f t="shared" si="37"/>
        <x:v>0</x:v>
      </x:c>
      <x:c r="AT72" s="162">
        <x:f t="shared" si="37"/>
        <x:v>0</x:v>
      </x:c>
      <x:c r="AU72" s="112">
        <x:f t="shared" si="37"/>
        <x:v>0</x:v>
      </x:c>
      <x:c r="AV72" s="112">
        <x:f t="shared" si="37"/>
        <x:v>0</x:v>
      </x:c>
      <x:c r="AW72" s="112">
        <x:f t="shared" si="37"/>
        <x:v>0</x:v>
      </x:c>
      <x:c r="AX72" s="112">
        <x:f t="shared" si="37"/>
        <x:v>0</x:v>
      </x:c>
      <x:c r="AY72" s="112">
        <x:f t="shared" si="37"/>
        <x:v>0</x:v>
      </x:c>
      <x:c r="AZ72" s="112">
        <x:f t="shared" si="37"/>
        <x:v>0</x:v>
      </x:c>
      <x:c r="BA72" s="162">
        <x:f t="shared" si="37"/>
        <x:v>0</x:v>
      </x:c>
      <x:c r="BB72" s="112">
        <x:f t="shared" si="37"/>
        <x:v>0</x:v>
      </x:c>
      <x:c r="BC72" s="112">
        <x:f t="shared" si="37"/>
        <x:v>0</x:v>
      </x:c>
      <x:c r="BD72" s="112">
        <x:f t="shared" si="37"/>
        <x:v>0</x:v>
      </x:c>
      <x:c r="BE72" s="112">
        <x:f t="shared" si="37"/>
        <x:v>4</x:v>
      </x:c>
      <x:c r="BF72" s="112">
        <x:f t="shared" si="37"/>
        <x:v>20</x:v>
      </x:c>
      <x:c r="BG72" s="112">
        <x:f t="shared" si="37"/>
        <x:v>2</x:v>
      </x:c>
      <x:c r="BH72" s="112">
        <x:f t="shared" si="37"/>
        <x:v>2</x:v>
      </x:c>
      <x:c r="BI72" s="112">
        <x:f t="shared" si="37"/>
        <x:v>0</x:v>
      </x:c>
      <x:c r="BJ72" s="162">
        <x:f t="shared" si="37"/>
        <x:v>0</x:v>
      </x:c>
      <x:c r="BK72" s="112">
        <x:f t="shared" si="37"/>
        <x:v>0</x:v>
      </x:c>
      <x:c r="BL72" s="162">
        <x:f t="shared" si="37"/>
        <x:v>0</x:v>
      </x:c>
      <x:c r="BM72" s="112">
        <x:f t="shared" si="37"/>
        <x:v>0</x:v>
      </x:c>
      <x:c r="BN72" s="162">
        <x:f t="shared" si="37"/>
        <x:v>0</x:v>
      </x:c>
      <x:c r="BO72" s="112">
        <x:f t="shared" ref="BO72:DG72" si="38">SUM(BO73:BO76)</x:f>
        <x:v>0</x:v>
      </x:c>
      <x:c r="BP72" s="162">
        <x:f t="shared" si="38"/>
        <x:v>0</x:v>
      </x:c>
      <x:c r="BQ72" s="112">
        <x:f t="shared" si="38"/>
        <x:v>0</x:v>
      </x:c>
      <x:c r="BR72" s="112">
        <x:f t="shared" si="38"/>
        <x:v>0</x:v>
      </x:c>
      <x:c r="BS72" s="112">
        <x:f t="shared" si="38"/>
        <x:v>0</x:v>
      </x:c>
      <x:c r="BT72" s="112">
        <x:f t="shared" si="38"/>
        <x:v>0</x:v>
      </x:c>
      <x:c r="BU72" s="112">
        <x:f t="shared" si="38"/>
        <x:v>0</x:v>
      </x:c>
      <x:c r="BV72" s="286" t="s">
        <x:v>1604</x:v>
      </x:c>
      <x:c r="BW72" s="112">
        <x:f t="shared" si="38"/>
        <x:v>0</x:v>
      </x:c>
      <x:c r="BX72" s="112">
        <x:f t="shared" si="38"/>
        <x:v>0</x:v>
      </x:c>
      <x:c r="BY72" s="162">
        <x:f t="shared" si="38"/>
        <x:v>0</x:v>
      </x:c>
      <x:c r="BZ72" s="112">
        <x:f t="shared" si="38"/>
        <x:v>0</x:v>
      </x:c>
      <x:c r="CA72" s="162">
        <x:f t="shared" si="38"/>
        <x:v>0</x:v>
      </x:c>
      <x:c r="CB72" s="112">
        <x:f t="shared" si="38"/>
        <x:v>0</x:v>
      </x:c>
      <x:c r="CC72" s="162">
        <x:f t="shared" si="38"/>
        <x:v>0</x:v>
      </x:c>
      <x:c r="CD72" s="112">
        <x:f t="shared" si="38"/>
        <x:v>0</x:v>
      </x:c>
      <x:c r="CE72" s="112">
        <x:f t="shared" si="38"/>
        <x:v>1</x:v>
      </x:c>
      <x:c r="CF72" s="162">
        <x:f t="shared" si="38"/>
        <x:v>38.609999999999999</x:v>
      </x:c>
      <x:c r="CG72" s="112">
        <x:f t="shared" si="38"/>
        <x:v>0</x:v>
      </x:c>
      <x:c r="CH72" s="112">
        <x:f t="shared" si="38"/>
        <x:v>0</x:v>
      </x:c>
      <x:c r="CI72" s="112">
        <x:f t="shared" si="38"/>
        <x:v>0</x:v>
      </x:c>
      <x:c r="CJ72" s="112">
        <x:f t="shared" si="38"/>
        <x:v>1</x:v>
      </x:c>
      <x:c r="CK72" s="112">
        <x:f t="shared" si="38"/>
        <x:v>0</x:v>
      </x:c>
      <x:c r="CL72" s="112">
        <x:f t="shared" si="38"/>
        <x:v>0</x:v>
      </x:c>
      <x:c r="CM72" s="112">
        <x:f t="shared" si="38"/>
        <x:v>0</x:v>
      </x:c>
      <x:c r="CN72" s="112">
        <x:f t="shared" si="38"/>
        <x:v>0</x:v>
      </x:c>
      <x:c r="CO72" s="112">
        <x:f t="shared" si="38"/>
        <x:v>1</x:v>
      </x:c>
      <x:c r="CP72" s="162">
        <x:f t="shared" si="38"/>
        <x:v>25.16</x:v>
      </x:c>
      <x:c r="CQ72" s="112">
        <x:f t="shared" si="38"/>
        <x:v>2</x:v>
      </x:c>
      <x:c r="CR72" s="162">
        <x:f t="shared" si="38"/>
        <x:v>151</x:v>
      </x:c>
      <x:c r="CS72" s="112">
        <x:f t="shared" si="38"/>
        <x:v>40</x:v>
      </x:c>
      <x:c r="CT72" s="112">
        <x:f t="shared" si="38"/>
        <x:v>0</x:v>
      </x:c>
      <x:c r="CU72" s="112">
        <x:f t="shared" si="38"/>
        <x:v>2</x:v>
      </x:c>
      <x:c r="CV72" s="112">
        <x:f t="shared" si="38"/>
        <x:v>0</x:v>
      </x:c>
      <x:c r="CW72" s="112">
        <x:f t="shared" si="38"/>
        <x:v>2</x:v>
      </x:c>
      <x:c r="CX72" s="112">
        <x:f t="shared" si="38"/>
        <x:v>2</x:v>
      </x:c>
      <x:c r="CY72" s="286" t="s">
        <x:v>1604</x:v>
      </x:c>
      <x:c r="CZ72" s="112">
        <x:f t="shared" si="38"/>
        <x:v>1</x:v>
      </x:c>
      <x:c r="DA72" s="162">
        <x:f t="shared" si="38"/>
        <x:v>63.770000000000003</x:v>
      </x:c>
      <x:c r="DB72" s="112">
        <x:f t="shared" si="38"/>
        <x:v>0</x:v>
      </x:c>
      <x:c r="DC72" s="162">
        <x:f t="shared" si="38"/>
        <x:v>0</x:v>
      </x:c>
      <x:c r="DD72" s="112">
        <x:f t="shared" si="38"/>
        <x:v>0</x:v>
      </x:c>
      <x:c r="DE72" s="162">
        <x:f t="shared" si="38"/>
        <x:v>0</x:v>
      </x:c>
      <x:c r="DF72" s="112">
        <x:f t="shared" si="38"/>
        <x:v>0</x:v>
      </x:c>
      <x:c r="DG72" s="163">
        <x:f t="shared" si="38"/>
        <x:v>0</x:v>
      </x:c>
    </x:row>
    <x:row r="73" spans="1:111" ht="30" customHeight="1">
      <x:c r="A73" s="513" t="s">
        <x:v>2393</x:v>
      </x:c>
      <x:c r="B73" s="115">
        <x:v>1</x:v>
      </x:c>
      <x:c r="C73" s="162">
        <x:v>400</x:v>
      </x:c>
      <x:c r="D73" s="112"/>
      <x:c r="E73" s="162"/>
      <x:c r="F73" s="112"/>
      <x:c r="G73" s="162"/>
      <x:c r="H73" s="112"/>
      <x:c r="I73" s="162"/>
      <x:c r="J73" s="112">
        <x:v>1</x:v>
      </x:c>
      <x:c r="K73" s="112"/>
      <x:c r="L73" s="162"/>
      <x:c r="M73" s="112"/>
      <x:c r="N73" s="112"/>
      <x:c r="O73" s="112"/>
      <x:c r="P73" s="112"/>
      <x:c r="Q73" s="112"/>
      <x:c r="R73" s="162"/>
      <x:c r="S73" s="112"/>
      <x:c r="T73" s="162"/>
      <x:c r="U73" s="112"/>
      <x:c r="V73" s="162"/>
      <x:c r="W73" s="112"/>
      <x:c r="X73" s="112">
        <x:v>7</x:v>
      </x:c>
      <x:c r="Y73" s="112"/>
      <x:c r="Z73" s="112"/>
      <x:c r="AA73" s="112"/>
      <x:c r="AB73" s="112"/>
      <x:c r="AC73" s="112"/>
      <x:c r="AD73" s="112"/>
      <x:c r="AE73" s="112"/>
      <x:c r="AF73" s="112"/>
      <x:c r="AG73" s="112">
        <x:v>1</x:v>
      </x:c>
      <x:c r="AH73" s="112"/>
      <x:c r="AI73" s="112"/>
      <x:c r="AJ73" s="112">
        <x:v>2</x:v>
      </x:c>
      <x:c r="AK73" s="112">
        <x:v>4</x:v>
      </x:c>
      <x:c r="AL73" s="513" t="s">
        <x:v>2393</x:v>
      </x:c>
      <x:c r="AM73" s="112"/>
      <x:c r="AN73" s="162"/>
      <x:c r="AO73" s="112"/>
      <x:c r="AP73" s="112"/>
      <x:c r="AQ73" s="112"/>
      <x:c r="AR73" s="162"/>
      <x:c r="AS73" s="112"/>
      <x:c r="AT73" s="162"/>
      <x:c r="AU73" s="112"/>
      <x:c r="AV73" s="112"/>
      <x:c r="AW73" s="112"/>
      <x:c r="AX73" s="112"/>
      <x:c r="AY73" s="112"/>
      <x:c r="AZ73" s="112"/>
      <x:c r="BA73" s="162"/>
      <x:c r="BB73" s="112"/>
      <x:c r="BC73" s="112"/>
      <x:c r="BD73" s="112"/>
      <x:c r="BE73" s="112">
        <x:v>1</x:v>
      </x:c>
      <x:c r="BF73" s="112">
        <x:v>6</x:v>
      </x:c>
      <x:c r="BG73" s="112">
        <x:v>1</x:v>
      </x:c>
      <x:c r="BH73" s="112">
        <x:v>1</x:v>
      </x:c>
      <x:c r="BI73" s="112"/>
      <x:c r="BJ73" s="162"/>
      <x:c r="BK73" s="112"/>
      <x:c r="BL73" s="162"/>
      <x:c r="BM73" s="112"/>
      <x:c r="BN73" s="162"/>
      <x:c r="BO73" s="112"/>
      <x:c r="BP73" s="162"/>
      <x:c r="BQ73" s="112"/>
      <x:c r="BR73" s="112"/>
      <x:c r="BS73" s="112"/>
      <x:c r="BT73" s="112"/>
      <x:c r="BU73" s="112"/>
      <x:c r="BV73" s="513" t="s">
        <x:v>2393</x:v>
      </x:c>
      <x:c r="BW73" s="112"/>
      <x:c r="BX73" s="112"/>
      <x:c r="BY73" s="162"/>
      <x:c r="BZ73" s="112"/>
      <x:c r="CA73" s="162"/>
      <x:c r="CB73" s="112"/>
      <x:c r="CC73" s="162"/>
      <x:c r="CD73" s="112"/>
      <x:c r="CE73" s="112">
        <x:v>1</x:v>
      </x:c>
      <x:c r="CF73" s="162">
        <x:v>38.609999999999999</x:v>
      </x:c>
      <x:c r="CG73" s="112"/>
      <x:c r="CH73" s="112"/>
      <x:c r="CI73" s="112"/>
      <x:c r="CJ73" s="112"/>
      <x:c r="CK73" s="112"/>
      <x:c r="CL73" s="112"/>
      <x:c r="CM73" s="112"/>
      <x:c r="CN73" s="112"/>
      <x:c r="CO73" s="112">
        <x:v>1</x:v>
      </x:c>
      <x:c r="CP73" s="162">
        <x:v>25.16</x:v>
      </x:c>
      <x:c r="CQ73" s="112">
        <x:v>1</x:v>
      </x:c>
      <x:c r="CR73" s="162">
        <x:v>21</x:v>
      </x:c>
      <x:c r="CS73" s="112">
        <x:v>7</x:v>
      </x:c>
      <x:c r="CT73" s="112"/>
      <x:c r="CU73" s="112">
        <x:v>1</x:v>
      </x:c>
      <x:c r="CV73" s="112"/>
      <x:c r="CW73" s="112">
        <x:v>1</x:v>
      </x:c>
      <x:c r="CX73" s="112">
        <x:v>1</x:v>
      </x:c>
      <x:c r="CY73" s="513" t="s">
        <x:v>2393</x:v>
      </x:c>
      <x:c r="CZ73" s="112">
        <x:v>1</x:v>
      </x:c>
      <x:c r="DA73" s="162">
        <x:v>63.770000000000003</x:v>
      </x:c>
      <x:c r="DB73" s="112"/>
      <x:c r="DC73" s="162"/>
      <x:c r="DD73" s="112"/>
      <x:c r="DE73" s="162"/>
      <x:c r="DF73" s="112"/>
      <x:c r="DG73" s="163"/>
    </x:row>
    <x:row r="74" spans="1:111" ht="30" customHeight="1">
      <x:c r="A74" s="513" t="s">
        <x:v>2702</x:v>
      </x:c>
      <x:c r="B74" s="115">
        <x:v>1</x:v>
      </x:c>
      <x:c r="C74" s="162">
        <x:v>600</x:v>
      </x:c>
      <x:c r="D74" s="112"/>
      <x:c r="E74" s="162"/>
      <x:c r="F74" s="112"/>
      <x:c r="G74" s="162"/>
      <x:c r="H74" s="112"/>
      <x:c r="I74" s="162"/>
      <x:c r="J74" s="112">
        <x:v>1</x:v>
      </x:c>
      <x:c r="K74" s="112"/>
      <x:c r="L74" s="162"/>
      <x:c r="M74" s="112"/>
      <x:c r="N74" s="112"/>
      <x:c r="O74" s="112"/>
      <x:c r="P74" s="112"/>
      <x:c r="Q74" s="112"/>
      <x:c r="R74" s="162"/>
      <x:c r="S74" s="112"/>
      <x:c r="T74" s="162"/>
      <x:c r="U74" s="112"/>
      <x:c r="V74" s="162"/>
      <x:c r="W74" s="112"/>
      <x:c r="X74" s="112">
        <x:v>7</x:v>
      </x:c>
      <x:c r="Y74" s="112"/>
      <x:c r="Z74" s="112"/>
      <x:c r="AA74" s="112">
        <x:v>1</x:v>
      </x:c>
      <x:c r="AB74" s="112"/>
      <x:c r="AC74" s="112">
        <x:v>1</x:v>
      </x:c>
      <x:c r="AD74" s="112"/>
      <x:c r="AE74" s="112"/>
      <x:c r="AF74" s="112"/>
      <x:c r="AG74" s="112">
        <x:v>1</x:v>
      </x:c>
      <x:c r="AH74" s="112"/>
      <x:c r="AI74" s="112"/>
      <x:c r="AJ74" s="112"/>
      <x:c r="AK74" s="112"/>
      <x:c r="AL74" s="513" t="s">
        <x:v>2702</x:v>
      </x:c>
      <x:c r="AM74" s="112"/>
      <x:c r="AN74" s="162"/>
      <x:c r="AO74" s="112"/>
      <x:c r="AP74" s="112"/>
      <x:c r="AQ74" s="112"/>
      <x:c r="AR74" s="162"/>
      <x:c r="AS74" s="112"/>
      <x:c r="AT74" s="162"/>
      <x:c r="AU74" s="112"/>
      <x:c r="AV74" s="112"/>
      <x:c r="AW74" s="112"/>
      <x:c r="AX74" s="112"/>
      <x:c r="AY74" s="112"/>
      <x:c r="AZ74" s="112"/>
      <x:c r="BA74" s="162"/>
      <x:c r="BB74" s="112"/>
      <x:c r="BC74" s="112"/>
      <x:c r="BD74" s="112"/>
      <x:c r="BE74" s="112">
        <x:v>1</x:v>
      </x:c>
      <x:c r="BF74" s="112">
        <x:v>6</x:v>
      </x:c>
      <x:c r="BG74" s="112">
        <x:v>1</x:v>
      </x:c>
      <x:c r="BH74" s="112">
        <x:v>1</x:v>
      </x:c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513" t="s">
        <x:v>2702</x:v>
      </x:c>
      <x:c r="BW74" s="112"/>
      <x:c r="BX74" s="112"/>
      <x:c r="BY74" s="162"/>
      <x:c r="BZ74" s="112"/>
      <x:c r="CA74" s="162"/>
      <x:c r="CB74" s="112"/>
      <x:c r="CC74" s="162"/>
      <x:c r="CD74" s="112"/>
      <x:c r="CE74" s="112"/>
      <x:c r="CF74" s="162"/>
      <x:c r="CG74" s="112"/>
      <x:c r="CH74" s="112"/>
      <x:c r="CI74" s="112"/>
      <x:c r="CJ74" s="112">
        <x:v>1</x:v>
      </x:c>
      <x:c r="CK74" s="112"/>
      <x:c r="CL74" s="112"/>
      <x:c r="CM74" s="112"/>
      <x:c r="CN74" s="112"/>
      <x:c r="CO74" s="112"/>
      <x:c r="CP74" s="162"/>
      <x:c r="CQ74" s="112">
        <x:v>1</x:v>
      </x:c>
      <x:c r="CR74" s="162">
        <x:v>130</x:v>
      </x:c>
      <x:c r="CS74" s="112">
        <x:v>7</x:v>
      </x:c>
      <x:c r="CT74" s="112"/>
      <x:c r="CU74" s="112">
        <x:v>1</x:v>
      </x:c>
      <x:c r="CV74" s="112"/>
      <x:c r="CW74" s="112">
        <x:v>1</x:v>
      </x:c>
      <x:c r="CX74" s="112">
        <x:v>1</x:v>
      </x:c>
      <x:c r="CY74" s="513" t="s">
        <x:v>2702</x:v>
      </x:c>
      <x:c r="CZ74" s="112"/>
      <x:c r="DA74" s="162"/>
      <x:c r="DB74" s="112"/>
      <x:c r="DC74" s="162"/>
      <x:c r="DD74" s="112"/>
      <x:c r="DE74" s="162"/>
      <x:c r="DF74" s="112"/>
      <x:c r="DG74" s="163"/>
    </x:row>
    <x:row r="75" spans="1:111" ht="30" customHeight="1">
      <x:c r="A75" s="513" t="s">
        <x:v>628</x:v>
      </x:c>
      <x:c r="B75" s="115"/>
      <x:c r="C75" s="162"/>
      <x:c r="D75" s="112"/>
      <x:c r="E75" s="162"/>
      <x:c r="F75" s="112"/>
      <x:c r="G75" s="162"/>
      <x:c r="H75" s="112"/>
      <x:c r="I75" s="162"/>
      <x:c r="J75" s="112"/>
      <x:c r="K75" s="112"/>
      <x:c r="L75" s="162"/>
      <x:c r="M75" s="112"/>
      <x:c r="N75" s="112"/>
      <x:c r="O75" s="112"/>
      <x:c r="P75" s="112"/>
      <x:c r="Q75" s="112"/>
      <x:c r="R75" s="162"/>
      <x:c r="S75" s="112"/>
      <x:c r="T75" s="162"/>
      <x:c r="U75" s="112"/>
      <x:c r="V75" s="162"/>
      <x:c r="W75" s="112"/>
      <x:c r="X75" s="112"/>
      <x:c r="Y75" s="112"/>
      <x:c r="Z75" s="112"/>
      <x:c r="AA75" s="112"/>
      <x:c r="AB75" s="112"/>
      <x:c r="AC75" s="112"/>
      <x:c r="AD75" s="112"/>
      <x:c r="AE75" s="112"/>
      <x:c r="AF75" s="112"/>
      <x:c r="AG75" s="112"/>
      <x:c r="AH75" s="112"/>
      <x:c r="AI75" s="112"/>
      <x:c r="AJ75" s="112"/>
      <x:c r="AK75" s="112"/>
      <x:c r="AL75" s="513" t="s">
        <x:v>628</x:v>
      </x:c>
      <x:c r="AM75" s="112"/>
      <x:c r="AN75" s="162"/>
      <x:c r="AO75" s="112"/>
      <x:c r="AP75" s="112"/>
      <x:c r="AQ75" s="112"/>
      <x:c r="AR75" s="162"/>
      <x:c r="AS75" s="112"/>
      <x:c r="AT75" s="162"/>
      <x:c r="AU75" s="112"/>
      <x:c r="AV75" s="112"/>
      <x:c r="AW75" s="112"/>
      <x:c r="AX75" s="112"/>
      <x:c r="AY75" s="112"/>
      <x:c r="AZ75" s="112"/>
      <x:c r="BA75" s="162"/>
      <x:c r="BB75" s="112"/>
      <x:c r="BC75" s="112"/>
      <x:c r="BD75" s="112"/>
      <x:c r="BE75" s="112">
        <x:v>1</x:v>
      </x:c>
      <x:c r="BF75" s="112">
        <x:v>6</x:v>
      </x:c>
      <x:c r="BG75" s="112"/>
      <x:c r="BH75" s="112"/>
      <x:c r="BI75" s="112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513" t="s">
        <x:v>628</x:v>
      </x:c>
      <x:c r="BW75" s="112"/>
      <x:c r="BX75" s="112"/>
      <x:c r="BY75" s="162"/>
      <x:c r="BZ75" s="112"/>
      <x:c r="CA75" s="162"/>
      <x:c r="CB75" s="112"/>
      <x:c r="CC75" s="162"/>
      <x:c r="CD75" s="112"/>
      <x:c r="CE75" s="112"/>
      <x:c r="CF75" s="162"/>
      <x:c r="CG75" s="112"/>
      <x:c r="CH75" s="112"/>
      <x:c r="CI75" s="112"/>
      <x:c r="CJ75" s="112"/>
      <x:c r="CK75" s="112"/>
      <x:c r="CL75" s="112"/>
      <x:c r="CM75" s="112"/>
      <x:c r="CN75" s="112"/>
      <x:c r="CO75" s="112"/>
      <x:c r="CP75" s="162"/>
      <x:c r="CQ75" s="112"/>
      <x:c r="CR75" s="162"/>
      <x:c r="CS75" s="112">
        <x:v>21</x:v>
      </x:c>
      <x:c r="CT75" s="112"/>
      <x:c r="CU75" s="112"/>
      <x:c r="CV75" s="112"/>
      <x:c r="CW75" s="112"/>
      <x:c r="CX75" s="112"/>
      <x:c r="CY75" s="513" t="s">
        <x:v>628</x:v>
      </x:c>
      <x:c r="CZ75" s="112"/>
      <x:c r="DA75" s="162"/>
      <x:c r="DB75" s="112"/>
      <x:c r="DC75" s="162"/>
      <x:c r="DD75" s="112"/>
      <x:c r="DE75" s="162"/>
      <x:c r="DF75" s="112"/>
      <x:c r="DG75" s="163"/>
    </x:row>
    <x:row r="76" spans="1:111" ht="30" customHeight="1">
      <x:c r="A76" s="513" t="s">
        <x:v>2486</x:v>
      </x:c>
      <x:c r="B76" s="115"/>
      <x:c r="C76" s="162"/>
      <x:c r="D76" s="112"/>
      <x:c r="E76" s="162"/>
      <x:c r="F76" s="112"/>
      <x:c r="G76" s="162"/>
      <x:c r="H76" s="112"/>
      <x:c r="I76" s="162"/>
      <x:c r="J76" s="112"/>
      <x:c r="K76" s="112"/>
      <x:c r="L76" s="162"/>
      <x:c r="M76" s="112"/>
      <x:c r="N76" s="112"/>
      <x:c r="O76" s="112"/>
      <x:c r="P76" s="112"/>
      <x:c r="Q76" s="112"/>
      <x:c r="R76" s="162"/>
      <x:c r="S76" s="112">
        <x:v>2</x:v>
      </x:c>
      <x:c r="T76" s="162"/>
      <x:c r="U76" s="112"/>
      <x:c r="V76" s="162"/>
      <x:c r="W76" s="112"/>
      <x:c r="X76" s="112">
        <x:v>4</x:v>
      </x:c>
      <x:c r="Y76" s="112"/>
      <x:c r="Z76" s="112"/>
      <x:c r="AA76" s="112"/>
      <x:c r="AB76" s="112"/>
      <x:c r="AC76" s="112"/>
      <x:c r="AD76" s="112"/>
      <x:c r="AE76" s="112"/>
      <x:c r="AF76" s="112"/>
      <x:c r="AG76" s="112"/>
      <x:c r="AH76" s="112"/>
      <x:c r="AI76" s="112"/>
      <x:c r="AJ76" s="112"/>
      <x:c r="AK76" s="112"/>
      <x:c r="AL76" s="513" t="s">
        <x:v>2486</x:v>
      </x:c>
      <x:c r="AM76" s="112"/>
      <x:c r="AN76" s="162"/>
      <x:c r="AO76" s="112"/>
      <x:c r="AP76" s="112"/>
      <x:c r="AQ76" s="112"/>
      <x:c r="AR76" s="162"/>
      <x:c r="AS76" s="112"/>
      <x:c r="AT76" s="162"/>
      <x:c r="AU76" s="112"/>
      <x:c r="AV76" s="112"/>
      <x:c r="AW76" s="112"/>
      <x:c r="AX76" s="112"/>
      <x:c r="AY76" s="112"/>
      <x:c r="AZ76" s="112"/>
      <x:c r="BA76" s="162"/>
      <x:c r="BB76" s="112"/>
      <x:c r="BC76" s="112"/>
      <x:c r="BD76" s="112"/>
      <x:c r="BE76" s="112">
        <x:v>1</x:v>
      </x:c>
      <x:c r="BF76" s="112">
        <x:v>2</x:v>
      </x:c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513" t="s">
        <x:v>2486</x:v>
      </x:c>
      <x:c r="BW76" s="112"/>
      <x:c r="BX76" s="112"/>
      <x:c r="BY76" s="162"/>
      <x:c r="BZ76" s="112"/>
      <x:c r="CA76" s="162"/>
      <x:c r="CB76" s="112"/>
      <x:c r="CC76" s="162"/>
      <x:c r="CD76" s="112"/>
      <x:c r="CE76" s="112"/>
      <x:c r="CF76" s="162"/>
      <x:c r="CG76" s="112"/>
      <x:c r="CH76" s="112"/>
      <x:c r="CI76" s="112"/>
      <x:c r="CJ76" s="112"/>
      <x:c r="CK76" s="112"/>
      <x:c r="CL76" s="112"/>
      <x:c r="CM76" s="112"/>
      <x:c r="CN76" s="112"/>
      <x:c r="CO76" s="112"/>
      <x:c r="CP76" s="162"/>
      <x:c r="CQ76" s="112"/>
      <x:c r="CR76" s="162"/>
      <x:c r="CS76" s="112">
        <x:v>5</x:v>
      </x:c>
      <x:c r="CT76" s="112"/>
      <x:c r="CU76" s="112"/>
      <x:c r="CV76" s="112"/>
      <x:c r="CW76" s="112"/>
      <x:c r="CX76" s="112"/>
      <x:c r="CY76" s="513" t="s">
        <x:v>2486</x:v>
      </x:c>
      <x:c r="CZ76" s="112"/>
      <x:c r="DA76" s="162"/>
      <x:c r="DB76" s="112"/>
      <x:c r="DC76" s="162"/>
      <x:c r="DD76" s="112"/>
      <x:c r="DE76" s="162"/>
      <x:c r="DF76" s="112"/>
      <x:c r="DG76" s="163"/>
    </x:row>
    <x:row r="77" spans="1:111" ht="30" customHeight="1">
      <x:c r="A77" s="286" t="s">
        <x:v>1142</x:v>
      </x:c>
      <x:c r="B77" s="115">
        <x:f t="shared" ref="B77:BM77" si="39">B78</x:f>
        <x:v>1</x:v>
      </x:c>
      <x:c r="C77" s="162">
        <x:f t="shared" si="39"/>
        <x:v>1200</x:v>
      </x:c>
      <x:c r="D77" s="112">
        <x:f t="shared" si="39"/>
        <x:v>0</x:v>
      </x:c>
      <x:c r="E77" s="162">
        <x:f t="shared" si="39"/>
        <x:v>0</x:v>
      </x:c>
      <x:c r="F77" s="112">
        <x:f t="shared" si="39"/>
        <x:v>0</x:v>
      </x:c>
      <x:c r="G77" s="162">
        <x:f t="shared" si="39"/>
        <x:v>0</x:v>
      </x:c>
      <x:c r="H77" s="112">
        <x:f t="shared" si="39"/>
        <x:v>0</x:v>
      </x:c>
      <x:c r="I77" s="162">
        <x:f t="shared" si="39"/>
        <x:v>0</x:v>
      </x:c>
      <x:c r="J77" s="112">
        <x:f t="shared" si="39"/>
        <x:v>6</x:v>
      </x:c>
      <x:c r="K77" s="112">
        <x:f t="shared" si="39"/>
        <x:v>0</x:v>
      </x:c>
      <x:c r="L77" s="162">
        <x:f t="shared" si="39"/>
        <x:v>0</x:v>
      </x:c>
      <x:c r="M77" s="112">
        <x:f t="shared" si="39"/>
        <x:v>0</x:v>
      </x:c>
      <x:c r="N77" s="112">
        <x:f t="shared" si="39"/>
        <x:v>0</x:v>
      </x:c>
      <x:c r="O77" s="112">
        <x:f t="shared" si="39"/>
        <x:v>0</x:v>
      </x:c>
      <x:c r="P77" s="112">
        <x:f t="shared" si="39"/>
        <x:v>0</x:v>
      </x:c>
      <x:c r="Q77" s="112">
        <x:f t="shared" si="39"/>
        <x:v>0</x:v>
      </x:c>
      <x:c r="R77" s="162">
        <x:f t="shared" si="39"/>
        <x:v>0</x:v>
      </x:c>
      <x:c r="S77" s="112">
        <x:f t="shared" si="39"/>
        <x:v>0</x:v>
      </x:c>
      <x:c r="T77" s="162">
        <x:f t="shared" si="39"/>
        <x:v>0</x:v>
      </x:c>
      <x:c r="U77" s="112">
        <x:f t="shared" si="39"/>
        <x:v>0</x:v>
      </x:c>
      <x:c r="V77" s="162">
        <x:f t="shared" si="39"/>
        <x:v>0</x:v>
      </x:c>
      <x:c r="W77" s="112">
        <x:f t="shared" si="39"/>
        <x:v>0</x:v>
      </x:c>
      <x:c r="X77" s="112">
        <x:f t="shared" si="39"/>
        <x:v>50</x:v>
      </x:c>
      <x:c r="Y77" s="112">
        <x:f t="shared" si="39"/>
        <x:v>0</x:v>
      </x:c>
      <x:c r="Z77" s="112">
        <x:f t="shared" si="39"/>
        <x:v>0</x:v>
      </x:c>
      <x:c r="AA77" s="112">
        <x:f t="shared" si="39"/>
        <x:v>0</x:v>
      </x:c>
      <x:c r="AB77" s="112">
        <x:f t="shared" si="39"/>
        <x:v>0</x:v>
      </x:c>
      <x:c r="AC77" s="112">
        <x:f t="shared" si="39"/>
        <x:v>0</x:v>
      </x:c>
      <x:c r="AD77" s="112">
        <x:f t="shared" si="39"/>
        <x:v>0</x:v>
      </x:c>
      <x:c r="AE77" s="112">
        <x:f t="shared" si="39"/>
        <x:v>0</x:v>
      </x:c>
      <x:c r="AF77" s="112">
        <x:f t="shared" si="39"/>
        <x:v>0</x:v>
      </x:c>
      <x:c r="AG77" s="112">
        <x:f t="shared" si="39"/>
        <x:v>0</x:v>
      </x:c>
      <x:c r="AH77" s="112">
        <x:f t="shared" si="39"/>
        <x:v>0</x:v>
      </x:c>
      <x:c r="AI77" s="112">
        <x:f t="shared" si="39"/>
        <x:v>0</x:v>
      </x:c>
      <x:c r="AJ77" s="112">
        <x:f t="shared" si="39"/>
        <x:v>0</x:v>
      </x:c>
      <x:c r="AK77" s="112">
        <x:f t="shared" si="39"/>
        <x:v>0</x:v>
      </x:c>
      <x:c r="AL77" s="286" t="s">
        <x:v>1142</x:v>
      </x:c>
      <x:c r="AM77" s="112">
        <x:f t="shared" si="39"/>
        <x:v>0</x:v>
      </x:c>
      <x:c r="AN77" s="162">
        <x:f t="shared" si="39"/>
        <x:v>0</x:v>
      </x:c>
      <x:c r="AO77" s="112">
        <x:f t="shared" si="39"/>
        <x:v>0</x:v>
      </x:c>
      <x:c r="AP77" s="112">
        <x:f t="shared" si="39"/>
        <x:v>0</x:v>
      </x:c>
      <x:c r="AQ77" s="112">
        <x:f t="shared" si="39"/>
        <x:v>0</x:v>
      </x:c>
      <x:c r="AR77" s="162">
        <x:f t="shared" si="39"/>
        <x:v>0</x:v>
      </x:c>
      <x:c r="AS77" s="112">
        <x:f t="shared" si="39"/>
        <x:v>0</x:v>
      </x:c>
      <x:c r="AT77" s="162">
        <x:f t="shared" si="39"/>
        <x:v>0</x:v>
      </x:c>
      <x:c r="AU77" s="112">
        <x:f t="shared" si="39"/>
        <x:v>0</x:v>
      </x:c>
      <x:c r="AV77" s="112">
        <x:f t="shared" si="39"/>
        <x:v>0</x:v>
      </x:c>
      <x:c r="AW77" s="112">
        <x:f t="shared" si="39"/>
        <x:v>0</x:v>
      </x:c>
      <x:c r="AX77" s="112">
        <x:f t="shared" si="39"/>
        <x:v>4</x:v>
      </x:c>
      <x:c r="AY77" s="112">
        <x:f t="shared" si="39"/>
        <x:v>0</x:v>
      </x:c>
      <x:c r="AZ77" s="112">
        <x:f t="shared" si="39"/>
        <x:v>0</x:v>
      </x:c>
      <x:c r="BA77" s="162">
        <x:f t="shared" si="39"/>
        <x:v>0</x:v>
      </x:c>
      <x:c r="BB77" s="112">
        <x:f t="shared" si="39"/>
        <x:v>0</x:v>
      </x:c>
      <x:c r="BC77" s="112">
        <x:f t="shared" si="39"/>
        <x:v>0</x:v>
      </x:c>
      <x:c r="BD77" s="112">
        <x:f t="shared" si="39"/>
        <x:v>2</x:v>
      </x:c>
      <x:c r="BE77" s="112">
        <x:f t="shared" si="39"/>
        <x:v>1</x:v>
      </x:c>
      <x:c r="BF77" s="112">
        <x:f t="shared" si="39"/>
        <x:v>10</x:v>
      </x:c>
      <x:c r="BG77" s="112">
        <x:f t="shared" si="39"/>
        <x:v>2</x:v>
      </x:c>
      <x:c r="BH77" s="112">
        <x:f t="shared" si="39"/>
        <x:v>3</x:v>
      </x:c>
      <x:c r="BI77" s="112">
        <x:f t="shared" si="39"/>
        <x:v>0</x:v>
      </x:c>
      <x:c r="BJ77" s="162">
        <x:f t="shared" si="39"/>
        <x:v>0</x:v>
      </x:c>
      <x:c r="BK77" s="112">
        <x:f t="shared" si="39"/>
        <x:v>0</x:v>
      </x:c>
      <x:c r="BL77" s="162">
        <x:f t="shared" si="39"/>
        <x:v>0</x:v>
      </x:c>
      <x:c r="BM77" s="112">
        <x:f t="shared" si="39"/>
        <x:v>0</x:v>
      </x:c>
      <x:c r="BN77" s="162">
        <x:f t="shared" ref="BN77:DG77" si="40">BN78</x:f>
        <x:v>0</x:v>
      </x:c>
      <x:c r="BO77" s="112">
        <x:f t="shared" si="40"/>
        <x:v>0</x:v>
      </x:c>
      <x:c r="BP77" s="162">
        <x:f t="shared" si="40"/>
        <x:v>0</x:v>
      </x:c>
      <x:c r="BQ77" s="112">
        <x:f t="shared" si="40"/>
        <x:v>0</x:v>
      </x:c>
      <x:c r="BR77" s="112">
        <x:f t="shared" si="40"/>
        <x:v>0</x:v>
      </x:c>
      <x:c r="BS77" s="112">
        <x:f t="shared" si="40"/>
        <x:v>0</x:v>
      </x:c>
      <x:c r="BT77" s="112">
        <x:f t="shared" si="40"/>
        <x:v>0</x:v>
      </x:c>
      <x:c r="BU77" s="112">
        <x:f t="shared" si="40"/>
        <x:v>0</x:v>
      </x:c>
      <x:c r="BV77" s="286" t="s">
        <x:v>1142</x:v>
      </x:c>
      <x:c r="BW77" s="112">
        <x:f t="shared" si="40"/>
        <x:v>0</x:v>
      </x:c>
      <x:c r="BX77" s="112">
        <x:f t="shared" si="40"/>
        <x:v>0</x:v>
      </x:c>
      <x:c r="BY77" s="162">
        <x:f t="shared" si="40"/>
        <x:v>0</x:v>
      </x:c>
      <x:c r="BZ77" s="112">
        <x:f t="shared" si="40"/>
        <x:v>0</x:v>
      </x:c>
      <x:c r="CA77" s="162">
        <x:f t="shared" si="40"/>
        <x:v>0</x:v>
      </x:c>
      <x:c r="CB77" s="112">
        <x:f t="shared" si="40"/>
        <x:v>0</x:v>
      </x:c>
      <x:c r="CC77" s="162">
        <x:f t="shared" si="40"/>
        <x:v>0</x:v>
      </x:c>
      <x:c r="CD77" s="112">
        <x:f t="shared" si="40"/>
        <x:v>0</x:v>
      </x:c>
      <x:c r="CE77" s="112">
        <x:f t="shared" si="40"/>
        <x:v>0</x:v>
      </x:c>
      <x:c r="CF77" s="162">
        <x:f t="shared" si="40"/>
        <x:v>0</x:v>
      </x:c>
      <x:c r="CG77" s="112">
        <x:f t="shared" si="40"/>
        <x:v>0</x:v>
      </x:c>
      <x:c r="CH77" s="112">
        <x:f t="shared" si="40"/>
        <x:v>1</x:v>
      </x:c>
      <x:c r="CI77" s="112">
        <x:f t="shared" si="40"/>
        <x:v>0</x:v>
      </x:c>
      <x:c r="CJ77" s="112">
        <x:f t="shared" si="40"/>
        <x:v>9</x:v>
      </x:c>
      <x:c r="CK77" s="112">
        <x:f t="shared" si="40"/>
        <x:v>0</x:v>
      </x:c>
      <x:c r="CL77" s="112">
        <x:f t="shared" si="40"/>
        <x:v>0</x:v>
      </x:c>
      <x:c r="CM77" s="112">
        <x:f t="shared" si="40"/>
        <x:v>0</x:v>
      </x:c>
      <x:c r="CN77" s="112">
        <x:f t="shared" si="40"/>
        <x:v>0</x:v>
      </x:c>
      <x:c r="CO77" s="112">
        <x:f t="shared" si="40"/>
        <x:v>0</x:v>
      </x:c>
      <x:c r="CP77" s="162">
        <x:f t="shared" si="40"/>
        <x:v>0</x:v>
      </x:c>
      <x:c r="CQ77" s="112">
        <x:f t="shared" si="40"/>
        <x:v>1</x:v>
      </x:c>
      <x:c r="CR77" s="162">
        <x:f t="shared" si="40"/>
        <x:v>250</x:v>
      </x:c>
      <x:c r="CS77" s="112">
        <x:f t="shared" si="40"/>
        <x:v>0</x:v>
      </x:c>
      <x:c r="CT77" s="112">
        <x:f t="shared" si="40"/>
        <x:v>0</x:v>
      </x:c>
      <x:c r="CU77" s="112">
        <x:f t="shared" si="40"/>
        <x:v>0</x:v>
      </x:c>
      <x:c r="CV77" s="112">
        <x:f t="shared" si="40"/>
        <x:v>15</x:v>
      </x:c>
      <x:c r="CW77" s="112">
        <x:f t="shared" si="40"/>
        <x:v>0</x:v>
      </x:c>
      <x:c r="CX77" s="112">
        <x:f t="shared" si="40"/>
        <x:v>0</x:v>
      </x:c>
      <x:c r="CY77" s="286" t="s">
        <x:v>1142</x:v>
      </x:c>
      <x:c r="CZ77" s="112">
        <x:f t="shared" si="40"/>
        <x:v>0</x:v>
      </x:c>
      <x:c r="DA77" s="162">
        <x:f t="shared" si="40"/>
        <x:v>0</x:v>
      </x:c>
      <x:c r="DB77" s="112">
        <x:f t="shared" si="40"/>
        <x:v>0</x:v>
      </x:c>
      <x:c r="DC77" s="162">
        <x:f t="shared" si="40"/>
        <x:v>0</x:v>
      </x:c>
      <x:c r="DD77" s="112">
        <x:f t="shared" si="40"/>
        <x:v>0</x:v>
      </x:c>
      <x:c r="DE77" s="162">
        <x:f t="shared" si="40"/>
        <x:v>0</x:v>
      </x:c>
      <x:c r="DF77" s="112">
        <x:f t="shared" si="40"/>
        <x:v>0</x:v>
      </x:c>
      <x:c r="DG77" s="163">
        <x:f t="shared" si="40"/>
        <x:v>0</x:v>
      </x:c>
    </x:row>
    <x:row r="78" spans="1:111" ht="30" customHeight="1">
      <x:c r="A78" s="726" t="s">
        <x:v>2739</x:v>
      </x:c>
      <x:c r="B78" s="703">
        <x:v>1</x:v>
      </x:c>
      <x:c r="C78" s="621">
        <x:v>1200</x:v>
      </x:c>
      <x:c r="D78" s="548"/>
      <x:c r="E78" s="621"/>
      <x:c r="F78" s="548"/>
      <x:c r="G78" s="621"/>
      <x:c r="H78" s="548"/>
      <x:c r="I78" s="621"/>
      <x:c r="J78" s="548">
        <x:v>6</x:v>
      </x:c>
      <x:c r="K78" s="548"/>
      <x:c r="L78" s="621"/>
      <x:c r="M78" s="548"/>
      <x:c r="N78" s="548"/>
      <x:c r="O78" s="548"/>
      <x:c r="P78" s="548"/>
      <x:c r="Q78" s="548"/>
      <x:c r="R78" s="621"/>
      <x:c r="S78" s="548"/>
      <x:c r="T78" s="621"/>
      <x:c r="U78" s="548"/>
      <x:c r="V78" s="621"/>
      <x:c r="W78" s="548"/>
      <x:c r="X78" s="548">
        <x:v>50</x:v>
      </x:c>
      <x:c r="Y78" s="548"/>
      <x:c r="Z78" s="548"/>
      <x:c r="AA78" s="548"/>
      <x:c r="AB78" s="548"/>
      <x:c r="AC78" s="548"/>
      <x:c r="AD78" s="548"/>
      <x:c r="AE78" s="548"/>
      <x:c r="AF78" s="548"/>
      <x:c r="AG78" s="548"/>
      <x:c r="AH78" s="548"/>
      <x:c r="AI78" s="548"/>
      <x:c r="AJ78" s="548"/>
      <x:c r="AK78" s="548"/>
      <x:c r="AL78" s="726" t="s">
        <x:v>2739</x:v>
      </x:c>
      <x:c r="AM78" s="548"/>
      <x:c r="AN78" s="621"/>
      <x:c r="AO78" s="548"/>
      <x:c r="AP78" s="548"/>
      <x:c r="AQ78" s="548"/>
      <x:c r="AR78" s="621"/>
      <x:c r="AS78" s="548"/>
      <x:c r="AT78" s="621"/>
      <x:c r="AU78" s="548"/>
      <x:c r="AV78" s="548"/>
      <x:c r="AW78" s="548"/>
      <x:c r="AX78" s="548">
        <x:v>4</x:v>
      </x:c>
      <x:c r="AY78" s="548"/>
      <x:c r="AZ78" s="548"/>
      <x:c r="BA78" s="621"/>
      <x:c r="BB78" s="548"/>
      <x:c r="BC78" s="548"/>
      <x:c r="BD78" s="548">
        <x:v>2</x:v>
      </x:c>
      <x:c r="BE78" s="548">
        <x:v>1</x:v>
      </x:c>
      <x:c r="BF78" s="548">
        <x:v>10</x:v>
      </x:c>
      <x:c r="BG78" s="548">
        <x:v>2</x:v>
      </x:c>
      <x:c r="BH78" s="548">
        <x:v>3</x:v>
      </x:c>
      <x:c r="BI78" s="548"/>
      <x:c r="BJ78" s="621"/>
      <x:c r="BK78" s="548"/>
      <x:c r="BL78" s="621"/>
      <x:c r="BM78" s="548"/>
      <x:c r="BN78" s="621"/>
      <x:c r="BO78" s="548"/>
      <x:c r="BP78" s="621"/>
      <x:c r="BQ78" s="548"/>
      <x:c r="BR78" s="548"/>
      <x:c r="BS78" s="548"/>
      <x:c r="BT78" s="548"/>
      <x:c r="BU78" s="548"/>
      <x:c r="BV78" s="726" t="s">
        <x:v>2739</x:v>
      </x:c>
      <x:c r="BW78" s="548"/>
      <x:c r="BX78" s="548"/>
      <x:c r="BY78" s="621"/>
      <x:c r="BZ78" s="548"/>
      <x:c r="CA78" s="621"/>
      <x:c r="CB78" s="548"/>
      <x:c r="CC78" s="621"/>
      <x:c r="CD78" s="548"/>
      <x:c r="CE78" s="548"/>
      <x:c r="CF78" s="621"/>
      <x:c r="CG78" s="548"/>
      <x:c r="CH78" s="548">
        <x:v>1</x:v>
      </x:c>
      <x:c r="CI78" s="548"/>
      <x:c r="CJ78" s="548">
        <x:v>9</x:v>
      </x:c>
      <x:c r="CK78" s="548"/>
      <x:c r="CL78" s="548"/>
      <x:c r="CM78" s="548"/>
      <x:c r="CN78" s="548"/>
      <x:c r="CO78" s="548"/>
      <x:c r="CP78" s="621"/>
      <x:c r="CQ78" s="548">
        <x:v>1</x:v>
      </x:c>
      <x:c r="CR78" s="621">
        <x:v>250</x:v>
      </x:c>
      <x:c r="CS78" s="548"/>
      <x:c r="CT78" s="548"/>
      <x:c r="CU78" s="548"/>
      <x:c r="CV78" s="548">
        <x:v>15</x:v>
      </x:c>
      <x:c r="CW78" s="548"/>
      <x:c r="CX78" s="548"/>
      <x:c r="CY78" s="726" t="s">
        <x:v>2739</x:v>
      </x:c>
      <x:c r="CZ78" s="548"/>
      <x:c r="DA78" s="621"/>
      <x:c r="DB78" s="548"/>
      <x:c r="DC78" s="621"/>
      <x:c r="DD78" s="548"/>
      <x:c r="DE78" s="621"/>
      <x:c r="DF78" s="548"/>
      <x:c r="DG78" s="704"/>
    </x:row>
    <x:row r="79" spans="1:103" ht="18" customHeight="1">
      <x:c r="A79" s="15"/>
      <x:c r="B79" s="13"/>
      <x:c r="C79" s="14"/>
      <x:c r="D79" s="13"/>
      <x:c r="E79" s="14"/>
      <x:c r="F79" s="13"/>
      <x:c r="G79" s="14"/>
      <x:c r="H79" s="13"/>
      <x:c r="I79" s="14"/>
      <x:c r="J79" s="13"/>
      <x:c r="K79" s="13"/>
      <x:c r="L79" s="14"/>
      <x:c r="M79" s="13"/>
      <x:c r="N79" s="13"/>
      <x:c r="O79" s="13"/>
      <x:c r="P79" s="13"/>
      <x:c r="Q79" s="13"/>
      <x:c r="R79" s="14"/>
      <x:c r="S79" s="13"/>
      <x:c r="T79" s="14"/>
      <x:c r="U79" s="13"/>
      <x:c r="V79" s="14"/>
      <x:c r="W79" s="13"/>
      <x:c r="X79" s="13"/>
      <x:c r="Y79" s="13"/>
      <x:c r="Z79" s="13"/>
      <x:c r="AA79" s="13"/>
      <x:c r="AB79" s="13"/>
      <x:c r="AC79" s="13"/>
      <x:c r="AD79" s="13"/>
      <x:c r="AE79" s="13"/>
      <x:c r="AF79" s="13"/>
      <x:c r="AG79" s="13"/>
      <x:c r="AH79" s="13"/>
      <x:c r="AI79" s="13"/>
      <x:c r="AJ79" s="13"/>
      <x:c r="AK79" s="55"/>
      <x:c r="AL79" s="13"/>
      <x:c r="AM79" s="13"/>
      <x:c r="AN79" s="14"/>
      <x:c r="AO79" s="13"/>
      <x:c r="AP79" s="13"/>
      <x:c r="AQ79" s="13"/>
      <x:c r="AR79" s="14"/>
      <x:c r="AS79" s="13"/>
      <x:c r="AT79" s="14"/>
      <x:c r="AU79" s="13"/>
      <x:c r="AV79" s="13"/>
      <x:c r="AW79" s="13"/>
      <x:c r="AX79" s="13"/>
      <x:c r="AY79" s="13"/>
      <x:c r="AZ79" s="13"/>
      <x:c r="BA79" s="14"/>
      <x:c r="BB79" s="13"/>
      <x:c r="BC79" s="13"/>
      <x:c r="BD79" s="13"/>
      <x:c r="BE79" s="13"/>
      <x:c r="BF79" s="13"/>
      <x:c r="BG79" s="13"/>
      <x:c r="BH79" s="13"/>
      <x:c r="BI79" s="13"/>
      <x:c r="BJ79" s="14"/>
      <x:c r="BK79" s="13"/>
      <x:c r="BL79" s="14"/>
      <x:c r="BM79" s="13"/>
      <x:c r="BN79" s="14"/>
      <x:c r="BO79" s="13"/>
      <x:c r="BP79" s="14"/>
      <x:c r="BQ79" s="13"/>
      <x:c r="BR79" s="13"/>
      <x:c r="BS79" s="13"/>
      <x:c r="BT79" s="13"/>
      <x:c r="BU79" s="55"/>
      <x:c r="BV79" s="13"/>
      <x:c r="BW79" s="13"/>
      <x:c r="BX79" s="13"/>
      <x:c r="BY79" s="14"/>
      <x:c r="BZ79" s="13"/>
      <x:c r="CA79" s="14"/>
      <x:c r="CB79" s="13"/>
      <x:c r="CC79" s="14"/>
      <x:c r="CD79" s="13"/>
      <x:c r="CE79" s="13"/>
      <x:c r="CF79" s="14"/>
      <x:c r="CG79" s="13"/>
      <x:c r="CH79" s="13"/>
      <x:c r="CI79" s="13"/>
      <x:c r="CJ79" s="13"/>
      <x:c r="CK79" s="13"/>
      <x:c r="CL79" s="13"/>
      <x:c r="CM79" s="13"/>
      <x:c r="CN79" s="13"/>
      <x:c r="CO79" s="13"/>
      <x:c r="CP79" s="14"/>
      <x:c r="CQ79" s="13"/>
      <x:c r="CR79" s="14"/>
      <x:c r="CS79" s="13"/>
      <x:c r="CT79" s="13"/>
      <x:c r="CU79" s="13"/>
      <x:c r="CV79" s="13"/>
      <x:c r="CW79" s="13"/>
      <x:c r="CY79" s="13"/>
    </x:row>
    <x:row r="80" spans="1:103" ht="18" customHeight="1">
      <x:c r="A80" s="15"/>
      <x:c r="B80" s="13"/>
      <x:c r="C80" s="14"/>
      <x:c r="D80" s="13"/>
      <x:c r="E80" s="14"/>
      <x:c r="F80" s="13"/>
      <x:c r="G80" s="14"/>
      <x:c r="H80" s="13"/>
      <x:c r="I80" s="14"/>
      <x:c r="J80" s="13"/>
      <x:c r="K80" s="13"/>
      <x:c r="L80" s="14"/>
      <x:c r="M80" s="13"/>
      <x:c r="N80" s="13"/>
      <x:c r="O80" s="13"/>
      <x:c r="P80" s="13"/>
      <x:c r="Q80" s="13"/>
      <x:c r="R80" s="14"/>
      <x:c r="S80" s="13"/>
      <x:c r="T80" s="14"/>
      <x:c r="U80" s="13"/>
      <x:c r="V80" s="14"/>
      <x:c r="W80" s="13"/>
      <x:c r="X80" s="13"/>
      <x:c r="Y80" s="13"/>
      <x:c r="Z80" s="13"/>
      <x:c r="AA80" s="13"/>
      <x:c r="AB80" s="13"/>
      <x:c r="AC80" s="13"/>
      <x:c r="AD80" s="13"/>
      <x:c r="AE80" s="13"/>
      <x:c r="AF80" s="13"/>
      <x:c r="AG80" s="13"/>
      <x:c r="AH80" s="13"/>
      <x:c r="AI80" s="13"/>
      <x:c r="AJ80" s="13"/>
      <x:c r="AK80" s="55"/>
      <x:c r="AL80" s="13"/>
      <x:c r="AM80" s="13"/>
      <x:c r="AN80" s="14"/>
      <x:c r="AO80" s="13"/>
      <x:c r="AP80" s="13"/>
      <x:c r="AQ80" s="13"/>
      <x:c r="AR80" s="14"/>
      <x:c r="AS80" s="13"/>
      <x:c r="AT80" s="14"/>
      <x:c r="AU80" s="13"/>
      <x:c r="AV80" s="13"/>
      <x:c r="AW80" s="13"/>
      <x:c r="AX80" s="13"/>
      <x:c r="AY80" s="13"/>
      <x:c r="AZ80" s="13"/>
      <x:c r="BA80" s="14"/>
      <x:c r="BB80" s="13"/>
      <x:c r="BC80" s="13"/>
      <x:c r="BD80" s="13"/>
      <x:c r="BE80" s="13"/>
      <x:c r="BF80" s="13"/>
      <x:c r="BG80" s="13"/>
      <x:c r="BH80" s="13"/>
      <x:c r="BI80" s="13"/>
      <x:c r="BJ80" s="14"/>
      <x:c r="BK80" s="13"/>
      <x:c r="BL80" s="14"/>
      <x:c r="BM80" s="13"/>
      <x:c r="BN80" s="14"/>
      <x:c r="BO80" s="13"/>
      <x:c r="BP80" s="14"/>
      <x:c r="BQ80" s="13"/>
      <x:c r="BR80" s="13"/>
      <x:c r="BS80" s="13"/>
      <x:c r="BT80" s="13"/>
      <x:c r="BU80" s="55"/>
      <x:c r="BV80" s="13"/>
      <x:c r="BW80" s="13"/>
      <x:c r="BX80" s="13"/>
      <x:c r="BY80" s="14"/>
      <x:c r="BZ80" s="13"/>
      <x:c r="CA80" s="14"/>
      <x:c r="CB80" s="13"/>
      <x:c r="CC80" s="14"/>
      <x:c r="CD80" s="13"/>
      <x:c r="CE80" s="13"/>
      <x:c r="CF80" s="14"/>
      <x:c r="CG80" s="13"/>
      <x:c r="CH80" s="13"/>
      <x:c r="CI80" s="13"/>
      <x:c r="CJ80" s="13"/>
      <x:c r="CK80" s="13"/>
      <x:c r="CL80" s="13"/>
      <x:c r="CM80" s="13"/>
      <x:c r="CN80" s="13"/>
      <x:c r="CO80" s="13"/>
      <x:c r="CP80" s="14"/>
      <x:c r="CQ80" s="13"/>
      <x:c r="CR80" s="14"/>
      <x:c r="CS80" s="13"/>
      <x:c r="CT80" s="13"/>
      <x:c r="CU80" s="13"/>
      <x:c r="CV80" s="13"/>
      <x:c r="CW80" s="13"/>
      <x:c r="CY80" s="13"/>
    </x:row>
    <x:row r="81" spans="1:103" ht="18" customHeight="1">
      <x:c r="A81" s="15"/>
      <x:c r="B81" s="13"/>
      <x:c r="C81" s="14"/>
      <x:c r="D81" s="13"/>
      <x:c r="E81" s="14"/>
      <x:c r="F81" s="13"/>
      <x:c r="G81" s="14"/>
      <x:c r="H81" s="13"/>
      <x:c r="I81" s="14"/>
      <x:c r="J81" s="13"/>
      <x:c r="K81" s="13"/>
      <x:c r="L81" s="14"/>
      <x:c r="M81" s="13"/>
      <x:c r="N81" s="13"/>
      <x:c r="O81" s="13"/>
      <x:c r="P81" s="13"/>
      <x:c r="Q81" s="13"/>
      <x:c r="R81" s="14"/>
      <x:c r="S81" s="13"/>
      <x:c r="T81" s="14"/>
      <x:c r="U81" s="13"/>
      <x:c r="V81" s="14"/>
      <x:c r="W81" s="13"/>
      <x:c r="X81" s="13"/>
      <x:c r="Y81" s="13"/>
      <x:c r="Z81" s="13"/>
      <x:c r="AA81" s="13"/>
      <x:c r="AB81" s="13"/>
      <x:c r="AC81" s="13"/>
      <x:c r="AD81" s="13"/>
      <x:c r="AE81" s="13"/>
      <x:c r="AF81" s="13"/>
      <x:c r="AG81" s="13"/>
      <x:c r="AH81" s="13"/>
      <x:c r="AI81" s="13"/>
      <x:c r="AJ81" s="13"/>
      <x:c r="AK81" s="55"/>
      <x:c r="AL81" s="13"/>
      <x:c r="AM81" s="13"/>
      <x:c r="AN81" s="14"/>
      <x:c r="AO81" s="13"/>
      <x:c r="AP81" s="13"/>
      <x:c r="AQ81" s="13"/>
      <x:c r="AR81" s="14"/>
      <x:c r="AS81" s="13"/>
      <x:c r="AT81" s="14"/>
      <x:c r="AU81" s="13"/>
      <x:c r="AV81" s="13"/>
      <x:c r="AW81" s="13"/>
      <x:c r="AX81" s="13"/>
      <x:c r="AY81" s="13"/>
      <x:c r="AZ81" s="13"/>
      <x:c r="BA81" s="14"/>
      <x:c r="BB81" s="13"/>
      <x:c r="BC81" s="13"/>
      <x:c r="BD81" s="13"/>
      <x:c r="BE81" s="13"/>
      <x:c r="BF81" s="13"/>
      <x:c r="BG81" s="13"/>
      <x:c r="BH81" s="13"/>
      <x:c r="BI81" s="13"/>
      <x:c r="BJ81" s="14"/>
      <x:c r="BK81" s="13"/>
      <x:c r="BL81" s="14"/>
      <x:c r="BM81" s="13"/>
      <x:c r="BN81" s="14"/>
      <x:c r="BO81" s="13"/>
      <x:c r="BP81" s="14"/>
      <x:c r="BQ81" s="13"/>
      <x:c r="BR81" s="13"/>
      <x:c r="BS81" s="13"/>
      <x:c r="BT81" s="13"/>
      <x:c r="BU81" s="55"/>
      <x:c r="BV81" s="13"/>
      <x:c r="BW81" s="13"/>
      <x:c r="BX81" s="13"/>
      <x:c r="BY81" s="14"/>
      <x:c r="BZ81" s="13"/>
      <x:c r="CA81" s="14"/>
      <x:c r="CB81" s="13"/>
      <x:c r="CC81" s="14"/>
      <x:c r="CD81" s="13"/>
      <x:c r="CE81" s="13"/>
      <x:c r="CF81" s="14"/>
      <x:c r="CG81" s="13"/>
      <x:c r="CH81" s="13"/>
      <x:c r="CI81" s="13"/>
      <x:c r="CJ81" s="13"/>
      <x:c r="CK81" s="13"/>
      <x:c r="CL81" s="13"/>
      <x:c r="CM81" s="13"/>
      <x:c r="CN81" s="13"/>
      <x:c r="CO81" s="13"/>
      <x:c r="CP81" s="14"/>
      <x:c r="CQ81" s="13"/>
      <x:c r="CR81" s="14"/>
      <x:c r="CS81" s="13"/>
      <x:c r="CT81" s="13"/>
      <x:c r="CU81" s="13"/>
      <x:c r="CV81" s="13"/>
      <x:c r="CW81" s="13"/>
      <x:c r="CY81" s="13"/>
    </x:row>
    <x:row r="82" spans="1:103" ht="18" customHeight="1">
      <x:c r="A82" s="15"/>
      <x:c r="B82" s="13"/>
      <x:c r="C82" s="14"/>
      <x:c r="D82" s="13"/>
      <x:c r="E82" s="14"/>
      <x:c r="F82" s="13"/>
      <x:c r="G82" s="14"/>
      <x:c r="H82" s="13"/>
      <x:c r="I82" s="14"/>
      <x:c r="J82" s="13"/>
      <x:c r="K82" s="13"/>
      <x:c r="L82" s="14"/>
      <x:c r="M82" s="13"/>
      <x:c r="N82" s="13"/>
      <x:c r="O82" s="13"/>
      <x:c r="P82" s="13"/>
      <x:c r="Q82" s="13"/>
      <x:c r="R82" s="14"/>
      <x:c r="S82" s="13"/>
      <x:c r="T82" s="14"/>
      <x:c r="U82" s="13"/>
      <x:c r="V82" s="14"/>
      <x:c r="W82" s="13"/>
      <x:c r="X82" s="13"/>
      <x:c r="Y82" s="13"/>
      <x:c r="Z82" s="13"/>
      <x:c r="AA82" s="13"/>
      <x:c r="AB82" s="13"/>
      <x:c r="AC82" s="13"/>
      <x:c r="AD82" s="13"/>
      <x:c r="AE82" s="13"/>
      <x:c r="AF82" s="13"/>
      <x:c r="AG82" s="13"/>
      <x:c r="AH82" s="13"/>
      <x:c r="AI82" s="13"/>
      <x:c r="AJ82" s="13"/>
      <x:c r="AK82" s="55"/>
      <x:c r="AL82" s="13"/>
      <x:c r="AM82" s="13"/>
      <x:c r="AN82" s="14"/>
      <x:c r="AO82" s="13"/>
      <x:c r="AP82" s="13"/>
      <x:c r="AQ82" s="13"/>
      <x:c r="AR82" s="14"/>
      <x:c r="AS82" s="13"/>
      <x:c r="AT82" s="14"/>
      <x:c r="AU82" s="13"/>
      <x:c r="AV82" s="13"/>
      <x:c r="AW82" s="13"/>
      <x:c r="AX82" s="13"/>
      <x:c r="AY82" s="13"/>
      <x:c r="AZ82" s="13"/>
      <x:c r="BA82" s="14"/>
      <x:c r="BB82" s="13"/>
      <x:c r="BC82" s="13"/>
      <x:c r="BD82" s="13"/>
      <x:c r="BE82" s="13"/>
      <x:c r="BF82" s="13"/>
      <x:c r="BG82" s="13"/>
      <x:c r="BH82" s="13"/>
      <x:c r="BI82" s="13"/>
      <x:c r="BJ82" s="14"/>
      <x:c r="BK82" s="13"/>
      <x:c r="BL82" s="14"/>
      <x:c r="BM82" s="13"/>
      <x:c r="BN82" s="14"/>
      <x:c r="BO82" s="13"/>
      <x:c r="BP82" s="14"/>
      <x:c r="BQ82" s="13"/>
      <x:c r="BR82" s="13"/>
      <x:c r="BS82" s="13"/>
      <x:c r="BT82" s="13"/>
      <x:c r="BU82" s="55"/>
      <x:c r="BV82" s="13"/>
      <x:c r="BW82" s="13"/>
      <x:c r="BX82" s="13"/>
      <x:c r="BY82" s="14"/>
      <x:c r="BZ82" s="13"/>
      <x:c r="CA82" s="14"/>
      <x:c r="CB82" s="13"/>
      <x:c r="CC82" s="14"/>
      <x:c r="CD82" s="13"/>
      <x:c r="CE82" s="13"/>
      <x:c r="CF82" s="14"/>
      <x:c r="CG82" s="13"/>
      <x:c r="CH82" s="13"/>
      <x:c r="CI82" s="13"/>
      <x:c r="CJ82" s="13"/>
      <x:c r="CK82" s="13"/>
      <x:c r="CL82" s="13"/>
      <x:c r="CM82" s="13"/>
      <x:c r="CN82" s="13"/>
      <x:c r="CO82" s="13"/>
      <x:c r="CP82" s="14"/>
      <x:c r="CQ82" s="13"/>
      <x:c r="CR82" s="14"/>
      <x:c r="CS82" s="13"/>
      <x:c r="CT82" s="13"/>
      <x:c r="CU82" s="13"/>
      <x:c r="CV82" s="13"/>
      <x:c r="CW82" s="13"/>
      <x:c r="CY82" s="13"/>
    </x:row>
    <x:row r="83" spans="1:103" ht="18" customHeight="1">
      <x:c r="A83" s="15"/>
      <x:c r="B83" s="13"/>
      <x:c r="C83" s="14"/>
      <x:c r="D83" s="13"/>
      <x:c r="E83" s="14"/>
      <x:c r="F83" s="13"/>
      <x:c r="G83" s="14"/>
      <x:c r="H83" s="13"/>
      <x:c r="I83" s="14"/>
      <x:c r="J83" s="13"/>
      <x:c r="K83" s="13"/>
      <x:c r="L83" s="14"/>
      <x:c r="M83" s="13"/>
      <x:c r="N83" s="13"/>
      <x:c r="O83" s="13"/>
      <x:c r="P83" s="13"/>
      <x:c r="Q83" s="13"/>
      <x:c r="R83" s="14"/>
      <x:c r="S83" s="13"/>
      <x:c r="T83" s="14"/>
      <x:c r="U83" s="13"/>
      <x:c r="V83" s="14"/>
      <x:c r="W83" s="13"/>
      <x:c r="X83" s="13"/>
      <x:c r="Y83" s="13"/>
      <x:c r="Z83" s="13"/>
      <x:c r="AA83" s="13"/>
      <x:c r="AB83" s="13"/>
      <x:c r="AC83" s="13"/>
      <x:c r="AD83" s="13"/>
      <x:c r="AE83" s="13"/>
      <x:c r="AF83" s="13"/>
      <x:c r="AG83" s="13"/>
      <x:c r="AH83" s="13"/>
      <x:c r="AI83" s="13"/>
      <x:c r="AJ83" s="13"/>
      <x:c r="AK83" s="55"/>
      <x:c r="AL83" s="13"/>
      <x:c r="AM83" s="13"/>
      <x:c r="AN83" s="14"/>
      <x:c r="AO83" s="13"/>
      <x:c r="AP83" s="13"/>
      <x:c r="AQ83" s="13"/>
      <x:c r="AR83" s="14"/>
      <x:c r="AS83" s="13"/>
      <x:c r="AT83" s="14"/>
      <x:c r="AU83" s="13"/>
      <x:c r="AV83" s="13"/>
      <x:c r="AW83" s="13"/>
      <x:c r="AX83" s="13"/>
      <x:c r="AY83" s="13"/>
      <x:c r="AZ83" s="13"/>
      <x:c r="BA83" s="14"/>
      <x:c r="BB83" s="13"/>
      <x:c r="BC83" s="13"/>
      <x:c r="BD83" s="13"/>
      <x:c r="BE83" s="13"/>
      <x:c r="BF83" s="13"/>
      <x:c r="BG83" s="13"/>
      <x:c r="BH83" s="13"/>
      <x:c r="BI83" s="13"/>
      <x:c r="BJ83" s="14"/>
      <x:c r="BK83" s="13"/>
      <x:c r="BL83" s="14"/>
      <x:c r="BM83" s="13"/>
      <x:c r="BN83" s="14"/>
      <x:c r="BO83" s="13"/>
      <x:c r="BP83" s="14"/>
      <x:c r="BQ83" s="13"/>
      <x:c r="BR83" s="13"/>
      <x:c r="BS83" s="13"/>
      <x:c r="BT83" s="13"/>
      <x:c r="BU83" s="55"/>
      <x:c r="BV83" s="13"/>
      <x:c r="BW83" s="13"/>
      <x:c r="BX83" s="13"/>
      <x:c r="BY83" s="14"/>
      <x:c r="BZ83" s="13"/>
      <x:c r="CA83" s="14"/>
      <x:c r="CB83" s="13"/>
      <x:c r="CC83" s="14"/>
      <x:c r="CD83" s="13"/>
      <x:c r="CE83" s="13"/>
      <x:c r="CF83" s="14"/>
      <x:c r="CG83" s="13"/>
      <x:c r="CH83" s="13"/>
      <x:c r="CI83" s="13"/>
      <x:c r="CJ83" s="13"/>
      <x:c r="CK83" s="13"/>
      <x:c r="CL83" s="13"/>
      <x:c r="CM83" s="13"/>
      <x:c r="CN83" s="13"/>
      <x:c r="CO83" s="13"/>
      <x:c r="CP83" s="14"/>
      <x:c r="CQ83" s="13"/>
      <x:c r="CR83" s="14"/>
      <x:c r="CS83" s="13"/>
      <x:c r="CT83" s="13"/>
      <x:c r="CU83" s="13"/>
      <x:c r="CV83" s="13"/>
      <x:c r="CW83" s="13"/>
      <x:c r="CY83" s="13"/>
    </x:row>
    <x:row r="84" spans="1:103" ht="18" customHeight="1">
      <x:c r="A84" s="15"/>
      <x:c r="B84" s="13"/>
      <x:c r="C84" s="14"/>
      <x:c r="D84" s="13"/>
      <x:c r="E84" s="14"/>
      <x:c r="F84" s="13"/>
      <x:c r="G84" s="14"/>
      <x:c r="H84" s="13"/>
      <x:c r="I84" s="14"/>
      <x:c r="J84" s="13"/>
      <x:c r="K84" s="13"/>
      <x:c r="L84" s="14"/>
      <x:c r="M84" s="13"/>
      <x:c r="N84" s="13"/>
      <x:c r="O84" s="13"/>
      <x:c r="P84" s="13"/>
      <x:c r="Q84" s="13"/>
      <x:c r="R84" s="14"/>
      <x:c r="S84" s="13"/>
      <x:c r="T84" s="14"/>
      <x:c r="U84" s="13"/>
      <x:c r="V84" s="14"/>
      <x:c r="W84" s="13"/>
      <x:c r="X84" s="13"/>
      <x:c r="Y84" s="13"/>
      <x:c r="Z84" s="13"/>
      <x:c r="AA84" s="13"/>
      <x:c r="AB84" s="13"/>
      <x:c r="AC84" s="13"/>
      <x:c r="AD84" s="13"/>
      <x:c r="AE84" s="13"/>
      <x:c r="AF84" s="13"/>
      <x:c r="AG84" s="13"/>
      <x:c r="AH84" s="13"/>
      <x:c r="AI84" s="13"/>
      <x:c r="AJ84" s="13"/>
      <x:c r="AK84" s="55"/>
      <x:c r="AL84" s="13"/>
      <x:c r="AM84" s="13"/>
      <x:c r="AN84" s="14"/>
      <x:c r="AO84" s="13"/>
      <x:c r="AP84" s="13"/>
      <x:c r="AQ84" s="13"/>
      <x:c r="AR84" s="14"/>
      <x:c r="AS84" s="13"/>
      <x:c r="AT84" s="14"/>
      <x:c r="AU84" s="13"/>
      <x:c r="AV84" s="13"/>
      <x:c r="AW84" s="13"/>
      <x:c r="AX84" s="13"/>
      <x:c r="AY84" s="13"/>
      <x:c r="AZ84" s="13"/>
      <x:c r="BA84" s="14"/>
      <x:c r="BB84" s="13"/>
      <x:c r="BC84" s="13"/>
      <x:c r="BD84" s="13"/>
      <x:c r="BE84" s="13"/>
      <x:c r="BF84" s="13"/>
      <x:c r="BG84" s="13"/>
      <x:c r="BH84" s="13"/>
      <x:c r="BI84" s="13"/>
      <x:c r="BJ84" s="14"/>
      <x:c r="BK84" s="13"/>
      <x:c r="BL84" s="14"/>
      <x:c r="BM84" s="13"/>
      <x:c r="BN84" s="14"/>
      <x:c r="BO84" s="13"/>
      <x:c r="BP84" s="14"/>
      <x:c r="BQ84" s="13"/>
      <x:c r="BR84" s="13"/>
      <x:c r="BS84" s="13"/>
      <x:c r="BT84" s="13"/>
      <x:c r="BU84" s="55"/>
      <x:c r="BV84" s="13"/>
      <x:c r="BW84" s="13"/>
      <x:c r="BX84" s="13"/>
      <x:c r="BY84" s="14"/>
      <x:c r="BZ84" s="13"/>
      <x:c r="CA84" s="14"/>
      <x:c r="CB84" s="13"/>
      <x:c r="CC84" s="14"/>
      <x:c r="CD84" s="13"/>
      <x:c r="CE84" s="13"/>
      <x:c r="CF84" s="14"/>
      <x:c r="CG84" s="13"/>
      <x:c r="CH84" s="13"/>
      <x:c r="CI84" s="13"/>
      <x:c r="CJ84" s="13"/>
      <x:c r="CK84" s="13"/>
      <x:c r="CL84" s="13"/>
      <x:c r="CM84" s="13"/>
      <x:c r="CN84" s="13"/>
      <x:c r="CO84" s="13"/>
      <x:c r="CP84" s="14"/>
      <x:c r="CQ84" s="13"/>
      <x:c r="CR84" s="14"/>
      <x:c r="CS84" s="13"/>
      <x:c r="CT84" s="13"/>
      <x:c r="CU84" s="13"/>
      <x:c r="CV84" s="13"/>
      <x:c r="CW84" s="13"/>
      <x:c r="CY84" s="13"/>
    </x:row>
    <x:row r="85" spans="1:103" ht="18" customHeight="1">
      <x:c r="A85" s="15"/>
      <x:c r="B85" s="13"/>
      <x:c r="C85" s="14"/>
      <x:c r="D85" s="13"/>
      <x:c r="E85" s="14"/>
      <x:c r="F85" s="13"/>
      <x:c r="G85" s="14"/>
      <x:c r="H85" s="13"/>
      <x:c r="I85" s="14"/>
      <x:c r="J85" s="13"/>
      <x:c r="K85" s="13"/>
      <x:c r="L85" s="14"/>
      <x:c r="M85" s="13"/>
      <x:c r="N85" s="13"/>
      <x:c r="O85" s="13"/>
      <x:c r="P85" s="13"/>
      <x:c r="Q85" s="13"/>
      <x:c r="R85" s="14"/>
      <x:c r="S85" s="13"/>
      <x:c r="T85" s="14"/>
      <x:c r="U85" s="13"/>
      <x:c r="V85" s="14"/>
      <x:c r="W85" s="13"/>
      <x:c r="X85" s="13"/>
      <x:c r="Y85" s="13"/>
      <x:c r="Z85" s="13"/>
      <x:c r="AA85" s="13"/>
      <x:c r="AB85" s="13"/>
      <x:c r="AC85" s="13"/>
      <x:c r="AD85" s="13"/>
      <x:c r="AE85" s="13"/>
      <x:c r="AF85" s="13"/>
      <x:c r="AG85" s="13"/>
      <x:c r="AH85" s="13"/>
      <x:c r="AI85" s="13"/>
      <x:c r="AJ85" s="13"/>
      <x:c r="AK85" s="55"/>
      <x:c r="AL85" s="13"/>
      <x:c r="AM85" s="13"/>
      <x:c r="AN85" s="14"/>
      <x:c r="AO85" s="13"/>
      <x:c r="AP85" s="13"/>
      <x:c r="AQ85" s="13"/>
      <x:c r="AR85" s="14"/>
      <x:c r="AS85" s="13"/>
      <x:c r="AT85" s="14"/>
      <x:c r="AU85" s="13"/>
      <x:c r="AV85" s="13"/>
      <x:c r="AW85" s="13"/>
      <x:c r="AX85" s="13"/>
      <x:c r="AY85" s="13"/>
      <x:c r="AZ85" s="13"/>
      <x:c r="BA85" s="14"/>
      <x:c r="BB85" s="13"/>
      <x:c r="BC85" s="13"/>
      <x:c r="BD85" s="13"/>
      <x:c r="BE85" s="13"/>
      <x:c r="BF85" s="13"/>
      <x:c r="BG85" s="13"/>
      <x:c r="BH85" s="13"/>
      <x:c r="BI85" s="13"/>
      <x:c r="BJ85" s="14"/>
      <x:c r="BK85" s="13"/>
      <x:c r="BL85" s="14"/>
      <x:c r="BM85" s="13"/>
      <x:c r="BN85" s="14"/>
      <x:c r="BO85" s="13"/>
      <x:c r="BP85" s="14"/>
      <x:c r="BQ85" s="13"/>
      <x:c r="BR85" s="13"/>
      <x:c r="BS85" s="13"/>
      <x:c r="BT85" s="13"/>
      <x:c r="BU85" s="55"/>
      <x:c r="BV85" s="13"/>
      <x:c r="BW85" s="13"/>
      <x:c r="BX85" s="13"/>
      <x:c r="BY85" s="14"/>
      <x:c r="BZ85" s="13"/>
      <x:c r="CA85" s="14"/>
      <x:c r="CB85" s="13"/>
      <x:c r="CC85" s="14"/>
      <x:c r="CD85" s="13"/>
      <x:c r="CE85" s="13"/>
      <x:c r="CF85" s="14"/>
      <x:c r="CG85" s="13"/>
      <x:c r="CH85" s="13"/>
      <x:c r="CI85" s="13"/>
      <x:c r="CJ85" s="13"/>
      <x:c r="CK85" s="13"/>
      <x:c r="CL85" s="13"/>
      <x:c r="CM85" s="13"/>
      <x:c r="CN85" s="13"/>
      <x:c r="CO85" s="13"/>
      <x:c r="CP85" s="14"/>
      <x:c r="CQ85" s="13"/>
      <x:c r="CR85" s="14"/>
      <x:c r="CS85" s="13"/>
      <x:c r="CT85" s="13"/>
      <x:c r="CU85" s="13"/>
      <x:c r="CV85" s="13"/>
      <x:c r="CW85" s="13"/>
      <x:c r="CY85" s="13"/>
    </x:row>
    <x:row r="86" spans="1:103" ht="18" customHeight="1">
      <x:c r="A86" s="15"/>
      <x:c r="B86" s="13"/>
      <x:c r="C86" s="14"/>
      <x:c r="D86" s="13"/>
      <x:c r="E86" s="14"/>
      <x:c r="F86" s="13"/>
      <x:c r="G86" s="14"/>
      <x:c r="H86" s="13"/>
      <x:c r="I86" s="14"/>
      <x:c r="J86" s="13"/>
      <x:c r="K86" s="13"/>
      <x:c r="L86" s="14"/>
      <x:c r="M86" s="13"/>
      <x:c r="N86" s="13"/>
      <x:c r="O86" s="13"/>
      <x:c r="P86" s="13"/>
      <x:c r="Q86" s="13"/>
      <x:c r="R86" s="14"/>
      <x:c r="S86" s="13"/>
      <x:c r="T86" s="14"/>
      <x:c r="U86" s="13"/>
      <x:c r="V86" s="14"/>
      <x:c r="W86" s="13"/>
      <x:c r="X86" s="13"/>
      <x:c r="Y86" s="13"/>
      <x:c r="Z86" s="13"/>
      <x:c r="AA86" s="13"/>
      <x:c r="AB86" s="13"/>
      <x:c r="AC86" s="13"/>
      <x:c r="AD86" s="13"/>
      <x:c r="AE86" s="13"/>
      <x:c r="AF86" s="13"/>
      <x:c r="AG86" s="13"/>
      <x:c r="AH86" s="13"/>
      <x:c r="AI86" s="13"/>
      <x:c r="AJ86" s="13"/>
      <x:c r="AK86" s="55"/>
      <x:c r="AL86" s="13"/>
      <x:c r="AM86" s="13"/>
      <x:c r="AN86" s="14"/>
      <x:c r="AO86" s="13"/>
      <x:c r="AP86" s="13"/>
      <x:c r="AQ86" s="13"/>
      <x:c r="AR86" s="14"/>
      <x:c r="AS86" s="13"/>
      <x:c r="AT86" s="14"/>
      <x:c r="AU86" s="13"/>
      <x:c r="AV86" s="13"/>
      <x:c r="AW86" s="13"/>
      <x:c r="AX86" s="13"/>
      <x:c r="AY86" s="13"/>
      <x:c r="AZ86" s="13"/>
      <x:c r="BA86" s="14"/>
      <x:c r="BB86" s="13"/>
      <x:c r="BC86" s="13"/>
      <x:c r="BD86" s="13"/>
      <x:c r="BE86" s="13"/>
      <x:c r="BF86" s="13"/>
      <x:c r="BG86" s="13"/>
      <x:c r="BH86" s="13"/>
      <x:c r="BI86" s="13"/>
      <x:c r="BJ86" s="14"/>
      <x:c r="BK86" s="13"/>
      <x:c r="BL86" s="14"/>
      <x:c r="BM86" s="13"/>
      <x:c r="BN86" s="14"/>
      <x:c r="BO86" s="13"/>
      <x:c r="BP86" s="14"/>
      <x:c r="BQ86" s="13"/>
      <x:c r="BR86" s="13"/>
      <x:c r="BS86" s="13"/>
      <x:c r="BT86" s="13"/>
      <x:c r="BU86" s="55"/>
      <x:c r="BV86" s="13"/>
      <x:c r="BW86" s="13"/>
      <x:c r="BX86" s="13"/>
      <x:c r="BY86" s="14"/>
      <x:c r="BZ86" s="13"/>
      <x:c r="CA86" s="14"/>
      <x:c r="CB86" s="13"/>
      <x:c r="CC86" s="14"/>
      <x:c r="CD86" s="13"/>
      <x:c r="CE86" s="13"/>
      <x:c r="CF86" s="14"/>
      <x:c r="CG86" s="13"/>
      <x:c r="CH86" s="13"/>
      <x:c r="CI86" s="13"/>
      <x:c r="CJ86" s="13"/>
      <x:c r="CK86" s="13"/>
      <x:c r="CL86" s="13"/>
      <x:c r="CM86" s="13"/>
      <x:c r="CN86" s="13"/>
      <x:c r="CO86" s="13"/>
      <x:c r="CP86" s="14"/>
      <x:c r="CQ86" s="13"/>
      <x:c r="CR86" s="14"/>
      <x:c r="CS86" s="13"/>
      <x:c r="CT86" s="13"/>
      <x:c r="CU86" s="13"/>
      <x:c r="CV86" s="13"/>
      <x:c r="CW86" s="13"/>
      <x:c r="CY86" s="13"/>
    </x:row>
    <x:row r="87" spans="1:103" ht="18" customHeight="1">
      <x:c r="A87" s="15"/>
      <x:c r="B87" s="13"/>
      <x:c r="C87" s="14"/>
      <x:c r="D87" s="13"/>
      <x:c r="E87" s="14"/>
      <x:c r="F87" s="13"/>
      <x:c r="G87" s="14"/>
      <x:c r="H87" s="13"/>
      <x:c r="I87" s="14"/>
      <x:c r="J87" s="13"/>
      <x:c r="K87" s="13"/>
      <x:c r="L87" s="14"/>
      <x:c r="M87" s="13"/>
      <x:c r="N87" s="13"/>
      <x:c r="O87" s="13"/>
      <x:c r="P87" s="13"/>
      <x:c r="Q87" s="13"/>
      <x:c r="R87" s="14"/>
      <x:c r="S87" s="13"/>
      <x:c r="T87" s="14"/>
      <x:c r="U87" s="13"/>
      <x:c r="V87" s="14"/>
      <x:c r="W87" s="13"/>
      <x:c r="X87" s="13"/>
      <x:c r="Y87" s="13"/>
      <x:c r="Z87" s="13"/>
      <x:c r="AA87" s="13"/>
      <x:c r="AB87" s="13"/>
      <x:c r="AC87" s="13"/>
      <x:c r="AD87" s="13"/>
      <x:c r="AE87" s="13"/>
      <x:c r="AF87" s="13"/>
      <x:c r="AG87" s="13"/>
      <x:c r="AH87" s="13"/>
      <x:c r="AI87" s="13"/>
      <x:c r="AJ87" s="13"/>
      <x:c r="AK87" s="55"/>
      <x:c r="AL87" s="13"/>
      <x:c r="AM87" s="13"/>
      <x:c r="AN87" s="14"/>
      <x:c r="AO87" s="13"/>
      <x:c r="AP87" s="13"/>
      <x:c r="AQ87" s="13"/>
      <x:c r="AR87" s="14"/>
      <x:c r="AS87" s="13"/>
      <x:c r="AT87" s="14"/>
      <x:c r="AU87" s="13"/>
      <x:c r="AV87" s="13"/>
      <x:c r="AW87" s="13"/>
      <x:c r="AX87" s="13"/>
      <x:c r="AY87" s="13"/>
      <x:c r="AZ87" s="13"/>
      <x:c r="BA87" s="14"/>
      <x:c r="BB87" s="13"/>
      <x:c r="BC87" s="13"/>
      <x:c r="BD87" s="13"/>
      <x:c r="BE87" s="13"/>
      <x:c r="BF87" s="13"/>
      <x:c r="BG87" s="13"/>
      <x:c r="BH87" s="13"/>
      <x:c r="BI87" s="13"/>
      <x:c r="BJ87" s="14"/>
      <x:c r="BK87" s="13"/>
      <x:c r="BL87" s="14"/>
      <x:c r="BM87" s="13"/>
      <x:c r="BN87" s="14"/>
      <x:c r="BO87" s="13"/>
      <x:c r="BP87" s="14"/>
      <x:c r="BQ87" s="13"/>
      <x:c r="BR87" s="13"/>
      <x:c r="BS87" s="13"/>
      <x:c r="BT87" s="13"/>
      <x:c r="BU87" s="55"/>
      <x:c r="BV87" s="13"/>
      <x:c r="BW87" s="13"/>
      <x:c r="BX87" s="13"/>
      <x:c r="BY87" s="14"/>
      <x:c r="BZ87" s="13"/>
      <x:c r="CA87" s="14"/>
      <x:c r="CB87" s="13"/>
      <x:c r="CC87" s="14"/>
      <x:c r="CD87" s="13"/>
      <x:c r="CE87" s="13"/>
      <x:c r="CF87" s="14"/>
      <x:c r="CG87" s="13"/>
      <x:c r="CH87" s="13"/>
      <x:c r="CI87" s="13"/>
      <x:c r="CJ87" s="13"/>
      <x:c r="CK87" s="13"/>
      <x:c r="CL87" s="13"/>
      <x:c r="CM87" s="13"/>
      <x:c r="CN87" s="13"/>
      <x:c r="CO87" s="13"/>
      <x:c r="CP87" s="14"/>
      <x:c r="CQ87" s="13"/>
      <x:c r="CR87" s="14"/>
      <x:c r="CS87" s="13"/>
      <x:c r="CT87" s="13"/>
      <x:c r="CU87" s="13"/>
      <x:c r="CV87" s="13"/>
      <x:c r="CW87" s="13"/>
      <x:c r="CY87" s="13"/>
    </x:row>
    <x:row r="88" spans="1:103" ht="18" customHeight="1">
      <x:c r="A88" s="15"/>
      <x:c r="B88" s="13"/>
      <x:c r="C88" s="14"/>
      <x:c r="D88" s="13"/>
      <x:c r="E88" s="14"/>
      <x:c r="F88" s="13"/>
      <x:c r="G88" s="14"/>
      <x:c r="H88" s="13"/>
      <x:c r="I88" s="14"/>
      <x:c r="J88" s="13"/>
      <x:c r="K88" s="13"/>
      <x:c r="L88" s="14"/>
      <x:c r="M88" s="13"/>
      <x:c r="N88" s="13"/>
      <x:c r="O88" s="13"/>
      <x:c r="P88" s="13"/>
      <x:c r="Q88" s="13"/>
      <x:c r="R88" s="14"/>
      <x:c r="S88" s="13"/>
      <x:c r="T88" s="14"/>
      <x:c r="U88" s="13"/>
      <x:c r="V88" s="14"/>
      <x:c r="W88" s="13"/>
      <x:c r="X88" s="13"/>
      <x:c r="Y88" s="13"/>
      <x:c r="Z88" s="13"/>
      <x:c r="AA88" s="13"/>
      <x:c r="AB88" s="13"/>
      <x:c r="AC88" s="13"/>
      <x:c r="AD88" s="13"/>
      <x:c r="AE88" s="13"/>
      <x:c r="AF88" s="13"/>
      <x:c r="AG88" s="13"/>
      <x:c r="AH88" s="13"/>
      <x:c r="AI88" s="13"/>
      <x:c r="AJ88" s="13"/>
      <x:c r="AK88" s="55"/>
      <x:c r="AL88" s="13"/>
      <x:c r="AM88" s="13"/>
      <x:c r="AN88" s="14"/>
      <x:c r="AO88" s="13"/>
      <x:c r="AP88" s="13"/>
      <x:c r="AQ88" s="13"/>
      <x:c r="AR88" s="14"/>
      <x:c r="AS88" s="13"/>
      <x:c r="AT88" s="14"/>
      <x:c r="AU88" s="13"/>
      <x:c r="AV88" s="13"/>
      <x:c r="AW88" s="13"/>
      <x:c r="AX88" s="13"/>
      <x:c r="AY88" s="13"/>
      <x:c r="AZ88" s="13"/>
      <x:c r="BA88" s="14"/>
      <x:c r="BB88" s="13"/>
      <x:c r="BC88" s="13"/>
      <x:c r="BD88" s="13"/>
      <x:c r="BE88" s="13"/>
      <x:c r="BF88" s="13"/>
      <x:c r="BG88" s="13"/>
      <x:c r="BH88" s="13"/>
      <x:c r="BI88" s="13"/>
      <x:c r="BJ88" s="14"/>
      <x:c r="BK88" s="13"/>
      <x:c r="BL88" s="14"/>
      <x:c r="BM88" s="13"/>
      <x:c r="BN88" s="14"/>
      <x:c r="BO88" s="13"/>
      <x:c r="BP88" s="14"/>
      <x:c r="BQ88" s="13"/>
      <x:c r="BR88" s="13"/>
      <x:c r="BS88" s="13"/>
      <x:c r="BT88" s="13"/>
      <x:c r="BU88" s="55"/>
      <x:c r="BV88" s="13"/>
      <x:c r="BW88" s="13"/>
      <x:c r="BX88" s="13"/>
      <x:c r="BY88" s="14"/>
      <x:c r="BZ88" s="13"/>
      <x:c r="CA88" s="14"/>
      <x:c r="CB88" s="13"/>
      <x:c r="CC88" s="14"/>
      <x:c r="CD88" s="13"/>
      <x:c r="CE88" s="13"/>
      <x:c r="CF88" s="14"/>
      <x:c r="CG88" s="13"/>
      <x:c r="CH88" s="13"/>
      <x:c r="CI88" s="13"/>
      <x:c r="CJ88" s="13"/>
      <x:c r="CK88" s="13"/>
      <x:c r="CL88" s="13"/>
      <x:c r="CM88" s="13"/>
      <x:c r="CN88" s="13"/>
      <x:c r="CO88" s="13"/>
      <x:c r="CP88" s="14"/>
      <x:c r="CQ88" s="13"/>
      <x:c r="CR88" s="14"/>
      <x:c r="CS88" s="13"/>
      <x:c r="CT88" s="13"/>
      <x:c r="CU88" s="13"/>
      <x:c r="CV88" s="13"/>
      <x:c r="CW88" s="13"/>
      <x:c r="CY88" s="13"/>
    </x:row>
    <x:row r="89" spans="1:103" ht="18" customHeight="1">
      <x:c r="A89" s="15"/>
      <x:c r="B89" s="13"/>
      <x:c r="C89" s="14"/>
      <x:c r="D89" s="13"/>
      <x:c r="E89" s="14"/>
      <x:c r="F89" s="13"/>
      <x:c r="G89" s="14"/>
      <x:c r="H89" s="13"/>
      <x:c r="I89" s="14"/>
      <x:c r="J89" s="13"/>
      <x:c r="K89" s="13"/>
      <x:c r="L89" s="14"/>
      <x:c r="M89" s="13"/>
      <x:c r="N89" s="13"/>
      <x:c r="O89" s="13"/>
      <x:c r="P89" s="13"/>
      <x:c r="Q89" s="13"/>
      <x:c r="R89" s="14"/>
      <x:c r="S89" s="13"/>
      <x:c r="T89" s="14"/>
      <x:c r="U89" s="13"/>
      <x:c r="V89" s="14"/>
      <x:c r="W89" s="13"/>
      <x:c r="X89" s="13"/>
      <x:c r="Y89" s="13"/>
      <x:c r="Z89" s="13"/>
      <x:c r="AA89" s="13"/>
      <x:c r="AB89" s="13"/>
      <x:c r="AC89" s="13"/>
      <x:c r="AD89" s="13"/>
      <x:c r="AE89" s="13"/>
      <x:c r="AF89" s="13"/>
      <x:c r="AG89" s="13"/>
      <x:c r="AH89" s="13"/>
      <x:c r="AI89" s="13"/>
      <x:c r="AJ89" s="13"/>
      <x:c r="AK89" s="55"/>
      <x:c r="AL89" s="13"/>
      <x:c r="AM89" s="13"/>
      <x:c r="AN89" s="14"/>
      <x:c r="AO89" s="13"/>
      <x:c r="AP89" s="13"/>
      <x:c r="AQ89" s="13"/>
      <x:c r="AR89" s="14"/>
      <x:c r="AS89" s="13"/>
      <x:c r="AT89" s="14"/>
      <x:c r="AU89" s="13"/>
      <x:c r="AV89" s="13"/>
      <x:c r="AW89" s="13"/>
      <x:c r="AX89" s="13"/>
      <x:c r="AY89" s="13"/>
      <x:c r="AZ89" s="13"/>
      <x:c r="BA89" s="14"/>
      <x:c r="BB89" s="13"/>
      <x:c r="BC89" s="13"/>
      <x:c r="BD89" s="13"/>
      <x:c r="BE89" s="13"/>
      <x:c r="BF89" s="13"/>
      <x:c r="BG89" s="13"/>
      <x:c r="BH89" s="13"/>
      <x:c r="BI89" s="13"/>
      <x:c r="BJ89" s="14"/>
      <x:c r="BK89" s="13"/>
      <x:c r="BL89" s="14"/>
      <x:c r="BM89" s="13"/>
      <x:c r="BN89" s="14"/>
      <x:c r="BO89" s="13"/>
      <x:c r="BP89" s="14"/>
      <x:c r="BQ89" s="13"/>
      <x:c r="BR89" s="13"/>
      <x:c r="BS89" s="13"/>
      <x:c r="BT89" s="13"/>
      <x:c r="BU89" s="55"/>
      <x:c r="BV89" s="13"/>
      <x:c r="BW89" s="13"/>
      <x:c r="BX89" s="13"/>
      <x:c r="BY89" s="14"/>
      <x:c r="BZ89" s="13"/>
      <x:c r="CA89" s="14"/>
      <x:c r="CB89" s="13"/>
      <x:c r="CC89" s="14"/>
      <x:c r="CD89" s="13"/>
      <x:c r="CE89" s="13"/>
      <x:c r="CF89" s="14"/>
      <x:c r="CG89" s="13"/>
      <x:c r="CH89" s="13"/>
      <x:c r="CI89" s="13"/>
      <x:c r="CJ89" s="13"/>
      <x:c r="CK89" s="13"/>
      <x:c r="CL89" s="13"/>
      <x:c r="CM89" s="13"/>
      <x:c r="CN89" s="13"/>
      <x:c r="CO89" s="13"/>
      <x:c r="CP89" s="14"/>
      <x:c r="CQ89" s="13"/>
      <x:c r="CR89" s="14"/>
      <x:c r="CS89" s="13"/>
      <x:c r="CT89" s="13"/>
      <x:c r="CU89" s="13"/>
      <x:c r="CV89" s="13"/>
      <x:c r="CW89" s="13"/>
      <x:c r="CY89" s="13"/>
    </x:row>
    <x:row r="90" spans="1:103" ht="18" customHeight="1">
      <x:c r="A90" s="15"/>
      <x:c r="B90" s="13"/>
      <x:c r="C90" s="14"/>
      <x:c r="D90" s="13"/>
      <x:c r="E90" s="14"/>
      <x:c r="F90" s="13"/>
      <x:c r="G90" s="14"/>
      <x:c r="H90" s="13"/>
      <x:c r="I90" s="14"/>
      <x:c r="J90" s="13"/>
      <x:c r="K90" s="13"/>
      <x:c r="L90" s="14"/>
      <x:c r="M90" s="13"/>
      <x:c r="N90" s="13"/>
      <x:c r="O90" s="13"/>
      <x:c r="P90" s="13"/>
      <x:c r="Q90" s="13"/>
      <x:c r="R90" s="14"/>
      <x:c r="S90" s="13"/>
      <x:c r="T90" s="14"/>
      <x:c r="U90" s="13"/>
      <x:c r="V90" s="14"/>
      <x:c r="W90" s="13"/>
      <x:c r="X90" s="13"/>
      <x:c r="Y90" s="13"/>
      <x:c r="Z90" s="13"/>
      <x:c r="AA90" s="13"/>
      <x:c r="AB90" s="13"/>
      <x:c r="AC90" s="13"/>
      <x:c r="AD90" s="13"/>
      <x:c r="AE90" s="13"/>
      <x:c r="AF90" s="13"/>
      <x:c r="AG90" s="13"/>
      <x:c r="AH90" s="13"/>
      <x:c r="AI90" s="13"/>
      <x:c r="AJ90" s="13"/>
      <x:c r="AK90" s="55"/>
      <x:c r="AL90" s="13"/>
      <x:c r="AM90" s="13"/>
      <x:c r="AN90" s="14"/>
      <x:c r="AO90" s="13"/>
      <x:c r="AP90" s="13"/>
      <x:c r="AQ90" s="13"/>
      <x:c r="AR90" s="14"/>
      <x:c r="AS90" s="13"/>
      <x:c r="AT90" s="14"/>
      <x:c r="AU90" s="13"/>
      <x:c r="AV90" s="13"/>
      <x:c r="AW90" s="13"/>
      <x:c r="AX90" s="13"/>
      <x:c r="AY90" s="13"/>
      <x:c r="AZ90" s="13"/>
      <x:c r="BA90" s="14"/>
      <x:c r="BB90" s="13"/>
      <x:c r="BC90" s="13"/>
      <x:c r="BD90" s="13"/>
      <x:c r="BE90" s="13"/>
      <x:c r="BF90" s="13"/>
      <x:c r="BG90" s="13"/>
      <x:c r="BH90" s="13"/>
      <x:c r="BI90" s="13"/>
      <x:c r="BJ90" s="14"/>
      <x:c r="BK90" s="13"/>
      <x:c r="BL90" s="14"/>
      <x:c r="BM90" s="13"/>
      <x:c r="BN90" s="14"/>
      <x:c r="BO90" s="13"/>
      <x:c r="BP90" s="14"/>
      <x:c r="BQ90" s="13"/>
      <x:c r="BR90" s="13"/>
      <x:c r="BS90" s="13"/>
      <x:c r="BT90" s="13"/>
      <x:c r="BU90" s="55"/>
      <x:c r="BV90" s="13"/>
      <x:c r="BW90" s="13"/>
      <x:c r="BX90" s="13"/>
      <x:c r="BY90" s="14"/>
      <x:c r="BZ90" s="13"/>
      <x:c r="CA90" s="14"/>
      <x:c r="CB90" s="13"/>
      <x:c r="CC90" s="14"/>
      <x:c r="CD90" s="13"/>
      <x:c r="CE90" s="13"/>
      <x:c r="CF90" s="14"/>
      <x:c r="CG90" s="13"/>
      <x:c r="CH90" s="13"/>
      <x:c r="CI90" s="13"/>
      <x:c r="CJ90" s="13"/>
      <x:c r="CK90" s="13"/>
      <x:c r="CL90" s="13"/>
      <x:c r="CM90" s="13"/>
      <x:c r="CN90" s="13"/>
      <x:c r="CO90" s="13"/>
      <x:c r="CP90" s="14"/>
      <x:c r="CQ90" s="13"/>
      <x:c r="CR90" s="14"/>
      <x:c r="CS90" s="13"/>
      <x:c r="CT90" s="13"/>
      <x:c r="CU90" s="13"/>
      <x:c r="CV90" s="13"/>
      <x:c r="CW90" s="13"/>
      <x:c r="CY90" s="13"/>
    </x:row>
    <x:row r="91" spans="1:103" ht="18" customHeight="1">
      <x:c r="A91" s="15"/>
      <x:c r="B91" s="13"/>
      <x:c r="C91" s="14"/>
      <x:c r="D91" s="13"/>
      <x:c r="E91" s="14"/>
      <x:c r="F91" s="13"/>
      <x:c r="G91" s="14"/>
      <x:c r="H91" s="13"/>
      <x:c r="I91" s="14"/>
      <x:c r="J91" s="13"/>
      <x:c r="K91" s="13"/>
      <x:c r="L91" s="14"/>
      <x:c r="M91" s="13"/>
      <x:c r="N91" s="13"/>
      <x:c r="O91" s="13"/>
      <x:c r="P91" s="13"/>
      <x:c r="Q91" s="13"/>
      <x:c r="R91" s="14"/>
      <x:c r="S91" s="13"/>
      <x:c r="T91" s="14"/>
      <x:c r="U91" s="13"/>
      <x:c r="V91" s="14"/>
      <x:c r="W91" s="13"/>
      <x:c r="X91" s="13"/>
      <x:c r="Y91" s="13"/>
      <x:c r="Z91" s="13"/>
      <x:c r="AA91" s="13"/>
      <x:c r="AB91" s="13"/>
      <x:c r="AC91" s="13"/>
      <x:c r="AD91" s="13"/>
      <x:c r="AE91" s="13"/>
      <x:c r="AF91" s="13"/>
      <x:c r="AG91" s="13"/>
      <x:c r="AH91" s="13"/>
      <x:c r="AI91" s="13"/>
      <x:c r="AJ91" s="13"/>
      <x:c r="AK91" s="55"/>
      <x:c r="AL91" s="13"/>
      <x:c r="AM91" s="13"/>
      <x:c r="AN91" s="14"/>
      <x:c r="AO91" s="13"/>
      <x:c r="AP91" s="13"/>
      <x:c r="AQ91" s="13"/>
      <x:c r="AR91" s="14"/>
      <x:c r="AS91" s="13"/>
      <x:c r="AT91" s="14"/>
      <x:c r="AU91" s="13"/>
      <x:c r="AV91" s="13"/>
      <x:c r="AW91" s="13"/>
      <x:c r="AX91" s="13"/>
      <x:c r="AY91" s="13"/>
      <x:c r="AZ91" s="13"/>
      <x:c r="BA91" s="14"/>
      <x:c r="BB91" s="13"/>
      <x:c r="BC91" s="13"/>
      <x:c r="BD91" s="13"/>
      <x:c r="BE91" s="13"/>
      <x:c r="BF91" s="13"/>
      <x:c r="BG91" s="13"/>
      <x:c r="BH91" s="13"/>
      <x:c r="BI91" s="13"/>
      <x:c r="BJ91" s="14"/>
      <x:c r="BK91" s="13"/>
      <x:c r="BL91" s="14"/>
      <x:c r="BM91" s="13"/>
      <x:c r="BN91" s="14"/>
      <x:c r="BO91" s="13"/>
      <x:c r="BP91" s="14"/>
      <x:c r="BQ91" s="13"/>
      <x:c r="BR91" s="13"/>
      <x:c r="BS91" s="13"/>
      <x:c r="BT91" s="13"/>
      <x:c r="BU91" s="55"/>
      <x:c r="BV91" s="13"/>
      <x:c r="BW91" s="13"/>
      <x:c r="BX91" s="13"/>
      <x:c r="BY91" s="14"/>
      <x:c r="BZ91" s="13"/>
      <x:c r="CA91" s="14"/>
      <x:c r="CB91" s="13"/>
      <x:c r="CC91" s="14"/>
      <x:c r="CD91" s="13"/>
      <x:c r="CE91" s="13"/>
      <x:c r="CF91" s="14"/>
      <x:c r="CG91" s="13"/>
      <x:c r="CH91" s="13"/>
      <x:c r="CI91" s="13"/>
      <x:c r="CJ91" s="13"/>
      <x:c r="CK91" s="13"/>
      <x:c r="CL91" s="13"/>
      <x:c r="CM91" s="13"/>
      <x:c r="CN91" s="13"/>
      <x:c r="CO91" s="13"/>
      <x:c r="CP91" s="14"/>
      <x:c r="CQ91" s="13"/>
      <x:c r="CR91" s="14"/>
      <x:c r="CS91" s="13"/>
      <x:c r="CT91" s="13"/>
      <x:c r="CU91" s="13"/>
      <x:c r="CV91" s="13"/>
      <x:c r="CW91" s="13"/>
      <x:c r="CY91" s="13"/>
    </x:row>
    <x:row r="92" spans="1:103" ht="18" customHeight="1">
      <x:c r="A92" s="15"/>
      <x:c r="B92" s="13"/>
      <x:c r="C92" s="14"/>
      <x:c r="D92" s="13"/>
      <x:c r="E92" s="14"/>
      <x:c r="F92" s="13"/>
      <x:c r="G92" s="14"/>
      <x:c r="H92" s="13"/>
      <x:c r="I92" s="14"/>
      <x:c r="J92" s="13"/>
      <x:c r="K92" s="13"/>
      <x:c r="L92" s="14"/>
      <x:c r="M92" s="13"/>
      <x:c r="N92" s="13"/>
      <x:c r="O92" s="13"/>
      <x:c r="P92" s="13"/>
      <x:c r="Q92" s="13"/>
      <x:c r="R92" s="14"/>
      <x:c r="S92" s="13"/>
      <x:c r="T92" s="14"/>
      <x:c r="U92" s="13"/>
      <x:c r="V92" s="14"/>
      <x:c r="W92" s="13"/>
      <x:c r="X92" s="13"/>
      <x:c r="Y92" s="13"/>
      <x:c r="Z92" s="13"/>
      <x:c r="AA92" s="13"/>
      <x:c r="AB92" s="13"/>
      <x:c r="AC92" s="13"/>
      <x:c r="AD92" s="13"/>
      <x:c r="AE92" s="13"/>
      <x:c r="AF92" s="13"/>
      <x:c r="AG92" s="13"/>
      <x:c r="AH92" s="13"/>
      <x:c r="AI92" s="13"/>
      <x:c r="AJ92" s="13"/>
      <x:c r="AK92" s="55"/>
      <x:c r="AL92" s="13"/>
      <x:c r="AM92" s="13"/>
      <x:c r="AN92" s="14"/>
      <x:c r="AO92" s="13"/>
      <x:c r="AP92" s="13"/>
      <x:c r="AQ92" s="13"/>
      <x:c r="AR92" s="14"/>
      <x:c r="AS92" s="13"/>
      <x:c r="AT92" s="14"/>
      <x:c r="AU92" s="13"/>
      <x:c r="AV92" s="13"/>
      <x:c r="AW92" s="13"/>
      <x:c r="AX92" s="13"/>
      <x:c r="AY92" s="13"/>
      <x:c r="AZ92" s="13"/>
      <x:c r="BA92" s="14"/>
      <x:c r="BB92" s="13"/>
      <x:c r="BC92" s="13"/>
      <x:c r="BD92" s="13"/>
      <x:c r="BE92" s="13"/>
      <x:c r="BF92" s="13"/>
      <x:c r="BG92" s="13"/>
      <x:c r="BH92" s="13"/>
      <x:c r="BI92" s="13"/>
      <x:c r="BJ92" s="14"/>
      <x:c r="BK92" s="13"/>
      <x:c r="BL92" s="14"/>
      <x:c r="BM92" s="13"/>
      <x:c r="BN92" s="14"/>
      <x:c r="BO92" s="13"/>
      <x:c r="BP92" s="14"/>
      <x:c r="BQ92" s="13"/>
      <x:c r="BR92" s="13"/>
      <x:c r="BS92" s="13"/>
      <x:c r="BT92" s="13"/>
      <x:c r="BU92" s="55"/>
      <x:c r="BV92" s="13"/>
      <x:c r="BW92" s="13"/>
      <x:c r="BX92" s="13"/>
      <x:c r="BY92" s="14"/>
      <x:c r="BZ92" s="13"/>
      <x:c r="CA92" s="14"/>
      <x:c r="CB92" s="13"/>
      <x:c r="CC92" s="14"/>
      <x:c r="CD92" s="13"/>
      <x:c r="CE92" s="13"/>
      <x:c r="CF92" s="14"/>
      <x:c r="CG92" s="13"/>
      <x:c r="CH92" s="13"/>
      <x:c r="CI92" s="13"/>
      <x:c r="CJ92" s="13"/>
      <x:c r="CK92" s="13"/>
      <x:c r="CL92" s="13"/>
      <x:c r="CM92" s="13"/>
      <x:c r="CN92" s="13"/>
      <x:c r="CO92" s="13"/>
      <x:c r="CP92" s="14"/>
      <x:c r="CQ92" s="13"/>
      <x:c r="CR92" s="14"/>
      <x:c r="CS92" s="13"/>
      <x:c r="CT92" s="13"/>
      <x:c r="CU92" s="13"/>
      <x:c r="CV92" s="13"/>
      <x:c r="CW92" s="13"/>
      <x:c r="CY92" s="13"/>
    </x:row>
    <x:row r="93" spans="1:103" ht="18" customHeight="1">
      <x:c r="A93" s="15"/>
      <x:c r="B93" s="13"/>
      <x:c r="C93" s="14"/>
      <x:c r="D93" s="13"/>
      <x:c r="E93" s="14"/>
      <x:c r="F93" s="13"/>
      <x:c r="G93" s="14"/>
      <x:c r="H93" s="13"/>
      <x:c r="I93" s="14"/>
      <x:c r="J93" s="13"/>
      <x:c r="K93" s="13"/>
      <x:c r="L93" s="14"/>
      <x:c r="M93" s="13"/>
      <x:c r="N93" s="13"/>
      <x:c r="O93" s="13"/>
      <x:c r="P93" s="13"/>
      <x:c r="Q93" s="13"/>
      <x:c r="R93" s="14"/>
      <x:c r="S93" s="13"/>
      <x:c r="T93" s="14"/>
      <x:c r="U93" s="13"/>
      <x:c r="V93" s="14"/>
      <x:c r="W93" s="13"/>
      <x:c r="X93" s="13"/>
      <x:c r="Y93" s="13"/>
      <x:c r="Z93" s="13"/>
      <x:c r="AA93" s="13"/>
      <x:c r="AB93" s="13"/>
      <x:c r="AC93" s="13"/>
      <x:c r="AD93" s="13"/>
      <x:c r="AE93" s="13"/>
      <x:c r="AF93" s="13"/>
      <x:c r="AG93" s="13"/>
      <x:c r="AH93" s="13"/>
      <x:c r="AI93" s="13"/>
      <x:c r="AJ93" s="13"/>
      <x:c r="AK93" s="55"/>
      <x:c r="AL93" s="13"/>
      <x:c r="AM93" s="13"/>
      <x:c r="AN93" s="14"/>
      <x:c r="AO93" s="13"/>
      <x:c r="AP93" s="13"/>
      <x:c r="AQ93" s="13"/>
      <x:c r="AR93" s="14"/>
      <x:c r="AS93" s="13"/>
      <x:c r="AT93" s="14"/>
      <x:c r="AU93" s="13"/>
      <x:c r="AV93" s="13"/>
      <x:c r="AW93" s="13"/>
      <x:c r="AX93" s="13"/>
      <x:c r="AY93" s="13"/>
      <x:c r="AZ93" s="13"/>
      <x:c r="BA93" s="14"/>
      <x:c r="BB93" s="13"/>
      <x:c r="BC93" s="13"/>
      <x:c r="BD93" s="13"/>
      <x:c r="BE93" s="13"/>
      <x:c r="BF93" s="13"/>
      <x:c r="BG93" s="13"/>
      <x:c r="BH93" s="13"/>
      <x:c r="BI93" s="13"/>
      <x:c r="BJ93" s="14"/>
      <x:c r="BK93" s="13"/>
      <x:c r="BL93" s="14"/>
      <x:c r="BM93" s="13"/>
      <x:c r="BN93" s="14"/>
      <x:c r="BO93" s="13"/>
      <x:c r="BP93" s="14"/>
      <x:c r="BQ93" s="13"/>
      <x:c r="BR93" s="13"/>
      <x:c r="BS93" s="13"/>
      <x:c r="BT93" s="13"/>
      <x:c r="BU93" s="55"/>
      <x:c r="BV93" s="13"/>
      <x:c r="BW93" s="13"/>
      <x:c r="BX93" s="13"/>
      <x:c r="BY93" s="14"/>
      <x:c r="BZ93" s="13"/>
      <x:c r="CA93" s="14"/>
      <x:c r="CB93" s="13"/>
      <x:c r="CC93" s="14"/>
      <x:c r="CD93" s="13"/>
      <x:c r="CE93" s="13"/>
      <x:c r="CF93" s="14"/>
      <x:c r="CG93" s="13"/>
      <x:c r="CH93" s="13"/>
      <x:c r="CI93" s="13"/>
      <x:c r="CJ93" s="13"/>
      <x:c r="CK93" s="13"/>
      <x:c r="CL93" s="13"/>
      <x:c r="CM93" s="13"/>
      <x:c r="CN93" s="13"/>
      <x:c r="CO93" s="13"/>
      <x:c r="CP93" s="14"/>
      <x:c r="CQ93" s="13"/>
      <x:c r="CR93" s="14"/>
      <x:c r="CS93" s="13"/>
      <x:c r="CT93" s="13"/>
      <x:c r="CU93" s="13"/>
      <x:c r="CV93" s="13"/>
      <x:c r="CW93" s="13"/>
      <x:c r="CY93" s="13"/>
    </x:row>
    <x:row r="94" spans="1:103" ht="18" customHeight="1">
      <x:c r="A94" s="15"/>
      <x:c r="B94" s="13"/>
      <x:c r="C94" s="14"/>
      <x:c r="D94" s="13"/>
      <x:c r="E94" s="14"/>
      <x:c r="F94" s="13"/>
      <x:c r="G94" s="14"/>
      <x:c r="H94" s="13"/>
      <x:c r="I94" s="14"/>
      <x:c r="J94" s="13"/>
      <x:c r="K94" s="13"/>
      <x:c r="L94" s="14"/>
      <x:c r="M94" s="13"/>
      <x:c r="N94" s="13"/>
      <x:c r="O94" s="13"/>
      <x:c r="P94" s="13"/>
      <x:c r="Q94" s="13"/>
      <x:c r="R94" s="14"/>
      <x:c r="S94" s="13"/>
      <x:c r="T94" s="14"/>
      <x:c r="U94" s="13"/>
      <x:c r="V94" s="14"/>
      <x:c r="W94" s="13"/>
      <x:c r="X94" s="13"/>
      <x:c r="Y94" s="13"/>
      <x:c r="Z94" s="13"/>
      <x:c r="AA94" s="13"/>
      <x:c r="AB94" s="13"/>
      <x:c r="AC94" s="13"/>
      <x:c r="AD94" s="13"/>
      <x:c r="AE94" s="13"/>
      <x:c r="AF94" s="13"/>
      <x:c r="AG94" s="13"/>
      <x:c r="AH94" s="13"/>
      <x:c r="AI94" s="13"/>
      <x:c r="AJ94" s="13"/>
      <x:c r="AK94" s="55"/>
      <x:c r="AL94" s="13"/>
      <x:c r="AM94" s="13"/>
      <x:c r="AN94" s="14"/>
      <x:c r="AO94" s="13"/>
      <x:c r="AP94" s="13"/>
      <x:c r="AQ94" s="13"/>
      <x:c r="AR94" s="14"/>
      <x:c r="AS94" s="13"/>
      <x:c r="AT94" s="14"/>
      <x:c r="AU94" s="13"/>
      <x:c r="AV94" s="13"/>
      <x:c r="AW94" s="13"/>
      <x:c r="AX94" s="13"/>
      <x:c r="AY94" s="13"/>
      <x:c r="AZ94" s="13"/>
      <x:c r="BA94" s="14"/>
      <x:c r="BB94" s="13"/>
      <x:c r="BC94" s="13"/>
      <x:c r="BD94" s="13"/>
      <x:c r="BE94" s="13"/>
      <x:c r="BF94" s="13"/>
      <x:c r="BG94" s="13"/>
      <x:c r="BH94" s="13"/>
      <x:c r="BI94" s="13"/>
      <x:c r="BJ94" s="14"/>
      <x:c r="BK94" s="13"/>
      <x:c r="BL94" s="14"/>
      <x:c r="BM94" s="13"/>
      <x:c r="BN94" s="14"/>
      <x:c r="BO94" s="13"/>
      <x:c r="BP94" s="14"/>
      <x:c r="BQ94" s="13"/>
      <x:c r="BR94" s="13"/>
      <x:c r="BS94" s="13"/>
      <x:c r="BT94" s="13"/>
      <x:c r="BU94" s="55"/>
      <x:c r="BV94" s="13"/>
      <x:c r="BW94" s="13"/>
      <x:c r="BX94" s="13"/>
      <x:c r="BY94" s="14"/>
      <x:c r="BZ94" s="13"/>
      <x:c r="CA94" s="14"/>
      <x:c r="CB94" s="13"/>
      <x:c r="CC94" s="14"/>
      <x:c r="CD94" s="13"/>
      <x:c r="CE94" s="13"/>
      <x:c r="CF94" s="14"/>
      <x:c r="CG94" s="13"/>
      <x:c r="CH94" s="13"/>
      <x:c r="CI94" s="13"/>
      <x:c r="CJ94" s="13"/>
      <x:c r="CK94" s="13"/>
      <x:c r="CL94" s="13"/>
      <x:c r="CM94" s="13"/>
      <x:c r="CN94" s="13"/>
      <x:c r="CO94" s="13"/>
      <x:c r="CP94" s="14"/>
      <x:c r="CQ94" s="13"/>
      <x:c r="CR94" s="14"/>
      <x:c r="CS94" s="13"/>
      <x:c r="CT94" s="13"/>
      <x:c r="CU94" s="13"/>
      <x:c r="CV94" s="13"/>
      <x:c r="CW94" s="13"/>
      <x:c r="CY94" s="13"/>
    </x:row>
    <x:row r="95" spans="1:103" ht="18" customHeight="1">
      <x:c r="A95" s="15"/>
      <x:c r="B95" s="13"/>
      <x:c r="C95" s="14"/>
      <x:c r="D95" s="13"/>
      <x:c r="E95" s="14"/>
      <x:c r="F95" s="13"/>
      <x:c r="G95" s="14"/>
      <x:c r="H95" s="13"/>
      <x:c r="I95" s="14"/>
      <x:c r="J95" s="13"/>
      <x:c r="K95" s="13"/>
      <x:c r="L95" s="14"/>
      <x:c r="M95" s="13"/>
      <x:c r="N95" s="13"/>
      <x:c r="O95" s="13"/>
      <x:c r="P95" s="13"/>
      <x:c r="Q95" s="13"/>
      <x:c r="R95" s="14"/>
      <x:c r="S95" s="13"/>
      <x:c r="T95" s="14"/>
      <x:c r="U95" s="13"/>
      <x:c r="V95" s="14"/>
      <x:c r="W95" s="13"/>
      <x:c r="X95" s="13"/>
      <x:c r="Y95" s="13"/>
      <x:c r="Z95" s="13"/>
      <x:c r="AA95" s="13"/>
      <x:c r="AB95" s="13"/>
      <x:c r="AC95" s="13"/>
      <x:c r="AD95" s="13"/>
      <x:c r="AE95" s="13"/>
      <x:c r="AF95" s="13"/>
      <x:c r="AG95" s="13"/>
      <x:c r="AH95" s="13"/>
      <x:c r="AI95" s="13"/>
      <x:c r="AJ95" s="13"/>
      <x:c r="AK95" s="55"/>
      <x:c r="AL95" s="13"/>
      <x:c r="AM95" s="13"/>
      <x:c r="AN95" s="14"/>
      <x:c r="AO95" s="13"/>
      <x:c r="AP95" s="13"/>
      <x:c r="AQ95" s="13"/>
      <x:c r="AR95" s="14"/>
      <x:c r="AS95" s="13"/>
      <x:c r="AT95" s="14"/>
      <x:c r="AU95" s="13"/>
      <x:c r="AV95" s="13"/>
      <x:c r="AW95" s="13"/>
      <x:c r="AX95" s="13"/>
      <x:c r="AY95" s="13"/>
      <x:c r="AZ95" s="13"/>
      <x:c r="BA95" s="14"/>
      <x:c r="BB95" s="13"/>
      <x:c r="BC95" s="13"/>
      <x:c r="BD95" s="13"/>
      <x:c r="BE95" s="13"/>
      <x:c r="BF95" s="13"/>
      <x:c r="BG95" s="13"/>
      <x:c r="BH95" s="13"/>
      <x:c r="BI95" s="13"/>
      <x:c r="BJ95" s="14"/>
      <x:c r="BK95" s="13"/>
      <x:c r="BL95" s="14"/>
      <x:c r="BM95" s="13"/>
      <x:c r="BN95" s="14"/>
      <x:c r="BO95" s="13"/>
      <x:c r="BP95" s="14"/>
      <x:c r="BQ95" s="13"/>
      <x:c r="BR95" s="13"/>
      <x:c r="BS95" s="13"/>
      <x:c r="BT95" s="13"/>
      <x:c r="BU95" s="55"/>
      <x:c r="BV95" s="13"/>
      <x:c r="BW95" s="13"/>
      <x:c r="BX95" s="13"/>
      <x:c r="BY95" s="14"/>
      <x:c r="BZ95" s="13"/>
      <x:c r="CA95" s="14"/>
      <x:c r="CB95" s="13"/>
      <x:c r="CC95" s="14"/>
      <x:c r="CD95" s="13"/>
      <x:c r="CE95" s="13"/>
      <x:c r="CF95" s="14"/>
      <x:c r="CG95" s="13"/>
      <x:c r="CH95" s="13"/>
      <x:c r="CI95" s="13"/>
      <x:c r="CJ95" s="13"/>
      <x:c r="CK95" s="13"/>
      <x:c r="CL95" s="13"/>
      <x:c r="CM95" s="13"/>
      <x:c r="CN95" s="13"/>
      <x:c r="CO95" s="13"/>
      <x:c r="CP95" s="14"/>
      <x:c r="CQ95" s="13"/>
      <x:c r="CR95" s="14"/>
      <x:c r="CS95" s="13"/>
      <x:c r="CT95" s="13"/>
      <x:c r="CU95" s="13"/>
      <x:c r="CV95" s="13"/>
      <x:c r="CW95" s="13"/>
      <x:c r="CY95" s="13"/>
    </x:row>
    <x:row r="96" spans="1:103" ht="18" customHeight="1">
      <x:c r="A96" s="15"/>
      <x:c r="B96" s="13"/>
      <x:c r="C96" s="14"/>
      <x:c r="D96" s="13"/>
      <x:c r="E96" s="14"/>
      <x:c r="F96" s="13"/>
      <x:c r="G96" s="14"/>
      <x:c r="H96" s="13"/>
      <x:c r="I96" s="14"/>
      <x:c r="J96" s="13"/>
      <x:c r="K96" s="13"/>
      <x:c r="L96" s="14"/>
      <x:c r="M96" s="13"/>
      <x:c r="N96" s="13"/>
      <x:c r="O96" s="13"/>
      <x:c r="P96" s="13"/>
      <x:c r="Q96" s="13"/>
      <x:c r="R96" s="14"/>
      <x:c r="S96" s="13"/>
      <x:c r="T96" s="14"/>
      <x:c r="U96" s="13"/>
      <x:c r="V96" s="14"/>
      <x:c r="W96" s="13"/>
      <x:c r="X96" s="13"/>
      <x:c r="Y96" s="13"/>
      <x:c r="Z96" s="13"/>
      <x:c r="AA96" s="13"/>
      <x:c r="AB96" s="13"/>
      <x:c r="AC96" s="13"/>
      <x:c r="AD96" s="13"/>
      <x:c r="AE96" s="13"/>
      <x:c r="AF96" s="13"/>
      <x:c r="AG96" s="13"/>
      <x:c r="AH96" s="13"/>
      <x:c r="AI96" s="13"/>
      <x:c r="AJ96" s="13"/>
      <x:c r="AK96" s="55"/>
      <x:c r="AL96" s="13"/>
      <x:c r="AM96" s="13"/>
      <x:c r="AN96" s="14"/>
      <x:c r="AO96" s="13"/>
      <x:c r="AP96" s="13"/>
      <x:c r="AQ96" s="13"/>
      <x:c r="AR96" s="14"/>
      <x:c r="AS96" s="13"/>
      <x:c r="AT96" s="14"/>
      <x:c r="AU96" s="13"/>
      <x:c r="AV96" s="13"/>
      <x:c r="AW96" s="13"/>
      <x:c r="AX96" s="13"/>
      <x:c r="AY96" s="13"/>
      <x:c r="AZ96" s="13"/>
      <x:c r="BA96" s="14"/>
      <x:c r="BB96" s="13"/>
      <x:c r="BC96" s="13"/>
      <x:c r="BD96" s="13"/>
      <x:c r="BE96" s="13"/>
      <x:c r="BF96" s="13"/>
      <x:c r="BG96" s="13"/>
      <x:c r="BH96" s="13"/>
      <x:c r="BI96" s="13"/>
      <x:c r="BJ96" s="14"/>
      <x:c r="BK96" s="13"/>
      <x:c r="BL96" s="14"/>
      <x:c r="BM96" s="13"/>
      <x:c r="BN96" s="14"/>
      <x:c r="BO96" s="13"/>
      <x:c r="BP96" s="14"/>
      <x:c r="BQ96" s="13"/>
      <x:c r="BR96" s="13"/>
      <x:c r="BS96" s="13"/>
      <x:c r="BT96" s="13"/>
      <x:c r="BU96" s="55"/>
      <x:c r="BV96" s="13"/>
      <x:c r="BW96" s="13"/>
      <x:c r="BX96" s="13"/>
      <x:c r="BY96" s="14"/>
      <x:c r="BZ96" s="13"/>
      <x:c r="CA96" s="14"/>
      <x:c r="CB96" s="13"/>
      <x:c r="CC96" s="14"/>
      <x:c r="CD96" s="13"/>
      <x:c r="CE96" s="13"/>
      <x:c r="CF96" s="14"/>
      <x:c r="CG96" s="13"/>
      <x:c r="CH96" s="13"/>
      <x:c r="CI96" s="13"/>
      <x:c r="CJ96" s="13"/>
      <x:c r="CK96" s="13"/>
      <x:c r="CL96" s="13"/>
      <x:c r="CM96" s="13"/>
      <x:c r="CN96" s="13"/>
      <x:c r="CO96" s="13"/>
      <x:c r="CP96" s="14"/>
      <x:c r="CQ96" s="13"/>
      <x:c r="CR96" s="14"/>
      <x:c r="CS96" s="13"/>
      <x:c r="CT96" s="13"/>
      <x:c r="CU96" s="13"/>
      <x:c r="CV96" s="13"/>
      <x:c r="CW96" s="13"/>
      <x:c r="CY96" s="13"/>
    </x:row>
    <x:row r="97" spans="1:103" ht="18" customHeight="1">
      <x:c r="A97" s="15"/>
      <x:c r="B97" s="13"/>
      <x:c r="C97" s="14"/>
      <x:c r="D97" s="13"/>
      <x:c r="E97" s="14"/>
      <x:c r="F97" s="13"/>
      <x:c r="G97" s="14"/>
      <x:c r="H97" s="13"/>
      <x:c r="I97" s="14"/>
      <x:c r="J97" s="13"/>
      <x:c r="K97" s="13"/>
      <x:c r="L97" s="14"/>
      <x:c r="M97" s="13"/>
      <x:c r="N97" s="13"/>
      <x:c r="O97" s="13"/>
      <x:c r="P97" s="13"/>
      <x:c r="Q97" s="13"/>
      <x:c r="R97" s="14"/>
      <x:c r="S97" s="13"/>
      <x:c r="T97" s="14"/>
      <x:c r="U97" s="13"/>
      <x:c r="V97" s="14"/>
      <x:c r="W97" s="13"/>
      <x:c r="X97" s="13"/>
      <x:c r="Y97" s="13"/>
      <x:c r="Z97" s="13"/>
      <x:c r="AA97" s="13"/>
      <x:c r="AB97" s="13"/>
      <x:c r="AC97" s="13"/>
      <x:c r="AD97" s="13"/>
      <x:c r="AE97" s="13"/>
      <x:c r="AF97" s="13"/>
      <x:c r="AG97" s="13"/>
      <x:c r="AH97" s="13"/>
      <x:c r="AI97" s="13"/>
      <x:c r="AJ97" s="13"/>
      <x:c r="AK97" s="55"/>
      <x:c r="AL97" s="13"/>
      <x:c r="AM97" s="13"/>
      <x:c r="AN97" s="14"/>
      <x:c r="AO97" s="13"/>
      <x:c r="AP97" s="13"/>
      <x:c r="AQ97" s="13"/>
      <x:c r="AR97" s="14"/>
      <x:c r="AS97" s="13"/>
      <x:c r="AT97" s="14"/>
      <x:c r="AU97" s="13"/>
      <x:c r="AV97" s="13"/>
      <x:c r="AW97" s="13"/>
      <x:c r="AX97" s="13"/>
      <x:c r="AY97" s="13"/>
      <x:c r="AZ97" s="13"/>
      <x:c r="BA97" s="14"/>
      <x:c r="BB97" s="13"/>
      <x:c r="BC97" s="13"/>
      <x:c r="BD97" s="13"/>
      <x:c r="BE97" s="13"/>
      <x:c r="BF97" s="13"/>
      <x:c r="BG97" s="13"/>
      <x:c r="BH97" s="13"/>
      <x:c r="BI97" s="13"/>
      <x:c r="BJ97" s="14"/>
      <x:c r="BK97" s="13"/>
      <x:c r="BL97" s="14"/>
      <x:c r="BM97" s="13"/>
      <x:c r="BN97" s="14"/>
      <x:c r="BO97" s="13"/>
      <x:c r="BP97" s="14"/>
      <x:c r="BQ97" s="13"/>
      <x:c r="BR97" s="13"/>
      <x:c r="BS97" s="13"/>
      <x:c r="BT97" s="13"/>
      <x:c r="BU97" s="55"/>
      <x:c r="BV97" s="13"/>
      <x:c r="BW97" s="13"/>
      <x:c r="BX97" s="13"/>
      <x:c r="BY97" s="14"/>
      <x:c r="BZ97" s="13"/>
      <x:c r="CA97" s="14"/>
      <x:c r="CB97" s="13"/>
      <x:c r="CC97" s="14"/>
      <x:c r="CD97" s="13"/>
      <x:c r="CE97" s="13"/>
      <x:c r="CF97" s="14"/>
      <x:c r="CG97" s="13"/>
      <x:c r="CH97" s="13"/>
      <x:c r="CI97" s="13"/>
      <x:c r="CJ97" s="13"/>
      <x:c r="CK97" s="13"/>
      <x:c r="CL97" s="13"/>
      <x:c r="CM97" s="13"/>
      <x:c r="CN97" s="13"/>
      <x:c r="CO97" s="13"/>
      <x:c r="CP97" s="14"/>
      <x:c r="CQ97" s="13"/>
      <x:c r="CR97" s="14"/>
      <x:c r="CS97" s="13"/>
      <x:c r="CT97" s="13"/>
      <x:c r="CU97" s="13"/>
      <x:c r="CV97" s="13"/>
      <x:c r="CW97" s="13"/>
      <x:c r="CY97" s="13"/>
    </x:row>
    <x:row r="98" spans="1:103" ht="18" customHeight="1">
      <x:c r="A98" s="15"/>
      <x:c r="B98" s="13"/>
      <x:c r="C98" s="14"/>
      <x:c r="D98" s="13"/>
      <x:c r="E98" s="14"/>
      <x:c r="F98" s="13"/>
      <x:c r="G98" s="14"/>
      <x:c r="H98" s="13"/>
      <x:c r="I98" s="14"/>
      <x:c r="J98" s="13"/>
      <x:c r="K98" s="13"/>
      <x:c r="L98" s="14"/>
      <x:c r="M98" s="13"/>
      <x:c r="N98" s="13"/>
      <x:c r="O98" s="13"/>
      <x:c r="P98" s="13"/>
      <x:c r="Q98" s="13"/>
      <x:c r="R98" s="14"/>
      <x:c r="S98" s="13"/>
      <x:c r="T98" s="14"/>
      <x:c r="U98" s="13"/>
      <x:c r="V98" s="14"/>
      <x:c r="W98" s="13"/>
      <x:c r="X98" s="13"/>
      <x:c r="Y98" s="13"/>
      <x:c r="Z98" s="13"/>
      <x:c r="AA98" s="13"/>
      <x:c r="AB98" s="13"/>
      <x:c r="AC98" s="13"/>
      <x:c r="AD98" s="13"/>
      <x:c r="AE98" s="13"/>
      <x:c r="AF98" s="13"/>
      <x:c r="AG98" s="13"/>
      <x:c r="AH98" s="13"/>
      <x:c r="AI98" s="13"/>
      <x:c r="AJ98" s="13"/>
      <x:c r="AK98" s="55"/>
      <x:c r="AL98" s="13"/>
      <x:c r="AM98" s="13"/>
      <x:c r="AN98" s="14"/>
      <x:c r="AO98" s="13"/>
      <x:c r="AP98" s="13"/>
      <x:c r="AQ98" s="13"/>
      <x:c r="AR98" s="14"/>
      <x:c r="AS98" s="13"/>
      <x:c r="AT98" s="14"/>
      <x:c r="AU98" s="13"/>
      <x:c r="AV98" s="13"/>
      <x:c r="AW98" s="13"/>
      <x:c r="AX98" s="13"/>
      <x:c r="AY98" s="13"/>
      <x:c r="AZ98" s="13"/>
      <x:c r="BA98" s="14"/>
      <x:c r="BB98" s="13"/>
      <x:c r="BC98" s="13"/>
      <x:c r="BD98" s="13"/>
      <x:c r="BE98" s="13"/>
      <x:c r="BF98" s="13"/>
      <x:c r="BG98" s="13"/>
      <x:c r="BH98" s="13"/>
      <x:c r="BI98" s="13"/>
      <x:c r="BJ98" s="14"/>
      <x:c r="BK98" s="13"/>
      <x:c r="BL98" s="14"/>
      <x:c r="BM98" s="13"/>
      <x:c r="BN98" s="14"/>
      <x:c r="BO98" s="13"/>
      <x:c r="BP98" s="14"/>
      <x:c r="BQ98" s="13"/>
      <x:c r="BR98" s="13"/>
      <x:c r="BS98" s="13"/>
      <x:c r="BT98" s="13"/>
      <x:c r="BU98" s="55"/>
      <x:c r="BV98" s="13"/>
      <x:c r="BW98" s="13"/>
      <x:c r="BX98" s="13"/>
      <x:c r="BY98" s="14"/>
      <x:c r="BZ98" s="13"/>
      <x:c r="CA98" s="14"/>
      <x:c r="CB98" s="13"/>
      <x:c r="CC98" s="14"/>
      <x:c r="CD98" s="13"/>
      <x:c r="CE98" s="13"/>
      <x:c r="CF98" s="14"/>
      <x:c r="CG98" s="13"/>
      <x:c r="CH98" s="13"/>
      <x:c r="CI98" s="13"/>
      <x:c r="CJ98" s="13"/>
      <x:c r="CK98" s="13"/>
      <x:c r="CL98" s="13"/>
      <x:c r="CM98" s="13"/>
      <x:c r="CN98" s="13"/>
      <x:c r="CO98" s="13"/>
      <x:c r="CP98" s="14"/>
      <x:c r="CQ98" s="13"/>
      <x:c r="CR98" s="14"/>
      <x:c r="CS98" s="13"/>
      <x:c r="CT98" s="13"/>
      <x:c r="CU98" s="13"/>
      <x:c r="CV98" s="13"/>
      <x:c r="CW98" s="13"/>
      <x:c r="CY98" s="13"/>
    </x:row>
    <x:row r="99" spans="1:103" ht="18" customHeight="1">
      <x:c r="A99" s="15"/>
      <x:c r="B99" s="13"/>
      <x:c r="C99" s="14"/>
      <x:c r="D99" s="13"/>
      <x:c r="E99" s="14"/>
      <x:c r="F99" s="13"/>
      <x:c r="G99" s="14"/>
      <x:c r="H99" s="13"/>
      <x:c r="I99" s="14"/>
      <x:c r="J99" s="13"/>
      <x:c r="K99" s="13"/>
      <x:c r="L99" s="14"/>
      <x:c r="M99" s="13"/>
      <x:c r="N99" s="13"/>
      <x:c r="O99" s="13"/>
      <x:c r="P99" s="13"/>
      <x:c r="Q99" s="13"/>
      <x:c r="R99" s="14"/>
      <x:c r="S99" s="13"/>
      <x:c r="T99" s="14"/>
      <x:c r="U99" s="13"/>
      <x:c r="V99" s="14"/>
      <x:c r="W99" s="13"/>
      <x:c r="X99" s="13"/>
      <x:c r="Y99" s="13"/>
      <x:c r="Z99" s="13"/>
      <x:c r="AA99" s="13"/>
      <x:c r="AB99" s="13"/>
      <x:c r="AC99" s="13"/>
      <x:c r="AD99" s="13"/>
      <x:c r="AE99" s="13"/>
      <x:c r="AF99" s="13"/>
      <x:c r="AG99" s="13"/>
      <x:c r="AH99" s="13"/>
      <x:c r="AI99" s="13"/>
      <x:c r="AJ99" s="13"/>
      <x:c r="AK99" s="55"/>
      <x:c r="AL99" s="13"/>
      <x:c r="AM99" s="13"/>
      <x:c r="AN99" s="14"/>
      <x:c r="AO99" s="13"/>
      <x:c r="AP99" s="13"/>
      <x:c r="AQ99" s="13"/>
      <x:c r="AR99" s="14"/>
      <x:c r="AS99" s="13"/>
      <x:c r="AT99" s="14"/>
      <x:c r="AU99" s="13"/>
      <x:c r="AV99" s="13"/>
      <x:c r="AW99" s="13"/>
      <x:c r="AX99" s="13"/>
      <x:c r="AY99" s="13"/>
      <x:c r="AZ99" s="13"/>
      <x:c r="BA99" s="14"/>
      <x:c r="BB99" s="13"/>
      <x:c r="BC99" s="13"/>
      <x:c r="BD99" s="13"/>
      <x:c r="BE99" s="13"/>
      <x:c r="BF99" s="13"/>
      <x:c r="BG99" s="13"/>
      <x:c r="BH99" s="13"/>
      <x:c r="BI99" s="13"/>
      <x:c r="BJ99" s="14"/>
      <x:c r="BK99" s="13"/>
      <x:c r="BL99" s="14"/>
      <x:c r="BM99" s="13"/>
      <x:c r="BN99" s="14"/>
      <x:c r="BO99" s="13"/>
      <x:c r="BP99" s="14"/>
      <x:c r="BQ99" s="13"/>
      <x:c r="BR99" s="13"/>
      <x:c r="BS99" s="13"/>
      <x:c r="BT99" s="13"/>
      <x:c r="BU99" s="55"/>
      <x:c r="BV99" s="13"/>
      <x:c r="BW99" s="13"/>
      <x:c r="BX99" s="13"/>
      <x:c r="BY99" s="14"/>
      <x:c r="BZ99" s="13"/>
      <x:c r="CA99" s="14"/>
      <x:c r="CB99" s="13"/>
      <x:c r="CC99" s="14"/>
      <x:c r="CD99" s="13"/>
      <x:c r="CE99" s="13"/>
      <x:c r="CF99" s="14"/>
      <x:c r="CG99" s="13"/>
      <x:c r="CH99" s="13"/>
      <x:c r="CI99" s="13"/>
      <x:c r="CJ99" s="13"/>
      <x:c r="CK99" s="13"/>
      <x:c r="CL99" s="13"/>
      <x:c r="CM99" s="13"/>
      <x:c r="CN99" s="13"/>
      <x:c r="CO99" s="13"/>
      <x:c r="CP99" s="14"/>
      <x:c r="CQ99" s="13"/>
      <x:c r="CR99" s="14"/>
      <x:c r="CS99" s="13"/>
      <x:c r="CT99" s="13"/>
      <x:c r="CU99" s="13"/>
      <x:c r="CV99" s="13"/>
      <x:c r="CW99" s="13"/>
      <x:c r="CY99" s="13"/>
    </x:row>
    <x:row r="100" spans="1:103" ht="18" customHeight="1">
      <x:c r="A100" s="15"/>
      <x:c r="B100" s="13"/>
      <x:c r="C100" s="14"/>
      <x:c r="D100" s="13"/>
      <x:c r="E100" s="14"/>
      <x:c r="F100" s="13"/>
      <x:c r="G100" s="14"/>
      <x:c r="H100" s="13"/>
      <x:c r="I100" s="14"/>
      <x:c r="J100" s="13"/>
      <x:c r="K100" s="13"/>
      <x:c r="L100" s="14"/>
      <x:c r="M100" s="13"/>
      <x:c r="N100" s="13"/>
      <x:c r="O100" s="13"/>
      <x:c r="P100" s="13"/>
      <x:c r="Q100" s="13"/>
      <x:c r="R100" s="14"/>
      <x:c r="S100" s="13"/>
      <x:c r="T100" s="14"/>
      <x:c r="U100" s="13"/>
      <x:c r="V100" s="14"/>
      <x:c r="W100" s="13"/>
      <x:c r="X100" s="13"/>
      <x:c r="Y100" s="13"/>
      <x:c r="Z100" s="13"/>
      <x:c r="AA100" s="13"/>
      <x:c r="AB100" s="13"/>
      <x:c r="AC100" s="13"/>
      <x:c r="AD100" s="13"/>
      <x:c r="AE100" s="13"/>
      <x:c r="AF100" s="13"/>
      <x:c r="AG100" s="13"/>
      <x:c r="AH100" s="13"/>
      <x:c r="AI100" s="13"/>
      <x:c r="AJ100" s="13"/>
      <x:c r="AK100" s="55"/>
      <x:c r="AL100" s="13"/>
      <x:c r="AM100" s="13"/>
      <x:c r="AN100" s="14"/>
      <x:c r="AO100" s="13"/>
      <x:c r="AP100" s="13"/>
      <x:c r="AQ100" s="13"/>
      <x:c r="AR100" s="14"/>
      <x:c r="AS100" s="13"/>
      <x:c r="AT100" s="14"/>
      <x:c r="AU100" s="13"/>
      <x:c r="AV100" s="13"/>
      <x:c r="AW100" s="13"/>
      <x:c r="AX100" s="13"/>
      <x:c r="AY100" s="13"/>
      <x:c r="AZ100" s="13"/>
      <x:c r="BA100" s="14"/>
      <x:c r="BB100" s="13"/>
      <x:c r="BC100" s="13"/>
      <x:c r="BD100" s="13"/>
      <x:c r="BE100" s="13"/>
      <x:c r="BF100" s="13"/>
      <x:c r="BG100" s="13"/>
      <x:c r="BH100" s="13"/>
      <x:c r="BI100" s="13"/>
      <x:c r="BJ100" s="14"/>
      <x:c r="BK100" s="13"/>
      <x:c r="BL100" s="14"/>
      <x:c r="BM100" s="13"/>
      <x:c r="BN100" s="14"/>
      <x:c r="BO100" s="13"/>
      <x:c r="BP100" s="14"/>
      <x:c r="BQ100" s="13"/>
      <x:c r="BR100" s="13"/>
      <x:c r="BS100" s="13"/>
      <x:c r="BT100" s="13"/>
      <x:c r="BU100" s="55"/>
      <x:c r="BV100" s="13"/>
      <x:c r="BW100" s="13"/>
      <x:c r="BX100" s="13"/>
      <x:c r="BY100" s="14"/>
      <x:c r="BZ100" s="13"/>
      <x:c r="CA100" s="14"/>
      <x:c r="CB100" s="13"/>
      <x:c r="CC100" s="14"/>
      <x:c r="CD100" s="13"/>
      <x:c r="CE100" s="13"/>
      <x:c r="CF100" s="14"/>
      <x:c r="CG100" s="13"/>
      <x:c r="CH100" s="13"/>
      <x:c r="CI100" s="13"/>
      <x:c r="CJ100" s="13"/>
      <x:c r="CK100" s="13"/>
      <x:c r="CL100" s="13"/>
      <x:c r="CM100" s="13"/>
      <x:c r="CN100" s="13"/>
      <x:c r="CO100" s="13"/>
      <x:c r="CP100" s="14"/>
      <x:c r="CQ100" s="13"/>
      <x:c r="CR100" s="14"/>
      <x:c r="CS100" s="13"/>
      <x:c r="CT100" s="13"/>
      <x:c r="CU100" s="13"/>
      <x:c r="CV100" s="13"/>
      <x:c r="CW100" s="13"/>
      <x:c r="CY100" s="13"/>
    </x:row>
    <x:row r="101" spans="1:103" ht="18" customHeight="1">
      <x:c r="A101" s="15"/>
      <x:c r="B101" s="13"/>
      <x:c r="C101" s="14"/>
      <x:c r="D101" s="13"/>
      <x:c r="E101" s="14"/>
      <x:c r="F101" s="13"/>
      <x:c r="G101" s="14"/>
      <x:c r="H101" s="13"/>
      <x:c r="I101" s="14"/>
      <x:c r="J101" s="13"/>
      <x:c r="K101" s="13"/>
      <x:c r="L101" s="14"/>
      <x:c r="M101" s="13"/>
      <x:c r="N101" s="13"/>
      <x:c r="O101" s="13"/>
      <x:c r="P101" s="13"/>
      <x:c r="Q101" s="13"/>
      <x:c r="R101" s="14"/>
      <x:c r="S101" s="13"/>
      <x:c r="T101" s="14"/>
      <x:c r="U101" s="13"/>
      <x:c r="V101" s="14"/>
      <x:c r="W101" s="13"/>
      <x:c r="X101" s="13"/>
      <x:c r="Y101" s="13"/>
      <x:c r="Z101" s="13"/>
      <x:c r="AA101" s="13"/>
      <x:c r="AB101" s="13"/>
      <x:c r="AC101" s="13"/>
      <x:c r="AD101" s="13"/>
      <x:c r="AE101" s="13"/>
      <x:c r="AF101" s="13"/>
      <x:c r="AG101" s="13"/>
      <x:c r="AH101" s="13"/>
      <x:c r="AI101" s="13"/>
      <x:c r="AJ101" s="13"/>
      <x:c r="AK101" s="55"/>
      <x:c r="AL101" s="13"/>
      <x:c r="AM101" s="13"/>
      <x:c r="AN101" s="14"/>
      <x:c r="AO101" s="13"/>
      <x:c r="AP101" s="13"/>
      <x:c r="AQ101" s="13"/>
      <x:c r="AR101" s="14"/>
      <x:c r="AS101" s="13"/>
      <x:c r="AT101" s="14"/>
      <x:c r="AU101" s="13"/>
      <x:c r="AV101" s="13"/>
      <x:c r="AW101" s="13"/>
      <x:c r="AX101" s="13"/>
      <x:c r="AY101" s="13"/>
      <x:c r="AZ101" s="13"/>
      <x:c r="BA101" s="14"/>
      <x:c r="BB101" s="13"/>
      <x:c r="BC101" s="13"/>
      <x:c r="BD101" s="13"/>
      <x:c r="BE101" s="13"/>
      <x:c r="BF101" s="13"/>
      <x:c r="BG101" s="13"/>
      <x:c r="BH101" s="13"/>
      <x:c r="BI101" s="13"/>
      <x:c r="BJ101" s="14"/>
      <x:c r="BK101" s="13"/>
      <x:c r="BL101" s="14"/>
      <x:c r="BM101" s="13"/>
      <x:c r="BN101" s="14"/>
      <x:c r="BO101" s="13"/>
      <x:c r="BP101" s="14"/>
      <x:c r="BQ101" s="13"/>
      <x:c r="BR101" s="13"/>
      <x:c r="BS101" s="13"/>
      <x:c r="BT101" s="13"/>
      <x:c r="BU101" s="55"/>
      <x:c r="BV101" s="13"/>
      <x:c r="BW101" s="13"/>
      <x:c r="BX101" s="13"/>
      <x:c r="BY101" s="14"/>
      <x:c r="BZ101" s="13"/>
      <x:c r="CA101" s="14"/>
      <x:c r="CB101" s="13"/>
      <x:c r="CC101" s="14"/>
      <x:c r="CD101" s="13"/>
      <x:c r="CE101" s="13"/>
      <x:c r="CF101" s="14"/>
      <x:c r="CG101" s="13"/>
      <x:c r="CH101" s="13"/>
      <x:c r="CI101" s="13"/>
      <x:c r="CJ101" s="13"/>
      <x:c r="CK101" s="13"/>
      <x:c r="CL101" s="13"/>
      <x:c r="CM101" s="13"/>
      <x:c r="CN101" s="13"/>
      <x:c r="CO101" s="13"/>
      <x:c r="CP101" s="14"/>
      <x:c r="CQ101" s="13"/>
      <x:c r="CR101" s="14"/>
      <x:c r="CS101" s="13"/>
      <x:c r="CT101" s="13"/>
      <x:c r="CU101" s="13"/>
      <x:c r="CV101" s="13"/>
      <x:c r="CW101" s="13"/>
      <x:c r="CY101" s="13"/>
    </x:row>
    <x:row r="102" spans="1:103" ht="18" customHeight="1">
      <x:c r="A102" s="15"/>
      <x:c r="B102" s="13"/>
      <x:c r="C102" s="14"/>
      <x:c r="D102" s="13"/>
      <x:c r="E102" s="14"/>
      <x:c r="F102" s="13"/>
      <x:c r="G102" s="14"/>
      <x:c r="H102" s="13"/>
      <x:c r="I102" s="14"/>
      <x:c r="J102" s="13"/>
      <x:c r="K102" s="13"/>
      <x:c r="L102" s="14"/>
      <x:c r="M102" s="13"/>
      <x:c r="N102" s="13"/>
      <x:c r="O102" s="13"/>
      <x:c r="P102" s="13"/>
      <x:c r="Q102" s="13"/>
      <x:c r="R102" s="14"/>
      <x:c r="S102" s="13"/>
      <x:c r="T102" s="14"/>
      <x:c r="U102" s="13"/>
      <x:c r="V102" s="14"/>
      <x:c r="W102" s="13"/>
      <x:c r="X102" s="13"/>
      <x:c r="Y102" s="13"/>
      <x:c r="Z102" s="13"/>
      <x:c r="AA102" s="13"/>
      <x:c r="AB102" s="13"/>
      <x:c r="AC102" s="13"/>
      <x:c r="AD102" s="13"/>
      <x:c r="AE102" s="13"/>
      <x:c r="AF102" s="13"/>
      <x:c r="AG102" s="13"/>
      <x:c r="AH102" s="13"/>
      <x:c r="AI102" s="13"/>
      <x:c r="AJ102" s="13"/>
      <x:c r="AK102" s="55"/>
      <x:c r="AL102" s="13"/>
      <x:c r="AM102" s="13"/>
      <x:c r="AN102" s="14"/>
      <x:c r="AO102" s="13"/>
      <x:c r="AP102" s="13"/>
      <x:c r="AQ102" s="13"/>
      <x:c r="AR102" s="14"/>
      <x:c r="AS102" s="13"/>
      <x:c r="AT102" s="14"/>
      <x:c r="AU102" s="13"/>
      <x:c r="AV102" s="13"/>
      <x:c r="AW102" s="13"/>
      <x:c r="AX102" s="13"/>
      <x:c r="AY102" s="13"/>
      <x:c r="AZ102" s="13"/>
      <x:c r="BA102" s="14"/>
      <x:c r="BB102" s="13"/>
      <x:c r="BC102" s="13"/>
      <x:c r="BD102" s="13"/>
      <x:c r="BE102" s="13"/>
      <x:c r="BF102" s="13"/>
      <x:c r="BG102" s="13"/>
      <x:c r="BH102" s="13"/>
      <x:c r="BI102" s="13"/>
      <x:c r="BJ102" s="14"/>
      <x:c r="BK102" s="13"/>
      <x:c r="BL102" s="14"/>
      <x:c r="BM102" s="13"/>
      <x:c r="BN102" s="14"/>
      <x:c r="BO102" s="13"/>
      <x:c r="BP102" s="14"/>
      <x:c r="BQ102" s="13"/>
      <x:c r="BR102" s="13"/>
      <x:c r="BS102" s="13"/>
      <x:c r="BT102" s="13"/>
      <x:c r="BU102" s="55"/>
      <x:c r="BV102" s="13"/>
      <x:c r="BW102" s="13"/>
      <x:c r="BX102" s="13"/>
      <x:c r="BY102" s="14"/>
      <x:c r="BZ102" s="13"/>
      <x:c r="CA102" s="14"/>
      <x:c r="CB102" s="13"/>
      <x:c r="CC102" s="14"/>
      <x:c r="CD102" s="13"/>
      <x:c r="CE102" s="13"/>
      <x:c r="CF102" s="14"/>
      <x:c r="CG102" s="13"/>
      <x:c r="CH102" s="13"/>
      <x:c r="CI102" s="13"/>
      <x:c r="CJ102" s="13"/>
      <x:c r="CK102" s="13"/>
      <x:c r="CL102" s="13"/>
      <x:c r="CM102" s="13"/>
      <x:c r="CN102" s="13"/>
      <x:c r="CO102" s="13"/>
      <x:c r="CP102" s="14"/>
      <x:c r="CQ102" s="13"/>
      <x:c r="CR102" s="14"/>
      <x:c r="CS102" s="13"/>
      <x:c r="CT102" s="13"/>
      <x:c r="CU102" s="13"/>
      <x:c r="CV102" s="13"/>
      <x:c r="CW102" s="13"/>
      <x:c r="CY102" s="13"/>
    </x:row>
    <x:row r="103" spans="1:103" ht="18" customHeight="1">
      <x:c r="A103" s="15"/>
      <x:c r="B103" s="13"/>
      <x:c r="C103" s="14"/>
      <x:c r="D103" s="13"/>
      <x:c r="E103" s="14"/>
      <x:c r="F103" s="13"/>
      <x:c r="G103" s="14"/>
      <x:c r="H103" s="13"/>
      <x:c r="I103" s="14"/>
      <x:c r="J103" s="13"/>
      <x:c r="K103" s="13"/>
      <x:c r="L103" s="14"/>
      <x:c r="M103" s="13"/>
      <x:c r="N103" s="13"/>
      <x:c r="O103" s="13"/>
      <x:c r="P103" s="13"/>
      <x:c r="Q103" s="13"/>
      <x:c r="R103" s="14"/>
      <x:c r="S103" s="13"/>
      <x:c r="T103" s="14"/>
      <x:c r="U103" s="13"/>
      <x:c r="V103" s="14"/>
      <x:c r="W103" s="13"/>
      <x:c r="X103" s="13"/>
      <x:c r="Y103" s="13"/>
      <x:c r="Z103" s="13"/>
      <x:c r="AA103" s="13"/>
      <x:c r="AB103" s="13"/>
      <x:c r="AC103" s="13"/>
      <x:c r="AD103" s="13"/>
      <x:c r="AE103" s="13"/>
      <x:c r="AF103" s="13"/>
      <x:c r="AG103" s="13"/>
      <x:c r="AH103" s="13"/>
      <x:c r="AI103" s="13"/>
      <x:c r="AJ103" s="13"/>
      <x:c r="AK103" s="55"/>
      <x:c r="AL103" s="13"/>
      <x:c r="AM103" s="13"/>
      <x:c r="AN103" s="14"/>
      <x:c r="AO103" s="13"/>
      <x:c r="AP103" s="13"/>
      <x:c r="AQ103" s="13"/>
      <x:c r="AR103" s="14"/>
      <x:c r="AS103" s="13"/>
      <x:c r="AT103" s="14"/>
      <x:c r="AU103" s="13"/>
      <x:c r="AV103" s="13"/>
      <x:c r="AW103" s="13"/>
      <x:c r="AX103" s="13"/>
      <x:c r="AY103" s="13"/>
      <x:c r="AZ103" s="13"/>
      <x:c r="BA103" s="14"/>
      <x:c r="BB103" s="13"/>
      <x:c r="BC103" s="13"/>
      <x:c r="BD103" s="13"/>
      <x:c r="BE103" s="13"/>
      <x:c r="BF103" s="13"/>
      <x:c r="BG103" s="13"/>
      <x:c r="BH103" s="13"/>
      <x:c r="BI103" s="13"/>
      <x:c r="BJ103" s="14"/>
      <x:c r="BK103" s="13"/>
      <x:c r="BL103" s="14"/>
      <x:c r="BM103" s="13"/>
      <x:c r="BN103" s="14"/>
      <x:c r="BO103" s="13"/>
      <x:c r="BP103" s="14"/>
      <x:c r="BQ103" s="13"/>
      <x:c r="BR103" s="13"/>
      <x:c r="BS103" s="13"/>
      <x:c r="BT103" s="13"/>
      <x:c r="BU103" s="55"/>
      <x:c r="BV103" s="13"/>
      <x:c r="BW103" s="13"/>
      <x:c r="BX103" s="13"/>
      <x:c r="BY103" s="14"/>
      <x:c r="BZ103" s="13"/>
      <x:c r="CA103" s="14"/>
      <x:c r="CB103" s="13"/>
      <x:c r="CC103" s="14"/>
      <x:c r="CD103" s="13"/>
      <x:c r="CE103" s="13"/>
      <x:c r="CF103" s="14"/>
      <x:c r="CG103" s="13"/>
      <x:c r="CH103" s="13"/>
      <x:c r="CI103" s="13"/>
      <x:c r="CJ103" s="13"/>
      <x:c r="CK103" s="13"/>
      <x:c r="CL103" s="13"/>
      <x:c r="CM103" s="13"/>
      <x:c r="CN103" s="13"/>
      <x:c r="CO103" s="13"/>
      <x:c r="CP103" s="14"/>
      <x:c r="CQ103" s="13"/>
      <x:c r="CR103" s="14"/>
      <x:c r="CS103" s="13"/>
      <x:c r="CT103" s="13"/>
      <x:c r="CU103" s="13"/>
      <x:c r="CV103" s="13"/>
      <x:c r="CW103" s="13"/>
      <x:c r="CY103" s="13"/>
    </x:row>
    <x:row r="104" spans="1:103" ht="18" customHeight="1">
      <x:c r="A104" s="15"/>
      <x:c r="B104" s="13"/>
      <x:c r="C104" s="14"/>
      <x:c r="D104" s="13"/>
      <x:c r="E104" s="14"/>
      <x:c r="F104" s="13"/>
      <x:c r="G104" s="14"/>
      <x:c r="H104" s="13"/>
      <x:c r="I104" s="14"/>
      <x:c r="J104" s="13"/>
      <x:c r="K104" s="13"/>
      <x:c r="L104" s="14"/>
      <x:c r="M104" s="13"/>
      <x:c r="N104" s="13"/>
      <x:c r="O104" s="13"/>
      <x:c r="P104" s="13"/>
      <x:c r="Q104" s="13"/>
      <x:c r="R104" s="14"/>
      <x:c r="S104" s="13"/>
      <x:c r="T104" s="14"/>
      <x:c r="U104" s="13"/>
      <x:c r="V104" s="14"/>
      <x:c r="W104" s="13"/>
      <x:c r="X104" s="13"/>
      <x:c r="Y104" s="13"/>
      <x:c r="Z104" s="13"/>
      <x:c r="AA104" s="13"/>
      <x:c r="AB104" s="13"/>
      <x:c r="AC104" s="13"/>
      <x:c r="AD104" s="13"/>
      <x:c r="AE104" s="13"/>
      <x:c r="AF104" s="13"/>
      <x:c r="AG104" s="13"/>
      <x:c r="AH104" s="13"/>
      <x:c r="AI104" s="13"/>
      <x:c r="AJ104" s="13"/>
      <x:c r="AK104" s="55"/>
      <x:c r="AL104" s="13"/>
      <x:c r="AM104" s="13"/>
      <x:c r="AN104" s="14"/>
      <x:c r="AO104" s="13"/>
      <x:c r="AP104" s="13"/>
      <x:c r="AQ104" s="13"/>
      <x:c r="AR104" s="14"/>
      <x:c r="AS104" s="13"/>
      <x:c r="AT104" s="14"/>
      <x:c r="AU104" s="13"/>
      <x:c r="AV104" s="13"/>
      <x:c r="AW104" s="13"/>
      <x:c r="AX104" s="13"/>
      <x:c r="AY104" s="13"/>
      <x:c r="AZ104" s="13"/>
      <x:c r="BA104" s="14"/>
      <x:c r="BB104" s="13"/>
      <x:c r="BC104" s="13"/>
      <x:c r="BD104" s="13"/>
      <x:c r="BE104" s="13"/>
      <x:c r="BF104" s="13"/>
      <x:c r="BG104" s="13"/>
      <x:c r="BH104" s="13"/>
      <x:c r="BI104" s="13"/>
      <x:c r="BJ104" s="14"/>
      <x:c r="BK104" s="13"/>
      <x:c r="BL104" s="14"/>
      <x:c r="BM104" s="13"/>
      <x:c r="BN104" s="14"/>
      <x:c r="BO104" s="13"/>
      <x:c r="BP104" s="14"/>
      <x:c r="BQ104" s="13"/>
      <x:c r="BR104" s="13"/>
      <x:c r="BS104" s="13"/>
      <x:c r="BT104" s="13"/>
      <x:c r="BU104" s="55"/>
      <x:c r="BV104" s="13"/>
      <x:c r="BW104" s="13"/>
      <x:c r="BX104" s="13"/>
      <x:c r="BY104" s="14"/>
      <x:c r="BZ104" s="13"/>
      <x:c r="CA104" s="14"/>
      <x:c r="CB104" s="13"/>
      <x:c r="CC104" s="14"/>
      <x:c r="CD104" s="13"/>
      <x:c r="CE104" s="13"/>
      <x:c r="CF104" s="14"/>
      <x:c r="CG104" s="13"/>
      <x:c r="CH104" s="13"/>
      <x:c r="CI104" s="13"/>
      <x:c r="CJ104" s="13"/>
      <x:c r="CK104" s="13"/>
      <x:c r="CL104" s="13"/>
      <x:c r="CM104" s="13"/>
      <x:c r="CN104" s="13"/>
      <x:c r="CO104" s="13"/>
      <x:c r="CP104" s="14"/>
      <x:c r="CQ104" s="13"/>
      <x:c r="CR104" s="14"/>
      <x:c r="CS104" s="13"/>
      <x:c r="CT104" s="13"/>
      <x:c r="CU104" s="13"/>
      <x:c r="CV104" s="13"/>
      <x:c r="CW104" s="13"/>
      <x:c r="CY104" s="13"/>
    </x:row>
    <x:row r="105" spans="1:103" ht="18" customHeight="1">
      <x:c r="A105" s="15"/>
      <x:c r="B105" s="13"/>
      <x:c r="C105" s="14"/>
      <x:c r="D105" s="13"/>
      <x:c r="E105" s="14"/>
      <x:c r="F105" s="13"/>
      <x:c r="G105" s="14"/>
      <x:c r="H105" s="13"/>
      <x:c r="I105" s="14"/>
      <x:c r="J105" s="13"/>
      <x:c r="K105" s="13"/>
      <x:c r="L105" s="14"/>
      <x:c r="M105" s="13"/>
      <x:c r="N105" s="13"/>
      <x:c r="O105" s="13"/>
      <x:c r="P105" s="13"/>
      <x:c r="Q105" s="13"/>
      <x:c r="R105" s="14"/>
      <x:c r="S105" s="13"/>
      <x:c r="T105" s="14"/>
      <x:c r="U105" s="13"/>
      <x:c r="V105" s="14"/>
      <x:c r="W105" s="13"/>
      <x:c r="X105" s="13"/>
      <x:c r="Y105" s="13"/>
      <x:c r="Z105" s="13"/>
      <x:c r="AA105" s="13"/>
      <x:c r="AB105" s="13"/>
      <x:c r="AC105" s="13"/>
      <x:c r="AD105" s="13"/>
      <x:c r="AE105" s="13"/>
      <x:c r="AF105" s="13"/>
      <x:c r="AG105" s="13"/>
      <x:c r="AH105" s="13"/>
      <x:c r="AI105" s="13"/>
      <x:c r="AJ105" s="13"/>
      <x:c r="AK105" s="55"/>
      <x:c r="AL105" s="13"/>
      <x:c r="AM105" s="13"/>
      <x:c r="AN105" s="14"/>
      <x:c r="AO105" s="13"/>
      <x:c r="AP105" s="13"/>
      <x:c r="AQ105" s="13"/>
      <x:c r="AR105" s="14"/>
      <x:c r="AS105" s="13"/>
      <x:c r="AT105" s="14"/>
      <x:c r="AU105" s="13"/>
      <x:c r="AV105" s="13"/>
      <x:c r="AW105" s="13"/>
      <x:c r="AX105" s="13"/>
      <x:c r="AY105" s="13"/>
      <x:c r="AZ105" s="13"/>
      <x:c r="BA105" s="14"/>
      <x:c r="BB105" s="13"/>
      <x:c r="BC105" s="13"/>
      <x:c r="BD105" s="13"/>
      <x:c r="BE105" s="13"/>
      <x:c r="BF105" s="13"/>
      <x:c r="BG105" s="13"/>
      <x:c r="BH105" s="13"/>
      <x:c r="BI105" s="13"/>
      <x:c r="BJ105" s="14"/>
      <x:c r="BK105" s="13"/>
      <x:c r="BL105" s="14"/>
      <x:c r="BM105" s="13"/>
      <x:c r="BN105" s="14"/>
      <x:c r="BO105" s="13"/>
      <x:c r="BP105" s="14"/>
      <x:c r="BQ105" s="13"/>
      <x:c r="BR105" s="13"/>
      <x:c r="BS105" s="13"/>
      <x:c r="BT105" s="13"/>
      <x:c r="BU105" s="55"/>
      <x:c r="BV105" s="13"/>
      <x:c r="BW105" s="13"/>
      <x:c r="BX105" s="13"/>
      <x:c r="BY105" s="14"/>
      <x:c r="BZ105" s="13"/>
      <x:c r="CA105" s="14"/>
      <x:c r="CB105" s="13"/>
      <x:c r="CC105" s="14"/>
      <x:c r="CD105" s="13"/>
      <x:c r="CE105" s="13"/>
      <x:c r="CF105" s="14"/>
      <x:c r="CG105" s="13"/>
      <x:c r="CH105" s="13"/>
      <x:c r="CI105" s="13"/>
      <x:c r="CJ105" s="13"/>
      <x:c r="CK105" s="13"/>
      <x:c r="CL105" s="13"/>
      <x:c r="CM105" s="13"/>
      <x:c r="CN105" s="13"/>
      <x:c r="CO105" s="13"/>
      <x:c r="CP105" s="14"/>
      <x:c r="CQ105" s="13"/>
      <x:c r="CR105" s="14"/>
      <x:c r="CS105" s="13"/>
      <x:c r="CT105" s="13"/>
      <x:c r="CU105" s="13"/>
      <x:c r="CV105" s="13"/>
      <x:c r="CW105" s="13"/>
      <x:c r="CY105" s="13"/>
    </x:row>
    <x:row r="106" spans="1:103" ht="18" customHeight="1">
      <x:c r="A106" s="15"/>
      <x:c r="B106" s="13"/>
      <x:c r="C106" s="14"/>
      <x:c r="D106" s="13"/>
      <x:c r="E106" s="14"/>
      <x:c r="F106" s="13"/>
      <x:c r="G106" s="14"/>
      <x:c r="H106" s="13"/>
      <x:c r="I106" s="14"/>
      <x:c r="J106" s="13"/>
      <x:c r="K106" s="13"/>
      <x:c r="L106" s="14"/>
      <x:c r="M106" s="13"/>
      <x:c r="N106" s="13"/>
      <x:c r="O106" s="13"/>
      <x:c r="P106" s="13"/>
      <x:c r="Q106" s="13"/>
      <x:c r="R106" s="14"/>
      <x:c r="S106" s="13"/>
      <x:c r="T106" s="14"/>
      <x:c r="U106" s="13"/>
      <x:c r="V106" s="14"/>
      <x:c r="W106" s="13"/>
      <x:c r="X106" s="13"/>
      <x:c r="Y106" s="13"/>
      <x:c r="Z106" s="13"/>
      <x:c r="AA106" s="13"/>
      <x:c r="AB106" s="13"/>
      <x:c r="AC106" s="13"/>
      <x:c r="AD106" s="13"/>
      <x:c r="AE106" s="13"/>
      <x:c r="AF106" s="13"/>
      <x:c r="AG106" s="13"/>
      <x:c r="AH106" s="13"/>
      <x:c r="AI106" s="13"/>
      <x:c r="AJ106" s="13"/>
      <x:c r="AK106" s="55"/>
      <x:c r="AL106" s="13"/>
      <x:c r="AM106" s="13"/>
      <x:c r="AN106" s="14"/>
      <x:c r="AO106" s="13"/>
      <x:c r="AP106" s="13"/>
      <x:c r="AQ106" s="13"/>
      <x:c r="AR106" s="14"/>
      <x:c r="AS106" s="13"/>
      <x:c r="AT106" s="14"/>
      <x:c r="AU106" s="13"/>
      <x:c r="AV106" s="13"/>
      <x:c r="AW106" s="13"/>
      <x:c r="AX106" s="13"/>
      <x:c r="AY106" s="13"/>
      <x:c r="AZ106" s="13"/>
      <x:c r="BA106" s="14"/>
      <x:c r="BB106" s="13"/>
      <x:c r="BC106" s="13"/>
      <x:c r="BD106" s="13"/>
      <x:c r="BE106" s="13"/>
      <x:c r="BF106" s="13"/>
      <x:c r="BG106" s="13"/>
      <x:c r="BH106" s="13"/>
      <x:c r="BI106" s="13"/>
      <x:c r="BJ106" s="14"/>
      <x:c r="BK106" s="13"/>
      <x:c r="BL106" s="14"/>
      <x:c r="BM106" s="13"/>
      <x:c r="BN106" s="14"/>
      <x:c r="BO106" s="13"/>
      <x:c r="BP106" s="14"/>
      <x:c r="BQ106" s="13"/>
      <x:c r="BR106" s="13"/>
      <x:c r="BS106" s="13"/>
      <x:c r="BT106" s="13"/>
      <x:c r="BU106" s="55"/>
      <x:c r="BV106" s="13"/>
      <x:c r="BW106" s="13"/>
      <x:c r="BX106" s="13"/>
      <x:c r="BY106" s="14"/>
      <x:c r="BZ106" s="13"/>
      <x:c r="CA106" s="14"/>
      <x:c r="CB106" s="13"/>
      <x:c r="CC106" s="14"/>
      <x:c r="CD106" s="13"/>
      <x:c r="CE106" s="13"/>
      <x:c r="CF106" s="14"/>
      <x:c r="CG106" s="13"/>
      <x:c r="CH106" s="13"/>
      <x:c r="CI106" s="13"/>
      <x:c r="CJ106" s="13"/>
      <x:c r="CK106" s="13"/>
      <x:c r="CL106" s="13"/>
      <x:c r="CM106" s="13"/>
      <x:c r="CN106" s="13"/>
      <x:c r="CO106" s="13"/>
      <x:c r="CP106" s="14"/>
      <x:c r="CQ106" s="13"/>
      <x:c r="CR106" s="14"/>
      <x:c r="CS106" s="13"/>
      <x:c r="CT106" s="13"/>
      <x:c r="CU106" s="13"/>
      <x:c r="CV106" s="13"/>
      <x:c r="CW106" s="13"/>
      <x:c r="CY106" s="13"/>
    </x:row>
    <x:row r="107" spans="1:103" ht="18" customHeight="1">
      <x:c r="A107" s="15"/>
      <x:c r="B107" s="13"/>
      <x:c r="C107" s="14"/>
      <x:c r="D107" s="13"/>
      <x:c r="E107" s="14"/>
      <x:c r="F107" s="13"/>
      <x:c r="G107" s="14"/>
      <x:c r="H107" s="13"/>
      <x:c r="I107" s="14"/>
      <x:c r="J107" s="13"/>
      <x:c r="K107" s="13"/>
      <x:c r="L107" s="14"/>
      <x:c r="M107" s="13"/>
      <x:c r="N107" s="13"/>
      <x:c r="O107" s="13"/>
      <x:c r="P107" s="13"/>
      <x:c r="Q107" s="13"/>
      <x:c r="R107" s="14"/>
      <x:c r="S107" s="13"/>
      <x:c r="T107" s="14"/>
      <x:c r="U107" s="13"/>
      <x:c r="V107" s="14"/>
      <x:c r="W107" s="13"/>
      <x:c r="X107" s="13"/>
      <x:c r="Y107" s="13"/>
      <x:c r="Z107" s="13"/>
      <x:c r="AA107" s="13"/>
      <x:c r="AB107" s="13"/>
      <x:c r="AC107" s="13"/>
      <x:c r="AD107" s="13"/>
      <x:c r="AE107" s="13"/>
      <x:c r="AF107" s="13"/>
      <x:c r="AG107" s="13"/>
      <x:c r="AH107" s="13"/>
      <x:c r="AI107" s="13"/>
      <x:c r="AJ107" s="13"/>
      <x:c r="AK107" s="55"/>
      <x:c r="AL107" s="13"/>
      <x:c r="AM107" s="13"/>
      <x:c r="AN107" s="14"/>
      <x:c r="AO107" s="13"/>
      <x:c r="AP107" s="13"/>
      <x:c r="AQ107" s="13"/>
      <x:c r="AR107" s="14"/>
      <x:c r="AS107" s="13"/>
      <x:c r="AT107" s="14"/>
      <x:c r="AU107" s="13"/>
      <x:c r="AV107" s="13"/>
      <x:c r="AW107" s="13"/>
      <x:c r="AX107" s="13"/>
      <x:c r="AY107" s="13"/>
      <x:c r="AZ107" s="13"/>
      <x:c r="BA107" s="14"/>
      <x:c r="BB107" s="13"/>
      <x:c r="BC107" s="13"/>
      <x:c r="BD107" s="13"/>
      <x:c r="BE107" s="13"/>
      <x:c r="BF107" s="13"/>
      <x:c r="BG107" s="13"/>
      <x:c r="BH107" s="13"/>
      <x:c r="BI107" s="13"/>
      <x:c r="BJ107" s="14"/>
      <x:c r="BK107" s="13"/>
      <x:c r="BL107" s="14"/>
      <x:c r="BM107" s="13"/>
      <x:c r="BN107" s="14"/>
      <x:c r="BO107" s="13"/>
      <x:c r="BP107" s="14"/>
      <x:c r="BQ107" s="13"/>
      <x:c r="BR107" s="13"/>
      <x:c r="BS107" s="13"/>
      <x:c r="BT107" s="13"/>
      <x:c r="BU107" s="55"/>
      <x:c r="BV107" s="13"/>
      <x:c r="BW107" s="13"/>
      <x:c r="BX107" s="13"/>
      <x:c r="BY107" s="14"/>
      <x:c r="BZ107" s="13"/>
      <x:c r="CA107" s="14"/>
      <x:c r="CB107" s="13"/>
      <x:c r="CC107" s="14"/>
      <x:c r="CD107" s="13"/>
      <x:c r="CE107" s="13"/>
      <x:c r="CF107" s="14"/>
      <x:c r="CG107" s="13"/>
      <x:c r="CH107" s="13"/>
      <x:c r="CI107" s="13"/>
      <x:c r="CJ107" s="13"/>
      <x:c r="CK107" s="13"/>
      <x:c r="CL107" s="13"/>
      <x:c r="CM107" s="13"/>
      <x:c r="CN107" s="13"/>
      <x:c r="CO107" s="13"/>
      <x:c r="CP107" s="14"/>
      <x:c r="CQ107" s="13"/>
      <x:c r="CR107" s="14"/>
      <x:c r="CS107" s="13"/>
      <x:c r="CT107" s="13"/>
      <x:c r="CU107" s="13"/>
      <x:c r="CV107" s="13"/>
      <x:c r="CW107" s="13"/>
      <x:c r="CY107" s="13"/>
    </x:row>
    <x:row r="108" spans="1:103" ht="18" customHeight="1">
      <x:c r="A108" s="15"/>
      <x:c r="B108" s="13"/>
      <x:c r="C108" s="14"/>
      <x:c r="D108" s="13"/>
      <x:c r="E108" s="14"/>
      <x:c r="F108" s="13"/>
      <x:c r="G108" s="14"/>
      <x:c r="H108" s="13"/>
      <x:c r="I108" s="14"/>
      <x:c r="J108" s="13"/>
      <x:c r="K108" s="13"/>
      <x:c r="L108" s="14"/>
      <x:c r="M108" s="13"/>
      <x:c r="N108" s="13"/>
      <x:c r="O108" s="13"/>
      <x:c r="P108" s="13"/>
      <x:c r="Q108" s="13"/>
      <x:c r="R108" s="14"/>
      <x:c r="S108" s="13"/>
      <x:c r="T108" s="14"/>
      <x:c r="U108" s="13"/>
      <x:c r="V108" s="14"/>
      <x:c r="W108" s="13"/>
      <x:c r="X108" s="13"/>
      <x:c r="Y108" s="13"/>
      <x:c r="Z108" s="13"/>
      <x:c r="AA108" s="13"/>
      <x:c r="AB108" s="13"/>
      <x:c r="AC108" s="13"/>
      <x:c r="AD108" s="13"/>
      <x:c r="AE108" s="13"/>
      <x:c r="AF108" s="13"/>
      <x:c r="AG108" s="13"/>
      <x:c r="AH108" s="13"/>
      <x:c r="AI108" s="13"/>
      <x:c r="AJ108" s="13"/>
      <x:c r="AK108" s="55"/>
      <x:c r="AL108" s="13"/>
      <x:c r="AM108" s="13"/>
      <x:c r="AN108" s="14"/>
      <x:c r="AO108" s="13"/>
      <x:c r="AP108" s="13"/>
      <x:c r="AQ108" s="13"/>
      <x:c r="AR108" s="14"/>
      <x:c r="AS108" s="13"/>
      <x:c r="AT108" s="14"/>
      <x:c r="AU108" s="13"/>
      <x:c r="AV108" s="13"/>
      <x:c r="AW108" s="13"/>
      <x:c r="AX108" s="13"/>
      <x:c r="AY108" s="13"/>
      <x:c r="AZ108" s="13"/>
      <x:c r="BA108" s="14"/>
      <x:c r="BB108" s="13"/>
      <x:c r="BC108" s="13"/>
      <x:c r="BD108" s="13"/>
      <x:c r="BE108" s="13"/>
      <x:c r="BF108" s="13"/>
      <x:c r="BG108" s="13"/>
      <x:c r="BH108" s="13"/>
      <x:c r="BI108" s="13"/>
      <x:c r="BJ108" s="14"/>
      <x:c r="BK108" s="13"/>
      <x:c r="BL108" s="14"/>
      <x:c r="BM108" s="13"/>
      <x:c r="BN108" s="14"/>
      <x:c r="BO108" s="13"/>
      <x:c r="BP108" s="14"/>
      <x:c r="BQ108" s="13"/>
      <x:c r="BR108" s="13"/>
      <x:c r="BS108" s="13"/>
      <x:c r="BT108" s="13"/>
      <x:c r="BU108" s="55"/>
      <x:c r="BV108" s="13"/>
      <x:c r="BW108" s="13"/>
      <x:c r="BX108" s="13"/>
      <x:c r="BY108" s="14"/>
      <x:c r="BZ108" s="13"/>
      <x:c r="CA108" s="14"/>
      <x:c r="CB108" s="13"/>
      <x:c r="CC108" s="14"/>
      <x:c r="CD108" s="13"/>
      <x:c r="CE108" s="13"/>
      <x:c r="CF108" s="14"/>
      <x:c r="CG108" s="13"/>
      <x:c r="CH108" s="13"/>
      <x:c r="CI108" s="13"/>
      <x:c r="CJ108" s="13"/>
      <x:c r="CK108" s="13"/>
      <x:c r="CL108" s="13"/>
      <x:c r="CM108" s="13"/>
      <x:c r="CN108" s="13"/>
      <x:c r="CO108" s="13"/>
      <x:c r="CP108" s="14"/>
      <x:c r="CQ108" s="13"/>
      <x:c r="CR108" s="14"/>
      <x:c r="CS108" s="13"/>
      <x:c r="CT108" s="13"/>
      <x:c r="CU108" s="13"/>
      <x:c r="CV108" s="13"/>
      <x:c r="CW108" s="13"/>
      <x:c r="CY108" s="13"/>
    </x:row>
    <x:row r="109" spans="1:103" ht="18" customHeight="1">
      <x:c r="A109" s="15"/>
      <x:c r="B109" s="13"/>
      <x:c r="C109" s="14"/>
      <x:c r="D109" s="13"/>
      <x:c r="E109" s="14"/>
      <x:c r="F109" s="13"/>
      <x:c r="G109" s="14"/>
      <x:c r="H109" s="13"/>
      <x:c r="I109" s="14"/>
      <x:c r="J109" s="13"/>
      <x:c r="K109" s="13"/>
      <x:c r="L109" s="14"/>
      <x:c r="M109" s="13"/>
      <x:c r="N109" s="13"/>
      <x:c r="O109" s="13"/>
      <x:c r="P109" s="13"/>
      <x:c r="Q109" s="13"/>
      <x:c r="R109" s="14"/>
      <x:c r="S109" s="13"/>
      <x:c r="T109" s="14"/>
      <x:c r="U109" s="13"/>
      <x:c r="V109" s="14"/>
      <x:c r="W109" s="13"/>
      <x:c r="X109" s="13"/>
      <x:c r="Y109" s="13"/>
      <x:c r="Z109" s="13"/>
      <x:c r="AA109" s="13"/>
      <x:c r="AB109" s="13"/>
      <x:c r="AC109" s="13"/>
      <x:c r="AD109" s="13"/>
      <x:c r="AE109" s="13"/>
      <x:c r="AF109" s="13"/>
      <x:c r="AG109" s="13"/>
      <x:c r="AH109" s="13"/>
      <x:c r="AI109" s="13"/>
      <x:c r="AJ109" s="13"/>
      <x:c r="AK109" s="55"/>
      <x:c r="AL109" s="13"/>
      <x:c r="AM109" s="13"/>
      <x:c r="AN109" s="14"/>
      <x:c r="AO109" s="13"/>
      <x:c r="AP109" s="13"/>
      <x:c r="AQ109" s="13"/>
      <x:c r="AR109" s="14"/>
      <x:c r="AS109" s="13"/>
      <x:c r="AT109" s="14"/>
      <x:c r="AU109" s="13"/>
      <x:c r="AV109" s="13"/>
      <x:c r="AW109" s="13"/>
      <x:c r="AX109" s="13"/>
      <x:c r="AY109" s="13"/>
      <x:c r="AZ109" s="13"/>
      <x:c r="BA109" s="14"/>
      <x:c r="BB109" s="13"/>
      <x:c r="BC109" s="13"/>
      <x:c r="BD109" s="13"/>
      <x:c r="BE109" s="13"/>
      <x:c r="BF109" s="13"/>
      <x:c r="BG109" s="13"/>
      <x:c r="BH109" s="13"/>
      <x:c r="BI109" s="13"/>
      <x:c r="BJ109" s="14"/>
      <x:c r="BK109" s="13"/>
      <x:c r="BL109" s="14"/>
      <x:c r="BM109" s="13"/>
      <x:c r="BN109" s="14"/>
      <x:c r="BO109" s="13"/>
      <x:c r="BP109" s="14"/>
      <x:c r="BQ109" s="13"/>
      <x:c r="BR109" s="13"/>
      <x:c r="BS109" s="13"/>
      <x:c r="BT109" s="13"/>
      <x:c r="BU109" s="55"/>
      <x:c r="BV109" s="13"/>
      <x:c r="BW109" s="13"/>
      <x:c r="BX109" s="13"/>
      <x:c r="BY109" s="14"/>
      <x:c r="BZ109" s="13"/>
      <x:c r="CA109" s="14"/>
      <x:c r="CB109" s="13"/>
      <x:c r="CC109" s="14"/>
      <x:c r="CD109" s="13"/>
      <x:c r="CE109" s="13"/>
      <x:c r="CF109" s="14"/>
      <x:c r="CG109" s="13"/>
      <x:c r="CH109" s="13"/>
      <x:c r="CI109" s="13"/>
      <x:c r="CJ109" s="13"/>
      <x:c r="CK109" s="13"/>
      <x:c r="CL109" s="13"/>
      <x:c r="CM109" s="13"/>
      <x:c r="CN109" s="13"/>
      <x:c r="CO109" s="13"/>
      <x:c r="CP109" s="14"/>
      <x:c r="CQ109" s="13"/>
      <x:c r="CR109" s="14"/>
      <x:c r="CS109" s="13"/>
      <x:c r="CT109" s="13"/>
      <x:c r="CU109" s="13"/>
      <x:c r="CV109" s="13"/>
      <x:c r="CW109" s="13"/>
      <x:c r="CY109" s="13"/>
    </x:row>
    <x:row r="110" spans="1:103" ht="18" customHeight="1">
      <x:c r="A110" s="15"/>
      <x:c r="B110" s="13"/>
      <x:c r="C110" s="14"/>
      <x:c r="D110" s="13"/>
      <x:c r="E110" s="14"/>
      <x:c r="F110" s="13"/>
      <x:c r="G110" s="14"/>
      <x:c r="H110" s="13"/>
      <x:c r="I110" s="14"/>
      <x:c r="J110" s="13"/>
      <x:c r="K110" s="13"/>
      <x:c r="L110" s="14"/>
      <x:c r="M110" s="13"/>
      <x:c r="N110" s="13"/>
      <x:c r="O110" s="13"/>
      <x:c r="P110" s="13"/>
      <x:c r="Q110" s="13"/>
      <x:c r="R110" s="14"/>
      <x:c r="S110" s="13"/>
      <x:c r="T110" s="14"/>
      <x:c r="U110" s="13"/>
      <x:c r="V110" s="14"/>
      <x:c r="W110" s="13"/>
      <x:c r="X110" s="13"/>
      <x:c r="Y110" s="13"/>
      <x:c r="Z110" s="13"/>
      <x:c r="AA110" s="13"/>
      <x:c r="AB110" s="13"/>
      <x:c r="AC110" s="13"/>
      <x:c r="AD110" s="13"/>
      <x:c r="AE110" s="13"/>
      <x:c r="AF110" s="13"/>
      <x:c r="AG110" s="13"/>
      <x:c r="AH110" s="13"/>
      <x:c r="AI110" s="13"/>
      <x:c r="AJ110" s="13"/>
      <x:c r="AK110" s="55"/>
      <x:c r="AL110" s="13"/>
      <x:c r="AM110" s="13"/>
      <x:c r="AN110" s="14"/>
      <x:c r="AO110" s="13"/>
      <x:c r="AP110" s="13"/>
      <x:c r="AQ110" s="13"/>
      <x:c r="AR110" s="14"/>
      <x:c r="AS110" s="13"/>
      <x:c r="AT110" s="14"/>
      <x:c r="AU110" s="13"/>
      <x:c r="AV110" s="13"/>
      <x:c r="AW110" s="13"/>
      <x:c r="AX110" s="13"/>
      <x:c r="AY110" s="13"/>
      <x:c r="AZ110" s="13"/>
      <x:c r="BA110" s="14"/>
      <x:c r="BB110" s="13"/>
      <x:c r="BC110" s="13"/>
      <x:c r="BD110" s="13"/>
      <x:c r="BE110" s="13"/>
      <x:c r="BF110" s="13"/>
      <x:c r="BG110" s="13"/>
      <x:c r="BH110" s="13"/>
      <x:c r="BI110" s="13"/>
      <x:c r="BJ110" s="14"/>
      <x:c r="BK110" s="13"/>
      <x:c r="BL110" s="14"/>
      <x:c r="BM110" s="13"/>
      <x:c r="BN110" s="14"/>
      <x:c r="BO110" s="13"/>
      <x:c r="BP110" s="14"/>
      <x:c r="BQ110" s="13"/>
      <x:c r="BR110" s="13"/>
      <x:c r="BS110" s="13"/>
      <x:c r="BT110" s="13"/>
      <x:c r="BU110" s="55"/>
      <x:c r="BV110" s="13"/>
      <x:c r="BW110" s="13"/>
      <x:c r="BX110" s="13"/>
      <x:c r="BY110" s="14"/>
      <x:c r="BZ110" s="13"/>
      <x:c r="CA110" s="14"/>
      <x:c r="CB110" s="13"/>
      <x:c r="CC110" s="14"/>
      <x:c r="CD110" s="13"/>
      <x:c r="CE110" s="13"/>
      <x:c r="CF110" s="14"/>
      <x:c r="CG110" s="13"/>
      <x:c r="CH110" s="13"/>
      <x:c r="CI110" s="13"/>
      <x:c r="CJ110" s="13"/>
      <x:c r="CK110" s="13"/>
      <x:c r="CL110" s="13"/>
      <x:c r="CM110" s="13"/>
      <x:c r="CN110" s="13"/>
      <x:c r="CO110" s="13"/>
      <x:c r="CP110" s="14"/>
      <x:c r="CQ110" s="13"/>
      <x:c r="CR110" s="14"/>
      <x:c r="CS110" s="13"/>
      <x:c r="CT110" s="13"/>
      <x:c r="CU110" s="13"/>
      <x:c r="CV110" s="13"/>
      <x:c r="CW110" s="13"/>
      <x:c r="CY110" s="13"/>
    </x:row>
    <x:row r="111" spans="1:103" ht="18" customHeight="1">
      <x:c r="A111" s="15"/>
      <x:c r="B111" s="13"/>
      <x:c r="C111" s="14"/>
      <x:c r="D111" s="13"/>
      <x:c r="E111" s="14"/>
      <x:c r="F111" s="13"/>
      <x:c r="G111" s="14"/>
      <x:c r="H111" s="13"/>
      <x:c r="I111" s="14"/>
      <x:c r="J111" s="13"/>
      <x:c r="K111" s="13"/>
      <x:c r="L111" s="14"/>
      <x:c r="M111" s="13"/>
      <x:c r="N111" s="13"/>
      <x:c r="O111" s="13"/>
      <x:c r="P111" s="13"/>
      <x:c r="Q111" s="13"/>
      <x:c r="R111" s="14"/>
      <x:c r="S111" s="13"/>
      <x:c r="T111" s="14"/>
      <x:c r="U111" s="13"/>
      <x:c r="V111" s="14"/>
      <x:c r="W111" s="13"/>
      <x:c r="X111" s="13"/>
      <x:c r="Y111" s="13"/>
      <x:c r="Z111" s="13"/>
      <x:c r="AA111" s="13"/>
      <x:c r="AB111" s="13"/>
      <x:c r="AC111" s="13"/>
      <x:c r="AD111" s="13"/>
      <x:c r="AE111" s="13"/>
      <x:c r="AF111" s="13"/>
      <x:c r="AG111" s="13"/>
      <x:c r="AH111" s="13"/>
      <x:c r="AI111" s="13"/>
      <x:c r="AJ111" s="13"/>
      <x:c r="AK111" s="55"/>
      <x:c r="AL111" s="13"/>
      <x:c r="AM111" s="13"/>
      <x:c r="AN111" s="14"/>
      <x:c r="AO111" s="13"/>
      <x:c r="AP111" s="13"/>
      <x:c r="AQ111" s="13"/>
      <x:c r="AR111" s="14"/>
      <x:c r="AS111" s="13"/>
      <x:c r="AT111" s="14"/>
      <x:c r="AU111" s="13"/>
      <x:c r="AV111" s="13"/>
      <x:c r="AW111" s="13"/>
      <x:c r="AX111" s="13"/>
      <x:c r="AY111" s="13"/>
      <x:c r="AZ111" s="13"/>
      <x:c r="BA111" s="14"/>
      <x:c r="BB111" s="13"/>
      <x:c r="BC111" s="13"/>
      <x:c r="BD111" s="13"/>
      <x:c r="BE111" s="13"/>
      <x:c r="BF111" s="13"/>
      <x:c r="BG111" s="13"/>
      <x:c r="BH111" s="13"/>
      <x:c r="BI111" s="13"/>
      <x:c r="BJ111" s="14"/>
      <x:c r="BK111" s="13"/>
      <x:c r="BL111" s="14"/>
      <x:c r="BM111" s="13"/>
      <x:c r="BN111" s="14"/>
      <x:c r="BO111" s="13"/>
      <x:c r="BP111" s="14"/>
      <x:c r="BQ111" s="13"/>
      <x:c r="BR111" s="13"/>
      <x:c r="BS111" s="13"/>
      <x:c r="BT111" s="13"/>
      <x:c r="BU111" s="55"/>
      <x:c r="BV111" s="13"/>
      <x:c r="BW111" s="13"/>
      <x:c r="BX111" s="13"/>
      <x:c r="BY111" s="14"/>
      <x:c r="BZ111" s="13"/>
      <x:c r="CA111" s="14"/>
      <x:c r="CB111" s="13"/>
      <x:c r="CC111" s="14"/>
      <x:c r="CD111" s="13"/>
      <x:c r="CE111" s="13"/>
      <x:c r="CF111" s="14"/>
      <x:c r="CG111" s="13"/>
      <x:c r="CH111" s="13"/>
      <x:c r="CI111" s="13"/>
      <x:c r="CJ111" s="13"/>
      <x:c r="CK111" s="13"/>
      <x:c r="CL111" s="13"/>
      <x:c r="CM111" s="13"/>
      <x:c r="CN111" s="13"/>
      <x:c r="CO111" s="13"/>
      <x:c r="CP111" s="14"/>
      <x:c r="CQ111" s="13"/>
      <x:c r="CR111" s="14"/>
      <x:c r="CS111" s="13"/>
      <x:c r="CT111" s="13"/>
      <x:c r="CU111" s="13"/>
      <x:c r="CV111" s="13"/>
      <x:c r="CW111" s="13"/>
      <x:c r="CY111" s="13"/>
    </x:row>
    <x:row r="112" spans="1:103" ht="18" customHeight="1">
      <x:c r="A112" s="15"/>
      <x:c r="B112" s="13"/>
      <x:c r="C112" s="14"/>
      <x:c r="D112" s="13"/>
      <x:c r="E112" s="14"/>
      <x:c r="F112" s="13"/>
      <x:c r="G112" s="14"/>
      <x:c r="H112" s="13"/>
      <x:c r="I112" s="14"/>
      <x:c r="J112" s="13"/>
      <x:c r="K112" s="13"/>
      <x:c r="L112" s="14"/>
      <x:c r="M112" s="13"/>
      <x:c r="N112" s="13"/>
      <x:c r="O112" s="13"/>
      <x:c r="P112" s="13"/>
      <x:c r="Q112" s="13"/>
      <x:c r="R112" s="14"/>
      <x:c r="S112" s="13"/>
      <x:c r="T112" s="14"/>
      <x:c r="U112" s="13"/>
      <x:c r="V112" s="14"/>
      <x:c r="W112" s="13"/>
      <x:c r="X112" s="13"/>
      <x:c r="Y112" s="13"/>
      <x:c r="Z112" s="13"/>
      <x:c r="AA112" s="13"/>
      <x:c r="AB112" s="13"/>
      <x:c r="AC112" s="13"/>
      <x:c r="AD112" s="13"/>
      <x:c r="AE112" s="13"/>
      <x:c r="AF112" s="13"/>
      <x:c r="AG112" s="13"/>
      <x:c r="AH112" s="13"/>
      <x:c r="AI112" s="13"/>
      <x:c r="AJ112" s="13"/>
      <x:c r="AK112" s="55"/>
      <x:c r="AL112" s="13"/>
      <x:c r="AM112" s="13"/>
      <x:c r="AN112" s="14"/>
      <x:c r="AO112" s="13"/>
      <x:c r="AP112" s="13"/>
      <x:c r="AQ112" s="13"/>
      <x:c r="AR112" s="14"/>
      <x:c r="AS112" s="13"/>
      <x:c r="AT112" s="14"/>
      <x:c r="AU112" s="13"/>
      <x:c r="AV112" s="13"/>
      <x:c r="AW112" s="13"/>
      <x:c r="AX112" s="13"/>
      <x:c r="AY112" s="13"/>
      <x:c r="AZ112" s="13"/>
      <x:c r="BA112" s="14"/>
      <x:c r="BB112" s="13"/>
      <x:c r="BC112" s="13"/>
      <x:c r="BD112" s="13"/>
      <x:c r="BE112" s="13"/>
      <x:c r="BF112" s="13"/>
      <x:c r="BG112" s="13"/>
      <x:c r="BH112" s="13"/>
      <x:c r="BI112" s="13"/>
      <x:c r="BJ112" s="14"/>
      <x:c r="BK112" s="13"/>
      <x:c r="BL112" s="14"/>
      <x:c r="BM112" s="13"/>
      <x:c r="BN112" s="14"/>
      <x:c r="BO112" s="13"/>
      <x:c r="BP112" s="14"/>
      <x:c r="BQ112" s="13"/>
      <x:c r="BR112" s="13"/>
      <x:c r="BS112" s="13"/>
      <x:c r="BT112" s="13"/>
      <x:c r="BU112" s="55"/>
      <x:c r="BV112" s="13"/>
      <x:c r="BW112" s="13"/>
      <x:c r="BX112" s="13"/>
      <x:c r="BY112" s="14"/>
      <x:c r="BZ112" s="13"/>
      <x:c r="CA112" s="14"/>
      <x:c r="CB112" s="13"/>
      <x:c r="CC112" s="14"/>
      <x:c r="CD112" s="13"/>
      <x:c r="CE112" s="13"/>
      <x:c r="CF112" s="14"/>
      <x:c r="CG112" s="13"/>
      <x:c r="CH112" s="13"/>
      <x:c r="CI112" s="13"/>
      <x:c r="CJ112" s="13"/>
      <x:c r="CK112" s="13"/>
      <x:c r="CL112" s="13"/>
      <x:c r="CM112" s="13"/>
      <x:c r="CN112" s="13"/>
      <x:c r="CO112" s="13"/>
      <x:c r="CP112" s="14"/>
      <x:c r="CQ112" s="13"/>
      <x:c r="CR112" s="14"/>
      <x:c r="CS112" s="13"/>
      <x:c r="CT112" s="13"/>
      <x:c r="CU112" s="13"/>
      <x:c r="CV112" s="13"/>
      <x:c r="CW112" s="13"/>
      <x:c r="CY112" s="13"/>
    </x:row>
    <x:row r="113" spans="1:103" ht="18" customHeight="1">
      <x:c r="A113" s="15"/>
      <x:c r="B113" s="13"/>
      <x:c r="C113" s="14"/>
      <x:c r="D113" s="13"/>
      <x:c r="E113" s="14"/>
      <x:c r="F113" s="13"/>
      <x:c r="G113" s="14"/>
      <x:c r="H113" s="13"/>
      <x:c r="I113" s="14"/>
      <x:c r="J113" s="13"/>
      <x:c r="K113" s="13"/>
      <x:c r="L113" s="14"/>
      <x:c r="M113" s="13"/>
      <x:c r="N113" s="13"/>
      <x:c r="O113" s="13"/>
      <x:c r="P113" s="13"/>
      <x:c r="Q113" s="13"/>
      <x:c r="R113" s="14"/>
      <x:c r="S113" s="13"/>
      <x:c r="T113" s="14"/>
      <x:c r="U113" s="13"/>
      <x:c r="V113" s="14"/>
      <x:c r="W113" s="13"/>
      <x:c r="X113" s="13"/>
      <x:c r="Y113" s="13"/>
      <x:c r="Z113" s="13"/>
      <x:c r="AA113" s="13"/>
      <x:c r="AB113" s="13"/>
      <x:c r="AC113" s="13"/>
      <x:c r="AD113" s="13"/>
      <x:c r="AE113" s="13"/>
      <x:c r="AF113" s="13"/>
      <x:c r="AG113" s="13"/>
      <x:c r="AH113" s="13"/>
      <x:c r="AI113" s="13"/>
      <x:c r="AJ113" s="13"/>
      <x:c r="AK113" s="55"/>
      <x:c r="AL113" s="13"/>
      <x:c r="AM113" s="13"/>
      <x:c r="AN113" s="14"/>
      <x:c r="AO113" s="13"/>
      <x:c r="AP113" s="13"/>
      <x:c r="AQ113" s="13"/>
      <x:c r="AR113" s="14"/>
      <x:c r="AS113" s="13"/>
      <x:c r="AT113" s="14"/>
      <x:c r="AU113" s="13"/>
      <x:c r="AV113" s="13"/>
      <x:c r="AW113" s="13"/>
      <x:c r="AX113" s="13"/>
      <x:c r="AY113" s="13"/>
      <x:c r="AZ113" s="13"/>
      <x:c r="BA113" s="14"/>
      <x:c r="BB113" s="13"/>
      <x:c r="BC113" s="13"/>
      <x:c r="BD113" s="13"/>
      <x:c r="BE113" s="13"/>
      <x:c r="BF113" s="13"/>
      <x:c r="BG113" s="13"/>
      <x:c r="BH113" s="13"/>
      <x:c r="BI113" s="13"/>
      <x:c r="BJ113" s="14"/>
      <x:c r="BK113" s="13"/>
      <x:c r="BL113" s="14"/>
      <x:c r="BM113" s="13"/>
      <x:c r="BN113" s="14"/>
      <x:c r="BO113" s="13"/>
      <x:c r="BP113" s="14"/>
      <x:c r="BQ113" s="13"/>
      <x:c r="BR113" s="13"/>
      <x:c r="BS113" s="13"/>
      <x:c r="BT113" s="13"/>
      <x:c r="BU113" s="55"/>
      <x:c r="BV113" s="13"/>
      <x:c r="BW113" s="13"/>
      <x:c r="BX113" s="13"/>
      <x:c r="BY113" s="14"/>
      <x:c r="BZ113" s="13"/>
      <x:c r="CA113" s="14"/>
      <x:c r="CB113" s="13"/>
      <x:c r="CC113" s="14"/>
      <x:c r="CD113" s="13"/>
      <x:c r="CE113" s="13"/>
      <x:c r="CF113" s="14"/>
      <x:c r="CG113" s="13"/>
      <x:c r="CH113" s="13"/>
      <x:c r="CI113" s="13"/>
      <x:c r="CJ113" s="13"/>
      <x:c r="CK113" s="13"/>
      <x:c r="CL113" s="13"/>
      <x:c r="CM113" s="13"/>
      <x:c r="CN113" s="13"/>
      <x:c r="CO113" s="13"/>
      <x:c r="CP113" s="14"/>
      <x:c r="CQ113" s="13"/>
      <x:c r="CR113" s="14"/>
      <x:c r="CS113" s="13"/>
      <x:c r="CT113" s="13"/>
      <x:c r="CU113" s="13"/>
      <x:c r="CV113" s="13"/>
      <x:c r="CW113" s="13"/>
      <x:c r="CY113" s="13"/>
    </x:row>
    <x:row r="114" spans="1:103" ht="18" customHeight="1">
      <x:c r="A114" s="15"/>
      <x:c r="B114" s="13"/>
      <x:c r="C114" s="14"/>
      <x:c r="D114" s="13"/>
      <x:c r="E114" s="14"/>
      <x:c r="F114" s="13"/>
      <x:c r="G114" s="14"/>
      <x:c r="H114" s="13"/>
      <x:c r="I114" s="14"/>
      <x:c r="J114" s="13"/>
      <x:c r="K114" s="13"/>
      <x:c r="L114" s="14"/>
      <x:c r="M114" s="13"/>
      <x:c r="N114" s="13"/>
      <x:c r="O114" s="13"/>
      <x:c r="P114" s="13"/>
      <x:c r="Q114" s="13"/>
      <x:c r="R114" s="14"/>
      <x:c r="S114" s="13"/>
      <x:c r="T114" s="14"/>
      <x:c r="U114" s="13"/>
      <x:c r="V114" s="14"/>
      <x:c r="W114" s="13"/>
      <x:c r="X114" s="13"/>
      <x:c r="Y114" s="13"/>
      <x:c r="Z114" s="13"/>
      <x:c r="AA114" s="13"/>
      <x:c r="AB114" s="13"/>
      <x:c r="AC114" s="13"/>
      <x:c r="AD114" s="13"/>
      <x:c r="AE114" s="13"/>
      <x:c r="AF114" s="13"/>
      <x:c r="AG114" s="13"/>
      <x:c r="AH114" s="13"/>
      <x:c r="AI114" s="13"/>
      <x:c r="AJ114" s="13"/>
      <x:c r="AK114" s="55"/>
      <x:c r="AL114" s="13"/>
      <x:c r="AM114" s="13"/>
      <x:c r="AN114" s="14"/>
      <x:c r="AO114" s="13"/>
      <x:c r="AP114" s="13"/>
      <x:c r="AQ114" s="13"/>
      <x:c r="AR114" s="14"/>
      <x:c r="AS114" s="13"/>
      <x:c r="AT114" s="14"/>
      <x:c r="AU114" s="13"/>
      <x:c r="AV114" s="13"/>
      <x:c r="AW114" s="13"/>
      <x:c r="AX114" s="13"/>
      <x:c r="AY114" s="13"/>
      <x:c r="AZ114" s="13"/>
      <x:c r="BA114" s="14"/>
      <x:c r="BB114" s="13"/>
      <x:c r="BC114" s="13"/>
      <x:c r="BD114" s="13"/>
      <x:c r="BE114" s="13"/>
      <x:c r="BF114" s="13"/>
      <x:c r="BG114" s="13"/>
      <x:c r="BH114" s="13"/>
      <x:c r="BI114" s="13"/>
      <x:c r="BJ114" s="14"/>
      <x:c r="BK114" s="13"/>
      <x:c r="BL114" s="14"/>
      <x:c r="BM114" s="13"/>
      <x:c r="BN114" s="14"/>
      <x:c r="BO114" s="13"/>
      <x:c r="BP114" s="14"/>
      <x:c r="BQ114" s="13"/>
      <x:c r="BR114" s="13"/>
      <x:c r="BS114" s="13"/>
      <x:c r="BT114" s="13"/>
      <x:c r="BU114" s="55"/>
      <x:c r="BV114" s="13"/>
      <x:c r="BW114" s="13"/>
      <x:c r="BX114" s="13"/>
      <x:c r="BY114" s="14"/>
      <x:c r="BZ114" s="13"/>
      <x:c r="CA114" s="14"/>
      <x:c r="CB114" s="13"/>
      <x:c r="CC114" s="14"/>
      <x:c r="CD114" s="13"/>
      <x:c r="CE114" s="13"/>
      <x:c r="CF114" s="14"/>
      <x:c r="CG114" s="13"/>
      <x:c r="CH114" s="13"/>
      <x:c r="CI114" s="13"/>
      <x:c r="CJ114" s="13"/>
      <x:c r="CK114" s="13"/>
      <x:c r="CL114" s="13"/>
      <x:c r="CM114" s="13"/>
      <x:c r="CN114" s="13"/>
      <x:c r="CO114" s="13"/>
      <x:c r="CP114" s="14"/>
      <x:c r="CQ114" s="13"/>
      <x:c r="CR114" s="14"/>
      <x:c r="CS114" s="13"/>
      <x:c r="CT114" s="13"/>
      <x:c r="CU114" s="13"/>
      <x:c r="CV114" s="13"/>
      <x:c r="CW114" s="13"/>
      <x:c r="CY114" s="13"/>
    </x:row>
    <x:row r="115" spans="1:103" ht="18" customHeight="1">
      <x:c r="A115" s="15"/>
      <x:c r="B115" s="13"/>
      <x:c r="C115" s="14"/>
      <x:c r="D115" s="13"/>
      <x:c r="E115" s="14"/>
      <x:c r="F115" s="13"/>
      <x:c r="G115" s="14"/>
      <x:c r="H115" s="13"/>
      <x:c r="I115" s="14"/>
      <x:c r="J115" s="13"/>
      <x:c r="K115" s="13"/>
      <x:c r="L115" s="14"/>
      <x:c r="M115" s="13"/>
      <x:c r="N115" s="13"/>
      <x:c r="O115" s="13"/>
      <x:c r="P115" s="13"/>
      <x:c r="Q115" s="13"/>
      <x:c r="R115" s="14"/>
      <x:c r="S115" s="13"/>
      <x:c r="T115" s="14"/>
      <x:c r="U115" s="13"/>
      <x:c r="V115" s="14"/>
      <x:c r="W115" s="13"/>
      <x:c r="X115" s="13"/>
      <x:c r="Y115" s="13"/>
      <x:c r="Z115" s="13"/>
      <x:c r="AA115" s="13"/>
      <x:c r="AB115" s="13"/>
      <x:c r="AC115" s="13"/>
      <x:c r="AD115" s="13"/>
      <x:c r="AE115" s="13"/>
      <x:c r="AF115" s="13"/>
      <x:c r="AG115" s="13"/>
      <x:c r="AH115" s="13"/>
      <x:c r="AI115" s="13"/>
      <x:c r="AJ115" s="13"/>
      <x:c r="AK115" s="55"/>
      <x:c r="AL115" s="13"/>
      <x:c r="AM115" s="13"/>
      <x:c r="AN115" s="14"/>
      <x:c r="AO115" s="13"/>
      <x:c r="AP115" s="13"/>
      <x:c r="AQ115" s="13"/>
      <x:c r="AR115" s="14"/>
      <x:c r="AS115" s="13"/>
      <x:c r="AT115" s="14"/>
      <x:c r="AU115" s="13"/>
      <x:c r="AV115" s="13"/>
      <x:c r="AW115" s="13"/>
      <x:c r="AX115" s="13"/>
      <x:c r="AY115" s="13"/>
      <x:c r="AZ115" s="13"/>
      <x:c r="BA115" s="14"/>
      <x:c r="BB115" s="13"/>
      <x:c r="BC115" s="13"/>
      <x:c r="BD115" s="13"/>
      <x:c r="BE115" s="13"/>
      <x:c r="BF115" s="13"/>
      <x:c r="BG115" s="13"/>
      <x:c r="BH115" s="13"/>
      <x:c r="BI115" s="13"/>
      <x:c r="BJ115" s="14"/>
      <x:c r="BK115" s="13"/>
      <x:c r="BL115" s="14"/>
      <x:c r="BM115" s="13"/>
      <x:c r="BN115" s="14"/>
      <x:c r="BO115" s="13"/>
      <x:c r="BP115" s="14"/>
      <x:c r="BQ115" s="13"/>
      <x:c r="BR115" s="13"/>
      <x:c r="BS115" s="13"/>
      <x:c r="BT115" s="13"/>
      <x:c r="BU115" s="55"/>
      <x:c r="BV115" s="13"/>
      <x:c r="BW115" s="13"/>
      <x:c r="BX115" s="13"/>
      <x:c r="BY115" s="14"/>
      <x:c r="BZ115" s="13"/>
      <x:c r="CA115" s="14"/>
      <x:c r="CB115" s="13"/>
      <x:c r="CC115" s="14"/>
      <x:c r="CD115" s="13"/>
      <x:c r="CE115" s="13"/>
      <x:c r="CF115" s="14"/>
      <x:c r="CG115" s="13"/>
      <x:c r="CH115" s="13"/>
      <x:c r="CI115" s="13"/>
      <x:c r="CJ115" s="13"/>
      <x:c r="CK115" s="13"/>
      <x:c r="CL115" s="13"/>
      <x:c r="CM115" s="13"/>
      <x:c r="CN115" s="13"/>
      <x:c r="CO115" s="13"/>
      <x:c r="CP115" s="14"/>
      <x:c r="CQ115" s="13"/>
      <x:c r="CR115" s="14"/>
      <x:c r="CS115" s="13"/>
      <x:c r="CT115" s="13"/>
      <x:c r="CU115" s="13"/>
      <x:c r="CV115" s="13"/>
      <x:c r="CW115" s="13"/>
      <x:c r="CY115" s="13"/>
    </x:row>
    <x:row r="116" spans="1:103" ht="18" customHeight="1">
      <x:c r="A116" s="15"/>
      <x:c r="B116" s="13"/>
      <x:c r="C116" s="14"/>
      <x:c r="D116" s="13"/>
      <x:c r="E116" s="14"/>
      <x:c r="F116" s="13"/>
      <x:c r="G116" s="14"/>
      <x:c r="H116" s="13"/>
      <x:c r="I116" s="14"/>
      <x:c r="J116" s="13"/>
      <x:c r="K116" s="13"/>
      <x:c r="L116" s="14"/>
      <x:c r="M116" s="13"/>
      <x:c r="N116" s="13"/>
      <x:c r="O116" s="13"/>
      <x:c r="P116" s="13"/>
      <x:c r="Q116" s="13"/>
      <x:c r="R116" s="14"/>
      <x:c r="S116" s="13"/>
      <x:c r="T116" s="14"/>
      <x:c r="U116" s="13"/>
      <x:c r="V116" s="14"/>
      <x:c r="W116" s="13"/>
      <x:c r="X116" s="13"/>
      <x:c r="Y116" s="13"/>
      <x:c r="Z116" s="13"/>
      <x:c r="AA116" s="13"/>
      <x:c r="AB116" s="13"/>
      <x:c r="AC116" s="13"/>
      <x:c r="AD116" s="13"/>
      <x:c r="AE116" s="13"/>
      <x:c r="AF116" s="13"/>
      <x:c r="AG116" s="13"/>
      <x:c r="AH116" s="13"/>
      <x:c r="AI116" s="13"/>
      <x:c r="AJ116" s="13"/>
      <x:c r="AK116" s="55"/>
      <x:c r="AL116" s="13"/>
      <x:c r="AM116" s="13"/>
      <x:c r="AN116" s="14"/>
      <x:c r="AO116" s="13"/>
      <x:c r="AP116" s="13"/>
      <x:c r="AQ116" s="13"/>
      <x:c r="AR116" s="14"/>
      <x:c r="AS116" s="13"/>
      <x:c r="AT116" s="14"/>
      <x:c r="AU116" s="13"/>
      <x:c r="AV116" s="13"/>
      <x:c r="AW116" s="13"/>
      <x:c r="AX116" s="13"/>
      <x:c r="AY116" s="13"/>
      <x:c r="AZ116" s="13"/>
      <x:c r="BA116" s="14"/>
      <x:c r="BB116" s="13"/>
      <x:c r="BC116" s="13"/>
      <x:c r="BD116" s="13"/>
      <x:c r="BE116" s="13"/>
      <x:c r="BF116" s="13"/>
      <x:c r="BG116" s="13"/>
      <x:c r="BH116" s="13"/>
      <x:c r="BI116" s="13"/>
      <x:c r="BJ116" s="14"/>
      <x:c r="BK116" s="13"/>
      <x:c r="BL116" s="14"/>
      <x:c r="BM116" s="13"/>
      <x:c r="BN116" s="14"/>
      <x:c r="BO116" s="13"/>
      <x:c r="BP116" s="14"/>
      <x:c r="BQ116" s="13"/>
      <x:c r="BR116" s="13"/>
      <x:c r="BS116" s="13"/>
      <x:c r="BT116" s="13"/>
      <x:c r="BU116" s="55"/>
      <x:c r="BV116" s="13"/>
      <x:c r="BW116" s="13"/>
      <x:c r="BX116" s="13"/>
      <x:c r="BY116" s="14"/>
      <x:c r="BZ116" s="13"/>
      <x:c r="CA116" s="14"/>
      <x:c r="CB116" s="13"/>
      <x:c r="CC116" s="14"/>
      <x:c r="CD116" s="13"/>
      <x:c r="CE116" s="13"/>
      <x:c r="CF116" s="14"/>
      <x:c r="CG116" s="13"/>
      <x:c r="CH116" s="13"/>
      <x:c r="CI116" s="13"/>
      <x:c r="CJ116" s="13"/>
      <x:c r="CK116" s="13"/>
      <x:c r="CL116" s="13"/>
      <x:c r="CM116" s="13"/>
      <x:c r="CN116" s="13"/>
      <x:c r="CO116" s="13"/>
      <x:c r="CP116" s="14"/>
      <x:c r="CQ116" s="13"/>
      <x:c r="CR116" s="14"/>
      <x:c r="CS116" s="13"/>
      <x:c r="CT116" s="13"/>
      <x:c r="CU116" s="13"/>
      <x:c r="CV116" s="13"/>
      <x:c r="CW116" s="13"/>
      <x:c r="CY116" s="13"/>
    </x:row>
    <x:row r="117" spans="1:103" ht="18" customHeight="1">
      <x:c r="A117" s="15"/>
      <x:c r="B117" s="13"/>
      <x:c r="C117" s="14"/>
      <x:c r="D117" s="13"/>
      <x:c r="E117" s="14"/>
      <x:c r="F117" s="13"/>
      <x:c r="G117" s="14"/>
      <x:c r="H117" s="13"/>
      <x:c r="I117" s="14"/>
      <x:c r="J117" s="13"/>
      <x:c r="K117" s="13"/>
      <x:c r="L117" s="14"/>
      <x:c r="M117" s="13"/>
      <x:c r="N117" s="13"/>
      <x:c r="O117" s="13"/>
      <x:c r="P117" s="13"/>
      <x:c r="Q117" s="13"/>
      <x:c r="R117" s="14"/>
      <x:c r="S117" s="13"/>
      <x:c r="T117" s="14"/>
      <x:c r="U117" s="13"/>
      <x:c r="V117" s="14"/>
      <x:c r="W117" s="13"/>
      <x:c r="X117" s="13"/>
      <x:c r="Y117" s="13"/>
      <x:c r="Z117" s="13"/>
      <x:c r="AA117" s="13"/>
      <x:c r="AB117" s="13"/>
      <x:c r="AC117" s="13"/>
      <x:c r="AD117" s="13"/>
      <x:c r="AE117" s="13"/>
      <x:c r="AF117" s="13"/>
      <x:c r="AG117" s="13"/>
      <x:c r="AH117" s="13"/>
      <x:c r="AI117" s="13"/>
      <x:c r="AJ117" s="13"/>
      <x:c r="AK117" s="55"/>
      <x:c r="AL117" s="13"/>
      <x:c r="AM117" s="13"/>
      <x:c r="AN117" s="14"/>
      <x:c r="AO117" s="13"/>
      <x:c r="AP117" s="13"/>
      <x:c r="AQ117" s="13"/>
      <x:c r="AR117" s="14"/>
      <x:c r="AS117" s="13"/>
      <x:c r="AT117" s="14"/>
      <x:c r="AU117" s="13"/>
      <x:c r="AV117" s="13"/>
      <x:c r="AW117" s="13"/>
      <x:c r="AX117" s="13"/>
      <x:c r="AY117" s="13"/>
      <x:c r="AZ117" s="13"/>
      <x:c r="BA117" s="14"/>
      <x:c r="BB117" s="13"/>
      <x:c r="BC117" s="13"/>
      <x:c r="BD117" s="13"/>
      <x:c r="BE117" s="13"/>
      <x:c r="BF117" s="13"/>
      <x:c r="BG117" s="13"/>
      <x:c r="BH117" s="13"/>
      <x:c r="BI117" s="13"/>
      <x:c r="BJ117" s="14"/>
      <x:c r="BK117" s="13"/>
      <x:c r="BL117" s="14"/>
      <x:c r="BM117" s="13"/>
      <x:c r="BN117" s="14"/>
      <x:c r="BO117" s="13"/>
      <x:c r="BP117" s="14"/>
      <x:c r="BQ117" s="13"/>
      <x:c r="BR117" s="13"/>
      <x:c r="BS117" s="13"/>
      <x:c r="BT117" s="13"/>
      <x:c r="BU117" s="55"/>
      <x:c r="BV117" s="13"/>
      <x:c r="BW117" s="13"/>
      <x:c r="BX117" s="13"/>
      <x:c r="BY117" s="14"/>
      <x:c r="BZ117" s="13"/>
      <x:c r="CA117" s="14"/>
      <x:c r="CB117" s="13"/>
      <x:c r="CC117" s="14"/>
      <x:c r="CD117" s="13"/>
      <x:c r="CE117" s="13"/>
      <x:c r="CF117" s="14"/>
      <x:c r="CG117" s="13"/>
      <x:c r="CH117" s="13"/>
      <x:c r="CI117" s="13"/>
      <x:c r="CJ117" s="13"/>
      <x:c r="CK117" s="13"/>
      <x:c r="CL117" s="13"/>
      <x:c r="CM117" s="13"/>
      <x:c r="CN117" s="13"/>
      <x:c r="CO117" s="13"/>
      <x:c r="CP117" s="14"/>
      <x:c r="CQ117" s="13"/>
      <x:c r="CR117" s="14"/>
      <x:c r="CS117" s="13"/>
      <x:c r="CT117" s="13"/>
      <x:c r="CU117" s="13"/>
      <x:c r="CV117" s="13"/>
      <x:c r="CW117" s="13"/>
      <x:c r="CY117" s="13"/>
    </x:row>
    <x:row r="118" spans="1:103" ht="18" customHeight="1">
      <x:c r="A118" s="15"/>
      <x:c r="B118" s="13"/>
      <x:c r="C118" s="14"/>
      <x:c r="D118" s="13"/>
      <x:c r="E118" s="14"/>
      <x:c r="F118" s="13"/>
      <x:c r="G118" s="14"/>
      <x:c r="H118" s="13"/>
      <x:c r="I118" s="14"/>
      <x:c r="J118" s="13"/>
      <x:c r="K118" s="13"/>
      <x:c r="L118" s="14"/>
      <x:c r="M118" s="13"/>
      <x:c r="N118" s="13"/>
      <x:c r="O118" s="13"/>
      <x:c r="P118" s="13"/>
      <x:c r="Q118" s="13"/>
      <x:c r="R118" s="14"/>
      <x:c r="S118" s="13"/>
      <x:c r="T118" s="14"/>
      <x:c r="U118" s="13"/>
      <x:c r="V118" s="14"/>
      <x:c r="W118" s="13"/>
      <x:c r="X118" s="13"/>
      <x:c r="Y118" s="13"/>
      <x:c r="Z118" s="13"/>
      <x:c r="AA118" s="13"/>
      <x:c r="AB118" s="13"/>
      <x:c r="AC118" s="13"/>
      <x:c r="AD118" s="13"/>
      <x:c r="AE118" s="13"/>
      <x:c r="AF118" s="13"/>
      <x:c r="AG118" s="13"/>
      <x:c r="AH118" s="13"/>
      <x:c r="AI118" s="13"/>
      <x:c r="AJ118" s="13"/>
      <x:c r="AK118" s="55"/>
      <x:c r="AL118" s="13"/>
      <x:c r="AM118" s="13"/>
      <x:c r="AN118" s="14"/>
      <x:c r="AO118" s="13"/>
      <x:c r="AP118" s="13"/>
      <x:c r="AQ118" s="13"/>
      <x:c r="AR118" s="14"/>
      <x:c r="AS118" s="13"/>
      <x:c r="AT118" s="14"/>
      <x:c r="AU118" s="13"/>
      <x:c r="AV118" s="13"/>
      <x:c r="AW118" s="13"/>
      <x:c r="AX118" s="13"/>
      <x:c r="AY118" s="13"/>
      <x:c r="AZ118" s="13"/>
      <x:c r="BA118" s="14"/>
      <x:c r="BB118" s="13"/>
      <x:c r="BC118" s="13"/>
      <x:c r="BD118" s="13"/>
      <x:c r="BE118" s="13"/>
      <x:c r="BF118" s="13"/>
      <x:c r="BG118" s="13"/>
      <x:c r="BH118" s="13"/>
      <x:c r="BI118" s="13"/>
      <x:c r="BJ118" s="14"/>
      <x:c r="BK118" s="13"/>
      <x:c r="BL118" s="14"/>
      <x:c r="BM118" s="13"/>
      <x:c r="BN118" s="14"/>
      <x:c r="BO118" s="13"/>
      <x:c r="BP118" s="14"/>
      <x:c r="BQ118" s="13"/>
      <x:c r="BR118" s="13"/>
      <x:c r="BS118" s="13"/>
      <x:c r="BT118" s="13"/>
      <x:c r="BU118" s="55"/>
      <x:c r="BV118" s="13"/>
      <x:c r="BW118" s="13"/>
      <x:c r="BX118" s="13"/>
      <x:c r="BY118" s="14"/>
      <x:c r="BZ118" s="13"/>
      <x:c r="CA118" s="14"/>
      <x:c r="CB118" s="13"/>
      <x:c r="CC118" s="14"/>
      <x:c r="CD118" s="13"/>
      <x:c r="CE118" s="13"/>
      <x:c r="CF118" s="14"/>
      <x:c r="CG118" s="13"/>
      <x:c r="CH118" s="13"/>
      <x:c r="CI118" s="13"/>
      <x:c r="CJ118" s="13"/>
      <x:c r="CK118" s="13"/>
      <x:c r="CL118" s="13"/>
      <x:c r="CM118" s="13"/>
      <x:c r="CN118" s="13"/>
      <x:c r="CO118" s="13"/>
      <x:c r="CP118" s="14"/>
      <x:c r="CQ118" s="13"/>
      <x:c r="CR118" s="14"/>
      <x:c r="CS118" s="13"/>
      <x:c r="CT118" s="13"/>
      <x:c r="CU118" s="13"/>
      <x:c r="CV118" s="13"/>
      <x:c r="CW118" s="13"/>
      <x:c r="CY118" s="13"/>
    </x:row>
    <x:row r="119" spans="1:103" ht="18" customHeight="1">
      <x:c r="A119" s="15"/>
      <x:c r="B119" s="13"/>
      <x:c r="C119" s="14"/>
      <x:c r="D119" s="13"/>
      <x:c r="E119" s="14"/>
      <x:c r="F119" s="13"/>
      <x:c r="G119" s="14"/>
      <x:c r="H119" s="13"/>
      <x:c r="I119" s="14"/>
      <x:c r="J119" s="13"/>
      <x:c r="K119" s="13"/>
      <x:c r="L119" s="14"/>
      <x:c r="M119" s="13"/>
      <x:c r="N119" s="13"/>
      <x:c r="O119" s="13"/>
      <x:c r="P119" s="13"/>
      <x:c r="Q119" s="13"/>
      <x:c r="R119" s="14"/>
      <x:c r="S119" s="13"/>
      <x:c r="T119" s="14"/>
      <x:c r="U119" s="13"/>
      <x:c r="V119" s="14"/>
      <x:c r="W119" s="13"/>
      <x:c r="X119" s="13"/>
      <x:c r="Y119" s="13"/>
      <x:c r="Z119" s="13"/>
      <x:c r="AA119" s="13"/>
      <x:c r="AB119" s="13"/>
      <x:c r="AC119" s="13"/>
      <x:c r="AD119" s="13"/>
      <x:c r="AE119" s="13"/>
      <x:c r="AF119" s="13"/>
      <x:c r="AG119" s="13"/>
      <x:c r="AH119" s="13"/>
      <x:c r="AI119" s="13"/>
      <x:c r="AJ119" s="13"/>
      <x:c r="AK119" s="55"/>
      <x:c r="AL119" s="13"/>
      <x:c r="AM119" s="13"/>
      <x:c r="AN119" s="14"/>
      <x:c r="AO119" s="13"/>
      <x:c r="AP119" s="13"/>
      <x:c r="AQ119" s="13"/>
      <x:c r="AR119" s="14"/>
      <x:c r="AS119" s="13"/>
      <x:c r="AT119" s="14"/>
      <x:c r="AU119" s="13"/>
      <x:c r="AV119" s="13"/>
      <x:c r="AW119" s="13"/>
      <x:c r="AX119" s="13"/>
      <x:c r="AY119" s="13"/>
      <x:c r="AZ119" s="13"/>
      <x:c r="BA119" s="14"/>
      <x:c r="BB119" s="13"/>
      <x:c r="BC119" s="13"/>
      <x:c r="BD119" s="13"/>
      <x:c r="BE119" s="13"/>
      <x:c r="BF119" s="13"/>
      <x:c r="BG119" s="13"/>
      <x:c r="BH119" s="13"/>
      <x:c r="BI119" s="13"/>
      <x:c r="BJ119" s="14"/>
      <x:c r="BK119" s="13"/>
      <x:c r="BL119" s="14"/>
      <x:c r="BM119" s="13"/>
      <x:c r="BN119" s="14"/>
      <x:c r="BO119" s="13"/>
      <x:c r="BP119" s="14"/>
      <x:c r="BQ119" s="13"/>
      <x:c r="BR119" s="13"/>
      <x:c r="BS119" s="13"/>
      <x:c r="BT119" s="13"/>
      <x:c r="BU119" s="55"/>
      <x:c r="BV119" s="13"/>
      <x:c r="BW119" s="13"/>
      <x:c r="BX119" s="13"/>
      <x:c r="BY119" s="14"/>
      <x:c r="BZ119" s="13"/>
      <x:c r="CA119" s="14"/>
      <x:c r="CB119" s="13"/>
      <x:c r="CC119" s="14"/>
      <x:c r="CD119" s="13"/>
      <x:c r="CE119" s="13"/>
      <x:c r="CF119" s="14"/>
      <x:c r="CG119" s="13"/>
      <x:c r="CH119" s="13"/>
      <x:c r="CI119" s="13"/>
      <x:c r="CJ119" s="13"/>
      <x:c r="CK119" s="13"/>
      <x:c r="CL119" s="13"/>
      <x:c r="CM119" s="13"/>
      <x:c r="CN119" s="13"/>
      <x:c r="CO119" s="13"/>
      <x:c r="CP119" s="14"/>
      <x:c r="CQ119" s="13"/>
      <x:c r="CR119" s="14"/>
      <x:c r="CS119" s="13"/>
      <x:c r="CT119" s="13"/>
      <x:c r="CU119" s="13"/>
      <x:c r="CV119" s="13"/>
      <x:c r="CW119" s="13"/>
      <x:c r="CY119" s="13"/>
    </x:row>
    <x:row r="120" spans="1:103" ht="18" customHeight="1">
      <x:c r="A120" s="15"/>
      <x:c r="B120" s="13"/>
      <x:c r="C120" s="14"/>
      <x:c r="D120" s="13"/>
      <x:c r="E120" s="14"/>
      <x:c r="F120" s="13"/>
      <x:c r="G120" s="14"/>
      <x:c r="H120" s="13"/>
      <x:c r="I120" s="14"/>
      <x:c r="J120" s="13"/>
      <x:c r="K120" s="13"/>
      <x:c r="L120" s="14"/>
      <x:c r="M120" s="13"/>
      <x:c r="N120" s="13"/>
      <x:c r="O120" s="13"/>
      <x:c r="P120" s="13"/>
      <x:c r="Q120" s="13"/>
      <x:c r="R120" s="14"/>
      <x:c r="S120" s="13"/>
      <x:c r="T120" s="14"/>
      <x:c r="U120" s="13"/>
      <x:c r="V120" s="14"/>
      <x:c r="W120" s="13"/>
      <x:c r="X120" s="13"/>
      <x:c r="Y120" s="13"/>
      <x:c r="Z120" s="13"/>
      <x:c r="AA120" s="13"/>
      <x:c r="AB120" s="13"/>
      <x:c r="AC120" s="13"/>
      <x:c r="AD120" s="13"/>
      <x:c r="AE120" s="13"/>
      <x:c r="AF120" s="13"/>
      <x:c r="AG120" s="13"/>
      <x:c r="AH120" s="13"/>
      <x:c r="AI120" s="13"/>
      <x:c r="AJ120" s="13"/>
      <x:c r="AK120" s="55"/>
      <x:c r="AL120" s="13"/>
      <x:c r="AM120" s="13"/>
      <x:c r="AN120" s="14"/>
      <x:c r="AO120" s="13"/>
      <x:c r="AP120" s="13"/>
      <x:c r="AQ120" s="13"/>
      <x:c r="AR120" s="14"/>
      <x:c r="AS120" s="13"/>
      <x:c r="AT120" s="14"/>
      <x:c r="AU120" s="13"/>
      <x:c r="AV120" s="13"/>
      <x:c r="AW120" s="13"/>
      <x:c r="AX120" s="13"/>
      <x:c r="AY120" s="13"/>
      <x:c r="AZ120" s="13"/>
      <x:c r="BA120" s="14"/>
      <x:c r="BB120" s="13"/>
      <x:c r="BC120" s="13"/>
      <x:c r="BD120" s="13"/>
      <x:c r="BE120" s="13"/>
      <x:c r="BF120" s="13"/>
      <x:c r="BG120" s="13"/>
      <x:c r="BH120" s="13"/>
      <x:c r="BI120" s="13"/>
      <x:c r="BJ120" s="14"/>
      <x:c r="BK120" s="13"/>
      <x:c r="BL120" s="14"/>
      <x:c r="BM120" s="13"/>
      <x:c r="BN120" s="14"/>
      <x:c r="BO120" s="13"/>
      <x:c r="BP120" s="14"/>
      <x:c r="BQ120" s="13"/>
      <x:c r="BR120" s="13"/>
      <x:c r="BS120" s="13"/>
      <x:c r="BT120" s="13"/>
      <x:c r="BU120" s="55"/>
      <x:c r="BV120" s="13"/>
      <x:c r="BW120" s="13"/>
      <x:c r="BX120" s="13"/>
      <x:c r="BY120" s="14"/>
      <x:c r="BZ120" s="13"/>
      <x:c r="CA120" s="14"/>
      <x:c r="CB120" s="13"/>
      <x:c r="CC120" s="14"/>
      <x:c r="CD120" s="13"/>
      <x:c r="CE120" s="13"/>
      <x:c r="CF120" s="14"/>
      <x:c r="CG120" s="13"/>
      <x:c r="CH120" s="13"/>
      <x:c r="CI120" s="13"/>
      <x:c r="CJ120" s="13"/>
      <x:c r="CK120" s="13"/>
      <x:c r="CL120" s="13"/>
      <x:c r="CM120" s="13"/>
      <x:c r="CN120" s="13"/>
      <x:c r="CO120" s="13"/>
      <x:c r="CP120" s="14"/>
      <x:c r="CQ120" s="13"/>
      <x:c r="CR120" s="14"/>
      <x:c r="CS120" s="13"/>
      <x:c r="CT120" s="13"/>
      <x:c r="CU120" s="13"/>
      <x:c r="CV120" s="13"/>
      <x:c r="CW120" s="13"/>
      <x:c r="CY120" s="13"/>
    </x:row>
    <x:row r="121" spans="1:103" ht="18" customHeight="1">
      <x:c r="A121" s="15"/>
      <x:c r="B121" s="13"/>
      <x:c r="C121" s="14"/>
      <x:c r="D121" s="13"/>
      <x:c r="E121" s="14"/>
      <x:c r="F121" s="13"/>
      <x:c r="G121" s="14"/>
      <x:c r="H121" s="13"/>
      <x:c r="I121" s="14"/>
      <x:c r="J121" s="13"/>
      <x:c r="K121" s="13"/>
      <x:c r="L121" s="14"/>
      <x:c r="M121" s="13"/>
      <x:c r="N121" s="13"/>
      <x:c r="O121" s="13"/>
      <x:c r="P121" s="13"/>
      <x:c r="Q121" s="13"/>
      <x:c r="R121" s="14"/>
      <x:c r="S121" s="13"/>
      <x:c r="T121" s="14"/>
      <x:c r="U121" s="13"/>
      <x:c r="V121" s="14"/>
      <x:c r="W121" s="13"/>
      <x:c r="X121" s="13"/>
      <x:c r="Y121" s="13"/>
      <x:c r="Z121" s="13"/>
      <x:c r="AA121" s="13"/>
      <x:c r="AB121" s="13"/>
      <x:c r="AC121" s="13"/>
      <x:c r="AD121" s="13"/>
      <x:c r="AE121" s="13"/>
      <x:c r="AF121" s="13"/>
      <x:c r="AG121" s="13"/>
      <x:c r="AH121" s="13"/>
      <x:c r="AI121" s="13"/>
      <x:c r="AJ121" s="13"/>
      <x:c r="AK121" s="55"/>
      <x:c r="AL121" s="13"/>
      <x:c r="AM121" s="13"/>
      <x:c r="AN121" s="14"/>
      <x:c r="AO121" s="13"/>
      <x:c r="AP121" s="13"/>
      <x:c r="AQ121" s="13"/>
      <x:c r="AR121" s="14"/>
      <x:c r="AS121" s="13"/>
      <x:c r="AT121" s="14"/>
      <x:c r="AU121" s="13"/>
      <x:c r="AV121" s="13"/>
      <x:c r="AW121" s="13"/>
      <x:c r="AX121" s="13"/>
      <x:c r="AY121" s="13"/>
      <x:c r="AZ121" s="13"/>
      <x:c r="BA121" s="14"/>
      <x:c r="BB121" s="13"/>
      <x:c r="BC121" s="13"/>
      <x:c r="BD121" s="13"/>
      <x:c r="BE121" s="13"/>
      <x:c r="BF121" s="13"/>
      <x:c r="BG121" s="13"/>
      <x:c r="BH121" s="13"/>
      <x:c r="BI121" s="13"/>
      <x:c r="BJ121" s="14"/>
      <x:c r="BK121" s="13"/>
      <x:c r="BL121" s="14"/>
      <x:c r="BM121" s="13"/>
      <x:c r="BN121" s="14"/>
      <x:c r="BO121" s="13"/>
      <x:c r="BP121" s="14"/>
      <x:c r="BQ121" s="13"/>
      <x:c r="BR121" s="13"/>
      <x:c r="BS121" s="13"/>
      <x:c r="BT121" s="13"/>
      <x:c r="BU121" s="55"/>
      <x:c r="BV121" s="13"/>
      <x:c r="BW121" s="13"/>
      <x:c r="BX121" s="13"/>
      <x:c r="BY121" s="14"/>
      <x:c r="BZ121" s="13"/>
      <x:c r="CA121" s="14"/>
      <x:c r="CB121" s="13"/>
      <x:c r="CC121" s="14"/>
      <x:c r="CD121" s="13"/>
      <x:c r="CE121" s="13"/>
      <x:c r="CF121" s="14"/>
      <x:c r="CG121" s="13"/>
      <x:c r="CH121" s="13"/>
      <x:c r="CI121" s="13"/>
      <x:c r="CJ121" s="13"/>
      <x:c r="CK121" s="13"/>
      <x:c r="CL121" s="13"/>
      <x:c r="CM121" s="13"/>
      <x:c r="CN121" s="13"/>
      <x:c r="CO121" s="13"/>
      <x:c r="CP121" s="14"/>
      <x:c r="CQ121" s="13"/>
      <x:c r="CR121" s="14"/>
      <x:c r="CS121" s="13"/>
      <x:c r="CT121" s="13"/>
      <x:c r="CU121" s="13"/>
      <x:c r="CV121" s="13"/>
      <x:c r="CW121" s="13"/>
      <x:c r="CY121" s="13"/>
    </x:row>
    <x:row r="122" spans="1:103" ht="18" customHeight="1">
      <x:c r="A122" s="15"/>
      <x:c r="B122" s="13"/>
      <x:c r="C122" s="14"/>
      <x:c r="D122" s="13"/>
      <x:c r="E122" s="14"/>
      <x:c r="F122" s="13"/>
      <x:c r="G122" s="14"/>
      <x:c r="H122" s="13"/>
      <x:c r="I122" s="14"/>
      <x:c r="J122" s="13"/>
      <x:c r="K122" s="13"/>
      <x:c r="L122" s="14"/>
      <x:c r="M122" s="13"/>
      <x:c r="N122" s="13"/>
      <x:c r="O122" s="13"/>
      <x:c r="P122" s="13"/>
      <x:c r="Q122" s="13"/>
      <x:c r="R122" s="14"/>
      <x:c r="S122" s="13"/>
      <x:c r="T122" s="14"/>
      <x:c r="U122" s="13"/>
      <x:c r="V122" s="14"/>
      <x:c r="W122" s="13"/>
      <x:c r="X122" s="13"/>
      <x:c r="Y122" s="13"/>
      <x:c r="Z122" s="13"/>
      <x:c r="AA122" s="13"/>
      <x:c r="AB122" s="13"/>
      <x:c r="AC122" s="13"/>
      <x:c r="AD122" s="13"/>
      <x:c r="AE122" s="13"/>
      <x:c r="AF122" s="13"/>
      <x:c r="AG122" s="13"/>
      <x:c r="AH122" s="13"/>
      <x:c r="AI122" s="13"/>
      <x:c r="AJ122" s="13"/>
      <x:c r="AK122" s="55"/>
      <x:c r="AL122" s="13"/>
      <x:c r="AM122" s="13"/>
      <x:c r="AN122" s="14"/>
      <x:c r="AO122" s="13"/>
      <x:c r="AP122" s="13"/>
      <x:c r="AQ122" s="13"/>
      <x:c r="AR122" s="14"/>
      <x:c r="AS122" s="13"/>
      <x:c r="AT122" s="14"/>
      <x:c r="AU122" s="13"/>
      <x:c r="AV122" s="13"/>
      <x:c r="AW122" s="13"/>
      <x:c r="AX122" s="13"/>
      <x:c r="AY122" s="13"/>
      <x:c r="AZ122" s="13"/>
      <x:c r="BA122" s="14"/>
      <x:c r="BB122" s="13"/>
      <x:c r="BC122" s="13"/>
      <x:c r="BD122" s="13"/>
      <x:c r="BE122" s="13"/>
      <x:c r="BF122" s="13"/>
      <x:c r="BG122" s="13"/>
      <x:c r="BH122" s="13"/>
      <x:c r="BI122" s="13"/>
      <x:c r="BJ122" s="14"/>
      <x:c r="BK122" s="13"/>
      <x:c r="BL122" s="14"/>
      <x:c r="BM122" s="13"/>
      <x:c r="BN122" s="14"/>
      <x:c r="BO122" s="13"/>
      <x:c r="BP122" s="14"/>
      <x:c r="BQ122" s="13"/>
      <x:c r="BR122" s="13"/>
      <x:c r="BS122" s="13"/>
      <x:c r="BT122" s="13"/>
      <x:c r="BU122" s="55"/>
      <x:c r="BV122" s="13"/>
      <x:c r="BW122" s="13"/>
      <x:c r="BX122" s="13"/>
      <x:c r="BY122" s="14"/>
      <x:c r="BZ122" s="13"/>
      <x:c r="CA122" s="14"/>
      <x:c r="CB122" s="13"/>
      <x:c r="CC122" s="14"/>
      <x:c r="CD122" s="13"/>
      <x:c r="CE122" s="13"/>
      <x:c r="CF122" s="14"/>
      <x:c r="CG122" s="13"/>
      <x:c r="CH122" s="13"/>
      <x:c r="CI122" s="13"/>
      <x:c r="CJ122" s="13"/>
      <x:c r="CK122" s="13"/>
      <x:c r="CL122" s="13"/>
      <x:c r="CM122" s="13"/>
      <x:c r="CN122" s="13"/>
      <x:c r="CO122" s="13"/>
      <x:c r="CP122" s="14"/>
      <x:c r="CQ122" s="13"/>
      <x:c r="CR122" s="14"/>
      <x:c r="CS122" s="13"/>
      <x:c r="CT122" s="13"/>
      <x:c r="CU122" s="13"/>
      <x:c r="CV122" s="13"/>
      <x:c r="CW122" s="13"/>
      <x:c r="CY122" s="13"/>
    </x:row>
    <x:row r="123" spans="1:103" ht="18" customHeight="1">
      <x:c r="A123" s="15"/>
      <x:c r="B123" s="13"/>
      <x:c r="C123" s="14"/>
      <x:c r="D123" s="13"/>
      <x:c r="E123" s="14"/>
      <x:c r="F123" s="13"/>
      <x:c r="G123" s="14"/>
      <x:c r="H123" s="13"/>
      <x:c r="I123" s="14"/>
      <x:c r="J123" s="13"/>
      <x:c r="K123" s="13"/>
      <x:c r="L123" s="14"/>
      <x:c r="M123" s="13"/>
      <x:c r="N123" s="13"/>
      <x:c r="O123" s="13"/>
      <x:c r="P123" s="13"/>
      <x:c r="Q123" s="13"/>
      <x:c r="R123" s="14"/>
      <x:c r="S123" s="13"/>
      <x:c r="T123" s="14"/>
      <x:c r="U123" s="13"/>
      <x:c r="V123" s="14"/>
      <x:c r="W123" s="13"/>
      <x:c r="X123" s="13"/>
      <x:c r="Y123" s="13"/>
      <x:c r="Z123" s="13"/>
      <x:c r="AA123" s="13"/>
      <x:c r="AB123" s="13"/>
      <x:c r="AC123" s="13"/>
      <x:c r="AD123" s="13"/>
      <x:c r="AE123" s="13"/>
      <x:c r="AF123" s="13"/>
      <x:c r="AG123" s="13"/>
      <x:c r="AH123" s="13"/>
      <x:c r="AI123" s="13"/>
      <x:c r="AJ123" s="13"/>
      <x:c r="AK123" s="55"/>
      <x:c r="AL123" s="13"/>
      <x:c r="AM123" s="13"/>
      <x:c r="AN123" s="14"/>
      <x:c r="AO123" s="13"/>
      <x:c r="AP123" s="13"/>
      <x:c r="AQ123" s="13"/>
      <x:c r="AR123" s="14"/>
      <x:c r="AS123" s="13"/>
      <x:c r="AT123" s="14"/>
      <x:c r="AU123" s="13"/>
      <x:c r="AV123" s="13"/>
      <x:c r="AW123" s="13"/>
      <x:c r="AX123" s="13"/>
      <x:c r="AY123" s="13"/>
      <x:c r="AZ123" s="13"/>
      <x:c r="BA123" s="14"/>
      <x:c r="BB123" s="13"/>
      <x:c r="BC123" s="13"/>
      <x:c r="BD123" s="13"/>
      <x:c r="BE123" s="13"/>
      <x:c r="BF123" s="13"/>
      <x:c r="BG123" s="13"/>
      <x:c r="BH123" s="13"/>
      <x:c r="BI123" s="13"/>
      <x:c r="BJ123" s="14"/>
      <x:c r="BK123" s="13"/>
      <x:c r="BL123" s="14"/>
      <x:c r="BM123" s="13"/>
      <x:c r="BN123" s="14"/>
      <x:c r="BO123" s="13"/>
      <x:c r="BP123" s="14"/>
      <x:c r="BQ123" s="13"/>
      <x:c r="BR123" s="13"/>
      <x:c r="BS123" s="13"/>
      <x:c r="BT123" s="13"/>
      <x:c r="BU123" s="55"/>
      <x:c r="BV123" s="13"/>
      <x:c r="BW123" s="13"/>
      <x:c r="BX123" s="13"/>
      <x:c r="BY123" s="14"/>
      <x:c r="BZ123" s="13"/>
      <x:c r="CA123" s="14"/>
      <x:c r="CB123" s="13"/>
      <x:c r="CC123" s="14"/>
      <x:c r="CD123" s="13"/>
      <x:c r="CE123" s="13"/>
      <x:c r="CF123" s="14"/>
      <x:c r="CG123" s="13"/>
      <x:c r="CH123" s="13"/>
      <x:c r="CI123" s="13"/>
      <x:c r="CJ123" s="13"/>
      <x:c r="CK123" s="13"/>
      <x:c r="CL123" s="13"/>
      <x:c r="CM123" s="13"/>
      <x:c r="CN123" s="13"/>
      <x:c r="CO123" s="13"/>
      <x:c r="CP123" s="14"/>
      <x:c r="CQ123" s="13"/>
      <x:c r="CR123" s="14"/>
      <x:c r="CS123" s="13"/>
      <x:c r="CT123" s="13"/>
      <x:c r="CU123" s="13"/>
      <x:c r="CV123" s="13"/>
      <x:c r="CW123" s="13"/>
      <x:c r="CY123" s="13"/>
    </x:row>
    <x:row r="124" spans="1:103" ht="18" customHeight="1">
      <x:c r="A124" s="15"/>
      <x:c r="B124" s="13"/>
      <x:c r="C124" s="14"/>
      <x:c r="D124" s="13"/>
      <x:c r="E124" s="14"/>
      <x:c r="F124" s="13"/>
      <x:c r="G124" s="14"/>
      <x:c r="H124" s="13"/>
      <x:c r="I124" s="14"/>
      <x:c r="J124" s="13"/>
      <x:c r="K124" s="13"/>
      <x:c r="L124" s="14"/>
      <x:c r="M124" s="13"/>
      <x:c r="N124" s="13"/>
      <x:c r="O124" s="13"/>
      <x:c r="P124" s="13"/>
      <x:c r="Q124" s="13"/>
      <x:c r="R124" s="14"/>
      <x:c r="S124" s="13"/>
      <x:c r="T124" s="14"/>
      <x:c r="U124" s="13"/>
      <x:c r="V124" s="14"/>
      <x:c r="W124" s="13"/>
      <x:c r="X124" s="13"/>
      <x:c r="Y124" s="13"/>
      <x:c r="Z124" s="13"/>
      <x:c r="AA124" s="13"/>
      <x:c r="AB124" s="13"/>
      <x:c r="AC124" s="13"/>
      <x:c r="AD124" s="13"/>
      <x:c r="AE124" s="13"/>
      <x:c r="AF124" s="13"/>
      <x:c r="AG124" s="13"/>
      <x:c r="AH124" s="13"/>
      <x:c r="AI124" s="13"/>
      <x:c r="AJ124" s="13"/>
      <x:c r="AK124" s="55"/>
      <x:c r="AL124" s="13"/>
      <x:c r="AM124" s="13"/>
      <x:c r="AN124" s="14"/>
      <x:c r="AO124" s="13"/>
      <x:c r="AP124" s="13"/>
      <x:c r="AQ124" s="13"/>
      <x:c r="AR124" s="14"/>
      <x:c r="AS124" s="13"/>
      <x:c r="AT124" s="14"/>
      <x:c r="AU124" s="13"/>
      <x:c r="AV124" s="13"/>
      <x:c r="AW124" s="13"/>
      <x:c r="AX124" s="13"/>
      <x:c r="AY124" s="13"/>
      <x:c r="AZ124" s="13"/>
      <x:c r="BA124" s="14"/>
      <x:c r="BB124" s="13"/>
      <x:c r="BC124" s="13"/>
      <x:c r="BD124" s="13"/>
      <x:c r="BE124" s="13"/>
      <x:c r="BF124" s="13"/>
      <x:c r="BG124" s="13"/>
      <x:c r="BH124" s="13"/>
      <x:c r="BI124" s="13"/>
      <x:c r="BJ124" s="14"/>
      <x:c r="BK124" s="13"/>
      <x:c r="BL124" s="14"/>
      <x:c r="BM124" s="13"/>
      <x:c r="BN124" s="14"/>
      <x:c r="BO124" s="13"/>
      <x:c r="BP124" s="14"/>
      <x:c r="BQ124" s="13"/>
      <x:c r="BR124" s="13"/>
      <x:c r="BS124" s="13"/>
      <x:c r="BT124" s="13"/>
      <x:c r="BU124" s="55"/>
      <x:c r="BV124" s="13"/>
      <x:c r="BW124" s="13"/>
      <x:c r="BX124" s="13"/>
      <x:c r="BY124" s="14"/>
      <x:c r="BZ124" s="13"/>
      <x:c r="CA124" s="14"/>
      <x:c r="CB124" s="13"/>
      <x:c r="CC124" s="14"/>
      <x:c r="CD124" s="13"/>
      <x:c r="CE124" s="13"/>
      <x:c r="CF124" s="14"/>
      <x:c r="CG124" s="13"/>
      <x:c r="CH124" s="13"/>
      <x:c r="CI124" s="13"/>
      <x:c r="CJ124" s="13"/>
      <x:c r="CK124" s="13"/>
      <x:c r="CL124" s="13"/>
      <x:c r="CM124" s="13"/>
      <x:c r="CN124" s="13"/>
      <x:c r="CO124" s="13"/>
      <x:c r="CP124" s="14"/>
      <x:c r="CQ124" s="13"/>
      <x:c r="CR124" s="14"/>
      <x:c r="CS124" s="13"/>
      <x:c r="CT124" s="13"/>
      <x:c r="CU124" s="13"/>
      <x:c r="CV124" s="13"/>
      <x:c r="CW124" s="13"/>
      <x:c r="CY124" s="13"/>
    </x:row>
    <x:row r="125" spans="1:103" ht="18" customHeight="1">
      <x:c r="A125" s="15"/>
      <x:c r="B125" s="13"/>
      <x:c r="C125" s="14"/>
      <x:c r="D125" s="13"/>
      <x:c r="E125" s="14"/>
      <x:c r="F125" s="13"/>
      <x:c r="G125" s="14"/>
      <x:c r="H125" s="13"/>
      <x:c r="I125" s="14"/>
      <x:c r="J125" s="13"/>
      <x:c r="K125" s="13"/>
      <x:c r="L125" s="14"/>
      <x:c r="M125" s="13"/>
      <x:c r="N125" s="13"/>
      <x:c r="O125" s="13"/>
      <x:c r="P125" s="13"/>
      <x:c r="Q125" s="13"/>
      <x:c r="R125" s="14"/>
      <x:c r="S125" s="13"/>
      <x:c r="T125" s="14"/>
      <x:c r="U125" s="13"/>
      <x:c r="V125" s="14"/>
      <x:c r="W125" s="13"/>
      <x:c r="X125" s="13"/>
      <x:c r="Y125" s="13"/>
      <x:c r="Z125" s="13"/>
      <x:c r="AA125" s="13"/>
      <x:c r="AB125" s="13"/>
      <x:c r="AC125" s="13"/>
      <x:c r="AD125" s="13"/>
      <x:c r="AE125" s="13"/>
      <x:c r="AF125" s="13"/>
      <x:c r="AG125" s="13"/>
      <x:c r="AH125" s="13"/>
      <x:c r="AI125" s="13"/>
      <x:c r="AJ125" s="13"/>
      <x:c r="AK125" s="55"/>
      <x:c r="AL125" s="13"/>
      <x:c r="AM125" s="13"/>
      <x:c r="AN125" s="14"/>
      <x:c r="AO125" s="13"/>
      <x:c r="AP125" s="13"/>
      <x:c r="AQ125" s="13"/>
      <x:c r="AR125" s="14"/>
      <x:c r="AS125" s="13"/>
      <x:c r="AT125" s="14"/>
      <x:c r="AU125" s="13"/>
      <x:c r="AV125" s="13"/>
      <x:c r="AW125" s="13"/>
      <x:c r="AX125" s="13"/>
      <x:c r="AY125" s="13"/>
      <x:c r="AZ125" s="13"/>
      <x:c r="BA125" s="14"/>
      <x:c r="BB125" s="13"/>
      <x:c r="BC125" s="13"/>
      <x:c r="BD125" s="13"/>
      <x:c r="BE125" s="13"/>
      <x:c r="BF125" s="13"/>
      <x:c r="BG125" s="13"/>
      <x:c r="BH125" s="13"/>
      <x:c r="BI125" s="13"/>
      <x:c r="BJ125" s="14"/>
      <x:c r="BK125" s="13"/>
      <x:c r="BL125" s="14"/>
      <x:c r="BM125" s="13"/>
      <x:c r="BN125" s="14"/>
      <x:c r="BO125" s="13"/>
      <x:c r="BP125" s="14"/>
      <x:c r="BQ125" s="13"/>
      <x:c r="BR125" s="13"/>
      <x:c r="BS125" s="13"/>
      <x:c r="BT125" s="13"/>
      <x:c r="BU125" s="55"/>
      <x:c r="BV125" s="13"/>
      <x:c r="BW125" s="13"/>
      <x:c r="BX125" s="13"/>
      <x:c r="BY125" s="14"/>
      <x:c r="BZ125" s="13"/>
      <x:c r="CA125" s="14"/>
      <x:c r="CB125" s="13"/>
      <x:c r="CC125" s="14"/>
      <x:c r="CD125" s="13"/>
      <x:c r="CE125" s="13"/>
      <x:c r="CF125" s="14"/>
      <x:c r="CG125" s="13"/>
      <x:c r="CH125" s="13"/>
      <x:c r="CI125" s="13"/>
      <x:c r="CJ125" s="13"/>
      <x:c r="CK125" s="13"/>
      <x:c r="CL125" s="13"/>
      <x:c r="CM125" s="13"/>
      <x:c r="CN125" s="13"/>
      <x:c r="CO125" s="13"/>
      <x:c r="CP125" s="14"/>
      <x:c r="CQ125" s="13"/>
      <x:c r="CR125" s="14"/>
      <x:c r="CS125" s="13"/>
      <x:c r="CT125" s="13"/>
      <x:c r="CU125" s="13"/>
      <x:c r="CV125" s="13"/>
      <x:c r="CW125" s="13"/>
      <x:c r="CY125" s="13"/>
    </x:row>
    <x:row r="126" spans="1:103" ht="18" customHeight="1">
      <x:c r="A126" s="15"/>
      <x:c r="B126" s="13"/>
      <x:c r="C126" s="14"/>
      <x:c r="D126" s="13"/>
      <x:c r="E126" s="14"/>
      <x:c r="F126" s="13"/>
      <x:c r="G126" s="14"/>
      <x:c r="H126" s="13"/>
      <x:c r="I126" s="14"/>
      <x:c r="J126" s="13"/>
      <x:c r="K126" s="13"/>
      <x:c r="L126" s="14"/>
      <x:c r="M126" s="13"/>
      <x:c r="N126" s="13"/>
      <x:c r="O126" s="13"/>
      <x:c r="P126" s="13"/>
      <x:c r="Q126" s="13"/>
      <x:c r="R126" s="14"/>
      <x:c r="S126" s="13"/>
      <x:c r="T126" s="14"/>
      <x:c r="U126" s="13"/>
      <x:c r="V126" s="14"/>
      <x:c r="W126" s="13"/>
      <x:c r="X126" s="13"/>
      <x:c r="Y126" s="13"/>
      <x:c r="Z126" s="13"/>
      <x:c r="AA126" s="13"/>
      <x:c r="AB126" s="13"/>
      <x:c r="AC126" s="13"/>
      <x:c r="AD126" s="13"/>
      <x:c r="AE126" s="13"/>
      <x:c r="AF126" s="13"/>
      <x:c r="AG126" s="13"/>
      <x:c r="AH126" s="13"/>
      <x:c r="AI126" s="13"/>
      <x:c r="AJ126" s="13"/>
      <x:c r="AK126" s="55"/>
      <x:c r="AL126" s="13"/>
      <x:c r="AM126" s="13"/>
      <x:c r="AN126" s="14"/>
      <x:c r="AO126" s="13"/>
      <x:c r="AP126" s="13"/>
      <x:c r="AQ126" s="13"/>
      <x:c r="AR126" s="14"/>
      <x:c r="AS126" s="13"/>
      <x:c r="AT126" s="14"/>
      <x:c r="AU126" s="13"/>
      <x:c r="AV126" s="13"/>
      <x:c r="AW126" s="13"/>
      <x:c r="AX126" s="13"/>
      <x:c r="AY126" s="13"/>
      <x:c r="AZ126" s="13"/>
      <x:c r="BA126" s="14"/>
      <x:c r="BB126" s="13"/>
      <x:c r="BC126" s="13"/>
      <x:c r="BD126" s="13"/>
      <x:c r="BE126" s="13"/>
      <x:c r="BF126" s="13"/>
      <x:c r="BG126" s="13"/>
      <x:c r="BH126" s="13"/>
      <x:c r="BI126" s="13"/>
      <x:c r="BJ126" s="14"/>
      <x:c r="BK126" s="13"/>
      <x:c r="BL126" s="14"/>
      <x:c r="BM126" s="13"/>
      <x:c r="BN126" s="14"/>
      <x:c r="BO126" s="13"/>
      <x:c r="BP126" s="14"/>
      <x:c r="BQ126" s="13"/>
      <x:c r="BR126" s="13"/>
      <x:c r="BS126" s="13"/>
      <x:c r="BT126" s="13"/>
      <x:c r="BU126" s="55"/>
      <x:c r="BV126" s="13"/>
      <x:c r="BW126" s="13"/>
      <x:c r="BX126" s="13"/>
      <x:c r="BY126" s="14"/>
      <x:c r="BZ126" s="13"/>
      <x:c r="CA126" s="14"/>
      <x:c r="CB126" s="13"/>
      <x:c r="CC126" s="14"/>
      <x:c r="CD126" s="13"/>
      <x:c r="CE126" s="13"/>
      <x:c r="CF126" s="14"/>
      <x:c r="CG126" s="13"/>
      <x:c r="CH126" s="13"/>
      <x:c r="CI126" s="13"/>
      <x:c r="CJ126" s="13"/>
      <x:c r="CK126" s="13"/>
      <x:c r="CL126" s="13"/>
      <x:c r="CM126" s="13"/>
      <x:c r="CN126" s="13"/>
      <x:c r="CO126" s="13"/>
      <x:c r="CP126" s="14"/>
      <x:c r="CQ126" s="13"/>
      <x:c r="CR126" s="14"/>
      <x:c r="CS126" s="13"/>
      <x:c r="CT126" s="13"/>
      <x:c r="CU126" s="13"/>
      <x:c r="CV126" s="13"/>
      <x:c r="CW126" s="13"/>
      <x:c r="CY126" s="13"/>
    </x:row>
    <x:row r="127" spans="1:103" ht="18" customHeight="1">
      <x:c r="A127" s="15"/>
      <x:c r="B127" s="13"/>
      <x:c r="C127" s="14"/>
      <x:c r="D127" s="13"/>
      <x:c r="E127" s="14"/>
      <x:c r="F127" s="13"/>
      <x:c r="G127" s="14"/>
      <x:c r="H127" s="13"/>
      <x:c r="I127" s="14"/>
      <x:c r="J127" s="13"/>
      <x:c r="K127" s="13"/>
      <x:c r="L127" s="14"/>
      <x:c r="M127" s="13"/>
      <x:c r="N127" s="13"/>
      <x:c r="O127" s="13"/>
      <x:c r="P127" s="13"/>
      <x:c r="Q127" s="13"/>
      <x:c r="R127" s="14"/>
      <x:c r="S127" s="13"/>
      <x:c r="T127" s="14"/>
      <x:c r="U127" s="13"/>
      <x:c r="V127" s="14"/>
      <x:c r="W127" s="13"/>
      <x:c r="X127" s="13"/>
      <x:c r="Y127" s="13"/>
      <x:c r="Z127" s="13"/>
      <x:c r="AA127" s="13"/>
      <x:c r="AB127" s="13"/>
      <x:c r="AC127" s="13"/>
      <x:c r="AD127" s="13"/>
      <x:c r="AE127" s="13"/>
      <x:c r="AF127" s="13"/>
      <x:c r="AG127" s="13"/>
      <x:c r="AH127" s="13"/>
      <x:c r="AI127" s="13"/>
      <x:c r="AJ127" s="13"/>
      <x:c r="AK127" s="55"/>
      <x:c r="AL127" s="13"/>
      <x:c r="AM127" s="13"/>
      <x:c r="AN127" s="14"/>
      <x:c r="AO127" s="13"/>
      <x:c r="AP127" s="13"/>
      <x:c r="AQ127" s="13"/>
      <x:c r="AR127" s="14"/>
      <x:c r="AS127" s="13"/>
      <x:c r="AT127" s="14"/>
      <x:c r="AU127" s="13"/>
      <x:c r="AV127" s="13"/>
      <x:c r="AW127" s="13"/>
      <x:c r="AX127" s="13"/>
      <x:c r="AY127" s="13"/>
      <x:c r="AZ127" s="13"/>
      <x:c r="BA127" s="14"/>
      <x:c r="BB127" s="13"/>
      <x:c r="BC127" s="13"/>
      <x:c r="BD127" s="13"/>
      <x:c r="BE127" s="13"/>
      <x:c r="BF127" s="13"/>
      <x:c r="BG127" s="13"/>
      <x:c r="BH127" s="13"/>
      <x:c r="BI127" s="13"/>
      <x:c r="BJ127" s="14"/>
      <x:c r="BK127" s="13"/>
      <x:c r="BL127" s="14"/>
      <x:c r="BM127" s="13"/>
      <x:c r="BN127" s="14"/>
      <x:c r="BO127" s="13"/>
      <x:c r="BP127" s="14"/>
      <x:c r="BQ127" s="13"/>
      <x:c r="BR127" s="13"/>
      <x:c r="BS127" s="13"/>
      <x:c r="BT127" s="13"/>
      <x:c r="BU127" s="55"/>
      <x:c r="BV127" s="13"/>
      <x:c r="BW127" s="13"/>
      <x:c r="BX127" s="13"/>
      <x:c r="BY127" s="14"/>
      <x:c r="BZ127" s="13"/>
      <x:c r="CA127" s="14"/>
      <x:c r="CB127" s="13"/>
      <x:c r="CC127" s="14"/>
      <x:c r="CD127" s="13"/>
      <x:c r="CE127" s="13"/>
      <x:c r="CF127" s="14"/>
      <x:c r="CG127" s="13"/>
      <x:c r="CH127" s="13"/>
      <x:c r="CI127" s="13"/>
      <x:c r="CJ127" s="13"/>
      <x:c r="CK127" s="13"/>
      <x:c r="CL127" s="13"/>
      <x:c r="CM127" s="13"/>
      <x:c r="CN127" s="13"/>
      <x:c r="CO127" s="13"/>
      <x:c r="CP127" s="14"/>
      <x:c r="CQ127" s="13"/>
      <x:c r="CR127" s="14"/>
      <x:c r="CS127" s="13"/>
      <x:c r="CT127" s="13"/>
      <x:c r="CU127" s="13"/>
      <x:c r="CV127" s="13"/>
      <x:c r="CW127" s="13"/>
      <x:c r="CY127" s="13"/>
    </x:row>
    <x:row r="128" spans="1:103" ht="18" customHeight="1">
      <x:c r="A128" s="15"/>
      <x:c r="B128" s="13"/>
      <x:c r="C128" s="14"/>
      <x:c r="D128" s="13"/>
      <x:c r="E128" s="14"/>
      <x:c r="F128" s="13"/>
      <x:c r="G128" s="14"/>
      <x:c r="H128" s="13"/>
      <x:c r="I128" s="14"/>
      <x:c r="J128" s="13"/>
      <x:c r="K128" s="13"/>
      <x:c r="L128" s="14"/>
      <x:c r="M128" s="13"/>
      <x:c r="N128" s="13"/>
      <x:c r="O128" s="13"/>
      <x:c r="P128" s="13"/>
      <x:c r="Q128" s="13"/>
      <x:c r="R128" s="14"/>
      <x:c r="S128" s="13"/>
      <x:c r="T128" s="14"/>
      <x:c r="U128" s="13"/>
      <x:c r="V128" s="14"/>
      <x:c r="W128" s="13"/>
      <x:c r="X128" s="13"/>
      <x:c r="Y128" s="13"/>
      <x:c r="Z128" s="13"/>
      <x:c r="AA128" s="13"/>
      <x:c r="AB128" s="13"/>
      <x:c r="AC128" s="13"/>
      <x:c r="AD128" s="13"/>
      <x:c r="AE128" s="13"/>
      <x:c r="AF128" s="13"/>
      <x:c r="AG128" s="13"/>
      <x:c r="AH128" s="13"/>
      <x:c r="AI128" s="13"/>
      <x:c r="AJ128" s="13"/>
      <x:c r="AK128" s="55"/>
      <x:c r="AL128" s="13"/>
      <x:c r="AM128" s="13"/>
      <x:c r="AN128" s="14"/>
      <x:c r="AO128" s="13"/>
      <x:c r="AP128" s="13"/>
      <x:c r="AQ128" s="13"/>
      <x:c r="AR128" s="14"/>
      <x:c r="AS128" s="13"/>
      <x:c r="AT128" s="14"/>
      <x:c r="AU128" s="13"/>
      <x:c r="AV128" s="13"/>
      <x:c r="AW128" s="13"/>
      <x:c r="AX128" s="13"/>
      <x:c r="AY128" s="13"/>
      <x:c r="AZ128" s="13"/>
      <x:c r="BA128" s="14"/>
      <x:c r="BB128" s="13"/>
      <x:c r="BC128" s="13"/>
      <x:c r="BD128" s="13"/>
      <x:c r="BE128" s="13"/>
      <x:c r="BF128" s="13"/>
      <x:c r="BG128" s="13"/>
      <x:c r="BH128" s="13"/>
      <x:c r="BI128" s="13"/>
      <x:c r="BJ128" s="14"/>
      <x:c r="BK128" s="13"/>
      <x:c r="BL128" s="14"/>
      <x:c r="BM128" s="13"/>
      <x:c r="BN128" s="14"/>
      <x:c r="BO128" s="13"/>
      <x:c r="BP128" s="14"/>
      <x:c r="BQ128" s="13"/>
      <x:c r="BR128" s="13"/>
      <x:c r="BS128" s="13"/>
      <x:c r="BT128" s="13"/>
      <x:c r="BU128" s="55"/>
      <x:c r="BV128" s="13"/>
      <x:c r="BW128" s="13"/>
      <x:c r="BX128" s="13"/>
      <x:c r="BY128" s="14"/>
      <x:c r="BZ128" s="13"/>
      <x:c r="CA128" s="14"/>
      <x:c r="CB128" s="13"/>
      <x:c r="CC128" s="14"/>
      <x:c r="CD128" s="13"/>
      <x:c r="CE128" s="13"/>
      <x:c r="CF128" s="14"/>
      <x:c r="CG128" s="13"/>
      <x:c r="CH128" s="13"/>
      <x:c r="CI128" s="13"/>
      <x:c r="CJ128" s="13"/>
      <x:c r="CK128" s="13"/>
      <x:c r="CL128" s="13"/>
      <x:c r="CM128" s="13"/>
      <x:c r="CN128" s="13"/>
      <x:c r="CO128" s="13"/>
      <x:c r="CP128" s="14"/>
      <x:c r="CQ128" s="13"/>
      <x:c r="CR128" s="14"/>
      <x:c r="CS128" s="13"/>
      <x:c r="CT128" s="13"/>
      <x:c r="CU128" s="13"/>
      <x:c r="CV128" s="13"/>
      <x:c r="CW128" s="13"/>
      <x:c r="CY128" s="13"/>
    </x:row>
    <x:row r="129" spans="1:103" ht="18" customHeight="1">
      <x:c r="A129" s="15"/>
      <x:c r="B129" s="13"/>
      <x:c r="C129" s="14"/>
      <x:c r="D129" s="13"/>
      <x:c r="E129" s="14"/>
      <x:c r="F129" s="13"/>
      <x:c r="G129" s="14"/>
      <x:c r="H129" s="13"/>
      <x:c r="I129" s="14"/>
      <x:c r="J129" s="13"/>
      <x:c r="K129" s="13"/>
      <x:c r="L129" s="14"/>
      <x:c r="M129" s="13"/>
      <x:c r="N129" s="13"/>
      <x:c r="O129" s="13"/>
      <x:c r="P129" s="13"/>
      <x:c r="Q129" s="13"/>
      <x:c r="R129" s="14"/>
      <x:c r="S129" s="13"/>
      <x:c r="T129" s="14"/>
      <x:c r="U129" s="13"/>
      <x:c r="V129" s="14"/>
      <x:c r="W129" s="13"/>
      <x:c r="X129" s="13"/>
      <x:c r="Y129" s="13"/>
      <x:c r="Z129" s="13"/>
      <x:c r="AA129" s="13"/>
      <x:c r="AB129" s="13"/>
      <x:c r="AC129" s="13"/>
      <x:c r="AD129" s="13"/>
      <x:c r="AE129" s="13"/>
      <x:c r="AF129" s="13"/>
      <x:c r="AG129" s="13"/>
      <x:c r="AH129" s="13"/>
      <x:c r="AI129" s="13"/>
      <x:c r="AJ129" s="13"/>
      <x:c r="AK129" s="55"/>
      <x:c r="AL129" s="13"/>
      <x:c r="AM129" s="13"/>
      <x:c r="AN129" s="14"/>
      <x:c r="AO129" s="13"/>
      <x:c r="AP129" s="13"/>
      <x:c r="AQ129" s="13"/>
      <x:c r="AR129" s="14"/>
      <x:c r="AS129" s="13"/>
      <x:c r="AT129" s="14"/>
      <x:c r="AU129" s="13"/>
      <x:c r="AV129" s="13"/>
      <x:c r="AW129" s="13"/>
      <x:c r="AX129" s="13"/>
      <x:c r="AY129" s="13"/>
      <x:c r="AZ129" s="13"/>
      <x:c r="BA129" s="14"/>
      <x:c r="BB129" s="13"/>
      <x:c r="BC129" s="13"/>
      <x:c r="BD129" s="13"/>
      <x:c r="BE129" s="13"/>
      <x:c r="BF129" s="13"/>
      <x:c r="BG129" s="13"/>
      <x:c r="BH129" s="13"/>
      <x:c r="BI129" s="13"/>
      <x:c r="BJ129" s="14"/>
      <x:c r="BK129" s="13"/>
      <x:c r="BL129" s="14"/>
      <x:c r="BM129" s="13"/>
      <x:c r="BN129" s="14"/>
      <x:c r="BO129" s="13"/>
      <x:c r="BP129" s="14"/>
      <x:c r="BQ129" s="13"/>
      <x:c r="BR129" s="13"/>
      <x:c r="BS129" s="13"/>
      <x:c r="BT129" s="13"/>
      <x:c r="BU129" s="55"/>
      <x:c r="BV129" s="13"/>
      <x:c r="BW129" s="13"/>
      <x:c r="BX129" s="13"/>
      <x:c r="BY129" s="14"/>
      <x:c r="BZ129" s="13"/>
      <x:c r="CA129" s="14"/>
      <x:c r="CB129" s="13"/>
      <x:c r="CC129" s="14"/>
      <x:c r="CD129" s="13"/>
      <x:c r="CE129" s="13"/>
      <x:c r="CF129" s="14"/>
      <x:c r="CG129" s="13"/>
      <x:c r="CH129" s="13"/>
      <x:c r="CI129" s="13"/>
      <x:c r="CJ129" s="13"/>
      <x:c r="CK129" s="13"/>
      <x:c r="CL129" s="13"/>
      <x:c r="CM129" s="13"/>
      <x:c r="CN129" s="13"/>
      <x:c r="CO129" s="13"/>
      <x:c r="CP129" s="14"/>
      <x:c r="CQ129" s="13"/>
      <x:c r="CR129" s="14"/>
      <x:c r="CS129" s="13"/>
      <x:c r="CT129" s="13"/>
      <x:c r="CU129" s="13"/>
      <x:c r="CV129" s="13"/>
      <x:c r="CW129" s="13"/>
      <x:c r="CY129" s="13"/>
    </x:row>
    <x:row r="130" spans="1:103" ht="18" customHeight="1">
      <x:c r="A130" s="15"/>
      <x:c r="B130" s="13"/>
      <x:c r="C130" s="14"/>
      <x:c r="D130" s="13"/>
      <x:c r="E130" s="14"/>
      <x:c r="F130" s="13"/>
      <x:c r="G130" s="14"/>
      <x:c r="H130" s="13"/>
      <x:c r="I130" s="14"/>
      <x:c r="J130" s="13"/>
      <x:c r="K130" s="13"/>
      <x:c r="L130" s="14"/>
      <x:c r="M130" s="13"/>
      <x:c r="N130" s="13"/>
      <x:c r="O130" s="13"/>
      <x:c r="P130" s="13"/>
      <x:c r="Q130" s="13"/>
      <x:c r="R130" s="14"/>
      <x:c r="S130" s="13"/>
      <x:c r="T130" s="14"/>
      <x:c r="U130" s="13"/>
      <x:c r="V130" s="14"/>
      <x:c r="W130" s="13"/>
      <x:c r="X130" s="13"/>
      <x:c r="Y130" s="13"/>
      <x:c r="Z130" s="13"/>
      <x:c r="AA130" s="13"/>
      <x:c r="AB130" s="13"/>
      <x:c r="AC130" s="13"/>
      <x:c r="AD130" s="13"/>
      <x:c r="AE130" s="13"/>
      <x:c r="AF130" s="13"/>
      <x:c r="AG130" s="13"/>
      <x:c r="AH130" s="13"/>
      <x:c r="AI130" s="13"/>
      <x:c r="AJ130" s="13"/>
      <x:c r="AK130" s="55"/>
      <x:c r="AL130" s="13"/>
      <x:c r="AM130" s="13"/>
      <x:c r="AN130" s="14"/>
      <x:c r="AO130" s="13"/>
      <x:c r="AP130" s="13"/>
      <x:c r="AQ130" s="13"/>
      <x:c r="AR130" s="14"/>
      <x:c r="AS130" s="13"/>
      <x:c r="AT130" s="14"/>
      <x:c r="AU130" s="13"/>
      <x:c r="AV130" s="13"/>
      <x:c r="AW130" s="13"/>
      <x:c r="AX130" s="13"/>
      <x:c r="AY130" s="13"/>
      <x:c r="AZ130" s="13"/>
      <x:c r="BA130" s="14"/>
      <x:c r="BB130" s="13"/>
      <x:c r="BC130" s="13"/>
      <x:c r="BD130" s="13"/>
      <x:c r="BE130" s="13"/>
      <x:c r="BF130" s="13"/>
      <x:c r="BG130" s="13"/>
      <x:c r="BH130" s="13"/>
      <x:c r="BI130" s="13"/>
      <x:c r="BJ130" s="14"/>
      <x:c r="BK130" s="13"/>
      <x:c r="BL130" s="14"/>
      <x:c r="BM130" s="13"/>
      <x:c r="BN130" s="14"/>
      <x:c r="BO130" s="13"/>
      <x:c r="BP130" s="14"/>
      <x:c r="BQ130" s="13"/>
      <x:c r="BR130" s="13"/>
      <x:c r="BS130" s="13"/>
      <x:c r="BT130" s="13"/>
      <x:c r="BU130" s="55"/>
      <x:c r="BV130" s="13"/>
      <x:c r="BW130" s="13"/>
      <x:c r="BX130" s="13"/>
      <x:c r="BY130" s="14"/>
      <x:c r="BZ130" s="13"/>
      <x:c r="CA130" s="14"/>
      <x:c r="CB130" s="13"/>
      <x:c r="CC130" s="14"/>
      <x:c r="CD130" s="13"/>
      <x:c r="CE130" s="13"/>
      <x:c r="CF130" s="14"/>
      <x:c r="CG130" s="13"/>
      <x:c r="CH130" s="13"/>
      <x:c r="CI130" s="13"/>
      <x:c r="CJ130" s="13"/>
      <x:c r="CK130" s="13"/>
      <x:c r="CL130" s="13"/>
      <x:c r="CM130" s="13"/>
      <x:c r="CN130" s="13"/>
      <x:c r="CO130" s="13"/>
      <x:c r="CP130" s="14"/>
      <x:c r="CQ130" s="13"/>
      <x:c r="CR130" s="14"/>
      <x:c r="CS130" s="13"/>
      <x:c r="CT130" s="13"/>
      <x:c r="CU130" s="13"/>
      <x:c r="CV130" s="13"/>
      <x:c r="CW130" s="13"/>
      <x:c r="CY130" s="13"/>
    </x:row>
    <x:row r="131" spans="1:103" ht="18" customHeight="1">
      <x:c r="A131" s="15"/>
      <x:c r="B131" s="13"/>
      <x:c r="C131" s="14"/>
      <x:c r="D131" s="13"/>
      <x:c r="E131" s="14"/>
      <x:c r="F131" s="13"/>
      <x:c r="G131" s="14"/>
      <x:c r="H131" s="13"/>
      <x:c r="I131" s="14"/>
      <x:c r="J131" s="13"/>
      <x:c r="K131" s="13"/>
      <x:c r="L131" s="14"/>
      <x:c r="M131" s="13"/>
      <x:c r="N131" s="13"/>
      <x:c r="O131" s="13"/>
      <x:c r="P131" s="13"/>
      <x:c r="Q131" s="13"/>
      <x:c r="R131" s="14"/>
      <x:c r="S131" s="13"/>
      <x:c r="T131" s="14"/>
      <x:c r="U131" s="13"/>
      <x:c r="V131" s="14"/>
      <x:c r="W131" s="13"/>
      <x:c r="X131" s="13"/>
      <x:c r="Y131" s="13"/>
      <x:c r="Z131" s="13"/>
      <x:c r="AA131" s="13"/>
      <x:c r="AB131" s="13"/>
      <x:c r="AC131" s="13"/>
      <x:c r="AD131" s="13"/>
      <x:c r="AE131" s="13"/>
      <x:c r="AF131" s="13"/>
      <x:c r="AG131" s="13"/>
      <x:c r="AH131" s="13"/>
      <x:c r="AI131" s="13"/>
      <x:c r="AJ131" s="13"/>
      <x:c r="AK131" s="55"/>
      <x:c r="AL131" s="13"/>
      <x:c r="AM131" s="13"/>
      <x:c r="AN131" s="14"/>
      <x:c r="AO131" s="13"/>
      <x:c r="AP131" s="13"/>
      <x:c r="AQ131" s="13"/>
      <x:c r="AR131" s="14"/>
      <x:c r="AS131" s="13"/>
      <x:c r="AT131" s="14"/>
      <x:c r="AU131" s="13"/>
      <x:c r="AV131" s="13"/>
      <x:c r="AW131" s="13"/>
      <x:c r="AX131" s="13"/>
      <x:c r="AY131" s="13"/>
      <x:c r="AZ131" s="13"/>
      <x:c r="BA131" s="14"/>
      <x:c r="BB131" s="13"/>
      <x:c r="BC131" s="13"/>
      <x:c r="BD131" s="13"/>
      <x:c r="BE131" s="13"/>
      <x:c r="BF131" s="13"/>
      <x:c r="BG131" s="13"/>
      <x:c r="BH131" s="13"/>
      <x:c r="BI131" s="13"/>
      <x:c r="BJ131" s="14"/>
      <x:c r="BK131" s="13"/>
      <x:c r="BL131" s="14"/>
      <x:c r="BM131" s="13"/>
      <x:c r="BN131" s="14"/>
      <x:c r="BO131" s="13"/>
      <x:c r="BP131" s="14"/>
      <x:c r="BQ131" s="13"/>
      <x:c r="BR131" s="13"/>
      <x:c r="BS131" s="13"/>
      <x:c r="BT131" s="13"/>
      <x:c r="BU131" s="55"/>
      <x:c r="BV131" s="13"/>
      <x:c r="BW131" s="13"/>
      <x:c r="BX131" s="13"/>
      <x:c r="BY131" s="14"/>
      <x:c r="BZ131" s="13"/>
      <x:c r="CA131" s="14"/>
      <x:c r="CB131" s="13"/>
      <x:c r="CC131" s="14"/>
      <x:c r="CD131" s="13"/>
      <x:c r="CE131" s="13"/>
      <x:c r="CF131" s="14"/>
      <x:c r="CG131" s="13"/>
      <x:c r="CH131" s="13"/>
      <x:c r="CI131" s="13"/>
      <x:c r="CJ131" s="13"/>
      <x:c r="CK131" s="13"/>
      <x:c r="CL131" s="13"/>
      <x:c r="CM131" s="13"/>
      <x:c r="CN131" s="13"/>
      <x:c r="CO131" s="13"/>
      <x:c r="CP131" s="14"/>
      <x:c r="CQ131" s="13"/>
      <x:c r="CR131" s="14"/>
      <x:c r="CS131" s="13"/>
      <x:c r="CT131" s="13"/>
      <x:c r="CU131" s="13"/>
      <x:c r="CV131" s="13"/>
      <x:c r="CW131" s="13"/>
      <x:c r="CY131" s="13"/>
    </x:row>
    <x:row r="132" spans="1:103" ht="18" customHeight="1">
      <x:c r="A132" s="15"/>
      <x:c r="B132" s="13"/>
      <x:c r="C132" s="14"/>
      <x:c r="D132" s="13"/>
      <x:c r="E132" s="14"/>
      <x:c r="F132" s="13"/>
      <x:c r="G132" s="14"/>
      <x:c r="H132" s="13"/>
      <x:c r="I132" s="14"/>
      <x:c r="J132" s="13"/>
      <x:c r="K132" s="13"/>
      <x:c r="L132" s="14"/>
      <x:c r="M132" s="13"/>
      <x:c r="N132" s="13"/>
      <x:c r="O132" s="13"/>
      <x:c r="P132" s="13"/>
      <x:c r="Q132" s="13"/>
      <x:c r="R132" s="14"/>
      <x:c r="S132" s="13"/>
      <x:c r="T132" s="14"/>
      <x:c r="U132" s="13"/>
      <x:c r="V132" s="14"/>
      <x:c r="W132" s="13"/>
      <x:c r="X132" s="13"/>
      <x:c r="Y132" s="13"/>
      <x:c r="Z132" s="13"/>
      <x:c r="AA132" s="13"/>
      <x:c r="AB132" s="13"/>
      <x:c r="AC132" s="13"/>
      <x:c r="AD132" s="13"/>
      <x:c r="AE132" s="13"/>
      <x:c r="AF132" s="13"/>
      <x:c r="AG132" s="13"/>
      <x:c r="AH132" s="13"/>
      <x:c r="AI132" s="13"/>
      <x:c r="AJ132" s="13"/>
      <x:c r="AK132" s="55"/>
      <x:c r="AL132" s="13"/>
      <x:c r="AM132" s="13"/>
      <x:c r="AN132" s="14"/>
      <x:c r="AO132" s="13"/>
      <x:c r="AP132" s="13"/>
      <x:c r="AQ132" s="13"/>
      <x:c r="AR132" s="14"/>
      <x:c r="AS132" s="13"/>
      <x:c r="AT132" s="14"/>
      <x:c r="AU132" s="13"/>
      <x:c r="AV132" s="13"/>
      <x:c r="AW132" s="13"/>
      <x:c r="AX132" s="13"/>
      <x:c r="AY132" s="13"/>
      <x:c r="AZ132" s="13"/>
      <x:c r="BA132" s="14"/>
      <x:c r="BB132" s="13"/>
      <x:c r="BC132" s="13"/>
      <x:c r="BD132" s="13"/>
      <x:c r="BE132" s="13"/>
      <x:c r="BF132" s="13"/>
      <x:c r="BG132" s="13"/>
      <x:c r="BH132" s="13"/>
      <x:c r="BI132" s="13"/>
      <x:c r="BJ132" s="14"/>
      <x:c r="BK132" s="13"/>
      <x:c r="BL132" s="14"/>
      <x:c r="BM132" s="13"/>
      <x:c r="BN132" s="14"/>
      <x:c r="BO132" s="13"/>
      <x:c r="BP132" s="14"/>
      <x:c r="BQ132" s="13"/>
      <x:c r="BR132" s="13"/>
      <x:c r="BS132" s="13"/>
      <x:c r="BT132" s="13"/>
      <x:c r="BU132" s="55"/>
      <x:c r="BV132" s="13"/>
      <x:c r="BW132" s="13"/>
      <x:c r="BX132" s="13"/>
      <x:c r="BY132" s="14"/>
      <x:c r="BZ132" s="13"/>
      <x:c r="CA132" s="14"/>
      <x:c r="CB132" s="13"/>
      <x:c r="CC132" s="14"/>
      <x:c r="CD132" s="13"/>
      <x:c r="CE132" s="13"/>
      <x:c r="CF132" s="14"/>
      <x:c r="CG132" s="13"/>
      <x:c r="CH132" s="13"/>
      <x:c r="CI132" s="13"/>
      <x:c r="CJ132" s="13"/>
      <x:c r="CK132" s="13"/>
      <x:c r="CL132" s="13"/>
      <x:c r="CM132" s="13"/>
      <x:c r="CN132" s="13"/>
      <x:c r="CO132" s="13"/>
      <x:c r="CP132" s="14"/>
      <x:c r="CQ132" s="13"/>
      <x:c r="CR132" s="14"/>
      <x:c r="CS132" s="13"/>
      <x:c r="CT132" s="13"/>
      <x:c r="CU132" s="13"/>
      <x:c r="CV132" s="13"/>
      <x:c r="CW132" s="13"/>
      <x:c r="CY132" s="13"/>
    </x:row>
    <x:row r="133" spans="1:103" ht="18" customHeight="1">
      <x:c r="A133" s="15"/>
      <x:c r="B133" s="13"/>
      <x:c r="C133" s="14"/>
      <x:c r="D133" s="13"/>
      <x:c r="E133" s="14"/>
      <x:c r="F133" s="13"/>
      <x:c r="G133" s="14"/>
      <x:c r="H133" s="13"/>
      <x:c r="I133" s="14"/>
      <x:c r="J133" s="13"/>
      <x:c r="K133" s="13"/>
      <x:c r="L133" s="14"/>
      <x:c r="M133" s="13"/>
      <x:c r="N133" s="13"/>
      <x:c r="O133" s="13"/>
      <x:c r="P133" s="13"/>
      <x:c r="Q133" s="13"/>
      <x:c r="R133" s="14"/>
      <x:c r="S133" s="13"/>
      <x:c r="T133" s="14"/>
      <x:c r="U133" s="13"/>
      <x:c r="V133" s="14"/>
      <x:c r="W133" s="13"/>
      <x:c r="X133" s="13"/>
      <x:c r="Y133" s="13"/>
      <x:c r="Z133" s="13"/>
      <x:c r="AA133" s="13"/>
      <x:c r="AB133" s="13"/>
      <x:c r="AC133" s="13"/>
      <x:c r="AD133" s="13"/>
      <x:c r="AE133" s="13"/>
      <x:c r="AF133" s="13"/>
      <x:c r="AG133" s="13"/>
      <x:c r="AH133" s="13"/>
      <x:c r="AI133" s="13"/>
      <x:c r="AJ133" s="13"/>
      <x:c r="AK133" s="55"/>
      <x:c r="AL133" s="13"/>
      <x:c r="AM133" s="13"/>
      <x:c r="AN133" s="14"/>
      <x:c r="AO133" s="13"/>
      <x:c r="AP133" s="13"/>
      <x:c r="AQ133" s="13"/>
      <x:c r="AR133" s="14"/>
      <x:c r="AS133" s="13"/>
      <x:c r="AT133" s="14"/>
      <x:c r="AU133" s="13"/>
      <x:c r="AV133" s="13"/>
      <x:c r="AW133" s="13"/>
      <x:c r="AX133" s="13"/>
      <x:c r="AY133" s="13"/>
      <x:c r="AZ133" s="13"/>
      <x:c r="BA133" s="14"/>
      <x:c r="BB133" s="13"/>
      <x:c r="BC133" s="13"/>
      <x:c r="BD133" s="13"/>
      <x:c r="BE133" s="13"/>
      <x:c r="BF133" s="13"/>
      <x:c r="BG133" s="13"/>
      <x:c r="BH133" s="13"/>
      <x:c r="BI133" s="13"/>
      <x:c r="BJ133" s="14"/>
      <x:c r="BK133" s="13"/>
      <x:c r="BL133" s="14"/>
      <x:c r="BM133" s="13"/>
      <x:c r="BN133" s="14"/>
      <x:c r="BO133" s="13"/>
      <x:c r="BP133" s="14"/>
      <x:c r="BQ133" s="13"/>
      <x:c r="BR133" s="13"/>
      <x:c r="BS133" s="13"/>
      <x:c r="BT133" s="13"/>
      <x:c r="BU133" s="55"/>
      <x:c r="BV133" s="13"/>
      <x:c r="BW133" s="13"/>
      <x:c r="BX133" s="13"/>
      <x:c r="BY133" s="14"/>
      <x:c r="BZ133" s="13"/>
      <x:c r="CA133" s="14"/>
      <x:c r="CB133" s="13"/>
      <x:c r="CC133" s="14"/>
      <x:c r="CD133" s="13"/>
      <x:c r="CE133" s="13"/>
      <x:c r="CF133" s="14"/>
      <x:c r="CG133" s="13"/>
      <x:c r="CH133" s="13"/>
      <x:c r="CI133" s="13"/>
      <x:c r="CJ133" s="13"/>
      <x:c r="CK133" s="13"/>
      <x:c r="CL133" s="13"/>
      <x:c r="CM133" s="13"/>
      <x:c r="CN133" s="13"/>
      <x:c r="CO133" s="13"/>
      <x:c r="CP133" s="14"/>
      <x:c r="CQ133" s="13"/>
      <x:c r="CR133" s="14"/>
      <x:c r="CS133" s="13"/>
      <x:c r="CT133" s="13"/>
      <x:c r="CU133" s="13"/>
      <x:c r="CV133" s="13"/>
      <x:c r="CW133" s="13"/>
      <x:c r="CY133" s="13"/>
    </x:row>
    <x:row r="134" spans="1:103" ht="18" customHeight="1">
      <x:c r="A134" s="15"/>
      <x:c r="B134" s="13"/>
      <x:c r="C134" s="14"/>
      <x:c r="D134" s="13"/>
      <x:c r="E134" s="14"/>
      <x:c r="F134" s="13"/>
      <x:c r="G134" s="14"/>
      <x:c r="H134" s="13"/>
      <x:c r="I134" s="14"/>
      <x:c r="J134" s="13"/>
      <x:c r="K134" s="13"/>
      <x:c r="L134" s="14"/>
      <x:c r="M134" s="13"/>
      <x:c r="N134" s="13"/>
      <x:c r="O134" s="13"/>
      <x:c r="P134" s="13"/>
      <x:c r="Q134" s="13"/>
      <x:c r="R134" s="14"/>
      <x:c r="S134" s="13"/>
      <x:c r="T134" s="14"/>
      <x:c r="U134" s="13"/>
      <x:c r="V134" s="14"/>
      <x:c r="W134" s="13"/>
      <x:c r="X134" s="13"/>
      <x:c r="Y134" s="13"/>
      <x:c r="Z134" s="13"/>
      <x:c r="AA134" s="13"/>
      <x:c r="AB134" s="13"/>
      <x:c r="AC134" s="13"/>
      <x:c r="AD134" s="13"/>
      <x:c r="AE134" s="13"/>
      <x:c r="AF134" s="13"/>
      <x:c r="AG134" s="13"/>
      <x:c r="AH134" s="13"/>
      <x:c r="AI134" s="13"/>
      <x:c r="AJ134" s="13"/>
      <x:c r="AK134" s="55"/>
      <x:c r="AL134" s="13"/>
      <x:c r="AM134" s="13"/>
      <x:c r="AN134" s="14"/>
      <x:c r="AO134" s="13"/>
      <x:c r="AP134" s="13"/>
      <x:c r="AQ134" s="13"/>
      <x:c r="AR134" s="14"/>
      <x:c r="AS134" s="13"/>
      <x:c r="AT134" s="14"/>
      <x:c r="AU134" s="13"/>
      <x:c r="AV134" s="13"/>
      <x:c r="AW134" s="13"/>
      <x:c r="AX134" s="13"/>
      <x:c r="AY134" s="13"/>
      <x:c r="AZ134" s="13"/>
      <x:c r="BA134" s="14"/>
      <x:c r="BB134" s="13"/>
      <x:c r="BC134" s="13"/>
      <x:c r="BD134" s="13"/>
      <x:c r="BE134" s="13"/>
      <x:c r="BF134" s="13"/>
      <x:c r="BG134" s="13"/>
      <x:c r="BH134" s="13"/>
      <x:c r="BI134" s="13"/>
      <x:c r="BJ134" s="14"/>
      <x:c r="BK134" s="13"/>
      <x:c r="BL134" s="14"/>
      <x:c r="BM134" s="13"/>
      <x:c r="BN134" s="14"/>
      <x:c r="BO134" s="13"/>
      <x:c r="BP134" s="14"/>
      <x:c r="BQ134" s="13"/>
      <x:c r="BR134" s="13"/>
      <x:c r="BS134" s="13"/>
      <x:c r="BT134" s="13"/>
      <x:c r="BU134" s="55"/>
      <x:c r="BV134" s="13"/>
      <x:c r="BW134" s="13"/>
      <x:c r="BX134" s="13"/>
      <x:c r="BY134" s="14"/>
      <x:c r="BZ134" s="13"/>
      <x:c r="CA134" s="14"/>
      <x:c r="CB134" s="13"/>
      <x:c r="CC134" s="14"/>
      <x:c r="CD134" s="13"/>
      <x:c r="CE134" s="13"/>
      <x:c r="CF134" s="14"/>
      <x:c r="CG134" s="13"/>
      <x:c r="CH134" s="13"/>
      <x:c r="CI134" s="13"/>
      <x:c r="CJ134" s="13"/>
      <x:c r="CK134" s="13"/>
      <x:c r="CL134" s="13"/>
      <x:c r="CM134" s="13"/>
      <x:c r="CN134" s="13"/>
      <x:c r="CO134" s="13"/>
      <x:c r="CP134" s="14"/>
      <x:c r="CQ134" s="13"/>
      <x:c r="CR134" s="14"/>
      <x:c r="CS134" s="13"/>
      <x:c r="CT134" s="13"/>
      <x:c r="CU134" s="13"/>
      <x:c r="CV134" s="13"/>
      <x:c r="CW134" s="13"/>
      <x:c r="CY134" s="13"/>
    </x:row>
    <x:row r="135" spans="1:103" ht="18" customHeight="1">
      <x:c r="A135" s="15"/>
      <x:c r="B135" s="13"/>
      <x:c r="C135" s="14"/>
      <x:c r="D135" s="13"/>
      <x:c r="E135" s="14"/>
      <x:c r="F135" s="13"/>
      <x:c r="G135" s="14"/>
      <x:c r="H135" s="13"/>
      <x:c r="I135" s="14"/>
      <x:c r="J135" s="13"/>
      <x:c r="K135" s="13"/>
      <x:c r="L135" s="14"/>
      <x:c r="M135" s="13"/>
      <x:c r="N135" s="13"/>
      <x:c r="O135" s="13"/>
      <x:c r="P135" s="13"/>
      <x:c r="Q135" s="13"/>
      <x:c r="R135" s="14"/>
      <x:c r="S135" s="13"/>
      <x:c r="T135" s="14"/>
      <x:c r="U135" s="13"/>
      <x:c r="V135" s="14"/>
      <x:c r="W135" s="13"/>
      <x:c r="X135" s="13"/>
      <x:c r="Y135" s="13"/>
      <x:c r="Z135" s="13"/>
      <x:c r="AA135" s="13"/>
      <x:c r="AB135" s="13"/>
      <x:c r="AC135" s="13"/>
      <x:c r="AD135" s="13"/>
      <x:c r="AE135" s="13"/>
      <x:c r="AF135" s="13"/>
      <x:c r="AG135" s="13"/>
      <x:c r="AH135" s="13"/>
      <x:c r="AI135" s="13"/>
      <x:c r="AJ135" s="13"/>
      <x:c r="AK135" s="55"/>
      <x:c r="AL135" s="13"/>
      <x:c r="AM135" s="13"/>
      <x:c r="AN135" s="14"/>
      <x:c r="AO135" s="13"/>
      <x:c r="AP135" s="13"/>
      <x:c r="AQ135" s="13"/>
      <x:c r="AR135" s="14"/>
      <x:c r="AS135" s="13"/>
      <x:c r="AT135" s="14"/>
      <x:c r="AU135" s="13"/>
      <x:c r="AV135" s="13"/>
      <x:c r="AW135" s="13"/>
      <x:c r="AX135" s="13"/>
      <x:c r="AY135" s="13"/>
      <x:c r="AZ135" s="13"/>
      <x:c r="BA135" s="14"/>
      <x:c r="BB135" s="13"/>
      <x:c r="BC135" s="13"/>
      <x:c r="BD135" s="13"/>
      <x:c r="BE135" s="13"/>
      <x:c r="BF135" s="13"/>
      <x:c r="BG135" s="13"/>
      <x:c r="BH135" s="13"/>
      <x:c r="BI135" s="13"/>
      <x:c r="BJ135" s="14"/>
      <x:c r="BK135" s="13"/>
      <x:c r="BL135" s="14"/>
      <x:c r="BM135" s="13"/>
      <x:c r="BN135" s="14"/>
      <x:c r="BO135" s="13"/>
      <x:c r="BP135" s="14"/>
      <x:c r="BQ135" s="13"/>
      <x:c r="BR135" s="13"/>
      <x:c r="BS135" s="13"/>
      <x:c r="BT135" s="13"/>
      <x:c r="BU135" s="55"/>
      <x:c r="BV135" s="13"/>
      <x:c r="BW135" s="13"/>
      <x:c r="BX135" s="13"/>
      <x:c r="BY135" s="14"/>
      <x:c r="BZ135" s="13"/>
      <x:c r="CA135" s="14"/>
      <x:c r="CB135" s="13"/>
      <x:c r="CC135" s="14"/>
      <x:c r="CD135" s="13"/>
      <x:c r="CE135" s="13"/>
      <x:c r="CF135" s="14"/>
      <x:c r="CG135" s="13"/>
      <x:c r="CH135" s="13"/>
      <x:c r="CI135" s="13"/>
      <x:c r="CJ135" s="13"/>
      <x:c r="CK135" s="13"/>
      <x:c r="CL135" s="13"/>
      <x:c r="CM135" s="13"/>
      <x:c r="CN135" s="13"/>
      <x:c r="CO135" s="13"/>
      <x:c r="CP135" s="14"/>
      <x:c r="CQ135" s="13"/>
      <x:c r="CR135" s="14"/>
      <x:c r="CS135" s="13"/>
      <x:c r="CT135" s="13"/>
      <x:c r="CU135" s="13"/>
      <x:c r="CV135" s="13"/>
      <x:c r="CW135" s="13"/>
      <x:c r="CY135" s="13"/>
    </x:row>
    <x:row r="136" spans="1:103" ht="18" customHeight="1">
      <x:c r="A136" s="15"/>
      <x:c r="B136" s="13"/>
      <x:c r="C136" s="14"/>
      <x:c r="D136" s="13"/>
      <x:c r="E136" s="14"/>
      <x:c r="F136" s="13"/>
      <x:c r="G136" s="14"/>
      <x:c r="H136" s="13"/>
      <x:c r="I136" s="14"/>
      <x:c r="J136" s="13"/>
      <x:c r="K136" s="13"/>
      <x:c r="L136" s="14"/>
      <x:c r="M136" s="13"/>
      <x:c r="N136" s="13"/>
      <x:c r="O136" s="13"/>
      <x:c r="P136" s="13"/>
      <x:c r="Q136" s="13"/>
      <x:c r="R136" s="14"/>
      <x:c r="S136" s="13"/>
      <x:c r="T136" s="14"/>
      <x:c r="U136" s="13"/>
      <x:c r="V136" s="14"/>
      <x:c r="W136" s="13"/>
      <x:c r="X136" s="13"/>
      <x:c r="Y136" s="13"/>
      <x:c r="Z136" s="13"/>
      <x:c r="AA136" s="13"/>
      <x:c r="AB136" s="13"/>
      <x:c r="AC136" s="13"/>
      <x:c r="AD136" s="13"/>
      <x:c r="AE136" s="13"/>
      <x:c r="AF136" s="13"/>
      <x:c r="AG136" s="13"/>
      <x:c r="AH136" s="13"/>
      <x:c r="AI136" s="13"/>
      <x:c r="AJ136" s="13"/>
      <x:c r="AK136" s="55"/>
      <x:c r="AL136" s="13"/>
      <x:c r="AM136" s="13"/>
      <x:c r="AN136" s="14"/>
      <x:c r="AO136" s="13"/>
      <x:c r="AP136" s="13"/>
      <x:c r="AQ136" s="13"/>
      <x:c r="AR136" s="14"/>
      <x:c r="AS136" s="13"/>
      <x:c r="AT136" s="14"/>
      <x:c r="AU136" s="13"/>
      <x:c r="AV136" s="13"/>
      <x:c r="AW136" s="13"/>
      <x:c r="AX136" s="13"/>
      <x:c r="AY136" s="13"/>
      <x:c r="AZ136" s="13"/>
      <x:c r="BA136" s="14"/>
      <x:c r="BB136" s="13"/>
      <x:c r="BC136" s="13"/>
      <x:c r="BD136" s="13"/>
      <x:c r="BE136" s="13"/>
      <x:c r="BF136" s="13"/>
      <x:c r="BG136" s="13"/>
      <x:c r="BH136" s="13"/>
      <x:c r="BI136" s="13"/>
      <x:c r="BJ136" s="14"/>
      <x:c r="BK136" s="13"/>
      <x:c r="BL136" s="14"/>
      <x:c r="BM136" s="13"/>
      <x:c r="BN136" s="14"/>
      <x:c r="BO136" s="13"/>
      <x:c r="BP136" s="14"/>
      <x:c r="BQ136" s="13"/>
      <x:c r="BR136" s="13"/>
      <x:c r="BS136" s="13"/>
      <x:c r="BT136" s="13"/>
      <x:c r="BU136" s="55"/>
      <x:c r="BV136" s="13"/>
      <x:c r="BW136" s="13"/>
      <x:c r="BX136" s="13"/>
      <x:c r="BY136" s="14"/>
      <x:c r="BZ136" s="13"/>
      <x:c r="CA136" s="14"/>
      <x:c r="CB136" s="13"/>
      <x:c r="CC136" s="14"/>
      <x:c r="CD136" s="13"/>
      <x:c r="CE136" s="13"/>
      <x:c r="CF136" s="14"/>
      <x:c r="CG136" s="13"/>
      <x:c r="CH136" s="13"/>
      <x:c r="CI136" s="13"/>
      <x:c r="CJ136" s="13"/>
      <x:c r="CK136" s="13"/>
      <x:c r="CL136" s="13"/>
      <x:c r="CM136" s="13"/>
      <x:c r="CN136" s="13"/>
      <x:c r="CO136" s="13"/>
      <x:c r="CP136" s="14"/>
      <x:c r="CQ136" s="13"/>
      <x:c r="CR136" s="14"/>
      <x:c r="CS136" s="13"/>
      <x:c r="CT136" s="13"/>
      <x:c r="CU136" s="13"/>
      <x:c r="CV136" s="13"/>
      <x:c r="CW136" s="13"/>
      <x:c r="CY136" s="13"/>
    </x:row>
    <x:row r="137" spans="1:103" ht="18" customHeight="1">
      <x:c r="A137" s="15"/>
      <x:c r="B137" s="13"/>
      <x:c r="C137" s="14"/>
      <x:c r="D137" s="13"/>
      <x:c r="E137" s="14"/>
      <x:c r="F137" s="13"/>
      <x:c r="G137" s="14"/>
      <x:c r="H137" s="13"/>
      <x:c r="I137" s="14"/>
      <x:c r="J137" s="13"/>
      <x:c r="K137" s="13"/>
      <x:c r="L137" s="14"/>
      <x:c r="M137" s="13"/>
      <x:c r="N137" s="13"/>
      <x:c r="O137" s="13"/>
      <x:c r="P137" s="13"/>
      <x:c r="Q137" s="13"/>
      <x:c r="R137" s="14"/>
      <x:c r="S137" s="13"/>
      <x:c r="T137" s="14"/>
      <x:c r="U137" s="13"/>
      <x:c r="V137" s="14"/>
      <x:c r="W137" s="13"/>
      <x:c r="X137" s="13"/>
      <x:c r="Y137" s="13"/>
      <x:c r="Z137" s="13"/>
      <x:c r="AA137" s="13"/>
      <x:c r="AB137" s="13"/>
      <x:c r="AC137" s="13"/>
      <x:c r="AD137" s="13"/>
      <x:c r="AE137" s="13"/>
      <x:c r="AF137" s="13"/>
      <x:c r="AG137" s="13"/>
      <x:c r="AH137" s="13"/>
      <x:c r="AI137" s="13"/>
      <x:c r="AJ137" s="13"/>
      <x:c r="AK137" s="55"/>
      <x:c r="AL137" s="13"/>
      <x:c r="AM137" s="13"/>
      <x:c r="AN137" s="14"/>
      <x:c r="AO137" s="13"/>
      <x:c r="AP137" s="13"/>
      <x:c r="AQ137" s="13"/>
      <x:c r="AR137" s="14"/>
      <x:c r="AS137" s="13"/>
      <x:c r="AT137" s="14"/>
      <x:c r="AU137" s="13"/>
      <x:c r="AV137" s="13"/>
      <x:c r="AW137" s="13"/>
      <x:c r="AX137" s="13"/>
      <x:c r="AY137" s="13"/>
      <x:c r="AZ137" s="13"/>
      <x:c r="BA137" s="14"/>
      <x:c r="BB137" s="13"/>
      <x:c r="BC137" s="13"/>
      <x:c r="BD137" s="13"/>
      <x:c r="BE137" s="13"/>
      <x:c r="BF137" s="13"/>
      <x:c r="BG137" s="13"/>
      <x:c r="BH137" s="13"/>
      <x:c r="BI137" s="13"/>
      <x:c r="BJ137" s="14"/>
      <x:c r="BK137" s="13"/>
      <x:c r="BL137" s="14"/>
      <x:c r="BM137" s="13"/>
      <x:c r="BN137" s="14"/>
      <x:c r="BO137" s="13"/>
      <x:c r="BP137" s="14"/>
      <x:c r="BQ137" s="13"/>
      <x:c r="BR137" s="13"/>
      <x:c r="BS137" s="13"/>
      <x:c r="BT137" s="13"/>
      <x:c r="BU137" s="55"/>
      <x:c r="BV137" s="13"/>
      <x:c r="BW137" s="13"/>
      <x:c r="BX137" s="13"/>
      <x:c r="BY137" s="14"/>
      <x:c r="BZ137" s="13"/>
      <x:c r="CA137" s="14"/>
      <x:c r="CB137" s="13"/>
      <x:c r="CC137" s="14"/>
      <x:c r="CD137" s="13"/>
      <x:c r="CE137" s="13"/>
      <x:c r="CF137" s="14"/>
      <x:c r="CG137" s="13"/>
      <x:c r="CH137" s="13"/>
      <x:c r="CI137" s="13"/>
      <x:c r="CJ137" s="13"/>
      <x:c r="CK137" s="13"/>
      <x:c r="CL137" s="13"/>
      <x:c r="CM137" s="13"/>
      <x:c r="CN137" s="13"/>
      <x:c r="CO137" s="13"/>
      <x:c r="CP137" s="14"/>
      <x:c r="CQ137" s="13"/>
      <x:c r="CR137" s="14"/>
      <x:c r="CS137" s="13"/>
      <x:c r="CT137" s="13"/>
      <x:c r="CU137" s="13"/>
      <x:c r="CV137" s="13"/>
      <x:c r="CW137" s="13"/>
      <x:c r="CY137" s="13"/>
    </x:row>
    <x:row r="138" spans="1:103" ht="18" customHeight="1">
      <x:c r="A138" s="15"/>
      <x:c r="B138" s="13"/>
      <x:c r="C138" s="14"/>
      <x:c r="D138" s="13"/>
      <x:c r="E138" s="14"/>
      <x:c r="F138" s="13"/>
      <x:c r="G138" s="14"/>
      <x:c r="H138" s="13"/>
      <x:c r="I138" s="14"/>
      <x:c r="J138" s="13"/>
      <x:c r="K138" s="13"/>
      <x:c r="L138" s="14"/>
      <x:c r="M138" s="13"/>
      <x:c r="N138" s="13"/>
      <x:c r="O138" s="13"/>
      <x:c r="P138" s="13"/>
      <x:c r="Q138" s="13"/>
      <x:c r="R138" s="14"/>
      <x:c r="S138" s="13"/>
      <x:c r="T138" s="14"/>
      <x:c r="U138" s="13"/>
      <x:c r="V138" s="14"/>
      <x:c r="W138" s="13"/>
      <x:c r="X138" s="13"/>
      <x:c r="Y138" s="13"/>
      <x:c r="Z138" s="13"/>
      <x:c r="AA138" s="13"/>
      <x:c r="AB138" s="13"/>
      <x:c r="AC138" s="13"/>
      <x:c r="AD138" s="13"/>
      <x:c r="AE138" s="13"/>
      <x:c r="AF138" s="13"/>
      <x:c r="AG138" s="13"/>
      <x:c r="AH138" s="13"/>
      <x:c r="AI138" s="13"/>
      <x:c r="AJ138" s="13"/>
      <x:c r="AK138" s="55"/>
      <x:c r="AL138" s="13"/>
      <x:c r="AM138" s="13"/>
      <x:c r="AN138" s="14"/>
      <x:c r="AO138" s="13"/>
      <x:c r="AP138" s="13"/>
      <x:c r="AQ138" s="13"/>
      <x:c r="AR138" s="14"/>
      <x:c r="AS138" s="13"/>
      <x:c r="AT138" s="14"/>
      <x:c r="AU138" s="13"/>
      <x:c r="AV138" s="13"/>
      <x:c r="AW138" s="13"/>
      <x:c r="AX138" s="13"/>
      <x:c r="AY138" s="13"/>
      <x:c r="AZ138" s="13"/>
      <x:c r="BA138" s="14"/>
      <x:c r="BB138" s="13"/>
      <x:c r="BC138" s="13"/>
      <x:c r="BD138" s="13"/>
      <x:c r="BE138" s="13"/>
      <x:c r="BF138" s="13"/>
      <x:c r="BG138" s="13"/>
      <x:c r="BH138" s="13"/>
      <x:c r="BI138" s="13"/>
      <x:c r="BJ138" s="14"/>
      <x:c r="BK138" s="13"/>
      <x:c r="BL138" s="14"/>
      <x:c r="BM138" s="13"/>
      <x:c r="BN138" s="14"/>
      <x:c r="BO138" s="13"/>
      <x:c r="BP138" s="14"/>
      <x:c r="BQ138" s="13"/>
      <x:c r="BR138" s="13"/>
      <x:c r="BS138" s="13"/>
      <x:c r="BT138" s="13"/>
      <x:c r="BU138" s="55"/>
      <x:c r="BV138" s="13"/>
      <x:c r="BW138" s="13"/>
      <x:c r="BX138" s="13"/>
      <x:c r="BY138" s="14"/>
      <x:c r="BZ138" s="13"/>
      <x:c r="CA138" s="14"/>
      <x:c r="CB138" s="13"/>
      <x:c r="CC138" s="14"/>
      <x:c r="CD138" s="13"/>
      <x:c r="CE138" s="13"/>
      <x:c r="CF138" s="14"/>
      <x:c r="CG138" s="13"/>
      <x:c r="CH138" s="13"/>
      <x:c r="CI138" s="13"/>
      <x:c r="CJ138" s="13"/>
      <x:c r="CK138" s="13"/>
      <x:c r="CL138" s="13"/>
      <x:c r="CM138" s="13"/>
      <x:c r="CN138" s="13"/>
      <x:c r="CO138" s="13"/>
      <x:c r="CP138" s="14"/>
      <x:c r="CQ138" s="13"/>
      <x:c r="CR138" s="14"/>
      <x:c r="CS138" s="13"/>
      <x:c r="CT138" s="13"/>
      <x:c r="CU138" s="13"/>
      <x:c r="CV138" s="13"/>
      <x:c r="CW138" s="13"/>
      <x:c r="CY138" s="13"/>
    </x:row>
    <x:row r="139" spans="1:103" ht="18" customHeight="1">
      <x:c r="A139" s="15"/>
      <x:c r="B139" s="13"/>
      <x:c r="C139" s="14"/>
      <x:c r="D139" s="13"/>
      <x:c r="E139" s="14"/>
      <x:c r="F139" s="13"/>
      <x:c r="G139" s="14"/>
      <x:c r="H139" s="13"/>
      <x:c r="I139" s="14"/>
      <x:c r="J139" s="13"/>
      <x:c r="K139" s="13"/>
      <x:c r="L139" s="14"/>
      <x:c r="M139" s="13"/>
      <x:c r="N139" s="13"/>
      <x:c r="O139" s="13"/>
      <x:c r="P139" s="13"/>
      <x:c r="Q139" s="13"/>
      <x:c r="R139" s="14"/>
      <x:c r="S139" s="13"/>
      <x:c r="T139" s="14"/>
      <x:c r="U139" s="13"/>
      <x:c r="V139" s="14"/>
      <x:c r="W139" s="13"/>
      <x:c r="X139" s="13"/>
      <x:c r="Y139" s="13"/>
      <x:c r="Z139" s="13"/>
      <x:c r="AA139" s="13"/>
      <x:c r="AB139" s="13"/>
      <x:c r="AC139" s="13"/>
      <x:c r="AD139" s="13"/>
      <x:c r="AE139" s="13"/>
      <x:c r="AF139" s="13"/>
      <x:c r="AG139" s="13"/>
      <x:c r="AH139" s="13"/>
      <x:c r="AI139" s="13"/>
      <x:c r="AJ139" s="13"/>
      <x:c r="AK139" s="55"/>
      <x:c r="AL139" s="13"/>
      <x:c r="AM139" s="13"/>
      <x:c r="AN139" s="14"/>
      <x:c r="AO139" s="13"/>
      <x:c r="AP139" s="13"/>
      <x:c r="AQ139" s="13"/>
      <x:c r="AR139" s="14"/>
      <x:c r="AS139" s="13"/>
      <x:c r="AT139" s="14"/>
      <x:c r="AU139" s="13"/>
      <x:c r="AV139" s="13"/>
      <x:c r="AW139" s="13"/>
      <x:c r="AX139" s="13"/>
      <x:c r="AY139" s="13"/>
      <x:c r="AZ139" s="13"/>
      <x:c r="BA139" s="14"/>
      <x:c r="BB139" s="13"/>
      <x:c r="BC139" s="13"/>
      <x:c r="BD139" s="13"/>
      <x:c r="BE139" s="13"/>
      <x:c r="BF139" s="13"/>
      <x:c r="BG139" s="13"/>
      <x:c r="BH139" s="13"/>
      <x:c r="BI139" s="13"/>
      <x:c r="BJ139" s="14"/>
      <x:c r="BK139" s="13"/>
      <x:c r="BL139" s="14"/>
      <x:c r="BM139" s="13"/>
      <x:c r="BN139" s="14"/>
      <x:c r="BO139" s="13"/>
      <x:c r="BP139" s="14"/>
      <x:c r="BQ139" s="13"/>
      <x:c r="BR139" s="13"/>
      <x:c r="BS139" s="13"/>
      <x:c r="BT139" s="13"/>
      <x:c r="BU139" s="55"/>
      <x:c r="BV139" s="13"/>
      <x:c r="BW139" s="13"/>
      <x:c r="BX139" s="13"/>
      <x:c r="BY139" s="14"/>
      <x:c r="BZ139" s="13"/>
      <x:c r="CA139" s="14"/>
      <x:c r="CB139" s="13"/>
      <x:c r="CC139" s="14"/>
      <x:c r="CD139" s="13"/>
      <x:c r="CE139" s="13"/>
      <x:c r="CF139" s="14"/>
      <x:c r="CG139" s="13"/>
      <x:c r="CH139" s="13"/>
      <x:c r="CI139" s="13"/>
      <x:c r="CJ139" s="13"/>
      <x:c r="CK139" s="13"/>
      <x:c r="CL139" s="13"/>
      <x:c r="CM139" s="13"/>
      <x:c r="CN139" s="13"/>
      <x:c r="CO139" s="13"/>
      <x:c r="CP139" s="14"/>
      <x:c r="CQ139" s="13"/>
      <x:c r="CR139" s="14"/>
      <x:c r="CS139" s="13"/>
      <x:c r="CT139" s="13"/>
      <x:c r="CU139" s="13"/>
      <x:c r="CV139" s="13"/>
      <x:c r="CW139" s="13"/>
      <x:c r="CY139" s="13"/>
    </x:row>
    <x:row r="140" spans="1:103" ht="18" customHeight="1">
      <x:c r="A140" s="15"/>
      <x:c r="B140" s="13"/>
      <x:c r="C140" s="14"/>
      <x:c r="D140" s="13"/>
      <x:c r="E140" s="14"/>
      <x:c r="F140" s="13"/>
      <x:c r="G140" s="14"/>
      <x:c r="H140" s="13"/>
      <x:c r="I140" s="14"/>
      <x:c r="J140" s="13"/>
      <x:c r="K140" s="13"/>
      <x:c r="L140" s="14"/>
      <x:c r="M140" s="13"/>
      <x:c r="N140" s="13"/>
      <x:c r="O140" s="13"/>
      <x:c r="P140" s="13"/>
      <x:c r="Q140" s="13"/>
      <x:c r="R140" s="14"/>
      <x:c r="S140" s="13"/>
      <x:c r="T140" s="14"/>
      <x:c r="U140" s="13"/>
      <x:c r="V140" s="14"/>
      <x:c r="W140" s="13"/>
      <x:c r="X140" s="13"/>
      <x:c r="Y140" s="13"/>
      <x:c r="Z140" s="13"/>
      <x:c r="AA140" s="13"/>
      <x:c r="AB140" s="13"/>
      <x:c r="AC140" s="13"/>
      <x:c r="AD140" s="13"/>
      <x:c r="AE140" s="13"/>
      <x:c r="AF140" s="13"/>
      <x:c r="AG140" s="13"/>
      <x:c r="AH140" s="13"/>
      <x:c r="AI140" s="13"/>
      <x:c r="AJ140" s="13"/>
      <x:c r="AK140" s="55"/>
      <x:c r="AL140" s="13"/>
      <x:c r="AM140" s="13"/>
      <x:c r="AN140" s="14"/>
      <x:c r="AO140" s="13"/>
      <x:c r="AP140" s="13"/>
      <x:c r="AQ140" s="13"/>
      <x:c r="AR140" s="14"/>
      <x:c r="AS140" s="13"/>
      <x:c r="AT140" s="14"/>
      <x:c r="AU140" s="13"/>
      <x:c r="AV140" s="13"/>
      <x:c r="AW140" s="13"/>
      <x:c r="AX140" s="13"/>
      <x:c r="AY140" s="13"/>
      <x:c r="AZ140" s="13"/>
      <x:c r="BA140" s="14"/>
      <x:c r="BB140" s="13"/>
      <x:c r="BC140" s="13"/>
      <x:c r="BD140" s="13"/>
      <x:c r="BE140" s="13"/>
      <x:c r="BF140" s="13"/>
      <x:c r="BG140" s="13"/>
      <x:c r="BH140" s="13"/>
      <x:c r="BI140" s="13"/>
      <x:c r="BJ140" s="14"/>
      <x:c r="BK140" s="13"/>
      <x:c r="BL140" s="14"/>
      <x:c r="BM140" s="13"/>
      <x:c r="BN140" s="14"/>
      <x:c r="BO140" s="13"/>
      <x:c r="BP140" s="14"/>
      <x:c r="BQ140" s="13"/>
      <x:c r="BR140" s="13"/>
      <x:c r="BS140" s="13"/>
      <x:c r="BT140" s="13"/>
      <x:c r="BU140" s="55"/>
      <x:c r="BV140" s="13"/>
      <x:c r="BW140" s="13"/>
      <x:c r="BX140" s="13"/>
      <x:c r="BY140" s="14"/>
      <x:c r="BZ140" s="13"/>
      <x:c r="CA140" s="14"/>
      <x:c r="CB140" s="13"/>
      <x:c r="CC140" s="14"/>
      <x:c r="CD140" s="13"/>
      <x:c r="CE140" s="13"/>
      <x:c r="CF140" s="14"/>
      <x:c r="CG140" s="13"/>
      <x:c r="CH140" s="13"/>
      <x:c r="CI140" s="13"/>
      <x:c r="CJ140" s="13"/>
      <x:c r="CK140" s="13"/>
      <x:c r="CL140" s="13"/>
      <x:c r="CM140" s="13"/>
      <x:c r="CN140" s="13"/>
      <x:c r="CO140" s="13"/>
      <x:c r="CP140" s="14"/>
      <x:c r="CQ140" s="13"/>
      <x:c r="CR140" s="14"/>
      <x:c r="CS140" s="13"/>
      <x:c r="CT140" s="13"/>
      <x:c r="CU140" s="13"/>
      <x:c r="CV140" s="13"/>
      <x:c r="CW140" s="13"/>
      <x:c r="CY140" s="13"/>
    </x:row>
    <x:row r="141" spans="1:103" ht="18" customHeight="1">
      <x:c r="A141" s="15"/>
      <x:c r="B141" s="13"/>
      <x:c r="C141" s="14"/>
      <x:c r="D141" s="13"/>
      <x:c r="E141" s="14"/>
      <x:c r="F141" s="13"/>
      <x:c r="G141" s="14"/>
      <x:c r="H141" s="13"/>
      <x:c r="I141" s="14"/>
      <x:c r="J141" s="13"/>
      <x:c r="K141" s="13"/>
      <x:c r="L141" s="14"/>
      <x:c r="M141" s="13"/>
      <x:c r="N141" s="13"/>
      <x:c r="O141" s="13"/>
      <x:c r="P141" s="13"/>
      <x:c r="Q141" s="13"/>
      <x:c r="R141" s="14"/>
      <x:c r="S141" s="13"/>
      <x:c r="T141" s="14"/>
      <x:c r="U141" s="13"/>
      <x:c r="V141" s="14"/>
      <x:c r="W141" s="13"/>
      <x:c r="X141" s="13"/>
      <x:c r="Y141" s="13"/>
      <x:c r="Z141" s="13"/>
      <x:c r="AA141" s="13"/>
      <x:c r="AB141" s="13"/>
      <x:c r="AC141" s="13"/>
      <x:c r="AD141" s="13"/>
      <x:c r="AE141" s="13"/>
      <x:c r="AF141" s="13"/>
      <x:c r="AG141" s="13"/>
      <x:c r="AH141" s="13"/>
      <x:c r="AI141" s="13"/>
      <x:c r="AJ141" s="13"/>
      <x:c r="AK141" s="55"/>
      <x:c r="AL141" s="13"/>
      <x:c r="AM141" s="13"/>
      <x:c r="AN141" s="14"/>
      <x:c r="AO141" s="13"/>
      <x:c r="AP141" s="13"/>
      <x:c r="AQ141" s="13"/>
      <x:c r="AR141" s="14"/>
      <x:c r="AS141" s="13"/>
      <x:c r="AT141" s="14"/>
      <x:c r="AU141" s="13"/>
      <x:c r="AV141" s="13"/>
      <x:c r="AW141" s="13"/>
      <x:c r="AX141" s="13"/>
      <x:c r="AY141" s="13"/>
      <x:c r="AZ141" s="13"/>
      <x:c r="BA141" s="14"/>
      <x:c r="BB141" s="13"/>
      <x:c r="BC141" s="13"/>
      <x:c r="BD141" s="13"/>
      <x:c r="BE141" s="13"/>
      <x:c r="BF141" s="13"/>
      <x:c r="BG141" s="13"/>
      <x:c r="BH141" s="13"/>
      <x:c r="BI141" s="13"/>
      <x:c r="BJ141" s="14"/>
      <x:c r="BK141" s="13"/>
      <x:c r="BL141" s="14"/>
      <x:c r="BM141" s="13"/>
      <x:c r="BN141" s="14"/>
      <x:c r="BO141" s="13"/>
      <x:c r="BP141" s="14"/>
      <x:c r="BQ141" s="13"/>
      <x:c r="BR141" s="13"/>
      <x:c r="BS141" s="13"/>
      <x:c r="BT141" s="13"/>
      <x:c r="BU141" s="55"/>
      <x:c r="BV141" s="13"/>
      <x:c r="BW141" s="13"/>
      <x:c r="BX141" s="13"/>
      <x:c r="BY141" s="14"/>
      <x:c r="BZ141" s="13"/>
      <x:c r="CA141" s="14"/>
      <x:c r="CB141" s="13"/>
      <x:c r="CC141" s="14"/>
      <x:c r="CD141" s="13"/>
      <x:c r="CE141" s="13"/>
      <x:c r="CF141" s="14"/>
      <x:c r="CG141" s="13"/>
      <x:c r="CH141" s="13"/>
      <x:c r="CI141" s="13"/>
      <x:c r="CJ141" s="13"/>
      <x:c r="CK141" s="13"/>
      <x:c r="CL141" s="13"/>
      <x:c r="CM141" s="13"/>
      <x:c r="CN141" s="13"/>
      <x:c r="CO141" s="13"/>
      <x:c r="CP141" s="14"/>
      <x:c r="CQ141" s="13"/>
      <x:c r="CR141" s="14"/>
      <x:c r="CS141" s="13"/>
      <x:c r="CT141" s="13"/>
      <x:c r="CU141" s="13"/>
      <x:c r="CV141" s="13"/>
      <x:c r="CW141" s="13"/>
      <x:c r="CY141" s="13"/>
    </x:row>
    <x:row r="142" spans="1:103" ht="18" customHeight="1">
      <x:c r="A142" s="15"/>
      <x:c r="B142" s="13"/>
      <x:c r="C142" s="14"/>
      <x:c r="D142" s="13"/>
      <x:c r="E142" s="14"/>
      <x:c r="F142" s="13"/>
      <x:c r="G142" s="14"/>
      <x:c r="H142" s="13"/>
      <x:c r="I142" s="14"/>
      <x:c r="J142" s="13"/>
      <x:c r="K142" s="13"/>
      <x:c r="L142" s="14"/>
      <x:c r="M142" s="13"/>
      <x:c r="N142" s="13"/>
      <x:c r="O142" s="13"/>
      <x:c r="P142" s="13"/>
      <x:c r="Q142" s="13"/>
      <x:c r="R142" s="14"/>
      <x:c r="S142" s="13"/>
      <x:c r="T142" s="14"/>
      <x:c r="U142" s="13"/>
      <x:c r="V142" s="14"/>
      <x:c r="W142" s="13"/>
      <x:c r="X142" s="13"/>
      <x:c r="Y142" s="13"/>
      <x:c r="Z142" s="13"/>
      <x:c r="AA142" s="13"/>
      <x:c r="AB142" s="13"/>
      <x:c r="AC142" s="13"/>
      <x:c r="AD142" s="13"/>
      <x:c r="AE142" s="13"/>
      <x:c r="AF142" s="13"/>
      <x:c r="AG142" s="13"/>
      <x:c r="AH142" s="13"/>
      <x:c r="AI142" s="13"/>
      <x:c r="AJ142" s="13"/>
      <x:c r="AK142" s="55"/>
      <x:c r="AL142" s="13"/>
      <x:c r="AM142" s="13"/>
      <x:c r="AN142" s="14"/>
      <x:c r="AO142" s="13"/>
      <x:c r="AP142" s="13"/>
      <x:c r="AQ142" s="13"/>
      <x:c r="AR142" s="14"/>
      <x:c r="AS142" s="13"/>
      <x:c r="AT142" s="14"/>
      <x:c r="AU142" s="13"/>
      <x:c r="AV142" s="13"/>
      <x:c r="AW142" s="13"/>
      <x:c r="AX142" s="13"/>
      <x:c r="AY142" s="13"/>
      <x:c r="AZ142" s="13"/>
      <x:c r="BA142" s="14"/>
      <x:c r="BB142" s="13"/>
      <x:c r="BC142" s="13"/>
      <x:c r="BD142" s="13"/>
      <x:c r="BE142" s="13"/>
      <x:c r="BF142" s="13"/>
      <x:c r="BG142" s="13"/>
      <x:c r="BH142" s="13"/>
      <x:c r="BI142" s="13"/>
      <x:c r="BJ142" s="14"/>
      <x:c r="BK142" s="13"/>
      <x:c r="BL142" s="14"/>
      <x:c r="BM142" s="13"/>
      <x:c r="BN142" s="14"/>
      <x:c r="BO142" s="13"/>
      <x:c r="BP142" s="14"/>
      <x:c r="BQ142" s="13"/>
      <x:c r="BR142" s="13"/>
      <x:c r="BS142" s="13"/>
      <x:c r="BT142" s="13"/>
      <x:c r="BU142" s="55"/>
      <x:c r="BV142" s="13"/>
      <x:c r="BW142" s="13"/>
      <x:c r="BX142" s="13"/>
      <x:c r="BY142" s="14"/>
      <x:c r="BZ142" s="13"/>
      <x:c r="CA142" s="14"/>
      <x:c r="CB142" s="13"/>
      <x:c r="CC142" s="14"/>
      <x:c r="CD142" s="13"/>
      <x:c r="CE142" s="13"/>
      <x:c r="CF142" s="14"/>
      <x:c r="CG142" s="13"/>
      <x:c r="CH142" s="13"/>
      <x:c r="CI142" s="13"/>
      <x:c r="CJ142" s="13"/>
      <x:c r="CK142" s="13"/>
      <x:c r="CL142" s="13"/>
      <x:c r="CM142" s="13"/>
      <x:c r="CN142" s="13"/>
      <x:c r="CO142" s="13"/>
      <x:c r="CP142" s="14"/>
      <x:c r="CQ142" s="13"/>
      <x:c r="CR142" s="14"/>
      <x:c r="CS142" s="13"/>
      <x:c r="CT142" s="13"/>
      <x:c r="CU142" s="13"/>
      <x:c r="CV142" s="13"/>
      <x:c r="CW142" s="13"/>
      <x:c r="CY142" s="13"/>
    </x:row>
    <x:row r="143" spans="1:103" ht="18" customHeight="1">
      <x:c r="A143" s="15"/>
      <x:c r="B143" s="13"/>
      <x:c r="C143" s="14"/>
      <x:c r="D143" s="13"/>
      <x:c r="E143" s="14"/>
      <x:c r="F143" s="13"/>
      <x:c r="G143" s="14"/>
      <x:c r="H143" s="13"/>
      <x:c r="I143" s="14"/>
      <x:c r="J143" s="13"/>
      <x:c r="K143" s="13"/>
      <x:c r="L143" s="14"/>
      <x:c r="M143" s="13"/>
      <x:c r="N143" s="13"/>
      <x:c r="O143" s="13"/>
      <x:c r="P143" s="13"/>
      <x:c r="Q143" s="13"/>
      <x:c r="R143" s="14"/>
      <x:c r="S143" s="13"/>
      <x:c r="T143" s="14"/>
      <x:c r="U143" s="13"/>
      <x:c r="V143" s="14"/>
      <x:c r="W143" s="13"/>
      <x:c r="X143" s="13"/>
      <x:c r="Y143" s="13"/>
      <x:c r="Z143" s="13"/>
      <x:c r="AA143" s="13"/>
      <x:c r="AB143" s="13"/>
      <x:c r="AC143" s="13"/>
      <x:c r="AD143" s="13"/>
      <x:c r="AE143" s="13"/>
      <x:c r="AF143" s="13"/>
      <x:c r="AG143" s="13"/>
      <x:c r="AH143" s="13"/>
      <x:c r="AI143" s="13"/>
      <x:c r="AJ143" s="13"/>
      <x:c r="AK143" s="55"/>
      <x:c r="AL143" s="13"/>
      <x:c r="AM143" s="13"/>
      <x:c r="AN143" s="14"/>
      <x:c r="AO143" s="13"/>
      <x:c r="AP143" s="13"/>
      <x:c r="AQ143" s="13"/>
      <x:c r="AR143" s="14"/>
      <x:c r="AS143" s="13"/>
      <x:c r="AT143" s="14"/>
      <x:c r="AU143" s="13"/>
      <x:c r="AV143" s="13"/>
      <x:c r="AW143" s="13"/>
      <x:c r="AX143" s="13"/>
      <x:c r="AY143" s="13"/>
      <x:c r="AZ143" s="13"/>
      <x:c r="BA143" s="14"/>
      <x:c r="BB143" s="13"/>
      <x:c r="BC143" s="13"/>
      <x:c r="BD143" s="13"/>
      <x:c r="BE143" s="13"/>
      <x:c r="BF143" s="13"/>
      <x:c r="BG143" s="13"/>
      <x:c r="BH143" s="13"/>
      <x:c r="BI143" s="13"/>
      <x:c r="BJ143" s="14"/>
      <x:c r="BK143" s="13"/>
      <x:c r="BL143" s="14"/>
      <x:c r="BM143" s="13"/>
      <x:c r="BN143" s="14"/>
      <x:c r="BO143" s="13"/>
      <x:c r="BP143" s="14"/>
      <x:c r="BQ143" s="13"/>
      <x:c r="BR143" s="13"/>
      <x:c r="BS143" s="13"/>
      <x:c r="BT143" s="13"/>
      <x:c r="BU143" s="55"/>
      <x:c r="BV143" s="13"/>
      <x:c r="BW143" s="13"/>
      <x:c r="BX143" s="13"/>
      <x:c r="BY143" s="14"/>
      <x:c r="BZ143" s="13"/>
      <x:c r="CA143" s="14"/>
      <x:c r="CB143" s="13"/>
      <x:c r="CC143" s="14"/>
      <x:c r="CD143" s="13"/>
      <x:c r="CE143" s="13"/>
      <x:c r="CF143" s="14"/>
      <x:c r="CG143" s="13"/>
      <x:c r="CH143" s="13"/>
      <x:c r="CI143" s="13"/>
      <x:c r="CJ143" s="13"/>
      <x:c r="CK143" s="13"/>
      <x:c r="CL143" s="13"/>
      <x:c r="CM143" s="13"/>
      <x:c r="CN143" s="13"/>
      <x:c r="CO143" s="13"/>
      <x:c r="CP143" s="14"/>
      <x:c r="CQ143" s="13"/>
      <x:c r="CR143" s="14"/>
      <x:c r="CS143" s="13"/>
      <x:c r="CT143" s="13"/>
      <x:c r="CU143" s="13"/>
      <x:c r="CV143" s="13"/>
      <x:c r="CW143" s="13"/>
      <x:c r="CY143" s="13"/>
    </x:row>
    <x:row r="144" ht="18" customHeight="1"/>
    <x:row r="145" ht="18" customHeight="1"/>
    <x:row r="146" ht="18" customHeight="1"/>
    <x:row r="147" ht="18" customHeight="1"/>
    <x:row r="148" ht="18" customHeight="1"/>
    <x:row r="149" ht="18" customHeight="1"/>
    <x:row r="150" ht="18" customHeight="1"/>
    <x:row r="151" ht="18" customHeight="1"/>
    <x:row r="152" ht="18" customHeight="1"/>
    <x:row r="153" ht="18" customHeight="1"/>
    <x:row r="154" ht="18" customHeight="1"/>
    <x:row r="155" ht="18" customHeight="1"/>
    <x:row r="156" ht="18" customHeight="1"/>
    <x:row r="157" ht="18" customHeight="1"/>
    <x:row r="158" ht="18" customHeight="1"/>
    <x:row r="159" ht="18" customHeight="1"/>
    <x:row r="160" ht="18" customHeight="1"/>
    <x:row r="161" ht="18" customHeight="1"/>
    <x:row r="162" ht="18" customHeight="1"/>
    <x:row r="163" ht="18" customHeight="1"/>
    <x:row r="164" ht="18" customHeight="1"/>
    <x:row r="165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100" firstPageNumber="1" fitToWidth="1" fitToHeight="1" orientation="portrait" usePrinterDefaults="1" blackAndWhite="0" draft="0" useFirstPageNumber="0" horizontalDpi="4294967293" verticalDpi="300" copies="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DJ160"/>
  <x:sheetViews>
    <x:sheetView showGridLines="0" view="pageBreakPreview" topLeftCell="A1" zoomScale="115" zoomScaleNormal="100" zoomScaleSheetLayoutView="115" workbookViewId="0">
      <x:pane xSplit="1" ySplit="6" topLeftCell="CG25" activePane="bottomRight" state="frozen"/>
      <x:selection pane="bottomRight" activeCell="DG1" activeCellId="5" sqref="CP1:CP1048576 CR1:CR1048576 DA1:DA1048576 DC1:DC1048576 DE1:DE1048576 DG1:DG1048576"/>
    </x:sheetView>
  </x:sheetViews>
  <x:sheetFormatPr defaultColWidth="8.88671875" defaultRowHeight="10.699999999999999"/>
  <x:cols>
    <x:col min="1" max="1" width="17" style="7" customWidth="1"/>
    <x:col min="2" max="2" width="3.88671875" style="22" customWidth="1"/>
    <x:col min="3" max="3" width="7.77734375" style="8" bestFit="1" customWidth="1"/>
    <x:col min="4" max="4" width="3.88671875" style="22" customWidth="1"/>
    <x:col min="5" max="5" width="7.6640625" style="8" customWidth="1"/>
    <x:col min="6" max="6" width="3.88671875" style="22" customWidth="1"/>
    <x:col min="7" max="7" width="5.44140625" style="8" customWidth="1"/>
    <x:col min="8" max="8" width="3.77734375" style="22" customWidth="1"/>
    <x:col min="9" max="9" width="7.6640625" style="8" customWidth="1"/>
    <x:col min="10" max="10" width="4.33203125" style="22" bestFit="1" customWidth="1"/>
    <x:col min="11" max="11" width="3.21875" style="22" customWidth="1"/>
    <x:col min="12" max="12" width="7.77734375" style="8" bestFit="1" customWidth="1"/>
    <x:col min="13" max="14" width="3.33203125" style="22" customWidth="1"/>
    <x:col min="15" max="15" width="3.5546875" style="22" customWidth="1"/>
    <x:col min="16" max="16" width="3.33203125" style="22" customWidth="1"/>
    <x:col min="17" max="17" width="3.109375" style="22" customWidth="1"/>
    <x:col min="18" max="18" width="3.21875" style="8" customWidth="1"/>
    <x:col min="19" max="19" width="3.33203125" style="22" customWidth="1"/>
    <x:col min="20" max="20" width="7.33203125" style="8" customWidth="1"/>
    <x:col min="21" max="21" width="3" style="22" customWidth="1"/>
    <x:col min="22" max="22" width="7.33203125" style="8" customWidth="1"/>
    <x:col min="23" max="23" width="3.88671875" style="22" customWidth="1"/>
    <x:col min="24" max="24" width="4.6640625" style="22" customWidth="1"/>
    <x:col min="25" max="26" width="3" style="22" customWidth="1"/>
    <x:col min="27" max="33" width="3.33203125" style="22" customWidth="1"/>
    <x:col min="34" max="34" width="3" style="22" customWidth="1"/>
    <x:col min="35" max="35" width="3.44140625" style="22" customWidth="1"/>
    <x:col min="36" max="36" width="5.109375" style="22" customWidth="1"/>
    <x:col min="37" max="37" width="5.88671875" style="22" bestFit="1" customWidth="1"/>
    <x:col min="38" max="38" width="16" style="22" customWidth="1"/>
    <x:col min="39" max="39" width="3.44140625" style="22" customWidth="1"/>
    <x:col min="40" max="40" width="7" style="8" customWidth="1"/>
    <x:col min="41" max="41" width="4" style="22" customWidth="1"/>
    <x:col min="42" max="42" width="3.33203125" style="22" customWidth="1"/>
    <x:col min="43" max="43" width="3.44140625" style="22" customWidth="1"/>
    <x:col min="44" max="44" width="4.6640625" style="8" customWidth="1"/>
    <x:col min="45" max="45" width="3.44140625" style="22" customWidth="1"/>
    <x:col min="46" max="46" width="4.109375" style="8" customWidth="1"/>
    <x:col min="47" max="49" width="3.33203125" style="22" customWidth="1"/>
    <x:col min="50" max="50" width="3.6640625" style="22" customWidth="1"/>
    <x:col min="51" max="51" width="3.33203125" style="22" customWidth="1"/>
    <x:col min="52" max="52" width="3.109375" style="22" customWidth="1"/>
    <x:col min="53" max="53" width="5.44140625" style="8" bestFit="1" customWidth="1"/>
    <x:col min="54" max="54" width="2.77734375" style="22" customWidth="1"/>
    <x:col min="55" max="55" width="3.88671875" style="22" customWidth="1"/>
    <x:col min="56" max="56" width="3" style="22" customWidth="1"/>
    <x:col min="57" max="57" width="3.109375" style="22" customWidth="1"/>
    <x:col min="58" max="58" width="4.6640625" style="22" customWidth="1"/>
    <x:col min="59" max="60" width="3.5546875" style="22" customWidth="1"/>
    <x:col min="61" max="61" width="2.6640625" style="22" customWidth="1"/>
    <x:col min="62" max="62" width="9.44140625" style="8" bestFit="1" customWidth="1"/>
    <x:col min="63" max="63" width="2.6640625" style="22" customWidth="1"/>
    <x:col min="64" max="64" width="9.44140625" style="8" bestFit="1" customWidth="1"/>
    <x:col min="65" max="65" width="2.6640625" style="22" customWidth="1"/>
    <x:col min="66" max="66" width="9.44140625" style="8" bestFit="1" customWidth="1"/>
    <x:col min="67" max="67" width="2.6640625" style="22" customWidth="1"/>
    <x:col min="68" max="68" width="9.44140625" style="8" bestFit="1" customWidth="1"/>
    <x:col min="69" max="69" width="3.77734375" style="22" customWidth="1"/>
    <x:col min="70" max="70" width="3.33203125" style="22" customWidth="1"/>
    <x:col min="71" max="71" width="2.77734375" style="22" customWidth="1"/>
    <x:col min="72" max="72" width="3.21875" style="22" customWidth="1"/>
    <x:col min="73" max="73" width="3.77734375" style="22" bestFit="1" customWidth="1"/>
    <x:col min="74" max="74" width="14.6640625" style="22" customWidth="1"/>
    <x:col min="75" max="75" width="4.44140625" style="22" customWidth="1"/>
    <x:col min="76" max="76" width="5.44140625" style="22" customWidth="1"/>
    <x:col min="77" max="77" width="7" style="8" customWidth="1"/>
    <x:col min="78" max="78" width="3.88671875" style="22" customWidth="1"/>
    <x:col min="79" max="79" width="7" style="8" customWidth="1"/>
    <x:col min="80" max="80" width="4.44140625" style="22" customWidth="1"/>
    <x:col min="81" max="81" width="7.109375" style="8" customWidth="1"/>
    <x:col min="82" max="82" width="4.21875" style="60" customWidth="1"/>
    <x:col min="83" max="83" width="5.6640625" style="22" customWidth="1"/>
    <x:col min="84" max="84" width="7.5546875" style="8" customWidth="1"/>
    <x:col min="85" max="85" width="5.33203125" style="22" customWidth="1"/>
    <x:col min="86" max="86" width="5.109375" style="22" bestFit="1" customWidth="1"/>
    <x:col min="87" max="87" width="4.44140625" style="22" customWidth="1"/>
    <x:col min="88" max="88" width="4.5546875" style="22" customWidth="1"/>
    <x:col min="89" max="89" width="3.88671875" style="22" customWidth="1"/>
    <x:col min="90" max="90" width="4.44140625" style="22" customWidth="1"/>
    <x:col min="91" max="93" width="3.33203125" style="22" customWidth="1"/>
    <x:col min="94" max="94" width="9.44140625" style="8" bestFit="1" customWidth="1"/>
    <x:col min="95" max="95" width="3.33203125" style="22" customWidth="1"/>
    <x:col min="96" max="96" width="6.6640625" style="8" customWidth="1"/>
    <x:col min="97" max="97" width="4.44140625" style="22" customWidth="1"/>
    <x:col min="98" max="98" width="4" style="22" customWidth="1"/>
    <x:col min="99" max="99" width="3.77734375" style="22" customWidth="1"/>
    <x:col min="100" max="100" width="3.33203125" style="22" customWidth="1"/>
    <x:col min="101" max="102" width="3.21875" style="22" customWidth="1"/>
    <x:col min="103" max="103" width="19.5546875" style="22" bestFit="1" customWidth="1"/>
    <x:col min="104" max="104" width="5.6640625" style="59" customWidth="1"/>
    <x:col min="105" max="105" width="9.109375" style="8" customWidth="1"/>
    <x:col min="106" max="106" width="5.109375" style="59" customWidth="1"/>
    <x:col min="107" max="107" width="10.109375" style="8" customWidth="1"/>
    <x:col min="108" max="108" width="4.77734375" style="59" customWidth="1"/>
    <x:col min="109" max="109" width="11.21875" style="8" customWidth="1"/>
    <x:col min="110" max="110" width="5.33203125" style="59" customWidth="1"/>
    <x:col min="111" max="111" width="11.6640625" style="8" customWidth="1"/>
    <x:col min="112" max="16384" width="8.88671875" style="7"/>
  </x:cols>
  <x:sheetData>
    <x:row r="1" spans="1:111" s="16" customFormat="1" ht="18" customHeight="1">
      <x:c r="A1" s="12" t="s">
        <x:v>2685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214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6" customFormat="1" ht="18" customHeight="1">
      <x:c r="A2" s="12" t="s">
        <x:v>2791</x:v>
      </x:c>
      <x:c r="B2" s="83"/>
      <x:c r="C2" s="84"/>
      <x:c r="D2" s="83"/>
      <x:c r="E2" s="84"/>
      <x:c r="F2" s="83"/>
      <x:c r="G2" s="84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495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470</x:v>
      </x:c>
      <x:c r="BW2" s="83"/>
      <x:c r="BX2" s="83"/>
      <x:c r="BY2" s="84"/>
      <x:c r="BZ2" s="83"/>
      <x:c r="CA2" s="84"/>
      <x:c r="CB2" s="83"/>
      <x:c r="CC2" s="84"/>
      <x:c r="CD2" s="214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2557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ht="18" customHeight="1">
      <x:c r="A3" s="946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4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4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4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ht="22.5" customHeight="1">
      <x:c r="A4" s="947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4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4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4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ht="23.25" customHeight="1">
      <x:c r="A5" s="999"/>
      <x:c r="B5" s="156" t="s">
        <x:v>505</x:v>
      </x:c>
      <x:c r="C5" s="153" t="s">
        <x:v>517</x:v>
      </x:c>
      <x:c r="D5" s="271" t="s">
        <x:v>550</x:v>
      </x:c>
      <x:c r="E5" s="153" t="s">
        <x:v>517</x:v>
      </x:c>
      <x:c r="F5" s="271" t="s">
        <x:v>550</x:v>
      </x:c>
      <x:c r="G5" s="153" t="s">
        <x:v>531</x:v>
      </x:c>
      <x:c r="H5" s="271" t="s">
        <x:v>505</x:v>
      </x:c>
      <x:c r="I5" s="153" t="s">
        <x:v>517</x:v>
      </x:c>
      <x:c r="J5" s="990"/>
      <x:c r="K5" s="271" t="s">
        <x:v>505</x:v>
      </x:c>
      <x:c r="L5" s="153" t="s">
        <x:v>517</x:v>
      </x:c>
      <x:c r="M5" s="990"/>
      <x:c r="N5" s="990"/>
      <x:c r="O5" s="271" t="s">
        <x:v>558</x:v>
      </x:c>
      <x:c r="P5" s="271" t="s">
        <x:v>501</x:v>
      </x:c>
      <x:c r="Q5" s="271" t="s">
        <x:v>505</x:v>
      </x:c>
      <x:c r="R5" s="153" t="s">
        <x:v>517</x:v>
      </x:c>
      <x:c r="S5" s="271" t="s">
        <x:v>529</x:v>
      </x:c>
      <x:c r="T5" s="153" t="s">
        <x:v>1135</x:v>
      </x:c>
      <x:c r="U5" s="271" t="s">
        <x:v>529</x:v>
      </x:c>
      <x:c r="V5" s="153" t="s">
        <x:v>1135</x:v>
      </x:c>
      <x:c r="W5" s="990"/>
      <x:c r="X5" s="990"/>
      <x:c r="Y5" s="271" t="s">
        <x:v>558</x:v>
      </x:c>
      <x:c r="Z5" s="271" t="s">
        <x:v>501</x:v>
      </x:c>
      <x:c r="AA5" s="990"/>
      <x:c r="AB5" s="990"/>
      <x:c r="AC5" s="990"/>
      <x:c r="AD5" s="990"/>
      <x:c r="AE5" s="990"/>
      <x:c r="AF5" s="990"/>
      <x:c r="AG5" s="990"/>
      <x:c r="AH5" s="271" t="s">
        <x:v>558</x:v>
      </x:c>
      <x:c r="AI5" s="271" t="s">
        <x:v>501</x:v>
      </x:c>
      <x:c r="AJ5" s="271" t="s">
        <x:v>558</x:v>
      </x:c>
      <x:c r="AK5" s="271" t="s">
        <x:v>501</x:v>
      </x:c>
      <x:c r="AL5" s="999"/>
      <x:c r="AM5" s="271" t="s">
        <x:v>505</x:v>
      </x:c>
      <x:c r="AN5" s="153" t="s">
        <x:v>517</x:v>
      </x:c>
      <x:c r="AO5" s="271" t="s">
        <x:v>505</x:v>
      </x:c>
      <x:c r="AP5" s="271" t="s">
        <x:v>559</x:v>
      </x:c>
      <x:c r="AQ5" s="271" t="s">
        <x:v>505</x:v>
      </x:c>
      <x:c r="AR5" s="153" t="s">
        <x:v>1135</x:v>
      </x:c>
      <x:c r="AS5" s="271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271" t="s">
        <x:v>505</x:v>
      </x:c>
      <x:c r="BA5" s="153" t="s">
        <x:v>562</x:v>
      </x:c>
      <x:c r="BB5" s="271" t="s">
        <x:v>505</x:v>
      </x:c>
      <x:c r="BC5" s="271" t="s">
        <x:v>504</x:v>
      </x:c>
      <x:c r="BD5" s="990"/>
      <x:c r="BE5" s="271" t="s">
        <x:v>505</x:v>
      </x:c>
      <x:c r="BF5" s="271" t="s">
        <x:v>501</x:v>
      </x:c>
      <x:c r="BG5" s="271" t="s">
        <x:v>558</x:v>
      </x:c>
      <x:c r="BH5" s="271" t="s">
        <x:v>501</x:v>
      </x:c>
      <x:c r="BI5" s="271" t="s">
        <x:v>505</x:v>
      </x:c>
      <x:c r="BJ5" s="153" t="s">
        <x:v>1525</x:v>
      </x:c>
      <x:c r="BK5" s="271" t="s">
        <x:v>505</x:v>
      </x:c>
      <x:c r="BL5" s="153" t="s">
        <x:v>1525</x:v>
      </x:c>
      <x:c r="BM5" s="271" t="s">
        <x:v>505</x:v>
      </x:c>
      <x:c r="BN5" s="153" t="s">
        <x:v>1525</x:v>
      </x:c>
      <x:c r="BO5" s="271" t="s">
        <x:v>505</x:v>
      </x:c>
      <x:c r="BP5" s="153" t="s">
        <x:v>1525</x:v>
      </x:c>
      <x:c r="BQ5" s="990"/>
      <x:c r="BR5" s="990"/>
      <x:c r="BS5" s="990"/>
      <x:c r="BT5" s="271" t="s">
        <x:v>558</x:v>
      </x:c>
      <x:c r="BU5" s="271" t="s">
        <x:v>501</x:v>
      </x:c>
      <x:c r="BV5" s="999"/>
      <x:c r="BW5" s="271" t="s">
        <x:v>505</x:v>
      </x:c>
      <x:c r="BX5" s="271" t="s">
        <x:v>1143</x:v>
      </x:c>
      <x:c r="BY5" s="153" t="s">
        <x:v>562</x:v>
      </x:c>
      <x:c r="BZ5" s="271" t="s">
        <x:v>505</x:v>
      </x:c>
      <x:c r="CA5" s="153" t="s">
        <x:v>1525</x:v>
      </x:c>
      <x:c r="CB5" s="271" t="s">
        <x:v>505</x:v>
      </x:c>
      <x:c r="CC5" s="153" t="s">
        <x:v>1525</x:v>
      </x:c>
      <x:c r="CD5" s="991"/>
      <x:c r="CE5" s="271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271" t="s">
        <x:v>558</x:v>
      </x:c>
      <x:c r="CN5" s="271" t="s">
        <x:v>501</x:v>
      </x:c>
      <x:c r="CO5" s="271" t="s">
        <x:v>505</x:v>
      </x:c>
      <x:c r="CP5" s="153" t="s">
        <x:v>1525</x:v>
      </x:c>
      <x:c r="CQ5" s="271" t="s">
        <x:v>505</x:v>
      </x:c>
      <x:c r="CR5" s="153" t="s">
        <x:v>532</x:v>
      </x:c>
      <x:c r="CS5" s="990"/>
      <x:c r="CT5" s="271" t="s">
        <x:v>543</x:v>
      </x:c>
      <x:c r="CU5" s="271" t="s">
        <x:v>540</x:v>
      </x:c>
      <x:c r="CV5" s="271" t="s">
        <x:v>519</x:v>
      </x:c>
      <x:c r="CW5" s="271" t="s">
        <x:v>558</x:v>
      </x:c>
      <x:c r="CX5" s="271" t="s">
        <x:v>501</x:v>
      </x:c>
      <x:c r="CY5" s="999"/>
      <x:c r="CZ5" s="271" t="s">
        <x:v>529</x:v>
      </x:c>
      <x:c r="DA5" s="153" t="s">
        <x:v>832</x:v>
      </x:c>
      <x:c r="DB5" s="271" t="s">
        <x:v>529</x:v>
      </x:c>
      <x:c r="DC5" s="153" t="s">
        <x:v>832</x:v>
      </x:c>
      <x:c r="DD5" s="271" t="s">
        <x:v>529</x:v>
      </x:c>
      <x:c r="DE5" s="153" t="s">
        <x:v>832</x:v>
      </x:c>
      <x:c r="DF5" s="271" t="s">
        <x:v>529</x:v>
      </x:c>
      <x:c r="DG5" s="154" t="s">
        <x:v>832</x:v>
      </x:c>
    </x:row>
    <x:row r="6" spans="1:111" ht="17.100000000000001" customHeight="1">
      <x:c r="A6" s="210" t="s">
        <x:v>2765</x:v>
      </x:c>
      <x:c r="B6" s="356">
        <x:f>B7+B9+B66</x:f>
        <x:v>13</x:v>
      </x:c>
      <x:c r="C6" s="357">
        <x:f t="shared" ref="C6:BN6" si="0">C7+C9+C66</x:f>
        <x:v>7612</x:v>
      </x:c>
      <x:c r="D6" s="358">
        <x:f t="shared" si="0"/>
        <x:v>2</x:v>
      </x:c>
      <x:c r="E6" s="357">
        <x:f t="shared" si="0"/>
        <x:v>18300.799999999999</x:v>
      </x:c>
      <x:c r="F6" s="358">
        <x:f t="shared" si="0"/>
        <x:v>2</x:v>
      </x:c>
      <x:c r="G6" s="357">
        <x:f t="shared" si="0"/>
        <x:v>4</x:v>
      </x:c>
      <x:c r="H6" s="358">
        <x:f t="shared" si="0"/>
        <x:v>33</x:v>
      </x:c>
      <x:c r="I6" s="357">
        <x:f t="shared" si="0"/>
        <x:v>25010</x:v>
      </x:c>
      <x:c r="J6" s="358">
        <x:f t="shared" si="0"/>
        <x:v>95</x:v>
      </x:c>
      <x:c r="K6" s="358">
        <x:f t="shared" si="0"/>
        <x:v>6</x:v>
      </x:c>
      <x:c r="L6" s="357">
        <x:f t="shared" si="0"/>
        <x:v>1587.5</x:v>
      </x:c>
      <x:c r="M6" s="358">
        <x:f t="shared" si="0"/>
        <x:v>12</x:v>
      </x:c>
      <x:c r="N6" s="358">
        <x:f t="shared" si="0"/>
        <x:v>8</x:v>
      </x:c>
      <x:c r="O6" s="358">
        <x:f t="shared" si="0"/>
        <x:v>24</x:v>
      </x:c>
      <x:c r="P6" s="358">
        <x:f t="shared" si="0"/>
        <x:v>54</x:v>
      </x:c>
      <x:c r="Q6" s="358">
        <x:f t="shared" si="0"/>
        <x:v>0</x:v>
      </x:c>
      <x:c r="R6" s="357">
        <x:f t="shared" si="0"/>
        <x:v>0</x:v>
      </x:c>
      <x:c r="S6" s="358">
        <x:f t="shared" si="0"/>
        <x:v>54</x:v>
      </x:c>
      <x:c r="T6" s="357">
        <x:f t="shared" si="0"/>
        <x:v>951</x:v>
      </x:c>
      <x:c r="U6" s="358">
        <x:f t="shared" si="0"/>
        <x:v>8</x:v>
      </x:c>
      <x:c r="V6" s="357">
        <x:f t="shared" si="0"/>
        <x:v>720.53999999999996</x:v>
      </x:c>
      <x:c r="W6" s="358">
        <x:f t="shared" si="0"/>
        <x:v>15</x:v>
      </x:c>
      <x:c r="X6" s="358">
        <x:f t="shared" si="0"/>
        <x:v>1117</x:v>
      </x:c>
      <x:c r="Y6" s="358">
        <x:f t="shared" si="0"/>
        <x:v>6</x:v>
      </x:c>
      <x:c r="Z6" s="358">
        <x:f t="shared" si="0"/>
        <x:v>17</x:v>
      </x:c>
      <x:c r="AA6" s="358">
        <x:f t="shared" si="0"/>
        <x:v>23</x:v>
      </x:c>
      <x:c r="AB6" s="358">
        <x:f t="shared" si="0"/>
        <x:v>0</x:v>
      </x:c>
      <x:c r="AC6" s="358">
        <x:f t="shared" si="0"/>
        <x:v>8</x:v>
      </x:c>
      <x:c r="AD6" s="358">
        <x:f t="shared" si="0"/>
        <x:v>13</x:v>
      </x:c>
      <x:c r="AE6" s="358">
        <x:f t="shared" si="0"/>
        <x:v>1</x:v>
      </x:c>
      <x:c r="AF6" s="358">
        <x:f t="shared" si="0"/>
        <x:v>0</x:v>
      </x:c>
      <x:c r="AG6" s="358">
        <x:f t="shared" si="0"/>
        <x:v>38</x:v>
      </x:c>
      <x:c r="AH6" s="358">
        <x:f t="shared" si="0"/>
        <x:v>0</x:v>
      </x:c>
      <x:c r="AI6" s="358">
        <x:f t="shared" si="0"/>
        <x:v>0</x:v>
      </x:c>
      <x:c r="AJ6" s="358">
        <x:f t="shared" si="0"/>
        <x:v>86</x:v>
      </x:c>
      <x:c r="AK6" s="358">
        <x:f t="shared" si="0"/>
        <x:v>54</x:v>
      </x:c>
      <x:c r="AL6" s="210" t="s">
        <x:v>2765</x:v>
      </x:c>
      <x:c r="AM6" s="358">
        <x:f t="shared" si="0"/>
        <x:v>1</x:v>
      </x:c>
      <x:c r="AN6" s="357">
        <x:f t="shared" si="0"/>
        <x:v>2564</x:v>
      </x:c>
      <x:c r="AO6" s="358">
        <x:f t="shared" si="0"/>
        <x:v>0</x:v>
      </x:c>
      <x:c r="AP6" s="358">
        <x:f t="shared" si="0"/>
        <x:v>0</x:v>
      </x:c>
      <x:c r="AQ6" s="358">
        <x:f t="shared" si="0"/>
        <x:v>0</x:v>
      </x:c>
      <x:c r="AR6" s="357">
        <x:f t="shared" si="0"/>
        <x:v>0</x:v>
      </x:c>
      <x:c r="AS6" s="358">
        <x:f t="shared" si="0"/>
        <x:v>0</x:v>
      </x:c>
      <x:c r="AT6" s="357">
        <x:f t="shared" si="0"/>
        <x:v>0</x:v>
      </x:c>
      <x:c r="AU6" s="358">
        <x:f t="shared" si="0"/>
        <x:v>0</x:v>
      </x:c>
      <x:c r="AV6" s="358">
        <x:f t="shared" si="0"/>
        <x:v>0</x:v>
      </x:c>
      <x:c r="AW6" s="358">
        <x:f t="shared" si="0"/>
        <x:v>6</x:v>
      </x:c>
      <x:c r="AX6" s="358">
        <x:f t="shared" si="0"/>
        <x:v>6</x:v>
      </x:c>
      <x:c r="AY6" s="358">
        <x:f t="shared" si="0"/>
        <x:v>0</x:v>
      </x:c>
      <x:c r="AZ6" s="358">
        <x:f t="shared" si="0"/>
        <x:v>9</x:v>
      </x:c>
      <x:c r="BA6" s="357">
        <x:f t="shared" si="0"/>
        <x:v>23</x:v>
      </x:c>
      <x:c r="BB6" s="358">
        <x:f t="shared" si="0"/>
        <x:v>0</x:v>
      </x:c>
      <x:c r="BC6" s="358">
        <x:f t="shared" si="0"/>
        <x:v>0</x:v>
      </x:c>
      <x:c r="BD6" s="358">
        <x:f t="shared" si="0"/>
        <x:v>7</x:v>
      </x:c>
      <x:c r="BE6" s="358">
        <x:f t="shared" si="0"/>
        <x:v>69</x:v>
      </x:c>
      <x:c r="BF6" s="358">
        <x:f t="shared" si="0"/>
        <x:v>596</x:v>
      </x:c>
      <x:c r="BG6" s="358">
        <x:f t="shared" si="0"/>
        <x:v>2</x:v>
      </x:c>
      <x:c r="BH6" s="358">
        <x:f t="shared" si="0"/>
        <x:v>1</x:v>
      </x:c>
      <x:c r="BI6" s="358">
        <x:f t="shared" si="0"/>
        <x:v>0</x:v>
      </x:c>
      <x:c r="BJ6" s="357">
        <x:f t="shared" si="0"/>
        <x:v>0</x:v>
      </x:c>
      <x:c r="BK6" s="358">
        <x:f t="shared" si="0"/>
        <x:v>0</x:v>
      </x:c>
      <x:c r="BL6" s="357">
        <x:f t="shared" si="0"/>
        <x:v>0</x:v>
      </x:c>
      <x:c r="BM6" s="358">
        <x:f t="shared" si="0"/>
        <x:v>0</x:v>
      </x:c>
      <x:c r="BN6" s="357">
        <x:f t="shared" si="0"/>
        <x:v>0</x:v>
      </x:c>
      <x:c r="BO6" s="358">
        <x:f t="shared" ref="BO6:DG6" si="1">BO7+BO9+BO66</x:f>
        <x:v>2</x:v>
      </x:c>
      <x:c r="BP6" s="357">
        <x:f t="shared" si="1"/>
        <x:v>3525.5</x:v>
      </x:c>
      <x:c r="BQ6" s="358">
        <x:f t="shared" si="1"/>
        <x:v>0</x:v>
      </x:c>
      <x:c r="BR6" s="358">
        <x:f t="shared" si="1"/>
        <x:v>0</x:v>
      </x:c>
      <x:c r="BS6" s="358">
        <x:f t="shared" si="1"/>
        <x:v>1</x:v>
      </x:c>
      <x:c r="BT6" s="358">
        <x:f t="shared" si="1"/>
        <x:v>4</x:v>
      </x:c>
      <x:c r="BU6" s="358">
        <x:f t="shared" si="1"/>
        <x:v>8</x:v>
      </x:c>
      <x:c r="BV6" s="210" t="s">
        <x:v>2765</x:v>
      </x:c>
      <x:c r="BW6" s="358">
        <x:f t="shared" si="1"/>
        <x:v>5</x:v>
      </x:c>
      <x:c r="BX6" s="358">
        <x:f t="shared" si="1"/>
        <x:v>361</x:v>
      </x:c>
      <x:c r="BY6" s="357">
        <x:f t="shared" si="1"/>
        <x:v>7855</x:v>
      </x:c>
      <x:c r="BZ6" s="358">
        <x:f t="shared" si="1"/>
        <x:v>0</x:v>
      </x:c>
      <x:c r="CA6" s="357">
        <x:f t="shared" si="1"/>
        <x:v>0</x:v>
      </x:c>
      <x:c r="CB6" s="358">
        <x:f t="shared" si="1"/>
        <x:v>0</x:v>
      </x:c>
      <x:c r="CC6" s="357">
        <x:f t="shared" si="1"/>
        <x:v>0</x:v>
      </x:c>
      <x:c r="CD6" s="358">
        <x:f t="shared" si="1"/>
        <x:v>0</x:v>
      </x:c>
      <x:c r="CE6" s="358">
        <x:f t="shared" si="1"/>
        <x:v>17</x:v>
      </x:c>
      <x:c r="CF6" s="357">
        <x:f t="shared" si="1"/>
        <x:v>623</x:v>
      </x:c>
      <x:c r="CG6" s="358">
        <x:f t="shared" si="1"/>
        <x:v>0</x:v>
      </x:c>
      <x:c r="CH6" s="358">
        <x:f t="shared" si="1"/>
        <x:v>13</x:v>
      </x:c>
      <x:c r="CI6" s="358">
        <x:f t="shared" si="1"/>
        <x:v>4</x:v>
      </x:c>
      <x:c r="CJ6" s="358">
        <x:f t="shared" si="1"/>
        <x:v>33</x:v>
      </x:c>
      <x:c r="CK6" s="358">
        <x:f t="shared" si="1"/>
        <x:v>0</x:v>
      </x:c>
      <x:c r="CL6" s="358">
        <x:f t="shared" si="1"/>
        <x:v>3</x:v>
      </x:c>
      <x:c r="CM6" s="358">
        <x:f t="shared" si="1"/>
        <x:v>1</x:v>
      </x:c>
      <x:c r="CN6" s="358">
        <x:f t="shared" si="1"/>
        <x:v>7</x:v>
      </x:c>
      <x:c r="CO6" s="358">
        <x:f t="shared" si="1"/>
        <x:v>6</x:v>
      </x:c>
      <x:c r="CP6" s="357">
        <x:f t="shared" si="1"/>
        <x:v>825</x:v>
      </x:c>
      <x:c r="CQ6" s="358">
        <x:f t="shared" si="1"/>
        <x:v>29</x:v>
      </x:c>
      <x:c r="CR6" s="357">
        <x:f t="shared" si="1"/>
        <x:v>5336.1000000000004</x:v>
      </x:c>
      <x:c r="CS6" s="358">
        <x:f t="shared" si="1"/>
        <x:v>966</x:v>
      </x:c>
      <x:c r="CT6" s="358">
        <x:f t="shared" si="1"/>
        <x:v>14</x:v>
      </x:c>
      <x:c r="CU6" s="358">
        <x:f t="shared" si="1"/>
        <x:v>50</x:v>
      </x:c>
      <x:c r="CV6" s="358">
        <x:f t="shared" si="1"/>
        <x:v>38</x:v>
      </x:c>
      <x:c r="CW6" s="358">
        <x:f t="shared" si="1"/>
        <x:v>17</x:v>
      </x:c>
      <x:c r="CX6" s="358">
        <x:f t="shared" si="1"/>
        <x:v>13</x:v>
      </x:c>
      <x:c r="CY6" s="210" t="s">
        <x:v>2765</x:v>
      </x:c>
      <x:c r="CZ6" s="358">
        <x:f t="shared" si="1"/>
        <x:v>26</x:v>
      </x:c>
      <x:c r="DA6" s="357">
        <x:f t="shared" si="1"/>
        <x:v>6908.6500000000005</x:v>
      </x:c>
      <x:c r="DB6" s="358">
        <x:f t="shared" si="1"/>
        <x:v>0</x:v>
      </x:c>
      <x:c r="DC6" s="357">
        <x:f t="shared" si="1"/>
        <x:v>0</x:v>
      </x:c>
      <x:c r="DD6" s="358">
        <x:f t="shared" si="1"/>
        <x:v>0</x:v>
      </x:c>
      <x:c r="DE6" s="357">
        <x:f t="shared" si="1"/>
        <x:v>0</x:v>
      </x:c>
      <x:c r="DF6" s="358">
        <x:f t="shared" si="1"/>
        <x:v>0</x:v>
      </x:c>
      <x:c r="DG6" s="916">
        <x:f t="shared" si="1"/>
        <x:v>0</x:v>
      </x:c>
    </x:row>
    <x:row r="7" spans="1:111" ht="17.100000000000001" customHeight="1">
      <x:c r="A7" s="213" t="s">
        <x:v>2105</x:v>
      </x:c>
      <x:c r="B7" s="356">
        <x:f>B8</x:f>
        <x:v>0</x:v>
      </x:c>
      <x:c r="C7" s="357">
        <x:f t="shared" ref="C7:BN7" si="2">C8</x:f>
        <x:v>0</x:v>
      </x:c>
      <x:c r="D7" s="358">
        <x:f t="shared" si="2"/>
        <x:v>0</x:v>
      </x:c>
      <x:c r="E7" s="357">
        <x:f t="shared" si="2"/>
        <x:v>0</x:v>
      </x:c>
      <x:c r="F7" s="358">
        <x:f t="shared" si="2"/>
        <x:v>0</x:v>
      </x:c>
      <x:c r="G7" s="357">
        <x:f t="shared" si="2"/>
        <x:v>0</x:v>
      </x:c>
      <x:c r="H7" s="358">
        <x:f t="shared" si="2"/>
        <x:v>0</x:v>
      </x:c>
      <x:c r="I7" s="357">
        <x:f t="shared" si="2"/>
        <x:v>0</x:v>
      </x:c>
      <x:c r="J7" s="358">
        <x:f t="shared" si="2"/>
        <x:v>0</x:v>
      </x:c>
      <x:c r="K7" s="358">
        <x:f t="shared" si="2"/>
        <x:v>0</x:v>
      </x:c>
      <x:c r="L7" s="357">
        <x:f t="shared" si="2"/>
        <x:v>0</x:v>
      </x:c>
      <x:c r="M7" s="358">
        <x:f t="shared" si="2"/>
        <x:v>0</x:v>
      </x:c>
      <x:c r="N7" s="358">
        <x:f t="shared" si="2"/>
        <x:v>0</x:v>
      </x:c>
      <x:c r="O7" s="358">
        <x:f t="shared" si="2"/>
        <x:v>0</x:v>
      </x:c>
      <x:c r="P7" s="358">
        <x:f t="shared" si="2"/>
        <x:v>0</x:v>
      </x:c>
      <x:c r="Q7" s="358">
        <x:f t="shared" si="2"/>
        <x:v>0</x:v>
      </x:c>
      <x:c r="R7" s="357">
        <x:f t="shared" si="2"/>
        <x:v>0</x:v>
      </x:c>
      <x:c r="S7" s="358">
        <x:f t="shared" si="2"/>
        <x:v>0</x:v>
      </x:c>
      <x:c r="T7" s="357">
        <x:f t="shared" si="2"/>
        <x:v>0</x:v>
      </x:c>
      <x:c r="U7" s="358">
        <x:f t="shared" si="2"/>
        <x:v>0</x:v>
      </x:c>
      <x:c r="V7" s="357">
        <x:f t="shared" si="2"/>
        <x:v>0</x:v>
      </x:c>
      <x:c r="W7" s="358">
        <x:f t="shared" si="2"/>
        <x:v>0</x:v>
      </x:c>
      <x:c r="X7" s="358">
        <x:f t="shared" si="2"/>
        <x:v>0</x:v>
      </x:c>
      <x:c r="Y7" s="358">
        <x:f t="shared" si="2"/>
        <x:v>0</x:v>
      </x:c>
      <x:c r="Z7" s="358">
        <x:f t="shared" si="2"/>
        <x:v>0</x:v>
      </x:c>
      <x:c r="AA7" s="358">
        <x:f t="shared" si="2"/>
        <x:v>0</x:v>
      </x:c>
      <x:c r="AB7" s="358">
        <x:f t="shared" si="2"/>
        <x:v>0</x:v>
      </x:c>
      <x:c r="AC7" s="358">
        <x:f t="shared" si="2"/>
        <x:v>0</x:v>
      </x:c>
      <x:c r="AD7" s="358">
        <x:f t="shared" si="2"/>
        <x:v>0</x:v>
      </x:c>
      <x:c r="AE7" s="358">
        <x:f t="shared" si="2"/>
        <x:v>0</x:v>
      </x:c>
      <x:c r="AF7" s="358">
        <x:f t="shared" si="2"/>
        <x:v>0</x:v>
      </x:c>
      <x:c r="AG7" s="358">
        <x:f t="shared" si="2"/>
        <x:v>0</x:v>
      </x:c>
      <x:c r="AH7" s="358">
        <x:f t="shared" si="2"/>
        <x:v>0</x:v>
      </x:c>
      <x:c r="AI7" s="358">
        <x:f t="shared" si="2"/>
        <x:v>0</x:v>
      </x:c>
      <x:c r="AJ7" s="358">
        <x:f t="shared" si="2"/>
        <x:v>0</x:v>
      </x:c>
      <x:c r="AK7" s="358">
        <x:f t="shared" si="2"/>
        <x:v>0</x:v>
      </x:c>
      <x:c r="AL7" s="213" t="s">
        <x:v>2105</x:v>
      </x:c>
      <x:c r="AM7" s="358">
        <x:f t="shared" si="2"/>
        <x:v>0</x:v>
      </x:c>
      <x:c r="AN7" s="357">
        <x:f t="shared" si="2"/>
        <x:v>0</x:v>
      </x:c>
      <x:c r="AO7" s="358">
        <x:f t="shared" si="2"/>
        <x:v>0</x:v>
      </x:c>
      <x:c r="AP7" s="358">
        <x:f t="shared" si="2"/>
        <x:v>0</x:v>
      </x:c>
      <x:c r="AQ7" s="358">
        <x:f t="shared" si="2"/>
        <x:v>0</x:v>
      </x:c>
      <x:c r="AR7" s="357">
        <x:f t="shared" si="2"/>
        <x:v>0</x:v>
      </x:c>
      <x:c r="AS7" s="358">
        <x:f t="shared" si="2"/>
        <x:v>0</x:v>
      </x:c>
      <x:c r="AT7" s="357">
        <x:f t="shared" si="2"/>
        <x:v>0</x:v>
      </x:c>
      <x:c r="AU7" s="358">
        <x:f t="shared" si="2"/>
        <x:v>0</x:v>
      </x:c>
      <x:c r="AV7" s="358">
        <x:f t="shared" si="2"/>
        <x:v>0</x:v>
      </x:c>
      <x:c r="AW7" s="358">
        <x:f t="shared" si="2"/>
        <x:v>0</x:v>
      </x:c>
      <x:c r="AX7" s="358">
        <x:f t="shared" si="2"/>
        <x:v>0</x:v>
      </x:c>
      <x:c r="AY7" s="358">
        <x:f t="shared" si="2"/>
        <x:v>0</x:v>
      </x:c>
      <x:c r="AZ7" s="358">
        <x:f t="shared" si="2"/>
        <x:v>0</x:v>
      </x:c>
      <x:c r="BA7" s="357">
        <x:f t="shared" si="2"/>
        <x:v>0</x:v>
      </x:c>
      <x:c r="BB7" s="358">
        <x:f t="shared" si="2"/>
        <x:v>0</x:v>
      </x:c>
      <x:c r="BC7" s="358">
        <x:f t="shared" si="2"/>
        <x:v>0</x:v>
      </x:c>
      <x:c r="BD7" s="358">
        <x:f t="shared" si="2"/>
        <x:v>0</x:v>
      </x:c>
      <x:c r="BE7" s="358">
        <x:f t="shared" si="2"/>
        <x:v>0</x:v>
      </x:c>
      <x:c r="BF7" s="358">
        <x:f t="shared" si="2"/>
        <x:v>0</x:v>
      </x:c>
      <x:c r="BG7" s="358">
        <x:f t="shared" si="2"/>
        <x:v>0</x:v>
      </x:c>
      <x:c r="BH7" s="358">
        <x:f t="shared" si="2"/>
        <x:v>0</x:v>
      </x:c>
      <x:c r="BI7" s="358">
        <x:f t="shared" si="2"/>
        <x:v>0</x:v>
      </x:c>
      <x:c r="BJ7" s="357">
        <x:f t="shared" si="2"/>
        <x:v>0</x:v>
      </x:c>
      <x:c r="BK7" s="358">
        <x:f t="shared" si="2"/>
        <x:v>0</x:v>
      </x:c>
      <x:c r="BL7" s="357">
        <x:f t="shared" si="2"/>
        <x:v>0</x:v>
      </x:c>
      <x:c r="BM7" s="358">
        <x:f t="shared" si="2"/>
        <x:v>0</x:v>
      </x:c>
      <x:c r="BN7" s="357">
        <x:f t="shared" si="2"/>
        <x:v>0</x:v>
      </x:c>
      <x:c r="BO7" s="358">
        <x:f t="shared" ref="BO7:DG7" si="3">BO8</x:f>
        <x:v>0</x:v>
      </x:c>
      <x:c r="BP7" s="357">
        <x:f t="shared" si="3"/>
        <x:v>0</x:v>
      </x:c>
      <x:c r="BQ7" s="358">
        <x:f t="shared" si="3"/>
        <x:v>0</x:v>
      </x:c>
      <x:c r="BR7" s="358">
        <x:f t="shared" si="3"/>
        <x:v>0</x:v>
      </x:c>
      <x:c r="BS7" s="358">
        <x:f t="shared" si="3"/>
        <x:v>0</x:v>
      </x:c>
      <x:c r="BT7" s="358">
        <x:f t="shared" si="3"/>
        <x:v>0</x:v>
      </x:c>
      <x:c r="BU7" s="358">
        <x:f t="shared" si="3"/>
        <x:v>0</x:v>
      </x:c>
      <x:c r="BV7" s="213" t="s">
        <x:v>2105</x:v>
      </x:c>
      <x:c r="BW7" s="358">
        <x:f t="shared" si="3"/>
        <x:v>0</x:v>
      </x:c>
      <x:c r="BX7" s="358">
        <x:f t="shared" si="3"/>
        <x:v>0</x:v>
      </x:c>
      <x:c r="BY7" s="357">
        <x:f t="shared" si="3"/>
        <x:v>0</x:v>
      </x:c>
      <x:c r="BZ7" s="358">
        <x:f t="shared" si="3"/>
        <x:v>0</x:v>
      </x:c>
      <x:c r="CA7" s="357">
        <x:f t="shared" si="3"/>
        <x:v>0</x:v>
      </x:c>
      <x:c r="CB7" s="358">
        <x:f t="shared" si="3"/>
        <x:v>0</x:v>
      </x:c>
      <x:c r="CC7" s="357">
        <x:f t="shared" si="3"/>
        <x:v>0</x:v>
      </x:c>
      <x:c r="CD7" s="358">
        <x:f t="shared" si="3"/>
        <x:v>0</x:v>
      </x:c>
      <x:c r="CE7" s="358">
        <x:f t="shared" si="3"/>
        <x:v>0</x:v>
      </x:c>
      <x:c r="CF7" s="357">
        <x:f t="shared" si="3"/>
        <x:v>0</x:v>
      </x:c>
      <x:c r="CG7" s="358">
        <x:f t="shared" si="3"/>
        <x:v>0</x:v>
      </x:c>
      <x:c r="CH7" s="358">
        <x:f t="shared" si="3"/>
        <x:v>0</x:v>
      </x:c>
      <x:c r="CI7" s="358">
        <x:f t="shared" si="3"/>
        <x:v>0</x:v>
      </x:c>
      <x:c r="CJ7" s="358">
        <x:f t="shared" si="3"/>
        <x:v>0</x:v>
      </x:c>
      <x:c r="CK7" s="358">
        <x:f t="shared" si="3"/>
        <x:v>0</x:v>
      </x:c>
      <x:c r="CL7" s="358">
        <x:f t="shared" si="3"/>
        <x:v>0</x:v>
      </x:c>
      <x:c r="CM7" s="358">
        <x:f t="shared" si="3"/>
        <x:v>0</x:v>
      </x:c>
      <x:c r="CN7" s="358">
        <x:f t="shared" si="3"/>
        <x:v>0</x:v>
      </x:c>
      <x:c r="CO7" s="358">
        <x:f t="shared" si="3"/>
        <x:v>0</x:v>
      </x:c>
      <x:c r="CP7" s="357">
        <x:f t="shared" si="3"/>
        <x:v>0</x:v>
      </x:c>
      <x:c r="CQ7" s="358">
        <x:f t="shared" si="3"/>
        <x:v>0</x:v>
      </x:c>
      <x:c r="CR7" s="357">
        <x:f t="shared" si="3"/>
        <x:v>0</x:v>
      </x:c>
      <x:c r="CS7" s="358">
        <x:f t="shared" si="3"/>
        <x:v>0</x:v>
      </x:c>
      <x:c r="CT7" s="358">
        <x:f t="shared" si="3"/>
        <x:v>0</x:v>
      </x:c>
      <x:c r="CU7" s="358">
        <x:f t="shared" si="3"/>
        <x:v>0</x:v>
      </x:c>
      <x:c r="CV7" s="358">
        <x:f t="shared" si="3"/>
        <x:v>0</x:v>
      </x:c>
      <x:c r="CW7" s="358">
        <x:f t="shared" si="3"/>
        <x:v>0</x:v>
      </x:c>
      <x:c r="CX7" s="358">
        <x:f t="shared" si="3"/>
        <x:v>0</x:v>
      </x:c>
      <x:c r="CY7" s="213" t="s">
        <x:v>2105</x:v>
      </x:c>
      <x:c r="CZ7" s="358">
        <x:f t="shared" si="3"/>
        <x:v>0</x:v>
      </x:c>
      <x:c r="DA7" s="357">
        <x:f t="shared" si="3"/>
        <x:v>0</x:v>
      </x:c>
      <x:c r="DB7" s="358">
        <x:f t="shared" si="3"/>
        <x:v>0</x:v>
      </x:c>
      <x:c r="DC7" s="357">
        <x:f t="shared" si="3"/>
        <x:v>0</x:v>
      </x:c>
      <x:c r="DD7" s="358">
        <x:f t="shared" si="3"/>
        <x:v>0</x:v>
      </x:c>
      <x:c r="DE7" s="357">
        <x:f t="shared" si="3"/>
        <x:v>0</x:v>
      </x:c>
      <x:c r="DF7" s="358">
        <x:f t="shared" si="3"/>
        <x:v>0</x:v>
      </x:c>
      <x:c r="DG7" s="916">
        <x:f t="shared" si="3"/>
        <x:v>0</x:v>
      </x:c>
    </x:row>
    <x:row r="8" spans="1:111" ht="17.100000000000001" customHeight="1">
      <x:c r="A8" s="727" t="s">
        <x:v>842</x:v>
      </x:c>
      <x:c r="B8" s="728"/>
      <x:c r="C8" s="729"/>
      <x:c r="D8" s="730"/>
      <x:c r="E8" s="729"/>
      <x:c r="F8" s="730"/>
      <x:c r="G8" s="729"/>
      <x:c r="H8" s="730"/>
      <x:c r="I8" s="729"/>
      <x:c r="J8" s="730"/>
      <x:c r="K8" s="730"/>
      <x:c r="L8" s="729"/>
      <x:c r="M8" s="730"/>
      <x:c r="N8" s="730"/>
      <x:c r="O8" s="730"/>
      <x:c r="P8" s="730"/>
      <x:c r="Q8" s="730"/>
      <x:c r="R8" s="729"/>
      <x:c r="S8" s="730"/>
      <x:c r="T8" s="729"/>
      <x:c r="U8" s="730"/>
      <x:c r="V8" s="729"/>
      <x:c r="W8" s="730"/>
      <x:c r="X8" s="730"/>
      <x:c r="Y8" s="730"/>
      <x:c r="Z8" s="730"/>
      <x:c r="AA8" s="730"/>
      <x:c r="AB8" s="730"/>
      <x:c r="AC8" s="730"/>
      <x:c r="AD8" s="730"/>
      <x:c r="AE8" s="730"/>
      <x:c r="AF8" s="730"/>
      <x:c r="AG8" s="730"/>
      <x:c r="AH8" s="730"/>
      <x:c r="AI8" s="730"/>
      <x:c r="AJ8" s="730"/>
      <x:c r="AK8" s="730"/>
      <x:c r="AL8" s="727" t="s">
        <x:v>842</x:v>
      </x:c>
      <x:c r="AM8" s="730"/>
      <x:c r="AN8" s="729"/>
      <x:c r="AO8" s="730"/>
      <x:c r="AP8" s="730"/>
      <x:c r="AQ8" s="730"/>
      <x:c r="AR8" s="729"/>
      <x:c r="AS8" s="730"/>
      <x:c r="AT8" s="729"/>
      <x:c r="AU8" s="730"/>
      <x:c r="AV8" s="730"/>
      <x:c r="AW8" s="730"/>
      <x:c r="AX8" s="730"/>
      <x:c r="AY8" s="730"/>
      <x:c r="AZ8" s="730"/>
      <x:c r="BA8" s="729"/>
      <x:c r="BB8" s="730"/>
      <x:c r="BC8" s="730"/>
      <x:c r="BD8" s="730"/>
      <x:c r="BE8" s="730"/>
      <x:c r="BF8" s="730"/>
      <x:c r="BG8" s="730"/>
      <x:c r="BH8" s="730"/>
      <x:c r="BI8" s="730"/>
      <x:c r="BJ8" s="729"/>
      <x:c r="BK8" s="730"/>
      <x:c r="BL8" s="729"/>
      <x:c r="BM8" s="730"/>
      <x:c r="BN8" s="729"/>
      <x:c r="BO8" s="730"/>
      <x:c r="BP8" s="729"/>
      <x:c r="BQ8" s="730"/>
      <x:c r="BR8" s="730"/>
      <x:c r="BS8" s="730"/>
      <x:c r="BT8" s="730"/>
      <x:c r="BU8" s="730"/>
      <x:c r="BV8" s="727" t="s">
        <x:v>842</x:v>
      </x:c>
      <x:c r="BW8" s="730"/>
      <x:c r="BX8" s="730"/>
      <x:c r="BY8" s="729"/>
      <x:c r="BZ8" s="730"/>
      <x:c r="CA8" s="729"/>
      <x:c r="CB8" s="730"/>
      <x:c r="CC8" s="729"/>
      <x:c r="CD8" s="730"/>
      <x:c r="CE8" s="730"/>
      <x:c r="CF8" s="729"/>
      <x:c r="CG8" s="730"/>
      <x:c r="CH8" s="730"/>
      <x:c r="CI8" s="730"/>
      <x:c r="CJ8" s="730"/>
      <x:c r="CK8" s="730"/>
      <x:c r="CL8" s="730"/>
      <x:c r="CM8" s="730"/>
      <x:c r="CN8" s="730"/>
      <x:c r="CO8" s="730"/>
      <x:c r="CP8" s="729"/>
      <x:c r="CQ8" s="730"/>
      <x:c r="CR8" s="729"/>
      <x:c r="CS8" s="730"/>
      <x:c r="CT8" s="730"/>
      <x:c r="CU8" s="730"/>
      <x:c r="CV8" s="730"/>
      <x:c r="CW8" s="730"/>
      <x:c r="CX8" s="730"/>
      <x:c r="CY8" s="727" t="s">
        <x:v>842</x:v>
      </x:c>
      <x:c r="CZ8" s="730"/>
      <x:c r="DA8" s="729"/>
      <x:c r="DB8" s="730"/>
      <x:c r="DC8" s="729"/>
      <x:c r="DD8" s="730"/>
      <x:c r="DE8" s="729"/>
      <x:c r="DF8" s="730"/>
      <x:c r="DG8" s="917"/>
    </x:row>
    <x:row r="9" spans="1:111" ht="17.100000000000001" customHeight="1">
      <x:c r="A9" s="213" t="s">
        <x:v>2069</x:v>
      </x:c>
      <x:c r="B9" s="356">
        <x:f>B10+B63</x:f>
        <x:v>12</x:v>
      </x:c>
      <x:c r="C9" s="357">
        <x:f t="shared" ref="C9:BN9" si="4">C10+C63</x:f>
        <x:v>7512</x:v>
      </x:c>
      <x:c r="D9" s="358">
        <x:f t="shared" si="4"/>
        <x:v>1</x:v>
      </x:c>
      <x:c r="E9" s="357">
        <x:f t="shared" si="4"/>
        <x:v>8700.7999999999993</x:v>
      </x:c>
      <x:c r="F9" s="358">
        <x:f t="shared" si="4"/>
        <x:v>1</x:v>
      </x:c>
      <x:c r="G9" s="357">
        <x:f t="shared" si="4"/>
        <x:v>0.5</x:v>
      </x:c>
      <x:c r="H9" s="358">
        <x:f t="shared" si="4"/>
        <x:v>29</x:v>
      </x:c>
      <x:c r="I9" s="357">
        <x:f t="shared" si="4"/>
        <x:v>24310</x:v>
      </x:c>
      <x:c r="J9" s="358">
        <x:f t="shared" si="4"/>
        <x:v>68</x:v>
      </x:c>
      <x:c r="K9" s="358">
        <x:f t="shared" si="4"/>
        <x:v>5</x:v>
      </x:c>
      <x:c r="L9" s="357">
        <x:f t="shared" si="4"/>
        <x:v>1487.5</x:v>
      </x:c>
      <x:c r="M9" s="358">
        <x:f t="shared" si="4"/>
        <x:v>12</x:v>
      </x:c>
      <x:c r="N9" s="358">
        <x:f t="shared" si="4"/>
        <x:v>7</x:v>
      </x:c>
      <x:c r="O9" s="358">
        <x:f t="shared" si="4"/>
        <x:v>21</x:v>
      </x:c>
      <x:c r="P9" s="358">
        <x:f t="shared" si="4"/>
        <x:v>49</x:v>
      </x:c>
      <x:c r="Q9" s="358">
        <x:f t="shared" si="4"/>
        <x:v>0</x:v>
      </x:c>
      <x:c r="R9" s="357">
        <x:f t="shared" si="4"/>
        <x:v>0</x:v>
      </x:c>
      <x:c r="S9" s="358">
        <x:f t="shared" si="4"/>
        <x:v>40</x:v>
      </x:c>
      <x:c r="T9" s="357">
        <x:f t="shared" si="4"/>
        <x:v>643</x:v>
      </x:c>
      <x:c r="U9" s="358">
        <x:f t="shared" si="4"/>
        <x:v>8</x:v>
      </x:c>
      <x:c r="V9" s="357">
        <x:f t="shared" si="4"/>
        <x:v>720.53999999999996</x:v>
      </x:c>
      <x:c r="W9" s="358">
        <x:f t="shared" si="4"/>
        <x:v>15</x:v>
      </x:c>
      <x:c r="X9" s="358">
        <x:f t="shared" si="4"/>
        <x:v>991</x:v>
      </x:c>
      <x:c r="Y9" s="358">
        <x:f t="shared" si="4"/>
        <x:v>5</x:v>
      </x:c>
      <x:c r="Z9" s="358">
        <x:f t="shared" si="4"/>
        <x:v>16</x:v>
      </x:c>
      <x:c r="AA9" s="358">
        <x:f t="shared" si="4"/>
        <x:v>22</x:v>
      </x:c>
      <x:c r="AB9" s="358">
        <x:f t="shared" si="4"/>
        <x:v>0</x:v>
      </x:c>
      <x:c r="AC9" s="358">
        <x:f t="shared" si="4"/>
        <x:v>8</x:v>
      </x:c>
      <x:c r="AD9" s="358">
        <x:f t="shared" si="4"/>
        <x:v>13</x:v>
      </x:c>
      <x:c r="AE9" s="358">
        <x:f t="shared" si="4"/>
        <x:v>1</x:v>
      </x:c>
      <x:c r="AF9" s="358">
        <x:f t="shared" si="4"/>
        <x:v>0</x:v>
      </x:c>
      <x:c r="AG9" s="358">
        <x:f t="shared" si="4"/>
        <x:v>34</x:v>
      </x:c>
      <x:c r="AH9" s="358">
        <x:f t="shared" si="4"/>
        <x:v>0</x:v>
      </x:c>
      <x:c r="AI9" s="358">
        <x:f t="shared" si="4"/>
        <x:v>0</x:v>
      </x:c>
      <x:c r="AJ9" s="358">
        <x:f t="shared" si="4"/>
        <x:v>77</x:v>
      </x:c>
      <x:c r="AK9" s="358">
        <x:f t="shared" si="4"/>
        <x:v>50</x:v>
      </x:c>
      <x:c r="AL9" s="213" t="s">
        <x:v>2069</x:v>
      </x:c>
      <x:c r="AM9" s="358">
        <x:f t="shared" si="4"/>
        <x:v>1</x:v>
      </x:c>
      <x:c r="AN9" s="357">
        <x:f t="shared" si="4"/>
        <x:v>2564</x:v>
      </x:c>
      <x:c r="AO9" s="358">
        <x:f t="shared" si="4"/>
        <x:v>0</x:v>
      </x:c>
      <x:c r="AP9" s="358">
        <x:f t="shared" si="4"/>
        <x:v>0</x:v>
      </x:c>
      <x:c r="AQ9" s="358">
        <x:f t="shared" si="4"/>
        <x:v>0</x:v>
      </x:c>
      <x:c r="AR9" s="357">
        <x:f t="shared" si="4"/>
        <x:v>0</x:v>
      </x:c>
      <x:c r="AS9" s="358">
        <x:f t="shared" si="4"/>
        <x:v>0</x:v>
      </x:c>
      <x:c r="AT9" s="357">
        <x:f t="shared" si="4"/>
        <x:v>0</x:v>
      </x:c>
      <x:c r="AU9" s="358">
        <x:f t="shared" si="4"/>
        <x:v>0</x:v>
      </x:c>
      <x:c r="AV9" s="358">
        <x:f t="shared" si="4"/>
        <x:v>0</x:v>
      </x:c>
      <x:c r="AW9" s="358">
        <x:f t="shared" si="4"/>
        <x:v>0</x:v>
      </x:c>
      <x:c r="AX9" s="358">
        <x:f t="shared" si="4"/>
        <x:v>4</x:v>
      </x:c>
      <x:c r="AY9" s="358">
        <x:f t="shared" si="4"/>
        <x:v>0</x:v>
      </x:c>
      <x:c r="AZ9" s="358">
        <x:f t="shared" si="4"/>
        <x:v>8</x:v>
      </x:c>
      <x:c r="BA9" s="357">
        <x:f t="shared" si="4"/>
        <x:v>18</x:v>
      </x:c>
      <x:c r="BB9" s="358">
        <x:f t="shared" si="4"/>
        <x:v>0</x:v>
      </x:c>
      <x:c r="BC9" s="358">
        <x:f t="shared" si="4"/>
        <x:v>0</x:v>
      </x:c>
      <x:c r="BD9" s="358">
        <x:f t="shared" si="4"/>
        <x:v>6</x:v>
      </x:c>
      <x:c r="BE9" s="358">
        <x:f t="shared" si="4"/>
        <x:v>43</x:v>
      </x:c>
      <x:c r="BF9" s="358">
        <x:f t="shared" si="4"/>
        <x:v>384</x:v>
      </x:c>
      <x:c r="BG9" s="358">
        <x:f t="shared" si="4"/>
        <x:v>1</x:v>
      </x:c>
      <x:c r="BH9" s="358">
        <x:f t="shared" si="4"/>
        <x:v>1</x:v>
      </x:c>
      <x:c r="BI9" s="358">
        <x:f t="shared" si="4"/>
        <x:v>0</x:v>
      </x:c>
      <x:c r="BJ9" s="357">
        <x:f t="shared" si="4"/>
        <x:v>0</x:v>
      </x:c>
      <x:c r="BK9" s="358">
        <x:f t="shared" si="4"/>
        <x:v>0</x:v>
      </x:c>
      <x:c r="BL9" s="357">
        <x:f t="shared" si="4"/>
        <x:v>0</x:v>
      </x:c>
      <x:c r="BM9" s="358">
        <x:f t="shared" si="4"/>
        <x:v>0</x:v>
      </x:c>
      <x:c r="BN9" s="357">
        <x:f t="shared" si="4"/>
        <x:v>0</x:v>
      </x:c>
      <x:c r="BO9" s="358">
        <x:f t="shared" ref="BO9:DG9" si="5">BO10+BO63</x:f>
        <x:v>2</x:v>
      </x:c>
      <x:c r="BP9" s="357">
        <x:f t="shared" si="5"/>
        <x:v>3525.5</x:v>
      </x:c>
      <x:c r="BQ9" s="358">
        <x:f t="shared" si="5"/>
        <x:v>0</x:v>
      </x:c>
      <x:c r="BR9" s="358">
        <x:f t="shared" si="5"/>
        <x:v>0</x:v>
      </x:c>
      <x:c r="BS9" s="358">
        <x:f t="shared" si="5"/>
        <x:v>1</x:v>
      </x:c>
      <x:c r="BT9" s="358">
        <x:f t="shared" si="5"/>
        <x:v>4</x:v>
      </x:c>
      <x:c r="BU9" s="358">
        <x:f t="shared" si="5"/>
        <x:v>8</x:v>
      </x:c>
      <x:c r="BV9" s="213" t="s">
        <x:v>2069</x:v>
      </x:c>
      <x:c r="BW9" s="358">
        <x:f t="shared" si="5"/>
        <x:v>3</x:v>
      </x:c>
      <x:c r="BX9" s="358">
        <x:f t="shared" si="5"/>
        <x:v>290</x:v>
      </x:c>
      <x:c r="BY9" s="357">
        <x:f t="shared" si="5"/>
        <x:v>5855</x:v>
      </x:c>
      <x:c r="BZ9" s="358">
        <x:f t="shared" si="5"/>
        <x:v>0</x:v>
      </x:c>
      <x:c r="CA9" s="357">
        <x:f t="shared" si="5"/>
        <x:v>0</x:v>
      </x:c>
      <x:c r="CB9" s="358">
        <x:f t="shared" si="5"/>
        <x:v>0</x:v>
      </x:c>
      <x:c r="CC9" s="357">
        <x:f t="shared" si="5"/>
        <x:v>0</x:v>
      </x:c>
      <x:c r="CD9" s="358">
        <x:f t="shared" si="5"/>
        <x:v>0</x:v>
      </x:c>
      <x:c r="CE9" s="358">
        <x:f t="shared" si="5"/>
        <x:v>14</x:v>
      </x:c>
      <x:c r="CF9" s="357">
        <x:f t="shared" si="5"/>
        <x:v>569</x:v>
      </x:c>
      <x:c r="CG9" s="358">
        <x:f t="shared" si="5"/>
        <x:v>0</x:v>
      </x:c>
      <x:c r="CH9" s="358">
        <x:f t="shared" si="5"/>
        <x:v>3</x:v>
      </x:c>
      <x:c r="CI9" s="358">
        <x:f t="shared" si="5"/>
        <x:v>4</x:v>
      </x:c>
      <x:c r="CJ9" s="358">
        <x:f t="shared" si="5"/>
        <x:v>28</x:v>
      </x:c>
      <x:c r="CK9" s="358">
        <x:f t="shared" si="5"/>
        <x:v>0</x:v>
      </x:c>
      <x:c r="CL9" s="358">
        <x:f t="shared" si="5"/>
        <x:v>2</x:v>
      </x:c>
      <x:c r="CM9" s="358">
        <x:f t="shared" si="5"/>
        <x:v>1</x:v>
      </x:c>
      <x:c r="CN9" s="358">
        <x:f t="shared" si="5"/>
        <x:v>7</x:v>
      </x:c>
      <x:c r="CO9" s="358">
        <x:f t="shared" si="5"/>
        <x:v>5</x:v>
      </x:c>
      <x:c r="CP9" s="357">
        <x:f t="shared" si="5"/>
        <x:v>727</x:v>
      </x:c>
      <x:c r="CQ9" s="358">
        <x:f t="shared" si="5"/>
        <x:v>21</x:v>
      </x:c>
      <x:c r="CR9" s="357">
        <x:f t="shared" si="5"/>
        <x:v>5152.1000000000004</x:v>
      </x:c>
      <x:c r="CS9" s="358">
        <x:f t="shared" si="5"/>
        <x:v>645</x:v>
      </x:c>
      <x:c r="CT9" s="358">
        <x:f t="shared" si="5"/>
        <x:v>13</x:v>
      </x:c>
      <x:c r="CU9" s="358">
        <x:f t="shared" si="5"/>
        <x:v>37</x:v>
      </x:c>
      <x:c r="CV9" s="358">
        <x:f t="shared" si="5"/>
        <x:v>25</x:v>
      </x:c>
      <x:c r="CW9" s="358">
        <x:f t="shared" si="5"/>
        <x:v>17</x:v>
      </x:c>
      <x:c r="CX9" s="358">
        <x:f t="shared" si="5"/>
        <x:v>13</x:v>
      </x:c>
      <x:c r="CY9" s="213" t="s">
        <x:v>2069</x:v>
      </x:c>
      <x:c r="CZ9" s="358">
        <x:f t="shared" si="5"/>
        <x:v>26</x:v>
      </x:c>
      <x:c r="DA9" s="357">
        <x:f t="shared" si="5"/>
        <x:v>6908.6500000000005</x:v>
      </x:c>
      <x:c r="DB9" s="358">
        <x:f t="shared" si="5"/>
        <x:v>0</x:v>
      </x:c>
      <x:c r="DC9" s="357">
        <x:f t="shared" si="5"/>
        <x:v>0</x:v>
      </x:c>
      <x:c r="DD9" s="358">
        <x:f t="shared" si="5"/>
        <x:v>0</x:v>
      </x:c>
      <x:c r="DE9" s="357">
        <x:f t="shared" si="5"/>
        <x:v>0</x:v>
      </x:c>
      <x:c r="DF9" s="358">
        <x:f t="shared" si="5"/>
        <x:v>0</x:v>
      </x:c>
      <x:c r="DG9" s="916">
        <x:f t="shared" si="5"/>
        <x:v>0</x:v>
      </x:c>
    </x:row>
    <x:row r="10" spans="1:111" ht="17.100000000000001" customHeight="1">
      <x:c r="A10" s="350" t="s">
        <x:v>1611</x:v>
      </x:c>
      <x:c r="B10" s="212">
        <x:f>B11+B21+B43</x:f>
        <x:v>12</x:v>
      </x:c>
      <x:c r="C10" s="207">
        <x:f t="shared" ref="C10:AK10" si="6">C11+C21+C43</x:f>
        <x:v>7512</x:v>
      </x:c>
      <x:c r="D10" s="206">
        <x:f t="shared" si="6"/>
        <x:v>1</x:v>
      </x:c>
      <x:c r="E10" s="207">
        <x:f t="shared" si="6"/>
        <x:v>8700.7999999999993</x:v>
      </x:c>
      <x:c r="F10" s="206">
        <x:f t="shared" si="6"/>
        <x:v>1</x:v>
      </x:c>
      <x:c r="G10" s="207">
        <x:f t="shared" si="6"/>
        <x:v>0.5</x:v>
      </x:c>
      <x:c r="H10" s="206">
        <x:f t="shared" si="6"/>
        <x:v>29</x:v>
      </x:c>
      <x:c r="I10" s="207">
        <x:f t="shared" si="6"/>
        <x:v>24310</x:v>
      </x:c>
      <x:c r="J10" s="206">
        <x:f t="shared" si="6"/>
        <x:v>68</x:v>
      </x:c>
      <x:c r="K10" s="206">
        <x:f t="shared" si="6"/>
        <x:v>5</x:v>
      </x:c>
      <x:c r="L10" s="207">
        <x:f t="shared" si="6"/>
        <x:v>1487.5</x:v>
      </x:c>
      <x:c r="M10" s="206">
        <x:f t="shared" si="6"/>
        <x:v>11</x:v>
      </x:c>
      <x:c r="N10" s="206">
        <x:f t="shared" si="6"/>
        <x:v>7</x:v>
      </x:c>
      <x:c r="O10" s="206">
        <x:f t="shared" si="6"/>
        <x:v>21</x:v>
      </x:c>
      <x:c r="P10" s="206">
        <x:f t="shared" si="6"/>
        <x:v>49</x:v>
      </x:c>
      <x:c r="Q10" s="206">
        <x:f t="shared" si="6"/>
        <x:v>0</x:v>
      </x:c>
      <x:c r="R10" s="207">
        <x:f t="shared" si="6"/>
        <x:v>0</x:v>
      </x:c>
      <x:c r="S10" s="206">
        <x:f t="shared" si="6"/>
        <x:v>39</x:v>
      </x:c>
      <x:c r="T10" s="207">
        <x:f t="shared" si="6"/>
        <x:v>623</x:v>
      </x:c>
      <x:c r="U10" s="206">
        <x:f t="shared" si="6"/>
        <x:v>8</x:v>
      </x:c>
      <x:c r="V10" s="207">
        <x:f t="shared" si="6"/>
        <x:v>720.53999999999996</x:v>
      </x:c>
      <x:c r="W10" s="206">
        <x:f t="shared" si="6"/>
        <x:v>15</x:v>
      </x:c>
      <x:c r="X10" s="206">
        <x:f t="shared" si="6"/>
        <x:v>981</x:v>
      </x:c>
      <x:c r="Y10" s="206">
        <x:f t="shared" si="6"/>
        <x:v>5</x:v>
      </x:c>
      <x:c r="Z10" s="206">
        <x:f t="shared" si="6"/>
        <x:v>16</x:v>
      </x:c>
      <x:c r="AA10" s="206">
        <x:f t="shared" si="6"/>
        <x:v>22</x:v>
      </x:c>
      <x:c r="AB10" s="206">
        <x:f t="shared" si="6"/>
        <x:v>0</x:v>
      </x:c>
      <x:c r="AC10" s="206">
        <x:f t="shared" si="6"/>
        <x:v>8</x:v>
      </x:c>
      <x:c r="AD10" s="206">
        <x:f t="shared" si="6"/>
        <x:v>13</x:v>
      </x:c>
      <x:c r="AE10" s="206">
        <x:f t="shared" si="6"/>
        <x:v>1</x:v>
      </x:c>
      <x:c r="AF10" s="206">
        <x:f t="shared" si="6"/>
        <x:v>0</x:v>
      </x:c>
      <x:c r="AG10" s="206">
        <x:f t="shared" si="6"/>
        <x:v>34</x:v>
      </x:c>
      <x:c r="AH10" s="206">
        <x:f t="shared" si="6"/>
        <x:v>0</x:v>
      </x:c>
      <x:c r="AI10" s="206">
        <x:f t="shared" si="6"/>
        <x:v>0</x:v>
      </x:c>
      <x:c r="AJ10" s="206">
        <x:f t="shared" si="6"/>
        <x:v>77</x:v>
      </x:c>
      <x:c r="AK10" s="206">
        <x:f t="shared" si="6"/>
        <x:v>50</x:v>
      </x:c>
      <x:c r="AL10" s="350" t="s">
        <x:v>1611</x:v>
      </x:c>
      <x:c r="AM10" s="206">
        <x:f t="shared" ref="AM10:BU10" si="7">AM11+AM21+AM43</x:f>
        <x:v>1</x:v>
      </x:c>
      <x:c r="AN10" s="207">
        <x:f t="shared" si="7"/>
        <x:v>2564</x:v>
      </x:c>
      <x:c r="AO10" s="206">
        <x:f t="shared" si="7"/>
        <x:v>0</x:v>
      </x:c>
      <x:c r="AP10" s="206">
        <x:f t="shared" si="7"/>
        <x:v>0</x:v>
      </x:c>
      <x:c r="AQ10" s="206">
        <x:f t="shared" si="7"/>
        <x:v>0</x:v>
      </x:c>
      <x:c r="AR10" s="207">
        <x:f t="shared" si="7"/>
        <x:v>0</x:v>
      </x:c>
      <x:c r="AS10" s="206">
        <x:f t="shared" si="7"/>
        <x:v>0</x:v>
      </x:c>
      <x:c r="AT10" s="207">
        <x:f t="shared" si="7"/>
        <x:v>0</x:v>
      </x:c>
      <x:c r="AU10" s="206">
        <x:f t="shared" si="7"/>
        <x:v>0</x:v>
      </x:c>
      <x:c r="AV10" s="206">
        <x:f t="shared" si="7"/>
        <x:v>0</x:v>
      </x:c>
      <x:c r="AW10" s="206">
        <x:f t="shared" si="7"/>
        <x:v>0</x:v>
      </x:c>
      <x:c r="AX10" s="206">
        <x:f t="shared" si="7"/>
        <x:v>4</x:v>
      </x:c>
      <x:c r="AY10" s="206">
        <x:f t="shared" si="7"/>
        <x:v>0</x:v>
      </x:c>
      <x:c r="AZ10" s="206">
        <x:f t="shared" si="7"/>
        <x:v>8</x:v>
      </x:c>
      <x:c r="BA10" s="207">
        <x:f t="shared" si="7"/>
        <x:v>18</x:v>
      </x:c>
      <x:c r="BB10" s="206">
        <x:f t="shared" si="7"/>
        <x:v>0</x:v>
      </x:c>
      <x:c r="BC10" s="206">
        <x:f t="shared" si="7"/>
        <x:v>0</x:v>
      </x:c>
      <x:c r="BD10" s="206">
        <x:f t="shared" si="7"/>
        <x:v>6</x:v>
      </x:c>
      <x:c r="BE10" s="206">
        <x:f t="shared" si="7"/>
        <x:v>43</x:v>
      </x:c>
      <x:c r="BF10" s="206">
        <x:f t="shared" si="7"/>
        <x:v>384</x:v>
      </x:c>
      <x:c r="BG10" s="206">
        <x:f t="shared" si="7"/>
        <x:v>1</x:v>
      </x:c>
      <x:c r="BH10" s="206">
        <x:f t="shared" si="7"/>
        <x:v>1</x:v>
      </x:c>
      <x:c r="BI10" s="206">
        <x:f t="shared" si="7"/>
        <x:v>0</x:v>
      </x:c>
      <x:c r="BJ10" s="207">
        <x:f t="shared" si="7"/>
        <x:v>0</x:v>
      </x:c>
      <x:c r="BK10" s="206">
        <x:f t="shared" si="7"/>
        <x:v>0</x:v>
      </x:c>
      <x:c r="BL10" s="207">
        <x:f t="shared" si="7"/>
        <x:v>0</x:v>
      </x:c>
      <x:c r="BM10" s="206">
        <x:f t="shared" si="7"/>
        <x:v>0</x:v>
      </x:c>
      <x:c r="BN10" s="207">
        <x:f t="shared" si="7"/>
        <x:v>0</x:v>
      </x:c>
      <x:c r="BO10" s="206">
        <x:f t="shared" si="7"/>
        <x:v>2</x:v>
      </x:c>
      <x:c r="BP10" s="207">
        <x:f t="shared" si="7"/>
        <x:v>3525.5</x:v>
      </x:c>
      <x:c r="BQ10" s="206">
        <x:f t="shared" si="7"/>
        <x:v>0</x:v>
      </x:c>
      <x:c r="BR10" s="206">
        <x:f t="shared" si="7"/>
        <x:v>0</x:v>
      </x:c>
      <x:c r="BS10" s="206">
        <x:f t="shared" si="7"/>
        <x:v>1</x:v>
      </x:c>
      <x:c r="BT10" s="206">
        <x:f t="shared" si="7"/>
        <x:v>3</x:v>
      </x:c>
      <x:c r="BU10" s="206">
        <x:f t="shared" si="7"/>
        <x:v>7</x:v>
      </x:c>
      <x:c r="BV10" s="350" t="s">
        <x:v>1611</x:v>
      </x:c>
      <x:c r="BW10" s="206">
        <x:f t="shared" ref="BW10:CX10" si="8">BW11+BW21+BW43</x:f>
        <x:v>3</x:v>
      </x:c>
      <x:c r="BX10" s="206">
        <x:f t="shared" si="8"/>
        <x:v>290</x:v>
      </x:c>
      <x:c r="BY10" s="207">
        <x:f t="shared" si="8"/>
        <x:v>5855</x:v>
      </x:c>
      <x:c r="BZ10" s="206">
        <x:f t="shared" si="8"/>
        <x:v>0</x:v>
      </x:c>
      <x:c r="CA10" s="207">
        <x:f t="shared" si="8"/>
        <x:v>0</x:v>
      </x:c>
      <x:c r="CB10" s="206">
        <x:f t="shared" si="8"/>
        <x:v>0</x:v>
      </x:c>
      <x:c r="CC10" s="207">
        <x:f t="shared" si="8"/>
        <x:v>0</x:v>
      </x:c>
      <x:c r="CD10" s="206">
        <x:f t="shared" si="8"/>
        <x:v>0</x:v>
      </x:c>
      <x:c r="CE10" s="206">
        <x:f t="shared" si="8"/>
        <x:v>14</x:v>
      </x:c>
      <x:c r="CF10" s="207">
        <x:f t="shared" si="8"/>
        <x:v>569</x:v>
      </x:c>
      <x:c r="CG10" s="206">
        <x:f t="shared" si="8"/>
        <x:v>0</x:v>
      </x:c>
      <x:c r="CH10" s="206">
        <x:f t="shared" si="8"/>
        <x:v>3</x:v>
      </x:c>
      <x:c r="CI10" s="206">
        <x:f t="shared" si="8"/>
        <x:v>4</x:v>
      </x:c>
      <x:c r="CJ10" s="206">
        <x:f t="shared" si="8"/>
        <x:v>28</x:v>
      </x:c>
      <x:c r="CK10" s="206">
        <x:f t="shared" si="8"/>
        <x:v>0</x:v>
      </x:c>
      <x:c r="CL10" s="206">
        <x:f t="shared" si="8"/>
        <x:v>2</x:v>
      </x:c>
      <x:c r="CM10" s="206">
        <x:f t="shared" si="8"/>
        <x:v>1</x:v>
      </x:c>
      <x:c r="CN10" s="206">
        <x:f t="shared" si="8"/>
        <x:v>7</x:v>
      </x:c>
      <x:c r="CO10" s="206">
        <x:f t="shared" si="8"/>
        <x:v>5</x:v>
      </x:c>
      <x:c r="CP10" s="207">
        <x:f t="shared" si="8"/>
        <x:v>727</x:v>
      </x:c>
      <x:c r="CQ10" s="206">
        <x:f t="shared" si="8"/>
        <x:v>21</x:v>
      </x:c>
      <x:c r="CR10" s="207">
        <x:f t="shared" si="8"/>
        <x:v>5152.1000000000004</x:v>
      </x:c>
      <x:c r="CS10" s="206">
        <x:f t="shared" si="8"/>
        <x:v>638</x:v>
      </x:c>
      <x:c r="CT10" s="206">
        <x:f t="shared" si="8"/>
        <x:v>13</x:v>
      </x:c>
      <x:c r="CU10" s="206">
        <x:f t="shared" si="8"/>
        <x:v>36</x:v>
      </x:c>
      <x:c r="CV10" s="206">
        <x:f t="shared" si="8"/>
        <x:v>25</x:v>
      </x:c>
      <x:c r="CW10" s="206">
        <x:f t="shared" si="8"/>
        <x:v>17</x:v>
      </x:c>
      <x:c r="CX10" s="206">
        <x:f t="shared" si="8"/>
        <x:v>13</x:v>
      </x:c>
      <x:c r="CY10" s="350" t="s">
        <x:v>1611</x:v>
      </x:c>
      <x:c r="CZ10" s="206">
        <x:f t="shared" ref="CZ10:DG10" si="9">CZ11+CZ21+CZ43</x:f>
        <x:v>26</x:v>
      </x:c>
      <x:c r="DA10" s="207">
        <x:f t="shared" si="9"/>
        <x:v>6908.6500000000005</x:v>
      </x:c>
      <x:c r="DB10" s="206">
        <x:f t="shared" si="9"/>
        <x:v>0</x:v>
      </x:c>
      <x:c r="DC10" s="207">
        <x:f t="shared" si="9"/>
        <x:v>0</x:v>
      </x:c>
      <x:c r="DD10" s="206">
        <x:f t="shared" si="9"/>
        <x:v>0</x:v>
      </x:c>
      <x:c r="DE10" s="207">
        <x:f t="shared" si="9"/>
        <x:v>0</x:v>
      </x:c>
      <x:c r="DF10" s="206">
        <x:f t="shared" si="9"/>
        <x:v>0</x:v>
      </x:c>
      <x:c r="DG10" s="918">
        <x:f t="shared" si="9"/>
        <x:v>0</x:v>
      </x:c>
    </x:row>
    <x:row r="11" spans="1:113" s="17" customFormat="1" ht="15" customHeight="1">
      <x:c r="A11" s="286" t="s">
        <x:v>906</x:v>
      </x:c>
      <x:c r="B11" s="95">
        <x:f>SUM(B12:B20)</x:f>
        <x:v>12</x:v>
      </x:c>
      <x:c r="C11" s="129">
        <x:f t="shared" ref="C11:AK11" si="10">SUM(C12:C20)</x:f>
        <x:v>7512</x:v>
      </x:c>
      <x:c r="D11" s="102">
        <x:f t="shared" si="10"/>
        <x:v>1</x:v>
      </x:c>
      <x:c r="E11" s="129">
        <x:f t="shared" si="10"/>
        <x:v>8700.7999999999993</x:v>
      </x:c>
      <x:c r="F11" s="102">
        <x:f t="shared" si="10"/>
        <x:v>1</x:v>
      </x:c>
      <x:c r="G11" s="129">
        <x:f t="shared" si="10"/>
        <x:v>0.5</x:v>
      </x:c>
      <x:c r="H11" s="102">
        <x:f t="shared" si="10"/>
        <x:v>29</x:v>
      </x:c>
      <x:c r="I11" s="129">
        <x:f t="shared" si="10"/>
        <x:v>24310</x:v>
      </x:c>
      <x:c r="J11" s="102">
        <x:f t="shared" si="10"/>
        <x:v>24</x:v>
      </x:c>
      <x:c r="K11" s="102">
        <x:f t="shared" si="10"/>
        <x:v>5</x:v>
      </x:c>
      <x:c r="L11" s="129">
        <x:f t="shared" si="10"/>
        <x:v>1487.5</x:v>
      </x:c>
      <x:c r="M11" s="102">
        <x:f t="shared" si="10"/>
        <x:v>3</x:v>
      </x:c>
      <x:c r="N11" s="102">
        <x:f t="shared" si="10"/>
        <x:v>7</x:v>
      </x:c>
      <x:c r="O11" s="102">
        <x:f t="shared" si="10"/>
        <x:v>11</x:v>
      </x:c>
      <x:c r="P11" s="102">
        <x:f t="shared" si="10"/>
        <x:v>26</x:v>
      </x:c>
      <x:c r="Q11" s="102">
        <x:f t="shared" si="10"/>
        <x:v>0</x:v>
      </x:c>
      <x:c r="R11" s="129">
        <x:f t="shared" si="10"/>
        <x:v>0</x:v>
      </x:c>
      <x:c r="S11" s="102">
        <x:f t="shared" si="10"/>
        <x:v>14</x:v>
      </x:c>
      <x:c r="T11" s="129">
        <x:f t="shared" si="10"/>
        <x:v>203</x:v>
      </x:c>
      <x:c r="U11" s="102">
        <x:f t="shared" si="10"/>
        <x:v>2</x:v>
      </x:c>
      <x:c r="V11" s="129">
        <x:f t="shared" si="10"/>
        <x:v>159</x:v>
      </x:c>
      <x:c r="W11" s="102">
        <x:f t="shared" si="10"/>
        <x:v>6</x:v>
      </x:c>
      <x:c r="X11" s="102">
        <x:f t="shared" si="10"/>
        <x:v>430</x:v>
      </x:c>
      <x:c r="Y11" s="102">
        <x:f t="shared" si="10"/>
        <x:v>1</x:v>
      </x:c>
      <x:c r="Z11" s="102">
        <x:f t="shared" si="10"/>
        <x:v>4</x:v>
      </x:c>
      <x:c r="AA11" s="102">
        <x:f t="shared" si="10"/>
        <x:v>5</x:v>
      </x:c>
      <x:c r="AB11" s="102">
        <x:f t="shared" si="10"/>
        <x:v>0</x:v>
      </x:c>
      <x:c r="AC11" s="102">
        <x:f t="shared" si="10"/>
        <x:v>1</x:v>
      </x:c>
      <x:c r="AD11" s="102">
        <x:f t="shared" si="10"/>
        <x:v>1</x:v>
      </x:c>
      <x:c r="AE11" s="102">
        <x:f t="shared" si="10"/>
        <x:v>0</x:v>
      </x:c>
      <x:c r="AF11" s="102">
        <x:f t="shared" si="10"/>
        <x:v>0</x:v>
      </x:c>
      <x:c r="AG11" s="102">
        <x:f t="shared" si="10"/>
        <x:v>8</x:v>
      </x:c>
      <x:c r="AH11" s="102">
        <x:f t="shared" si="10"/>
        <x:v>0</x:v>
      </x:c>
      <x:c r="AI11" s="102">
        <x:f t="shared" si="10"/>
        <x:v>0</x:v>
      </x:c>
      <x:c r="AJ11" s="102">
        <x:f t="shared" si="10"/>
        <x:v>9</x:v>
      </x:c>
      <x:c r="AK11" s="102">
        <x:f t="shared" si="10"/>
        <x:v>10</x:v>
      </x:c>
      <x:c r="AL11" s="286" t="s">
        <x:v>906</x:v>
      </x:c>
      <x:c r="AM11" s="102">
        <x:f>SUM(AM12:AM20)</x:f>
        <x:v>1</x:v>
      </x:c>
      <x:c r="AN11" s="129">
        <x:f t="shared" ref="AN11:BU11" si="11">SUM(AN12:AN20)</x:f>
        <x:v>2564</x:v>
      </x:c>
      <x:c r="AO11" s="102">
        <x:f t="shared" si="11"/>
        <x:v>0</x:v>
      </x:c>
      <x:c r="AP11" s="102">
        <x:f t="shared" si="11"/>
        <x:v>0</x:v>
      </x:c>
      <x:c r="AQ11" s="102">
        <x:f t="shared" si="11"/>
        <x:v>0</x:v>
      </x:c>
      <x:c r="AR11" s="129">
        <x:f t="shared" si="11"/>
        <x:v>0</x:v>
      </x:c>
      <x:c r="AS11" s="102">
        <x:f t="shared" si="11"/>
        <x:v>0</x:v>
      </x:c>
      <x:c r="AT11" s="129">
        <x:f t="shared" si="11"/>
        <x:v>0</x:v>
      </x:c>
      <x:c r="AU11" s="102">
        <x:f t="shared" si="11"/>
        <x:v>0</x:v>
      </x:c>
      <x:c r="AV11" s="102">
        <x:f t="shared" si="11"/>
        <x:v>0</x:v>
      </x:c>
      <x:c r="AW11" s="102">
        <x:f t="shared" si="11"/>
        <x:v>0</x:v>
      </x:c>
      <x:c r="AX11" s="102">
        <x:f t="shared" si="11"/>
        <x:v>3</x:v>
      </x:c>
      <x:c r="AY11" s="102">
        <x:f t="shared" si="11"/>
        <x:v>0</x:v>
      </x:c>
      <x:c r="AZ11" s="102">
        <x:f t="shared" si="11"/>
        <x:v>5</x:v>
      </x:c>
      <x:c r="BA11" s="129">
        <x:f t="shared" si="11"/>
        <x:v>15</x:v>
      </x:c>
      <x:c r="BB11" s="102">
        <x:f t="shared" si="11"/>
        <x:v>0</x:v>
      </x:c>
      <x:c r="BC11" s="102">
        <x:f t="shared" si="11"/>
        <x:v>0</x:v>
      </x:c>
      <x:c r="BD11" s="102">
        <x:f t="shared" si="11"/>
        <x:v>5</x:v>
      </x:c>
      <x:c r="BE11" s="102">
        <x:f t="shared" si="11"/>
        <x:v>9</x:v>
      </x:c>
      <x:c r="BF11" s="102">
        <x:f t="shared" si="11"/>
        <x:v>146</x:v>
      </x:c>
      <x:c r="BG11" s="102">
        <x:f t="shared" si="11"/>
        <x:v>1</x:v>
      </x:c>
      <x:c r="BH11" s="102">
        <x:f t="shared" si="11"/>
        <x:v>1</x:v>
      </x:c>
      <x:c r="BI11" s="102">
        <x:f t="shared" si="11"/>
        <x:v>0</x:v>
      </x:c>
      <x:c r="BJ11" s="129">
        <x:f t="shared" si="11"/>
        <x:v>0</x:v>
      </x:c>
      <x:c r="BK11" s="102">
        <x:f t="shared" si="11"/>
        <x:v>0</x:v>
      </x:c>
      <x:c r="BL11" s="129">
        <x:f t="shared" si="11"/>
        <x:v>0</x:v>
      </x:c>
      <x:c r="BM11" s="102">
        <x:f t="shared" si="11"/>
        <x:v>0</x:v>
      </x:c>
      <x:c r="BN11" s="129">
        <x:f t="shared" si="11"/>
        <x:v>0</x:v>
      </x:c>
      <x:c r="BO11" s="102">
        <x:f t="shared" si="11"/>
        <x:v>2</x:v>
      </x:c>
      <x:c r="BP11" s="129">
        <x:f t="shared" si="11"/>
        <x:v>3525.5</x:v>
      </x:c>
      <x:c r="BQ11" s="102">
        <x:f t="shared" si="11"/>
        <x:v>0</x:v>
      </x:c>
      <x:c r="BR11" s="102">
        <x:f t="shared" si="11"/>
        <x:v>0</x:v>
      </x:c>
      <x:c r="BS11" s="102">
        <x:f t="shared" si="11"/>
        <x:v>1</x:v>
      </x:c>
      <x:c r="BT11" s="102">
        <x:f t="shared" si="11"/>
        <x:v>3</x:v>
      </x:c>
      <x:c r="BU11" s="102">
        <x:f t="shared" si="11"/>
        <x:v>7</x:v>
      </x:c>
      <x:c r="BV11" s="286" t="s">
        <x:v>906</x:v>
      </x:c>
      <x:c r="BW11" s="102">
        <x:f>SUM(BW12:BW20)</x:f>
        <x:v>3</x:v>
      </x:c>
      <x:c r="BX11" s="102">
        <x:f t="shared" ref="BX11:CX11" si="12">SUM(BX12:BX20)</x:f>
        <x:v>290</x:v>
      </x:c>
      <x:c r="BY11" s="129">
        <x:f t="shared" si="12"/>
        <x:v>5855</x:v>
      </x:c>
      <x:c r="BZ11" s="102">
        <x:f t="shared" si="12"/>
        <x:v>0</x:v>
      </x:c>
      <x:c r="CA11" s="129">
        <x:f t="shared" si="12"/>
        <x:v>0</x:v>
      </x:c>
      <x:c r="CB11" s="102">
        <x:f t="shared" si="12"/>
        <x:v>0</x:v>
      </x:c>
      <x:c r="CC11" s="129">
        <x:f t="shared" si="12"/>
        <x:v>0</x:v>
      </x:c>
      <x:c r="CD11" s="102">
        <x:f t="shared" si="12"/>
        <x:v>0</x:v>
      </x:c>
      <x:c r="CE11" s="102">
        <x:f t="shared" si="12"/>
        <x:v>7</x:v>
      </x:c>
      <x:c r="CF11" s="129">
        <x:f t="shared" si="12"/>
        <x:v>363</x:v>
      </x:c>
      <x:c r="CG11" s="102">
        <x:f t="shared" si="12"/>
        <x:v>0</x:v>
      </x:c>
      <x:c r="CH11" s="102">
        <x:f t="shared" si="12"/>
        <x:v>0</x:v>
      </x:c>
      <x:c r="CI11" s="102">
        <x:f t="shared" si="12"/>
        <x:v>3</x:v>
      </x:c>
      <x:c r="CJ11" s="102">
        <x:f t="shared" si="12"/>
        <x:v>10</x:v>
      </x:c>
      <x:c r="CK11" s="102">
        <x:f t="shared" si="12"/>
        <x:v>0</x:v>
      </x:c>
      <x:c r="CL11" s="102">
        <x:f t="shared" si="12"/>
        <x:v>2</x:v>
      </x:c>
      <x:c r="CM11" s="102">
        <x:f t="shared" si="12"/>
        <x:v>1</x:v>
      </x:c>
      <x:c r="CN11" s="102">
        <x:f t="shared" si="12"/>
        <x:v>7</x:v>
      </x:c>
      <x:c r="CO11" s="102">
        <x:f t="shared" si="12"/>
        <x:v>4</x:v>
      </x:c>
      <x:c r="CP11" s="129">
        <x:f t="shared" si="12"/>
        <x:v>702</x:v>
      </x:c>
      <x:c r="CQ11" s="102">
        <x:f t="shared" si="12"/>
        <x:v>4</x:v>
      </x:c>
      <x:c r="CR11" s="129">
        <x:f t="shared" si="12"/>
        <x:v>2076</x:v>
      </x:c>
      <x:c r="CS11" s="102">
        <x:f t="shared" si="12"/>
        <x:v>297</x:v>
      </x:c>
      <x:c r="CT11" s="102">
        <x:f t="shared" si="12"/>
        <x:v>0</x:v>
      </x:c>
      <x:c r="CU11" s="102">
        <x:f t="shared" si="12"/>
        <x:v>27</x:v>
      </x:c>
      <x:c r="CV11" s="102">
        <x:f t="shared" si="12"/>
        <x:v>10</x:v>
      </x:c>
      <x:c r="CW11" s="102">
        <x:f t="shared" si="12"/>
        <x:v>1</x:v>
      </x:c>
      <x:c r="CX11" s="102">
        <x:f t="shared" si="12"/>
        <x:v>2</x:v>
      </x:c>
      <x:c r="CY11" s="286" t="s">
        <x:v>906</x:v>
      </x:c>
      <x:c r="CZ11" s="102">
        <x:f>SUM(CZ12:CZ20)</x:f>
        <x:v>14</x:v>
      </x:c>
      <x:c r="DA11" s="129">
        <x:f t="shared" ref="DA11:DG11" si="13">SUM(DA12:DA20)</x:f>
        <x:v>6036.2900000000009</x:v>
      </x:c>
      <x:c r="DB11" s="102">
        <x:f t="shared" si="13"/>
        <x:v>0</x:v>
      </x:c>
      <x:c r="DC11" s="129">
        <x:f t="shared" si="13"/>
        <x:v>0</x:v>
      </x:c>
      <x:c r="DD11" s="102">
        <x:f t="shared" si="13"/>
        <x:v>0</x:v>
      </x:c>
      <x:c r="DE11" s="129">
        <x:f t="shared" si="13"/>
        <x:v>0</x:v>
      </x:c>
      <x:c r="DF11" s="102">
        <x:f t="shared" si="13"/>
        <x:v>0</x:v>
      </x:c>
      <x:c r="DG11" s="544">
        <x:f t="shared" si="13"/>
        <x:v>0</x:v>
      </x:c>
      <x:c r="DH11" s="10"/>
      <x:c r="DI11" s="58"/>
    </x:row>
    <x:row r="12" spans="1:111" ht="15" customHeight="1">
      <x:c r="A12" s="485" t="s">
        <x:v>2039</x:v>
      </x:c>
      <x:c r="B12" s="77">
        <x:v>8</x:v>
      </x:c>
      <x:c r="C12" s="71">
        <x:v>6798</x:v>
      </x:c>
      <x:c r="D12" s="69"/>
      <x:c r="E12" s="71">
        <x:v>7580.8000000000002</x:v>
      </x:c>
      <x:c r="F12" s="69"/>
      <x:c r="G12" s="71"/>
      <x:c r="H12" s="69"/>
      <x:c r="I12" s="71"/>
      <x:c r="J12" s="69"/>
      <x:c r="K12" s="69">
        <x:v>2</x:v>
      </x:c>
      <x:c r="L12" s="71">
        <x:v>815.79999999999995</x:v>
      </x:c>
      <x:c r="M12" s="69">
        <x:v>1</x:v>
      </x:c>
      <x:c r="N12" s="69"/>
      <x:c r="O12" s="69">
        <x:v>6</x:v>
      </x:c>
      <x:c r="P12" s="69">
        <x:v>18</x:v>
      </x:c>
      <x:c r="Q12" s="69"/>
      <x:c r="R12" s="71"/>
      <x:c r="S12" s="69">
        <x:v>7</x:v>
      </x:c>
      <x:c r="T12" s="71">
        <x:v>112</x:v>
      </x:c>
      <x:c r="U12" s="69"/>
      <x:c r="V12" s="71"/>
      <x:c r="W12" s="69"/>
      <x:c r="X12" s="69">
        <x:v>85</x:v>
      </x:c>
      <x:c r="Y12" s="69">
        <x:v>1</x:v>
      </x:c>
      <x:c r="Z12" s="69">
        <x:v>4</x:v>
      </x:c>
      <x:c r="AA12" s="69"/>
      <x:c r="AB12" s="69"/>
      <x:c r="AC12" s="69">
        <x:v>1</x:v>
      </x:c>
      <x:c r="AD12" s="69"/>
      <x:c r="AE12" s="69"/>
      <x:c r="AF12" s="69"/>
      <x:c r="AG12" s="69">
        <x:v>2</x:v>
      </x:c>
      <x:c r="AH12" s="69"/>
      <x:c r="AI12" s="69"/>
      <x:c r="AJ12" s="581">
        <x:v>4</x:v>
      </x:c>
      <x:c r="AK12" s="69">
        <x:v>6</x:v>
      </x:c>
      <x:c r="AL12" s="485" t="s">
        <x:v>2039</x:v>
      </x:c>
      <x:c r="AM12" s="69"/>
      <x:c r="AN12" s="71"/>
      <x:c r="AO12" s="69"/>
      <x:c r="AP12" s="69"/>
      <x:c r="AQ12" s="69"/>
      <x:c r="AR12" s="71"/>
      <x:c r="AS12" s="69"/>
      <x:c r="AT12" s="71"/>
      <x:c r="AU12" s="69"/>
      <x:c r="AV12" s="69"/>
      <x:c r="AW12" s="69"/>
      <x:c r="AX12" s="69">
        <x:v>1</x:v>
      </x:c>
      <x:c r="AY12" s="69"/>
      <x:c r="AZ12" s="69">
        <x:v>1</x:v>
      </x:c>
      <x:c r="BA12" s="71">
        <x:v>4</x:v>
      </x:c>
      <x:c r="BB12" s="69"/>
      <x:c r="BC12" s="69"/>
      <x:c r="BD12" s="69">
        <x:v>1</x:v>
      </x:c>
      <x:c r="BE12" s="69"/>
      <x:c r="BF12" s="69">
        <x:v>31</x:v>
      </x:c>
      <x:c r="BG12" s="69">
        <x:v>1</x:v>
      </x:c>
      <x:c r="BH12" s="69">
        <x:v>1</x:v>
      </x:c>
      <x:c r="BI12" s="69"/>
      <x:c r="BJ12" s="71"/>
      <x:c r="BK12" s="69"/>
      <x:c r="BL12" s="71"/>
      <x:c r="BM12" s="69"/>
      <x:c r="BN12" s="71"/>
      <x:c r="BO12" s="69">
        <x:v>1</x:v>
      </x:c>
      <x:c r="BP12" s="71">
        <x:v>3356</x:v>
      </x:c>
      <x:c r="BQ12" s="69"/>
      <x:c r="BR12" s="69"/>
      <x:c r="BS12" s="69"/>
      <x:c r="BT12" s="69">
        <x:v>3</x:v>
      </x:c>
      <x:c r="BU12" s="69">
        <x:v>3</x:v>
      </x:c>
      <x:c r="BV12" s="485" t="s">
        <x:v>2039</x:v>
      </x:c>
      <x:c r="BW12" s="69">
        <x:v>1</x:v>
      </x:c>
      <x:c r="BX12" s="69">
        <x:v>40</x:v>
      </x:c>
      <x:c r="BY12" s="71">
        <x:v>1203</x:v>
      </x:c>
      <x:c r="BZ12" s="69"/>
      <x:c r="CA12" s="71"/>
      <x:c r="CB12" s="69"/>
      <x:c r="CC12" s="71"/>
      <x:c r="CD12" s="69"/>
      <x:c r="CE12" s="69">
        <x:v>1</x:v>
      </x:c>
      <x:c r="CF12" s="71">
        <x:v>72</x:v>
      </x:c>
      <x:c r="CG12" s="69"/>
      <x:c r="CH12" s="69"/>
      <x:c r="CI12" s="69">
        <x:v>2</x:v>
      </x:c>
      <x:c r="CJ12" s="69">
        <x:v>3</x:v>
      </x:c>
      <x:c r="CK12" s="69"/>
      <x:c r="CL12" s="69"/>
      <x:c r="CM12" s="69"/>
      <x:c r="CN12" s="69"/>
      <x:c r="CO12" s="69">
        <x:v>1</x:v>
      </x:c>
      <x:c r="CP12" s="71">
        <x:v>483</x:v>
      </x:c>
      <x:c r="CQ12" s="69"/>
      <x:c r="CR12" s="71">
        <x:v>637</x:v>
      </x:c>
      <x:c r="CS12" s="69">
        <x:v>116</x:v>
      </x:c>
      <x:c r="CT12" s="69"/>
      <x:c r="CU12" s="69">
        <x:v>17</x:v>
      </x:c>
      <x:c r="CV12" s="69"/>
      <x:c r="CW12" s="69"/>
      <x:c r="CX12" s="69"/>
      <x:c r="CY12" s="485" t="s">
        <x:v>2039</x:v>
      </x:c>
      <x:c r="CZ12" s="581">
        <x:v>3</x:v>
      </x:c>
      <x:c r="DA12" s="496">
        <x:v>3911.7600000000002</x:v>
      </x:c>
      <x:c r="DB12" s="581"/>
      <x:c r="DC12" s="496"/>
      <x:c r="DD12" s="581"/>
      <x:c r="DE12" s="496"/>
      <x:c r="DF12" s="581"/>
      <x:c r="DG12" s="474"/>
    </x:row>
    <x:row r="13" spans="1:111" ht="15" customHeight="1">
      <x:c r="A13" s="485" t="s">
        <x:v>745</x:v>
      </x:c>
      <x:c r="B13" s="77">
        <x:v>1</x:v>
      </x:c>
      <x:c r="C13" s="71">
        <x:v>200</x:v>
      </x:c>
      <x:c r="D13" s="69"/>
      <x:c r="E13" s="71"/>
      <x:c r="F13" s="69">
        <x:v>1</x:v>
      </x:c>
      <x:c r="G13" s="71">
        <x:v>0.5</x:v>
      </x:c>
      <x:c r="H13" s="69"/>
      <x:c r="I13" s="71"/>
      <x:c r="J13" s="69">
        <x:v>3</x:v>
      </x:c>
      <x:c r="K13" s="69">
        <x:v>1</x:v>
      </x:c>
      <x:c r="L13" s="71">
        <x:v>75</x:v>
      </x:c>
      <x:c r="M13" s="69"/>
      <x:c r="N13" s="69"/>
      <x:c r="O13" s="69">
        <x:v>2</x:v>
      </x:c>
      <x:c r="P13" s="69">
        <x:v>5</x:v>
      </x:c>
      <x:c r="Q13" s="69"/>
      <x:c r="R13" s="71"/>
      <x:c r="S13" s="69"/>
      <x:c r="T13" s="71"/>
      <x:c r="U13" s="69"/>
      <x:c r="V13" s="71"/>
      <x:c r="W13" s="69"/>
      <x:c r="X13" s="69">
        <x:v>12</x:v>
      </x:c>
      <x:c r="Y13" s="69"/>
      <x:c r="Z13" s="69"/>
      <x:c r="AA13" s="69"/>
      <x:c r="AB13" s="69"/>
      <x:c r="AC13" s="69"/>
      <x:c r="AD13" s="69"/>
      <x:c r="AE13" s="69"/>
      <x:c r="AF13" s="69"/>
      <x:c r="AG13" s="69"/>
      <x:c r="AH13" s="69"/>
      <x:c r="AI13" s="69"/>
      <x:c r="AJ13" s="731"/>
      <x:c r="AK13" s="69"/>
      <x:c r="AL13" s="485" t="s">
        <x:v>745</x:v>
      </x:c>
      <x:c r="AM13" s="69"/>
      <x:c r="AN13" s="71"/>
      <x:c r="AO13" s="69"/>
      <x:c r="AP13" s="69"/>
      <x:c r="AQ13" s="69"/>
      <x:c r="AR13" s="71"/>
      <x:c r="AS13" s="69"/>
      <x:c r="AT13" s="71"/>
      <x:c r="AU13" s="69"/>
      <x:c r="AV13" s="69"/>
      <x:c r="AW13" s="69"/>
      <x:c r="AX13" s="69"/>
      <x:c r="AY13" s="69"/>
      <x:c r="AZ13" s="69"/>
      <x:c r="BA13" s="71"/>
      <x:c r="BB13" s="69"/>
      <x:c r="BC13" s="69"/>
      <x:c r="BD13" s="69"/>
      <x:c r="BE13" s="69">
        <x:v>1</x:v>
      </x:c>
      <x:c r="BF13" s="69">
        <x:v>9</x:v>
      </x:c>
      <x:c r="BG13" s="69"/>
      <x:c r="BH13" s="69"/>
      <x:c r="BI13" s="69"/>
      <x:c r="BJ13" s="71"/>
      <x:c r="BK13" s="69"/>
      <x:c r="BL13" s="71"/>
      <x:c r="BM13" s="69"/>
      <x:c r="BN13" s="71"/>
      <x:c r="BO13" s="69"/>
      <x:c r="BP13" s="71"/>
      <x:c r="BQ13" s="69"/>
      <x:c r="BR13" s="69"/>
      <x:c r="BS13" s="69"/>
      <x:c r="BT13" s="69"/>
      <x:c r="BU13" s="69"/>
      <x:c r="BV13" s="485" t="s">
        <x:v>745</x:v>
      </x:c>
      <x:c r="BW13" s="69"/>
      <x:c r="BX13" s="69"/>
      <x:c r="BY13" s="71"/>
      <x:c r="BZ13" s="69"/>
      <x:c r="CA13" s="71"/>
      <x:c r="CB13" s="69"/>
      <x:c r="CC13" s="71"/>
      <x:c r="CD13" s="69"/>
      <x:c r="CE13" s="69">
        <x:v>1</x:v>
      </x:c>
      <x:c r="CF13" s="71">
        <x:v>16</x:v>
      </x:c>
      <x:c r="CG13" s="69"/>
      <x:c r="CH13" s="69"/>
      <x:c r="CI13" s="69"/>
      <x:c r="CJ13" s="69">
        <x:v>1</x:v>
      </x:c>
      <x:c r="CK13" s="69"/>
      <x:c r="CL13" s="69"/>
      <x:c r="CM13" s="69"/>
      <x:c r="CN13" s="69"/>
      <x:c r="CO13" s="69"/>
      <x:c r="CP13" s="71"/>
      <x:c r="CQ13" s="69"/>
      <x:c r="CR13" s="71"/>
      <x:c r="CS13" s="69">
        <x:v>23</x:v>
      </x:c>
      <x:c r="CT13" s="69"/>
      <x:c r="CU13" s="69">
        <x:v>1</x:v>
      </x:c>
      <x:c r="CV13" s="69"/>
      <x:c r="CW13" s="69"/>
      <x:c r="CX13" s="69"/>
      <x:c r="CY13" s="485" t="s">
        <x:v>745</x:v>
      </x:c>
      <x:c r="CZ13" s="732"/>
      <x:c r="DA13" s="733"/>
      <x:c r="DB13" s="732"/>
      <x:c r="DC13" s="733"/>
      <x:c r="DD13" s="732"/>
      <x:c r="DE13" s="733"/>
      <x:c r="DF13" s="732"/>
      <x:c r="DG13" s="919"/>
    </x:row>
    <x:row r="14" spans="1:111" ht="15" customHeight="1">
      <x:c r="A14" s="513" t="s">
        <x:v>794</x:v>
      </x:c>
      <x:c r="B14" s="95"/>
      <x:c r="C14" s="129"/>
      <x:c r="D14" s="102"/>
      <x:c r="E14" s="129"/>
      <x:c r="F14" s="102"/>
      <x:c r="G14" s="129"/>
      <x:c r="H14" s="102">
        <x:v>3</x:v>
      </x:c>
      <x:c r="I14" s="129">
        <x:v>5000</x:v>
      </x:c>
      <x:c r="J14" s="102">
        <x:v>3</x:v>
      </x:c>
      <x:c r="K14" s="102">
        <x:v>1</x:v>
      </x:c>
      <x:c r="L14" s="129">
        <x:v>337.69999999999999</x:v>
      </x:c>
      <x:c r="M14" s="102"/>
      <x:c r="N14" s="102"/>
      <x:c r="O14" s="102">
        <x:v>2</x:v>
      </x:c>
      <x:c r="P14" s="102">
        <x:v>2</x:v>
      </x:c>
      <x:c r="Q14" s="102"/>
      <x:c r="R14" s="129"/>
      <x:c r="S14" s="102">
        <x:v>1</x:v>
      </x:c>
      <x:c r="T14" s="129">
        <x:v>36</x:v>
      </x:c>
      <x:c r="U14" s="102">
        <x:v>1</x:v>
      </x:c>
      <x:c r="V14" s="129">
        <x:v>76</x:v>
      </x:c>
      <x:c r="W14" s="102">
        <x:v>2</x:v>
      </x:c>
      <x:c r="X14" s="102">
        <x:v>78</x:v>
      </x:c>
      <x:c r="Y14" s="102"/>
      <x:c r="Z14" s="102"/>
      <x:c r="AA14" s="102"/>
      <x:c r="AB14" s="102"/>
      <x:c r="AC14" s="102"/>
      <x:c r="AD14" s="102"/>
      <x:c r="AE14" s="102"/>
      <x:c r="AF14" s="102"/>
      <x:c r="AG14" s="102">
        <x:v>2</x:v>
      </x:c>
      <x:c r="AH14" s="102"/>
      <x:c r="AI14" s="102"/>
      <x:c r="AJ14" s="102"/>
      <x:c r="AK14" s="102"/>
      <x:c r="AL14" s="513" t="s">
        <x:v>794</x:v>
      </x:c>
      <x:c r="AM14" s="102"/>
      <x:c r="AN14" s="129"/>
      <x:c r="AO14" s="102"/>
      <x:c r="AP14" s="102"/>
      <x:c r="AQ14" s="102"/>
      <x:c r="AR14" s="129"/>
      <x:c r="AS14" s="102"/>
      <x:c r="AT14" s="129"/>
      <x:c r="AU14" s="102"/>
      <x:c r="AV14" s="102"/>
      <x:c r="AW14" s="102"/>
      <x:c r="AX14" s="102">
        <x:v>1</x:v>
      </x:c>
      <x:c r="AY14" s="102"/>
      <x:c r="AZ14" s="102">
        <x:v>1</x:v>
      </x:c>
      <x:c r="BA14" s="129">
        <x:v>4</x:v>
      </x:c>
      <x:c r="BB14" s="102"/>
      <x:c r="BC14" s="102"/>
      <x:c r="BD14" s="102">
        <x:v>1</x:v>
      </x:c>
      <x:c r="BE14" s="102">
        <x:v>2</x:v>
      </x:c>
      <x:c r="BF14" s="102">
        <x:v>23</x:v>
      </x:c>
      <x:c r="BG14" s="102"/>
      <x:c r="BH14" s="102"/>
      <x:c r="BI14" s="102"/>
      <x:c r="BJ14" s="129"/>
      <x:c r="BK14" s="102"/>
      <x:c r="BL14" s="129"/>
      <x:c r="BM14" s="102"/>
      <x:c r="BN14" s="129"/>
      <x:c r="BO14" s="102"/>
      <x:c r="BP14" s="129"/>
      <x:c r="BQ14" s="734"/>
      <x:c r="BR14" s="102"/>
      <x:c r="BS14" s="102">
        <x:v>1</x:v>
      </x:c>
      <x:c r="BT14" s="102"/>
      <x:c r="BU14" s="102"/>
      <x:c r="BV14" s="513" t="s">
        <x:v>794</x:v>
      </x:c>
      <x:c r="BW14" s="102">
        <x:v>1</x:v>
      </x:c>
      <x:c r="BX14" s="102">
        <x:v>60</x:v>
      </x:c>
      <x:c r="BY14" s="129">
        <x:v>1332</x:v>
      </x:c>
      <x:c r="BZ14" s="102"/>
      <x:c r="CA14" s="129"/>
      <x:c r="CB14" s="102"/>
      <x:c r="CC14" s="129"/>
      <x:c r="CD14" s="102"/>
      <x:c r="CE14" s="102">
        <x:v>1</x:v>
      </x:c>
      <x:c r="CF14" s="129">
        <x:v>77</x:v>
      </x:c>
      <x:c r="CG14" s="102"/>
      <x:c r="CH14" s="102"/>
      <x:c r="CI14" s="102"/>
      <x:c r="CJ14" s="102">
        <x:v>1</x:v>
      </x:c>
      <x:c r="CK14" s="102"/>
      <x:c r="CL14" s="102">
        <x:v>1</x:v>
      </x:c>
      <x:c r="CM14" s="102"/>
      <x:c r="CN14" s="102"/>
      <x:c r="CO14" s="102">
        <x:v>1</x:v>
      </x:c>
      <x:c r="CP14" s="129">
        <x:v>76</x:v>
      </x:c>
      <x:c r="CQ14" s="102">
        <x:v>1</x:v>
      </x:c>
      <x:c r="CR14" s="129">
        <x:v>95</x:v>
      </x:c>
      <x:c r="CS14" s="102">
        <x:v>40</x:v>
      </x:c>
      <x:c r="CT14" s="734"/>
      <x:c r="CU14" s="102">
        <x:v>4</x:v>
      </x:c>
      <x:c r="CV14" s="102">
        <x:v>2</x:v>
      </x:c>
      <x:c r="CW14" s="102"/>
      <x:c r="CX14" s="102"/>
      <x:c r="CY14" s="513" t="s">
        <x:v>794</x:v>
      </x:c>
      <x:c r="CZ14" s="209">
        <x:v>5</x:v>
      </x:c>
      <x:c r="DA14" s="129">
        <x:v>212.59999999999999</x:v>
      </x:c>
      <x:c r="DB14" s="209"/>
      <x:c r="DC14" s="211"/>
      <x:c r="DD14" s="209"/>
      <x:c r="DE14" s="211"/>
      <x:c r="DF14" s="209"/>
      <x:c r="DG14" s="920"/>
    </x:row>
    <x:row r="15" spans="1:111" ht="15" customHeight="1">
      <x:c r="A15" s="513" t="s">
        <x:v>814</x:v>
      </x:c>
      <x:c r="B15" s="95"/>
      <x:c r="C15" s="129"/>
      <x:c r="D15" s="102"/>
      <x:c r="E15" s="129"/>
      <x:c r="F15" s="102"/>
      <x:c r="G15" s="129"/>
      <x:c r="H15" s="102">
        <x:v>9</x:v>
      </x:c>
      <x:c r="I15" s="129">
        <x:v>8500</x:v>
      </x:c>
      <x:c r="J15" s="102">
        <x:v>2</x:v>
      </x:c>
      <x:c r="K15" s="102"/>
      <x:c r="L15" s="129"/>
      <x:c r="M15" s="102"/>
      <x:c r="N15" s="102">
        <x:v>7</x:v>
      </x:c>
      <x:c r="O15" s="102"/>
      <x:c r="P15" s="102"/>
      <x:c r="Q15" s="102"/>
      <x:c r="R15" s="129"/>
      <x:c r="S15" s="102">
        <x:v>1</x:v>
      </x:c>
      <x:c r="T15" s="129">
        <x:v>15</x:v>
      </x:c>
      <x:c r="U15" s="102"/>
      <x:c r="V15" s="129"/>
      <x:c r="W15" s="102"/>
      <x:c r="X15" s="102">
        <x:v>75</x:v>
      </x:c>
      <x:c r="Y15" s="102"/>
      <x:c r="Z15" s="102"/>
      <x:c r="AA15" s="102">
        <x:v>1</x:v>
      </x:c>
      <x:c r="AB15" s="102"/>
      <x:c r="AC15" s="102"/>
      <x:c r="AD15" s="102"/>
      <x:c r="AE15" s="102"/>
      <x:c r="AF15" s="102"/>
      <x:c r="AG15" s="102">
        <x:v>1</x:v>
      </x:c>
      <x:c r="AH15" s="102"/>
      <x:c r="AI15" s="102"/>
      <x:c r="AJ15" s="102"/>
      <x:c r="AK15" s="102"/>
      <x:c r="AL15" s="513" t="s">
        <x:v>814</x:v>
      </x:c>
      <x:c r="AM15" s="102"/>
      <x:c r="AN15" s="129"/>
      <x:c r="AO15" s="102"/>
      <x:c r="AP15" s="102"/>
      <x:c r="AQ15" s="102"/>
      <x:c r="AR15" s="129"/>
      <x:c r="AS15" s="102"/>
      <x:c r="AT15" s="129"/>
      <x:c r="AU15" s="102"/>
      <x:c r="AV15" s="102"/>
      <x:c r="AW15" s="102"/>
      <x:c r="AX15" s="102"/>
      <x:c r="AY15" s="102"/>
      <x:c r="AZ15" s="102">
        <x:v>1</x:v>
      </x:c>
      <x:c r="BA15" s="129">
        <x:v>2</x:v>
      </x:c>
      <x:c r="BB15" s="102"/>
      <x:c r="BC15" s="102"/>
      <x:c r="BD15" s="102">
        <x:v>1</x:v>
      </x:c>
      <x:c r="BE15" s="102">
        <x:v>1</x:v>
      </x:c>
      <x:c r="BF15" s="102">
        <x:v>13</x:v>
      </x:c>
      <x:c r="BG15" s="102"/>
      <x:c r="BH15" s="102"/>
      <x:c r="BI15" s="102"/>
      <x:c r="BJ15" s="129"/>
      <x:c r="BK15" s="102"/>
      <x:c r="BL15" s="129"/>
      <x:c r="BM15" s="102"/>
      <x:c r="BN15" s="129"/>
      <x:c r="BO15" s="102">
        <x:v>1</x:v>
      </x:c>
      <x:c r="BP15" s="129">
        <x:v>169.5</x:v>
      </x:c>
      <x:c r="BQ15" s="734"/>
      <x:c r="BR15" s="102"/>
      <x:c r="BS15" s="102"/>
      <x:c r="BT15" s="102"/>
      <x:c r="BU15" s="102"/>
      <x:c r="BV15" s="513" t="s">
        <x:v>814</x:v>
      </x:c>
      <x:c r="BW15" s="102"/>
      <x:c r="BX15" s="102"/>
      <x:c r="BY15" s="129"/>
      <x:c r="BZ15" s="102"/>
      <x:c r="CA15" s="129"/>
      <x:c r="CB15" s="102"/>
      <x:c r="CC15" s="129"/>
      <x:c r="CD15" s="102"/>
      <x:c r="CE15" s="102">
        <x:v>1</x:v>
      </x:c>
      <x:c r="CF15" s="129">
        <x:v>57</x:v>
      </x:c>
      <x:c r="CG15" s="102"/>
      <x:c r="CH15" s="102"/>
      <x:c r="CI15" s="102">
        <x:v>1</x:v>
      </x:c>
      <x:c r="CJ15" s="102">
        <x:v>1</x:v>
      </x:c>
      <x:c r="CK15" s="102"/>
      <x:c r="CL15" s="102"/>
      <x:c r="CM15" s="102">
        <x:v>1</x:v>
      </x:c>
      <x:c r="CN15" s="102">
        <x:v>7</x:v>
      </x:c>
      <x:c r="CO15" s="102">
        <x:v>1</x:v>
      </x:c>
      <x:c r="CP15" s="129">
        <x:v>57</x:v>
      </x:c>
      <x:c r="CQ15" s="102">
        <x:v>1</x:v>
      </x:c>
      <x:c r="CR15" s="129">
        <x:v>508</x:v>
      </x:c>
      <x:c r="CS15" s="102">
        <x:v>33</x:v>
      </x:c>
      <x:c r="CT15" s="734"/>
      <x:c r="CU15" s="102">
        <x:v>1</x:v>
      </x:c>
      <x:c r="CV15" s="102">
        <x:v>2</x:v>
      </x:c>
      <x:c r="CW15" s="102"/>
      <x:c r="CX15" s="102"/>
      <x:c r="CY15" s="513" t="s">
        <x:v>814</x:v>
      </x:c>
      <x:c r="CZ15" s="209">
        <x:v>2</x:v>
      </x:c>
      <x:c r="DA15" s="129">
        <x:v>149.13999999999999</x:v>
      </x:c>
      <x:c r="DB15" s="209"/>
      <x:c r="DC15" s="211"/>
      <x:c r="DD15" s="209"/>
      <x:c r="DE15" s="211"/>
      <x:c r="DF15" s="209"/>
      <x:c r="DG15" s="920"/>
    </x:row>
    <x:row r="16" spans="1:111" ht="15" customHeight="1">
      <x:c r="A16" s="513" t="s">
        <x:v>754</x:v>
      </x:c>
      <x:c r="B16" s="95"/>
      <x:c r="C16" s="129"/>
      <x:c r="D16" s="102"/>
      <x:c r="E16" s="129"/>
      <x:c r="F16" s="102"/>
      <x:c r="G16" s="129"/>
      <x:c r="H16" s="102">
        <x:v>12</x:v>
      </x:c>
      <x:c r="I16" s="129">
        <x:v>6840</x:v>
      </x:c>
      <x:c r="J16" s="102">
        <x:v>6</x:v>
      </x:c>
      <x:c r="K16" s="102"/>
      <x:c r="L16" s="129"/>
      <x:c r="M16" s="102"/>
      <x:c r="N16" s="102"/>
      <x:c r="O16" s="102"/>
      <x:c r="P16" s="102"/>
      <x:c r="Q16" s="102"/>
      <x:c r="R16" s="129"/>
      <x:c r="S16" s="102">
        <x:v>1</x:v>
      </x:c>
      <x:c r="T16" s="129">
        <x:v>24</x:v>
      </x:c>
      <x:c r="U16" s="102">
        <x:v>1</x:v>
      </x:c>
      <x:c r="V16" s="129">
        <x:v>83</x:v>
      </x:c>
      <x:c r="W16" s="102">
        <x:v>4</x:v>
      </x:c>
      <x:c r="X16" s="102">
        <x:v>48</x:v>
      </x:c>
      <x:c r="Y16" s="102"/>
      <x:c r="Z16" s="102"/>
      <x:c r="AA16" s="102">
        <x:v>1</x:v>
      </x:c>
      <x:c r="AB16" s="102"/>
      <x:c r="AC16" s="102"/>
      <x:c r="AD16" s="102"/>
      <x:c r="AE16" s="102"/>
      <x:c r="AF16" s="102"/>
      <x:c r="AG16" s="102">
        <x:v>1</x:v>
      </x:c>
      <x:c r="AH16" s="102"/>
      <x:c r="AI16" s="102"/>
      <x:c r="AJ16" s="102">
        <x:v>1</x:v>
      </x:c>
      <x:c r="AK16" s="102">
        <x:v>1</x:v>
      </x:c>
      <x:c r="AL16" s="513" t="s">
        <x:v>754</x:v>
      </x:c>
      <x:c r="AM16" s="102">
        <x:v>1</x:v>
      </x:c>
      <x:c r="AN16" s="129">
        <x:v>2564</x:v>
      </x:c>
      <x:c r="AO16" s="102"/>
      <x:c r="AP16" s="102"/>
      <x:c r="AQ16" s="102"/>
      <x:c r="AR16" s="129"/>
      <x:c r="AS16" s="102"/>
      <x:c r="AT16" s="129"/>
      <x:c r="AU16" s="102"/>
      <x:c r="AV16" s="102"/>
      <x:c r="AW16" s="102"/>
      <x:c r="AX16" s="102">
        <x:v>1</x:v>
      </x:c>
      <x:c r="AY16" s="102"/>
      <x:c r="AZ16" s="102">
        <x:v>1</x:v>
      </x:c>
      <x:c r="BA16" s="129">
        <x:v>2</x:v>
      </x:c>
      <x:c r="BB16" s="102"/>
      <x:c r="BC16" s="102"/>
      <x:c r="BD16" s="102">
        <x:v>1</x:v>
      </x:c>
      <x:c r="BE16" s="102">
        <x:v>2</x:v>
      </x:c>
      <x:c r="BF16" s="102">
        <x:v>31</x:v>
      </x:c>
      <x:c r="BG16" s="102"/>
      <x:c r="BH16" s="102"/>
      <x:c r="BI16" s="102"/>
      <x:c r="BJ16" s="129"/>
      <x:c r="BK16" s="102"/>
      <x:c r="BL16" s="129"/>
      <x:c r="BM16" s="102"/>
      <x:c r="BN16" s="129"/>
      <x:c r="BO16" s="102"/>
      <x:c r="BP16" s="129"/>
      <x:c r="BQ16" s="734"/>
      <x:c r="BR16" s="102"/>
      <x:c r="BS16" s="102"/>
      <x:c r="BT16" s="102"/>
      <x:c r="BU16" s="102"/>
      <x:c r="BV16" s="513" t="s">
        <x:v>754</x:v>
      </x:c>
      <x:c r="BW16" s="102"/>
      <x:c r="BX16" s="102"/>
      <x:c r="BY16" s="129"/>
      <x:c r="BZ16" s="102"/>
      <x:c r="CA16" s="129"/>
      <x:c r="CB16" s="102"/>
      <x:c r="CC16" s="129"/>
      <x:c r="CD16" s="102"/>
      <x:c r="CE16" s="102">
        <x:v>1</x:v>
      </x:c>
      <x:c r="CF16" s="129">
        <x:v>39</x:v>
      </x:c>
      <x:c r="CG16" s="102"/>
      <x:c r="CH16" s="102"/>
      <x:c r="CI16" s="102"/>
      <x:c r="CJ16" s="102">
        <x:v>2</x:v>
      </x:c>
      <x:c r="CK16" s="102"/>
      <x:c r="CL16" s="102"/>
      <x:c r="CM16" s="102"/>
      <x:c r="CN16" s="102"/>
      <x:c r="CO16" s="102">
        <x:v>1</x:v>
      </x:c>
      <x:c r="CP16" s="129">
        <x:v>86</x:v>
      </x:c>
      <x:c r="CQ16" s="102">
        <x:v>1</x:v>
      </x:c>
      <x:c r="CR16" s="129">
        <x:v>640</x:v>
      </x:c>
      <x:c r="CS16" s="102">
        <x:v>24</x:v>
      </x:c>
      <x:c r="CT16" s="734"/>
      <x:c r="CU16" s="102">
        <x:v>1</x:v>
      </x:c>
      <x:c r="CV16" s="102">
        <x:v>2</x:v>
      </x:c>
      <x:c r="CW16" s="102"/>
      <x:c r="CX16" s="102"/>
      <x:c r="CY16" s="513" t="s">
        <x:v>754</x:v>
      </x:c>
      <x:c r="CZ16" s="209">
        <x:v>3</x:v>
      </x:c>
      <x:c r="DA16" s="129">
        <x:v>1693.1900000000001</x:v>
      </x:c>
      <x:c r="DB16" s="209"/>
      <x:c r="DC16" s="211"/>
      <x:c r="DD16" s="209"/>
      <x:c r="DE16" s="211"/>
      <x:c r="DF16" s="209"/>
      <x:c r="DG16" s="920"/>
    </x:row>
    <x:row r="17" spans="1:111" ht="15" customHeight="1">
      <x:c r="A17" s="513" t="s">
        <x:v>701</x:v>
      </x:c>
      <x:c r="B17" s="95"/>
      <x:c r="C17" s="129"/>
      <x:c r="D17" s="102"/>
      <x:c r="E17" s="129"/>
      <x:c r="F17" s="102"/>
      <x:c r="G17" s="129"/>
      <x:c r="H17" s="102"/>
      <x:c r="I17" s="129"/>
      <x:c r="J17" s="102"/>
      <x:c r="K17" s="102"/>
      <x:c r="L17" s="129"/>
      <x:c r="M17" s="102"/>
      <x:c r="N17" s="102"/>
      <x:c r="O17" s="102"/>
      <x:c r="P17" s="102"/>
      <x:c r="Q17" s="102"/>
      <x:c r="R17" s="129"/>
      <x:c r="S17" s="102"/>
      <x:c r="T17" s="129"/>
      <x:c r="U17" s="102"/>
      <x:c r="V17" s="129"/>
      <x:c r="W17" s="102"/>
      <x:c r="X17" s="102"/>
      <x:c r="Y17" s="102"/>
      <x:c r="Z17" s="102"/>
      <x:c r="AA17" s="102"/>
      <x:c r="AB17" s="102"/>
      <x:c r="AC17" s="102"/>
      <x:c r="AD17" s="102"/>
      <x:c r="AE17" s="102"/>
      <x:c r="AF17" s="102"/>
      <x:c r="AG17" s="102"/>
      <x:c r="AH17" s="102"/>
      <x:c r="AI17" s="102"/>
      <x:c r="AJ17" s="102"/>
      <x:c r="AK17" s="102"/>
      <x:c r="AL17" s="513" t="s">
        <x:v>701</x:v>
      </x:c>
      <x:c r="AM17" s="102"/>
      <x:c r="AN17" s="129"/>
      <x:c r="AO17" s="102"/>
      <x:c r="AP17" s="102"/>
      <x:c r="AQ17" s="102"/>
      <x:c r="AR17" s="129"/>
      <x:c r="AS17" s="102"/>
      <x:c r="AT17" s="129"/>
      <x:c r="AU17" s="102"/>
      <x:c r="AV17" s="102"/>
      <x:c r="AW17" s="102"/>
      <x:c r="AX17" s="102"/>
      <x:c r="AY17" s="102"/>
      <x:c r="AZ17" s="102"/>
      <x:c r="BA17" s="129"/>
      <x:c r="BB17" s="102"/>
      <x:c r="BC17" s="102"/>
      <x:c r="BD17" s="102"/>
      <x:c r="BE17" s="102"/>
      <x:c r="BF17" s="102"/>
      <x:c r="BG17" s="102"/>
      <x:c r="BH17" s="102"/>
      <x:c r="BI17" s="102"/>
      <x:c r="BJ17" s="129"/>
      <x:c r="BK17" s="102"/>
      <x:c r="BL17" s="129"/>
      <x:c r="BM17" s="102"/>
      <x:c r="BN17" s="129"/>
      <x:c r="BO17" s="102"/>
      <x:c r="BP17" s="129"/>
      <x:c r="BQ17" s="734"/>
      <x:c r="BR17" s="102"/>
      <x:c r="BS17" s="102"/>
      <x:c r="BT17" s="102"/>
      <x:c r="BU17" s="102"/>
      <x:c r="BV17" s="513" t="s">
        <x:v>701</x:v>
      </x:c>
      <x:c r="BW17" s="102">
        <x:v>0</x:v>
      </x:c>
      <x:c r="BX17" s="102">
        <x:v>0</x:v>
      </x:c>
      <x:c r="BY17" s="129">
        <x:v>0</x:v>
      </x:c>
      <x:c r="BZ17" s="102">
        <x:v>0</x:v>
      </x:c>
      <x:c r="CA17" s="129">
        <x:v>0</x:v>
      </x:c>
      <x:c r="CB17" s="102"/>
      <x:c r="CC17" s="129"/>
      <x:c r="CD17" s="102"/>
      <x:c r="CE17" s="102">
        <x:v>0</x:v>
      </x:c>
      <x:c r="CF17" s="129">
        <x:v>0</x:v>
      </x:c>
      <x:c r="CG17" s="102"/>
      <x:c r="CH17" s="102"/>
      <x:c r="CI17" s="102">
        <x:v>0</x:v>
      </x:c>
      <x:c r="CJ17" s="102">
        <x:v>0</x:v>
      </x:c>
      <x:c r="CK17" s="102"/>
      <x:c r="CL17" s="102"/>
      <x:c r="CM17" s="102"/>
      <x:c r="CN17" s="102"/>
      <x:c r="CO17" s="102">
        <x:v>0</x:v>
      </x:c>
      <x:c r="CP17" s="129">
        <x:v>0</x:v>
      </x:c>
      <x:c r="CQ17" s="102"/>
      <x:c r="CR17" s="129"/>
      <x:c r="CS17" s="102">
        <x:v>5</x:v>
      </x:c>
      <x:c r="CT17" s="734"/>
      <x:c r="CU17" s="102"/>
      <x:c r="CV17" s="102"/>
      <x:c r="CW17" s="102"/>
      <x:c r="CX17" s="102"/>
      <x:c r="CY17" s="513" t="s">
        <x:v>701</x:v>
      </x:c>
      <x:c r="CZ17" s="209">
        <x:v>0</x:v>
      </x:c>
      <x:c r="DA17" s="129">
        <x:v>0</x:v>
      </x:c>
      <x:c r="DB17" s="209"/>
      <x:c r="DC17" s="211"/>
      <x:c r="DD17" s="209"/>
      <x:c r="DE17" s="211"/>
      <x:c r="DF17" s="209"/>
      <x:c r="DG17" s="920"/>
    </x:row>
    <x:row r="18" spans="1:111" ht="15" customHeight="1">
      <x:c r="A18" s="513" t="s">
        <x:v>723</x:v>
      </x:c>
      <x:c r="B18" s="95"/>
      <x:c r="C18" s="129"/>
      <x:c r="D18" s="102"/>
      <x:c r="E18" s="129"/>
      <x:c r="F18" s="102"/>
      <x:c r="G18" s="129"/>
      <x:c r="H18" s="102">
        <x:v>5</x:v>
      </x:c>
      <x:c r="I18" s="129">
        <x:v>3970</x:v>
      </x:c>
      <x:c r="J18" s="102">
        <x:v>6</x:v>
      </x:c>
      <x:c r="K18" s="102">
        <x:v>1</x:v>
      </x:c>
      <x:c r="L18" s="129">
        <x:v>259</x:v>
      </x:c>
      <x:c r="M18" s="102">
        <x:v>1</x:v>
      </x:c>
      <x:c r="N18" s="102"/>
      <x:c r="O18" s="102">
        <x:v>1</x:v>
      </x:c>
      <x:c r="P18" s="102">
        <x:v>1</x:v>
      </x:c>
      <x:c r="Q18" s="102"/>
      <x:c r="R18" s="129"/>
      <x:c r="S18" s="102"/>
      <x:c r="T18" s="129"/>
      <x:c r="U18" s="102"/>
      <x:c r="V18" s="129"/>
      <x:c r="W18" s="102"/>
      <x:c r="X18" s="102">
        <x:v>83</x:v>
      </x:c>
      <x:c r="Y18" s="102"/>
      <x:c r="Z18" s="102"/>
      <x:c r="AA18" s="102">
        <x:v>1</x:v>
      </x:c>
      <x:c r="AB18" s="102"/>
      <x:c r="AC18" s="102"/>
      <x:c r="AD18" s="102">
        <x:v>1</x:v>
      </x:c>
      <x:c r="AE18" s="102"/>
      <x:c r="AF18" s="102"/>
      <x:c r="AG18" s="102">
        <x:v>1</x:v>
      </x:c>
      <x:c r="AH18" s="102"/>
      <x:c r="AI18" s="102"/>
      <x:c r="AJ18" s="102">
        <x:v>3</x:v>
      </x:c>
      <x:c r="AK18" s="102">
        <x:v>1</x:v>
      </x:c>
      <x:c r="AL18" s="513" t="s">
        <x:v>723</x:v>
      </x:c>
      <x:c r="AM18" s="102"/>
      <x:c r="AN18" s="129"/>
      <x:c r="AO18" s="102"/>
      <x:c r="AP18" s="102"/>
      <x:c r="AQ18" s="102"/>
      <x:c r="AR18" s="129"/>
      <x:c r="AS18" s="102"/>
      <x:c r="AT18" s="129"/>
      <x:c r="AU18" s="102"/>
      <x:c r="AV18" s="102"/>
      <x:c r="AW18" s="102"/>
      <x:c r="AX18" s="102"/>
      <x:c r="AY18" s="102"/>
      <x:c r="AZ18" s="102">
        <x:v>1</x:v>
      </x:c>
      <x:c r="BA18" s="129">
        <x:v>3</x:v>
      </x:c>
      <x:c r="BB18" s="102"/>
      <x:c r="BC18" s="102"/>
      <x:c r="BD18" s="102"/>
      <x:c r="BE18" s="102">
        <x:v>1</x:v>
      </x:c>
      <x:c r="BF18" s="102">
        <x:v>11</x:v>
      </x:c>
      <x:c r="BG18" s="102"/>
      <x:c r="BH18" s="102"/>
      <x:c r="BI18" s="102"/>
      <x:c r="BJ18" s="129"/>
      <x:c r="BK18" s="102"/>
      <x:c r="BL18" s="129"/>
      <x:c r="BM18" s="102"/>
      <x:c r="BN18" s="129"/>
      <x:c r="BO18" s="102"/>
      <x:c r="BP18" s="129"/>
      <x:c r="BQ18" s="734"/>
      <x:c r="BR18" s="102"/>
      <x:c r="BS18" s="102"/>
      <x:c r="BT18" s="102"/>
      <x:c r="BU18" s="102"/>
      <x:c r="BV18" s="513" t="s">
        <x:v>723</x:v>
      </x:c>
      <x:c r="BW18" s="102">
        <x:v>1</x:v>
      </x:c>
      <x:c r="BX18" s="102">
        <x:v>190</x:v>
      </x:c>
      <x:c r="BY18" s="129">
        <x:v>3320</x:v>
      </x:c>
      <x:c r="BZ18" s="102"/>
      <x:c r="CA18" s="129"/>
      <x:c r="CB18" s="102"/>
      <x:c r="CC18" s="129"/>
      <x:c r="CD18" s="102"/>
      <x:c r="CE18" s="102">
        <x:v>1</x:v>
      </x:c>
      <x:c r="CF18" s="129">
        <x:v>57</x:v>
      </x:c>
      <x:c r="CG18" s="102"/>
      <x:c r="CH18" s="102"/>
      <x:c r="CI18" s="102"/>
      <x:c r="CJ18" s="102">
        <x:v>1</x:v>
      </x:c>
      <x:c r="CK18" s="102"/>
      <x:c r="CL18" s="102">
        <x:v>1</x:v>
      </x:c>
      <x:c r="CM18" s="102"/>
      <x:c r="CN18" s="102"/>
      <x:c r="CO18" s="102"/>
      <x:c r="CP18" s="129"/>
      <x:c r="CQ18" s="102"/>
      <x:c r="CR18" s="129"/>
      <x:c r="CS18" s="102">
        <x:v>13</x:v>
      </x:c>
      <x:c r="CT18" s="734"/>
      <x:c r="CU18" s="102">
        <x:v>3</x:v>
      </x:c>
      <x:c r="CV18" s="102">
        <x:v>4</x:v>
      </x:c>
      <x:c r="CW18" s="102"/>
      <x:c r="CX18" s="102"/>
      <x:c r="CY18" s="513" t="s">
        <x:v>723</x:v>
      </x:c>
      <x:c r="CZ18" s="209">
        <x:v>1</x:v>
      </x:c>
      <x:c r="DA18" s="129">
        <x:v>69.599999999999994</x:v>
      </x:c>
      <x:c r="DB18" s="209"/>
      <x:c r="DC18" s="211"/>
      <x:c r="DD18" s="209"/>
      <x:c r="DE18" s="211"/>
      <x:c r="DF18" s="209"/>
      <x:c r="DG18" s="920"/>
    </x:row>
    <x:row r="19" spans="1:111" ht="17.100000000000001" customHeight="1">
      <x:c r="A19" s="513" t="s">
        <x:v>750</x:v>
      </x:c>
      <x:c r="B19" s="95">
        <x:v>3</x:v>
      </x:c>
      <x:c r="C19" s="129">
        <x:v>514</x:v>
      </x:c>
      <x:c r="D19" s="102">
        <x:v>1</x:v>
      </x:c>
      <x:c r="E19" s="129">
        <x:v>1120</x:v>
      </x:c>
      <x:c r="F19" s="102"/>
      <x:c r="G19" s="129"/>
      <x:c r="H19" s="102"/>
      <x:c r="I19" s="129"/>
      <x:c r="J19" s="102">
        <x:v>4</x:v>
      </x:c>
      <x:c r="K19" s="102"/>
      <x:c r="L19" s="129"/>
      <x:c r="M19" s="102">
        <x:v>1</x:v>
      </x:c>
      <x:c r="N19" s="102"/>
      <x:c r="O19" s="102"/>
      <x:c r="P19" s="102"/>
      <x:c r="Q19" s="102"/>
      <x:c r="R19" s="129"/>
      <x:c r="S19" s="102"/>
      <x:c r="T19" s="129"/>
      <x:c r="U19" s="102"/>
      <x:c r="V19" s="129"/>
      <x:c r="W19" s="102"/>
      <x:c r="X19" s="102">
        <x:v>20</x:v>
      </x:c>
      <x:c r="Y19" s="102"/>
      <x:c r="Z19" s="102"/>
      <x:c r="AA19" s="102">
        <x:v>1</x:v>
      </x:c>
      <x:c r="AB19" s="102"/>
      <x:c r="AC19" s="102"/>
      <x:c r="AD19" s="102"/>
      <x:c r="AE19" s="102"/>
      <x:c r="AF19" s="102"/>
      <x:c r="AG19" s="102"/>
      <x:c r="AH19" s="102"/>
      <x:c r="AI19" s="102"/>
      <x:c r="AJ19" s="102"/>
      <x:c r="AK19" s="102"/>
      <x:c r="AL19" s="513" t="s">
        <x:v>750</x:v>
      </x:c>
      <x:c r="AM19" s="102"/>
      <x:c r="AN19" s="129"/>
      <x:c r="AO19" s="102"/>
      <x:c r="AP19" s="102"/>
      <x:c r="AQ19" s="102"/>
      <x:c r="AR19" s="129"/>
      <x:c r="AS19" s="102"/>
      <x:c r="AT19" s="129"/>
      <x:c r="AU19" s="102"/>
      <x:c r="AV19" s="102"/>
      <x:c r="AW19" s="102"/>
      <x:c r="AX19" s="102"/>
      <x:c r="AY19" s="102"/>
      <x:c r="AZ19" s="102"/>
      <x:c r="BA19" s="129"/>
      <x:c r="BB19" s="102"/>
      <x:c r="BC19" s="102"/>
      <x:c r="BD19" s="102">
        <x:v>1</x:v>
      </x:c>
      <x:c r="BE19" s="102">
        <x:v>1</x:v>
      </x:c>
      <x:c r="BF19" s="102">
        <x:v>20</x:v>
      </x:c>
      <x:c r="BG19" s="102"/>
      <x:c r="BH19" s="102"/>
      <x:c r="BI19" s="102"/>
      <x:c r="BJ19" s="129"/>
      <x:c r="BK19" s="102"/>
      <x:c r="BL19" s="129"/>
      <x:c r="BM19" s="102"/>
      <x:c r="BN19" s="129"/>
      <x:c r="BO19" s="102"/>
      <x:c r="BP19" s="129"/>
      <x:c r="BQ19" s="734"/>
      <x:c r="BR19" s="102"/>
      <x:c r="BS19" s="102"/>
      <x:c r="BT19" s="102"/>
      <x:c r="BU19" s="102">
        <x:v>4</x:v>
      </x:c>
      <x:c r="BV19" s="513" t="s">
        <x:v>750</x:v>
      </x:c>
      <x:c r="BW19" s="102"/>
      <x:c r="BX19" s="102"/>
      <x:c r="BY19" s="129"/>
      <x:c r="BZ19" s="102"/>
      <x:c r="CA19" s="129"/>
      <x:c r="CB19" s="102"/>
      <x:c r="CC19" s="129"/>
      <x:c r="CD19" s="102"/>
      <x:c r="CE19" s="102"/>
      <x:c r="CF19" s="129"/>
      <x:c r="CG19" s="102"/>
      <x:c r="CH19" s="102"/>
      <x:c r="CI19" s="102"/>
      <x:c r="CJ19" s="102"/>
      <x:c r="CK19" s="102"/>
      <x:c r="CL19" s="102"/>
      <x:c r="CM19" s="102"/>
      <x:c r="CN19" s="102"/>
      <x:c r="CO19" s="102"/>
      <x:c r="CP19" s="129"/>
      <x:c r="CQ19" s="102">
        <x:v>1</x:v>
      </x:c>
      <x:c r="CR19" s="129">
        <x:v>196</x:v>
      </x:c>
      <x:c r="CS19" s="102">
        <x:v>10</x:v>
      </x:c>
      <x:c r="CT19" s="734"/>
      <x:c r="CU19" s="102"/>
      <x:c r="CV19" s="102"/>
      <x:c r="CW19" s="102">
        <x:v>1</x:v>
      </x:c>
      <x:c r="CX19" s="102">
        <x:v>2</x:v>
      </x:c>
      <x:c r="CY19" s="513" t="s">
        <x:v>750</x:v>
      </x:c>
      <x:c r="CZ19" s="209"/>
      <x:c r="DA19" s="129"/>
      <x:c r="DB19" s="209"/>
      <x:c r="DC19" s="211"/>
      <x:c r="DD19" s="209"/>
      <x:c r="DE19" s="211"/>
      <x:c r="DF19" s="209"/>
      <x:c r="DG19" s="920"/>
    </x:row>
    <x:row r="20" spans="1:111" ht="17.100000000000001" customHeight="1">
      <x:c r="A20" s="513" t="s">
        <x:v>359</x:v>
      </x:c>
      <x:c r="B20" s="95"/>
      <x:c r="C20" s="129"/>
      <x:c r="D20" s="102"/>
      <x:c r="E20" s="129"/>
      <x:c r="F20" s="102"/>
      <x:c r="G20" s="129"/>
      <x:c r="H20" s="102"/>
      <x:c r="I20" s="129"/>
      <x:c r="J20" s="102"/>
      <x:c r="K20" s="102"/>
      <x:c r="L20" s="129"/>
      <x:c r="M20" s="102"/>
      <x:c r="N20" s="102"/>
      <x:c r="O20" s="102"/>
      <x:c r="P20" s="102"/>
      <x:c r="Q20" s="102"/>
      <x:c r="R20" s="129"/>
      <x:c r="S20" s="102">
        <x:v>4</x:v>
      </x:c>
      <x:c r="T20" s="129">
        <x:v>16</x:v>
      </x:c>
      <x:c r="U20" s="102"/>
      <x:c r="V20" s="129"/>
      <x:c r="W20" s="102"/>
      <x:c r="X20" s="102">
        <x:v>29</x:v>
      </x:c>
      <x:c r="Y20" s="102"/>
      <x:c r="Z20" s="102"/>
      <x:c r="AA20" s="102">
        <x:v>1</x:v>
      </x:c>
      <x:c r="AB20" s="102"/>
      <x:c r="AC20" s="102"/>
      <x:c r="AD20" s="102"/>
      <x:c r="AE20" s="102"/>
      <x:c r="AF20" s="102"/>
      <x:c r="AG20" s="102">
        <x:v>1</x:v>
      </x:c>
      <x:c r="AH20" s="102"/>
      <x:c r="AI20" s="102"/>
      <x:c r="AJ20" s="102">
        <x:v>1</x:v>
      </x:c>
      <x:c r="AK20" s="102">
        <x:v>2</x:v>
      </x:c>
      <x:c r="AL20" s="513" t="s">
        <x:v>359</x:v>
      </x:c>
      <x:c r="AM20" s="102"/>
      <x:c r="AN20" s="129"/>
      <x:c r="AO20" s="102"/>
      <x:c r="AP20" s="102"/>
      <x:c r="AQ20" s="102"/>
      <x:c r="AR20" s="129"/>
      <x:c r="AS20" s="102"/>
      <x:c r="AT20" s="129"/>
      <x:c r="AU20" s="102"/>
      <x:c r="AV20" s="102"/>
      <x:c r="AW20" s="102"/>
      <x:c r="AX20" s="102"/>
      <x:c r="AY20" s="102"/>
      <x:c r="AZ20" s="102"/>
      <x:c r="BA20" s="129"/>
      <x:c r="BB20" s="102"/>
      <x:c r="BC20" s="102"/>
      <x:c r="BD20" s="102"/>
      <x:c r="BE20" s="102">
        <x:v>1</x:v>
      </x:c>
      <x:c r="BF20" s="102">
        <x:v>8</x:v>
      </x:c>
      <x:c r="BG20" s="102"/>
      <x:c r="BH20" s="102"/>
      <x:c r="BI20" s="102"/>
      <x:c r="BJ20" s="129"/>
      <x:c r="BK20" s="102"/>
      <x:c r="BL20" s="129"/>
      <x:c r="BM20" s="102"/>
      <x:c r="BN20" s="129"/>
      <x:c r="BO20" s="102"/>
      <x:c r="BP20" s="129"/>
      <x:c r="BQ20" s="734"/>
      <x:c r="BR20" s="102"/>
      <x:c r="BS20" s="102"/>
      <x:c r="BT20" s="102"/>
      <x:c r="BU20" s="102"/>
      <x:c r="BV20" s="513" t="s">
        <x:v>359</x:v>
      </x:c>
      <x:c r="BW20" s="102"/>
      <x:c r="BX20" s="102"/>
      <x:c r="BY20" s="129"/>
      <x:c r="BZ20" s="102"/>
      <x:c r="CA20" s="129"/>
      <x:c r="CB20" s="102"/>
      <x:c r="CC20" s="129"/>
      <x:c r="CD20" s="102"/>
      <x:c r="CE20" s="102">
        <x:v>1</x:v>
      </x:c>
      <x:c r="CF20" s="129">
        <x:v>45</x:v>
      </x:c>
      <x:c r="CG20" s="102"/>
      <x:c r="CH20" s="102"/>
      <x:c r="CI20" s="102"/>
      <x:c r="CJ20" s="102">
        <x:v>1</x:v>
      </x:c>
      <x:c r="CK20" s="102"/>
      <x:c r="CL20" s="102"/>
      <x:c r="CM20" s="102"/>
      <x:c r="CN20" s="102"/>
      <x:c r="CO20" s="102"/>
      <x:c r="CP20" s="129"/>
      <x:c r="CQ20" s="102"/>
      <x:c r="CR20" s="129"/>
      <x:c r="CS20" s="102">
        <x:v>33</x:v>
      </x:c>
      <x:c r="CT20" s="734"/>
      <x:c r="CU20" s="102"/>
      <x:c r="CV20" s="102"/>
      <x:c r="CW20" s="102"/>
      <x:c r="CX20" s="102"/>
      <x:c r="CY20" s="513" t="s">
        <x:v>359</x:v>
      </x:c>
      <x:c r="CZ20" s="209"/>
      <x:c r="DA20" s="129"/>
      <x:c r="DB20" s="209"/>
      <x:c r="DC20" s="211"/>
      <x:c r="DD20" s="209"/>
      <x:c r="DE20" s="211"/>
      <x:c r="DF20" s="209"/>
      <x:c r="DG20" s="920"/>
    </x:row>
    <x:row r="21" spans="1:111" ht="17.100000000000001" customHeight="1">
      <x:c r="A21" s="286" t="s">
        <x:v>1359</x:v>
      </x:c>
      <x:c r="B21" s="95">
        <x:f>SUM(B22:B42)</x:f>
        <x:v>0</x:v>
      </x:c>
      <x:c r="C21" s="129">
        <x:f t="shared" ref="C21:AK21" si="14">SUM(C22:C42)</x:f>
        <x:v>0</x:v>
      </x:c>
      <x:c r="D21" s="102">
        <x:f t="shared" si="14"/>
        <x:v>0</x:v>
      </x:c>
      <x:c r="E21" s="129">
        <x:f t="shared" si="14"/>
        <x:v>0</x:v>
      </x:c>
      <x:c r="F21" s="102">
        <x:f t="shared" si="14"/>
        <x:v>0</x:v>
      </x:c>
      <x:c r="G21" s="129">
        <x:f t="shared" si="14"/>
        <x:v>0</x:v>
      </x:c>
      <x:c r="H21" s="102">
        <x:f t="shared" si="14"/>
        <x:v>0</x:v>
      </x:c>
      <x:c r="I21" s="129">
        <x:f t="shared" si="14"/>
        <x:v>0</x:v>
      </x:c>
      <x:c r="J21" s="102">
        <x:f t="shared" si="14"/>
        <x:v>40</x:v>
      </x:c>
      <x:c r="K21" s="102">
        <x:f t="shared" si="14"/>
        <x:v>0</x:v>
      </x:c>
      <x:c r="L21" s="129">
        <x:f t="shared" si="14"/>
        <x:v>0</x:v>
      </x:c>
      <x:c r="M21" s="102">
        <x:f t="shared" si="14"/>
        <x:v>3</x:v>
      </x:c>
      <x:c r="N21" s="102">
        <x:f t="shared" si="14"/>
        <x:v>0</x:v>
      </x:c>
      <x:c r="O21" s="102">
        <x:f t="shared" si="14"/>
        <x:v>7</x:v>
      </x:c>
      <x:c r="P21" s="102">
        <x:f t="shared" si="14"/>
        <x:v>19</x:v>
      </x:c>
      <x:c r="Q21" s="102">
        <x:f t="shared" si="14"/>
        <x:v>0</x:v>
      </x:c>
      <x:c r="R21" s="129">
        <x:f t="shared" si="14"/>
        <x:v>0</x:v>
      </x:c>
      <x:c r="S21" s="102">
        <x:f t="shared" si="14"/>
        <x:v>6</x:v>
      </x:c>
      <x:c r="T21" s="129">
        <x:f t="shared" si="14"/>
        <x:v>133</x:v>
      </x:c>
      <x:c r="U21" s="102">
        <x:f t="shared" si="14"/>
        <x:v>6</x:v>
      </x:c>
      <x:c r="V21" s="129">
        <x:f t="shared" si="14"/>
        <x:v>561.53999999999996</x:v>
      </x:c>
      <x:c r="W21" s="102">
        <x:f t="shared" si="14"/>
        <x:v>9</x:v>
      </x:c>
      <x:c r="X21" s="102">
        <x:f t="shared" si="14"/>
        <x:v>387</x:v>
      </x:c>
      <x:c r="Y21" s="102">
        <x:f t="shared" si="14"/>
        <x:v>1</x:v>
      </x:c>
      <x:c r="Z21" s="102">
        <x:f t="shared" si="14"/>
        <x:v>3</x:v>
      </x:c>
      <x:c r="AA21" s="102">
        <x:f t="shared" si="14"/>
        <x:v>17</x:v>
      </x:c>
      <x:c r="AB21" s="102">
        <x:f t="shared" si="14"/>
        <x:v>0</x:v>
      </x:c>
      <x:c r="AC21" s="102">
        <x:f t="shared" si="14"/>
        <x:v>7</x:v>
      </x:c>
      <x:c r="AD21" s="102">
        <x:f t="shared" si="14"/>
        <x:v>11</x:v>
      </x:c>
      <x:c r="AE21" s="102">
        <x:f t="shared" si="14"/>
        <x:v>1</x:v>
      </x:c>
      <x:c r="AF21" s="102">
        <x:f t="shared" si="14"/>
        <x:v>0</x:v>
      </x:c>
      <x:c r="AG21" s="102">
        <x:f t="shared" si="14"/>
        <x:v>25</x:v>
      </x:c>
      <x:c r="AH21" s="102">
        <x:f t="shared" si="14"/>
        <x:v>0</x:v>
      </x:c>
      <x:c r="AI21" s="102">
        <x:f t="shared" si="14"/>
        <x:v>0</x:v>
      </x:c>
      <x:c r="AJ21" s="102">
        <x:f t="shared" si="14"/>
        <x:v>65</x:v>
      </x:c>
      <x:c r="AK21" s="102">
        <x:f t="shared" si="14"/>
        <x:v>39</x:v>
      </x:c>
      <x:c r="AL21" s="286" t="s">
        <x:v>1359</x:v>
      </x:c>
      <x:c r="AM21" s="102">
        <x:f>SUM(AM22:AM42)</x:f>
        <x:v>0</x:v>
      </x:c>
      <x:c r="AN21" s="129">
        <x:f t="shared" ref="AN21:BU21" si="15">SUM(AN22:AN42)</x:f>
        <x:v>0</x:v>
      </x:c>
      <x:c r="AO21" s="102">
        <x:f t="shared" si="15"/>
        <x:v>0</x:v>
      </x:c>
      <x:c r="AP21" s="102">
        <x:f t="shared" si="15"/>
        <x:v>0</x:v>
      </x:c>
      <x:c r="AQ21" s="102">
        <x:f t="shared" si="15"/>
        <x:v>0</x:v>
      </x:c>
      <x:c r="AR21" s="129">
        <x:f t="shared" si="15"/>
        <x:v>0</x:v>
      </x:c>
      <x:c r="AS21" s="102">
        <x:f t="shared" si="15"/>
        <x:v>0</x:v>
      </x:c>
      <x:c r="AT21" s="129">
        <x:f t="shared" si="15"/>
        <x:v>0</x:v>
      </x:c>
      <x:c r="AU21" s="102">
        <x:f t="shared" si="15"/>
        <x:v>0</x:v>
      </x:c>
      <x:c r="AV21" s="102">
        <x:f t="shared" si="15"/>
        <x:v>0</x:v>
      </x:c>
      <x:c r="AW21" s="102">
        <x:f t="shared" si="15"/>
        <x:v>0</x:v>
      </x:c>
      <x:c r="AX21" s="102">
        <x:f t="shared" si="15"/>
        <x:v>1</x:v>
      </x:c>
      <x:c r="AY21" s="102">
        <x:f t="shared" si="15"/>
        <x:v>0</x:v>
      </x:c>
      <x:c r="AZ21" s="102">
        <x:f t="shared" si="15"/>
        <x:v>3</x:v>
      </x:c>
      <x:c r="BA21" s="129">
        <x:f t="shared" si="15"/>
        <x:v>3</x:v>
      </x:c>
      <x:c r="BB21" s="102">
        <x:f t="shared" si="15"/>
        <x:v>0</x:v>
      </x:c>
      <x:c r="BC21" s="102">
        <x:f t="shared" si="15"/>
        <x:v>0</x:v>
      </x:c>
      <x:c r="BD21" s="102">
        <x:f t="shared" si="15"/>
        <x:v>1</x:v>
      </x:c>
      <x:c r="BE21" s="102">
        <x:f t="shared" si="15"/>
        <x:v>20</x:v>
      </x:c>
      <x:c r="BF21" s="102">
        <x:f t="shared" si="15"/>
        <x:v>177</x:v>
      </x:c>
      <x:c r="BG21" s="102">
        <x:f t="shared" si="15"/>
        <x:v>0</x:v>
      </x:c>
      <x:c r="BH21" s="102">
        <x:f t="shared" si="15"/>
        <x:v>0</x:v>
      </x:c>
      <x:c r="BI21" s="102">
        <x:f t="shared" si="15"/>
        <x:v>0</x:v>
      </x:c>
      <x:c r="BJ21" s="129">
        <x:f t="shared" si="15"/>
        <x:v>0</x:v>
      </x:c>
      <x:c r="BK21" s="102">
        <x:f t="shared" si="15"/>
        <x:v>0</x:v>
      </x:c>
      <x:c r="BL21" s="129">
        <x:f t="shared" si="15"/>
        <x:v>0</x:v>
      </x:c>
      <x:c r="BM21" s="102">
        <x:f t="shared" si="15"/>
        <x:v>0</x:v>
      </x:c>
      <x:c r="BN21" s="129">
        <x:f t="shared" si="15"/>
        <x:v>0</x:v>
      </x:c>
      <x:c r="BO21" s="102">
        <x:f t="shared" si="15"/>
        <x:v>0</x:v>
      </x:c>
      <x:c r="BP21" s="129">
        <x:f t="shared" si="15"/>
        <x:v>0</x:v>
      </x:c>
      <x:c r="BQ21" s="102">
        <x:f t="shared" si="15"/>
        <x:v>0</x:v>
      </x:c>
      <x:c r="BR21" s="102">
        <x:f t="shared" si="15"/>
        <x:v>0</x:v>
      </x:c>
      <x:c r="BS21" s="102">
        <x:f t="shared" si="15"/>
        <x:v>0</x:v>
      </x:c>
      <x:c r="BT21" s="102">
        <x:f t="shared" si="15"/>
        <x:v>0</x:v>
      </x:c>
      <x:c r="BU21" s="102">
        <x:f t="shared" si="15"/>
        <x:v>0</x:v>
      </x:c>
      <x:c r="BV21" s="286" t="s">
        <x:v>1359</x:v>
      </x:c>
      <x:c r="BW21" s="102">
        <x:f>SUM(BW22:BW42)</x:f>
        <x:v>0</x:v>
      </x:c>
      <x:c r="BX21" s="102">
        <x:f t="shared" ref="BX21:CX21" si="16">SUM(BX22:BX42)</x:f>
        <x:v>0</x:v>
      </x:c>
      <x:c r="BY21" s="129">
        <x:f t="shared" si="16"/>
        <x:v>0</x:v>
      </x:c>
      <x:c r="BZ21" s="102">
        <x:f t="shared" si="16"/>
        <x:v>0</x:v>
      </x:c>
      <x:c r="CA21" s="129">
        <x:f t="shared" si="16"/>
        <x:v>0</x:v>
      </x:c>
      <x:c r="CB21" s="102">
        <x:f t="shared" si="16"/>
        <x:v>0</x:v>
      </x:c>
      <x:c r="CC21" s="129">
        <x:f t="shared" si="16"/>
        <x:v>0</x:v>
      </x:c>
      <x:c r="CD21" s="102">
        <x:f t="shared" si="16"/>
        <x:v>0</x:v>
      </x:c>
      <x:c r="CE21" s="102">
        <x:f t="shared" si="16"/>
        <x:v>7</x:v>
      </x:c>
      <x:c r="CF21" s="129">
        <x:f t="shared" si="16"/>
        <x:v>206</x:v>
      </x:c>
      <x:c r="CG21" s="102">
        <x:f t="shared" si="16"/>
        <x:v>0</x:v>
      </x:c>
      <x:c r="CH21" s="102">
        <x:f t="shared" si="16"/>
        <x:v>3</x:v>
      </x:c>
      <x:c r="CI21" s="102">
        <x:f t="shared" si="16"/>
        <x:v>1</x:v>
      </x:c>
      <x:c r="CJ21" s="102">
        <x:f t="shared" si="16"/>
        <x:v>13</x:v>
      </x:c>
      <x:c r="CK21" s="102">
        <x:f t="shared" si="16"/>
        <x:v>0</x:v>
      </x:c>
      <x:c r="CL21" s="102">
        <x:f t="shared" si="16"/>
        <x:v>0</x:v>
      </x:c>
      <x:c r="CM21" s="102">
        <x:f t="shared" si="16"/>
        <x:v>0</x:v>
      </x:c>
      <x:c r="CN21" s="102">
        <x:f t="shared" si="16"/>
        <x:v>0</x:v>
      </x:c>
      <x:c r="CO21" s="102">
        <x:f t="shared" si="16"/>
        <x:v>1</x:v>
      </x:c>
      <x:c r="CP21" s="129">
        <x:f t="shared" si="16"/>
        <x:v>25</x:v>
      </x:c>
      <x:c r="CQ21" s="102">
        <x:f t="shared" si="16"/>
        <x:v>16</x:v>
      </x:c>
      <x:c r="CR21" s="129">
        <x:f t="shared" si="16"/>
        <x:v>2970.5999999999999</x:v>
      </x:c>
      <x:c r="CS21" s="102">
        <x:f t="shared" si="16"/>
        <x:v>209</x:v>
      </x:c>
      <x:c r="CT21" s="102">
        <x:f t="shared" si="16"/>
        <x:v>0</x:v>
      </x:c>
      <x:c r="CU21" s="102">
        <x:f t="shared" si="16"/>
        <x:v>6</x:v>
      </x:c>
      <x:c r="CV21" s="102">
        <x:f t="shared" si="16"/>
        <x:v>14</x:v>
      </x:c>
      <x:c r="CW21" s="102">
        <x:f t="shared" si="16"/>
        <x:v>12</x:v>
      </x:c>
      <x:c r="CX21" s="102">
        <x:f t="shared" si="16"/>
        <x:v>4</x:v>
      </x:c>
      <x:c r="CY21" s="286" t="s">
        <x:v>1359</x:v>
      </x:c>
      <x:c r="CZ21" s="102">
        <x:f>SUM(CZ22:CZ42)</x:f>
        <x:v>12</x:v>
      </x:c>
      <x:c r="DA21" s="129">
        <x:f t="shared" ref="DA21:DG21" si="17">SUM(DA22:DA42)</x:f>
        <x:v>872.36000000000001</x:v>
      </x:c>
      <x:c r="DB21" s="102">
        <x:f t="shared" si="17"/>
        <x:v>0</x:v>
      </x:c>
      <x:c r="DC21" s="129">
        <x:f t="shared" si="17"/>
        <x:v>0</x:v>
      </x:c>
      <x:c r="DD21" s="102">
        <x:f t="shared" si="17"/>
        <x:v>0</x:v>
      </x:c>
      <x:c r="DE21" s="129">
        <x:f t="shared" si="17"/>
        <x:v>0</x:v>
      </x:c>
      <x:c r="DF21" s="102">
        <x:f t="shared" si="17"/>
        <x:v>0</x:v>
      </x:c>
      <x:c r="DG21" s="544">
        <x:f t="shared" si="17"/>
        <x:v>0</x:v>
      </x:c>
    </x:row>
    <x:row r="22" spans="1:111" ht="17.100000000000001" customHeight="1">
      <x:c r="A22" s="513" t="s">
        <x:v>765</x:v>
      </x:c>
      <x:c r="B22" s="95"/>
      <x:c r="C22" s="129"/>
      <x:c r="D22" s="102"/>
      <x:c r="E22" s="129"/>
      <x:c r="F22" s="102"/>
      <x:c r="G22" s="129"/>
      <x:c r="H22" s="102"/>
      <x:c r="I22" s="129"/>
      <x:c r="J22" s="102">
        <x:v>2</x:v>
      </x:c>
      <x:c r="K22" s="102"/>
      <x:c r="L22" s="129"/>
      <x:c r="M22" s="102"/>
      <x:c r="N22" s="102"/>
      <x:c r="O22" s="102"/>
      <x:c r="P22" s="102"/>
      <x:c r="Q22" s="102"/>
      <x:c r="R22" s="129"/>
      <x:c r="S22" s="102"/>
      <x:c r="T22" s="129"/>
      <x:c r="U22" s="102"/>
      <x:c r="V22" s="129"/>
      <x:c r="W22" s="102"/>
      <x:c r="X22" s="102">
        <x:v>18</x:v>
      </x:c>
      <x:c r="Y22" s="102"/>
      <x:c r="Z22" s="102"/>
      <x:c r="AA22" s="102">
        <x:v>1</x:v>
      </x:c>
      <x:c r="AB22" s="102"/>
      <x:c r="AC22" s="102"/>
      <x:c r="AD22" s="102">
        <x:v>1</x:v>
      </x:c>
      <x:c r="AE22" s="102"/>
      <x:c r="AF22" s="102"/>
      <x:c r="AG22" s="102">
        <x:v>2</x:v>
      </x:c>
      <x:c r="AH22" s="102"/>
      <x:c r="AI22" s="102"/>
      <x:c r="AJ22" s="102"/>
      <x:c r="AK22" s="102"/>
      <x:c r="AL22" s="513" t="s">
        <x:v>765</x:v>
      </x:c>
      <x:c r="AM22" s="102"/>
      <x:c r="AN22" s="129"/>
      <x:c r="AO22" s="102"/>
      <x:c r="AP22" s="102"/>
      <x:c r="AQ22" s="102"/>
      <x:c r="AR22" s="129"/>
      <x:c r="AS22" s="102"/>
      <x:c r="AT22" s="129"/>
      <x:c r="AU22" s="102"/>
      <x:c r="AV22" s="102"/>
      <x:c r="AW22" s="102"/>
      <x:c r="AX22" s="102"/>
      <x:c r="AY22" s="102"/>
      <x:c r="AZ22" s="102"/>
      <x:c r="BA22" s="129"/>
      <x:c r="BB22" s="102"/>
      <x:c r="BC22" s="102"/>
      <x:c r="BD22" s="102"/>
      <x:c r="BE22" s="102">
        <x:v>1</x:v>
      </x:c>
      <x:c r="BF22" s="102">
        <x:v>11</x:v>
      </x:c>
      <x:c r="BG22" s="102"/>
      <x:c r="BH22" s="102"/>
      <x:c r="BI22" s="102"/>
      <x:c r="BJ22" s="129"/>
      <x:c r="BK22" s="102"/>
      <x:c r="BL22" s="129"/>
      <x:c r="BM22" s="102"/>
      <x:c r="BN22" s="129"/>
      <x:c r="BO22" s="102"/>
      <x:c r="BP22" s="129"/>
      <x:c r="BQ22" s="734"/>
      <x:c r="BR22" s="102"/>
      <x:c r="BS22" s="102"/>
      <x:c r="BT22" s="102"/>
      <x:c r="BU22" s="102"/>
      <x:c r="BV22" s="513" t="s">
        <x:v>765</x:v>
      </x:c>
      <x:c r="BW22" s="102"/>
      <x:c r="BX22" s="102"/>
      <x:c r="BY22" s="129"/>
      <x:c r="BZ22" s="102"/>
      <x:c r="CA22" s="129"/>
      <x:c r="CB22" s="102"/>
      <x:c r="CC22" s="129"/>
      <x:c r="CD22" s="102"/>
      <x:c r="CE22" s="102"/>
      <x:c r="CF22" s="129"/>
      <x:c r="CG22" s="102"/>
      <x:c r="CH22" s="102">
        <x:v>1</x:v>
      </x:c>
      <x:c r="CI22" s="102"/>
      <x:c r="CJ22" s="102">
        <x:v>1</x:v>
      </x:c>
      <x:c r="CK22" s="102"/>
      <x:c r="CL22" s="102"/>
      <x:c r="CM22" s="102"/>
      <x:c r="CN22" s="102"/>
      <x:c r="CO22" s="102"/>
      <x:c r="CP22" s="129"/>
      <x:c r="CQ22" s="102">
        <x:v>1</x:v>
      </x:c>
      <x:c r="CR22" s="129">
        <x:v>230</x:v>
      </x:c>
      <x:c r="CS22" s="102">
        <x:v>10</x:v>
      </x:c>
      <x:c r="CT22" s="734"/>
      <x:c r="CU22" s="102"/>
      <x:c r="CV22" s="102">
        <x:v>1</x:v>
      </x:c>
      <x:c r="CW22" s="102"/>
      <x:c r="CX22" s="102"/>
      <x:c r="CY22" s="513" t="s">
        <x:v>765</x:v>
      </x:c>
      <x:c r="CZ22" s="209">
        <x:v>1</x:v>
      </x:c>
      <x:c r="DA22" s="129">
        <x:v>49</x:v>
      </x:c>
      <x:c r="DB22" s="209"/>
      <x:c r="DC22" s="211"/>
      <x:c r="DD22" s="209"/>
      <x:c r="DE22" s="211"/>
      <x:c r="DF22" s="209"/>
      <x:c r="DG22" s="920"/>
    </x:row>
    <x:row r="23" spans="1:111" ht="17.100000000000001" customHeight="1">
      <x:c r="A23" s="513" t="s">
        <x:v>752</x:v>
      </x:c>
      <x:c r="B23" s="95"/>
      <x:c r="C23" s="129"/>
      <x:c r="D23" s="102"/>
      <x:c r="E23" s="129"/>
      <x:c r="F23" s="102"/>
      <x:c r="G23" s="129"/>
      <x:c r="H23" s="102"/>
      <x:c r="I23" s="129"/>
      <x:c r="J23" s="102">
        <x:v>2</x:v>
      </x:c>
      <x:c r="K23" s="102"/>
      <x:c r="L23" s="129"/>
      <x:c r="M23" s="102"/>
      <x:c r="N23" s="102"/>
      <x:c r="O23" s="102"/>
      <x:c r="P23" s="102"/>
      <x:c r="Q23" s="102"/>
      <x:c r="R23" s="129"/>
      <x:c r="S23" s="102"/>
      <x:c r="T23" s="129"/>
      <x:c r="U23" s="102">
        <x:v>1</x:v>
      </x:c>
      <x:c r="V23" s="129">
        <x:v>73</x:v>
      </x:c>
      <x:c r="W23" s="102"/>
      <x:c r="X23" s="102">
        <x:v>10</x:v>
      </x:c>
      <x:c r="Y23" s="102"/>
      <x:c r="Z23" s="102"/>
      <x:c r="AA23" s="102"/>
      <x:c r="AB23" s="102"/>
      <x:c r="AC23" s="102"/>
      <x:c r="AD23" s="102"/>
      <x:c r="AE23" s="102"/>
      <x:c r="AF23" s="102"/>
      <x:c r="AG23" s="102">
        <x:v>1</x:v>
      </x:c>
      <x:c r="AH23" s="102"/>
      <x:c r="AI23" s="102"/>
      <x:c r="AJ23" s="102">
        <x:v>3</x:v>
      </x:c>
      <x:c r="AK23" s="102">
        <x:v>1</x:v>
      </x:c>
      <x:c r="AL23" s="513" t="s">
        <x:v>752</x:v>
      </x:c>
      <x:c r="AM23" s="102"/>
      <x:c r="AN23" s="129"/>
      <x:c r="AO23" s="102"/>
      <x:c r="AP23" s="102"/>
      <x:c r="AQ23" s="102"/>
      <x:c r="AR23" s="129"/>
      <x:c r="AS23" s="102"/>
      <x:c r="AT23" s="129"/>
      <x:c r="AU23" s="102"/>
      <x:c r="AV23" s="102"/>
      <x:c r="AW23" s="102"/>
      <x:c r="AX23" s="102"/>
      <x:c r="AY23" s="102"/>
      <x:c r="AZ23" s="102"/>
      <x:c r="BA23" s="129"/>
      <x:c r="BB23" s="102"/>
      <x:c r="BC23" s="102"/>
      <x:c r="BD23" s="102"/>
      <x:c r="BE23" s="102">
        <x:v>1</x:v>
      </x:c>
      <x:c r="BF23" s="102">
        <x:v>3</x:v>
      </x:c>
      <x:c r="BG23" s="102"/>
      <x:c r="BH23" s="102"/>
      <x:c r="BI23" s="102"/>
      <x:c r="BJ23" s="129"/>
      <x:c r="BK23" s="102"/>
      <x:c r="BL23" s="129"/>
      <x:c r="BM23" s="102"/>
      <x:c r="BN23" s="129"/>
      <x:c r="BO23" s="102"/>
      <x:c r="BP23" s="129"/>
      <x:c r="BQ23" s="734"/>
      <x:c r="BR23" s="102"/>
      <x:c r="BS23" s="102"/>
      <x:c r="BT23" s="102"/>
      <x:c r="BU23" s="102"/>
      <x:c r="BV23" s="513" t="s">
        <x:v>752</x:v>
      </x:c>
      <x:c r="BW23" s="102"/>
      <x:c r="BX23" s="102"/>
      <x:c r="BY23" s="129"/>
      <x:c r="BZ23" s="102"/>
      <x:c r="CA23" s="129"/>
      <x:c r="CB23" s="102"/>
      <x:c r="CC23" s="129"/>
      <x:c r="CD23" s="102"/>
      <x:c r="CE23" s="102">
        <x:v>1</x:v>
      </x:c>
      <x:c r="CF23" s="129">
        <x:v>31</x:v>
      </x:c>
      <x:c r="CG23" s="102"/>
      <x:c r="CH23" s="102"/>
      <x:c r="CI23" s="102"/>
      <x:c r="CJ23" s="102">
        <x:v>1</x:v>
      </x:c>
      <x:c r="CK23" s="102"/>
      <x:c r="CL23" s="102"/>
      <x:c r="CM23" s="102"/>
      <x:c r="CN23" s="102"/>
      <x:c r="CO23" s="102"/>
      <x:c r="CP23" s="129"/>
      <x:c r="CQ23" s="102">
        <x:v>1</x:v>
      </x:c>
      <x:c r="CR23" s="129">
        <x:v>166</x:v>
      </x:c>
      <x:c r="CS23" s="102">
        <x:v>7</x:v>
      </x:c>
      <x:c r="CT23" s="734"/>
      <x:c r="CU23" s="102"/>
      <x:c r="CV23" s="102"/>
      <x:c r="CW23" s="102">
        <x:v>1</x:v>
      </x:c>
      <x:c r="CX23" s="102"/>
      <x:c r="CY23" s="513" t="s">
        <x:v>752</x:v>
      </x:c>
      <x:c r="CZ23" s="209">
        <x:v>1</x:v>
      </x:c>
      <x:c r="DA23" s="129">
        <x:v>73.200000000000003</x:v>
      </x:c>
      <x:c r="DB23" s="209"/>
      <x:c r="DC23" s="211"/>
      <x:c r="DD23" s="209"/>
      <x:c r="DE23" s="211"/>
      <x:c r="DF23" s="209"/>
      <x:c r="DG23" s="920"/>
    </x:row>
    <x:row r="24" spans="1:111" ht="17.100000000000001" customHeight="1">
      <x:c r="A24" s="513" t="s">
        <x:v>762</x:v>
      </x:c>
      <x:c r="B24" s="95"/>
      <x:c r="C24" s="129"/>
      <x:c r="D24" s="102"/>
      <x:c r="E24" s="129"/>
      <x:c r="F24" s="102"/>
      <x:c r="G24" s="129"/>
      <x:c r="H24" s="102"/>
      <x:c r="I24" s="129"/>
      <x:c r="J24" s="102">
        <x:v>2</x:v>
      </x:c>
      <x:c r="K24" s="102"/>
      <x:c r="L24" s="129"/>
      <x:c r="M24" s="102"/>
      <x:c r="N24" s="102"/>
      <x:c r="O24" s="102"/>
      <x:c r="P24" s="102"/>
      <x:c r="Q24" s="102"/>
      <x:c r="R24" s="129"/>
      <x:c r="S24" s="102"/>
      <x:c r="T24" s="129"/>
      <x:c r="U24" s="102">
        <x:v>1</x:v>
      </x:c>
      <x:c r="V24" s="129">
        <x:v>165</x:v>
      </x:c>
      <x:c r="W24" s="102">
        <x:v>3</x:v>
      </x:c>
      <x:c r="X24" s="102">
        <x:v>44</x:v>
      </x:c>
      <x:c r="Y24" s="102"/>
      <x:c r="Z24" s="102"/>
      <x:c r="AA24" s="102">
        <x:v>1</x:v>
      </x:c>
      <x:c r="AB24" s="102"/>
      <x:c r="AC24" s="102"/>
      <x:c r="AD24" s="102">
        <x:v>1</x:v>
      </x:c>
      <x:c r="AE24" s="102"/>
      <x:c r="AF24" s="102"/>
      <x:c r="AG24" s="102">
        <x:v>1</x:v>
      </x:c>
      <x:c r="AH24" s="102"/>
      <x:c r="AI24" s="102"/>
      <x:c r="AJ24" s="102"/>
      <x:c r="AK24" s="102"/>
      <x:c r="AL24" s="513" t="s">
        <x:v>762</x:v>
      </x:c>
      <x:c r="AM24" s="102"/>
      <x:c r="AN24" s="129"/>
      <x:c r="AO24" s="102"/>
      <x:c r="AP24" s="102"/>
      <x:c r="AQ24" s="102"/>
      <x:c r="AR24" s="129"/>
      <x:c r="AS24" s="102"/>
      <x:c r="AT24" s="129"/>
      <x:c r="AU24" s="102"/>
      <x:c r="AV24" s="102"/>
      <x:c r="AW24" s="102"/>
      <x:c r="AX24" s="102">
        <x:v>1</x:v>
      </x:c>
      <x:c r="AY24" s="102"/>
      <x:c r="AZ24" s="102"/>
      <x:c r="BA24" s="129"/>
      <x:c r="BB24" s="102"/>
      <x:c r="BC24" s="102"/>
      <x:c r="BD24" s="102"/>
      <x:c r="BE24" s="102">
        <x:v>1</x:v>
      </x:c>
      <x:c r="BF24" s="102">
        <x:v>4</x:v>
      </x:c>
      <x:c r="BG24" s="102"/>
      <x:c r="BH24" s="102"/>
      <x:c r="BI24" s="102"/>
      <x:c r="BJ24" s="129"/>
      <x:c r="BK24" s="102"/>
      <x:c r="BL24" s="129"/>
      <x:c r="BM24" s="102"/>
      <x:c r="BN24" s="129"/>
      <x:c r="BO24" s="102"/>
      <x:c r="BP24" s="129"/>
      <x:c r="BQ24" s="734"/>
      <x:c r="BR24" s="102"/>
      <x:c r="BS24" s="102"/>
      <x:c r="BT24" s="102"/>
      <x:c r="BU24" s="102"/>
      <x:c r="BV24" s="513" t="s">
        <x:v>762</x:v>
      </x:c>
      <x:c r="BW24" s="102"/>
      <x:c r="BX24" s="102"/>
      <x:c r="BY24" s="129"/>
      <x:c r="BZ24" s="102"/>
      <x:c r="CA24" s="129"/>
      <x:c r="CB24" s="102"/>
      <x:c r="CC24" s="129"/>
      <x:c r="CD24" s="102"/>
      <x:c r="CE24" s="102"/>
      <x:c r="CF24" s="129"/>
      <x:c r="CG24" s="102"/>
      <x:c r="CH24" s="102"/>
      <x:c r="CI24" s="102"/>
      <x:c r="CJ24" s="102"/>
      <x:c r="CK24" s="102"/>
      <x:c r="CL24" s="102"/>
      <x:c r="CM24" s="102"/>
      <x:c r="CN24" s="102"/>
      <x:c r="CO24" s="102"/>
      <x:c r="CP24" s="129"/>
      <x:c r="CQ24" s="102">
        <x:v>1</x:v>
      </x:c>
      <x:c r="CR24" s="129">
        <x:v>230</x:v>
      </x:c>
      <x:c r="CS24" s="102">
        <x:v>8</x:v>
      </x:c>
      <x:c r="CT24" s="734"/>
      <x:c r="CU24" s="102">
        <x:v>1</x:v>
      </x:c>
      <x:c r="CV24" s="102">
        <x:v>1</x:v>
      </x:c>
      <x:c r="CW24" s="102">
        <x:v>1</x:v>
      </x:c>
      <x:c r="CX24" s="102"/>
      <x:c r="CY24" s="513" t="s">
        <x:v>762</x:v>
      </x:c>
      <x:c r="CZ24" s="209">
        <x:v>1</x:v>
      </x:c>
      <x:c r="DA24" s="129">
        <x:v>165.19</x:v>
      </x:c>
      <x:c r="DB24" s="209"/>
      <x:c r="DC24" s="211"/>
      <x:c r="DD24" s="209"/>
      <x:c r="DE24" s="211"/>
      <x:c r="DF24" s="209"/>
      <x:c r="DG24" s="920"/>
    </x:row>
    <x:row r="25" spans="1:111" ht="17.100000000000001" customHeight="1">
      <x:c r="A25" s="513" t="s">
        <x:v>728</x:v>
      </x:c>
      <x:c r="B25" s="95"/>
      <x:c r="C25" s="129"/>
      <x:c r="D25" s="102"/>
      <x:c r="E25" s="129"/>
      <x:c r="F25" s="102"/>
      <x:c r="G25" s="129"/>
      <x:c r="H25" s="102"/>
      <x:c r="I25" s="129"/>
      <x:c r="J25" s="102">
        <x:v>4</x:v>
      </x:c>
      <x:c r="K25" s="102"/>
      <x:c r="L25" s="129"/>
      <x:c r="M25" s="102"/>
      <x:c r="N25" s="102"/>
      <x:c r="O25" s="102"/>
      <x:c r="P25" s="102"/>
      <x:c r="Q25" s="102"/>
      <x:c r="R25" s="129"/>
      <x:c r="S25" s="102"/>
      <x:c r="T25" s="129"/>
      <x:c r="U25" s="102"/>
      <x:c r="V25" s="129"/>
      <x:c r="W25" s="102"/>
      <x:c r="X25" s="102">
        <x:v>25</x:v>
      </x:c>
      <x:c r="Y25" s="102"/>
      <x:c r="Z25" s="102"/>
      <x:c r="AA25" s="102">
        <x:v>1</x:v>
      </x:c>
      <x:c r="AB25" s="102"/>
      <x:c r="AC25" s="102"/>
      <x:c r="AD25" s="102">
        <x:v>1</x:v>
      </x:c>
      <x:c r="AE25" s="102"/>
      <x:c r="AF25" s="102"/>
      <x:c r="AG25" s="102">
        <x:v>1</x:v>
      </x:c>
      <x:c r="AH25" s="102"/>
      <x:c r="AI25" s="102"/>
      <x:c r="AJ25" s="102"/>
      <x:c r="AK25" s="102"/>
      <x:c r="AL25" s="513" t="s">
        <x:v>728</x:v>
      </x:c>
      <x:c r="AM25" s="102"/>
      <x:c r="AN25" s="129"/>
      <x:c r="AO25" s="102"/>
      <x:c r="AP25" s="102"/>
      <x:c r="AQ25" s="102"/>
      <x:c r="AR25" s="129"/>
      <x:c r="AS25" s="102"/>
      <x:c r="AT25" s="129"/>
      <x:c r="AU25" s="102"/>
      <x:c r="AV25" s="102"/>
      <x:c r="AW25" s="102"/>
      <x:c r="AX25" s="102"/>
      <x:c r="AY25" s="102"/>
      <x:c r="AZ25" s="102"/>
      <x:c r="BA25" s="129"/>
      <x:c r="BB25" s="102"/>
      <x:c r="BC25" s="102"/>
      <x:c r="BD25" s="102"/>
      <x:c r="BE25" s="102">
        <x:v>1</x:v>
      </x:c>
      <x:c r="BF25" s="102">
        <x:v>13</x:v>
      </x:c>
      <x:c r="BG25" s="102"/>
      <x:c r="BH25" s="102"/>
      <x:c r="BI25" s="102"/>
      <x:c r="BJ25" s="129"/>
      <x:c r="BK25" s="102"/>
      <x:c r="BL25" s="129"/>
      <x:c r="BM25" s="102"/>
      <x:c r="BN25" s="129"/>
      <x:c r="BO25" s="102"/>
      <x:c r="BP25" s="129"/>
      <x:c r="BQ25" s="734"/>
      <x:c r="BR25" s="102"/>
      <x:c r="BS25" s="102"/>
      <x:c r="BT25" s="102"/>
      <x:c r="BU25" s="102"/>
      <x:c r="BV25" s="513" t="s">
        <x:v>728</x:v>
      </x:c>
      <x:c r="BW25" s="102"/>
      <x:c r="BX25" s="102"/>
      <x:c r="BY25" s="129"/>
      <x:c r="BZ25" s="102"/>
      <x:c r="CA25" s="129"/>
      <x:c r="CB25" s="102"/>
      <x:c r="CC25" s="129"/>
      <x:c r="CD25" s="102"/>
      <x:c r="CE25" s="102"/>
      <x:c r="CF25" s="129"/>
      <x:c r="CG25" s="102"/>
      <x:c r="CH25" s="102"/>
      <x:c r="CI25" s="102"/>
      <x:c r="CJ25" s="102"/>
      <x:c r="CK25" s="102"/>
      <x:c r="CL25" s="102"/>
      <x:c r="CM25" s="102"/>
      <x:c r="CN25" s="102"/>
      <x:c r="CO25" s="102"/>
      <x:c r="CP25" s="129"/>
      <x:c r="CQ25" s="102">
        <x:v>1</x:v>
      </x:c>
      <x:c r="CR25" s="129">
        <x:v>286</x:v>
      </x:c>
      <x:c r="CS25" s="102">
        <x:v>12</x:v>
      </x:c>
      <x:c r="CT25" s="734"/>
      <x:c r="CU25" s="102"/>
      <x:c r="CV25" s="102"/>
      <x:c r="CW25" s="102">
        <x:v>1</x:v>
      </x:c>
      <x:c r="CX25" s="102">
        <x:v>1</x:v>
      </x:c>
      <x:c r="CY25" s="513" t="s">
        <x:v>728</x:v>
      </x:c>
      <x:c r="CZ25" s="209">
        <x:v>1</x:v>
      </x:c>
      <x:c r="DA25" s="129">
        <x:v>6.6100000000000003</x:v>
      </x:c>
      <x:c r="DB25" s="209"/>
      <x:c r="DC25" s="211"/>
      <x:c r="DD25" s="209"/>
      <x:c r="DE25" s="211"/>
      <x:c r="DF25" s="209"/>
      <x:c r="DG25" s="920"/>
    </x:row>
    <x:row r="26" spans="1:111" ht="17.100000000000001" customHeight="1">
      <x:c r="A26" s="513" t="s">
        <x:v>269</x:v>
      </x:c>
      <x:c r="B26" s="95"/>
      <x:c r="C26" s="129"/>
      <x:c r="D26" s="102"/>
      <x:c r="E26" s="129"/>
      <x:c r="F26" s="102"/>
      <x:c r="G26" s="129"/>
      <x:c r="H26" s="102"/>
      <x:c r="I26" s="129"/>
      <x:c r="J26" s="102"/>
      <x:c r="K26" s="102"/>
      <x:c r="L26" s="129"/>
      <x:c r="M26" s="102">
        <x:v>1</x:v>
      </x:c>
      <x:c r="N26" s="102"/>
      <x:c r="O26" s="102"/>
      <x:c r="P26" s="102"/>
      <x:c r="Q26" s="102"/>
      <x:c r="R26" s="129"/>
      <x:c r="S26" s="102"/>
      <x:c r="T26" s="129"/>
      <x:c r="U26" s="102"/>
      <x:c r="V26" s="129"/>
      <x:c r="W26" s="102"/>
      <x:c r="X26" s="102">
        <x:v>12</x:v>
      </x:c>
      <x:c r="Y26" s="102"/>
      <x:c r="Z26" s="102"/>
      <x:c r="AA26" s="102">
        <x:v>1</x:v>
      </x:c>
      <x:c r="AB26" s="102"/>
      <x:c r="AC26" s="102"/>
      <x:c r="AD26" s="102"/>
      <x:c r="AE26" s="102"/>
      <x:c r="AF26" s="102"/>
      <x:c r="AG26" s="102">
        <x:v>1</x:v>
      </x:c>
      <x:c r="AH26" s="102"/>
      <x:c r="AI26" s="102"/>
      <x:c r="AJ26" s="102"/>
      <x:c r="AK26" s="102"/>
      <x:c r="AL26" s="513" t="s">
        <x:v>269</x:v>
      </x:c>
      <x:c r="AM26" s="102"/>
      <x:c r="AN26" s="129"/>
      <x:c r="AO26" s="102"/>
      <x:c r="AP26" s="102"/>
      <x:c r="AQ26" s="102"/>
      <x:c r="AR26" s="129"/>
      <x:c r="AS26" s="102"/>
      <x:c r="AT26" s="129"/>
      <x:c r="AU26" s="102"/>
      <x:c r="AV26" s="102"/>
      <x:c r="AW26" s="102"/>
      <x:c r="AX26" s="102"/>
      <x:c r="AY26" s="102"/>
      <x:c r="AZ26" s="102">
        <x:v>1</x:v>
      </x:c>
      <x:c r="BA26" s="129">
        <x:v>1</x:v>
      </x:c>
      <x:c r="BB26" s="102"/>
      <x:c r="BC26" s="102"/>
      <x:c r="BD26" s="102"/>
      <x:c r="BE26" s="102">
        <x:v>1</x:v>
      </x:c>
      <x:c r="BF26" s="102">
        <x:v>12</x:v>
      </x:c>
      <x:c r="BG26" s="102"/>
      <x:c r="BH26" s="102"/>
      <x:c r="BI26" s="102"/>
      <x:c r="BJ26" s="129"/>
      <x:c r="BK26" s="102"/>
      <x:c r="BL26" s="129"/>
      <x:c r="BM26" s="102"/>
      <x:c r="BN26" s="129"/>
      <x:c r="BO26" s="102"/>
      <x:c r="BP26" s="129"/>
      <x:c r="BQ26" s="734"/>
      <x:c r="BR26" s="102"/>
      <x:c r="BS26" s="102"/>
      <x:c r="BT26" s="102"/>
      <x:c r="BU26" s="102"/>
      <x:c r="BV26" s="513" t="s">
        <x:v>269</x:v>
      </x:c>
      <x:c r="BW26" s="102"/>
      <x:c r="BX26" s="102"/>
      <x:c r="BY26" s="129"/>
      <x:c r="BZ26" s="102"/>
      <x:c r="CA26" s="129"/>
      <x:c r="CB26" s="102"/>
      <x:c r="CC26" s="129"/>
      <x:c r="CD26" s="102"/>
      <x:c r="CE26" s="102">
        <x:v>1</x:v>
      </x:c>
      <x:c r="CF26" s="129">
        <x:v>18</x:v>
      </x:c>
      <x:c r="CG26" s="102"/>
      <x:c r="CH26" s="102">
        <x:v>1</x:v>
      </x:c>
      <x:c r="CI26" s="102"/>
      <x:c r="CJ26" s="102"/>
      <x:c r="CK26" s="102"/>
      <x:c r="CL26" s="102"/>
      <x:c r="CM26" s="102"/>
      <x:c r="CN26" s="102"/>
      <x:c r="CO26" s="102"/>
      <x:c r="CP26" s="129"/>
      <x:c r="CQ26" s="102"/>
      <x:c r="CR26" s="129"/>
      <x:c r="CS26" s="102">
        <x:v>15</x:v>
      </x:c>
      <x:c r="CT26" s="734"/>
      <x:c r="CU26" s="102"/>
      <x:c r="CV26" s="102">
        <x:v>1</x:v>
      </x:c>
      <x:c r="CW26" s="102"/>
      <x:c r="CX26" s="102">
        <x:v>1</x:v>
      </x:c>
      <x:c r="CY26" s="513" t="s">
        <x:v>269</x:v>
      </x:c>
      <x:c r="CZ26" s="209">
        <x:v>1</x:v>
      </x:c>
      <x:c r="DA26" s="129">
        <x:v>170.94</x:v>
      </x:c>
      <x:c r="DB26" s="209"/>
      <x:c r="DC26" s="211"/>
      <x:c r="DD26" s="209"/>
      <x:c r="DE26" s="211"/>
      <x:c r="DF26" s="209"/>
      <x:c r="DG26" s="920"/>
    </x:row>
    <x:row r="27" spans="1:111" ht="17.100000000000001" customHeight="1">
      <x:c r="A27" s="513" t="s">
        <x:v>756</x:v>
      </x:c>
      <x:c r="B27" s="95"/>
      <x:c r="C27" s="129"/>
      <x:c r="D27" s="102"/>
      <x:c r="E27" s="129"/>
      <x:c r="F27" s="102"/>
      <x:c r="G27" s="129"/>
      <x:c r="H27" s="102"/>
      <x:c r="I27" s="129"/>
      <x:c r="J27" s="102"/>
      <x:c r="K27" s="102"/>
      <x:c r="L27" s="129"/>
      <x:c r="M27" s="102"/>
      <x:c r="N27" s="102"/>
      <x:c r="O27" s="102"/>
      <x:c r="P27" s="102"/>
      <x:c r="Q27" s="102"/>
      <x:c r="R27" s="129"/>
      <x:c r="S27" s="102">
        <x:v>1</x:v>
      </x:c>
      <x:c r="T27" s="129">
        <x:v>16</x:v>
      </x:c>
      <x:c r="U27" s="102"/>
      <x:c r="V27" s="129"/>
      <x:c r="W27" s="102"/>
      <x:c r="X27" s="102">
        <x:v>3</x:v>
      </x:c>
      <x:c r="Y27" s="102"/>
      <x:c r="Z27" s="102"/>
      <x:c r="AA27" s="102"/>
      <x:c r="AB27" s="102"/>
      <x:c r="AC27" s="102"/>
      <x:c r="AD27" s="102"/>
      <x:c r="AE27" s="102"/>
      <x:c r="AF27" s="102"/>
      <x:c r="AG27" s="102">
        <x:v>1</x:v>
      </x:c>
      <x:c r="AH27" s="102"/>
      <x:c r="AI27" s="102"/>
      <x:c r="AJ27" s="102"/>
      <x:c r="AK27" s="102"/>
      <x:c r="AL27" s="513" t="s">
        <x:v>756</x:v>
      </x:c>
      <x:c r="AM27" s="102"/>
      <x:c r="AN27" s="129"/>
      <x:c r="AO27" s="102"/>
      <x:c r="AP27" s="102"/>
      <x:c r="AQ27" s="102"/>
      <x:c r="AR27" s="129"/>
      <x:c r="AS27" s="102"/>
      <x:c r="AT27" s="129"/>
      <x:c r="AU27" s="102"/>
      <x:c r="AV27" s="102"/>
      <x:c r="AW27" s="102"/>
      <x:c r="AX27" s="102"/>
      <x:c r="AY27" s="102"/>
      <x:c r="AZ27" s="102"/>
      <x:c r="BA27" s="129"/>
      <x:c r="BB27" s="102"/>
      <x:c r="BC27" s="102"/>
      <x:c r="BD27" s="102"/>
      <x:c r="BE27" s="102">
        <x:v>1</x:v>
      </x:c>
      <x:c r="BF27" s="102">
        <x:v>3</x:v>
      </x:c>
      <x:c r="BG27" s="102"/>
      <x:c r="BH27" s="102"/>
      <x:c r="BI27" s="102"/>
      <x:c r="BJ27" s="129"/>
      <x:c r="BK27" s="102"/>
      <x:c r="BL27" s="129"/>
      <x:c r="BM27" s="102"/>
      <x:c r="BN27" s="129"/>
      <x:c r="BO27" s="102"/>
      <x:c r="BP27" s="129"/>
      <x:c r="BQ27" s="734"/>
      <x:c r="BR27" s="102"/>
      <x:c r="BS27" s="102"/>
      <x:c r="BT27" s="102"/>
      <x:c r="BU27" s="102"/>
      <x:c r="BV27" s="513" t="s">
        <x:v>756</x:v>
      </x:c>
      <x:c r="BW27" s="102"/>
      <x:c r="BX27" s="102"/>
      <x:c r="BY27" s="129"/>
      <x:c r="BZ27" s="102"/>
      <x:c r="CA27" s="129"/>
      <x:c r="CB27" s="102"/>
      <x:c r="CC27" s="129"/>
      <x:c r="CD27" s="102"/>
      <x:c r="CE27" s="102"/>
      <x:c r="CF27" s="129"/>
      <x:c r="CG27" s="102"/>
      <x:c r="CH27" s="102"/>
      <x:c r="CI27" s="102"/>
      <x:c r="CJ27" s="102"/>
      <x:c r="CK27" s="102"/>
      <x:c r="CL27" s="102"/>
      <x:c r="CM27" s="102"/>
      <x:c r="CN27" s="102"/>
      <x:c r="CO27" s="102"/>
      <x:c r="CP27" s="129"/>
      <x:c r="CQ27" s="102">
        <x:v>1</x:v>
      </x:c>
      <x:c r="CR27" s="129">
        <x:v>28</x:v>
      </x:c>
      <x:c r="CS27" s="102">
        <x:v>2</x:v>
      </x:c>
      <x:c r="CT27" s="734"/>
      <x:c r="CU27" s="102"/>
      <x:c r="CV27" s="102"/>
      <x:c r="CW27" s="102">
        <x:v>1</x:v>
      </x:c>
      <x:c r="CX27" s="102">
        <x:v>1</x:v>
      </x:c>
      <x:c r="CY27" s="513" t="s">
        <x:v>756</x:v>
      </x:c>
      <x:c r="CZ27" s="209"/>
      <x:c r="DA27" s="129"/>
      <x:c r="DB27" s="209"/>
      <x:c r="DC27" s="211"/>
      <x:c r="DD27" s="209"/>
      <x:c r="DE27" s="211"/>
      <x:c r="DF27" s="209"/>
      <x:c r="DG27" s="920"/>
    </x:row>
    <x:row r="28" spans="1:111" ht="17.100000000000001" customHeight="1">
      <x:c r="A28" s="513" t="s">
        <x:v>732</x:v>
      </x:c>
      <x:c r="B28" s="95"/>
      <x:c r="C28" s="129"/>
      <x:c r="D28" s="102"/>
      <x:c r="E28" s="129"/>
      <x:c r="F28" s="102"/>
      <x:c r="G28" s="129"/>
      <x:c r="H28" s="102"/>
      <x:c r="I28" s="129"/>
      <x:c r="J28" s="102">
        <x:v>1</x:v>
      </x:c>
      <x:c r="K28" s="102"/>
      <x:c r="L28" s="129"/>
      <x:c r="M28" s="102"/>
      <x:c r="N28" s="102"/>
      <x:c r="O28" s="102"/>
      <x:c r="P28" s="102"/>
      <x:c r="Q28" s="102"/>
      <x:c r="R28" s="129"/>
      <x:c r="S28" s="102"/>
      <x:c r="T28" s="129"/>
      <x:c r="U28" s="102">
        <x:v>1</x:v>
      </x:c>
      <x:c r="V28" s="129">
        <x:v>81.540000000000006</x:v>
      </x:c>
      <x:c r="W28" s="102"/>
      <x:c r="X28" s="102">
        <x:v>16</x:v>
      </x:c>
      <x:c r="Y28" s="102"/>
      <x:c r="Z28" s="102"/>
      <x:c r="AA28" s="102">
        <x:v>1</x:v>
      </x:c>
      <x:c r="AB28" s="102"/>
      <x:c r="AC28" s="102"/>
      <x:c r="AD28" s="102"/>
      <x:c r="AE28" s="102"/>
      <x:c r="AF28" s="102"/>
      <x:c r="AG28" s="102">
        <x:v>1</x:v>
      </x:c>
      <x:c r="AH28" s="102"/>
      <x:c r="AI28" s="102"/>
      <x:c r="AJ28" s="102">
        <x:v>6</x:v>
      </x:c>
      <x:c r="AK28" s="102">
        <x:v>2</x:v>
      </x:c>
      <x:c r="AL28" s="513" t="s">
        <x:v>732</x:v>
      </x:c>
      <x:c r="AM28" s="102"/>
      <x:c r="AN28" s="129"/>
      <x:c r="AO28" s="102"/>
      <x:c r="AP28" s="102"/>
      <x:c r="AQ28" s="102"/>
      <x:c r="AR28" s="129"/>
      <x:c r="AS28" s="102"/>
      <x:c r="AT28" s="129"/>
      <x:c r="AU28" s="102"/>
      <x:c r="AV28" s="102"/>
      <x:c r="AW28" s="102"/>
      <x:c r="AX28" s="102"/>
      <x:c r="AY28" s="102"/>
      <x:c r="AZ28" s="102"/>
      <x:c r="BA28" s="129"/>
      <x:c r="BB28" s="102"/>
      <x:c r="BC28" s="102"/>
      <x:c r="BD28" s="102"/>
      <x:c r="BE28" s="102">
        <x:v>1</x:v>
      </x:c>
      <x:c r="BF28" s="102">
        <x:v>7</x:v>
      </x:c>
      <x:c r="BG28" s="102"/>
      <x:c r="BH28" s="102"/>
      <x:c r="BI28" s="102"/>
      <x:c r="BJ28" s="129"/>
      <x:c r="BK28" s="102"/>
      <x:c r="BL28" s="129"/>
      <x:c r="BM28" s="102"/>
      <x:c r="BN28" s="129"/>
      <x:c r="BO28" s="102"/>
      <x:c r="BP28" s="129"/>
      <x:c r="BQ28" s="734"/>
      <x:c r="BR28" s="102"/>
      <x:c r="BS28" s="102"/>
      <x:c r="BT28" s="102"/>
      <x:c r="BU28" s="102"/>
      <x:c r="BV28" s="513" t="s">
        <x:v>732</x:v>
      </x:c>
      <x:c r="BW28" s="102"/>
      <x:c r="BX28" s="102"/>
      <x:c r="BY28" s="129"/>
      <x:c r="BZ28" s="102"/>
      <x:c r="CA28" s="129"/>
      <x:c r="CB28" s="102"/>
      <x:c r="CC28" s="129"/>
      <x:c r="CD28" s="102"/>
      <x:c r="CE28" s="102">
        <x:v>1</x:v>
      </x:c>
      <x:c r="CF28" s="129">
        <x:v>15</x:v>
      </x:c>
      <x:c r="CG28" s="102"/>
      <x:c r="CH28" s="102">
        <x:v>1</x:v>
      </x:c>
      <x:c r="CI28" s="102"/>
      <x:c r="CJ28" s="102"/>
      <x:c r="CK28" s="102"/>
      <x:c r="CL28" s="102"/>
      <x:c r="CM28" s="102"/>
      <x:c r="CN28" s="102"/>
      <x:c r="CO28" s="102"/>
      <x:c r="CP28" s="129"/>
      <x:c r="CQ28" s="102">
        <x:v>1</x:v>
      </x:c>
      <x:c r="CR28" s="129">
        <x:v>105</x:v>
      </x:c>
      <x:c r="CS28" s="102">
        <x:v>5</x:v>
      </x:c>
      <x:c r="CT28" s="734"/>
      <x:c r="CU28" s="102"/>
      <x:c r="CV28" s="102"/>
      <x:c r="CW28" s="102"/>
      <x:c r="CX28" s="102"/>
      <x:c r="CY28" s="513" t="s">
        <x:v>732</x:v>
      </x:c>
      <x:c r="CZ28" s="209">
        <x:v>1</x:v>
      </x:c>
      <x:c r="DA28" s="129">
        <x:v>66</x:v>
      </x:c>
      <x:c r="DB28" s="209"/>
      <x:c r="DC28" s="211"/>
      <x:c r="DD28" s="209"/>
      <x:c r="DE28" s="211"/>
      <x:c r="DF28" s="209"/>
      <x:c r="DG28" s="920"/>
    </x:row>
    <x:row r="29" spans="1:111" ht="17.100000000000001" customHeight="1">
      <x:c r="A29" s="513" t="s">
        <x:v>782</x:v>
      </x:c>
      <x:c r="B29" s="95"/>
      <x:c r="C29" s="129"/>
      <x:c r="D29" s="102"/>
      <x:c r="E29" s="129"/>
      <x:c r="F29" s="102"/>
      <x:c r="G29" s="129"/>
      <x:c r="H29" s="102"/>
      <x:c r="I29" s="129"/>
      <x:c r="J29" s="102">
        <x:v>3</x:v>
      </x:c>
      <x:c r="K29" s="102"/>
      <x:c r="L29" s="129"/>
      <x:c r="M29" s="102">
        <x:v>1</x:v>
      </x:c>
      <x:c r="N29" s="102"/>
      <x:c r="O29" s="102"/>
      <x:c r="P29" s="102"/>
      <x:c r="Q29" s="102"/>
      <x:c r="R29" s="129"/>
      <x:c r="S29" s="102">
        <x:v>1</x:v>
      </x:c>
      <x:c r="T29" s="129">
        <x:v>32</x:v>
      </x:c>
      <x:c r="U29" s="102">
        <x:v>1</x:v>
      </x:c>
      <x:c r="V29" s="129">
        <x:v>92</x:v>
      </x:c>
      <x:c r="W29" s="102">
        <x:v>5</x:v>
      </x:c>
      <x:c r="X29" s="102">
        <x:v>38</x:v>
      </x:c>
      <x:c r="Y29" s="102"/>
      <x:c r="Z29" s="102"/>
      <x:c r="AA29" s="102">
        <x:v>1</x:v>
      </x:c>
      <x:c r="AB29" s="102"/>
      <x:c r="AC29" s="102">
        <x:v>1</x:v>
      </x:c>
      <x:c r="AD29" s="102">
        <x:v>1</x:v>
      </x:c>
      <x:c r="AE29" s="102"/>
      <x:c r="AF29" s="102"/>
      <x:c r="AG29" s="102">
        <x:v>1</x:v>
      </x:c>
      <x:c r="AH29" s="102"/>
      <x:c r="AI29" s="102"/>
      <x:c r="AJ29" s="102">
        <x:v>7</x:v>
      </x:c>
      <x:c r="AK29" s="102">
        <x:v>2</x:v>
      </x:c>
      <x:c r="AL29" s="513" t="s">
        <x:v>782</x:v>
      </x:c>
      <x:c r="AM29" s="102"/>
      <x:c r="AN29" s="129"/>
      <x:c r="AO29" s="102"/>
      <x:c r="AP29" s="102"/>
      <x:c r="AQ29" s="102"/>
      <x:c r="AR29" s="129"/>
      <x:c r="AS29" s="102"/>
      <x:c r="AT29" s="129"/>
      <x:c r="AU29" s="102"/>
      <x:c r="AV29" s="102"/>
      <x:c r="AW29" s="102"/>
      <x:c r="AX29" s="102"/>
      <x:c r="AY29" s="102"/>
      <x:c r="AZ29" s="102"/>
      <x:c r="BA29" s="129"/>
      <x:c r="BB29" s="102"/>
      <x:c r="BC29" s="102"/>
      <x:c r="BD29" s="102"/>
      <x:c r="BE29" s="102">
        <x:v>1</x:v>
      </x:c>
      <x:c r="BF29" s="102">
        <x:v>16</x:v>
      </x:c>
      <x:c r="BG29" s="102"/>
      <x:c r="BH29" s="102"/>
      <x:c r="BI29" s="102"/>
      <x:c r="BJ29" s="129"/>
      <x:c r="BK29" s="102"/>
      <x:c r="BL29" s="129"/>
      <x:c r="BM29" s="102"/>
      <x:c r="BN29" s="129"/>
      <x:c r="BO29" s="102"/>
      <x:c r="BP29" s="129"/>
      <x:c r="BQ29" s="734"/>
      <x:c r="BR29" s="102"/>
      <x:c r="BS29" s="102"/>
      <x:c r="BT29" s="102"/>
      <x:c r="BU29" s="102"/>
      <x:c r="BV29" s="513" t="s">
        <x:v>782</x:v>
      </x:c>
      <x:c r="BW29" s="102"/>
      <x:c r="BX29" s="102"/>
      <x:c r="BY29" s="129"/>
      <x:c r="BZ29" s="102"/>
      <x:c r="CA29" s="129"/>
      <x:c r="CB29" s="102"/>
      <x:c r="CC29" s="129"/>
      <x:c r="CD29" s="102"/>
      <x:c r="CE29" s="102">
        <x:v>1</x:v>
      </x:c>
      <x:c r="CF29" s="129">
        <x:v>47</x:v>
      </x:c>
      <x:c r="CG29" s="102"/>
      <x:c r="CH29" s="102"/>
      <x:c r="CI29" s="102"/>
      <x:c r="CJ29" s="102"/>
      <x:c r="CK29" s="102"/>
      <x:c r="CL29" s="102"/>
      <x:c r="CM29" s="102"/>
      <x:c r="CN29" s="102"/>
      <x:c r="CO29" s="102"/>
      <x:c r="CP29" s="129"/>
      <x:c r="CQ29" s="102">
        <x:v>1</x:v>
      </x:c>
      <x:c r="CR29" s="129">
        <x:v>285</x:v>
      </x:c>
      <x:c r="CS29" s="102">
        <x:v>18</x:v>
      </x:c>
      <x:c r="CT29" s="734"/>
      <x:c r="CU29" s="102"/>
      <x:c r="CV29" s="102">
        <x:v>1</x:v>
      </x:c>
      <x:c r="CW29" s="102">
        <x:v>1</x:v>
      </x:c>
      <x:c r="CX29" s="102"/>
      <x:c r="CY29" s="513" t="s">
        <x:v>782</x:v>
      </x:c>
      <x:c r="CZ29" s="209">
        <x:v>2</x:v>
      </x:c>
      <x:c r="DA29" s="129">
        <x:v>139.65000000000001</x:v>
      </x:c>
      <x:c r="DB29" s="209"/>
      <x:c r="DC29" s="211"/>
      <x:c r="DD29" s="209"/>
      <x:c r="DE29" s="211"/>
      <x:c r="DF29" s="209"/>
      <x:c r="DG29" s="920"/>
    </x:row>
    <x:row r="30" spans="1:111" ht="17.100000000000001" customHeight="1">
      <x:c r="A30" s="513" t="s">
        <x:v>722</x:v>
      </x:c>
      <x:c r="B30" s="95"/>
      <x:c r="C30" s="129"/>
      <x:c r="D30" s="102"/>
      <x:c r="E30" s="129"/>
      <x:c r="F30" s="102"/>
      <x:c r="G30" s="129"/>
      <x:c r="H30" s="102"/>
      <x:c r="I30" s="129"/>
      <x:c r="J30" s="102">
        <x:v>2</x:v>
      </x:c>
      <x:c r="K30" s="102"/>
      <x:c r="L30" s="129"/>
      <x:c r="M30" s="102"/>
      <x:c r="N30" s="102"/>
      <x:c r="O30" s="102">
        <x:v>1</x:v>
      </x:c>
      <x:c r="P30" s="102">
        <x:v>6</x:v>
      </x:c>
      <x:c r="Q30" s="102"/>
      <x:c r="R30" s="129"/>
      <x:c r="S30" s="102"/>
      <x:c r="T30" s="129"/>
      <x:c r="U30" s="102">
        <x:v>1</x:v>
      </x:c>
      <x:c r="V30" s="129">
        <x:v>66</x:v>
      </x:c>
      <x:c r="W30" s="102"/>
      <x:c r="X30" s="102">
        <x:v>26</x:v>
      </x:c>
      <x:c r="Y30" s="102"/>
      <x:c r="Z30" s="102"/>
      <x:c r="AA30" s="102">
        <x:v>1</x:v>
      </x:c>
      <x:c r="AB30" s="102"/>
      <x:c r="AC30" s="102"/>
      <x:c r="AD30" s="102">
        <x:v>1</x:v>
      </x:c>
      <x:c r="AE30" s="102"/>
      <x:c r="AF30" s="102"/>
      <x:c r="AG30" s="102">
        <x:v>1</x:v>
      </x:c>
      <x:c r="AH30" s="102"/>
      <x:c r="AI30" s="102"/>
      <x:c r="AJ30" s="102">
        <x:v>6</x:v>
      </x:c>
      <x:c r="AK30" s="102">
        <x:v>2</x:v>
      </x:c>
      <x:c r="AL30" s="513" t="s">
        <x:v>722</x:v>
      </x:c>
      <x:c r="AM30" s="102"/>
      <x:c r="AN30" s="129"/>
      <x:c r="AO30" s="102"/>
      <x:c r="AP30" s="102"/>
      <x:c r="AQ30" s="102"/>
      <x:c r="AR30" s="129"/>
      <x:c r="AS30" s="102"/>
      <x:c r="AT30" s="129"/>
      <x:c r="AU30" s="102"/>
      <x:c r="AV30" s="102"/>
      <x:c r="AW30" s="102"/>
      <x:c r="AX30" s="102"/>
      <x:c r="AY30" s="102"/>
      <x:c r="AZ30" s="102">
        <x:v>1</x:v>
      </x:c>
      <x:c r="BA30" s="129">
        <x:v>1</x:v>
      </x:c>
      <x:c r="BB30" s="102"/>
      <x:c r="BC30" s="102"/>
      <x:c r="BD30" s="102"/>
      <x:c r="BE30" s="102">
        <x:v>1</x:v>
      </x:c>
      <x:c r="BF30" s="102">
        <x:v>8</x:v>
      </x:c>
      <x:c r="BG30" s="102"/>
      <x:c r="BH30" s="102"/>
      <x:c r="BI30" s="102"/>
      <x:c r="BJ30" s="129"/>
      <x:c r="BK30" s="102"/>
      <x:c r="BL30" s="129"/>
      <x:c r="BM30" s="102"/>
      <x:c r="BN30" s="129"/>
      <x:c r="BO30" s="102"/>
      <x:c r="BP30" s="129"/>
      <x:c r="BQ30" s="734"/>
      <x:c r="BR30" s="102"/>
      <x:c r="BS30" s="102"/>
      <x:c r="BT30" s="102"/>
      <x:c r="BU30" s="102"/>
      <x:c r="BV30" s="513" t="s">
        <x:v>722</x:v>
      </x:c>
      <x:c r="BW30" s="102"/>
      <x:c r="BX30" s="102"/>
      <x:c r="BY30" s="129"/>
      <x:c r="BZ30" s="102"/>
      <x:c r="CA30" s="129"/>
      <x:c r="CB30" s="102"/>
      <x:c r="CC30" s="129"/>
      <x:c r="CD30" s="102"/>
      <x:c r="CE30" s="102">
        <x:v>1</x:v>
      </x:c>
      <x:c r="CF30" s="129">
        <x:v>8</x:v>
      </x:c>
      <x:c r="CG30" s="102"/>
      <x:c r="CH30" s="102"/>
      <x:c r="CI30" s="102"/>
      <x:c r="CJ30" s="102">
        <x:v>1</x:v>
      </x:c>
      <x:c r="CK30" s="102"/>
      <x:c r="CL30" s="102"/>
      <x:c r="CM30" s="102"/>
      <x:c r="CN30" s="102"/>
      <x:c r="CO30" s="102"/>
      <x:c r="CP30" s="129"/>
      <x:c r="CQ30" s="102">
        <x:v>1</x:v>
      </x:c>
      <x:c r="CR30" s="129">
        <x:v>164</x:v>
      </x:c>
      <x:c r="CS30" s="102">
        <x:v>7</x:v>
      </x:c>
      <x:c r="CT30" s="734"/>
      <x:c r="CU30" s="102"/>
      <x:c r="CV30" s="102"/>
      <x:c r="CW30" s="102">
        <x:v>1</x:v>
      </x:c>
      <x:c r="CX30" s="102"/>
      <x:c r="CY30" s="513" t="s">
        <x:v>722</x:v>
      </x:c>
      <x:c r="CZ30" s="209">
        <x:v>1</x:v>
      </x:c>
      <x:c r="DA30" s="129">
        <x:v>66</x:v>
      </x:c>
      <x:c r="DB30" s="209"/>
      <x:c r="DC30" s="211"/>
      <x:c r="DD30" s="209"/>
      <x:c r="DE30" s="211"/>
      <x:c r="DF30" s="209"/>
      <x:c r="DG30" s="920"/>
    </x:row>
    <x:row r="31" spans="1:111" ht="17.100000000000001" customHeight="1">
      <x:c r="A31" s="513" t="s">
        <x:v>798</x:v>
      </x:c>
      <x:c r="B31" s="95"/>
      <x:c r="C31" s="129"/>
      <x:c r="D31" s="102"/>
      <x:c r="E31" s="129"/>
      <x:c r="F31" s="102"/>
      <x:c r="G31" s="129"/>
      <x:c r="H31" s="102"/>
      <x:c r="I31" s="129"/>
      <x:c r="J31" s="102">
        <x:v>1</x:v>
      </x:c>
      <x:c r="K31" s="102"/>
      <x:c r="L31" s="129"/>
      <x:c r="M31" s="102"/>
      <x:c r="N31" s="102"/>
      <x:c r="O31" s="102">
        <x:v>1</x:v>
      </x:c>
      <x:c r="P31" s="102">
        <x:v>1</x:v>
      </x:c>
      <x:c r="Q31" s="102"/>
      <x:c r="R31" s="129"/>
      <x:c r="S31" s="102"/>
      <x:c r="T31" s="129"/>
      <x:c r="U31" s="102"/>
      <x:c r="V31" s="129"/>
      <x:c r="W31" s="102"/>
      <x:c r="X31" s="102">
        <x:v>15</x:v>
      </x:c>
      <x:c r="Y31" s="102"/>
      <x:c r="Z31" s="102"/>
      <x:c r="AA31" s="102">
        <x:v>1</x:v>
      </x:c>
      <x:c r="AB31" s="102"/>
      <x:c r="AC31" s="102">
        <x:v>1</x:v>
      </x:c>
      <x:c r="AD31" s="102">
        <x:v>2</x:v>
      </x:c>
      <x:c r="AE31" s="102"/>
      <x:c r="AF31" s="102"/>
      <x:c r="AG31" s="102">
        <x:v>1</x:v>
      </x:c>
      <x:c r="AH31" s="102"/>
      <x:c r="AI31" s="102"/>
      <x:c r="AJ31" s="102">
        <x:v>1</x:v>
      </x:c>
      <x:c r="AK31" s="102">
        <x:v>1</x:v>
      </x:c>
      <x:c r="AL31" s="513" t="s">
        <x:v>798</x:v>
      </x:c>
      <x:c r="AM31" s="102"/>
      <x:c r="AN31" s="129"/>
      <x:c r="AO31" s="102"/>
      <x:c r="AP31" s="102"/>
      <x:c r="AQ31" s="102"/>
      <x:c r="AR31" s="129"/>
      <x:c r="AS31" s="102"/>
      <x:c r="AT31" s="129"/>
      <x:c r="AU31" s="102"/>
      <x:c r="AV31" s="102"/>
      <x:c r="AW31" s="102"/>
      <x:c r="AX31" s="102"/>
      <x:c r="AY31" s="102"/>
      <x:c r="AZ31" s="102"/>
      <x:c r="BA31" s="129"/>
      <x:c r="BB31" s="102"/>
      <x:c r="BC31" s="102"/>
      <x:c r="BD31" s="102"/>
      <x:c r="BE31" s="102">
        <x:v>1</x:v>
      </x:c>
      <x:c r="BF31" s="102">
        <x:v>4</x:v>
      </x:c>
      <x:c r="BG31" s="102"/>
      <x:c r="BH31" s="102"/>
      <x:c r="BI31" s="102"/>
      <x:c r="BJ31" s="129"/>
      <x:c r="BK31" s="102"/>
      <x:c r="BL31" s="129"/>
      <x:c r="BM31" s="102"/>
      <x:c r="BN31" s="129"/>
      <x:c r="BO31" s="102"/>
      <x:c r="BP31" s="129"/>
      <x:c r="BQ31" s="734"/>
      <x:c r="BR31" s="102"/>
      <x:c r="BS31" s="102"/>
      <x:c r="BT31" s="102"/>
      <x:c r="BU31" s="102"/>
      <x:c r="BV31" s="513" t="s">
        <x:v>798</x:v>
      </x:c>
      <x:c r="BW31" s="102"/>
      <x:c r="BX31" s="102"/>
      <x:c r="BY31" s="129"/>
      <x:c r="BZ31" s="102"/>
      <x:c r="CA31" s="129"/>
      <x:c r="CB31" s="102"/>
      <x:c r="CC31" s="129"/>
      <x:c r="CD31" s="102"/>
      <x:c r="CE31" s="102"/>
      <x:c r="CF31" s="129"/>
      <x:c r="CG31" s="102"/>
      <x:c r="CH31" s="102"/>
      <x:c r="CI31" s="102">
        <x:v>1</x:v>
      </x:c>
      <x:c r="CJ31" s="102">
        <x:v>1</x:v>
      </x:c>
      <x:c r="CK31" s="102"/>
      <x:c r="CL31" s="102"/>
      <x:c r="CM31" s="102"/>
      <x:c r="CN31" s="102"/>
      <x:c r="CO31" s="102"/>
      <x:c r="CP31" s="129"/>
      <x:c r="CQ31" s="102">
        <x:v>1</x:v>
      </x:c>
      <x:c r="CR31" s="129">
        <x:v>76</x:v>
      </x:c>
      <x:c r="CS31" s="102">
        <x:v>7</x:v>
      </x:c>
      <x:c r="CT31" s="734"/>
      <x:c r="CU31" s="102">
        <x:v>1</x:v>
      </x:c>
      <x:c r="CV31" s="102"/>
      <x:c r="CW31" s="102">
        <x:v>1</x:v>
      </x:c>
      <x:c r="CX31" s="102"/>
      <x:c r="CY31" s="513" t="s">
        <x:v>798</x:v>
      </x:c>
      <x:c r="CZ31" s="209"/>
      <x:c r="DA31" s="129"/>
      <x:c r="DB31" s="209"/>
      <x:c r="DC31" s="211"/>
      <x:c r="DD31" s="209"/>
      <x:c r="DE31" s="211"/>
      <x:c r="DF31" s="209"/>
      <x:c r="DG31" s="920"/>
    </x:row>
    <x:row r="32" spans="1:111" ht="17.100000000000001" customHeight="1">
      <x:c r="A32" s="513" t="s">
        <x:v>778</x:v>
      </x:c>
      <x:c r="B32" s="95"/>
      <x:c r="C32" s="129"/>
      <x:c r="D32" s="102"/>
      <x:c r="E32" s="129"/>
      <x:c r="F32" s="102"/>
      <x:c r="G32" s="129"/>
      <x:c r="H32" s="102"/>
      <x:c r="I32" s="129"/>
      <x:c r="J32" s="102">
        <x:v>2</x:v>
      </x:c>
      <x:c r="K32" s="102"/>
      <x:c r="L32" s="129"/>
      <x:c r="M32" s="102"/>
      <x:c r="N32" s="102"/>
      <x:c r="O32" s="102"/>
      <x:c r="P32" s="102"/>
      <x:c r="Q32" s="102"/>
      <x:c r="R32" s="129"/>
      <x:c r="S32" s="102">
        <x:v>1</x:v>
      </x:c>
      <x:c r="T32" s="129">
        <x:v>25</x:v>
      </x:c>
      <x:c r="U32" s="102">
        <x:v>1</x:v>
      </x:c>
      <x:c r="V32" s="129">
        <x:v>84</x:v>
      </x:c>
      <x:c r="W32" s="102"/>
      <x:c r="X32" s="102">
        <x:v>14</x:v>
      </x:c>
      <x:c r="Y32" s="102"/>
      <x:c r="Z32" s="102"/>
      <x:c r="AA32" s="102">
        <x:v>1</x:v>
      </x:c>
      <x:c r="AB32" s="102"/>
      <x:c r="AC32" s="102"/>
      <x:c r="AD32" s="102"/>
      <x:c r="AE32" s="102"/>
      <x:c r="AF32" s="102"/>
      <x:c r="AG32" s="102">
        <x:v>1</x:v>
      </x:c>
      <x:c r="AH32" s="102"/>
      <x:c r="AI32" s="102"/>
      <x:c r="AJ32" s="102">
        <x:v>3</x:v>
      </x:c>
      <x:c r="AK32" s="102">
        <x:v>1</x:v>
      </x:c>
      <x:c r="AL32" s="513" t="s">
        <x:v>778</x:v>
      </x:c>
      <x:c r="AM32" s="102"/>
      <x:c r="AN32" s="129"/>
      <x:c r="AO32" s="102"/>
      <x:c r="AP32" s="102"/>
      <x:c r="AQ32" s="102"/>
      <x:c r="AR32" s="129"/>
      <x:c r="AS32" s="102"/>
      <x:c r="AT32" s="129"/>
      <x:c r="AU32" s="102"/>
      <x:c r="AV32" s="102"/>
      <x:c r="AW32" s="102"/>
      <x:c r="AX32" s="102"/>
      <x:c r="AY32" s="102"/>
      <x:c r="AZ32" s="102"/>
      <x:c r="BA32" s="129"/>
      <x:c r="BB32" s="102"/>
      <x:c r="BC32" s="102"/>
      <x:c r="BD32" s="102"/>
      <x:c r="BE32" s="102">
        <x:v>1</x:v>
      </x:c>
      <x:c r="BF32" s="102">
        <x:v>19</x:v>
      </x:c>
      <x:c r="BG32" s="102"/>
      <x:c r="BH32" s="102"/>
      <x:c r="BI32" s="102"/>
      <x:c r="BJ32" s="129"/>
      <x:c r="BK32" s="102"/>
      <x:c r="BL32" s="129"/>
      <x:c r="BM32" s="102"/>
      <x:c r="BN32" s="129"/>
      <x:c r="BO32" s="102"/>
      <x:c r="BP32" s="129"/>
      <x:c r="BQ32" s="734"/>
      <x:c r="BR32" s="102"/>
      <x:c r="BS32" s="102"/>
      <x:c r="BT32" s="102"/>
      <x:c r="BU32" s="102"/>
      <x:c r="BV32" s="513" t="s">
        <x:v>778</x:v>
      </x:c>
      <x:c r="BW32" s="102"/>
      <x:c r="BX32" s="102"/>
      <x:c r="BY32" s="129"/>
      <x:c r="BZ32" s="102"/>
      <x:c r="CA32" s="129"/>
      <x:c r="CB32" s="102"/>
      <x:c r="CC32" s="129"/>
      <x:c r="CD32" s="102"/>
      <x:c r="CE32" s="102">
        <x:v>1</x:v>
      </x:c>
      <x:c r="CF32" s="129">
        <x:v>47</x:v>
      </x:c>
      <x:c r="CG32" s="102"/>
      <x:c r="CH32" s="102"/>
      <x:c r="CI32" s="102"/>
      <x:c r="CJ32" s="102">
        <x:v>1</x:v>
      </x:c>
      <x:c r="CK32" s="102"/>
      <x:c r="CL32" s="102"/>
      <x:c r="CM32" s="102"/>
      <x:c r="CN32" s="102"/>
      <x:c r="CO32" s="102"/>
      <x:c r="CP32" s="129"/>
      <x:c r="CQ32" s="102">
        <x:v>1</x:v>
      </x:c>
      <x:c r="CR32" s="129">
        <x:v>216</x:v>
      </x:c>
      <x:c r="CS32" s="102">
        <x:v>9</x:v>
      </x:c>
      <x:c r="CT32" s="734"/>
      <x:c r="CU32" s="102">
        <x:v>1</x:v>
      </x:c>
      <x:c r="CV32" s="102">
        <x:v>1</x:v>
      </x:c>
      <x:c r="CW32" s="102"/>
      <x:c r="CX32" s="102"/>
      <x:c r="CY32" s="513" t="s">
        <x:v>778</x:v>
      </x:c>
      <x:c r="CZ32" s="209">
        <x:v>2</x:v>
      </x:c>
      <x:c r="DA32" s="129">
        <x:v>130.77000000000001</x:v>
      </x:c>
      <x:c r="DB32" s="209"/>
      <x:c r="DC32" s="211"/>
      <x:c r="DD32" s="209"/>
      <x:c r="DE32" s="211"/>
      <x:c r="DF32" s="209"/>
      <x:c r="DG32" s="920"/>
    </x:row>
    <x:row r="33" spans="1:111" ht="17.100000000000001" customHeight="1">
      <x:c r="A33" s="513" t="s">
        <x:v>743</x:v>
      </x:c>
      <x:c r="B33" s="95"/>
      <x:c r="C33" s="129"/>
      <x:c r="D33" s="102"/>
      <x:c r="E33" s="129"/>
      <x:c r="F33" s="102"/>
      <x:c r="G33" s="129"/>
      <x:c r="H33" s="102"/>
      <x:c r="I33" s="129"/>
      <x:c r="J33" s="102">
        <x:v>1</x:v>
      </x:c>
      <x:c r="K33" s="102"/>
      <x:c r="L33" s="129"/>
      <x:c r="M33" s="102"/>
      <x:c r="N33" s="102"/>
      <x:c r="O33" s="102"/>
      <x:c r="P33" s="102"/>
      <x:c r="Q33" s="102"/>
      <x:c r="R33" s="129"/>
      <x:c r="S33" s="102"/>
      <x:c r="T33" s="129"/>
      <x:c r="U33" s="102"/>
      <x:c r="V33" s="129"/>
      <x:c r="W33" s="102"/>
      <x:c r="X33" s="102">
        <x:v>12</x:v>
      </x:c>
      <x:c r="Y33" s="102"/>
      <x:c r="Z33" s="102"/>
      <x:c r="AA33" s="102"/>
      <x:c r="AB33" s="102"/>
      <x:c r="AC33" s="102"/>
      <x:c r="AD33" s="102"/>
      <x:c r="AE33" s="102"/>
      <x:c r="AF33" s="102"/>
      <x:c r="AG33" s="102">
        <x:v>1</x:v>
      </x:c>
      <x:c r="AH33" s="102"/>
      <x:c r="AI33" s="102"/>
      <x:c r="AJ33" s="102"/>
      <x:c r="AK33" s="102"/>
      <x:c r="AL33" s="513" t="s">
        <x:v>743</x:v>
      </x:c>
      <x:c r="AM33" s="102"/>
      <x:c r="AN33" s="129"/>
      <x:c r="AO33" s="102"/>
      <x:c r="AP33" s="102"/>
      <x:c r="AQ33" s="102"/>
      <x:c r="AR33" s="129"/>
      <x:c r="AS33" s="102"/>
      <x:c r="AT33" s="129"/>
      <x:c r="AU33" s="102"/>
      <x:c r="AV33" s="102"/>
      <x:c r="AW33" s="102"/>
      <x:c r="AX33" s="102"/>
      <x:c r="AY33" s="102"/>
      <x:c r="AZ33" s="102"/>
      <x:c r="BA33" s="129"/>
      <x:c r="BB33" s="102"/>
      <x:c r="BC33" s="102"/>
      <x:c r="BD33" s="102"/>
      <x:c r="BE33" s="102">
        <x:v>1</x:v>
      </x:c>
      <x:c r="BF33" s="102">
        <x:v>3</x:v>
      </x:c>
      <x:c r="BG33" s="102"/>
      <x:c r="BH33" s="102"/>
      <x:c r="BI33" s="102"/>
      <x:c r="BJ33" s="129"/>
      <x:c r="BK33" s="102"/>
      <x:c r="BL33" s="129"/>
      <x:c r="BM33" s="102"/>
      <x:c r="BN33" s="129"/>
      <x:c r="BO33" s="102"/>
      <x:c r="BP33" s="129"/>
      <x:c r="BQ33" s="734"/>
      <x:c r="BR33" s="102"/>
      <x:c r="BS33" s="102"/>
      <x:c r="BT33" s="102"/>
      <x:c r="BU33" s="102"/>
      <x:c r="BV33" s="513" t="s">
        <x:v>743</x:v>
      </x:c>
      <x:c r="BW33" s="102"/>
      <x:c r="BX33" s="102"/>
      <x:c r="BY33" s="129"/>
      <x:c r="BZ33" s="102"/>
      <x:c r="CA33" s="129"/>
      <x:c r="CB33" s="102"/>
      <x:c r="CC33" s="129"/>
      <x:c r="CD33" s="102"/>
      <x:c r="CE33" s="102"/>
      <x:c r="CF33" s="129"/>
      <x:c r="CG33" s="102"/>
      <x:c r="CH33" s="102"/>
      <x:c r="CI33" s="102"/>
      <x:c r="CJ33" s="102">
        <x:v>1</x:v>
      </x:c>
      <x:c r="CK33" s="102"/>
      <x:c r="CL33" s="102"/>
      <x:c r="CM33" s="102"/>
      <x:c r="CN33" s="102"/>
      <x:c r="CO33" s="102"/>
      <x:c r="CP33" s="129"/>
      <x:c r="CQ33" s="102"/>
      <x:c r="CR33" s="129">
        <x:v>162</x:v>
      </x:c>
      <x:c r="CS33" s="102">
        <x:v>6</x:v>
      </x:c>
      <x:c r="CT33" s="734"/>
      <x:c r="CU33" s="102"/>
      <x:c r="CV33" s="102">
        <x:v>1</x:v>
      </x:c>
      <x:c r="CW33" s="102">
        <x:v>1</x:v>
      </x:c>
      <x:c r="CX33" s="102"/>
      <x:c r="CY33" s="513" t="s">
        <x:v>743</x:v>
      </x:c>
      <x:c r="CZ33" s="209"/>
      <x:c r="DA33" s="129"/>
      <x:c r="DB33" s="209"/>
      <x:c r="DC33" s="211"/>
      <x:c r="DD33" s="209"/>
      <x:c r="DE33" s="211"/>
      <x:c r="DF33" s="209"/>
      <x:c r="DG33" s="920"/>
    </x:row>
    <x:row r="34" spans="1:111" ht="17.100000000000001" customHeight="1">
      <x:c r="A34" s="513" t="s">
        <x:v>710</x:v>
      </x:c>
      <x:c r="B34" s="95"/>
      <x:c r="C34" s="129"/>
      <x:c r="D34" s="102"/>
      <x:c r="E34" s="129"/>
      <x:c r="F34" s="102"/>
      <x:c r="G34" s="129"/>
      <x:c r="H34" s="102"/>
      <x:c r="I34" s="129"/>
      <x:c r="J34" s="102">
        <x:v>2</x:v>
      </x:c>
      <x:c r="K34" s="102"/>
      <x:c r="L34" s="129"/>
      <x:c r="M34" s="102"/>
      <x:c r="N34" s="102"/>
      <x:c r="O34" s="102"/>
      <x:c r="P34" s="102"/>
      <x:c r="Q34" s="102"/>
      <x:c r="R34" s="129"/>
      <x:c r="S34" s="102">
        <x:v>2</x:v>
      </x:c>
      <x:c r="T34" s="129">
        <x:v>40</x:v>
      </x:c>
      <x:c r="U34" s="102"/>
      <x:c r="V34" s="129"/>
      <x:c r="W34" s="102"/>
      <x:c r="X34" s="102">
        <x:v>31</x:v>
      </x:c>
      <x:c r="Y34" s="102"/>
      <x:c r="Z34" s="102"/>
      <x:c r="AA34" s="102">
        <x:v>1</x:v>
      </x:c>
      <x:c r="AB34" s="102"/>
      <x:c r="AC34" s="102"/>
      <x:c r="AD34" s="102">
        <x:v>1</x:v>
      </x:c>
      <x:c r="AE34" s="102"/>
      <x:c r="AF34" s="102"/>
      <x:c r="AG34" s="102">
        <x:v>2</x:v>
      </x:c>
      <x:c r="AH34" s="102"/>
      <x:c r="AI34" s="102"/>
      <x:c r="AJ34" s="102">
        <x:v>10</x:v>
      </x:c>
      <x:c r="AK34" s="102">
        <x:v>1</x:v>
      </x:c>
      <x:c r="AL34" s="513" t="s">
        <x:v>710</x:v>
      </x:c>
      <x:c r="AM34" s="102"/>
      <x:c r="AN34" s="129"/>
      <x:c r="AO34" s="102"/>
      <x:c r="AP34" s="102"/>
      <x:c r="AQ34" s="102"/>
      <x:c r="AR34" s="129"/>
      <x:c r="AS34" s="102"/>
      <x:c r="AT34" s="129"/>
      <x:c r="AU34" s="102"/>
      <x:c r="AV34" s="102"/>
      <x:c r="AW34" s="102"/>
      <x:c r="AX34" s="102"/>
      <x:c r="AY34" s="102"/>
      <x:c r="AZ34" s="102"/>
      <x:c r="BA34" s="129"/>
      <x:c r="BB34" s="102"/>
      <x:c r="BC34" s="102"/>
      <x:c r="BD34" s="102"/>
      <x:c r="BE34" s="102">
        <x:v>1</x:v>
      </x:c>
      <x:c r="BF34" s="102">
        <x:v>9</x:v>
      </x:c>
      <x:c r="BG34" s="102"/>
      <x:c r="BH34" s="102"/>
      <x:c r="BI34" s="102"/>
      <x:c r="BJ34" s="129"/>
      <x:c r="BK34" s="102"/>
      <x:c r="BL34" s="129"/>
      <x:c r="BM34" s="102"/>
      <x:c r="BN34" s="129"/>
      <x:c r="BO34" s="102"/>
      <x:c r="BP34" s="129"/>
      <x:c r="BQ34" s="734"/>
      <x:c r="BR34" s="102"/>
      <x:c r="BS34" s="102"/>
      <x:c r="BT34" s="102"/>
      <x:c r="BU34" s="102"/>
      <x:c r="BV34" s="513" t="s">
        <x:v>710</x:v>
      </x:c>
      <x:c r="BW34" s="102"/>
      <x:c r="BX34" s="102"/>
      <x:c r="BY34" s="129"/>
      <x:c r="BZ34" s="102"/>
      <x:c r="CA34" s="129"/>
      <x:c r="CB34" s="102"/>
      <x:c r="CC34" s="129"/>
      <x:c r="CD34" s="102"/>
      <x:c r="CE34" s="102"/>
      <x:c r="CF34" s="129"/>
      <x:c r="CG34" s="102"/>
      <x:c r="CH34" s="102"/>
      <x:c r="CI34" s="102"/>
      <x:c r="CJ34" s="102">
        <x:v>1</x:v>
      </x:c>
      <x:c r="CK34" s="102"/>
      <x:c r="CL34" s="102"/>
      <x:c r="CM34" s="102"/>
      <x:c r="CN34" s="102"/>
      <x:c r="CO34" s="102"/>
      <x:c r="CP34" s="129"/>
      <x:c r="CQ34" s="102">
        <x:v>1</x:v>
      </x:c>
      <x:c r="CR34" s="129">
        <x:v>114</x:v>
      </x:c>
      <x:c r="CS34" s="102">
        <x:v>10</x:v>
      </x:c>
      <x:c r="CT34" s="734"/>
      <x:c r="CU34" s="102"/>
      <x:c r="CV34" s="102"/>
      <x:c r="CW34" s="102">
        <x:v>1</x:v>
      </x:c>
      <x:c r="CX34" s="102">
        <x:v>1</x:v>
      </x:c>
      <x:c r="CY34" s="513" t="s">
        <x:v>710</x:v>
      </x:c>
      <x:c r="CZ34" s="209"/>
      <x:c r="DA34" s="129"/>
      <x:c r="DB34" s="209"/>
      <x:c r="DC34" s="211"/>
      <x:c r="DD34" s="209"/>
      <x:c r="DE34" s="211"/>
      <x:c r="DF34" s="209"/>
      <x:c r="DG34" s="920"/>
    </x:row>
    <x:row r="35" spans="1:111" ht="17.100000000000001" customHeight="1">
      <x:c r="A35" s="513" t="s">
        <x:v>730</x:v>
      </x:c>
      <x:c r="B35" s="95"/>
      <x:c r="C35" s="129"/>
      <x:c r="D35" s="102"/>
      <x:c r="E35" s="129"/>
      <x:c r="F35" s="102"/>
      <x:c r="G35" s="129"/>
      <x:c r="H35" s="102"/>
      <x:c r="I35" s="129"/>
      <x:c r="J35" s="102"/>
      <x:c r="K35" s="102"/>
      <x:c r="L35" s="129"/>
      <x:c r="M35" s="102"/>
      <x:c r="N35" s="102"/>
      <x:c r="O35" s="102"/>
      <x:c r="P35" s="102"/>
      <x:c r="Q35" s="102"/>
      <x:c r="R35" s="129"/>
      <x:c r="S35" s="102"/>
      <x:c r="T35" s="129"/>
      <x:c r="U35" s="102"/>
      <x:c r="V35" s="129"/>
      <x:c r="W35" s="102">
        <x:v>1</x:v>
      </x:c>
      <x:c r="X35" s="102">
        <x:v>4</x:v>
      </x:c>
      <x:c r="Y35" s="102"/>
      <x:c r="Z35" s="102"/>
      <x:c r="AA35" s="102"/>
      <x:c r="AB35" s="102"/>
      <x:c r="AC35" s="102"/>
      <x:c r="AD35" s="102"/>
      <x:c r="AE35" s="102"/>
      <x:c r="AF35" s="102"/>
      <x:c r="AG35" s="102">
        <x:v>1</x:v>
      </x:c>
      <x:c r="AH35" s="102"/>
      <x:c r="AI35" s="102"/>
      <x:c r="AJ35" s="102"/>
      <x:c r="AK35" s="102"/>
      <x:c r="AL35" s="513" t="s">
        <x:v>730</x:v>
      </x:c>
      <x:c r="AM35" s="102"/>
      <x:c r="AN35" s="129"/>
      <x:c r="AO35" s="102"/>
      <x:c r="AP35" s="102"/>
      <x:c r="AQ35" s="102"/>
      <x:c r="AR35" s="129"/>
      <x:c r="AS35" s="102"/>
      <x:c r="AT35" s="129"/>
      <x:c r="AU35" s="102"/>
      <x:c r="AV35" s="102"/>
      <x:c r="AW35" s="102"/>
      <x:c r="AX35" s="102"/>
      <x:c r="AY35" s="102"/>
      <x:c r="AZ35" s="102"/>
      <x:c r="BA35" s="129"/>
      <x:c r="BB35" s="102"/>
      <x:c r="BC35" s="102"/>
      <x:c r="BD35" s="102"/>
      <x:c r="BE35" s="102"/>
      <x:c r="BF35" s="102"/>
      <x:c r="BG35" s="102"/>
      <x:c r="BH35" s="102"/>
      <x:c r="BI35" s="102"/>
      <x:c r="BJ35" s="129"/>
      <x:c r="BK35" s="102"/>
      <x:c r="BL35" s="129"/>
      <x:c r="BM35" s="102"/>
      <x:c r="BN35" s="129"/>
      <x:c r="BO35" s="102"/>
      <x:c r="BP35" s="129"/>
      <x:c r="BQ35" s="734"/>
      <x:c r="BR35" s="102"/>
      <x:c r="BS35" s="102"/>
      <x:c r="BT35" s="102"/>
      <x:c r="BU35" s="102"/>
      <x:c r="BV35" s="513" t="s">
        <x:v>730</x:v>
      </x:c>
      <x:c r="BW35" s="102"/>
      <x:c r="BX35" s="102"/>
      <x:c r="BY35" s="129"/>
      <x:c r="BZ35" s="102"/>
      <x:c r="CA35" s="129"/>
      <x:c r="CB35" s="102"/>
      <x:c r="CC35" s="129"/>
      <x:c r="CD35" s="102"/>
      <x:c r="CE35" s="102"/>
      <x:c r="CF35" s="129"/>
      <x:c r="CG35" s="102"/>
      <x:c r="CH35" s="102"/>
      <x:c r="CI35" s="102"/>
      <x:c r="CJ35" s="102"/>
      <x:c r="CK35" s="102"/>
      <x:c r="CL35" s="102"/>
      <x:c r="CM35" s="102"/>
      <x:c r="CN35" s="102"/>
      <x:c r="CO35" s="102"/>
      <x:c r="CP35" s="129"/>
      <x:c r="CQ35" s="102">
        <x:v>1</x:v>
      </x:c>
      <x:c r="CR35" s="129">
        <x:v>46</x:v>
      </x:c>
      <x:c r="CS35" s="102"/>
      <x:c r="CT35" s="734"/>
      <x:c r="CU35" s="102"/>
      <x:c r="CV35" s="102"/>
      <x:c r="CW35" s="102">
        <x:v>1</x:v>
      </x:c>
      <x:c r="CX35" s="102"/>
      <x:c r="CY35" s="513" t="s">
        <x:v>730</x:v>
      </x:c>
      <x:c r="CZ35" s="209"/>
      <x:c r="DA35" s="129"/>
      <x:c r="DB35" s="209"/>
      <x:c r="DC35" s="211"/>
      <x:c r="DD35" s="209"/>
      <x:c r="DE35" s="211"/>
      <x:c r="DF35" s="209"/>
      <x:c r="DG35" s="920"/>
    </x:row>
    <x:row r="36" spans="1:111" ht="17.100000000000001" customHeight="1">
      <x:c r="A36" s="513" t="s">
        <x:v>913</x:v>
      </x:c>
      <x:c r="B36" s="95"/>
      <x:c r="C36" s="129"/>
      <x:c r="D36" s="102"/>
      <x:c r="E36" s="129"/>
      <x:c r="F36" s="102"/>
      <x:c r="G36" s="129"/>
      <x:c r="H36" s="102"/>
      <x:c r="I36" s="129"/>
      <x:c r="J36" s="102">
        <x:v>5</x:v>
      </x:c>
      <x:c r="K36" s="102"/>
      <x:c r="L36" s="129"/>
      <x:c r="M36" s="102"/>
      <x:c r="N36" s="102"/>
      <x:c r="O36" s="102"/>
      <x:c r="P36" s="102"/>
      <x:c r="Q36" s="102"/>
      <x:c r="R36" s="129"/>
      <x:c r="S36" s="102"/>
      <x:c r="T36" s="129"/>
      <x:c r="U36" s="102"/>
      <x:c r="V36" s="129"/>
      <x:c r="W36" s="102"/>
      <x:c r="X36" s="102">
        <x:v>31</x:v>
      </x:c>
      <x:c r="Y36" s="102"/>
      <x:c r="Z36" s="102"/>
      <x:c r="AA36" s="102">
        <x:v>1</x:v>
      </x:c>
      <x:c r="AB36" s="102"/>
      <x:c r="AC36" s="102">
        <x:v>1</x:v>
      </x:c>
      <x:c r="AD36" s="102"/>
      <x:c r="AE36" s="102"/>
      <x:c r="AF36" s="102"/>
      <x:c r="AG36" s="102">
        <x:v>2</x:v>
      </x:c>
      <x:c r="AH36" s="102"/>
      <x:c r="AI36" s="102"/>
      <x:c r="AJ36" s="102">
        <x:v>3</x:v>
      </x:c>
      <x:c r="AK36" s="102">
        <x:v>1</x:v>
      </x:c>
      <x:c r="AL36" s="513" t="s">
        <x:v>913</x:v>
      </x:c>
      <x:c r="AM36" s="102"/>
      <x:c r="AN36" s="129"/>
      <x:c r="AO36" s="102"/>
      <x:c r="AP36" s="102"/>
      <x:c r="AQ36" s="102"/>
      <x:c r="AR36" s="129"/>
      <x:c r="AS36" s="102"/>
      <x:c r="AT36" s="129"/>
      <x:c r="AU36" s="102"/>
      <x:c r="AV36" s="102"/>
      <x:c r="AW36" s="102"/>
      <x:c r="AX36" s="102"/>
      <x:c r="AY36" s="102"/>
      <x:c r="AZ36" s="102">
        <x:v>1</x:v>
      </x:c>
      <x:c r="BA36" s="129">
        <x:v>1</x:v>
      </x:c>
      <x:c r="BB36" s="102"/>
      <x:c r="BC36" s="102"/>
      <x:c r="BD36" s="102">
        <x:v>1</x:v>
      </x:c>
      <x:c r="BE36" s="102">
        <x:v>1</x:v>
      </x:c>
      <x:c r="BF36" s="102">
        <x:v>17</x:v>
      </x:c>
      <x:c r="BG36" s="102"/>
      <x:c r="BH36" s="102"/>
      <x:c r="BI36" s="102"/>
      <x:c r="BJ36" s="129"/>
      <x:c r="BK36" s="102"/>
      <x:c r="BL36" s="129"/>
      <x:c r="BM36" s="102"/>
      <x:c r="BN36" s="129"/>
      <x:c r="BO36" s="102"/>
      <x:c r="BP36" s="129"/>
      <x:c r="BQ36" s="734"/>
      <x:c r="BR36" s="102"/>
      <x:c r="BS36" s="102"/>
      <x:c r="BT36" s="102"/>
      <x:c r="BU36" s="102"/>
      <x:c r="BV36" s="513" t="s">
        <x:v>913</x:v>
      </x:c>
      <x:c r="BW36" s="102"/>
      <x:c r="BX36" s="102"/>
      <x:c r="BY36" s="129"/>
      <x:c r="BZ36" s="102"/>
      <x:c r="CA36" s="129"/>
      <x:c r="CB36" s="102"/>
      <x:c r="CC36" s="129"/>
      <x:c r="CD36" s="102"/>
      <x:c r="CE36" s="102">
        <x:v>1</x:v>
      </x:c>
      <x:c r="CF36" s="129">
        <x:v>40</x:v>
      </x:c>
      <x:c r="CG36" s="102"/>
      <x:c r="CH36" s="102"/>
      <x:c r="CI36" s="102"/>
      <x:c r="CJ36" s="102">
        <x:v>1</x:v>
      </x:c>
      <x:c r="CK36" s="102"/>
      <x:c r="CL36" s="102"/>
      <x:c r="CM36" s="102"/>
      <x:c r="CN36" s="102"/>
      <x:c r="CO36" s="102">
        <x:v>1</x:v>
      </x:c>
      <x:c r="CP36" s="129">
        <x:v>25</x:v>
      </x:c>
      <x:c r="CQ36" s="102">
        <x:v>1</x:v>
      </x:c>
      <x:c r="CR36" s="129">
        <x:v>107</x:v>
      </x:c>
      <x:c r="CS36" s="102">
        <x:v>26</x:v>
      </x:c>
      <x:c r="CT36" s="734"/>
      <x:c r="CU36" s="102">
        <x:v>1</x:v>
      </x:c>
      <x:c r="CV36" s="102">
        <x:v>1</x:v>
      </x:c>
      <x:c r="CW36" s="102"/>
      <x:c r="CX36" s="102"/>
      <x:c r="CY36" s="513" t="s">
        <x:v>913</x:v>
      </x:c>
      <x:c r="CZ36" s="209">
        <x:v>1</x:v>
      </x:c>
      <x:c r="DA36" s="129">
        <x:v>5</x:v>
      </x:c>
      <x:c r="DB36" s="209"/>
      <x:c r="DC36" s="211"/>
      <x:c r="DD36" s="209"/>
      <x:c r="DE36" s="211"/>
      <x:c r="DF36" s="209"/>
      <x:c r="DG36" s="920"/>
    </x:row>
    <x:row r="37" spans="1:111" ht="17.100000000000001" customHeight="1">
      <x:c r="A37" s="513" t="s">
        <x:v>751</x:v>
      </x:c>
      <x:c r="B37" s="95"/>
      <x:c r="C37" s="129"/>
      <x:c r="D37" s="102"/>
      <x:c r="E37" s="129"/>
      <x:c r="F37" s="102"/>
      <x:c r="G37" s="129"/>
      <x:c r="H37" s="102"/>
      <x:c r="I37" s="129"/>
      <x:c r="J37" s="102">
        <x:v>6</x:v>
      </x:c>
      <x:c r="K37" s="102"/>
      <x:c r="L37" s="129"/>
      <x:c r="M37" s="102">
        <x:v>1</x:v>
      </x:c>
      <x:c r="N37" s="102"/>
      <x:c r="O37" s="102">
        <x:v>1</x:v>
      </x:c>
      <x:c r="P37" s="102">
        <x:v>1</x:v>
      </x:c>
      <x:c r="Q37" s="102"/>
      <x:c r="R37" s="129"/>
      <x:c r="S37" s="102"/>
      <x:c r="T37" s="129"/>
      <x:c r="U37" s="102"/>
      <x:c r="V37" s="129"/>
      <x:c r="W37" s="102"/>
      <x:c r="X37" s="102">
        <x:v>30</x:v>
      </x:c>
      <x:c r="Y37" s="102"/>
      <x:c r="Z37" s="102"/>
      <x:c r="AA37" s="102">
        <x:v>2</x:v>
      </x:c>
      <x:c r="AB37" s="102"/>
      <x:c r="AC37" s="102">
        <x:v>1</x:v>
      </x:c>
      <x:c r="AD37" s="102"/>
      <x:c r="AE37" s="102"/>
      <x:c r="AF37" s="102"/>
      <x:c r="AG37" s="102">
        <x:v>2</x:v>
      </x:c>
      <x:c r="AH37" s="102"/>
      <x:c r="AI37" s="102"/>
      <x:c r="AJ37" s="102">
        <x:v>3</x:v>
      </x:c>
      <x:c r="AK37" s="102">
        <x:v>2</x:v>
      </x:c>
      <x:c r="AL37" s="513" t="s">
        <x:v>751</x:v>
      </x:c>
      <x:c r="AM37" s="102"/>
      <x:c r="AN37" s="129"/>
      <x:c r="AO37" s="102"/>
      <x:c r="AP37" s="102"/>
      <x:c r="AQ37" s="102"/>
      <x:c r="AR37" s="129"/>
      <x:c r="AS37" s="102"/>
      <x:c r="AT37" s="129"/>
      <x:c r="AU37" s="102"/>
      <x:c r="AV37" s="102"/>
      <x:c r="AW37" s="102"/>
      <x:c r="AX37" s="102"/>
      <x:c r="AY37" s="102"/>
      <x:c r="AZ37" s="102"/>
      <x:c r="BA37" s="129"/>
      <x:c r="BB37" s="102"/>
      <x:c r="BC37" s="102"/>
      <x:c r="BD37" s="102"/>
      <x:c r="BE37" s="102">
        <x:v>1</x:v>
      </x:c>
      <x:c r="BF37" s="102">
        <x:v>21</x:v>
      </x:c>
      <x:c r="BG37" s="102"/>
      <x:c r="BH37" s="102"/>
      <x:c r="BI37" s="102"/>
      <x:c r="BJ37" s="129"/>
      <x:c r="BK37" s="102"/>
      <x:c r="BL37" s="129"/>
      <x:c r="BM37" s="102"/>
      <x:c r="BN37" s="129"/>
      <x:c r="BO37" s="102"/>
      <x:c r="BP37" s="129"/>
      <x:c r="BQ37" s="734"/>
      <x:c r="BR37" s="102"/>
      <x:c r="BS37" s="102"/>
      <x:c r="BT37" s="102"/>
      <x:c r="BU37" s="102"/>
      <x:c r="BV37" s="513" t="s">
        <x:v>751</x:v>
      </x:c>
      <x:c r="BW37" s="102"/>
      <x:c r="BX37" s="102"/>
      <x:c r="BY37" s="129"/>
      <x:c r="BZ37" s="102"/>
      <x:c r="CA37" s="129"/>
      <x:c r="CB37" s="102"/>
      <x:c r="CC37" s="129"/>
      <x:c r="CD37" s="102"/>
      <x:c r="CE37" s="102"/>
      <x:c r="CF37" s="129"/>
      <x:c r="CG37" s="102"/>
      <x:c r="CH37" s="102"/>
      <x:c r="CI37" s="102"/>
      <x:c r="CJ37" s="102">
        <x:v>1</x:v>
      </x:c>
      <x:c r="CK37" s="102"/>
      <x:c r="CL37" s="102"/>
      <x:c r="CM37" s="102"/>
      <x:c r="CN37" s="102"/>
      <x:c r="CO37" s="102"/>
      <x:c r="CP37" s="129"/>
      <x:c r="CQ37" s="102">
        <x:v>1</x:v>
      </x:c>
      <x:c r="CR37" s="129">
        <x:v>336</x:v>
      </x:c>
      <x:c r="CS37" s="102">
        <x:v>14</x:v>
      </x:c>
      <x:c r="CT37" s="734"/>
      <x:c r="CU37" s="102">
        <x:v>1</x:v>
      </x:c>
      <x:c r="CV37" s="102">
        <x:v>1</x:v>
      </x:c>
      <x:c r="CW37" s="102">
        <x:v>1</x:v>
      </x:c>
      <x:c r="CX37" s="102"/>
      <x:c r="CY37" s="513" t="s">
        <x:v>751</x:v>
      </x:c>
      <x:c r="CZ37" s="209"/>
      <x:c r="DA37" s="129"/>
      <x:c r="DB37" s="209"/>
      <x:c r="DC37" s="211"/>
      <x:c r="DD37" s="209"/>
      <x:c r="DE37" s="211"/>
      <x:c r="DF37" s="209"/>
      <x:c r="DG37" s="920"/>
    </x:row>
    <x:row r="38" spans="1:111" ht="17.100000000000001" customHeight="1">
      <x:c r="A38" s="513" t="s">
        <x:v>773</x:v>
      </x:c>
      <x:c r="B38" s="95"/>
      <x:c r="C38" s="129"/>
      <x:c r="D38" s="102"/>
      <x:c r="E38" s="129"/>
      <x:c r="F38" s="102"/>
      <x:c r="G38" s="129"/>
      <x:c r="H38" s="102"/>
      <x:c r="I38" s="129"/>
      <x:c r="J38" s="102">
        <x:v>1</x:v>
      </x:c>
      <x:c r="K38" s="102"/>
      <x:c r="L38" s="129"/>
      <x:c r="M38" s="102"/>
      <x:c r="N38" s="102"/>
      <x:c r="O38" s="102">
        <x:v>2</x:v>
      </x:c>
      <x:c r="P38" s="102">
        <x:v>7</x:v>
      </x:c>
      <x:c r="Q38" s="102"/>
      <x:c r="R38" s="129"/>
      <x:c r="S38" s="102">
        <x:v>1</x:v>
      </x:c>
      <x:c r="T38" s="129">
        <x:v>20</x:v>
      </x:c>
      <x:c r="U38" s="102"/>
      <x:c r="V38" s="129"/>
      <x:c r="W38" s="102"/>
      <x:c r="X38" s="102">
        <x:v>20</x:v>
      </x:c>
      <x:c r="Y38" s="102">
        <x:v>1</x:v>
      </x:c>
      <x:c r="Z38" s="102">
        <x:v>3</x:v>
      </x:c>
      <x:c r="AA38" s="102">
        <x:v>1</x:v>
      </x:c>
      <x:c r="AB38" s="102"/>
      <x:c r="AC38" s="102">
        <x:v>1</x:v>
      </x:c>
      <x:c r="AD38" s="102">
        <x:v>2</x:v>
      </x:c>
      <x:c r="AE38" s="102">
        <x:v>1</x:v>
      </x:c>
      <x:c r="AF38" s="102"/>
      <x:c r="AG38" s="102">
        <x:v>1</x:v>
      </x:c>
      <x:c r="AH38" s="102"/>
      <x:c r="AI38" s="102"/>
      <x:c r="AJ38" s="102">
        <x:v>7</x:v>
      </x:c>
      <x:c r="AK38" s="102">
        <x:v>5</x:v>
      </x:c>
      <x:c r="AL38" s="513" t="s">
        <x:v>773</x:v>
      </x:c>
      <x:c r="AM38" s="102"/>
      <x:c r="AN38" s="129"/>
      <x:c r="AO38" s="102"/>
      <x:c r="AP38" s="102"/>
      <x:c r="AQ38" s="102"/>
      <x:c r="AR38" s="129"/>
      <x:c r="AS38" s="102"/>
      <x:c r="AT38" s="129"/>
      <x:c r="AU38" s="102"/>
      <x:c r="AV38" s="102"/>
      <x:c r="AW38" s="102"/>
      <x:c r="AX38" s="102"/>
      <x:c r="AY38" s="102"/>
      <x:c r="AZ38" s="102"/>
      <x:c r="BA38" s="129"/>
      <x:c r="BB38" s="102"/>
      <x:c r="BC38" s="102"/>
      <x:c r="BD38" s="102"/>
      <x:c r="BE38" s="102">
        <x:v>1</x:v>
      </x:c>
      <x:c r="BF38" s="102">
        <x:v>8</x:v>
      </x:c>
      <x:c r="BG38" s="102"/>
      <x:c r="BH38" s="102"/>
      <x:c r="BI38" s="102"/>
      <x:c r="BJ38" s="129"/>
      <x:c r="BK38" s="102"/>
      <x:c r="BL38" s="129"/>
      <x:c r="BM38" s="102"/>
      <x:c r="BN38" s="129"/>
      <x:c r="BO38" s="102"/>
      <x:c r="BP38" s="129"/>
      <x:c r="BQ38" s="734"/>
      <x:c r="BR38" s="102"/>
      <x:c r="BS38" s="102"/>
      <x:c r="BT38" s="102"/>
      <x:c r="BU38" s="102"/>
      <x:c r="BV38" s="513" t="s">
        <x:v>773</x:v>
      </x:c>
      <x:c r="BW38" s="102"/>
      <x:c r="BX38" s="102"/>
      <x:c r="BY38" s="129"/>
      <x:c r="BZ38" s="102"/>
      <x:c r="CA38" s="129"/>
      <x:c r="CB38" s="102"/>
      <x:c r="CC38" s="129"/>
      <x:c r="CD38" s="102"/>
      <x:c r="CE38" s="102"/>
      <x:c r="CF38" s="129"/>
      <x:c r="CG38" s="102"/>
      <x:c r="CH38" s="102"/>
      <x:c r="CI38" s="102"/>
      <x:c r="CJ38" s="102">
        <x:v>1</x:v>
      </x:c>
      <x:c r="CK38" s="102"/>
      <x:c r="CL38" s="102"/>
      <x:c r="CM38" s="102"/>
      <x:c r="CN38" s="102"/>
      <x:c r="CO38" s="102"/>
      <x:c r="CP38" s="129"/>
      <x:c r="CQ38" s="102">
        <x:v>1</x:v>
      </x:c>
      <x:c r="CR38" s="129">
        <x:v>220.59999999999999</x:v>
      </x:c>
      <x:c r="CS38" s="102">
        <x:v>14</x:v>
      </x:c>
      <x:c r="CT38" s="734"/>
      <x:c r="CU38" s="102">
        <x:v>1</x:v>
      </x:c>
      <x:c r="CV38" s="102">
        <x:v>1</x:v>
      </x:c>
      <x:c r="CW38" s="102">
        <x:v>1</x:v>
      </x:c>
      <x:c r="CX38" s="102"/>
      <x:c r="CY38" s="513" t="s">
        <x:v>773</x:v>
      </x:c>
      <x:c r="CZ38" s="209"/>
      <x:c r="DA38" s="129"/>
      <x:c r="DB38" s="209"/>
      <x:c r="DC38" s="211"/>
      <x:c r="DD38" s="209"/>
      <x:c r="DE38" s="211"/>
      <x:c r="DF38" s="209"/>
      <x:c r="DG38" s="920"/>
    </x:row>
    <x:row r="39" spans="1:111" ht="17.100000000000001" customHeight="1">
      <x:c r="A39" s="513" t="s">
        <x:v>696</x:v>
      </x:c>
      <x:c r="B39" s="95"/>
      <x:c r="C39" s="129"/>
      <x:c r="D39" s="102"/>
      <x:c r="E39" s="129"/>
      <x:c r="F39" s="102"/>
      <x:c r="G39" s="129"/>
      <x:c r="H39" s="102"/>
      <x:c r="I39" s="129"/>
      <x:c r="J39" s="102">
        <x:v>3</x:v>
      </x:c>
      <x:c r="K39" s="102"/>
      <x:c r="L39" s="129"/>
      <x:c r="M39" s="102"/>
      <x:c r="N39" s="102"/>
      <x:c r="O39" s="102">
        <x:v>2</x:v>
      </x:c>
      <x:c r="P39" s="102">
        <x:v>4</x:v>
      </x:c>
      <x:c r="Q39" s="102"/>
      <x:c r="R39" s="129"/>
      <x:c r="S39" s="102"/>
      <x:c r="T39" s="129"/>
      <x:c r="U39" s="102"/>
      <x:c r="V39" s="129"/>
      <x:c r="W39" s="102"/>
      <x:c r="X39" s="102">
        <x:v>4</x:v>
      </x:c>
      <x:c r="Y39" s="102"/>
      <x:c r="Z39" s="102"/>
      <x:c r="AA39" s="102">
        <x:v>1</x:v>
      </x:c>
      <x:c r="AB39" s="102"/>
      <x:c r="AC39" s="102"/>
      <x:c r="AD39" s="102"/>
      <x:c r="AE39" s="102"/>
      <x:c r="AF39" s="102"/>
      <x:c r="AG39" s="102">
        <x:v>1</x:v>
      </x:c>
      <x:c r="AH39" s="102"/>
      <x:c r="AI39" s="102"/>
      <x:c r="AJ39" s="102">
        <x:v>4</x:v>
      </x:c>
      <x:c r="AK39" s="102">
        <x:v>2</x:v>
      </x:c>
      <x:c r="AL39" s="513" t="s">
        <x:v>696</x:v>
      </x:c>
      <x:c r="AM39" s="102"/>
      <x:c r="AN39" s="129"/>
      <x:c r="AO39" s="102"/>
      <x:c r="AP39" s="102"/>
      <x:c r="AQ39" s="102"/>
      <x:c r="AR39" s="129"/>
      <x:c r="AS39" s="102"/>
      <x:c r="AT39" s="129"/>
      <x:c r="AU39" s="102"/>
      <x:c r="AV39" s="102"/>
      <x:c r="AW39" s="102"/>
      <x:c r="AX39" s="102"/>
      <x:c r="AY39" s="102"/>
      <x:c r="AZ39" s="102"/>
      <x:c r="BA39" s="129"/>
      <x:c r="BB39" s="102"/>
      <x:c r="BC39" s="102"/>
      <x:c r="BD39" s="102"/>
      <x:c r="BE39" s="102">
        <x:v>1</x:v>
      </x:c>
      <x:c r="BF39" s="102">
        <x:v>5</x:v>
      </x:c>
      <x:c r="BG39" s="102"/>
      <x:c r="BH39" s="102"/>
      <x:c r="BI39" s="102"/>
      <x:c r="BJ39" s="129"/>
      <x:c r="BK39" s="102"/>
      <x:c r="BL39" s="129"/>
      <x:c r="BM39" s="102"/>
      <x:c r="BN39" s="129"/>
      <x:c r="BO39" s="102"/>
      <x:c r="BP39" s="129"/>
      <x:c r="BQ39" s="734"/>
      <x:c r="BR39" s="102"/>
      <x:c r="BS39" s="102"/>
      <x:c r="BT39" s="102"/>
      <x:c r="BU39" s="102"/>
      <x:c r="BV39" s="513" t="s">
        <x:v>696</x:v>
      </x:c>
      <x:c r="BW39" s="102"/>
      <x:c r="BX39" s="102"/>
      <x:c r="BY39" s="129"/>
      <x:c r="BZ39" s="102"/>
      <x:c r="CA39" s="129"/>
      <x:c r="CB39" s="102"/>
      <x:c r="CC39" s="129"/>
      <x:c r="CD39" s="102"/>
      <x:c r="CE39" s="102"/>
      <x:c r="CF39" s="129"/>
      <x:c r="CG39" s="102"/>
      <x:c r="CH39" s="102"/>
      <x:c r="CI39" s="102"/>
      <x:c r="CJ39" s="102"/>
      <x:c r="CK39" s="102"/>
      <x:c r="CL39" s="102"/>
      <x:c r="CM39" s="102"/>
      <x:c r="CN39" s="102"/>
      <x:c r="CO39" s="102"/>
      <x:c r="CP39" s="129"/>
      <x:c r="CQ39" s="102"/>
      <x:c r="CR39" s="129"/>
      <x:c r="CS39" s="102">
        <x:v>1</x:v>
      </x:c>
      <x:c r="CT39" s="734"/>
      <x:c r="CU39" s="102"/>
      <x:c r="CV39" s="102"/>
      <x:c r="CW39" s="102"/>
      <x:c r="CX39" s="102"/>
      <x:c r="CY39" s="513" t="s">
        <x:v>696</x:v>
      </x:c>
      <x:c r="CZ39" s="209"/>
      <x:c r="DA39" s="129"/>
      <x:c r="DB39" s="209"/>
      <x:c r="DC39" s="211"/>
      <x:c r="DD39" s="209"/>
      <x:c r="DE39" s="211"/>
      <x:c r="DF39" s="209"/>
      <x:c r="DG39" s="920"/>
    </x:row>
    <x:row r="40" spans="1:111" ht="17.100000000000001" customHeight="1">
      <x:c r="A40" s="513" t="s">
        <x:v>613</x:v>
      </x:c>
      <x:c r="B40" s="95"/>
      <x:c r="C40" s="129"/>
      <x:c r="D40" s="102"/>
      <x:c r="E40" s="129"/>
      <x:c r="F40" s="102"/>
      <x:c r="G40" s="129"/>
      <x:c r="H40" s="102"/>
      <x:c r="I40" s="129"/>
      <x:c r="J40" s="102">
        <x:v>1</x:v>
      </x:c>
      <x:c r="K40" s="102"/>
      <x:c r="L40" s="129"/>
      <x:c r="M40" s="102"/>
      <x:c r="N40" s="102"/>
      <x:c r="O40" s="102"/>
      <x:c r="P40" s="102"/>
      <x:c r="Q40" s="102"/>
      <x:c r="R40" s="129"/>
      <x:c r="S40" s="102"/>
      <x:c r="T40" s="129"/>
      <x:c r="U40" s="102"/>
      <x:c r="V40" s="129"/>
      <x:c r="W40" s="102"/>
      <x:c r="X40" s="102">
        <x:v>12</x:v>
      </x:c>
      <x:c r="Y40" s="102"/>
      <x:c r="Z40" s="102"/>
      <x:c r="AA40" s="102">
        <x:v>1</x:v>
      </x:c>
      <x:c r="AB40" s="102"/>
      <x:c r="AC40" s="102">
        <x:v>1</x:v>
      </x:c>
      <x:c r="AD40" s="102">
        <x:v>1</x:v>
      </x:c>
      <x:c r="AE40" s="102"/>
      <x:c r="AF40" s="102"/>
      <x:c r="AG40" s="102">
        <x:v>1</x:v>
      </x:c>
      <x:c r="AH40" s="102"/>
      <x:c r="AI40" s="102"/>
      <x:c r="AJ40" s="102">
        <x:v>6</x:v>
      </x:c>
      <x:c r="AK40" s="102">
        <x:v>10</x:v>
      </x:c>
      <x:c r="AL40" s="513" t="s">
        <x:v>613</x:v>
      </x:c>
      <x:c r="AM40" s="102"/>
      <x:c r="AN40" s="129"/>
      <x:c r="AO40" s="102"/>
      <x:c r="AP40" s="102"/>
      <x:c r="AQ40" s="102"/>
      <x:c r="AR40" s="129"/>
      <x:c r="AS40" s="102"/>
      <x:c r="AT40" s="129"/>
      <x:c r="AU40" s="102"/>
      <x:c r="AV40" s="102"/>
      <x:c r="AW40" s="102"/>
      <x:c r="AX40" s="102"/>
      <x:c r="AY40" s="102"/>
      <x:c r="AZ40" s="102"/>
      <x:c r="BA40" s="129"/>
      <x:c r="BB40" s="102"/>
      <x:c r="BC40" s="102"/>
      <x:c r="BD40" s="102"/>
      <x:c r="BE40" s="102">
        <x:v>1</x:v>
      </x:c>
      <x:c r="BF40" s="102">
        <x:v>5</x:v>
      </x:c>
      <x:c r="BG40" s="102"/>
      <x:c r="BH40" s="102"/>
      <x:c r="BI40" s="102"/>
      <x:c r="BJ40" s="129"/>
      <x:c r="BK40" s="102"/>
      <x:c r="BL40" s="129"/>
      <x:c r="BM40" s="102"/>
      <x:c r="BN40" s="129"/>
      <x:c r="BO40" s="102"/>
      <x:c r="BP40" s="129"/>
      <x:c r="BQ40" s="734"/>
      <x:c r="BR40" s="102"/>
      <x:c r="BS40" s="102"/>
      <x:c r="BT40" s="102"/>
      <x:c r="BU40" s="102"/>
      <x:c r="BV40" s="513" t="s">
        <x:v>613</x:v>
      </x:c>
      <x:c r="BW40" s="102"/>
      <x:c r="BX40" s="102"/>
      <x:c r="BY40" s="129"/>
      <x:c r="BZ40" s="102"/>
      <x:c r="CA40" s="129"/>
      <x:c r="CB40" s="102"/>
      <x:c r="CC40" s="129"/>
      <x:c r="CD40" s="102"/>
      <x:c r="CE40" s="102"/>
      <x:c r="CF40" s="129"/>
      <x:c r="CG40" s="102"/>
      <x:c r="CH40" s="102"/>
      <x:c r="CI40" s="102"/>
      <x:c r="CJ40" s="102">
        <x:v>1</x:v>
      </x:c>
      <x:c r="CK40" s="102"/>
      <x:c r="CL40" s="102"/>
      <x:c r="CM40" s="102"/>
      <x:c r="CN40" s="102"/>
      <x:c r="CO40" s="102"/>
      <x:c r="CP40" s="129"/>
      <x:c r="CQ40" s="102"/>
      <x:c r="CR40" s="129"/>
      <x:c r="CS40" s="102">
        <x:v>14</x:v>
      </x:c>
      <x:c r="CT40" s="734"/>
      <x:c r="CU40" s="102"/>
      <x:c r="CV40" s="102">
        <x:v>2</x:v>
      </x:c>
      <x:c r="CW40" s="102"/>
      <x:c r="CX40" s="102"/>
      <x:c r="CY40" s="513" t="s">
        <x:v>613</x:v>
      </x:c>
      <x:c r="CZ40" s="209"/>
      <x:c r="DA40" s="129"/>
      <x:c r="DB40" s="209"/>
      <x:c r="DC40" s="211"/>
      <x:c r="DD40" s="209"/>
      <x:c r="DE40" s="211"/>
      <x:c r="DF40" s="209"/>
      <x:c r="DG40" s="920"/>
    </x:row>
    <x:row r="41" spans="1:111" ht="17.100000000000001" customHeight="1">
      <x:c r="A41" s="513" t="s">
        <x:v>342</x:v>
      </x:c>
      <x:c r="B41" s="95"/>
      <x:c r="C41" s="129"/>
      <x:c r="D41" s="102"/>
      <x:c r="E41" s="129"/>
      <x:c r="F41" s="102"/>
      <x:c r="G41" s="129"/>
      <x:c r="H41" s="102"/>
      <x:c r="I41" s="129"/>
      <x:c r="J41" s="102">
        <x:v>1</x:v>
      </x:c>
      <x:c r="K41" s="102"/>
      <x:c r="L41" s="129"/>
      <x:c r="M41" s="102"/>
      <x:c r="N41" s="102"/>
      <x:c r="O41" s="102"/>
      <x:c r="P41" s="102"/>
      <x:c r="Q41" s="102"/>
      <x:c r="R41" s="129"/>
      <x:c r="S41" s="102"/>
      <x:c r="T41" s="129"/>
      <x:c r="U41" s="102"/>
      <x:c r="V41" s="129"/>
      <x:c r="W41" s="102"/>
      <x:c r="X41" s="102">
        <x:v>10</x:v>
      </x:c>
      <x:c r="Y41" s="102"/>
      <x:c r="Z41" s="102"/>
      <x:c r="AA41" s="102"/>
      <x:c r="AB41" s="102"/>
      <x:c r="AC41" s="102">
        <x:v>1</x:v>
      </x:c>
      <x:c r="AD41" s="102"/>
      <x:c r="AE41" s="102"/>
      <x:c r="AF41" s="102"/>
      <x:c r="AG41" s="102">
        <x:v>1</x:v>
      </x:c>
      <x:c r="AH41" s="102"/>
      <x:c r="AI41" s="102"/>
      <x:c r="AJ41" s="102">
        <x:v>3</x:v>
      </x:c>
      <x:c r="AK41" s="102">
        <x:v>5</x:v>
      </x:c>
      <x:c r="AL41" s="513" t="s">
        <x:v>342</x:v>
      </x:c>
      <x:c r="AM41" s="102"/>
      <x:c r="AN41" s="129"/>
      <x:c r="AO41" s="102"/>
      <x:c r="AP41" s="102"/>
      <x:c r="AQ41" s="102"/>
      <x:c r="AR41" s="129"/>
      <x:c r="AS41" s="102"/>
      <x:c r="AT41" s="129"/>
      <x:c r="AU41" s="102"/>
      <x:c r="AV41" s="102"/>
      <x:c r="AW41" s="102"/>
      <x:c r="AX41" s="102"/>
      <x:c r="AY41" s="102"/>
      <x:c r="AZ41" s="102"/>
      <x:c r="BA41" s="129"/>
      <x:c r="BB41" s="102"/>
      <x:c r="BC41" s="102"/>
      <x:c r="BD41" s="102"/>
      <x:c r="BE41" s="102">
        <x:v>1</x:v>
      </x:c>
      <x:c r="BF41" s="102">
        <x:v>3</x:v>
      </x:c>
      <x:c r="BG41" s="102"/>
      <x:c r="BH41" s="102"/>
      <x:c r="BI41" s="102"/>
      <x:c r="BJ41" s="129"/>
      <x:c r="BK41" s="102"/>
      <x:c r="BL41" s="129"/>
      <x:c r="BM41" s="102"/>
      <x:c r="BN41" s="129"/>
      <x:c r="BO41" s="102"/>
      <x:c r="BP41" s="129"/>
      <x:c r="BQ41" s="734"/>
      <x:c r="BR41" s="102"/>
      <x:c r="BS41" s="102"/>
      <x:c r="BT41" s="102"/>
      <x:c r="BU41" s="102"/>
      <x:c r="BV41" s="513" t="s">
        <x:v>342</x:v>
      </x:c>
      <x:c r="BW41" s="102"/>
      <x:c r="BX41" s="102"/>
      <x:c r="BY41" s="129"/>
      <x:c r="BZ41" s="102"/>
      <x:c r="CA41" s="129"/>
      <x:c r="CB41" s="102"/>
      <x:c r="CC41" s="129"/>
      <x:c r="CD41" s="102"/>
      <x:c r="CE41" s="102"/>
      <x:c r="CF41" s="129"/>
      <x:c r="CG41" s="102"/>
      <x:c r="CH41" s="102"/>
      <x:c r="CI41" s="102"/>
      <x:c r="CJ41" s="102">
        <x:v>1</x:v>
      </x:c>
      <x:c r="CK41" s="102"/>
      <x:c r="CL41" s="102"/>
      <x:c r="CM41" s="102"/>
      <x:c r="CN41" s="102"/>
      <x:c r="CO41" s="102"/>
      <x:c r="CP41" s="129"/>
      <x:c r="CQ41" s="102"/>
      <x:c r="CR41" s="129"/>
      <x:c r="CS41" s="102">
        <x:v>8</x:v>
      </x:c>
      <x:c r="CT41" s="734"/>
      <x:c r="CU41" s="102"/>
      <x:c r="CV41" s="102">
        <x:v>1</x:v>
      </x:c>
      <x:c r="CW41" s="102"/>
      <x:c r="CX41" s="102"/>
      <x:c r="CY41" s="513" t="s">
        <x:v>342</x:v>
      </x:c>
      <x:c r="CZ41" s="209"/>
      <x:c r="DA41" s="129"/>
      <x:c r="DB41" s="209"/>
      <x:c r="DC41" s="211"/>
      <x:c r="DD41" s="209"/>
      <x:c r="DE41" s="211"/>
      <x:c r="DF41" s="209"/>
      <x:c r="DG41" s="920"/>
    </x:row>
    <x:row r="42" spans="1:114" ht="17.100000000000001" customHeight="1">
      <x:c r="A42" s="513" t="s">
        <x:v>629</x:v>
      </x:c>
      <x:c r="B42" s="95"/>
      <x:c r="C42" s="129"/>
      <x:c r="D42" s="102"/>
      <x:c r="E42" s="129"/>
      <x:c r="F42" s="102"/>
      <x:c r="G42" s="129"/>
      <x:c r="H42" s="102"/>
      <x:c r="I42" s="129"/>
      <x:c r="J42" s="102">
        <x:v>1</x:v>
      </x:c>
      <x:c r="K42" s="102"/>
      <x:c r="L42" s="129"/>
      <x:c r="M42" s="102"/>
      <x:c r="N42" s="102"/>
      <x:c r="O42" s="102"/>
      <x:c r="P42" s="102"/>
      <x:c r="Q42" s="102"/>
      <x:c r="R42" s="129"/>
      <x:c r="S42" s="102"/>
      <x:c r="T42" s="129"/>
      <x:c r="U42" s="102"/>
      <x:c r="V42" s="129"/>
      <x:c r="W42" s="102"/>
      <x:c r="X42" s="102">
        <x:v>12</x:v>
      </x:c>
      <x:c r="Y42" s="102"/>
      <x:c r="Z42" s="102"/>
      <x:c r="AA42" s="102">
        <x:v>1</x:v>
      </x:c>
      <x:c r="AB42" s="102"/>
      <x:c r="AC42" s="102"/>
      <x:c r="AD42" s="102"/>
      <x:c r="AE42" s="102"/>
      <x:c r="AF42" s="102"/>
      <x:c r="AG42" s="102">
        <x:v>1</x:v>
      </x:c>
      <x:c r="AH42" s="102"/>
      <x:c r="AI42" s="102"/>
      <x:c r="AJ42" s="102">
        <x:v>3</x:v>
      </x:c>
      <x:c r="AK42" s="102">
        <x:v>4</x:v>
      </x:c>
      <x:c r="AL42" s="513" t="s">
        <x:v>629</x:v>
      </x:c>
      <x:c r="AM42" s="102"/>
      <x:c r="AN42" s="129"/>
      <x:c r="AO42" s="102"/>
      <x:c r="AP42" s="102"/>
      <x:c r="AQ42" s="102"/>
      <x:c r="AR42" s="129"/>
      <x:c r="AS42" s="102"/>
      <x:c r="AT42" s="129"/>
      <x:c r="AU42" s="102"/>
      <x:c r="AV42" s="102"/>
      <x:c r="AW42" s="102"/>
      <x:c r="AX42" s="102"/>
      <x:c r="AY42" s="102"/>
      <x:c r="AZ42" s="102"/>
      <x:c r="BA42" s="129"/>
      <x:c r="BB42" s="102"/>
      <x:c r="BC42" s="102"/>
      <x:c r="BD42" s="102"/>
      <x:c r="BE42" s="102">
        <x:v>1</x:v>
      </x:c>
      <x:c r="BF42" s="102">
        <x:v>6</x:v>
      </x:c>
      <x:c r="BG42" s="102"/>
      <x:c r="BH42" s="102"/>
      <x:c r="BI42" s="102"/>
      <x:c r="BJ42" s="129"/>
      <x:c r="BK42" s="102"/>
      <x:c r="BL42" s="129"/>
      <x:c r="BM42" s="102"/>
      <x:c r="BN42" s="129"/>
      <x:c r="BO42" s="102"/>
      <x:c r="BP42" s="129"/>
      <x:c r="BQ42" s="734"/>
      <x:c r="BR42" s="102"/>
      <x:c r="BS42" s="102"/>
      <x:c r="BT42" s="102"/>
      <x:c r="BU42" s="102"/>
      <x:c r="BV42" s="513" t="s">
        <x:v>629</x:v>
      </x:c>
      <x:c r="BW42" s="102"/>
      <x:c r="BX42" s="102"/>
      <x:c r="BY42" s="129"/>
      <x:c r="BZ42" s="102"/>
      <x:c r="CA42" s="129"/>
      <x:c r="CB42" s="102"/>
      <x:c r="CC42" s="129"/>
      <x:c r="CD42" s="102"/>
      <x:c r="CE42" s="102"/>
      <x:c r="CF42" s="129"/>
      <x:c r="CG42" s="102"/>
      <x:c r="CH42" s="102"/>
      <x:c r="CI42" s="102"/>
      <x:c r="CJ42" s="102">
        <x:v>1</x:v>
      </x:c>
      <x:c r="CK42" s="102"/>
      <x:c r="CL42" s="102"/>
      <x:c r="CM42" s="102"/>
      <x:c r="CN42" s="102"/>
      <x:c r="CO42" s="102"/>
      <x:c r="CP42" s="129"/>
      <x:c r="CQ42" s="102">
        <x:v>1</x:v>
      </x:c>
      <x:c r="CR42" s="129">
        <x:v>199</x:v>
      </x:c>
      <x:c r="CS42" s="102">
        <x:v>16</x:v>
      </x:c>
      <x:c r="CT42" s="734"/>
      <x:c r="CU42" s="102"/>
      <x:c r="CV42" s="102">
        <x:v>2</x:v>
      </x:c>
      <x:c r="CW42" s="102"/>
      <x:c r="CX42" s="102"/>
      <x:c r="CY42" s="513" t="s">
        <x:v>629</x:v>
      </x:c>
      <x:c r="CZ42" s="209"/>
      <x:c r="DA42" s="129"/>
      <x:c r="DB42" s="209"/>
      <x:c r="DC42" s="211"/>
      <x:c r="DD42" s="209"/>
      <x:c r="DE42" s="211"/>
      <x:c r="DF42" s="209"/>
      <x:c r="DG42" s="920"/>
      <x:c r="DH42" s="629"/>
      <x:c r="DI42" s="629"/>
      <x:c r="DJ42" s="629"/>
    </x:row>
    <x:row r="43" spans="1:111" ht="17.100000000000001" customHeight="1">
      <x:c r="A43" s="286" t="s">
        <x:v>1140</x:v>
      </x:c>
      <x:c r="B43" s="95">
        <x:f>SUM(B44:B62)</x:f>
        <x:v>0</x:v>
      </x:c>
      <x:c r="C43" s="129">
        <x:f t="shared" ref="C43:AK43" si="18">SUM(C44:C62)</x:f>
        <x:v>0</x:v>
      </x:c>
      <x:c r="D43" s="102">
        <x:f t="shared" si="18"/>
        <x:v>0</x:v>
      </x:c>
      <x:c r="E43" s="129">
        <x:f t="shared" si="18"/>
        <x:v>0</x:v>
      </x:c>
      <x:c r="F43" s="102">
        <x:f t="shared" si="18"/>
        <x:v>0</x:v>
      </x:c>
      <x:c r="G43" s="129">
        <x:f t="shared" si="18"/>
        <x:v>0</x:v>
      </x:c>
      <x:c r="H43" s="102">
        <x:f t="shared" si="18"/>
        <x:v>0</x:v>
      </x:c>
      <x:c r="I43" s="129">
        <x:f t="shared" si="18"/>
        <x:v>0</x:v>
      </x:c>
      <x:c r="J43" s="102">
        <x:f t="shared" si="18"/>
        <x:v>4</x:v>
      </x:c>
      <x:c r="K43" s="102">
        <x:f t="shared" si="18"/>
        <x:v>0</x:v>
      </x:c>
      <x:c r="L43" s="129">
        <x:f t="shared" si="18"/>
        <x:v>0</x:v>
      </x:c>
      <x:c r="M43" s="102">
        <x:f t="shared" si="18"/>
        <x:v>5</x:v>
      </x:c>
      <x:c r="N43" s="102">
        <x:f t="shared" si="18"/>
        <x:v>0</x:v>
      </x:c>
      <x:c r="O43" s="102">
        <x:f t="shared" si="18"/>
        <x:v>3</x:v>
      </x:c>
      <x:c r="P43" s="102">
        <x:f t="shared" si="18"/>
        <x:v>4</x:v>
      </x:c>
      <x:c r="Q43" s="102">
        <x:f t="shared" si="18"/>
        <x:v>0</x:v>
      </x:c>
      <x:c r="R43" s="129">
        <x:f t="shared" si="18"/>
        <x:v>0</x:v>
      </x:c>
      <x:c r="S43" s="102">
        <x:f t="shared" si="18"/>
        <x:v>19</x:v>
      </x:c>
      <x:c r="T43" s="129">
        <x:f t="shared" si="18"/>
        <x:v>287</x:v>
      </x:c>
      <x:c r="U43" s="102">
        <x:f t="shared" si="18"/>
        <x:v>0</x:v>
      </x:c>
      <x:c r="V43" s="129">
        <x:f t="shared" si="18"/>
        <x:v>0</x:v>
      </x:c>
      <x:c r="W43" s="102">
        <x:f t="shared" si="18"/>
        <x:v>0</x:v>
      </x:c>
      <x:c r="X43" s="102">
        <x:f t="shared" si="18"/>
        <x:v>164</x:v>
      </x:c>
      <x:c r="Y43" s="102">
        <x:f t="shared" si="18"/>
        <x:v>3</x:v>
      </x:c>
      <x:c r="Z43" s="102">
        <x:f t="shared" si="18"/>
        <x:v>9</x:v>
      </x:c>
      <x:c r="AA43" s="102">
        <x:f t="shared" si="18"/>
        <x:v>0</x:v>
      </x:c>
      <x:c r="AB43" s="102">
        <x:f t="shared" si="18"/>
        <x:v>0</x:v>
      </x:c>
      <x:c r="AC43" s="102">
        <x:f t="shared" si="18"/>
        <x:v>0</x:v>
      </x:c>
      <x:c r="AD43" s="102">
        <x:f t="shared" si="18"/>
        <x:v>1</x:v>
      </x:c>
      <x:c r="AE43" s="102">
        <x:f t="shared" si="18"/>
        <x:v>0</x:v>
      </x:c>
      <x:c r="AF43" s="102">
        <x:f t="shared" si="18"/>
        <x:v>0</x:v>
      </x:c>
      <x:c r="AG43" s="102">
        <x:f t="shared" si="18"/>
        <x:v>1</x:v>
      </x:c>
      <x:c r="AH43" s="102">
        <x:f t="shared" si="18"/>
        <x:v>0</x:v>
      </x:c>
      <x:c r="AI43" s="102">
        <x:f t="shared" si="18"/>
        <x:v>0</x:v>
      </x:c>
      <x:c r="AJ43" s="102">
        <x:f t="shared" si="18"/>
        <x:v>3</x:v>
      </x:c>
      <x:c r="AK43" s="102">
        <x:f t="shared" si="18"/>
        <x:v>1</x:v>
      </x:c>
      <x:c r="AL43" s="286" t="s">
        <x:v>1140</x:v>
      </x:c>
      <x:c r="AM43" s="102">
        <x:f>SUM(AM44:AM62)</x:f>
        <x:v>0</x:v>
      </x:c>
      <x:c r="AN43" s="129">
        <x:f t="shared" ref="AN43:BU43" si="19">SUM(AN44:AN62)</x:f>
        <x:v>0</x:v>
      </x:c>
      <x:c r="AO43" s="102">
        <x:f t="shared" si="19"/>
        <x:v>0</x:v>
      </x:c>
      <x:c r="AP43" s="102">
        <x:f t="shared" si="19"/>
        <x:v>0</x:v>
      </x:c>
      <x:c r="AQ43" s="102">
        <x:f t="shared" si="19"/>
        <x:v>0</x:v>
      </x:c>
      <x:c r="AR43" s="129">
        <x:f t="shared" si="19"/>
        <x:v>0</x:v>
      </x:c>
      <x:c r="AS43" s="102">
        <x:f t="shared" si="19"/>
        <x:v>0</x:v>
      </x:c>
      <x:c r="AT43" s="129">
        <x:f t="shared" si="19"/>
        <x:v>0</x:v>
      </x:c>
      <x:c r="AU43" s="102">
        <x:f t="shared" si="19"/>
        <x:v>0</x:v>
      </x:c>
      <x:c r="AV43" s="102">
        <x:f t="shared" si="19"/>
        <x:v>0</x:v>
      </x:c>
      <x:c r="AW43" s="102">
        <x:f t="shared" si="19"/>
        <x:v>0</x:v>
      </x:c>
      <x:c r="AX43" s="102">
        <x:f t="shared" si="19"/>
        <x:v>0</x:v>
      </x:c>
      <x:c r="AY43" s="102">
        <x:f t="shared" si="19"/>
        <x:v>0</x:v>
      </x:c>
      <x:c r="AZ43" s="102">
        <x:f t="shared" si="19"/>
        <x:v>0</x:v>
      </x:c>
      <x:c r="BA43" s="129">
        <x:f t="shared" si="19"/>
        <x:v>0</x:v>
      </x:c>
      <x:c r="BB43" s="102">
        <x:f t="shared" si="19"/>
        <x:v>0</x:v>
      </x:c>
      <x:c r="BC43" s="102">
        <x:f t="shared" si="19"/>
        <x:v>0</x:v>
      </x:c>
      <x:c r="BD43" s="102">
        <x:f t="shared" si="19"/>
        <x:v>0</x:v>
      </x:c>
      <x:c r="BE43" s="102">
        <x:f t="shared" si="19"/>
        <x:v>14</x:v>
      </x:c>
      <x:c r="BF43" s="102">
        <x:f t="shared" si="19"/>
        <x:v>61</x:v>
      </x:c>
      <x:c r="BG43" s="102">
        <x:f t="shared" si="19"/>
        <x:v>0</x:v>
      </x:c>
      <x:c r="BH43" s="102">
        <x:f t="shared" si="19"/>
        <x:v>0</x:v>
      </x:c>
      <x:c r="BI43" s="102">
        <x:f t="shared" si="19"/>
        <x:v>0</x:v>
      </x:c>
      <x:c r="BJ43" s="129">
        <x:f t="shared" si="19"/>
        <x:v>0</x:v>
      </x:c>
      <x:c r="BK43" s="102">
        <x:f t="shared" si="19"/>
        <x:v>0</x:v>
      </x:c>
      <x:c r="BL43" s="129">
        <x:f t="shared" si="19"/>
        <x:v>0</x:v>
      </x:c>
      <x:c r="BM43" s="102">
        <x:f t="shared" si="19"/>
        <x:v>0</x:v>
      </x:c>
      <x:c r="BN43" s="129">
        <x:f t="shared" si="19"/>
        <x:v>0</x:v>
      </x:c>
      <x:c r="BO43" s="102">
        <x:f t="shared" si="19"/>
        <x:v>0</x:v>
      </x:c>
      <x:c r="BP43" s="129">
        <x:f t="shared" si="19"/>
        <x:v>0</x:v>
      </x:c>
      <x:c r="BQ43" s="102">
        <x:f t="shared" si="19"/>
        <x:v>0</x:v>
      </x:c>
      <x:c r="BR43" s="102">
        <x:f t="shared" si="19"/>
        <x:v>0</x:v>
      </x:c>
      <x:c r="BS43" s="102">
        <x:f t="shared" si="19"/>
        <x:v>0</x:v>
      </x:c>
      <x:c r="BT43" s="102">
        <x:f t="shared" si="19"/>
        <x:v>0</x:v>
      </x:c>
      <x:c r="BU43" s="102">
        <x:f t="shared" si="19"/>
        <x:v>0</x:v>
      </x:c>
      <x:c r="BV43" s="286" t="s">
        <x:v>1140</x:v>
      </x:c>
      <x:c r="BW43" s="102">
        <x:f>SUM(BW44:BW62)</x:f>
        <x:v>0</x:v>
      </x:c>
      <x:c r="BX43" s="102">
        <x:f t="shared" ref="BX43:CX43" si="20">SUM(BX44:BX62)</x:f>
        <x:v>0</x:v>
      </x:c>
      <x:c r="BY43" s="129">
        <x:f t="shared" si="20"/>
        <x:v>0</x:v>
      </x:c>
      <x:c r="BZ43" s="102">
        <x:f t="shared" si="20"/>
        <x:v>0</x:v>
      </x:c>
      <x:c r="CA43" s="129">
        <x:f t="shared" si="20"/>
        <x:v>0</x:v>
      </x:c>
      <x:c r="CB43" s="102">
        <x:f t="shared" si="20"/>
        <x:v>0</x:v>
      </x:c>
      <x:c r="CC43" s="129">
        <x:f t="shared" si="20"/>
        <x:v>0</x:v>
      </x:c>
      <x:c r="CD43" s="102">
        <x:f t="shared" si="20"/>
        <x:v>0</x:v>
      </x:c>
      <x:c r="CE43" s="102">
        <x:f t="shared" si="20"/>
        <x:v>0</x:v>
      </x:c>
      <x:c r="CF43" s="129">
        <x:f t="shared" si="20"/>
        <x:v>0</x:v>
      </x:c>
      <x:c r="CG43" s="102">
        <x:f t="shared" si="20"/>
        <x:v>0</x:v>
      </x:c>
      <x:c r="CH43" s="102">
        <x:f t="shared" si="20"/>
        <x:v>0</x:v>
      </x:c>
      <x:c r="CI43" s="102">
        <x:f t="shared" si="20"/>
        <x:v>0</x:v>
      </x:c>
      <x:c r="CJ43" s="102">
        <x:f t="shared" si="20"/>
        <x:v>5</x:v>
      </x:c>
      <x:c r="CK43" s="102">
        <x:f t="shared" si="20"/>
        <x:v>0</x:v>
      </x:c>
      <x:c r="CL43" s="102">
        <x:f t="shared" si="20"/>
        <x:v>0</x:v>
      </x:c>
      <x:c r="CM43" s="102">
        <x:f t="shared" si="20"/>
        <x:v>0</x:v>
      </x:c>
      <x:c r="CN43" s="102">
        <x:f t="shared" si="20"/>
        <x:v>0</x:v>
      </x:c>
      <x:c r="CO43" s="102">
        <x:f t="shared" si="20"/>
        <x:v>0</x:v>
      </x:c>
      <x:c r="CP43" s="129">
        <x:f t="shared" si="20"/>
        <x:v>0</x:v>
      </x:c>
      <x:c r="CQ43" s="102">
        <x:f t="shared" si="20"/>
        <x:v>1</x:v>
      </x:c>
      <x:c r="CR43" s="129">
        <x:f t="shared" si="20"/>
        <x:v>105.5</x:v>
      </x:c>
      <x:c r="CS43" s="102">
        <x:f t="shared" si="20"/>
        <x:v>132</x:v>
      </x:c>
      <x:c r="CT43" s="102">
        <x:f t="shared" si="20"/>
        <x:v>13</x:v>
      </x:c>
      <x:c r="CU43" s="102">
        <x:f t="shared" si="20"/>
        <x:v>3</x:v>
      </x:c>
      <x:c r="CV43" s="102">
        <x:f t="shared" si="20"/>
        <x:v>1</x:v>
      </x:c>
      <x:c r="CW43" s="102">
        <x:f t="shared" si="20"/>
        <x:v>4</x:v>
      </x:c>
      <x:c r="CX43" s="102">
        <x:f t="shared" si="20"/>
        <x:v>7</x:v>
      </x:c>
      <x:c r="CY43" s="286" t="s">
        <x:v>1140</x:v>
      </x:c>
      <x:c r="CZ43" s="209">
        <x:f>SUM(CZ44:CZ62)</x:f>
        <x:v>0</x:v>
      </x:c>
      <x:c r="DA43" s="211">
        <x:f t="shared" ref="DA43:DG43" si="21">SUM(DA44:DA62)</x:f>
        <x:v>0</x:v>
      </x:c>
      <x:c r="DB43" s="209">
        <x:f t="shared" si="21"/>
        <x:v>0</x:v>
      </x:c>
      <x:c r="DC43" s="211">
        <x:f t="shared" si="21"/>
        <x:v>0</x:v>
      </x:c>
      <x:c r="DD43" s="209">
        <x:f t="shared" si="21"/>
        <x:v>0</x:v>
      </x:c>
      <x:c r="DE43" s="211">
        <x:f t="shared" si="21"/>
        <x:v>0</x:v>
      </x:c>
      <x:c r="DF43" s="209">
        <x:f t="shared" si="21"/>
        <x:v>0</x:v>
      </x:c>
      <x:c r="DG43" s="920">
        <x:f t="shared" si="21"/>
        <x:v>0</x:v>
      </x:c>
    </x:row>
    <x:row r="44" spans="1:111" ht="17.100000000000001" customHeight="1">
      <x:c r="A44" s="735" t="s">
        <x:v>1754</x:v>
      </x:c>
      <x:c r="B44" s="95"/>
      <x:c r="C44" s="129"/>
      <x:c r="D44" s="102"/>
      <x:c r="E44" s="129"/>
      <x:c r="F44" s="102"/>
      <x:c r="G44" s="129"/>
      <x:c r="H44" s="102"/>
      <x:c r="I44" s="129"/>
      <x:c r="J44" s="102">
        <x:v>1</x:v>
      </x:c>
      <x:c r="K44" s="102"/>
      <x:c r="L44" s="129"/>
      <x:c r="M44" s="102"/>
      <x:c r="N44" s="102"/>
      <x:c r="O44" s="102"/>
      <x:c r="P44" s="102"/>
      <x:c r="Q44" s="102"/>
      <x:c r="R44" s="129"/>
      <x:c r="S44" s="102">
        <x:v>1</x:v>
      </x:c>
      <x:c r="T44" s="129">
        <x:v>36</x:v>
      </x:c>
      <x:c r="U44" s="102"/>
      <x:c r="V44" s="129"/>
      <x:c r="W44" s="102"/>
      <x:c r="X44" s="102">
        <x:v>27</x:v>
      </x:c>
      <x:c r="Y44" s="102"/>
      <x:c r="Z44" s="102"/>
      <x:c r="AA44" s="102"/>
      <x:c r="AB44" s="102"/>
      <x:c r="AC44" s="102"/>
      <x:c r="AD44" s="102"/>
      <x:c r="AE44" s="102"/>
      <x:c r="AF44" s="102"/>
      <x:c r="AG44" s="102">
        <x:v>1</x:v>
      </x:c>
      <x:c r="AH44" s="102"/>
      <x:c r="AI44" s="102"/>
      <x:c r="AJ44" s="102"/>
      <x:c r="AK44" s="102"/>
      <x:c r="AL44" s="735" t="s">
        <x:v>1754</x:v>
      </x:c>
      <x:c r="AM44" s="102"/>
      <x:c r="AN44" s="129"/>
      <x:c r="AO44" s="102"/>
      <x:c r="AP44" s="102"/>
      <x:c r="AQ44" s="102"/>
      <x:c r="AR44" s="129"/>
      <x:c r="AS44" s="102"/>
      <x:c r="AT44" s="129"/>
      <x:c r="AU44" s="102"/>
      <x:c r="AV44" s="102"/>
      <x:c r="AW44" s="102"/>
      <x:c r="AX44" s="102"/>
      <x:c r="AY44" s="102"/>
      <x:c r="AZ44" s="102"/>
      <x:c r="BA44" s="129"/>
      <x:c r="BB44" s="102"/>
      <x:c r="BC44" s="102"/>
      <x:c r="BD44" s="102"/>
      <x:c r="BE44" s="102">
        <x:v>1</x:v>
      </x:c>
      <x:c r="BF44" s="102">
        <x:v>10</x:v>
      </x:c>
      <x:c r="BG44" s="102"/>
      <x:c r="BH44" s="102"/>
      <x:c r="BI44" s="102"/>
      <x:c r="BJ44" s="129"/>
      <x:c r="BK44" s="102"/>
      <x:c r="BL44" s="129"/>
      <x:c r="BM44" s="102"/>
      <x:c r="BN44" s="129"/>
      <x:c r="BO44" s="102"/>
      <x:c r="BP44" s="129"/>
      <x:c r="BQ44" s="209"/>
      <x:c r="BR44" s="102"/>
      <x:c r="BS44" s="102"/>
      <x:c r="BT44" s="102"/>
      <x:c r="BU44" s="102"/>
      <x:c r="BV44" s="735" t="s">
        <x:v>1754</x:v>
      </x:c>
      <x:c r="BW44" s="102"/>
      <x:c r="BX44" s="102"/>
      <x:c r="BY44" s="129"/>
      <x:c r="BZ44" s="102"/>
      <x:c r="CA44" s="129"/>
      <x:c r="CB44" s="102"/>
      <x:c r="CC44" s="129"/>
      <x:c r="CD44" s="102"/>
      <x:c r="CE44" s="102"/>
      <x:c r="CF44" s="129"/>
      <x:c r="CG44" s="102"/>
      <x:c r="CH44" s="102"/>
      <x:c r="CI44" s="102"/>
      <x:c r="CJ44" s="102">
        <x:v>1</x:v>
      </x:c>
      <x:c r="CK44" s="102"/>
      <x:c r="CL44" s="102"/>
      <x:c r="CM44" s="102"/>
      <x:c r="CN44" s="102"/>
      <x:c r="CO44" s="102"/>
      <x:c r="CP44" s="129"/>
      <x:c r="CQ44" s="102">
        <x:v>1</x:v>
      </x:c>
      <x:c r="CR44" s="129">
        <x:v>86</x:v>
      </x:c>
      <x:c r="CS44" s="102">
        <x:v>16</x:v>
      </x:c>
      <x:c r="CT44" s="209"/>
      <x:c r="CU44" s="102"/>
      <x:c r="CV44" s="102"/>
      <x:c r="CW44" s="102">
        <x:v>2</x:v>
      </x:c>
      <x:c r="CX44" s="102"/>
      <x:c r="CY44" s="735" t="s">
        <x:v>1754</x:v>
      </x:c>
      <x:c r="CZ44" s="209"/>
      <x:c r="DA44" s="129"/>
      <x:c r="DB44" s="209"/>
      <x:c r="DC44" s="211"/>
      <x:c r="DD44" s="209"/>
      <x:c r="DE44" s="211"/>
      <x:c r="DF44" s="209"/>
      <x:c r="DG44" s="920"/>
    </x:row>
    <x:row r="45" spans="1:111" ht="17.100000000000001" customHeight="1">
      <x:c r="A45" s="735" t="s">
        <x:v>573</x:v>
      </x:c>
      <x:c r="B45" s="95"/>
      <x:c r="C45" s="129"/>
      <x:c r="D45" s="102"/>
      <x:c r="E45" s="129"/>
      <x:c r="F45" s="102"/>
      <x:c r="G45" s="129"/>
      <x:c r="H45" s="102"/>
      <x:c r="I45" s="129"/>
      <x:c r="J45" s="102">
        <x:v>1</x:v>
      </x:c>
      <x:c r="K45" s="102"/>
      <x:c r="L45" s="129"/>
      <x:c r="M45" s="102">
        <x:v>2</x:v>
      </x:c>
      <x:c r="N45" s="102"/>
      <x:c r="O45" s="102">
        <x:v>2</x:v>
      </x:c>
      <x:c r="P45" s="102">
        <x:v>2</x:v>
      </x:c>
      <x:c r="Q45" s="102"/>
      <x:c r="R45" s="129"/>
      <x:c r="S45" s="102">
        <x:v>1</x:v>
      </x:c>
      <x:c r="T45" s="129"/>
      <x:c r="U45" s="102"/>
      <x:c r="V45" s="129"/>
      <x:c r="W45" s="102"/>
      <x:c r="X45" s="102">
        <x:v>7</x:v>
      </x:c>
      <x:c r="Y45" s="102">
        <x:v>1</x:v>
      </x:c>
      <x:c r="Z45" s="102">
        <x:v>1</x:v>
      </x:c>
      <x:c r="AA45" s="102"/>
      <x:c r="AB45" s="102"/>
      <x:c r="AC45" s="102"/>
      <x:c r="AD45" s="102"/>
      <x:c r="AE45" s="102"/>
      <x:c r="AF45" s="102"/>
      <x:c r="AG45" s="102"/>
      <x:c r="AH45" s="102"/>
      <x:c r="AI45" s="102"/>
      <x:c r="AJ45" s="102">
        <x:v>3</x:v>
      </x:c>
      <x:c r="AK45" s="102">
        <x:v>1</x:v>
      </x:c>
      <x:c r="AL45" s="735" t="s">
        <x:v>573</x:v>
      </x:c>
      <x:c r="AM45" s="102"/>
      <x:c r="AN45" s="129"/>
      <x:c r="AO45" s="102"/>
      <x:c r="AP45" s="102"/>
      <x:c r="AQ45" s="102"/>
      <x:c r="AR45" s="129"/>
      <x:c r="AS45" s="102"/>
      <x:c r="AT45" s="129"/>
      <x:c r="AU45" s="102"/>
      <x:c r="AV45" s="102"/>
      <x:c r="AW45" s="102"/>
      <x:c r="AX45" s="102"/>
      <x:c r="AY45" s="102"/>
      <x:c r="AZ45" s="102"/>
      <x:c r="BA45" s="129"/>
      <x:c r="BB45" s="102"/>
      <x:c r="BC45" s="102"/>
      <x:c r="BD45" s="102"/>
      <x:c r="BE45" s="102"/>
      <x:c r="BF45" s="102">
        <x:v>6</x:v>
      </x:c>
      <x:c r="BG45" s="102"/>
      <x:c r="BH45" s="102"/>
      <x:c r="BI45" s="102"/>
      <x:c r="BJ45" s="129"/>
      <x:c r="BK45" s="102"/>
      <x:c r="BL45" s="129"/>
      <x:c r="BM45" s="102"/>
      <x:c r="BN45" s="129"/>
      <x:c r="BO45" s="102"/>
      <x:c r="BP45" s="129"/>
      <x:c r="BQ45" s="209"/>
      <x:c r="BR45" s="102"/>
      <x:c r="BS45" s="102"/>
      <x:c r="BT45" s="102"/>
      <x:c r="BU45" s="102"/>
      <x:c r="BV45" s="735" t="s">
        <x:v>573</x:v>
      </x:c>
      <x:c r="BW45" s="102"/>
      <x:c r="BX45" s="102"/>
      <x:c r="BY45" s="129"/>
      <x:c r="BZ45" s="102"/>
      <x:c r="CA45" s="129"/>
      <x:c r="CB45" s="102"/>
      <x:c r="CC45" s="129"/>
      <x:c r="CD45" s="102"/>
      <x:c r="CE45" s="102"/>
      <x:c r="CF45" s="129"/>
      <x:c r="CG45" s="102"/>
      <x:c r="CH45" s="102"/>
      <x:c r="CI45" s="102"/>
      <x:c r="CJ45" s="102"/>
      <x:c r="CK45" s="102"/>
      <x:c r="CL45" s="102"/>
      <x:c r="CM45" s="102"/>
      <x:c r="CN45" s="102"/>
      <x:c r="CO45" s="102"/>
      <x:c r="CP45" s="129"/>
      <x:c r="CQ45" s="102"/>
      <x:c r="CR45" s="129"/>
      <x:c r="CS45" s="102">
        <x:v>16</x:v>
      </x:c>
      <x:c r="CT45" s="209"/>
      <x:c r="CU45" s="102"/>
      <x:c r="CV45" s="102"/>
      <x:c r="CW45" s="102"/>
      <x:c r="CX45" s="102"/>
      <x:c r="CY45" s="735" t="s">
        <x:v>573</x:v>
      </x:c>
      <x:c r="CZ45" s="209"/>
      <x:c r="DA45" s="129"/>
      <x:c r="DB45" s="209"/>
      <x:c r="DC45" s="211"/>
      <x:c r="DD45" s="209"/>
      <x:c r="DE45" s="211"/>
      <x:c r="DF45" s="209"/>
      <x:c r="DG45" s="920"/>
    </x:row>
    <x:row r="46" spans="1:111" ht="17.100000000000001" customHeight="1">
      <x:c r="A46" s="735" t="s">
        <x:v>2543</x:v>
      </x:c>
      <x:c r="B46" s="95"/>
      <x:c r="C46" s="129"/>
      <x:c r="D46" s="102"/>
      <x:c r="E46" s="129"/>
      <x:c r="F46" s="102"/>
      <x:c r="G46" s="129"/>
      <x:c r="H46" s="102"/>
      <x:c r="I46" s="129"/>
      <x:c r="J46" s="102"/>
      <x:c r="K46" s="102"/>
      <x:c r="L46" s="129"/>
      <x:c r="M46" s="102"/>
      <x:c r="N46" s="102"/>
      <x:c r="O46" s="102">
        <x:v>1</x:v>
      </x:c>
      <x:c r="P46" s="102">
        <x:v>2</x:v>
      </x:c>
      <x:c r="Q46" s="102"/>
      <x:c r="R46" s="129"/>
      <x:c r="S46" s="102">
        <x:v>1</x:v>
      </x:c>
      <x:c r="T46" s="129">
        <x:v>16</x:v>
      </x:c>
      <x:c r="U46" s="102"/>
      <x:c r="V46" s="129"/>
      <x:c r="W46" s="102"/>
      <x:c r="X46" s="102">
        <x:v>6</x:v>
      </x:c>
      <x:c r="Y46" s="102"/>
      <x:c r="Z46" s="102"/>
      <x:c r="AA46" s="102"/>
      <x:c r="AB46" s="102"/>
      <x:c r="AC46" s="102"/>
      <x:c r="AD46" s="102"/>
      <x:c r="AE46" s="102"/>
      <x:c r="AF46" s="102"/>
      <x:c r="AG46" s="102"/>
      <x:c r="AH46" s="102"/>
      <x:c r="AI46" s="102"/>
      <x:c r="AJ46" s="102"/>
      <x:c r="AK46" s="102"/>
      <x:c r="AL46" s="735" t="s">
        <x:v>2543</x:v>
      </x:c>
      <x:c r="AM46" s="102"/>
      <x:c r="AN46" s="129"/>
      <x:c r="AO46" s="102"/>
      <x:c r="AP46" s="102"/>
      <x:c r="AQ46" s="102"/>
      <x:c r="AR46" s="129"/>
      <x:c r="AS46" s="102"/>
      <x:c r="AT46" s="129"/>
      <x:c r="AU46" s="102"/>
      <x:c r="AV46" s="102"/>
      <x:c r="AW46" s="102"/>
      <x:c r="AX46" s="102"/>
      <x:c r="AY46" s="102"/>
      <x:c r="AZ46" s="102"/>
      <x:c r="BA46" s="129"/>
      <x:c r="BB46" s="102"/>
      <x:c r="BC46" s="102"/>
      <x:c r="BD46" s="102"/>
      <x:c r="BE46" s="102">
        <x:v>1</x:v>
      </x:c>
      <x:c r="BF46" s="102">
        <x:v>5</x:v>
      </x:c>
      <x:c r="BG46" s="102"/>
      <x:c r="BH46" s="102"/>
      <x:c r="BI46" s="102"/>
      <x:c r="BJ46" s="129"/>
      <x:c r="BK46" s="102"/>
      <x:c r="BL46" s="129"/>
      <x:c r="BM46" s="102"/>
      <x:c r="BN46" s="129"/>
      <x:c r="BO46" s="102"/>
      <x:c r="BP46" s="129"/>
      <x:c r="BQ46" s="209"/>
      <x:c r="BR46" s="102"/>
      <x:c r="BS46" s="102"/>
      <x:c r="BT46" s="102"/>
      <x:c r="BU46" s="102"/>
      <x:c r="BV46" s="735" t="s">
        <x:v>2543</x:v>
      </x:c>
      <x:c r="BW46" s="102"/>
      <x:c r="BX46" s="102"/>
      <x:c r="BY46" s="129"/>
      <x:c r="BZ46" s="102"/>
      <x:c r="CA46" s="129"/>
      <x:c r="CB46" s="102"/>
      <x:c r="CC46" s="129"/>
      <x:c r="CD46" s="102"/>
      <x:c r="CE46" s="102"/>
      <x:c r="CF46" s="129"/>
      <x:c r="CG46" s="102"/>
      <x:c r="CH46" s="102"/>
      <x:c r="CI46" s="102"/>
      <x:c r="CJ46" s="102"/>
      <x:c r="CK46" s="102"/>
      <x:c r="CL46" s="102"/>
      <x:c r="CM46" s="102"/>
      <x:c r="CN46" s="102"/>
      <x:c r="CO46" s="102"/>
      <x:c r="CP46" s="129"/>
      <x:c r="CQ46" s="102"/>
      <x:c r="CR46" s="129">
        <x:v>19.5</x:v>
      </x:c>
      <x:c r="CS46" s="102">
        <x:v>2</x:v>
      </x:c>
      <x:c r="CT46" s="209">
        <x:v>1</x:v>
      </x:c>
      <x:c r="CU46" s="102"/>
      <x:c r="CV46" s="102"/>
      <x:c r="CW46" s="102"/>
      <x:c r="CX46" s="102"/>
      <x:c r="CY46" s="735" t="s">
        <x:v>2543</x:v>
      </x:c>
      <x:c r="CZ46" s="209"/>
      <x:c r="DA46" s="129"/>
      <x:c r="DB46" s="209"/>
      <x:c r="DC46" s="211"/>
      <x:c r="DD46" s="209"/>
      <x:c r="DE46" s="211"/>
      <x:c r="DF46" s="209"/>
      <x:c r="DG46" s="920"/>
    </x:row>
    <x:row r="47" spans="1:111" ht="17.100000000000001" customHeight="1">
      <x:c r="A47" s="735" t="s">
        <x:v>2504</x:v>
      </x:c>
      <x:c r="B47" s="95"/>
      <x:c r="C47" s="129"/>
      <x:c r="D47" s="102"/>
      <x:c r="E47" s="129"/>
      <x:c r="F47" s="102"/>
      <x:c r="G47" s="129"/>
      <x:c r="H47" s="102"/>
      <x:c r="I47" s="129"/>
      <x:c r="J47" s="102"/>
      <x:c r="K47" s="102"/>
      <x:c r="L47" s="129"/>
      <x:c r="M47" s="102"/>
      <x:c r="N47" s="102"/>
      <x:c r="O47" s="102"/>
      <x:c r="P47" s="102"/>
      <x:c r="Q47" s="102"/>
      <x:c r="R47" s="129"/>
      <x:c r="S47" s="102">
        <x:v>1</x:v>
      </x:c>
      <x:c r="T47" s="129">
        <x:v>16</x:v>
      </x:c>
      <x:c r="U47" s="102"/>
      <x:c r="V47" s="129"/>
      <x:c r="W47" s="102"/>
      <x:c r="X47" s="102"/>
      <x:c r="Y47" s="102"/>
      <x:c r="Z47" s="102"/>
      <x:c r="AA47" s="102"/>
      <x:c r="AB47" s="102"/>
      <x:c r="AC47" s="102"/>
      <x:c r="AD47" s="102"/>
      <x:c r="AE47" s="102"/>
      <x:c r="AF47" s="102"/>
      <x:c r="AG47" s="102"/>
      <x:c r="AH47" s="102"/>
      <x:c r="AI47" s="102"/>
      <x:c r="AJ47" s="102"/>
      <x:c r="AK47" s="102"/>
      <x:c r="AL47" s="735" t="s">
        <x:v>2504</x:v>
      </x:c>
      <x:c r="AM47" s="102"/>
      <x:c r="AN47" s="129"/>
      <x:c r="AO47" s="102"/>
      <x:c r="AP47" s="102"/>
      <x:c r="AQ47" s="102"/>
      <x:c r="AR47" s="129"/>
      <x:c r="AS47" s="102"/>
      <x:c r="AT47" s="129"/>
      <x:c r="AU47" s="102"/>
      <x:c r="AV47" s="102"/>
      <x:c r="AW47" s="102"/>
      <x:c r="AX47" s="102"/>
      <x:c r="AY47" s="102"/>
      <x:c r="AZ47" s="102"/>
      <x:c r="BA47" s="129"/>
      <x:c r="BB47" s="102"/>
      <x:c r="BC47" s="102"/>
      <x:c r="BD47" s="102"/>
      <x:c r="BE47" s="102">
        <x:v>1</x:v>
      </x:c>
      <x:c r="BF47" s="102">
        <x:v>4</x:v>
      </x:c>
      <x:c r="BG47" s="102"/>
      <x:c r="BH47" s="102"/>
      <x:c r="BI47" s="102"/>
      <x:c r="BJ47" s="129"/>
      <x:c r="BK47" s="102"/>
      <x:c r="BL47" s="129"/>
      <x:c r="BM47" s="102"/>
      <x:c r="BN47" s="129"/>
      <x:c r="BO47" s="102"/>
      <x:c r="BP47" s="129"/>
      <x:c r="BQ47" s="209"/>
      <x:c r="BR47" s="102"/>
      <x:c r="BS47" s="102"/>
      <x:c r="BT47" s="102"/>
      <x:c r="BU47" s="102"/>
      <x:c r="BV47" s="735" t="s">
        <x:v>2504</x:v>
      </x:c>
      <x:c r="BW47" s="102"/>
      <x:c r="BX47" s="102"/>
      <x:c r="BY47" s="129"/>
      <x:c r="BZ47" s="102"/>
      <x:c r="CA47" s="129"/>
      <x:c r="CB47" s="102"/>
      <x:c r="CC47" s="129"/>
      <x:c r="CD47" s="102"/>
      <x:c r="CE47" s="102"/>
      <x:c r="CF47" s="129"/>
      <x:c r="CG47" s="102"/>
      <x:c r="CH47" s="102"/>
      <x:c r="CI47" s="102"/>
      <x:c r="CJ47" s="102"/>
      <x:c r="CK47" s="102"/>
      <x:c r="CL47" s="102"/>
      <x:c r="CM47" s="102"/>
      <x:c r="CN47" s="102"/>
      <x:c r="CO47" s="102"/>
      <x:c r="CP47" s="129"/>
      <x:c r="CQ47" s="102"/>
      <x:c r="CR47" s="129"/>
      <x:c r="CS47" s="102">
        <x:v>2</x:v>
      </x:c>
      <x:c r="CT47" s="209">
        <x:v>1</x:v>
      </x:c>
      <x:c r="CU47" s="102"/>
      <x:c r="CV47" s="102"/>
      <x:c r="CW47" s="102"/>
      <x:c r="CX47" s="102"/>
      <x:c r="CY47" s="735" t="s">
        <x:v>2504</x:v>
      </x:c>
      <x:c r="CZ47" s="209"/>
      <x:c r="DA47" s="129"/>
      <x:c r="DB47" s="209"/>
      <x:c r="DC47" s="211"/>
      <x:c r="DD47" s="209"/>
      <x:c r="DE47" s="211"/>
      <x:c r="DF47" s="209"/>
      <x:c r="DG47" s="920"/>
    </x:row>
    <x:row r="48" spans="1:111" ht="15" customHeight="1">
      <x:c r="A48" s="735" t="s">
        <x:v>579</x:v>
      </x:c>
      <x:c r="B48" s="95"/>
      <x:c r="C48" s="129"/>
      <x:c r="D48" s="102"/>
      <x:c r="E48" s="129"/>
      <x:c r="F48" s="102"/>
      <x:c r="G48" s="129"/>
      <x:c r="H48" s="102"/>
      <x:c r="I48" s="129"/>
      <x:c r="J48" s="102"/>
      <x:c r="K48" s="102"/>
      <x:c r="L48" s="129"/>
      <x:c r="M48" s="102"/>
      <x:c r="N48" s="102"/>
      <x:c r="O48" s="102"/>
      <x:c r="P48" s="102"/>
      <x:c r="Q48" s="102"/>
      <x:c r="R48" s="129"/>
      <x:c r="S48" s="102">
        <x:v>1</x:v>
      </x:c>
      <x:c r="T48" s="129">
        <x:v>16</x:v>
      </x:c>
      <x:c r="U48" s="102"/>
      <x:c r="V48" s="129"/>
      <x:c r="W48" s="102"/>
      <x:c r="X48" s="102">
        <x:v>6</x:v>
      </x:c>
      <x:c r="Y48" s="102"/>
      <x:c r="Z48" s="102"/>
      <x:c r="AA48" s="102"/>
      <x:c r="AB48" s="102"/>
      <x:c r="AC48" s="102"/>
      <x:c r="AD48" s="102"/>
      <x:c r="AE48" s="102"/>
      <x:c r="AF48" s="102"/>
      <x:c r="AG48" s="102"/>
      <x:c r="AH48" s="102"/>
      <x:c r="AI48" s="102"/>
      <x:c r="AJ48" s="102"/>
      <x:c r="AK48" s="102"/>
      <x:c r="AL48" s="735" t="s">
        <x:v>579</x:v>
      </x:c>
      <x:c r="AM48" s="102"/>
      <x:c r="AN48" s="129"/>
      <x:c r="AO48" s="102"/>
      <x:c r="AP48" s="102"/>
      <x:c r="AQ48" s="102"/>
      <x:c r="AR48" s="129"/>
      <x:c r="AS48" s="102"/>
      <x:c r="AT48" s="129"/>
      <x:c r="AU48" s="102"/>
      <x:c r="AV48" s="102"/>
      <x:c r="AW48" s="102"/>
      <x:c r="AX48" s="102"/>
      <x:c r="AY48" s="102"/>
      <x:c r="AZ48" s="102"/>
      <x:c r="BA48" s="129"/>
      <x:c r="BB48" s="102"/>
      <x:c r="BC48" s="102"/>
      <x:c r="BD48" s="102"/>
      <x:c r="BE48" s="102"/>
      <x:c r="BF48" s="102"/>
      <x:c r="BG48" s="102"/>
      <x:c r="BH48" s="102"/>
      <x:c r="BI48" s="102"/>
      <x:c r="BJ48" s="129"/>
      <x:c r="BK48" s="102"/>
      <x:c r="BL48" s="129"/>
      <x:c r="BM48" s="102"/>
      <x:c r="BN48" s="129"/>
      <x:c r="BO48" s="102"/>
      <x:c r="BP48" s="129"/>
      <x:c r="BQ48" s="209"/>
      <x:c r="BR48" s="102"/>
      <x:c r="BS48" s="102"/>
      <x:c r="BT48" s="102"/>
      <x:c r="BU48" s="102"/>
      <x:c r="BV48" s="735" t="s">
        <x:v>579</x:v>
      </x:c>
      <x:c r="BW48" s="102"/>
      <x:c r="BX48" s="102"/>
      <x:c r="BY48" s="129"/>
      <x:c r="BZ48" s="102"/>
      <x:c r="CA48" s="129"/>
      <x:c r="CB48" s="102"/>
      <x:c r="CC48" s="129"/>
      <x:c r="CD48" s="102"/>
      <x:c r="CE48" s="102"/>
      <x:c r="CF48" s="129"/>
      <x:c r="CG48" s="102"/>
      <x:c r="CH48" s="102"/>
      <x:c r="CI48" s="102"/>
      <x:c r="CJ48" s="102"/>
      <x:c r="CK48" s="102"/>
      <x:c r="CL48" s="102"/>
      <x:c r="CM48" s="102"/>
      <x:c r="CN48" s="102"/>
      <x:c r="CO48" s="102"/>
      <x:c r="CP48" s="129"/>
      <x:c r="CQ48" s="102"/>
      <x:c r="CR48" s="129"/>
      <x:c r="CS48" s="102"/>
      <x:c r="CT48" s="209"/>
      <x:c r="CU48" s="102"/>
      <x:c r="CV48" s="102"/>
      <x:c r="CW48" s="102"/>
      <x:c r="CX48" s="102"/>
      <x:c r="CY48" s="735" t="s">
        <x:v>579</x:v>
      </x:c>
      <x:c r="CZ48" s="209"/>
      <x:c r="DA48" s="129"/>
      <x:c r="DB48" s="209"/>
      <x:c r="DC48" s="211"/>
      <x:c r="DD48" s="209"/>
      <x:c r="DE48" s="211"/>
      <x:c r="DF48" s="209"/>
      <x:c r="DG48" s="920"/>
    </x:row>
    <x:row r="49" spans="1:111" ht="15" customHeight="1">
      <x:c r="A49" s="735" t="s">
        <x:v>215</x:v>
      </x:c>
      <x:c r="B49" s="95"/>
      <x:c r="C49" s="129"/>
      <x:c r="D49" s="102"/>
      <x:c r="E49" s="129"/>
      <x:c r="F49" s="102"/>
      <x:c r="G49" s="129"/>
      <x:c r="H49" s="102"/>
      <x:c r="I49" s="129"/>
      <x:c r="J49" s="102"/>
      <x:c r="K49" s="102"/>
      <x:c r="L49" s="129"/>
      <x:c r="M49" s="102"/>
      <x:c r="N49" s="102"/>
      <x:c r="O49" s="102"/>
      <x:c r="P49" s="102"/>
      <x:c r="Q49" s="102"/>
      <x:c r="R49" s="129"/>
      <x:c r="S49" s="102"/>
      <x:c r="T49" s="129"/>
      <x:c r="U49" s="102"/>
      <x:c r="V49" s="129"/>
      <x:c r="W49" s="102"/>
      <x:c r="X49" s="102">
        <x:v>6</x:v>
      </x:c>
      <x:c r="Y49" s="102"/>
      <x:c r="Z49" s="102"/>
      <x:c r="AA49" s="102"/>
      <x:c r="AB49" s="102"/>
      <x:c r="AC49" s="102"/>
      <x:c r="AD49" s="102"/>
      <x:c r="AE49" s="102"/>
      <x:c r="AF49" s="102"/>
      <x:c r="AG49" s="102"/>
      <x:c r="AH49" s="102"/>
      <x:c r="AI49" s="102"/>
      <x:c r="AJ49" s="102"/>
      <x:c r="AK49" s="102"/>
      <x:c r="AL49" s="735" t="s">
        <x:v>215</x:v>
      </x:c>
      <x:c r="AM49" s="102"/>
      <x:c r="AN49" s="129"/>
      <x:c r="AO49" s="102"/>
      <x:c r="AP49" s="102"/>
      <x:c r="AQ49" s="102"/>
      <x:c r="AR49" s="129"/>
      <x:c r="AS49" s="102"/>
      <x:c r="AT49" s="129"/>
      <x:c r="AU49" s="102"/>
      <x:c r="AV49" s="102"/>
      <x:c r="AW49" s="102"/>
      <x:c r="AX49" s="102"/>
      <x:c r="AY49" s="102"/>
      <x:c r="AZ49" s="102"/>
      <x:c r="BA49" s="129"/>
      <x:c r="BB49" s="102"/>
      <x:c r="BC49" s="102"/>
      <x:c r="BD49" s="102"/>
      <x:c r="BE49" s="102">
        <x:v>1</x:v>
      </x:c>
      <x:c r="BF49" s="102">
        <x:v>3</x:v>
      </x:c>
      <x:c r="BG49" s="102"/>
      <x:c r="BH49" s="102"/>
      <x:c r="BI49" s="102"/>
      <x:c r="BJ49" s="129"/>
      <x:c r="BK49" s="102"/>
      <x:c r="BL49" s="129"/>
      <x:c r="BM49" s="102"/>
      <x:c r="BN49" s="129"/>
      <x:c r="BO49" s="102"/>
      <x:c r="BP49" s="129"/>
      <x:c r="BQ49" s="209"/>
      <x:c r="BR49" s="102"/>
      <x:c r="BS49" s="102"/>
      <x:c r="BT49" s="102"/>
      <x:c r="BU49" s="102"/>
      <x:c r="BV49" s="735" t="s">
        <x:v>215</x:v>
      </x:c>
      <x:c r="BW49" s="102"/>
      <x:c r="BX49" s="102"/>
      <x:c r="BY49" s="129"/>
      <x:c r="BZ49" s="102"/>
      <x:c r="CA49" s="129"/>
      <x:c r="CB49" s="102"/>
      <x:c r="CC49" s="129"/>
      <x:c r="CD49" s="102"/>
      <x:c r="CE49" s="102"/>
      <x:c r="CF49" s="129"/>
      <x:c r="CG49" s="102"/>
      <x:c r="CH49" s="102"/>
      <x:c r="CI49" s="102"/>
      <x:c r="CJ49" s="102"/>
      <x:c r="CK49" s="102"/>
      <x:c r="CL49" s="102"/>
      <x:c r="CM49" s="102"/>
      <x:c r="CN49" s="102"/>
      <x:c r="CO49" s="102"/>
      <x:c r="CP49" s="129"/>
      <x:c r="CQ49" s="102"/>
      <x:c r="CR49" s="129"/>
      <x:c r="CS49" s="102"/>
      <x:c r="CT49" s="209"/>
      <x:c r="CU49" s="102"/>
      <x:c r="CV49" s="102"/>
      <x:c r="CW49" s="102"/>
      <x:c r="CX49" s="102"/>
      <x:c r="CY49" s="735" t="s">
        <x:v>215</x:v>
      </x:c>
      <x:c r="CZ49" s="209"/>
      <x:c r="DA49" s="129"/>
      <x:c r="DB49" s="209"/>
      <x:c r="DC49" s="211"/>
      <x:c r="DD49" s="209"/>
      <x:c r="DE49" s="211"/>
      <x:c r="DF49" s="209"/>
      <x:c r="DG49" s="920"/>
    </x:row>
    <x:row r="50" spans="1:111" ht="15" customHeight="1">
      <x:c r="A50" s="735" t="s">
        <x:v>338</x:v>
      </x:c>
      <x:c r="B50" s="95"/>
      <x:c r="C50" s="129"/>
      <x:c r="D50" s="102"/>
      <x:c r="E50" s="129"/>
      <x:c r="F50" s="102"/>
      <x:c r="G50" s="129"/>
      <x:c r="H50" s="102"/>
      <x:c r="I50" s="129"/>
      <x:c r="J50" s="102"/>
      <x:c r="K50" s="102"/>
      <x:c r="L50" s="129"/>
      <x:c r="M50" s="102"/>
      <x:c r="N50" s="102"/>
      <x:c r="O50" s="102"/>
      <x:c r="P50" s="102"/>
      <x:c r="Q50" s="102"/>
      <x:c r="R50" s="129"/>
      <x:c r="S50" s="102">
        <x:v>1</x:v>
      </x:c>
      <x:c r="T50" s="129">
        <x:v>16</x:v>
      </x:c>
      <x:c r="U50" s="102"/>
      <x:c r="V50" s="129"/>
      <x:c r="W50" s="102"/>
      <x:c r="X50" s="102">
        <x:v>2</x:v>
      </x:c>
      <x:c r="Y50" s="102"/>
      <x:c r="Z50" s="102"/>
      <x:c r="AA50" s="102"/>
      <x:c r="AB50" s="102"/>
      <x:c r="AC50" s="102"/>
      <x:c r="AD50" s="102">
        <x:v>1</x:v>
      </x:c>
      <x:c r="AE50" s="102"/>
      <x:c r="AF50" s="102"/>
      <x:c r="AG50" s="102"/>
      <x:c r="AH50" s="102"/>
      <x:c r="AI50" s="102"/>
      <x:c r="AJ50" s="102"/>
      <x:c r="AK50" s="102"/>
      <x:c r="AL50" s="735" t="s">
        <x:v>338</x:v>
      </x:c>
      <x:c r="AM50" s="102"/>
      <x:c r="AN50" s="129"/>
      <x:c r="AO50" s="102"/>
      <x:c r="AP50" s="102"/>
      <x:c r="AQ50" s="102"/>
      <x:c r="AR50" s="129"/>
      <x:c r="AS50" s="102"/>
      <x:c r="AT50" s="129"/>
      <x:c r="AU50" s="102"/>
      <x:c r="AV50" s="102"/>
      <x:c r="AW50" s="102"/>
      <x:c r="AX50" s="102"/>
      <x:c r="AY50" s="102"/>
      <x:c r="AZ50" s="102"/>
      <x:c r="BA50" s="129"/>
      <x:c r="BB50" s="102"/>
      <x:c r="BC50" s="102"/>
      <x:c r="BD50" s="102"/>
      <x:c r="BE50" s="102">
        <x:v>1</x:v>
      </x:c>
      <x:c r="BF50" s="102">
        <x:v>7</x:v>
      </x:c>
      <x:c r="BG50" s="102"/>
      <x:c r="BH50" s="102"/>
      <x:c r="BI50" s="102"/>
      <x:c r="BJ50" s="129"/>
      <x:c r="BK50" s="102"/>
      <x:c r="BL50" s="129"/>
      <x:c r="BM50" s="102"/>
      <x:c r="BN50" s="129"/>
      <x:c r="BO50" s="102"/>
      <x:c r="BP50" s="129"/>
      <x:c r="BQ50" s="209"/>
      <x:c r="BR50" s="102"/>
      <x:c r="BS50" s="102"/>
      <x:c r="BT50" s="102"/>
      <x:c r="BU50" s="102"/>
      <x:c r="BV50" s="735" t="s">
        <x:v>338</x:v>
      </x:c>
      <x:c r="BW50" s="102"/>
      <x:c r="BX50" s="102"/>
      <x:c r="BY50" s="129"/>
      <x:c r="BZ50" s="102"/>
      <x:c r="CA50" s="129"/>
      <x:c r="CB50" s="102"/>
      <x:c r="CC50" s="129"/>
      <x:c r="CD50" s="102"/>
      <x:c r="CE50" s="102"/>
      <x:c r="CF50" s="129"/>
      <x:c r="CG50" s="102"/>
      <x:c r="CH50" s="102"/>
      <x:c r="CI50" s="102"/>
      <x:c r="CJ50" s="102">
        <x:v>1</x:v>
      </x:c>
      <x:c r="CK50" s="102"/>
      <x:c r="CL50" s="102"/>
      <x:c r="CM50" s="102"/>
      <x:c r="CN50" s="102"/>
      <x:c r="CO50" s="102"/>
      <x:c r="CP50" s="129"/>
      <x:c r="CQ50" s="102"/>
      <x:c r="CR50" s="129"/>
      <x:c r="CS50" s="102">
        <x:v>6</x:v>
      </x:c>
      <x:c r="CT50" s="209">
        <x:v>1</x:v>
      </x:c>
      <x:c r="CU50" s="102"/>
      <x:c r="CV50" s="102"/>
      <x:c r="CW50" s="102"/>
      <x:c r="CX50" s="102"/>
      <x:c r="CY50" s="735" t="s">
        <x:v>338</x:v>
      </x:c>
      <x:c r="CZ50" s="209"/>
      <x:c r="DA50" s="129"/>
      <x:c r="DB50" s="209"/>
      <x:c r="DC50" s="211"/>
      <x:c r="DD50" s="209"/>
      <x:c r="DE50" s="211"/>
      <x:c r="DF50" s="209"/>
      <x:c r="DG50" s="920"/>
    </x:row>
    <x:row r="51" spans="1:111" ht="15" customHeight="1">
      <x:c r="A51" s="735" t="s">
        <x:v>624</x:v>
      </x:c>
      <x:c r="B51" s="95"/>
      <x:c r="C51" s="129"/>
      <x:c r="D51" s="102"/>
      <x:c r="E51" s="129"/>
      <x:c r="F51" s="102"/>
      <x:c r="G51" s="129"/>
      <x:c r="H51" s="102"/>
      <x:c r="I51" s="129"/>
      <x:c r="J51" s="102"/>
      <x:c r="K51" s="102"/>
      <x:c r="L51" s="129"/>
      <x:c r="M51" s="102"/>
      <x:c r="N51" s="102"/>
      <x:c r="O51" s="102"/>
      <x:c r="P51" s="102"/>
      <x:c r="Q51" s="102"/>
      <x:c r="R51" s="129"/>
      <x:c r="S51" s="102"/>
      <x:c r="T51" s="129"/>
      <x:c r="U51" s="102"/>
      <x:c r="V51" s="129"/>
      <x:c r="W51" s="102"/>
      <x:c r="X51" s="102">
        <x:v>3</x:v>
      </x:c>
      <x:c r="Y51" s="102">
        <x:v>1</x:v>
      </x:c>
      <x:c r="Z51" s="102">
        <x:v>3</x:v>
      </x:c>
      <x:c r="AA51" s="102"/>
      <x:c r="AB51" s="102"/>
      <x:c r="AC51" s="102"/>
      <x:c r="AD51" s="102"/>
      <x:c r="AE51" s="102"/>
      <x:c r="AF51" s="102"/>
      <x:c r="AG51" s="102"/>
      <x:c r="AH51" s="102"/>
      <x:c r="AI51" s="102"/>
      <x:c r="AJ51" s="102"/>
      <x:c r="AK51" s="102"/>
      <x:c r="AL51" s="735" t="s">
        <x:v>624</x:v>
      </x:c>
      <x:c r="AM51" s="102"/>
      <x:c r="AN51" s="129"/>
      <x:c r="AO51" s="102"/>
      <x:c r="AP51" s="102"/>
      <x:c r="AQ51" s="102"/>
      <x:c r="AR51" s="129"/>
      <x:c r="AS51" s="102"/>
      <x:c r="AT51" s="129"/>
      <x:c r="AU51" s="102"/>
      <x:c r="AV51" s="102"/>
      <x:c r="AW51" s="102"/>
      <x:c r="AX51" s="102"/>
      <x:c r="AY51" s="102"/>
      <x:c r="AZ51" s="102"/>
      <x:c r="BA51" s="129"/>
      <x:c r="BB51" s="102"/>
      <x:c r="BC51" s="102"/>
      <x:c r="BD51" s="102"/>
      <x:c r="BE51" s="102">
        <x:v>1</x:v>
      </x:c>
      <x:c r="BF51" s="102">
        <x:v>6</x:v>
      </x:c>
      <x:c r="BG51" s="102"/>
      <x:c r="BH51" s="102"/>
      <x:c r="BI51" s="102"/>
      <x:c r="BJ51" s="129"/>
      <x:c r="BK51" s="102"/>
      <x:c r="BL51" s="129"/>
      <x:c r="BM51" s="102"/>
      <x:c r="BN51" s="129"/>
      <x:c r="BO51" s="102"/>
      <x:c r="BP51" s="129"/>
      <x:c r="BQ51" s="209"/>
      <x:c r="BR51" s="102"/>
      <x:c r="BS51" s="102"/>
      <x:c r="BT51" s="102"/>
      <x:c r="BU51" s="102"/>
      <x:c r="BV51" s="735" t="s">
        <x:v>624</x:v>
      </x:c>
      <x:c r="BW51" s="102"/>
      <x:c r="BX51" s="102"/>
      <x:c r="BY51" s="129"/>
      <x:c r="BZ51" s="102"/>
      <x:c r="CA51" s="129"/>
      <x:c r="CB51" s="102"/>
      <x:c r="CC51" s="129"/>
      <x:c r="CD51" s="102"/>
      <x:c r="CE51" s="102"/>
      <x:c r="CF51" s="129"/>
      <x:c r="CG51" s="102"/>
      <x:c r="CH51" s="102"/>
      <x:c r="CI51" s="102"/>
      <x:c r="CJ51" s="102"/>
      <x:c r="CK51" s="102"/>
      <x:c r="CL51" s="102"/>
      <x:c r="CM51" s="102"/>
      <x:c r="CN51" s="102"/>
      <x:c r="CO51" s="102"/>
      <x:c r="CP51" s="129"/>
      <x:c r="CQ51" s="102"/>
      <x:c r="CR51" s="129"/>
      <x:c r="CS51" s="102">
        <x:v>9</x:v>
      </x:c>
      <x:c r="CT51" s="209">
        <x:v>1</x:v>
      </x:c>
      <x:c r="CU51" s="102"/>
      <x:c r="CV51" s="102"/>
      <x:c r="CW51" s="102"/>
      <x:c r="CX51" s="102"/>
      <x:c r="CY51" s="735" t="s">
        <x:v>624</x:v>
      </x:c>
      <x:c r="CZ51" s="209"/>
      <x:c r="DA51" s="129"/>
      <x:c r="DB51" s="209"/>
      <x:c r="DC51" s="211"/>
      <x:c r="DD51" s="209"/>
      <x:c r="DE51" s="211"/>
      <x:c r="DF51" s="209"/>
      <x:c r="DG51" s="920"/>
    </x:row>
    <x:row r="52" spans="1:111" ht="15" customHeight="1">
      <x:c r="A52" s="735" t="s">
        <x:v>595</x:v>
      </x:c>
      <x:c r="B52" s="95"/>
      <x:c r="C52" s="129"/>
      <x:c r="D52" s="102"/>
      <x:c r="E52" s="129"/>
      <x:c r="F52" s="102"/>
      <x:c r="G52" s="129"/>
      <x:c r="H52" s="102"/>
      <x:c r="I52" s="129"/>
      <x:c r="J52" s="102"/>
      <x:c r="K52" s="102"/>
      <x:c r="L52" s="129"/>
      <x:c r="M52" s="102"/>
      <x:c r="N52" s="102"/>
      <x:c r="O52" s="102"/>
      <x:c r="P52" s="102"/>
      <x:c r="Q52" s="102"/>
      <x:c r="R52" s="129"/>
      <x:c r="S52" s="102">
        <x:v>2</x:v>
      </x:c>
      <x:c r="T52" s="129">
        <x:v>32</x:v>
      </x:c>
      <x:c r="U52" s="102"/>
      <x:c r="V52" s="129"/>
      <x:c r="W52" s="102"/>
      <x:c r="X52" s="102">
        <x:v>17</x:v>
      </x:c>
      <x:c r="Y52" s="102"/>
      <x:c r="Z52" s="102"/>
      <x:c r="AA52" s="102"/>
      <x:c r="AB52" s="102"/>
      <x:c r="AC52" s="102"/>
      <x:c r="AD52" s="102"/>
      <x:c r="AE52" s="102"/>
      <x:c r="AF52" s="102"/>
      <x:c r="AG52" s="102"/>
      <x:c r="AH52" s="102"/>
      <x:c r="AI52" s="102"/>
      <x:c r="AJ52" s="102"/>
      <x:c r="AK52" s="102"/>
      <x:c r="AL52" s="735" t="s">
        <x:v>595</x:v>
      </x:c>
      <x:c r="AM52" s="102"/>
      <x:c r="AN52" s="129"/>
      <x:c r="AO52" s="102"/>
      <x:c r="AP52" s="102"/>
      <x:c r="AQ52" s="102"/>
      <x:c r="AR52" s="129"/>
      <x:c r="AS52" s="102"/>
      <x:c r="AT52" s="129"/>
      <x:c r="AU52" s="102"/>
      <x:c r="AV52" s="102"/>
      <x:c r="AW52" s="102"/>
      <x:c r="AX52" s="102"/>
      <x:c r="AY52" s="102"/>
      <x:c r="AZ52" s="102"/>
      <x:c r="BA52" s="129"/>
      <x:c r="BB52" s="102"/>
      <x:c r="BC52" s="102"/>
      <x:c r="BD52" s="102"/>
      <x:c r="BE52" s="102">
        <x:v>1</x:v>
      </x:c>
      <x:c r="BF52" s="102">
        <x:v>3</x:v>
      </x:c>
      <x:c r="BG52" s="102"/>
      <x:c r="BH52" s="102"/>
      <x:c r="BI52" s="102"/>
      <x:c r="BJ52" s="129"/>
      <x:c r="BK52" s="102"/>
      <x:c r="BL52" s="129"/>
      <x:c r="BM52" s="102"/>
      <x:c r="BN52" s="129"/>
      <x:c r="BO52" s="102"/>
      <x:c r="BP52" s="129"/>
      <x:c r="BQ52" s="209"/>
      <x:c r="BR52" s="102"/>
      <x:c r="BS52" s="102"/>
      <x:c r="BT52" s="102"/>
      <x:c r="BU52" s="102"/>
      <x:c r="BV52" s="735" t="s">
        <x:v>595</x:v>
      </x:c>
      <x:c r="BW52" s="102"/>
      <x:c r="BX52" s="102"/>
      <x:c r="BY52" s="129"/>
      <x:c r="BZ52" s="102"/>
      <x:c r="CA52" s="129"/>
      <x:c r="CB52" s="102"/>
      <x:c r="CC52" s="129"/>
      <x:c r="CD52" s="102"/>
      <x:c r="CE52" s="102"/>
      <x:c r="CF52" s="129"/>
      <x:c r="CG52" s="102"/>
      <x:c r="CH52" s="102"/>
      <x:c r="CI52" s="102"/>
      <x:c r="CJ52" s="102"/>
      <x:c r="CK52" s="102"/>
      <x:c r="CL52" s="102"/>
      <x:c r="CM52" s="102"/>
      <x:c r="CN52" s="102"/>
      <x:c r="CO52" s="102"/>
      <x:c r="CP52" s="129"/>
      <x:c r="CQ52" s="102"/>
      <x:c r="CR52" s="129"/>
      <x:c r="CS52" s="102"/>
      <x:c r="CT52" s="209"/>
      <x:c r="CU52" s="102"/>
      <x:c r="CV52" s="102"/>
      <x:c r="CW52" s="102">
        <x:v>1</x:v>
      </x:c>
      <x:c r="CX52" s="102">
        <x:v>4</x:v>
      </x:c>
      <x:c r="CY52" s="735" t="s">
        <x:v>595</x:v>
      </x:c>
      <x:c r="CZ52" s="209"/>
      <x:c r="DA52" s="129"/>
      <x:c r="DB52" s="209"/>
      <x:c r="DC52" s="211"/>
      <x:c r="DD52" s="209"/>
      <x:c r="DE52" s="211"/>
      <x:c r="DF52" s="209"/>
      <x:c r="DG52" s="920"/>
    </x:row>
    <x:row r="53" spans="1:111" ht="15" customHeight="1">
      <x:c r="A53" s="735" t="s">
        <x:v>227</x:v>
      </x:c>
      <x:c r="B53" s="95"/>
      <x:c r="C53" s="129"/>
      <x:c r="D53" s="102"/>
      <x:c r="E53" s="129"/>
      <x:c r="F53" s="102"/>
      <x:c r="G53" s="129"/>
      <x:c r="H53" s="102"/>
      <x:c r="I53" s="129"/>
      <x:c r="J53" s="102">
        <x:v>2</x:v>
      </x:c>
      <x:c r="K53" s="102"/>
      <x:c r="L53" s="129"/>
      <x:c r="M53" s="102"/>
      <x:c r="N53" s="102"/>
      <x:c r="O53" s="102"/>
      <x:c r="P53" s="102"/>
      <x:c r="Q53" s="102"/>
      <x:c r="R53" s="129"/>
      <x:c r="S53" s="102"/>
      <x:c r="T53" s="129"/>
      <x:c r="U53" s="102"/>
      <x:c r="V53" s="129"/>
      <x:c r="W53" s="102"/>
      <x:c r="X53" s="102">
        <x:v>2</x:v>
      </x:c>
      <x:c r="Y53" s="102">
        <x:v>1</x:v>
      </x:c>
      <x:c r="Z53" s="102">
        <x:v>5</x:v>
      </x:c>
      <x:c r="AA53" s="102"/>
      <x:c r="AB53" s="102"/>
      <x:c r="AC53" s="102"/>
      <x:c r="AD53" s="102"/>
      <x:c r="AE53" s="102"/>
      <x:c r="AF53" s="102"/>
      <x:c r="AG53" s="102"/>
      <x:c r="AH53" s="102"/>
      <x:c r="AI53" s="102"/>
      <x:c r="AJ53" s="102"/>
      <x:c r="AK53" s="102"/>
      <x:c r="AL53" s="735" t="s">
        <x:v>227</x:v>
      </x:c>
      <x:c r="AM53" s="102"/>
      <x:c r="AN53" s="129"/>
      <x:c r="AO53" s="102"/>
      <x:c r="AP53" s="102"/>
      <x:c r="AQ53" s="102"/>
      <x:c r="AR53" s="129"/>
      <x:c r="AS53" s="102"/>
      <x:c r="AT53" s="129"/>
      <x:c r="AU53" s="102"/>
      <x:c r="AV53" s="102"/>
      <x:c r="AW53" s="102"/>
      <x:c r="AX53" s="102"/>
      <x:c r="AY53" s="102"/>
      <x:c r="AZ53" s="102"/>
      <x:c r="BA53" s="129"/>
      <x:c r="BB53" s="102"/>
      <x:c r="BC53" s="102"/>
      <x:c r="BD53" s="102"/>
      <x:c r="BE53" s="102">
        <x:v>1</x:v>
      </x:c>
      <x:c r="BF53" s="102">
        <x:v>2</x:v>
      </x:c>
      <x:c r="BG53" s="102"/>
      <x:c r="BH53" s="102"/>
      <x:c r="BI53" s="102"/>
      <x:c r="BJ53" s="129"/>
      <x:c r="BK53" s="102"/>
      <x:c r="BL53" s="129"/>
      <x:c r="BM53" s="102"/>
      <x:c r="BN53" s="129"/>
      <x:c r="BO53" s="102"/>
      <x:c r="BP53" s="129"/>
      <x:c r="BQ53" s="209"/>
      <x:c r="BR53" s="102"/>
      <x:c r="BS53" s="102"/>
      <x:c r="BT53" s="102"/>
      <x:c r="BU53" s="102"/>
      <x:c r="BV53" s="735" t="s">
        <x:v>227</x:v>
      </x:c>
      <x:c r="BW53" s="102"/>
      <x:c r="BX53" s="102"/>
      <x:c r="BY53" s="129"/>
      <x:c r="BZ53" s="102"/>
      <x:c r="CA53" s="129"/>
      <x:c r="CB53" s="102"/>
      <x:c r="CC53" s="129"/>
      <x:c r="CD53" s="102"/>
      <x:c r="CE53" s="102"/>
      <x:c r="CF53" s="129"/>
      <x:c r="CG53" s="102"/>
      <x:c r="CH53" s="102"/>
      <x:c r="CI53" s="102"/>
      <x:c r="CJ53" s="102"/>
      <x:c r="CK53" s="102"/>
      <x:c r="CL53" s="102"/>
      <x:c r="CM53" s="102"/>
      <x:c r="CN53" s="102"/>
      <x:c r="CO53" s="102"/>
      <x:c r="CP53" s="129"/>
      <x:c r="CQ53" s="102"/>
      <x:c r="CR53" s="129"/>
      <x:c r="CS53" s="102"/>
      <x:c r="CT53" s="209">
        <x:v>1</x:v>
      </x:c>
      <x:c r="CU53" s="102"/>
      <x:c r="CV53" s="102"/>
      <x:c r="CW53" s="102">
        <x:v>1</x:v>
      </x:c>
      <x:c r="CX53" s="102">
        <x:v>3</x:v>
      </x:c>
      <x:c r="CY53" s="735" t="s">
        <x:v>227</x:v>
      </x:c>
      <x:c r="CZ53" s="209"/>
      <x:c r="DA53" s="129"/>
      <x:c r="DB53" s="209"/>
      <x:c r="DC53" s="211"/>
      <x:c r="DD53" s="209"/>
      <x:c r="DE53" s="211"/>
      <x:c r="DF53" s="209"/>
      <x:c r="DG53" s="920"/>
    </x:row>
    <x:row r="54" spans="1:111" ht="15" customHeight="1">
      <x:c r="A54" s="735" t="s">
        <x:v>2548</x:v>
      </x:c>
      <x:c r="B54" s="95"/>
      <x:c r="C54" s="129"/>
      <x:c r="D54" s="102"/>
      <x:c r="E54" s="129"/>
      <x:c r="F54" s="102"/>
      <x:c r="G54" s="129"/>
      <x:c r="H54" s="102"/>
      <x:c r="I54" s="129"/>
      <x:c r="J54" s="102"/>
      <x:c r="K54" s="102"/>
      <x:c r="L54" s="129"/>
      <x:c r="M54" s="102"/>
      <x:c r="N54" s="102"/>
      <x:c r="O54" s="102"/>
      <x:c r="P54" s="102"/>
      <x:c r="Q54" s="102"/>
      <x:c r="R54" s="129"/>
      <x:c r="S54" s="102">
        <x:v>3</x:v>
      </x:c>
      <x:c r="T54" s="129">
        <x:v>48</x:v>
      </x:c>
      <x:c r="U54" s="102"/>
      <x:c r="V54" s="129"/>
      <x:c r="W54" s="102"/>
      <x:c r="X54" s="102">
        <x:v>15</x:v>
      </x:c>
      <x:c r="Y54" s="102"/>
      <x:c r="Z54" s="102"/>
      <x:c r="AA54" s="102"/>
      <x:c r="AB54" s="102"/>
      <x:c r="AC54" s="102"/>
      <x:c r="AD54" s="102"/>
      <x:c r="AE54" s="102"/>
      <x:c r="AF54" s="102"/>
      <x:c r="AG54" s="102"/>
      <x:c r="AH54" s="102"/>
      <x:c r="AI54" s="102"/>
      <x:c r="AJ54" s="102"/>
      <x:c r="AK54" s="102"/>
      <x:c r="AL54" s="735" t="s">
        <x:v>2548</x:v>
      </x:c>
      <x:c r="AM54" s="102"/>
      <x:c r="AN54" s="129"/>
      <x:c r="AO54" s="102"/>
      <x:c r="AP54" s="102"/>
      <x:c r="AQ54" s="102"/>
      <x:c r="AR54" s="129"/>
      <x:c r="AS54" s="102"/>
      <x:c r="AT54" s="129"/>
      <x:c r="AU54" s="102"/>
      <x:c r="AV54" s="102"/>
      <x:c r="AW54" s="102"/>
      <x:c r="AX54" s="102"/>
      <x:c r="AY54" s="102"/>
      <x:c r="AZ54" s="102"/>
      <x:c r="BA54" s="129"/>
      <x:c r="BB54" s="102"/>
      <x:c r="BC54" s="102"/>
      <x:c r="BD54" s="102"/>
      <x:c r="BE54" s="102"/>
      <x:c r="BF54" s="102"/>
      <x:c r="BG54" s="102"/>
      <x:c r="BH54" s="102"/>
      <x:c r="BI54" s="102"/>
      <x:c r="BJ54" s="129"/>
      <x:c r="BK54" s="102"/>
      <x:c r="BL54" s="129"/>
      <x:c r="BM54" s="102"/>
      <x:c r="BN54" s="129"/>
      <x:c r="BO54" s="102"/>
      <x:c r="BP54" s="129"/>
      <x:c r="BQ54" s="209"/>
      <x:c r="BR54" s="102"/>
      <x:c r="BS54" s="102"/>
      <x:c r="BT54" s="102"/>
      <x:c r="BU54" s="102"/>
      <x:c r="BV54" s="735" t="s">
        <x:v>2548</x:v>
      </x:c>
      <x:c r="BW54" s="102"/>
      <x:c r="BX54" s="102"/>
      <x:c r="BY54" s="129"/>
      <x:c r="BZ54" s="102"/>
      <x:c r="CA54" s="129"/>
      <x:c r="CB54" s="102"/>
      <x:c r="CC54" s="129"/>
      <x:c r="CD54" s="102"/>
      <x:c r="CE54" s="102"/>
      <x:c r="CF54" s="129"/>
      <x:c r="CG54" s="102"/>
      <x:c r="CH54" s="102"/>
      <x:c r="CI54" s="102"/>
      <x:c r="CJ54" s="102"/>
      <x:c r="CK54" s="102"/>
      <x:c r="CL54" s="102"/>
      <x:c r="CM54" s="102"/>
      <x:c r="CN54" s="102"/>
      <x:c r="CO54" s="102"/>
      <x:c r="CP54" s="129"/>
      <x:c r="CQ54" s="102"/>
      <x:c r="CR54" s="129"/>
      <x:c r="CS54" s="102">
        <x:v>7</x:v>
      </x:c>
      <x:c r="CT54" s="209">
        <x:v>2</x:v>
      </x:c>
      <x:c r="CU54" s="102"/>
      <x:c r="CV54" s="102"/>
      <x:c r="CW54" s="102"/>
      <x:c r="CX54" s="102"/>
      <x:c r="CY54" s="735" t="s">
        <x:v>2548</x:v>
      </x:c>
      <x:c r="CZ54" s="209"/>
      <x:c r="DA54" s="129"/>
      <x:c r="DB54" s="209"/>
      <x:c r="DC54" s="211"/>
      <x:c r="DD54" s="209"/>
      <x:c r="DE54" s="211"/>
      <x:c r="DF54" s="209"/>
      <x:c r="DG54" s="920"/>
    </x:row>
    <x:row r="55" spans="1:111" ht="15" customHeight="1">
      <x:c r="A55" s="736" t="s">
        <x:v>2499</x:v>
      </x:c>
      <x:c r="B55" s="95"/>
      <x:c r="C55" s="129"/>
      <x:c r="D55" s="102"/>
      <x:c r="E55" s="129"/>
      <x:c r="F55" s="102"/>
      <x:c r="G55" s="129"/>
      <x:c r="H55" s="102"/>
      <x:c r="I55" s="129"/>
      <x:c r="J55" s="102"/>
      <x:c r="K55" s="102"/>
      <x:c r="L55" s="129"/>
      <x:c r="M55" s="102"/>
      <x:c r="N55" s="102"/>
      <x:c r="O55" s="102"/>
      <x:c r="P55" s="102"/>
      <x:c r="Q55" s="102"/>
      <x:c r="R55" s="129"/>
      <x:c r="S55" s="102">
        <x:v>1</x:v>
      </x:c>
      <x:c r="T55" s="129">
        <x:v>9</x:v>
      </x:c>
      <x:c r="U55" s="102"/>
      <x:c r="V55" s="129"/>
      <x:c r="W55" s="102"/>
      <x:c r="X55" s="102">
        <x:v>3</x:v>
      </x:c>
      <x:c r="Y55" s="102"/>
      <x:c r="Z55" s="102"/>
      <x:c r="AA55" s="102"/>
      <x:c r="AB55" s="102"/>
      <x:c r="AC55" s="102"/>
      <x:c r="AD55" s="102"/>
      <x:c r="AE55" s="102"/>
      <x:c r="AF55" s="102"/>
      <x:c r="AG55" s="102"/>
      <x:c r="AH55" s="102"/>
      <x:c r="AI55" s="102"/>
      <x:c r="AJ55" s="102"/>
      <x:c r="AK55" s="102"/>
      <x:c r="AL55" s="736" t="s">
        <x:v>2499</x:v>
      </x:c>
      <x:c r="AM55" s="102"/>
      <x:c r="AN55" s="129"/>
      <x:c r="AO55" s="102"/>
      <x:c r="AP55" s="102"/>
      <x:c r="AQ55" s="102"/>
      <x:c r="AR55" s="129"/>
      <x:c r="AS55" s="102"/>
      <x:c r="AT55" s="129"/>
      <x:c r="AU55" s="102"/>
      <x:c r="AV55" s="102"/>
      <x:c r="AW55" s="102"/>
      <x:c r="AX55" s="102"/>
      <x:c r="AY55" s="102"/>
      <x:c r="AZ55" s="102"/>
      <x:c r="BA55" s="129"/>
      <x:c r="BB55" s="102"/>
      <x:c r="BC55" s="102"/>
      <x:c r="BD55" s="102"/>
      <x:c r="BE55" s="102"/>
      <x:c r="BF55" s="102"/>
      <x:c r="BG55" s="102"/>
      <x:c r="BH55" s="102"/>
      <x:c r="BI55" s="102"/>
      <x:c r="BJ55" s="129"/>
      <x:c r="BK55" s="102"/>
      <x:c r="BL55" s="129"/>
      <x:c r="BM55" s="102"/>
      <x:c r="BN55" s="129"/>
      <x:c r="BO55" s="102"/>
      <x:c r="BP55" s="129"/>
      <x:c r="BQ55" s="209"/>
      <x:c r="BR55" s="102"/>
      <x:c r="BS55" s="102"/>
      <x:c r="BT55" s="102"/>
      <x:c r="BU55" s="102"/>
      <x:c r="BV55" s="736" t="s">
        <x:v>2499</x:v>
      </x:c>
      <x:c r="BW55" s="102"/>
      <x:c r="BX55" s="102"/>
      <x:c r="BY55" s="129"/>
      <x:c r="BZ55" s="102"/>
      <x:c r="CA55" s="129"/>
      <x:c r="CB55" s="102"/>
      <x:c r="CC55" s="129"/>
      <x:c r="CD55" s="102"/>
      <x:c r="CE55" s="102"/>
      <x:c r="CF55" s="129"/>
      <x:c r="CG55" s="102"/>
      <x:c r="CH55" s="102"/>
      <x:c r="CI55" s="102"/>
      <x:c r="CJ55" s="102"/>
      <x:c r="CK55" s="102"/>
      <x:c r="CL55" s="102"/>
      <x:c r="CM55" s="102"/>
      <x:c r="CN55" s="102"/>
      <x:c r="CO55" s="102"/>
      <x:c r="CP55" s="129"/>
      <x:c r="CQ55" s="102"/>
      <x:c r="CR55" s="129"/>
      <x:c r="CS55" s="102">
        <x:v>4</x:v>
      </x:c>
      <x:c r="CT55" s="209">
        <x:v>2</x:v>
      </x:c>
      <x:c r="CU55" s="102"/>
      <x:c r="CV55" s="102"/>
      <x:c r="CW55" s="102"/>
      <x:c r="CX55" s="102"/>
      <x:c r="CY55" s="736" t="s">
        <x:v>2499</x:v>
      </x:c>
      <x:c r="CZ55" s="209"/>
      <x:c r="DA55" s="129"/>
      <x:c r="DB55" s="209"/>
      <x:c r="DC55" s="211"/>
      <x:c r="DD55" s="209"/>
      <x:c r="DE55" s="211"/>
      <x:c r="DF55" s="209"/>
      <x:c r="DG55" s="920"/>
    </x:row>
    <x:row r="56" spans="1:111" ht="15" customHeight="1">
      <x:c r="A56" s="736" t="s">
        <x:v>2073</x:v>
      </x:c>
      <x:c r="B56" s="95"/>
      <x:c r="C56" s="129"/>
      <x:c r="D56" s="102"/>
      <x:c r="E56" s="129"/>
      <x:c r="F56" s="102"/>
      <x:c r="G56" s="129"/>
      <x:c r="H56" s="102"/>
      <x:c r="I56" s="129"/>
      <x:c r="J56" s="102"/>
      <x:c r="K56" s="102"/>
      <x:c r="L56" s="129"/>
      <x:c r="M56" s="102">
        <x:v>1</x:v>
      </x:c>
      <x:c r="N56" s="102"/>
      <x:c r="O56" s="102"/>
      <x:c r="P56" s="102"/>
      <x:c r="Q56" s="102"/>
      <x:c r="R56" s="129"/>
      <x:c r="S56" s="102">
        <x:v>1</x:v>
      </x:c>
      <x:c r="T56" s="129">
        <x:v>9</x:v>
      </x:c>
      <x:c r="U56" s="102"/>
      <x:c r="V56" s="129"/>
      <x:c r="W56" s="102"/>
      <x:c r="X56" s="102">
        <x:v>4</x:v>
      </x:c>
      <x:c r="Y56" s="102"/>
      <x:c r="Z56" s="102"/>
      <x:c r="AA56" s="102"/>
      <x:c r="AB56" s="102"/>
      <x:c r="AC56" s="102"/>
      <x:c r="AD56" s="102"/>
      <x:c r="AE56" s="102"/>
      <x:c r="AF56" s="102"/>
      <x:c r="AG56" s="102"/>
      <x:c r="AH56" s="102"/>
      <x:c r="AI56" s="102"/>
      <x:c r="AJ56" s="102"/>
      <x:c r="AK56" s="102"/>
      <x:c r="AL56" s="736" t="s">
        <x:v>2073</x:v>
      </x:c>
      <x:c r="AM56" s="102"/>
      <x:c r="AN56" s="129"/>
      <x:c r="AO56" s="102"/>
      <x:c r="AP56" s="102"/>
      <x:c r="AQ56" s="102"/>
      <x:c r="AR56" s="129"/>
      <x:c r="AS56" s="102"/>
      <x:c r="AT56" s="129"/>
      <x:c r="AU56" s="102"/>
      <x:c r="AV56" s="102"/>
      <x:c r="AW56" s="102"/>
      <x:c r="AX56" s="102"/>
      <x:c r="AY56" s="102"/>
      <x:c r="AZ56" s="102"/>
      <x:c r="BA56" s="129"/>
      <x:c r="BB56" s="102"/>
      <x:c r="BC56" s="102"/>
      <x:c r="BD56" s="102"/>
      <x:c r="BE56" s="102">
        <x:v>1</x:v>
      </x:c>
      <x:c r="BF56" s="102">
        <x:v>2</x:v>
      </x:c>
      <x:c r="BG56" s="102"/>
      <x:c r="BH56" s="102"/>
      <x:c r="BI56" s="102"/>
      <x:c r="BJ56" s="129"/>
      <x:c r="BK56" s="102"/>
      <x:c r="BL56" s="129"/>
      <x:c r="BM56" s="102"/>
      <x:c r="BN56" s="129"/>
      <x:c r="BO56" s="102"/>
      <x:c r="BP56" s="129"/>
      <x:c r="BQ56" s="209"/>
      <x:c r="BR56" s="102"/>
      <x:c r="BS56" s="102"/>
      <x:c r="BT56" s="102"/>
      <x:c r="BU56" s="102"/>
      <x:c r="BV56" s="736" t="s">
        <x:v>2073</x:v>
      </x:c>
      <x:c r="BW56" s="102"/>
      <x:c r="BX56" s="102"/>
      <x:c r="BY56" s="129"/>
      <x:c r="BZ56" s="102"/>
      <x:c r="CA56" s="129"/>
      <x:c r="CB56" s="102"/>
      <x:c r="CC56" s="129"/>
      <x:c r="CD56" s="102"/>
      <x:c r="CE56" s="102"/>
      <x:c r="CF56" s="129"/>
      <x:c r="CG56" s="102"/>
      <x:c r="CH56" s="102"/>
      <x:c r="CI56" s="102"/>
      <x:c r="CJ56" s="102"/>
      <x:c r="CK56" s="102"/>
      <x:c r="CL56" s="102"/>
      <x:c r="CM56" s="102"/>
      <x:c r="CN56" s="102"/>
      <x:c r="CO56" s="102"/>
      <x:c r="CP56" s="129"/>
      <x:c r="CQ56" s="102"/>
      <x:c r="CR56" s="129"/>
      <x:c r="CS56" s="102">
        <x:v>8</x:v>
      </x:c>
      <x:c r="CT56" s="209">
        <x:v>2</x:v>
      </x:c>
      <x:c r="CU56" s="102"/>
      <x:c r="CV56" s="102"/>
      <x:c r="CW56" s="102"/>
      <x:c r="CX56" s="102"/>
      <x:c r="CY56" s="736" t="s">
        <x:v>2073</x:v>
      </x:c>
      <x:c r="CZ56" s="209"/>
      <x:c r="DA56" s="129"/>
      <x:c r="DB56" s="209"/>
      <x:c r="DC56" s="211"/>
      <x:c r="DD56" s="209"/>
      <x:c r="DE56" s="211"/>
      <x:c r="DF56" s="209"/>
      <x:c r="DG56" s="920"/>
    </x:row>
    <x:row r="57" spans="1:111" ht="15" customHeight="1">
      <x:c r="A57" s="736" t="s">
        <x:v>2843</x:v>
      </x:c>
      <x:c r="B57" s="95"/>
      <x:c r="C57" s="129"/>
      <x:c r="D57" s="102"/>
      <x:c r="E57" s="129"/>
      <x:c r="F57" s="102"/>
      <x:c r="G57" s="129"/>
      <x:c r="H57" s="102"/>
      <x:c r="I57" s="129"/>
      <x:c r="J57" s="102"/>
      <x:c r="K57" s="102"/>
      <x:c r="L57" s="129"/>
      <x:c r="M57" s="102">
        <x:v>1</x:v>
      </x:c>
      <x:c r="N57" s="102"/>
      <x:c r="O57" s="102"/>
      <x:c r="P57" s="102"/>
      <x:c r="Q57" s="102"/>
      <x:c r="R57" s="129"/>
      <x:c r="S57" s="102">
        <x:v>1</x:v>
      </x:c>
      <x:c r="T57" s="129">
        <x:v>9</x:v>
      </x:c>
      <x:c r="U57" s="102"/>
      <x:c r="V57" s="129"/>
      <x:c r="W57" s="102"/>
      <x:c r="X57" s="102">
        <x:v>25</x:v>
      </x:c>
      <x:c r="Y57" s="102"/>
      <x:c r="Z57" s="102"/>
      <x:c r="AA57" s="102"/>
      <x:c r="AB57" s="102"/>
      <x:c r="AC57" s="102"/>
      <x:c r="AD57" s="102"/>
      <x:c r="AE57" s="102"/>
      <x:c r="AF57" s="102"/>
      <x:c r="AG57" s="102"/>
      <x:c r="AH57" s="102"/>
      <x:c r="AI57" s="102"/>
      <x:c r="AJ57" s="102"/>
      <x:c r="AK57" s="102"/>
      <x:c r="AL57" s="736" t="s">
        <x:v>2843</x:v>
      </x:c>
      <x:c r="AM57" s="102"/>
      <x:c r="AN57" s="129"/>
      <x:c r="AO57" s="102"/>
      <x:c r="AP57" s="102"/>
      <x:c r="AQ57" s="102"/>
      <x:c r="AR57" s="129"/>
      <x:c r="AS57" s="102"/>
      <x:c r="AT57" s="129"/>
      <x:c r="AU57" s="102"/>
      <x:c r="AV57" s="102"/>
      <x:c r="AW57" s="102"/>
      <x:c r="AX57" s="102"/>
      <x:c r="AY57" s="102"/>
      <x:c r="AZ57" s="102"/>
      <x:c r="BA57" s="129"/>
      <x:c r="BB57" s="102"/>
      <x:c r="BC57" s="102"/>
      <x:c r="BD57" s="102"/>
      <x:c r="BE57" s="102">
        <x:v>1</x:v>
      </x:c>
      <x:c r="BF57" s="102">
        <x:v>2</x:v>
      </x:c>
      <x:c r="BG57" s="102"/>
      <x:c r="BH57" s="102"/>
      <x:c r="BI57" s="102"/>
      <x:c r="BJ57" s="129"/>
      <x:c r="BK57" s="102"/>
      <x:c r="BL57" s="129"/>
      <x:c r="BM57" s="102"/>
      <x:c r="BN57" s="129"/>
      <x:c r="BO57" s="102"/>
      <x:c r="BP57" s="129"/>
      <x:c r="BQ57" s="209"/>
      <x:c r="BR57" s="102"/>
      <x:c r="BS57" s="102"/>
      <x:c r="BT57" s="102"/>
      <x:c r="BU57" s="102"/>
      <x:c r="BV57" s="736" t="s">
        <x:v>2843</x:v>
      </x:c>
      <x:c r="BW57" s="102"/>
      <x:c r="BX57" s="102"/>
      <x:c r="BY57" s="129"/>
      <x:c r="BZ57" s="102"/>
      <x:c r="CA57" s="129"/>
      <x:c r="CB57" s="102"/>
      <x:c r="CC57" s="129"/>
      <x:c r="CD57" s="102"/>
      <x:c r="CE57" s="102"/>
      <x:c r="CF57" s="129"/>
      <x:c r="CG57" s="102"/>
      <x:c r="CH57" s="102"/>
      <x:c r="CI57" s="102"/>
      <x:c r="CJ57" s="102"/>
      <x:c r="CK57" s="102"/>
      <x:c r="CL57" s="102"/>
      <x:c r="CM57" s="102"/>
      <x:c r="CN57" s="102"/>
      <x:c r="CO57" s="102"/>
      <x:c r="CP57" s="129"/>
      <x:c r="CQ57" s="102"/>
      <x:c r="CR57" s="129"/>
      <x:c r="CS57" s="102">
        <x:v>8</x:v>
      </x:c>
      <x:c r="CT57" s="209">
        <x:v>1</x:v>
      </x:c>
      <x:c r="CU57" s="102"/>
      <x:c r="CV57" s="102"/>
      <x:c r="CW57" s="102"/>
      <x:c r="CX57" s="102"/>
      <x:c r="CY57" s="736" t="s">
        <x:v>2843</x:v>
      </x:c>
      <x:c r="CZ57" s="209"/>
      <x:c r="DA57" s="129"/>
      <x:c r="DB57" s="209"/>
      <x:c r="DC57" s="211"/>
      <x:c r="DD57" s="209"/>
      <x:c r="DE57" s="211"/>
      <x:c r="DF57" s="209"/>
      <x:c r="DG57" s="920"/>
    </x:row>
    <x:row r="58" spans="1:111" ht="15" customHeight="1">
      <x:c r="A58" s="736" t="s">
        <x:v>2067</x:v>
      </x:c>
      <x:c r="B58" s="95"/>
      <x:c r="C58" s="129"/>
      <x:c r="D58" s="102"/>
      <x:c r="E58" s="129"/>
      <x:c r="F58" s="102"/>
      <x:c r="G58" s="129"/>
      <x:c r="H58" s="102"/>
      <x:c r="I58" s="129"/>
      <x:c r="J58" s="102"/>
      <x:c r="K58" s="102"/>
      <x:c r="L58" s="129"/>
      <x:c r="M58" s="102"/>
      <x:c r="N58" s="102"/>
      <x:c r="O58" s="102"/>
      <x:c r="P58" s="102"/>
      <x:c r="Q58" s="102"/>
      <x:c r="R58" s="129"/>
      <x:c r="S58" s="102">
        <x:v>1</x:v>
      </x:c>
      <x:c r="T58" s="129">
        <x:v>16</x:v>
      </x:c>
      <x:c r="U58" s="102"/>
      <x:c r="V58" s="129"/>
      <x:c r="W58" s="102"/>
      <x:c r="X58" s="102">
        <x:v>6</x:v>
      </x:c>
      <x:c r="Y58" s="102"/>
      <x:c r="Z58" s="102"/>
      <x:c r="AA58" s="102"/>
      <x:c r="AB58" s="102"/>
      <x:c r="AC58" s="102"/>
      <x:c r="AD58" s="102"/>
      <x:c r="AE58" s="102"/>
      <x:c r="AF58" s="102"/>
      <x:c r="AG58" s="102"/>
      <x:c r="AH58" s="102"/>
      <x:c r="AI58" s="102"/>
      <x:c r="AJ58" s="102"/>
      <x:c r="AK58" s="102"/>
      <x:c r="AL58" s="736" t="s">
        <x:v>2067</x:v>
      </x:c>
      <x:c r="AM58" s="102"/>
      <x:c r="AN58" s="129"/>
      <x:c r="AO58" s="102"/>
      <x:c r="AP58" s="102"/>
      <x:c r="AQ58" s="102"/>
      <x:c r="AR58" s="129"/>
      <x:c r="AS58" s="102"/>
      <x:c r="AT58" s="129"/>
      <x:c r="AU58" s="102"/>
      <x:c r="AV58" s="102"/>
      <x:c r="AW58" s="102"/>
      <x:c r="AX58" s="102"/>
      <x:c r="AY58" s="102"/>
      <x:c r="AZ58" s="102"/>
      <x:c r="BA58" s="129"/>
      <x:c r="BB58" s="102"/>
      <x:c r="BC58" s="102"/>
      <x:c r="BD58" s="102"/>
      <x:c r="BE58" s="102">
        <x:v>1</x:v>
      </x:c>
      <x:c r="BF58" s="102">
        <x:v>3</x:v>
      </x:c>
      <x:c r="BG58" s="102"/>
      <x:c r="BH58" s="102"/>
      <x:c r="BI58" s="102"/>
      <x:c r="BJ58" s="129"/>
      <x:c r="BK58" s="102"/>
      <x:c r="BL58" s="129"/>
      <x:c r="BM58" s="102"/>
      <x:c r="BN58" s="129"/>
      <x:c r="BO58" s="102"/>
      <x:c r="BP58" s="129"/>
      <x:c r="BQ58" s="209"/>
      <x:c r="BR58" s="102"/>
      <x:c r="BS58" s="102"/>
      <x:c r="BT58" s="102"/>
      <x:c r="BU58" s="102"/>
      <x:c r="BV58" s="736" t="s">
        <x:v>2067</x:v>
      </x:c>
      <x:c r="BW58" s="102"/>
      <x:c r="BX58" s="102"/>
      <x:c r="BY58" s="129"/>
      <x:c r="BZ58" s="102"/>
      <x:c r="CA58" s="129"/>
      <x:c r="CB58" s="102"/>
      <x:c r="CC58" s="129"/>
      <x:c r="CD58" s="102"/>
      <x:c r="CE58" s="102"/>
      <x:c r="CF58" s="129"/>
      <x:c r="CG58" s="102"/>
      <x:c r="CH58" s="102"/>
      <x:c r="CI58" s="102"/>
      <x:c r="CJ58" s="102">
        <x:v>1</x:v>
      </x:c>
      <x:c r="CK58" s="102"/>
      <x:c r="CL58" s="102"/>
      <x:c r="CM58" s="102"/>
      <x:c r="CN58" s="102"/>
      <x:c r="CO58" s="102"/>
      <x:c r="CP58" s="129"/>
      <x:c r="CQ58" s="102"/>
      <x:c r="CR58" s="129"/>
      <x:c r="CS58" s="102">
        <x:v>12</x:v>
      </x:c>
      <x:c r="CT58" s="209">
        <x:v>1</x:v>
      </x:c>
      <x:c r="CU58" s="102"/>
      <x:c r="CV58" s="102"/>
      <x:c r="CW58" s="102"/>
      <x:c r="CX58" s="102"/>
      <x:c r="CY58" s="736" t="s">
        <x:v>2067</x:v>
      </x:c>
      <x:c r="CZ58" s="209"/>
      <x:c r="DA58" s="129"/>
      <x:c r="DB58" s="209"/>
      <x:c r="DC58" s="211"/>
      <x:c r="DD58" s="209"/>
      <x:c r="DE58" s="211"/>
      <x:c r="DF58" s="209"/>
      <x:c r="DG58" s="920"/>
    </x:row>
    <x:row r="59" spans="1:111" ht="15" customHeight="1">
      <x:c r="A59" s="736" t="s">
        <x:v>2905</x:v>
      </x:c>
      <x:c r="B59" s="95"/>
      <x:c r="C59" s="129"/>
      <x:c r="D59" s="102"/>
      <x:c r="E59" s="129"/>
      <x:c r="F59" s="102"/>
      <x:c r="G59" s="129"/>
      <x:c r="H59" s="102"/>
      <x:c r="I59" s="129"/>
      <x:c r="J59" s="102"/>
      <x:c r="K59" s="102"/>
      <x:c r="L59" s="129"/>
      <x:c r="M59" s="102"/>
      <x:c r="N59" s="102"/>
      <x:c r="O59" s="102"/>
      <x:c r="P59" s="102"/>
      <x:c r="Q59" s="102"/>
      <x:c r="R59" s="129"/>
      <x:c r="S59" s="102">
        <x:v>1</x:v>
      </x:c>
      <x:c r="T59" s="129">
        <x:v>16</x:v>
      </x:c>
      <x:c r="U59" s="102"/>
      <x:c r="V59" s="129"/>
      <x:c r="W59" s="102"/>
      <x:c r="X59" s="102">
        <x:v>10</x:v>
      </x:c>
      <x:c r="Y59" s="102"/>
      <x:c r="Z59" s="102"/>
      <x:c r="AA59" s="102"/>
      <x:c r="AB59" s="102"/>
      <x:c r="AC59" s="102"/>
      <x:c r="AD59" s="102"/>
      <x:c r="AE59" s="102"/>
      <x:c r="AF59" s="102"/>
      <x:c r="AG59" s="102"/>
      <x:c r="AH59" s="102"/>
      <x:c r="AI59" s="102"/>
      <x:c r="AJ59" s="102"/>
      <x:c r="AK59" s="102"/>
      <x:c r="AL59" s="736" t="s">
        <x:v>2905</x:v>
      </x:c>
      <x:c r="AM59" s="102"/>
      <x:c r="AN59" s="129"/>
      <x:c r="AO59" s="102"/>
      <x:c r="AP59" s="102"/>
      <x:c r="AQ59" s="102"/>
      <x:c r="AR59" s="129"/>
      <x:c r="AS59" s="102"/>
      <x:c r="AT59" s="129"/>
      <x:c r="AU59" s="102"/>
      <x:c r="AV59" s="102"/>
      <x:c r="AW59" s="102"/>
      <x:c r="AX59" s="102"/>
      <x:c r="AY59" s="102"/>
      <x:c r="AZ59" s="102"/>
      <x:c r="BA59" s="129"/>
      <x:c r="BB59" s="102"/>
      <x:c r="BC59" s="102"/>
      <x:c r="BD59" s="102"/>
      <x:c r="BE59" s="102">
        <x:v>1</x:v>
      </x:c>
      <x:c r="BF59" s="102">
        <x:v>3</x:v>
      </x:c>
      <x:c r="BG59" s="102"/>
      <x:c r="BH59" s="102"/>
      <x:c r="BI59" s="102"/>
      <x:c r="BJ59" s="129"/>
      <x:c r="BK59" s="102"/>
      <x:c r="BL59" s="129"/>
      <x:c r="BM59" s="102"/>
      <x:c r="BN59" s="129"/>
      <x:c r="BO59" s="102"/>
      <x:c r="BP59" s="129"/>
      <x:c r="BQ59" s="209"/>
      <x:c r="BR59" s="102"/>
      <x:c r="BS59" s="102"/>
      <x:c r="BT59" s="102"/>
      <x:c r="BU59" s="102"/>
      <x:c r="BV59" s="736" t="s">
        <x:v>2905</x:v>
      </x:c>
      <x:c r="BW59" s="102"/>
      <x:c r="BX59" s="102"/>
      <x:c r="BY59" s="129"/>
      <x:c r="BZ59" s="102"/>
      <x:c r="CA59" s="129"/>
      <x:c r="CB59" s="102"/>
      <x:c r="CC59" s="129"/>
      <x:c r="CD59" s="102"/>
      <x:c r="CE59" s="102"/>
      <x:c r="CF59" s="129"/>
      <x:c r="CG59" s="102"/>
      <x:c r="CH59" s="102"/>
      <x:c r="CI59" s="102"/>
      <x:c r="CJ59" s="102"/>
      <x:c r="CK59" s="102"/>
      <x:c r="CL59" s="102"/>
      <x:c r="CM59" s="102"/>
      <x:c r="CN59" s="102"/>
      <x:c r="CO59" s="102"/>
      <x:c r="CP59" s="129"/>
      <x:c r="CQ59" s="102"/>
      <x:c r="CR59" s="129"/>
      <x:c r="CS59" s="102">
        <x:v>12</x:v>
      </x:c>
      <x:c r="CT59" s="209"/>
      <x:c r="CU59" s="102"/>
      <x:c r="CV59" s="102">
        <x:v>1</x:v>
      </x:c>
      <x:c r="CW59" s="102"/>
      <x:c r="CX59" s="102"/>
      <x:c r="CY59" s="736" t="s">
        <x:v>2905</x:v>
      </x:c>
      <x:c r="CZ59" s="209"/>
      <x:c r="DA59" s="129"/>
      <x:c r="DB59" s="209"/>
      <x:c r="DC59" s="211"/>
      <x:c r="DD59" s="209"/>
      <x:c r="DE59" s="211"/>
      <x:c r="DF59" s="209"/>
      <x:c r="DG59" s="920"/>
    </x:row>
    <x:row r="60" spans="1:111" ht="15" customHeight="1">
      <x:c r="A60" s="736" t="s">
        <x:v>2552</x:v>
      </x:c>
      <x:c r="B60" s="95"/>
      <x:c r="C60" s="129"/>
      <x:c r="D60" s="102"/>
      <x:c r="E60" s="129"/>
      <x:c r="F60" s="102"/>
      <x:c r="G60" s="129"/>
      <x:c r="H60" s="102"/>
      <x:c r="I60" s="129"/>
      <x:c r="J60" s="102"/>
      <x:c r="K60" s="102"/>
      <x:c r="L60" s="129"/>
      <x:c r="M60" s="102">
        <x:v>1</x:v>
      </x:c>
      <x:c r="N60" s="102"/>
      <x:c r="O60" s="102"/>
      <x:c r="P60" s="102"/>
      <x:c r="Q60" s="102"/>
      <x:c r="R60" s="129"/>
      <x:c r="S60" s="102">
        <x:v>1</x:v>
      </x:c>
      <x:c r="T60" s="129">
        <x:v>16</x:v>
      </x:c>
      <x:c r="U60" s="102"/>
      <x:c r="V60" s="129"/>
      <x:c r="W60" s="102"/>
      <x:c r="X60" s="102">
        <x:v>17</x:v>
      </x:c>
      <x:c r="Y60" s="102"/>
      <x:c r="Z60" s="102"/>
      <x:c r="AA60" s="102"/>
      <x:c r="AB60" s="102"/>
      <x:c r="AC60" s="102"/>
      <x:c r="AD60" s="102"/>
      <x:c r="AE60" s="102"/>
      <x:c r="AF60" s="102"/>
      <x:c r="AG60" s="102"/>
      <x:c r="AH60" s="102"/>
      <x:c r="AI60" s="102"/>
      <x:c r="AJ60" s="102"/>
      <x:c r="AK60" s="102"/>
      <x:c r="AL60" s="736" t="s">
        <x:v>2552</x:v>
      </x:c>
      <x:c r="AM60" s="102"/>
      <x:c r="AN60" s="129"/>
      <x:c r="AO60" s="102"/>
      <x:c r="AP60" s="102"/>
      <x:c r="AQ60" s="102"/>
      <x:c r="AR60" s="129"/>
      <x:c r="AS60" s="102"/>
      <x:c r="AT60" s="129"/>
      <x:c r="AU60" s="102"/>
      <x:c r="AV60" s="102"/>
      <x:c r="AW60" s="102"/>
      <x:c r="AX60" s="102"/>
      <x:c r="AY60" s="102"/>
      <x:c r="AZ60" s="102"/>
      <x:c r="BA60" s="129"/>
      <x:c r="BB60" s="102"/>
      <x:c r="BC60" s="102"/>
      <x:c r="BD60" s="102"/>
      <x:c r="BE60" s="102"/>
      <x:c r="BF60" s="102"/>
      <x:c r="BG60" s="102"/>
      <x:c r="BH60" s="102"/>
      <x:c r="BI60" s="102"/>
      <x:c r="BJ60" s="129"/>
      <x:c r="BK60" s="102"/>
      <x:c r="BL60" s="129"/>
      <x:c r="BM60" s="102"/>
      <x:c r="BN60" s="129"/>
      <x:c r="BO60" s="102"/>
      <x:c r="BP60" s="129"/>
      <x:c r="BQ60" s="209"/>
      <x:c r="BR60" s="102"/>
      <x:c r="BS60" s="102"/>
      <x:c r="BT60" s="102"/>
      <x:c r="BU60" s="102"/>
      <x:c r="BV60" s="736" t="s">
        <x:v>2552</x:v>
      </x:c>
      <x:c r="BW60" s="102"/>
      <x:c r="BX60" s="102"/>
      <x:c r="BY60" s="129"/>
      <x:c r="BZ60" s="102"/>
      <x:c r="CA60" s="129"/>
      <x:c r="CB60" s="102"/>
      <x:c r="CC60" s="129"/>
      <x:c r="CD60" s="102"/>
      <x:c r="CE60" s="102"/>
      <x:c r="CF60" s="129"/>
      <x:c r="CG60" s="102"/>
      <x:c r="CH60" s="102"/>
      <x:c r="CI60" s="102"/>
      <x:c r="CJ60" s="102">
        <x:v>1</x:v>
      </x:c>
      <x:c r="CK60" s="102"/>
      <x:c r="CL60" s="102"/>
      <x:c r="CM60" s="102"/>
      <x:c r="CN60" s="102"/>
      <x:c r="CO60" s="102"/>
      <x:c r="CP60" s="129"/>
      <x:c r="CQ60" s="102"/>
      <x:c r="CR60" s="129"/>
      <x:c r="CS60" s="102">
        <x:v>10</x:v>
      </x:c>
      <x:c r="CT60" s="209"/>
      <x:c r="CU60" s="102">
        <x:v>1</x:v>
      </x:c>
      <x:c r="CV60" s="102"/>
      <x:c r="CW60" s="102"/>
      <x:c r="CX60" s="102"/>
      <x:c r="CY60" s="736" t="s">
        <x:v>2552</x:v>
      </x:c>
      <x:c r="CZ60" s="209"/>
      <x:c r="DA60" s="129"/>
      <x:c r="DB60" s="209"/>
      <x:c r="DC60" s="211"/>
      <x:c r="DD60" s="209"/>
      <x:c r="DE60" s="211"/>
      <x:c r="DF60" s="209"/>
      <x:c r="DG60" s="920"/>
    </x:row>
    <x:row r="61" spans="1:111" ht="15" customHeight="1">
      <x:c r="A61" s="736" t="s">
        <x:v>1774</x:v>
      </x:c>
      <x:c r="B61" s="95"/>
      <x:c r="C61" s="129"/>
      <x:c r="D61" s="102"/>
      <x:c r="E61" s="129"/>
      <x:c r="F61" s="102"/>
      <x:c r="G61" s="129"/>
      <x:c r="H61" s="102"/>
      <x:c r="I61" s="129"/>
      <x:c r="J61" s="102"/>
      <x:c r="K61" s="102"/>
      <x:c r="L61" s="129"/>
      <x:c r="M61" s="102"/>
      <x:c r="N61" s="102"/>
      <x:c r="O61" s="102"/>
      <x:c r="P61" s="102"/>
      <x:c r="Q61" s="102"/>
      <x:c r="R61" s="129"/>
      <x:c r="S61" s="102">
        <x:v>1</x:v>
      </x:c>
      <x:c r="T61" s="129">
        <x:v>16</x:v>
      </x:c>
      <x:c r="U61" s="102"/>
      <x:c r="V61" s="129"/>
      <x:c r="W61" s="102"/>
      <x:c r="X61" s="102">
        <x:v>4</x:v>
      </x:c>
      <x:c r="Y61" s="102"/>
      <x:c r="Z61" s="102"/>
      <x:c r="AA61" s="102"/>
      <x:c r="AB61" s="102"/>
      <x:c r="AC61" s="102"/>
      <x:c r="AD61" s="102"/>
      <x:c r="AE61" s="102"/>
      <x:c r="AF61" s="102"/>
      <x:c r="AG61" s="102"/>
      <x:c r="AH61" s="102"/>
      <x:c r="AI61" s="102"/>
      <x:c r="AJ61" s="102"/>
      <x:c r="AK61" s="102"/>
      <x:c r="AL61" s="736" t="s">
        <x:v>1774</x:v>
      </x:c>
      <x:c r="AM61" s="102"/>
      <x:c r="AN61" s="129"/>
      <x:c r="AO61" s="102"/>
      <x:c r="AP61" s="102"/>
      <x:c r="AQ61" s="102"/>
      <x:c r="AR61" s="129"/>
      <x:c r="AS61" s="102"/>
      <x:c r="AT61" s="129"/>
      <x:c r="AU61" s="102"/>
      <x:c r="AV61" s="102"/>
      <x:c r="AW61" s="102"/>
      <x:c r="AX61" s="102"/>
      <x:c r="AY61" s="102"/>
      <x:c r="AZ61" s="102"/>
      <x:c r="BA61" s="129"/>
      <x:c r="BB61" s="102"/>
      <x:c r="BC61" s="102"/>
      <x:c r="BD61" s="102"/>
      <x:c r="BE61" s="102">
        <x:v>1</x:v>
      </x:c>
      <x:c r="BF61" s="102">
        <x:v>2</x:v>
      </x:c>
      <x:c r="BG61" s="102"/>
      <x:c r="BH61" s="102"/>
      <x:c r="BI61" s="102"/>
      <x:c r="BJ61" s="129"/>
      <x:c r="BK61" s="102"/>
      <x:c r="BL61" s="129"/>
      <x:c r="BM61" s="102"/>
      <x:c r="BN61" s="129"/>
      <x:c r="BO61" s="102"/>
      <x:c r="BP61" s="129"/>
      <x:c r="BQ61" s="209"/>
      <x:c r="BR61" s="102"/>
      <x:c r="BS61" s="102"/>
      <x:c r="BT61" s="102"/>
      <x:c r="BU61" s="102"/>
      <x:c r="BV61" s="736" t="s">
        <x:v>1774</x:v>
      </x:c>
      <x:c r="BW61" s="102"/>
      <x:c r="BX61" s="102"/>
      <x:c r="BY61" s="129"/>
      <x:c r="BZ61" s="102"/>
      <x:c r="CA61" s="129"/>
      <x:c r="CB61" s="102"/>
      <x:c r="CC61" s="129"/>
      <x:c r="CD61" s="102"/>
      <x:c r="CE61" s="102"/>
      <x:c r="CF61" s="129"/>
      <x:c r="CG61" s="102"/>
      <x:c r="CH61" s="102"/>
      <x:c r="CI61" s="102"/>
      <x:c r="CJ61" s="102"/>
      <x:c r="CK61" s="102"/>
      <x:c r="CL61" s="102"/>
      <x:c r="CM61" s="102"/>
      <x:c r="CN61" s="102"/>
      <x:c r="CO61" s="102"/>
      <x:c r="CP61" s="129"/>
      <x:c r="CQ61" s="102"/>
      <x:c r="CR61" s="129"/>
      <x:c r="CS61" s="102">
        <x:v>8</x:v>
      </x:c>
      <x:c r="CT61" s="209"/>
      <x:c r="CU61" s="102">
        <x:v>1</x:v>
      </x:c>
      <x:c r="CV61" s="102"/>
      <x:c r="CW61" s="102"/>
      <x:c r="CX61" s="102"/>
      <x:c r="CY61" s="736" t="s">
        <x:v>1774</x:v>
      </x:c>
      <x:c r="CZ61" s="209"/>
      <x:c r="DA61" s="129"/>
      <x:c r="DB61" s="209"/>
      <x:c r="DC61" s="211"/>
      <x:c r="DD61" s="209"/>
      <x:c r="DE61" s="211"/>
      <x:c r="DF61" s="209"/>
      <x:c r="DG61" s="920"/>
    </x:row>
    <x:row r="62" spans="1:111" ht="15" customHeight="1">
      <x:c r="A62" s="736" t="s">
        <x:v>359</x:v>
      </x:c>
      <x:c r="B62" s="95"/>
      <x:c r="C62" s="129"/>
      <x:c r="D62" s="102"/>
      <x:c r="E62" s="129"/>
      <x:c r="F62" s="102"/>
      <x:c r="G62" s="129"/>
      <x:c r="H62" s="102"/>
      <x:c r="I62" s="129"/>
      <x:c r="J62" s="102"/>
      <x:c r="K62" s="102"/>
      <x:c r="L62" s="129"/>
      <x:c r="M62" s="102"/>
      <x:c r="N62" s="102"/>
      <x:c r="O62" s="102"/>
      <x:c r="P62" s="102"/>
      <x:c r="Q62" s="102"/>
      <x:c r="R62" s="129"/>
      <x:c r="S62" s="102">
        <x:v>1</x:v>
      </x:c>
      <x:c r="T62" s="129">
        <x:v>16</x:v>
      </x:c>
      <x:c r="U62" s="102"/>
      <x:c r="V62" s="129"/>
      <x:c r="W62" s="102"/>
      <x:c r="X62" s="102">
        <x:v>4</x:v>
      </x:c>
      <x:c r="Y62" s="102"/>
      <x:c r="Z62" s="102"/>
      <x:c r="AA62" s="102"/>
      <x:c r="AB62" s="102"/>
      <x:c r="AC62" s="102"/>
      <x:c r="AD62" s="102"/>
      <x:c r="AE62" s="102"/>
      <x:c r="AF62" s="102"/>
      <x:c r="AG62" s="102"/>
      <x:c r="AH62" s="102"/>
      <x:c r="AI62" s="102"/>
      <x:c r="AJ62" s="102"/>
      <x:c r="AK62" s="102"/>
      <x:c r="AL62" s="736" t="s">
        <x:v>359</x:v>
      </x:c>
      <x:c r="AM62" s="102"/>
      <x:c r="AN62" s="129"/>
      <x:c r="AO62" s="102"/>
      <x:c r="AP62" s="102"/>
      <x:c r="AQ62" s="102"/>
      <x:c r="AR62" s="129"/>
      <x:c r="AS62" s="102"/>
      <x:c r="AT62" s="129"/>
      <x:c r="AU62" s="102"/>
      <x:c r="AV62" s="102"/>
      <x:c r="AW62" s="102"/>
      <x:c r="AX62" s="102"/>
      <x:c r="AY62" s="102"/>
      <x:c r="AZ62" s="102"/>
      <x:c r="BA62" s="129"/>
      <x:c r="BB62" s="102"/>
      <x:c r="BC62" s="102"/>
      <x:c r="BD62" s="102"/>
      <x:c r="BE62" s="102">
        <x:v>1</x:v>
      </x:c>
      <x:c r="BF62" s="102">
        <x:v>3</x:v>
      </x:c>
      <x:c r="BG62" s="102"/>
      <x:c r="BH62" s="102"/>
      <x:c r="BI62" s="102"/>
      <x:c r="BJ62" s="129"/>
      <x:c r="BK62" s="102"/>
      <x:c r="BL62" s="129"/>
      <x:c r="BM62" s="102"/>
      <x:c r="BN62" s="129"/>
      <x:c r="BO62" s="102"/>
      <x:c r="BP62" s="129"/>
      <x:c r="BQ62" s="209"/>
      <x:c r="BR62" s="102"/>
      <x:c r="BS62" s="102"/>
      <x:c r="BT62" s="102"/>
      <x:c r="BU62" s="102"/>
      <x:c r="BV62" s="736" t="s">
        <x:v>359</x:v>
      </x:c>
      <x:c r="BW62" s="102"/>
      <x:c r="BX62" s="102"/>
      <x:c r="BY62" s="129"/>
      <x:c r="BZ62" s="102"/>
      <x:c r="CA62" s="129"/>
      <x:c r="CB62" s="102"/>
      <x:c r="CC62" s="129"/>
      <x:c r="CD62" s="102"/>
      <x:c r="CE62" s="102"/>
      <x:c r="CF62" s="129"/>
      <x:c r="CG62" s="102"/>
      <x:c r="CH62" s="102"/>
      <x:c r="CI62" s="102"/>
      <x:c r="CJ62" s="102">
        <x:v>1</x:v>
      </x:c>
      <x:c r="CK62" s="102"/>
      <x:c r="CL62" s="102"/>
      <x:c r="CM62" s="102"/>
      <x:c r="CN62" s="102"/>
      <x:c r="CO62" s="102"/>
      <x:c r="CP62" s="129"/>
      <x:c r="CQ62" s="102"/>
      <x:c r="CR62" s="129"/>
      <x:c r="CS62" s="102">
        <x:v>12</x:v>
      </x:c>
      <x:c r="CT62" s="209"/>
      <x:c r="CU62" s="102">
        <x:v>1</x:v>
      </x:c>
      <x:c r="CV62" s="102"/>
      <x:c r="CW62" s="102"/>
      <x:c r="CX62" s="102"/>
      <x:c r="CY62" s="736" t="s">
        <x:v>359</x:v>
      </x:c>
      <x:c r="CZ62" s="209"/>
      <x:c r="DA62" s="129"/>
      <x:c r="DB62" s="209"/>
      <x:c r="DC62" s="211"/>
      <x:c r="DD62" s="209"/>
      <x:c r="DE62" s="211"/>
      <x:c r="DF62" s="209"/>
      <x:c r="DG62" s="920"/>
    </x:row>
    <x:row r="63" spans="1:111" ht="15" customHeight="1">
      <x:c r="A63" s="286" t="s">
        <x:v>2688</x:v>
      </x:c>
      <x:c r="B63" s="95">
        <x:f>B64</x:f>
        <x:v>0</x:v>
      </x:c>
      <x:c r="C63" s="129">
        <x:f t="shared" ref="C63:AM64" si="22">C64</x:f>
        <x:v>0</x:v>
      </x:c>
      <x:c r="D63" s="102">
        <x:f t="shared" si="22"/>
        <x:v>0</x:v>
      </x:c>
      <x:c r="E63" s="129">
        <x:f t="shared" si="22"/>
        <x:v>0</x:v>
      </x:c>
      <x:c r="F63" s="102">
        <x:f t="shared" si="22"/>
        <x:v>0</x:v>
      </x:c>
      <x:c r="G63" s="129">
        <x:f t="shared" si="22"/>
        <x:v>0</x:v>
      </x:c>
      <x:c r="H63" s="102">
        <x:f t="shared" si="22"/>
        <x:v>0</x:v>
      </x:c>
      <x:c r="I63" s="129">
        <x:f t="shared" si="22"/>
        <x:v>0</x:v>
      </x:c>
      <x:c r="J63" s="102">
        <x:f t="shared" si="22"/>
        <x:v>0</x:v>
      </x:c>
      <x:c r="K63" s="102">
        <x:f t="shared" si="22"/>
        <x:v>0</x:v>
      </x:c>
      <x:c r="L63" s="129">
        <x:f t="shared" si="22"/>
        <x:v>0</x:v>
      </x:c>
      <x:c r="M63" s="102">
        <x:f t="shared" si="22"/>
        <x:v>1</x:v>
      </x:c>
      <x:c r="N63" s="102">
        <x:f t="shared" si="22"/>
        <x:v>0</x:v>
      </x:c>
      <x:c r="O63" s="102">
        <x:f t="shared" si="22"/>
        <x:v>0</x:v>
      </x:c>
      <x:c r="P63" s="102">
        <x:f t="shared" si="22"/>
        <x:v>0</x:v>
      </x:c>
      <x:c r="Q63" s="102">
        <x:f t="shared" si="22"/>
        <x:v>0</x:v>
      </x:c>
      <x:c r="R63" s="129">
        <x:f t="shared" si="22"/>
        <x:v>0</x:v>
      </x:c>
      <x:c r="S63" s="102">
        <x:f t="shared" si="22"/>
        <x:v>1</x:v>
      </x:c>
      <x:c r="T63" s="129">
        <x:f t="shared" si="22"/>
        <x:v>20</x:v>
      </x:c>
      <x:c r="U63" s="102">
        <x:f t="shared" si="22"/>
        <x:v>0</x:v>
      </x:c>
      <x:c r="V63" s="129">
        <x:f t="shared" si="22"/>
        <x:v>0</x:v>
      </x:c>
      <x:c r="W63" s="102">
        <x:f t="shared" si="22"/>
        <x:v>0</x:v>
      </x:c>
      <x:c r="X63" s="102">
        <x:f t="shared" si="22"/>
        <x:v>10</x:v>
      </x:c>
      <x:c r="Y63" s="102">
        <x:f t="shared" si="22"/>
        <x:v>0</x:v>
      </x:c>
      <x:c r="Z63" s="102">
        <x:f t="shared" si="22"/>
        <x:v>0</x:v>
      </x:c>
      <x:c r="AA63" s="102">
        <x:f t="shared" si="22"/>
        <x:v>0</x:v>
      </x:c>
      <x:c r="AB63" s="102">
        <x:f t="shared" si="22"/>
        <x:v>0</x:v>
      </x:c>
      <x:c r="AC63" s="102">
        <x:f t="shared" si="22"/>
        <x:v>0</x:v>
      </x:c>
      <x:c r="AD63" s="102">
        <x:f t="shared" si="22"/>
        <x:v>0</x:v>
      </x:c>
      <x:c r="AE63" s="102">
        <x:f t="shared" si="22"/>
        <x:v>0</x:v>
      </x:c>
      <x:c r="AF63" s="102">
        <x:f t="shared" si="22"/>
        <x:v>0</x:v>
      </x:c>
      <x:c r="AG63" s="102">
        <x:f t="shared" si="22"/>
        <x:v>0</x:v>
      </x:c>
      <x:c r="AH63" s="102">
        <x:f t="shared" si="22"/>
        <x:v>0</x:v>
      </x:c>
      <x:c r="AI63" s="102">
        <x:f t="shared" si="22"/>
        <x:v>0</x:v>
      </x:c>
      <x:c r="AJ63" s="102">
        <x:f t="shared" si="22"/>
        <x:v>0</x:v>
      </x:c>
      <x:c r="AK63" s="102">
        <x:f t="shared" si="22"/>
        <x:v>0</x:v>
      </x:c>
      <x:c r="AL63" s="286" t="s">
        <x:v>2688</x:v>
      </x:c>
      <x:c r="AM63" s="102">
        <x:f t="shared" si="22"/>
        <x:v>0</x:v>
      </x:c>
      <x:c r="AN63" s="129">
        <x:f t="shared" ref="AN63:BC64" si="23">AN64</x:f>
        <x:v>0</x:v>
      </x:c>
      <x:c r="AO63" s="102">
        <x:f t="shared" si="23"/>
        <x:v>0</x:v>
      </x:c>
      <x:c r="AP63" s="102">
        <x:f t="shared" si="23"/>
        <x:v>0</x:v>
      </x:c>
      <x:c r="AQ63" s="102">
        <x:f t="shared" si="23"/>
        <x:v>0</x:v>
      </x:c>
      <x:c r="AR63" s="129">
        <x:f t="shared" si="23"/>
        <x:v>0</x:v>
      </x:c>
      <x:c r="AS63" s="102">
        <x:f t="shared" si="23"/>
        <x:v>0</x:v>
      </x:c>
      <x:c r="AT63" s="129">
        <x:f t="shared" si="23"/>
        <x:v>0</x:v>
      </x:c>
      <x:c r="AU63" s="102">
        <x:f t="shared" si="23"/>
        <x:v>0</x:v>
      </x:c>
      <x:c r="AV63" s="102">
        <x:f t="shared" si="23"/>
        <x:v>0</x:v>
      </x:c>
      <x:c r="AW63" s="102">
        <x:f t="shared" si="23"/>
        <x:v>0</x:v>
      </x:c>
      <x:c r="AX63" s="102">
        <x:f t="shared" si="23"/>
        <x:v>0</x:v>
      </x:c>
      <x:c r="AY63" s="102">
        <x:f t="shared" si="23"/>
        <x:v>0</x:v>
      </x:c>
      <x:c r="AZ63" s="102">
        <x:f t="shared" si="23"/>
        <x:v>0</x:v>
      </x:c>
      <x:c r="BA63" s="129">
        <x:f t="shared" si="23"/>
        <x:v>0</x:v>
      </x:c>
      <x:c r="BB63" s="102">
        <x:f t="shared" si="23"/>
        <x:v>0</x:v>
      </x:c>
      <x:c r="BC63" s="102">
        <x:f t="shared" si="23"/>
        <x:v>0</x:v>
      </x:c>
      <x:c r="BD63" s="102">
        <x:f t="shared" ref="BD63:BS64" si="24">BD64</x:f>
        <x:v>0</x:v>
      </x:c>
      <x:c r="BE63" s="102">
        <x:f t="shared" si="24"/>
        <x:v>0</x:v>
      </x:c>
      <x:c r="BF63" s="102">
        <x:f t="shared" si="24"/>
        <x:v>0</x:v>
      </x:c>
      <x:c r="BG63" s="102">
        <x:f t="shared" si="24"/>
        <x:v>0</x:v>
      </x:c>
      <x:c r="BH63" s="102">
        <x:f t="shared" si="24"/>
        <x:v>0</x:v>
      </x:c>
      <x:c r="BI63" s="102">
        <x:f t="shared" si="24"/>
        <x:v>0</x:v>
      </x:c>
      <x:c r="BJ63" s="129">
        <x:f t="shared" si="24"/>
        <x:v>0</x:v>
      </x:c>
      <x:c r="BK63" s="102">
        <x:f t="shared" si="24"/>
        <x:v>0</x:v>
      </x:c>
      <x:c r="BL63" s="129">
        <x:f t="shared" si="24"/>
        <x:v>0</x:v>
      </x:c>
      <x:c r="BM63" s="102">
        <x:f t="shared" si="24"/>
        <x:v>0</x:v>
      </x:c>
      <x:c r="BN63" s="129">
        <x:f t="shared" si="24"/>
        <x:v>0</x:v>
      </x:c>
      <x:c r="BO63" s="102">
        <x:f t="shared" si="24"/>
        <x:v>0</x:v>
      </x:c>
      <x:c r="BP63" s="129">
        <x:f t="shared" si="24"/>
        <x:v>0</x:v>
      </x:c>
      <x:c r="BQ63" s="102">
        <x:f t="shared" si="24"/>
        <x:v>0</x:v>
      </x:c>
      <x:c r="BR63" s="102">
        <x:f t="shared" si="24"/>
        <x:v>0</x:v>
      </x:c>
      <x:c r="BS63" s="102">
        <x:f t="shared" si="24"/>
        <x:v>0</x:v>
      </x:c>
      <x:c r="BT63" s="102">
        <x:f t="shared" ref="BT63:CI64" si="25">BT64</x:f>
        <x:v>1</x:v>
      </x:c>
      <x:c r="BU63" s="102">
        <x:f t="shared" si="25"/>
        <x:v>1</x:v>
      </x:c>
      <x:c r="BV63" s="286" t="s">
        <x:v>2688</x:v>
      </x:c>
      <x:c r="BW63" s="102">
        <x:f t="shared" si="25"/>
        <x:v>0</x:v>
      </x:c>
      <x:c r="BX63" s="102">
        <x:f t="shared" si="25"/>
        <x:v>0</x:v>
      </x:c>
      <x:c r="BY63" s="129">
        <x:f t="shared" si="25"/>
        <x:v>0</x:v>
      </x:c>
      <x:c r="BZ63" s="102">
        <x:f t="shared" si="25"/>
        <x:v>0</x:v>
      </x:c>
      <x:c r="CA63" s="129">
        <x:f t="shared" si="25"/>
        <x:v>0</x:v>
      </x:c>
      <x:c r="CB63" s="102">
        <x:f t="shared" si="25"/>
        <x:v>0</x:v>
      </x:c>
      <x:c r="CC63" s="129">
        <x:f t="shared" si="25"/>
        <x:v>0</x:v>
      </x:c>
      <x:c r="CD63" s="102">
        <x:f t="shared" si="25"/>
        <x:v>0</x:v>
      </x:c>
      <x:c r="CE63" s="102">
        <x:f t="shared" si="25"/>
        <x:v>0</x:v>
      </x:c>
      <x:c r="CF63" s="129">
        <x:f t="shared" si="25"/>
        <x:v>0</x:v>
      </x:c>
      <x:c r="CG63" s="102">
        <x:f t="shared" si="25"/>
        <x:v>0</x:v>
      </x:c>
      <x:c r="CH63" s="102">
        <x:f t="shared" si="25"/>
        <x:v>0</x:v>
      </x:c>
      <x:c r="CI63" s="102">
        <x:f t="shared" si="25"/>
        <x:v>0</x:v>
      </x:c>
      <x:c r="CJ63" s="102">
        <x:f t="shared" ref="CJ63:CX64" si="26">CJ64</x:f>
        <x:v>0</x:v>
      </x:c>
      <x:c r="CK63" s="102">
        <x:f t="shared" si="26"/>
        <x:v>0</x:v>
      </x:c>
      <x:c r="CL63" s="102">
        <x:f t="shared" si="26"/>
        <x:v>0</x:v>
      </x:c>
      <x:c r="CM63" s="102">
        <x:f t="shared" si="26"/>
        <x:v>0</x:v>
      </x:c>
      <x:c r="CN63" s="102">
        <x:f t="shared" si="26"/>
        <x:v>0</x:v>
      </x:c>
      <x:c r="CO63" s="102">
        <x:f t="shared" si="26"/>
        <x:v>0</x:v>
      </x:c>
      <x:c r="CP63" s="129">
        <x:f t="shared" si="26"/>
        <x:v>0</x:v>
      </x:c>
      <x:c r="CQ63" s="102">
        <x:f t="shared" si="26"/>
        <x:v>0</x:v>
      </x:c>
      <x:c r="CR63" s="129">
        <x:f t="shared" si="26"/>
        <x:v>0</x:v>
      </x:c>
      <x:c r="CS63" s="102">
        <x:f t="shared" si="26"/>
        <x:v>7</x:v>
      </x:c>
      <x:c r="CT63" s="102">
        <x:f t="shared" si="26"/>
        <x:v>0</x:v>
      </x:c>
      <x:c r="CU63" s="102">
        <x:f t="shared" si="26"/>
        <x:v>1</x:v>
      </x:c>
      <x:c r="CV63" s="102">
        <x:f t="shared" si="26"/>
        <x:v>0</x:v>
      </x:c>
      <x:c r="CW63" s="102">
        <x:f t="shared" si="26"/>
        <x:v>0</x:v>
      </x:c>
      <x:c r="CX63" s="102">
        <x:f t="shared" si="26"/>
        <x:v>0</x:v>
      </x:c>
      <x:c r="CY63" s="286" t="s">
        <x:v>2688</x:v>
      </x:c>
      <x:c r="CZ63" s="102">
        <x:f t="shared" ref="CX63:DG64" si="27">CZ64</x:f>
        <x:v>0</x:v>
      </x:c>
      <x:c r="DA63" s="129">
        <x:f t="shared" si="27"/>
        <x:v>0</x:v>
      </x:c>
      <x:c r="DB63" s="102">
        <x:f t="shared" si="27"/>
        <x:v>0</x:v>
      </x:c>
      <x:c r="DC63" s="129">
        <x:f t="shared" si="27"/>
        <x:v>0</x:v>
      </x:c>
      <x:c r="DD63" s="102">
        <x:f t="shared" si="27"/>
        <x:v>0</x:v>
      </x:c>
      <x:c r="DE63" s="129">
        <x:f t="shared" si="27"/>
        <x:v>0</x:v>
      </x:c>
      <x:c r="DF63" s="102">
        <x:f t="shared" si="27"/>
        <x:v>0</x:v>
      </x:c>
      <x:c r="DG63" s="544">
        <x:f t="shared" si="27"/>
        <x:v>0</x:v>
      </x:c>
    </x:row>
    <x:row r="64" spans="1:111" ht="15" customHeight="1">
      <x:c r="A64" s="286" t="s">
        <x:v>1342</x:v>
      </x:c>
      <x:c r="B64" s="95">
        <x:f>B65</x:f>
        <x:v>0</x:v>
      </x:c>
      <x:c r="C64" s="129">
        <x:f t="shared" si="22"/>
        <x:v>0</x:v>
      </x:c>
      <x:c r="D64" s="102">
        <x:f t="shared" si="22"/>
        <x:v>0</x:v>
      </x:c>
      <x:c r="E64" s="129">
        <x:f t="shared" si="22"/>
        <x:v>0</x:v>
      </x:c>
      <x:c r="F64" s="102">
        <x:f t="shared" si="22"/>
        <x:v>0</x:v>
      </x:c>
      <x:c r="G64" s="129">
        <x:f t="shared" si="22"/>
        <x:v>0</x:v>
      </x:c>
      <x:c r="H64" s="102">
        <x:f t="shared" si="22"/>
        <x:v>0</x:v>
      </x:c>
      <x:c r="I64" s="129">
        <x:f t="shared" si="22"/>
        <x:v>0</x:v>
      </x:c>
      <x:c r="J64" s="102">
        <x:f t="shared" si="22"/>
        <x:v>0</x:v>
      </x:c>
      <x:c r="K64" s="102">
        <x:f t="shared" si="22"/>
        <x:v>0</x:v>
      </x:c>
      <x:c r="L64" s="129">
        <x:f t="shared" si="22"/>
        <x:v>0</x:v>
      </x:c>
      <x:c r="M64" s="102">
        <x:f t="shared" si="22"/>
        <x:v>1</x:v>
      </x:c>
      <x:c r="N64" s="102">
        <x:f t="shared" si="22"/>
        <x:v>0</x:v>
      </x:c>
      <x:c r="O64" s="102">
        <x:f t="shared" si="22"/>
        <x:v>0</x:v>
      </x:c>
      <x:c r="P64" s="102">
        <x:f t="shared" si="22"/>
        <x:v>0</x:v>
      </x:c>
      <x:c r="Q64" s="102">
        <x:f t="shared" si="22"/>
        <x:v>0</x:v>
      </x:c>
      <x:c r="R64" s="129">
        <x:f t="shared" si="22"/>
        <x:v>0</x:v>
      </x:c>
      <x:c r="S64" s="102">
        <x:f t="shared" si="22"/>
        <x:v>1</x:v>
      </x:c>
      <x:c r="T64" s="129">
        <x:f t="shared" si="22"/>
        <x:v>20</x:v>
      </x:c>
      <x:c r="U64" s="102">
        <x:f t="shared" si="22"/>
        <x:v>0</x:v>
      </x:c>
      <x:c r="V64" s="129">
        <x:f t="shared" si="22"/>
        <x:v>0</x:v>
      </x:c>
      <x:c r="W64" s="102">
        <x:f t="shared" si="22"/>
        <x:v>0</x:v>
      </x:c>
      <x:c r="X64" s="102">
        <x:f t="shared" si="22"/>
        <x:v>10</x:v>
      </x:c>
      <x:c r="Y64" s="102">
        <x:f t="shared" si="22"/>
        <x:v>0</x:v>
      </x:c>
      <x:c r="Z64" s="102">
        <x:f t="shared" si="22"/>
        <x:v>0</x:v>
      </x:c>
      <x:c r="AA64" s="102">
        <x:f t="shared" si="22"/>
        <x:v>0</x:v>
      </x:c>
      <x:c r="AB64" s="102">
        <x:f t="shared" si="22"/>
        <x:v>0</x:v>
      </x:c>
      <x:c r="AC64" s="102">
        <x:f t="shared" si="22"/>
        <x:v>0</x:v>
      </x:c>
      <x:c r="AD64" s="102">
        <x:f t="shared" si="22"/>
        <x:v>0</x:v>
      </x:c>
      <x:c r="AE64" s="102">
        <x:f t="shared" si="22"/>
        <x:v>0</x:v>
      </x:c>
      <x:c r="AF64" s="102">
        <x:f t="shared" si="22"/>
        <x:v>0</x:v>
      </x:c>
      <x:c r="AG64" s="102">
        <x:f t="shared" si="22"/>
        <x:v>0</x:v>
      </x:c>
      <x:c r="AH64" s="102">
        <x:f t="shared" si="22"/>
        <x:v>0</x:v>
      </x:c>
      <x:c r="AI64" s="102">
        <x:f t="shared" si="22"/>
        <x:v>0</x:v>
      </x:c>
      <x:c r="AJ64" s="102">
        <x:f t="shared" si="22"/>
        <x:v>0</x:v>
      </x:c>
      <x:c r="AK64" s="102">
        <x:f t="shared" si="22"/>
        <x:v>0</x:v>
      </x:c>
      <x:c r="AL64" s="286" t="s">
        <x:v>1342</x:v>
      </x:c>
      <x:c r="AM64" s="102">
        <x:f t="shared" si="22"/>
        <x:v>0</x:v>
      </x:c>
      <x:c r="AN64" s="129">
        <x:f t="shared" si="23"/>
        <x:v>0</x:v>
      </x:c>
      <x:c r="AO64" s="102">
        <x:f t="shared" si="23"/>
        <x:v>0</x:v>
      </x:c>
      <x:c r="AP64" s="102">
        <x:f t="shared" si="23"/>
        <x:v>0</x:v>
      </x:c>
      <x:c r="AQ64" s="102">
        <x:f t="shared" si="23"/>
        <x:v>0</x:v>
      </x:c>
      <x:c r="AR64" s="129">
        <x:f t="shared" si="23"/>
        <x:v>0</x:v>
      </x:c>
      <x:c r="AS64" s="102">
        <x:f t="shared" si="23"/>
        <x:v>0</x:v>
      </x:c>
      <x:c r="AT64" s="129">
        <x:f t="shared" si="23"/>
        <x:v>0</x:v>
      </x:c>
      <x:c r="AU64" s="102">
        <x:f t="shared" si="23"/>
        <x:v>0</x:v>
      </x:c>
      <x:c r="AV64" s="102">
        <x:f t="shared" si="23"/>
        <x:v>0</x:v>
      </x:c>
      <x:c r="AW64" s="102">
        <x:f t="shared" si="23"/>
        <x:v>0</x:v>
      </x:c>
      <x:c r="AX64" s="102">
        <x:f t="shared" si="23"/>
        <x:v>0</x:v>
      </x:c>
      <x:c r="AY64" s="102">
        <x:f t="shared" si="23"/>
        <x:v>0</x:v>
      </x:c>
      <x:c r="AZ64" s="102">
        <x:f t="shared" si="23"/>
        <x:v>0</x:v>
      </x:c>
      <x:c r="BA64" s="129">
        <x:f t="shared" si="23"/>
        <x:v>0</x:v>
      </x:c>
      <x:c r="BB64" s="102">
        <x:f t="shared" si="23"/>
        <x:v>0</x:v>
      </x:c>
      <x:c r="BC64" s="102">
        <x:f t="shared" si="23"/>
        <x:v>0</x:v>
      </x:c>
      <x:c r="BD64" s="102">
        <x:f t="shared" si="24"/>
        <x:v>0</x:v>
      </x:c>
      <x:c r="BE64" s="102">
        <x:f t="shared" si="24"/>
        <x:v>0</x:v>
      </x:c>
      <x:c r="BF64" s="102">
        <x:f t="shared" si="24"/>
        <x:v>0</x:v>
      </x:c>
      <x:c r="BG64" s="102">
        <x:f t="shared" si="24"/>
        <x:v>0</x:v>
      </x:c>
      <x:c r="BH64" s="102">
        <x:f t="shared" si="24"/>
        <x:v>0</x:v>
      </x:c>
      <x:c r="BI64" s="102">
        <x:f t="shared" si="24"/>
        <x:v>0</x:v>
      </x:c>
      <x:c r="BJ64" s="129">
        <x:f t="shared" si="24"/>
        <x:v>0</x:v>
      </x:c>
      <x:c r="BK64" s="102">
        <x:f t="shared" si="24"/>
        <x:v>0</x:v>
      </x:c>
      <x:c r="BL64" s="129">
        <x:f t="shared" si="24"/>
        <x:v>0</x:v>
      </x:c>
      <x:c r="BM64" s="102">
        <x:f t="shared" si="24"/>
        <x:v>0</x:v>
      </x:c>
      <x:c r="BN64" s="129">
        <x:f t="shared" si="24"/>
        <x:v>0</x:v>
      </x:c>
      <x:c r="BO64" s="102">
        <x:f t="shared" si="24"/>
        <x:v>0</x:v>
      </x:c>
      <x:c r="BP64" s="129">
        <x:f t="shared" si="24"/>
        <x:v>0</x:v>
      </x:c>
      <x:c r="BQ64" s="102">
        <x:f t="shared" si="24"/>
        <x:v>0</x:v>
      </x:c>
      <x:c r="BR64" s="102">
        <x:f t="shared" si="24"/>
        <x:v>0</x:v>
      </x:c>
      <x:c r="BS64" s="102">
        <x:f t="shared" si="24"/>
        <x:v>0</x:v>
      </x:c>
      <x:c r="BT64" s="102">
        <x:f t="shared" si="25"/>
        <x:v>1</x:v>
      </x:c>
      <x:c r="BU64" s="102">
        <x:f t="shared" si="25"/>
        <x:v>1</x:v>
      </x:c>
      <x:c r="BV64" s="286" t="s">
        <x:v>1342</x:v>
      </x:c>
      <x:c r="BW64" s="102">
        <x:f t="shared" si="25"/>
        <x:v>0</x:v>
      </x:c>
      <x:c r="BX64" s="102">
        <x:f t="shared" si="25"/>
        <x:v>0</x:v>
      </x:c>
      <x:c r="BY64" s="129">
        <x:f t="shared" si="25"/>
        <x:v>0</x:v>
      </x:c>
      <x:c r="BZ64" s="102">
        <x:f t="shared" si="25"/>
        <x:v>0</x:v>
      </x:c>
      <x:c r="CA64" s="129">
        <x:f t="shared" si="25"/>
        <x:v>0</x:v>
      </x:c>
      <x:c r="CB64" s="102">
        <x:f t="shared" si="25"/>
        <x:v>0</x:v>
      </x:c>
      <x:c r="CC64" s="129">
        <x:f t="shared" si="25"/>
        <x:v>0</x:v>
      </x:c>
      <x:c r="CD64" s="102">
        <x:f t="shared" si="25"/>
        <x:v>0</x:v>
      </x:c>
      <x:c r="CE64" s="102">
        <x:f t="shared" si="25"/>
        <x:v>0</x:v>
      </x:c>
      <x:c r="CF64" s="129">
        <x:f t="shared" si="25"/>
        <x:v>0</x:v>
      </x:c>
      <x:c r="CG64" s="102">
        <x:f t="shared" si="25"/>
        <x:v>0</x:v>
      </x:c>
      <x:c r="CH64" s="102">
        <x:f t="shared" si="25"/>
        <x:v>0</x:v>
      </x:c>
      <x:c r="CI64" s="102">
        <x:f t="shared" si="25"/>
        <x:v>0</x:v>
      </x:c>
      <x:c r="CJ64" s="102">
        <x:f t="shared" si="26"/>
        <x:v>0</x:v>
      </x:c>
      <x:c r="CK64" s="102">
        <x:f t="shared" si="26"/>
        <x:v>0</x:v>
      </x:c>
      <x:c r="CL64" s="102">
        <x:f t="shared" si="26"/>
        <x:v>0</x:v>
      </x:c>
      <x:c r="CM64" s="102">
        <x:f t="shared" si="26"/>
        <x:v>0</x:v>
      </x:c>
      <x:c r="CN64" s="102">
        <x:f t="shared" si="26"/>
        <x:v>0</x:v>
      </x:c>
      <x:c r="CO64" s="102">
        <x:f t="shared" si="26"/>
        <x:v>0</x:v>
      </x:c>
      <x:c r="CP64" s="129">
        <x:f t="shared" si="26"/>
        <x:v>0</x:v>
      </x:c>
      <x:c r="CQ64" s="102">
        <x:f t="shared" si="26"/>
        <x:v>0</x:v>
      </x:c>
      <x:c r="CR64" s="129">
        <x:f t="shared" si="26"/>
        <x:v>0</x:v>
      </x:c>
      <x:c r="CS64" s="102">
        <x:f t="shared" si="26"/>
        <x:v>7</x:v>
      </x:c>
      <x:c r="CT64" s="102">
        <x:f t="shared" si="26"/>
        <x:v>0</x:v>
      </x:c>
      <x:c r="CU64" s="102">
        <x:f t="shared" si="26"/>
        <x:v>1</x:v>
      </x:c>
      <x:c r="CV64" s="102">
        <x:f t="shared" si="26"/>
        <x:v>0</x:v>
      </x:c>
      <x:c r="CW64" s="102">
        <x:f t="shared" si="26"/>
        <x:v>0</x:v>
      </x:c>
      <x:c r="CX64" s="102">
        <x:f t="shared" si="27"/>
        <x:v>0</x:v>
      </x:c>
      <x:c r="CY64" s="286" t="s">
        <x:v>1342</x:v>
      </x:c>
      <x:c r="CZ64" s="102">
        <x:f t="shared" si="27"/>
        <x:v>0</x:v>
      </x:c>
      <x:c r="DA64" s="129">
        <x:f t="shared" si="27"/>
        <x:v>0</x:v>
      </x:c>
      <x:c r="DB64" s="102">
        <x:f t="shared" si="27"/>
        <x:v>0</x:v>
      </x:c>
      <x:c r="DC64" s="129">
        <x:f t="shared" si="27"/>
        <x:v>0</x:v>
      </x:c>
      <x:c r="DD64" s="102">
        <x:f t="shared" si="27"/>
        <x:v>0</x:v>
      </x:c>
      <x:c r="DE64" s="129">
        <x:f t="shared" si="27"/>
        <x:v>0</x:v>
      </x:c>
      <x:c r="DF64" s="102">
        <x:f t="shared" si="27"/>
        <x:v>0</x:v>
      </x:c>
      <x:c r="DG64" s="544">
        <x:f t="shared" si="27"/>
        <x:v>0</x:v>
      </x:c>
    </x:row>
    <x:row r="65" spans="1:111" ht="15" customHeight="1">
      <x:c r="A65" s="737" t="s">
        <x:v>423</x:v>
      </x:c>
      <x:c r="B65" s="640"/>
      <x:c r="C65" s="641"/>
      <x:c r="D65" s="642"/>
      <x:c r="E65" s="641"/>
      <x:c r="F65" s="642"/>
      <x:c r="G65" s="641"/>
      <x:c r="H65" s="642"/>
      <x:c r="I65" s="641"/>
      <x:c r="J65" s="642"/>
      <x:c r="K65" s="642"/>
      <x:c r="L65" s="641"/>
      <x:c r="M65" s="642">
        <x:v>1</x:v>
      </x:c>
      <x:c r="N65" s="642"/>
      <x:c r="O65" s="642"/>
      <x:c r="P65" s="642"/>
      <x:c r="Q65" s="642"/>
      <x:c r="R65" s="641"/>
      <x:c r="S65" s="642">
        <x:v>1</x:v>
      </x:c>
      <x:c r="T65" s="641">
        <x:v>20</x:v>
      </x:c>
      <x:c r="U65" s="642"/>
      <x:c r="V65" s="641"/>
      <x:c r="W65" s="642"/>
      <x:c r="X65" s="642">
        <x:v>10</x:v>
      </x:c>
      <x:c r="Y65" s="642"/>
      <x:c r="Z65" s="642"/>
      <x:c r="AA65" s="642"/>
      <x:c r="AB65" s="642"/>
      <x:c r="AC65" s="642"/>
      <x:c r="AD65" s="642"/>
      <x:c r="AE65" s="642"/>
      <x:c r="AF65" s="642"/>
      <x:c r="AG65" s="642"/>
      <x:c r="AH65" s="642"/>
      <x:c r="AI65" s="642"/>
      <x:c r="AJ65" s="642"/>
      <x:c r="AK65" s="642"/>
      <x:c r="AL65" s="737" t="s">
        <x:v>423</x:v>
      </x:c>
      <x:c r="AM65" s="642"/>
      <x:c r="AN65" s="641"/>
      <x:c r="AO65" s="642"/>
      <x:c r="AP65" s="642"/>
      <x:c r="AQ65" s="642"/>
      <x:c r="AR65" s="641"/>
      <x:c r="AS65" s="642"/>
      <x:c r="AT65" s="641"/>
      <x:c r="AU65" s="642"/>
      <x:c r="AV65" s="642"/>
      <x:c r="AW65" s="642"/>
      <x:c r="AX65" s="642"/>
      <x:c r="AY65" s="642"/>
      <x:c r="AZ65" s="642"/>
      <x:c r="BA65" s="641"/>
      <x:c r="BB65" s="642"/>
      <x:c r="BC65" s="642"/>
      <x:c r="BD65" s="642"/>
      <x:c r="BE65" s="642"/>
      <x:c r="BF65" s="642"/>
      <x:c r="BG65" s="642"/>
      <x:c r="BH65" s="642"/>
      <x:c r="BI65" s="642"/>
      <x:c r="BJ65" s="641"/>
      <x:c r="BK65" s="642"/>
      <x:c r="BL65" s="641"/>
      <x:c r="BM65" s="642"/>
      <x:c r="BN65" s="641"/>
      <x:c r="BO65" s="642"/>
      <x:c r="BP65" s="641"/>
      <x:c r="BQ65" s="738"/>
      <x:c r="BR65" s="642"/>
      <x:c r="BS65" s="642"/>
      <x:c r="BT65" s="642">
        <x:v>1</x:v>
      </x:c>
      <x:c r="BU65" s="642">
        <x:v>1</x:v>
      </x:c>
      <x:c r="BV65" s="737" t="s">
        <x:v>423</x:v>
      </x:c>
      <x:c r="BW65" s="642"/>
      <x:c r="BX65" s="642"/>
      <x:c r="BY65" s="641"/>
      <x:c r="BZ65" s="642"/>
      <x:c r="CA65" s="641"/>
      <x:c r="CB65" s="642"/>
      <x:c r="CC65" s="641"/>
      <x:c r="CD65" s="642"/>
      <x:c r="CE65" s="642"/>
      <x:c r="CF65" s="641"/>
      <x:c r="CG65" s="642"/>
      <x:c r="CH65" s="642"/>
      <x:c r="CI65" s="642"/>
      <x:c r="CJ65" s="642"/>
      <x:c r="CK65" s="642"/>
      <x:c r="CL65" s="642"/>
      <x:c r="CM65" s="642"/>
      <x:c r="CN65" s="642"/>
      <x:c r="CO65" s="642"/>
      <x:c r="CP65" s="641"/>
      <x:c r="CQ65" s="642"/>
      <x:c r="CR65" s="641"/>
      <x:c r="CS65" s="642">
        <x:v>7</x:v>
      </x:c>
      <x:c r="CT65" s="738"/>
      <x:c r="CU65" s="642">
        <x:v>1</x:v>
      </x:c>
      <x:c r="CV65" s="642"/>
      <x:c r="CW65" s="642"/>
      <x:c r="CX65" s="642"/>
      <x:c r="CY65" s="737" t="s">
        <x:v>423</x:v>
      </x:c>
      <x:c r="CZ65" s="738"/>
      <x:c r="DA65" s="641"/>
      <x:c r="DB65" s="738"/>
      <x:c r="DC65" s="739"/>
      <x:c r="DD65" s="738"/>
      <x:c r="DE65" s="739"/>
      <x:c r="DF65" s="738"/>
      <x:c r="DG65" s="921"/>
    </x:row>
    <x:row r="66" spans="1:111" ht="15" customHeight="1">
      <x:c r="A66" s="210" t="s">
        <x:v>2403</x:v>
      </x:c>
      <x:c r="B66" s="356">
        <x:f t="shared" ref="B66:AK66" si="28">B67+B96+B99</x:f>
        <x:v>1</x:v>
      </x:c>
      <x:c r="C66" s="357">
        <x:f t="shared" si="28"/>
        <x:v>100</x:v>
      </x:c>
      <x:c r="D66" s="358">
        <x:f t="shared" si="28"/>
        <x:v>1</x:v>
      </x:c>
      <x:c r="E66" s="357">
        <x:f t="shared" si="28"/>
        <x:v>9600</x:v>
      </x:c>
      <x:c r="F66" s="358">
        <x:f t="shared" si="28"/>
        <x:v>1</x:v>
      </x:c>
      <x:c r="G66" s="357">
        <x:f t="shared" si="28"/>
        <x:v>3.5</x:v>
      </x:c>
      <x:c r="H66" s="358">
        <x:f t="shared" si="28"/>
        <x:v>4</x:v>
      </x:c>
      <x:c r="I66" s="357">
        <x:f t="shared" si="28"/>
        <x:v>700</x:v>
      </x:c>
      <x:c r="J66" s="358">
        <x:f t="shared" si="28"/>
        <x:v>27</x:v>
      </x:c>
      <x:c r="K66" s="358">
        <x:f t="shared" si="28"/>
        <x:v>1</x:v>
      </x:c>
      <x:c r="L66" s="357">
        <x:f t="shared" si="28"/>
        <x:v>100</x:v>
      </x:c>
      <x:c r="M66" s="358">
        <x:f t="shared" si="28"/>
        <x:v>0</x:v>
      </x:c>
      <x:c r="N66" s="358">
        <x:f t="shared" si="28"/>
        <x:v>1</x:v>
      </x:c>
      <x:c r="O66" s="358">
        <x:f t="shared" si="28"/>
        <x:v>3</x:v>
      </x:c>
      <x:c r="P66" s="358">
        <x:f t="shared" si="28"/>
        <x:v>5</x:v>
      </x:c>
      <x:c r="Q66" s="358">
        <x:f t="shared" si="28"/>
        <x:v>0</x:v>
      </x:c>
      <x:c r="R66" s="357">
        <x:f t="shared" si="28"/>
        <x:v>0</x:v>
      </x:c>
      <x:c r="S66" s="358">
        <x:f t="shared" si="28"/>
        <x:v>14</x:v>
      </x:c>
      <x:c r="T66" s="357">
        <x:f t="shared" si="28"/>
        <x:v>308</x:v>
      </x:c>
      <x:c r="U66" s="358">
        <x:f t="shared" si="28"/>
        <x:v>0</x:v>
      </x:c>
      <x:c r="V66" s="357">
        <x:f t="shared" si="28"/>
        <x:v>0</x:v>
      </x:c>
      <x:c r="W66" s="358">
        <x:f t="shared" si="28"/>
        <x:v>0</x:v>
      </x:c>
      <x:c r="X66" s="358">
        <x:f t="shared" si="28"/>
        <x:v>126</x:v>
      </x:c>
      <x:c r="Y66" s="358">
        <x:f t="shared" si="28"/>
        <x:v>1</x:v>
      </x:c>
      <x:c r="Z66" s="358">
        <x:f t="shared" si="28"/>
        <x:v>1</x:v>
      </x:c>
      <x:c r="AA66" s="358">
        <x:f t="shared" si="28"/>
        <x:v>1</x:v>
      </x:c>
      <x:c r="AB66" s="358">
        <x:f t="shared" si="28"/>
        <x:v>0</x:v>
      </x:c>
      <x:c r="AC66" s="358">
        <x:f t="shared" si="28"/>
        <x:v>0</x:v>
      </x:c>
      <x:c r="AD66" s="358">
        <x:f t="shared" si="28"/>
        <x:v>0</x:v>
      </x:c>
      <x:c r="AE66" s="358">
        <x:f t="shared" si="28"/>
        <x:v>0</x:v>
      </x:c>
      <x:c r="AF66" s="358">
        <x:f t="shared" si="28"/>
        <x:v>0</x:v>
      </x:c>
      <x:c r="AG66" s="358">
        <x:f t="shared" si="28"/>
        <x:v>4</x:v>
      </x:c>
      <x:c r="AH66" s="358">
        <x:f t="shared" si="28"/>
        <x:v>0</x:v>
      </x:c>
      <x:c r="AI66" s="358">
        <x:f t="shared" si="28"/>
        <x:v>0</x:v>
      </x:c>
      <x:c r="AJ66" s="358">
        <x:f t="shared" si="28"/>
        <x:v>9</x:v>
      </x:c>
      <x:c r="AK66" s="358">
        <x:f t="shared" si="28"/>
        <x:v>4</x:v>
      </x:c>
      <x:c r="AL66" s="210" t="s">
        <x:v>2403</x:v>
      </x:c>
      <x:c r="AM66" s="358">
        <x:f t="shared" ref="AM66:BF66" si="29">AM67+AM96+AM99</x:f>
        <x:v>0</x:v>
      </x:c>
      <x:c r="AN66" s="357">
        <x:f t="shared" si="29"/>
        <x:v>0</x:v>
      </x:c>
      <x:c r="AO66" s="358">
        <x:f t="shared" si="29"/>
        <x:v>0</x:v>
      </x:c>
      <x:c r="AP66" s="358">
        <x:f t="shared" si="29"/>
        <x:v>0</x:v>
      </x:c>
      <x:c r="AQ66" s="358">
        <x:f t="shared" si="29"/>
        <x:v>0</x:v>
      </x:c>
      <x:c r="AR66" s="357">
        <x:f t="shared" si="29"/>
        <x:v>0</x:v>
      </x:c>
      <x:c r="AS66" s="358">
        <x:f t="shared" si="29"/>
        <x:v>0</x:v>
      </x:c>
      <x:c r="AT66" s="357">
        <x:f t="shared" si="29"/>
        <x:v>0</x:v>
      </x:c>
      <x:c r="AU66" s="358">
        <x:f t="shared" si="29"/>
        <x:v>0</x:v>
      </x:c>
      <x:c r="AV66" s="358">
        <x:f t="shared" si="29"/>
        <x:v>0</x:v>
      </x:c>
      <x:c r="AW66" s="358">
        <x:f t="shared" si="29"/>
        <x:v>6</x:v>
      </x:c>
      <x:c r="AX66" s="358">
        <x:f t="shared" si="29"/>
        <x:v>2</x:v>
      </x:c>
      <x:c r="AY66" s="358">
        <x:f t="shared" si="29"/>
        <x:v>0</x:v>
      </x:c>
      <x:c r="AZ66" s="358">
        <x:f t="shared" si="29"/>
        <x:v>1</x:v>
      </x:c>
      <x:c r="BA66" s="357">
        <x:f t="shared" si="29"/>
        <x:v>5</x:v>
      </x:c>
      <x:c r="BB66" s="358">
        <x:f t="shared" si="29"/>
        <x:v>0</x:v>
      </x:c>
      <x:c r="BC66" s="358">
        <x:f t="shared" si="29"/>
        <x:v>0</x:v>
      </x:c>
      <x:c r="BD66" s="358">
        <x:f t="shared" si="29"/>
        <x:v>1</x:v>
      </x:c>
      <x:c r="BE66" s="358">
        <x:f t="shared" si="29"/>
        <x:v>26</x:v>
      </x:c>
      <x:c r="BF66" s="358">
        <x:f t="shared" si="29"/>
        <x:v>212</x:v>
      </x:c>
      <x:c r="BG66" s="358">
        <x:v>1</x:v>
      </x:c>
      <x:c r="BH66" s="358">
        <x:f t="shared" ref="BH66:BU66" si="30">BH67+BH96+BH99</x:f>
        <x:v>0</x:v>
      </x:c>
      <x:c r="BI66" s="358">
        <x:f t="shared" si="30"/>
        <x:v>0</x:v>
      </x:c>
      <x:c r="BJ66" s="357">
        <x:f t="shared" si="30"/>
        <x:v>0</x:v>
      </x:c>
      <x:c r="BK66" s="358">
        <x:f t="shared" si="30"/>
        <x:v>0</x:v>
      </x:c>
      <x:c r="BL66" s="357">
        <x:f t="shared" si="30"/>
        <x:v>0</x:v>
      </x:c>
      <x:c r="BM66" s="358">
        <x:f t="shared" si="30"/>
        <x:v>0</x:v>
      </x:c>
      <x:c r="BN66" s="357">
        <x:f t="shared" si="30"/>
        <x:v>0</x:v>
      </x:c>
      <x:c r="BO66" s="358">
        <x:f t="shared" si="30"/>
        <x:v>0</x:v>
      </x:c>
      <x:c r="BP66" s="357">
        <x:f t="shared" si="30"/>
        <x:v>0</x:v>
      </x:c>
      <x:c r="BQ66" s="358">
        <x:f t="shared" si="30"/>
        <x:v>0</x:v>
      </x:c>
      <x:c r="BR66" s="358">
        <x:f t="shared" si="30"/>
        <x:v>0</x:v>
      </x:c>
      <x:c r="BS66" s="358">
        <x:f t="shared" si="30"/>
        <x:v>0</x:v>
      </x:c>
      <x:c r="BT66" s="358">
        <x:f t="shared" si="30"/>
        <x:v>0</x:v>
      </x:c>
      <x:c r="BU66" s="358">
        <x:f t="shared" si="30"/>
        <x:v>0</x:v>
      </x:c>
      <x:c r="BV66" s="210" t="s">
        <x:v>2403</x:v>
      </x:c>
      <x:c r="BW66" s="358">
        <x:f t="shared" ref="BW66:DG66" si="31">BW67+BW96+BW99</x:f>
        <x:v>2</x:v>
      </x:c>
      <x:c r="BX66" s="358">
        <x:f t="shared" si="31"/>
        <x:v>71</x:v>
      </x:c>
      <x:c r="BY66" s="357">
        <x:f t="shared" si="31"/>
        <x:v>2000</x:v>
      </x:c>
      <x:c r="BZ66" s="358">
        <x:f t="shared" si="31"/>
        <x:v>0</x:v>
      </x:c>
      <x:c r="CA66" s="357">
        <x:f t="shared" si="31"/>
        <x:v>0</x:v>
      </x:c>
      <x:c r="CB66" s="358">
        <x:f t="shared" si="31"/>
        <x:v>0</x:v>
      </x:c>
      <x:c r="CC66" s="357">
        <x:f t="shared" si="31"/>
        <x:v>0</x:v>
      </x:c>
      <x:c r="CD66" s="358">
        <x:f t="shared" si="31"/>
        <x:v>0</x:v>
      </x:c>
      <x:c r="CE66" s="358">
        <x:f t="shared" si="31"/>
        <x:v>3</x:v>
      </x:c>
      <x:c r="CF66" s="357">
        <x:f t="shared" si="31"/>
        <x:v>54</x:v>
      </x:c>
      <x:c r="CG66" s="358">
        <x:f t="shared" si="31"/>
        <x:v>0</x:v>
      </x:c>
      <x:c r="CH66" s="358">
        <x:f t="shared" si="31"/>
        <x:v>10</x:v>
      </x:c>
      <x:c r="CI66" s="358">
        <x:f t="shared" si="31"/>
        <x:v>0</x:v>
      </x:c>
      <x:c r="CJ66" s="358">
        <x:f t="shared" si="31"/>
        <x:v>5</x:v>
      </x:c>
      <x:c r="CK66" s="358">
        <x:f t="shared" si="31"/>
        <x:v>0</x:v>
      </x:c>
      <x:c r="CL66" s="358">
        <x:f t="shared" si="31"/>
        <x:v>1</x:v>
      </x:c>
      <x:c r="CM66" s="358">
        <x:f t="shared" si="31"/>
        <x:v>0</x:v>
      </x:c>
      <x:c r="CN66" s="358">
        <x:f t="shared" si="31"/>
        <x:v>0</x:v>
      </x:c>
      <x:c r="CO66" s="358">
        <x:f t="shared" si="31"/>
        <x:v>1</x:v>
      </x:c>
      <x:c r="CP66" s="357">
        <x:f t="shared" si="31"/>
        <x:v>98</x:v>
      </x:c>
      <x:c r="CQ66" s="358">
        <x:f t="shared" si="31"/>
        <x:v>8</x:v>
      </x:c>
      <x:c r="CR66" s="357">
        <x:f t="shared" si="31"/>
        <x:v>184</x:v>
      </x:c>
      <x:c r="CS66" s="358">
        <x:f t="shared" si="31"/>
        <x:v>321</x:v>
      </x:c>
      <x:c r="CT66" s="358">
        <x:f t="shared" si="31"/>
        <x:v>1</x:v>
      </x:c>
      <x:c r="CU66" s="358">
        <x:f t="shared" si="31"/>
        <x:v>13</x:v>
      </x:c>
      <x:c r="CV66" s="358">
        <x:f t="shared" si="31"/>
        <x:v>13</x:v>
      </x:c>
      <x:c r="CW66" s="358">
        <x:f t="shared" si="31"/>
        <x:v>0</x:v>
      </x:c>
      <x:c r="CX66" s="358">
        <x:f t="shared" si="31"/>
        <x:v>0</x:v>
      </x:c>
      <x:c r="CY66" s="210" t="s">
        <x:v>2403</x:v>
      </x:c>
      <x:c r="CZ66" s="358">
        <x:f t="shared" si="31"/>
        <x:v>0</x:v>
      </x:c>
      <x:c r="DA66" s="357">
        <x:f t="shared" si="31"/>
        <x:v>0</x:v>
      </x:c>
      <x:c r="DB66" s="358">
        <x:f t="shared" si="31"/>
        <x:v>0</x:v>
      </x:c>
      <x:c r="DC66" s="357">
        <x:f t="shared" si="31"/>
        <x:v>0</x:v>
      </x:c>
      <x:c r="DD66" s="358">
        <x:f t="shared" si="31"/>
        <x:v>0</x:v>
      </x:c>
      <x:c r="DE66" s="357">
        <x:f t="shared" si="31"/>
        <x:v>0</x:v>
      </x:c>
      <x:c r="DF66" s="358">
        <x:f t="shared" si="31"/>
        <x:v>0</x:v>
      </x:c>
      <x:c r="DG66" s="916">
        <x:f t="shared" si="31"/>
        <x:v>0</x:v>
      </x:c>
    </x:row>
    <x:row r="67" spans="1:111" ht="15" customHeight="1">
      <x:c r="A67" s="350" t="s">
        <x:v>1065</x:v>
      </x:c>
      <x:c r="B67" s="212">
        <x:f t="shared" ref="B67:AK67" si="32">SUM(B68:B95)</x:f>
        <x:v>0</x:v>
      </x:c>
      <x:c r="C67" s="207">
        <x:f t="shared" si="32"/>
        <x:v>0</x:v>
      </x:c>
      <x:c r="D67" s="206">
        <x:f t="shared" si="32"/>
        <x:v>0</x:v>
      </x:c>
      <x:c r="E67" s="207">
        <x:f t="shared" si="32"/>
        <x:v>0</x:v>
      </x:c>
      <x:c r="F67" s="206">
        <x:f t="shared" si="32"/>
        <x:v>0</x:v>
      </x:c>
      <x:c r="G67" s="207">
        <x:f t="shared" si="32"/>
        <x:v>0</x:v>
      </x:c>
      <x:c r="H67" s="206">
        <x:f t="shared" si="32"/>
        <x:v>4</x:v>
      </x:c>
      <x:c r="I67" s="207">
        <x:f t="shared" si="32"/>
        <x:v>700</x:v>
      </x:c>
      <x:c r="J67" s="206">
        <x:f t="shared" si="32"/>
        <x:v>15</x:v>
      </x:c>
      <x:c r="K67" s="206">
        <x:f t="shared" si="32"/>
        <x:v>0</x:v>
      </x:c>
      <x:c r="L67" s="207">
        <x:f t="shared" si="32"/>
        <x:v>0</x:v>
      </x:c>
      <x:c r="M67" s="206">
        <x:f t="shared" si="32"/>
        <x:v>0</x:v>
      </x:c>
      <x:c r="N67" s="206">
        <x:f t="shared" si="32"/>
        <x:v>1</x:v>
      </x:c>
      <x:c r="O67" s="206">
        <x:f t="shared" si="32"/>
        <x:v>3</x:v>
      </x:c>
      <x:c r="P67" s="206">
        <x:f t="shared" si="32"/>
        <x:v>5</x:v>
      </x:c>
      <x:c r="Q67" s="206">
        <x:f t="shared" si="32"/>
        <x:v>0</x:v>
      </x:c>
      <x:c r="R67" s="207">
        <x:f t="shared" si="32"/>
        <x:v>0</x:v>
      </x:c>
      <x:c r="S67" s="206">
        <x:f t="shared" si="32"/>
        <x:v>10</x:v>
      </x:c>
      <x:c r="T67" s="207">
        <x:f t="shared" si="32"/>
        <x:v>164</x:v>
      </x:c>
      <x:c r="U67" s="206">
        <x:f t="shared" si="32"/>
        <x:v>0</x:v>
      </x:c>
      <x:c r="V67" s="207">
        <x:f t="shared" si="32"/>
        <x:v>0</x:v>
      </x:c>
      <x:c r="W67" s="206">
        <x:f t="shared" si="32"/>
        <x:v>0</x:v>
      </x:c>
      <x:c r="X67" s="206">
        <x:f t="shared" si="32"/>
        <x:v>126</x:v>
      </x:c>
      <x:c r="Y67" s="206">
        <x:f t="shared" si="32"/>
        <x:v>1</x:v>
      </x:c>
      <x:c r="Z67" s="206">
        <x:f t="shared" si="32"/>
        <x:v>1</x:v>
      </x:c>
      <x:c r="AA67" s="206">
        <x:f t="shared" si="32"/>
        <x:v>1</x:v>
      </x:c>
      <x:c r="AB67" s="206">
        <x:f t="shared" si="32"/>
        <x:v>0</x:v>
      </x:c>
      <x:c r="AC67" s="206">
        <x:f t="shared" si="32"/>
        <x:v>0</x:v>
      </x:c>
      <x:c r="AD67" s="206">
        <x:f t="shared" si="32"/>
        <x:v>0</x:v>
      </x:c>
      <x:c r="AE67" s="206">
        <x:f t="shared" si="32"/>
        <x:v>0</x:v>
      </x:c>
      <x:c r="AF67" s="206">
        <x:f t="shared" si="32"/>
        <x:v>0</x:v>
      </x:c>
      <x:c r="AG67" s="206">
        <x:f t="shared" si="32"/>
        <x:v>4</x:v>
      </x:c>
      <x:c r="AH67" s="206">
        <x:f t="shared" si="32"/>
        <x:v>0</x:v>
      </x:c>
      <x:c r="AI67" s="206">
        <x:f t="shared" si="32"/>
        <x:v>0</x:v>
      </x:c>
      <x:c r="AJ67" s="206">
        <x:f t="shared" si="32"/>
        <x:v>9</x:v>
      </x:c>
      <x:c r="AK67" s="206">
        <x:f t="shared" si="32"/>
        <x:v>4</x:v>
      </x:c>
      <x:c r="AL67" s="350" t="s">
        <x:v>1065</x:v>
      </x:c>
      <x:c r="AM67" s="206">
        <x:f>SUM(AM68:AM95)</x:f>
        <x:v>0</x:v>
      </x:c>
      <x:c r="AN67" s="207">
        <x:f t="shared" ref="AN67:BC67" si="33">SUM(AN68:AN94)</x:f>
        <x:v>0</x:v>
      </x:c>
      <x:c r="AO67" s="206">
        <x:f t="shared" si="33"/>
        <x:v>0</x:v>
      </x:c>
      <x:c r="AP67" s="206">
        <x:f t="shared" si="33"/>
        <x:v>0</x:v>
      </x:c>
      <x:c r="AQ67" s="206">
        <x:f t="shared" si="33"/>
        <x:v>0</x:v>
      </x:c>
      <x:c r="AR67" s="207">
        <x:f t="shared" si="33"/>
        <x:v>0</x:v>
      </x:c>
      <x:c r="AS67" s="206">
        <x:f t="shared" si="33"/>
        <x:v>0</x:v>
      </x:c>
      <x:c r="AT67" s="207">
        <x:f t="shared" si="33"/>
        <x:v>0</x:v>
      </x:c>
      <x:c r="AU67" s="206">
        <x:f t="shared" si="33"/>
        <x:v>0</x:v>
      </x:c>
      <x:c r="AV67" s="206">
        <x:f t="shared" si="33"/>
        <x:v>0</x:v>
      </x:c>
      <x:c r="AW67" s="206">
        <x:f t="shared" si="33"/>
        <x:v>0</x:v>
      </x:c>
      <x:c r="AX67" s="206">
        <x:f t="shared" si="33"/>
        <x:v>0</x:v>
      </x:c>
      <x:c r="AY67" s="206">
        <x:f t="shared" si="33"/>
        <x:v>0</x:v>
      </x:c>
      <x:c r="AZ67" s="206">
        <x:f t="shared" si="33"/>
        <x:v>0</x:v>
      </x:c>
      <x:c r="BA67" s="207">
        <x:f t="shared" si="33"/>
        <x:v>0</x:v>
      </x:c>
      <x:c r="BB67" s="206">
        <x:f t="shared" si="33"/>
        <x:v>0</x:v>
      </x:c>
      <x:c r="BC67" s="206">
        <x:f t="shared" si="33"/>
        <x:v>0</x:v>
      </x:c>
      <x:c r="BD67" s="206">
        <x:f>SUM(BD68:BD95)</x:f>
        <x:v>0</x:v>
      </x:c>
      <x:c r="BE67" s="206">
        <x:f>SUM(BE68:BE95)</x:f>
        <x:v>20</x:v>
      </x:c>
      <x:c r="BF67" s="206">
        <x:f>SUM(BF68:BF95)</x:f>
        <x:v>100</x:v>
      </x:c>
      <x:c r="BG67" s="206">
        <x:f>SUM(BG68:BG95)</x:f>
        <x:v>0</x:v>
      </x:c>
      <x:c r="BH67" s="206">
        <x:f>SUM(BH68:BH95)</x:f>
        <x:v>0</x:v>
      </x:c>
      <x:c r="BI67" s="206">
        <x:f t="shared" ref="BI67:BU67" si="34">SUM(BI68:BI94)</x:f>
        <x:v>0</x:v>
      </x:c>
      <x:c r="BJ67" s="207">
        <x:f t="shared" si="34"/>
        <x:v>0</x:v>
      </x:c>
      <x:c r="BK67" s="206">
        <x:f t="shared" si="34"/>
        <x:v>0</x:v>
      </x:c>
      <x:c r="BL67" s="207">
        <x:f t="shared" si="34"/>
        <x:v>0</x:v>
      </x:c>
      <x:c r="BM67" s="206">
        <x:f t="shared" si="34"/>
        <x:v>0</x:v>
      </x:c>
      <x:c r="BN67" s="207">
        <x:f t="shared" si="34"/>
        <x:v>0</x:v>
      </x:c>
      <x:c r="BO67" s="206">
        <x:f t="shared" si="34"/>
        <x:v>0</x:v>
      </x:c>
      <x:c r="BP67" s="207">
        <x:f t="shared" si="34"/>
        <x:v>0</x:v>
      </x:c>
      <x:c r="BQ67" s="206">
        <x:f t="shared" si="34"/>
        <x:v>0</x:v>
      </x:c>
      <x:c r="BR67" s="206">
        <x:f t="shared" si="34"/>
        <x:v>0</x:v>
      </x:c>
      <x:c r="BS67" s="206">
        <x:f t="shared" si="34"/>
        <x:v>0</x:v>
      </x:c>
      <x:c r="BT67" s="206">
        <x:f t="shared" si="34"/>
        <x:v>0</x:v>
      </x:c>
      <x:c r="BU67" s="206">
        <x:f t="shared" si="34"/>
        <x:v>0</x:v>
      </x:c>
      <x:c r="BV67" s="350" t="s">
        <x:v>1065</x:v>
      </x:c>
      <x:c r="BW67" s="206">
        <x:f>SUM(BW68:BW95)</x:f>
        <x:v>0</x:v>
      </x:c>
      <x:c r="BX67" s="206">
        <x:f t="shared" ref="BX67:CX67" si="35">SUM(BX68:BX95)</x:f>
        <x:v>0</x:v>
      </x:c>
      <x:c r="BY67" s="207">
        <x:f t="shared" si="35"/>
        <x:v>0</x:v>
      </x:c>
      <x:c r="BZ67" s="206">
        <x:f t="shared" si="35"/>
        <x:v>0</x:v>
      </x:c>
      <x:c r="CA67" s="207">
        <x:f t="shared" si="35"/>
        <x:v>0</x:v>
      </x:c>
      <x:c r="CB67" s="206">
        <x:f t="shared" si="35"/>
        <x:v>0</x:v>
      </x:c>
      <x:c r="CC67" s="207">
        <x:f t="shared" si="35"/>
        <x:v>0</x:v>
      </x:c>
      <x:c r="CD67" s="206">
        <x:f t="shared" si="35"/>
        <x:v>0</x:v>
      </x:c>
      <x:c r="CE67" s="206">
        <x:f t="shared" si="35"/>
        <x:v>0</x:v>
      </x:c>
      <x:c r="CF67" s="207">
        <x:f t="shared" si="35"/>
        <x:v>0</x:v>
      </x:c>
      <x:c r="CG67" s="206">
        <x:f t="shared" si="35"/>
        <x:v>0</x:v>
      </x:c>
      <x:c r="CH67" s="206">
        <x:f t="shared" si="35"/>
        <x:v>0</x:v>
      </x:c>
      <x:c r="CI67" s="206">
        <x:f t="shared" si="35"/>
        <x:v>0</x:v>
      </x:c>
      <x:c r="CJ67" s="206">
        <x:f t="shared" si="35"/>
        <x:v>0</x:v>
      </x:c>
      <x:c r="CK67" s="206">
        <x:f t="shared" si="35"/>
        <x:v>0</x:v>
      </x:c>
      <x:c r="CL67" s="206">
        <x:f t="shared" si="35"/>
        <x:v>0</x:v>
      </x:c>
      <x:c r="CM67" s="206">
        <x:f t="shared" si="35"/>
        <x:v>0</x:v>
      </x:c>
      <x:c r="CN67" s="206">
        <x:f t="shared" si="35"/>
        <x:v>0</x:v>
      </x:c>
      <x:c r="CO67" s="206">
        <x:f t="shared" si="35"/>
        <x:v>0</x:v>
      </x:c>
      <x:c r="CP67" s="207">
        <x:f t="shared" si="35"/>
        <x:v>0</x:v>
      </x:c>
      <x:c r="CQ67" s="206">
        <x:f t="shared" si="35"/>
        <x:v>4</x:v>
      </x:c>
      <x:c r="CR67" s="207">
        <x:f t="shared" si="35"/>
        <x:v>64</x:v>
      </x:c>
      <x:c r="CS67" s="206">
        <x:f t="shared" si="35"/>
        <x:v>87</x:v>
      </x:c>
      <x:c r="CT67" s="206">
        <x:f t="shared" si="35"/>
        <x:v>1</x:v>
      </x:c>
      <x:c r="CU67" s="206">
        <x:f t="shared" si="35"/>
        <x:v>1</x:v>
      </x:c>
      <x:c r="CV67" s="206">
        <x:f t="shared" si="35"/>
        <x:v>1</x:v>
      </x:c>
      <x:c r="CW67" s="206">
        <x:f t="shared" si="35"/>
        <x:v>0</x:v>
      </x:c>
      <x:c r="CX67" s="206">
        <x:f t="shared" si="35"/>
        <x:v>0</x:v>
      </x:c>
      <x:c r="CY67" s="350" t="s">
        <x:v>1065</x:v>
      </x:c>
      <x:c r="CZ67" s="206">
        <x:f>SUM(CZ68:CZ95)</x:f>
        <x:v>0</x:v>
      </x:c>
      <x:c r="DA67" s="207">
        <x:f t="shared" ref="DA67:DG67" si="36">SUM(DA68:DA95)</x:f>
        <x:v>0</x:v>
      </x:c>
      <x:c r="DB67" s="206">
        <x:f t="shared" si="36"/>
        <x:v>0</x:v>
      </x:c>
      <x:c r="DC67" s="207">
        <x:f t="shared" si="36"/>
        <x:v>0</x:v>
      </x:c>
      <x:c r="DD67" s="206">
        <x:f t="shared" si="36"/>
        <x:v>0</x:v>
      </x:c>
      <x:c r="DE67" s="207">
        <x:f t="shared" si="36"/>
        <x:v>0</x:v>
      </x:c>
      <x:c r="DF67" s="206">
        <x:f t="shared" si="36"/>
        <x:v>0</x:v>
      </x:c>
      <x:c r="DG67" s="207">
        <x:f t="shared" si="36"/>
        <x:v>0</x:v>
      </x:c>
    </x:row>
    <x:row r="68" spans="1:111" ht="15" customHeight="1">
      <x:c r="A68" s="513" t="s">
        <x:v>608</x:v>
      </x:c>
      <x:c r="B68" s="95"/>
      <x:c r="C68" s="129"/>
      <x:c r="D68" s="102"/>
      <x:c r="E68" s="129"/>
      <x:c r="F68" s="102"/>
      <x:c r="G68" s="129"/>
      <x:c r="H68" s="102">
        <x:v>1</x:v>
      </x:c>
      <x:c r="I68" s="129">
        <x:v>141</x:v>
      </x:c>
      <x:c r="J68" s="102"/>
      <x:c r="K68" s="102"/>
      <x:c r="L68" s="129"/>
      <x:c r="M68" s="102"/>
      <x:c r="N68" s="102"/>
      <x:c r="O68" s="102"/>
      <x:c r="P68" s="102"/>
      <x:c r="Q68" s="102"/>
      <x:c r="R68" s="129"/>
      <x:c r="S68" s="102"/>
      <x:c r="T68" s="129"/>
      <x:c r="U68" s="102"/>
      <x:c r="V68" s="129"/>
      <x:c r="W68" s="102"/>
      <x:c r="X68" s="102">
        <x:v>3</x:v>
      </x:c>
      <x:c r="Y68" s="102"/>
      <x:c r="Z68" s="102"/>
      <x:c r="AA68" s="102"/>
      <x:c r="AB68" s="102"/>
      <x:c r="AC68" s="102"/>
      <x:c r="AD68" s="102"/>
      <x:c r="AE68" s="102"/>
      <x:c r="AF68" s="102"/>
      <x:c r="AG68" s="102"/>
      <x:c r="AH68" s="102"/>
      <x:c r="AI68" s="102"/>
      <x:c r="AJ68" s="102"/>
      <x:c r="AK68" s="102"/>
      <x:c r="AL68" s="513" t="s">
        <x:v>608</x:v>
      </x:c>
      <x:c r="AM68" s="102"/>
      <x:c r="AN68" s="129"/>
      <x:c r="AO68" s="102"/>
      <x:c r="AP68" s="102"/>
      <x:c r="AQ68" s="102"/>
      <x:c r="AR68" s="129"/>
      <x:c r="AS68" s="102"/>
      <x:c r="AT68" s="129"/>
      <x:c r="AU68" s="102"/>
      <x:c r="AV68" s="102"/>
      <x:c r="AW68" s="102"/>
      <x:c r="AX68" s="102"/>
      <x:c r="AY68" s="102"/>
      <x:c r="AZ68" s="102"/>
      <x:c r="BA68" s="129"/>
      <x:c r="BB68" s="102"/>
      <x:c r="BC68" s="102"/>
      <x:c r="BD68" s="102"/>
      <x:c r="BE68" s="102"/>
      <x:c r="BF68" s="102"/>
      <x:c r="BG68" s="102"/>
      <x:c r="BH68" s="102"/>
      <x:c r="BI68" s="102"/>
      <x:c r="BJ68" s="129"/>
      <x:c r="BK68" s="102"/>
      <x:c r="BL68" s="129"/>
      <x:c r="BM68" s="102"/>
      <x:c r="BN68" s="129"/>
      <x:c r="BO68" s="102"/>
      <x:c r="BP68" s="129"/>
      <x:c r="BQ68" s="734"/>
      <x:c r="BR68" s="102"/>
      <x:c r="BS68" s="102"/>
      <x:c r="BT68" s="102"/>
      <x:c r="BU68" s="102"/>
      <x:c r="BV68" s="513" t="s">
        <x:v>608</x:v>
      </x:c>
      <x:c r="BW68" s="102"/>
      <x:c r="BX68" s="102"/>
      <x:c r="BY68" s="129"/>
      <x:c r="BZ68" s="102"/>
      <x:c r="CA68" s="129"/>
      <x:c r="CB68" s="102"/>
      <x:c r="CC68" s="129"/>
      <x:c r="CD68" s="102"/>
      <x:c r="CE68" s="102"/>
      <x:c r="CF68" s="129"/>
      <x:c r="CG68" s="102"/>
      <x:c r="CH68" s="102"/>
      <x:c r="CI68" s="102"/>
      <x:c r="CJ68" s="102"/>
      <x:c r="CK68" s="102"/>
      <x:c r="CL68" s="102"/>
      <x:c r="CM68" s="102"/>
      <x:c r="CN68" s="102"/>
      <x:c r="CO68" s="102"/>
      <x:c r="CP68" s="129"/>
      <x:c r="CQ68" s="102"/>
      <x:c r="CR68" s="129"/>
      <x:c r="CS68" s="102">
        <x:v>6</x:v>
      </x:c>
      <x:c r="CT68" s="734"/>
      <x:c r="CU68" s="102"/>
      <x:c r="CV68" s="102"/>
      <x:c r="CW68" s="102"/>
      <x:c r="CX68" s="102"/>
      <x:c r="CY68" s="513" t="s">
        <x:v>608</x:v>
      </x:c>
      <x:c r="CZ68" s="209"/>
      <x:c r="DA68" s="129"/>
      <x:c r="DB68" s="209"/>
      <x:c r="DC68" s="211"/>
      <x:c r="DD68" s="209"/>
      <x:c r="DE68" s="211"/>
      <x:c r="DF68" s="209"/>
      <x:c r="DG68" s="920"/>
    </x:row>
    <x:row r="69" spans="1:111" ht="15" customHeight="1">
      <x:c r="A69" s="513" t="s">
        <x:v>626</x:v>
      </x:c>
      <x:c r="B69" s="95"/>
      <x:c r="C69" s="129"/>
      <x:c r="D69" s="102"/>
      <x:c r="E69" s="129"/>
      <x:c r="F69" s="102"/>
      <x:c r="G69" s="129"/>
      <x:c r="H69" s="102">
        <x:v>1</x:v>
      </x:c>
      <x:c r="I69" s="129">
        <x:v>298</x:v>
      </x:c>
      <x:c r="J69" s="102"/>
      <x:c r="K69" s="102"/>
      <x:c r="L69" s="129"/>
      <x:c r="M69" s="102"/>
      <x:c r="N69" s="102"/>
      <x:c r="O69" s="102"/>
      <x:c r="P69" s="102"/>
      <x:c r="Q69" s="102"/>
      <x:c r="R69" s="129"/>
      <x:c r="S69" s="102"/>
      <x:c r="T69" s="129"/>
      <x:c r="U69" s="102"/>
      <x:c r="V69" s="129"/>
      <x:c r="W69" s="102"/>
      <x:c r="X69" s="102">
        <x:v>9</x:v>
      </x:c>
      <x:c r="Y69" s="102"/>
      <x:c r="Z69" s="102"/>
      <x:c r="AA69" s="102"/>
      <x:c r="AB69" s="102"/>
      <x:c r="AC69" s="102"/>
      <x:c r="AD69" s="102"/>
      <x:c r="AE69" s="102"/>
      <x:c r="AF69" s="102"/>
      <x:c r="AG69" s="102"/>
      <x:c r="AH69" s="102"/>
      <x:c r="AI69" s="102"/>
      <x:c r="AJ69" s="102"/>
      <x:c r="AK69" s="102"/>
      <x:c r="AL69" s="513" t="s">
        <x:v>626</x:v>
      </x:c>
      <x:c r="AM69" s="102"/>
      <x:c r="AN69" s="129"/>
      <x:c r="AO69" s="102"/>
      <x:c r="AP69" s="102"/>
      <x:c r="AQ69" s="102"/>
      <x:c r="AR69" s="129"/>
      <x:c r="AS69" s="102"/>
      <x:c r="AT69" s="129"/>
      <x:c r="AU69" s="102"/>
      <x:c r="AV69" s="102"/>
      <x:c r="AW69" s="102"/>
      <x:c r="AX69" s="102"/>
      <x:c r="AY69" s="102"/>
      <x:c r="AZ69" s="102"/>
      <x:c r="BA69" s="129"/>
      <x:c r="BB69" s="102"/>
      <x:c r="BC69" s="102"/>
      <x:c r="BD69" s="102"/>
      <x:c r="BE69" s="102">
        <x:v>1</x:v>
      </x:c>
      <x:c r="BF69" s="102">
        <x:v>2</x:v>
      </x:c>
      <x:c r="BG69" s="102"/>
      <x:c r="BH69" s="102"/>
      <x:c r="BI69" s="102"/>
      <x:c r="BJ69" s="129"/>
      <x:c r="BK69" s="102"/>
      <x:c r="BL69" s="129"/>
      <x:c r="BM69" s="102"/>
      <x:c r="BN69" s="129"/>
      <x:c r="BO69" s="102"/>
      <x:c r="BP69" s="129"/>
      <x:c r="BQ69" s="734"/>
      <x:c r="BR69" s="102"/>
      <x:c r="BS69" s="102"/>
      <x:c r="BT69" s="102"/>
      <x:c r="BU69" s="102"/>
      <x:c r="BV69" s="513" t="s">
        <x:v>626</x:v>
      </x:c>
      <x:c r="BW69" s="102"/>
      <x:c r="BX69" s="102"/>
      <x:c r="BY69" s="129"/>
      <x:c r="BZ69" s="102"/>
      <x:c r="CA69" s="129"/>
      <x:c r="CB69" s="102"/>
      <x:c r="CC69" s="129"/>
      <x:c r="CD69" s="102"/>
      <x:c r="CE69" s="102"/>
      <x:c r="CF69" s="129"/>
      <x:c r="CG69" s="102"/>
      <x:c r="CH69" s="102"/>
      <x:c r="CI69" s="102"/>
      <x:c r="CJ69" s="102"/>
      <x:c r="CK69" s="102"/>
      <x:c r="CL69" s="102"/>
      <x:c r="CM69" s="102"/>
      <x:c r="CN69" s="102"/>
      <x:c r="CO69" s="102"/>
      <x:c r="CP69" s="129"/>
      <x:c r="CQ69" s="102"/>
      <x:c r="CR69" s="129"/>
      <x:c r="CS69" s="102">
        <x:v>6</x:v>
      </x:c>
      <x:c r="CT69" s="734"/>
      <x:c r="CU69" s="102"/>
      <x:c r="CV69" s="102"/>
      <x:c r="CW69" s="102"/>
      <x:c r="CX69" s="102"/>
      <x:c r="CY69" s="513" t="s">
        <x:v>626</x:v>
      </x:c>
      <x:c r="CZ69" s="209"/>
      <x:c r="DA69" s="129"/>
      <x:c r="DB69" s="209"/>
      <x:c r="DC69" s="211"/>
      <x:c r="DD69" s="209"/>
      <x:c r="DE69" s="211"/>
      <x:c r="DF69" s="209"/>
      <x:c r="DG69" s="920"/>
    </x:row>
    <x:row r="70" spans="1:111" ht="15" customHeight="1">
      <x:c r="A70" s="513" t="s">
        <x:v>387</x:v>
      </x:c>
      <x:c r="B70" s="95"/>
      <x:c r="C70" s="129"/>
      <x:c r="D70" s="102"/>
      <x:c r="E70" s="129"/>
      <x:c r="F70" s="102"/>
      <x:c r="G70" s="129"/>
      <x:c r="H70" s="102">
        <x:v>1</x:v>
      </x:c>
      <x:c r="I70" s="129">
        <x:v>144</x:v>
      </x:c>
      <x:c r="J70" s="102"/>
      <x:c r="K70" s="102"/>
      <x:c r="L70" s="129"/>
      <x:c r="M70" s="102"/>
      <x:c r="N70" s="102"/>
      <x:c r="O70" s="102"/>
      <x:c r="P70" s="102"/>
      <x:c r="Q70" s="102"/>
      <x:c r="R70" s="129"/>
      <x:c r="S70" s="102">
        <x:v>1</x:v>
      </x:c>
      <x:c r="T70" s="129">
        <x:v>20</x:v>
      </x:c>
      <x:c r="U70" s="102"/>
      <x:c r="V70" s="129"/>
      <x:c r="W70" s="102"/>
      <x:c r="X70" s="102">
        <x:v>3</x:v>
      </x:c>
      <x:c r="Y70" s="102"/>
      <x:c r="Z70" s="102"/>
      <x:c r="AA70" s="102"/>
      <x:c r="AB70" s="102"/>
      <x:c r="AC70" s="102"/>
      <x:c r="AD70" s="102"/>
      <x:c r="AE70" s="102"/>
      <x:c r="AF70" s="102"/>
      <x:c r="AG70" s="102"/>
      <x:c r="AH70" s="102"/>
      <x:c r="AI70" s="102"/>
      <x:c r="AJ70" s="102"/>
      <x:c r="AK70" s="102"/>
      <x:c r="AL70" s="513" t="s">
        <x:v>387</x:v>
      </x:c>
      <x:c r="AM70" s="102"/>
      <x:c r="AN70" s="129"/>
      <x:c r="AO70" s="102"/>
      <x:c r="AP70" s="102"/>
      <x:c r="AQ70" s="102"/>
      <x:c r="AR70" s="129"/>
      <x:c r="AS70" s="102"/>
      <x:c r="AT70" s="129"/>
      <x:c r="AU70" s="102"/>
      <x:c r="AV70" s="102"/>
      <x:c r="AW70" s="102"/>
      <x:c r="AX70" s="102"/>
      <x:c r="AY70" s="102"/>
      <x:c r="AZ70" s="102"/>
      <x:c r="BA70" s="129"/>
      <x:c r="BB70" s="102"/>
      <x:c r="BC70" s="102"/>
      <x:c r="BD70" s="102"/>
      <x:c r="BE70" s="102"/>
      <x:c r="BF70" s="102"/>
      <x:c r="BG70" s="102"/>
      <x:c r="BH70" s="102"/>
      <x:c r="BI70" s="102"/>
      <x:c r="BJ70" s="129"/>
      <x:c r="BK70" s="102"/>
      <x:c r="BL70" s="129"/>
      <x:c r="BM70" s="102"/>
      <x:c r="BN70" s="129"/>
      <x:c r="BO70" s="102"/>
      <x:c r="BP70" s="129"/>
      <x:c r="BQ70" s="734"/>
      <x:c r="BR70" s="102"/>
      <x:c r="BS70" s="102"/>
      <x:c r="BT70" s="102"/>
      <x:c r="BU70" s="102"/>
      <x:c r="BV70" s="513" t="s">
        <x:v>387</x:v>
      </x:c>
      <x:c r="BW70" s="102"/>
      <x:c r="BX70" s="102"/>
      <x:c r="BY70" s="129"/>
      <x:c r="BZ70" s="102"/>
      <x:c r="CA70" s="129"/>
      <x:c r="CB70" s="102"/>
      <x:c r="CC70" s="129"/>
      <x:c r="CD70" s="102"/>
      <x:c r="CE70" s="102"/>
      <x:c r="CF70" s="129"/>
      <x:c r="CG70" s="102"/>
      <x:c r="CH70" s="102"/>
      <x:c r="CI70" s="102"/>
      <x:c r="CJ70" s="102"/>
      <x:c r="CK70" s="102"/>
      <x:c r="CL70" s="102"/>
      <x:c r="CM70" s="102"/>
      <x:c r="CN70" s="102"/>
      <x:c r="CO70" s="102"/>
      <x:c r="CP70" s="129"/>
      <x:c r="CQ70" s="102"/>
      <x:c r="CR70" s="129"/>
      <x:c r="CS70" s="102">
        <x:v>2</x:v>
      </x:c>
      <x:c r="CT70" s="734"/>
      <x:c r="CU70" s="102"/>
      <x:c r="CV70" s="102"/>
      <x:c r="CW70" s="102"/>
      <x:c r="CX70" s="102"/>
      <x:c r="CY70" s="513" t="s">
        <x:v>387</x:v>
      </x:c>
      <x:c r="CZ70" s="209"/>
      <x:c r="DA70" s="129"/>
      <x:c r="DB70" s="209"/>
      <x:c r="DC70" s="211"/>
      <x:c r="DD70" s="209"/>
      <x:c r="DE70" s="211"/>
      <x:c r="DF70" s="209"/>
      <x:c r="DG70" s="920"/>
    </x:row>
    <x:row r="71" spans="1:111" ht="15" customHeight="1">
      <x:c r="A71" s="513" t="s">
        <x:v>612</x:v>
      </x:c>
      <x:c r="B71" s="95"/>
      <x:c r="C71" s="129"/>
      <x:c r="D71" s="102"/>
      <x:c r="E71" s="129"/>
      <x:c r="F71" s="102"/>
      <x:c r="G71" s="129"/>
      <x:c r="H71" s="102">
        <x:v>1</x:v>
      </x:c>
      <x:c r="I71" s="129">
        <x:v>117</x:v>
      </x:c>
      <x:c r="J71" s="102"/>
      <x:c r="K71" s="102"/>
      <x:c r="L71" s="129"/>
      <x:c r="M71" s="102"/>
      <x:c r="N71" s="102"/>
      <x:c r="O71" s="102"/>
      <x:c r="P71" s="102"/>
      <x:c r="Q71" s="102"/>
      <x:c r="R71" s="129"/>
      <x:c r="S71" s="102"/>
      <x:c r="T71" s="129"/>
      <x:c r="U71" s="102"/>
      <x:c r="V71" s="129"/>
      <x:c r="W71" s="102"/>
      <x:c r="X71" s="102">
        <x:v>3</x:v>
      </x:c>
      <x:c r="Y71" s="102"/>
      <x:c r="Z71" s="102"/>
      <x:c r="AA71" s="102"/>
      <x:c r="AB71" s="102"/>
      <x:c r="AC71" s="102"/>
      <x:c r="AD71" s="102"/>
      <x:c r="AE71" s="102"/>
      <x:c r="AF71" s="102"/>
      <x:c r="AG71" s="102"/>
      <x:c r="AH71" s="102"/>
      <x:c r="AI71" s="102"/>
      <x:c r="AJ71" s="102"/>
      <x:c r="AK71" s="102"/>
      <x:c r="AL71" s="513" t="s">
        <x:v>612</x:v>
      </x:c>
      <x:c r="AM71" s="102"/>
      <x:c r="AN71" s="129"/>
      <x:c r="AO71" s="102"/>
      <x:c r="AP71" s="102"/>
      <x:c r="AQ71" s="102"/>
      <x:c r="AR71" s="129"/>
      <x:c r="AS71" s="102"/>
      <x:c r="AT71" s="129"/>
      <x:c r="AU71" s="102"/>
      <x:c r="AV71" s="102"/>
      <x:c r="AW71" s="102"/>
      <x:c r="AX71" s="102"/>
      <x:c r="AY71" s="102"/>
      <x:c r="AZ71" s="102"/>
      <x:c r="BA71" s="129"/>
      <x:c r="BB71" s="102"/>
      <x:c r="BC71" s="102"/>
      <x:c r="BD71" s="102"/>
      <x:c r="BE71" s="102">
        <x:v>1</x:v>
      </x:c>
      <x:c r="BF71" s="102">
        <x:v>3</x:v>
      </x:c>
      <x:c r="BG71" s="102"/>
      <x:c r="BH71" s="102"/>
      <x:c r="BI71" s="102"/>
      <x:c r="BJ71" s="129"/>
      <x:c r="BK71" s="102"/>
      <x:c r="BL71" s="129"/>
      <x:c r="BM71" s="102"/>
      <x:c r="BN71" s="129"/>
      <x:c r="BO71" s="102"/>
      <x:c r="BP71" s="129"/>
      <x:c r="BQ71" s="734"/>
      <x:c r="BR71" s="102"/>
      <x:c r="BS71" s="102"/>
      <x:c r="BT71" s="102"/>
      <x:c r="BU71" s="102"/>
      <x:c r="BV71" s="513" t="s">
        <x:v>612</x:v>
      </x:c>
      <x:c r="BW71" s="102"/>
      <x:c r="BX71" s="102"/>
      <x:c r="BY71" s="129"/>
      <x:c r="BZ71" s="102"/>
      <x:c r="CA71" s="129"/>
      <x:c r="CB71" s="102"/>
      <x:c r="CC71" s="129"/>
      <x:c r="CD71" s="102"/>
      <x:c r="CE71" s="102"/>
      <x:c r="CF71" s="129"/>
      <x:c r="CG71" s="102"/>
      <x:c r="CH71" s="102"/>
      <x:c r="CI71" s="102"/>
      <x:c r="CJ71" s="102"/>
      <x:c r="CK71" s="102"/>
      <x:c r="CL71" s="102"/>
      <x:c r="CM71" s="102"/>
      <x:c r="CN71" s="102"/>
      <x:c r="CO71" s="102"/>
      <x:c r="CP71" s="129"/>
      <x:c r="CQ71" s="102"/>
      <x:c r="CR71" s="129"/>
      <x:c r="CS71" s="102">
        <x:v>3</x:v>
      </x:c>
      <x:c r="CT71" s="734"/>
      <x:c r="CU71" s="102"/>
      <x:c r="CV71" s="102"/>
      <x:c r="CW71" s="102"/>
      <x:c r="CX71" s="102"/>
      <x:c r="CY71" s="513" t="s">
        <x:v>612</x:v>
      </x:c>
      <x:c r="CZ71" s="209"/>
      <x:c r="DA71" s="129"/>
      <x:c r="DB71" s="209"/>
      <x:c r="DC71" s="211"/>
      <x:c r="DD71" s="209"/>
      <x:c r="DE71" s="211"/>
      <x:c r="DF71" s="209"/>
      <x:c r="DG71" s="920"/>
    </x:row>
    <x:row r="72" spans="1:111" ht="15" customHeight="1">
      <x:c r="A72" s="513" t="s">
        <x:v>1387</x:v>
      </x:c>
      <x:c r="B72" s="95"/>
      <x:c r="C72" s="129"/>
      <x:c r="D72" s="102"/>
      <x:c r="E72" s="129"/>
      <x:c r="F72" s="102"/>
      <x:c r="G72" s="129"/>
      <x:c r="H72" s="102"/>
      <x:c r="I72" s="129"/>
      <x:c r="J72" s="102">
        <x:v>2</x:v>
      </x:c>
      <x:c r="K72" s="102"/>
      <x:c r="L72" s="129"/>
      <x:c r="M72" s="102"/>
      <x:c r="N72" s="102"/>
      <x:c r="O72" s="102"/>
      <x:c r="P72" s="102"/>
      <x:c r="Q72" s="102"/>
      <x:c r="R72" s="129"/>
      <x:c r="S72" s="102"/>
      <x:c r="T72" s="129"/>
      <x:c r="U72" s="102"/>
      <x:c r="V72" s="129"/>
      <x:c r="W72" s="102"/>
      <x:c r="X72" s="102">
        <x:v>2</x:v>
      </x:c>
      <x:c r="Y72" s="102"/>
      <x:c r="Z72" s="102"/>
      <x:c r="AA72" s="102"/>
      <x:c r="AB72" s="102"/>
      <x:c r="AC72" s="102"/>
      <x:c r="AD72" s="102"/>
      <x:c r="AE72" s="102"/>
      <x:c r="AF72" s="102"/>
      <x:c r="AG72" s="102"/>
      <x:c r="AH72" s="102"/>
      <x:c r="AI72" s="102"/>
      <x:c r="AJ72" s="102"/>
      <x:c r="AK72" s="102"/>
      <x:c r="AL72" s="513" t="s">
        <x:v>1387</x:v>
      </x:c>
      <x:c r="AM72" s="102"/>
      <x:c r="AN72" s="129"/>
      <x:c r="AO72" s="102"/>
      <x:c r="AP72" s="102"/>
      <x:c r="AQ72" s="102"/>
      <x:c r="AR72" s="129"/>
      <x:c r="AS72" s="102"/>
      <x:c r="AT72" s="129"/>
      <x:c r="AU72" s="102"/>
      <x:c r="AV72" s="102"/>
      <x:c r="AW72" s="102"/>
      <x:c r="AX72" s="102"/>
      <x:c r="AY72" s="102"/>
      <x:c r="AZ72" s="102"/>
      <x:c r="BA72" s="129"/>
      <x:c r="BB72" s="102"/>
      <x:c r="BC72" s="102"/>
      <x:c r="BD72" s="102"/>
      <x:c r="BE72" s="102">
        <x:v>1</x:v>
      </x:c>
      <x:c r="BF72" s="102">
        <x:v>3</x:v>
      </x:c>
      <x:c r="BG72" s="102"/>
      <x:c r="BH72" s="102"/>
      <x:c r="BI72" s="102"/>
      <x:c r="BJ72" s="129"/>
      <x:c r="BK72" s="102"/>
      <x:c r="BL72" s="129"/>
      <x:c r="BM72" s="102"/>
      <x:c r="BN72" s="129"/>
      <x:c r="BO72" s="102"/>
      <x:c r="BP72" s="129"/>
      <x:c r="BQ72" s="734"/>
      <x:c r="BR72" s="102"/>
      <x:c r="BS72" s="102"/>
      <x:c r="BT72" s="102"/>
      <x:c r="BU72" s="102"/>
      <x:c r="BV72" s="513" t="s">
        <x:v>1387</x:v>
      </x:c>
      <x:c r="BW72" s="102"/>
      <x:c r="BX72" s="102"/>
      <x:c r="BY72" s="129"/>
      <x:c r="BZ72" s="102"/>
      <x:c r="CA72" s="129"/>
      <x:c r="CB72" s="102"/>
      <x:c r="CC72" s="129"/>
      <x:c r="CD72" s="102"/>
      <x:c r="CE72" s="102"/>
      <x:c r="CF72" s="129"/>
      <x:c r="CG72" s="102"/>
      <x:c r="CH72" s="102"/>
      <x:c r="CI72" s="102"/>
      <x:c r="CJ72" s="102"/>
      <x:c r="CK72" s="102"/>
      <x:c r="CL72" s="102"/>
      <x:c r="CM72" s="102"/>
      <x:c r="CN72" s="102"/>
      <x:c r="CO72" s="102"/>
      <x:c r="CP72" s="129"/>
      <x:c r="CQ72" s="102"/>
      <x:c r="CR72" s="129"/>
      <x:c r="CS72" s="102">
        <x:v>3</x:v>
      </x:c>
      <x:c r="CT72" s="734"/>
      <x:c r="CU72" s="102"/>
      <x:c r="CV72" s="102"/>
      <x:c r="CW72" s="102"/>
      <x:c r="CX72" s="102"/>
      <x:c r="CY72" s="513" t="s">
        <x:v>1387</x:v>
      </x:c>
      <x:c r="CZ72" s="209"/>
      <x:c r="DA72" s="129"/>
      <x:c r="DB72" s="209"/>
      <x:c r="DC72" s="211"/>
      <x:c r="DD72" s="209"/>
      <x:c r="DE72" s="211"/>
      <x:c r="DF72" s="209"/>
      <x:c r="DG72" s="920"/>
    </x:row>
    <x:row r="73" spans="1:111" ht="15" customHeight="1">
      <x:c r="A73" s="513" t="s">
        <x:v>598</x:v>
      </x:c>
      <x:c r="B73" s="95"/>
      <x:c r="C73" s="129"/>
      <x:c r="D73" s="102"/>
      <x:c r="E73" s="129"/>
      <x:c r="F73" s="102"/>
      <x:c r="G73" s="129"/>
      <x:c r="H73" s="102"/>
      <x:c r="I73" s="129"/>
      <x:c r="J73" s="102">
        <x:v>1</x:v>
      </x:c>
      <x:c r="K73" s="102"/>
      <x:c r="L73" s="129"/>
      <x:c r="M73" s="102"/>
      <x:c r="N73" s="102"/>
      <x:c r="O73" s="102"/>
      <x:c r="P73" s="102"/>
      <x:c r="Q73" s="102"/>
      <x:c r="R73" s="129"/>
      <x:c r="S73" s="102"/>
      <x:c r="T73" s="129"/>
      <x:c r="U73" s="102"/>
      <x:c r="V73" s="129"/>
      <x:c r="W73" s="102"/>
      <x:c r="X73" s="102">
        <x:v>7</x:v>
      </x:c>
      <x:c r="Y73" s="102"/>
      <x:c r="Z73" s="102"/>
      <x:c r="AA73" s="102"/>
      <x:c r="AB73" s="102"/>
      <x:c r="AC73" s="102"/>
      <x:c r="AD73" s="102"/>
      <x:c r="AE73" s="102"/>
      <x:c r="AF73" s="102"/>
      <x:c r="AG73" s="102"/>
      <x:c r="AH73" s="102"/>
      <x:c r="AI73" s="102"/>
      <x:c r="AJ73" s="102"/>
      <x:c r="AK73" s="102"/>
      <x:c r="AL73" s="513" t="s">
        <x:v>598</x:v>
      </x:c>
      <x:c r="AM73" s="102"/>
      <x:c r="AN73" s="129"/>
      <x:c r="AO73" s="102"/>
      <x:c r="AP73" s="102"/>
      <x:c r="AQ73" s="102"/>
      <x:c r="AR73" s="129"/>
      <x:c r="AS73" s="102"/>
      <x:c r="AT73" s="129"/>
      <x:c r="AU73" s="102"/>
      <x:c r="AV73" s="102"/>
      <x:c r="AW73" s="102"/>
      <x:c r="AX73" s="102"/>
      <x:c r="AY73" s="102"/>
      <x:c r="AZ73" s="102"/>
      <x:c r="BA73" s="129"/>
      <x:c r="BB73" s="102"/>
      <x:c r="BC73" s="102"/>
      <x:c r="BD73" s="102"/>
      <x:c r="BE73" s="102"/>
      <x:c r="BF73" s="102"/>
      <x:c r="BG73" s="102"/>
      <x:c r="BH73" s="102"/>
      <x:c r="BI73" s="102"/>
      <x:c r="BJ73" s="129"/>
      <x:c r="BK73" s="102"/>
      <x:c r="BL73" s="129"/>
      <x:c r="BM73" s="102"/>
      <x:c r="BN73" s="129"/>
      <x:c r="BO73" s="102"/>
      <x:c r="BP73" s="129"/>
      <x:c r="BQ73" s="734"/>
      <x:c r="BR73" s="102"/>
      <x:c r="BS73" s="102"/>
      <x:c r="BT73" s="102"/>
      <x:c r="BU73" s="102"/>
      <x:c r="BV73" s="513" t="s">
        <x:v>598</x:v>
      </x:c>
      <x:c r="BW73" s="102"/>
      <x:c r="BX73" s="102"/>
      <x:c r="BY73" s="129"/>
      <x:c r="BZ73" s="102"/>
      <x:c r="CA73" s="129"/>
      <x:c r="CB73" s="102"/>
      <x:c r="CC73" s="129"/>
      <x:c r="CD73" s="102"/>
      <x:c r="CE73" s="102"/>
      <x:c r="CF73" s="129"/>
      <x:c r="CG73" s="102"/>
      <x:c r="CH73" s="102"/>
      <x:c r="CI73" s="102"/>
      <x:c r="CJ73" s="102"/>
      <x:c r="CK73" s="102"/>
      <x:c r="CL73" s="102"/>
      <x:c r="CM73" s="102"/>
      <x:c r="CN73" s="102"/>
      <x:c r="CO73" s="102"/>
      <x:c r="CP73" s="129"/>
      <x:c r="CQ73" s="102"/>
      <x:c r="CR73" s="129"/>
      <x:c r="CS73" s="102"/>
      <x:c r="CT73" s="734"/>
      <x:c r="CU73" s="102"/>
      <x:c r="CV73" s="102"/>
      <x:c r="CW73" s="102"/>
      <x:c r="CX73" s="102"/>
      <x:c r="CY73" s="513" t="s">
        <x:v>598</x:v>
      </x:c>
      <x:c r="CZ73" s="209"/>
      <x:c r="DA73" s="129"/>
      <x:c r="DB73" s="209"/>
      <x:c r="DC73" s="211"/>
      <x:c r="DD73" s="209"/>
      <x:c r="DE73" s="211"/>
      <x:c r="DF73" s="209"/>
      <x:c r="DG73" s="920"/>
    </x:row>
    <x:row r="74" spans="1:111" ht="15" customHeight="1">
      <x:c r="A74" s="513" t="s">
        <x:v>2050</x:v>
      </x:c>
      <x:c r="B74" s="95"/>
      <x:c r="C74" s="129"/>
      <x:c r="D74" s="102"/>
      <x:c r="E74" s="129"/>
      <x:c r="F74" s="102"/>
      <x:c r="G74" s="129"/>
      <x:c r="H74" s="102"/>
      <x:c r="I74" s="129"/>
      <x:c r="J74" s="102"/>
      <x:c r="K74" s="102"/>
      <x:c r="L74" s="129"/>
      <x:c r="M74" s="102"/>
      <x:c r="N74" s="102"/>
      <x:c r="O74" s="102"/>
      <x:c r="P74" s="102"/>
      <x:c r="Q74" s="102"/>
      <x:c r="R74" s="129"/>
      <x:c r="S74" s="102"/>
      <x:c r="T74" s="129"/>
      <x:c r="U74" s="102"/>
      <x:c r="V74" s="129"/>
      <x:c r="W74" s="102"/>
      <x:c r="X74" s="102">
        <x:v>3</x:v>
      </x:c>
      <x:c r="Y74" s="102"/>
      <x:c r="Z74" s="102"/>
      <x:c r="AA74" s="102"/>
      <x:c r="AB74" s="102"/>
      <x:c r="AC74" s="102"/>
      <x:c r="AD74" s="102"/>
      <x:c r="AE74" s="102"/>
      <x:c r="AF74" s="102"/>
      <x:c r="AG74" s="102">
        <x:v>1</x:v>
      </x:c>
      <x:c r="AH74" s="102"/>
      <x:c r="AI74" s="102"/>
      <x:c r="AJ74" s="102"/>
      <x:c r="AK74" s="102"/>
      <x:c r="AL74" s="513" t="s">
        <x:v>2050</x:v>
      </x:c>
      <x:c r="AM74" s="102"/>
      <x:c r="AN74" s="129"/>
      <x:c r="AO74" s="102"/>
      <x:c r="AP74" s="102"/>
      <x:c r="AQ74" s="102"/>
      <x:c r="AR74" s="129"/>
      <x:c r="AS74" s="102"/>
      <x:c r="AT74" s="129"/>
      <x:c r="AU74" s="102"/>
      <x:c r="AV74" s="102"/>
      <x:c r="AW74" s="102"/>
      <x:c r="AX74" s="102"/>
      <x:c r="AY74" s="102"/>
      <x:c r="AZ74" s="102"/>
      <x:c r="BA74" s="129"/>
      <x:c r="BB74" s="102"/>
      <x:c r="BC74" s="102"/>
      <x:c r="BD74" s="102"/>
      <x:c r="BE74" s="102">
        <x:v>1</x:v>
      </x:c>
      <x:c r="BF74" s="102">
        <x:v>7</x:v>
      </x:c>
      <x:c r="BG74" s="102"/>
      <x:c r="BH74" s="102"/>
      <x:c r="BI74" s="102"/>
      <x:c r="BJ74" s="129"/>
      <x:c r="BK74" s="102"/>
      <x:c r="BL74" s="129"/>
      <x:c r="BM74" s="102"/>
      <x:c r="BN74" s="129"/>
      <x:c r="BO74" s="102"/>
      <x:c r="BP74" s="129"/>
      <x:c r="BQ74" s="734"/>
      <x:c r="BR74" s="102"/>
      <x:c r="BS74" s="102"/>
      <x:c r="BT74" s="102"/>
      <x:c r="BU74" s="102"/>
      <x:c r="BV74" s="513" t="s">
        <x:v>2050</x:v>
      </x:c>
      <x:c r="BW74" s="102"/>
      <x:c r="BX74" s="102"/>
      <x:c r="BY74" s="129"/>
      <x:c r="BZ74" s="102"/>
      <x:c r="CA74" s="129"/>
      <x:c r="CB74" s="102"/>
      <x:c r="CC74" s="129"/>
      <x:c r="CD74" s="102"/>
      <x:c r="CE74" s="102"/>
      <x:c r="CF74" s="129"/>
      <x:c r="CG74" s="102"/>
      <x:c r="CH74" s="102"/>
      <x:c r="CI74" s="102"/>
      <x:c r="CJ74" s="102"/>
      <x:c r="CK74" s="102"/>
      <x:c r="CL74" s="102"/>
      <x:c r="CM74" s="102"/>
      <x:c r="CN74" s="102"/>
      <x:c r="CO74" s="102"/>
      <x:c r="CP74" s="129"/>
      <x:c r="CQ74" s="102"/>
      <x:c r="CR74" s="129"/>
      <x:c r="CS74" s="102">
        <x:v>3</x:v>
      </x:c>
      <x:c r="CT74" s="734"/>
      <x:c r="CU74" s="102"/>
      <x:c r="CV74" s="102"/>
      <x:c r="CW74" s="102"/>
      <x:c r="CX74" s="102"/>
      <x:c r="CY74" s="513" t="s">
        <x:v>2050</x:v>
      </x:c>
      <x:c r="CZ74" s="209"/>
      <x:c r="DA74" s="129"/>
      <x:c r="DB74" s="209"/>
      <x:c r="DC74" s="211"/>
      <x:c r="DD74" s="209"/>
      <x:c r="DE74" s="211"/>
      <x:c r="DF74" s="209"/>
      <x:c r="DG74" s="920"/>
    </x:row>
    <x:row r="75" spans="1:111" ht="15" customHeight="1">
      <x:c r="A75" s="513" t="s">
        <x:v>1116</x:v>
      </x:c>
      <x:c r="B75" s="95"/>
      <x:c r="C75" s="129"/>
      <x:c r="D75" s="102"/>
      <x:c r="E75" s="129"/>
      <x:c r="F75" s="102"/>
      <x:c r="G75" s="129"/>
      <x:c r="H75" s="102"/>
      <x:c r="I75" s="129"/>
      <x:c r="J75" s="102">
        <x:v>1</x:v>
      </x:c>
      <x:c r="K75" s="102"/>
      <x:c r="L75" s="129"/>
      <x:c r="M75" s="102"/>
      <x:c r="N75" s="102">
        <x:v>1</x:v>
      </x:c>
      <x:c r="O75" s="102"/>
      <x:c r="P75" s="102"/>
      <x:c r="Q75" s="102"/>
      <x:c r="R75" s="129"/>
      <x:c r="S75" s="102"/>
      <x:c r="T75" s="129"/>
      <x:c r="U75" s="102"/>
      <x:c r="V75" s="129"/>
      <x:c r="W75" s="102"/>
      <x:c r="X75" s="102">
        <x:v>3</x:v>
      </x:c>
      <x:c r="Y75" s="102"/>
      <x:c r="Z75" s="102"/>
      <x:c r="AA75" s="102"/>
      <x:c r="AB75" s="102"/>
      <x:c r="AC75" s="102"/>
      <x:c r="AD75" s="102"/>
      <x:c r="AE75" s="102"/>
      <x:c r="AF75" s="102"/>
      <x:c r="AG75" s="102"/>
      <x:c r="AH75" s="102"/>
      <x:c r="AI75" s="102"/>
      <x:c r="AJ75" s="102"/>
      <x:c r="AK75" s="102"/>
      <x:c r="AL75" s="513" t="s">
        <x:v>1116</x:v>
      </x:c>
      <x:c r="AM75" s="102"/>
      <x:c r="AN75" s="129"/>
      <x:c r="AO75" s="102"/>
      <x:c r="AP75" s="102"/>
      <x:c r="AQ75" s="102"/>
      <x:c r="AR75" s="129"/>
      <x:c r="AS75" s="102"/>
      <x:c r="AT75" s="129"/>
      <x:c r="AU75" s="102"/>
      <x:c r="AV75" s="102"/>
      <x:c r="AW75" s="102"/>
      <x:c r="AX75" s="102"/>
      <x:c r="AY75" s="102"/>
      <x:c r="AZ75" s="102"/>
      <x:c r="BA75" s="129"/>
      <x:c r="BB75" s="102"/>
      <x:c r="BC75" s="102"/>
      <x:c r="BD75" s="102"/>
      <x:c r="BE75" s="102">
        <x:v>1</x:v>
      </x:c>
      <x:c r="BF75" s="102">
        <x:v>5</x:v>
      </x:c>
      <x:c r="BG75" s="102"/>
      <x:c r="BH75" s="102"/>
      <x:c r="BI75" s="102"/>
      <x:c r="BJ75" s="129"/>
      <x:c r="BK75" s="102"/>
      <x:c r="BL75" s="129"/>
      <x:c r="BM75" s="102"/>
      <x:c r="BN75" s="129"/>
      <x:c r="BO75" s="102"/>
      <x:c r="BP75" s="129"/>
      <x:c r="BQ75" s="734"/>
      <x:c r="BR75" s="102"/>
      <x:c r="BS75" s="102"/>
      <x:c r="BT75" s="102"/>
      <x:c r="BU75" s="102"/>
      <x:c r="BV75" s="513" t="s">
        <x:v>1116</x:v>
      </x:c>
      <x:c r="BW75" s="102"/>
      <x:c r="BX75" s="102"/>
      <x:c r="BY75" s="129"/>
      <x:c r="BZ75" s="102"/>
      <x:c r="CA75" s="129"/>
      <x:c r="CB75" s="102"/>
      <x:c r="CC75" s="129"/>
      <x:c r="CD75" s="102"/>
      <x:c r="CE75" s="102"/>
      <x:c r="CF75" s="129"/>
      <x:c r="CG75" s="102"/>
      <x:c r="CH75" s="102"/>
      <x:c r="CI75" s="102"/>
      <x:c r="CJ75" s="102"/>
      <x:c r="CK75" s="102"/>
      <x:c r="CL75" s="102"/>
      <x:c r="CM75" s="102"/>
      <x:c r="CN75" s="102"/>
      <x:c r="CO75" s="102"/>
      <x:c r="CP75" s="129"/>
      <x:c r="CQ75" s="102"/>
      <x:c r="CR75" s="129"/>
      <x:c r="CS75" s="102"/>
      <x:c r="CT75" s="734"/>
      <x:c r="CU75" s="102"/>
      <x:c r="CV75" s="102"/>
      <x:c r="CW75" s="102"/>
      <x:c r="CX75" s="102"/>
      <x:c r="CY75" s="513" t="s">
        <x:v>1116</x:v>
      </x:c>
      <x:c r="CZ75" s="209"/>
      <x:c r="DA75" s="129"/>
      <x:c r="DB75" s="209"/>
      <x:c r="DC75" s="211"/>
      <x:c r="DD75" s="209"/>
      <x:c r="DE75" s="211"/>
      <x:c r="DF75" s="209"/>
      <x:c r="DG75" s="920"/>
    </x:row>
    <x:row r="76" spans="1:111" ht="15" customHeight="1">
      <x:c r="A76" s="513" t="s">
        <x:v>240</x:v>
      </x:c>
      <x:c r="B76" s="95"/>
      <x:c r="C76" s="129"/>
      <x:c r="D76" s="102"/>
      <x:c r="E76" s="129"/>
      <x:c r="F76" s="102"/>
      <x:c r="G76" s="129"/>
      <x:c r="H76" s="102"/>
      <x:c r="I76" s="129"/>
      <x:c r="J76" s="102"/>
      <x:c r="K76" s="102"/>
      <x:c r="L76" s="129"/>
      <x:c r="M76" s="102"/>
      <x:c r="N76" s="102"/>
      <x:c r="O76" s="102"/>
      <x:c r="P76" s="102"/>
      <x:c r="Q76" s="102"/>
      <x:c r="R76" s="129"/>
      <x:c r="S76" s="102"/>
      <x:c r="T76" s="129"/>
      <x:c r="U76" s="102"/>
      <x:c r="V76" s="129"/>
      <x:c r="W76" s="102"/>
      <x:c r="X76" s="102">
        <x:v>6</x:v>
      </x:c>
      <x:c r="Y76" s="102">
        <x:v>1</x:v>
      </x:c>
      <x:c r="Z76" s="102">
        <x:v>1</x:v>
      </x:c>
      <x:c r="AA76" s="102"/>
      <x:c r="AB76" s="102"/>
      <x:c r="AC76" s="102"/>
      <x:c r="AD76" s="102"/>
      <x:c r="AE76" s="102"/>
      <x:c r="AF76" s="102"/>
      <x:c r="AG76" s="102"/>
      <x:c r="AH76" s="102"/>
      <x:c r="AI76" s="102"/>
      <x:c r="AJ76" s="102"/>
      <x:c r="AK76" s="102"/>
      <x:c r="AL76" s="513" t="s">
        <x:v>240</x:v>
      </x:c>
      <x:c r="AM76" s="102"/>
      <x:c r="AN76" s="129"/>
      <x:c r="AO76" s="102"/>
      <x:c r="AP76" s="102"/>
      <x:c r="AQ76" s="102"/>
      <x:c r="AR76" s="129"/>
      <x:c r="AS76" s="102"/>
      <x:c r="AT76" s="129"/>
      <x:c r="AU76" s="102"/>
      <x:c r="AV76" s="102"/>
      <x:c r="AW76" s="102"/>
      <x:c r="AX76" s="102"/>
      <x:c r="AY76" s="102"/>
      <x:c r="AZ76" s="102"/>
      <x:c r="BA76" s="129"/>
      <x:c r="BB76" s="102"/>
      <x:c r="BC76" s="102"/>
      <x:c r="BD76" s="102"/>
      <x:c r="BE76" s="102">
        <x:v>1</x:v>
      </x:c>
      <x:c r="BF76" s="102">
        <x:v>2</x:v>
      </x:c>
      <x:c r="BG76" s="102"/>
      <x:c r="BH76" s="102"/>
      <x:c r="BI76" s="102"/>
      <x:c r="BJ76" s="129"/>
      <x:c r="BK76" s="102"/>
      <x:c r="BL76" s="129"/>
      <x:c r="BM76" s="102"/>
      <x:c r="BN76" s="129"/>
      <x:c r="BO76" s="102"/>
      <x:c r="BP76" s="129"/>
      <x:c r="BQ76" s="734"/>
      <x:c r="BR76" s="102"/>
      <x:c r="BS76" s="102"/>
      <x:c r="BT76" s="102"/>
      <x:c r="BU76" s="102"/>
      <x:c r="BV76" s="513" t="s">
        <x:v>240</x:v>
      </x:c>
      <x:c r="BW76" s="102"/>
      <x:c r="BX76" s="102"/>
      <x:c r="BY76" s="129"/>
      <x:c r="BZ76" s="102"/>
      <x:c r="CA76" s="129"/>
      <x:c r="CB76" s="102"/>
      <x:c r="CC76" s="129"/>
      <x:c r="CD76" s="102"/>
      <x:c r="CE76" s="102"/>
      <x:c r="CF76" s="129"/>
      <x:c r="CG76" s="102"/>
      <x:c r="CH76" s="102"/>
      <x:c r="CI76" s="102"/>
      <x:c r="CJ76" s="102"/>
      <x:c r="CK76" s="102"/>
      <x:c r="CL76" s="102"/>
      <x:c r="CM76" s="102"/>
      <x:c r="CN76" s="102"/>
      <x:c r="CO76" s="102"/>
      <x:c r="CP76" s="129"/>
      <x:c r="CQ76" s="102"/>
      <x:c r="CR76" s="129"/>
      <x:c r="CS76" s="102">
        <x:v>1</x:v>
      </x:c>
      <x:c r="CT76" s="734"/>
      <x:c r="CU76" s="102"/>
      <x:c r="CV76" s="102"/>
      <x:c r="CW76" s="102"/>
      <x:c r="CX76" s="102"/>
      <x:c r="CY76" s="513" t="s">
        <x:v>240</x:v>
      </x:c>
      <x:c r="CZ76" s="209"/>
      <x:c r="DA76" s="129"/>
      <x:c r="DB76" s="209"/>
      <x:c r="DC76" s="211"/>
      <x:c r="DD76" s="209"/>
      <x:c r="DE76" s="211"/>
      <x:c r="DF76" s="209"/>
      <x:c r="DG76" s="920"/>
    </x:row>
    <x:row r="77" spans="1:111" ht="15" customHeight="1">
      <x:c r="A77" s="513" t="s">
        <x:v>1147</x:v>
      </x:c>
      <x:c r="B77" s="95"/>
      <x:c r="C77" s="129"/>
      <x:c r="D77" s="102"/>
      <x:c r="E77" s="129"/>
      <x:c r="F77" s="102"/>
      <x:c r="G77" s="129"/>
      <x:c r="H77" s="102"/>
      <x:c r="I77" s="129"/>
      <x:c r="J77" s="102"/>
      <x:c r="K77" s="102"/>
      <x:c r="L77" s="129"/>
      <x:c r="M77" s="102"/>
      <x:c r="N77" s="102"/>
      <x:c r="O77" s="102"/>
      <x:c r="P77" s="102"/>
      <x:c r="Q77" s="102"/>
      <x:c r="R77" s="129"/>
      <x:c r="S77" s="102">
        <x:v>1</x:v>
      </x:c>
      <x:c r="T77" s="129">
        <x:v>16</x:v>
      </x:c>
      <x:c r="U77" s="102"/>
      <x:c r="V77" s="129"/>
      <x:c r="W77" s="102"/>
      <x:c r="X77" s="102">
        <x:v>4</x:v>
      </x:c>
      <x:c r="Y77" s="102"/>
      <x:c r="Z77" s="102"/>
      <x:c r="AA77" s="102"/>
      <x:c r="AB77" s="102"/>
      <x:c r="AC77" s="102"/>
      <x:c r="AD77" s="102"/>
      <x:c r="AE77" s="102"/>
      <x:c r="AF77" s="102"/>
      <x:c r="AG77" s="102"/>
      <x:c r="AH77" s="102"/>
      <x:c r="AI77" s="102"/>
      <x:c r="AJ77" s="102">
        <x:v>2</x:v>
      </x:c>
      <x:c r="AK77" s="102">
        <x:v>1</x:v>
      </x:c>
      <x:c r="AL77" s="513" t="s">
        <x:v>1147</x:v>
      </x:c>
      <x:c r="AM77" s="102"/>
      <x:c r="AN77" s="129"/>
      <x:c r="AO77" s="102"/>
      <x:c r="AP77" s="102"/>
      <x:c r="AQ77" s="102"/>
      <x:c r="AR77" s="129"/>
      <x:c r="AS77" s="102"/>
      <x:c r="AT77" s="129"/>
      <x:c r="AU77" s="102"/>
      <x:c r="AV77" s="102"/>
      <x:c r="AW77" s="102"/>
      <x:c r="AX77" s="102"/>
      <x:c r="AY77" s="102"/>
      <x:c r="AZ77" s="102"/>
      <x:c r="BA77" s="129"/>
      <x:c r="BB77" s="102"/>
      <x:c r="BC77" s="102"/>
      <x:c r="BD77" s="102"/>
      <x:c r="BE77" s="102">
        <x:v>1</x:v>
      </x:c>
      <x:c r="BF77" s="102">
        <x:v>2</x:v>
      </x:c>
      <x:c r="BG77" s="102"/>
      <x:c r="BH77" s="102"/>
      <x:c r="BI77" s="102"/>
      <x:c r="BJ77" s="129"/>
      <x:c r="BK77" s="102"/>
      <x:c r="BL77" s="129"/>
      <x:c r="BM77" s="102"/>
      <x:c r="BN77" s="129"/>
      <x:c r="BO77" s="102"/>
      <x:c r="BP77" s="129"/>
      <x:c r="BQ77" s="734"/>
      <x:c r="BR77" s="102"/>
      <x:c r="BS77" s="102"/>
      <x:c r="BT77" s="102"/>
      <x:c r="BU77" s="102"/>
      <x:c r="BV77" s="513" t="s">
        <x:v>1147</x:v>
      </x:c>
      <x:c r="BW77" s="102"/>
      <x:c r="BX77" s="102"/>
      <x:c r="BY77" s="129"/>
      <x:c r="BZ77" s="102"/>
      <x:c r="CA77" s="129"/>
      <x:c r="CB77" s="102"/>
      <x:c r="CC77" s="129"/>
      <x:c r="CD77" s="102"/>
      <x:c r="CE77" s="102"/>
      <x:c r="CF77" s="129"/>
      <x:c r="CG77" s="102"/>
      <x:c r="CH77" s="102"/>
      <x:c r="CI77" s="102"/>
      <x:c r="CJ77" s="102"/>
      <x:c r="CK77" s="102"/>
      <x:c r="CL77" s="102"/>
      <x:c r="CM77" s="102"/>
      <x:c r="CN77" s="102"/>
      <x:c r="CO77" s="102"/>
      <x:c r="CP77" s="129"/>
      <x:c r="CQ77" s="102"/>
      <x:c r="CR77" s="129"/>
      <x:c r="CS77" s="102">
        <x:v>2</x:v>
      </x:c>
      <x:c r="CT77" s="734"/>
      <x:c r="CU77" s="102"/>
      <x:c r="CV77" s="102"/>
      <x:c r="CW77" s="102"/>
      <x:c r="CX77" s="102"/>
      <x:c r="CY77" s="513" t="s">
        <x:v>1147</x:v>
      </x:c>
      <x:c r="CZ77" s="209"/>
      <x:c r="DA77" s="129"/>
      <x:c r="DB77" s="209"/>
      <x:c r="DC77" s="211"/>
      <x:c r="DD77" s="209"/>
      <x:c r="DE77" s="211"/>
      <x:c r="DF77" s="209"/>
      <x:c r="DG77" s="920"/>
    </x:row>
    <x:row r="78" spans="1:111" ht="16.5" customHeight="1">
      <x:c r="A78" s="513" t="s">
        <x:v>223</x:v>
      </x:c>
      <x:c r="B78" s="95"/>
      <x:c r="C78" s="129"/>
      <x:c r="D78" s="102"/>
      <x:c r="E78" s="129"/>
      <x:c r="F78" s="102"/>
      <x:c r="G78" s="129"/>
      <x:c r="H78" s="102"/>
      <x:c r="I78" s="129"/>
      <x:c r="J78" s="102"/>
      <x:c r="K78" s="102"/>
      <x:c r="L78" s="129"/>
      <x:c r="M78" s="102"/>
      <x:c r="N78" s="102"/>
      <x:c r="O78" s="102"/>
      <x:c r="P78" s="102"/>
      <x:c r="Q78" s="102"/>
      <x:c r="R78" s="129"/>
      <x:c r="S78" s="102">
        <x:v>1</x:v>
      </x:c>
      <x:c r="T78" s="129">
        <x:v>16</x:v>
      </x:c>
      <x:c r="U78" s="102"/>
      <x:c r="V78" s="129"/>
      <x:c r="W78" s="102"/>
      <x:c r="X78" s="102">
        <x:v>2</x:v>
      </x:c>
      <x:c r="Y78" s="102"/>
      <x:c r="Z78" s="102"/>
      <x:c r="AA78" s="102"/>
      <x:c r="AB78" s="102"/>
      <x:c r="AC78" s="102"/>
      <x:c r="AD78" s="102"/>
      <x:c r="AE78" s="102"/>
      <x:c r="AF78" s="102"/>
      <x:c r="AG78" s="102"/>
      <x:c r="AH78" s="102"/>
      <x:c r="AI78" s="102"/>
      <x:c r="AJ78" s="102">
        <x:v>2</x:v>
      </x:c>
      <x:c r="AK78" s="102">
        <x:v>1</x:v>
      </x:c>
      <x:c r="AL78" s="513" t="s">
        <x:v>223</x:v>
      </x:c>
      <x:c r="AM78" s="102"/>
      <x:c r="AN78" s="129"/>
      <x:c r="AO78" s="102"/>
      <x:c r="AP78" s="102"/>
      <x:c r="AQ78" s="102"/>
      <x:c r="AR78" s="129"/>
      <x:c r="AS78" s="102"/>
      <x:c r="AT78" s="129"/>
      <x:c r="AU78" s="102"/>
      <x:c r="AV78" s="102"/>
      <x:c r="AW78" s="102"/>
      <x:c r="AX78" s="102"/>
      <x:c r="AY78" s="102"/>
      <x:c r="AZ78" s="102"/>
      <x:c r="BA78" s="129"/>
      <x:c r="BB78" s="102"/>
      <x:c r="BC78" s="102"/>
      <x:c r="BD78" s="102"/>
      <x:c r="BE78" s="102">
        <x:v>1</x:v>
      </x:c>
      <x:c r="BF78" s="102">
        <x:v>5</x:v>
      </x:c>
      <x:c r="BG78" s="102"/>
      <x:c r="BH78" s="102"/>
      <x:c r="BI78" s="102"/>
      <x:c r="BJ78" s="129"/>
      <x:c r="BK78" s="102"/>
      <x:c r="BL78" s="129"/>
      <x:c r="BM78" s="102"/>
      <x:c r="BN78" s="129"/>
      <x:c r="BO78" s="102"/>
      <x:c r="BP78" s="129"/>
      <x:c r="BQ78" s="734"/>
      <x:c r="BR78" s="102"/>
      <x:c r="BS78" s="102"/>
      <x:c r="BT78" s="102"/>
      <x:c r="BU78" s="102"/>
      <x:c r="BV78" s="513" t="s">
        <x:v>223</x:v>
      </x:c>
      <x:c r="BW78" s="102"/>
      <x:c r="BX78" s="102"/>
      <x:c r="BY78" s="129"/>
      <x:c r="BZ78" s="102"/>
      <x:c r="CA78" s="129"/>
      <x:c r="CB78" s="102"/>
      <x:c r="CC78" s="129"/>
      <x:c r="CD78" s="102"/>
      <x:c r="CE78" s="102"/>
      <x:c r="CF78" s="129"/>
      <x:c r="CG78" s="102"/>
      <x:c r="CH78" s="102"/>
      <x:c r="CI78" s="102"/>
      <x:c r="CJ78" s="102"/>
      <x:c r="CK78" s="102"/>
      <x:c r="CL78" s="102"/>
      <x:c r="CM78" s="102"/>
      <x:c r="CN78" s="102"/>
      <x:c r="CO78" s="102"/>
      <x:c r="CP78" s="129"/>
      <x:c r="CQ78" s="102">
        <x:v>1</x:v>
      </x:c>
      <x:c r="CR78" s="129">
        <x:v>24</x:v>
      </x:c>
      <x:c r="CS78" s="102">
        <x:v>4</x:v>
      </x:c>
      <x:c r="CT78" s="734"/>
      <x:c r="CU78" s="102"/>
      <x:c r="CV78" s="102"/>
      <x:c r="CW78" s="102"/>
      <x:c r="CX78" s="102"/>
      <x:c r="CY78" s="513" t="s">
        <x:v>223</x:v>
      </x:c>
      <x:c r="CZ78" s="209"/>
      <x:c r="DA78" s="129"/>
      <x:c r="DB78" s="209"/>
      <x:c r="DC78" s="211"/>
      <x:c r="DD78" s="209"/>
      <x:c r="DE78" s="211"/>
      <x:c r="DF78" s="209"/>
      <x:c r="DG78" s="920"/>
    </x:row>
    <x:row r="79" spans="1:111" ht="16.5" customHeight="1">
      <x:c r="A79" s="513" t="s">
        <x:v>1864</x:v>
      </x:c>
      <x:c r="B79" s="95"/>
      <x:c r="C79" s="129"/>
      <x:c r="D79" s="102"/>
      <x:c r="E79" s="129"/>
      <x:c r="F79" s="102"/>
      <x:c r="G79" s="129"/>
      <x:c r="H79" s="102"/>
      <x:c r="I79" s="129"/>
      <x:c r="J79" s="102"/>
      <x:c r="K79" s="102"/>
      <x:c r="L79" s="129"/>
      <x:c r="M79" s="102"/>
      <x:c r="N79" s="102"/>
      <x:c r="O79" s="102"/>
      <x:c r="P79" s="102"/>
      <x:c r="Q79" s="102"/>
      <x:c r="R79" s="129"/>
      <x:c r="S79" s="102">
        <x:v>1</x:v>
      </x:c>
      <x:c r="T79" s="129">
        <x:v>16</x:v>
      </x:c>
      <x:c r="U79" s="102"/>
      <x:c r="V79" s="129"/>
      <x:c r="W79" s="102"/>
      <x:c r="X79" s="102">
        <x:v>3</x:v>
      </x:c>
      <x:c r="Y79" s="102"/>
      <x:c r="Z79" s="102"/>
      <x:c r="AA79" s="102"/>
      <x:c r="AB79" s="102"/>
      <x:c r="AC79" s="102"/>
      <x:c r="AD79" s="102"/>
      <x:c r="AE79" s="102"/>
      <x:c r="AF79" s="102"/>
      <x:c r="AG79" s="102"/>
      <x:c r="AH79" s="102"/>
      <x:c r="AI79" s="102"/>
      <x:c r="AJ79" s="102">
        <x:v>2</x:v>
      </x:c>
      <x:c r="AK79" s="102">
        <x:v>1</x:v>
      </x:c>
      <x:c r="AL79" s="513" t="s">
        <x:v>1864</x:v>
      </x:c>
      <x:c r="AM79" s="102"/>
      <x:c r="AN79" s="129"/>
      <x:c r="AO79" s="102"/>
      <x:c r="AP79" s="102"/>
      <x:c r="AQ79" s="102"/>
      <x:c r="AR79" s="129"/>
      <x:c r="AS79" s="102"/>
      <x:c r="AT79" s="129"/>
      <x:c r="AU79" s="102"/>
      <x:c r="AV79" s="102"/>
      <x:c r="AW79" s="102"/>
      <x:c r="AX79" s="102"/>
      <x:c r="AY79" s="102"/>
      <x:c r="AZ79" s="102"/>
      <x:c r="BA79" s="129"/>
      <x:c r="BB79" s="102"/>
      <x:c r="BC79" s="102"/>
      <x:c r="BD79" s="102"/>
      <x:c r="BE79" s="102">
        <x:v>1</x:v>
      </x:c>
      <x:c r="BF79" s="102">
        <x:v>2</x:v>
      </x:c>
      <x:c r="BG79" s="102"/>
      <x:c r="BH79" s="102"/>
      <x:c r="BI79" s="102"/>
      <x:c r="BJ79" s="129"/>
      <x:c r="BK79" s="102"/>
      <x:c r="BL79" s="129"/>
      <x:c r="BM79" s="102"/>
      <x:c r="BN79" s="129"/>
      <x:c r="BO79" s="102"/>
      <x:c r="BP79" s="129"/>
      <x:c r="BQ79" s="734"/>
      <x:c r="BR79" s="102"/>
      <x:c r="BS79" s="102"/>
      <x:c r="BT79" s="102"/>
      <x:c r="BU79" s="102"/>
      <x:c r="BV79" s="513" t="s">
        <x:v>1864</x:v>
      </x:c>
      <x:c r="BW79" s="102"/>
      <x:c r="BX79" s="102"/>
      <x:c r="BY79" s="129"/>
      <x:c r="BZ79" s="102"/>
      <x:c r="CA79" s="129"/>
      <x:c r="CB79" s="102"/>
      <x:c r="CC79" s="129"/>
      <x:c r="CD79" s="102"/>
      <x:c r="CE79" s="102"/>
      <x:c r="CF79" s="129"/>
      <x:c r="CG79" s="102"/>
      <x:c r="CH79" s="102"/>
      <x:c r="CI79" s="102"/>
      <x:c r="CJ79" s="102"/>
      <x:c r="CK79" s="102"/>
      <x:c r="CL79" s="102"/>
      <x:c r="CM79" s="102"/>
      <x:c r="CN79" s="102"/>
      <x:c r="CO79" s="102"/>
      <x:c r="CP79" s="129"/>
      <x:c r="CQ79" s="102">
        <x:v>1</x:v>
      </x:c>
      <x:c r="CR79" s="129">
        <x:v>26</x:v>
      </x:c>
      <x:c r="CS79" s="102">
        <x:v>2</x:v>
      </x:c>
      <x:c r="CT79" s="734"/>
      <x:c r="CU79" s="102"/>
      <x:c r="CV79" s="102"/>
      <x:c r="CW79" s="102"/>
      <x:c r="CX79" s="102"/>
      <x:c r="CY79" s="513" t="s">
        <x:v>1864</x:v>
      </x:c>
      <x:c r="CZ79" s="209"/>
      <x:c r="DA79" s="129"/>
      <x:c r="DB79" s="209"/>
      <x:c r="DC79" s="211"/>
      <x:c r="DD79" s="209"/>
      <x:c r="DE79" s="211"/>
      <x:c r="DF79" s="209"/>
      <x:c r="DG79" s="920"/>
    </x:row>
    <x:row r="80" spans="1:111" ht="16.5" customHeight="1">
      <x:c r="A80" s="735" t="s">
        <x:v>232</x:v>
      </x:c>
      <x:c r="B80" s="95"/>
      <x:c r="C80" s="129"/>
      <x:c r="D80" s="102"/>
      <x:c r="E80" s="129"/>
      <x:c r="F80" s="102"/>
      <x:c r="G80" s="129"/>
      <x:c r="H80" s="102"/>
      <x:c r="I80" s="129"/>
      <x:c r="J80" s="102"/>
      <x:c r="K80" s="102"/>
      <x:c r="L80" s="129"/>
      <x:c r="M80" s="102"/>
      <x:c r="N80" s="102"/>
      <x:c r="O80" s="102"/>
      <x:c r="P80" s="102"/>
      <x:c r="Q80" s="102"/>
      <x:c r="R80" s="129"/>
      <x:c r="S80" s="102">
        <x:v>1</x:v>
      </x:c>
      <x:c r="T80" s="129">
        <x:v>32</x:v>
      </x:c>
      <x:c r="U80" s="102"/>
      <x:c r="V80" s="129"/>
      <x:c r="W80" s="102"/>
      <x:c r="X80" s="102">
        <x:v>7</x:v>
      </x:c>
      <x:c r="Y80" s="102"/>
      <x:c r="Z80" s="102"/>
      <x:c r="AA80" s="102"/>
      <x:c r="AB80" s="102"/>
      <x:c r="AC80" s="102"/>
      <x:c r="AD80" s="102"/>
      <x:c r="AE80" s="102"/>
      <x:c r="AF80" s="102"/>
      <x:c r="AG80" s="102"/>
      <x:c r="AH80" s="102"/>
      <x:c r="AI80" s="102"/>
      <x:c r="AJ80" s="102"/>
      <x:c r="AK80" s="102"/>
      <x:c r="AL80" s="735" t="s">
        <x:v>232</x:v>
      </x:c>
      <x:c r="AM80" s="102"/>
      <x:c r="AN80" s="129"/>
      <x:c r="AO80" s="102"/>
      <x:c r="AP80" s="102"/>
      <x:c r="AQ80" s="102"/>
      <x:c r="AR80" s="129"/>
      <x:c r="AS80" s="102"/>
      <x:c r="AT80" s="129"/>
      <x:c r="AU80" s="102"/>
      <x:c r="AV80" s="102"/>
      <x:c r="AW80" s="102"/>
      <x:c r="AX80" s="102"/>
      <x:c r="AY80" s="102"/>
      <x:c r="AZ80" s="102"/>
      <x:c r="BA80" s="129"/>
      <x:c r="BB80" s="102"/>
      <x:c r="BC80" s="102"/>
      <x:c r="BD80" s="102"/>
      <x:c r="BE80" s="102"/>
      <x:c r="BF80" s="102"/>
      <x:c r="BG80" s="102"/>
      <x:c r="BH80" s="102"/>
      <x:c r="BI80" s="102"/>
      <x:c r="BJ80" s="129"/>
      <x:c r="BK80" s="102"/>
      <x:c r="BL80" s="129"/>
      <x:c r="BM80" s="102"/>
      <x:c r="BN80" s="129"/>
      <x:c r="BO80" s="102"/>
      <x:c r="BP80" s="129"/>
      <x:c r="BQ80" s="209"/>
      <x:c r="BR80" s="102"/>
      <x:c r="BS80" s="102"/>
      <x:c r="BT80" s="102"/>
      <x:c r="BU80" s="102"/>
      <x:c r="BV80" s="735" t="s">
        <x:v>232</x:v>
      </x:c>
      <x:c r="BW80" s="102"/>
      <x:c r="BX80" s="102"/>
      <x:c r="BY80" s="129"/>
      <x:c r="BZ80" s="102"/>
      <x:c r="CA80" s="129"/>
      <x:c r="CB80" s="102"/>
      <x:c r="CC80" s="129"/>
      <x:c r="CD80" s="102"/>
      <x:c r="CE80" s="102"/>
      <x:c r="CF80" s="129"/>
      <x:c r="CG80" s="102"/>
      <x:c r="CH80" s="102"/>
      <x:c r="CI80" s="102"/>
      <x:c r="CJ80" s="102"/>
      <x:c r="CK80" s="102"/>
      <x:c r="CL80" s="102"/>
      <x:c r="CM80" s="102"/>
      <x:c r="CN80" s="102"/>
      <x:c r="CO80" s="102"/>
      <x:c r="CP80" s="129"/>
      <x:c r="CQ80" s="102"/>
      <x:c r="CR80" s="129"/>
      <x:c r="CS80" s="102">
        <x:v>2</x:v>
      </x:c>
      <x:c r="CT80" s="209"/>
      <x:c r="CU80" s="102"/>
      <x:c r="CV80" s="102"/>
      <x:c r="CW80" s="102"/>
      <x:c r="CX80" s="102"/>
      <x:c r="CY80" s="735" t="s">
        <x:v>232</x:v>
      </x:c>
      <x:c r="CZ80" s="209"/>
      <x:c r="DA80" s="129"/>
      <x:c r="DB80" s="209"/>
      <x:c r="DC80" s="211"/>
      <x:c r="DD80" s="209"/>
      <x:c r="DE80" s="211"/>
      <x:c r="DF80" s="209"/>
      <x:c r="DG80" s="920"/>
    </x:row>
    <x:row r="81" spans="1:111" ht="16.5" customHeight="1">
      <x:c r="A81" s="735" t="s">
        <x:v>633</x:v>
      </x:c>
      <x:c r="B81" s="95"/>
      <x:c r="C81" s="129"/>
      <x:c r="D81" s="102"/>
      <x:c r="E81" s="129"/>
      <x:c r="F81" s="102"/>
      <x:c r="G81" s="129"/>
      <x:c r="H81" s="102"/>
      <x:c r="I81" s="129"/>
      <x:c r="J81" s="102"/>
      <x:c r="K81" s="102"/>
      <x:c r="L81" s="129"/>
      <x:c r="M81" s="102"/>
      <x:c r="N81" s="102"/>
      <x:c r="O81" s="102"/>
      <x:c r="P81" s="102"/>
      <x:c r="Q81" s="102"/>
      <x:c r="R81" s="129"/>
      <x:c r="S81" s="102">
        <x:v>1</x:v>
      </x:c>
      <x:c r="T81" s="129">
        <x:v>16</x:v>
      </x:c>
      <x:c r="U81" s="102"/>
      <x:c r="V81" s="129"/>
      <x:c r="W81" s="102"/>
      <x:c r="X81" s="102"/>
      <x:c r="Y81" s="102"/>
      <x:c r="Z81" s="102"/>
      <x:c r="AA81" s="102"/>
      <x:c r="AB81" s="102"/>
      <x:c r="AC81" s="102"/>
      <x:c r="AD81" s="102"/>
      <x:c r="AE81" s="102"/>
      <x:c r="AF81" s="102"/>
      <x:c r="AG81" s="102"/>
      <x:c r="AH81" s="102"/>
      <x:c r="AI81" s="102"/>
      <x:c r="AJ81" s="102"/>
      <x:c r="AK81" s="102"/>
      <x:c r="AL81" s="735" t="s">
        <x:v>633</x:v>
      </x:c>
      <x:c r="AM81" s="102"/>
      <x:c r="AN81" s="129"/>
      <x:c r="AO81" s="102"/>
      <x:c r="AP81" s="102"/>
      <x:c r="AQ81" s="102"/>
      <x:c r="AR81" s="129"/>
      <x:c r="AS81" s="102"/>
      <x:c r="AT81" s="129"/>
      <x:c r="AU81" s="102"/>
      <x:c r="AV81" s="102"/>
      <x:c r="AW81" s="102"/>
      <x:c r="AX81" s="102"/>
      <x:c r="AY81" s="102"/>
      <x:c r="AZ81" s="102"/>
      <x:c r="BA81" s="129"/>
      <x:c r="BB81" s="102"/>
      <x:c r="BC81" s="102"/>
      <x:c r="BD81" s="102"/>
      <x:c r="BE81" s="102">
        <x:v>1</x:v>
      </x:c>
      <x:c r="BF81" s="102">
        <x:v>3</x:v>
      </x:c>
      <x:c r="BG81" s="102"/>
      <x:c r="BH81" s="102"/>
      <x:c r="BI81" s="102"/>
      <x:c r="BJ81" s="129"/>
      <x:c r="BK81" s="102"/>
      <x:c r="BL81" s="129"/>
      <x:c r="BM81" s="102"/>
      <x:c r="BN81" s="129"/>
      <x:c r="BO81" s="102"/>
      <x:c r="BP81" s="129"/>
      <x:c r="BQ81" s="209"/>
      <x:c r="BR81" s="102"/>
      <x:c r="BS81" s="102"/>
      <x:c r="BT81" s="102"/>
      <x:c r="BU81" s="102"/>
      <x:c r="BV81" s="735" t="s">
        <x:v>633</x:v>
      </x:c>
      <x:c r="BW81" s="102"/>
      <x:c r="BX81" s="102"/>
      <x:c r="BY81" s="129"/>
      <x:c r="BZ81" s="102"/>
      <x:c r="CA81" s="129"/>
      <x:c r="CB81" s="102"/>
      <x:c r="CC81" s="129"/>
      <x:c r="CD81" s="102"/>
      <x:c r="CE81" s="102"/>
      <x:c r="CF81" s="129"/>
      <x:c r="CG81" s="102"/>
      <x:c r="CH81" s="102"/>
      <x:c r="CI81" s="102"/>
      <x:c r="CJ81" s="102"/>
      <x:c r="CK81" s="102"/>
      <x:c r="CL81" s="102"/>
      <x:c r="CM81" s="102"/>
      <x:c r="CN81" s="102"/>
      <x:c r="CO81" s="102"/>
      <x:c r="CP81" s="129"/>
      <x:c r="CQ81" s="102"/>
      <x:c r="CR81" s="129"/>
      <x:c r="CS81" s="102">
        <x:v>2</x:v>
      </x:c>
      <x:c r="CT81" s="209"/>
      <x:c r="CU81" s="102"/>
      <x:c r="CV81" s="102"/>
      <x:c r="CW81" s="102"/>
      <x:c r="CX81" s="102"/>
      <x:c r="CY81" s="735" t="s">
        <x:v>633</x:v>
      </x:c>
      <x:c r="CZ81" s="209"/>
      <x:c r="DA81" s="129"/>
      <x:c r="DB81" s="209"/>
      <x:c r="DC81" s="211"/>
      <x:c r="DD81" s="209"/>
      <x:c r="DE81" s="211"/>
      <x:c r="DF81" s="209"/>
      <x:c r="DG81" s="920"/>
    </x:row>
    <x:row r="82" spans="1:111" ht="16.5" customHeight="1">
      <x:c r="A82" s="735" t="s">
        <x:v>1082</x:v>
      </x:c>
      <x:c r="B82" s="95"/>
      <x:c r="C82" s="129"/>
      <x:c r="D82" s="102"/>
      <x:c r="E82" s="129"/>
      <x:c r="F82" s="102"/>
      <x:c r="G82" s="129"/>
      <x:c r="H82" s="102"/>
      <x:c r="I82" s="129"/>
      <x:c r="J82" s="102"/>
      <x:c r="K82" s="102"/>
      <x:c r="L82" s="129"/>
      <x:c r="M82" s="102"/>
      <x:c r="N82" s="102"/>
      <x:c r="O82" s="102"/>
      <x:c r="P82" s="102"/>
      <x:c r="Q82" s="102"/>
      <x:c r="R82" s="129"/>
      <x:c r="S82" s="102"/>
      <x:c r="T82" s="129"/>
      <x:c r="U82" s="102"/>
      <x:c r="V82" s="129"/>
      <x:c r="W82" s="102"/>
      <x:c r="X82" s="102"/>
      <x:c r="Y82" s="102"/>
      <x:c r="Z82" s="102"/>
      <x:c r="AA82" s="102"/>
      <x:c r="AB82" s="102"/>
      <x:c r="AC82" s="102"/>
      <x:c r="AD82" s="102"/>
      <x:c r="AE82" s="102"/>
      <x:c r="AF82" s="102"/>
      <x:c r="AG82" s="102"/>
      <x:c r="AH82" s="102"/>
      <x:c r="AI82" s="102"/>
      <x:c r="AJ82" s="102"/>
      <x:c r="AK82" s="102"/>
      <x:c r="AL82" s="735" t="s">
        <x:v>1082</x:v>
      </x:c>
      <x:c r="AM82" s="102"/>
      <x:c r="AN82" s="129"/>
      <x:c r="AO82" s="102"/>
      <x:c r="AP82" s="102"/>
      <x:c r="AQ82" s="102"/>
      <x:c r="AR82" s="129"/>
      <x:c r="AS82" s="102"/>
      <x:c r="AT82" s="129"/>
      <x:c r="AU82" s="102"/>
      <x:c r="AV82" s="102"/>
      <x:c r="AW82" s="102"/>
      <x:c r="AX82" s="102"/>
      <x:c r="AY82" s="102"/>
      <x:c r="AZ82" s="102"/>
      <x:c r="BA82" s="129"/>
      <x:c r="BB82" s="102"/>
      <x:c r="BC82" s="102"/>
      <x:c r="BD82" s="102"/>
      <x:c r="BE82" s="102">
        <x:v>1</x:v>
      </x:c>
      <x:c r="BF82" s="102">
        <x:v>10</x:v>
      </x:c>
      <x:c r="BG82" s="102"/>
      <x:c r="BH82" s="102"/>
      <x:c r="BI82" s="102"/>
      <x:c r="BJ82" s="129"/>
      <x:c r="BK82" s="102"/>
      <x:c r="BL82" s="129"/>
      <x:c r="BM82" s="102"/>
      <x:c r="BN82" s="129"/>
      <x:c r="BO82" s="102"/>
      <x:c r="BP82" s="129"/>
      <x:c r="BQ82" s="209"/>
      <x:c r="BR82" s="102"/>
      <x:c r="BS82" s="102"/>
      <x:c r="BT82" s="102"/>
      <x:c r="BU82" s="102"/>
      <x:c r="BV82" s="735" t="s">
        <x:v>1082</x:v>
      </x:c>
      <x:c r="BW82" s="102"/>
      <x:c r="BX82" s="102"/>
      <x:c r="BY82" s="129"/>
      <x:c r="BZ82" s="102"/>
      <x:c r="CA82" s="129"/>
      <x:c r="CB82" s="102"/>
      <x:c r="CC82" s="129"/>
      <x:c r="CD82" s="102"/>
      <x:c r="CE82" s="102"/>
      <x:c r="CF82" s="129"/>
      <x:c r="CG82" s="102"/>
      <x:c r="CH82" s="102"/>
      <x:c r="CI82" s="102"/>
      <x:c r="CJ82" s="102"/>
      <x:c r="CK82" s="102"/>
      <x:c r="CL82" s="102"/>
      <x:c r="CM82" s="102"/>
      <x:c r="CN82" s="102"/>
      <x:c r="CO82" s="102"/>
      <x:c r="CP82" s="129"/>
      <x:c r="CQ82" s="102"/>
      <x:c r="CR82" s="129"/>
      <x:c r="CS82" s="102">
        <x:v>8</x:v>
      </x:c>
      <x:c r="CT82" s="209"/>
      <x:c r="CU82" s="102"/>
      <x:c r="CV82" s="102"/>
      <x:c r="CW82" s="102"/>
      <x:c r="CX82" s="102"/>
      <x:c r="CY82" s="735" t="s">
        <x:v>1082</x:v>
      </x:c>
      <x:c r="CZ82" s="209"/>
      <x:c r="DA82" s="129"/>
      <x:c r="DB82" s="209"/>
      <x:c r="DC82" s="211"/>
      <x:c r="DD82" s="209"/>
      <x:c r="DE82" s="211"/>
      <x:c r="DF82" s="209"/>
      <x:c r="DG82" s="920"/>
    </x:row>
    <x:row r="83" spans="1:111" ht="16.5" customHeight="1">
      <x:c r="A83" s="735" t="s">
        <x:v>1660</x:v>
      </x:c>
      <x:c r="B83" s="95"/>
      <x:c r="C83" s="129"/>
      <x:c r="D83" s="102"/>
      <x:c r="E83" s="129"/>
      <x:c r="F83" s="102"/>
      <x:c r="G83" s="129"/>
      <x:c r="H83" s="102"/>
      <x:c r="I83" s="129"/>
      <x:c r="J83" s="102"/>
      <x:c r="K83" s="102"/>
      <x:c r="L83" s="129"/>
      <x:c r="M83" s="102"/>
      <x:c r="N83" s="102"/>
      <x:c r="O83" s="102"/>
      <x:c r="P83" s="102"/>
      <x:c r="Q83" s="102"/>
      <x:c r="R83" s="129"/>
      <x:c r="S83" s="102">
        <x:v>1</x:v>
      </x:c>
      <x:c r="T83" s="129">
        <x:v>16</x:v>
      </x:c>
      <x:c r="U83" s="102"/>
      <x:c r="V83" s="129"/>
      <x:c r="W83" s="102"/>
      <x:c r="X83" s="102"/>
      <x:c r="Y83" s="102"/>
      <x:c r="Z83" s="102"/>
      <x:c r="AA83" s="102"/>
      <x:c r="AB83" s="102"/>
      <x:c r="AC83" s="102"/>
      <x:c r="AD83" s="102"/>
      <x:c r="AE83" s="102"/>
      <x:c r="AF83" s="102"/>
      <x:c r="AG83" s="102"/>
      <x:c r="AH83" s="102"/>
      <x:c r="AI83" s="102"/>
      <x:c r="AJ83" s="102"/>
      <x:c r="AK83" s="102"/>
      <x:c r="AL83" s="735" t="s">
        <x:v>1660</x:v>
      </x:c>
      <x:c r="AM83" s="102"/>
      <x:c r="AN83" s="129"/>
      <x:c r="AO83" s="102"/>
      <x:c r="AP83" s="102"/>
      <x:c r="AQ83" s="102"/>
      <x:c r="AR83" s="129"/>
      <x:c r="AS83" s="102"/>
      <x:c r="AT83" s="129"/>
      <x:c r="AU83" s="102"/>
      <x:c r="AV83" s="102"/>
      <x:c r="AW83" s="102"/>
      <x:c r="AX83" s="102"/>
      <x:c r="AY83" s="102"/>
      <x:c r="AZ83" s="102"/>
      <x:c r="BA83" s="129"/>
      <x:c r="BB83" s="102"/>
      <x:c r="BC83" s="102"/>
      <x:c r="BD83" s="102"/>
      <x:c r="BE83" s="102">
        <x:v>1</x:v>
      </x:c>
      <x:c r="BF83" s="102">
        <x:v>2</x:v>
      </x:c>
      <x:c r="BG83" s="102"/>
      <x:c r="BH83" s="102"/>
      <x:c r="BI83" s="102"/>
      <x:c r="BJ83" s="129"/>
      <x:c r="BK83" s="102"/>
      <x:c r="BL83" s="129"/>
      <x:c r="BM83" s="102"/>
      <x:c r="BN83" s="129"/>
      <x:c r="BO83" s="102"/>
      <x:c r="BP83" s="129"/>
      <x:c r="BQ83" s="209"/>
      <x:c r="BR83" s="102"/>
      <x:c r="BS83" s="102"/>
      <x:c r="BT83" s="102"/>
      <x:c r="BU83" s="102"/>
      <x:c r="BV83" s="735" t="s">
        <x:v>1660</x:v>
      </x:c>
      <x:c r="BW83" s="102"/>
      <x:c r="BX83" s="102"/>
      <x:c r="BY83" s="129"/>
      <x:c r="BZ83" s="102"/>
      <x:c r="CA83" s="129"/>
      <x:c r="CB83" s="102"/>
      <x:c r="CC83" s="129"/>
      <x:c r="CD83" s="102"/>
      <x:c r="CE83" s="102"/>
      <x:c r="CF83" s="129"/>
      <x:c r="CG83" s="102"/>
      <x:c r="CH83" s="102"/>
      <x:c r="CI83" s="102"/>
      <x:c r="CJ83" s="102"/>
      <x:c r="CK83" s="102"/>
      <x:c r="CL83" s="102"/>
      <x:c r="CM83" s="102"/>
      <x:c r="CN83" s="102"/>
      <x:c r="CO83" s="102"/>
      <x:c r="CP83" s="129"/>
      <x:c r="CQ83" s="102"/>
      <x:c r="CR83" s="129"/>
      <x:c r="CS83" s="102"/>
      <x:c r="CT83" s="209"/>
      <x:c r="CU83" s="102"/>
      <x:c r="CV83" s="102"/>
      <x:c r="CW83" s="102"/>
      <x:c r="CX83" s="102"/>
      <x:c r="CY83" s="735" t="s">
        <x:v>1660</x:v>
      </x:c>
      <x:c r="CZ83" s="209"/>
      <x:c r="DA83" s="129"/>
      <x:c r="DB83" s="209"/>
      <x:c r="DC83" s="211"/>
      <x:c r="DD83" s="209"/>
      <x:c r="DE83" s="211"/>
      <x:c r="DF83" s="209"/>
      <x:c r="DG83" s="920"/>
    </x:row>
    <x:row r="84" spans="1:111" ht="16.5" customHeight="1">
      <x:c r="A84" s="735" t="s">
        <x:v>1669</x:v>
      </x:c>
      <x:c r="B84" s="95"/>
      <x:c r="C84" s="129"/>
      <x:c r="D84" s="102"/>
      <x:c r="E84" s="129"/>
      <x:c r="F84" s="102"/>
      <x:c r="G84" s="129"/>
      <x:c r="H84" s="102"/>
      <x:c r="I84" s="129"/>
      <x:c r="J84" s="102"/>
      <x:c r="K84" s="102"/>
      <x:c r="L84" s="129"/>
      <x:c r="M84" s="102"/>
      <x:c r="N84" s="102"/>
      <x:c r="O84" s="102"/>
      <x:c r="P84" s="102"/>
      <x:c r="Q84" s="102"/>
      <x:c r="R84" s="129"/>
      <x:c r="S84" s="102">
        <x:v>1</x:v>
      </x:c>
      <x:c r="T84" s="129">
        <x:v>16</x:v>
      </x:c>
      <x:c r="U84" s="102"/>
      <x:c r="V84" s="129"/>
      <x:c r="W84" s="102"/>
      <x:c r="X84" s="102">
        <x:v>4</x:v>
      </x:c>
      <x:c r="Y84" s="102"/>
      <x:c r="Z84" s="102"/>
      <x:c r="AA84" s="102"/>
      <x:c r="AB84" s="102"/>
      <x:c r="AC84" s="102"/>
      <x:c r="AD84" s="102"/>
      <x:c r="AE84" s="102"/>
      <x:c r="AF84" s="102"/>
      <x:c r="AG84" s="102"/>
      <x:c r="AH84" s="102"/>
      <x:c r="AI84" s="102"/>
      <x:c r="AJ84" s="102">
        <x:v>3</x:v>
      </x:c>
      <x:c r="AK84" s="102">
        <x:v>1</x:v>
      </x:c>
      <x:c r="AL84" s="735" t="s">
        <x:v>1669</x:v>
      </x:c>
      <x:c r="AM84" s="102"/>
      <x:c r="AN84" s="129"/>
      <x:c r="AO84" s="102"/>
      <x:c r="AP84" s="102"/>
      <x:c r="AQ84" s="102"/>
      <x:c r="AR84" s="129"/>
      <x:c r="AS84" s="102"/>
      <x:c r="AT84" s="129"/>
      <x:c r="AU84" s="102"/>
      <x:c r="AV84" s="102"/>
      <x:c r="AW84" s="102"/>
      <x:c r="AX84" s="102"/>
      <x:c r="AY84" s="102"/>
      <x:c r="AZ84" s="102"/>
      <x:c r="BA84" s="129"/>
      <x:c r="BB84" s="102"/>
      <x:c r="BC84" s="102"/>
      <x:c r="BD84" s="102"/>
      <x:c r="BE84" s="102">
        <x:v>1</x:v>
      </x:c>
      <x:c r="BF84" s="102">
        <x:v>3</x:v>
      </x:c>
      <x:c r="BG84" s="102"/>
      <x:c r="BH84" s="102"/>
      <x:c r="BI84" s="102"/>
      <x:c r="BJ84" s="129"/>
      <x:c r="BK84" s="102"/>
      <x:c r="BL84" s="129"/>
      <x:c r="BM84" s="102"/>
      <x:c r="BN84" s="129"/>
      <x:c r="BO84" s="102"/>
      <x:c r="BP84" s="129"/>
      <x:c r="BQ84" s="209"/>
      <x:c r="BR84" s="102"/>
      <x:c r="BS84" s="102"/>
      <x:c r="BT84" s="102"/>
      <x:c r="BU84" s="102"/>
      <x:c r="BV84" s="735" t="s">
        <x:v>1669</x:v>
      </x:c>
      <x:c r="BW84" s="102"/>
      <x:c r="BX84" s="102"/>
      <x:c r="BY84" s="129"/>
      <x:c r="BZ84" s="102"/>
      <x:c r="CA84" s="129"/>
      <x:c r="CB84" s="102"/>
      <x:c r="CC84" s="129"/>
      <x:c r="CD84" s="102"/>
      <x:c r="CE84" s="102"/>
      <x:c r="CF84" s="129"/>
      <x:c r="CG84" s="102"/>
      <x:c r="CH84" s="102"/>
      <x:c r="CI84" s="102"/>
      <x:c r="CJ84" s="102"/>
      <x:c r="CK84" s="102"/>
      <x:c r="CL84" s="102"/>
      <x:c r="CM84" s="102"/>
      <x:c r="CN84" s="102"/>
      <x:c r="CO84" s="102"/>
      <x:c r="CP84" s="129"/>
      <x:c r="CQ84" s="102"/>
      <x:c r="CR84" s="129"/>
      <x:c r="CS84" s="102">
        <x:v>2</x:v>
      </x:c>
      <x:c r="CT84" s="209"/>
      <x:c r="CU84" s="102"/>
      <x:c r="CV84" s="102"/>
      <x:c r="CW84" s="102"/>
      <x:c r="CX84" s="102"/>
      <x:c r="CY84" s="735" t="s">
        <x:v>1669</x:v>
      </x:c>
      <x:c r="CZ84" s="209"/>
      <x:c r="DA84" s="129"/>
      <x:c r="DB84" s="209"/>
      <x:c r="DC84" s="211"/>
      <x:c r="DD84" s="209"/>
      <x:c r="DE84" s="211"/>
      <x:c r="DF84" s="209"/>
      <x:c r="DG84" s="920"/>
    </x:row>
    <x:row r="85" spans="1:111" ht="16.5" customHeight="1">
      <x:c r="A85" s="735" t="s">
        <x:v>222</x:v>
      </x:c>
      <x:c r="B85" s="95"/>
      <x:c r="C85" s="129"/>
      <x:c r="D85" s="102"/>
      <x:c r="E85" s="129"/>
      <x:c r="F85" s="102"/>
      <x:c r="G85" s="129"/>
      <x:c r="H85" s="102"/>
      <x:c r="I85" s="129"/>
      <x:c r="J85" s="102">
        <x:v>1</x:v>
      </x:c>
      <x:c r="K85" s="102"/>
      <x:c r="L85" s="129"/>
      <x:c r="M85" s="102"/>
      <x:c r="N85" s="102"/>
      <x:c r="O85" s="102"/>
      <x:c r="P85" s="102"/>
      <x:c r="Q85" s="102"/>
      <x:c r="R85" s="129"/>
      <x:c r="S85" s="102"/>
      <x:c r="T85" s="129"/>
      <x:c r="U85" s="102"/>
      <x:c r="V85" s="129"/>
      <x:c r="W85" s="102"/>
      <x:c r="X85" s="102"/>
      <x:c r="Y85" s="102"/>
      <x:c r="Z85" s="102"/>
      <x:c r="AA85" s="102">
        <x:v>1</x:v>
      </x:c>
      <x:c r="AB85" s="102"/>
      <x:c r="AC85" s="102"/>
      <x:c r="AD85" s="102"/>
      <x:c r="AE85" s="102"/>
      <x:c r="AF85" s="102"/>
      <x:c r="AG85" s="102">
        <x:v>1</x:v>
      </x:c>
      <x:c r="AH85" s="102"/>
      <x:c r="AI85" s="102"/>
      <x:c r="AJ85" s="102"/>
      <x:c r="AK85" s="102"/>
      <x:c r="AL85" s="735" t="s">
        <x:v>222</x:v>
      </x:c>
      <x:c r="AM85" s="102"/>
      <x:c r="AN85" s="129"/>
      <x:c r="AO85" s="102"/>
      <x:c r="AP85" s="102"/>
      <x:c r="AQ85" s="102"/>
      <x:c r="AR85" s="129"/>
      <x:c r="AS85" s="102"/>
      <x:c r="AT85" s="129"/>
      <x:c r="AU85" s="102"/>
      <x:c r="AV85" s="102"/>
      <x:c r="AW85" s="102"/>
      <x:c r="AX85" s="102"/>
      <x:c r="AY85" s="102"/>
      <x:c r="AZ85" s="102"/>
      <x:c r="BA85" s="129"/>
      <x:c r="BB85" s="102"/>
      <x:c r="BC85" s="102"/>
      <x:c r="BD85" s="102"/>
      <x:c r="BE85" s="102">
        <x:v>1</x:v>
      </x:c>
      <x:c r="BF85" s="102">
        <x:v>7</x:v>
      </x:c>
      <x:c r="BG85" s="102"/>
      <x:c r="BH85" s="102"/>
      <x:c r="BI85" s="102"/>
      <x:c r="BJ85" s="129"/>
      <x:c r="BK85" s="102"/>
      <x:c r="BL85" s="129"/>
      <x:c r="BM85" s="102"/>
      <x:c r="BN85" s="129"/>
      <x:c r="BO85" s="102"/>
      <x:c r="BP85" s="129"/>
      <x:c r="BQ85" s="209"/>
      <x:c r="BR85" s="102"/>
      <x:c r="BS85" s="102"/>
      <x:c r="BT85" s="102"/>
      <x:c r="BU85" s="102"/>
      <x:c r="BV85" s="735" t="s">
        <x:v>222</x:v>
      </x:c>
      <x:c r="BW85" s="102"/>
      <x:c r="BX85" s="102"/>
      <x:c r="BY85" s="129"/>
      <x:c r="BZ85" s="102"/>
      <x:c r="CA85" s="129"/>
      <x:c r="CB85" s="102"/>
      <x:c r="CC85" s="129"/>
      <x:c r="CD85" s="102"/>
      <x:c r="CE85" s="102"/>
      <x:c r="CF85" s="129"/>
      <x:c r="CG85" s="102"/>
      <x:c r="CH85" s="102"/>
      <x:c r="CI85" s="102"/>
      <x:c r="CJ85" s="102"/>
      <x:c r="CK85" s="102"/>
      <x:c r="CL85" s="102"/>
      <x:c r="CM85" s="102"/>
      <x:c r="CN85" s="102"/>
      <x:c r="CO85" s="102"/>
      <x:c r="CP85" s="129"/>
      <x:c r="CQ85" s="102"/>
      <x:c r="CR85" s="129"/>
      <x:c r="CS85" s="102">
        <x:v>16</x:v>
      </x:c>
      <x:c r="CT85" s="209"/>
      <x:c r="CU85" s="102"/>
      <x:c r="CV85" s="102"/>
      <x:c r="CW85" s="102"/>
      <x:c r="CX85" s="102"/>
      <x:c r="CY85" s="735" t="s">
        <x:v>222</x:v>
      </x:c>
      <x:c r="CZ85" s="209"/>
      <x:c r="DA85" s="129"/>
      <x:c r="DB85" s="209"/>
      <x:c r="DC85" s="211"/>
      <x:c r="DD85" s="209"/>
      <x:c r="DE85" s="211"/>
      <x:c r="DF85" s="209"/>
      <x:c r="DG85" s="920"/>
    </x:row>
    <x:row r="86" spans="1:111" ht="18" customHeight="1">
      <x:c r="A86" s="735" t="s">
        <x:v>237</x:v>
      </x:c>
      <x:c r="B86" s="95"/>
      <x:c r="C86" s="129"/>
      <x:c r="D86" s="102"/>
      <x:c r="E86" s="129"/>
      <x:c r="F86" s="102"/>
      <x:c r="G86" s="129"/>
      <x:c r="H86" s="102"/>
      <x:c r="I86" s="129"/>
      <x:c r="J86" s="102">
        <x:v>1</x:v>
      </x:c>
      <x:c r="K86" s="102"/>
      <x:c r="L86" s="129"/>
      <x:c r="M86" s="102"/>
      <x:c r="N86" s="102"/>
      <x:c r="O86" s="102"/>
      <x:c r="P86" s="102"/>
      <x:c r="Q86" s="102"/>
      <x:c r="R86" s="129"/>
      <x:c r="S86" s="102"/>
      <x:c r="T86" s="129"/>
      <x:c r="U86" s="102"/>
      <x:c r="V86" s="129"/>
      <x:c r="W86" s="102"/>
      <x:c r="X86" s="102"/>
      <x:c r="Y86" s="102"/>
      <x:c r="Z86" s="102"/>
      <x:c r="AA86" s="102"/>
      <x:c r="AB86" s="102"/>
      <x:c r="AC86" s="102"/>
      <x:c r="AD86" s="102"/>
      <x:c r="AE86" s="102"/>
      <x:c r="AF86" s="102"/>
      <x:c r="AG86" s="102">
        <x:v>1</x:v>
      </x:c>
      <x:c r="AH86" s="102"/>
      <x:c r="AI86" s="102"/>
      <x:c r="AJ86" s="102"/>
      <x:c r="AK86" s="102"/>
      <x:c r="AL86" s="735" t="s">
        <x:v>237</x:v>
      </x:c>
      <x:c r="AM86" s="102"/>
      <x:c r="AN86" s="129"/>
      <x:c r="AO86" s="102"/>
      <x:c r="AP86" s="102"/>
      <x:c r="AQ86" s="102"/>
      <x:c r="AR86" s="129"/>
      <x:c r="AS86" s="102"/>
      <x:c r="AT86" s="129"/>
      <x:c r="AU86" s="102"/>
      <x:c r="AV86" s="102"/>
      <x:c r="AW86" s="102"/>
      <x:c r="AX86" s="102"/>
      <x:c r="AY86" s="102"/>
      <x:c r="AZ86" s="102"/>
      <x:c r="BA86" s="129"/>
      <x:c r="BB86" s="102"/>
      <x:c r="BC86" s="102"/>
      <x:c r="BD86" s="102"/>
      <x:c r="BE86" s="102">
        <x:v>1</x:v>
      </x:c>
      <x:c r="BF86" s="102">
        <x:v>4</x:v>
      </x:c>
      <x:c r="BG86" s="102"/>
      <x:c r="BH86" s="102"/>
      <x:c r="BI86" s="102"/>
      <x:c r="BJ86" s="129"/>
      <x:c r="BK86" s="102"/>
      <x:c r="BL86" s="129"/>
      <x:c r="BM86" s="102"/>
      <x:c r="BN86" s="129"/>
      <x:c r="BO86" s="102"/>
      <x:c r="BP86" s="129"/>
      <x:c r="BQ86" s="209"/>
      <x:c r="BR86" s="102"/>
      <x:c r="BS86" s="102"/>
      <x:c r="BT86" s="102"/>
      <x:c r="BU86" s="102"/>
      <x:c r="BV86" s="735" t="s">
        <x:v>237</x:v>
      </x:c>
      <x:c r="BW86" s="102"/>
      <x:c r="BX86" s="102"/>
      <x:c r="BY86" s="129"/>
      <x:c r="BZ86" s="102"/>
      <x:c r="CA86" s="129"/>
      <x:c r="CB86" s="102"/>
      <x:c r="CC86" s="129"/>
      <x:c r="CD86" s="102"/>
      <x:c r="CE86" s="102"/>
      <x:c r="CF86" s="129"/>
      <x:c r="CG86" s="102"/>
      <x:c r="CH86" s="102"/>
      <x:c r="CI86" s="102"/>
      <x:c r="CJ86" s="102"/>
      <x:c r="CK86" s="102"/>
      <x:c r="CL86" s="102"/>
      <x:c r="CM86" s="102"/>
      <x:c r="CN86" s="102"/>
      <x:c r="CO86" s="102"/>
      <x:c r="CP86" s="129"/>
      <x:c r="CQ86" s="102"/>
      <x:c r="CR86" s="129"/>
      <x:c r="CS86" s="102">
        <x:v>2</x:v>
      </x:c>
      <x:c r="CT86" s="209"/>
      <x:c r="CU86" s="102"/>
      <x:c r="CV86" s="102"/>
      <x:c r="CW86" s="102"/>
      <x:c r="CX86" s="102"/>
      <x:c r="CY86" s="735" t="s">
        <x:v>237</x:v>
      </x:c>
      <x:c r="CZ86" s="209"/>
      <x:c r="DA86" s="129"/>
      <x:c r="DB86" s="209"/>
      <x:c r="DC86" s="211"/>
      <x:c r="DD86" s="209"/>
      <x:c r="DE86" s="211"/>
      <x:c r="DF86" s="209"/>
      <x:c r="DG86" s="920"/>
    </x:row>
    <x:row r="87" spans="1:111" ht="18" customHeight="1">
      <x:c r="A87" s="735" t="s">
        <x:v>243</x:v>
      </x:c>
      <x:c r="B87" s="95"/>
      <x:c r="C87" s="129"/>
      <x:c r="D87" s="102"/>
      <x:c r="E87" s="129"/>
      <x:c r="F87" s="102"/>
      <x:c r="G87" s="129"/>
      <x:c r="H87" s="102"/>
      <x:c r="I87" s="129"/>
      <x:c r="J87" s="102">
        <x:v>2</x:v>
      </x:c>
      <x:c r="K87" s="102"/>
      <x:c r="L87" s="129"/>
      <x:c r="M87" s="102"/>
      <x:c r="N87" s="102"/>
      <x:c r="O87" s="102"/>
      <x:c r="P87" s="102"/>
      <x:c r="Q87" s="102"/>
      <x:c r="R87" s="129"/>
      <x:c r="S87" s="102"/>
      <x:c r="T87" s="129"/>
      <x:c r="U87" s="102"/>
      <x:c r="V87" s="129"/>
      <x:c r="W87" s="102"/>
      <x:c r="X87" s="102">
        <x:v>17</x:v>
      </x:c>
      <x:c r="Y87" s="102"/>
      <x:c r="Z87" s="102"/>
      <x:c r="AA87" s="102"/>
      <x:c r="AB87" s="102"/>
      <x:c r="AC87" s="102"/>
      <x:c r="AD87" s="102"/>
      <x:c r="AE87" s="102"/>
      <x:c r="AF87" s="102"/>
      <x:c r="AG87" s="102">
        <x:v>1</x:v>
      </x:c>
      <x:c r="AH87" s="102"/>
      <x:c r="AI87" s="102"/>
      <x:c r="AJ87" s="102"/>
      <x:c r="AK87" s="102"/>
      <x:c r="AL87" s="735" t="s">
        <x:v>243</x:v>
      </x:c>
      <x:c r="AM87" s="102"/>
      <x:c r="AN87" s="129"/>
      <x:c r="AO87" s="102"/>
      <x:c r="AP87" s="102"/>
      <x:c r="AQ87" s="102"/>
      <x:c r="AR87" s="129"/>
      <x:c r="AS87" s="102"/>
      <x:c r="AT87" s="129"/>
      <x:c r="AU87" s="102"/>
      <x:c r="AV87" s="102"/>
      <x:c r="AW87" s="102"/>
      <x:c r="AX87" s="102"/>
      <x:c r="AY87" s="102"/>
      <x:c r="AZ87" s="102"/>
      <x:c r="BA87" s="129"/>
      <x:c r="BB87" s="102"/>
      <x:c r="BC87" s="102"/>
      <x:c r="BD87" s="102"/>
      <x:c r="BE87" s="102">
        <x:v>1</x:v>
      </x:c>
      <x:c r="BF87" s="102">
        <x:v>6</x:v>
      </x:c>
      <x:c r="BG87" s="102"/>
      <x:c r="BH87" s="102"/>
      <x:c r="BI87" s="102"/>
      <x:c r="BJ87" s="129"/>
      <x:c r="BK87" s="102"/>
      <x:c r="BL87" s="129"/>
      <x:c r="BM87" s="102"/>
      <x:c r="BN87" s="129"/>
      <x:c r="BO87" s="102"/>
      <x:c r="BP87" s="129"/>
      <x:c r="BQ87" s="209"/>
      <x:c r="BR87" s="102"/>
      <x:c r="BS87" s="102"/>
      <x:c r="BT87" s="102"/>
      <x:c r="BU87" s="102"/>
      <x:c r="BV87" s="735" t="s">
        <x:v>243</x:v>
      </x:c>
      <x:c r="BW87" s="102"/>
      <x:c r="BX87" s="102"/>
      <x:c r="BY87" s="129"/>
      <x:c r="BZ87" s="102"/>
      <x:c r="CA87" s="129"/>
      <x:c r="CB87" s="102"/>
      <x:c r="CC87" s="129"/>
      <x:c r="CD87" s="102"/>
      <x:c r="CE87" s="102"/>
      <x:c r="CF87" s="129"/>
      <x:c r="CG87" s="102"/>
      <x:c r="CH87" s="102"/>
      <x:c r="CI87" s="102"/>
      <x:c r="CJ87" s="102"/>
      <x:c r="CK87" s="102"/>
      <x:c r="CL87" s="102"/>
      <x:c r="CM87" s="102"/>
      <x:c r="CN87" s="102"/>
      <x:c r="CO87" s="102"/>
      <x:c r="CP87" s="129"/>
      <x:c r="CQ87" s="102"/>
      <x:c r="CR87" s="129"/>
      <x:c r="CS87" s="102">
        <x:v>10</x:v>
      </x:c>
      <x:c r="CT87" s="209"/>
      <x:c r="CU87" s="102"/>
      <x:c r="CV87" s="102"/>
      <x:c r="CW87" s="102"/>
      <x:c r="CX87" s="102"/>
      <x:c r="CY87" s="735" t="s">
        <x:v>243</x:v>
      </x:c>
      <x:c r="CZ87" s="209"/>
      <x:c r="DA87" s="129"/>
      <x:c r="DB87" s="209"/>
      <x:c r="DC87" s="211"/>
      <x:c r="DD87" s="209"/>
      <x:c r="DE87" s="211"/>
      <x:c r="DF87" s="209"/>
      <x:c r="DG87" s="920"/>
    </x:row>
    <x:row r="88" spans="1:111" ht="18" customHeight="1">
      <x:c r="A88" s="735" t="s">
        <x:v>1548</x:v>
      </x:c>
      <x:c r="B88" s="95"/>
      <x:c r="C88" s="129"/>
      <x:c r="D88" s="102"/>
      <x:c r="E88" s="129"/>
      <x:c r="F88" s="102"/>
      <x:c r="G88" s="129"/>
      <x:c r="H88" s="102"/>
      <x:c r="I88" s="129"/>
      <x:c r="J88" s="102"/>
      <x:c r="K88" s="102"/>
      <x:c r="L88" s="129"/>
      <x:c r="M88" s="102"/>
      <x:c r="N88" s="102"/>
      <x:c r="O88" s="102">
        <x:v>1</x:v>
      </x:c>
      <x:c r="P88" s="102">
        <x:v>1</x:v>
      </x:c>
      <x:c r="Q88" s="102"/>
      <x:c r="R88" s="129"/>
      <x:c r="S88" s="102"/>
      <x:c r="T88" s="129"/>
      <x:c r="U88" s="102"/>
      <x:c r="V88" s="129"/>
      <x:c r="W88" s="102"/>
      <x:c r="X88" s="102">
        <x:v>2</x:v>
      </x:c>
      <x:c r="Y88" s="102"/>
      <x:c r="Z88" s="102"/>
      <x:c r="AA88" s="102"/>
      <x:c r="AB88" s="102"/>
      <x:c r="AC88" s="102"/>
      <x:c r="AD88" s="102"/>
      <x:c r="AE88" s="102"/>
      <x:c r="AF88" s="102"/>
      <x:c r="AG88" s="102"/>
      <x:c r="AH88" s="102"/>
      <x:c r="AI88" s="102"/>
      <x:c r="AJ88" s="102"/>
      <x:c r="AK88" s="102"/>
      <x:c r="AL88" s="735" t="s">
        <x:v>1548</x:v>
      </x:c>
      <x:c r="AM88" s="102"/>
      <x:c r="AN88" s="129"/>
      <x:c r="AO88" s="102"/>
      <x:c r="AP88" s="102"/>
      <x:c r="AQ88" s="102"/>
      <x:c r="AR88" s="129"/>
      <x:c r="AS88" s="102"/>
      <x:c r="AT88" s="129"/>
      <x:c r="AU88" s="102"/>
      <x:c r="AV88" s="102"/>
      <x:c r="AW88" s="102"/>
      <x:c r="AX88" s="102"/>
      <x:c r="AY88" s="102"/>
      <x:c r="AZ88" s="102"/>
      <x:c r="BA88" s="129"/>
      <x:c r="BB88" s="102"/>
      <x:c r="BC88" s="102"/>
      <x:c r="BD88" s="102"/>
      <x:c r="BE88" s="102"/>
      <x:c r="BF88" s="102"/>
      <x:c r="BG88" s="102"/>
      <x:c r="BH88" s="102"/>
      <x:c r="BI88" s="102"/>
      <x:c r="BJ88" s="129"/>
      <x:c r="BK88" s="102"/>
      <x:c r="BL88" s="129"/>
      <x:c r="BM88" s="102"/>
      <x:c r="BN88" s="129"/>
      <x:c r="BO88" s="102"/>
      <x:c r="BP88" s="129"/>
      <x:c r="BQ88" s="209"/>
      <x:c r="BR88" s="102"/>
      <x:c r="BS88" s="102"/>
      <x:c r="BT88" s="102"/>
      <x:c r="BU88" s="102"/>
      <x:c r="BV88" s="735" t="s">
        <x:v>1548</x:v>
      </x:c>
      <x:c r="BW88" s="102"/>
      <x:c r="BX88" s="102"/>
      <x:c r="BY88" s="129"/>
      <x:c r="BZ88" s="102"/>
      <x:c r="CA88" s="129"/>
      <x:c r="CB88" s="102"/>
      <x:c r="CC88" s="129"/>
      <x:c r="CD88" s="102"/>
      <x:c r="CE88" s="102"/>
      <x:c r="CF88" s="129"/>
      <x:c r="CG88" s="102"/>
      <x:c r="CH88" s="102"/>
      <x:c r="CI88" s="102"/>
      <x:c r="CJ88" s="102"/>
      <x:c r="CK88" s="102"/>
      <x:c r="CL88" s="102"/>
      <x:c r="CM88" s="102"/>
      <x:c r="CN88" s="102"/>
      <x:c r="CO88" s="102"/>
      <x:c r="CP88" s="129"/>
      <x:c r="CQ88" s="102"/>
      <x:c r="CR88" s="129"/>
      <x:c r="CS88" s="102"/>
      <x:c r="CT88" s="209"/>
      <x:c r="CU88" s="102"/>
      <x:c r="CV88" s="102"/>
      <x:c r="CW88" s="102"/>
      <x:c r="CX88" s="102"/>
      <x:c r="CY88" s="735" t="s">
        <x:v>1548</x:v>
      </x:c>
      <x:c r="CZ88" s="209"/>
      <x:c r="DA88" s="129"/>
      <x:c r="DB88" s="209"/>
      <x:c r="DC88" s="211"/>
      <x:c r="DD88" s="209"/>
      <x:c r="DE88" s="211"/>
      <x:c r="DF88" s="209"/>
      <x:c r="DG88" s="920"/>
    </x:row>
    <x:row r="89" spans="1:111" ht="18" customHeight="1">
      <x:c r="A89" s="735" t="s">
        <x:v>1759</x:v>
      </x:c>
      <x:c r="B89" s="95"/>
      <x:c r="C89" s="129"/>
      <x:c r="D89" s="102"/>
      <x:c r="E89" s="129"/>
      <x:c r="F89" s="102"/>
      <x:c r="G89" s="129"/>
      <x:c r="H89" s="102"/>
      <x:c r="I89" s="129"/>
      <x:c r="J89" s="102">
        <x:v>2</x:v>
      </x:c>
      <x:c r="K89" s="102"/>
      <x:c r="L89" s="129"/>
      <x:c r="M89" s="102"/>
      <x:c r="N89" s="102"/>
      <x:c r="O89" s="102"/>
      <x:c r="P89" s="102"/>
      <x:c r="Q89" s="102"/>
      <x:c r="R89" s="129"/>
      <x:c r="S89" s="102"/>
      <x:c r="T89" s="129"/>
      <x:c r="U89" s="102"/>
      <x:c r="V89" s="129"/>
      <x:c r="W89" s="102"/>
      <x:c r="X89" s="102">
        <x:v>5</x:v>
      </x:c>
      <x:c r="Y89" s="102"/>
      <x:c r="Z89" s="102"/>
      <x:c r="AA89" s="102"/>
      <x:c r="AB89" s="102"/>
      <x:c r="AC89" s="102"/>
      <x:c r="AD89" s="102"/>
      <x:c r="AE89" s="102"/>
      <x:c r="AF89" s="102"/>
      <x:c r="AG89" s="102"/>
      <x:c r="AH89" s="102"/>
      <x:c r="AI89" s="102"/>
      <x:c r="AJ89" s="102"/>
      <x:c r="AK89" s="102"/>
      <x:c r="AL89" s="735" t="s">
        <x:v>1759</x:v>
      </x:c>
      <x:c r="AM89" s="102"/>
      <x:c r="AN89" s="129"/>
      <x:c r="AO89" s="102"/>
      <x:c r="AP89" s="102"/>
      <x:c r="AQ89" s="102"/>
      <x:c r="AR89" s="129"/>
      <x:c r="AS89" s="102"/>
      <x:c r="AT89" s="129"/>
      <x:c r="AU89" s="102"/>
      <x:c r="AV89" s="102"/>
      <x:c r="AW89" s="102"/>
      <x:c r="AX89" s="102"/>
      <x:c r="AY89" s="102"/>
      <x:c r="AZ89" s="102"/>
      <x:c r="BA89" s="129"/>
      <x:c r="BB89" s="102"/>
      <x:c r="BC89" s="102"/>
      <x:c r="BD89" s="102"/>
      <x:c r="BE89" s="102">
        <x:v>1</x:v>
      </x:c>
      <x:c r="BF89" s="102">
        <x:v>9</x:v>
      </x:c>
      <x:c r="BG89" s="102"/>
      <x:c r="BH89" s="102"/>
      <x:c r="BI89" s="102"/>
      <x:c r="BJ89" s="129"/>
      <x:c r="BK89" s="102"/>
      <x:c r="BL89" s="129"/>
      <x:c r="BM89" s="102"/>
      <x:c r="BN89" s="129"/>
      <x:c r="BO89" s="102"/>
      <x:c r="BP89" s="129"/>
      <x:c r="BQ89" s="209"/>
      <x:c r="BR89" s="102"/>
      <x:c r="BS89" s="102"/>
      <x:c r="BT89" s="102"/>
      <x:c r="BU89" s="102"/>
      <x:c r="BV89" s="735" t="s">
        <x:v>1753</x:v>
      </x:c>
      <x:c r="BW89" s="102"/>
      <x:c r="BX89" s="102"/>
      <x:c r="BY89" s="129"/>
      <x:c r="BZ89" s="102"/>
      <x:c r="CA89" s="129"/>
      <x:c r="CB89" s="102"/>
      <x:c r="CC89" s="129"/>
      <x:c r="CD89" s="102"/>
      <x:c r="CE89" s="102"/>
      <x:c r="CF89" s="129"/>
      <x:c r="CG89" s="102"/>
      <x:c r="CH89" s="102"/>
      <x:c r="CI89" s="102"/>
      <x:c r="CJ89" s="102"/>
      <x:c r="CK89" s="102"/>
      <x:c r="CL89" s="102"/>
      <x:c r="CM89" s="102"/>
      <x:c r="CN89" s="102"/>
      <x:c r="CO89" s="102"/>
      <x:c r="CP89" s="129"/>
      <x:c r="CQ89" s="102"/>
      <x:c r="CR89" s="129"/>
      <x:c r="CS89" s="102">
        <x:v>2</x:v>
      </x:c>
      <x:c r="CT89" s="209"/>
      <x:c r="CU89" s="102"/>
      <x:c r="CV89" s="102"/>
      <x:c r="CW89" s="102"/>
      <x:c r="CX89" s="102"/>
      <x:c r="CY89" s="735" t="s">
        <x:v>1753</x:v>
      </x:c>
      <x:c r="CZ89" s="209"/>
      <x:c r="DA89" s="129"/>
      <x:c r="DB89" s="209"/>
      <x:c r="DC89" s="211"/>
      <x:c r="DD89" s="209"/>
      <x:c r="DE89" s="211"/>
      <x:c r="DF89" s="209"/>
      <x:c r="DG89" s="920"/>
    </x:row>
    <x:row r="90" spans="1:111" ht="18" customHeight="1">
      <x:c r="A90" s="735" t="s">
        <x:v>1504</x:v>
      </x:c>
      <x:c r="B90" s="95"/>
      <x:c r="C90" s="129"/>
      <x:c r="D90" s="102"/>
      <x:c r="E90" s="129"/>
      <x:c r="F90" s="102"/>
      <x:c r="G90" s="129"/>
      <x:c r="H90" s="102"/>
      <x:c r="I90" s="129"/>
      <x:c r="J90" s="102">
        <x:v>1</x:v>
      </x:c>
      <x:c r="K90" s="102"/>
      <x:c r="L90" s="129"/>
      <x:c r="M90" s="102"/>
      <x:c r="N90" s="102"/>
      <x:c r="O90" s="102"/>
      <x:c r="P90" s="102"/>
      <x:c r="Q90" s="102"/>
      <x:c r="R90" s="129"/>
      <x:c r="S90" s="102"/>
      <x:c r="T90" s="129"/>
      <x:c r="U90" s="102"/>
      <x:c r="V90" s="129"/>
      <x:c r="W90" s="102"/>
      <x:c r="X90" s="102">
        <x:v>5</x:v>
      </x:c>
      <x:c r="Y90" s="102"/>
      <x:c r="Z90" s="102"/>
      <x:c r="AA90" s="102"/>
      <x:c r="AB90" s="102"/>
      <x:c r="AC90" s="102"/>
      <x:c r="AD90" s="102"/>
      <x:c r="AE90" s="102"/>
      <x:c r="AF90" s="102"/>
      <x:c r="AG90" s="102"/>
      <x:c r="AH90" s="102"/>
      <x:c r="AI90" s="102"/>
      <x:c r="AJ90" s="102"/>
      <x:c r="AK90" s="102"/>
      <x:c r="AL90" s="735" t="s">
        <x:v>1504</x:v>
      </x:c>
      <x:c r="AM90" s="102"/>
      <x:c r="AN90" s="129"/>
      <x:c r="AO90" s="102"/>
      <x:c r="AP90" s="102"/>
      <x:c r="AQ90" s="102"/>
      <x:c r="AR90" s="129"/>
      <x:c r="AS90" s="102"/>
      <x:c r="AT90" s="129"/>
      <x:c r="AU90" s="102"/>
      <x:c r="AV90" s="102"/>
      <x:c r="AW90" s="102"/>
      <x:c r="AX90" s="102"/>
      <x:c r="AY90" s="102"/>
      <x:c r="AZ90" s="102"/>
      <x:c r="BA90" s="129"/>
      <x:c r="BB90" s="102"/>
      <x:c r="BC90" s="102"/>
      <x:c r="BD90" s="102"/>
      <x:c r="BE90" s="102"/>
      <x:c r="BF90" s="102"/>
      <x:c r="BG90" s="102"/>
      <x:c r="BH90" s="102"/>
      <x:c r="BI90" s="102"/>
      <x:c r="BJ90" s="129"/>
      <x:c r="BK90" s="102"/>
      <x:c r="BL90" s="129"/>
      <x:c r="BM90" s="102"/>
      <x:c r="BN90" s="129"/>
      <x:c r="BO90" s="102"/>
      <x:c r="BP90" s="129"/>
      <x:c r="BQ90" s="209"/>
      <x:c r="BR90" s="102"/>
      <x:c r="BS90" s="102"/>
      <x:c r="BT90" s="102"/>
      <x:c r="BU90" s="102"/>
      <x:c r="BV90" s="735" t="s">
        <x:v>1736</x:v>
      </x:c>
      <x:c r="BW90" s="102"/>
      <x:c r="BX90" s="102"/>
      <x:c r="BY90" s="129"/>
      <x:c r="BZ90" s="102"/>
      <x:c r="CA90" s="129"/>
      <x:c r="CB90" s="102"/>
      <x:c r="CC90" s="129"/>
      <x:c r="CD90" s="102"/>
      <x:c r="CE90" s="102"/>
      <x:c r="CF90" s="129"/>
      <x:c r="CG90" s="102"/>
      <x:c r="CH90" s="102"/>
      <x:c r="CI90" s="102"/>
      <x:c r="CJ90" s="102"/>
      <x:c r="CK90" s="102"/>
      <x:c r="CL90" s="102"/>
      <x:c r="CM90" s="102"/>
      <x:c r="CN90" s="102"/>
      <x:c r="CO90" s="102"/>
      <x:c r="CP90" s="129"/>
      <x:c r="CQ90" s="102"/>
      <x:c r="CR90" s="129"/>
      <x:c r="CS90" s="102">
        <x:v>3</x:v>
      </x:c>
      <x:c r="CT90" s="209"/>
      <x:c r="CU90" s="102"/>
      <x:c r="CV90" s="102"/>
      <x:c r="CW90" s="102"/>
      <x:c r="CX90" s="102"/>
      <x:c r="CY90" s="735" t="s">
        <x:v>1736</x:v>
      </x:c>
      <x:c r="CZ90" s="209"/>
      <x:c r="DA90" s="129"/>
      <x:c r="DB90" s="209"/>
      <x:c r="DC90" s="211"/>
      <x:c r="DD90" s="209"/>
      <x:c r="DE90" s="211"/>
      <x:c r="DF90" s="209"/>
      <x:c r="DG90" s="920"/>
    </x:row>
    <x:row r="91" spans="1:111" ht="18" customHeight="1">
      <x:c r="A91" s="735" t="s">
        <x:v>1327</x:v>
      </x:c>
      <x:c r="B91" s="95"/>
      <x:c r="C91" s="129"/>
      <x:c r="D91" s="102"/>
      <x:c r="E91" s="129"/>
      <x:c r="F91" s="102"/>
      <x:c r="G91" s="129"/>
      <x:c r="H91" s="102"/>
      <x:c r="I91" s="129"/>
      <x:c r="J91" s="102">
        <x:v>1</x:v>
      </x:c>
      <x:c r="K91" s="102"/>
      <x:c r="L91" s="129"/>
      <x:c r="M91" s="102"/>
      <x:c r="N91" s="102"/>
      <x:c r="O91" s="102"/>
      <x:c r="P91" s="102"/>
      <x:c r="Q91" s="102"/>
      <x:c r="R91" s="129"/>
      <x:c r="S91" s="102"/>
      <x:c r="T91" s="129"/>
      <x:c r="U91" s="102"/>
      <x:c r="V91" s="129"/>
      <x:c r="W91" s="102"/>
      <x:c r="X91" s="102">
        <x:v>9</x:v>
      </x:c>
      <x:c r="Y91" s="102"/>
      <x:c r="Z91" s="102"/>
      <x:c r="AA91" s="102"/>
      <x:c r="AB91" s="102"/>
      <x:c r="AC91" s="102"/>
      <x:c r="AD91" s="102"/>
      <x:c r="AE91" s="102"/>
      <x:c r="AF91" s="102"/>
      <x:c r="AG91" s="102"/>
      <x:c r="AH91" s="102"/>
      <x:c r="AI91" s="102"/>
      <x:c r="AJ91" s="102"/>
      <x:c r="AK91" s="102"/>
      <x:c r="AL91" s="735" t="s">
        <x:v>1327</x:v>
      </x:c>
      <x:c r="AM91" s="102"/>
      <x:c r="AN91" s="129"/>
      <x:c r="AO91" s="102"/>
      <x:c r="AP91" s="102"/>
      <x:c r="AQ91" s="102"/>
      <x:c r="AR91" s="129"/>
      <x:c r="AS91" s="102"/>
      <x:c r="AT91" s="129"/>
      <x:c r="AU91" s="102"/>
      <x:c r="AV91" s="102"/>
      <x:c r="AW91" s="102"/>
      <x:c r="AX91" s="102"/>
      <x:c r="AY91" s="102"/>
      <x:c r="AZ91" s="102"/>
      <x:c r="BA91" s="129"/>
      <x:c r="BB91" s="102"/>
      <x:c r="BC91" s="102"/>
      <x:c r="BD91" s="102"/>
      <x:c r="BE91" s="102"/>
      <x:c r="BF91" s="102"/>
      <x:c r="BG91" s="102"/>
      <x:c r="BH91" s="102"/>
      <x:c r="BI91" s="102"/>
      <x:c r="BJ91" s="129"/>
      <x:c r="BK91" s="102"/>
      <x:c r="BL91" s="129"/>
      <x:c r="BM91" s="102"/>
      <x:c r="BN91" s="129"/>
      <x:c r="BO91" s="102"/>
      <x:c r="BP91" s="129"/>
      <x:c r="BQ91" s="209"/>
      <x:c r="BR91" s="102"/>
      <x:c r="BS91" s="102"/>
      <x:c r="BT91" s="102"/>
      <x:c r="BU91" s="102"/>
      <x:c r="BV91" s="735" t="s">
        <x:v>347</x:v>
      </x:c>
      <x:c r="BW91" s="102"/>
      <x:c r="BX91" s="102"/>
      <x:c r="BY91" s="129"/>
      <x:c r="BZ91" s="102"/>
      <x:c r="CA91" s="129"/>
      <x:c r="CB91" s="102"/>
      <x:c r="CC91" s="129"/>
      <x:c r="CD91" s="102"/>
      <x:c r="CE91" s="102"/>
      <x:c r="CF91" s="129"/>
      <x:c r="CG91" s="102"/>
      <x:c r="CH91" s="102"/>
      <x:c r="CI91" s="102"/>
      <x:c r="CJ91" s="102"/>
      <x:c r="CK91" s="102"/>
      <x:c r="CL91" s="102"/>
      <x:c r="CM91" s="102"/>
      <x:c r="CN91" s="102"/>
      <x:c r="CO91" s="102"/>
      <x:c r="CP91" s="129"/>
      <x:c r="CQ91" s="102"/>
      <x:c r="CR91" s="129"/>
      <x:c r="CS91" s="102"/>
      <x:c r="CT91" s="209"/>
      <x:c r="CU91" s="102"/>
      <x:c r="CV91" s="102"/>
      <x:c r="CW91" s="102"/>
      <x:c r="CX91" s="102"/>
      <x:c r="CY91" s="735" t="s">
        <x:v>347</x:v>
      </x:c>
      <x:c r="CZ91" s="209"/>
      <x:c r="DA91" s="129"/>
      <x:c r="DB91" s="209"/>
      <x:c r="DC91" s="211"/>
      <x:c r="DD91" s="209"/>
      <x:c r="DE91" s="211"/>
      <x:c r="DF91" s="209"/>
      <x:c r="DG91" s="920"/>
    </x:row>
    <x:row r="92" spans="1:111" ht="18" customHeight="1">
      <x:c r="A92" s="735" t="s">
        <x:v>1772</x:v>
      </x:c>
      <x:c r="B92" s="95"/>
      <x:c r="C92" s="129"/>
      <x:c r="D92" s="102"/>
      <x:c r="E92" s="129"/>
      <x:c r="F92" s="102"/>
      <x:c r="G92" s="129"/>
      <x:c r="H92" s="102"/>
      <x:c r="I92" s="129"/>
      <x:c r="J92" s="102">
        <x:v>2</x:v>
      </x:c>
      <x:c r="K92" s="102"/>
      <x:c r="L92" s="129"/>
      <x:c r="M92" s="102"/>
      <x:c r="N92" s="102"/>
      <x:c r="O92" s="102"/>
      <x:c r="P92" s="102"/>
      <x:c r="Q92" s="102"/>
      <x:c r="R92" s="129"/>
      <x:c r="S92" s="102">
        <x:v>1</x:v>
      </x:c>
      <x:c r="T92" s="129"/>
      <x:c r="U92" s="102"/>
      <x:c r="V92" s="129"/>
      <x:c r="W92" s="102"/>
      <x:c r="X92" s="102">
        <x:v>16</x:v>
      </x:c>
      <x:c r="Y92" s="102"/>
      <x:c r="Z92" s="102"/>
      <x:c r="AA92" s="102"/>
      <x:c r="AB92" s="102"/>
      <x:c r="AC92" s="102"/>
      <x:c r="AD92" s="102"/>
      <x:c r="AE92" s="102"/>
      <x:c r="AF92" s="102"/>
      <x:c r="AG92" s="102"/>
      <x:c r="AH92" s="102"/>
      <x:c r="AI92" s="102"/>
      <x:c r="AJ92" s="102"/>
      <x:c r="AK92" s="102"/>
      <x:c r="AL92" s="735" t="s">
        <x:v>1772</x:v>
      </x:c>
      <x:c r="AM92" s="102"/>
      <x:c r="AN92" s="129"/>
      <x:c r="AO92" s="102"/>
      <x:c r="AP92" s="102"/>
      <x:c r="AQ92" s="102"/>
      <x:c r="AR92" s="129"/>
      <x:c r="AS92" s="102"/>
      <x:c r="AT92" s="129"/>
      <x:c r="AU92" s="102"/>
      <x:c r="AV92" s="102"/>
      <x:c r="AW92" s="102"/>
      <x:c r="AX92" s="102"/>
      <x:c r="AY92" s="102"/>
      <x:c r="AZ92" s="102"/>
      <x:c r="BA92" s="129"/>
      <x:c r="BB92" s="102"/>
      <x:c r="BC92" s="102"/>
      <x:c r="BD92" s="102"/>
      <x:c r="BE92" s="102">
        <x:v>1</x:v>
      </x:c>
      <x:c r="BF92" s="102">
        <x:v>13</x:v>
      </x:c>
      <x:c r="BG92" s="102"/>
      <x:c r="BH92" s="102"/>
      <x:c r="BI92" s="102"/>
      <x:c r="BJ92" s="129"/>
      <x:c r="BK92" s="102"/>
      <x:c r="BL92" s="129"/>
      <x:c r="BM92" s="102"/>
      <x:c r="BN92" s="129"/>
      <x:c r="BO92" s="102"/>
      <x:c r="BP92" s="129"/>
      <x:c r="BQ92" s="209"/>
      <x:c r="BR92" s="102"/>
      <x:c r="BS92" s="102"/>
      <x:c r="BT92" s="102"/>
      <x:c r="BU92" s="102"/>
      <x:c r="BV92" s="735" t="s">
        <x:v>592</x:v>
      </x:c>
      <x:c r="BW92" s="102"/>
      <x:c r="BX92" s="102"/>
      <x:c r="BY92" s="129"/>
      <x:c r="BZ92" s="102"/>
      <x:c r="CA92" s="129"/>
      <x:c r="CB92" s="102"/>
      <x:c r="CC92" s="129"/>
      <x:c r="CD92" s="102"/>
      <x:c r="CE92" s="102"/>
      <x:c r="CF92" s="129"/>
      <x:c r="CG92" s="102"/>
      <x:c r="CH92" s="102"/>
      <x:c r="CI92" s="102"/>
      <x:c r="CJ92" s="102"/>
      <x:c r="CK92" s="102"/>
      <x:c r="CL92" s="102"/>
      <x:c r="CM92" s="102"/>
      <x:c r="CN92" s="102"/>
      <x:c r="CO92" s="102"/>
      <x:c r="CP92" s="129"/>
      <x:c r="CQ92" s="102"/>
      <x:c r="CR92" s="129"/>
      <x:c r="CS92" s="102"/>
      <x:c r="CT92" s="209"/>
      <x:c r="CU92" s="102"/>
      <x:c r="CV92" s="102"/>
      <x:c r="CW92" s="102"/>
      <x:c r="CX92" s="102"/>
      <x:c r="CY92" s="735" t="s">
        <x:v>592</x:v>
      </x:c>
      <x:c r="CZ92" s="209"/>
      <x:c r="DA92" s="129"/>
      <x:c r="DB92" s="209"/>
      <x:c r="DC92" s="211"/>
      <x:c r="DD92" s="209"/>
      <x:c r="DE92" s="211"/>
      <x:c r="DF92" s="209"/>
      <x:c r="DG92" s="920"/>
    </x:row>
    <x:row r="93" spans="1:111" ht="18" customHeight="1">
      <x:c r="A93" s="735" t="s">
        <x:v>1715</x:v>
      </x:c>
      <x:c r="B93" s="95"/>
      <x:c r="C93" s="129"/>
      <x:c r="D93" s="102"/>
      <x:c r="E93" s="129"/>
      <x:c r="F93" s="102"/>
      <x:c r="G93" s="129"/>
      <x:c r="H93" s="102"/>
      <x:c r="I93" s="129"/>
      <x:c r="J93" s="102">
        <x:v>1</x:v>
      </x:c>
      <x:c r="K93" s="102"/>
      <x:c r="L93" s="129"/>
      <x:c r="M93" s="102"/>
      <x:c r="N93" s="102"/>
      <x:c r="O93" s="102">
        <x:v>2</x:v>
      </x:c>
      <x:c r="P93" s="102">
        <x:v>4</x:v>
      </x:c>
      <x:c r="Q93" s="102"/>
      <x:c r="R93" s="129"/>
      <x:c r="S93" s="102"/>
      <x:c r="T93" s="129"/>
      <x:c r="U93" s="102"/>
      <x:c r="V93" s="129"/>
      <x:c r="W93" s="102"/>
      <x:c r="X93" s="102">
        <x:v>6</x:v>
      </x:c>
      <x:c r="Y93" s="102"/>
      <x:c r="Z93" s="102"/>
      <x:c r="AA93" s="102"/>
      <x:c r="AB93" s="102"/>
      <x:c r="AC93" s="102"/>
      <x:c r="AD93" s="102"/>
      <x:c r="AE93" s="102"/>
      <x:c r="AF93" s="102"/>
      <x:c r="AG93" s="102"/>
      <x:c r="AH93" s="102"/>
      <x:c r="AI93" s="102"/>
      <x:c r="AJ93" s="102"/>
      <x:c r="AK93" s="102"/>
      <x:c r="AL93" s="735" t="s">
        <x:v>1715</x:v>
      </x:c>
      <x:c r="AM93" s="102"/>
      <x:c r="AN93" s="129"/>
      <x:c r="AO93" s="102"/>
      <x:c r="AP93" s="102"/>
      <x:c r="AQ93" s="102"/>
      <x:c r="AR93" s="129"/>
      <x:c r="AS93" s="102"/>
      <x:c r="AT93" s="129"/>
      <x:c r="AU93" s="102"/>
      <x:c r="AV93" s="102"/>
      <x:c r="AW93" s="102"/>
      <x:c r="AX93" s="102"/>
      <x:c r="AY93" s="102"/>
      <x:c r="AZ93" s="102"/>
      <x:c r="BA93" s="129"/>
      <x:c r="BB93" s="102"/>
      <x:c r="BC93" s="102"/>
      <x:c r="BD93" s="102"/>
      <x:c r="BE93" s="102"/>
      <x:c r="BF93" s="102"/>
      <x:c r="BG93" s="102"/>
      <x:c r="BH93" s="102"/>
      <x:c r="BI93" s="102"/>
      <x:c r="BJ93" s="129"/>
      <x:c r="BK93" s="102"/>
      <x:c r="BL93" s="129"/>
      <x:c r="BM93" s="102"/>
      <x:c r="BN93" s="129"/>
      <x:c r="BO93" s="102"/>
      <x:c r="BP93" s="129"/>
      <x:c r="BQ93" s="209"/>
      <x:c r="BR93" s="102"/>
      <x:c r="BS93" s="102"/>
      <x:c r="BT93" s="102"/>
      <x:c r="BU93" s="102"/>
      <x:c r="BV93" s="735" t="s">
        <x:v>696</x:v>
      </x:c>
      <x:c r="BW93" s="102"/>
      <x:c r="BX93" s="102"/>
      <x:c r="BY93" s="129"/>
      <x:c r="BZ93" s="102"/>
      <x:c r="CA93" s="129"/>
      <x:c r="CB93" s="102"/>
      <x:c r="CC93" s="129"/>
      <x:c r="CD93" s="102"/>
      <x:c r="CE93" s="102"/>
      <x:c r="CF93" s="129"/>
      <x:c r="CG93" s="102"/>
      <x:c r="CH93" s="102"/>
      <x:c r="CI93" s="102"/>
      <x:c r="CJ93" s="102"/>
      <x:c r="CK93" s="102"/>
      <x:c r="CL93" s="102"/>
      <x:c r="CM93" s="102"/>
      <x:c r="CN93" s="102"/>
      <x:c r="CO93" s="102"/>
      <x:c r="CP93" s="129"/>
      <x:c r="CQ93" s="102"/>
      <x:c r="CR93" s="129"/>
      <x:c r="CS93" s="102"/>
      <x:c r="CT93" s="209"/>
      <x:c r="CU93" s="102"/>
      <x:c r="CV93" s="102"/>
      <x:c r="CW93" s="102"/>
      <x:c r="CX93" s="102"/>
      <x:c r="CY93" s="735" t="s">
        <x:v>696</x:v>
      </x:c>
      <x:c r="CZ93" s="209"/>
      <x:c r="DA93" s="129"/>
      <x:c r="DB93" s="209"/>
      <x:c r="DC93" s="211"/>
      <x:c r="DD93" s="209"/>
      <x:c r="DE93" s="211"/>
      <x:c r="DF93" s="209"/>
      <x:c r="DG93" s="920"/>
    </x:row>
    <x:row r="94" spans="1:111" ht="18" customHeight="1">
      <x:c r="A94" s="735" t="s">
        <x:v>334</x:v>
      </x:c>
      <x:c r="B94" s="95"/>
      <x:c r="C94" s="129"/>
      <x:c r="D94" s="102"/>
      <x:c r="E94" s="129"/>
      <x:c r="F94" s="102"/>
      <x:c r="G94" s="129"/>
      <x:c r="H94" s="102"/>
      <x:c r="I94" s="129"/>
      <x:c r="J94" s="102"/>
      <x:c r="K94" s="102"/>
      <x:c r="L94" s="129"/>
      <x:c r="M94" s="102"/>
      <x:c r="N94" s="102"/>
      <x:c r="O94" s="102"/>
      <x:c r="P94" s="102"/>
      <x:c r="Q94" s="102"/>
      <x:c r="R94" s="129"/>
      <x:c r="S94" s="102">
        <x:v>1</x:v>
      </x:c>
      <x:c r="T94" s="129">
        <x:v>16</x:v>
      </x:c>
      <x:c r="U94" s="102"/>
      <x:c r="V94" s="129"/>
      <x:c r="W94" s="102"/>
      <x:c r="X94" s="102">
        <x:v>4</x:v>
      </x:c>
      <x:c r="Y94" s="102"/>
      <x:c r="Z94" s="102"/>
      <x:c r="AA94" s="102"/>
      <x:c r="AB94" s="102"/>
      <x:c r="AC94" s="102"/>
      <x:c r="AD94" s="102"/>
      <x:c r="AE94" s="102"/>
      <x:c r="AF94" s="102"/>
      <x:c r="AG94" s="102"/>
      <x:c r="AH94" s="102"/>
      <x:c r="AI94" s="102"/>
      <x:c r="AJ94" s="102"/>
      <x:c r="AK94" s="102"/>
      <x:c r="AL94" s="735" t="s">
        <x:v>334</x:v>
      </x:c>
      <x:c r="AM94" s="102"/>
      <x:c r="AN94" s="129"/>
      <x:c r="AO94" s="102"/>
      <x:c r="AP94" s="102"/>
      <x:c r="AQ94" s="102"/>
      <x:c r="AR94" s="129"/>
      <x:c r="AS94" s="102"/>
      <x:c r="AT94" s="129"/>
      <x:c r="AU94" s="102"/>
      <x:c r="AV94" s="102"/>
      <x:c r="AW94" s="102"/>
      <x:c r="AX94" s="102"/>
      <x:c r="AY94" s="102"/>
      <x:c r="AZ94" s="102"/>
      <x:c r="BA94" s="129"/>
      <x:c r="BB94" s="102"/>
      <x:c r="BC94" s="102"/>
      <x:c r="BD94" s="102"/>
      <x:c r="BE94" s="102">
        <x:v>1</x:v>
      </x:c>
      <x:c r="BF94" s="102">
        <x:v>8</x:v>
      </x:c>
      <x:c r="BG94" s="102"/>
      <x:c r="BH94" s="102"/>
      <x:c r="BI94" s="102"/>
      <x:c r="BJ94" s="129"/>
      <x:c r="BK94" s="102"/>
      <x:c r="BL94" s="129"/>
      <x:c r="BM94" s="102"/>
      <x:c r="BN94" s="129"/>
      <x:c r="BO94" s="102"/>
      <x:c r="BP94" s="129"/>
      <x:c r="BQ94" s="209"/>
      <x:c r="BR94" s="102"/>
      <x:c r="BS94" s="102"/>
      <x:c r="BT94" s="102"/>
      <x:c r="BU94" s="102"/>
      <x:c r="BV94" s="735" t="s">
        <x:v>334</x:v>
      </x:c>
      <x:c r="BW94" s="102"/>
      <x:c r="BX94" s="102"/>
      <x:c r="BY94" s="129"/>
      <x:c r="BZ94" s="102"/>
      <x:c r="CA94" s="129"/>
      <x:c r="CB94" s="102"/>
      <x:c r="CC94" s="129"/>
      <x:c r="CD94" s="102"/>
      <x:c r="CE94" s="102"/>
      <x:c r="CF94" s="129"/>
      <x:c r="CG94" s="102"/>
      <x:c r="CH94" s="102"/>
      <x:c r="CI94" s="102"/>
      <x:c r="CJ94" s="102"/>
      <x:c r="CK94" s="102"/>
      <x:c r="CL94" s="102"/>
      <x:c r="CM94" s="102"/>
      <x:c r="CN94" s="102"/>
      <x:c r="CO94" s="102"/>
      <x:c r="CP94" s="129"/>
      <x:c r="CQ94" s="102">
        <x:v>1</x:v>
      </x:c>
      <x:c r="CR94" s="129"/>
      <x:c r="CS94" s="102">
        <x:v>8</x:v>
      </x:c>
      <x:c r="CT94" s="209">
        <x:v>1</x:v>
      </x:c>
      <x:c r="CU94" s="102">
        <x:v>1</x:v>
      </x:c>
      <x:c r="CV94" s="102"/>
      <x:c r="CW94" s="102"/>
      <x:c r="CX94" s="102"/>
      <x:c r="CY94" s="735" t="s">
        <x:v>334</x:v>
      </x:c>
      <x:c r="CZ94" s="209"/>
      <x:c r="DA94" s="129"/>
      <x:c r="DB94" s="209"/>
      <x:c r="DC94" s="211"/>
      <x:c r="DD94" s="209"/>
      <x:c r="DE94" s="211"/>
      <x:c r="DF94" s="209"/>
      <x:c r="DG94" s="920"/>
    </x:row>
    <x:row r="95" spans="1:111" ht="18" customHeight="1">
      <x:c r="A95" s="735" t="s">
        <x:v>606</x:v>
      </x:c>
      <x:c r="B95" s="95"/>
      <x:c r="C95" s="129"/>
      <x:c r="D95" s="102"/>
      <x:c r="E95" s="129"/>
      <x:c r="F95" s="102"/>
      <x:c r="G95" s="129"/>
      <x:c r="H95" s="102"/>
      <x:c r="I95" s="129"/>
      <x:c r="J95" s="102"/>
      <x:c r="K95" s="102"/>
      <x:c r="L95" s="129"/>
      <x:c r="M95" s="102"/>
      <x:c r="N95" s="102"/>
      <x:c r="O95" s="102"/>
      <x:c r="P95" s="102"/>
      <x:c r="Q95" s="102"/>
      <x:c r="R95" s="129"/>
      <x:c r="S95" s="102"/>
      <x:c r="T95" s="129"/>
      <x:c r="U95" s="102"/>
      <x:c r="V95" s="129"/>
      <x:c r="W95" s="102"/>
      <x:c r="X95" s="102">
        <x:v>3</x:v>
      </x:c>
      <x:c r="Y95" s="102"/>
      <x:c r="Z95" s="102"/>
      <x:c r="AA95" s="102"/>
      <x:c r="AB95" s="102"/>
      <x:c r="AC95" s="102"/>
      <x:c r="AD95" s="102"/>
      <x:c r="AE95" s="102"/>
      <x:c r="AF95" s="102"/>
      <x:c r="AG95" s="102"/>
      <x:c r="AH95" s="102"/>
      <x:c r="AI95" s="102"/>
      <x:c r="AJ95" s="102"/>
      <x:c r="AK95" s="102"/>
      <x:c r="AL95" s="735" t="s">
        <x:v>606</x:v>
      </x:c>
      <x:c r="AM95" s="102"/>
      <x:c r="AN95" s="129"/>
      <x:c r="AO95" s="102"/>
      <x:c r="AP95" s="102"/>
      <x:c r="AQ95" s="102"/>
      <x:c r="AR95" s="129"/>
      <x:c r="AS95" s="102"/>
      <x:c r="AT95" s="129"/>
      <x:c r="AU95" s="102"/>
      <x:c r="AV95" s="102"/>
      <x:c r="AW95" s="102"/>
      <x:c r="AX95" s="102"/>
      <x:c r="AY95" s="102"/>
      <x:c r="AZ95" s="102"/>
      <x:c r="BA95" s="129"/>
      <x:c r="BB95" s="102"/>
      <x:c r="BC95" s="102"/>
      <x:c r="BD95" s="102"/>
      <x:c r="BE95" s="102">
        <x:v>1</x:v>
      </x:c>
      <x:c r="BF95" s="102">
        <x:v>4</x:v>
      </x:c>
      <x:c r="BG95" s="102"/>
      <x:c r="BH95" s="102"/>
      <x:c r="BI95" s="102"/>
      <x:c r="BJ95" s="129"/>
      <x:c r="BK95" s="102"/>
      <x:c r="BL95" s="129"/>
      <x:c r="BM95" s="102"/>
      <x:c r="BN95" s="129"/>
      <x:c r="BO95" s="102"/>
      <x:c r="BP95" s="129"/>
      <x:c r="BQ95" s="209"/>
      <x:c r="BR95" s="102"/>
      <x:c r="BS95" s="102"/>
      <x:c r="BT95" s="102"/>
      <x:c r="BU95" s="102"/>
      <x:c r="BV95" s="735" t="s">
        <x:v>606</x:v>
      </x:c>
      <x:c r="BW95" s="102"/>
      <x:c r="BX95" s="102"/>
      <x:c r="BY95" s="129"/>
      <x:c r="BZ95" s="102"/>
      <x:c r="CA95" s="129"/>
      <x:c r="CB95" s="102"/>
      <x:c r="CC95" s="129"/>
      <x:c r="CD95" s="102"/>
      <x:c r="CE95" s="102"/>
      <x:c r="CF95" s="129"/>
      <x:c r="CG95" s="102"/>
      <x:c r="CH95" s="102"/>
      <x:c r="CI95" s="102"/>
      <x:c r="CJ95" s="102"/>
      <x:c r="CK95" s="102"/>
      <x:c r="CL95" s="102"/>
      <x:c r="CM95" s="102"/>
      <x:c r="CN95" s="102"/>
      <x:c r="CO95" s="102"/>
      <x:c r="CP95" s="129"/>
      <x:c r="CQ95" s="102">
        <x:v>1</x:v>
      </x:c>
      <x:c r="CR95" s="129">
        <x:v>14</x:v>
      </x:c>
      <x:c r="CS95" s="102"/>
      <x:c r="CT95" s="209"/>
      <x:c r="CU95" s="102"/>
      <x:c r="CV95" s="102">
        <x:v>1</x:v>
      </x:c>
      <x:c r="CW95" s="102"/>
      <x:c r="CX95" s="102"/>
      <x:c r="CY95" s="735" t="s">
        <x:v>606</x:v>
      </x:c>
      <x:c r="CZ95" s="209"/>
      <x:c r="DA95" s="129"/>
      <x:c r="DB95" s="209"/>
      <x:c r="DC95" s="211"/>
      <x:c r="DD95" s="209"/>
      <x:c r="DE95" s="211"/>
      <x:c r="DF95" s="209"/>
      <x:c r="DG95" s="920"/>
    </x:row>
    <x:row r="96" spans="1:111" ht="18" customHeight="1">
      <x:c r="A96" s="286" t="s">
        <x:v>1142</x:v>
      </x:c>
      <x:c r="B96" s="95">
        <x:f>SUM(B97:B98)</x:f>
        <x:v>1</x:v>
      </x:c>
      <x:c r="C96" s="272">
        <x:f t="shared" ref="C96:BN96" si="37">SUM(C97:C98)</x:f>
        <x:v>100</x:v>
      </x:c>
      <x:c r="D96" s="95">
        <x:f t="shared" si="37"/>
        <x:v>1</x:v>
      </x:c>
      <x:c r="E96" s="272">
        <x:f t="shared" si="37"/>
        <x:v>9600</x:v>
      </x:c>
      <x:c r="F96" s="95">
        <x:f t="shared" si="37"/>
        <x:v>1</x:v>
      </x:c>
      <x:c r="G96" s="272">
        <x:f t="shared" si="37"/>
        <x:v>3.5</x:v>
      </x:c>
      <x:c r="H96" s="95">
        <x:f t="shared" si="37"/>
        <x:v>0</x:v>
      </x:c>
      <x:c r="I96" s="272">
        <x:f t="shared" si="37"/>
        <x:v>0</x:v>
      </x:c>
      <x:c r="J96" s="95">
        <x:f t="shared" si="37"/>
        <x:v>12</x:v>
      </x:c>
      <x:c r="K96" s="95">
        <x:f t="shared" si="37"/>
        <x:v>1</x:v>
      </x:c>
      <x:c r="L96" s="272">
        <x:f t="shared" si="37"/>
        <x:v>100</x:v>
      </x:c>
      <x:c r="M96" s="95">
        <x:f t="shared" si="37"/>
        <x:v>0</x:v>
      </x:c>
      <x:c r="N96" s="95">
        <x:f t="shared" si="37"/>
        <x:v>0</x:v>
      </x:c>
      <x:c r="O96" s="95">
        <x:f t="shared" si="37"/>
        <x:v>0</x:v>
      </x:c>
      <x:c r="P96" s="95">
        <x:f t="shared" si="37"/>
        <x:v>0</x:v>
      </x:c>
      <x:c r="Q96" s="95">
        <x:f t="shared" si="37"/>
        <x:v>0</x:v>
      </x:c>
      <x:c r="R96" s="272">
        <x:f t="shared" si="37"/>
        <x:v>0</x:v>
      </x:c>
      <x:c r="S96" s="95">
        <x:f t="shared" si="37"/>
        <x:v>4</x:v>
      </x:c>
      <x:c r="T96" s="272">
        <x:f t="shared" si="37"/>
        <x:v>144</x:v>
      </x:c>
      <x:c r="U96" s="95">
        <x:f t="shared" si="37"/>
        <x:v>0</x:v>
      </x:c>
      <x:c r="V96" s="272">
        <x:f t="shared" si="37"/>
        <x:v>0</x:v>
      </x:c>
      <x:c r="W96" s="95">
        <x:f t="shared" si="37"/>
        <x:v>0</x:v>
      </x:c>
      <x:c r="X96" s="95">
        <x:f t="shared" si="37"/>
        <x:v>0</x:v>
      </x:c>
      <x:c r="Y96" s="95">
        <x:f t="shared" si="37"/>
        <x:v>0</x:v>
      </x:c>
      <x:c r="Z96" s="95">
        <x:f t="shared" si="37"/>
        <x:v>0</x:v>
      </x:c>
      <x:c r="AA96" s="95">
        <x:f t="shared" si="37"/>
        <x:v>0</x:v>
      </x:c>
      <x:c r="AB96" s="95">
        <x:f t="shared" si="37"/>
        <x:v>0</x:v>
      </x:c>
      <x:c r="AC96" s="95">
        <x:f t="shared" si="37"/>
        <x:v>0</x:v>
      </x:c>
      <x:c r="AD96" s="95">
        <x:f t="shared" si="37"/>
        <x:v>0</x:v>
      </x:c>
      <x:c r="AE96" s="95">
        <x:f t="shared" si="37"/>
        <x:v>0</x:v>
      </x:c>
      <x:c r="AF96" s="95">
        <x:f t="shared" si="37"/>
        <x:v>0</x:v>
      </x:c>
      <x:c r="AG96" s="95">
        <x:f t="shared" si="37"/>
        <x:v>0</x:v>
      </x:c>
      <x:c r="AH96" s="95">
        <x:f t="shared" si="37"/>
        <x:v>0</x:v>
      </x:c>
      <x:c r="AI96" s="95">
        <x:f t="shared" si="37"/>
        <x:v>0</x:v>
      </x:c>
      <x:c r="AJ96" s="95">
        <x:f t="shared" si="37"/>
        <x:v>0</x:v>
      </x:c>
      <x:c r="AK96" s="95">
        <x:f t="shared" si="37"/>
        <x:v>0</x:v>
      </x:c>
      <x:c r="AL96" s="286" t="s">
        <x:v>1142</x:v>
      </x:c>
      <x:c r="AM96" s="95">
        <x:f t="shared" si="37"/>
        <x:v>0</x:v>
      </x:c>
      <x:c r="AN96" s="272">
        <x:f t="shared" si="37"/>
        <x:v>0</x:v>
      </x:c>
      <x:c r="AO96" s="95">
        <x:f t="shared" si="37"/>
        <x:v>0</x:v>
      </x:c>
      <x:c r="AP96" s="95">
        <x:f t="shared" si="37"/>
        <x:v>0</x:v>
      </x:c>
      <x:c r="AQ96" s="95">
        <x:f t="shared" si="37"/>
        <x:v>0</x:v>
      </x:c>
      <x:c r="AR96" s="272">
        <x:f t="shared" si="37"/>
        <x:v>0</x:v>
      </x:c>
      <x:c r="AS96" s="95">
        <x:f t="shared" si="37"/>
        <x:v>0</x:v>
      </x:c>
      <x:c r="AT96" s="272">
        <x:f t="shared" si="37"/>
        <x:v>0</x:v>
      </x:c>
      <x:c r="AU96" s="95">
        <x:f t="shared" si="37"/>
        <x:v>0</x:v>
      </x:c>
      <x:c r="AV96" s="95">
        <x:f t="shared" si="37"/>
        <x:v>0</x:v>
      </x:c>
      <x:c r="AW96" s="95">
        <x:f t="shared" si="37"/>
        <x:v>6</x:v>
      </x:c>
      <x:c r="AX96" s="95">
        <x:f t="shared" si="37"/>
        <x:v>2</x:v>
      </x:c>
      <x:c r="AY96" s="95">
        <x:f t="shared" si="37"/>
        <x:v>0</x:v>
      </x:c>
      <x:c r="AZ96" s="95">
        <x:f t="shared" si="37"/>
        <x:v>1</x:v>
      </x:c>
      <x:c r="BA96" s="272">
        <x:f t="shared" si="37"/>
        <x:v>5</x:v>
      </x:c>
      <x:c r="BB96" s="95">
        <x:f t="shared" si="37"/>
        <x:v>0</x:v>
      </x:c>
      <x:c r="BC96" s="95">
        <x:f t="shared" si="37"/>
        <x:v>0</x:v>
      </x:c>
      <x:c r="BD96" s="95">
        <x:f t="shared" si="37"/>
        <x:v>1</x:v>
      </x:c>
      <x:c r="BE96" s="95">
        <x:f t="shared" si="37"/>
        <x:v>6</x:v>
      </x:c>
      <x:c r="BF96" s="95">
        <x:f t="shared" si="37"/>
        <x:v>112</x:v>
      </x:c>
      <x:c r="BG96" s="95">
        <x:f t="shared" si="37"/>
        <x:v>0</x:v>
      </x:c>
      <x:c r="BH96" s="95">
        <x:f t="shared" si="37"/>
        <x:v>0</x:v>
      </x:c>
      <x:c r="BI96" s="95">
        <x:f t="shared" si="37"/>
        <x:v>0</x:v>
      </x:c>
      <x:c r="BJ96" s="272">
        <x:f t="shared" si="37"/>
        <x:v>0</x:v>
      </x:c>
      <x:c r="BK96" s="95">
        <x:f t="shared" si="37"/>
        <x:v>0</x:v>
      </x:c>
      <x:c r="BL96" s="272">
        <x:f t="shared" si="37"/>
        <x:v>0</x:v>
      </x:c>
      <x:c r="BM96" s="95">
        <x:f t="shared" si="37"/>
        <x:v>0</x:v>
      </x:c>
      <x:c r="BN96" s="272">
        <x:f t="shared" si="37"/>
        <x:v>0</x:v>
      </x:c>
      <x:c r="BO96" s="95">
        <x:f t="shared" ref="BO96:DG96" si="38">SUM(BO97:BO98)</x:f>
        <x:v>0</x:v>
      </x:c>
      <x:c r="BP96" s="272">
        <x:f t="shared" si="38"/>
        <x:v>0</x:v>
      </x:c>
      <x:c r="BQ96" s="95">
        <x:f t="shared" si="38"/>
        <x:v>0</x:v>
      </x:c>
      <x:c r="BR96" s="95">
        <x:f t="shared" si="38"/>
        <x:v>0</x:v>
      </x:c>
      <x:c r="BS96" s="95">
        <x:f t="shared" si="38"/>
        <x:v>0</x:v>
      </x:c>
      <x:c r="BT96" s="95">
        <x:f t="shared" si="38"/>
        <x:v>0</x:v>
      </x:c>
      <x:c r="BU96" s="95">
        <x:f t="shared" si="38"/>
        <x:v>0</x:v>
      </x:c>
      <x:c r="BV96" s="286" t="s">
        <x:v>1142</x:v>
      </x:c>
      <x:c r="BW96" s="95">
        <x:f t="shared" si="38"/>
        <x:v>2</x:v>
      </x:c>
      <x:c r="BX96" s="95">
        <x:f t="shared" si="38"/>
        <x:v>71</x:v>
      </x:c>
      <x:c r="BY96" s="272">
        <x:f t="shared" si="38"/>
        <x:v>2000</x:v>
      </x:c>
      <x:c r="BZ96" s="95">
        <x:f t="shared" si="38"/>
        <x:v>0</x:v>
      </x:c>
      <x:c r="CA96" s="272">
        <x:f t="shared" si="38"/>
        <x:v>0</x:v>
      </x:c>
      <x:c r="CB96" s="95">
        <x:f t="shared" si="38"/>
        <x:v>0</x:v>
      </x:c>
      <x:c r="CC96" s="272">
        <x:f t="shared" si="38"/>
        <x:v>0</x:v>
      </x:c>
      <x:c r="CD96" s="95">
        <x:f t="shared" si="38"/>
        <x:v>0</x:v>
      </x:c>
      <x:c r="CE96" s="95">
        <x:f t="shared" si="38"/>
        <x:v>3</x:v>
      </x:c>
      <x:c r="CF96" s="272">
        <x:f t="shared" si="38"/>
        <x:v>54</x:v>
      </x:c>
      <x:c r="CG96" s="95">
        <x:f t="shared" si="38"/>
        <x:v>0</x:v>
      </x:c>
      <x:c r="CH96" s="95">
        <x:f t="shared" si="38"/>
        <x:v>10</x:v>
      </x:c>
      <x:c r="CI96" s="95">
        <x:f t="shared" si="38"/>
        <x:v>0</x:v>
      </x:c>
      <x:c r="CJ96" s="95">
        <x:f t="shared" si="38"/>
        <x:v>5</x:v>
      </x:c>
      <x:c r="CK96" s="95">
        <x:f t="shared" si="38"/>
        <x:v>0</x:v>
      </x:c>
      <x:c r="CL96" s="95">
        <x:f t="shared" si="38"/>
        <x:v>1</x:v>
      </x:c>
      <x:c r="CM96" s="95">
        <x:f t="shared" si="38"/>
        <x:v>0</x:v>
      </x:c>
      <x:c r="CN96" s="95">
        <x:f t="shared" si="38"/>
        <x:v>0</x:v>
      </x:c>
      <x:c r="CO96" s="95">
        <x:f t="shared" si="38"/>
        <x:v>1</x:v>
      </x:c>
      <x:c r="CP96" s="272">
        <x:f t="shared" si="38"/>
        <x:v>98</x:v>
      </x:c>
      <x:c r="CQ96" s="95">
        <x:f t="shared" si="38"/>
        <x:v>4</x:v>
      </x:c>
      <x:c r="CR96" s="272">
        <x:f t="shared" si="38"/>
        <x:v>120</x:v>
      </x:c>
      <x:c r="CS96" s="95">
        <x:f t="shared" si="38"/>
        <x:v>234</x:v>
      </x:c>
      <x:c r="CT96" s="95">
        <x:f t="shared" si="38"/>
        <x:v>0</x:v>
      </x:c>
      <x:c r="CU96" s="95">
        <x:f t="shared" si="38"/>
        <x:v>12</x:v>
      </x:c>
      <x:c r="CV96" s="95">
        <x:f t="shared" si="38"/>
        <x:v>12</x:v>
      </x:c>
      <x:c r="CW96" s="95">
        <x:f t="shared" si="38"/>
        <x:v>0</x:v>
      </x:c>
      <x:c r="CX96" s="95">
        <x:f t="shared" si="38"/>
        <x:v>0</x:v>
      </x:c>
      <x:c r="CY96" s="286" t="s">
        <x:v>1142</x:v>
      </x:c>
      <x:c r="CZ96" s="95">
        <x:f t="shared" si="38"/>
        <x:v>0</x:v>
      </x:c>
      <x:c r="DA96" s="272">
        <x:f t="shared" si="38"/>
        <x:v>0</x:v>
      </x:c>
      <x:c r="DB96" s="95">
        <x:f t="shared" si="38"/>
        <x:v>0</x:v>
      </x:c>
      <x:c r="DC96" s="272">
        <x:f t="shared" si="38"/>
        <x:v>0</x:v>
      </x:c>
      <x:c r="DD96" s="95">
        <x:f t="shared" si="38"/>
        <x:v>0</x:v>
      </x:c>
      <x:c r="DE96" s="272">
        <x:f t="shared" si="38"/>
        <x:v>0</x:v>
      </x:c>
      <x:c r="DF96" s="95">
        <x:f t="shared" si="38"/>
        <x:v>0</x:v>
      </x:c>
      <x:c r="DG96" s="272">
        <x:f t="shared" si="38"/>
        <x:v>0</x:v>
      </x:c>
    </x:row>
    <x:row r="97" spans="1:111" ht="18" customHeight="1">
      <x:c r="A97" s="735" t="s">
        <x:v>609</x:v>
      </x:c>
      <x:c r="B97" s="95">
        <x:v>1</x:v>
      </x:c>
      <x:c r="C97" s="129">
        <x:v>100</x:v>
      </x:c>
      <x:c r="D97" s="102">
        <x:v>1</x:v>
      </x:c>
      <x:c r="E97" s="129">
        <x:v>9600</x:v>
      </x:c>
      <x:c r="F97" s="102">
        <x:v>1</x:v>
      </x:c>
      <x:c r="G97" s="129">
        <x:v>3.5</x:v>
      </x:c>
      <x:c r="H97" s="102">
        <x:v>0</x:v>
      </x:c>
      <x:c r="I97" s="129">
        <x:v>0</x:v>
      </x:c>
      <x:c r="J97" s="102">
        <x:v>10</x:v>
      </x:c>
      <x:c r="K97" s="102">
        <x:v>1</x:v>
      </x:c>
      <x:c r="L97" s="129">
        <x:v>100</x:v>
      </x:c>
      <x:c r="M97" s="102">
        <x:v>0</x:v>
      </x:c>
      <x:c r="N97" s="102">
        <x:v>0</x:v>
      </x:c>
      <x:c r="O97" s="102">
        <x:v>0</x:v>
      </x:c>
      <x:c r="P97" s="102">
        <x:v>0</x:v>
      </x:c>
      <x:c r="Q97" s="102">
        <x:v>0</x:v>
      </x:c>
      <x:c r="R97" s="129">
        <x:v>0</x:v>
      </x:c>
      <x:c r="S97" s="102">
        <x:v>4</x:v>
      </x:c>
      <x:c r="T97" s="129">
        <x:v>144</x:v>
      </x:c>
      <x:c r="U97" s="102">
        <x:v>0</x:v>
      </x:c>
      <x:c r="V97" s="129">
        <x:v>0</x:v>
      </x:c>
      <x:c r="W97" s="102">
        <x:v>0</x:v>
      </x:c>
      <x:c r="X97" s="102">
        <x:v>0</x:v>
      </x:c>
      <x:c r="Y97" s="102">
        <x:v>0</x:v>
      </x:c>
      <x:c r="Z97" s="102">
        <x:v>0</x:v>
      </x:c>
      <x:c r="AA97" s="102">
        <x:v>0</x:v>
      </x:c>
      <x:c r="AB97" s="102">
        <x:v>0</x:v>
      </x:c>
      <x:c r="AC97" s="102">
        <x:v>0</x:v>
      </x:c>
      <x:c r="AD97" s="102">
        <x:v>0</x:v>
      </x:c>
      <x:c r="AE97" s="102">
        <x:v>0</x:v>
      </x:c>
      <x:c r="AF97" s="102">
        <x:v>0</x:v>
      </x:c>
      <x:c r="AG97" s="102">
        <x:v>0</x:v>
      </x:c>
      <x:c r="AH97" s="102">
        <x:v>0</x:v>
      </x:c>
      <x:c r="AI97" s="102">
        <x:v>0</x:v>
      </x:c>
      <x:c r="AJ97" s="102">
        <x:v>0</x:v>
      </x:c>
      <x:c r="AK97" s="102">
        <x:v>0</x:v>
      </x:c>
      <x:c r="AL97" s="735" t="s">
        <x:v>609</x:v>
      </x:c>
      <x:c r="AM97" s="102">
        <x:v>0</x:v>
      </x:c>
      <x:c r="AN97" s="129">
        <x:v>0</x:v>
      </x:c>
      <x:c r="AO97" s="102">
        <x:v>0</x:v>
      </x:c>
      <x:c r="AP97" s="102">
        <x:v>0</x:v>
      </x:c>
      <x:c r="AQ97" s="102">
        <x:v>0</x:v>
      </x:c>
      <x:c r="AR97" s="129">
        <x:v>0</x:v>
      </x:c>
      <x:c r="AS97" s="102">
        <x:v>0</x:v>
      </x:c>
      <x:c r="AT97" s="129">
        <x:v>0</x:v>
      </x:c>
      <x:c r="AU97" s="102">
        <x:v>0</x:v>
      </x:c>
      <x:c r="AV97" s="102">
        <x:v>0</x:v>
      </x:c>
      <x:c r="AW97" s="102">
        <x:v>6</x:v>
      </x:c>
      <x:c r="AX97" s="102">
        <x:v>1</x:v>
      </x:c>
      <x:c r="AY97" s="102">
        <x:v>0</x:v>
      </x:c>
      <x:c r="AZ97" s="102">
        <x:v>1</x:v>
      </x:c>
      <x:c r="BA97" s="129">
        <x:v>5</x:v>
      </x:c>
      <x:c r="BB97" s="102">
        <x:v>0</x:v>
      </x:c>
      <x:c r="BC97" s="102">
        <x:v>0</x:v>
      </x:c>
      <x:c r="BD97" s="102">
        <x:v>1</x:v>
      </x:c>
      <x:c r="BE97" s="102">
        <x:v>5</x:v>
      </x:c>
      <x:c r="BF97" s="102">
        <x:v>102</x:v>
      </x:c>
      <x:c r="BG97" s="102">
        <x:v>0</x:v>
      </x:c>
      <x:c r="BH97" s="102">
        <x:v>0</x:v>
      </x:c>
      <x:c r="BI97" s="102">
        <x:v>0</x:v>
      </x:c>
      <x:c r="BJ97" s="129">
        <x:v>0</x:v>
      </x:c>
      <x:c r="BK97" s="102">
        <x:v>0</x:v>
      </x:c>
      <x:c r="BL97" s="129">
        <x:v>0</x:v>
      </x:c>
      <x:c r="BM97" s="102">
        <x:v>0</x:v>
      </x:c>
      <x:c r="BN97" s="129">
        <x:v>0</x:v>
      </x:c>
      <x:c r="BO97" s="102">
        <x:v>0</x:v>
      </x:c>
      <x:c r="BP97" s="129">
        <x:v>0</x:v>
      </x:c>
      <x:c r="BQ97" s="734"/>
      <x:c r="BR97" s="102">
        <x:v>0</x:v>
      </x:c>
      <x:c r="BS97" s="102">
        <x:v>0</x:v>
      </x:c>
      <x:c r="BT97" s="102">
        <x:v>0</x:v>
      </x:c>
      <x:c r="BU97" s="102">
        <x:v>0</x:v>
      </x:c>
      <x:c r="BV97" s="735" t="s">
        <x:v>609</x:v>
      </x:c>
      <x:c r="BW97" s="102">
        <x:v>2</x:v>
      </x:c>
      <x:c r="BX97" s="102">
        <x:v>71</x:v>
      </x:c>
      <x:c r="BY97" s="129">
        <x:v>2000</x:v>
      </x:c>
      <x:c r="BZ97" s="102">
        <x:v>0</x:v>
      </x:c>
      <x:c r="CA97" s="129">
        <x:v>0</x:v>
      </x:c>
      <x:c r="CB97" s="102">
        <x:v>0</x:v>
      </x:c>
      <x:c r="CC97" s="129">
        <x:v>0</x:v>
      </x:c>
      <x:c r="CD97" s="102">
        <x:v>0</x:v>
      </x:c>
      <x:c r="CE97" s="102">
        <x:v>3</x:v>
      </x:c>
      <x:c r="CF97" s="129">
        <x:v>54</x:v>
      </x:c>
      <x:c r="CG97" s="102"/>
      <x:c r="CH97" s="102">
        <x:v>10</x:v>
      </x:c>
      <x:c r="CI97" s="102">
        <x:v>0</x:v>
      </x:c>
      <x:c r="CJ97" s="102">
        <x:v>5</x:v>
      </x:c>
      <x:c r="CK97" s="102">
        <x:v>0</x:v>
      </x:c>
      <x:c r="CL97" s="102">
        <x:v>1</x:v>
      </x:c>
      <x:c r="CM97" s="102"/>
      <x:c r="CN97" s="102">
        <x:v>0</x:v>
      </x:c>
      <x:c r="CO97" s="102">
        <x:v>1</x:v>
      </x:c>
      <x:c r="CP97" s="129">
        <x:v>98</x:v>
      </x:c>
      <x:c r="CQ97" s="102">
        <x:v>4</x:v>
      </x:c>
      <x:c r="CR97" s="129">
        <x:v>120</x:v>
      </x:c>
      <x:c r="CS97" s="102">
        <x:v>188</x:v>
      </x:c>
      <x:c r="CT97" s="209"/>
      <x:c r="CU97" s="102">
        <x:v>10</x:v>
      </x:c>
      <x:c r="CV97" s="102">
        <x:v>10</x:v>
      </x:c>
      <x:c r="CW97" s="102"/>
      <x:c r="CX97" s="102"/>
      <x:c r="CY97" s="735" t="s">
        <x:v>609</x:v>
      </x:c>
      <x:c r="CZ97" s="209"/>
      <x:c r="DA97" s="129"/>
      <x:c r="DB97" s="209"/>
      <x:c r="DC97" s="211"/>
      <x:c r="DD97" s="209"/>
      <x:c r="DE97" s="211"/>
      <x:c r="DF97" s="209"/>
      <x:c r="DG97" s="920"/>
    </x:row>
    <x:row r="98" spans="1:111" ht="18" customHeight="1">
      <x:c r="A98" s="735" t="s">
        <x:v>761</x:v>
      </x:c>
      <x:c r="B98" s="95">
        <x:v>0</x:v>
      </x:c>
      <x:c r="C98" s="129">
        <x:v>0</x:v>
      </x:c>
      <x:c r="D98" s="102">
        <x:v>0</x:v>
      </x:c>
      <x:c r="E98" s="129">
        <x:v>0</x:v>
      </x:c>
      <x:c r="F98" s="102">
        <x:v>0</x:v>
      </x:c>
      <x:c r="G98" s="129">
        <x:v>0</x:v>
      </x:c>
      <x:c r="H98" s="102">
        <x:v>0</x:v>
      </x:c>
      <x:c r="I98" s="129">
        <x:v>0</x:v>
      </x:c>
      <x:c r="J98" s="102">
        <x:v>2</x:v>
      </x:c>
      <x:c r="K98" s="102">
        <x:v>0</x:v>
      </x:c>
      <x:c r="L98" s="129">
        <x:v>0</x:v>
      </x:c>
      <x:c r="M98" s="102">
        <x:v>0</x:v>
      </x:c>
      <x:c r="N98" s="102">
        <x:v>0</x:v>
      </x:c>
      <x:c r="O98" s="102">
        <x:v>0</x:v>
      </x:c>
      <x:c r="P98" s="102">
        <x:v>0</x:v>
      </x:c>
      <x:c r="Q98" s="102">
        <x:v>0</x:v>
      </x:c>
      <x:c r="R98" s="129">
        <x:v>0</x:v>
      </x:c>
      <x:c r="S98" s="102">
        <x:v>0</x:v>
      </x:c>
      <x:c r="T98" s="129">
        <x:v>0</x:v>
      </x:c>
      <x:c r="U98" s="102">
        <x:v>0</x:v>
      </x:c>
      <x:c r="V98" s="129">
        <x:v>0</x:v>
      </x:c>
      <x:c r="W98" s="102">
        <x:v>0</x:v>
      </x:c>
      <x:c r="X98" s="102">
        <x:v>0</x:v>
      </x:c>
      <x:c r="Y98" s="102">
        <x:v>0</x:v>
      </x:c>
      <x:c r="Z98" s="102">
        <x:v>0</x:v>
      </x:c>
      <x:c r="AA98" s="102">
        <x:v>0</x:v>
      </x:c>
      <x:c r="AB98" s="102">
        <x:v>0</x:v>
      </x:c>
      <x:c r="AC98" s="102">
        <x:v>0</x:v>
      </x:c>
      <x:c r="AD98" s="102">
        <x:v>0</x:v>
      </x:c>
      <x:c r="AE98" s="102">
        <x:v>0</x:v>
      </x:c>
      <x:c r="AF98" s="102">
        <x:v>0</x:v>
      </x:c>
      <x:c r="AG98" s="102">
        <x:v>0</x:v>
      </x:c>
      <x:c r="AH98" s="102">
        <x:v>0</x:v>
      </x:c>
      <x:c r="AI98" s="102">
        <x:v>0</x:v>
      </x:c>
      <x:c r="AJ98" s="102">
        <x:v>0</x:v>
      </x:c>
      <x:c r="AK98" s="102">
        <x:v>0</x:v>
      </x:c>
      <x:c r="AL98" s="735" t="s">
        <x:v>761</x:v>
      </x:c>
      <x:c r="AM98" s="102">
        <x:v>0</x:v>
      </x:c>
      <x:c r="AN98" s="129">
        <x:v>0</x:v>
      </x:c>
      <x:c r="AO98" s="102">
        <x:v>0</x:v>
      </x:c>
      <x:c r="AP98" s="102">
        <x:v>0</x:v>
      </x:c>
      <x:c r="AQ98" s="102">
        <x:v>0</x:v>
      </x:c>
      <x:c r="AR98" s="129">
        <x:v>0</x:v>
      </x:c>
      <x:c r="AS98" s="102">
        <x:v>0</x:v>
      </x:c>
      <x:c r="AT98" s="129">
        <x:v>0</x:v>
      </x:c>
      <x:c r="AU98" s="102">
        <x:v>0</x:v>
      </x:c>
      <x:c r="AV98" s="102">
        <x:v>0</x:v>
      </x:c>
      <x:c r="AW98" s="102">
        <x:v>0</x:v>
      </x:c>
      <x:c r="AX98" s="102">
        <x:v>1</x:v>
      </x:c>
      <x:c r="AY98" s="102">
        <x:v>0</x:v>
      </x:c>
      <x:c r="AZ98" s="102">
        <x:v>0</x:v>
      </x:c>
      <x:c r="BA98" s="129">
        <x:v>0</x:v>
      </x:c>
      <x:c r="BB98" s="102">
        <x:v>0</x:v>
      </x:c>
      <x:c r="BC98" s="102">
        <x:v>0</x:v>
      </x:c>
      <x:c r="BD98" s="102">
        <x:v>0</x:v>
      </x:c>
      <x:c r="BE98" s="102">
        <x:v>1</x:v>
      </x:c>
      <x:c r="BF98" s="102">
        <x:v>10</x:v>
      </x:c>
      <x:c r="BG98" s="102">
        <x:v>0</x:v>
      </x:c>
      <x:c r="BH98" s="102">
        <x:v>0</x:v>
      </x:c>
      <x:c r="BI98" s="102">
        <x:v>0</x:v>
      </x:c>
      <x:c r="BJ98" s="129">
        <x:v>0</x:v>
      </x:c>
      <x:c r="BK98" s="102">
        <x:v>0</x:v>
      </x:c>
      <x:c r="BL98" s="129">
        <x:v>0</x:v>
      </x:c>
      <x:c r="BM98" s="102">
        <x:v>0</x:v>
      </x:c>
      <x:c r="BN98" s="129">
        <x:v>0</x:v>
      </x:c>
      <x:c r="BO98" s="102">
        <x:v>0</x:v>
      </x:c>
      <x:c r="BP98" s="129">
        <x:v>0</x:v>
      </x:c>
      <x:c r="BQ98" s="734"/>
      <x:c r="BR98" s="102">
        <x:v>0</x:v>
      </x:c>
      <x:c r="BS98" s="102">
        <x:v>0</x:v>
      </x:c>
      <x:c r="BT98" s="102">
        <x:v>0</x:v>
      </x:c>
      <x:c r="BU98" s="102">
        <x:v>0</x:v>
      </x:c>
      <x:c r="BV98" s="735" t="s">
        <x:v>761</x:v>
      </x:c>
      <x:c r="BW98" s="102">
        <x:v>0</x:v>
      </x:c>
      <x:c r="BX98" s="102">
        <x:v>0</x:v>
      </x:c>
      <x:c r="BY98" s="129"/>
      <x:c r="BZ98" s="102">
        <x:v>0</x:v>
      </x:c>
      <x:c r="CA98" s="129">
        <x:v>0</x:v>
      </x:c>
      <x:c r="CB98" s="102">
        <x:v>0</x:v>
      </x:c>
      <x:c r="CC98" s="129">
        <x:v>0</x:v>
      </x:c>
      <x:c r="CD98" s="102">
        <x:v>0</x:v>
      </x:c>
      <x:c r="CE98" s="102">
        <x:v>0</x:v>
      </x:c>
      <x:c r="CF98" s="129">
        <x:v>0</x:v>
      </x:c>
      <x:c r="CG98" s="102">
        <x:v>0</x:v>
      </x:c>
      <x:c r="CH98" s="102">
        <x:v>0</x:v>
      </x:c>
      <x:c r="CI98" s="102">
        <x:v>0</x:v>
      </x:c>
      <x:c r="CJ98" s="102">
        <x:v>0</x:v>
      </x:c>
      <x:c r="CK98" s="102">
        <x:v>0</x:v>
      </x:c>
      <x:c r="CL98" s="102">
        <x:v>0</x:v>
      </x:c>
      <x:c r="CM98" s="102">
        <x:v>0</x:v>
      </x:c>
      <x:c r="CN98" s="102">
        <x:v>0</x:v>
      </x:c>
      <x:c r="CO98" s="102">
        <x:v>0</x:v>
      </x:c>
      <x:c r="CP98" s="129">
        <x:v>0</x:v>
      </x:c>
      <x:c r="CQ98" s="102">
        <x:v>0</x:v>
      </x:c>
      <x:c r="CR98" s="129">
        <x:v>0</x:v>
      </x:c>
      <x:c r="CS98" s="102">
        <x:v>46</x:v>
      </x:c>
      <x:c r="CT98" s="209"/>
      <x:c r="CU98" s="102">
        <x:v>2</x:v>
      </x:c>
      <x:c r="CV98" s="102">
        <x:v>2</x:v>
      </x:c>
      <x:c r="CW98" s="102"/>
      <x:c r="CX98" s="102"/>
      <x:c r="CY98" s="735" t="s">
        <x:v>761</x:v>
      </x:c>
      <x:c r="CZ98" s="209"/>
      <x:c r="DA98" s="129"/>
      <x:c r="DB98" s="209"/>
      <x:c r="DC98" s="211"/>
      <x:c r="DD98" s="209"/>
      <x:c r="DE98" s="211"/>
      <x:c r="DF98" s="209"/>
      <x:c r="DG98" s="920"/>
    </x:row>
    <x:row r="99" spans="1:111" ht="18" customHeight="1">
      <x:c r="A99" s="286" t="s">
        <x:v>1604</x:v>
      </x:c>
      <x:c r="B99" s="95">
        <x:f>B100</x:f>
        <x:v>0</x:v>
      </x:c>
      <x:c r="C99" s="272">
        <x:f t="shared" ref="C99:BN99" si="39">C100</x:f>
        <x:v>0</x:v>
      </x:c>
      <x:c r="D99" s="95">
        <x:f t="shared" si="39"/>
        <x:v>0</x:v>
      </x:c>
      <x:c r="E99" s="272">
        <x:f t="shared" si="39"/>
        <x:v>0</x:v>
      </x:c>
      <x:c r="F99" s="95">
        <x:f t="shared" si="39"/>
        <x:v>0</x:v>
      </x:c>
      <x:c r="G99" s="272">
        <x:f t="shared" si="39"/>
        <x:v>0</x:v>
      </x:c>
      <x:c r="H99" s="95">
        <x:f t="shared" si="39"/>
        <x:v>0</x:v>
      </x:c>
      <x:c r="I99" s="272">
        <x:f t="shared" si="39"/>
        <x:v>0</x:v>
      </x:c>
      <x:c r="J99" s="95">
        <x:f t="shared" si="39"/>
        <x:v>0</x:v>
      </x:c>
      <x:c r="K99" s="95">
        <x:f t="shared" si="39"/>
        <x:v>0</x:v>
      </x:c>
      <x:c r="L99" s="272">
        <x:f t="shared" si="39"/>
        <x:v>0</x:v>
      </x:c>
      <x:c r="M99" s="95">
        <x:f t="shared" si="39"/>
        <x:v>0</x:v>
      </x:c>
      <x:c r="N99" s="95">
        <x:f t="shared" si="39"/>
        <x:v>0</x:v>
      </x:c>
      <x:c r="O99" s="95">
        <x:f t="shared" si="39"/>
        <x:v>0</x:v>
      </x:c>
      <x:c r="P99" s="95">
        <x:f t="shared" si="39"/>
        <x:v>0</x:v>
      </x:c>
      <x:c r="Q99" s="95">
        <x:f t="shared" si="39"/>
        <x:v>0</x:v>
      </x:c>
      <x:c r="R99" s="272">
        <x:f t="shared" si="39"/>
        <x:v>0</x:v>
      </x:c>
      <x:c r="S99" s="95">
        <x:f t="shared" si="39"/>
        <x:v>0</x:v>
      </x:c>
      <x:c r="T99" s="272">
        <x:f t="shared" si="39"/>
        <x:v>0</x:v>
      </x:c>
      <x:c r="U99" s="95">
        <x:f t="shared" si="39"/>
        <x:v>0</x:v>
      </x:c>
      <x:c r="V99" s="272">
        <x:f t="shared" si="39"/>
        <x:v>0</x:v>
      </x:c>
      <x:c r="W99" s="95">
        <x:f t="shared" si="39"/>
        <x:v>0</x:v>
      </x:c>
      <x:c r="X99" s="95">
        <x:f t="shared" si="39"/>
        <x:v>0</x:v>
      </x:c>
      <x:c r="Y99" s="95">
        <x:f t="shared" si="39"/>
        <x:v>0</x:v>
      </x:c>
      <x:c r="Z99" s="95">
        <x:f t="shared" si="39"/>
        <x:v>0</x:v>
      </x:c>
      <x:c r="AA99" s="95">
        <x:f t="shared" si="39"/>
        <x:v>0</x:v>
      </x:c>
      <x:c r="AB99" s="95">
        <x:f t="shared" si="39"/>
        <x:v>0</x:v>
      </x:c>
      <x:c r="AC99" s="95">
        <x:f t="shared" si="39"/>
        <x:v>0</x:v>
      </x:c>
      <x:c r="AD99" s="95">
        <x:f t="shared" si="39"/>
        <x:v>0</x:v>
      </x:c>
      <x:c r="AE99" s="95">
        <x:f t="shared" si="39"/>
        <x:v>0</x:v>
      </x:c>
      <x:c r="AF99" s="95">
        <x:f t="shared" si="39"/>
        <x:v>0</x:v>
      </x:c>
      <x:c r="AG99" s="95">
        <x:f t="shared" si="39"/>
        <x:v>0</x:v>
      </x:c>
      <x:c r="AH99" s="95">
        <x:f t="shared" si="39"/>
        <x:v>0</x:v>
      </x:c>
      <x:c r="AI99" s="95">
        <x:f t="shared" si="39"/>
        <x:v>0</x:v>
      </x:c>
      <x:c r="AJ99" s="95">
        <x:f t="shared" si="39"/>
        <x:v>0</x:v>
      </x:c>
      <x:c r="AK99" s="95">
        <x:f t="shared" si="39"/>
        <x:v>0</x:v>
      </x:c>
      <x:c r="AL99" s="286" t="s">
        <x:v>1604</x:v>
      </x:c>
      <x:c r="AM99" s="95">
        <x:f t="shared" si="39"/>
        <x:v>0</x:v>
      </x:c>
      <x:c r="AN99" s="272">
        <x:f t="shared" si="39"/>
        <x:v>0</x:v>
      </x:c>
      <x:c r="AO99" s="95">
        <x:f t="shared" si="39"/>
        <x:v>0</x:v>
      </x:c>
      <x:c r="AP99" s="95">
        <x:f t="shared" si="39"/>
        <x:v>0</x:v>
      </x:c>
      <x:c r="AQ99" s="95">
        <x:f t="shared" si="39"/>
        <x:v>0</x:v>
      </x:c>
      <x:c r="AR99" s="272">
        <x:f t="shared" si="39"/>
        <x:v>0</x:v>
      </x:c>
      <x:c r="AS99" s="95">
        <x:f t="shared" si="39"/>
        <x:v>0</x:v>
      </x:c>
      <x:c r="AT99" s="272">
        <x:f t="shared" si="39"/>
        <x:v>0</x:v>
      </x:c>
      <x:c r="AU99" s="95">
        <x:f t="shared" si="39"/>
        <x:v>0</x:v>
      </x:c>
      <x:c r="AV99" s="95">
        <x:f t="shared" si="39"/>
        <x:v>0</x:v>
      </x:c>
      <x:c r="AW99" s="95">
        <x:f t="shared" si="39"/>
        <x:v>0</x:v>
      </x:c>
      <x:c r="AX99" s="95">
        <x:f t="shared" si="39"/>
        <x:v>0</x:v>
      </x:c>
      <x:c r="AY99" s="95">
        <x:f t="shared" si="39"/>
        <x:v>0</x:v>
      </x:c>
      <x:c r="AZ99" s="95">
        <x:f t="shared" si="39"/>
        <x:v>0</x:v>
      </x:c>
      <x:c r="BA99" s="272">
        <x:f t="shared" si="39"/>
        <x:v>0</x:v>
      </x:c>
      <x:c r="BB99" s="95">
        <x:f t="shared" si="39"/>
        <x:v>0</x:v>
      </x:c>
      <x:c r="BC99" s="95">
        <x:f t="shared" si="39"/>
        <x:v>0</x:v>
      </x:c>
      <x:c r="BD99" s="95">
        <x:f t="shared" si="39"/>
        <x:v>0</x:v>
      </x:c>
      <x:c r="BE99" s="95">
        <x:f t="shared" si="39"/>
        <x:v>0</x:v>
      </x:c>
      <x:c r="BF99" s="95">
        <x:f t="shared" si="39"/>
        <x:v>0</x:v>
      </x:c>
      <x:c r="BG99" s="95">
        <x:f t="shared" si="39"/>
        <x:v>0</x:v>
      </x:c>
      <x:c r="BH99" s="95">
        <x:f t="shared" si="39"/>
        <x:v>0</x:v>
      </x:c>
      <x:c r="BI99" s="95">
        <x:f t="shared" si="39"/>
        <x:v>0</x:v>
      </x:c>
      <x:c r="BJ99" s="272">
        <x:f t="shared" si="39"/>
        <x:v>0</x:v>
      </x:c>
      <x:c r="BK99" s="95">
        <x:f t="shared" si="39"/>
        <x:v>0</x:v>
      </x:c>
      <x:c r="BL99" s="272">
        <x:f t="shared" si="39"/>
        <x:v>0</x:v>
      </x:c>
      <x:c r="BM99" s="95">
        <x:f t="shared" si="39"/>
        <x:v>0</x:v>
      </x:c>
      <x:c r="BN99" s="272">
        <x:f t="shared" si="39"/>
        <x:v>0</x:v>
      </x:c>
      <x:c r="BO99" s="95">
        <x:f t="shared" ref="BO99:DG99" si="40">BO100</x:f>
        <x:v>0</x:v>
      </x:c>
      <x:c r="BP99" s="272">
        <x:f t="shared" si="40"/>
        <x:v>0</x:v>
      </x:c>
      <x:c r="BQ99" s="95">
        <x:f t="shared" si="40"/>
        <x:v>0</x:v>
      </x:c>
      <x:c r="BR99" s="95">
        <x:f t="shared" si="40"/>
        <x:v>0</x:v>
      </x:c>
      <x:c r="BS99" s="95">
        <x:f t="shared" si="40"/>
        <x:v>0</x:v>
      </x:c>
      <x:c r="BT99" s="95">
        <x:f t="shared" si="40"/>
        <x:v>0</x:v>
      </x:c>
      <x:c r="BU99" s="95">
        <x:f t="shared" si="40"/>
        <x:v>0</x:v>
      </x:c>
      <x:c r="BV99" s="286" t="s">
        <x:v>1604</x:v>
      </x:c>
      <x:c r="BW99" s="95">
        <x:f t="shared" si="40"/>
        <x:v>0</x:v>
      </x:c>
      <x:c r="BX99" s="95">
        <x:f t="shared" si="40"/>
        <x:v>0</x:v>
      </x:c>
      <x:c r="BY99" s="272">
        <x:f t="shared" si="40"/>
        <x:v>0</x:v>
      </x:c>
      <x:c r="BZ99" s="95">
        <x:f t="shared" si="40"/>
        <x:v>0</x:v>
      </x:c>
      <x:c r="CA99" s="272">
        <x:f t="shared" si="40"/>
        <x:v>0</x:v>
      </x:c>
      <x:c r="CB99" s="95">
        <x:f t="shared" si="40"/>
        <x:v>0</x:v>
      </x:c>
      <x:c r="CC99" s="272">
        <x:f t="shared" si="40"/>
        <x:v>0</x:v>
      </x:c>
      <x:c r="CD99" s="95">
        <x:f t="shared" si="40"/>
        <x:v>0</x:v>
      </x:c>
      <x:c r="CE99" s="95">
        <x:f t="shared" si="40"/>
        <x:v>0</x:v>
      </x:c>
      <x:c r="CF99" s="272">
        <x:f t="shared" si="40"/>
        <x:v>0</x:v>
      </x:c>
      <x:c r="CG99" s="95">
        <x:f t="shared" si="40"/>
        <x:v>0</x:v>
      </x:c>
      <x:c r="CH99" s="95">
        <x:f t="shared" si="40"/>
        <x:v>0</x:v>
      </x:c>
      <x:c r="CI99" s="95">
        <x:f t="shared" si="40"/>
        <x:v>0</x:v>
      </x:c>
      <x:c r="CJ99" s="95">
        <x:f t="shared" si="40"/>
        <x:v>0</x:v>
      </x:c>
      <x:c r="CK99" s="95">
        <x:f t="shared" si="40"/>
        <x:v>0</x:v>
      </x:c>
      <x:c r="CL99" s="95">
        <x:f t="shared" si="40"/>
        <x:v>0</x:v>
      </x:c>
      <x:c r="CM99" s="95">
        <x:f t="shared" si="40"/>
        <x:v>0</x:v>
      </x:c>
      <x:c r="CN99" s="95">
        <x:f t="shared" si="40"/>
        <x:v>0</x:v>
      </x:c>
      <x:c r="CO99" s="95">
        <x:f t="shared" si="40"/>
        <x:v>0</x:v>
      </x:c>
      <x:c r="CP99" s="272">
        <x:f t="shared" si="40"/>
        <x:v>0</x:v>
      </x:c>
      <x:c r="CQ99" s="95">
        <x:f t="shared" si="40"/>
        <x:v>0</x:v>
      </x:c>
      <x:c r="CR99" s="272">
        <x:f t="shared" si="40"/>
        <x:v>0</x:v>
      </x:c>
      <x:c r="CS99" s="95">
        <x:f t="shared" si="40"/>
        <x:v>0</x:v>
      </x:c>
      <x:c r="CT99" s="95">
        <x:f t="shared" si="40"/>
        <x:v>0</x:v>
      </x:c>
      <x:c r="CU99" s="95">
        <x:f t="shared" si="40"/>
        <x:v>0</x:v>
      </x:c>
      <x:c r="CV99" s="95">
        <x:f t="shared" si="40"/>
        <x:v>0</x:v>
      </x:c>
      <x:c r="CW99" s="95">
        <x:f t="shared" si="40"/>
        <x:v>0</x:v>
      </x:c>
      <x:c r="CX99" s="95">
        <x:f t="shared" si="40"/>
        <x:v>0</x:v>
      </x:c>
      <x:c r="CY99" s="286" t="s">
        <x:v>1604</x:v>
      </x:c>
      <x:c r="CZ99" s="95">
        <x:f t="shared" si="40"/>
        <x:v>0</x:v>
      </x:c>
      <x:c r="DA99" s="272">
        <x:f t="shared" si="40"/>
        <x:v>0</x:v>
      </x:c>
      <x:c r="DB99" s="95">
        <x:f t="shared" si="40"/>
        <x:v>0</x:v>
      </x:c>
      <x:c r="DC99" s="272">
        <x:f t="shared" si="40"/>
        <x:v>0</x:v>
      </x:c>
      <x:c r="DD99" s="95">
        <x:f t="shared" si="40"/>
        <x:v>0</x:v>
      </x:c>
      <x:c r="DE99" s="272">
        <x:f t="shared" si="40"/>
        <x:v>0</x:v>
      </x:c>
      <x:c r="DF99" s="95">
        <x:f t="shared" si="40"/>
        <x:v>0</x:v>
      </x:c>
      <x:c r="DG99" s="272">
        <x:f t="shared" si="40"/>
        <x:v>0</x:v>
      </x:c>
    </x:row>
    <x:row r="100" spans="1:111" ht="18" customHeight="1">
      <x:c r="A100" s="726" t="s">
        <x:v>769</x:v>
      </x:c>
      <x:c r="B100" s="651"/>
      <x:c r="C100" s="554"/>
      <x:c r="D100" s="551"/>
      <x:c r="E100" s="554"/>
      <x:c r="F100" s="551"/>
      <x:c r="G100" s="554"/>
      <x:c r="H100" s="551"/>
      <x:c r="I100" s="554"/>
      <x:c r="J100" s="551"/>
      <x:c r="K100" s="551"/>
      <x:c r="L100" s="554"/>
      <x:c r="M100" s="551"/>
      <x:c r="N100" s="551"/>
      <x:c r="O100" s="551"/>
      <x:c r="P100" s="551"/>
      <x:c r="Q100" s="551"/>
      <x:c r="R100" s="554"/>
      <x:c r="S100" s="551"/>
      <x:c r="T100" s="554"/>
      <x:c r="U100" s="551"/>
      <x:c r="V100" s="554"/>
      <x:c r="W100" s="551"/>
      <x:c r="X100" s="551"/>
      <x:c r="Y100" s="551"/>
      <x:c r="Z100" s="551"/>
      <x:c r="AA100" s="551"/>
      <x:c r="AB100" s="551"/>
      <x:c r="AC100" s="551"/>
      <x:c r="AD100" s="551"/>
      <x:c r="AE100" s="551"/>
      <x:c r="AF100" s="551"/>
      <x:c r="AG100" s="551"/>
      <x:c r="AH100" s="551"/>
      <x:c r="AI100" s="551"/>
      <x:c r="AJ100" s="551"/>
      <x:c r="AK100" s="551"/>
      <x:c r="AL100" s="726" t="s">
        <x:v>769</x:v>
      </x:c>
      <x:c r="AM100" s="551"/>
      <x:c r="AN100" s="554"/>
      <x:c r="AO100" s="551"/>
      <x:c r="AP100" s="551"/>
      <x:c r="AQ100" s="551"/>
      <x:c r="AR100" s="554"/>
      <x:c r="AS100" s="551"/>
      <x:c r="AT100" s="554"/>
      <x:c r="AU100" s="551"/>
      <x:c r="AV100" s="551"/>
      <x:c r="AW100" s="551"/>
      <x:c r="AX100" s="551"/>
      <x:c r="AY100" s="551"/>
      <x:c r="AZ100" s="551"/>
      <x:c r="BA100" s="554"/>
      <x:c r="BB100" s="551"/>
      <x:c r="BC100" s="551"/>
      <x:c r="BD100" s="551"/>
      <x:c r="BE100" s="551"/>
      <x:c r="BF100" s="551"/>
      <x:c r="BG100" s="551"/>
      <x:c r="BH100" s="551"/>
      <x:c r="BI100" s="551"/>
      <x:c r="BJ100" s="554"/>
      <x:c r="BK100" s="551"/>
      <x:c r="BL100" s="554"/>
      <x:c r="BM100" s="551"/>
      <x:c r="BN100" s="554"/>
      <x:c r="BO100" s="551"/>
      <x:c r="BP100" s="554"/>
      <x:c r="BQ100" s="740"/>
      <x:c r="BR100" s="551"/>
      <x:c r="BS100" s="551"/>
      <x:c r="BT100" s="551"/>
      <x:c r="BU100" s="551"/>
      <x:c r="BV100" s="726" t="s">
        <x:v>769</x:v>
      </x:c>
      <x:c r="BW100" s="551"/>
      <x:c r="BX100" s="551"/>
      <x:c r="BY100" s="554"/>
      <x:c r="BZ100" s="551"/>
      <x:c r="CA100" s="554"/>
      <x:c r="CB100" s="551"/>
      <x:c r="CC100" s="554"/>
      <x:c r="CD100" s="551"/>
      <x:c r="CE100" s="551"/>
      <x:c r="CF100" s="554"/>
      <x:c r="CG100" s="551"/>
      <x:c r="CH100" s="551"/>
      <x:c r="CI100" s="551"/>
      <x:c r="CJ100" s="551"/>
      <x:c r="CK100" s="551"/>
      <x:c r="CL100" s="551"/>
      <x:c r="CM100" s="551"/>
      <x:c r="CN100" s="551"/>
      <x:c r="CO100" s="551"/>
      <x:c r="CP100" s="554"/>
      <x:c r="CQ100" s="551"/>
      <x:c r="CR100" s="554"/>
      <x:c r="CS100" s="551"/>
      <x:c r="CT100" s="740"/>
      <x:c r="CU100" s="551"/>
      <x:c r="CV100" s="551"/>
      <x:c r="CW100" s="551"/>
      <x:c r="CX100" s="551"/>
      <x:c r="CY100" s="726" t="s">
        <x:v>769</x:v>
      </x:c>
      <x:c r="CZ100" s="741"/>
      <x:c r="DA100" s="554"/>
      <x:c r="DB100" s="741"/>
      <x:c r="DC100" s="742"/>
      <x:c r="DD100" s="741"/>
      <x:c r="DE100" s="742"/>
      <x:c r="DF100" s="741"/>
      <x:c r="DG100" s="922"/>
    </x:row>
    <x:row r="101" spans="1:103" ht="18" customHeight="1">
      <x:c r="A101" s="15"/>
      <x:c r="B101" s="13"/>
      <x:c r="C101" s="14"/>
      <x:c r="D101" s="13"/>
      <x:c r="E101" s="14"/>
      <x:c r="F101" s="13"/>
      <x:c r="G101" s="14"/>
      <x:c r="H101" s="13"/>
      <x:c r="I101" s="14"/>
      <x:c r="J101" s="13"/>
      <x:c r="K101" s="13"/>
      <x:c r="L101" s="14"/>
      <x:c r="M101" s="13"/>
      <x:c r="N101" s="13"/>
      <x:c r="O101" s="13"/>
      <x:c r="P101" s="13"/>
      <x:c r="Q101" s="13"/>
      <x:c r="R101" s="14"/>
      <x:c r="S101" s="13"/>
      <x:c r="T101" s="14"/>
      <x:c r="U101" s="13"/>
      <x:c r="V101" s="14"/>
      <x:c r="W101" s="13"/>
      <x:c r="X101" s="13"/>
      <x:c r="Y101" s="13"/>
      <x:c r="Z101" s="13"/>
      <x:c r="AA101" s="13"/>
      <x:c r="AB101" s="13"/>
      <x:c r="AC101" s="13"/>
      <x:c r="AD101" s="13"/>
      <x:c r="AE101" s="13"/>
      <x:c r="AF101" s="13"/>
      <x:c r="AG101" s="13"/>
      <x:c r="AH101" s="13"/>
      <x:c r="AI101" s="13"/>
      <x:c r="AJ101" s="13"/>
      <x:c r="AK101" s="55"/>
      <x:c r="AL101" s="13"/>
      <x:c r="AM101" s="13"/>
      <x:c r="AN101" s="14"/>
      <x:c r="AO101" s="13"/>
      <x:c r="AP101" s="13"/>
      <x:c r="AQ101" s="13"/>
      <x:c r="AR101" s="14"/>
      <x:c r="AS101" s="13"/>
      <x:c r="AT101" s="14"/>
      <x:c r="AU101" s="13"/>
      <x:c r="AV101" s="13"/>
      <x:c r="AW101" s="13"/>
      <x:c r="AX101" s="13"/>
      <x:c r="AY101" s="13"/>
      <x:c r="AZ101" s="13"/>
      <x:c r="BA101" s="14"/>
      <x:c r="BB101" s="13"/>
      <x:c r="BC101" s="13"/>
      <x:c r="BD101" s="13"/>
      <x:c r="BE101" s="13"/>
      <x:c r="BF101" s="13"/>
      <x:c r="BG101" s="13"/>
      <x:c r="BH101" s="13"/>
      <x:c r="BI101" s="13"/>
      <x:c r="BJ101" s="14"/>
      <x:c r="BK101" s="13"/>
      <x:c r="BL101" s="14"/>
      <x:c r="BM101" s="13"/>
      <x:c r="BN101" s="14"/>
      <x:c r="BO101" s="13"/>
      <x:c r="BP101" s="14"/>
      <x:c r="BQ101" s="13"/>
      <x:c r="BR101" s="13"/>
      <x:c r="BS101" s="13"/>
      <x:c r="BT101" s="13"/>
      <x:c r="BU101" s="55"/>
      <x:c r="BV101" s="13"/>
      <x:c r="BW101" s="13"/>
      <x:c r="BX101" s="13"/>
      <x:c r="BY101" s="14"/>
      <x:c r="BZ101" s="13"/>
      <x:c r="CA101" s="14"/>
      <x:c r="CB101" s="13"/>
      <x:c r="CC101" s="14"/>
      <x:c r="CD101" s="57"/>
      <x:c r="CE101" s="13"/>
      <x:c r="CF101" s="14"/>
      <x:c r="CG101" s="13"/>
      <x:c r="CH101" s="13"/>
      <x:c r="CI101" s="13"/>
      <x:c r="CJ101" s="13"/>
      <x:c r="CK101" s="13"/>
      <x:c r="CL101" s="13"/>
      <x:c r="CM101" s="13"/>
      <x:c r="CN101" s="13"/>
      <x:c r="CO101" s="13"/>
      <x:c r="CP101" s="14"/>
      <x:c r="CQ101" s="13"/>
      <x:c r="CR101" s="14"/>
      <x:c r="CS101" s="13"/>
      <x:c r="CT101" s="13"/>
      <x:c r="CU101" s="13"/>
      <x:c r="CV101" s="13"/>
      <x:c r="CW101" s="13"/>
      <x:c r="CY101" s="13"/>
    </x:row>
    <x:row r="102" spans="1:103" ht="18" customHeight="1">
      <x:c r="A102" s="15"/>
      <x:c r="B102" s="13"/>
      <x:c r="C102" s="14"/>
      <x:c r="D102" s="13"/>
      <x:c r="E102" s="14"/>
      <x:c r="F102" s="13"/>
      <x:c r="G102" s="14"/>
      <x:c r="H102" s="13"/>
      <x:c r="I102" s="14"/>
      <x:c r="J102" s="13"/>
      <x:c r="K102" s="13"/>
      <x:c r="L102" s="14"/>
      <x:c r="M102" s="13"/>
      <x:c r="N102" s="13"/>
      <x:c r="O102" s="13"/>
      <x:c r="P102" s="13"/>
      <x:c r="Q102" s="13"/>
      <x:c r="R102" s="14"/>
      <x:c r="S102" s="13"/>
      <x:c r="T102" s="14"/>
      <x:c r="U102" s="13"/>
      <x:c r="V102" s="14"/>
      <x:c r="W102" s="13"/>
      <x:c r="X102" s="13"/>
      <x:c r="Y102" s="13"/>
      <x:c r="Z102" s="13"/>
      <x:c r="AA102" s="13"/>
      <x:c r="AB102" s="13"/>
      <x:c r="AC102" s="13"/>
      <x:c r="AD102" s="13"/>
      <x:c r="AE102" s="13"/>
      <x:c r="AF102" s="13"/>
      <x:c r="AG102" s="13"/>
      <x:c r="AH102" s="13"/>
      <x:c r="AI102" s="13"/>
      <x:c r="AJ102" s="13"/>
      <x:c r="AK102" s="55"/>
      <x:c r="AL102" s="13"/>
      <x:c r="AM102" s="13"/>
      <x:c r="AN102" s="14"/>
      <x:c r="AO102" s="13"/>
      <x:c r="AP102" s="13"/>
      <x:c r="AQ102" s="13"/>
      <x:c r="AR102" s="14"/>
      <x:c r="AS102" s="13"/>
      <x:c r="AT102" s="14"/>
      <x:c r="AU102" s="13"/>
      <x:c r="AV102" s="13"/>
      <x:c r="AW102" s="13"/>
      <x:c r="AX102" s="13"/>
      <x:c r="AY102" s="13"/>
      <x:c r="AZ102" s="13"/>
      <x:c r="BA102" s="14"/>
      <x:c r="BB102" s="13"/>
      <x:c r="BC102" s="13"/>
      <x:c r="BD102" s="13"/>
      <x:c r="BE102" s="13"/>
      <x:c r="BF102" s="13"/>
      <x:c r="BG102" s="13"/>
      <x:c r="BH102" s="13"/>
      <x:c r="BI102" s="13"/>
      <x:c r="BJ102" s="14"/>
      <x:c r="BK102" s="13"/>
      <x:c r="BL102" s="14"/>
      <x:c r="BM102" s="13"/>
      <x:c r="BN102" s="14"/>
      <x:c r="BO102" s="13"/>
      <x:c r="BP102" s="14"/>
      <x:c r="BQ102" s="13"/>
      <x:c r="BR102" s="13"/>
      <x:c r="BS102" s="13"/>
      <x:c r="BT102" s="13"/>
      <x:c r="BU102" s="55"/>
      <x:c r="BV102" s="13"/>
      <x:c r="BW102" s="13"/>
      <x:c r="BX102" s="13"/>
      <x:c r="BY102" s="14"/>
      <x:c r="BZ102" s="13"/>
      <x:c r="CA102" s="14"/>
      <x:c r="CB102" s="13"/>
      <x:c r="CC102" s="14"/>
      <x:c r="CD102" s="57"/>
      <x:c r="CE102" s="13"/>
      <x:c r="CF102" s="14"/>
      <x:c r="CG102" s="13"/>
      <x:c r="CH102" s="13"/>
      <x:c r="CI102" s="13"/>
      <x:c r="CJ102" s="13"/>
      <x:c r="CK102" s="13"/>
      <x:c r="CL102" s="13"/>
      <x:c r="CM102" s="13"/>
      <x:c r="CN102" s="13"/>
      <x:c r="CO102" s="13"/>
      <x:c r="CP102" s="14"/>
      <x:c r="CQ102" s="13"/>
      <x:c r="CR102" s="14"/>
      <x:c r="CS102" s="13"/>
      <x:c r="CT102" s="13"/>
      <x:c r="CU102" s="13"/>
      <x:c r="CV102" s="13"/>
      <x:c r="CW102" s="13"/>
      <x:c r="CY102" s="13"/>
    </x:row>
    <x:row r="103" spans="1:103" ht="18" customHeight="1">
      <x:c r="A103" s="15"/>
      <x:c r="B103" s="13"/>
      <x:c r="C103" s="14"/>
      <x:c r="D103" s="13"/>
      <x:c r="E103" s="14"/>
      <x:c r="F103" s="13"/>
      <x:c r="G103" s="14"/>
      <x:c r="H103" s="13"/>
      <x:c r="I103" s="14"/>
      <x:c r="J103" s="13"/>
      <x:c r="K103" s="13"/>
      <x:c r="L103" s="14"/>
      <x:c r="M103" s="13"/>
      <x:c r="N103" s="13"/>
      <x:c r="O103" s="13"/>
      <x:c r="P103" s="13"/>
      <x:c r="Q103" s="13"/>
      <x:c r="R103" s="14"/>
      <x:c r="S103" s="13"/>
      <x:c r="T103" s="14"/>
      <x:c r="U103" s="13"/>
      <x:c r="V103" s="14"/>
      <x:c r="W103" s="13"/>
      <x:c r="X103" s="13"/>
      <x:c r="Y103" s="13"/>
      <x:c r="Z103" s="13"/>
      <x:c r="AA103" s="13"/>
      <x:c r="AB103" s="13"/>
      <x:c r="AC103" s="13"/>
      <x:c r="AD103" s="13"/>
      <x:c r="AE103" s="13"/>
      <x:c r="AF103" s="13"/>
      <x:c r="AG103" s="13"/>
      <x:c r="AH103" s="13"/>
      <x:c r="AI103" s="13"/>
      <x:c r="AJ103" s="13"/>
      <x:c r="AK103" s="55"/>
      <x:c r="AL103" s="13"/>
      <x:c r="AM103" s="13"/>
      <x:c r="AN103" s="14"/>
      <x:c r="AO103" s="13"/>
      <x:c r="AP103" s="13"/>
      <x:c r="AQ103" s="13"/>
      <x:c r="AR103" s="14"/>
      <x:c r="AS103" s="13"/>
      <x:c r="AT103" s="14"/>
      <x:c r="AU103" s="13"/>
      <x:c r="AV103" s="13"/>
      <x:c r="AW103" s="13"/>
      <x:c r="AX103" s="13"/>
      <x:c r="AY103" s="13"/>
      <x:c r="AZ103" s="13"/>
      <x:c r="BA103" s="14"/>
      <x:c r="BB103" s="13"/>
      <x:c r="BC103" s="13"/>
      <x:c r="BD103" s="13"/>
      <x:c r="BE103" s="13"/>
      <x:c r="BF103" s="13"/>
      <x:c r="BG103" s="13"/>
      <x:c r="BH103" s="13"/>
      <x:c r="BI103" s="13"/>
      <x:c r="BJ103" s="14"/>
      <x:c r="BK103" s="13"/>
      <x:c r="BL103" s="14"/>
      <x:c r="BM103" s="13"/>
      <x:c r="BN103" s="14"/>
      <x:c r="BO103" s="13"/>
      <x:c r="BP103" s="14"/>
      <x:c r="BQ103" s="13"/>
      <x:c r="BR103" s="13"/>
      <x:c r="BS103" s="13"/>
      <x:c r="BT103" s="13"/>
      <x:c r="BU103" s="55"/>
      <x:c r="BV103" s="13"/>
      <x:c r="BW103" s="13"/>
      <x:c r="BX103" s="13"/>
      <x:c r="BY103" s="14"/>
      <x:c r="BZ103" s="13"/>
      <x:c r="CA103" s="14"/>
      <x:c r="CB103" s="13"/>
      <x:c r="CC103" s="14"/>
      <x:c r="CD103" s="57"/>
      <x:c r="CE103" s="13"/>
      <x:c r="CF103" s="14"/>
      <x:c r="CG103" s="13"/>
      <x:c r="CH103" s="13"/>
      <x:c r="CI103" s="13"/>
      <x:c r="CJ103" s="13"/>
      <x:c r="CK103" s="13"/>
      <x:c r="CL103" s="13"/>
      <x:c r="CM103" s="13"/>
      <x:c r="CN103" s="13"/>
      <x:c r="CO103" s="13"/>
      <x:c r="CP103" s="14"/>
      <x:c r="CQ103" s="13"/>
      <x:c r="CR103" s="14"/>
      <x:c r="CS103" s="13"/>
      <x:c r="CT103" s="13"/>
      <x:c r="CU103" s="13"/>
      <x:c r="CV103" s="13"/>
      <x:c r="CW103" s="13"/>
      <x:c r="CY103" s="13"/>
    </x:row>
    <x:row r="104" spans="1:103" ht="18" customHeight="1">
      <x:c r="A104" s="15"/>
      <x:c r="B104" s="13"/>
      <x:c r="C104" s="14"/>
      <x:c r="D104" s="13"/>
      <x:c r="E104" s="14"/>
      <x:c r="F104" s="13"/>
      <x:c r="G104" s="14"/>
      <x:c r="H104" s="13"/>
      <x:c r="I104" s="14"/>
      <x:c r="J104" s="13"/>
      <x:c r="K104" s="13"/>
      <x:c r="L104" s="14"/>
      <x:c r="M104" s="13"/>
      <x:c r="N104" s="13"/>
      <x:c r="O104" s="13"/>
      <x:c r="P104" s="13"/>
      <x:c r="Q104" s="13"/>
      <x:c r="R104" s="14"/>
      <x:c r="S104" s="13"/>
      <x:c r="T104" s="14"/>
      <x:c r="U104" s="13"/>
      <x:c r="V104" s="14"/>
      <x:c r="W104" s="13"/>
      <x:c r="X104" s="13"/>
      <x:c r="Y104" s="13"/>
      <x:c r="Z104" s="13"/>
      <x:c r="AA104" s="13"/>
      <x:c r="AB104" s="13"/>
      <x:c r="AC104" s="13"/>
      <x:c r="AD104" s="13"/>
      <x:c r="AE104" s="13"/>
      <x:c r="AF104" s="13"/>
      <x:c r="AG104" s="13"/>
      <x:c r="AH104" s="13"/>
      <x:c r="AI104" s="13"/>
      <x:c r="AJ104" s="13"/>
      <x:c r="AK104" s="55"/>
      <x:c r="AL104" s="13"/>
      <x:c r="AM104" s="13"/>
      <x:c r="AN104" s="14"/>
      <x:c r="AO104" s="13"/>
      <x:c r="AP104" s="13"/>
      <x:c r="AQ104" s="13"/>
      <x:c r="AR104" s="14"/>
      <x:c r="AS104" s="13"/>
      <x:c r="AT104" s="14"/>
      <x:c r="AU104" s="13"/>
      <x:c r="AV104" s="13"/>
      <x:c r="AW104" s="13"/>
      <x:c r="AX104" s="13"/>
      <x:c r="AY104" s="13"/>
      <x:c r="AZ104" s="13"/>
      <x:c r="BA104" s="14"/>
      <x:c r="BB104" s="13"/>
      <x:c r="BC104" s="13"/>
      <x:c r="BD104" s="13"/>
      <x:c r="BE104" s="13"/>
      <x:c r="BF104" s="13"/>
      <x:c r="BG104" s="13"/>
      <x:c r="BH104" s="13"/>
      <x:c r="BI104" s="13"/>
      <x:c r="BJ104" s="14"/>
      <x:c r="BK104" s="13"/>
      <x:c r="BL104" s="14"/>
      <x:c r="BM104" s="13"/>
      <x:c r="BN104" s="14"/>
      <x:c r="BO104" s="13"/>
      <x:c r="BP104" s="14"/>
      <x:c r="BQ104" s="13"/>
      <x:c r="BR104" s="13"/>
      <x:c r="BS104" s="13"/>
      <x:c r="BT104" s="13"/>
      <x:c r="BU104" s="55"/>
      <x:c r="BV104" s="13"/>
      <x:c r="BW104" s="13"/>
      <x:c r="BX104" s="13"/>
      <x:c r="BY104" s="14"/>
      <x:c r="BZ104" s="13"/>
      <x:c r="CA104" s="14"/>
      <x:c r="CB104" s="13"/>
      <x:c r="CC104" s="14"/>
      <x:c r="CD104" s="57"/>
      <x:c r="CE104" s="13"/>
      <x:c r="CF104" s="14"/>
      <x:c r="CG104" s="13"/>
      <x:c r="CH104" s="13"/>
      <x:c r="CI104" s="13"/>
      <x:c r="CJ104" s="13"/>
      <x:c r="CK104" s="13"/>
      <x:c r="CL104" s="13"/>
      <x:c r="CM104" s="13"/>
      <x:c r="CN104" s="13"/>
      <x:c r="CO104" s="13"/>
      <x:c r="CP104" s="14"/>
      <x:c r="CQ104" s="13"/>
      <x:c r="CR104" s="14"/>
      <x:c r="CS104" s="13"/>
      <x:c r="CT104" s="13"/>
      <x:c r="CU104" s="13"/>
      <x:c r="CV104" s="13"/>
      <x:c r="CW104" s="13"/>
      <x:c r="CY104" s="13"/>
    </x:row>
    <x:row r="105" spans="1:103" ht="18" customHeight="1">
      <x:c r="A105" s="15"/>
      <x:c r="B105" s="13"/>
      <x:c r="C105" s="14"/>
      <x:c r="D105" s="13"/>
      <x:c r="E105" s="14"/>
      <x:c r="F105" s="13"/>
      <x:c r="G105" s="14"/>
      <x:c r="H105" s="13"/>
      <x:c r="I105" s="14"/>
      <x:c r="J105" s="13"/>
      <x:c r="K105" s="13"/>
      <x:c r="L105" s="14"/>
      <x:c r="M105" s="13"/>
      <x:c r="N105" s="13"/>
      <x:c r="O105" s="13"/>
      <x:c r="P105" s="13"/>
      <x:c r="Q105" s="13"/>
      <x:c r="R105" s="14"/>
      <x:c r="S105" s="13"/>
      <x:c r="T105" s="14"/>
      <x:c r="U105" s="13"/>
      <x:c r="V105" s="14"/>
      <x:c r="W105" s="13"/>
      <x:c r="X105" s="13"/>
      <x:c r="Y105" s="13"/>
      <x:c r="Z105" s="13"/>
      <x:c r="AA105" s="13"/>
      <x:c r="AB105" s="13"/>
      <x:c r="AC105" s="13"/>
      <x:c r="AD105" s="13"/>
      <x:c r="AE105" s="13"/>
      <x:c r="AF105" s="13"/>
      <x:c r="AG105" s="13"/>
      <x:c r="AH105" s="13"/>
      <x:c r="AI105" s="13"/>
      <x:c r="AJ105" s="13"/>
      <x:c r="AK105" s="55"/>
      <x:c r="AL105" s="13"/>
      <x:c r="AM105" s="13"/>
      <x:c r="AN105" s="14"/>
      <x:c r="AO105" s="13"/>
      <x:c r="AP105" s="13"/>
      <x:c r="AQ105" s="13"/>
      <x:c r="AR105" s="14"/>
      <x:c r="AS105" s="13"/>
      <x:c r="AT105" s="14"/>
      <x:c r="AU105" s="13"/>
      <x:c r="AV105" s="13"/>
      <x:c r="AW105" s="13"/>
      <x:c r="AX105" s="13"/>
      <x:c r="AY105" s="13"/>
      <x:c r="AZ105" s="13"/>
      <x:c r="BA105" s="14"/>
      <x:c r="BB105" s="13"/>
      <x:c r="BC105" s="13"/>
      <x:c r="BD105" s="13"/>
      <x:c r="BE105" s="13"/>
      <x:c r="BF105" s="13"/>
      <x:c r="BG105" s="13"/>
      <x:c r="BH105" s="13"/>
      <x:c r="BI105" s="13"/>
      <x:c r="BJ105" s="14"/>
      <x:c r="BK105" s="13"/>
      <x:c r="BL105" s="14"/>
      <x:c r="BM105" s="13"/>
      <x:c r="BN105" s="14"/>
      <x:c r="BO105" s="13"/>
      <x:c r="BP105" s="14"/>
      <x:c r="BQ105" s="13"/>
      <x:c r="BR105" s="13"/>
      <x:c r="BS105" s="13"/>
      <x:c r="BT105" s="13"/>
      <x:c r="BU105" s="55"/>
      <x:c r="BV105" s="13"/>
      <x:c r="BW105" s="13"/>
      <x:c r="BX105" s="13"/>
      <x:c r="BY105" s="14"/>
      <x:c r="BZ105" s="13"/>
      <x:c r="CA105" s="14"/>
      <x:c r="CB105" s="13"/>
      <x:c r="CC105" s="14"/>
      <x:c r="CD105" s="57"/>
      <x:c r="CE105" s="13"/>
      <x:c r="CF105" s="14"/>
      <x:c r="CG105" s="13"/>
      <x:c r="CH105" s="13"/>
      <x:c r="CI105" s="13"/>
      <x:c r="CJ105" s="13"/>
      <x:c r="CK105" s="13"/>
      <x:c r="CL105" s="13"/>
      <x:c r="CM105" s="13"/>
      <x:c r="CN105" s="13"/>
      <x:c r="CO105" s="13"/>
      <x:c r="CP105" s="14"/>
      <x:c r="CQ105" s="13"/>
      <x:c r="CR105" s="14"/>
      <x:c r="CS105" s="13"/>
      <x:c r="CT105" s="13"/>
      <x:c r="CU105" s="13"/>
      <x:c r="CV105" s="13"/>
      <x:c r="CW105" s="13"/>
      <x:c r="CY105" s="13"/>
    </x:row>
    <x:row r="106" spans="1:103" ht="18" customHeight="1">
      <x:c r="A106" s="15"/>
      <x:c r="B106" s="13"/>
      <x:c r="C106" s="14"/>
      <x:c r="D106" s="13"/>
      <x:c r="E106" s="14"/>
      <x:c r="F106" s="13"/>
      <x:c r="G106" s="14"/>
      <x:c r="H106" s="13"/>
      <x:c r="I106" s="14"/>
      <x:c r="J106" s="13"/>
      <x:c r="K106" s="13"/>
      <x:c r="L106" s="14"/>
      <x:c r="M106" s="13"/>
      <x:c r="N106" s="13"/>
      <x:c r="O106" s="13"/>
      <x:c r="P106" s="13"/>
      <x:c r="Q106" s="13"/>
      <x:c r="R106" s="14"/>
      <x:c r="S106" s="13"/>
      <x:c r="T106" s="14"/>
      <x:c r="U106" s="13"/>
      <x:c r="V106" s="14"/>
      <x:c r="W106" s="13"/>
      <x:c r="X106" s="13"/>
      <x:c r="Y106" s="13"/>
      <x:c r="Z106" s="13"/>
      <x:c r="AA106" s="13"/>
      <x:c r="AB106" s="13"/>
      <x:c r="AC106" s="13"/>
      <x:c r="AD106" s="13"/>
      <x:c r="AE106" s="13"/>
      <x:c r="AF106" s="13"/>
      <x:c r="AG106" s="13"/>
      <x:c r="AH106" s="13"/>
      <x:c r="AI106" s="13"/>
      <x:c r="AJ106" s="13"/>
      <x:c r="AK106" s="55"/>
      <x:c r="AL106" s="13"/>
      <x:c r="AM106" s="13"/>
      <x:c r="AN106" s="14"/>
      <x:c r="AO106" s="13"/>
      <x:c r="AP106" s="13"/>
      <x:c r="AQ106" s="13"/>
      <x:c r="AR106" s="14"/>
      <x:c r="AS106" s="13"/>
      <x:c r="AT106" s="14"/>
      <x:c r="AU106" s="13"/>
      <x:c r="AV106" s="13"/>
      <x:c r="AW106" s="13"/>
      <x:c r="AX106" s="13"/>
      <x:c r="AY106" s="13"/>
      <x:c r="AZ106" s="13"/>
      <x:c r="BA106" s="14"/>
      <x:c r="BB106" s="13"/>
      <x:c r="BC106" s="13"/>
      <x:c r="BD106" s="13"/>
      <x:c r="BE106" s="13"/>
      <x:c r="BF106" s="13"/>
      <x:c r="BG106" s="13"/>
      <x:c r="BH106" s="13"/>
      <x:c r="BI106" s="13"/>
      <x:c r="BJ106" s="14"/>
      <x:c r="BK106" s="13"/>
      <x:c r="BL106" s="14"/>
      <x:c r="BM106" s="13"/>
      <x:c r="BN106" s="14"/>
      <x:c r="BO106" s="13"/>
      <x:c r="BP106" s="14"/>
      <x:c r="BQ106" s="13"/>
      <x:c r="BR106" s="13"/>
      <x:c r="BS106" s="13"/>
      <x:c r="BT106" s="13"/>
      <x:c r="BU106" s="55"/>
      <x:c r="BV106" s="13"/>
      <x:c r="BW106" s="13"/>
      <x:c r="BX106" s="13"/>
      <x:c r="BY106" s="14"/>
      <x:c r="BZ106" s="13"/>
      <x:c r="CA106" s="14"/>
      <x:c r="CB106" s="13"/>
      <x:c r="CC106" s="14"/>
      <x:c r="CD106" s="57"/>
      <x:c r="CE106" s="13"/>
      <x:c r="CF106" s="14"/>
      <x:c r="CG106" s="13"/>
      <x:c r="CH106" s="13"/>
      <x:c r="CI106" s="13"/>
      <x:c r="CJ106" s="13"/>
      <x:c r="CK106" s="13"/>
      <x:c r="CL106" s="13"/>
      <x:c r="CM106" s="13"/>
      <x:c r="CN106" s="13"/>
      <x:c r="CO106" s="13"/>
      <x:c r="CP106" s="14"/>
      <x:c r="CQ106" s="13"/>
      <x:c r="CR106" s="14"/>
      <x:c r="CS106" s="13"/>
      <x:c r="CT106" s="13"/>
      <x:c r="CU106" s="13"/>
      <x:c r="CV106" s="13"/>
      <x:c r="CW106" s="13"/>
      <x:c r="CY106" s="13"/>
    </x:row>
    <x:row r="107" spans="1:103" ht="18" customHeight="1">
      <x:c r="A107" s="15"/>
      <x:c r="B107" s="13"/>
      <x:c r="C107" s="14"/>
      <x:c r="D107" s="13"/>
      <x:c r="E107" s="14"/>
      <x:c r="F107" s="13"/>
      <x:c r="G107" s="14"/>
      <x:c r="H107" s="13"/>
      <x:c r="I107" s="14"/>
      <x:c r="J107" s="13"/>
      <x:c r="K107" s="13"/>
      <x:c r="L107" s="14"/>
      <x:c r="M107" s="13"/>
      <x:c r="N107" s="13"/>
      <x:c r="O107" s="13"/>
      <x:c r="P107" s="13"/>
      <x:c r="Q107" s="13"/>
      <x:c r="R107" s="14"/>
      <x:c r="S107" s="13"/>
      <x:c r="T107" s="14"/>
      <x:c r="U107" s="13"/>
      <x:c r="V107" s="14"/>
      <x:c r="W107" s="13"/>
      <x:c r="X107" s="13"/>
      <x:c r="Y107" s="13"/>
      <x:c r="Z107" s="13"/>
      <x:c r="AA107" s="13"/>
      <x:c r="AB107" s="13"/>
      <x:c r="AC107" s="13"/>
      <x:c r="AD107" s="13"/>
      <x:c r="AE107" s="13"/>
      <x:c r="AF107" s="13"/>
      <x:c r="AG107" s="13"/>
      <x:c r="AH107" s="13"/>
      <x:c r="AI107" s="13"/>
      <x:c r="AJ107" s="13"/>
      <x:c r="AK107" s="55"/>
      <x:c r="AL107" s="13"/>
      <x:c r="AM107" s="13"/>
      <x:c r="AN107" s="14"/>
      <x:c r="AO107" s="13"/>
      <x:c r="AP107" s="13"/>
      <x:c r="AQ107" s="13"/>
      <x:c r="AR107" s="14"/>
      <x:c r="AS107" s="13"/>
      <x:c r="AT107" s="14"/>
      <x:c r="AU107" s="13"/>
      <x:c r="AV107" s="13"/>
      <x:c r="AW107" s="13"/>
      <x:c r="AX107" s="13"/>
      <x:c r="AY107" s="13"/>
      <x:c r="AZ107" s="13"/>
      <x:c r="BA107" s="14"/>
      <x:c r="BB107" s="13"/>
      <x:c r="BC107" s="13"/>
      <x:c r="BD107" s="13"/>
      <x:c r="BE107" s="13"/>
      <x:c r="BF107" s="13"/>
      <x:c r="BG107" s="13"/>
      <x:c r="BH107" s="13"/>
      <x:c r="BI107" s="13"/>
      <x:c r="BJ107" s="14"/>
      <x:c r="BK107" s="13"/>
      <x:c r="BL107" s="14"/>
      <x:c r="BM107" s="13"/>
      <x:c r="BN107" s="14"/>
      <x:c r="BO107" s="13"/>
      <x:c r="BP107" s="14"/>
      <x:c r="BQ107" s="13"/>
      <x:c r="BR107" s="13"/>
      <x:c r="BS107" s="13"/>
      <x:c r="BT107" s="13"/>
      <x:c r="BU107" s="55"/>
      <x:c r="BV107" s="13"/>
      <x:c r="BW107" s="13"/>
      <x:c r="BX107" s="13"/>
      <x:c r="BY107" s="14"/>
      <x:c r="BZ107" s="13"/>
      <x:c r="CA107" s="14"/>
      <x:c r="CB107" s="13"/>
      <x:c r="CC107" s="14"/>
      <x:c r="CD107" s="57"/>
      <x:c r="CE107" s="13"/>
      <x:c r="CF107" s="14"/>
      <x:c r="CG107" s="13"/>
      <x:c r="CH107" s="13"/>
      <x:c r="CI107" s="13"/>
      <x:c r="CJ107" s="13"/>
      <x:c r="CK107" s="13"/>
      <x:c r="CL107" s="13"/>
      <x:c r="CM107" s="13"/>
      <x:c r="CN107" s="13"/>
      <x:c r="CO107" s="13"/>
      <x:c r="CP107" s="14"/>
      <x:c r="CQ107" s="13"/>
      <x:c r="CR107" s="14"/>
      <x:c r="CS107" s="13"/>
      <x:c r="CT107" s="13"/>
      <x:c r="CU107" s="13"/>
      <x:c r="CV107" s="13"/>
      <x:c r="CW107" s="13"/>
      <x:c r="CY107" s="13"/>
    </x:row>
    <x:row r="108" spans="1:103" ht="18" customHeight="1">
      <x:c r="A108" s="15"/>
      <x:c r="B108" s="13"/>
      <x:c r="C108" s="14"/>
      <x:c r="D108" s="13"/>
      <x:c r="E108" s="14"/>
      <x:c r="F108" s="13"/>
      <x:c r="G108" s="14"/>
      <x:c r="H108" s="13"/>
      <x:c r="I108" s="14"/>
      <x:c r="J108" s="13"/>
      <x:c r="K108" s="13"/>
      <x:c r="L108" s="14"/>
      <x:c r="M108" s="13"/>
      <x:c r="N108" s="13"/>
      <x:c r="O108" s="13"/>
      <x:c r="P108" s="13"/>
      <x:c r="Q108" s="13"/>
      <x:c r="R108" s="14"/>
      <x:c r="S108" s="13"/>
      <x:c r="T108" s="14"/>
      <x:c r="U108" s="13"/>
      <x:c r="V108" s="14"/>
      <x:c r="W108" s="13"/>
      <x:c r="X108" s="13"/>
      <x:c r="Y108" s="13"/>
      <x:c r="Z108" s="13"/>
      <x:c r="AA108" s="13"/>
      <x:c r="AB108" s="13"/>
      <x:c r="AC108" s="13"/>
      <x:c r="AD108" s="13"/>
      <x:c r="AE108" s="13"/>
      <x:c r="AF108" s="13"/>
      <x:c r="AG108" s="13"/>
      <x:c r="AH108" s="13"/>
      <x:c r="AI108" s="13"/>
      <x:c r="AJ108" s="13"/>
      <x:c r="AK108" s="55"/>
      <x:c r="AL108" s="13"/>
      <x:c r="AM108" s="13"/>
      <x:c r="AN108" s="14"/>
      <x:c r="AO108" s="13"/>
      <x:c r="AP108" s="13"/>
      <x:c r="AQ108" s="13"/>
      <x:c r="AR108" s="14"/>
      <x:c r="AS108" s="13"/>
      <x:c r="AT108" s="14"/>
      <x:c r="AU108" s="13"/>
      <x:c r="AV108" s="13"/>
      <x:c r="AW108" s="13"/>
      <x:c r="AX108" s="13"/>
      <x:c r="AY108" s="13"/>
      <x:c r="AZ108" s="13"/>
      <x:c r="BA108" s="14"/>
      <x:c r="BB108" s="13"/>
      <x:c r="BC108" s="13"/>
      <x:c r="BD108" s="13"/>
      <x:c r="BE108" s="13"/>
      <x:c r="BF108" s="13"/>
      <x:c r="BG108" s="13"/>
      <x:c r="BH108" s="13"/>
      <x:c r="BI108" s="13"/>
      <x:c r="BJ108" s="14"/>
      <x:c r="BK108" s="13"/>
      <x:c r="BL108" s="14"/>
      <x:c r="BM108" s="13"/>
      <x:c r="BN108" s="14"/>
      <x:c r="BO108" s="13"/>
      <x:c r="BP108" s="14"/>
      <x:c r="BQ108" s="13"/>
      <x:c r="BR108" s="13"/>
      <x:c r="BS108" s="13"/>
      <x:c r="BT108" s="13"/>
      <x:c r="BU108" s="55"/>
      <x:c r="BV108" s="13"/>
      <x:c r="BW108" s="13"/>
      <x:c r="BX108" s="13"/>
      <x:c r="BY108" s="14"/>
      <x:c r="BZ108" s="13"/>
      <x:c r="CA108" s="14"/>
      <x:c r="CB108" s="13"/>
      <x:c r="CC108" s="14"/>
      <x:c r="CD108" s="57"/>
      <x:c r="CE108" s="13"/>
      <x:c r="CF108" s="14"/>
      <x:c r="CG108" s="13"/>
      <x:c r="CH108" s="13"/>
      <x:c r="CI108" s="13"/>
      <x:c r="CJ108" s="13"/>
      <x:c r="CK108" s="13"/>
      <x:c r="CL108" s="13"/>
      <x:c r="CM108" s="13"/>
      <x:c r="CN108" s="13"/>
      <x:c r="CO108" s="13"/>
      <x:c r="CP108" s="14"/>
      <x:c r="CQ108" s="13"/>
      <x:c r="CR108" s="14"/>
      <x:c r="CS108" s="13"/>
      <x:c r="CT108" s="13"/>
      <x:c r="CU108" s="13"/>
      <x:c r="CV108" s="13"/>
      <x:c r="CW108" s="13"/>
      <x:c r="CY108" s="13"/>
    </x:row>
    <x:row r="109" spans="1:103" ht="18" customHeight="1">
      <x:c r="A109" s="15"/>
      <x:c r="B109" s="13"/>
      <x:c r="C109" s="14"/>
      <x:c r="D109" s="13"/>
      <x:c r="E109" s="14"/>
      <x:c r="F109" s="13"/>
      <x:c r="G109" s="14"/>
      <x:c r="H109" s="13"/>
      <x:c r="I109" s="14"/>
      <x:c r="J109" s="13"/>
      <x:c r="K109" s="13"/>
      <x:c r="L109" s="14"/>
      <x:c r="M109" s="13"/>
      <x:c r="N109" s="13"/>
      <x:c r="O109" s="13"/>
      <x:c r="P109" s="13"/>
      <x:c r="Q109" s="13"/>
      <x:c r="R109" s="14"/>
      <x:c r="S109" s="13"/>
      <x:c r="T109" s="14"/>
      <x:c r="U109" s="13"/>
      <x:c r="V109" s="14"/>
      <x:c r="W109" s="13"/>
      <x:c r="X109" s="13"/>
      <x:c r="Y109" s="13"/>
      <x:c r="Z109" s="13"/>
      <x:c r="AA109" s="13"/>
      <x:c r="AB109" s="13"/>
      <x:c r="AC109" s="13"/>
      <x:c r="AD109" s="13"/>
      <x:c r="AE109" s="13"/>
      <x:c r="AF109" s="13"/>
      <x:c r="AG109" s="13"/>
      <x:c r="AH109" s="13"/>
      <x:c r="AI109" s="13"/>
      <x:c r="AJ109" s="13"/>
      <x:c r="AK109" s="55"/>
      <x:c r="AL109" s="13"/>
      <x:c r="AM109" s="13"/>
      <x:c r="AN109" s="14"/>
      <x:c r="AO109" s="13"/>
      <x:c r="AP109" s="13"/>
      <x:c r="AQ109" s="13"/>
      <x:c r="AR109" s="14"/>
      <x:c r="AS109" s="13"/>
      <x:c r="AT109" s="14"/>
      <x:c r="AU109" s="13"/>
      <x:c r="AV109" s="13"/>
      <x:c r="AW109" s="13"/>
      <x:c r="AX109" s="13"/>
      <x:c r="AY109" s="13"/>
      <x:c r="AZ109" s="13"/>
      <x:c r="BA109" s="14"/>
      <x:c r="BB109" s="13"/>
      <x:c r="BC109" s="13"/>
      <x:c r="BD109" s="13"/>
      <x:c r="BE109" s="13"/>
      <x:c r="BF109" s="13"/>
      <x:c r="BG109" s="13"/>
      <x:c r="BH109" s="13"/>
      <x:c r="BI109" s="13"/>
      <x:c r="BJ109" s="14"/>
      <x:c r="BK109" s="13"/>
      <x:c r="BL109" s="14"/>
      <x:c r="BM109" s="13"/>
      <x:c r="BN109" s="14"/>
      <x:c r="BO109" s="13"/>
      <x:c r="BP109" s="14"/>
      <x:c r="BQ109" s="13"/>
      <x:c r="BR109" s="13"/>
      <x:c r="BS109" s="13"/>
      <x:c r="BT109" s="13"/>
      <x:c r="BU109" s="55"/>
      <x:c r="BV109" s="13"/>
      <x:c r="BW109" s="13"/>
      <x:c r="BX109" s="13"/>
      <x:c r="BY109" s="14"/>
      <x:c r="BZ109" s="13"/>
      <x:c r="CA109" s="14"/>
      <x:c r="CB109" s="13"/>
      <x:c r="CC109" s="14"/>
      <x:c r="CD109" s="57"/>
      <x:c r="CE109" s="13"/>
      <x:c r="CF109" s="14"/>
      <x:c r="CG109" s="13"/>
      <x:c r="CH109" s="13"/>
      <x:c r="CI109" s="13"/>
      <x:c r="CJ109" s="13"/>
      <x:c r="CK109" s="13"/>
      <x:c r="CL109" s="13"/>
      <x:c r="CM109" s="13"/>
      <x:c r="CN109" s="13"/>
      <x:c r="CO109" s="13"/>
      <x:c r="CP109" s="14"/>
      <x:c r="CQ109" s="13"/>
      <x:c r="CR109" s="14"/>
      <x:c r="CS109" s="13"/>
      <x:c r="CT109" s="13"/>
      <x:c r="CU109" s="13"/>
      <x:c r="CV109" s="13"/>
      <x:c r="CW109" s="13"/>
      <x:c r="CY109" s="13"/>
    </x:row>
    <x:row r="110" spans="1:103" ht="18" customHeight="1">
      <x:c r="A110" s="15"/>
      <x:c r="B110" s="13"/>
      <x:c r="C110" s="14"/>
      <x:c r="D110" s="13"/>
      <x:c r="E110" s="14"/>
      <x:c r="F110" s="13"/>
      <x:c r="G110" s="14"/>
      <x:c r="H110" s="13"/>
      <x:c r="I110" s="14"/>
      <x:c r="J110" s="13"/>
      <x:c r="K110" s="13"/>
      <x:c r="L110" s="14"/>
      <x:c r="M110" s="13"/>
      <x:c r="N110" s="13"/>
      <x:c r="O110" s="13"/>
      <x:c r="P110" s="13"/>
      <x:c r="Q110" s="13"/>
      <x:c r="R110" s="14"/>
      <x:c r="S110" s="13"/>
      <x:c r="T110" s="14"/>
      <x:c r="U110" s="13"/>
      <x:c r="V110" s="14"/>
      <x:c r="W110" s="13"/>
      <x:c r="X110" s="13"/>
      <x:c r="Y110" s="13"/>
      <x:c r="Z110" s="13"/>
      <x:c r="AA110" s="13"/>
      <x:c r="AB110" s="13"/>
      <x:c r="AC110" s="13"/>
      <x:c r="AD110" s="13"/>
      <x:c r="AE110" s="13"/>
      <x:c r="AF110" s="13"/>
      <x:c r="AG110" s="13"/>
      <x:c r="AH110" s="13"/>
      <x:c r="AI110" s="13"/>
      <x:c r="AJ110" s="13"/>
      <x:c r="AK110" s="55"/>
      <x:c r="AL110" s="13"/>
      <x:c r="AM110" s="13"/>
      <x:c r="AN110" s="14"/>
      <x:c r="AO110" s="13"/>
      <x:c r="AP110" s="13"/>
      <x:c r="AQ110" s="13"/>
      <x:c r="AR110" s="14"/>
      <x:c r="AS110" s="13"/>
      <x:c r="AT110" s="14"/>
      <x:c r="AU110" s="13"/>
      <x:c r="AV110" s="13"/>
      <x:c r="AW110" s="13"/>
      <x:c r="AX110" s="13"/>
      <x:c r="AY110" s="13"/>
      <x:c r="AZ110" s="13"/>
      <x:c r="BA110" s="14"/>
      <x:c r="BB110" s="13"/>
      <x:c r="BC110" s="13"/>
      <x:c r="BD110" s="13"/>
      <x:c r="BE110" s="13"/>
      <x:c r="BF110" s="13"/>
      <x:c r="BG110" s="13"/>
      <x:c r="BH110" s="13"/>
      <x:c r="BI110" s="13"/>
      <x:c r="BJ110" s="14"/>
      <x:c r="BK110" s="13"/>
      <x:c r="BL110" s="14"/>
      <x:c r="BM110" s="13"/>
      <x:c r="BN110" s="14"/>
      <x:c r="BO110" s="13"/>
      <x:c r="BP110" s="14"/>
      <x:c r="BQ110" s="13"/>
      <x:c r="BR110" s="13"/>
      <x:c r="BS110" s="13"/>
      <x:c r="BT110" s="13"/>
      <x:c r="BU110" s="55"/>
      <x:c r="BV110" s="13"/>
      <x:c r="BW110" s="13"/>
      <x:c r="BX110" s="13"/>
      <x:c r="BY110" s="14"/>
      <x:c r="BZ110" s="13"/>
      <x:c r="CA110" s="14"/>
      <x:c r="CB110" s="13"/>
      <x:c r="CC110" s="14"/>
      <x:c r="CD110" s="57"/>
      <x:c r="CE110" s="13"/>
      <x:c r="CF110" s="14"/>
      <x:c r="CG110" s="13"/>
      <x:c r="CH110" s="13"/>
      <x:c r="CI110" s="13"/>
      <x:c r="CJ110" s="13"/>
      <x:c r="CK110" s="13"/>
      <x:c r="CL110" s="13"/>
      <x:c r="CM110" s="13"/>
      <x:c r="CN110" s="13"/>
      <x:c r="CO110" s="13"/>
      <x:c r="CP110" s="14"/>
      <x:c r="CQ110" s="13"/>
      <x:c r="CR110" s="14"/>
      <x:c r="CS110" s="13"/>
      <x:c r="CT110" s="13"/>
      <x:c r="CU110" s="13"/>
      <x:c r="CV110" s="13"/>
      <x:c r="CW110" s="13"/>
      <x:c r="CY110" s="13"/>
    </x:row>
    <x:row r="111" spans="1:103" ht="18" customHeight="1">
      <x:c r="A111" s="15"/>
      <x:c r="B111" s="13"/>
      <x:c r="C111" s="14"/>
      <x:c r="D111" s="13"/>
      <x:c r="E111" s="14"/>
      <x:c r="F111" s="13"/>
      <x:c r="G111" s="14"/>
      <x:c r="H111" s="13"/>
      <x:c r="I111" s="14"/>
      <x:c r="J111" s="13"/>
      <x:c r="K111" s="13"/>
      <x:c r="L111" s="14"/>
      <x:c r="M111" s="13"/>
      <x:c r="N111" s="13"/>
      <x:c r="O111" s="13"/>
      <x:c r="P111" s="13"/>
      <x:c r="Q111" s="13"/>
      <x:c r="R111" s="14"/>
      <x:c r="S111" s="13"/>
      <x:c r="T111" s="14"/>
      <x:c r="U111" s="13"/>
      <x:c r="V111" s="14"/>
      <x:c r="W111" s="13"/>
      <x:c r="X111" s="13"/>
      <x:c r="Y111" s="13"/>
      <x:c r="Z111" s="13"/>
      <x:c r="AA111" s="13"/>
      <x:c r="AB111" s="13"/>
      <x:c r="AC111" s="13"/>
      <x:c r="AD111" s="13"/>
      <x:c r="AE111" s="13"/>
      <x:c r="AF111" s="13"/>
      <x:c r="AG111" s="13"/>
      <x:c r="AH111" s="13"/>
      <x:c r="AI111" s="13"/>
      <x:c r="AJ111" s="13"/>
      <x:c r="AK111" s="55"/>
      <x:c r="AL111" s="13"/>
      <x:c r="AM111" s="13"/>
      <x:c r="AN111" s="14"/>
      <x:c r="AO111" s="13"/>
      <x:c r="AP111" s="13"/>
      <x:c r="AQ111" s="13"/>
      <x:c r="AR111" s="14"/>
      <x:c r="AS111" s="13"/>
      <x:c r="AT111" s="14"/>
      <x:c r="AU111" s="13"/>
      <x:c r="AV111" s="13"/>
      <x:c r="AW111" s="13"/>
      <x:c r="AX111" s="13"/>
      <x:c r="AY111" s="13"/>
      <x:c r="AZ111" s="13"/>
      <x:c r="BA111" s="14"/>
      <x:c r="BB111" s="13"/>
      <x:c r="BC111" s="13"/>
      <x:c r="BD111" s="13"/>
      <x:c r="BE111" s="13"/>
      <x:c r="BF111" s="13"/>
      <x:c r="BG111" s="13"/>
      <x:c r="BH111" s="13"/>
      <x:c r="BI111" s="13"/>
      <x:c r="BJ111" s="14"/>
      <x:c r="BK111" s="13"/>
      <x:c r="BL111" s="14"/>
      <x:c r="BM111" s="13"/>
      <x:c r="BN111" s="14"/>
      <x:c r="BO111" s="13"/>
      <x:c r="BP111" s="14"/>
      <x:c r="BQ111" s="13"/>
      <x:c r="BR111" s="13"/>
      <x:c r="BS111" s="13"/>
      <x:c r="BT111" s="13"/>
      <x:c r="BU111" s="55"/>
      <x:c r="BV111" s="13"/>
      <x:c r="BW111" s="13"/>
      <x:c r="BX111" s="13"/>
      <x:c r="BY111" s="14"/>
      <x:c r="BZ111" s="13"/>
      <x:c r="CA111" s="14"/>
      <x:c r="CB111" s="13"/>
      <x:c r="CC111" s="14"/>
      <x:c r="CD111" s="57"/>
      <x:c r="CE111" s="13"/>
      <x:c r="CF111" s="14"/>
      <x:c r="CG111" s="13"/>
      <x:c r="CH111" s="13"/>
      <x:c r="CI111" s="13"/>
      <x:c r="CJ111" s="13"/>
      <x:c r="CK111" s="13"/>
      <x:c r="CL111" s="13"/>
      <x:c r="CM111" s="13"/>
      <x:c r="CN111" s="13"/>
      <x:c r="CO111" s="13"/>
      <x:c r="CP111" s="14"/>
      <x:c r="CQ111" s="13"/>
      <x:c r="CR111" s="14"/>
      <x:c r="CS111" s="13"/>
      <x:c r="CT111" s="13"/>
      <x:c r="CU111" s="13"/>
      <x:c r="CV111" s="13"/>
      <x:c r="CW111" s="13"/>
      <x:c r="CY111" s="13"/>
    </x:row>
    <x:row r="112" spans="1:103" ht="18" customHeight="1">
      <x:c r="A112" s="15"/>
      <x:c r="B112" s="13"/>
      <x:c r="C112" s="14"/>
      <x:c r="D112" s="13"/>
      <x:c r="E112" s="14"/>
      <x:c r="F112" s="13"/>
      <x:c r="G112" s="14"/>
      <x:c r="H112" s="13"/>
      <x:c r="I112" s="14"/>
      <x:c r="J112" s="13"/>
      <x:c r="K112" s="13"/>
      <x:c r="L112" s="14"/>
      <x:c r="M112" s="13"/>
      <x:c r="N112" s="13"/>
      <x:c r="O112" s="13"/>
      <x:c r="P112" s="13"/>
      <x:c r="Q112" s="13"/>
      <x:c r="R112" s="14"/>
      <x:c r="S112" s="13"/>
      <x:c r="T112" s="14"/>
      <x:c r="U112" s="13"/>
      <x:c r="V112" s="14"/>
      <x:c r="W112" s="13"/>
      <x:c r="X112" s="13"/>
      <x:c r="Y112" s="13"/>
      <x:c r="Z112" s="13"/>
      <x:c r="AA112" s="13"/>
      <x:c r="AB112" s="13"/>
      <x:c r="AC112" s="13"/>
      <x:c r="AD112" s="13"/>
      <x:c r="AE112" s="13"/>
      <x:c r="AF112" s="13"/>
      <x:c r="AG112" s="13"/>
      <x:c r="AH112" s="13"/>
      <x:c r="AI112" s="13"/>
      <x:c r="AJ112" s="13"/>
      <x:c r="AK112" s="55"/>
      <x:c r="AL112" s="13"/>
      <x:c r="AM112" s="13"/>
      <x:c r="AN112" s="14"/>
      <x:c r="AO112" s="13"/>
      <x:c r="AP112" s="13"/>
      <x:c r="AQ112" s="13"/>
      <x:c r="AR112" s="14"/>
      <x:c r="AS112" s="13"/>
      <x:c r="AT112" s="14"/>
      <x:c r="AU112" s="13"/>
      <x:c r="AV112" s="13"/>
      <x:c r="AW112" s="13"/>
      <x:c r="AX112" s="13"/>
      <x:c r="AY112" s="13"/>
      <x:c r="AZ112" s="13"/>
      <x:c r="BA112" s="14"/>
      <x:c r="BB112" s="13"/>
      <x:c r="BC112" s="13"/>
      <x:c r="BD112" s="13"/>
      <x:c r="BE112" s="13"/>
      <x:c r="BF112" s="13"/>
      <x:c r="BG112" s="13"/>
      <x:c r="BH112" s="13"/>
      <x:c r="BI112" s="13"/>
      <x:c r="BJ112" s="14"/>
      <x:c r="BK112" s="13"/>
      <x:c r="BL112" s="14"/>
      <x:c r="BM112" s="13"/>
      <x:c r="BN112" s="14"/>
      <x:c r="BO112" s="13"/>
      <x:c r="BP112" s="14"/>
      <x:c r="BQ112" s="13"/>
      <x:c r="BR112" s="13"/>
      <x:c r="BS112" s="13"/>
      <x:c r="BT112" s="13"/>
      <x:c r="BU112" s="55"/>
      <x:c r="BV112" s="13"/>
      <x:c r="BW112" s="13"/>
      <x:c r="BX112" s="13"/>
      <x:c r="BY112" s="14"/>
      <x:c r="BZ112" s="13"/>
      <x:c r="CA112" s="14"/>
      <x:c r="CB112" s="13"/>
      <x:c r="CC112" s="14"/>
      <x:c r="CD112" s="57"/>
      <x:c r="CE112" s="13"/>
      <x:c r="CF112" s="14"/>
      <x:c r="CG112" s="13"/>
      <x:c r="CH112" s="13"/>
      <x:c r="CI112" s="13"/>
      <x:c r="CJ112" s="13"/>
      <x:c r="CK112" s="13"/>
      <x:c r="CL112" s="13"/>
      <x:c r="CM112" s="13"/>
      <x:c r="CN112" s="13"/>
      <x:c r="CO112" s="13"/>
      <x:c r="CP112" s="14"/>
      <x:c r="CQ112" s="13"/>
      <x:c r="CR112" s="14"/>
      <x:c r="CS112" s="13"/>
      <x:c r="CT112" s="13"/>
      <x:c r="CU112" s="13"/>
      <x:c r="CV112" s="13"/>
      <x:c r="CW112" s="13"/>
      <x:c r="CY112" s="13"/>
    </x:row>
    <x:row r="113" spans="1:103" ht="18" customHeight="1">
      <x:c r="A113" s="15"/>
      <x:c r="B113" s="13"/>
      <x:c r="C113" s="14"/>
      <x:c r="D113" s="13"/>
      <x:c r="E113" s="14"/>
      <x:c r="F113" s="13"/>
      <x:c r="G113" s="14"/>
      <x:c r="H113" s="13"/>
      <x:c r="I113" s="14"/>
      <x:c r="J113" s="13"/>
      <x:c r="K113" s="13"/>
      <x:c r="L113" s="14"/>
      <x:c r="M113" s="13"/>
      <x:c r="N113" s="13"/>
      <x:c r="O113" s="13"/>
      <x:c r="P113" s="13"/>
      <x:c r="Q113" s="13"/>
      <x:c r="R113" s="14"/>
      <x:c r="S113" s="13"/>
      <x:c r="T113" s="14"/>
      <x:c r="U113" s="13"/>
      <x:c r="V113" s="14"/>
      <x:c r="W113" s="13"/>
      <x:c r="X113" s="13"/>
      <x:c r="Y113" s="13"/>
      <x:c r="Z113" s="13"/>
      <x:c r="AA113" s="13"/>
      <x:c r="AB113" s="13"/>
      <x:c r="AC113" s="13"/>
      <x:c r="AD113" s="13"/>
      <x:c r="AE113" s="13"/>
      <x:c r="AF113" s="13"/>
      <x:c r="AG113" s="13"/>
      <x:c r="AH113" s="13"/>
      <x:c r="AI113" s="13"/>
      <x:c r="AJ113" s="13"/>
      <x:c r="AK113" s="55"/>
      <x:c r="AL113" s="13"/>
      <x:c r="AM113" s="13"/>
      <x:c r="AN113" s="14"/>
      <x:c r="AO113" s="13"/>
      <x:c r="AP113" s="13"/>
      <x:c r="AQ113" s="13"/>
      <x:c r="AR113" s="14"/>
      <x:c r="AS113" s="13"/>
      <x:c r="AT113" s="14"/>
      <x:c r="AU113" s="13"/>
      <x:c r="AV113" s="13"/>
      <x:c r="AW113" s="13"/>
      <x:c r="AX113" s="13"/>
      <x:c r="AY113" s="13"/>
      <x:c r="AZ113" s="13"/>
      <x:c r="BA113" s="14"/>
      <x:c r="BB113" s="13"/>
      <x:c r="BC113" s="13"/>
      <x:c r="BD113" s="13"/>
      <x:c r="BE113" s="13"/>
      <x:c r="BF113" s="13"/>
      <x:c r="BG113" s="13"/>
      <x:c r="BH113" s="13"/>
      <x:c r="BI113" s="13"/>
      <x:c r="BJ113" s="14"/>
      <x:c r="BK113" s="13"/>
      <x:c r="BL113" s="14"/>
      <x:c r="BM113" s="13"/>
      <x:c r="BN113" s="14"/>
      <x:c r="BO113" s="13"/>
      <x:c r="BP113" s="14"/>
      <x:c r="BQ113" s="13"/>
      <x:c r="BR113" s="13"/>
      <x:c r="BS113" s="13"/>
      <x:c r="BT113" s="13"/>
      <x:c r="BU113" s="55"/>
      <x:c r="BV113" s="13"/>
      <x:c r="BW113" s="13"/>
      <x:c r="BX113" s="13"/>
      <x:c r="BY113" s="14"/>
      <x:c r="BZ113" s="13"/>
      <x:c r="CA113" s="14"/>
      <x:c r="CB113" s="13"/>
      <x:c r="CC113" s="14"/>
      <x:c r="CD113" s="57"/>
      <x:c r="CE113" s="13"/>
      <x:c r="CF113" s="14"/>
      <x:c r="CG113" s="13"/>
      <x:c r="CH113" s="13"/>
      <x:c r="CI113" s="13"/>
      <x:c r="CJ113" s="13"/>
      <x:c r="CK113" s="13"/>
      <x:c r="CL113" s="13"/>
      <x:c r="CM113" s="13"/>
      <x:c r="CN113" s="13"/>
      <x:c r="CO113" s="13"/>
      <x:c r="CP113" s="14"/>
      <x:c r="CQ113" s="13"/>
      <x:c r="CR113" s="14"/>
      <x:c r="CS113" s="13"/>
      <x:c r="CT113" s="13"/>
      <x:c r="CU113" s="13"/>
      <x:c r="CV113" s="13"/>
      <x:c r="CW113" s="13"/>
      <x:c r="CY113" s="13"/>
    </x:row>
    <x:row r="114" spans="1:103" ht="18" customHeight="1">
      <x:c r="A114" s="15"/>
      <x:c r="B114" s="13"/>
      <x:c r="C114" s="14"/>
      <x:c r="D114" s="13"/>
      <x:c r="E114" s="14"/>
      <x:c r="F114" s="13"/>
      <x:c r="G114" s="14"/>
      <x:c r="H114" s="13"/>
      <x:c r="I114" s="14"/>
      <x:c r="J114" s="13"/>
      <x:c r="K114" s="13"/>
      <x:c r="L114" s="14"/>
      <x:c r="M114" s="13"/>
      <x:c r="N114" s="13"/>
      <x:c r="O114" s="13"/>
      <x:c r="P114" s="13"/>
      <x:c r="Q114" s="13"/>
      <x:c r="R114" s="14"/>
      <x:c r="S114" s="13"/>
      <x:c r="T114" s="14"/>
      <x:c r="U114" s="13"/>
      <x:c r="V114" s="14"/>
      <x:c r="W114" s="13"/>
      <x:c r="X114" s="13"/>
      <x:c r="Y114" s="13"/>
      <x:c r="Z114" s="13"/>
      <x:c r="AA114" s="13"/>
      <x:c r="AB114" s="13"/>
      <x:c r="AC114" s="13"/>
      <x:c r="AD114" s="13"/>
      <x:c r="AE114" s="13"/>
      <x:c r="AF114" s="13"/>
      <x:c r="AG114" s="13"/>
      <x:c r="AH114" s="13"/>
      <x:c r="AI114" s="13"/>
      <x:c r="AJ114" s="13"/>
      <x:c r="AK114" s="55"/>
      <x:c r="AL114" s="13"/>
      <x:c r="AM114" s="13"/>
      <x:c r="AN114" s="14"/>
      <x:c r="AO114" s="13"/>
      <x:c r="AP114" s="13"/>
      <x:c r="AQ114" s="13"/>
      <x:c r="AR114" s="14"/>
      <x:c r="AS114" s="13"/>
      <x:c r="AT114" s="14"/>
      <x:c r="AU114" s="13"/>
      <x:c r="AV114" s="13"/>
      <x:c r="AW114" s="13"/>
      <x:c r="AX114" s="13"/>
      <x:c r="AY114" s="13"/>
      <x:c r="AZ114" s="13"/>
      <x:c r="BA114" s="14"/>
      <x:c r="BB114" s="13"/>
      <x:c r="BC114" s="13"/>
      <x:c r="BD114" s="13"/>
      <x:c r="BE114" s="13"/>
      <x:c r="BF114" s="13"/>
      <x:c r="BG114" s="13"/>
      <x:c r="BH114" s="13"/>
      <x:c r="BI114" s="13"/>
      <x:c r="BJ114" s="14"/>
      <x:c r="BK114" s="13"/>
      <x:c r="BL114" s="14"/>
      <x:c r="BM114" s="13"/>
      <x:c r="BN114" s="14"/>
      <x:c r="BO114" s="13"/>
      <x:c r="BP114" s="14"/>
      <x:c r="BQ114" s="13"/>
      <x:c r="BR114" s="13"/>
      <x:c r="BS114" s="13"/>
      <x:c r="BT114" s="13"/>
      <x:c r="BU114" s="55"/>
      <x:c r="BV114" s="13"/>
      <x:c r="BW114" s="13"/>
      <x:c r="BX114" s="13"/>
      <x:c r="BY114" s="14"/>
      <x:c r="BZ114" s="13"/>
      <x:c r="CA114" s="14"/>
      <x:c r="CB114" s="13"/>
      <x:c r="CC114" s="14"/>
      <x:c r="CD114" s="57"/>
      <x:c r="CE114" s="13"/>
      <x:c r="CF114" s="14"/>
      <x:c r="CG114" s="13"/>
      <x:c r="CH114" s="13"/>
      <x:c r="CI114" s="13"/>
      <x:c r="CJ114" s="13"/>
      <x:c r="CK114" s="13"/>
      <x:c r="CL114" s="13"/>
      <x:c r="CM114" s="13"/>
      <x:c r="CN114" s="13"/>
      <x:c r="CO114" s="13"/>
      <x:c r="CP114" s="14"/>
      <x:c r="CQ114" s="13"/>
      <x:c r="CR114" s="14"/>
      <x:c r="CS114" s="13"/>
      <x:c r="CT114" s="13"/>
      <x:c r="CU114" s="13"/>
      <x:c r="CV114" s="13"/>
      <x:c r="CW114" s="13"/>
      <x:c r="CY114" s="13"/>
    </x:row>
    <x:row r="115" spans="1:103" ht="18" customHeight="1">
      <x:c r="A115" s="15"/>
      <x:c r="B115" s="13"/>
      <x:c r="C115" s="14"/>
      <x:c r="D115" s="13"/>
      <x:c r="E115" s="14"/>
      <x:c r="F115" s="13"/>
      <x:c r="G115" s="14"/>
      <x:c r="H115" s="13"/>
      <x:c r="I115" s="14"/>
      <x:c r="J115" s="13"/>
      <x:c r="K115" s="13"/>
      <x:c r="L115" s="14"/>
      <x:c r="M115" s="13"/>
      <x:c r="N115" s="13"/>
      <x:c r="O115" s="13"/>
      <x:c r="P115" s="13"/>
      <x:c r="Q115" s="13"/>
      <x:c r="R115" s="14"/>
      <x:c r="S115" s="13"/>
      <x:c r="T115" s="14"/>
      <x:c r="U115" s="13"/>
      <x:c r="V115" s="14"/>
      <x:c r="W115" s="13"/>
      <x:c r="X115" s="13"/>
      <x:c r="Y115" s="13"/>
      <x:c r="Z115" s="13"/>
      <x:c r="AA115" s="13"/>
      <x:c r="AB115" s="13"/>
      <x:c r="AC115" s="13"/>
      <x:c r="AD115" s="13"/>
      <x:c r="AE115" s="13"/>
      <x:c r="AF115" s="13"/>
      <x:c r="AG115" s="13"/>
      <x:c r="AH115" s="13"/>
      <x:c r="AI115" s="13"/>
      <x:c r="AJ115" s="13"/>
      <x:c r="AK115" s="55"/>
      <x:c r="AL115" s="13"/>
      <x:c r="AM115" s="13"/>
      <x:c r="AN115" s="14"/>
      <x:c r="AO115" s="13"/>
      <x:c r="AP115" s="13"/>
      <x:c r="AQ115" s="13"/>
      <x:c r="AR115" s="14"/>
      <x:c r="AS115" s="13"/>
      <x:c r="AT115" s="14"/>
      <x:c r="AU115" s="13"/>
      <x:c r="AV115" s="13"/>
      <x:c r="AW115" s="13"/>
      <x:c r="AX115" s="13"/>
      <x:c r="AY115" s="13"/>
      <x:c r="AZ115" s="13"/>
      <x:c r="BA115" s="14"/>
      <x:c r="BB115" s="13"/>
      <x:c r="BC115" s="13"/>
      <x:c r="BD115" s="13"/>
      <x:c r="BE115" s="13"/>
      <x:c r="BF115" s="13"/>
      <x:c r="BG115" s="13"/>
      <x:c r="BH115" s="13"/>
      <x:c r="BI115" s="13"/>
      <x:c r="BJ115" s="14"/>
      <x:c r="BK115" s="13"/>
      <x:c r="BL115" s="14"/>
      <x:c r="BM115" s="13"/>
      <x:c r="BN115" s="14"/>
      <x:c r="BO115" s="13"/>
      <x:c r="BP115" s="14"/>
      <x:c r="BQ115" s="13"/>
      <x:c r="BR115" s="13"/>
      <x:c r="BS115" s="13"/>
      <x:c r="BT115" s="13"/>
      <x:c r="BU115" s="55"/>
      <x:c r="BV115" s="13"/>
      <x:c r="BW115" s="13"/>
      <x:c r="BX115" s="13"/>
      <x:c r="BY115" s="14"/>
      <x:c r="BZ115" s="13"/>
      <x:c r="CA115" s="14"/>
      <x:c r="CB115" s="13"/>
      <x:c r="CC115" s="14"/>
      <x:c r="CD115" s="57"/>
      <x:c r="CE115" s="13"/>
      <x:c r="CF115" s="14"/>
      <x:c r="CG115" s="13"/>
      <x:c r="CH115" s="13"/>
      <x:c r="CI115" s="13"/>
      <x:c r="CJ115" s="13"/>
      <x:c r="CK115" s="13"/>
      <x:c r="CL115" s="13"/>
      <x:c r="CM115" s="13"/>
      <x:c r="CN115" s="13"/>
      <x:c r="CO115" s="13"/>
      <x:c r="CP115" s="14"/>
      <x:c r="CQ115" s="13"/>
      <x:c r="CR115" s="14"/>
      <x:c r="CS115" s="13"/>
      <x:c r="CT115" s="13"/>
      <x:c r="CU115" s="13"/>
      <x:c r="CV115" s="13"/>
      <x:c r="CW115" s="13"/>
      <x:c r="CY115" s="13"/>
    </x:row>
    <x:row r="116" spans="1:103" ht="18" customHeight="1">
      <x:c r="A116" s="15"/>
      <x:c r="B116" s="13"/>
      <x:c r="C116" s="14"/>
      <x:c r="D116" s="13"/>
      <x:c r="E116" s="14"/>
      <x:c r="F116" s="13"/>
      <x:c r="G116" s="14"/>
      <x:c r="H116" s="13"/>
      <x:c r="I116" s="14"/>
      <x:c r="J116" s="13"/>
      <x:c r="K116" s="13"/>
      <x:c r="L116" s="14"/>
      <x:c r="M116" s="13"/>
      <x:c r="N116" s="13"/>
      <x:c r="O116" s="13"/>
      <x:c r="P116" s="13"/>
      <x:c r="Q116" s="13"/>
      <x:c r="R116" s="14"/>
      <x:c r="S116" s="13"/>
      <x:c r="T116" s="14"/>
      <x:c r="U116" s="13"/>
      <x:c r="V116" s="14"/>
      <x:c r="W116" s="13"/>
      <x:c r="X116" s="13"/>
      <x:c r="Y116" s="13"/>
      <x:c r="Z116" s="13"/>
      <x:c r="AA116" s="13"/>
      <x:c r="AB116" s="13"/>
      <x:c r="AC116" s="13"/>
      <x:c r="AD116" s="13"/>
      <x:c r="AE116" s="13"/>
      <x:c r="AF116" s="13"/>
      <x:c r="AG116" s="13"/>
      <x:c r="AH116" s="13"/>
      <x:c r="AI116" s="13"/>
      <x:c r="AJ116" s="13"/>
      <x:c r="AK116" s="55"/>
      <x:c r="AL116" s="13"/>
      <x:c r="AM116" s="13"/>
      <x:c r="AN116" s="14"/>
      <x:c r="AO116" s="13"/>
      <x:c r="AP116" s="13"/>
      <x:c r="AQ116" s="13"/>
      <x:c r="AR116" s="14"/>
      <x:c r="AS116" s="13"/>
      <x:c r="AT116" s="14"/>
      <x:c r="AU116" s="13"/>
      <x:c r="AV116" s="13"/>
      <x:c r="AW116" s="13"/>
      <x:c r="AX116" s="13"/>
      <x:c r="AY116" s="13"/>
      <x:c r="AZ116" s="13"/>
      <x:c r="BA116" s="14"/>
      <x:c r="BB116" s="13"/>
      <x:c r="BC116" s="13"/>
      <x:c r="BD116" s="13"/>
      <x:c r="BE116" s="13"/>
      <x:c r="BF116" s="13"/>
      <x:c r="BG116" s="13"/>
      <x:c r="BH116" s="13"/>
      <x:c r="BI116" s="13"/>
      <x:c r="BJ116" s="14"/>
      <x:c r="BK116" s="13"/>
      <x:c r="BL116" s="14"/>
      <x:c r="BM116" s="13"/>
      <x:c r="BN116" s="14"/>
      <x:c r="BO116" s="13"/>
      <x:c r="BP116" s="14"/>
      <x:c r="BQ116" s="13"/>
      <x:c r="BR116" s="13"/>
      <x:c r="BS116" s="13"/>
      <x:c r="BT116" s="13"/>
      <x:c r="BU116" s="55"/>
      <x:c r="BV116" s="13"/>
      <x:c r="BW116" s="13"/>
      <x:c r="BX116" s="13"/>
      <x:c r="BY116" s="14"/>
      <x:c r="BZ116" s="13"/>
      <x:c r="CA116" s="14"/>
      <x:c r="CB116" s="13"/>
      <x:c r="CC116" s="14"/>
      <x:c r="CD116" s="57"/>
      <x:c r="CE116" s="13"/>
      <x:c r="CF116" s="14"/>
      <x:c r="CG116" s="13"/>
      <x:c r="CH116" s="13"/>
      <x:c r="CI116" s="13"/>
      <x:c r="CJ116" s="13"/>
      <x:c r="CK116" s="13"/>
      <x:c r="CL116" s="13"/>
      <x:c r="CM116" s="13"/>
      <x:c r="CN116" s="13"/>
      <x:c r="CO116" s="13"/>
      <x:c r="CP116" s="14"/>
      <x:c r="CQ116" s="13"/>
      <x:c r="CR116" s="14"/>
      <x:c r="CS116" s="13"/>
      <x:c r="CT116" s="13"/>
      <x:c r="CU116" s="13"/>
      <x:c r="CV116" s="13"/>
      <x:c r="CW116" s="13"/>
      <x:c r="CY116" s="13"/>
    </x:row>
    <x:row r="117" spans="1:103" ht="18" customHeight="1">
      <x:c r="A117" s="15"/>
      <x:c r="B117" s="13"/>
      <x:c r="C117" s="14"/>
      <x:c r="D117" s="13"/>
      <x:c r="E117" s="14"/>
      <x:c r="F117" s="13"/>
      <x:c r="G117" s="14"/>
      <x:c r="H117" s="13"/>
      <x:c r="I117" s="14"/>
      <x:c r="J117" s="13"/>
      <x:c r="K117" s="13"/>
      <x:c r="L117" s="14"/>
      <x:c r="M117" s="13"/>
      <x:c r="N117" s="13"/>
      <x:c r="O117" s="13"/>
      <x:c r="P117" s="13"/>
      <x:c r="Q117" s="13"/>
      <x:c r="R117" s="14"/>
      <x:c r="S117" s="13"/>
      <x:c r="T117" s="14"/>
      <x:c r="U117" s="13"/>
      <x:c r="V117" s="14"/>
      <x:c r="W117" s="13"/>
      <x:c r="X117" s="13"/>
      <x:c r="Y117" s="13"/>
      <x:c r="Z117" s="13"/>
      <x:c r="AA117" s="13"/>
      <x:c r="AB117" s="13"/>
      <x:c r="AC117" s="13"/>
      <x:c r="AD117" s="13"/>
      <x:c r="AE117" s="13"/>
      <x:c r="AF117" s="13"/>
      <x:c r="AG117" s="13"/>
      <x:c r="AH117" s="13"/>
      <x:c r="AI117" s="13"/>
      <x:c r="AJ117" s="13"/>
      <x:c r="AK117" s="55"/>
      <x:c r="AL117" s="13"/>
      <x:c r="AM117" s="13"/>
      <x:c r="AN117" s="14"/>
      <x:c r="AO117" s="13"/>
      <x:c r="AP117" s="13"/>
      <x:c r="AQ117" s="13"/>
      <x:c r="AR117" s="14"/>
      <x:c r="AS117" s="13"/>
      <x:c r="AT117" s="14"/>
      <x:c r="AU117" s="13"/>
      <x:c r="AV117" s="13"/>
      <x:c r="AW117" s="13"/>
      <x:c r="AX117" s="13"/>
      <x:c r="AY117" s="13"/>
      <x:c r="AZ117" s="13"/>
      <x:c r="BA117" s="14"/>
      <x:c r="BB117" s="13"/>
      <x:c r="BC117" s="13"/>
      <x:c r="BD117" s="13"/>
      <x:c r="BE117" s="13"/>
      <x:c r="BF117" s="13"/>
      <x:c r="BG117" s="13"/>
      <x:c r="BH117" s="13"/>
      <x:c r="BI117" s="13"/>
      <x:c r="BJ117" s="14"/>
      <x:c r="BK117" s="13"/>
      <x:c r="BL117" s="14"/>
      <x:c r="BM117" s="13"/>
      <x:c r="BN117" s="14"/>
      <x:c r="BO117" s="13"/>
      <x:c r="BP117" s="14"/>
      <x:c r="BQ117" s="13"/>
      <x:c r="BR117" s="13"/>
      <x:c r="BS117" s="13"/>
      <x:c r="BT117" s="13"/>
      <x:c r="BU117" s="55"/>
      <x:c r="BV117" s="13"/>
      <x:c r="BW117" s="13"/>
      <x:c r="BX117" s="13"/>
      <x:c r="BY117" s="14"/>
      <x:c r="BZ117" s="13"/>
      <x:c r="CA117" s="14"/>
      <x:c r="CB117" s="13"/>
      <x:c r="CC117" s="14"/>
      <x:c r="CD117" s="57"/>
      <x:c r="CE117" s="13"/>
      <x:c r="CF117" s="14"/>
      <x:c r="CG117" s="13"/>
      <x:c r="CH117" s="13"/>
      <x:c r="CI117" s="13"/>
      <x:c r="CJ117" s="13"/>
      <x:c r="CK117" s="13"/>
      <x:c r="CL117" s="13"/>
      <x:c r="CM117" s="13"/>
      <x:c r="CN117" s="13"/>
      <x:c r="CO117" s="13"/>
      <x:c r="CP117" s="14"/>
      <x:c r="CQ117" s="13"/>
      <x:c r="CR117" s="14"/>
      <x:c r="CS117" s="13"/>
      <x:c r="CT117" s="13"/>
      <x:c r="CU117" s="13"/>
      <x:c r="CV117" s="13"/>
      <x:c r="CW117" s="13"/>
      <x:c r="CY117" s="13"/>
    </x:row>
    <x:row r="118" spans="1:103" ht="18" customHeight="1">
      <x:c r="A118" s="15"/>
      <x:c r="B118" s="13"/>
      <x:c r="C118" s="14"/>
      <x:c r="D118" s="13"/>
      <x:c r="E118" s="14"/>
      <x:c r="F118" s="13"/>
      <x:c r="G118" s="14"/>
      <x:c r="H118" s="13"/>
      <x:c r="I118" s="14"/>
      <x:c r="J118" s="13"/>
      <x:c r="K118" s="13"/>
      <x:c r="L118" s="14"/>
      <x:c r="M118" s="13"/>
      <x:c r="N118" s="13"/>
      <x:c r="O118" s="13"/>
      <x:c r="P118" s="13"/>
      <x:c r="Q118" s="13"/>
      <x:c r="R118" s="14"/>
      <x:c r="S118" s="13"/>
      <x:c r="T118" s="14"/>
      <x:c r="U118" s="13"/>
      <x:c r="V118" s="14"/>
      <x:c r="W118" s="13"/>
      <x:c r="X118" s="13"/>
      <x:c r="Y118" s="13"/>
      <x:c r="Z118" s="13"/>
      <x:c r="AA118" s="13"/>
      <x:c r="AB118" s="13"/>
      <x:c r="AC118" s="13"/>
      <x:c r="AD118" s="13"/>
      <x:c r="AE118" s="13"/>
      <x:c r="AF118" s="13"/>
      <x:c r="AG118" s="13"/>
      <x:c r="AH118" s="13"/>
      <x:c r="AI118" s="13"/>
      <x:c r="AJ118" s="13"/>
      <x:c r="AK118" s="55"/>
      <x:c r="AL118" s="13"/>
      <x:c r="AM118" s="13"/>
      <x:c r="AN118" s="14"/>
      <x:c r="AO118" s="13"/>
      <x:c r="AP118" s="13"/>
      <x:c r="AQ118" s="13"/>
      <x:c r="AR118" s="14"/>
      <x:c r="AS118" s="13"/>
      <x:c r="AT118" s="14"/>
      <x:c r="AU118" s="13"/>
      <x:c r="AV118" s="13"/>
      <x:c r="AW118" s="13"/>
      <x:c r="AX118" s="13"/>
      <x:c r="AY118" s="13"/>
      <x:c r="AZ118" s="13"/>
      <x:c r="BA118" s="14"/>
      <x:c r="BB118" s="13"/>
      <x:c r="BC118" s="13"/>
      <x:c r="BD118" s="13"/>
      <x:c r="BE118" s="13"/>
      <x:c r="BF118" s="13"/>
      <x:c r="BG118" s="13"/>
      <x:c r="BH118" s="13"/>
      <x:c r="BI118" s="13"/>
      <x:c r="BJ118" s="14"/>
      <x:c r="BK118" s="13"/>
      <x:c r="BL118" s="14"/>
      <x:c r="BM118" s="13"/>
      <x:c r="BN118" s="14"/>
      <x:c r="BO118" s="13"/>
      <x:c r="BP118" s="14"/>
      <x:c r="BQ118" s="13"/>
      <x:c r="BR118" s="13"/>
      <x:c r="BS118" s="13"/>
      <x:c r="BT118" s="13"/>
      <x:c r="BU118" s="55"/>
      <x:c r="BV118" s="13"/>
      <x:c r="BW118" s="13"/>
      <x:c r="BX118" s="13"/>
      <x:c r="BY118" s="14"/>
      <x:c r="BZ118" s="13"/>
      <x:c r="CA118" s="14"/>
      <x:c r="CB118" s="13"/>
      <x:c r="CC118" s="14"/>
      <x:c r="CD118" s="57"/>
      <x:c r="CE118" s="13"/>
      <x:c r="CF118" s="14"/>
      <x:c r="CG118" s="13"/>
      <x:c r="CH118" s="13"/>
      <x:c r="CI118" s="13"/>
      <x:c r="CJ118" s="13"/>
      <x:c r="CK118" s="13"/>
      <x:c r="CL118" s="13"/>
      <x:c r="CM118" s="13"/>
      <x:c r="CN118" s="13"/>
      <x:c r="CO118" s="13"/>
      <x:c r="CP118" s="14"/>
      <x:c r="CQ118" s="13"/>
      <x:c r="CR118" s="14"/>
      <x:c r="CS118" s="13"/>
      <x:c r="CT118" s="13"/>
      <x:c r="CU118" s="13"/>
      <x:c r="CV118" s="13"/>
      <x:c r="CW118" s="13"/>
      <x:c r="CY118" s="13"/>
    </x:row>
    <x:row r="119" spans="1:103" ht="18" customHeight="1">
      <x:c r="A119" s="15"/>
      <x:c r="B119" s="13"/>
      <x:c r="C119" s="14"/>
      <x:c r="D119" s="13"/>
      <x:c r="E119" s="14"/>
      <x:c r="F119" s="13"/>
      <x:c r="G119" s="14"/>
      <x:c r="H119" s="13"/>
      <x:c r="I119" s="14"/>
      <x:c r="J119" s="13"/>
      <x:c r="K119" s="13"/>
      <x:c r="L119" s="14"/>
      <x:c r="M119" s="13"/>
      <x:c r="N119" s="13"/>
      <x:c r="O119" s="13"/>
      <x:c r="P119" s="13"/>
      <x:c r="Q119" s="13"/>
      <x:c r="R119" s="14"/>
      <x:c r="S119" s="13"/>
      <x:c r="T119" s="14"/>
      <x:c r="U119" s="13"/>
      <x:c r="V119" s="14"/>
      <x:c r="W119" s="13"/>
      <x:c r="X119" s="13"/>
      <x:c r="Y119" s="13"/>
      <x:c r="Z119" s="13"/>
      <x:c r="AA119" s="13"/>
      <x:c r="AB119" s="13"/>
      <x:c r="AC119" s="13"/>
      <x:c r="AD119" s="13"/>
      <x:c r="AE119" s="13"/>
      <x:c r="AF119" s="13"/>
      <x:c r="AG119" s="13"/>
      <x:c r="AH119" s="13"/>
      <x:c r="AI119" s="13"/>
      <x:c r="AJ119" s="13"/>
      <x:c r="AK119" s="55"/>
      <x:c r="AL119" s="13"/>
      <x:c r="AM119" s="13"/>
      <x:c r="AN119" s="14"/>
      <x:c r="AO119" s="13"/>
      <x:c r="AP119" s="13"/>
      <x:c r="AQ119" s="13"/>
      <x:c r="AR119" s="14"/>
      <x:c r="AS119" s="13"/>
      <x:c r="AT119" s="14"/>
      <x:c r="AU119" s="13"/>
      <x:c r="AV119" s="13"/>
      <x:c r="AW119" s="13"/>
      <x:c r="AX119" s="13"/>
      <x:c r="AY119" s="13"/>
      <x:c r="AZ119" s="13"/>
      <x:c r="BA119" s="14"/>
      <x:c r="BB119" s="13"/>
      <x:c r="BC119" s="13"/>
      <x:c r="BD119" s="13"/>
      <x:c r="BE119" s="13"/>
      <x:c r="BF119" s="13"/>
      <x:c r="BG119" s="13"/>
      <x:c r="BH119" s="13"/>
      <x:c r="BI119" s="13"/>
      <x:c r="BJ119" s="14"/>
      <x:c r="BK119" s="13"/>
      <x:c r="BL119" s="14"/>
      <x:c r="BM119" s="13"/>
      <x:c r="BN119" s="14"/>
      <x:c r="BO119" s="13"/>
      <x:c r="BP119" s="14"/>
      <x:c r="BQ119" s="13"/>
      <x:c r="BR119" s="13"/>
      <x:c r="BS119" s="13"/>
      <x:c r="BT119" s="13"/>
      <x:c r="BU119" s="55"/>
      <x:c r="BV119" s="13"/>
      <x:c r="BW119" s="13"/>
      <x:c r="BX119" s="13"/>
      <x:c r="BY119" s="14"/>
      <x:c r="BZ119" s="13"/>
      <x:c r="CA119" s="14"/>
      <x:c r="CB119" s="13"/>
      <x:c r="CC119" s="14"/>
      <x:c r="CD119" s="57"/>
      <x:c r="CE119" s="13"/>
      <x:c r="CF119" s="14"/>
      <x:c r="CG119" s="13"/>
      <x:c r="CH119" s="13"/>
      <x:c r="CI119" s="13"/>
      <x:c r="CJ119" s="13"/>
      <x:c r="CK119" s="13"/>
      <x:c r="CL119" s="13"/>
      <x:c r="CM119" s="13"/>
      <x:c r="CN119" s="13"/>
      <x:c r="CO119" s="13"/>
      <x:c r="CP119" s="14"/>
      <x:c r="CQ119" s="13"/>
      <x:c r="CR119" s="14"/>
      <x:c r="CS119" s="13"/>
      <x:c r="CT119" s="13"/>
      <x:c r="CU119" s="13"/>
      <x:c r="CV119" s="13"/>
      <x:c r="CW119" s="13"/>
      <x:c r="CY119" s="13"/>
    </x:row>
    <x:row r="120" spans="1:103" ht="18" customHeight="1">
      <x:c r="A120" s="15"/>
      <x:c r="B120" s="13"/>
      <x:c r="C120" s="14"/>
      <x:c r="D120" s="13"/>
      <x:c r="E120" s="14"/>
      <x:c r="F120" s="13"/>
      <x:c r="G120" s="14"/>
      <x:c r="H120" s="13"/>
      <x:c r="I120" s="14"/>
      <x:c r="J120" s="13"/>
      <x:c r="K120" s="13"/>
      <x:c r="L120" s="14"/>
      <x:c r="M120" s="13"/>
      <x:c r="N120" s="13"/>
      <x:c r="O120" s="13"/>
      <x:c r="P120" s="13"/>
      <x:c r="Q120" s="13"/>
      <x:c r="R120" s="14"/>
      <x:c r="S120" s="13"/>
      <x:c r="T120" s="14"/>
      <x:c r="U120" s="13"/>
      <x:c r="V120" s="14"/>
      <x:c r="W120" s="13"/>
      <x:c r="X120" s="13"/>
      <x:c r="Y120" s="13"/>
      <x:c r="Z120" s="13"/>
      <x:c r="AA120" s="13"/>
      <x:c r="AB120" s="13"/>
      <x:c r="AC120" s="13"/>
      <x:c r="AD120" s="13"/>
      <x:c r="AE120" s="13"/>
      <x:c r="AF120" s="13"/>
      <x:c r="AG120" s="13"/>
      <x:c r="AH120" s="13"/>
      <x:c r="AI120" s="13"/>
      <x:c r="AJ120" s="13"/>
      <x:c r="AK120" s="55"/>
      <x:c r="AL120" s="13"/>
      <x:c r="AM120" s="13"/>
      <x:c r="AN120" s="14"/>
      <x:c r="AO120" s="13"/>
      <x:c r="AP120" s="13"/>
      <x:c r="AQ120" s="13"/>
      <x:c r="AR120" s="14"/>
      <x:c r="AS120" s="13"/>
      <x:c r="AT120" s="14"/>
      <x:c r="AU120" s="13"/>
      <x:c r="AV120" s="13"/>
      <x:c r="AW120" s="13"/>
      <x:c r="AX120" s="13"/>
      <x:c r="AY120" s="13"/>
      <x:c r="AZ120" s="13"/>
      <x:c r="BA120" s="14"/>
      <x:c r="BB120" s="13"/>
      <x:c r="BC120" s="13"/>
      <x:c r="BD120" s="13"/>
      <x:c r="BE120" s="13"/>
      <x:c r="BF120" s="13"/>
      <x:c r="BG120" s="13"/>
      <x:c r="BH120" s="13"/>
      <x:c r="BI120" s="13"/>
      <x:c r="BJ120" s="14"/>
      <x:c r="BK120" s="13"/>
      <x:c r="BL120" s="14"/>
      <x:c r="BM120" s="13"/>
      <x:c r="BN120" s="14"/>
      <x:c r="BO120" s="13"/>
      <x:c r="BP120" s="14"/>
      <x:c r="BQ120" s="13"/>
      <x:c r="BR120" s="13"/>
      <x:c r="BS120" s="13"/>
      <x:c r="BT120" s="13"/>
      <x:c r="BU120" s="55"/>
      <x:c r="BV120" s="13"/>
      <x:c r="BW120" s="13"/>
      <x:c r="BX120" s="13"/>
      <x:c r="BY120" s="14"/>
      <x:c r="BZ120" s="13"/>
      <x:c r="CA120" s="14"/>
      <x:c r="CB120" s="13"/>
      <x:c r="CC120" s="14"/>
      <x:c r="CD120" s="57"/>
      <x:c r="CE120" s="13"/>
      <x:c r="CF120" s="14"/>
      <x:c r="CG120" s="13"/>
      <x:c r="CH120" s="13"/>
      <x:c r="CI120" s="13"/>
      <x:c r="CJ120" s="13"/>
      <x:c r="CK120" s="13"/>
      <x:c r="CL120" s="13"/>
      <x:c r="CM120" s="13"/>
      <x:c r="CN120" s="13"/>
      <x:c r="CO120" s="13"/>
      <x:c r="CP120" s="14"/>
      <x:c r="CQ120" s="13"/>
      <x:c r="CR120" s="14"/>
      <x:c r="CS120" s="13"/>
      <x:c r="CT120" s="13"/>
      <x:c r="CU120" s="13"/>
      <x:c r="CV120" s="13"/>
      <x:c r="CW120" s="13"/>
      <x:c r="CY120" s="13"/>
    </x:row>
    <x:row r="121" spans="1:103" ht="18" customHeight="1">
      <x:c r="A121" s="15"/>
      <x:c r="B121" s="13"/>
      <x:c r="C121" s="14"/>
      <x:c r="D121" s="13"/>
      <x:c r="E121" s="14"/>
      <x:c r="F121" s="13"/>
      <x:c r="G121" s="14"/>
      <x:c r="H121" s="13"/>
      <x:c r="I121" s="14"/>
      <x:c r="J121" s="13"/>
      <x:c r="K121" s="13"/>
      <x:c r="L121" s="14"/>
      <x:c r="M121" s="13"/>
      <x:c r="N121" s="13"/>
      <x:c r="O121" s="13"/>
      <x:c r="P121" s="13"/>
      <x:c r="Q121" s="13"/>
      <x:c r="R121" s="14"/>
      <x:c r="S121" s="13"/>
      <x:c r="T121" s="14"/>
      <x:c r="U121" s="13"/>
      <x:c r="V121" s="14"/>
      <x:c r="W121" s="13"/>
      <x:c r="X121" s="13"/>
      <x:c r="Y121" s="13"/>
      <x:c r="Z121" s="13"/>
      <x:c r="AA121" s="13"/>
      <x:c r="AB121" s="13"/>
      <x:c r="AC121" s="13"/>
      <x:c r="AD121" s="13"/>
      <x:c r="AE121" s="13"/>
      <x:c r="AF121" s="13"/>
      <x:c r="AG121" s="13"/>
      <x:c r="AH121" s="13"/>
      <x:c r="AI121" s="13"/>
      <x:c r="AJ121" s="13"/>
      <x:c r="AK121" s="55"/>
      <x:c r="AL121" s="13"/>
      <x:c r="AM121" s="13"/>
      <x:c r="AN121" s="14"/>
      <x:c r="AO121" s="13"/>
      <x:c r="AP121" s="13"/>
      <x:c r="AQ121" s="13"/>
      <x:c r="AR121" s="14"/>
      <x:c r="AS121" s="13"/>
      <x:c r="AT121" s="14"/>
      <x:c r="AU121" s="13"/>
      <x:c r="AV121" s="13"/>
      <x:c r="AW121" s="13"/>
      <x:c r="AX121" s="13"/>
      <x:c r="AY121" s="13"/>
      <x:c r="AZ121" s="13"/>
      <x:c r="BA121" s="14"/>
      <x:c r="BB121" s="13"/>
      <x:c r="BC121" s="13"/>
      <x:c r="BD121" s="13"/>
      <x:c r="BE121" s="13"/>
      <x:c r="BF121" s="13"/>
      <x:c r="BG121" s="13"/>
      <x:c r="BH121" s="13"/>
      <x:c r="BI121" s="13"/>
      <x:c r="BJ121" s="14"/>
      <x:c r="BK121" s="13"/>
      <x:c r="BL121" s="14"/>
      <x:c r="BM121" s="13"/>
      <x:c r="BN121" s="14"/>
      <x:c r="BO121" s="13"/>
      <x:c r="BP121" s="14"/>
      <x:c r="BQ121" s="13"/>
      <x:c r="BR121" s="13"/>
      <x:c r="BS121" s="13"/>
      <x:c r="BT121" s="13"/>
      <x:c r="BU121" s="55"/>
      <x:c r="BV121" s="13"/>
      <x:c r="BW121" s="13"/>
      <x:c r="BX121" s="13"/>
      <x:c r="BY121" s="14"/>
      <x:c r="BZ121" s="13"/>
      <x:c r="CA121" s="14"/>
      <x:c r="CB121" s="13"/>
      <x:c r="CC121" s="14"/>
      <x:c r="CD121" s="57"/>
      <x:c r="CE121" s="13"/>
      <x:c r="CF121" s="14"/>
      <x:c r="CG121" s="13"/>
      <x:c r="CH121" s="13"/>
      <x:c r="CI121" s="13"/>
      <x:c r="CJ121" s="13"/>
      <x:c r="CK121" s="13"/>
      <x:c r="CL121" s="13"/>
      <x:c r="CM121" s="13"/>
      <x:c r="CN121" s="13"/>
      <x:c r="CO121" s="13"/>
      <x:c r="CP121" s="14"/>
      <x:c r="CQ121" s="13"/>
      <x:c r="CR121" s="14"/>
      <x:c r="CS121" s="13"/>
      <x:c r="CT121" s="13"/>
      <x:c r="CU121" s="13"/>
      <x:c r="CV121" s="13"/>
      <x:c r="CW121" s="13"/>
      <x:c r="CY121" s="13"/>
    </x:row>
    <x:row r="122" spans="1:103" ht="18" customHeight="1">
      <x:c r="A122" s="15"/>
      <x:c r="B122" s="13"/>
      <x:c r="C122" s="14"/>
      <x:c r="D122" s="13"/>
      <x:c r="E122" s="14"/>
      <x:c r="F122" s="13"/>
      <x:c r="G122" s="14"/>
      <x:c r="H122" s="13"/>
      <x:c r="I122" s="14"/>
      <x:c r="J122" s="13"/>
      <x:c r="K122" s="13"/>
      <x:c r="L122" s="14"/>
      <x:c r="M122" s="13"/>
      <x:c r="N122" s="13"/>
      <x:c r="O122" s="13"/>
      <x:c r="P122" s="13"/>
      <x:c r="Q122" s="13"/>
      <x:c r="R122" s="14"/>
      <x:c r="S122" s="13"/>
      <x:c r="T122" s="14"/>
      <x:c r="U122" s="13"/>
      <x:c r="V122" s="14"/>
      <x:c r="W122" s="13"/>
      <x:c r="X122" s="13"/>
      <x:c r="Y122" s="13"/>
      <x:c r="Z122" s="13"/>
      <x:c r="AA122" s="13"/>
      <x:c r="AB122" s="13"/>
      <x:c r="AC122" s="13"/>
      <x:c r="AD122" s="13"/>
      <x:c r="AE122" s="13"/>
      <x:c r="AF122" s="13"/>
      <x:c r="AG122" s="13"/>
      <x:c r="AH122" s="13"/>
      <x:c r="AI122" s="13"/>
      <x:c r="AJ122" s="13"/>
      <x:c r="AK122" s="55"/>
      <x:c r="AL122" s="13"/>
      <x:c r="AM122" s="13"/>
      <x:c r="AN122" s="14"/>
      <x:c r="AO122" s="13"/>
      <x:c r="AP122" s="13"/>
      <x:c r="AQ122" s="13"/>
      <x:c r="AR122" s="14"/>
      <x:c r="AS122" s="13"/>
      <x:c r="AT122" s="14"/>
      <x:c r="AU122" s="13"/>
      <x:c r="AV122" s="13"/>
      <x:c r="AW122" s="13"/>
      <x:c r="AX122" s="13"/>
      <x:c r="AY122" s="13"/>
      <x:c r="AZ122" s="13"/>
      <x:c r="BA122" s="14"/>
      <x:c r="BB122" s="13"/>
      <x:c r="BC122" s="13"/>
      <x:c r="BD122" s="13"/>
      <x:c r="BE122" s="13"/>
      <x:c r="BF122" s="13"/>
      <x:c r="BG122" s="13"/>
      <x:c r="BH122" s="13"/>
      <x:c r="BI122" s="13"/>
      <x:c r="BJ122" s="14"/>
      <x:c r="BK122" s="13"/>
      <x:c r="BL122" s="14"/>
      <x:c r="BM122" s="13"/>
      <x:c r="BN122" s="14"/>
      <x:c r="BO122" s="13"/>
      <x:c r="BP122" s="14"/>
      <x:c r="BQ122" s="13"/>
      <x:c r="BR122" s="13"/>
      <x:c r="BS122" s="13"/>
      <x:c r="BT122" s="13"/>
      <x:c r="BU122" s="55"/>
      <x:c r="BV122" s="13"/>
      <x:c r="BW122" s="13"/>
      <x:c r="BX122" s="13"/>
      <x:c r="BY122" s="14"/>
      <x:c r="BZ122" s="13"/>
      <x:c r="CA122" s="14"/>
      <x:c r="CB122" s="13"/>
      <x:c r="CC122" s="14"/>
      <x:c r="CD122" s="57"/>
      <x:c r="CE122" s="13"/>
      <x:c r="CF122" s="14"/>
      <x:c r="CG122" s="13"/>
      <x:c r="CH122" s="13"/>
      <x:c r="CI122" s="13"/>
      <x:c r="CJ122" s="13"/>
      <x:c r="CK122" s="13"/>
      <x:c r="CL122" s="13"/>
      <x:c r="CM122" s="13"/>
      <x:c r="CN122" s="13"/>
      <x:c r="CO122" s="13"/>
      <x:c r="CP122" s="14"/>
      <x:c r="CQ122" s="13"/>
      <x:c r="CR122" s="14"/>
      <x:c r="CS122" s="13"/>
      <x:c r="CT122" s="13"/>
      <x:c r="CU122" s="13"/>
      <x:c r="CV122" s="13"/>
      <x:c r="CW122" s="13"/>
      <x:c r="CY122" s="13"/>
    </x:row>
    <x:row r="123" spans="1:103" ht="18" customHeight="1">
      <x:c r="A123" s="15"/>
      <x:c r="B123" s="13"/>
      <x:c r="C123" s="14"/>
      <x:c r="D123" s="13"/>
      <x:c r="E123" s="14"/>
      <x:c r="F123" s="13"/>
      <x:c r="G123" s="14"/>
      <x:c r="H123" s="13"/>
      <x:c r="I123" s="14"/>
      <x:c r="J123" s="13"/>
      <x:c r="K123" s="13"/>
      <x:c r="L123" s="14"/>
      <x:c r="M123" s="13"/>
      <x:c r="N123" s="13"/>
      <x:c r="O123" s="13"/>
      <x:c r="P123" s="13"/>
      <x:c r="Q123" s="13"/>
      <x:c r="R123" s="14"/>
      <x:c r="S123" s="13"/>
      <x:c r="T123" s="14"/>
      <x:c r="U123" s="13"/>
      <x:c r="V123" s="14"/>
      <x:c r="W123" s="13"/>
      <x:c r="X123" s="13"/>
      <x:c r="Y123" s="13"/>
      <x:c r="Z123" s="13"/>
      <x:c r="AA123" s="13"/>
      <x:c r="AB123" s="13"/>
      <x:c r="AC123" s="13"/>
      <x:c r="AD123" s="13"/>
      <x:c r="AE123" s="13"/>
      <x:c r="AF123" s="13"/>
      <x:c r="AG123" s="13"/>
      <x:c r="AH123" s="13"/>
      <x:c r="AI123" s="13"/>
      <x:c r="AJ123" s="13"/>
      <x:c r="AK123" s="55"/>
      <x:c r="AL123" s="13"/>
      <x:c r="AM123" s="13"/>
      <x:c r="AN123" s="14"/>
      <x:c r="AO123" s="13"/>
      <x:c r="AP123" s="13"/>
      <x:c r="AQ123" s="13"/>
      <x:c r="AR123" s="14"/>
      <x:c r="AS123" s="13"/>
      <x:c r="AT123" s="14"/>
      <x:c r="AU123" s="13"/>
      <x:c r="AV123" s="13"/>
      <x:c r="AW123" s="13"/>
      <x:c r="AX123" s="13"/>
      <x:c r="AY123" s="13"/>
      <x:c r="AZ123" s="13"/>
      <x:c r="BA123" s="14"/>
      <x:c r="BB123" s="13"/>
      <x:c r="BC123" s="13"/>
      <x:c r="BD123" s="13"/>
      <x:c r="BE123" s="13"/>
      <x:c r="BF123" s="13"/>
      <x:c r="BG123" s="13"/>
      <x:c r="BH123" s="13"/>
      <x:c r="BI123" s="13"/>
      <x:c r="BJ123" s="14"/>
      <x:c r="BK123" s="13"/>
      <x:c r="BL123" s="14"/>
      <x:c r="BM123" s="13"/>
      <x:c r="BN123" s="14"/>
      <x:c r="BO123" s="13"/>
      <x:c r="BP123" s="14"/>
      <x:c r="BQ123" s="13"/>
      <x:c r="BR123" s="13"/>
      <x:c r="BS123" s="13"/>
      <x:c r="BT123" s="13"/>
      <x:c r="BU123" s="55"/>
      <x:c r="BV123" s="13"/>
      <x:c r="BW123" s="13"/>
      <x:c r="BX123" s="13"/>
      <x:c r="BY123" s="14"/>
      <x:c r="BZ123" s="13"/>
      <x:c r="CA123" s="14"/>
      <x:c r="CB123" s="13"/>
      <x:c r="CC123" s="14"/>
      <x:c r="CD123" s="57"/>
      <x:c r="CE123" s="13"/>
      <x:c r="CF123" s="14"/>
      <x:c r="CG123" s="13"/>
      <x:c r="CH123" s="13"/>
      <x:c r="CI123" s="13"/>
      <x:c r="CJ123" s="13"/>
      <x:c r="CK123" s="13"/>
      <x:c r="CL123" s="13"/>
      <x:c r="CM123" s="13"/>
      <x:c r="CN123" s="13"/>
      <x:c r="CO123" s="13"/>
      <x:c r="CP123" s="14"/>
      <x:c r="CQ123" s="13"/>
      <x:c r="CR123" s="14"/>
      <x:c r="CS123" s="13"/>
      <x:c r="CT123" s="13"/>
      <x:c r="CU123" s="13"/>
      <x:c r="CV123" s="13"/>
      <x:c r="CW123" s="13"/>
      <x:c r="CY123" s="13"/>
    </x:row>
    <x:row r="124" spans="1:103" ht="18" customHeight="1">
      <x:c r="A124" s="15"/>
      <x:c r="B124" s="13"/>
      <x:c r="C124" s="14"/>
      <x:c r="D124" s="13"/>
      <x:c r="E124" s="14"/>
      <x:c r="F124" s="13"/>
      <x:c r="G124" s="14"/>
      <x:c r="H124" s="13"/>
      <x:c r="I124" s="14"/>
      <x:c r="J124" s="13"/>
      <x:c r="K124" s="13"/>
      <x:c r="L124" s="14"/>
      <x:c r="M124" s="13"/>
      <x:c r="N124" s="13"/>
      <x:c r="O124" s="13"/>
      <x:c r="P124" s="13"/>
      <x:c r="Q124" s="13"/>
      <x:c r="R124" s="14"/>
      <x:c r="S124" s="13"/>
      <x:c r="T124" s="14"/>
      <x:c r="U124" s="13"/>
      <x:c r="V124" s="14"/>
      <x:c r="W124" s="13"/>
      <x:c r="X124" s="13"/>
      <x:c r="Y124" s="13"/>
      <x:c r="Z124" s="13"/>
      <x:c r="AA124" s="13"/>
      <x:c r="AB124" s="13"/>
      <x:c r="AC124" s="13"/>
      <x:c r="AD124" s="13"/>
      <x:c r="AE124" s="13"/>
      <x:c r="AF124" s="13"/>
      <x:c r="AG124" s="13"/>
      <x:c r="AH124" s="13"/>
      <x:c r="AI124" s="13"/>
      <x:c r="AJ124" s="13"/>
      <x:c r="AK124" s="55"/>
      <x:c r="AL124" s="13"/>
      <x:c r="AM124" s="13"/>
      <x:c r="AN124" s="14"/>
      <x:c r="AO124" s="13"/>
      <x:c r="AP124" s="13"/>
      <x:c r="AQ124" s="13"/>
      <x:c r="AR124" s="14"/>
      <x:c r="AS124" s="13"/>
      <x:c r="AT124" s="14"/>
      <x:c r="AU124" s="13"/>
      <x:c r="AV124" s="13"/>
      <x:c r="AW124" s="13"/>
      <x:c r="AX124" s="13"/>
      <x:c r="AY124" s="13"/>
      <x:c r="AZ124" s="13"/>
      <x:c r="BA124" s="14"/>
      <x:c r="BB124" s="13"/>
      <x:c r="BC124" s="13"/>
      <x:c r="BD124" s="13"/>
      <x:c r="BE124" s="13"/>
      <x:c r="BF124" s="13"/>
      <x:c r="BG124" s="13"/>
      <x:c r="BH124" s="13"/>
      <x:c r="BI124" s="13"/>
      <x:c r="BJ124" s="14"/>
      <x:c r="BK124" s="13"/>
      <x:c r="BL124" s="14"/>
      <x:c r="BM124" s="13"/>
      <x:c r="BN124" s="14"/>
      <x:c r="BO124" s="13"/>
      <x:c r="BP124" s="14"/>
      <x:c r="BQ124" s="13"/>
      <x:c r="BR124" s="13"/>
      <x:c r="BS124" s="13"/>
      <x:c r="BT124" s="13"/>
      <x:c r="BU124" s="55"/>
      <x:c r="BV124" s="13"/>
      <x:c r="BW124" s="13"/>
      <x:c r="BX124" s="13"/>
      <x:c r="BY124" s="14"/>
      <x:c r="BZ124" s="13"/>
      <x:c r="CA124" s="14"/>
      <x:c r="CB124" s="13"/>
      <x:c r="CC124" s="14"/>
      <x:c r="CD124" s="57"/>
      <x:c r="CE124" s="13"/>
      <x:c r="CF124" s="14"/>
      <x:c r="CG124" s="13"/>
      <x:c r="CH124" s="13"/>
      <x:c r="CI124" s="13"/>
      <x:c r="CJ124" s="13"/>
      <x:c r="CK124" s="13"/>
      <x:c r="CL124" s="13"/>
      <x:c r="CM124" s="13"/>
      <x:c r="CN124" s="13"/>
      <x:c r="CO124" s="13"/>
      <x:c r="CP124" s="14"/>
      <x:c r="CQ124" s="13"/>
      <x:c r="CR124" s="14"/>
      <x:c r="CS124" s="13"/>
      <x:c r="CT124" s="13"/>
      <x:c r="CU124" s="13"/>
      <x:c r="CV124" s="13"/>
      <x:c r="CW124" s="13"/>
      <x:c r="CY124" s="13"/>
    </x:row>
    <x:row r="125" spans="1:103" ht="18" customHeight="1">
      <x:c r="A125" s="15"/>
      <x:c r="B125" s="13"/>
      <x:c r="C125" s="14"/>
      <x:c r="D125" s="13"/>
      <x:c r="E125" s="14"/>
      <x:c r="F125" s="13"/>
      <x:c r="G125" s="14"/>
      <x:c r="H125" s="13"/>
      <x:c r="I125" s="14"/>
      <x:c r="J125" s="13"/>
      <x:c r="K125" s="13"/>
      <x:c r="L125" s="14"/>
      <x:c r="M125" s="13"/>
      <x:c r="N125" s="13"/>
      <x:c r="O125" s="13"/>
      <x:c r="P125" s="13"/>
      <x:c r="Q125" s="13"/>
      <x:c r="R125" s="14"/>
      <x:c r="S125" s="13"/>
      <x:c r="T125" s="14"/>
      <x:c r="U125" s="13"/>
      <x:c r="V125" s="14"/>
      <x:c r="W125" s="13"/>
      <x:c r="X125" s="13"/>
      <x:c r="Y125" s="13"/>
      <x:c r="Z125" s="13"/>
      <x:c r="AA125" s="13"/>
      <x:c r="AB125" s="13"/>
      <x:c r="AC125" s="13"/>
      <x:c r="AD125" s="13"/>
      <x:c r="AE125" s="13"/>
      <x:c r="AF125" s="13"/>
      <x:c r="AG125" s="13"/>
      <x:c r="AH125" s="13"/>
      <x:c r="AI125" s="13"/>
      <x:c r="AJ125" s="13"/>
      <x:c r="AK125" s="55"/>
      <x:c r="AL125" s="13"/>
      <x:c r="AM125" s="13"/>
      <x:c r="AN125" s="14"/>
      <x:c r="AO125" s="13"/>
      <x:c r="AP125" s="13"/>
      <x:c r="AQ125" s="13"/>
      <x:c r="AR125" s="14"/>
      <x:c r="AS125" s="13"/>
      <x:c r="AT125" s="14"/>
      <x:c r="AU125" s="13"/>
      <x:c r="AV125" s="13"/>
      <x:c r="AW125" s="13"/>
      <x:c r="AX125" s="13"/>
      <x:c r="AY125" s="13"/>
      <x:c r="AZ125" s="13"/>
      <x:c r="BA125" s="14"/>
      <x:c r="BB125" s="13"/>
      <x:c r="BC125" s="13"/>
      <x:c r="BD125" s="13"/>
      <x:c r="BE125" s="13"/>
      <x:c r="BF125" s="13"/>
      <x:c r="BG125" s="13"/>
      <x:c r="BH125" s="13"/>
      <x:c r="BI125" s="13"/>
      <x:c r="BJ125" s="14"/>
      <x:c r="BK125" s="13"/>
      <x:c r="BL125" s="14"/>
      <x:c r="BM125" s="13"/>
      <x:c r="BN125" s="14"/>
      <x:c r="BO125" s="13"/>
      <x:c r="BP125" s="14"/>
      <x:c r="BQ125" s="13"/>
      <x:c r="BR125" s="13"/>
      <x:c r="BS125" s="13"/>
      <x:c r="BT125" s="13"/>
      <x:c r="BU125" s="55"/>
      <x:c r="BV125" s="13"/>
      <x:c r="BW125" s="13"/>
      <x:c r="BX125" s="13"/>
      <x:c r="BY125" s="14"/>
      <x:c r="BZ125" s="13"/>
      <x:c r="CA125" s="14"/>
      <x:c r="CB125" s="13"/>
      <x:c r="CC125" s="14"/>
      <x:c r="CD125" s="57"/>
      <x:c r="CE125" s="13"/>
      <x:c r="CF125" s="14"/>
      <x:c r="CG125" s="13"/>
      <x:c r="CH125" s="13"/>
      <x:c r="CI125" s="13"/>
      <x:c r="CJ125" s="13"/>
      <x:c r="CK125" s="13"/>
      <x:c r="CL125" s="13"/>
      <x:c r="CM125" s="13"/>
      <x:c r="CN125" s="13"/>
      <x:c r="CO125" s="13"/>
      <x:c r="CP125" s="14"/>
      <x:c r="CQ125" s="13"/>
      <x:c r="CR125" s="14"/>
      <x:c r="CS125" s="13"/>
      <x:c r="CT125" s="13"/>
      <x:c r="CU125" s="13"/>
      <x:c r="CV125" s="13"/>
      <x:c r="CW125" s="13"/>
      <x:c r="CY125" s="13"/>
    </x:row>
    <x:row r="126" spans="1:103" ht="18" customHeight="1">
      <x:c r="A126" s="15"/>
      <x:c r="B126" s="13"/>
      <x:c r="C126" s="14"/>
      <x:c r="D126" s="13"/>
      <x:c r="E126" s="14"/>
      <x:c r="F126" s="13"/>
      <x:c r="G126" s="14"/>
      <x:c r="H126" s="13"/>
      <x:c r="I126" s="14"/>
      <x:c r="J126" s="13"/>
      <x:c r="K126" s="13"/>
      <x:c r="L126" s="14"/>
      <x:c r="M126" s="13"/>
      <x:c r="N126" s="13"/>
      <x:c r="O126" s="13"/>
      <x:c r="P126" s="13"/>
      <x:c r="Q126" s="13"/>
      <x:c r="R126" s="14"/>
      <x:c r="S126" s="13"/>
      <x:c r="T126" s="14"/>
      <x:c r="U126" s="13"/>
      <x:c r="V126" s="14"/>
      <x:c r="W126" s="13"/>
      <x:c r="X126" s="13"/>
      <x:c r="Y126" s="13"/>
      <x:c r="Z126" s="13"/>
      <x:c r="AA126" s="13"/>
      <x:c r="AB126" s="13"/>
      <x:c r="AC126" s="13"/>
      <x:c r="AD126" s="13"/>
      <x:c r="AE126" s="13"/>
      <x:c r="AF126" s="13"/>
      <x:c r="AG126" s="13"/>
      <x:c r="AH126" s="13"/>
      <x:c r="AI126" s="13"/>
      <x:c r="AJ126" s="13"/>
      <x:c r="AK126" s="55"/>
      <x:c r="AL126" s="13"/>
      <x:c r="AM126" s="13"/>
      <x:c r="AN126" s="14"/>
      <x:c r="AO126" s="13"/>
      <x:c r="AP126" s="13"/>
      <x:c r="AQ126" s="13"/>
      <x:c r="AR126" s="14"/>
      <x:c r="AS126" s="13"/>
      <x:c r="AT126" s="14"/>
      <x:c r="AU126" s="13"/>
      <x:c r="AV126" s="13"/>
      <x:c r="AW126" s="13"/>
      <x:c r="AX126" s="13"/>
      <x:c r="AY126" s="13"/>
      <x:c r="AZ126" s="13"/>
      <x:c r="BA126" s="14"/>
      <x:c r="BB126" s="13"/>
      <x:c r="BC126" s="13"/>
      <x:c r="BD126" s="13"/>
      <x:c r="BE126" s="13"/>
      <x:c r="BF126" s="13"/>
      <x:c r="BG126" s="13"/>
      <x:c r="BH126" s="13"/>
      <x:c r="BI126" s="13"/>
      <x:c r="BJ126" s="14"/>
      <x:c r="BK126" s="13"/>
      <x:c r="BL126" s="14"/>
      <x:c r="BM126" s="13"/>
      <x:c r="BN126" s="14"/>
      <x:c r="BO126" s="13"/>
      <x:c r="BP126" s="14"/>
      <x:c r="BQ126" s="13"/>
      <x:c r="BR126" s="13"/>
      <x:c r="BS126" s="13"/>
      <x:c r="BT126" s="13"/>
      <x:c r="BU126" s="55"/>
      <x:c r="BV126" s="13"/>
      <x:c r="BW126" s="13"/>
      <x:c r="BX126" s="13"/>
      <x:c r="BY126" s="14"/>
      <x:c r="BZ126" s="13"/>
      <x:c r="CA126" s="14"/>
      <x:c r="CB126" s="13"/>
      <x:c r="CC126" s="14"/>
      <x:c r="CD126" s="57"/>
      <x:c r="CE126" s="13"/>
      <x:c r="CF126" s="14"/>
      <x:c r="CG126" s="13"/>
      <x:c r="CH126" s="13"/>
      <x:c r="CI126" s="13"/>
      <x:c r="CJ126" s="13"/>
      <x:c r="CK126" s="13"/>
      <x:c r="CL126" s="13"/>
      <x:c r="CM126" s="13"/>
      <x:c r="CN126" s="13"/>
      <x:c r="CO126" s="13"/>
      <x:c r="CP126" s="14"/>
      <x:c r="CQ126" s="13"/>
      <x:c r="CR126" s="14"/>
      <x:c r="CS126" s="13"/>
      <x:c r="CT126" s="13"/>
      <x:c r="CU126" s="13"/>
      <x:c r="CV126" s="13"/>
      <x:c r="CW126" s="13"/>
      <x:c r="CY126" s="13"/>
    </x:row>
    <x:row r="127" spans="1:103" ht="18" customHeight="1">
      <x:c r="A127" s="15"/>
      <x:c r="B127" s="13"/>
      <x:c r="C127" s="14"/>
      <x:c r="D127" s="13"/>
      <x:c r="E127" s="14"/>
      <x:c r="F127" s="13"/>
      <x:c r="G127" s="14"/>
      <x:c r="H127" s="13"/>
      <x:c r="I127" s="14"/>
      <x:c r="J127" s="13"/>
      <x:c r="K127" s="13"/>
      <x:c r="L127" s="14"/>
      <x:c r="M127" s="13"/>
      <x:c r="N127" s="13"/>
      <x:c r="O127" s="13"/>
      <x:c r="P127" s="13"/>
      <x:c r="Q127" s="13"/>
      <x:c r="R127" s="14"/>
      <x:c r="S127" s="13"/>
      <x:c r="T127" s="14"/>
      <x:c r="U127" s="13"/>
      <x:c r="V127" s="14"/>
      <x:c r="W127" s="13"/>
      <x:c r="X127" s="13"/>
      <x:c r="Y127" s="13"/>
      <x:c r="Z127" s="13"/>
      <x:c r="AA127" s="13"/>
      <x:c r="AB127" s="13"/>
      <x:c r="AC127" s="13"/>
      <x:c r="AD127" s="13"/>
      <x:c r="AE127" s="13"/>
      <x:c r="AF127" s="13"/>
      <x:c r="AG127" s="13"/>
      <x:c r="AH127" s="13"/>
      <x:c r="AI127" s="13"/>
      <x:c r="AJ127" s="13"/>
      <x:c r="AK127" s="55"/>
      <x:c r="AL127" s="13"/>
      <x:c r="AM127" s="13"/>
      <x:c r="AN127" s="14"/>
      <x:c r="AO127" s="13"/>
      <x:c r="AP127" s="13"/>
      <x:c r="AQ127" s="13"/>
      <x:c r="AR127" s="14"/>
      <x:c r="AS127" s="13"/>
      <x:c r="AT127" s="14"/>
      <x:c r="AU127" s="13"/>
      <x:c r="AV127" s="13"/>
      <x:c r="AW127" s="13"/>
      <x:c r="AX127" s="13"/>
      <x:c r="AY127" s="13"/>
      <x:c r="AZ127" s="13"/>
      <x:c r="BA127" s="14"/>
      <x:c r="BB127" s="13"/>
      <x:c r="BC127" s="13"/>
      <x:c r="BD127" s="13"/>
      <x:c r="BE127" s="13"/>
      <x:c r="BF127" s="13"/>
      <x:c r="BG127" s="13"/>
      <x:c r="BH127" s="13"/>
      <x:c r="BI127" s="13"/>
      <x:c r="BJ127" s="14"/>
      <x:c r="BK127" s="13"/>
      <x:c r="BL127" s="14"/>
      <x:c r="BM127" s="13"/>
      <x:c r="BN127" s="14"/>
      <x:c r="BO127" s="13"/>
      <x:c r="BP127" s="14"/>
      <x:c r="BQ127" s="13"/>
      <x:c r="BR127" s="13"/>
      <x:c r="BS127" s="13"/>
      <x:c r="BT127" s="13"/>
      <x:c r="BU127" s="55"/>
      <x:c r="BV127" s="13"/>
      <x:c r="BW127" s="13"/>
      <x:c r="BX127" s="13"/>
      <x:c r="BY127" s="14"/>
      <x:c r="BZ127" s="13"/>
      <x:c r="CA127" s="14"/>
      <x:c r="CB127" s="13"/>
      <x:c r="CC127" s="14"/>
      <x:c r="CD127" s="57"/>
      <x:c r="CE127" s="13"/>
      <x:c r="CF127" s="14"/>
      <x:c r="CG127" s="13"/>
      <x:c r="CH127" s="13"/>
      <x:c r="CI127" s="13"/>
      <x:c r="CJ127" s="13"/>
      <x:c r="CK127" s="13"/>
      <x:c r="CL127" s="13"/>
      <x:c r="CM127" s="13"/>
      <x:c r="CN127" s="13"/>
      <x:c r="CO127" s="13"/>
      <x:c r="CP127" s="14"/>
      <x:c r="CQ127" s="13"/>
      <x:c r="CR127" s="14"/>
      <x:c r="CS127" s="13"/>
      <x:c r="CT127" s="13"/>
      <x:c r="CU127" s="13"/>
      <x:c r="CV127" s="13"/>
      <x:c r="CW127" s="13"/>
      <x:c r="CY127" s="13"/>
    </x:row>
    <x:row r="128" spans="1:103" ht="18" customHeight="1">
      <x:c r="A128" s="15"/>
      <x:c r="B128" s="13"/>
      <x:c r="C128" s="14"/>
      <x:c r="D128" s="13"/>
      <x:c r="E128" s="14"/>
      <x:c r="F128" s="13"/>
      <x:c r="G128" s="14"/>
      <x:c r="H128" s="13"/>
      <x:c r="I128" s="14"/>
      <x:c r="J128" s="13"/>
      <x:c r="K128" s="13"/>
      <x:c r="L128" s="14"/>
      <x:c r="M128" s="13"/>
      <x:c r="N128" s="13"/>
      <x:c r="O128" s="13"/>
      <x:c r="P128" s="13"/>
      <x:c r="Q128" s="13"/>
      <x:c r="R128" s="14"/>
      <x:c r="S128" s="13"/>
      <x:c r="T128" s="14"/>
      <x:c r="U128" s="13"/>
      <x:c r="V128" s="14"/>
      <x:c r="W128" s="13"/>
      <x:c r="X128" s="13"/>
      <x:c r="Y128" s="13"/>
      <x:c r="Z128" s="13"/>
      <x:c r="AA128" s="13"/>
      <x:c r="AB128" s="13"/>
      <x:c r="AC128" s="13"/>
      <x:c r="AD128" s="13"/>
      <x:c r="AE128" s="13"/>
      <x:c r="AF128" s="13"/>
      <x:c r="AG128" s="13"/>
      <x:c r="AH128" s="13"/>
      <x:c r="AI128" s="13"/>
      <x:c r="AJ128" s="13"/>
      <x:c r="AK128" s="55"/>
      <x:c r="AL128" s="13"/>
      <x:c r="AM128" s="13"/>
      <x:c r="AN128" s="14"/>
      <x:c r="AO128" s="13"/>
      <x:c r="AP128" s="13"/>
      <x:c r="AQ128" s="13"/>
      <x:c r="AR128" s="14"/>
      <x:c r="AS128" s="13"/>
      <x:c r="AT128" s="14"/>
      <x:c r="AU128" s="13"/>
      <x:c r="AV128" s="13"/>
      <x:c r="AW128" s="13"/>
      <x:c r="AX128" s="13"/>
      <x:c r="AY128" s="13"/>
      <x:c r="AZ128" s="13"/>
      <x:c r="BA128" s="14"/>
      <x:c r="BB128" s="13"/>
      <x:c r="BC128" s="13"/>
      <x:c r="BD128" s="13"/>
      <x:c r="BE128" s="13"/>
      <x:c r="BF128" s="13"/>
      <x:c r="BG128" s="13"/>
      <x:c r="BH128" s="13"/>
      <x:c r="BI128" s="13"/>
      <x:c r="BJ128" s="14"/>
      <x:c r="BK128" s="13"/>
      <x:c r="BL128" s="14"/>
      <x:c r="BM128" s="13"/>
      <x:c r="BN128" s="14"/>
      <x:c r="BO128" s="13"/>
      <x:c r="BP128" s="14"/>
      <x:c r="BQ128" s="13"/>
      <x:c r="BR128" s="13"/>
      <x:c r="BS128" s="13"/>
      <x:c r="BT128" s="13"/>
      <x:c r="BU128" s="55"/>
      <x:c r="BV128" s="13"/>
      <x:c r="BW128" s="13"/>
      <x:c r="BX128" s="13"/>
      <x:c r="BY128" s="14"/>
      <x:c r="BZ128" s="13"/>
      <x:c r="CA128" s="14"/>
      <x:c r="CB128" s="13"/>
      <x:c r="CC128" s="14"/>
      <x:c r="CD128" s="57"/>
      <x:c r="CE128" s="13"/>
      <x:c r="CF128" s="14"/>
      <x:c r="CG128" s="13"/>
      <x:c r="CH128" s="13"/>
      <x:c r="CI128" s="13"/>
      <x:c r="CJ128" s="13"/>
      <x:c r="CK128" s="13"/>
      <x:c r="CL128" s="13"/>
      <x:c r="CM128" s="13"/>
      <x:c r="CN128" s="13"/>
      <x:c r="CO128" s="13"/>
      <x:c r="CP128" s="14"/>
      <x:c r="CQ128" s="13"/>
      <x:c r="CR128" s="14"/>
      <x:c r="CS128" s="13"/>
      <x:c r="CT128" s="13"/>
      <x:c r="CU128" s="13"/>
      <x:c r="CV128" s="13"/>
      <x:c r="CW128" s="13"/>
      <x:c r="CY128" s="13"/>
    </x:row>
    <x:row r="129" spans="1:103" ht="18" customHeight="1">
      <x:c r="A129" s="15"/>
      <x:c r="B129" s="13"/>
      <x:c r="C129" s="14"/>
      <x:c r="D129" s="13"/>
      <x:c r="E129" s="14"/>
      <x:c r="F129" s="13"/>
      <x:c r="G129" s="14"/>
      <x:c r="H129" s="13"/>
      <x:c r="I129" s="14"/>
      <x:c r="J129" s="13"/>
      <x:c r="K129" s="13"/>
      <x:c r="L129" s="14"/>
      <x:c r="M129" s="13"/>
      <x:c r="N129" s="13"/>
      <x:c r="O129" s="13"/>
      <x:c r="P129" s="13"/>
      <x:c r="Q129" s="13"/>
      <x:c r="R129" s="14"/>
      <x:c r="S129" s="13"/>
      <x:c r="T129" s="14"/>
      <x:c r="U129" s="13"/>
      <x:c r="V129" s="14"/>
      <x:c r="W129" s="13"/>
      <x:c r="X129" s="13"/>
      <x:c r="Y129" s="13"/>
      <x:c r="Z129" s="13"/>
      <x:c r="AA129" s="13"/>
      <x:c r="AB129" s="13"/>
      <x:c r="AC129" s="13"/>
      <x:c r="AD129" s="13"/>
      <x:c r="AE129" s="13"/>
      <x:c r="AF129" s="13"/>
      <x:c r="AG129" s="13"/>
      <x:c r="AH129" s="13"/>
      <x:c r="AI129" s="13"/>
      <x:c r="AJ129" s="13"/>
      <x:c r="AK129" s="55"/>
      <x:c r="AL129" s="13"/>
      <x:c r="AM129" s="13"/>
      <x:c r="AN129" s="14"/>
      <x:c r="AO129" s="13"/>
      <x:c r="AP129" s="13"/>
      <x:c r="AQ129" s="13"/>
      <x:c r="AR129" s="14"/>
      <x:c r="AS129" s="13"/>
      <x:c r="AT129" s="14"/>
      <x:c r="AU129" s="13"/>
      <x:c r="AV129" s="13"/>
      <x:c r="AW129" s="13"/>
      <x:c r="AX129" s="13"/>
      <x:c r="AY129" s="13"/>
      <x:c r="AZ129" s="13"/>
      <x:c r="BA129" s="14"/>
      <x:c r="BB129" s="13"/>
      <x:c r="BC129" s="13"/>
      <x:c r="BD129" s="13"/>
      <x:c r="BE129" s="13"/>
      <x:c r="BF129" s="13"/>
      <x:c r="BG129" s="13"/>
      <x:c r="BH129" s="13"/>
      <x:c r="BI129" s="13"/>
      <x:c r="BJ129" s="14"/>
      <x:c r="BK129" s="13"/>
      <x:c r="BL129" s="14"/>
      <x:c r="BM129" s="13"/>
      <x:c r="BN129" s="14"/>
      <x:c r="BO129" s="13"/>
      <x:c r="BP129" s="14"/>
      <x:c r="BQ129" s="13"/>
      <x:c r="BR129" s="13"/>
      <x:c r="BS129" s="13"/>
      <x:c r="BT129" s="13"/>
      <x:c r="BU129" s="55"/>
      <x:c r="BV129" s="13"/>
      <x:c r="BW129" s="13"/>
      <x:c r="BX129" s="13"/>
      <x:c r="BY129" s="14"/>
      <x:c r="BZ129" s="13"/>
      <x:c r="CA129" s="14"/>
      <x:c r="CB129" s="13"/>
      <x:c r="CC129" s="14"/>
      <x:c r="CD129" s="57"/>
      <x:c r="CE129" s="13"/>
      <x:c r="CF129" s="14"/>
      <x:c r="CG129" s="13"/>
      <x:c r="CH129" s="13"/>
      <x:c r="CI129" s="13"/>
      <x:c r="CJ129" s="13"/>
      <x:c r="CK129" s="13"/>
      <x:c r="CL129" s="13"/>
      <x:c r="CM129" s="13"/>
      <x:c r="CN129" s="13"/>
      <x:c r="CO129" s="13"/>
      <x:c r="CP129" s="14"/>
      <x:c r="CQ129" s="13"/>
      <x:c r="CR129" s="14"/>
      <x:c r="CS129" s="13"/>
      <x:c r="CT129" s="13"/>
      <x:c r="CU129" s="13"/>
      <x:c r="CV129" s="13"/>
      <x:c r="CW129" s="13"/>
      <x:c r="CY129" s="13"/>
    </x:row>
    <x:row r="130" spans="1:103" ht="18" customHeight="1">
      <x:c r="A130" s="15"/>
      <x:c r="B130" s="13"/>
      <x:c r="C130" s="14"/>
      <x:c r="D130" s="13"/>
      <x:c r="E130" s="14"/>
      <x:c r="F130" s="13"/>
      <x:c r="G130" s="14"/>
      <x:c r="H130" s="13"/>
      <x:c r="I130" s="14"/>
      <x:c r="J130" s="13"/>
      <x:c r="K130" s="13"/>
      <x:c r="L130" s="14"/>
      <x:c r="M130" s="13"/>
      <x:c r="N130" s="13"/>
      <x:c r="O130" s="13"/>
      <x:c r="P130" s="13"/>
      <x:c r="Q130" s="13"/>
      <x:c r="R130" s="14"/>
      <x:c r="S130" s="13"/>
      <x:c r="T130" s="14"/>
      <x:c r="U130" s="13"/>
      <x:c r="V130" s="14"/>
      <x:c r="W130" s="13"/>
      <x:c r="X130" s="13"/>
      <x:c r="Y130" s="13"/>
      <x:c r="Z130" s="13"/>
      <x:c r="AA130" s="13"/>
      <x:c r="AB130" s="13"/>
      <x:c r="AC130" s="13"/>
      <x:c r="AD130" s="13"/>
      <x:c r="AE130" s="13"/>
      <x:c r="AF130" s="13"/>
      <x:c r="AG130" s="13"/>
      <x:c r="AH130" s="13"/>
      <x:c r="AI130" s="13"/>
      <x:c r="AJ130" s="13"/>
      <x:c r="AK130" s="55"/>
      <x:c r="AL130" s="13"/>
      <x:c r="AM130" s="13"/>
      <x:c r="AN130" s="14"/>
      <x:c r="AO130" s="13"/>
      <x:c r="AP130" s="13"/>
      <x:c r="AQ130" s="13"/>
      <x:c r="AR130" s="14"/>
      <x:c r="AS130" s="13"/>
      <x:c r="AT130" s="14"/>
      <x:c r="AU130" s="13"/>
      <x:c r="AV130" s="13"/>
      <x:c r="AW130" s="13"/>
      <x:c r="AX130" s="13"/>
      <x:c r="AY130" s="13"/>
      <x:c r="AZ130" s="13"/>
      <x:c r="BA130" s="14"/>
      <x:c r="BB130" s="13"/>
      <x:c r="BC130" s="13"/>
      <x:c r="BD130" s="13"/>
      <x:c r="BE130" s="13"/>
      <x:c r="BF130" s="13"/>
      <x:c r="BG130" s="13"/>
      <x:c r="BH130" s="13"/>
      <x:c r="BI130" s="13"/>
      <x:c r="BJ130" s="14"/>
      <x:c r="BK130" s="13"/>
      <x:c r="BL130" s="14"/>
      <x:c r="BM130" s="13"/>
      <x:c r="BN130" s="14"/>
      <x:c r="BO130" s="13"/>
      <x:c r="BP130" s="14"/>
      <x:c r="BQ130" s="13"/>
      <x:c r="BR130" s="13"/>
      <x:c r="BS130" s="13"/>
      <x:c r="BT130" s="13"/>
      <x:c r="BU130" s="55"/>
      <x:c r="BV130" s="13"/>
      <x:c r="BW130" s="13"/>
      <x:c r="BX130" s="13"/>
      <x:c r="BY130" s="14"/>
      <x:c r="BZ130" s="13"/>
      <x:c r="CA130" s="14"/>
      <x:c r="CB130" s="13"/>
      <x:c r="CC130" s="14"/>
      <x:c r="CD130" s="57"/>
      <x:c r="CE130" s="13"/>
      <x:c r="CF130" s="14"/>
      <x:c r="CG130" s="13"/>
      <x:c r="CH130" s="13"/>
      <x:c r="CI130" s="13"/>
      <x:c r="CJ130" s="13"/>
      <x:c r="CK130" s="13"/>
      <x:c r="CL130" s="13"/>
      <x:c r="CM130" s="13"/>
      <x:c r="CN130" s="13"/>
      <x:c r="CO130" s="13"/>
      <x:c r="CP130" s="14"/>
      <x:c r="CQ130" s="13"/>
      <x:c r="CR130" s="14"/>
      <x:c r="CS130" s="13"/>
      <x:c r="CT130" s="13"/>
      <x:c r="CU130" s="13"/>
      <x:c r="CV130" s="13"/>
      <x:c r="CW130" s="13"/>
      <x:c r="CY130" s="13"/>
    </x:row>
    <x:row r="131" spans="1:103" ht="18" customHeight="1">
      <x:c r="A131" s="15"/>
      <x:c r="B131" s="13"/>
      <x:c r="C131" s="14"/>
      <x:c r="D131" s="13"/>
      <x:c r="E131" s="14"/>
      <x:c r="F131" s="13"/>
      <x:c r="G131" s="14"/>
      <x:c r="H131" s="13"/>
      <x:c r="I131" s="14"/>
      <x:c r="J131" s="13"/>
      <x:c r="K131" s="13"/>
      <x:c r="L131" s="14"/>
      <x:c r="M131" s="13"/>
      <x:c r="N131" s="13"/>
      <x:c r="O131" s="13"/>
      <x:c r="P131" s="13"/>
      <x:c r="Q131" s="13"/>
      <x:c r="R131" s="14"/>
      <x:c r="S131" s="13"/>
      <x:c r="T131" s="14"/>
      <x:c r="U131" s="13"/>
      <x:c r="V131" s="14"/>
      <x:c r="W131" s="13"/>
      <x:c r="X131" s="13"/>
      <x:c r="Y131" s="13"/>
      <x:c r="Z131" s="13"/>
      <x:c r="AA131" s="13"/>
      <x:c r="AB131" s="13"/>
      <x:c r="AC131" s="13"/>
      <x:c r="AD131" s="13"/>
      <x:c r="AE131" s="13"/>
      <x:c r="AF131" s="13"/>
      <x:c r="AG131" s="13"/>
      <x:c r="AH131" s="13"/>
      <x:c r="AI131" s="13"/>
      <x:c r="AJ131" s="13"/>
      <x:c r="AK131" s="55"/>
      <x:c r="AL131" s="13"/>
      <x:c r="AM131" s="13"/>
      <x:c r="AN131" s="14"/>
      <x:c r="AO131" s="13"/>
      <x:c r="AP131" s="13"/>
      <x:c r="AQ131" s="13"/>
      <x:c r="AR131" s="14"/>
      <x:c r="AS131" s="13"/>
      <x:c r="AT131" s="14"/>
      <x:c r="AU131" s="13"/>
      <x:c r="AV131" s="13"/>
      <x:c r="AW131" s="13"/>
      <x:c r="AX131" s="13"/>
      <x:c r="AY131" s="13"/>
      <x:c r="AZ131" s="13"/>
      <x:c r="BA131" s="14"/>
      <x:c r="BB131" s="13"/>
      <x:c r="BC131" s="13"/>
      <x:c r="BD131" s="13"/>
      <x:c r="BE131" s="13"/>
      <x:c r="BF131" s="13"/>
      <x:c r="BG131" s="13"/>
      <x:c r="BH131" s="13"/>
      <x:c r="BI131" s="13"/>
      <x:c r="BJ131" s="14"/>
      <x:c r="BK131" s="13"/>
      <x:c r="BL131" s="14"/>
      <x:c r="BM131" s="13"/>
      <x:c r="BN131" s="14"/>
      <x:c r="BO131" s="13"/>
      <x:c r="BP131" s="14"/>
      <x:c r="BQ131" s="13"/>
      <x:c r="BR131" s="13"/>
      <x:c r="BS131" s="13"/>
      <x:c r="BT131" s="13"/>
      <x:c r="BU131" s="55"/>
      <x:c r="BV131" s="13"/>
      <x:c r="BW131" s="13"/>
      <x:c r="BX131" s="13"/>
      <x:c r="BY131" s="14"/>
      <x:c r="BZ131" s="13"/>
      <x:c r="CA131" s="14"/>
      <x:c r="CB131" s="13"/>
      <x:c r="CC131" s="14"/>
      <x:c r="CD131" s="57"/>
      <x:c r="CE131" s="13"/>
      <x:c r="CF131" s="14"/>
      <x:c r="CG131" s="13"/>
      <x:c r="CH131" s="13"/>
      <x:c r="CI131" s="13"/>
      <x:c r="CJ131" s="13"/>
      <x:c r="CK131" s="13"/>
      <x:c r="CL131" s="13"/>
      <x:c r="CM131" s="13"/>
      <x:c r="CN131" s="13"/>
      <x:c r="CO131" s="13"/>
      <x:c r="CP131" s="14"/>
      <x:c r="CQ131" s="13"/>
      <x:c r="CR131" s="14"/>
      <x:c r="CS131" s="13"/>
      <x:c r="CT131" s="13"/>
      <x:c r="CU131" s="13"/>
      <x:c r="CV131" s="13"/>
      <x:c r="CW131" s="13"/>
      <x:c r="CY131" s="13"/>
    </x:row>
    <x:row r="132" spans="1:103" ht="18" customHeight="1">
      <x:c r="A132" s="15"/>
      <x:c r="B132" s="13"/>
      <x:c r="C132" s="14"/>
      <x:c r="D132" s="13"/>
      <x:c r="E132" s="14"/>
      <x:c r="F132" s="13"/>
      <x:c r="G132" s="14"/>
      <x:c r="H132" s="13"/>
      <x:c r="I132" s="14"/>
      <x:c r="J132" s="13"/>
      <x:c r="K132" s="13"/>
      <x:c r="L132" s="14"/>
      <x:c r="M132" s="13"/>
      <x:c r="N132" s="13"/>
      <x:c r="O132" s="13"/>
      <x:c r="P132" s="13"/>
      <x:c r="Q132" s="13"/>
      <x:c r="R132" s="14"/>
      <x:c r="S132" s="13"/>
      <x:c r="T132" s="14"/>
      <x:c r="U132" s="13"/>
      <x:c r="V132" s="14"/>
      <x:c r="W132" s="13"/>
      <x:c r="X132" s="13"/>
      <x:c r="Y132" s="13"/>
      <x:c r="Z132" s="13"/>
      <x:c r="AA132" s="13"/>
      <x:c r="AB132" s="13"/>
      <x:c r="AC132" s="13"/>
      <x:c r="AD132" s="13"/>
      <x:c r="AE132" s="13"/>
      <x:c r="AF132" s="13"/>
      <x:c r="AG132" s="13"/>
      <x:c r="AH132" s="13"/>
      <x:c r="AI132" s="13"/>
      <x:c r="AJ132" s="13"/>
      <x:c r="AK132" s="55"/>
      <x:c r="AL132" s="13"/>
      <x:c r="AM132" s="13"/>
      <x:c r="AN132" s="14"/>
      <x:c r="AO132" s="13"/>
      <x:c r="AP132" s="13"/>
      <x:c r="AQ132" s="13"/>
      <x:c r="AR132" s="14"/>
      <x:c r="AS132" s="13"/>
      <x:c r="AT132" s="14"/>
      <x:c r="AU132" s="13"/>
      <x:c r="AV132" s="13"/>
      <x:c r="AW132" s="13"/>
      <x:c r="AX132" s="13"/>
      <x:c r="AY132" s="13"/>
      <x:c r="AZ132" s="13"/>
      <x:c r="BA132" s="14"/>
      <x:c r="BB132" s="13"/>
      <x:c r="BC132" s="13"/>
      <x:c r="BD132" s="13"/>
      <x:c r="BE132" s="13"/>
      <x:c r="BF132" s="13"/>
      <x:c r="BG132" s="13"/>
      <x:c r="BH132" s="13"/>
      <x:c r="BI132" s="13"/>
      <x:c r="BJ132" s="14"/>
      <x:c r="BK132" s="13"/>
      <x:c r="BL132" s="14"/>
      <x:c r="BM132" s="13"/>
      <x:c r="BN132" s="14"/>
      <x:c r="BO132" s="13"/>
      <x:c r="BP132" s="14"/>
      <x:c r="BQ132" s="13"/>
      <x:c r="BR132" s="13"/>
      <x:c r="BS132" s="13"/>
      <x:c r="BT132" s="13"/>
      <x:c r="BU132" s="55"/>
      <x:c r="BV132" s="13"/>
      <x:c r="BW132" s="13"/>
      <x:c r="BX132" s="13"/>
      <x:c r="BY132" s="14"/>
      <x:c r="BZ132" s="13"/>
      <x:c r="CA132" s="14"/>
      <x:c r="CB132" s="13"/>
      <x:c r="CC132" s="14"/>
      <x:c r="CD132" s="57"/>
      <x:c r="CE132" s="13"/>
      <x:c r="CF132" s="14"/>
      <x:c r="CG132" s="13"/>
      <x:c r="CH132" s="13"/>
      <x:c r="CI132" s="13"/>
      <x:c r="CJ132" s="13"/>
      <x:c r="CK132" s="13"/>
      <x:c r="CL132" s="13"/>
      <x:c r="CM132" s="13"/>
      <x:c r="CN132" s="13"/>
      <x:c r="CO132" s="13"/>
      <x:c r="CP132" s="14"/>
      <x:c r="CQ132" s="13"/>
      <x:c r="CR132" s="14"/>
      <x:c r="CS132" s="13"/>
      <x:c r="CT132" s="13"/>
      <x:c r="CU132" s="13"/>
      <x:c r="CV132" s="13"/>
      <x:c r="CW132" s="13"/>
      <x:c r="CY132" s="13"/>
    </x:row>
    <x:row r="133" spans="1:103" ht="18" customHeight="1">
      <x:c r="A133" s="15"/>
      <x:c r="B133" s="13"/>
      <x:c r="C133" s="14"/>
      <x:c r="D133" s="13"/>
      <x:c r="E133" s="14"/>
      <x:c r="F133" s="13"/>
      <x:c r="G133" s="14"/>
      <x:c r="H133" s="13"/>
      <x:c r="I133" s="14"/>
      <x:c r="J133" s="13"/>
      <x:c r="K133" s="13"/>
      <x:c r="L133" s="14"/>
      <x:c r="M133" s="13"/>
      <x:c r="N133" s="13"/>
      <x:c r="O133" s="13"/>
      <x:c r="P133" s="13"/>
      <x:c r="Q133" s="13"/>
      <x:c r="R133" s="14"/>
      <x:c r="S133" s="13"/>
      <x:c r="T133" s="14"/>
      <x:c r="U133" s="13"/>
      <x:c r="V133" s="14"/>
      <x:c r="W133" s="13"/>
      <x:c r="X133" s="13"/>
      <x:c r="Y133" s="13"/>
      <x:c r="Z133" s="13"/>
      <x:c r="AA133" s="13"/>
      <x:c r="AB133" s="13"/>
      <x:c r="AC133" s="13"/>
      <x:c r="AD133" s="13"/>
      <x:c r="AE133" s="13"/>
      <x:c r="AF133" s="13"/>
      <x:c r="AG133" s="13"/>
      <x:c r="AH133" s="13"/>
      <x:c r="AI133" s="13"/>
      <x:c r="AJ133" s="13"/>
      <x:c r="AK133" s="55"/>
      <x:c r="AL133" s="13"/>
      <x:c r="AM133" s="13"/>
      <x:c r="AN133" s="14"/>
      <x:c r="AO133" s="13"/>
      <x:c r="AP133" s="13"/>
      <x:c r="AQ133" s="13"/>
      <x:c r="AR133" s="14"/>
      <x:c r="AS133" s="13"/>
      <x:c r="AT133" s="14"/>
      <x:c r="AU133" s="13"/>
      <x:c r="AV133" s="13"/>
      <x:c r="AW133" s="13"/>
      <x:c r="AX133" s="13"/>
      <x:c r="AY133" s="13"/>
      <x:c r="AZ133" s="13"/>
      <x:c r="BA133" s="14"/>
      <x:c r="BB133" s="13"/>
      <x:c r="BC133" s="13"/>
      <x:c r="BD133" s="13"/>
      <x:c r="BE133" s="13"/>
      <x:c r="BF133" s="13"/>
      <x:c r="BG133" s="13"/>
      <x:c r="BH133" s="13"/>
      <x:c r="BI133" s="13"/>
      <x:c r="BJ133" s="14"/>
      <x:c r="BK133" s="13"/>
      <x:c r="BL133" s="14"/>
      <x:c r="BM133" s="13"/>
      <x:c r="BN133" s="14"/>
      <x:c r="BO133" s="13"/>
      <x:c r="BP133" s="14"/>
      <x:c r="BQ133" s="13"/>
      <x:c r="BR133" s="13"/>
      <x:c r="BS133" s="13"/>
      <x:c r="BT133" s="13"/>
      <x:c r="BU133" s="55"/>
      <x:c r="BV133" s="13"/>
      <x:c r="BW133" s="13"/>
      <x:c r="BX133" s="13"/>
      <x:c r="BY133" s="14"/>
      <x:c r="BZ133" s="13"/>
      <x:c r="CA133" s="14"/>
      <x:c r="CB133" s="13"/>
      <x:c r="CC133" s="14"/>
      <x:c r="CD133" s="57"/>
      <x:c r="CE133" s="13"/>
      <x:c r="CF133" s="14"/>
      <x:c r="CG133" s="13"/>
      <x:c r="CH133" s="13"/>
      <x:c r="CI133" s="13"/>
      <x:c r="CJ133" s="13"/>
      <x:c r="CK133" s="13"/>
      <x:c r="CL133" s="13"/>
      <x:c r="CM133" s="13"/>
      <x:c r="CN133" s="13"/>
      <x:c r="CO133" s="13"/>
      <x:c r="CP133" s="14"/>
      <x:c r="CQ133" s="13"/>
      <x:c r="CR133" s="14"/>
      <x:c r="CS133" s="13"/>
      <x:c r="CT133" s="13"/>
      <x:c r="CU133" s="13"/>
      <x:c r="CV133" s="13"/>
      <x:c r="CW133" s="13"/>
      <x:c r="CY133" s="13"/>
    </x:row>
    <x:row r="134" spans="1:103" ht="18" customHeight="1">
      <x:c r="A134" s="15"/>
      <x:c r="B134" s="13"/>
      <x:c r="C134" s="14"/>
      <x:c r="D134" s="13"/>
      <x:c r="E134" s="14"/>
      <x:c r="F134" s="13"/>
      <x:c r="G134" s="14"/>
      <x:c r="H134" s="13"/>
      <x:c r="I134" s="14"/>
      <x:c r="J134" s="13"/>
      <x:c r="K134" s="13"/>
      <x:c r="L134" s="14"/>
      <x:c r="M134" s="13"/>
      <x:c r="N134" s="13"/>
      <x:c r="O134" s="13"/>
      <x:c r="P134" s="13"/>
      <x:c r="Q134" s="13"/>
      <x:c r="R134" s="14"/>
      <x:c r="S134" s="13"/>
      <x:c r="T134" s="14"/>
      <x:c r="U134" s="13"/>
      <x:c r="V134" s="14"/>
      <x:c r="W134" s="13"/>
      <x:c r="X134" s="13"/>
      <x:c r="Y134" s="13"/>
      <x:c r="Z134" s="13"/>
      <x:c r="AA134" s="13"/>
      <x:c r="AB134" s="13"/>
      <x:c r="AC134" s="13"/>
      <x:c r="AD134" s="13"/>
      <x:c r="AE134" s="13"/>
      <x:c r="AF134" s="13"/>
      <x:c r="AG134" s="13"/>
      <x:c r="AH134" s="13"/>
      <x:c r="AI134" s="13"/>
      <x:c r="AJ134" s="13"/>
      <x:c r="AK134" s="55"/>
      <x:c r="AL134" s="13"/>
      <x:c r="AM134" s="13"/>
      <x:c r="AN134" s="14"/>
      <x:c r="AO134" s="13"/>
      <x:c r="AP134" s="13"/>
      <x:c r="AQ134" s="13"/>
      <x:c r="AR134" s="14"/>
      <x:c r="AS134" s="13"/>
      <x:c r="AT134" s="14"/>
      <x:c r="AU134" s="13"/>
      <x:c r="AV134" s="13"/>
      <x:c r="AW134" s="13"/>
      <x:c r="AX134" s="13"/>
      <x:c r="AY134" s="13"/>
      <x:c r="AZ134" s="13"/>
      <x:c r="BA134" s="14"/>
      <x:c r="BB134" s="13"/>
      <x:c r="BC134" s="13"/>
      <x:c r="BD134" s="13"/>
      <x:c r="BE134" s="13"/>
      <x:c r="BF134" s="13"/>
      <x:c r="BG134" s="13"/>
      <x:c r="BH134" s="13"/>
      <x:c r="BI134" s="13"/>
      <x:c r="BJ134" s="14"/>
      <x:c r="BK134" s="13"/>
      <x:c r="BL134" s="14"/>
      <x:c r="BM134" s="13"/>
      <x:c r="BN134" s="14"/>
      <x:c r="BO134" s="13"/>
      <x:c r="BP134" s="14"/>
      <x:c r="BQ134" s="13"/>
      <x:c r="BR134" s="13"/>
      <x:c r="BS134" s="13"/>
      <x:c r="BT134" s="13"/>
      <x:c r="BU134" s="55"/>
      <x:c r="BV134" s="13"/>
      <x:c r="BW134" s="13"/>
      <x:c r="BX134" s="13"/>
      <x:c r="BY134" s="14"/>
      <x:c r="BZ134" s="13"/>
      <x:c r="CA134" s="14"/>
      <x:c r="CB134" s="13"/>
      <x:c r="CC134" s="14"/>
      <x:c r="CD134" s="57"/>
      <x:c r="CE134" s="13"/>
      <x:c r="CF134" s="14"/>
      <x:c r="CG134" s="13"/>
      <x:c r="CH134" s="13"/>
      <x:c r="CI134" s="13"/>
      <x:c r="CJ134" s="13"/>
      <x:c r="CK134" s="13"/>
      <x:c r="CL134" s="13"/>
      <x:c r="CM134" s="13"/>
      <x:c r="CN134" s="13"/>
      <x:c r="CO134" s="13"/>
      <x:c r="CP134" s="14"/>
      <x:c r="CQ134" s="13"/>
      <x:c r="CR134" s="14"/>
      <x:c r="CS134" s="13"/>
      <x:c r="CT134" s="13"/>
      <x:c r="CU134" s="13"/>
      <x:c r="CV134" s="13"/>
      <x:c r="CW134" s="13"/>
      <x:c r="CY134" s="13"/>
    </x:row>
    <x:row r="135" spans="1:103" ht="18" customHeight="1">
      <x:c r="A135" s="15"/>
      <x:c r="B135" s="13"/>
      <x:c r="C135" s="14"/>
      <x:c r="D135" s="13"/>
      <x:c r="E135" s="14"/>
      <x:c r="F135" s="13"/>
      <x:c r="G135" s="14"/>
      <x:c r="H135" s="13"/>
      <x:c r="I135" s="14"/>
      <x:c r="J135" s="13"/>
      <x:c r="K135" s="13"/>
      <x:c r="L135" s="14"/>
      <x:c r="M135" s="13"/>
      <x:c r="N135" s="13"/>
      <x:c r="O135" s="13"/>
      <x:c r="P135" s="13"/>
      <x:c r="Q135" s="13"/>
      <x:c r="R135" s="14"/>
      <x:c r="S135" s="13"/>
      <x:c r="T135" s="14"/>
      <x:c r="U135" s="13"/>
      <x:c r="V135" s="14"/>
      <x:c r="W135" s="13"/>
      <x:c r="X135" s="13"/>
      <x:c r="Y135" s="13"/>
      <x:c r="Z135" s="13"/>
      <x:c r="AA135" s="13"/>
      <x:c r="AB135" s="13"/>
      <x:c r="AC135" s="13"/>
      <x:c r="AD135" s="13"/>
      <x:c r="AE135" s="13"/>
      <x:c r="AF135" s="13"/>
      <x:c r="AG135" s="13"/>
      <x:c r="AH135" s="13"/>
      <x:c r="AI135" s="13"/>
      <x:c r="AJ135" s="13"/>
      <x:c r="AK135" s="55"/>
      <x:c r="AL135" s="13"/>
      <x:c r="AM135" s="13"/>
      <x:c r="AN135" s="14"/>
      <x:c r="AO135" s="13"/>
      <x:c r="AP135" s="13"/>
      <x:c r="AQ135" s="13"/>
      <x:c r="AR135" s="14"/>
      <x:c r="AS135" s="13"/>
      <x:c r="AT135" s="14"/>
      <x:c r="AU135" s="13"/>
      <x:c r="AV135" s="13"/>
      <x:c r="AW135" s="13"/>
      <x:c r="AX135" s="13"/>
      <x:c r="AY135" s="13"/>
      <x:c r="AZ135" s="13"/>
      <x:c r="BA135" s="14"/>
      <x:c r="BB135" s="13"/>
      <x:c r="BC135" s="13"/>
      <x:c r="BD135" s="13"/>
      <x:c r="BE135" s="13"/>
      <x:c r="BF135" s="13"/>
      <x:c r="BG135" s="13"/>
      <x:c r="BH135" s="13"/>
      <x:c r="BI135" s="13"/>
      <x:c r="BJ135" s="14"/>
      <x:c r="BK135" s="13"/>
      <x:c r="BL135" s="14"/>
      <x:c r="BM135" s="13"/>
      <x:c r="BN135" s="14"/>
      <x:c r="BO135" s="13"/>
      <x:c r="BP135" s="14"/>
      <x:c r="BQ135" s="13"/>
      <x:c r="BR135" s="13"/>
      <x:c r="BS135" s="13"/>
      <x:c r="BT135" s="13"/>
      <x:c r="BU135" s="55"/>
      <x:c r="BV135" s="13"/>
      <x:c r="BW135" s="13"/>
      <x:c r="BX135" s="13"/>
      <x:c r="BY135" s="14"/>
      <x:c r="BZ135" s="13"/>
      <x:c r="CA135" s="14"/>
      <x:c r="CB135" s="13"/>
      <x:c r="CC135" s="14"/>
      <x:c r="CD135" s="57"/>
      <x:c r="CE135" s="13"/>
      <x:c r="CF135" s="14"/>
      <x:c r="CG135" s="13"/>
      <x:c r="CH135" s="13"/>
      <x:c r="CI135" s="13"/>
      <x:c r="CJ135" s="13"/>
      <x:c r="CK135" s="13"/>
      <x:c r="CL135" s="13"/>
      <x:c r="CM135" s="13"/>
      <x:c r="CN135" s="13"/>
      <x:c r="CO135" s="13"/>
      <x:c r="CP135" s="14"/>
      <x:c r="CQ135" s="13"/>
      <x:c r="CR135" s="14"/>
      <x:c r="CS135" s="13"/>
      <x:c r="CT135" s="13"/>
      <x:c r="CU135" s="13"/>
      <x:c r="CV135" s="13"/>
      <x:c r="CW135" s="13"/>
      <x:c r="CY135" s="13"/>
    </x:row>
    <x:row r="136" spans="1:103" ht="18" customHeight="1">
      <x:c r="A136" s="15"/>
      <x:c r="B136" s="13"/>
      <x:c r="C136" s="14"/>
      <x:c r="D136" s="13"/>
      <x:c r="E136" s="14"/>
      <x:c r="F136" s="13"/>
      <x:c r="G136" s="14"/>
      <x:c r="H136" s="13"/>
      <x:c r="I136" s="14"/>
      <x:c r="J136" s="13"/>
      <x:c r="K136" s="13"/>
      <x:c r="L136" s="14"/>
      <x:c r="M136" s="13"/>
      <x:c r="N136" s="13"/>
      <x:c r="O136" s="13"/>
      <x:c r="P136" s="13"/>
      <x:c r="Q136" s="13"/>
      <x:c r="R136" s="14"/>
      <x:c r="S136" s="13"/>
      <x:c r="T136" s="14"/>
      <x:c r="U136" s="13"/>
      <x:c r="V136" s="14"/>
      <x:c r="W136" s="13"/>
      <x:c r="X136" s="13"/>
      <x:c r="Y136" s="13"/>
      <x:c r="Z136" s="13"/>
      <x:c r="AA136" s="13"/>
      <x:c r="AB136" s="13"/>
      <x:c r="AC136" s="13"/>
      <x:c r="AD136" s="13"/>
      <x:c r="AE136" s="13"/>
      <x:c r="AF136" s="13"/>
      <x:c r="AG136" s="13"/>
      <x:c r="AH136" s="13"/>
      <x:c r="AI136" s="13"/>
      <x:c r="AJ136" s="13"/>
      <x:c r="AK136" s="55"/>
      <x:c r="AL136" s="13"/>
      <x:c r="AM136" s="13"/>
      <x:c r="AN136" s="14"/>
      <x:c r="AO136" s="13"/>
      <x:c r="AP136" s="13"/>
      <x:c r="AQ136" s="13"/>
      <x:c r="AR136" s="14"/>
      <x:c r="AS136" s="13"/>
      <x:c r="AT136" s="14"/>
      <x:c r="AU136" s="13"/>
      <x:c r="AV136" s="13"/>
      <x:c r="AW136" s="13"/>
      <x:c r="AX136" s="13"/>
      <x:c r="AY136" s="13"/>
      <x:c r="AZ136" s="13"/>
      <x:c r="BA136" s="14"/>
      <x:c r="BB136" s="13"/>
      <x:c r="BC136" s="13"/>
      <x:c r="BD136" s="13"/>
      <x:c r="BE136" s="13"/>
      <x:c r="BF136" s="13"/>
      <x:c r="BG136" s="13"/>
      <x:c r="BH136" s="13"/>
      <x:c r="BI136" s="13"/>
      <x:c r="BJ136" s="14"/>
      <x:c r="BK136" s="13"/>
      <x:c r="BL136" s="14"/>
      <x:c r="BM136" s="13"/>
      <x:c r="BN136" s="14"/>
      <x:c r="BO136" s="13"/>
      <x:c r="BP136" s="14"/>
      <x:c r="BQ136" s="13"/>
      <x:c r="BR136" s="13"/>
      <x:c r="BS136" s="13"/>
      <x:c r="BT136" s="13"/>
      <x:c r="BU136" s="55"/>
      <x:c r="BV136" s="13"/>
      <x:c r="BW136" s="13"/>
      <x:c r="BX136" s="13"/>
      <x:c r="BY136" s="14"/>
      <x:c r="BZ136" s="13"/>
      <x:c r="CA136" s="14"/>
      <x:c r="CB136" s="13"/>
      <x:c r="CC136" s="14"/>
      <x:c r="CD136" s="57"/>
      <x:c r="CE136" s="13"/>
      <x:c r="CF136" s="14"/>
      <x:c r="CG136" s="13"/>
      <x:c r="CH136" s="13"/>
      <x:c r="CI136" s="13"/>
      <x:c r="CJ136" s="13"/>
      <x:c r="CK136" s="13"/>
      <x:c r="CL136" s="13"/>
      <x:c r="CM136" s="13"/>
      <x:c r="CN136" s="13"/>
      <x:c r="CO136" s="13"/>
      <x:c r="CP136" s="14"/>
      <x:c r="CQ136" s="13"/>
      <x:c r="CR136" s="14"/>
      <x:c r="CS136" s="13"/>
      <x:c r="CT136" s="13"/>
      <x:c r="CU136" s="13"/>
      <x:c r="CV136" s="13"/>
      <x:c r="CW136" s="13"/>
      <x:c r="CY136" s="13"/>
    </x:row>
    <x:row r="137" spans="1:103" ht="18" customHeight="1">
      <x:c r="A137" s="15"/>
      <x:c r="B137" s="13"/>
      <x:c r="C137" s="14"/>
      <x:c r="D137" s="13"/>
      <x:c r="E137" s="14"/>
      <x:c r="F137" s="13"/>
      <x:c r="G137" s="14"/>
      <x:c r="H137" s="13"/>
      <x:c r="I137" s="14"/>
      <x:c r="J137" s="13"/>
      <x:c r="K137" s="13"/>
      <x:c r="L137" s="14"/>
      <x:c r="M137" s="13"/>
      <x:c r="N137" s="13"/>
      <x:c r="O137" s="13"/>
      <x:c r="P137" s="13"/>
      <x:c r="Q137" s="13"/>
      <x:c r="R137" s="14"/>
      <x:c r="S137" s="13"/>
      <x:c r="T137" s="14"/>
      <x:c r="U137" s="13"/>
      <x:c r="V137" s="14"/>
      <x:c r="W137" s="13"/>
      <x:c r="X137" s="13"/>
      <x:c r="Y137" s="13"/>
      <x:c r="Z137" s="13"/>
      <x:c r="AA137" s="13"/>
      <x:c r="AB137" s="13"/>
      <x:c r="AC137" s="13"/>
      <x:c r="AD137" s="13"/>
      <x:c r="AE137" s="13"/>
      <x:c r="AF137" s="13"/>
      <x:c r="AG137" s="13"/>
      <x:c r="AH137" s="13"/>
      <x:c r="AI137" s="13"/>
      <x:c r="AJ137" s="13"/>
      <x:c r="AK137" s="55"/>
      <x:c r="AL137" s="13"/>
      <x:c r="AM137" s="13"/>
      <x:c r="AN137" s="14"/>
      <x:c r="AO137" s="13"/>
      <x:c r="AP137" s="13"/>
      <x:c r="AQ137" s="13"/>
      <x:c r="AR137" s="14"/>
      <x:c r="AS137" s="13"/>
      <x:c r="AT137" s="14"/>
      <x:c r="AU137" s="13"/>
      <x:c r="AV137" s="13"/>
      <x:c r="AW137" s="13"/>
      <x:c r="AX137" s="13"/>
      <x:c r="AY137" s="13"/>
      <x:c r="AZ137" s="13"/>
      <x:c r="BA137" s="14"/>
      <x:c r="BB137" s="13"/>
      <x:c r="BC137" s="13"/>
      <x:c r="BD137" s="13"/>
      <x:c r="BE137" s="13"/>
      <x:c r="BF137" s="13"/>
      <x:c r="BG137" s="13"/>
      <x:c r="BH137" s="13"/>
      <x:c r="BI137" s="13"/>
      <x:c r="BJ137" s="14"/>
      <x:c r="BK137" s="13"/>
      <x:c r="BL137" s="14"/>
      <x:c r="BM137" s="13"/>
      <x:c r="BN137" s="14"/>
      <x:c r="BO137" s="13"/>
      <x:c r="BP137" s="14"/>
      <x:c r="BQ137" s="13"/>
      <x:c r="BR137" s="13"/>
      <x:c r="BS137" s="13"/>
      <x:c r="BT137" s="13"/>
      <x:c r="BU137" s="55"/>
      <x:c r="BV137" s="13"/>
      <x:c r="BW137" s="13"/>
      <x:c r="BX137" s="13"/>
      <x:c r="BY137" s="14"/>
      <x:c r="BZ137" s="13"/>
      <x:c r="CA137" s="14"/>
      <x:c r="CB137" s="13"/>
      <x:c r="CC137" s="14"/>
      <x:c r="CD137" s="57"/>
      <x:c r="CE137" s="13"/>
      <x:c r="CF137" s="14"/>
      <x:c r="CG137" s="13"/>
      <x:c r="CH137" s="13"/>
      <x:c r="CI137" s="13"/>
      <x:c r="CJ137" s="13"/>
      <x:c r="CK137" s="13"/>
      <x:c r="CL137" s="13"/>
      <x:c r="CM137" s="13"/>
      <x:c r="CN137" s="13"/>
      <x:c r="CO137" s="13"/>
      <x:c r="CP137" s="14"/>
      <x:c r="CQ137" s="13"/>
      <x:c r="CR137" s="14"/>
      <x:c r="CS137" s="13"/>
      <x:c r="CT137" s="13"/>
      <x:c r="CU137" s="13"/>
      <x:c r="CV137" s="13"/>
      <x:c r="CW137" s="13"/>
      <x:c r="CY137" s="13"/>
    </x:row>
    <x:row r="138" spans="1:103" ht="18" customHeight="1">
      <x:c r="A138" s="15"/>
      <x:c r="B138" s="13"/>
      <x:c r="C138" s="14"/>
      <x:c r="D138" s="13"/>
      <x:c r="E138" s="14"/>
      <x:c r="F138" s="13"/>
      <x:c r="G138" s="14"/>
      <x:c r="H138" s="13"/>
      <x:c r="I138" s="14"/>
      <x:c r="J138" s="13"/>
      <x:c r="K138" s="13"/>
      <x:c r="L138" s="14"/>
      <x:c r="M138" s="13"/>
      <x:c r="N138" s="13"/>
      <x:c r="O138" s="13"/>
      <x:c r="P138" s="13"/>
      <x:c r="Q138" s="13"/>
      <x:c r="R138" s="14"/>
      <x:c r="S138" s="13"/>
      <x:c r="T138" s="14"/>
      <x:c r="U138" s="13"/>
      <x:c r="V138" s="14"/>
      <x:c r="W138" s="13"/>
      <x:c r="X138" s="13"/>
      <x:c r="Y138" s="13"/>
      <x:c r="Z138" s="13"/>
      <x:c r="AA138" s="13"/>
      <x:c r="AB138" s="13"/>
      <x:c r="AC138" s="13"/>
      <x:c r="AD138" s="13"/>
      <x:c r="AE138" s="13"/>
      <x:c r="AF138" s="13"/>
      <x:c r="AG138" s="13"/>
      <x:c r="AH138" s="13"/>
      <x:c r="AI138" s="13"/>
      <x:c r="AJ138" s="13"/>
      <x:c r="AK138" s="55"/>
      <x:c r="AL138" s="13"/>
      <x:c r="AM138" s="13"/>
      <x:c r="AN138" s="14"/>
      <x:c r="AO138" s="13"/>
      <x:c r="AP138" s="13"/>
      <x:c r="AQ138" s="13"/>
      <x:c r="AR138" s="14"/>
      <x:c r="AS138" s="13"/>
      <x:c r="AT138" s="14"/>
      <x:c r="AU138" s="13"/>
      <x:c r="AV138" s="13"/>
      <x:c r="AW138" s="13"/>
      <x:c r="AX138" s="13"/>
      <x:c r="AY138" s="13"/>
      <x:c r="AZ138" s="13"/>
      <x:c r="BA138" s="14"/>
      <x:c r="BB138" s="13"/>
      <x:c r="BC138" s="13"/>
      <x:c r="BD138" s="13"/>
      <x:c r="BE138" s="13"/>
      <x:c r="BF138" s="13"/>
      <x:c r="BG138" s="13"/>
      <x:c r="BH138" s="13"/>
      <x:c r="BI138" s="13"/>
      <x:c r="BJ138" s="14"/>
      <x:c r="BK138" s="13"/>
      <x:c r="BL138" s="14"/>
      <x:c r="BM138" s="13"/>
      <x:c r="BN138" s="14"/>
      <x:c r="BO138" s="13"/>
      <x:c r="BP138" s="14"/>
      <x:c r="BQ138" s="13"/>
      <x:c r="BR138" s="13"/>
      <x:c r="BS138" s="13"/>
      <x:c r="BT138" s="13"/>
      <x:c r="BU138" s="55"/>
      <x:c r="BV138" s="13"/>
      <x:c r="BW138" s="13"/>
      <x:c r="BX138" s="13"/>
      <x:c r="BY138" s="14"/>
      <x:c r="BZ138" s="13"/>
      <x:c r="CA138" s="14"/>
      <x:c r="CB138" s="13"/>
      <x:c r="CC138" s="14"/>
      <x:c r="CD138" s="57"/>
      <x:c r="CE138" s="13"/>
      <x:c r="CF138" s="14"/>
      <x:c r="CG138" s="13"/>
      <x:c r="CH138" s="13"/>
      <x:c r="CI138" s="13"/>
      <x:c r="CJ138" s="13"/>
      <x:c r="CK138" s="13"/>
      <x:c r="CL138" s="13"/>
      <x:c r="CM138" s="13"/>
      <x:c r="CN138" s="13"/>
      <x:c r="CO138" s="13"/>
      <x:c r="CP138" s="14"/>
      <x:c r="CQ138" s="13"/>
      <x:c r="CR138" s="14"/>
      <x:c r="CS138" s="13"/>
      <x:c r="CT138" s="13"/>
      <x:c r="CU138" s="13"/>
      <x:c r="CV138" s="13"/>
      <x:c r="CW138" s="13"/>
      <x:c r="CY138" s="13"/>
    </x:row>
    <x:row r="139" spans="1:103" ht="18" customHeight="1">
      <x:c r="A139" s="15"/>
      <x:c r="B139" s="13"/>
      <x:c r="C139" s="14"/>
      <x:c r="D139" s="13"/>
      <x:c r="E139" s="14"/>
      <x:c r="F139" s="13"/>
      <x:c r="G139" s="14"/>
      <x:c r="H139" s="13"/>
      <x:c r="I139" s="14"/>
      <x:c r="J139" s="13"/>
      <x:c r="K139" s="13"/>
      <x:c r="L139" s="14"/>
      <x:c r="M139" s="13"/>
      <x:c r="N139" s="13"/>
      <x:c r="O139" s="13"/>
      <x:c r="P139" s="13"/>
      <x:c r="Q139" s="13"/>
      <x:c r="R139" s="14"/>
      <x:c r="S139" s="13"/>
      <x:c r="T139" s="14"/>
      <x:c r="U139" s="13"/>
      <x:c r="V139" s="14"/>
      <x:c r="W139" s="13"/>
      <x:c r="X139" s="13"/>
      <x:c r="Y139" s="13"/>
      <x:c r="Z139" s="13"/>
      <x:c r="AA139" s="13"/>
      <x:c r="AB139" s="13"/>
      <x:c r="AC139" s="13"/>
      <x:c r="AD139" s="13"/>
      <x:c r="AE139" s="13"/>
      <x:c r="AF139" s="13"/>
      <x:c r="AG139" s="13"/>
      <x:c r="AH139" s="13"/>
      <x:c r="AI139" s="13"/>
      <x:c r="AJ139" s="13"/>
      <x:c r="AK139" s="55"/>
      <x:c r="AL139" s="13"/>
      <x:c r="AM139" s="13"/>
      <x:c r="AN139" s="14"/>
      <x:c r="AO139" s="13"/>
      <x:c r="AP139" s="13"/>
      <x:c r="AQ139" s="13"/>
      <x:c r="AR139" s="14"/>
      <x:c r="AS139" s="13"/>
      <x:c r="AT139" s="14"/>
      <x:c r="AU139" s="13"/>
      <x:c r="AV139" s="13"/>
      <x:c r="AW139" s="13"/>
      <x:c r="AX139" s="13"/>
      <x:c r="AY139" s="13"/>
      <x:c r="AZ139" s="13"/>
      <x:c r="BA139" s="14"/>
      <x:c r="BB139" s="13"/>
      <x:c r="BC139" s="13"/>
      <x:c r="BD139" s="13"/>
      <x:c r="BE139" s="13"/>
      <x:c r="BF139" s="13"/>
      <x:c r="BG139" s="13"/>
      <x:c r="BH139" s="13"/>
      <x:c r="BI139" s="13"/>
      <x:c r="BJ139" s="14"/>
      <x:c r="BK139" s="13"/>
      <x:c r="BL139" s="14"/>
      <x:c r="BM139" s="13"/>
      <x:c r="BN139" s="14"/>
      <x:c r="BO139" s="13"/>
      <x:c r="BP139" s="14"/>
      <x:c r="BQ139" s="13"/>
      <x:c r="BR139" s="13"/>
      <x:c r="BS139" s="13"/>
      <x:c r="BT139" s="13"/>
      <x:c r="BU139" s="55"/>
      <x:c r="BV139" s="13"/>
      <x:c r="BW139" s="13"/>
      <x:c r="BX139" s="13"/>
      <x:c r="BY139" s="14"/>
      <x:c r="BZ139" s="13"/>
      <x:c r="CA139" s="14"/>
      <x:c r="CB139" s="13"/>
      <x:c r="CC139" s="14"/>
      <x:c r="CD139" s="57"/>
      <x:c r="CE139" s="13"/>
      <x:c r="CF139" s="14"/>
      <x:c r="CG139" s="13"/>
      <x:c r="CH139" s="13"/>
      <x:c r="CI139" s="13"/>
      <x:c r="CJ139" s="13"/>
      <x:c r="CK139" s="13"/>
      <x:c r="CL139" s="13"/>
      <x:c r="CM139" s="13"/>
      <x:c r="CN139" s="13"/>
      <x:c r="CO139" s="13"/>
      <x:c r="CP139" s="14"/>
      <x:c r="CQ139" s="13"/>
      <x:c r="CR139" s="14"/>
      <x:c r="CS139" s="13"/>
      <x:c r="CT139" s="13"/>
      <x:c r="CU139" s="13"/>
      <x:c r="CV139" s="13"/>
      <x:c r="CW139" s="13"/>
      <x:c r="CY139" s="13"/>
    </x:row>
    <x:row r="140" spans="1:103" ht="18" customHeight="1">
      <x:c r="A140" s="15"/>
      <x:c r="B140" s="13"/>
      <x:c r="C140" s="14"/>
      <x:c r="D140" s="13"/>
      <x:c r="E140" s="14"/>
      <x:c r="F140" s="13"/>
      <x:c r="G140" s="14"/>
      <x:c r="H140" s="13"/>
      <x:c r="I140" s="14"/>
      <x:c r="J140" s="13"/>
      <x:c r="K140" s="13"/>
      <x:c r="L140" s="14"/>
      <x:c r="M140" s="13"/>
      <x:c r="N140" s="13"/>
      <x:c r="O140" s="13"/>
      <x:c r="P140" s="13"/>
      <x:c r="Q140" s="13"/>
      <x:c r="R140" s="14"/>
      <x:c r="S140" s="13"/>
      <x:c r="T140" s="14"/>
      <x:c r="U140" s="13"/>
      <x:c r="V140" s="14"/>
      <x:c r="W140" s="13"/>
      <x:c r="X140" s="13"/>
      <x:c r="Y140" s="13"/>
      <x:c r="Z140" s="13"/>
      <x:c r="AA140" s="13"/>
      <x:c r="AB140" s="13"/>
      <x:c r="AC140" s="13"/>
      <x:c r="AD140" s="13"/>
      <x:c r="AE140" s="13"/>
      <x:c r="AF140" s="13"/>
      <x:c r="AG140" s="13"/>
      <x:c r="AH140" s="13"/>
      <x:c r="AI140" s="13"/>
      <x:c r="AJ140" s="13"/>
      <x:c r="AK140" s="55"/>
      <x:c r="AL140" s="13"/>
      <x:c r="AM140" s="13"/>
      <x:c r="AN140" s="14"/>
      <x:c r="AO140" s="13"/>
      <x:c r="AP140" s="13"/>
      <x:c r="AQ140" s="13"/>
      <x:c r="AR140" s="14"/>
      <x:c r="AS140" s="13"/>
      <x:c r="AT140" s="14"/>
      <x:c r="AU140" s="13"/>
      <x:c r="AV140" s="13"/>
      <x:c r="AW140" s="13"/>
      <x:c r="AX140" s="13"/>
      <x:c r="AY140" s="13"/>
      <x:c r="AZ140" s="13"/>
      <x:c r="BA140" s="14"/>
      <x:c r="BB140" s="13"/>
      <x:c r="BC140" s="13"/>
      <x:c r="BD140" s="13"/>
      <x:c r="BE140" s="13"/>
      <x:c r="BF140" s="13"/>
      <x:c r="BG140" s="13"/>
      <x:c r="BH140" s="13"/>
      <x:c r="BI140" s="13"/>
      <x:c r="BJ140" s="14"/>
      <x:c r="BK140" s="13"/>
      <x:c r="BL140" s="14"/>
      <x:c r="BM140" s="13"/>
      <x:c r="BN140" s="14"/>
      <x:c r="BO140" s="13"/>
      <x:c r="BP140" s="14"/>
      <x:c r="BQ140" s="13"/>
      <x:c r="BR140" s="13"/>
      <x:c r="BS140" s="13"/>
      <x:c r="BT140" s="13"/>
      <x:c r="BU140" s="55"/>
      <x:c r="BV140" s="13"/>
      <x:c r="BW140" s="13"/>
      <x:c r="BX140" s="13"/>
      <x:c r="BY140" s="14"/>
      <x:c r="BZ140" s="13"/>
      <x:c r="CA140" s="14"/>
      <x:c r="CB140" s="13"/>
      <x:c r="CC140" s="14"/>
      <x:c r="CD140" s="57"/>
      <x:c r="CE140" s="13"/>
      <x:c r="CF140" s="14"/>
      <x:c r="CG140" s="13"/>
      <x:c r="CH140" s="13"/>
      <x:c r="CI140" s="13"/>
      <x:c r="CJ140" s="13"/>
      <x:c r="CK140" s="13"/>
      <x:c r="CL140" s="13"/>
      <x:c r="CM140" s="13"/>
      <x:c r="CN140" s="13"/>
      <x:c r="CO140" s="13"/>
      <x:c r="CP140" s="14"/>
      <x:c r="CQ140" s="13"/>
      <x:c r="CR140" s="14"/>
      <x:c r="CS140" s="13"/>
      <x:c r="CT140" s="13"/>
      <x:c r="CU140" s="13"/>
      <x:c r="CV140" s="13"/>
      <x:c r="CW140" s="13"/>
      <x:c r="CY140" s="13"/>
    </x:row>
    <x:row r="141" spans="1:103" ht="18" customHeight="1">
      <x:c r="A141" s="15"/>
      <x:c r="B141" s="13"/>
      <x:c r="C141" s="14"/>
      <x:c r="D141" s="13"/>
      <x:c r="E141" s="14"/>
      <x:c r="F141" s="13"/>
      <x:c r="G141" s="14"/>
      <x:c r="H141" s="13"/>
      <x:c r="I141" s="14"/>
      <x:c r="J141" s="13"/>
      <x:c r="K141" s="13"/>
      <x:c r="L141" s="14"/>
      <x:c r="M141" s="13"/>
      <x:c r="N141" s="13"/>
      <x:c r="O141" s="13"/>
      <x:c r="P141" s="13"/>
      <x:c r="Q141" s="13"/>
      <x:c r="R141" s="14"/>
      <x:c r="S141" s="13"/>
      <x:c r="T141" s="14"/>
      <x:c r="U141" s="13"/>
      <x:c r="V141" s="14"/>
      <x:c r="W141" s="13"/>
      <x:c r="X141" s="13"/>
      <x:c r="Y141" s="13"/>
      <x:c r="Z141" s="13"/>
      <x:c r="AA141" s="13"/>
      <x:c r="AB141" s="13"/>
      <x:c r="AC141" s="13"/>
      <x:c r="AD141" s="13"/>
      <x:c r="AE141" s="13"/>
      <x:c r="AF141" s="13"/>
      <x:c r="AG141" s="13"/>
      <x:c r="AH141" s="13"/>
      <x:c r="AI141" s="13"/>
      <x:c r="AJ141" s="13"/>
      <x:c r="AK141" s="55"/>
      <x:c r="AL141" s="13"/>
      <x:c r="AM141" s="13"/>
      <x:c r="AN141" s="14"/>
      <x:c r="AO141" s="13"/>
      <x:c r="AP141" s="13"/>
      <x:c r="AQ141" s="13"/>
      <x:c r="AR141" s="14"/>
      <x:c r="AS141" s="13"/>
      <x:c r="AT141" s="14"/>
      <x:c r="AU141" s="13"/>
      <x:c r="AV141" s="13"/>
      <x:c r="AW141" s="13"/>
      <x:c r="AX141" s="13"/>
      <x:c r="AY141" s="13"/>
      <x:c r="AZ141" s="13"/>
      <x:c r="BA141" s="14"/>
      <x:c r="BB141" s="13"/>
      <x:c r="BC141" s="13"/>
      <x:c r="BD141" s="13"/>
      <x:c r="BE141" s="13"/>
      <x:c r="BF141" s="13"/>
      <x:c r="BG141" s="13"/>
      <x:c r="BH141" s="13"/>
      <x:c r="BI141" s="13"/>
      <x:c r="BJ141" s="14"/>
      <x:c r="BK141" s="13"/>
      <x:c r="BL141" s="14"/>
      <x:c r="BM141" s="13"/>
      <x:c r="BN141" s="14"/>
      <x:c r="BO141" s="13"/>
      <x:c r="BP141" s="14"/>
      <x:c r="BQ141" s="13"/>
      <x:c r="BR141" s="13"/>
      <x:c r="BS141" s="13"/>
      <x:c r="BT141" s="13"/>
      <x:c r="BU141" s="55"/>
      <x:c r="BV141" s="13"/>
      <x:c r="BW141" s="13"/>
      <x:c r="BX141" s="13"/>
      <x:c r="BY141" s="14"/>
      <x:c r="BZ141" s="13"/>
      <x:c r="CA141" s="14"/>
      <x:c r="CB141" s="13"/>
      <x:c r="CC141" s="14"/>
      <x:c r="CD141" s="57"/>
      <x:c r="CE141" s="13"/>
      <x:c r="CF141" s="14"/>
      <x:c r="CG141" s="13"/>
      <x:c r="CH141" s="13"/>
      <x:c r="CI141" s="13"/>
      <x:c r="CJ141" s="13"/>
      <x:c r="CK141" s="13"/>
      <x:c r="CL141" s="13"/>
      <x:c r="CM141" s="13"/>
      <x:c r="CN141" s="13"/>
      <x:c r="CO141" s="13"/>
      <x:c r="CP141" s="14"/>
      <x:c r="CQ141" s="13"/>
      <x:c r="CR141" s="14"/>
      <x:c r="CS141" s="13"/>
      <x:c r="CT141" s="13"/>
      <x:c r="CU141" s="13"/>
      <x:c r="CV141" s="13"/>
      <x:c r="CW141" s="13"/>
      <x:c r="CY141" s="13"/>
    </x:row>
    <x:row r="142" spans="1:103" ht="18" customHeight="1">
      <x:c r="A142" s="15"/>
      <x:c r="B142" s="13"/>
      <x:c r="C142" s="14"/>
      <x:c r="D142" s="13"/>
      <x:c r="E142" s="14"/>
      <x:c r="F142" s="13"/>
      <x:c r="G142" s="14"/>
      <x:c r="H142" s="13"/>
      <x:c r="I142" s="14"/>
      <x:c r="J142" s="13"/>
      <x:c r="K142" s="13"/>
      <x:c r="L142" s="14"/>
      <x:c r="M142" s="13"/>
      <x:c r="N142" s="13"/>
      <x:c r="O142" s="13"/>
      <x:c r="P142" s="13"/>
      <x:c r="Q142" s="13"/>
      <x:c r="R142" s="14"/>
      <x:c r="S142" s="13"/>
      <x:c r="T142" s="14"/>
      <x:c r="U142" s="13"/>
      <x:c r="V142" s="14"/>
      <x:c r="W142" s="13"/>
      <x:c r="X142" s="13"/>
      <x:c r="Y142" s="13"/>
      <x:c r="Z142" s="13"/>
      <x:c r="AA142" s="13"/>
      <x:c r="AB142" s="13"/>
      <x:c r="AC142" s="13"/>
      <x:c r="AD142" s="13"/>
      <x:c r="AE142" s="13"/>
      <x:c r="AF142" s="13"/>
      <x:c r="AG142" s="13"/>
      <x:c r="AH142" s="13"/>
      <x:c r="AI142" s="13"/>
      <x:c r="AJ142" s="13"/>
      <x:c r="AK142" s="55"/>
      <x:c r="AL142" s="13"/>
      <x:c r="AM142" s="13"/>
      <x:c r="AN142" s="14"/>
      <x:c r="AO142" s="13"/>
      <x:c r="AP142" s="13"/>
      <x:c r="AQ142" s="13"/>
      <x:c r="AR142" s="14"/>
      <x:c r="AS142" s="13"/>
      <x:c r="AT142" s="14"/>
      <x:c r="AU142" s="13"/>
      <x:c r="AV142" s="13"/>
      <x:c r="AW142" s="13"/>
      <x:c r="AX142" s="13"/>
      <x:c r="AY142" s="13"/>
      <x:c r="AZ142" s="13"/>
      <x:c r="BA142" s="14"/>
      <x:c r="BB142" s="13"/>
      <x:c r="BC142" s="13"/>
      <x:c r="BD142" s="13"/>
      <x:c r="BE142" s="13"/>
      <x:c r="BF142" s="13"/>
      <x:c r="BG142" s="13"/>
      <x:c r="BH142" s="13"/>
      <x:c r="BI142" s="13"/>
      <x:c r="BJ142" s="14"/>
      <x:c r="BK142" s="13"/>
      <x:c r="BL142" s="14"/>
      <x:c r="BM142" s="13"/>
      <x:c r="BN142" s="14"/>
      <x:c r="BO142" s="13"/>
      <x:c r="BP142" s="14"/>
      <x:c r="BQ142" s="13"/>
      <x:c r="BR142" s="13"/>
      <x:c r="BS142" s="13"/>
      <x:c r="BT142" s="13"/>
      <x:c r="BU142" s="55"/>
      <x:c r="BV142" s="13"/>
      <x:c r="BW142" s="13"/>
      <x:c r="BX142" s="13"/>
      <x:c r="BY142" s="14"/>
      <x:c r="BZ142" s="13"/>
      <x:c r="CA142" s="14"/>
      <x:c r="CB142" s="13"/>
      <x:c r="CC142" s="14"/>
      <x:c r="CD142" s="57"/>
      <x:c r="CE142" s="13"/>
      <x:c r="CF142" s="14"/>
      <x:c r="CG142" s="13"/>
      <x:c r="CH142" s="13"/>
      <x:c r="CI142" s="13"/>
      <x:c r="CJ142" s="13"/>
      <x:c r="CK142" s="13"/>
      <x:c r="CL142" s="13"/>
      <x:c r="CM142" s="13"/>
      <x:c r="CN142" s="13"/>
      <x:c r="CO142" s="13"/>
      <x:c r="CP142" s="14"/>
      <x:c r="CQ142" s="13"/>
      <x:c r="CR142" s="14"/>
      <x:c r="CS142" s="13"/>
      <x:c r="CT142" s="13"/>
      <x:c r="CU142" s="13"/>
      <x:c r="CV142" s="13"/>
      <x:c r="CW142" s="13"/>
      <x:c r="CY142" s="13"/>
    </x:row>
    <x:row r="143" spans="1:103" ht="18" customHeight="1">
      <x:c r="A143" s="15"/>
      <x:c r="B143" s="13"/>
      <x:c r="C143" s="14"/>
      <x:c r="D143" s="13"/>
      <x:c r="E143" s="14"/>
      <x:c r="F143" s="13"/>
      <x:c r="G143" s="14"/>
      <x:c r="H143" s="13"/>
      <x:c r="I143" s="14"/>
      <x:c r="J143" s="13"/>
      <x:c r="K143" s="13"/>
      <x:c r="L143" s="14"/>
      <x:c r="M143" s="13"/>
      <x:c r="N143" s="13"/>
      <x:c r="O143" s="13"/>
      <x:c r="P143" s="13"/>
      <x:c r="Q143" s="13"/>
      <x:c r="R143" s="14"/>
      <x:c r="S143" s="13"/>
      <x:c r="T143" s="14"/>
      <x:c r="U143" s="13"/>
      <x:c r="V143" s="14"/>
      <x:c r="W143" s="13"/>
      <x:c r="X143" s="13"/>
      <x:c r="Y143" s="13"/>
      <x:c r="Z143" s="13"/>
      <x:c r="AA143" s="13"/>
      <x:c r="AB143" s="13"/>
      <x:c r="AC143" s="13"/>
      <x:c r="AD143" s="13"/>
      <x:c r="AE143" s="13"/>
      <x:c r="AF143" s="13"/>
      <x:c r="AG143" s="13"/>
      <x:c r="AH143" s="13"/>
      <x:c r="AI143" s="13"/>
      <x:c r="AJ143" s="13"/>
      <x:c r="AK143" s="55"/>
      <x:c r="AL143" s="13"/>
      <x:c r="AM143" s="13"/>
      <x:c r="AN143" s="14"/>
      <x:c r="AO143" s="13"/>
      <x:c r="AP143" s="13"/>
      <x:c r="AQ143" s="13"/>
      <x:c r="AR143" s="14"/>
      <x:c r="AS143" s="13"/>
      <x:c r="AT143" s="14"/>
      <x:c r="AU143" s="13"/>
      <x:c r="AV143" s="13"/>
      <x:c r="AW143" s="13"/>
      <x:c r="AX143" s="13"/>
      <x:c r="AY143" s="13"/>
      <x:c r="AZ143" s="13"/>
      <x:c r="BA143" s="14"/>
      <x:c r="BB143" s="13"/>
      <x:c r="BC143" s="13"/>
      <x:c r="BD143" s="13"/>
      <x:c r="BE143" s="13"/>
      <x:c r="BF143" s="13"/>
      <x:c r="BG143" s="13"/>
      <x:c r="BH143" s="13"/>
      <x:c r="BI143" s="13"/>
      <x:c r="BJ143" s="14"/>
      <x:c r="BK143" s="13"/>
      <x:c r="BL143" s="14"/>
      <x:c r="BM143" s="13"/>
      <x:c r="BN143" s="14"/>
      <x:c r="BO143" s="13"/>
      <x:c r="BP143" s="14"/>
      <x:c r="BQ143" s="13"/>
      <x:c r="BR143" s="13"/>
      <x:c r="BS143" s="13"/>
      <x:c r="BT143" s="13"/>
      <x:c r="BU143" s="55"/>
      <x:c r="BV143" s="13"/>
      <x:c r="BW143" s="13"/>
      <x:c r="BX143" s="13"/>
      <x:c r="BY143" s="14"/>
      <x:c r="BZ143" s="13"/>
      <x:c r="CA143" s="14"/>
      <x:c r="CB143" s="13"/>
      <x:c r="CC143" s="14"/>
      <x:c r="CD143" s="57"/>
      <x:c r="CE143" s="13"/>
      <x:c r="CF143" s="14"/>
      <x:c r="CG143" s="13"/>
      <x:c r="CH143" s="13"/>
      <x:c r="CI143" s="13"/>
      <x:c r="CJ143" s="13"/>
      <x:c r="CK143" s="13"/>
      <x:c r="CL143" s="13"/>
      <x:c r="CM143" s="13"/>
      <x:c r="CN143" s="13"/>
      <x:c r="CO143" s="13"/>
      <x:c r="CP143" s="14"/>
      <x:c r="CQ143" s="13"/>
      <x:c r="CR143" s="14"/>
      <x:c r="CS143" s="13"/>
      <x:c r="CT143" s="13"/>
      <x:c r="CU143" s="13"/>
      <x:c r="CV143" s="13"/>
      <x:c r="CW143" s="13"/>
      <x:c r="CY143" s="13"/>
    </x:row>
    <x:row r="144" spans="1:103" ht="18" customHeight="1">
      <x:c r="A144" s="15"/>
      <x:c r="B144" s="13"/>
      <x:c r="C144" s="14"/>
      <x:c r="D144" s="13"/>
      <x:c r="E144" s="14"/>
      <x:c r="F144" s="13"/>
      <x:c r="G144" s="14"/>
      <x:c r="H144" s="13"/>
      <x:c r="I144" s="14"/>
      <x:c r="J144" s="13"/>
      <x:c r="K144" s="13"/>
      <x:c r="L144" s="14"/>
      <x:c r="M144" s="13"/>
      <x:c r="N144" s="13"/>
      <x:c r="O144" s="13"/>
      <x:c r="P144" s="13"/>
      <x:c r="Q144" s="13"/>
      <x:c r="R144" s="14"/>
      <x:c r="S144" s="13"/>
      <x:c r="T144" s="14"/>
      <x:c r="U144" s="13"/>
      <x:c r="V144" s="14"/>
      <x:c r="W144" s="13"/>
      <x:c r="X144" s="13"/>
      <x:c r="Y144" s="13"/>
      <x:c r="Z144" s="13"/>
      <x:c r="AA144" s="13"/>
      <x:c r="AB144" s="13"/>
      <x:c r="AC144" s="13"/>
      <x:c r="AD144" s="13"/>
      <x:c r="AE144" s="13"/>
      <x:c r="AF144" s="13"/>
      <x:c r="AG144" s="13"/>
      <x:c r="AH144" s="13"/>
      <x:c r="AI144" s="13"/>
      <x:c r="AJ144" s="13"/>
      <x:c r="AK144" s="55"/>
      <x:c r="AL144" s="13"/>
      <x:c r="AM144" s="13"/>
      <x:c r="AN144" s="14"/>
      <x:c r="AO144" s="13"/>
      <x:c r="AP144" s="13"/>
      <x:c r="AQ144" s="13"/>
      <x:c r="AR144" s="14"/>
      <x:c r="AS144" s="13"/>
      <x:c r="AT144" s="14"/>
      <x:c r="AU144" s="13"/>
      <x:c r="AV144" s="13"/>
      <x:c r="AW144" s="13"/>
      <x:c r="AX144" s="13"/>
      <x:c r="AY144" s="13"/>
      <x:c r="AZ144" s="13"/>
      <x:c r="BA144" s="14"/>
      <x:c r="BB144" s="13"/>
      <x:c r="BC144" s="13"/>
      <x:c r="BD144" s="13"/>
      <x:c r="BE144" s="13"/>
      <x:c r="BF144" s="13"/>
      <x:c r="BG144" s="13"/>
      <x:c r="BH144" s="13"/>
      <x:c r="BI144" s="13"/>
      <x:c r="BJ144" s="14"/>
      <x:c r="BK144" s="13"/>
      <x:c r="BL144" s="14"/>
      <x:c r="BM144" s="13"/>
      <x:c r="BN144" s="14"/>
      <x:c r="BO144" s="13"/>
      <x:c r="BP144" s="14"/>
      <x:c r="BQ144" s="13"/>
      <x:c r="BR144" s="13"/>
      <x:c r="BS144" s="13"/>
      <x:c r="BT144" s="13"/>
      <x:c r="BU144" s="55"/>
      <x:c r="BV144" s="13"/>
      <x:c r="BW144" s="13"/>
      <x:c r="BX144" s="13"/>
      <x:c r="BY144" s="14"/>
      <x:c r="BZ144" s="13"/>
      <x:c r="CA144" s="14"/>
      <x:c r="CB144" s="13"/>
      <x:c r="CC144" s="14"/>
      <x:c r="CD144" s="57"/>
      <x:c r="CE144" s="13"/>
      <x:c r="CF144" s="14"/>
      <x:c r="CG144" s="13"/>
      <x:c r="CH144" s="13"/>
      <x:c r="CI144" s="13"/>
      <x:c r="CJ144" s="13"/>
      <x:c r="CK144" s="13"/>
      <x:c r="CL144" s="13"/>
      <x:c r="CM144" s="13"/>
      <x:c r="CN144" s="13"/>
      <x:c r="CO144" s="13"/>
      <x:c r="CP144" s="14"/>
      <x:c r="CQ144" s="13"/>
      <x:c r="CR144" s="14"/>
      <x:c r="CS144" s="13"/>
      <x:c r="CT144" s="13"/>
      <x:c r="CU144" s="13"/>
      <x:c r="CV144" s="13"/>
      <x:c r="CW144" s="13"/>
      <x:c r="CY144" s="13"/>
    </x:row>
    <x:row r="145" spans="1:103" ht="18" customHeight="1">
      <x:c r="A145" s="15"/>
      <x:c r="B145" s="13"/>
      <x:c r="C145" s="14"/>
      <x:c r="D145" s="13"/>
      <x:c r="E145" s="14"/>
      <x:c r="F145" s="13"/>
      <x:c r="G145" s="14"/>
      <x:c r="H145" s="13"/>
      <x:c r="I145" s="14"/>
      <x:c r="J145" s="13"/>
      <x:c r="K145" s="13"/>
      <x:c r="L145" s="14"/>
      <x:c r="M145" s="13"/>
      <x:c r="N145" s="13"/>
      <x:c r="O145" s="13"/>
      <x:c r="P145" s="13"/>
      <x:c r="Q145" s="13"/>
      <x:c r="R145" s="14"/>
      <x:c r="S145" s="13"/>
      <x:c r="T145" s="14"/>
      <x:c r="U145" s="13"/>
      <x:c r="V145" s="14"/>
      <x:c r="W145" s="13"/>
      <x:c r="X145" s="13"/>
      <x:c r="Y145" s="13"/>
      <x:c r="Z145" s="13"/>
      <x:c r="AA145" s="13"/>
      <x:c r="AB145" s="13"/>
      <x:c r="AC145" s="13"/>
      <x:c r="AD145" s="13"/>
      <x:c r="AE145" s="13"/>
      <x:c r="AF145" s="13"/>
      <x:c r="AG145" s="13"/>
      <x:c r="AH145" s="13"/>
      <x:c r="AI145" s="13"/>
      <x:c r="AJ145" s="13"/>
      <x:c r="AK145" s="55"/>
      <x:c r="AL145" s="13"/>
      <x:c r="AM145" s="13"/>
      <x:c r="AN145" s="14"/>
      <x:c r="AO145" s="13"/>
      <x:c r="AP145" s="13"/>
      <x:c r="AQ145" s="13"/>
      <x:c r="AR145" s="14"/>
      <x:c r="AS145" s="13"/>
      <x:c r="AT145" s="14"/>
      <x:c r="AU145" s="13"/>
      <x:c r="AV145" s="13"/>
      <x:c r="AW145" s="13"/>
      <x:c r="AX145" s="13"/>
      <x:c r="AY145" s="13"/>
      <x:c r="AZ145" s="13"/>
      <x:c r="BA145" s="14"/>
      <x:c r="BB145" s="13"/>
      <x:c r="BC145" s="13"/>
      <x:c r="BD145" s="13"/>
      <x:c r="BE145" s="13"/>
      <x:c r="BF145" s="13"/>
      <x:c r="BG145" s="13"/>
      <x:c r="BH145" s="13"/>
      <x:c r="BI145" s="13"/>
      <x:c r="BJ145" s="14"/>
      <x:c r="BK145" s="13"/>
      <x:c r="BL145" s="14"/>
      <x:c r="BM145" s="13"/>
      <x:c r="BN145" s="14"/>
      <x:c r="BO145" s="13"/>
      <x:c r="BP145" s="14"/>
      <x:c r="BQ145" s="13"/>
      <x:c r="BR145" s="13"/>
      <x:c r="BS145" s="13"/>
      <x:c r="BT145" s="13"/>
      <x:c r="BU145" s="55"/>
      <x:c r="BV145" s="13"/>
      <x:c r="BW145" s="13"/>
      <x:c r="BX145" s="13"/>
      <x:c r="BY145" s="14"/>
      <x:c r="BZ145" s="13"/>
      <x:c r="CA145" s="14"/>
      <x:c r="CB145" s="13"/>
      <x:c r="CC145" s="14"/>
      <x:c r="CD145" s="57"/>
      <x:c r="CE145" s="13"/>
      <x:c r="CF145" s="14"/>
      <x:c r="CG145" s="13"/>
      <x:c r="CH145" s="13"/>
      <x:c r="CI145" s="13"/>
      <x:c r="CJ145" s="13"/>
      <x:c r="CK145" s="13"/>
      <x:c r="CL145" s="13"/>
      <x:c r="CM145" s="13"/>
      <x:c r="CN145" s="13"/>
      <x:c r="CO145" s="13"/>
      <x:c r="CP145" s="14"/>
      <x:c r="CQ145" s="13"/>
      <x:c r="CR145" s="14"/>
      <x:c r="CS145" s="13"/>
      <x:c r="CT145" s="13"/>
      <x:c r="CU145" s="13"/>
      <x:c r="CV145" s="13"/>
      <x:c r="CW145" s="13"/>
      <x:c r="CY145" s="13"/>
    </x:row>
    <x:row r="146" spans="1:103" ht="18" customHeight="1">
      <x:c r="A146" s="15"/>
      <x:c r="B146" s="13"/>
      <x:c r="C146" s="14"/>
      <x:c r="D146" s="13"/>
      <x:c r="E146" s="14"/>
      <x:c r="F146" s="13"/>
      <x:c r="G146" s="14"/>
      <x:c r="H146" s="13"/>
      <x:c r="I146" s="14"/>
      <x:c r="J146" s="13"/>
      <x:c r="K146" s="13"/>
      <x:c r="L146" s="14"/>
      <x:c r="M146" s="13"/>
      <x:c r="N146" s="13"/>
      <x:c r="O146" s="13"/>
      <x:c r="P146" s="13"/>
      <x:c r="Q146" s="13"/>
      <x:c r="R146" s="14"/>
      <x:c r="S146" s="13"/>
      <x:c r="T146" s="14"/>
      <x:c r="U146" s="13"/>
      <x:c r="V146" s="14"/>
      <x:c r="W146" s="13"/>
      <x:c r="X146" s="13"/>
      <x:c r="Y146" s="13"/>
      <x:c r="Z146" s="13"/>
      <x:c r="AA146" s="13"/>
      <x:c r="AB146" s="13"/>
      <x:c r="AC146" s="13"/>
      <x:c r="AD146" s="13"/>
      <x:c r="AE146" s="13"/>
      <x:c r="AF146" s="13"/>
      <x:c r="AG146" s="13"/>
      <x:c r="AH146" s="13"/>
      <x:c r="AI146" s="13"/>
      <x:c r="AJ146" s="13"/>
      <x:c r="AK146" s="55"/>
      <x:c r="AL146" s="13"/>
      <x:c r="AM146" s="13"/>
      <x:c r="AN146" s="14"/>
      <x:c r="AO146" s="13"/>
      <x:c r="AP146" s="13"/>
      <x:c r="AQ146" s="13"/>
      <x:c r="AR146" s="14"/>
      <x:c r="AS146" s="13"/>
      <x:c r="AT146" s="14"/>
      <x:c r="AU146" s="13"/>
      <x:c r="AV146" s="13"/>
      <x:c r="AW146" s="13"/>
      <x:c r="AX146" s="13"/>
      <x:c r="AY146" s="13"/>
      <x:c r="AZ146" s="13"/>
      <x:c r="BA146" s="14"/>
      <x:c r="BB146" s="13"/>
      <x:c r="BC146" s="13"/>
      <x:c r="BD146" s="13"/>
      <x:c r="BE146" s="13"/>
      <x:c r="BF146" s="13"/>
      <x:c r="BG146" s="13"/>
      <x:c r="BH146" s="13"/>
      <x:c r="BI146" s="13"/>
      <x:c r="BJ146" s="14"/>
      <x:c r="BK146" s="13"/>
      <x:c r="BL146" s="14"/>
      <x:c r="BM146" s="13"/>
      <x:c r="BN146" s="14"/>
      <x:c r="BO146" s="13"/>
      <x:c r="BP146" s="14"/>
      <x:c r="BQ146" s="13"/>
      <x:c r="BR146" s="13"/>
      <x:c r="BS146" s="13"/>
      <x:c r="BT146" s="13"/>
      <x:c r="BU146" s="55"/>
      <x:c r="BV146" s="13"/>
      <x:c r="BW146" s="13"/>
      <x:c r="BX146" s="13"/>
      <x:c r="BY146" s="14"/>
      <x:c r="BZ146" s="13"/>
      <x:c r="CA146" s="14"/>
      <x:c r="CB146" s="13"/>
      <x:c r="CC146" s="14"/>
      <x:c r="CD146" s="57"/>
      <x:c r="CE146" s="13"/>
      <x:c r="CF146" s="14"/>
      <x:c r="CG146" s="13"/>
      <x:c r="CH146" s="13"/>
      <x:c r="CI146" s="13"/>
      <x:c r="CJ146" s="13"/>
      <x:c r="CK146" s="13"/>
      <x:c r="CL146" s="13"/>
      <x:c r="CM146" s="13"/>
      <x:c r="CN146" s="13"/>
      <x:c r="CO146" s="13"/>
      <x:c r="CP146" s="14"/>
      <x:c r="CQ146" s="13"/>
      <x:c r="CR146" s="14"/>
      <x:c r="CS146" s="13"/>
      <x:c r="CT146" s="13"/>
      <x:c r="CU146" s="13"/>
      <x:c r="CV146" s="13"/>
      <x:c r="CW146" s="13"/>
      <x:c r="CY146" s="13"/>
    </x:row>
    <x:row r="147" spans="1:103" ht="18" customHeight="1">
      <x:c r="A147" s="15"/>
      <x:c r="B147" s="13"/>
      <x:c r="C147" s="14"/>
      <x:c r="D147" s="13"/>
      <x:c r="E147" s="14"/>
      <x:c r="F147" s="13"/>
      <x:c r="G147" s="14"/>
      <x:c r="H147" s="13"/>
      <x:c r="I147" s="14"/>
      <x:c r="J147" s="13"/>
      <x:c r="K147" s="13"/>
      <x:c r="L147" s="14"/>
      <x:c r="M147" s="13"/>
      <x:c r="N147" s="13"/>
      <x:c r="O147" s="13"/>
      <x:c r="P147" s="13"/>
      <x:c r="Q147" s="13"/>
      <x:c r="R147" s="14"/>
      <x:c r="S147" s="13"/>
      <x:c r="T147" s="14"/>
      <x:c r="U147" s="13"/>
      <x:c r="V147" s="14"/>
      <x:c r="W147" s="13"/>
      <x:c r="X147" s="13"/>
      <x:c r="Y147" s="13"/>
      <x:c r="Z147" s="13"/>
      <x:c r="AA147" s="13"/>
      <x:c r="AB147" s="13"/>
      <x:c r="AC147" s="13"/>
      <x:c r="AD147" s="13"/>
      <x:c r="AE147" s="13"/>
      <x:c r="AF147" s="13"/>
      <x:c r="AG147" s="13"/>
      <x:c r="AH147" s="13"/>
      <x:c r="AI147" s="13"/>
      <x:c r="AJ147" s="13"/>
      <x:c r="AK147" s="55"/>
      <x:c r="AL147" s="13"/>
      <x:c r="AM147" s="13"/>
      <x:c r="AN147" s="14"/>
      <x:c r="AO147" s="13"/>
      <x:c r="AP147" s="13"/>
      <x:c r="AQ147" s="13"/>
      <x:c r="AR147" s="14"/>
      <x:c r="AS147" s="13"/>
      <x:c r="AT147" s="14"/>
      <x:c r="AU147" s="13"/>
      <x:c r="AV147" s="13"/>
      <x:c r="AW147" s="13"/>
      <x:c r="AX147" s="13"/>
      <x:c r="AY147" s="13"/>
      <x:c r="AZ147" s="13"/>
      <x:c r="BA147" s="14"/>
      <x:c r="BB147" s="13"/>
      <x:c r="BC147" s="13"/>
      <x:c r="BD147" s="13"/>
      <x:c r="BE147" s="13"/>
      <x:c r="BF147" s="13"/>
      <x:c r="BG147" s="13"/>
      <x:c r="BH147" s="13"/>
      <x:c r="BI147" s="13"/>
      <x:c r="BJ147" s="14"/>
      <x:c r="BK147" s="13"/>
      <x:c r="BL147" s="14"/>
      <x:c r="BM147" s="13"/>
      <x:c r="BN147" s="14"/>
      <x:c r="BO147" s="13"/>
      <x:c r="BP147" s="14"/>
      <x:c r="BQ147" s="13"/>
      <x:c r="BR147" s="13"/>
      <x:c r="BS147" s="13"/>
      <x:c r="BT147" s="13"/>
      <x:c r="BU147" s="55"/>
      <x:c r="BV147" s="13"/>
      <x:c r="BW147" s="13"/>
      <x:c r="BX147" s="13"/>
      <x:c r="BY147" s="14"/>
      <x:c r="BZ147" s="13"/>
      <x:c r="CA147" s="14"/>
      <x:c r="CB147" s="13"/>
      <x:c r="CC147" s="14"/>
      <x:c r="CD147" s="57"/>
      <x:c r="CE147" s="13"/>
      <x:c r="CF147" s="14"/>
      <x:c r="CG147" s="13"/>
      <x:c r="CH147" s="13"/>
      <x:c r="CI147" s="13"/>
      <x:c r="CJ147" s="13"/>
      <x:c r="CK147" s="13"/>
      <x:c r="CL147" s="13"/>
      <x:c r="CM147" s="13"/>
      <x:c r="CN147" s="13"/>
      <x:c r="CO147" s="13"/>
      <x:c r="CP147" s="14"/>
      <x:c r="CQ147" s="13"/>
      <x:c r="CR147" s="14"/>
      <x:c r="CS147" s="13"/>
      <x:c r="CT147" s="13"/>
      <x:c r="CU147" s="13"/>
      <x:c r="CV147" s="13"/>
      <x:c r="CW147" s="13"/>
      <x:c r="CY147" s="13"/>
    </x:row>
    <x:row r="148" spans="1:103" ht="18" customHeight="1">
      <x:c r="A148" s="15"/>
      <x:c r="B148" s="13"/>
      <x:c r="C148" s="14"/>
      <x:c r="D148" s="13"/>
      <x:c r="E148" s="14"/>
      <x:c r="F148" s="13"/>
      <x:c r="G148" s="14"/>
      <x:c r="H148" s="13"/>
      <x:c r="I148" s="14"/>
      <x:c r="J148" s="13"/>
      <x:c r="K148" s="13"/>
      <x:c r="L148" s="14"/>
      <x:c r="M148" s="13"/>
      <x:c r="N148" s="13"/>
      <x:c r="O148" s="13"/>
      <x:c r="P148" s="13"/>
      <x:c r="Q148" s="13"/>
      <x:c r="R148" s="14"/>
      <x:c r="S148" s="13"/>
      <x:c r="T148" s="14"/>
      <x:c r="U148" s="13"/>
      <x:c r="V148" s="14"/>
      <x:c r="W148" s="13"/>
      <x:c r="X148" s="13"/>
      <x:c r="Y148" s="13"/>
      <x:c r="Z148" s="13"/>
      <x:c r="AA148" s="13"/>
      <x:c r="AB148" s="13"/>
      <x:c r="AC148" s="13"/>
      <x:c r="AD148" s="13"/>
      <x:c r="AE148" s="13"/>
      <x:c r="AF148" s="13"/>
      <x:c r="AG148" s="13"/>
      <x:c r="AH148" s="13"/>
      <x:c r="AI148" s="13"/>
      <x:c r="AJ148" s="13"/>
      <x:c r="AK148" s="55"/>
      <x:c r="AL148" s="13"/>
      <x:c r="AM148" s="13"/>
      <x:c r="AN148" s="14"/>
      <x:c r="AO148" s="13"/>
      <x:c r="AP148" s="13"/>
      <x:c r="AQ148" s="13"/>
      <x:c r="AR148" s="14"/>
      <x:c r="AS148" s="13"/>
      <x:c r="AT148" s="14"/>
      <x:c r="AU148" s="13"/>
      <x:c r="AV148" s="13"/>
      <x:c r="AW148" s="13"/>
      <x:c r="AX148" s="13"/>
      <x:c r="AY148" s="13"/>
      <x:c r="AZ148" s="13"/>
      <x:c r="BA148" s="14"/>
      <x:c r="BB148" s="13"/>
      <x:c r="BC148" s="13"/>
      <x:c r="BD148" s="13"/>
      <x:c r="BE148" s="13"/>
      <x:c r="BF148" s="13"/>
      <x:c r="BG148" s="13"/>
      <x:c r="BH148" s="13"/>
      <x:c r="BI148" s="13"/>
      <x:c r="BJ148" s="14"/>
      <x:c r="BK148" s="13"/>
      <x:c r="BL148" s="14"/>
      <x:c r="BM148" s="13"/>
      <x:c r="BN148" s="14"/>
      <x:c r="BO148" s="13"/>
      <x:c r="BP148" s="14"/>
      <x:c r="BQ148" s="13"/>
      <x:c r="BR148" s="13"/>
      <x:c r="BS148" s="13"/>
      <x:c r="BT148" s="13"/>
      <x:c r="BU148" s="55"/>
      <x:c r="BV148" s="13"/>
      <x:c r="BW148" s="13"/>
      <x:c r="BX148" s="13"/>
      <x:c r="BY148" s="14"/>
      <x:c r="BZ148" s="13"/>
      <x:c r="CA148" s="14"/>
      <x:c r="CB148" s="13"/>
      <x:c r="CC148" s="14"/>
      <x:c r="CD148" s="57"/>
      <x:c r="CE148" s="13"/>
      <x:c r="CF148" s="14"/>
      <x:c r="CG148" s="13"/>
      <x:c r="CH148" s="13"/>
      <x:c r="CI148" s="13"/>
      <x:c r="CJ148" s="13"/>
      <x:c r="CK148" s="13"/>
      <x:c r="CL148" s="13"/>
      <x:c r="CM148" s="13"/>
      <x:c r="CN148" s="13"/>
      <x:c r="CO148" s="13"/>
      <x:c r="CP148" s="14"/>
      <x:c r="CQ148" s="13"/>
      <x:c r="CR148" s="14"/>
      <x:c r="CS148" s="13"/>
      <x:c r="CT148" s="13"/>
      <x:c r="CU148" s="13"/>
      <x:c r="CV148" s="13"/>
      <x:c r="CW148" s="13"/>
      <x:c r="CY148" s="13"/>
    </x:row>
    <x:row r="149" spans="1:103" ht="18" customHeight="1">
      <x:c r="A149" s="15"/>
      <x:c r="B149" s="13"/>
      <x:c r="C149" s="14"/>
      <x:c r="D149" s="13"/>
      <x:c r="E149" s="14"/>
      <x:c r="F149" s="13"/>
      <x:c r="G149" s="14"/>
      <x:c r="H149" s="13"/>
      <x:c r="I149" s="14"/>
      <x:c r="J149" s="13"/>
      <x:c r="K149" s="13"/>
      <x:c r="L149" s="14"/>
      <x:c r="M149" s="13"/>
      <x:c r="N149" s="13"/>
      <x:c r="O149" s="13"/>
      <x:c r="P149" s="13"/>
      <x:c r="Q149" s="13"/>
      <x:c r="R149" s="14"/>
      <x:c r="S149" s="13"/>
      <x:c r="T149" s="14"/>
      <x:c r="U149" s="13"/>
      <x:c r="V149" s="14"/>
      <x:c r="W149" s="13"/>
      <x:c r="X149" s="13"/>
      <x:c r="Y149" s="13"/>
      <x:c r="Z149" s="13"/>
      <x:c r="AA149" s="13"/>
      <x:c r="AB149" s="13"/>
      <x:c r="AC149" s="13"/>
      <x:c r="AD149" s="13"/>
      <x:c r="AE149" s="13"/>
      <x:c r="AF149" s="13"/>
      <x:c r="AG149" s="13"/>
      <x:c r="AH149" s="13"/>
      <x:c r="AI149" s="13"/>
      <x:c r="AJ149" s="13"/>
      <x:c r="AK149" s="55"/>
      <x:c r="AL149" s="13"/>
      <x:c r="AM149" s="13"/>
      <x:c r="AN149" s="14"/>
      <x:c r="AO149" s="13"/>
      <x:c r="AP149" s="13"/>
      <x:c r="AQ149" s="13"/>
      <x:c r="AR149" s="14"/>
      <x:c r="AS149" s="13"/>
      <x:c r="AT149" s="14"/>
      <x:c r="AU149" s="13"/>
      <x:c r="AV149" s="13"/>
      <x:c r="AW149" s="13"/>
      <x:c r="AX149" s="13"/>
      <x:c r="AY149" s="13"/>
      <x:c r="AZ149" s="13"/>
      <x:c r="BA149" s="14"/>
      <x:c r="BB149" s="13"/>
      <x:c r="BC149" s="13"/>
      <x:c r="BD149" s="13"/>
      <x:c r="BE149" s="13"/>
      <x:c r="BF149" s="13"/>
      <x:c r="BG149" s="13"/>
      <x:c r="BH149" s="13"/>
      <x:c r="BI149" s="13"/>
      <x:c r="BJ149" s="14"/>
      <x:c r="BK149" s="13"/>
      <x:c r="BL149" s="14"/>
      <x:c r="BM149" s="13"/>
      <x:c r="BN149" s="14"/>
      <x:c r="BO149" s="13"/>
      <x:c r="BP149" s="14"/>
      <x:c r="BQ149" s="13"/>
      <x:c r="BR149" s="13"/>
      <x:c r="BS149" s="13"/>
      <x:c r="BT149" s="13"/>
      <x:c r="BU149" s="55"/>
      <x:c r="BV149" s="13"/>
      <x:c r="BW149" s="13"/>
      <x:c r="BX149" s="13"/>
      <x:c r="BY149" s="14"/>
      <x:c r="BZ149" s="13"/>
      <x:c r="CA149" s="14"/>
      <x:c r="CB149" s="13"/>
      <x:c r="CC149" s="14"/>
      <x:c r="CD149" s="57"/>
      <x:c r="CE149" s="13"/>
      <x:c r="CF149" s="14"/>
      <x:c r="CG149" s="13"/>
      <x:c r="CH149" s="13"/>
      <x:c r="CI149" s="13"/>
      <x:c r="CJ149" s="13"/>
      <x:c r="CK149" s="13"/>
      <x:c r="CL149" s="13"/>
      <x:c r="CM149" s="13"/>
      <x:c r="CN149" s="13"/>
      <x:c r="CO149" s="13"/>
      <x:c r="CP149" s="14"/>
      <x:c r="CQ149" s="13"/>
      <x:c r="CR149" s="14"/>
      <x:c r="CS149" s="13"/>
      <x:c r="CT149" s="13"/>
      <x:c r="CU149" s="13"/>
      <x:c r="CV149" s="13"/>
      <x:c r="CW149" s="13"/>
      <x:c r="CY149" s="13"/>
    </x:row>
    <x:row r="150" spans="1:103" ht="18" customHeight="1">
      <x:c r="A150" s="15"/>
      <x:c r="B150" s="13"/>
      <x:c r="C150" s="14"/>
      <x:c r="D150" s="13"/>
      <x:c r="E150" s="14"/>
      <x:c r="F150" s="13"/>
      <x:c r="G150" s="14"/>
      <x:c r="H150" s="13"/>
      <x:c r="I150" s="14"/>
      <x:c r="J150" s="13"/>
      <x:c r="K150" s="13"/>
      <x:c r="L150" s="14"/>
      <x:c r="M150" s="13"/>
      <x:c r="N150" s="13"/>
      <x:c r="O150" s="13"/>
      <x:c r="P150" s="13"/>
      <x:c r="Q150" s="13"/>
      <x:c r="R150" s="14"/>
      <x:c r="S150" s="13"/>
      <x:c r="T150" s="14"/>
      <x:c r="U150" s="13"/>
      <x:c r="V150" s="14"/>
      <x:c r="W150" s="13"/>
      <x:c r="X150" s="13"/>
      <x:c r="Y150" s="13"/>
      <x:c r="Z150" s="13"/>
      <x:c r="AA150" s="13"/>
      <x:c r="AB150" s="13"/>
      <x:c r="AC150" s="13"/>
      <x:c r="AD150" s="13"/>
      <x:c r="AE150" s="13"/>
      <x:c r="AF150" s="13"/>
      <x:c r="AG150" s="13"/>
      <x:c r="AH150" s="13"/>
      <x:c r="AI150" s="13"/>
      <x:c r="AJ150" s="13"/>
      <x:c r="AK150" s="55"/>
      <x:c r="AL150" s="13"/>
      <x:c r="AM150" s="13"/>
      <x:c r="AN150" s="14"/>
      <x:c r="AO150" s="13"/>
      <x:c r="AP150" s="13"/>
      <x:c r="AQ150" s="13"/>
      <x:c r="AR150" s="14"/>
      <x:c r="AS150" s="13"/>
      <x:c r="AT150" s="14"/>
      <x:c r="AU150" s="13"/>
      <x:c r="AV150" s="13"/>
      <x:c r="AW150" s="13"/>
      <x:c r="AX150" s="13"/>
      <x:c r="AY150" s="13"/>
      <x:c r="AZ150" s="13"/>
      <x:c r="BA150" s="14"/>
      <x:c r="BB150" s="13"/>
      <x:c r="BC150" s="13"/>
      <x:c r="BD150" s="13"/>
      <x:c r="BE150" s="13"/>
      <x:c r="BF150" s="13"/>
      <x:c r="BG150" s="13"/>
      <x:c r="BH150" s="13"/>
      <x:c r="BI150" s="13"/>
      <x:c r="BJ150" s="14"/>
      <x:c r="BK150" s="13"/>
      <x:c r="BL150" s="14"/>
      <x:c r="BM150" s="13"/>
      <x:c r="BN150" s="14"/>
      <x:c r="BO150" s="13"/>
      <x:c r="BP150" s="14"/>
      <x:c r="BQ150" s="13"/>
      <x:c r="BR150" s="13"/>
      <x:c r="BS150" s="13"/>
      <x:c r="BT150" s="13"/>
      <x:c r="BU150" s="55"/>
      <x:c r="BV150" s="13"/>
      <x:c r="BW150" s="13"/>
      <x:c r="BX150" s="13"/>
      <x:c r="BY150" s="14"/>
      <x:c r="BZ150" s="13"/>
      <x:c r="CA150" s="14"/>
      <x:c r="CB150" s="13"/>
      <x:c r="CC150" s="14"/>
      <x:c r="CD150" s="57"/>
      <x:c r="CE150" s="13"/>
      <x:c r="CF150" s="14"/>
      <x:c r="CG150" s="13"/>
      <x:c r="CH150" s="13"/>
      <x:c r="CI150" s="13"/>
      <x:c r="CJ150" s="13"/>
      <x:c r="CK150" s="13"/>
      <x:c r="CL150" s="13"/>
      <x:c r="CM150" s="13"/>
      <x:c r="CN150" s="13"/>
      <x:c r="CO150" s="13"/>
      <x:c r="CP150" s="14"/>
      <x:c r="CQ150" s="13"/>
      <x:c r="CR150" s="14"/>
      <x:c r="CS150" s="13"/>
      <x:c r="CT150" s="13"/>
      <x:c r="CU150" s="13"/>
      <x:c r="CV150" s="13"/>
      <x:c r="CW150" s="13"/>
      <x:c r="CY150" s="13"/>
    </x:row>
    <x:row r="151" spans="1:103" ht="18" customHeight="1">
      <x:c r="A151" s="15"/>
      <x:c r="B151" s="13"/>
      <x:c r="C151" s="14"/>
      <x:c r="D151" s="13"/>
      <x:c r="E151" s="14"/>
      <x:c r="F151" s="13"/>
      <x:c r="G151" s="14"/>
      <x:c r="H151" s="13"/>
      <x:c r="I151" s="14"/>
      <x:c r="J151" s="13"/>
      <x:c r="K151" s="13"/>
      <x:c r="L151" s="14"/>
      <x:c r="M151" s="13"/>
      <x:c r="N151" s="13"/>
      <x:c r="O151" s="13"/>
      <x:c r="P151" s="13"/>
      <x:c r="Q151" s="13"/>
      <x:c r="R151" s="14"/>
      <x:c r="S151" s="13"/>
      <x:c r="T151" s="14"/>
      <x:c r="U151" s="13"/>
      <x:c r="V151" s="14"/>
      <x:c r="W151" s="13"/>
      <x:c r="X151" s="13"/>
      <x:c r="Y151" s="13"/>
      <x:c r="Z151" s="13"/>
      <x:c r="AA151" s="13"/>
      <x:c r="AB151" s="13"/>
      <x:c r="AC151" s="13"/>
      <x:c r="AD151" s="13"/>
      <x:c r="AE151" s="13"/>
      <x:c r="AF151" s="13"/>
      <x:c r="AG151" s="13"/>
      <x:c r="AH151" s="13"/>
      <x:c r="AI151" s="13"/>
      <x:c r="AJ151" s="13"/>
      <x:c r="AK151" s="55"/>
      <x:c r="AL151" s="13"/>
      <x:c r="AM151" s="13"/>
      <x:c r="AN151" s="14"/>
      <x:c r="AO151" s="13"/>
      <x:c r="AP151" s="13"/>
      <x:c r="AQ151" s="13"/>
      <x:c r="AR151" s="14"/>
      <x:c r="AS151" s="13"/>
      <x:c r="AT151" s="14"/>
      <x:c r="AU151" s="13"/>
      <x:c r="AV151" s="13"/>
      <x:c r="AW151" s="13"/>
      <x:c r="AX151" s="13"/>
      <x:c r="AY151" s="13"/>
      <x:c r="AZ151" s="13"/>
      <x:c r="BA151" s="14"/>
      <x:c r="BB151" s="13"/>
      <x:c r="BC151" s="13"/>
      <x:c r="BD151" s="13"/>
      <x:c r="BE151" s="13"/>
      <x:c r="BF151" s="13"/>
      <x:c r="BG151" s="13"/>
      <x:c r="BH151" s="13"/>
      <x:c r="BI151" s="13"/>
      <x:c r="BJ151" s="14"/>
      <x:c r="BK151" s="13"/>
      <x:c r="BL151" s="14"/>
      <x:c r="BM151" s="13"/>
      <x:c r="BN151" s="14"/>
      <x:c r="BO151" s="13"/>
      <x:c r="BP151" s="14"/>
      <x:c r="BQ151" s="13"/>
      <x:c r="BR151" s="13"/>
      <x:c r="BS151" s="13"/>
      <x:c r="BT151" s="13"/>
      <x:c r="BU151" s="55"/>
      <x:c r="BV151" s="13"/>
      <x:c r="BW151" s="13"/>
      <x:c r="BX151" s="13"/>
      <x:c r="BY151" s="14"/>
      <x:c r="BZ151" s="13"/>
      <x:c r="CA151" s="14"/>
      <x:c r="CB151" s="13"/>
      <x:c r="CC151" s="14"/>
      <x:c r="CD151" s="57"/>
      <x:c r="CE151" s="13"/>
      <x:c r="CF151" s="14"/>
      <x:c r="CG151" s="13"/>
      <x:c r="CH151" s="13"/>
      <x:c r="CI151" s="13"/>
      <x:c r="CJ151" s="13"/>
      <x:c r="CK151" s="13"/>
      <x:c r="CL151" s="13"/>
      <x:c r="CM151" s="13"/>
      <x:c r="CN151" s="13"/>
      <x:c r="CO151" s="13"/>
      <x:c r="CP151" s="14"/>
      <x:c r="CQ151" s="13"/>
      <x:c r="CR151" s="14"/>
      <x:c r="CS151" s="13"/>
      <x:c r="CT151" s="13"/>
      <x:c r="CU151" s="13"/>
      <x:c r="CV151" s="13"/>
      <x:c r="CW151" s="13"/>
      <x:c r="CY151" s="13"/>
    </x:row>
    <x:row r="152" spans="1:103" ht="18" customHeight="1">
      <x:c r="A152" s="15"/>
      <x:c r="B152" s="13"/>
      <x:c r="C152" s="14"/>
      <x:c r="D152" s="13"/>
      <x:c r="E152" s="14"/>
      <x:c r="F152" s="13"/>
      <x:c r="G152" s="14"/>
      <x:c r="H152" s="13"/>
      <x:c r="I152" s="14"/>
      <x:c r="J152" s="13"/>
      <x:c r="K152" s="13"/>
      <x:c r="L152" s="14"/>
      <x:c r="M152" s="13"/>
      <x:c r="N152" s="13"/>
      <x:c r="O152" s="13"/>
      <x:c r="P152" s="13"/>
      <x:c r="Q152" s="13"/>
      <x:c r="R152" s="14"/>
      <x:c r="S152" s="13"/>
      <x:c r="T152" s="14"/>
      <x:c r="U152" s="13"/>
      <x:c r="V152" s="14"/>
      <x:c r="W152" s="13"/>
      <x:c r="X152" s="13"/>
      <x:c r="Y152" s="13"/>
      <x:c r="Z152" s="13"/>
      <x:c r="AA152" s="13"/>
      <x:c r="AB152" s="13"/>
      <x:c r="AC152" s="13"/>
      <x:c r="AD152" s="13"/>
      <x:c r="AE152" s="13"/>
      <x:c r="AF152" s="13"/>
      <x:c r="AG152" s="13"/>
      <x:c r="AH152" s="13"/>
      <x:c r="AI152" s="13"/>
      <x:c r="AJ152" s="13"/>
      <x:c r="AK152" s="55"/>
      <x:c r="AL152" s="13"/>
      <x:c r="AM152" s="13"/>
      <x:c r="AN152" s="14"/>
      <x:c r="AO152" s="13"/>
      <x:c r="AP152" s="13"/>
      <x:c r="AQ152" s="13"/>
      <x:c r="AR152" s="14"/>
      <x:c r="AS152" s="13"/>
      <x:c r="AT152" s="14"/>
      <x:c r="AU152" s="13"/>
      <x:c r="AV152" s="13"/>
      <x:c r="AW152" s="13"/>
      <x:c r="AX152" s="13"/>
      <x:c r="AY152" s="13"/>
      <x:c r="AZ152" s="13"/>
      <x:c r="BA152" s="14"/>
      <x:c r="BB152" s="13"/>
      <x:c r="BC152" s="13"/>
      <x:c r="BD152" s="13"/>
      <x:c r="BE152" s="13"/>
      <x:c r="BF152" s="13"/>
      <x:c r="BG152" s="13"/>
      <x:c r="BH152" s="13"/>
      <x:c r="BI152" s="13"/>
      <x:c r="BJ152" s="14"/>
      <x:c r="BK152" s="13"/>
      <x:c r="BL152" s="14"/>
      <x:c r="BM152" s="13"/>
      <x:c r="BN152" s="14"/>
      <x:c r="BO152" s="13"/>
      <x:c r="BP152" s="14"/>
      <x:c r="BQ152" s="13"/>
      <x:c r="BR152" s="13"/>
      <x:c r="BS152" s="13"/>
      <x:c r="BT152" s="13"/>
      <x:c r="BU152" s="55"/>
      <x:c r="BV152" s="13"/>
      <x:c r="BW152" s="13"/>
      <x:c r="BX152" s="13"/>
      <x:c r="BY152" s="14"/>
      <x:c r="BZ152" s="13"/>
      <x:c r="CA152" s="14"/>
      <x:c r="CB152" s="13"/>
      <x:c r="CC152" s="14"/>
      <x:c r="CD152" s="57"/>
      <x:c r="CE152" s="13"/>
      <x:c r="CF152" s="14"/>
      <x:c r="CG152" s="13"/>
      <x:c r="CH152" s="13"/>
      <x:c r="CI152" s="13"/>
      <x:c r="CJ152" s="13"/>
      <x:c r="CK152" s="13"/>
      <x:c r="CL152" s="13"/>
      <x:c r="CM152" s="13"/>
      <x:c r="CN152" s="13"/>
      <x:c r="CO152" s="13"/>
      <x:c r="CP152" s="14"/>
      <x:c r="CQ152" s="13"/>
      <x:c r="CR152" s="14"/>
      <x:c r="CS152" s="13"/>
      <x:c r="CT152" s="13"/>
      <x:c r="CU152" s="13"/>
      <x:c r="CV152" s="13"/>
      <x:c r="CW152" s="13"/>
      <x:c r="CY152" s="13"/>
    </x:row>
    <x:row r="153" spans="1:103" ht="18" customHeight="1">
      <x:c r="A153" s="15"/>
      <x:c r="B153" s="13"/>
      <x:c r="C153" s="14"/>
      <x:c r="D153" s="13"/>
      <x:c r="E153" s="14"/>
      <x:c r="F153" s="13"/>
      <x:c r="G153" s="14"/>
      <x:c r="H153" s="13"/>
      <x:c r="I153" s="14"/>
      <x:c r="J153" s="13"/>
      <x:c r="K153" s="13"/>
      <x:c r="L153" s="14"/>
      <x:c r="M153" s="13"/>
      <x:c r="N153" s="13"/>
      <x:c r="O153" s="13"/>
      <x:c r="P153" s="13"/>
      <x:c r="Q153" s="13"/>
      <x:c r="R153" s="14"/>
      <x:c r="S153" s="13"/>
      <x:c r="T153" s="14"/>
      <x:c r="U153" s="13"/>
      <x:c r="V153" s="14"/>
      <x:c r="W153" s="13"/>
      <x:c r="X153" s="13"/>
      <x:c r="Y153" s="13"/>
      <x:c r="Z153" s="13"/>
      <x:c r="AA153" s="13"/>
      <x:c r="AB153" s="13"/>
      <x:c r="AC153" s="13"/>
      <x:c r="AD153" s="13"/>
      <x:c r="AE153" s="13"/>
      <x:c r="AF153" s="13"/>
      <x:c r="AG153" s="13"/>
      <x:c r="AH153" s="13"/>
      <x:c r="AI153" s="13"/>
      <x:c r="AJ153" s="13"/>
      <x:c r="AK153" s="55"/>
      <x:c r="AL153" s="13"/>
      <x:c r="AM153" s="13"/>
      <x:c r="AN153" s="14"/>
      <x:c r="AO153" s="13"/>
      <x:c r="AP153" s="13"/>
      <x:c r="AQ153" s="13"/>
      <x:c r="AR153" s="14"/>
      <x:c r="AS153" s="13"/>
      <x:c r="AT153" s="14"/>
      <x:c r="AU153" s="13"/>
      <x:c r="AV153" s="13"/>
      <x:c r="AW153" s="13"/>
      <x:c r="AX153" s="13"/>
      <x:c r="AY153" s="13"/>
      <x:c r="AZ153" s="13"/>
      <x:c r="BA153" s="14"/>
      <x:c r="BB153" s="13"/>
      <x:c r="BC153" s="13"/>
      <x:c r="BD153" s="13"/>
      <x:c r="BE153" s="13"/>
      <x:c r="BF153" s="13"/>
      <x:c r="BG153" s="13"/>
      <x:c r="BH153" s="13"/>
      <x:c r="BI153" s="13"/>
      <x:c r="BJ153" s="14"/>
      <x:c r="BK153" s="13"/>
      <x:c r="BL153" s="14"/>
      <x:c r="BM153" s="13"/>
      <x:c r="BN153" s="14"/>
      <x:c r="BO153" s="13"/>
      <x:c r="BP153" s="14"/>
      <x:c r="BQ153" s="13"/>
      <x:c r="BR153" s="13"/>
      <x:c r="BS153" s="13"/>
      <x:c r="BT153" s="13"/>
      <x:c r="BU153" s="55"/>
      <x:c r="BV153" s="13"/>
      <x:c r="BW153" s="13"/>
      <x:c r="BX153" s="13"/>
      <x:c r="BY153" s="14"/>
      <x:c r="BZ153" s="13"/>
      <x:c r="CA153" s="14"/>
      <x:c r="CB153" s="13"/>
      <x:c r="CC153" s="14"/>
      <x:c r="CD153" s="57"/>
      <x:c r="CE153" s="13"/>
      <x:c r="CF153" s="14"/>
      <x:c r="CG153" s="13"/>
      <x:c r="CH153" s="13"/>
      <x:c r="CI153" s="13"/>
      <x:c r="CJ153" s="13"/>
      <x:c r="CK153" s="13"/>
      <x:c r="CL153" s="13"/>
      <x:c r="CM153" s="13"/>
      <x:c r="CN153" s="13"/>
      <x:c r="CO153" s="13"/>
      <x:c r="CP153" s="14"/>
      <x:c r="CQ153" s="13"/>
      <x:c r="CR153" s="14"/>
      <x:c r="CS153" s="13"/>
      <x:c r="CT153" s="13"/>
      <x:c r="CU153" s="13"/>
      <x:c r="CV153" s="13"/>
      <x:c r="CW153" s="13"/>
      <x:c r="CY153" s="13"/>
    </x:row>
    <x:row r="154" spans="1:103" ht="18" customHeight="1">
      <x:c r="A154" s="15"/>
      <x:c r="B154" s="13"/>
      <x:c r="C154" s="14"/>
      <x:c r="D154" s="13"/>
      <x:c r="E154" s="14"/>
      <x:c r="F154" s="13"/>
      <x:c r="G154" s="14"/>
      <x:c r="H154" s="13"/>
      <x:c r="I154" s="14"/>
      <x:c r="J154" s="13"/>
      <x:c r="K154" s="13"/>
      <x:c r="L154" s="14"/>
      <x:c r="M154" s="13"/>
      <x:c r="N154" s="13"/>
      <x:c r="O154" s="13"/>
      <x:c r="P154" s="13"/>
      <x:c r="Q154" s="13"/>
      <x:c r="R154" s="14"/>
      <x:c r="S154" s="13"/>
      <x:c r="T154" s="14"/>
      <x:c r="U154" s="13"/>
      <x:c r="V154" s="14"/>
      <x:c r="W154" s="13"/>
      <x:c r="X154" s="13"/>
      <x:c r="Y154" s="13"/>
      <x:c r="Z154" s="13"/>
      <x:c r="AA154" s="13"/>
      <x:c r="AB154" s="13"/>
      <x:c r="AC154" s="13"/>
      <x:c r="AD154" s="13"/>
      <x:c r="AE154" s="13"/>
      <x:c r="AF154" s="13"/>
      <x:c r="AG154" s="13"/>
      <x:c r="AH154" s="13"/>
      <x:c r="AI154" s="13"/>
      <x:c r="AJ154" s="13"/>
      <x:c r="AK154" s="55"/>
      <x:c r="AL154" s="13"/>
      <x:c r="AM154" s="13"/>
      <x:c r="AN154" s="14"/>
      <x:c r="AO154" s="13"/>
      <x:c r="AP154" s="13"/>
      <x:c r="AQ154" s="13"/>
      <x:c r="AR154" s="14"/>
      <x:c r="AS154" s="13"/>
      <x:c r="AT154" s="14"/>
      <x:c r="AU154" s="13"/>
      <x:c r="AV154" s="13"/>
      <x:c r="AW154" s="13"/>
      <x:c r="AX154" s="13"/>
      <x:c r="AY154" s="13"/>
      <x:c r="AZ154" s="13"/>
      <x:c r="BA154" s="14"/>
      <x:c r="BB154" s="13"/>
      <x:c r="BC154" s="13"/>
      <x:c r="BD154" s="13"/>
      <x:c r="BE154" s="13"/>
      <x:c r="BF154" s="13"/>
      <x:c r="BG154" s="13"/>
      <x:c r="BH154" s="13"/>
      <x:c r="BI154" s="13"/>
      <x:c r="BJ154" s="14"/>
      <x:c r="BK154" s="13"/>
      <x:c r="BL154" s="14"/>
      <x:c r="BM154" s="13"/>
      <x:c r="BN154" s="14"/>
      <x:c r="BO154" s="13"/>
      <x:c r="BP154" s="14"/>
      <x:c r="BQ154" s="13"/>
      <x:c r="BR154" s="13"/>
      <x:c r="BS154" s="13"/>
      <x:c r="BT154" s="13"/>
      <x:c r="BU154" s="55"/>
      <x:c r="BV154" s="13"/>
      <x:c r="BW154" s="13"/>
      <x:c r="BX154" s="13"/>
      <x:c r="BY154" s="14"/>
      <x:c r="BZ154" s="13"/>
      <x:c r="CA154" s="14"/>
      <x:c r="CB154" s="13"/>
      <x:c r="CC154" s="14"/>
      <x:c r="CD154" s="57"/>
      <x:c r="CE154" s="13"/>
      <x:c r="CF154" s="14"/>
      <x:c r="CG154" s="13"/>
      <x:c r="CH154" s="13"/>
      <x:c r="CI154" s="13"/>
      <x:c r="CJ154" s="13"/>
      <x:c r="CK154" s="13"/>
      <x:c r="CL154" s="13"/>
      <x:c r="CM154" s="13"/>
      <x:c r="CN154" s="13"/>
      <x:c r="CO154" s="13"/>
      <x:c r="CP154" s="14"/>
      <x:c r="CQ154" s="13"/>
      <x:c r="CR154" s="14"/>
      <x:c r="CS154" s="13"/>
      <x:c r="CT154" s="13"/>
      <x:c r="CU154" s="13"/>
      <x:c r="CV154" s="13"/>
      <x:c r="CW154" s="13"/>
      <x:c r="CY154" s="13"/>
    </x:row>
    <x:row r="155" spans="1:103" ht="18" customHeight="1">
      <x:c r="A155" s="15"/>
      <x:c r="B155" s="13"/>
      <x:c r="C155" s="14"/>
      <x:c r="D155" s="13"/>
      <x:c r="E155" s="14"/>
      <x:c r="F155" s="13"/>
      <x:c r="G155" s="14"/>
      <x:c r="H155" s="13"/>
      <x:c r="I155" s="14"/>
      <x:c r="J155" s="13"/>
      <x:c r="K155" s="13"/>
      <x:c r="L155" s="14"/>
      <x:c r="M155" s="13"/>
      <x:c r="N155" s="13"/>
      <x:c r="O155" s="13"/>
      <x:c r="P155" s="13"/>
      <x:c r="Q155" s="13"/>
      <x:c r="R155" s="14"/>
      <x:c r="S155" s="13"/>
      <x:c r="T155" s="14"/>
      <x:c r="U155" s="13"/>
      <x:c r="V155" s="14"/>
      <x:c r="W155" s="13"/>
      <x:c r="X155" s="13"/>
      <x:c r="Y155" s="13"/>
      <x:c r="Z155" s="13"/>
      <x:c r="AA155" s="13"/>
      <x:c r="AB155" s="13"/>
      <x:c r="AC155" s="13"/>
      <x:c r="AD155" s="13"/>
      <x:c r="AE155" s="13"/>
      <x:c r="AF155" s="13"/>
      <x:c r="AG155" s="13"/>
      <x:c r="AH155" s="13"/>
      <x:c r="AI155" s="13"/>
      <x:c r="AJ155" s="13"/>
      <x:c r="AK155" s="55"/>
      <x:c r="AL155" s="13"/>
      <x:c r="AM155" s="13"/>
      <x:c r="AN155" s="14"/>
      <x:c r="AO155" s="13"/>
      <x:c r="AP155" s="13"/>
      <x:c r="AQ155" s="13"/>
      <x:c r="AR155" s="14"/>
      <x:c r="AS155" s="13"/>
      <x:c r="AT155" s="14"/>
      <x:c r="AU155" s="13"/>
      <x:c r="AV155" s="13"/>
      <x:c r="AW155" s="13"/>
      <x:c r="AX155" s="13"/>
      <x:c r="AY155" s="13"/>
      <x:c r="AZ155" s="13"/>
      <x:c r="BA155" s="14"/>
      <x:c r="BB155" s="13"/>
      <x:c r="BC155" s="13"/>
      <x:c r="BD155" s="13"/>
      <x:c r="BE155" s="13"/>
      <x:c r="BF155" s="13"/>
      <x:c r="BG155" s="13"/>
      <x:c r="BH155" s="13"/>
      <x:c r="BI155" s="13"/>
      <x:c r="BJ155" s="14"/>
      <x:c r="BK155" s="13"/>
      <x:c r="BL155" s="14"/>
      <x:c r="BM155" s="13"/>
      <x:c r="BN155" s="14"/>
      <x:c r="BO155" s="13"/>
      <x:c r="BP155" s="14"/>
      <x:c r="BQ155" s="13"/>
      <x:c r="BR155" s="13"/>
      <x:c r="BS155" s="13"/>
      <x:c r="BT155" s="13"/>
      <x:c r="BU155" s="55"/>
      <x:c r="BV155" s="13"/>
      <x:c r="BW155" s="13"/>
      <x:c r="BX155" s="13"/>
      <x:c r="BY155" s="14"/>
      <x:c r="BZ155" s="13"/>
      <x:c r="CA155" s="14"/>
      <x:c r="CB155" s="13"/>
      <x:c r="CC155" s="14"/>
      <x:c r="CD155" s="57"/>
      <x:c r="CE155" s="13"/>
      <x:c r="CF155" s="14"/>
      <x:c r="CG155" s="13"/>
      <x:c r="CH155" s="13"/>
      <x:c r="CI155" s="13"/>
      <x:c r="CJ155" s="13"/>
      <x:c r="CK155" s="13"/>
      <x:c r="CL155" s="13"/>
      <x:c r="CM155" s="13"/>
      <x:c r="CN155" s="13"/>
      <x:c r="CO155" s="13"/>
      <x:c r="CP155" s="14"/>
      <x:c r="CQ155" s="13"/>
      <x:c r="CR155" s="14"/>
      <x:c r="CS155" s="13"/>
      <x:c r="CT155" s="13"/>
      <x:c r="CU155" s="13"/>
      <x:c r="CV155" s="13"/>
      <x:c r="CW155" s="13"/>
      <x:c r="CY155" s="13"/>
    </x:row>
    <x:row r="156" spans="1:103" ht="18" customHeight="1">
      <x:c r="A156" s="15"/>
      <x:c r="B156" s="13"/>
      <x:c r="C156" s="14"/>
      <x:c r="D156" s="13"/>
      <x:c r="E156" s="14"/>
      <x:c r="F156" s="13"/>
      <x:c r="G156" s="14"/>
      <x:c r="H156" s="13"/>
      <x:c r="I156" s="14"/>
      <x:c r="J156" s="13"/>
      <x:c r="K156" s="13"/>
      <x:c r="L156" s="14"/>
      <x:c r="M156" s="13"/>
      <x:c r="N156" s="13"/>
      <x:c r="O156" s="13"/>
      <x:c r="P156" s="13"/>
      <x:c r="Q156" s="13"/>
      <x:c r="R156" s="14"/>
      <x:c r="S156" s="13"/>
      <x:c r="T156" s="14"/>
      <x:c r="U156" s="13"/>
      <x:c r="V156" s="14"/>
      <x:c r="W156" s="13"/>
      <x:c r="X156" s="13"/>
      <x:c r="Y156" s="13"/>
      <x:c r="Z156" s="13"/>
      <x:c r="AA156" s="13"/>
      <x:c r="AB156" s="13"/>
      <x:c r="AC156" s="13"/>
      <x:c r="AD156" s="13"/>
      <x:c r="AE156" s="13"/>
      <x:c r="AF156" s="13"/>
      <x:c r="AG156" s="13"/>
      <x:c r="AH156" s="13"/>
      <x:c r="AI156" s="13"/>
      <x:c r="AJ156" s="13"/>
      <x:c r="AK156" s="55"/>
      <x:c r="AL156" s="13"/>
      <x:c r="AM156" s="13"/>
      <x:c r="AN156" s="14"/>
      <x:c r="AO156" s="13"/>
      <x:c r="AP156" s="13"/>
      <x:c r="AQ156" s="13"/>
      <x:c r="AR156" s="14"/>
      <x:c r="AS156" s="13"/>
      <x:c r="AT156" s="14"/>
      <x:c r="AU156" s="13"/>
      <x:c r="AV156" s="13"/>
      <x:c r="AW156" s="13"/>
      <x:c r="AX156" s="13"/>
      <x:c r="AY156" s="13"/>
      <x:c r="AZ156" s="13"/>
      <x:c r="BA156" s="14"/>
      <x:c r="BB156" s="13"/>
      <x:c r="BC156" s="13"/>
      <x:c r="BD156" s="13"/>
      <x:c r="BE156" s="13"/>
      <x:c r="BF156" s="13"/>
      <x:c r="BG156" s="13"/>
      <x:c r="BH156" s="13"/>
      <x:c r="BI156" s="13"/>
      <x:c r="BJ156" s="14"/>
      <x:c r="BK156" s="13"/>
      <x:c r="BL156" s="14"/>
      <x:c r="BM156" s="13"/>
      <x:c r="BN156" s="14"/>
      <x:c r="BO156" s="13"/>
      <x:c r="BP156" s="14"/>
      <x:c r="BQ156" s="13"/>
      <x:c r="BR156" s="13"/>
      <x:c r="BS156" s="13"/>
      <x:c r="BT156" s="13"/>
      <x:c r="BU156" s="55"/>
      <x:c r="BV156" s="13"/>
      <x:c r="BW156" s="13"/>
      <x:c r="BX156" s="13"/>
      <x:c r="BY156" s="14"/>
      <x:c r="BZ156" s="13"/>
      <x:c r="CA156" s="14"/>
      <x:c r="CB156" s="13"/>
      <x:c r="CC156" s="14"/>
      <x:c r="CD156" s="57"/>
      <x:c r="CE156" s="13"/>
      <x:c r="CF156" s="14"/>
      <x:c r="CG156" s="13"/>
      <x:c r="CH156" s="13"/>
      <x:c r="CI156" s="13"/>
      <x:c r="CJ156" s="13"/>
      <x:c r="CK156" s="13"/>
      <x:c r="CL156" s="13"/>
      <x:c r="CM156" s="13"/>
      <x:c r="CN156" s="13"/>
      <x:c r="CO156" s="13"/>
      <x:c r="CP156" s="14"/>
      <x:c r="CQ156" s="13"/>
      <x:c r="CR156" s="14"/>
      <x:c r="CS156" s="13"/>
      <x:c r="CT156" s="13"/>
      <x:c r="CU156" s="13"/>
      <x:c r="CV156" s="13"/>
      <x:c r="CW156" s="13"/>
      <x:c r="CY156" s="13"/>
    </x:row>
    <x:row r="157" spans="1:103" ht="18" customHeight="1">
      <x:c r="A157" s="15"/>
      <x:c r="B157" s="13"/>
      <x:c r="C157" s="14"/>
      <x:c r="D157" s="13"/>
      <x:c r="E157" s="14"/>
      <x:c r="F157" s="13"/>
      <x:c r="G157" s="14"/>
      <x:c r="H157" s="13"/>
      <x:c r="I157" s="14"/>
      <x:c r="J157" s="13"/>
      <x:c r="K157" s="13"/>
      <x:c r="L157" s="14"/>
      <x:c r="M157" s="13"/>
      <x:c r="N157" s="13"/>
      <x:c r="O157" s="13"/>
      <x:c r="P157" s="13"/>
      <x:c r="Q157" s="13"/>
      <x:c r="R157" s="14"/>
      <x:c r="S157" s="13"/>
      <x:c r="T157" s="14"/>
      <x:c r="U157" s="13"/>
      <x:c r="V157" s="14"/>
      <x:c r="W157" s="13"/>
      <x:c r="X157" s="13"/>
      <x:c r="Y157" s="13"/>
      <x:c r="Z157" s="13"/>
      <x:c r="AA157" s="13"/>
      <x:c r="AB157" s="13"/>
      <x:c r="AC157" s="13"/>
      <x:c r="AD157" s="13"/>
      <x:c r="AE157" s="13"/>
      <x:c r="AF157" s="13"/>
      <x:c r="AG157" s="13"/>
      <x:c r="AH157" s="13"/>
      <x:c r="AI157" s="13"/>
      <x:c r="AJ157" s="13"/>
      <x:c r="AK157" s="55"/>
      <x:c r="AL157" s="13"/>
      <x:c r="AM157" s="13"/>
      <x:c r="AN157" s="14"/>
      <x:c r="AO157" s="13"/>
      <x:c r="AP157" s="13"/>
      <x:c r="AQ157" s="13"/>
      <x:c r="AR157" s="14"/>
      <x:c r="AS157" s="13"/>
      <x:c r="AT157" s="14"/>
      <x:c r="AU157" s="13"/>
      <x:c r="AV157" s="13"/>
      <x:c r="AW157" s="13"/>
      <x:c r="AX157" s="13"/>
      <x:c r="AY157" s="13"/>
      <x:c r="AZ157" s="13"/>
      <x:c r="BA157" s="14"/>
      <x:c r="BB157" s="13"/>
      <x:c r="BC157" s="13"/>
      <x:c r="BD157" s="13"/>
      <x:c r="BE157" s="13"/>
      <x:c r="BF157" s="13"/>
      <x:c r="BG157" s="13"/>
      <x:c r="BH157" s="13"/>
      <x:c r="BI157" s="13"/>
      <x:c r="BJ157" s="14"/>
      <x:c r="BK157" s="13"/>
      <x:c r="BL157" s="14"/>
      <x:c r="BM157" s="13"/>
      <x:c r="BN157" s="14"/>
      <x:c r="BO157" s="13"/>
      <x:c r="BP157" s="14"/>
      <x:c r="BQ157" s="13"/>
      <x:c r="BR157" s="13"/>
      <x:c r="BS157" s="13"/>
      <x:c r="BT157" s="13"/>
      <x:c r="BU157" s="55"/>
      <x:c r="BV157" s="13"/>
      <x:c r="BW157" s="13"/>
      <x:c r="BX157" s="13"/>
      <x:c r="BY157" s="14"/>
      <x:c r="BZ157" s="13"/>
      <x:c r="CA157" s="14"/>
      <x:c r="CB157" s="13"/>
      <x:c r="CC157" s="14"/>
      <x:c r="CD157" s="57"/>
      <x:c r="CE157" s="13"/>
      <x:c r="CF157" s="14"/>
      <x:c r="CG157" s="13"/>
      <x:c r="CH157" s="13"/>
      <x:c r="CI157" s="13"/>
      <x:c r="CJ157" s="13"/>
      <x:c r="CK157" s="13"/>
      <x:c r="CL157" s="13"/>
      <x:c r="CM157" s="13"/>
      <x:c r="CN157" s="13"/>
      <x:c r="CO157" s="13"/>
      <x:c r="CP157" s="14"/>
      <x:c r="CQ157" s="13"/>
      <x:c r="CR157" s="14"/>
      <x:c r="CS157" s="13"/>
      <x:c r="CT157" s="13"/>
      <x:c r="CU157" s="13"/>
      <x:c r="CV157" s="13"/>
      <x:c r="CW157" s="13"/>
      <x:c r="CY157" s="13"/>
    </x:row>
    <x:row r="158" spans="1:103" ht="18" customHeight="1">
      <x:c r="A158" s="15"/>
      <x:c r="B158" s="13"/>
      <x:c r="C158" s="14"/>
      <x:c r="D158" s="13"/>
      <x:c r="E158" s="14"/>
      <x:c r="F158" s="13"/>
      <x:c r="G158" s="14"/>
      <x:c r="H158" s="13"/>
      <x:c r="I158" s="14"/>
      <x:c r="J158" s="13"/>
      <x:c r="K158" s="13"/>
      <x:c r="L158" s="14"/>
      <x:c r="M158" s="13"/>
      <x:c r="N158" s="13"/>
      <x:c r="O158" s="13"/>
      <x:c r="P158" s="13"/>
      <x:c r="Q158" s="13"/>
      <x:c r="R158" s="14"/>
      <x:c r="S158" s="13"/>
      <x:c r="T158" s="14"/>
      <x:c r="U158" s="13"/>
      <x:c r="V158" s="14"/>
      <x:c r="W158" s="13"/>
      <x:c r="X158" s="13"/>
      <x:c r="Y158" s="13"/>
      <x:c r="Z158" s="13"/>
      <x:c r="AA158" s="13"/>
      <x:c r="AB158" s="13"/>
      <x:c r="AC158" s="13"/>
      <x:c r="AD158" s="13"/>
      <x:c r="AE158" s="13"/>
      <x:c r="AF158" s="13"/>
      <x:c r="AG158" s="13"/>
      <x:c r="AH158" s="13"/>
      <x:c r="AI158" s="13"/>
      <x:c r="AJ158" s="13"/>
      <x:c r="AK158" s="55"/>
      <x:c r="AL158" s="13"/>
      <x:c r="AM158" s="13"/>
      <x:c r="AN158" s="14"/>
      <x:c r="AO158" s="13"/>
      <x:c r="AP158" s="13"/>
      <x:c r="AQ158" s="13"/>
      <x:c r="AR158" s="14"/>
      <x:c r="AS158" s="13"/>
      <x:c r="AT158" s="14"/>
      <x:c r="AU158" s="13"/>
      <x:c r="AV158" s="13"/>
      <x:c r="AW158" s="13"/>
      <x:c r="AX158" s="13"/>
      <x:c r="AY158" s="13"/>
      <x:c r="AZ158" s="13"/>
      <x:c r="BA158" s="14"/>
      <x:c r="BB158" s="13"/>
      <x:c r="BC158" s="13"/>
      <x:c r="BD158" s="13"/>
      <x:c r="BE158" s="13"/>
      <x:c r="BF158" s="13"/>
      <x:c r="BG158" s="13"/>
      <x:c r="BH158" s="13"/>
      <x:c r="BI158" s="13"/>
      <x:c r="BJ158" s="14"/>
      <x:c r="BK158" s="13"/>
      <x:c r="BL158" s="14"/>
      <x:c r="BM158" s="13"/>
      <x:c r="BN158" s="14"/>
      <x:c r="BO158" s="13"/>
      <x:c r="BP158" s="14"/>
      <x:c r="BQ158" s="13"/>
      <x:c r="BR158" s="13"/>
      <x:c r="BS158" s="13"/>
      <x:c r="BT158" s="13"/>
      <x:c r="BU158" s="55"/>
      <x:c r="BV158" s="13"/>
      <x:c r="BW158" s="13"/>
      <x:c r="BX158" s="13"/>
      <x:c r="BY158" s="14"/>
      <x:c r="BZ158" s="13"/>
      <x:c r="CA158" s="14"/>
      <x:c r="CB158" s="13"/>
      <x:c r="CC158" s="14"/>
      <x:c r="CD158" s="57"/>
      <x:c r="CE158" s="13"/>
      <x:c r="CF158" s="14"/>
      <x:c r="CG158" s="13"/>
      <x:c r="CH158" s="13"/>
      <x:c r="CI158" s="13"/>
      <x:c r="CJ158" s="13"/>
      <x:c r="CK158" s="13"/>
      <x:c r="CL158" s="13"/>
      <x:c r="CM158" s="13"/>
      <x:c r="CN158" s="13"/>
      <x:c r="CO158" s="13"/>
      <x:c r="CP158" s="14"/>
      <x:c r="CQ158" s="13"/>
      <x:c r="CR158" s="14"/>
      <x:c r="CS158" s="13"/>
      <x:c r="CT158" s="13"/>
      <x:c r="CU158" s="13"/>
      <x:c r="CV158" s="13"/>
      <x:c r="CW158" s="13"/>
      <x:c r="CY158" s="13"/>
    </x:row>
    <x:row r="159" spans="1:103" ht="18" customHeight="1">
      <x:c r="A159" s="15"/>
      <x:c r="B159" s="13"/>
      <x:c r="C159" s="14"/>
      <x:c r="D159" s="13"/>
      <x:c r="E159" s="14"/>
      <x:c r="F159" s="13"/>
      <x:c r="G159" s="14"/>
      <x:c r="H159" s="13"/>
      <x:c r="I159" s="14"/>
      <x:c r="J159" s="13"/>
      <x:c r="K159" s="13"/>
      <x:c r="L159" s="14"/>
      <x:c r="M159" s="13"/>
      <x:c r="N159" s="13"/>
      <x:c r="O159" s="13"/>
      <x:c r="P159" s="13"/>
      <x:c r="Q159" s="13"/>
      <x:c r="R159" s="14"/>
      <x:c r="S159" s="13"/>
      <x:c r="T159" s="14"/>
      <x:c r="U159" s="13"/>
      <x:c r="V159" s="14"/>
      <x:c r="W159" s="13"/>
      <x:c r="X159" s="13"/>
      <x:c r="Y159" s="13"/>
      <x:c r="Z159" s="13"/>
      <x:c r="AA159" s="13"/>
      <x:c r="AB159" s="13"/>
      <x:c r="AC159" s="13"/>
      <x:c r="AD159" s="13"/>
      <x:c r="AE159" s="13"/>
      <x:c r="AF159" s="13"/>
      <x:c r="AG159" s="13"/>
      <x:c r="AH159" s="13"/>
      <x:c r="AI159" s="13"/>
      <x:c r="AJ159" s="13"/>
      <x:c r="AK159" s="55"/>
      <x:c r="AL159" s="13"/>
      <x:c r="AM159" s="13"/>
      <x:c r="AN159" s="14"/>
      <x:c r="AO159" s="13"/>
      <x:c r="AP159" s="13"/>
      <x:c r="AQ159" s="13"/>
      <x:c r="AR159" s="14"/>
      <x:c r="AS159" s="13"/>
      <x:c r="AT159" s="14"/>
      <x:c r="AU159" s="13"/>
      <x:c r="AV159" s="13"/>
      <x:c r="AW159" s="13"/>
      <x:c r="AX159" s="13"/>
      <x:c r="AY159" s="13"/>
      <x:c r="AZ159" s="13"/>
      <x:c r="BA159" s="14"/>
      <x:c r="BB159" s="13"/>
      <x:c r="BC159" s="13"/>
      <x:c r="BD159" s="13"/>
      <x:c r="BE159" s="13"/>
      <x:c r="BF159" s="13"/>
      <x:c r="BG159" s="13"/>
      <x:c r="BH159" s="13"/>
      <x:c r="BI159" s="13"/>
      <x:c r="BJ159" s="14"/>
      <x:c r="BK159" s="13"/>
      <x:c r="BL159" s="14"/>
      <x:c r="BM159" s="13"/>
      <x:c r="BN159" s="14"/>
      <x:c r="BO159" s="13"/>
      <x:c r="BP159" s="14"/>
      <x:c r="BQ159" s="13"/>
      <x:c r="BR159" s="13"/>
      <x:c r="BS159" s="13"/>
      <x:c r="BT159" s="13"/>
      <x:c r="BU159" s="55"/>
      <x:c r="BV159" s="13"/>
      <x:c r="BW159" s="13"/>
      <x:c r="BX159" s="13"/>
      <x:c r="BY159" s="14"/>
      <x:c r="BZ159" s="13"/>
      <x:c r="CA159" s="14"/>
      <x:c r="CB159" s="13"/>
      <x:c r="CC159" s="14"/>
      <x:c r="CD159" s="57"/>
      <x:c r="CE159" s="13"/>
      <x:c r="CF159" s="14"/>
      <x:c r="CG159" s="13"/>
      <x:c r="CH159" s="13"/>
      <x:c r="CI159" s="13"/>
      <x:c r="CJ159" s="13"/>
      <x:c r="CK159" s="13"/>
      <x:c r="CL159" s="13"/>
      <x:c r="CM159" s="13"/>
      <x:c r="CN159" s="13"/>
      <x:c r="CO159" s="13"/>
      <x:c r="CP159" s="14"/>
      <x:c r="CQ159" s="13"/>
      <x:c r="CR159" s="14"/>
      <x:c r="CS159" s="13"/>
      <x:c r="CT159" s="13"/>
      <x:c r="CU159" s="13"/>
      <x:c r="CV159" s="13"/>
      <x:c r="CW159" s="13"/>
      <x:c r="CY159" s="13"/>
    </x:row>
    <x:row r="160" spans="1:103" ht="18" customHeight="1">
      <x:c r="A160" s="15"/>
      <x:c r="B160" s="13"/>
      <x:c r="C160" s="14"/>
      <x:c r="D160" s="13"/>
      <x:c r="E160" s="14"/>
      <x:c r="F160" s="13"/>
      <x:c r="G160" s="14"/>
      <x:c r="H160" s="13"/>
      <x:c r="I160" s="14"/>
      <x:c r="J160" s="13"/>
      <x:c r="K160" s="13"/>
      <x:c r="L160" s="14"/>
      <x:c r="M160" s="13"/>
      <x:c r="N160" s="13"/>
      <x:c r="O160" s="13"/>
      <x:c r="P160" s="13"/>
      <x:c r="Q160" s="13"/>
      <x:c r="R160" s="14"/>
      <x:c r="S160" s="13"/>
      <x:c r="T160" s="14"/>
      <x:c r="U160" s="13"/>
      <x:c r="V160" s="14"/>
      <x:c r="W160" s="13"/>
      <x:c r="X160" s="13"/>
      <x:c r="Y160" s="13"/>
      <x:c r="Z160" s="13"/>
      <x:c r="AA160" s="13"/>
      <x:c r="AB160" s="13"/>
      <x:c r="AC160" s="13"/>
      <x:c r="AD160" s="13"/>
      <x:c r="AE160" s="13"/>
      <x:c r="AF160" s="13"/>
      <x:c r="AG160" s="13"/>
      <x:c r="AH160" s="13"/>
      <x:c r="AI160" s="13"/>
      <x:c r="AJ160" s="13"/>
      <x:c r="AK160" s="55"/>
      <x:c r="AL160" s="13"/>
      <x:c r="AM160" s="13"/>
      <x:c r="AN160" s="14"/>
      <x:c r="AO160" s="13"/>
      <x:c r="AP160" s="13"/>
      <x:c r="AQ160" s="13"/>
      <x:c r="AR160" s="14"/>
      <x:c r="AS160" s="13"/>
      <x:c r="AT160" s="14"/>
      <x:c r="AU160" s="13"/>
      <x:c r="AV160" s="13"/>
      <x:c r="AW160" s="13"/>
      <x:c r="AX160" s="13"/>
      <x:c r="AY160" s="13"/>
      <x:c r="AZ160" s="13"/>
      <x:c r="BA160" s="14"/>
      <x:c r="BB160" s="13"/>
      <x:c r="BC160" s="13"/>
      <x:c r="BD160" s="13"/>
      <x:c r="BE160" s="13"/>
      <x:c r="BF160" s="13"/>
      <x:c r="BG160" s="13"/>
      <x:c r="BH160" s="13"/>
      <x:c r="BI160" s="13"/>
      <x:c r="BJ160" s="14"/>
      <x:c r="BK160" s="13"/>
      <x:c r="BL160" s="14"/>
      <x:c r="BM160" s="13"/>
      <x:c r="BN160" s="14"/>
      <x:c r="BO160" s="13"/>
      <x:c r="BP160" s="14"/>
      <x:c r="BQ160" s="13"/>
      <x:c r="BR160" s="13"/>
      <x:c r="BS160" s="13"/>
      <x:c r="BT160" s="13"/>
      <x:c r="BU160" s="55"/>
      <x:c r="BV160" s="13"/>
      <x:c r="BW160" s="13"/>
      <x:c r="BX160" s="13"/>
      <x:c r="BY160" s="14"/>
      <x:c r="BZ160" s="13"/>
      <x:c r="CA160" s="14"/>
      <x:c r="CB160" s="13"/>
      <x:c r="CC160" s="14"/>
      <x:c r="CD160" s="57"/>
      <x:c r="CE160" s="13"/>
      <x:c r="CF160" s="14"/>
      <x:c r="CG160" s="13"/>
      <x:c r="CH160" s="13"/>
      <x:c r="CI160" s="13"/>
      <x:c r="CJ160" s="13"/>
      <x:c r="CK160" s="13"/>
      <x:c r="CL160" s="13"/>
      <x:c r="CM160" s="13"/>
      <x:c r="CN160" s="13"/>
      <x:c r="CO160" s="13"/>
      <x:c r="CP160" s="14"/>
      <x:c r="CQ160" s="13"/>
      <x:c r="CR160" s="14"/>
      <x:c r="CS160" s="13"/>
      <x:c r="CT160" s="13"/>
      <x:c r="CU160" s="13"/>
      <x:c r="CV160" s="13"/>
      <x:c r="CW160" s="13"/>
      <x:c r="CY160" s="13"/>
    </x:row>
    <x:row r="161" ht="18" customHeight="1"/>
    <x:row r="162" ht="18" customHeight="1"/>
    <x:row r="163" ht="18" customHeight="1"/>
    <x:row r="164" ht="18" customHeight="1"/>
    <x:row r="165" ht="18" customHeight="1"/>
    <x:row r="166" ht="18" customHeight="1"/>
    <x:row r="167" ht="18" customHeight="1"/>
    <x:row r="168" ht="18" customHeight="1"/>
    <x:row r="169" ht="18" customHeight="1"/>
    <x:row r="170" ht="18" customHeight="1"/>
    <x:row r="171" ht="18" customHeight="1"/>
    <x:row r="172" ht="18" customHeight="1"/>
    <x:row r="173" ht="18" customHeight="1"/>
    <x:row r="174" ht="18" customHeight="1"/>
    <x:row r="175" ht="18" customHeight="1"/>
    <x:row r="176" ht="18" customHeight="1"/>
    <x:row r="177" ht="18" customHeight="1"/>
    <x:row r="178" ht="18" customHeight="1"/>
    <x:row r="179" ht="18" customHeight="1"/>
    <x:row r="180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4" firstPageNumber="1" fitToWidth="1" fitToHeight="1" orientation="portrait" usePrinterDefaults="1" blackAndWhite="0" draft="0" useFirstPageNumber="0" horizontalDpi="300" verticalDpi="300" copies="1"/>
  <x:rowBreaks count="2" manualBreakCount="2">
    <x:brk id="42" min="0" max="1048575" man="1" pt="0"/>
    <x:brk id="86" min="0" max="1048575" man="1" pt="0"/>
  </x:rowBreaks>
  <x:colBreaks count="6" manualBreakCount="6">
    <x:brk id="16" min="0" max="16383" man="1" pt="0"/>
    <x:brk id="37" min="0" max="16383" man="1" pt="0"/>
    <x:brk id="55" min="0" max="16383" man="1" pt="0"/>
    <x:brk id="86" min="0" max="16383" man="1" pt="0"/>
    <x:brk id="103" min="0" max="16383" man="1" pt="0"/>
    <x:brk id="111" min="0" max="16383" man="1" pt="0"/>
  </x:colBreaks>
  <x:legacyDrawing r:id="rId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DG161"/>
  <x:sheetViews>
    <x:sheetView view="pageBreakPreview" topLeftCell="A1" zoomScaleNormal="100" zoomScaleSheetLayoutView="100" workbookViewId="0">
      <x:pane xSplit="1" ySplit="6" topLeftCell="CC7" activePane="bottomRight" state="frozen"/>
      <x:selection pane="bottomRight" activeCell="DG1" activeCellId="3" sqref="DA1:DA1048576 DC1:DC1048576 DE1:DE1048576 DG1:DG1048576"/>
    </x:sheetView>
  </x:sheetViews>
  <x:sheetFormatPr defaultColWidth="8.88671875" defaultRowHeight="30" customHeight="1"/>
  <x:cols>
    <x:col min="1" max="1" width="27.33203125" style="7" customWidth="1"/>
    <x:col min="2" max="2" width="3.33203125" style="22" customWidth="1"/>
    <x:col min="3" max="3" width="8.44140625" style="8" bestFit="1" customWidth="1"/>
    <x:col min="4" max="4" width="4.109375" style="22" customWidth="1"/>
    <x:col min="5" max="5" width="9.109375" style="8" bestFit="1" customWidth="1"/>
    <x:col min="6" max="6" width="4.109375" style="22" customWidth="1"/>
    <x:col min="7" max="7" width="4.77734375" style="8" customWidth="1"/>
    <x:col min="8" max="8" width="3.33203125" style="22" customWidth="1"/>
    <x:col min="9" max="9" width="5.44140625" style="8" bestFit="1" customWidth="1"/>
    <x:col min="10" max="10" width="4" style="22" customWidth="1"/>
    <x:col min="11" max="11" width="3.109375" style="22" customWidth="1"/>
    <x:col min="12" max="12" width="7.77734375" style="8" bestFit="1" customWidth="1"/>
    <x:col min="13" max="16" width="3.33203125" style="22" customWidth="1"/>
    <x:col min="17" max="17" width="3.21875" style="22" customWidth="1"/>
    <x:col min="18" max="18" width="3.21875" style="8" customWidth="1"/>
    <x:col min="19" max="19" width="3.88671875" style="22" customWidth="1"/>
    <x:col min="20" max="20" width="7.77734375" style="8" bestFit="1" customWidth="1"/>
    <x:col min="21" max="21" width="3" style="22" customWidth="1"/>
    <x:col min="22" max="22" width="6" style="8" customWidth="1"/>
    <x:col min="23" max="23" width="3.77734375" style="22" bestFit="1" customWidth="1"/>
    <x:col min="24" max="24" width="4.6640625" style="22" customWidth="1"/>
    <x:col min="25" max="26" width="3" style="22" customWidth="1"/>
    <x:col min="27" max="30" width="3.33203125" style="22" customWidth="1"/>
    <x:col min="31" max="31" width="3.6640625" style="22" customWidth="1"/>
    <x:col min="32" max="33" width="3.77734375" style="22" customWidth="1"/>
    <x:col min="34" max="34" width="2.5546875" style="22" customWidth="1"/>
    <x:col min="35" max="35" width="3.88671875" style="22" bestFit="1" customWidth="1"/>
    <x:col min="36" max="37" width="4" style="22" bestFit="1" customWidth="1"/>
    <x:col min="38" max="38" width="25.33203125" style="22" bestFit="1" customWidth="1"/>
    <x:col min="39" max="39" width="3.33203125" style="22" customWidth="1"/>
    <x:col min="40" max="40" width="8.09765625" style="8" bestFit="1" customWidth="1"/>
    <x:col min="41" max="41" width="3.44140625" style="22" customWidth="1"/>
    <x:col min="42" max="42" width="3.6640625" style="22" customWidth="1"/>
    <x:col min="43" max="43" width="2.77734375" style="22" customWidth="1"/>
    <x:col min="44" max="44" width="6.97265625" style="8" bestFit="1" customWidth="1"/>
    <x:col min="45" max="45" width="2.77734375" style="22" customWidth="1"/>
    <x:col min="46" max="46" width="3.26171875" style="8" bestFit="1" customWidth="1"/>
    <x:col min="47" max="48" width="3.77734375" style="22" customWidth="1"/>
    <x:col min="49" max="49" width="3.33203125" style="22" customWidth="1"/>
    <x:col min="50" max="50" width="3.5546875" style="22" customWidth="1"/>
    <x:col min="51" max="51" width="3.33203125" style="22" customWidth="1"/>
    <x:col min="52" max="52" width="3.6640625" style="22" customWidth="1"/>
    <x:col min="53" max="53" width="5.3984375" style="8" bestFit="1" customWidth="1"/>
    <x:col min="54" max="54" width="2.77734375" style="22" customWidth="1"/>
    <x:col min="55" max="55" width="4.88671875" style="22" bestFit="1" customWidth="1"/>
    <x:col min="56" max="56" width="4" style="22" customWidth="1"/>
    <x:col min="57" max="57" width="4.88671875" style="22" bestFit="1" customWidth="1"/>
    <x:col min="58" max="58" width="4.6640625" style="22" customWidth="1"/>
    <x:col min="59" max="60" width="4" style="22" bestFit="1" customWidth="1"/>
    <x:col min="61" max="61" width="4.88671875" style="22" bestFit="1" customWidth="1"/>
    <x:col min="62" max="62" width="9.109375" style="8" bestFit="1" customWidth="1"/>
    <x:col min="63" max="63" width="4.88671875" style="22" bestFit="1" customWidth="1"/>
    <x:col min="64" max="64" width="9.109375" style="8" bestFit="1" customWidth="1"/>
    <x:col min="65" max="65" width="4.88671875" style="22" bestFit="1" customWidth="1"/>
    <x:col min="66" max="66" width="9.109375" style="8" bestFit="1" customWidth="1"/>
    <x:col min="67" max="67" width="4.88671875" style="22" bestFit="1" customWidth="1"/>
    <x:col min="68" max="68" width="9.109375" style="8" bestFit="1" customWidth="1"/>
    <x:col min="69" max="69" width="4" style="22" customWidth="1"/>
    <x:col min="70" max="70" width="3.33203125" style="22" customWidth="1"/>
    <x:col min="71" max="71" width="4" style="22" customWidth="1"/>
    <x:col min="72" max="73" width="3.33203125" style="22" bestFit="1" customWidth="1"/>
    <x:col min="74" max="74" width="24.6640625" style="22" bestFit="1" customWidth="1"/>
    <x:col min="75" max="75" width="4.44140625" style="22" customWidth="1"/>
    <x:col min="76" max="76" width="5.6640625" style="22" customWidth="1"/>
    <x:col min="77" max="77" width="6.88671875" style="8" customWidth="1"/>
    <x:col min="78" max="78" width="4.109375" style="22" customWidth="1"/>
    <x:col min="79" max="79" width="7.6640625" style="8" customWidth="1"/>
    <x:col min="80" max="80" width="4" style="22" customWidth="1"/>
    <x:col min="81" max="81" width="6.88671875" style="8" customWidth="1"/>
    <x:col min="82" max="82" width="4.21875" style="22" customWidth="1"/>
    <x:col min="83" max="83" width="4.33203125" style="22" customWidth="1"/>
    <x:col min="84" max="84" width="7.5546875" style="8" customWidth="1"/>
    <x:col min="85" max="86" width="4.77734375" style="22" customWidth="1"/>
    <x:col min="87" max="89" width="4.44140625" style="22" customWidth="1"/>
    <x:col min="90" max="90" width="3.88671875" style="22" customWidth="1"/>
    <x:col min="91" max="92" width="3.33203125" style="22" customWidth="1"/>
    <x:col min="93" max="93" width="3.6640625" style="22" customWidth="1"/>
    <x:col min="94" max="94" width="9.21875" style="8" bestFit="1" customWidth="1"/>
    <x:col min="95" max="95" width="3.77734375" style="22" customWidth="1"/>
    <x:col min="96" max="96" width="6.6640625" style="8" customWidth="1"/>
    <x:col min="97" max="97" width="4.44140625" style="22" customWidth="1"/>
    <x:col min="98" max="98" width="3.33203125" style="22" customWidth="1"/>
    <x:col min="99" max="99" width="4" style="22" customWidth="1"/>
    <x:col min="100" max="100" width="3.6640625" style="22" customWidth="1"/>
    <x:col min="101" max="101" width="3.88671875" style="22" customWidth="1"/>
    <x:col min="102" max="102" width="3.33203125" style="22" customWidth="1"/>
    <x:col min="103" max="103" width="15.88671875" style="22" bestFit="1" customWidth="1"/>
    <x:col min="104" max="104" width="4.33203125" style="22" customWidth="1"/>
    <x:col min="105" max="105" width="7.33203125" style="8" customWidth="1"/>
    <x:col min="106" max="106" width="4.21875" style="22" customWidth="1"/>
    <x:col min="107" max="107" width="9.77734375" style="8" customWidth="1"/>
    <x:col min="108" max="108" width="4.109375" style="22" customWidth="1"/>
    <x:col min="109" max="109" width="9.21875" style="8" customWidth="1"/>
    <x:col min="110" max="110" width="4.21875" style="22" customWidth="1"/>
    <x:col min="111" max="111" width="10.44140625" style="8" customWidth="1"/>
    <x:col min="112" max="16384" width="8.88671875" style="7"/>
  </x:cols>
  <x:sheetData>
    <x:row r="1" spans="1:111" s="12" customFormat="1" customHeight="1">
      <x:c r="A1" s="12" t="s">
        <x:v>898</x:v>
      </x:c>
      <x:c r="C1" s="137"/>
      <x:c r="E1" s="137"/>
      <x:c r="G1" s="84"/>
      <x:c r="I1" s="137"/>
      <x:c r="L1" s="137"/>
      <x:c r="R1" s="137"/>
      <x:c r="T1" s="137"/>
      <x:c r="V1" s="137"/>
      <x:c r="AN1" s="137"/>
      <x:c r="AR1" s="137"/>
      <x:c r="AT1" s="137"/>
      <x:c r="BA1" s="137"/>
      <x:c r="BJ1" s="137"/>
      <x:c r="BL1" s="137"/>
      <x:c r="BN1" s="137"/>
      <x:c r="BP1" s="137"/>
      <x:c r="BY1" s="137"/>
      <x:c r="CA1" s="137"/>
      <x:c r="CC1" s="137"/>
      <x:c r="CF1" s="84"/>
      <x:c r="CP1" s="137"/>
      <x:c r="CR1" s="137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customHeight="1">
      <x:c r="A2" s="12" t="s">
        <x:v>2803</x:v>
      </x:c>
      <x:c r="C2" s="137"/>
      <x:c r="E2" s="137"/>
      <x:c r="G2" s="84"/>
      <x:c r="I2" s="137"/>
      <x:c r="J2" s="85"/>
      <x:c r="L2" s="137"/>
      <x:c r="Q2" s="83" t="s">
        <x:v>509</x:v>
      </x:c>
      <x:c r="R2" s="137"/>
      <x:c r="T2" s="137"/>
      <x:c r="V2" s="137"/>
      <x:c r="AL2" s="83" t="s">
        <x:v>429</x:v>
      </x:c>
      <x:c r="AN2" s="137"/>
      <x:c r="AR2" s="137"/>
      <x:c r="AT2" s="137"/>
      <x:c r="BA2" s="137"/>
      <x:c r="BJ2" s="137"/>
      <x:c r="BL2" s="137"/>
      <x:c r="BN2" s="137"/>
      <x:c r="BP2" s="137"/>
      <x:c r="BV2" s="83" t="s">
        <x:v>463</x:v>
      </x:c>
      <x:c r="BY2" s="137"/>
      <x:c r="CA2" s="137"/>
      <x:c r="CC2" s="137"/>
      <x:c r="CF2" s="84"/>
      <x:c r="CP2" s="137"/>
      <x:c r="CR2" s="137"/>
      <x:c r="CY2" s="83" t="s">
        <x:v>2228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74" customFormat="1" customHeight="1">
      <x:c r="A3" s="946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46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46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46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74" customFormat="1" customHeight="1">
      <x:c r="A4" s="947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47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47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47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74" customFormat="1" customHeight="1">
      <x:c r="A5" s="999"/>
      <x:c r="B5" s="156" t="s">
        <x:v>505</x:v>
      </x:c>
      <x:c r="C5" s="153" t="s">
        <x:v>517</x:v>
      </x:c>
      <x:c r="D5" s="271" t="s">
        <x:v>550</x:v>
      </x:c>
      <x:c r="E5" s="153" t="s">
        <x:v>517</x:v>
      </x:c>
      <x:c r="F5" s="271" t="s">
        <x:v>550</x:v>
      </x:c>
      <x:c r="G5" s="153" t="s">
        <x:v>531</x:v>
      </x:c>
      <x:c r="H5" s="271" t="s">
        <x:v>505</x:v>
      </x:c>
      <x:c r="I5" s="153" t="s">
        <x:v>517</x:v>
      </x:c>
      <x:c r="J5" s="990"/>
      <x:c r="K5" s="271" t="s">
        <x:v>505</x:v>
      </x:c>
      <x:c r="L5" s="153" t="s">
        <x:v>517</x:v>
      </x:c>
      <x:c r="M5" s="990"/>
      <x:c r="N5" s="990"/>
      <x:c r="O5" s="271" t="s">
        <x:v>558</x:v>
      </x:c>
      <x:c r="P5" s="271" t="s">
        <x:v>501</x:v>
      </x:c>
      <x:c r="Q5" s="271" t="s">
        <x:v>505</x:v>
      </x:c>
      <x:c r="R5" s="153" t="s">
        <x:v>517</x:v>
      </x:c>
      <x:c r="S5" s="271" t="s">
        <x:v>529</x:v>
      </x:c>
      <x:c r="T5" s="153" t="s">
        <x:v>1135</x:v>
      </x:c>
      <x:c r="U5" s="271" t="s">
        <x:v>529</x:v>
      </x:c>
      <x:c r="V5" s="153" t="s">
        <x:v>1135</x:v>
      </x:c>
      <x:c r="W5" s="990"/>
      <x:c r="X5" s="990"/>
      <x:c r="Y5" s="271" t="s">
        <x:v>558</x:v>
      </x:c>
      <x:c r="Z5" s="271" t="s">
        <x:v>501</x:v>
      </x:c>
      <x:c r="AA5" s="990"/>
      <x:c r="AB5" s="990"/>
      <x:c r="AC5" s="990"/>
      <x:c r="AD5" s="990"/>
      <x:c r="AE5" s="990"/>
      <x:c r="AF5" s="990"/>
      <x:c r="AG5" s="990"/>
      <x:c r="AH5" s="271" t="s">
        <x:v>558</x:v>
      </x:c>
      <x:c r="AI5" s="271" t="s">
        <x:v>501</x:v>
      </x:c>
      <x:c r="AJ5" s="271" t="s">
        <x:v>558</x:v>
      </x:c>
      <x:c r="AK5" s="271" t="s">
        <x:v>501</x:v>
      </x:c>
      <x:c r="AL5" s="999"/>
      <x:c r="AM5" s="271" t="s">
        <x:v>505</x:v>
      </x:c>
      <x:c r="AN5" s="153" t="s">
        <x:v>517</x:v>
      </x:c>
      <x:c r="AO5" s="271" t="s">
        <x:v>505</x:v>
      </x:c>
      <x:c r="AP5" s="271" t="s">
        <x:v>559</x:v>
      </x:c>
      <x:c r="AQ5" s="271" t="s">
        <x:v>505</x:v>
      </x:c>
      <x:c r="AR5" s="153" t="s">
        <x:v>1135</x:v>
      </x:c>
      <x:c r="AS5" s="271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271" t="s">
        <x:v>505</x:v>
      </x:c>
      <x:c r="BA5" s="153" t="s">
        <x:v>562</x:v>
      </x:c>
      <x:c r="BB5" s="271" t="s">
        <x:v>505</x:v>
      </x:c>
      <x:c r="BC5" s="271" t="s">
        <x:v>504</x:v>
      </x:c>
      <x:c r="BD5" s="990"/>
      <x:c r="BE5" s="271" t="s">
        <x:v>505</x:v>
      </x:c>
      <x:c r="BF5" s="271" t="s">
        <x:v>501</x:v>
      </x:c>
      <x:c r="BG5" s="271" t="s">
        <x:v>558</x:v>
      </x:c>
      <x:c r="BH5" s="271" t="s">
        <x:v>501</x:v>
      </x:c>
      <x:c r="BI5" s="271" t="s">
        <x:v>505</x:v>
      </x:c>
      <x:c r="BJ5" s="153" t="s">
        <x:v>1525</x:v>
      </x:c>
      <x:c r="BK5" s="271" t="s">
        <x:v>505</x:v>
      </x:c>
      <x:c r="BL5" s="153" t="s">
        <x:v>1525</x:v>
      </x:c>
      <x:c r="BM5" s="271" t="s">
        <x:v>505</x:v>
      </x:c>
      <x:c r="BN5" s="153" t="s">
        <x:v>1525</x:v>
      </x:c>
      <x:c r="BO5" s="271" t="s">
        <x:v>505</x:v>
      </x:c>
      <x:c r="BP5" s="153" t="s">
        <x:v>1525</x:v>
      </x:c>
      <x:c r="BQ5" s="990"/>
      <x:c r="BR5" s="990"/>
      <x:c r="BS5" s="990"/>
      <x:c r="BT5" s="271" t="s">
        <x:v>558</x:v>
      </x:c>
      <x:c r="BU5" s="271" t="s">
        <x:v>501</x:v>
      </x:c>
      <x:c r="BV5" s="999"/>
      <x:c r="BW5" s="271" t="s">
        <x:v>505</x:v>
      </x:c>
      <x:c r="BX5" s="271" t="s">
        <x:v>1143</x:v>
      </x:c>
      <x:c r="BY5" s="153" t="s">
        <x:v>562</x:v>
      </x:c>
      <x:c r="BZ5" s="271" t="s">
        <x:v>505</x:v>
      </x:c>
      <x:c r="CA5" s="153" t="s">
        <x:v>1525</x:v>
      </x:c>
      <x:c r="CB5" s="271" t="s">
        <x:v>505</x:v>
      </x:c>
      <x:c r="CC5" s="153" t="s">
        <x:v>1525</x:v>
      </x:c>
      <x:c r="CD5" s="991"/>
      <x:c r="CE5" s="271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271" t="s">
        <x:v>558</x:v>
      </x:c>
      <x:c r="CN5" s="271" t="s">
        <x:v>501</x:v>
      </x:c>
      <x:c r="CO5" s="271" t="s">
        <x:v>505</x:v>
      </x:c>
      <x:c r="CP5" s="153" t="s">
        <x:v>1525</x:v>
      </x:c>
      <x:c r="CQ5" s="271" t="s">
        <x:v>505</x:v>
      </x:c>
      <x:c r="CR5" s="153" t="s">
        <x:v>532</x:v>
      </x:c>
      <x:c r="CS5" s="990"/>
      <x:c r="CT5" s="271" t="s">
        <x:v>543</x:v>
      </x:c>
      <x:c r="CU5" s="271" t="s">
        <x:v>540</x:v>
      </x:c>
      <x:c r="CV5" s="271" t="s">
        <x:v>519</x:v>
      </x:c>
      <x:c r="CW5" s="271" t="s">
        <x:v>558</x:v>
      </x:c>
      <x:c r="CX5" s="271" t="s">
        <x:v>501</x:v>
      </x:c>
      <x:c r="CY5" s="999"/>
      <x:c r="CZ5" s="271" t="s">
        <x:v>529</x:v>
      </x:c>
      <x:c r="DA5" s="153" t="s">
        <x:v>832</x:v>
      </x:c>
      <x:c r="DB5" s="271" t="s">
        <x:v>529</x:v>
      </x:c>
      <x:c r="DC5" s="153" t="s">
        <x:v>832</x:v>
      </x:c>
      <x:c r="DD5" s="271" t="s">
        <x:v>529</x:v>
      </x:c>
      <x:c r="DE5" s="153" t="s">
        <x:v>832</x:v>
      </x:c>
      <x:c r="DF5" s="271" t="s">
        <x:v>529</x:v>
      </x:c>
      <x:c r="DG5" s="154" t="s">
        <x:v>832</x:v>
      </x:c>
    </x:row>
    <x:row r="6" spans="1:111" s="174" customFormat="1" customHeight="1">
      <x:c r="A6" s="210" t="s">
        <x:v>758</x:v>
      </x:c>
      <x:c r="B6" s="342">
        <x:f>SUM(B7,B12,B96)</x:f>
        <x:v>17</x:v>
      </x:c>
      <x:c r="C6" s="343">
        <x:f t="shared" ref="C6:BN6" si="0">SUM(C7,C12,C96)</x:f>
        <x:v>29965</x:v>
      </x:c>
      <x:c r="D6" s="344">
        <x:f t="shared" si="0"/>
        <x:v>26</x:v>
      </x:c>
      <x:c r="E6" s="343">
        <x:f t="shared" si="0"/>
        <x:v>108624</x:v>
      </x:c>
      <x:c r="F6" s="344">
        <x:f t="shared" si="0"/>
        <x:v>16</x:v>
      </x:c>
      <x:c r="G6" s="343">
        <x:f t="shared" si="0"/>
        <x:v>31.539999999999999</x:v>
      </x:c>
      <x:c r="H6" s="344">
        <x:f t="shared" si="0"/>
        <x:v>4</x:v>
      </x:c>
      <x:c r="I6" s="343">
        <x:f t="shared" si="0"/>
        <x:v>16</x:v>
      </x:c>
      <x:c r="J6" s="344">
        <x:f t="shared" si="0"/>
        <x:v>70</x:v>
      </x:c>
      <x:c r="K6" s="344">
        <x:f t="shared" si="0"/>
        <x:v>7</x:v>
      </x:c>
      <x:c r="L6" s="343">
        <x:f t="shared" si="0"/>
        <x:v>8407</x:v>
      </x:c>
      <x:c r="M6" s="344">
        <x:f t="shared" si="0"/>
        <x:v>8</x:v>
      </x:c>
      <x:c r="N6" s="344">
        <x:f t="shared" si="0"/>
        <x:v>0</x:v>
      </x:c>
      <x:c r="O6" s="344">
        <x:f t="shared" si="0"/>
        <x:v>7</x:v>
      </x:c>
      <x:c r="P6" s="344">
        <x:f t="shared" si="0"/>
        <x:v>10</x:v>
      </x:c>
      <x:c r="Q6" s="344">
        <x:f t="shared" si="0"/>
        <x:v>0</x:v>
      </x:c>
      <x:c r="R6" s="343">
        <x:f t="shared" si="0"/>
        <x:v>0</x:v>
      </x:c>
      <x:c r="S6" s="344">
        <x:f t="shared" si="0"/>
        <x:v>93</x:v>
      </x:c>
      <x:c r="T6" s="343">
        <x:f t="shared" si="0"/>
        <x:v>1799.8</x:v>
      </x:c>
      <x:c r="U6" s="344">
        <x:f t="shared" si="0"/>
        <x:v>1</x:v>
      </x:c>
      <x:c r="V6" s="343">
        <x:f t="shared" si="0"/>
        <x:v>97</x:v>
      </x:c>
      <x:c r="W6" s="344">
        <x:f t="shared" si="0"/>
        <x:v>15</x:v>
      </x:c>
      <x:c r="X6" s="344">
        <x:f t="shared" si="0"/>
        <x:v>1142</x:v>
      </x:c>
      <x:c r="Y6" s="344">
        <x:f t="shared" si="0"/>
        <x:v>17</x:v>
      </x:c>
      <x:c r="Z6" s="344">
        <x:f t="shared" si="0"/>
        <x:v>45</x:v>
      </x:c>
      <x:c r="AA6" s="344">
        <x:f t="shared" si="0"/>
        <x:v>29</x:v>
      </x:c>
      <x:c r="AB6" s="344">
        <x:f t="shared" si="0"/>
        <x:v>6</x:v>
      </x:c>
      <x:c r="AC6" s="344">
        <x:f t="shared" si="0"/>
        <x:v>12</x:v>
      </x:c>
      <x:c r="AD6" s="344">
        <x:f t="shared" si="0"/>
        <x:v>21</x:v>
      </x:c>
      <x:c r="AE6" s="344">
        <x:f t="shared" si="0"/>
        <x:v>1</x:v>
      </x:c>
      <x:c r="AF6" s="344">
        <x:f t="shared" si="0"/>
        <x:v>0</x:v>
      </x:c>
      <x:c r="AG6" s="344">
        <x:f t="shared" si="0"/>
        <x:v>39</x:v>
      </x:c>
      <x:c r="AH6" s="344">
        <x:f t="shared" si="0"/>
        <x:v>2</x:v>
      </x:c>
      <x:c r="AI6" s="344">
        <x:f t="shared" si="0"/>
        <x:v>3</x:v>
      </x:c>
      <x:c r="AJ6" s="344">
        <x:f t="shared" si="0"/>
        <x:v>51</x:v>
      </x:c>
      <x:c r="AK6" s="344">
        <x:f t="shared" si="0"/>
        <x:v>95</x:v>
      </x:c>
      <x:c r="AL6" s="210" t="s">
        <x:v>758</x:v>
      </x:c>
      <x:c r="AM6" s="344">
        <x:f t="shared" si="0"/>
        <x:v>6</x:v>
      </x:c>
      <x:c r="AN6" s="343">
        <x:f t="shared" si="0"/>
        <x:v>15850</x:v>
      </x:c>
      <x:c r="AO6" s="344">
        <x:f t="shared" si="0"/>
        <x:v>4</x:v>
      </x:c>
      <x:c r="AP6" s="344">
        <x:f t="shared" si="0"/>
        <x:v>15</x:v>
      </x:c>
      <x:c r="AQ6" s="344">
        <x:f t="shared" si="0"/>
        <x:v>0</x:v>
      </x:c>
      <x:c r="AR6" s="343">
        <x:f t="shared" si="0"/>
        <x:v>0</x:v>
      </x:c>
      <x:c r="AS6" s="344">
        <x:f t="shared" si="0"/>
        <x:v>0</x:v>
      </x:c>
      <x:c r="AT6" s="343">
        <x:f t="shared" si="0"/>
        <x:v>0</x:v>
      </x:c>
      <x:c r="AU6" s="344">
        <x:f t="shared" si="0"/>
        <x:v>0</x:v>
      </x:c>
      <x:c r="AV6" s="344">
        <x:f t="shared" si="0"/>
        <x:v>0</x:v>
      </x:c>
      <x:c r="AW6" s="344">
        <x:f t="shared" si="0"/>
        <x:v>1</x:v>
      </x:c>
      <x:c r="AX6" s="344">
        <x:f t="shared" si="0"/>
        <x:v>4</x:v>
      </x:c>
      <x:c r="AY6" s="344">
        <x:f t="shared" si="0"/>
        <x:v>2</x:v>
      </x:c>
      <x:c r="AZ6" s="344">
        <x:f t="shared" si="0"/>
        <x:v>27</x:v>
      </x:c>
      <x:c r="BA6" s="343">
        <x:f t="shared" si="0"/>
        <x:v>81</x:v>
      </x:c>
      <x:c r="BB6" s="344">
        <x:f t="shared" si="0"/>
        <x:v>0</x:v>
      </x:c>
      <x:c r="BC6" s="344">
        <x:f t="shared" si="0"/>
        <x:v>0</x:v>
      </x:c>
      <x:c r="BD6" s="344">
        <x:f t="shared" si="0"/>
        <x:v>2</x:v>
      </x:c>
      <x:c r="BE6" s="344">
        <x:f t="shared" si="0"/>
        <x:v>115</x:v>
      </x:c>
      <x:c r="BF6" s="344">
        <x:f t="shared" si="0"/>
        <x:v>837</x:v>
      </x:c>
      <x:c r="BG6" s="344">
        <x:f t="shared" si="0"/>
        <x:v>29</x:v>
      </x:c>
      <x:c r="BH6" s="344">
        <x:f t="shared" si="0"/>
        <x:v>27</x:v>
      </x:c>
      <x:c r="BI6" s="344">
        <x:f t="shared" si="0"/>
        <x:v>0</x:v>
      </x:c>
      <x:c r="BJ6" s="343">
        <x:f t="shared" si="0"/>
        <x:v>0</x:v>
      </x:c>
      <x:c r="BK6" s="344">
        <x:f t="shared" si="0"/>
        <x:v>0</x:v>
      </x:c>
      <x:c r="BL6" s="343">
        <x:f t="shared" si="0"/>
        <x:v>0</x:v>
      </x:c>
      <x:c r="BM6" s="344">
        <x:f t="shared" si="0"/>
        <x:v>1</x:v>
      </x:c>
      <x:c r="BN6" s="343">
        <x:f t="shared" si="0"/>
        <x:v>500</x:v>
      </x:c>
      <x:c r="BO6" s="344">
        <x:f t="shared" ref="BO6:DG6" si="1">SUM(BO7,BO12,BO96)</x:f>
        <x:v>4</x:v>
      </x:c>
      <x:c r="BP6" s="343">
        <x:f t="shared" si="1"/>
        <x:v>3392</x:v>
      </x:c>
      <x:c r="BQ6" s="344">
        <x:f t="shared" si="1"/>
        <x:v>2</x:v>
      </x:c>
      <x:c r="BR6" s="344">
        <x:f t="shared" si="1"/>
        <x:v>0</x:v>
      </x:c>
      <x:c r="BS6" s="344">
        <x:f t="shared" si="1"/>
        <x:v>14</x:v>
      </x:c>
      <x:c r="BT6" s="344">
        <x:f t="shared" si="1"/>
        <x:v>1</x:v>
      </x:c>
      <x:c r="BU6" s="344">
        <x:f t="shared" si="1"/>
        <x:v>1</x:v>
      </x:c>
      <x:c r="BV6" s="210" t="s">
        <x:v>758</x:v>
      </x:c>
      <x:c r="BW6" s="344">
        <x:f t="shared" si="1"/>
        <x:v>5</x:v>
      </x:c>
      <x:c r="BX6" s="344">
        <x:f t="shared" si="1"/>
        <x:v>133</x:v>
      </x:c>
      <x:c r="BY6" s="343">
        <x:f t="shared" si="1"/>
        <x:v>5591</x:v>
      </x:c>
      <x:c r="BZ6" s="344">
        <x:f t="shared" si="1"/>
        <x:v>0</x:v>
      </x:c>
      <x:c r="CA6" s="343">
        <x:f t="shared" si="1"/>
        <x:v>0</x:v>
      </x:c>
      <x:c r="CB6" s="344">
        <x:f t="shared" si="1"/>
        <x:v>1</x:v>
      </x:c>
      <x:c r="CC6" s="343">
        <x:f t="shared" si="1"/>
        <x:v>103.68000000000001</x:v>
      </x:c>
      <x:c r="CD6" s="344">
        <x:f t="shared" si="1"/>
        <x:v>0</x:v>
      </x:c>
      <x:c r="CE6" s="344">
        <x:f t="shared" si="1"/>
        <x:v>33</x:v>
      </x:c>
      <x:c r="CF6" s="343">
        <x:f t="shared" si="1"/>
        <x:v>1015.8299999999999</x:v>
      </x:c>
      <x:c r="CG6" s="344">
        <x:f t="shared" si="1"/>
        <x:v>3</x:v>
      </x:c>
      <x:c r="CH6" s="344">
        <x:f t="shared" si="1"/>
        <x:v>4</x:v>
      </x:c>
      <x:c r="CI6" s="344">
        <x:f t="shared" si="1"/>
        <x:v>14</x:v>
      </x:c>
      <x:c r="CJ6" s="344">
        <x:f t="shared" si="1"/>
        <x:v>58</x:v>
      </x:c>
      <x:c r="CK6" s="344">
        <x:f t="shared" si="1"/>
        <x:v>10</x:v>
      </x:c>
      <x:c r="CL6" s="344">
        <x:f t="shared" si="1"/>
        <x:v>1</x:v>
      </x:c>
      <x:c r="CM6" s="344">
        <x:f t="shared" si="1"/>
        <x:v>0</x:v>
      </x:c>
      <x:c r="CN6" s="344">
        <x:f t="shared" si="1"/>
        <x:v>0</x:v>
      </x:c>
      <x:c r="CO6" s="344">
        <x:f t="shared" si="1"/>
        <x:v>6</x:v>
      </x:c>
      <x:c r="CP6" s="343">
        <x:f t="shared" si="1"/>
        <x:v>1053.5999999999999</x:v>
      </x:c>
      <x:c r="CQ6" s="344">
        <x:f t="shared" si="1"/>
        <x:v>44</x:v>
      </x:c>
      <x:c r="CR6" s="343">
        <x:f t="shared" si="1"/>
        <x:v>9952.6000000000004</x:v>
      </x:c>
      <x:c r="CS6" s="344">
        <x:f t="shared" si="1"/>
        <x:v>817</x:v>
      </x:c>
      <x:c r="CT6" s="344">
        <x:f t="shared" si="1"/>
        <x:v>12</x:v>
      </x:c>
      <x:c r="CU6" s="344">
        <x:f t="shared" si="1"/>
        <x:v>86</x:v>
      </x:c>
      <x:c r="CV6" s="344">
        <x:f t="shared" si="1"/>
        <x:v>125</x:v>
      </x:c>
      <x:c r="CW6" s="344">
        <x:f t="shared" si="1"/>
        <x:v>30</x:v>
      </x:c>
      <x:c r="CX6" s="344">
        <x:f t="shared" si="1"/>
        <x:v>36</x:v>
      </x:c>
      <x:c r="CY6" s="210" t="s">
        <x:v>758</x:v>
      </x:c>
      <x:c r="CZ6" s="344">
        <x:f t="shared" si="1"/>
        <x:v>28</x:v>
      </x:c>
      <x:c r="DA6" s="343">
        <x:f t="shared" si="1"/>
        <x:v>8420.2700000000004</x:v>
      </x:c>
      <x:c r="DB6" s="344">
        <x:f t="shared" si="1"/>
        <x:v>422</x:v>
      </x:c>
      <x:c r="DC6" s="343">
        <x:f t="shared" si="1"/>
        <x:v>18795.5</x:v>
      </x:c>
      <x:c r="DD6" s="344">
        <x:f t="shared" si="1"/>
        <x:v>0</x:v>
      </x:c>
      <x:c r="DE6" s="343">
        <x:f t="shared" si="1"/>
        <x:v>0</x:v>
      </x:c>
      <x:c r="DF6" s="344">
        <x:f t="shared" si="1"/>
        <x:v>422</x:v>
      </x:c>
      <x:c r="DG6" s="345">
        <x:f t="shared" si="1"/>
        <x:v>18795.5</x:v>
      </x:c>
    </x:row>
    <x:row r="7" spans="1:111" s="174" customFormat="1" customHeight="1">
      <x:c r="A7" s="134" t="s">
        <x:v>2955</x:v>
      </x:c>
      <x:c r="B7" s="346">
        <x:f>SUM(B8)</x:f>
        <x:v>0</x:v>
      </x:c>
      <x:c r="C7" s="347">
        <x:f t="shared" ref="C7:AK7" si="2">SUM(C8)</x:f>
        <x:v>0</x:v>
      </x:c>
      <x:c r="D7" s="348">
        <x:f t="shared" si="2"/>
        <x:v>0</x:v>
      </x:c>
      <x:c r="E7" s="347">
        <x:f t="shared" si="2"/>
        <x:v>0</x:v>
      </x:c>
      <x:c r="F7" s="348">
        <x:f t="shared" si="2"/>
        <x:v>0</x:v>
      </x:c>
      <x:c r="G7" s="347">
        <x:f t="shared" si="2"/>
        <x:v>0</x:v>
      </x:c>
      <x:c r="H7" s="348">
        <x:f t="shared" si="2"/>
        <x:v>0</x:v>
      </x:c>
      <x:c r="I7" s="347">
        <x:f t="shared" si="2"/>
        <x:v>0</x:v>
      </x:c>
      <x:c r="J7" s="348">
        <x:f t="shared" si="2"/>
        <x:v>0</x:v>
      </x:c>
      <x:c r="K7" s="348">
        <x:f t="shared" si="2"/>
        <x:v>0</x:v>
      </x:c>
      <x:c r="L7" s="347">
        <x:f t="shared" si="2"/>
        <x:v>0</x:v>
      </x:c>
      <x:c r="M7" s="348">
        <x:f t="shared" si="2"/>
        <x:v>0</x:v>
      </x:c>
      <x:c r="N7" s="348">
        <x:f t="shared" si="2"/>
        <x:v>0</x:v>
      </x:c>
      <x:c r="O7" s="348">
        <x:f t="shared" si="2"/>
        <x:v>0</x:v>
      </x:c>
      <x:c r="P7" s="348">
        <x:f t="shared" si="2"/>
        <x:v>0</x:v>
      </x:c>
      <x:c r="Q7" s="348">
        <x:f t="shared" si="2"/>
        <x:v>0</x:v>
      </x:c>
      <x:c r="R7" s="347">
        <x:f t="shared" si="2"/>
        <x:v>0</x:v>
      </x:c>
      <x:c r="S7" s="348">
        <x:f t="shared" si="2"/>
        <x:v>0</x:v>
      </x:c>
      <x:c r="T7" s="347">
        <x:f t="shared" si="2"/>
        <x:v>0</x:v>
      </x:c>
      <x:c r="U7" s="348">
        <x:f t="shared" si="2"/>
        <x:v>0</x:v>
      </x:c>
      <x:c r="V7" s="347">
        <x:f t="shared" si="2"/>
        <x:v>0</x:v>
      </x:c>
      <x:c r="W7" s="348">
        <x:f t="shared" si="2"/>
        <x:v>0</x:v>
      </x:c>
      <x:c r="X7" s="348">
        <x:f t="shared" si="2"/>
        <x:v>0</x:v>
      </x:c>
      <x:c r="Y7" s="348">
        <x:f t="shared" si="2"/>
        <x:v>0</x:v>
      </x:c>
      <x:c r="Z7" s="348">
        <x:f t="shared" si="2"/>
        <x:v>0</x:v>
      </x:c>
      <x:c r="AA7" s="348">
        <x:f t="shared" si="2"/>
        <x:v>0</x:v>
      </x:c>
      <x:c r="AB7" s="348">
        <x:f t="shared" si="2"/>
        <x:v>0</x:v>
      </x:c>
      <x:c r="AC7" s="348">
        <x:f t="shared" si="2"/>
        <x:v>0</x:v>
      </x:c>
      <x:c r="AD7" s="348">
        <x:f t="shared" si="2"/>
        <x:v>0</x:v>
      </x:c>
      <x:c r="AE7" s="348">
        <x:f t="shared" si="2"/>
        <x:v>0</x:v>
      </x:c>
      <x:c r="AF7" s="348">
        <x:f t="shared" si="2"/>
        <x:v>0</x:v>
      </x:c>
      <x:c r="AG7" s="348">
        <x:f t="shared" si="2"/>
        <x:v>0</x:v>
      </x:c>
      <x:c r="AH7" s="348">
        <x:f t="shared" si="2"/>
        <x:v>0</x:v>
      </x:c>
      <x:c r="AI7" s="348">
        <x:f t="shared" si="2"/>
        <x:v>0</x:v>
      </x:c>
      <x:c r="AJ7" s="348">
        <x:f t="shared" si="2"/>
        <x:v>0</x:v>
      </x:c>
      <x:c r="AK7" s="348">
        <x:f t="shared" si="2"/>
        <x:v>0</x:v>
      </x:c>
      <x:c r="AL7" s="134" t="s">
        <x:v>2955</x:v>
      </x:c>
      <x:c r="AM7" s="348">
        <x:f>SUM(AM8)</x:f>
        <x:v>0</x:v>
      </x:c>
      <x:c r="AN7" s="347">
        <x:f t="shared" ref="AN7:CX7" si="3">SUM(AN8)</x:f>
        <x:v>0</x:v>
      </x:c>
      <x:c r="AO7" s="348">
        <x:f t="shared" si="3"/>
        <x:v>0</x:v>
      </x:c>
      <x:c r="AP7" s="348">
        <x:f t="shared" si="3"/>
        <x:v>0</x:v>
      </x:c>
      <x:c r="AQ7" s="348">
        <x:f t="shared" si="3"/>
        <x:v>0</x:v>
      </x:c>
      <x:c r="AR7" s="347">
        <x:f t="shared" si="3"/>
        <x:v>0</x:v>
      </x:c>
      <x:c r="AS7" s="348">
        <x:f t="shared" si="3"/>
        <x:v>0</x:v>
      </x:c>
      <x:c r="AT7" s="347">
        <x:f t="shared" si="3"/>
        <x:v>0</x:v>
      </x:c>
      <x:c r="AU7" s="348">
        <x:f t="shared" si="3"/>
        <x:v>0</x:v>
      </x:c>
      <x:c r="AV7" s="348">
        <x:f t="shared" si="3"/>
        <x:v>0</x:v>
      </x:c>
      <x:c r="AW7" s="348">
        <x:f t="shared" si="3"/>
        <x:v>0</x:v>
      </x:c>
      <x:c r="AX7" s="348">
        <x:f t="shared" si="3"/>
        <x:v>0</x:v>
      </x:c>
      <x:c r="AY7" s="348">
        <x:f t="shared" si="3"/>
        <x:v>0</x:v>
      </x:c>
      <x:c r="AZ7" s="348">
        <x:f t="shared" si="3"/>
        <x:v>0</x:v>
      </x:c>
      <x:c r="BA7" s="347">
        <x:f t="shared" si="3"/>
        <x:v>0</x:v>
      </x:c>
      <x:c r="BB7" s="348">
        <x:f t="shared" si="3"/>
        <x:v>0</x:v>
      </x:c>
      <x:c r="BC7" s="348">
        <x:f t="shared" si="3"/>
        <x:v>0</x:v>
      </x:c>
      <x:c r="BD7" s="348">
        <x:f t="shared" si="3"/>
        <x:v>0</x:v>
      </x:c>
      <x:c r="BE7" s="348">
        <x:f t="shared" si="3"/>
        <x:v>0</x:v>
      </x:c>
      <x:c r="BF7" s="348">
        <x:f t="shared" si="3"/>
        <x:v>0</x:v>
      </x:c>
      <x:c r="BG7" s="348">
        <x:f t="shared" si="3"/>
        <x:v>0</x:v>
      </x:c>
      <x:c r="BH7" s="348">
        <x:f t="shared" si="3"/>
        <x:v>0</x:v>
      </x:c>
      <x:c r="BI7" s="348">
        <x:f t="shared" si="3"/>
        <x:v>0</x:v>
      </x:c>
      <x:c r="BJ7" s="347">
        <x:f t="shared" si="3"/>
        <x:v>0</x:v>
      </x:c>
      <x:c r="BK7" s="348">
        <x:f t="shared" si="3"/>
        <x:v>0</x:v>
      </x:c>
      <x:c r="BL7" s="347">
        <x:f t="shared" si="3"/>
        <x:v>0</x:v>
      </x:c>
      <x:c r="BM7" s="348">
        <x:f t="shared" si="3"/>
        <x:v>0</x:v>
      </x:c>
      <x:c r="BN7" s="347">
        <x:f t="shared" si="3"/>
        <x:v>0</x:v>
      </x:c>
      <x:c r="BO7" s="348">
        <x:f t="shared" si="3"/>
        <x:v>0</x:v>
      </x:c>
      <x:c r="BP7" s="347">
        <x:f t="shared" si="3"/>
        <x:v>0</x:v>
      </x:c>
      <x:c r="BQ7" s="348">
        <x:f t="shared" si="3"/>
        <x:v>0</x:v>
      </x:c>
      <x:c r="BR7" s="348">
        <x:f t="shared" si="3"/>
        <x:v>0</x:v>
      </x:c>
      <x:c r="BS7" s="348">
        <x:f t="shared" si="3"/>
        <x:v>0</x:v>
      </x:c>
      <x:c r="BT7" s="348">
        <x:f t="shared" si="3"/>
        <x:v>0</x:v>
      </x:c>
      <x:c r="BU7" s="348">
        <x:f t="shared" si="3"/>
        <x:v>0</x:v>
      </x:c>
      <x:c r="BV7" s="134" t="s">
        <x:v>2955</x:v>
      </x:c>
      <x:c r="BW7" s="348">
        <x:f t="shared" si="3"/>
        <x:v>0</x:v>
      </x:c>
      <x:c r="BX7" s="348">
        <x:f t="shared" si="3"/>
        <x:v>0</x:v>
      </x:c>
      <x:c r="BY7" s="347">
        <x:f t="shared" si="3"/>
        <x:v>0</x:v>
      </x:c>
      <x:c r="BZ7" s="348">
        <x:f t="shared" si="3"/>
        <x:v>0</x:v>
      </x:c>
      <x:c r="CA7" s="347">
        <x:f t="shared" si="3"/>
        <x:v>0</x:v>
      </x:c>
      <x:c r="CB7" s="348">
        <x:f t="shared" si="3"/>
        <x:v>0</x:v>
      </x:c>
      <x:c r="CC7" s="347">
        <x:f t="shared" si="3"/>
        <x:v>0</x:v>
      </x:c>
      <x:c r="CD7" s="348">
        <x:f t="shared" si="3"/>
        <x:v>0</x:v>
      </x:c>
      <x:c r="CE7" s="348">
        <x:f t="shared" si="3"/>
        <x:v>0</x:v>
      </x:c>
      <x:c r="CF7" s="347">
        <x:f t="shared" si="3"/>
        <x:v>0</x:v>
      </x:c>
      <x:c r="CG7" s="348">
        <x:f t="shared" si="3"/>
        <x:v>0</x:v>
      </x:c>
      <x:c r="CH7" s="348">
        <x:f t="shared" si="3"/>
        <x:v>0</x:v>
      </x:c>
      <x:c r="CI7" s="348">
        <x:f t="shared" si="3"/>
        <x:v>0</x:v>
      </x:c>
      <x:c r="CJ7" s="348">
        <x:f t="shared" si="3"/>
        <x:v>0</x:v>
      </x:c>
      <x:c r="CK7" s="348">
        <x:f t="shared" si="3"/>
        <x:v>0</x:v>
      </x:c>
      <x:c r="CL7" s="348">
        <x:f t="shared" si="3"/>
        <x:v>0</x:v>
      </x:c>
      <x:c r="CM7" s="348">
        <x:f t="shared" si="3"/>
        <x:v>0</x:v>
      </x:c>
      <x:c r="CN7" s="348">
        <x:f t="shared" si="3"/>
        <x:v>0</x:v>
      </x:c>
      <x:c r="CO7" s="348">
        <x:f t="shared" si="3"/>
        <x:v>0</x:v>
      </x:c>
      <x:c r="CP7" s="347">
        <x:f t="shared" si="3"/>
        <x:v>0</x:v>
      </x:c>
      <x:c r="CQ7" s="348">
        <x:f t="shared" si="3"/>
        <x:v>0</x:v>
      </x:c>
      <x:c r="CR7" s="347">
        <x:f t="shared" si="3"/>
        <x:v>0</x:v>
      </x:c>
      <x:c r="CS7" s="348">
        <x:f t="shared" si="3"/>
        <x:v>0</x:v>
      </x:c>
      <x:c r="CT7" s="348">
        <x:f t="shared" si="3"/>
        <x:v>0</x:v>
      </x:c>
      <x:c r="CU7" s="348">
        <x:f t="shared" si="3"/>
        <x:v>0</x:v>
      </x:c>
      <x:c r="CV7" s="348">
        <x:f t="shared" si="3"/>
        <x:v>0</x:v>
      </x:c>
      <x:c r="CW7" s="348">
        <x:f t="shared" si="3"/>
        <x:v>0</x:v>
      </x:c>
      <x:c r="CX7" s="348">
        <x:f t="shared" si="3"/>
        <x:v>0</x:v>
      </x:c>
      <x:c r="CY7" s="134" t="s">
        <x:v>2955</x:v>
      </x:c>
      <x:c r="CZ7" s="348">
        <x:f t="shared" ref="CZ7:DG7" si="4">SUM(CZ8)</x:f>
        <x:v>0</x:v>
      </x:c>
      <x:c r="DA7" s="347">
        <x:f t="shared" si="4"/>
        <x:v>0</x:v>
      </x:c>
      <x:c r="DB7" s="348">
        <x:f t="shared" si="4"/>
        <x:v>0</x:v>
      </x:c>
      <x:c r="DC7" s="347">
        <x:f t="shared" si="4"/>
        <x:v>0</x:v>
      </x:c>
      <x:c r="DD7" s="348">
        <x:f t="shared" si="4"/>
        <x:v>0</x:v>
      </x:c>
      <x:c r="DE7" s="347">
        <x:f t="shared" si="4"/>
        <x:v>0</x:v>
      </x:c>
      <x:c r="DF7" s="348">
        <x:f t="shared" si="4"/>
        <x:v>0</x:v>
      </x:c>
      <x:c r="DG7" s="349">
        <x:f t="shared" si="4"/>
        <x:v>0</x:v>
      </x:c>
    </x:row>
    <x:row r="8" spans="1:111" customHeight="1">
      <x:c r="A8" s="287" t="s">
        <x:v>502</x:v>
      </x:c>
      <x:c r="B8" s="167">
        <x:f>SUM(B9:B11)</x:f>
        <x:v>0</x:v>
      </x:c>
      <x:c r="C8" s="161">
        <x:f t="shared" ref="C8:AK8" si="5">SUM(C9:C11)</x:f>
        <x:v>0</x:v>
      </x:c>
      <x:c r="D8" s="160">
        <x:f t="shared" si="5"/>
        <x:v>0</x:v>
      </x:c>
      <x:c r="E8" s="161">
        <x:f t="shared" si="5"/>
        <x:v>0</x:v>
      </x:c>
      <x:c r="F8" s="160">
        <x:f t="shared" si="5"/>
        <x:v>0</x:v>
      </x:c>
      <x:c r="G8" s="161">
        <x:f t="shared" si="5"/>
        <x:v>0</x:v>
      </x:c>
      <x:c r="H8" s="160">
        <x:f t="shared" si="5"/>
        <x:v>0</x:v>
      </x:c>
      <x:c r="I8" s="161">
        <x:f t="shared" si="5"/>
        <x:v>0</x:v>
      </x:c>
      <x:c r="J8" s="160">
        <x:f t="shared" si="5"/>
        <x:v>0</x:v>
      </x:c>
      <x:c r="K8" s="160">
        <x:f t="shared" si="5"/>
        <x:v>0</x:v>
      </x:c>
      <x:c r="L8" s="161">
        <x:f t="shared" si="5"/>
        <x:v>0</x:v>
      </x:c>
      <x:c r="M8" s="160">
        <x:f t="shared" si="5"/>
        <x:v>0</x:v>
      </x:c>
      <x:c r="N8" s="160">
        <x:f t="shared" si="5"/>
        <x:v>0</x:v>
      </x:c>
      <x:c r="O8" s="160">
        <x:f t="shared" si="5"/>
        <x:v>0</x:v>
      </x:c>
      <x:c r="P8" s="160">
        <x:f t="shared" si="5"/>
        <x:v>0</x:v>
      </x:c>
      <x:c r="Q8" s="160">
        <x:f t="shared" si="5"/>
        <x:v>0</x:v>
      </x:c>
      <x:c r="R8" s="161">
        <x:f t="shared" si="5"/>
        <x:v>0</x:v>
      </x:c>
      <x:c r="S8" s="160">
        <x:f t="shared" si="5"/>
        <x:v>0</x:v>
      </x:c>
      <x:c r="T8" s="161">
        <x:f t="shared" si="5"/>
        <x:v>0</x:v>
      </x:c>
      <x:c r="U8" s="160">
        <x:f t="shared" si="5"/>
        <x:v>0</x:v>
      </x:c>
      <x:c r="V8" s="161">
        <x:f t="shared" si="5"/>
        <x:v>0</x:v>
      </x:c>
      <x:c r="W8" s="160">
        <x:f t="shared" si="5"/>
        <x:v>0</x:v>
      </x:c>
      <x:c r="X8" s="160">
        <x:f t="shared" si="5"/>
        <x:v>0</x:v>
      </x:c>
      <x:c r="Y8" s="160">
        <x:f t="shared" si="5"/>
        <x:v>0</x:v>
      </x:c>
      <x:c r="Z8" s="160">
        <x:f t="shared" si="5"/>
        <x:v>0</x:v>
      </x:c>
      <x:c r="AA8" s="160">
        <x:f t="shared" si="5"/>
        <x:v>0</x:v>
      </x:c>
      <x:c r="AB8" s="160">
        <x:f t="shared" si="5"/>
        <x:v>0</x:v>
      </x:c>
      <x:c r="AC8" s="160">
        <x:f t="shared" si="5"/>
        <x:v>0</x:v>
      </x:c>
      <x:c r="AD8" s="160">
        <x:f t="shared" si="5"/>
        <x:v>0</x:v>
      </x:c>
      <x:c r="AE8" s="160">
        <x:f t="shared" si="5"/>
        <x:v>0</x:v>
      </x:c>
      <x:c r="AF8" s="160">
        <x:f t="shared" si="5"/>
        <x:v>0</x:v>
      </x:c>
      <x:c r="AG8" s="160">
        <x:f t="shared" si="5"/>
        <x:v>0</x:v>
      </x:c>
      <x:c r="AH8" s="160">
        <x:f t="shared" si="5"/>
        <x:v>0</x:v>
      </x:c>
      <x:c r="AI8" s="160">
        <x:f t="shared" si="5"/>
        <x:v>0</x:v>
      </x:c>
      <x:c r="AJ8" s="160">
        <x:f t="shared" si="5"/>
        <x:v>0</x:v>
      </x:c>
      <x:c r="AK8" s="160">
        <x:f t="shared" si="5"/>
        <x:v>0</x:v>
      </x:c>
      <x:c r="AL8" s="287" t="s">
        <x:v>502</x:v>
      </x:c>
      <x:c r="AM8" s="160">
        <x:f>SUM(AM9:AM11)</x:f>
        <x:v>0</x:v>
      </x:c>
      <x:c r="AN8" s="161">
        <x:f t="shared" ref="AN8:CX8" si="6">SUM(AN9:AN11)</x:f>
        <x:v>0</x:v>
      </x:c>
      <x:c r="AO8" s="160">
        <x:f t="shared" si="6"/>
        <x:v>0</x:v>
      </x:c>
      <x:c r="AP8" s="160">
        <x:f t="shared" si="6"/>
        <x:v>0</x:v>
      </x:c>
      <x:c r="AQ8" s="160">
        <x:f t="shared" si="6"/>
        <x:v>0</x:v>
      </x:c>
      <x:c r="AR8" s="161">
        <x:f t="shared" si="6"/>
        <x:v>0</x:v>
      </x:c>
      <x:c r="AS8" s="160">
        <x:f t="shared" si="6"/>
        <x:v>0</x:v>
      </x:c>
      <x:c r="AT8" s="161">
        <x:f t="shared" si="6"/>
        <x:v>0</x:v>
      </x:c>
      <x:c r="AU8" s="160">
        <x:f t="shared" si="6"/>
        <x:v>0</x:v>
      </x:c>
      <x:c r="AV8" s="160">
        <x:f t="shared" si="6"/>
        <x:v>0</x:v>
      </x:c>
      <x:c r="AW8" s="160">
        <x:f t="shared" si="6"/>
        <x:v>0</x:v>
      </x:c>
      <x:c r="AX8" s="160">
        <x:f t="shared" si="6"/>
        <x:v>0</x:v>
      </x:c>
      <x:c r="AY8" s="160">
        <x:f t="shared" si="6"/>
        <x:v>0</x:v>
      </x:c>
      <x:c r="AZ8" s="160">
        <x:f t="shared" si="6"/>
        <x:v>0</x:v>
      </x:c>
      <x:c r="BA8" s="161">
        <x:f t="shared" si="6"/>
        <x:v>0</x:v>
      </x:c>
      <x:c r="BB8" s="160">
        <x:f t="shared" si="6"/>
        <x:v>0</x:v>
      </x:c>
      <x:c r="BC8" s="160">
        <x:f t="shared" si="6"/>
        <x:v>0</x:v>
      </x:c>
      <x:c r="BD8" s="160">
        <x:f t="shared" si="6"/>
        <x:v>0</x:v>
      </x:c>
      <x:c r="BE8" s="160">
        <x:f t="shared" si="6"/>
        <x:v>0</x:v>
      </x:c>
      <x:c r="BF8" s="160">
        <x:f t="shared" si="6"/>
        <x:v>0</x:v>
      </x:c>
      <x:c r="BG8" s="160">
        <x:f t="shared" si="6"/>
        <x:v>0</x:v>
      </x:c>
      <x:c r="BH8" s="160">
        <x:f t="shared" si="6"/>
        <x:v>0</x:v>
      </x:c>
      <x:c r="BI8" s="160">
        <x:f t="shared" si="6"/>
        <x:v>0</x:v>
      </x:c>
      <x:c r="BJ8" s="161">
        <x:f t="shared" si="6"/>
        <x:v>0</x:v>
      </x:c>
      <x:c r="BK8" s="160">
        <x:f t="shared" si="6"/>
        <x:v>0</x:v>
      </x:c>
      <x:c r="BL8" s="161">
        <x:f t="shared" si="6"/>
        <x:v>0</x:v>
      </x:c>
      <x:c r="BM8" s="160">
        <x:f t="shared" si="6"/>
        <x:v>0</x:v>
      </x:c>
      <x:c r="BN8" s="161">
        <x:f t="shared" si="6"/>
        <x:v>0</x:v>
      </x:c>
      <x:c r="BO8" s="160">
        <x:f t="shared" si="6"/>
        <x:v>0</x:v>
      </x:c>
      <x:c r="BP8" s="161">
        <x:f t="shared" si="6"/>
        <x:v>0</x:v>
      </x:c>
      <x:c r="BQ8" s="160">
        <x:f t="shared" si="6"/>
        <x:v>0</x:v>
      </x:c>
      <x:c r="BR8" s="160">
        <x:f t="shared" si="6"/>
        <x:v>0</x:v>
      </x:c>
      <x:c r="BS8" s="160">
        <x:f t="shared" si="6"/>
        <x:v>0</x:v>
      </x:c>
      <x:c r="BT8" s="160">
        <x:f t="shared" si="6"/>
        <x:v>0</x:v>
      </x:c>
      <x:c r="BU8" s="160">
        <x:f t="shared" si="6"/>
        <x:v>0</x:v>
      </x:c>
      <x:c r="BV8" s="287" t="s">
        <x:v>502</x:v>
      </x:c>
      <x:c r="BW8" s="160">
        <x:f t="shared" si="6"/>
        <x:v>0</x:v>
      </x:c>
      <x:c r="BX8" s="160">
        <x:f t="shared" si="6"/>
        <x:v>0</x:v>
      </x:c>
      <x:c r="BY8" s="161">
        <x:f t="shared" si="6"/>
        <x:v>0</x:v>
      </x:c>
      <x:c r="BZ8" s="160">
        <x:f t="shared" si="6"/>
        <x:v>0</x:v>
      </x:c>
      <x:c r="CA8" s="161">
        <x:f t="shared" si="6"/>
        <x:v>0</x:v>
      </x:c>
      <x:c r="CB8" s="160">
        <x:f t="shared" si="6"/>
        <x:v>0</x:v>
      </x:c>
      <x:c r="CC8" s="161">
        <x:f t="shared" si="6"/>
        <x:v>0</x:v>
      </x:c>
      <x:c r="CD8" s="160">
        <x:f t="shared" si="6"/>
        <x:v>0</x:v>
      </x:c>
      <x:c r="CE8" s="160">
        <x:f t="shared" si="6"/>
        <x:v>0</x:v>
      </x:c>
      <x:c r="CF8" s="161">
        <x:f t="shared" si="6"/>
        <x:v>0</x:v>
      </x:c>
      <x:c r="CG8" s="160">
        <x:f t="shared" si="6"/>
        <x:v>0</x:v>
      </x:c>
      <x:c r="CH8" s="160">
        <x:f t="shared" si="6"/>
        <x:v>0</x:v>
      </x:c>
      <x:c r="CI8" s="160">
        <x:f t="shared" si="6"/>
        <x:v>0</x:v>
      </x:c>
      <x:c r="CJ8" s="160">
        <x:f t="shared" si="6"/>
        <x:v>0</x:v>
      </x:c>
      <x:c r="CK8" s="160">
        <x:f t="shared" si="6"/>
        <x:v>0</x:v>
      </x:c>
      <x:c r="CL8" s="160">
        <x:f t="shared" si="6"/>
        <x:v>0</x:v>
      </x:c>
      <x:c r="CM8" s="160">
        <x:f t="shared" si="6"/>
        <x:v>0</x:v>
      </x:c>
      <x:c r="CN8" s="160">
        <x:f t="shared" si="6"/>
        <x:v>0</x:v>
      </x:c>
      <x:c r="CO8" s="160">
        <x:f t="shared" si="6"/>
        <x:v>0</x:v>
      </x:c>
      <x:c r="CP8" s="161">
        <x:f t="shared" si="6"/>
        <x:v>0</x:v>
      </x:c>
      <x:c r="CQ8" s="160">
        <x:f t="shared" si="6"/>
        <x:v>0</x:v>
      </x:c>
      <x:c r="CR8" s="161">
        <x:f t="shared" si="6"/>
        <x:v>0</x:v>
      </x:c>
      <x:c r="CS8" s="160">
        <x:f t="shared" si="6"/>
        <x:v>0</x:v>
      </x:c>
      <x:c r="CT8" s="160">
        <x:f t="shared" si="6"/>
        <x:v>0</x:v>
      </x:c>
      <x:c r="CU8" s="160">
        <x:f t="shared" si="6"/>
        <x:v>0</x:v>
      </x:c>
      <x:c r="CV8" s="160">
        <x:f t="shared" si="6"/>
        <x:v>0</x:v>
      </x:c>
      <x:c r="CW8" s="160">
        <x:f t="shared" si="6"/>
        <x:v>0</x:v>
      </x:c>
      <x:c r="CX8" s="160">
        <x:f t="shared" si="6"/>
        <x:v>0</x:v>
      </x:c>
      <x:c r="CY8" s="287" t="s">
        <x:v>502</x:v>
      </x:c>
      <x:c r="CZ8" s="160">
        <x:f t="shared" ref="CZ8:DG8" si="7">SUM(CZ9:CZ11)</x:f>
        <x:v>0</x:v>
      </x:c>
      <x:c r="DA8" s="161">
        <x:f t="shared" si="7"/>
        <x:v>0</x:v>
      </x:c>
      <x:c r="DB8" s="160">
        <x:f t="shared" si="7"/>
        <x:v>0</x:v>
      </x:c>
      <x:c r="DC8" s="161">
        <x:f t="shared" si="7"/>
        <x:v>0</x:v>
      </x:c>
      <x:c r="DD8" s="160">
        <x:f t="shared" si="7"/>
        <x:v>0</x:v>
      </x:c>
      <x:c r="DE8" s="161">
        <x:f t="shared" si="7"/>
        <x:v>0</x:v>
      </x:c>
      <x:c r="DF8" s="160">
        <x:f t="shared" si="7"/>
        <x:v>0</x:v>
      </x:c>
      <x:c r="DG8" s="165">
        <x:f t="shared" si="7"/>
        <x:v>0</x:v>
      </x:c>
    </x:row>
    <x:row r="9" spans="1:111" customHeight="1">
      <x:c r="A9" s="522" t="s">
        <x:v>2243</x:v>
      </x:c>
      <x:c r="B9" s="114"/>
      <x:c r="C9" s="73"/>
      <x:c r="D9" s="70"/>
      <x:c r="E9" s="73"/>
      <x:c r="F9" s="70"/>
      <x:c r="G9" s="73"/>
      <x:c r="H9" s="70"/>
      <x:c r="I9" s="73"/>
      <x:c r="J9" s="70"/>
      <x:c r="K9" s="70"/>
      <x:c r="L9" s="73"/>
      <x:c r="M9" s="70"/>
      <x:c r="N9" s="70"/>
      <x:c r="O9" s="70"/>
      <x:c r="P9" s="70"/>
      <x:c r="Q9" s="70"/>
      <x:c r="R9" s="73"/>
      <x:c r="S9" s="70"/>
      <x:c r="T9" s="73"/>
      <x:c r="U9" s="70"/>
      <x:c r="V9" s="73"/>
      <x:c r="W9" s="70"/>
      <x:c r="X9" s="70"/>
      <x:c r="Y9" s="70"/>
      <x:c r="Z9" s="70"/>
      <x:c r="AA9" s="70"/>
      <x:c r="AB9" s="70"/>
      <x:c r="AC9" s="70"/>
      <x:c r="AD9" s="70"/>
      <x:c r="AE9" s="70"/>
      <x:c r="AF9" s="70"/>
      <x:c r="AG9" s="70"/>
      <x:c r="AH9" s="70"/>
      <x:c r="AI9" s="70"/>
      <x:c r="AJ9" s="70"/>
      <x:c r="AK9" s="70"/>
      <x:c r="AL9" s="522" t="s">
        <x:v>2243</x:v>
      </x:c>
      <x:c r="AM9" s="70"/>
      <x:c r="AN9" s="73"/>
      <x:c r="AO9" s="70"/>
      <x:c r="AP9" s="70"/>
      <x:c r="AQ9" s="70"/>
      <x:c r="AR9" s="73"/>
      <x:c r="AS9" s="70"/>
      <x:c r="AT9" s="73"/>
      <x:c r="AU9" s="70"/>
      <x:c r="AV9" s="70"/>
      <x:c r="AW9" s="70"/>
      <x:c r="AX9" s="70"/>
      <x:c r="AY9" s="70"/>
      <x:c r="AZ9" s="70"/>
      <x:c r="BA9" s="73"/>
      <x:c r="BB9" s="70"/>
      <x:c r="BC9" s="70"/>
      <x:c r="BD9" s="70"/>
      <x:c r="BE9" s="70"/>
      <x:c r="BF9" s="70"/>
      <x:c r="BG9" s="70"/>
      <x:c r="BH9" s="70"/>
      <x:c r="BI9" s="70"/>
      <x:c r="BJ9" s="73"/>
      <x:c r="BK9" s="70"/>
      <x:c r="BL9" s="73"/>
      <x:c r="BM9" s="70"/>
      <x:c r="BN9" s="73"/>
      <x:c r="BO9" s="70"/>
      <x:c r="BP9" s="73"/>
      <x:c r="BQ9" s="70"/>
      <x:c r="BR9" s="70"/>
      <x:c r="BS9" s="70"/>
      <x:c r="BT9" s="70"/>
      <x:c r="BU9" s="70"/>
      <x:c r="BV9" s="522" t="s">
        <x:v>2243</x:v>
      </x:c>
      <x:c r="BW9" s="70"/>
      <x:c r="BX9" s="70"/>
      <x:c r="BY9" s="73"/>
      <x:c r="BZ9" s="70"/>
      <x:c r="CA9" s="73"/>
      <x:c r="CB9" s="70"/>
      <x:c r="CC9" s="73"/>
      <x:c r="CD9" s="70"/>
      <x:c r="CE9" s="70"/>
      <x:c r="CF9" s="73"/>
      <x:c r="CG9" s="70"/>
      <x:c r="CH9" s="70"/>
      <x:c r="CI9" s="70"/>
      <x:c r="CJ9" s="70"/>
      <x:c r="CK9" s="70"/>
      <x:c r="CL9" s="70"/>
      <x:c r="CM9" s="70"/>
      <x:c r="CN9" s="607"/>
      <x:c r="CO9" s="70"/>
      <x:c r="CP9" s="73"/>
      <x:c r="CQ9" s="70"/>
      <x:c r="CR9" s="73"/>
      <x:c r="CS9" s="70"/>
      <x:c r="CT9" s="70"/>
      <x:c r="CU9" s="70"/>
      <x:c r="CV9" s="70"/>
      <x:c r="CW9" s="70"/>
      <x:c r="CX9" s="70"/>
      <x:c r="CY9" s="522" t="s">
        <x:v>2243</x:v>
      </x:c>
      <x:c r="CZ9" s="70"/>
      <x:c r="DA9" s="73"/>
      <x:c r="DB9" s="70"/>
      <x:c r="DC9" s="73"/>
      <x:c r="DD9" s="70"/>
      <x:c r="DE9" s="73"/>
      <x:c r="DF9" s="70"/>
      <x:c r="DG9" s="104"/>
    </x:row>
    <x:row r="10" spans="1:111" customHeight="1">
      <x:c r="A10" s="522" t="s">
        <x:v>2669</x:v>
      </x:c>
      <x:c r="B10" s="114"/>
      <x:c r="C10" s="73"/>
      <x:c r="D10" s="70"/>
      <x:c r="E10" s="743"/>
      <x:c r="F10" s="70"/>
      <x:c r="G10" s="73"/>
      <x:c r="H10" s="70"/>
      <x:c r="I10" s="73"/>
      <x:c r="J10" s="70"/>
      <x:c r="K10" s="70"/>
      <x:c r="L10" s="73"/>
      <x:c r="M10" s="70"/>
      <x:c r="N10" s="70"/>
      <x:c r="O10" s="70"/>
      <x:c r="P10" s="70"/>
      <x:c r="Q10" s="70"/>
      <x:c r="R10" s="73"/>
      <x:c r="S10" s="70"/>
      <x:c r="T10" s="73"/>
      <x:c r="U10" s="70"/>
      <x:c r="V10" s="73"/>
      <x:c r="W10" s="70"/>
      <x:c r="X10" s="70"/>
      <x:c r="Y10" s="70"/>
      <x:c r="Z10" s="70"/>
      <x:c r="AA10" s="70"/>
      <x:c r="AB10" s="70"/>
      <x:c r="AC10" s="70"/>
      <x:c r="AD10" s="70"/>
      <x:c r="AE10" s="70"/>
      <x:c r="AF10" s="70"/>
      <x:c r="AG10" s="70"/>
      <x:c r="AH10" s="70"/>
      <x:c r="AI10" s="70"/>
      <x:c r="AJ10" s="70"/>
      <x:c r="AK10" s="70"/>
      <x:c r="AL10" s="522" t="s">
        <x:v>2669</x:v>
      </x:c>
      <x:c r="AM10" s="70"/>
      <x:c r="AN10" s="73"/>
      <x:c r="AO10" s="70"/>
      <x:c r="AP10" s="70"/>
      <x:c r="AQ10" s="70"/>
      <x:c r="AR10" s="73"/>
      <x:c r="AS10" s="70"/>
      <x:c r="AT10" s="73"/>
      <x:c r="AU10" s="70"/>
      <x:c r="AV10" s="70"/>
      <x:c r="AW10" s="70"/>
      <x:c r="AX10" s="70"/>
      <x:c r="AY10" s="70"/>
      <x:c r="AZ10" s="70"/>
      <x:c r="BA10" s="73"/>
      <x:c r="BB10" s="70"/>
      <x:c r="BC10" s="70"/>
      <x:c r="BD10" s="70"/>
      <x:c r="BE10" s="70"/>
      <x:c r="BF10" s="70"/>
      <x:c r="BG10" s="70"/>
      <x:c r="BH10" s="70"/>
      <x:c r="BI10" s="70"/>
      <x:c r="BJ10" s="73"/>
      <x:c r="BK10" s="70"/>
      <x:c r="BL10" s="73"/>
      <x:c r="BM10" s="70"/>
      <x:c r="BN10" s="73"/>
      <x:c r="BO10" s="70"/>
      <x:c r="BP10" s="73"/>
      <x:c r="BQ10" s="70"/>
      <x:c r="BR10" s="70"/>
      <x:c r="BS10" s="70"/>
      <x:c r="BT10" s="70"/>
      <x:c r="BU10" s="70"/>
      <x:c r="BV10" s="522" t="s">
        <x:v>2669</x:v>
      </x:c>
      <x:c r="BW10" s="70"/>
      <x:c r="BX10" s="70"/>
      <x:c r="BY10" s="73"/>
      <x:c r="BZ10" s="70"/>
      <x:c r="CA10" s="73"/>
      <x:c r="CB10" s="70"/>
      <x:c r="CC10" s="73"/>
      <x:c r="CD10" s="70"/>
      <x:c r="CE10" s="70"/>
      <x:c r="CF10" s="73"/>
      <x:c r="CG10" s="70"/>
      <x:c r="CH10" s="70"/>
      <x:c r="CI10" s="70"/>
      <x:c r="CJ10" s="70"/>
      <x:c r="CK10" s="70"/>
      <x:c r="CL10" s="70"/>
      <x:c r="CM10" s="70"/>
      <x:c r="CN10" s="607"/>
      <x:c r="CO10" s="70"/>
      <x:c r="CP10" s="73"/>
      <x:c r="CQ10" s="70"/>
      <x:c r="CR10" s="73"/>
      <x:c r="CS10" s="70"/>
      <x:c r="CT10" s="70"/>
      <x:c r="CU10" s="70"/>
      <x:c r="CV10" s="70"/>
      <x:c r="CW10" s="70"/>
      <x:c r="CX10" s="70"/>
      <x:c r="CY10" s="522" t="s">
        <x:v>2669</x:v>
      </x:c>
      <x:c r="CZ10" s="70"/>
      <x:c r="DA10" s="73"/>
      <x:c r="DB10" s="70"/>
      <x:c r="DC10" s="73"/>
      <x:c r="DD10" s="70"/>
      <x:c r="DE10" s="73"/>
      <x:c r="DF10" s="70"/>
      <x:c r="DG10" s="104"/>
    </x:row>
    <x:row r="11" spans="1:111" customHeight="1">
      <x:c r="A11" s="524" t="s">
        <x:v>2231</x:v>
      </x:c>
      <x:c r="B11" s="477"/>
      <x:c r="C11" s="478"/>
      <x:c r="D11" s="479"/>
      <x:c r="E11" s="525"/>
      <x:c r="F11" s="479"/>
      <x:c r="G11" s="478"/>
      <x:c r="H11" s="479"/>
      <x:c r="I11" s="478"/>
      <x:c r="J11" s="479"/>
      <x:c r="K11" s="479"/>
      <x:c r="L11" s="478"/>
      <x:c r="M11" s="479"/>
      <x:c r="N11" s="479"/>
      <x:c r="O11" s="479"/>
      <x:c r="P11" s="479"/>
      <x:c r="Q11" s="479"/>
      <x:c r="R11" s="478"/>
      <x:c r="S11" s="479"/>
      <x:c r="T11" s="478"/>
      <x:c r="U11" s="479"/>
      <x:c r="V11" s="478"/>
      <x:c r="W11" s="479"/>
      <x:c r="X11" s="479"/>
      <x:c r="Y11" s="479"/>
      <x:c r="Z11" s="479"/>
      <x:c r="AA11" s="479"/>
      <x:c r="AB11" s="479"/>
      <x:c r="AC11" s="479"/>
      <x:c r="AD11" s="479"/>
      <x:c r="AE11" s="479"/>
      <x:c r="AF11" s="479"/>
      <x:c r="AG11" s="479"/>
      <x:c r="AH11" s="479"/>
      <x:c r="AI11" s="479"/>
      <x:c r="AJ11" s="479"/>
      <x:c r="AK11" s="479"/>
      <x:c r="AL11" s="524" t="s">
        <x:v>2231</x:v>
      </x:c>
      <x:c r="AM11" s="479"/>
      <x:c r="AN11" s="478"/>
      <x:c r="AO11" s="479"/>
      <x:c r="AP11" s="479"/>
      <x:c r="AQ11" s="479"/>
      <x:c r="AR11" s="478"/>
      <x:c r="AS11" s="479"/>
      <x:c r="AT11" s="478"/>
      <x:c r="AU11" s="479"/>
      <x:c r="AV11" s="479"/>
      <x:c r="AW11" s="479"/>
      <x:c r="AX11" s="479"/>
      <x:c r="AY11" s="479"/>
      <x:c r="AZ11" s="479"/>
      <x:c r="BA11" s="478"/>
      <x:c r="BB11" s="479"/>
      <x:c r="BC11" s="479"/>
      <x:c r="BD11" s="479"/>
      <x:c r="BE11" s="479"/>
      <x:c r="BF11" s="479"/>
      <x:c r="BG11" s="479"/>
      <x:c r="BH11" s="479"/>
      <x:c r="BI11" s="479"/>
      <x:c r="BJ11" s="478"/>
      <x:c r="BK11" s="479"/>
      <x:c r="BL11" s="478"/>
      <x:c r="BM11" s="479"/>
      <x:c r="BN11" s="478"/>
      <x:c r="BO11" s="479"/>
      <x:c r="BP11" s="478"/>
      <x:c r="BQ11" s="479"/>
      <x:c r="BR11" s="479"/>
      <x:c r="BS11" s="479"/>
      <x:c r="BT11" s="479"/>
      <x:c r="BU11" s="479"/>
      <x:c r="BV11" s="524" t="s">
        <x:v>2231</x:v>
      </x:c>
      <x:c r="BW11" s="479"/>
      <x:c r="BX11" s="479"/>
      <x:c r="BY11" s="478"/>
      <x:c r="BZ11" s="479"/>
      <x:c r="CA11" s="478"/>
      <x:c r="CB11" s="479"/>
      <x:c r="CC11" s="478"/>
      <x:c r="CD11" s="479"/>
      <x:c r="CE11" s="479"/>
      <x:c r="CF11" s="478"/>
      <x:c r="CG11" s="479"/>
      <x:c r="CH11" s="479"/>
      <x:c r="CI11" s="479"/>
      <x:c r="CJ11" s="479"/>
      <x:c r="CK11" s="479"/>
      <x:c r="CL11" s="479"/>
      <x:c r="CM11" s="479"/>
      <x:c r="CN11" s="609"/>
      <x:c r="CO11" s="479"/>
      <x:c r="CP11" s="478"/>
      <x:c r="CQ11" s="479"/>
      <x:c r="CR11" s="478"/>
      <x:c r="CS11" s="479"/>
      <x:c r="CT11" s="479"/>
      <x:c r="CU11" s="479"/>
      <x:c r="CV11" s="479"/>
      <x:c r="CW11" s="479"/>
      <x:c r="CX11" s="479"/>
      <x:c r="CY11" s="524" t="s">
        <x:v>2231</x:v>
      </x:c>
      <x:c r="CZ11" s="479"/>
      <x:c r="DA11" s="478"/>
      <x:c r="DB11" s="479"/>
      <x:c r="DC11" s="478"/>
      <x:c r="DD11" s="479"/>
      <x:c r="DE11" s="478"/>
      <x:c r="DF11" s="479"/>
      <x:c r="DG11" s="500"/>
    </x:row>
    <x:row r="12" spans="1:111" customHeight="1">
      <x:c r="A12" s="210" t="s">
        <x:v>2075</x:v>
      </x:c>
      <x:c r="B12" s="346">
        <x:f>B13+B85</x:f>
        <x:v>17</x:v>
      </x:c>
      <x:c r="C12" s="347">
        <x:f t="shared" ref="C12:BN12" si="8">C13+C85</x:f>
        <x:v>29965</x:v>
      </x:c>
      <x:c r="D12" s="348">
        <x:f t="shared" si="8"/>
        <x:v>26</x:v>
      </x:c>
      <x:c r="E12" s="347">
        <x:f t="shared" si="8"/>
        <x:v>108624</x:v>
      </x:c>
      <x:c r="F12" s="348">
        <x:f t="shared" si="8"/>
        <x:v>15</x:v>
      </x:c>
      <x:c r="G12" s="347">
        <x:f t="shared" si="8"/>
        <x:v>29.539999999999999</x:v>
      </x:c>
      <x:c r="H12" s="348">
        <x:f t="shared" si="8"/>
        <x:v>4</x:v>
      </x:c>
      <x:c r="I12" s="347">
        <x:f t="shared" si="8"/>
        <x:v>16</x:v>
      </x:c>
      <x:c r="J12" s="348">
        <x:f t="shared" si="8"/>
        <x:v>54</x:v>
      </x:c>
      <x:c r="K12" s="348">
        <x:f t="shared" si="8"/>
        <x:v>7</x:v>
      </x:c>
      <x:c r="L12" s="347">
        <x:f t="shared" si="8"/>
        <x:v>8407</x:v>
      </x:c>
      <x:c r="M12" s="348">
        <x:f t="shared" si="8"/>
        <x:v>8</x:v>
      </x:c>
      <x:c r="N12" s="348">
        <x:f t="shared" si="8"/>
        <x:v>0</x:v>
      </x:c>
      <x:c r="O12" s="348">
        <x:f t="shared" si="8"/>
        <x:v>4</x:v>
      </x:c>
      <x:c r="P12" s="348">
        <x:f t="shared" si="8"/>
        <x:v>6</x:v>
      </x:c>
      <x:c r="Q12" s="348">
        <x:f t="shared" si="8"/>
        <x:v>0</x:v>
      </x:c>
      <x:c r="R12" s="347">
        <x:f t="shared" si="8"/>
        <x:v>0</x:v>
      </x:c>
      <x:c r="S12" s="348">
        <x:f t="shared" si="8"/>
        <x:v>86</x:v>
      </x:c>
      <x:c r="T12" s="347">
        <x:f t="shared" si="8"/>
        <x:v>1697.8</x:v>
      </x:c>
      <x:c r="U12" s="348">
        <x:f t="shared" si="8"/>
        <x:v>1</x:v>
      </x:c>
      <x:c r="V12" s="347">
        <x:f t="shared" si="8"/>
        <x:v>97</x:v>
      </x:c>
      <x:c r="W12" s="348">
        <x:f t="shared" si="8"/>
        <x:v>15</x:v>
      </x:c>
      <x:c r="X12" s="348">
        <x:f t="shared" si="8"/>
        <x:v>1001</x:v>
      </x:c>
      <x:c r="Y12" s="348">
        <x:f t="shared" si="8"/>
        <x:v>14</x:v>
      </x:c>
      <x:c r="Z12" s="348">
        <x:f t="shared" si="8"/>
        <x:v>32</x:v>
      </x:c>
      <x:c r="AA12" s="348">
        <x:f t="shared" si="8"/>
        <x:v>29</x:v>
      </x:c>
      <x:c r="AB12" s="348">
        <x:f t="shared" si="8"/>
        <x:v>6</x:v>
      </x:c>
      <x:c r="AC12" s="348">
        <x:f t="shared" si="8"/>
        <x:v>12</x:v>
      </x:c>
      <x:c r="AD12" s="348">
        <x:f t="shared" si="8"/>
        <x:v>19</x:v>
      </x:c>
      <x:c r="AE12" s="348">
        <x:f t="shared" si="8"/>
        <x:v>1</x:v>
      </x:c>
      <x:c r="AF12" s="348">
        <x:f t="shared" si="8"/>
        <x:v>0</x:v>
      </x:c>
      <x:c r="AG12" s="348">
        <x:f t="shared" si="8"/>
        <x:v>33</x:v>
      </x:c>
      <x:c r="AH12" s="348">
        <x:f t="shared" si="8"/>
        <x:v>2</x:v>
      </x:c>
      <x:c r="AI12" s="348">
        <x:f t="shared" si="8"/>
        <x:v>3</x:v>
      </x:c>
      <x:c r="AJ12" s="348">
        <x:f t="shared" si="8"/>
        <x:v>42</x:v>
      </x:c>
      <x:c r="AK12" s="348">
        <x:f t="shared" si="8"/>
        <x:v>76</x:v>
      </x:c>
      <x:c r="AL12" s="210" t="s">
        <x:v>2075</x:v>
      </x:c>
      <x:c r="AM12" s="348">
        <x:f t="shared" si="8"/>
        <x:v>5</x:v>
      </x:c>
      <x:c r="AN12" s="347">
        <x:f t="shared" si="8"/>
        <x:v>12850</x:v>
      </x:c>
      <x:c r="AO12" s="348">
        <x:f t="shared" si="8"/>
        <x:v>3</x:v>
      </x:c>
      <x:c r="AP12" s="348">
        <x:f t="shared" si="8"/>
        <x:v>9</x:v>
      </x:c>
      <x:c r="AQ12" s="348">
        <x:f t="shared" si="8"/>
        <x:v>0</x:v>
      </x:c>
      <x:c r="AR12" s="347">
        <x:f t="shared" si="8"/>
        <x:v>0</x:v>
      </x:c>
      <x:c r="AS12" s="348">
        <x:f t="shared" si="8"/>
        <x:v>0</x:v>
      </x:c>
      <x:c r="AT12" s="347">
        <x:f t="shared" si="8"/>
        <x:v>0</x:v>
      </x:c>
      <x:c r="AU12" s="348">
        <x:f t="shared" si="8"/>
        <x:v>0</x:v>
      </x:c>
      <x:c r="AV12" s="348">
        <x:f t="shared" si="8"/>
        <x:v>0</x:v>
      </x:c>
      <x:c r="AW12" s="348">
        <x:f t="shared" si="8"/>
        <x:v>0</x:v>
      </x:c>
      <x:c r="AX12" s="348">
        <x:f t="shared" si="8"/>
        <x:v>3</x:v>
      </x:c>
      <x:c r="AY12" s="348">
        <x:f t="shared" si="8"/>
        <x:v>1</x:v>
      </x:c>
      <x:c r="AZ12" s="348">
        <x:f t="shared" si="8"/>
        <x:v>25</x:v>
      </x:c>
      <x:c r="BA12" s="347">
        <x:f t="shared" si="8"/>
        <x:v>78</x:v>
      </x:c>
      <x:c r="BB12" s="348">
        <x:f t="shared" si="8"/>
        <x:v>0</x:v>
      </x:c>
      <x:c r="BC12" s="348">
        <x:f t="shared" si="8"/>
        <x:v>0</x:v>
      </x:c>
      <x:c r="BD12" s="348">
        <x:f t="shared" si="8"/>
        <x:v>2</x:v>
      </x:c>
      <x:c r="BE12" s="348">
        <x:f t="shared" si="8"/>
        <x:v>100</x:v>
      </x:c>
      <x:c r="BF12" s="348">
        <x:f t="shared" si="8"/>
        <x:v>743</x:v>
      </x:c>
      <x:c r="BG12" s="348">
        <x:f t="shared" si="8"/>
        <x:v>29</x:v>
      </x:c>
      <x:c r="BH12" s="348">
        <x:f t="shared" si="8"/>
        <x:v>27</x:v>
      </x:c>
      <x:c r="BI12" s="348">
        <x:f t="shared" si="8"/>
        <x:v>0</x:v>
      </x:c>
      <x:c r="BJ12" s="347">
        <x:f t="shared" si="8"/>
        <x:v>0</x:v>
      </x:c>
      <x:c r="BK12" s="348">
        <x:f t="shared" si="8"/>
        <x:v>0</x:v>
      </x:c>
      <x:c r="BL12" s="347">
        <x:f t="shared" si="8"/>
        <x:v>0</x:v>
      </x:c>
      <x:c r="BM12" s="348">
        <x:f t="shared" si="8"/>
        <x:v>1</x:v>
      </x:c>
      <x:c r="BN12" s="347">
        <x:f t="shared" si="8"/>
        <x:v>500</x:v>
      </x:c>
      <x:c r="BO12" s="348">
        <x:f t="shared" ref="BO12:DG12" si="9">BO13+BO85</x:f>
        <x:v>4</x:v>
      </x:c>
      <x:c r="BP12" s="347">
        <x:f t="shared" si="9"/>
        <x:v>3392</x:v>
      </x:c>
      <x:c r="BQ12" s="348">
        <x:f t="shared" si="9"/>
        <x:v>1</x:v>
      </x:c>
      <x:c r="BR12" s="348">
        <x:f t="shared" si="9"/>
        <x:v>0</x:v>
      </x:c>
      <x:c r="BS12" s="348">
        <x:f t="shared" si="9"/>
        <x:v>14</x:v>
      </x:c>
      <x:c r="BT12" s="348">
        <x:f t="shared" si="9"/>
        <x:v>0</x:v>
      </x:c>
      <x:c r="BU12" s="348">
        <x:f t="shared" si="9"/>
        <x:v>0</x:v>
      </x:c>
      <x:c r="BV12" s="210" t="s">
        <x:v>2075</x:v>
      </x:c>
      <x:c r="BW12" s="348">
        <x:f t="shared" si="9"/>
        <x:v>4</x:v>
      </x:c>
      <x:c r="BX12" s="348">
        <x:f t="shared" si="9"/>
        <x:v>63</x:v>
      </x:c>
      <x:c r="BY12" s="347">
        <x:f t="shared" si="9"/>
        <x:v>3018</x:v>
      </x:c>
      <x:c r="BZ12" s="348">
        <x:f t="shared" si="9"/>
        <x:v>0</x:v>
      </x:c>
      <x:c r="CA12" s="347">
        <x:f t="shared" si="9"/>
        <x:v>0</x:v>
      </x:c>
      <x:c r="CB12" s="348">
        <x:f t="shared" si="9"/>
        <x:v>1</x:v>
      </x:c>
      <x:c r="CC12" s="347">
        <x:f t="shared" si="9"/>
        <x:v>103.68000000000001</x:v>
      </x:c>
      <x:c r="CD12" s="348">
        <x:f t="shared" si="9"/>
        <x:v>0</x:v>
      </x:c>
      <x:c r="CE12" s="348">
        <x:f t="shared" si="9"/>
        <x:v>29</x:v>
      </x:c>
      <x:c r="CF12" s="347">
        <x:f t="shared" si="9"/>
        <x:v>789.69999999999993</x:v>
      </x:c>
      <x:c r="CG12" s="348">
        <x:f t="shared" si="9"/>
        <x:v>3</x:v>
      </x:c>
      <x:c r="CH12" s="348">
        <x:f t="shared" si="9"/>
        <x:v>4</x:v>
      </x:c>
      <x:c r="CI12" s="348">
        <x:f t="shared" si="9"/>
        <x:v>14</x:v>
      </x:c>
      <x:c r="CJ12" s="348">
        <x:f t="shared" si="9"/>
        <x:v>53</x:v>
      </x:c>
      <x:c r="CK12" s="348">
        <x:f t="shared" si="9"/>
        <x:v>9</x:v>
      </x:c>
      <x:c r="CL12" s="348">
        <x:f t="shared" si="9"/>
        <x:v>0</x:v>
      </x:c>
      <x:c r="CM12" s="348">
        <x:f t="shared" si="9"/>
        <x:v>0</x:v>
      </x:c>
      <x:c r="CN12" s="348">
        <x:f t="shared" si="9"/>
        <x:v>0</x:v>
      </x:c>
      <x:c r="CO12" s="348">
        <x:f t="shared" si="9"/>
        <x:v>5</x:v>
      </x:c>
      <x:c r="CP12" s="347">
        <x:f t="shared" si="9"/>
        <x:v>978</x:v>
      </x:c>
      <x:c r="CQ12" s="348">
        <x:f t="shared" si="9"/>
        <x:v>39</x:v>
      </x:c>
      <x:c r="CR12" s="347">
        <x:f t="shared" si="9"/>
        <x:v>8942.8999999999996</x:v>
      </x:c>
      <x:c r="CS12" s="348">
        <x:f t="shared" si="9"/>
        <x:v>752</x:v>
      </x:c>
      <x:c r="CT12" s="348">
        <x:f t="shared" si="9"/>
        <x:v>9</x:v>
      </x:c>
      <x:c r="CU12" s="348">
        <x:f t="shared" si="9"/>
        <x:v>80</x:v>
      </x:c>
      <x:c r="CV12" s="348">
        <x:f t="shared" si="9"/>
        <x:v>120</x:v>
      </x:c>
      <x:c r="CW12" s="348">
        <x:f t="shared" si="9"/>
        <x:v>26</x:v>
      </x:c>
      <x:c r="CX12" s="348">
        <x:f t="shared" si="9"/>
        <x:v>29</x:v>
      </x:c>
      <x:c r="CY12" s="210" t="s">
        <x:v>2075</x:v>
      </x:c>
      <x:c r="CZ12" s="348">
        <x:f t="shared" si="9"/>
        <x:v>27</x:v>
      </x:c>
      <x:c r="DA12" s="347">
        <x:f t="shared" si="9"/>
        <x:v>8344.6700000000001</x:v>
      </x:c>
      <x:c r="DB12" s="348">
        <x:f t="shared" si="9"/>
        <x:v>422</x:v>
      </x:c>
      <x:c r="DC12" s="347">
        <x:f t="shared" si="9"/>
        <x:v>18795.5</x:v>
      </x:c>
      <x:c r="DD12" s="348">
        <x:f t="shared" si="9"/>
        <x:v>0</x:v>
      </x:c>
      <x:c r="DE12" s="347">
        <x:f t="shared" si="9"/>
        <x:v>0</x:v>
      </x:c>
      <x:c r="DF12" s="348">
        <x:f t="shared" si="9"/>
        <x:v>422</x:v>
      </x:c>
      <x:c r="DG12" s="349">
        <x:f t="shared" si="9"/>
        <x:v>18795.5</x:v>
      </x:c>
    </x:row>
    <x:row r="13" spans="1:111" customHeight="1">
      <x:c r="A13" s="350" t="s">
        <x:v>1611</x:v>
      </x:c>
      <x:c r="B13" s="167">
        <x:f t="shared" ref="B13:AK13" si="10">B14+B25+B62</x:f>
        <x:v>9</x:v>
      </x:c>
      <x:c r="C13" s="161">
        <x:f t="shared" si="10"/>
        <x:v>5929</x:v>
      </x:c>
      <x:c r="D13" s="160">
        <x:f t="shared" si="10"/>
        <x:v>9</x:v>
      </x:c>
      <x:c r="E13" s="161">
        <x:f t="shared" si="10"/>
        <x:v>15045</x:v>
      </x:c>
      <x:c r="F13" s="160">
        <x:f t="shared" si="10"/>
        <x:v>15</x:v>
      </x:c>
      <x:c r="G13" s="161">
        <x:f t="shared" si="10"/>
        <x:v>29.539999999999999</x:v>
      </x:c>
      <x:c r="H13" s="160">
        <x:f t="shared" si="10"/>
        <x:v>4</x:v>
      </x:c>
      <x:c r="I13" s="161">
        <x:f t="shared" si="10"/>
        <x:v>16</x:v>
      </x:c>
      <x:c r="J13" s="160">
        <x:f t="shared" si="10"/>
        <x:v>44</x:v>
      </x:c>
      <x:c r="K13" s="160">
        <x:f t="shared" si="10"/>
        <x:v>2</x:v>
      </x:c>
      <x:c r="L13" s="161">
        <x:f t="shared" si="10"/>
        <x:v>68</x:v>
      </x:c>
      <x:c r="M13" s="160">
        <x:f t="shared" si="10"/>
        <x:v>7</x:v>
      </x:c>
      <x:c r="N13" s="160">
        <x:f t="shared" si="10"/>
        <x:v>0</x:v>
      </x:c>
      <x:c r="O13" s="160">
        <x:f t="shared" si="10"/>
        <x:v>4</x:v>
      </x:c>
      <x:c r="P13" s="160">
        <x:f t="shared" si="10"/>
        <x:v>6</x:v>
      </x:c>
      <x:c r="Q13" s="160">
        <x:f t="shared" si="10"/>
        <x:v>0</x:v>
      </x:c>
      <x:c r="R13" s="161">
        <x:f t="shared" si="10"/>
        <x:v>0</x:v>
      </x:c>
      <x:c r="S13" s="160">
        <x:f t="shared" si="10"/>
        <x:v>70</x:v>
      </x:c>
      <x:c r="T13" s="161">
        <x:f t="shared" si="10"/>
        <x:v>1219.8</x:v>
      </x:c>
      <x:c r="U13" s="160">
        <x:f t="shared" si="10"/>
        <x:v>1</x:v>
      </x:c>
      <x:c r="V13" s="161">
        <x:f t="shared" si="10"/>
        <x:v>97</x:v>
      </x:c>
      <x:c r="W13" s="160">
        <x:f t="shared" si="10"/>
        <x:v>12</x:v>
      </x:c>
      <x:c r="X13" s="160">
        <x:f t="shared" si="10"/>
        <x:v>860</x:v>
      </x:c>
      <x:c r="Y13" s="160">
        <x:f t="shared" si="10"/>
        <x:v>14</x:v>
      </x:c>
      <x:c r="Z13" s="160">
        <x:f t="shared" si="10"/>
        <x:v>32</x:v>
      </x:c>
      <x:c r="AA13" s="160">
        <x:f t="shared" si="10"/>
        <x:v>29</x:v>
      </x:c>
      <x:c r="AB13" s="160">
        <x:f t="shared" si="10"/>
        <x:v>6</x:v>
      </x:c>
      <x:c r="AC13" s="160">
        <x:f t="shared" si="10"/>
        <x:v>12</x:v>
      </x:c>
      <x:c r="AD13" s="160">
        <x:f t="shared" si="10"/>
        <x:v>19</x:v>
      </x:c>
      <x:c r="AE13" s="160">
        <x:f t="shared" si="10"/>
        <x:v>1</x:v>
      </x:c>
      <x:c r="AF13" s="160">
        <x:f t="shared" si="10"/>
        <x:v>0</x:v>
      </x:c>
      <x:c r="AG13" s="160">
        <x:f t="shared" si="10"/>
        <x:v>33</x:v>
      </x:c>
      <x:c r="AH13" s="160">
        <x:f t="shared" si="10"/>
        <x:v>2</x:v>
      </x:c>
      <x:c r="AI13" s="160">
        <x:f t="shared" si="10"/>
        <x:v>3</x:v>
      </x:c>
      <x:c r="AJ13" s="160">
        <x:f t="shared" si="10"/>
        <x:v>42</x:v>
      </x:c>
      <x:c r="AK13" s="160">
        <x:f t="shared" si="10"/>
        <x:v>76</x:v>
      </x:c>
      <x:c r="AL13" s="350" t="s">
        <x:v>1611</x:v>
      </x:c>
      <x:c r="AM13" s="160">
        <x:f t="shared" ref="AM13:BU13" si="11">AM14+AM25+AM62</x:f>
        <x:v>5</x:v>
      </x:c>
      <x:c r="AN13" s="161">
        <x:f t="shared" si="11"/>
        <x:v>12850</x:v>
      </x:c>
      <x:c r="AO13" s="160">
        <x:f t="shared" si="11"/>
        <x:v>2</x:v>
      </x:c>
      <x:c r="AP13" s="160">
        <x:f t="shared" si="11"/>
        <x:v>7</x:v>
      </x:c>
      <x:c r="AQ13" s="160">
        <x:f t="shared" si="11"/>
        <x:v>0</x:v>
      </x:c>
      <x:c r="AR13" s="161">
        <x:f t="shared" si="11"/>
        <x:v>0</x:v>
      </x:c>
      <x:c r="AS13" s="160">
        <x:f t="shared" si="11"/>
        <x:v>0</x:v>
      </x:c>
      <x:c r="AT13" s="161">
        <x:f t="shared" si="11"/>
        <x:v>0</x:v>
      </x:c>
      <x:c r="AU13" s="160">
        <x:f t="shared" si="11"/>
        <x:v>0</x:v>
      </x:c>
      <x:c r="AV13" s="160">
        <x:f t="shared" si="11"/>
        <x:v>0</x:v>
      </x:c>
      <x:c r="AW13" s="160">
        <x:f t="shared" si="11"/>
        <x:v>0</x:v>
      </x:c>
      <x:c r="AX13" s="160">
        <x:f t="shared" si="11"/>
        <x:v>3</x:v>
      </x:c>
      <x:c r="AY13" s="160">
        <x:f t="shared" si="11"/>
        <x:v>1</x:v>
      </x:c>
      <x:c r="AZ13" s="160">
        <x:f t="shared" si="11"/>
        <x:v>25</x:v>
      </x:c>
      <x:c r="BA13" s="161">
        <x:f t="shared" si="11"/>
        <x:v>78</x:v>
      </x:c>
      <x:c r="BB13" s="160">
        <x:f t="shared" si="11"/>
        <x:v>0</x:v>
      </x:c>
      <x:c r="BC13" s="160">
        <x:f t="shared" si="11"/>
        <x:v>0</x:v>
      </x:c>
      <x:c r="BD13" s="160">
        <x:f t="shared" si="11"/>
        <x:v>2</x:v>
      </x:c>
      <x:c r="BE13" s="160">
        <x:f t="shared" si="11"/>
        <x:v>97</x:v>
      </x:c>
      <x:c r="BF13" s="160">
        <x:f t="shared" si="11"/>
        <x:v>721</x:v>
      </x:c>
      <x:c r="BG13" s="160">
        <x:f t="shared" si="11"/>
        <x:v>29</x:v>
      </x:c>
      <x:c r="BH13" s="160">
        <x:f t="shared" si="11"/>
        <x:v>27</x:v>
      </x:c>
      <x:c r="BI13" s="160">
        <x:f t="shared" si="11"/>
        <x:v>0</x:v>
      </x:c>
      <x:c r="BJ13" s="161">
        <x:f t="shared" si="11"/>
        <x:v>0</x:v>
      </x:c>
      <x:c r="BK13" s="160">
        <x:f t="shared" si="11"/>
        <x:v>0</x:v>
      </x:c>
      <x:c r="BL13" s="161">
        <x:f t="shared" si="11"/>
        <x:v>0</x:v>
      </x:c>
      <x:c r="BM13" s="160">
        <x:f t="shared" si="11"/>
        <x:v>1</x:v>
      </x:c>
      <x:c r="BN13" s="161">
        <x:f t="shared" si="11"/>
        <x:v>500</x:v>
      </x:c>
      <x:c r="BO13" s="160">
        <x:f t="shared" si="11"/>
        <x:v>1</x:v>
      </x:c>
      <x:c r="BP13" s="161">
        <x:f t="shared" si="11"/>
        <x:v>718</x:v>
      </x:c>
      <x:c r="BQ13" s="160">
        <x:f t="shared" si="11"/>
        <x:v>1</x:v>
      </x:c>
      <x:c r="BR13" s="160">
        <x:f t="shared" si="11"/>
        <x:v>0</x:v>
      </x:c>
      <x:c r="BS13" s="160">
        <x:f t="shared" si="11"/>
        <x:v>6</x:v>
      </x:c>
      <x:c r="BT13" s="160">
        <x:f t="shared" si="11"/>
        <x:v>0</x:v>
      </x:c>
      <x:c r="BU13" s="160">
        <x:f t="shared" si="11"/>
        <x:v>0</x:v>
      </x:c>
      <x:c r="BV13" s="350" t="s">
        <x:v>1611</x:v>
      </x:c>
      <x:c r="BW13" s="160">
        <x:f t="shared" ref="BW13:CX13" si="12">BW14+BW25+BW62</x:f>
        <x:v>3</x:v>
      </x:c>
      <x:c r="BX13" s="160">
        <x:f t="shared" si="12"/>
        <x:v>48</x:v>
      </x:c>
      <x:c r="BY13" s="161">
        <x:f t="shared" si="12"/>
        <x:v>2523</x:v>
      </x:c>
      <x:c r="BZ13" s="160">
        <x:f t="shared" si="12"/>
        <x:v>0</x:v>
      </x:c>
      <x:c r="CA13" s="161">
        <x:f t="shared" si="12"/>
        <x:v>0</x:v>
      </x:c>
      <x:c r="CB13" s="160">
        <x:f t="shared" si="12"/>
        <x:v>0</x:v>
      </x:c>
      <x:c r="CC13" s="161">
        <x:f t="shared" si="12"/>
        <x:v>0</x:v>
      </x:c>
      <x:c r="CD13" s="160">
        <x:f t="shared" si="12"/>
        <x:v>0</x:v>
      </x:c>
      <x:c r="CE13" s="160">
        <x:f t="shared" si="12"/>
        <x:v>13</x:v>
      </x:c>
      <x:c r="CF13" s="161">
        <x:f t="shared" si="12"/>
        <x:v>164.40000000000001</x:v>
      </x:c>
      <x:c r="CG13" s="160">
        <x:f t="shared" si="12"/>
        <x:v>3</x:v>
      </x:c>
      <x:c r="CH13" s="160">
        <x:f t="shared" si="12"/>
        <x:v>4</x:v>
      </x:c>
      <x:c r="CI13" s="160">
        <x:f t="shared" si="12"/>
        <x:v>3</x:v>
      </x:c>
      <x:c r="CJ13" s="160">
        <x:f t="shared" si="12"/>
        <x:v>22</x:v>
      </x:c>
      <x:c r="CK13" s="160">
        <x:f t="shared" si="12"/>
        <x:v>9</x:v>
      </x:c>
      <x:c r="CL13" s="160">
        <x:f t="shared" si="12"/>
        <x:v>0</x:v>
      </x:c>
      <x:c r="CM13" s="160">
        <x:f t="shared" si="12"/>
        <x:v>0</x:v>
      </x:c>
      <x:c r="CN13" s="160">
        <x:f t="shared" si="12"/>
        <x:v>0</x:v>
      </x:c>
      <x:c r="CO13" s="160">
        <x:f t="shared" si="12"/>
        <x:v>4</x:v>
      </x:c>
      <x:c r="CP13" s="161">
        <x:f t="shared" si="12"/>
        <x:v>905</x:v>
      </x:c>
      <x:c r="CQ13" s="160">
        <x:f t="shared" si="12"/>
        <x:v>38</x:v>
      </x:c>
      <x:c r="CR13" s="161">
        <x:f t="shared" si="12"/>
        <x:v>8592.8999999999996</x:v>
      </x:c>
      <x:c r="CS13" s="160">
        <x:f t="shared" si="12"/>
        <x:v>686</x:v>
      </x:c>
      <x:c r="CT13" s="160">
        <x:f t="shared" si="12"/>
        <x:v>5</x:v>
      </x:c>
      <x:c r="CU13" s="160">
        <x:f t="shared" si="12"/>
        <x:v>53</x:v>
      </x:c>
      <x:c r="CV13" s="160">
        <x:f t="shared" si="12"/>
        <x:v>118</x:v>
      </x:c>
      <x:c r="CW13" s="160">
        <x:f t="shared" si="12"/>
        <x:v>26</x:v>
      </x:c>
      <x:c r="CX13" s="160">
        <x:f t="shared" si="12"/>
        <x:v>29</x:v>
      </x:c>
      <x:c r="CY13" s="350" t="s">
        <x:v>1611</x:v>
      </x:c>
      <x:c r="CZ13" s="160">
        <x:f t="shared" ref="CZ13:DG13" si="13">CZ14+CZ25+CZ62</x:f>
        <x:v>25</x:v>
      </x:c>
      <x:c r="DA13" s="161">
        <x:f t="shared" si="13"/>
        <x:v>8238.6700000000001</x:v>
      </x:c>
      <x:c r="DB13" s="160">
        <x:f t="shared" si="13"/>
        <x:v>422</x:v>
      </x:c>
      <x:c r="DC13" s="161">
        <x:f t="shared" si="13"/>
        <x:v>18795.5</x:v>
      </x:c>
      <x:c r="DD13" s="160">
        <x:f t="shared" si="13"/>
        <x:v>0</x:v>
      </x:c>
      <x:c r="DE13" s="161">
        <x:f t="shared" si="13"/>
        <x:v>0</x:v>
      </x:c>
      <x:c r="DF13" s="160">
        <x:f t="shared" si="13"/>
        <x:v>422</x:v>
      </x:c>
      <x:c r="DG13" s="165">
        <x:f t="shared" si="13"/>
        <x:v>18795.5</x:v>
      </x:c>
    </x:row>
    <x:row r="14" spans="1:111" customHeight="1">
      <x:c r="A14" s="286" t="s">
        <x:v>906</x:v>
      </x:c>
      <x:c r="B14" s="115">
        <x:f t="shared" ref="B14:AK14" si="14">SUM(B15,B22)</x:f>
        <x:v>9</x:v>
      </x:c>
      <x:c r="C14" s="162">
        <x:f t="shared" si="14"/>
        <x:v>5929</x:v>
      </x:c>
      <x:c r="D14" s="112">
        <x:f t="shared" si="14"/>
        <x:v>9</x:v>
      </x:c>
      <x:c r="E14" s="162">
        <x:f t="shared" si="14"/>
        <x:v>15045</x:v>
      </x:c>
      <x:c r="F14" s="112">
        <x:f t="shared" si="14"/>
        <x:v>15</x:v>
      </x:c>
      <x:c r="G14" s="162">
        <x:f t="shared" si="14"/>
        <x:v>29.539999999999999</x:v>
      </x:c>
      <x:c r="H14" s="112">
        <x:f t="shared" si="14"/>
        <x:v>4</x:v>
      </x:c>
      <x:c r="I14" s="162">
        <x:f t="shared" si="14"/>
        <x:v>16</x:v>
      </x:c>
      <x:c r="J14" s="112">
        <x:f t="shared" si="14"/>
        <x:v>9</x:v>
      </x:c>
      <x:c r="K14" s="112">
        <x:f t="shared" si="14"/>
        <x:v>2</x:v>
      </x:c>
      <x:c r="L14" s="162">
        <x:f t="shared" si="14"/>
        <x:v>68</x:v>
      </x:c>
      <x:c r="M14" s="112">
        <x:f t="shared" si="14"/>
        <x:v>4</x:v>
      </x:c>
      <x:c r="N14" s="112">
        <x:f t="shared" si="14"/>
        <x:v>0</x:v>
      </x:c>
      <x:c r="O14" s="112">
        <x:f t="shared" si="14"/>
        <x:v>1</x:v>
      </x:c>
      <x:c r="P14" s="112">
        <x:f t="shared" si="14"/>
        <x:v>3</x:v>
      </x:c>
      <x:c r="Q14" s="112">
        <x:f t="shared" si="14"/>
        <x:v>0</x:v>
      </x:c>
      <x:c r="R14" s="162">
        <x:f t="shared" si="14"/>
        <x:v>0</x:v>
      </x:c>
      <x:c r="S14" s="112">
        <x:f t="shared" si="14"/>
        <x:v>63</x:v>
      </x:c>
      <x:c r="T14" s="162">
        <x:f t="shared" si="14"/>
        <x:v>1134</x:v>
      </x:c>
      <x:c r="U14" s="112">
        <x:f t="shared" si="14"/>
        <x:v>1</x:v>
      </x:c>
      <x:c r="V14" s="162">
        <x:f t="shared" si="14"/>
        <x:v>97</x:v>
      </x:c>
      <x:c r="W14" s="112">
        <x:f t="shared" si="14"/>
        <x:v>10</x:v>
      </x:c>
      <x:c r="X14" s="112">
        <x:f t="shared" si="14"/>
        <x:v>624</x:v>
      </x:c>
      <x:c r="Y14" s="112">
        <x:f t="shared" si="14"/>
        <x:v>1</x:v>
      </x:c>
      <x:c r="Z14" s="112">
        <x:f t="shared" si="14"/>
        <x:v>5</x:v>
      </x:c>
      <x:c r="AA14" s="112">
        <x:f t="shared" si="14"/>
        <x:v>5</x:v>
      </x:c>
      <x:c r="AB14" s="112">
        <x:f t="shared" si="14"/>
        <x:v>2</x:v>
      </x:c>
      <x:c r="AC14" s="112">
        <x:f t="shared" si="14"/>
        <x:v>2</x:v>
      </x:c>
      <x:c r="AD14" s="112">
        <x:f t="shared" si="14"/>
        <x:v>6</x:v>
      </x:c>
      <x:c r="AE14" s="112">
        <x:f t="shared" si="14"/>
        <x:v>1</x:v>
      </x:c>
      <x:c r="AF14" s="112">
        <x:f t="shared" si="14"/>
        <x:v>0</x:v>
      </x:c>
      <x:c r="AG14" s="112">
        <x:f t="shared" si="14"/>
        <x:v>5</x:v>
      </x:c>
      <x:c r="AH14" s="112">
        <x:f t="shared" si="14"/>
        <x:v>0</x:v>
      </x:c>
      <x:c r="AI14" s="112">
        <x:f t="shared" si="14"/>
        <x:v>0</x:v>
      </x:c>
      <x:c r="AJ14" s="112">
        <x:f t="shared" si="14"/>
        <x:v>4</x:v>
      </x:c>
      <x:c r="AK14" s="112">
        <x:f t="shared" si="14"/>
        <x:v>9</x:v>
      </x:c>
      <x:c r="AL14" s="286" t="s">
        <x:v>906</x:v>
      </x:c>
      <x:c r="AM14" s="112">
        <x:f t="shared" ref="AM14:BU14" si="15">SUM(AM15,AM22)</x:f>
        <x:v>5</x:v>
      </x:c>
      <x:c r="AN14" s="162">
        <x:f t="shared" si="15"/>
        <x:v>12850</x:v>
      </x:c>
      <x:c r="AO14" s="112">
        <x:f t="shared" si="15"/>
        <x:v>2</x:v>
      </x:c>
      <x:c r="AP14" s="112">
        <x:f t="shared" si="15"/>
        <x:v>7</x:v>
      </x:c>
      <x:c r="AQ14" s="112">
        <x:f t="shared" si="15"/>
        <x:v>0</x:v>
      </x:c>
      <x:c r="AR14" s="162">
        <x:f t="shared" si="15"/>
        <x:v>0</x:v>
      </x:c>
      <x:c r="AS14" s="112">
        <x:f t="shared" si="15"/>
        <x:v>0</x:v>
      </x:c>
      <x:c r="AT14" s="162">
        <x:f t="shared" si="15"/>
        <x:v>0</x:v>
      </x:c>
      <x:c r="AU14" s="112">
        <x:f t="shared" si="15"/>
        <x:v>0</x:v>
      </x:c>
      <x:c r="AV14" s="112">
        <x:f t="shared" si="15"/>
        <x:v>0</x:v>
      </x:c>
      <x:c r="AW14" s="112">
        <x:f t="shared" si="15"/>
        <x:v>0</x:v>
      </x:c>
      <x:c r="AX14" s="112">
        <x:f t="shared" si="15"/>
        <x:v>2</x:v>
      </x:c>
      <x:c r="AY14" s="112">
        <x:f t="shared" si="15"/>
        <x:v>1</x:v>
      </x:c>
      <x:c r="AZ14" s="112">
        <x:f t="shared" si="15"/>
        <x:v>25</x:v>
      </x:c>
      <x:c r="BA14" s="162">
        <x:f t="shared" si="15"/>
        <x:v>78</x:v>
      </x:c>
      <x:c r="BB14" s="112">
        <x:f t="shared" si="15"/>
        <x:v>0</x:v>
      </x:c>
      <x:c r="BC14" s="112">
        <x:f t="shared" si="15"/>
        <x:v>0</x:v>
      </x:c>
      <x:c r="BD14" s="112">
        <x:f t="shared" si="15"/>
        <x:v>2</x:v>
      </x:c>
      <x:c r="BE14" s="112">
        <x:f t="shared" si="15"/>
        <x:v>61</x:v>
      </x:c>
      <x:c r="BF14" s="112">
        <x:f t="shared" si="15"/>
        <x:v>625</x:v>
      </x:c>
      <x:c r="BG14" s="112">
        <x:f t="shared" si="15"/>
        <x:v>24</x:v>
      </x:c>
      <x:c r="BH14" s="112">
        <x:f t="shared" si="15"/>
        <x:v>27</x:v>
      </x:c>
      <x:c r="BI14" s="112">
        <x:f t="shared" si="15"/>
        <x:v>0</x:v>
      </x:c>
      <x:c r="BJ14" s="162">
        <x:f t="shared" si="15"/>
        <x:v>0</x:v>
      </x:c>
      <x:c r="BK14" s="112">
        <x:f t="shared" si="15"/>
        <x:v>0</x:v>
      </x:c>
      <x:c r="BL14" s="162">
        <x:f t="shared" si="15"/>
        <x:v>0</x:v>
      </x:c>
      <x:c r="BM14" s="112">
        <x:f t="shared" si="15"/>
        <x:v>1</x:v>
      </x:c>
      <x:c r="BN14" s="162">
        <x:f t="shared" si="15"/>
        <x:v>500</x:v>
      </x:c>
      <x:c r="BO14" s="112">
        <x:f t="shared" si="15"/>
        <x:v>1</x:v>
      </x:c>
      <x:c r="BP14" s="162">
        <x:f t="shared" si="15"/>
        <x:v>718</x:v>
      </x:c>
      <x:c r="BQ14" s="112">
        <x:f t="shared" si="15"/>
        <x:v>1</x:v>
      </x:c>
      <x:c r="BR14" s="112">
        <x:f t="shared" si="15"/>
        <x:v>0</x:v>
      </x:c>
      <x:c r="BS14" s="112">
        <x:f t="shared" si="15"/>
        <x:v>6</x:v>
      </x:c>
      <x:c r="BT14" s="112">
        <x:f t="shared" si="15"/>
        <x:v>0</x:v>
      </x:c>
      <x:c r="BU14" s="112">
        <x:f t="shared" si="15"/>
        <x:v>0</x:v>
      </x:c>
      <x:c r="BV14" s="286" t="s">
        <x:v>906</x:v>
      </x:c>
      <x:c r="BW14" s="112">
        <x:f t="shared" ref="BW14:CX14" si="16">SUM(BW15,BW22)</x:f>
        <x:v>3</x:v>
      </x:c>
      <x:c r="BX14" s="112">
        <x:f t="shared" si="16"/>
        <x:v>48</x:v>
      </x:c>
      <x:c r="BY14" s="162">
        <x:f t="shared" si="16"/>
        <x:v>2523</x:v>
      </x:c>
      <x:c r="BZ14" s="112">
        <x:f t="shared" si="16"/>
        <x:v>0</x:v>
      </x:c>
      <x:c r="CA14" s="162">
        <x:f t="shared" si="16"/>
        <x:v>0</x:v>
      </x:c>
      <x:c r="CB14" s="112">
        <x:f t="shared" si="16"/>
        <x:v>0</x:v>
      </x:c>
      <x:c r="CC14" s="162">
        <x:f t="shared" si="16"/>
        <x:v>0</x:v>
      </x:c>
      <x:c r="CD14" s="112">
        <x:f t="shared" si="16"/>
        <x:v>0</x:v>
      </x:c>
      <x:c r="CE14" s="112">
        <x:f t="shared" si="16"/>
        <x:v>13</x:v>
      </x:c>
      <x:c r="CF14" s="162">
        <x:f t="shared" si="16"/>
        <x:v>164.40000000000001</x:v>
      </x:c>
      <x:c r="CG14" s="112">
        <x:f t="shared" si="16"/>
        <x:v>3</x:v>
      </x:c>
      <x:c r="CH14" s="112">
        <x:f t="shared" si="16"/>
        <x:v>4</x:v>
      </x:c>
      <x:c r="CI14" s="112">
        <x:f t="shared" si="16"/>
        <x:v>3</x:v>
      </x:c>
      <x:c r="CJ14" s="112">
        <x:f t="shared" si="16"/>
        <x:v>8</x:v>
      </x:c>
      <x:c r="CK14" s="112">
        <x:f t="shared" si="16"/>
        <x:v>9</x:v>
      </x:c>
      <x:c r="CL14" s="112">
        <x:f t="shared" si="16"/>
        <x:v>0</x:v>
      </x:c>
      <x:c r="CM14" s="112">
        <x:f t="shared" si="16"/>
        <x:v>0</x:v>
      </x:c>
      <x:c r="CN14" s="112">
        <x:f t="shared" si="16"/>
        <x:v>0</x:v>
      </x:c>
      <x:c r="CO14" s="112">
        <x:f t="shared" si="16"/>
        <x:v>4</x:v>
      </x:c>
      <x:c r="CP14" s="162">
        <x:f t="shared" si="16"/>
        <x:v>905</x:v>
      </x:c>
      <x:c r="CQ14" s="112">
        <x:f t="shared" si="16"/>
        <x:v>13</x:v>
      </x:c>
      <x:c r="CR14" s="162">
        <x:f t="shared" si="16"/>
        <x:v>6893</x:v>
      </x:c>
      <x:c r="CS14" s="112">
        <x:f t="shared" si="16"/>
        <x:v>535</x:v>
      </x:c>
      <x:c r="CT14" s="112">
        <x:f t="shared" si="16"/>
        <x:v>5</x:v>
      </x:c>
      <x:c r="CU14" s="112">
        <x:f t="shared" si="16"/>
        <x:v>25</x:v>
      </x:c>
      <x:c r="CV14" s="112">
        <x:f t="shared" si="16"/>
        <x:v>9</x:v>
      </x:c>
      <x:c r="CW14" s="112">
        <x:f t="shared" si="16"/>
        <x:v>0</x:v>
      </x:c>
      <x:c r="CX14" s="112">
        <x:f t="shared" si="16"/>
        <x:v>0</x:v>
      </x:c>
      <x:c r="CY14" s="286" t="s">
        <x:v>906</x:v>
      </x:c>
      <x:c r="CZ14" s="112">
        <x:f>SUM(CZ15,CZ22)</x:f>
        <x:v>24</x:v>
      </x:c>
      <x:c r="DA14" s="162">
        <x:f>SUM(DA15,DA22)</x:f>
        <x:v>8186.0699999999997</x:v>
      </x:c>
      <x:c r="DB14" s="112">
        <x:f>DF14+DD14</x:f>
        <x:v>409</x:v>
      </x:c>
      <x:c r="DC14" s="162">
        <x:f>DG14+DE14</x:f>
        <x:v>17291.900000000001</x:v>
      </x:c>
      <x:c r="DD14" s="112">
        <x:f>SUM(DD15,DD22)</x:f>
        <x:v>0</x:v>
      </x:c>
      <x:c r="DE14" s="162">
        <x:f>SUM(DE15,DE22)</x:f>
        <x:v>0</x:v>
      </x:c>
      <x:c r="DF14" s="112">
        <x:f>SUM(DF15,DF22)</x:f>
        <x:v>409</x:v>
      </x:c>
      <x:c r="DG14" s="163">
        <x:f>SUM(DG15,DG22)</x:f>
        <x:v>17291.900000000001</x:v>
      </x:c>
    </x:row>
    <x:row r="15" spans="1:111" customHeight="1">
      <x:c r="A15" s="286" t="s">
        <x:v>675</x:v>
      </x:c>
      <x:c r="B15" s="115">
        <x:f>SUM(B16:B21)</x:f>
        <x:v>9</x:v>
      </x:c>
      <x:c r="C15" s="162">
        <x:f t="shared" ref="C15:AK15" si="17">SUM(C16:C21)</x:f>
        <x:v>5929</x:v>
      </x:c>
      <x:c r="D15" s="112">
        <x:f t="shared" si="17"/>
        <x:v>9</x:v>
      </x:c>
      <x:c r="E15" s="162">
        <x:f t="shared" si="17"/>
        <x:v>15045</x:v>
      </x:c>
      <x:c r="F15" s="112">
        <x:f t="shared" si="17"/>
        <x:v>15</x:v>
      </x:c>
      <x:c r="G15" s="162">
        <x:f t="shared" si="17"/>
        <x:v>29.539999999999999</x:v>
      </x:c>
      <x:c r="H15" s="112">
        <x:f t="shared" si="17"/>
        <x:v>4</x:v>
      </x:c>
      <x:c r="I15" s="162">
        <x:f t="shared" si="17"/>
        <x:v>16</x:v>
      </x:c>
      <x:c r="J15" s="112">
        <x:f t="shared" si="17"/>
        <x:v>9</x:v>
      </x:c>
      <x:c r="K15" s="112">
        <x:f t="shared" si="17"/>
        <x:v>2</x:v>
      </x:c>
      <x:c r="L15" s="162">
        <x:f t="shared" si="17"/>
        <x:v>68</x:v>
      </x:c>
      <x:c r="M15" s="112">
        <x:f t="shared" si="17"/>
        <x:v>4</x:v>
      </x:c>
      <x:c r="N15" s="112">
        <x:f t="shared" si="17"/>
        <x:v>0</x:v>
      </x:c>
      <x:c r="O15" s="112">
        <x:f t="shared" si="17"/>
        <x:v>1</x:v>
      </x:c>
      <x:c r="P15" s="112">
        <x:f t="shared" si="17"/>
        <x:v>3</x:v>
      </x:c>
      <x:c r="Q15" s="112">
        <x:f t="shared" si="17"/>
        <x:v>0</x:v>
      </x:c>
      <x:c r="R15" s="162">
        <x:f t="shared" si="17"/>
        <x:v>0</x:v>
      </x:c>
      <x:c r="S15" s="112">
        <x:f t="shared" si="17"/>
        <x:v>63</x:v>
      </x:c>
      <x:c r="T15" s="162">
        <x:f t="shared" si="17"/>
        <x:v>1134</x:v>
      </x:c>
      <x:c r="U15" s="112">
        <x:f t="shared" si="17"/>
        <x:v>1</x:v>
      </x:c>
      <x:c r="V15" s="162">
        <x:f t="shared" si="17"/>
        <x:v>97</x:v>
      </x:c>
      <x:c r="W15" s="112">
        <x:f t="shared" si="17"/>
        <x:v>10</x:v>
      </x:c>
      <x:c r="X15" s="112">
        <x:f t="shared" si="17"/>
        <x:v>624</x:v>
      </x:c>
      <x:c r="Y15" s="112">
        <x:f t="shared" si="17"/>
        <x:v>1</x:v>
      </x:c>
      <x:c r="Z15" s="112">
        <x:f t="shared" si="17"/>
        <x:v>5</x:v>
      </x:c>
      <x:c r="AA15" s="112">
        <x:f t="shared" si="17"/>
        <x:v>5</x:v>
      </x:c>
      <x:c r="AB15" s="112">
        <x:f t="shared" si="17"/>
        <x:v>2</x:v>
      </x:c>
      <x:c r="AC15" s="112">
        <x:f t="shared" si="17"/>
        <x:v>2</x:v>
      </x:c>
      <x:c r="AD15" s="112">
        <x:f t="shared" si="17"/>
        <x:v>6</x:v>
      </x:c>
      <x:c r="AE15" s="112">
        <x:f t="shared" si="17"/>
        <x:v>1</x:v>
      </x:c>
      <x:c r="AF15" s="112">
        <x:f t="shared" si="17"/>
        <x:v>0</x:v>
      </x:c>
      <x:c r="AG15" s="112">
        <x:f t="shared" si="17"/>
        <x:v>5</x:v>
      </x:c>
      <x:c r="AH15" s="112">
        <x:f t="shared" si="17"/>
        <x:v>0</x:v>
      </x:c>
      <x:c r="AI15" s="112">
        <x:f t="shared" si="17"/>
        <x:v>0</x:v>
      </x:c>
      <x:c r="AJ15" s="112">
        <x:f t="shared" si="17"/>
        <x:v>4</x:v>
      </x:c>
      <x:c r="AK15" s="112">
        <x:f t="shared" si="17"/>
        <x:v>9</x:v>
      </x:c>
      <x:c r="AL15" s="286" t="s">
        <x:v>675</x:v>
      </x:c>
      <x:c r="AM15" s="112">
        <x:f t="shared" ref="AM15:BU15" si="18">SUM(AM16:AM21)</x:f>
        <x:v>5</x:v>
      </x:c>
      <x:c r="AN15" s="162">
        <x:f t="shared" si="18"/>
        <x:v>12850</x:v>
      </x:c>
      <x:c r="AO15" s="112">
        <x:f t="shared" si="18"/>
        <x:v>2</x:v>
      </x:c>
      <x:c r="AP15" s="112">
        <x:f t="shared" si="18"/>
        <x:v>7</x:v>
      </x:c>
      <x:c r="AQ15" s="112">
        <x:f t="shared" si="18"/>
        <x:v>0</x:v>
      </x:c>
      <x:c r="AR15" s="162">
        <x:f t="shared" si="18"/>
        <x:v>0</x:v>
      </x:c>
      <x:c r="AS15" s="112">
        <x:f t="shared" si="18"/>
        <x:v>0</x:v>
      </x:c>
      <x:c r="AT15" s="162">
        <x:f t="shared" si="18"/>
        <x:v>0</x:v>
      </x:c>
      <x:c r="AU15" s="112">
        <x:f t="shared" si="18"/>
        <x:v>0</x:v>
      </x:c>
      <x:c r="AV15" s="112">
        <x:f t="shared" si="18"/>
        <x:v>0</x:v>
      </x:c>
      <x:c r="AW15" s="112">
        <x:f t="shared" si="18"/>
        <x:v>0</x:v>
      </x:c>
      <x:c r="AX15" s="112">
        <x:f t="shared" si="18"/>
        <x:v>2</x:v>
      </x:c>
      <x:c r="AY15" s="112">
        <x:f t="shared" si="18"/>
        <x:v>1</x:v>
      </x:c>
      <x:c r="AZ15" s="112">
        <x:f t="shared" si="18"/>
        <x:v>25</x:v>
      </x:c>
      <x:c r="BA15" s="162">
        <x:f t="shared" si="18"/>
        <x:v>78</x:v>
      </x:c>
      <x:c r="BB15" s="112">
        <x:f t="shared" si="18"/>
        <x:v>0</x:v>
      </x:c>
      <x:c r="BC15" s="112">
        <x:f t="shared" si="18"/>
        <x:v>0</x:v>
      </x:c>
      <x:c r="BD15" s="112">
        <x:f t="shared" si="18"/>
        <x:v>2</x:v>
      </x:c>
      <x:c r="BE15" s="112">
        <x:f t="shared" si="18"/>
        <x:v>61</x:v>
      </x:c>
      <x:c r="BF15" s="112">
        <x:f t="shared" si="18"/>
        <x:v>625</x:v>
      </x:c>
      <x:c r="BG15" s="112">
        <x:f t="shared" si="18"/>
        <x:v>24</x:v>
      </x:c>
      <x:c r="BH15" s="112">
        <x:f t="shared" si="18"/>
        <x:v>27</x:v>
      </x:c>
      <x:c r="BI15" s="112">
        <x:f t="shared" si="18"/>
        <x:v>0</x:v>
      </x:c>
      <x:c r="BJ15" s="162">
        <x:f t="shared" si="18"/>
        <x:v>0</x:v>
      </x:c>
      <x:c r="BK15" s="112">
        <x:f t="shared" si="18"/>
        <x:v>0</x:v>
      </x:c>
      <x:c r="BL15" s="162">
        <x:f t="shared" si="18"/>
        <x:v>0</x:v>
      </x:c>
      <x:c r="BM15" s="112">
        <x:f t="shared" si="18"/>
        <x:v>1</x:v>
      </x:c>
      <x:c r="BN15" s="162">
        <x:f t="shared" si="18"/>
        <x:v>500</x:v>
      </x:c>
      <x:c r="BO15" s="112">
        <x:f t="shared" si="18"/>
        <x:v>1</x:v>
      </x:c>
      <x:c r="BP15" s="162">
        <x:f t="shared" si="18"/>
        <x:v>718</x:v>
      </x:c>
      <x:c r="BQ15" s="112">
        <x:f t="shared" si="18"/>
        <x:v>1</x:v>
      </x:c>
      <x:c r="BR15" s="112">
        <x:f t="shared" si="18"/>
        <x:v>0</x:v>
      </x:c>
      <x:c r="BS15" s="112">
        <x:f t="shared" si="18"/>
        <x:v>6</x:v>
      </x:c>
      <x:c r="BT15" s="112">
        <x:f t="shared" si="18"/>
        <x:v>0</x:v>
      </x:c>
      <x:c r="BU15" s="112">
        <x:f t="shared" si="18"/>
        <x:v>0</x:v>
      </x:c>
      <x:c r="BV15" s="286" t="s">
        <x:v>675</x:v>
      </x:c>
      <x:c r="BW15" s="112">
        <x:f t="shared" ref="BW15:CX15" si="19">SUM(BW16:BW21)</x:f>
        <x:v>3</x:v>
      </x:c>
      <x:c r="BX15" s="112">
        <x:f t="shared" si="19"/>
        <x:v>48</x:v>
      </x:c>
      <x:c r="BY15" s="162">
        <x:f t="shared" si="19"/>
        <x:v>2523</x:v>
      </x:c>
      <x:c r="BZ15" s="112">
        <x:f t="shared" si="19"/>
        <x:v>0</x:v>
      </x:c>
      <x:c r="CA15" s="162">
        <x:f t="shared" si="19"/>
        <x:v>0</x:v>
      </x:c>
      <x:c r="CB15" s="112">
        <x:f t="shared" si="19"/>
        <x:v>0</x:v>
      </x:c>
      <x:c r="CC15" s="162">
        <x:f t="shared" si="19"/>
        <x:v>0</x:v>
      </x:c>
      <x:c r="CD15" s="112">
        <x:f t="shared" si="19"/>
        <x:v>0</x:v>
      </x:c>
      <x:c r="CE15" s="112">
        <x:f t="shared" si="19"/>
        <x:v>13</x:v>
      </x:c>
      <x:c r="CF15" s="162">
        <x:f t="shared" si="19"/>
        <x:v>164.40000000000001</x:v>
      </x:c>
      <x:c r="CG15" s="112">
        <x:f t="shared" si="19"/>
        <x:v>3</x:v>
      </x:c>
      <x:c r="CH15" s="112">
        <x:f t="shared" si="19"/>
        <x:v>4</x:v>
      </x:c>
      <x:c r="CI15" s="112">
        <x:f t="shared" si="19"/>
        <x:v>3</x:v>
      </x:c>
      <x:c r="CJ15" s="112">
        <x:f t="shared" si="19"/>
        <x:v>8</x:v>
      </x:c>
      <x:c r="CK15" s="112">
        <x:f t="shared" si="19"/>
        <x:v>9</x:v>
      </x:c>
      <x:c r="CL15" s="112">
        <x:f t="shared" si="19"/>
        <x:v>0</x:v>
      </x:c>
      <x:c r="CM15" s="112">
        <x:f t="shared" si="19"/>
        <x:v>0</x:v>
      </x:c>
      <x:c r="CN15" s="112">
        <x:f t="shared" si="19"/>
        <x:v>0</x:v>
      </x:c>
      <x:c r="CO15" s="112">
        <x:f t="shared" si="19"/>
        <x:v>4</x:v>
      </x:c>
      <x:c r="CP15" s="162">
        <x:f t="shared" si="19"/>
        <x:v>905</x:v>
      </x:c>
      <x:c r="CQ15" s="112">
        <x:f t="shared" si="19"/>
        <x:v>13</x:v>
      </x:c>
      <x:c r="CR15" s="162">
        <x:f t="shared" si="19"/>
        <x:v>6893</x:v>
      </x:c>
      <x:c r="CS15" s="112">
        <x:f t="shared" si="19"/>
        <x:v>535</x:v>
      </x:c>
      <x:c r="CT15" s="112">
        <x:f t="shared" si="19"/>
        <x:v>5</x:v>
      </x:c>
      <x:c r="CU15" s="112">
        <x:f t="shared" si="19"/>
        <x:v>25</x:v>
      </x:c>
      <x:c r="CV15" s="112">
        <x:f t="shared" si="19"/>
        <x:v>9</x:v>
      </x:c>
      <x:c r="CW15" s="112">
        <x:f t="shared" si="19"/>
        <x:v>0</x:v>
      </x:c>
      <x:c r="CX15" s="112">
        <x:f t="shared" si="19"/>
        <x:v>0</x:v>
      </x:c>
      <x:c r="CY15" s="286" t="s">
        <x:v>675</x:v>
      </x:c>
      <x:c r="CZ15" s="112">
        <x:f t="shared" ref="CZ15:DG15" si="20">SUM(CZ16:CZ21)</x:f>
        <x:v>24</x:v>
      </x:c>
      <x:c r="DA15" s="162">
        <x:f t="shared" si="20"/>
        <x:v>8186.0699999999997</x:v>
      </x:c>
      <x:c r="DB15" s="112">
        <x:f t="shared" si="20"/>
        <x:v>409</x:v>
      </x:c>
      <x:c r="DC15" s="162">
        <x:f t="shared" si="20"/>
        <x:v>17291.900000000001</x:v>
      </x:c>
      <x:c r="DD15" s="112">
        <x:f t="shared" si="20"/>
        <x:v>0</x:v>
      </x:c>
      <x:c r="DE15" s="162">
        <x:f t="shared" si="20"/>
        <x:v>0</x:v>
      </x:c>
      <x:c r="DF15" s="112">
        <x:f t="shared" si="20"/>
        <x:v>409</x:v>
      </x:c>
      <x:c r="DG15" s="163">
        <x:f t="shared" si="20"/>
        <x:v>17291.900000000001</x:v>
      </x:c>
    </x:row>
    <x:row r="16" spans="1:111" customHeight="1">
      <x:c r="A16" s="513" t="s">
        <x:v>2705</x:v>
      </x:c>
      <x:c r="B16" s="115">
        <x:v>8</x:v>
      </x:c>
      <x:c r="C16" s="162">
        <x:v>5237</x:v>
      </x:c>
      <x:c r="D16" s="112">
        <x:v>4</x:v>
      </x:c>
      <x:c r="E16" s="162">
        <x:v>9779</x:v>
      </x:c>
      <x:c r="F16" s="112">
        <x:v>4</x:v>
      </x:c>
      <x:c r="G16" s="162">
        <x:v>5.5</x:v>
      </x:c>
      <x:c r="H16" s="112">
        <x:v>4</x:v>
      </x:c>
      <x:c r="I16" s="162">
        <x:v>16</x:v>
      </x:c>
      <x:c r="J16" s="112">
        <x:v>6</x:v>
      </x:c>
      <x:c r="K16" s="112">
        <x:v>2</x:v>
      </x:c>
      <x:c r="L16" s="162">
        <x:v>68</x:v>
      </x:c>
      <x:c r="M16" s="112">
        <x:v>4</x:v>
      </x:c>
      <x:c r="N16" s="112"/>
      <x:c r="O16" s="112">
        <x:v>1</x:v>
      </x:c>
      <x:c r="P16" s="112">
        <x:v>3</x:v>
      </x:c>
      <x:c r="Q16" s="112"/>
      <x:c r="R16" s="162"/>
      <x:c r="S16" s="112">
        <x:v>24</x:v>
      </x:c>
      <x:c r="T16" s="162">
        <x:v>488</x:v>
      </x:c>
      <x:c r="U16" s="112"/>
      <x:c r="V16" s="162"/>
      <x:c r="W16" s="112">
        <x:v>1</x:v>
      </x:c>
      <x:c r="X16" s="112">
        <x:v>290</x:v>
      </x:c>
      <x:c r="Y16" s="112"/>
      <x:c r="Z16" s="112"/>
      <x:c r="AA16" s="112">
        <x:v>3</x:v>
      </x:c>
      <x:c r="AB16" s="112">
        <x:v>2</x:v>
      </x:c>
      <x:c r="AC16" s="112">
        <x:v>1</x:v>
      </x:c>
      <x:c r="AD16" s="112">
        <x:v>4</x:v>
      </x:c>
      <x:c r="AE16" s="112">
        <x:v>1</x:v>
      </x:c>
      <x:c r="AF16" s="112"/>
      <x:c r="AG16" s="112">
        <x:v>3</x:v>
      </x:c>
      <x:c r="AH16" s="112"/>
      <x:c r="AI16" s="112"/>
      <x:c r="AJ16" s="112">
        <x:v>2</x:v>
      </x:c>
      <x:c r="AK16" s="112">
        <x:v>4</x:v>
      </x:c>
      <x:c r="AL16" s="513" t="s">
        <x:v>2705</x:v>
      </x:c>
      <x:c r="AM16" s="112">
        <x:v>2</x:v>
      </x:c>
      <x:c r="AN16" s="162">
        <x:v>12000</x:v>
      </x:c>
      <x:c r="AO16" s="112">
        <x:v>2</x:v>
      </x:c>
      <x:c r="AP16" s="112">
        <x:v>7</x:v>
      </x:c>
      <x:c r="AQ16" s="112"/>
      <x:c r="AR16" s="162"/>
      <x:c r="AS16" s="112"/>
      <x:c r="AT16" s="162"/>
      <x:c r="AU16" s="112"/>
      <x:c r="AV16" s="112"/>
      <x:c r="AW16" s="112"/>
      <x:c r="AX16" s="112">
        <x:v>1</x:v>
      </x:c>
      <x:c r="AY16" s="112">
        <x:v>1</x:v>
      </x:c>
      <x:c r="AZ16" s="112">
        <x:v>4</x:v>
      </x:c>
      <x:c r="BA16" s="162">
        <x:v>18</x:v>
      </x:c>
      <x:c r="BB16" s="112"/>
      <x:c r="BC16" s="112"/>
      <x:c r="BD16" s="112">
        <x:v>2</x:v>
      </x:c>
      <x:c r="BE16" s="112">
        <x:v>9</x:v>
      </x:c>
      <x:c r="BF16" s="112">
        <x:v>145</x:v>
      </x:c>
      <x:c r="BG16" s="112">
        <x:v>23</x:v>
      </x:c>
      <x:c r="BH16" s="112">
        <x:v>26</x:v>
      </x:c>
      <x:c r="BI16" s="112"/>
      <x:c r="BJ16" s="162"/>
      <x:c r="BK16" s="112"/>
      <x:c r="BL16" s="162"/>
      <x:c r="BM16" s="112">
        <x:v>1</x:v>
      </x:c>
      <x:c r="BN16" s="162">
        <x:v>500</x:v>
      </x:c>
      <x:c r="BO16" s="112"/>
      <x:c r="BP16" s="162"/>
      <x:c r="BQ16" s="112">
        <x:v>1</x:v>
      </x:c>
      <x:c r="BR16" s="112"/>
      <x:c r="BS16" s="112">
        <x:v>3</x:v>
      </x:c>
      <x:c r="BT16" s="112"/>
      <x:c r="BU16" s="112"/>
      <x:c r="BV16" s="513" t="s">
        <x:v>2705</x:v>
      </x:c>
      <x:c r="BW16" s="112">
        <x:v>3</x:v>
      </x:c>
      <x:c r="BX16" s="112">
        <x:v>48</x:v>
      </x:c>
      <x:c r="BY16" s="162">
        <x:v>2523</x:v>
      </x:c>
      <x:c r="BZ16" s="112"/>
      <x:c r="CA16" s="162"/>
      <x:c r="CB16" s="112"/>
      <x:c r="CC16" s="162"/>
      <x:c r="CD16" s="112"/>
      <x:c r="CE16" s="112">
        <x:v>7</x:v>
      </x:c>
      <x:c r="CF16" s="162">
        <x:v>116.40000000000001</x:v>
      </x:c>
      <x:c r="CG16" s="112"/>
      <x:c r="CH16" s="112"/>
      <x:c r="CI16" s="112">
        <x:v>3</x:v>
      </x:c>
      <x:c r="CJ16" s="112">
        <x:v>6</x:v>
      </x:c>
      <x:c r="CK16" s="112">
        <x:v>2</x:v>
      </x:c>
      <x:c r="CL16" s="112"/>
      <x:c r="CM16" s="112"/>
      <x:c r="CN16" s="112"/>
      <x:c r="CO16" s="112">
        <x:v>2</x:v>
      </x:c>
      <x:c r="CP16" s="162">
        <x:v>260</x:v>
      </x:c>
      <x:c r="CQ16" s="112">
        <x:v>3</x:v>
      </x:c>
      <x:c r="CR16" s="162">
        <x:v>1203</x:v>
      </x:c>
      <x:c r="CS16" s="112">
        <x:v>208</x:v>
      </x:c>
      <x:c r="CT16" s="112">
        <x:v>4</x:v>
      </x:c>
      <x:c r="CU16" s="112">
        <x:v>8</x:v>
      </x:c>
      <x:c r="CV16" s="112">
        <x:v>4</x:v>
      </x:c>
      <x:c r="CW16" s="112"/>
      <x:c r="CX16" s="112"/>
      <x:c r="CY16" s="513" t="s">
        <x:v>2705</x:v>
      </x:c>
      <x:c r="CZ16" s="112">
        <x:v>5</x:v>
      </x:c>
      <x:c r="DA16" s="162">
        <x:v>836.07000000000005</x:v>
      </x:c>
      <x:c r="DB16" s="112"/>
      <x:c r="DC16" s="162"/>
      <x:c r="DD16" s="694"/>
      <x:c r="DE16" s="713"/>
      <x:c r="DF16" s="112"/>
      <x:c r="DG16" s="163"/>
    </x:row>
    <x:row r="17" spans="1:111" customHeight="1">
      <x:c r="A17" s="513" t="s">
        <x:v>2881</x:v>
      </x:c>
      <x:c r="B17" s="115"/>
      <x:c r="C17" s="162"/>
      <x:c r="D17" s="112">
        <x:v>2</x:v>
      </x:c>
      <x:c r="E17" s="162">
        <x:v>1020</x:v>
      </x:c>
      <x:c r="F17" s="112">
        <x:v>3</x:v>
      </x:c>
      <x:c r="G17" s="162">
        <x:v>4.1399999999999997</x:v>
      </x:c>
      <x:c r="H17" s="112"/>
      <x:c r="I17" s="162"/>
      <x:c r="J17" s="112"/>
      <x:c r="K17" s="112"/>
      <x:c r="L17" s="162"/>
      <x:c r="M17" s="112"/>
      <x:c r="N17" s="112"/>
      <x:c r="O17" s="112"/>
      <x:c r="P17" s="112"/>
      <x:c r="Q17" s="112"/>
      <x:c r="R17" s="162"/>
      <x:c r="S17" s="112">
        <x:v>10</x:v>
      </x:c>
      <x:c r="T17" s="162">
        <x:v>160</x:v>
      </x:c>
      <x:c r="U17" s="112"/>
      <x:c r="V17" s="162"/>
      <x:c r="W17" s="112">
        <x:v>4</x:v>
      </x:c>
      <x:c r="X17" s="112">
        <x:v>63</x:v>
      </x:c>
      <x:c r="Y17" s="112"/>
      <x:c r="Z17" s="112"/>
      <x:c r="AA17" s="112"/>
      <x:c r="AB17" s="112"/>
      <x:c r="AC17" s="112"/>
      <x:c r="AD17" s="112"/>
      <x:c r="AE17" s="112"/>
      <x:c r="AF17" s="112"/>
      <x:c r="AG17" s="112"/>
      <x:c r="AH17" s="112"/>
      <x:c r="AI17" s="112"/>
      <x:c r="AJ17" s="112"/>
      <x:c r="AK17" s="112"/>
      <x:c r="AL17" s="513" t="s">
        <x:v>2881</x:v>
      </x:c>
      <x:c r="AM17" s="112">
        <x:v>2</x:v>
      </x:c>
      <x:c r="AN17" s="162">
        <x:v>190</x:v>
      </x:c>
      <x:c r="AO17" s="112"/>
      <x:c r="AP17" s="112"/>
      <x:c r="AQ17" s="112"/>
      <x:c r="AR17" s="162"/>
      <x:c r="AS17" s="112"/>
      <x:c r="AT17" s="162"/>
      <x:c r="AU17" s="112"/>
      <x:c r="AV17" s="112"/>
      <x:c r="AW17" s="112"/>
      <x:c r="AX17" s="112"/>
      <x:c r="AY17" s="112"/>
      <x:c r="AZ17" s="112">
        <x:v>4</x:v>
      </x:c>
      <x:c r="BA17" s="162">
        <x:v>9</x:v>
      </x:c>
      <x:c r="BB17" s="112"/>
      <x:c r="BC17" s="112"/>
      <x:c r="BD17" s="112"/>
      <x:c r="BE17" s="112">
        <x:v>9</x:v>
      </x:c>
      <x:c r="BF17" s="112">
        <x:v>124</x:v>
      </x:c>
      <x:c r="BG17" s="112"/>
      <x:c r="BH17" s="112"/>
      <x:c r="BI17" s="112"/>
      <x:c r="BJ17" s="162"/>
      <x:c r="BK17" s="112"/>
      <x:c r="BL17" s="162"/>
      <x:c r="BM17" s="112"/>
      <x:c r="BN17" s="162"/>
      <x:c r="BO17" s="112"/>
      <x:c r="BP17" s="162"/>
      <x:c r="BQ17" s="112"/>
      <x:c r="BR17" s="112"/>
      <x:c r="BS17" s="112"/>
      <x:c r="BT17" s="112"/>
      <x:c r="BU17" s="112"/>
      <x:c r="BV17" s="513" t="s">
        <x:v>2881</x:v>
      </x:c>
      <x:c r="BW17" s="112"/>
      <x:c r="BX17" s="112"/>
      <x:c r="BY17" s="162"/>
      <x:c r="BZ17" s="112"/>
      <x:c r="CA17" s="162"/>
      <x:c r="CB17" s="112"/>
      <x:c r="CC17" s="162"/>
      <x:c r="CD17" s="112"/>
      <x:c r="CE17" s="112">
        <x:v>1</x:v>
      </x:c>
      <x:c r="CF17" s="162"/>
      <x:c r="CG17" s="112">
        <x:v>1</x:v>
      </x:c>
      <x:c r="CH17" s="112"/>
      <x:c r="CI17" s="112"/>
      <x:c r="CJ17" s="112"/>
      <x:c r="CK17" s="112">
        <x:v>2</x:v>
      </x:c>
      <x:c r="CL17" s="112"/>
      <x:c r="CM17" s="112"/>
      <x:c r="CN17" s="112"/>
      <x:c r="CO17" s="112"/>
      <x:c r="CP17" s="162"/>
      <x:c r="CQ17" s="112">
        <x:v>1</x:v>
      </x:c>
      <x:c r="CR17" s="162">
        <x:v>230</x:v>
      </x:c>
      <x:c r="CS17" s="112"/>
      <x:c r="CT17" s="112"/>
      <x:c r="CU17" s="112">
        <x:v>11</x:v>
      </x:c>
      <x:c r="CV17" s="112"/>
      <x:c r="CW17" s="112"/>
      <x:c r="CX17" s="112"/>
      <x:c r="CY17" s="513" t="s">
        <x:v>2881</x:v>
      </x:c>
      <x:c r="CZ17" s="112"/>
      <x:c r="DA17" s="162"/>
      <x:c r="DB17" s="112">
        <x:f>DF17+DD17</x:f>
        <x:v>305</x:v>
      </x:c>
      <x:c r="DC17" s="162">
        <x:f>DG17+DE17</x:f>
        <x:v>13446</x:v>
      </x:c>
      <x:c r="DD17" s="694"/>
      <x:c r="DE17" s="713"/>
      <x:c r="DF17" s="112">
        <x:v>305</x:v>
      </x:c>
      <x:c r="DG17" s="163">
        <x:v>13446</x:v>
      </x:c>
    </x:row>
    <x:row r="18" spans="1:111" customHeight="1">
      <x:c r="A18" s="513" t="s">
        <x:v>718</x:v>
      </x:c>
      <x:c r="B18" s="115"/>
      <x:c r="C18" s="162"/>
      <x:c r="D18" s="112"/>
      <x:c r="E18" s="162"/>
      <x:c r="F18" s="112">
        <x:v>1</x:v>
      </x:c>
      <x:c r="G18" s="162">
        <x:v>0.10000000000000001</x:v>
      </x:c>
      <x:c r="H18" s="112"/>
      <x:c r="I18" s="162"/>
      <x:c r="J18" s="112">
        <x:v>1</x:v>
      </x:c>
      <x:c r="K18" s="112"/>
      <x:c r="L18" s="162"/>
      <x:c r="M18" s="112"/>
      <x:c r="N18" s="112"/>
      <x:c r="O18" s="112"/>
      <x:c r="P18" s="112"/>
      <x:c r="Q18" s="112"/>
      <x:c r="R18" s="162"/>
      <x:c r="S18" s="112">
        <x:v>1</x:v>
      </x:c>
      <x:c r="T18" s="162">
        <x:v>46</x:v>
      </x:c>
      <x:c r="U18" s="112"/>
      <x:c r="V18" s="162"/>
      <x:c r="W18" s="112"/>
      <x:c r="X18" s="112">
        <x:v>7</x:v>
      </x:c>
      <x:c r="Y18" s="112"/>
      <x:c r="Z18" s="112"/>
      <x:c r="AA18" s="112"/>
      <x:c r="AB18" s="112"/>
      <x:c r="AC18" s="112"/>
      <x:c r="AD18" s="112"/>
      <x:c r="AE18" s="112"/>
      <x:c r="AF18" s="112"/>
      <x:c r="AG18" s="112"/>
      <x:c r="AH18" s="112"/>
      <x:c r="AI18" s="112"/>
      <x:c r="AJ18" s="112"/>
      <x:c r="AK18" s="112"/>
      <x:c r="AL18" s="513" t="s">
        <x:v>718</x:v>
      </x:c>
      <x:c r="AM18" s="112">
        <x:v>1</x:v>
      </x:c>
      <x:c r="AN18" s="162">
        <x:v>660</x:v>
      </x:c>
      <x:c r="AO18" s="112"/>
      <x:c r="AP18" s="112"/>
      <x:c r="AQ18" s="112"/>
      <x:c r="AR18" s="162"/>
      <x:c r="AS18" s="112"/>
      <x:c r="AT18" s="162"/>
      <x:c r="AU18" s="112"/>
      <x:c r="AV18" s="112"/>
      <x:c r="AW18" s="112"/>
      <x:c r="AX18" s="112"/>
      <x:c r="AY18" s="112"/>
      <x:c r="AZ18" s="112"/>
      <x:c r="BA18" s="162"/>
      <x:c r="BB18" s="112"/>
      <x:c r="BC18" s="112"/>
      <x:c r="BD18" s="112"/>
      <x:c r="BE18" s="112">
        <x:v>5</x:v>
      </x:c>
      <x:c r="BF18" s="112">
        <x:v>15</x:v>
      </x:c>
      <x:c r="BG18" s="112"/>
      <x:c r="BH18" s="112"/>
      <x:c r="BI18" s="112"/>
      <x:c r="BJ18" s="162"/>
      <x:c r="BK18" s="112"/>
      <x:c r="BL18" s="162"/>
      <x:c r="BM18" s="112"/>
      <x:c r="BN18" s="162"/>
      <x:c r="BO18" s="112"/>
      <x:c r="BP18" s="162"/>
      <x:c r="BQ18" s="112"/>
      <x:c r="BR18" s="112"/>
      <x:c r="BS18" s="112">
        <x:v>2</x:v>
      </x:c>
      <x:c r="BT18" s="112"/>
      <x:c r="BU18" s="112"/>
      <x:c r="BV18" s="513" t="s">
        <x:v>718</x:v>
      </x:c>
      <x:c r="BW18" s="112"/>
      <x:c r="BX18" s="112"/>
      <x:c r="BY18" s="162"/>
      <x:c r="BZ18" s="112"/>
      <x:c r="CA18" s="162"/>
      <x:c r="CB18" s="112"/>
      <x:c r="CC18" s="162"/>
      <x:c r="CD18" s="112"/>
      <x:c r="CE18" s="112"/>
      <x:c r="CF18" s="162"/>
      <x:c r="CG18" s="112"/>
      <x:c r="CH18" s="112"/>
      <x:c r="CI18" s="112"/>
      <x:c r="CJ18" s="112"/>
      <x:c r="CK18" s="112"/>
      <x:c r="CL18" s="112"/>
      <x:c r="CM18" s="112"/>
      <x:c r="CN18" s="112"/>
      <x:c r="CO18" s="112"/>
      <x:c r="CP18" s="162"/>
      <x:c r="CQ18" s="112">
        <x:v>2</x:v>
      </x:c>
      <x:c r="CR18" s="162">
        <x:v>344</x:v>
      </x:c>
      <x:c r="CS18" s="112">
        <x:v>7</x:v>
      </x:c>
      <x:c r="CT18" s="112"/>
      <x:c r="CU18" s="112">
        <x:v>1</x:v>
      </x:c>
      <x:c r="CV18" s="112">
        <x:v>2</x:v>
      </x:c>
      <x:c r="CW18" s="112"/>
      <x:c r="CX18" s="112"/>
      <x:c r="CY18" s="513" t="s">
        <x:v>718</x:v>
      </x:c>
      <x:c r="CZ18" s="112">
        <x:v>1</x:v>
      </x:c>
      <x:c r="DA18" s="162">
        <x:v>943</x:v>
      </x:c>
      <x:c r="DB18" s="112"/>
      <x:c r="DC18" s="162"/>
      <x:c r="DD18" s="694"/>
      <x:c r="DE18" s="713"/>
      <x:c r="DF18" s="112"/>
      <x:c r="DG18" s="163"/>
    </x:row>
    <x:row r="19" spans="1:111" customHeight="1">
      <x:c r="A19" s="513" t="s">
        <x:v>2669</x:v>
      </x:c>
      <x:c r="B19" s="115"/>
      <x:c r="C19" s="162"/>
      <x:c r="D19" s="112">
        <x:v>2</x:v>
      </x:c>
      <x:c r="E19" s="162">
        <x:v>3502</x:v>
      </x:c>
      <x:c r="F19" s="112">
        <x:v>3</x:v>
      </x:c>
      <x:c r="G19" s="162">
        <x:v>3.6000000000000001</x:v>
      </x:c>
      <x:c r="H19" s="112"/>
      <x:c r="I19" s="162"/>
      <x:c r="J19" s="112"/>
      <x:c r="K19" s="112"/>
      <x:c r="L19" s="162"/>
      <x:c r="M19" s="112"/>
      <x:c r="N19" s="112"/>
      <x:c r="O19" s="112"/>
      <x:c r="P19" s="112"/>
      <x:c r="Q19" s="112"/>
      <x:c r="R19" s="162"/>
      <x:c r="S19" s="112">
        <x:v>10</x:v>
      </x:c>
      <x:c r="T19" s="162">
        <x:v>160</x:v>
      </x:c>
      <x:c r="U19" s="112"/>
      <x:c r="V19" s="162"/>
      <x:c r="W19" s="112"/>
      <x:c r="X19" s="112">
        <x:v>63</x:v>
      </x:c>
      <x:c r="Y19" s="112"/>
      <x:c r="Z19" s="112"/>
      <x:c r="AA19" s="112"/>
      <x:c r="AB19" s="112"/>
      <x:c r="AC19" s="112"/>
      <x:c r="AD19" s="112"/>
      <x:c r="AE19" s="112"/>
      <x:c r="AF19" s="112"/>
      <x:c r="AG19" s="112"/>
      <x:c r="AH19" s="112"/>
      <x:c r="AI19" s="112"/>
      <x:c r="AJ19" s="112"/>
      <x:c r="AK19" s="112"/>
      <x:c r="AL19" s="513" t="s">
        <x:v>2669</x:v>
      </x:c>
      <x:c r="AM19" s="112"/>
      <x:c r="AN19" s="162"/>
      <x:c r="AO19" s="112"/>
      <x:c r="AP19" s="112"/>
      <x:c r="AQ19" s="112"/>
      <x:c r="AR19" s="162"/>
      <x:c r="AS19" s="112"/>
      <x:c r="AT19" s="162"/>
      <x:c r="AU19" s="112"/>
      <x:c r="AV19" s="112"/>
      <x:c r="AW19" s="112"/>
      <x:c r="AX19" s="112"/>
      <x:c r="AY19" s="112"/>
      <x:c r="AZ19" s="112">
        <x:v>3</x:v>
      </x:c>
      <x:c r="BA19" s="162">
        <x:v>10</x:v>
      </x:c>
      <x:c r="BB19" s="112"/>
      <x:c r="BC19" s="112"/>
      <x:c r="BD19" s="112"/>
      <x:c r="BE19" s="112">
        <x:v>8</x:v>
      </x:c>
      <x:c r="BF19" s="112">
        <x:v>98</x:v>
      </x:c>
      <x:c r="BG19" s="112"/>
      <x:c r="BH19" s="112"/>
      <x:c r="BI19" s="112"/>
      <x:c r="BJ19" s="162"/>
      <x:c r="BK19" s="112"/>
      <x:c r="BL19" s="162"/>
      <x:c r="BM19" s="112"/>
      <x:c r="BN19" s="162"/>
      <x:c r="BO19" s="112"/>
      <x:c r="BP19" s="162"/>
      <x:c r="BQ19" s="112"/>
      <x:c r="BR19" s="112"/>
      <x:c r="BS19" s="112"/>
      <x:c r="BT19" s="112"/>
      <x:c r="BU19" s="112"/>
      <x:c r="BV19" s="513" t="s">
        <x:v>2669</x:v>
      </x:c>
      <x:c r="BW19" s="112"/>
      <x:c r="BX19" s="112"/>
      <x:c r="BY19" s="162"/>
      <x:c r="BZ19" s="112"/>
      <x:c r="CA19" s="162"/>
      <x:c r="CB19" s="112"/>
      <x:c r="CC19" s="162"/>
      <x:c r="CD19" s="112"/>
      <x:c r="CE19" s="112">
        <x:v>1</x:v>
      </x:c>
      <x:c r="CF19" s="162"/>
      <x:c r="CG19" s="112"/>
      <x:c r="CH19" s="112">
        <x:v>1</x:v>
      </x:c>
      <x:c r="CI19" s="112"/>
      <x:c r="CJ19" s="112"/>
      <x:c r="CK19" s="112"/>
      <x:c r="CL19" s="112"/>
      <x:c r="CM19" s="112"/>
      <x:c r="CN19" s="112"/>
      <x:c r="CO19" s="112"/>
      <x:c r="CP19" s="162"/>
      <x:c r="CQ19" s="112"/>
      <x:c r="CR19" s="162"/>
      <x:c r="CS19" s="112"/>
      <x:c r="CT19" s="112"/>
      <x:c r="CU19" s="112">
        <x:v>4</x:v>
      </x:c>
      <x:c r="CV19" s="112"/>
      <x:c r="CW19" s="112"/>
      <x:c r="CX19" s="112"/>
      <x:c r="CY19" s="513" t="s">
        <x:v>2669</x:v>
      </x:c>
      <x:c r="CZ19" s="112"/>
      <x:c r="DA19" s="162"/>
      <x:c r="DB19" s="112">
        <x:f>DF19+DD19</x:f>
        <x:v>1</x:v>
      </x:c>
      <x:c r="DC19" s="162">
        <x:f>DG19+DE19</x:f>
        <x:v>32.399999999999999</x:v>
      </x:c>
      <x:c r="DD19" s="694"/>
      <x:c r="DE19" s="713"/>
      <x:c r="DF19" s="112">
        <x:v>1</x:v>
      </x:c>
      <x:c r="DG19" s="163">
        <x:v>32.399999999999999</x:v>
      </x:c>
    </x:row>
    <x:row r="20" spans="1:111" customHeight="1">
      <x:c r="A20" s="744" t="s">
        <x:v>716</x:v>
      </x:c>
      <x:c r="B20" s="115">
        <x:v>1</x:v>
      </x:c>
      <x:c r="C20" s="162">
        <x:v>692</x:v>
      </x:c>
      <x:c r="D20" s="112">
        <x:v>1</x:v>
      </x:c>
      <x:c r="E20" s="162">
        <x:v>744</x:v>
      </x:c>
      <x:c r="F20" s="112">
        <x:v>1</x:v>
      </x:c>
      <x:c r="G20" s="162">
        <x:v>0.20000000000000001</x:v>
      </x:c>
      <x:c r="H20" s="112"/>
      <x:c r="I20" s="162"/>
      <x:c r="J20" s="112">
        <x:v>2</x:v>
      </x:c>
      <x:c r="K20" s="112"/>
      <x:c r="L20" s="162"/>
      <x:c r="M20" s="112"/>
      <x:c r="N20" s="112"/>
      <x:c r="O20" s="112"/>
      <x:c r="P20" s="112"/>
      <x:c r="Q20" s="112"/>
      <x:c r="R20" s="162"/>
      <x:c r="S20" s="112">
        <x:v>3</x:v>
      </x:c>
      <x:c r="T20" s="162">
        <x:v>40</x:v>
      </x:c>
      <x:c r="U20" s="112">
        <x:v>1</x:v>
      </x:c>
      <x:c r="V20" s="162">
        <x:v>97</x:v>
      </x:c>
      <x:c r="W20" s="112">
        <x:v>5</x:v>
      </x:c>
      <x:c r="X20" s="112">
        <x:v>42</x:v>
      </x:c>
      <x:c r="Y20" s="112"/>
      <x:c r="Z20" s="112"/>
      <x:c r="AA20" s="112">
        <x:v>2</x:v>
      </x:c>
      <x:c r="AB20" s="112"/>
      <x:c r="AC20" s="112"/>
      <x:c r="AD20" s="112">
        <x:v>2</x:v>
      </x:c>
      <x:c r="AE20" s="112"/>
      <x:c r="AF20" s="112"/>
      <x:c r="AG20" s="112">
        <x:v>1</x:v>
      </x:c>
      <x:c r="AH20" s="112"/>
      <x:c r="AI20" s="112"/>
      <x:c r="AJ20" s="112">
        <x:v>2</x:v>
      </x:c>
      <x:c r="AK20" s="112">
        <x:v>5</x:v>
      </x:c>
      <x:c r="AL20" s="744" t="s">
        <x:v>716</x:v>
      </x:c>
      <x:c r="AM20" s="112"/>
      <x:c r="AN20" s="162"/>
      <x:c r="AO20" s="112"/>
      <x:c r="AP20" s="112"/>
      <x:c r="AQ20" s="112"/>
      <x:c r="AR20" s="162"/>
      <x:c r="AS20" s="112"/>
      <x:c r="AT20" s="162"/>
      <x:c r="AU20" s="112"/>
      <x:c r="AV20" s="112"/>
      <x:c r="AW20" s="112"/>
      <x:c r="AX20" s="112"/>
      <x:c r="AY20" s="112"/>
      <x:c r="AZ20" s="112">
        <x:v>1</x:v>
      </x:c>
      <x:c r="BA20" s="162">
        <x:v>2</x:v>
      </x:c>
      <x:c r="BB20" s="112"/>
      <x:c r="BC20" s="112"/>
      <x:c r="BD20" s="112"/>
      <x:c r="BE20" s="112">
        <x:v>4</x:v>
      </x:c>
      <x:c r="BF20" s="112">
        <x:v>27</x:v>
      </x:c>
      <x:c r="BG20" s="112">
        <x:v>1</x:v>
      </x:c>
      <x:c r="BH20" s="112">
        <x:v>1</x:v>
      </x:c>
      <x:c r="BI20" s="112"/>
      <x:c r="BJ20" s="162"/>
      <x:c r="BK20" s="112"/>
      <x:c r="BL20" s="162"/>
      <x:c r="BM20" s="112"/>
      <x:c r="BN20" s="162"/>
      <x:c r="BO20" s="112">
        <x:v>1</x:v>
      </x:c>
      <x:c r="BP20" s="162">
        <x:v>718</x:v>
      </x:c>
      <x:c r="BQ20" s="112"/>
      <x:c r="BR20" s="112"/>
      <x:c r="BS20" s="112">
        <x:v>1</x:v>
      </x:c>
      <x:c r="BT20" s="112"/>
      <x:c r="BU20" s="112"/>
      <x:c r="BV20" s="744" t="s">
        <x:v>716</x:v>
      </x:c>
      <x:c r="BW20" s="112"/>
      <x:c r="BX20" s="112"/>
      <x:c r="BY20" s="162"/>
      <x:c r="BZ20" s="112"/>
      <x:c r="CA20" s="162"/>
      <x:c r="CB20" s="112"/>
      <x:c r="CC20" s="162"/>
      <x:c r="CD20" s="112"/>
      <x:c r="CE20" s="112">
        <x:v>1</x:v>
      </x:c>
      <x:c r="CF20" s="162">
        <x:v>23</x:v>
      </x:c>
      <x:c r="CG20" s="112"/>
      <x:c r="CH20" s="112">
        <x:v>1</x:v>
      </x:c>
      <x:c r="CI20" s="112"/>
      <x:c r="CJ20" s="112">
        <x:v>2</x:v>
      </x:c>
      <x:c r="CK20" s="112"/>
      <x:c r="CL20" s="112"/>
      <x:c r="CM20" s="112"/>
      <x:c r="CN20" s="112"/>
      <x:c r="CO20" s="112"/>
      <x:c r="CP20" s="162"/>
      <x:c r="CQ20" s="112">
        <x:v>3</x:v>
      </x:c>
      <x:c r="CR20" s="162">
        <x:v>748</x:v>
      </x:c>
      <x:c r="CS20" s="112">
        <x:v>24</x:v>
      </x:c>
      <x:c r="CT20" s="112">
        <x:v>1</x:v>
      </x:c>
      <x:c r="CU20" s="112">
        <x:v>1</x:v>
      </x:c>
      <x:c r="CV20" s="112">
        <x:v>3</x:v>
      </x:c>
      <x:c r="CW20" s="112"/>
      <x:c r="CX20" s="112"/>
      <x:c r="CY20" s="744" t="s">
        <x:v>716</x:v>
      </x:c>
      <x:c r="CZ20" s="112">
        <x:v>2</x:v>
      </x:c>
      <x:c r="DA20" s="162">
        <x:v>815</x:v>
      </x:c>
      <x:c r="DB20" s="112"/>
      <x:c r="DC20" s="162"/>
      <x:c r="DD20" s="694"/>
      <x:c r="DE20" s="713"/>
      <x:c r="DF20" s="112"/>
      <x:c r="DG20" s="163"/>
    </x:row>
    <x:row r="21" spans="1:111" customHeight="1">
      <x:c r="A21" s="744" t="s">
        <x:v>2944</x:v>
      </x:c>
      <x:c r="B21" s="115"/>
      <x:c r="C21" s="162"/>
      <x:c r="D21" s="112"/>
      <x:c r="E21" s="162"/>
      <x:c r="F21" s="112">
        <x:v>3</x:v>
      </x:c>
      <x:c r="G21" s="162">
        <x:v>16</x:v>
      </x:c>
      <x:c r="H21" s="112"/>
      <x:c r="I21" s="162"/>
      <x:c r="J21" s="112"/>
      <x:c r="K21" s="112"/>
      <x:c r="L21" s="162"/>
      <x:c r="M21" s="112"/>
      <x:c r="N21" s="112"/>
      <x:c r="O21" s="112"/>
      <x:c r="P21" s="112"/>
      <x:c r="Q21" s="112"/>
      <x:c r="R21" s="162"/>
      <x:c r="S21" s="112">
        <x:v>15</x:v>
      </x:c>
      <x:c r="T21" s="162">
        <x:v>240</x:v>
      </x:c>
      <x:c r="U21" s="112"/>
      <x:c r="V21" s="162"/>
      <x:c r="W21" s="112"/>
      <x:c r="X21" s="112">
        <x:v>159</x:v>
      </x:c>
      <x:c r="Y21" s="112">
        <x:v>1</x:v>
      </x:c>
      <x:c r="Z21" s="112">
        <x:v>5</x:v>
      </x:c>
      <x:c r="AA21" s="112"/>
      <x:c r="AB21" s="112"/>
      <x:c r="AC21" s="112">
        <x:v>1</x:v>
      </x:c>
      <x:c r="AD21" s="112"/>
      <x:c r="AE21" s="112"/>
      <x:c r="AF21" s="112"/>
      <x:c r="AG21" s="112">
        <x:v>1</x:v>
      </x:c>
      <x:c r="AH21" s="112"/>
      <x:c r="AI21" s="112"/>
      <x:c r="AJ21" s="112"/>
      <x:c r="AK21" s="112"/>
      <x:c r="AL21" s="744" t="s">
        <x:v>2944</x:v>
      </x:c>
      <x:c r="AM21" s="112"/>
      <x:c r="AN21" s="162"/>
      <x:c r="AO21" s="112"/>
      <x:c r="AP21" s="112"/>
      <x:c r="AQ21" s="112"/>
      <x:c r="AR21" s="162"/>
      <x:c r="AS21" s="112"/>
      <x:c r="AT21" s="162"/>
      <x:c r="AU21" s="112"/>
      <x:c r="AV21" s="112"/>
      <x:c r="AW21" s="112"/>
      <x:c r="AX21" s="112">
        <x:v>1</x:v>
      </x:c>
      <x:c r="AY21" s="112"/>
      <x:c r="AZ21" s="112">
        <x:v>13</x:v>
      </x:c>
      <x:c r="BA21" s="162">
        <x:v>39</x:v>
      </x:c>
      <x:c r="BB21" s="112"/>
      <x:c r="BC21" s="112"/>
      <x:c r="BD21" s="112"/>
      <x:c r="BE21" s="112">
        <x:v>26</x:v>
      </x:c>
      <x:c r="BF21" s="112">
        <x:v>216</x:v>
      </x:c>
      <x:c r="BG21" s="112"/>
      <x:c r="BH21" s="112"/>
      <x:c r="BI21" s="112"/>
      <x:c r="BJ21" s="162"/>
      <x:c r="BK21" s="112"/>
      <x:c r="BL21" s="162"/>
      <x:c r="BM21" s="112"/>
      <x:c r="BN21" s="162"/>
      <x:c r="BO21" s="112"/>
      <x:c r="BP21" s="162"/>
      <x:c r="BQ21" s="112"/>
      <x:c r="BR21" s="112"/>
      <x:c r="BS21" s="112"/>
      <x:c r="BT21" s="112"/>
      <x:c r="BU21" s="112"/>
      <x:c r="BV21" s="744" t="s">
        <x:v>2944</x:v>
      </x:c>
      <x:c r="BW21" s="112"/>
      <x:c r="BX21" s="112"/>
      <x:c r="BY21" s="162"/>
      <x:c r="BZ21" s="112"/>
      <x:c r="CA21" s="162"/>
      <x:c r="CB21" s="112"/>
      <x:c r="CC21" s="162"/>
      <x:c r="CD21" s="112"/>
      <x:c r="CE21" s="112">
        <x:v>3</x:v>
      </x:c>
      <x:c r="CF21" s="162">
        <x:v>25</x:v>
      </x:c>
      <x:c r="CG21" s="112">
        <x:v>2</x:v>
      </x:c>
      <x:c r="CH21" s="112">
        <x:v>2</x:v>
      </x:c>
      <x:c r="CI21" s="112"/>
      <x:c r="CJ21" s="112"/>
      <x:c r="CK21" s="112">
        <x:v>5</x:v>
      </x:c>
      <x:c r="CL21" s="112"/>
      <x:c r="CM21" s="112"/>
      <x:c r="CN21" s="112"/>
      <x:c r="CO21" s="112">
        <x:v>2</x:v>
      </x:c>
      <x:c r="CP21" s="162">
        <x:v>645</x:v>
      </x:c>
      <x:c r="CQ21" s="112">
        <x:v>4</x:v>
      </x:c>
      <x:c r="CR21" s="162">
        <x:v>4368</x:v>
      </x:c>
      <x:c r="CS21" s="112">
        <x:v>296</x:v>
      </x:c>
      <x:c r="CT21" s="112"/>
      <x:c r="CU21" s="112"/>
      <x:c r="CV21" s="112"/>
      <x:c r="CW21" s="112"/>
      <x:c r="CX21" s="112"/>
      <x:c r="CY21" s="744" t="s">
        <x:v>2944</x:v>
      </x:c>
      <x:c r="CZ21" s="112">
        <x:v>16</x:v>
      </x:c>
      <x:c r="DA21" s="162">
        <x:v>5592</x:v>
      </x:c>
      <x:c r="DB21" s="112">
        <x:f>DF21+DD21</x:f>
        <x:v>103</x:v>
      </x:c>
      <x:c r="DC21" s="162">
        <x:f>DG21+DE21</x:f>
        <x:v>3813.5</x:v>
      </x:c>
      <x:c r="DD21" s="694"/>
      <x:c r="DE21" s="713"/>
      <x:c r="DF21" s="112">
        <x:v>103</x:v>
      </x:c>
      <x:c r="DG21" s="163">
        <x:v>3813.5</x:v>
      </x:c>
    </x:row>
    <x:row r="22" spans="1:111" customHeight="1">
      <x:c r="A22" s="286" t="s">
        <x:v>677</x:v>
      </x:c>
      <x:c r="B22" s="115">
        <x:f>SUM(B23:B24)</x:f>
        <x:v>0</x:v>
      </x:c>
      <x:c r="C22" s="162">
        <x:f t="shared" ref="C22:BN22" si="21">SUM(C23:C24)</x:f>
        <x:v>0</x:v>
      </x:c>
      <x:c r="D22" s="112">
        <x:f t="shared" si="21"/>
        <x:v>0</x:v>
      </x:c>
      <x:c r="E22" s="162">
        <x:f t="shared" si="21"/>
        <x:v>0</x:v>
      </x:c>
      <x:c r="F22" s="112">
        <x:f t="shared" si="21"/>
        <x:v>0</x:v>
      </x:c>
      <x:c r="G22" s="162">
        <x:f t="shared" si="21"/>
        <x:v>0</x:v>
      </x:c>
      <x:c r="H22" s="112">
        <x:f t="shared" si="21"/>
        <x:v>0</x:v>
      </x:c>
      <x:c r="I22" s="162">
        <x:f t="shared" si="21"/>
        <x:v>0</x:v>
      </x:c>
      <x:c r="J22" s="112">
        <x:f t="shared" si="21"/>
        <x:v>0</x:v>
      </x:c>
      <x:c r="K22" s="112">
        <x:f t="shared" si="21"/>
        <x:v>0</x:v>
      </x:c>
      <x:c r="L22" s="162">
        <x:f t="shared" si="21"/>
        <x:v>0</x:v>
      </x:c>
      <x:c r="M22" s="112">
        <x:f t="shared" si="21"/>
        <x:v>0</x:v>
      </x:c>
      <x:c r="N22" s="112">
        <x:f t="shared" si="21"/>
        <x:v>0</x:v>
      </x:c>
      <x:c r="O22" s="112">
        <x:f t="shared" si="21"/>
        <x:v>0</x:v>
      </x:c>
      <x:c r="P22" s="112">
        <x:f t="shared" si="21"/>
        <x:v>0</x:v>
      </x:c>
      <x:c r="Q22" s="112">
        <x:f t="shared" si="21"/>
        <x:v>0</x:v>
      </x:c>
      <x:c r="R22" s="162">
        <x:f t="shared" si="21"/>
        <x:v>0</x:v>
      </x:c>
      <x:c r="S22" s="112">
        <x:f t="shared" si="21"/>
        <x:v>0</x:v>
      </x:c>
      <x:c r="T22" s="162">
        <x:f t="shared" si="21"/>
        <x:v>0</x:v>
      </x:c>
      <x:c r="U22" s="112">
        <x:f t="shared" si="21"/>
        <x:v>0</x:v>
      </x:c>
      <x:c r="V22" s="162">
        <x:f t="shared" si="21"/>
        <x:v>0</x:v>
      </x:c>
      <x:c r="W22" s="112">
        <x:f t="shared" si="21"/>
        <x:v>0</x:v>
      </x:c>
      <x:c r="X22" s="112">
        <x:f t="shared" si="21"/>
        <x:v>0</x:v>
      </x:c>
      <x:c r="Y22" s="112">
        <x:f t="shared" si="21"/>
        <x:v>0</x:v>
      </x:c>
      <x:c r="Z22" s="112">
        <x:f t="shared" si="21"/>
        <x:v>0</x:v>
      </x:c>
      <x:c r="AA22" s="112">
        <x:f t="shared" si="21"/>
        <x:v>0</x:v>
      </x:c>
      <x:c r="AB22" s="112">
        <x:f t="shared" si="21"/>
        <x:v>0</x:v>
      </x:c>
      <x:c r="AC22" s="112">
        <x:f t="shared" si="21"/>
        <x:v>0</x:v>
      </x:c>
      <x:c r="AD22" s="112">
        <x:f t="shared" si="21"/>
        <x:v>0</x:v>
      </x:c>
      <x:c r="AE22" s="112">
        <x:f t="shared" si="21"/>
        <x:v>0</x:v>
      </x:c>
      <x:c r="AF22" s="112">
        <x:f t="shared" si="21"/>
        <x:v>0</x:v>
      </x:c>
      <x:c r="AG22" s="112">
        <x:f t="shared" si="21"/>
        <x:v>0</x:v>
      </x:c>
      <x:c r="AH22" s="112">
        <x:f t="shared" si="21"/>
        <x:v>0</x:v>
      </x:c>
      <x:c r="AI22" s="112">
        <x:f t="shared" si="21"/>
        <x:v>0</x:v>
      </x:c>
      <x:c r="AJ22" s="112">
        <x:f t="shared" si="21"/>
        <x:v>0</x:v>
      </x:c>
      <x:c r="AK22" s="112">
        <x:f t="shared" si="21"/>
        <x:v>0</x:v>
      </x:c>
      <x:c r="AL22" s="286" t="s">
        <x:v>677</x:v>
      </x:c>
      <x:c r="AM22" s="112">
        <x:f t="shared" si="21"/>
        <x:v>0</x:v>
      </x:c>
      <x:c r="AN22" s="162">
        <x:f t="shared" si="21"/>
        <x:v>0</x:v>
      </x:c>
      <x:c r="AO22" s="112">
        <x:f t="shared" si="21"/>
        <x:v>0</x:v>
      </x:c>
      <x:c r="AP22" s="112">
        <x:f t="shared" si="21"/>
        <x:v>0</x:v>
      </x:c>
      <x:c r="AQ22" s="112">
        <x:f t="shared" si="21"/>
        <x:v>0</x:v>
      </x:c>
      <x:c r="AR22" s="162">
        <x:f t="shared" si="21"/>
        <x:v>0</x:v>
      </x:c>
      <x:c r="AS22" s="112">
        <x:f t="shared" si="21"/>
        <x:v>0</x:v>
      </x:c>
      <x:c r="AT22" s="162">
        <x:f t="shared" si="21"/>
        <x:v>0</x:v>
      </x:c>
      <x:c r="AU22" s="112">
        <x:f t="shared" si="21"/>
        <x:v>0</x:v>
      </x:c>
      <x:c r="AV22" s="112">
        <x:f t="shared" si="21"/>
        <x:v>0</x:v>
      </x:c>
      <x:c r="AW22" s="112">
        <x:f t="shared" si="21"/>
        <x:v>0</x:v>
      </x:c>
      <x:c r="AX22" s="112">
        <x:f t="shared" si="21"/>
        <x:v>0</x:v>
      </x:c>
      <x:c r="AY22" s="112">
        <x:f t="shared" si="21"/>
        <x:v>0</x:v>
      </x:c>
      <x:c r="AZ22" s="112">
        <x:f t="shared" si="21"/>
        <x:v>0</x:v>
      </x:c>
      <x:c r="BA22" s="162">
        <x:f t="shared" si="21"/>
        <x:v>0</x:v>
      </x:c>
      <x:c r="BB22" s="112">
        <x:f t="shared" si="21"/>
        <x:v>0</x:v>
      </x:c>
      <x:c r="BC22" s="112">
        <x:f t="shared" si="21"/>
        <x:v>0</x:v>
      </x:c>
      <x:c r="BD22" s="112">
        <x:f t="shared" si="21"/>
        <x:v>0</x:v>
      </x:c>
      <x:c r="BE22" s="112">
        <x:f t="shared" si="21"/>
        <x:v>0</x:v>
      </x:c>
      <x:c r="BF22" s="112">
        <x:f t="shared" si="21"/>
        <x:v>0</x:v>
      </x:c>
      <x:c r="BG22" s="112">
        <x:f t="shared" si="21"/>
        <x:v>0</x:v>
      </x:c>
      <x:c r="BH22" s="112">
        <x:f t="shared" si="21"/>
        <x:v>0</x:v>
      </x:c>
      <x:c r="BI22" s="112">
        <x:f t="shared" si="21"/>
        <x:v>0</x:v>
      </x:c>
      <x:c r="BJ22" s="162">
        <x:f t="shared" si="21"/>
        <x:v>0</x:v>
      </x:c>
      <x:c r="BK22" s="112">
        <x:f t="shared" si="21"/>
        <x:v>0</x:v>
      </x:c>
      <x:c r="BL22" s="162">
        <x:f t="shared" si="21"/>
        <x:v>0</x:v>
      </x:c>
      <x:c r="BM22" s="112">
        <x:f t="shared" si="21"/>
        <x:v>0</x:v>
      </x:c>
      <x:c r="BN22" s="162">
        <x:f t="shared" si="21"/>
        <x:v>0</x:v>
      </x:c>
      <x:c r="BO22" s="112">
        <x:f t="shared" ref="BO22:DG22" si="22">SUM(BO23:BO24)</x:f>
        <x:v>0</x:v>
      </x:c>
      <x:c r="BP22" s="162">
        <x:f t="shared" si="22"/>
        <x:v>0</x:v>
      </x:c>
      <x:c r="BQ22" s="112">
        <x:f t="shared" si="22"/>
        <x:v>0</x:v>
      </x:c>
      <x:c r="BR22" s="112">
        <x:f t="shared" si="22"/>
        <x:v>0</x:v>
      </x:c>
      <x:c r="BS22" s="112">
        <x:f t="shared" si="22"/>
        <x:v>0</x:v>
      </x:c>
      <x:c r="BT22" s="112">
        <x:f t="shared" si="22"/>
        <x:v>0</x:v>
      </x:c>
      <x:c r="BU22" s="112">
        <x:f t="shared" si="22"/>
        <x:v>0</x:v>
      </x:c>
      <x:c r="BV22" s="286" t="s">
        <x:v>677</x:v>
      </x:c>
      <x:c r="BW22" s="112">
        <x:f t="shared" si="22"/>
        <x:v>0</x:v>
      </x:c>
      <x:c r="BX22" s="112">
        <x:f t="shared" si="22"/>
        <x:v>0</x:v>
      </x:c>
      <x:c r="BY22" s="162">
        <x:f t="shared" si="22"/>
        <x:v>0</x:v>
      </x:c>
      <x:c r="BZ22" s="112">
        <x:f t="shared" si="22"/>
        <x:v>0</x:v>
      </x:c>
      <x:c r="CA22" s="162">
        <x:f t="shared" si="22"/>
        <x:v>0</x:v>
      </x:c>
      <x:c r="CB22" s="112">
        <x:f t="shared" si="22"/>
        <x:v>0</x:v>
      </x:c>
      <x:c r="CC22" s="162">
        <x:f t="shared" si="22"/>
        <x:v>0</x:v>
      </x:c>
      <x:c r="CD22" s="112">
        <x:f t="shared" si="22"/>
        <x:v>0</x:v>
      </x:c>
      <x:c r="CE22" s="112">
        <x:f t="shared" si="22"/>
        <x:v>0</x:v>
      </x:c>
      <x:c r="CF22" s="162">
        <x:f t="shared" si="22"/>
        <x:v>0</x:v>
      </x:c>
      <x:c r="CG22" s="112">
        <x:f t="shared" si="22"/>
        <x:v>0</x:v>
      </x:c>
      <x:c r="CH22" s="112">
        <x:f t="shared" si="22"/>
        <x:v>0</x:v>
      </x:c>
      <x:c r="CI22" s="112">
        <x:f t="shared" si="22"/>
        <x:v>0</x:v>
      </x:c>
      <x:c r="CJ22" s="112">
        <x:f t="shared" si="22"/>
        <x:v>0</x:v>
      </x:c>
      <x:c r="CK22" s="112">
        <x:f t="shared" si="22"/>
        <x:v>0</x:v>
      </x:c>
      <x:c r="CL22" s="112">
        <x:f t="shared" si="22"/>
        <x:v>0</x:v>
      </x:c>
      <x:c r="CM22" s="112">
        <x:f t="shared" si="22"/>
        <x:v>0</x:v>
      </x:c>
      <x:c r="CN22" s="112">
        <x:f t="shared" si="22"/>
        <x:v>0</x:v>
      </x:c>
      <x:c r="CO22" s="112">
        <x:f t="shared" si="22"/>
        <x:v>0</x:v>
      </x:c>
      <x:c r="CP22" s="162">
        <x:f t="shared" si="22"/>
        <x:v>0</x:v>
      </x:c>
      <x:c r="CQ22" s="112">
        <x:f t="shared" si="22"/>
        <x:v>0</x:v>
      </x:c>
      <x:c r="CR22" s="162">
        <x:f t="shared" si="22"/>
        <x:v>0</x:v>
      </x:c>
      <x:c r="CS22" s="112">
        <x:f t="shared" si="22"/>
        <x:v>0</x:v>
      </x:c>
      <x:c r="CT22" s="112">
        <x:f t="shared" si="22"/>
        <x:v>0</x:v>
      </x:c>
      <x:c r="CU22" s="112">
        <x:f t="shared" si="22"/>
        <x:v>0</x:v>
      </x:c>
      <x:c r="CV22" s="112">
        <x:f t="shared" si="22"/>
        <x:v>0</x:v>
      </x:c>
      <x:c r="CW22" s="112">
        <x:f t="shared" si="22"/>
        <x:v>0</x:v>
      </x:c>
      <x:c r="CX22" s="112">
        <x:f t="shared" si="22"/>
        <x:v>0</x:v>
      </x:c>
      <x:c r="CY22" s="286" t="s">
        <x:v>677</x:v>
      </x:c>
      <x:c r="CZ22" s="112">
        <x:f t="shared" si="22"/>
        <x:v>0</x:v>
      </x:c>
      <x:c r="DA22" s="162">
        <x:f t="shared" si="22"/>
        <x:v>0</x:v>
      </x:c>
      <x:c r="DB22" s="112">
        <x:f t="shared" si="22"/>
        <x:v>0</x:v>
      </x:c>
      <x:c r="DC22" s="162">
        <x:f t="shared" si="22"/>
        <x:v>0</x:v>
      </x:c>
      <x:c r="DD22" s="112">
        <x:f t="shared" si="22"/>
        <x:v>0</x:v>
      </x:c>
      <x:c r="DE22" s="162">
        <x:f t="shared" si="22"/>
        <x:v>0</x:v>
      </x:c>
      <x:c r="DF22" s="112">
        <x:f t="shared" si="22"/>
        <x:v>0</x:v>
      </x:c>
      <x:c r="DG22" s="163">
        <x:f t="shared" si="22"/>
        <x:v>0</x:v>
      </x:c>
    </x:row>
    <x:row r="23" spans="1:111" customHeight="1">
      <x:c r="A23" s="513" t="s">
        <x:v>2869</x:v>
      </x:c>
      <x:c r="B23" s="115"/>
      <x:c r="C23" s="162"/>
      <x:c r="D23" s="112"/>
      <x:c r="E23" s="162"/>
      <x:c r="F23" s="112"/>
      <x:c r="G23" s="162"/>
      <x:c r="H23" s="112"/>
      <x:c r="I23" s="162"/>
      <x:c r="J23" s="112"/>
      <x:c r="K23" s="112"/>
      <x:c r="L23" s="162"/>
      <x:c r="M23" s="112"/>
      <x:c r="N23" s="112"/>
      <x:c r="O23" s="112"/>
      <x:c r="P23" s="112"/>
      <x:c r="Q23" s="112"/>
      <x:c r="R23" s="162"/>
      <x:c r="S23" s="112"/>
      <x:c r="T23" s="162"/>
      <x:c r="U23" s="112"/>
      <x:c r="V23" s="162"/>
      <x:c r="W23" s="112"/>
      <x:c r="X23" s="112"/>
      <x:c r="Y23" s="112"/>
      <x:c r="Z23" s="112"/>
      <x:c r="AA23" s="112"/>
      <x:c r="AB23" s="112"/>
      <x:c r="AC23" s="112"/>
      <x:c r="AD23" s="112"/>
      <x:c r="AE23" s="112"/>
      <x:c r="AF23" s="112"/>
      <x:c r="AG23" s="112"/>
      <x:c r="AH23" s="112"/>
      <x:c r="AI23" s="112"/>
      <x:c r="AJ23" s="112"/>
      <x:c r="AK23" s="112"/>
      <x:c r="AL23" s="513" t="s">
        <x:v>2869</x:v>
      </x:c>
      <x:c r="AM23" s="112"/>
      <x:c r="AN23" s="162"/>
      <x:c r="AO23" s="112"/>
      <x:c r="AP23" s="112"/>
      <x:c r="AQ23" s="112"/>
      <x:c r="AR23" s="162"/>
      <x:c r="AS23" s="112"/>
      <x:c r="AT23" s="162"/>
      <x:c r="AU23" s="112"/>
      <x:c r="AV23" s="112"/>
      <x:c r="AW23" s="112"/>
      <x:c r="AX23" s="112"/>
      <x:c r="AY23" s="112"/>
      <x:c r="AZ23" s="112"/>
      <x:c r="BA23" s="162"/>
      <x:c r="BB23" s="112"/>
      <x:c r="BC23" s="112"/>
      <x:c r="BD23" s="112"/>
      <x:c r="BE23" s="112"/>
      <x:c r="BF23" s="112"/>
      <x:c r="BG23" s="112"/>
      <x:c r="BH23" s="112"/>
      <x:c r="BI23" s="112"/>
      <x:c r="BJ23" s="162"/>
      <x:c r="BK23" s="112"/>
      <x:c r="BL23" s="162"/>
      <x:c r="BM23" s="112"/>
      <x:c r="BN23" s="162"/>
      <x:c r="BO23" s="112"/>
      <x:c r="BP23" s="162"/>
      <x:c r="BQ23" s="112"/>
      <x:c r="BR23" s="112"/>
      <x:c r="BS23" s="112"/>
      <x:c r="BT23" s="112"/>
      <x:c r="BU23" s="112"/>
      <x:c r="BV23" s="513" t="s">
        <x:v>2869</x:v>
      </x:c>
      <x:c r="BW23" s="112"/>
      <x:c r="BX23" s="112"/>
      <x:c r="BY23" s="162"/>
      <x:c r="BZ23" s="112"/>
      <x:c r="CA23" s="162"/>
      <x:c r="CB23" s="112"/>
      <x:c r="CC23" s="162"/>
      <x:c r="CD23" s="112"/>
      <x:c r="CE23" s="112"/>
      <x:c r="CF23" s="162"/>
      <x:c r="CG23" s="112"/>
      <x:c r="CH23" s="112"/>
      <x:c r="CI23" s="112"/>
      <x:c r="CJ23" s="112"/>
      <x:c r="CK23" s="112"/>
      <x:c r="CL23" s="112"/>
      <x:c r="CM23" s="112"/>
      <x:c r="CN23" s="112"/>
      <x:c r="CO23" s="112"/>
      <x:c r="CP23" s="162"/>
      <x:c r="CQ23" s="112"/>
      <x:c r="CR23" s="162"/>
      <x:c r="CS23" s="112"/>
      <x:c r="CT23" s="112"/>
      <x:c r="CU23" s="112"/>
      <x:c r="CV23" s="112"/>
      <x:c r="CW23" s="112"/>
      <x:c r="CX23" s="112"/>
      <x:c r="CY23" s="513" t="s">
        <x:v>2869</x:v>
      </x:c>
      <x:c r="CZ23" s="112"/>
      <x:c r="DA23" s="162"/>
      <x:c r="DB23" s="112"/>
      <x:c r="DC23" s="162"/>
      <x:c r="DD23" s="694"/>
      <x:c r="DE23" s="713"/>
      <x:c r="DF23" s="112"/>
      <x:c r="DG23" s="163"/>
    </x:row>
    <x:row r="24" spans="1:111" customHeight="1">
      <x:c r="A24" s="513" t="s">
        <x:v>2694</x:v>
      </x:c>
      <x:c r="B24" s="115"/>
      <x:c r="C24" s="162"/>
      <x:c r="D24" s="112"/>
      <x:c r="E24" s="162"/>
      <x:c r="F24" s="112"/>
      <x:c r="G24" s="162"/>
      <x:c r="H24" s="112"/>
      <x:c r="I24" s="162"/>
      <x:c r="J24" s="112"/>
      <x:c r="K24" s="112"/>
      <x:c r="L24" s="162"/>
      <x:c r="M24" s="112"/>
      <x:c r="N24" s="112"/>
      <x:c r="O24" s="112"/>
      <x:c r="P24" s="112"/>
      <x:c r="Q24" s="112"/>
      <x:c r="R24" s="162"/>
      <x:c r="S24" s="112"/>
      <x:c r="T24" s="162"/>
      <x:c r="U24" s="112"/>
      <x:c r="V24" s="162"/>
      <x:c r="W24" s="112"/>
      <x:c r="X24" s="112"/>
      <x:c r="Y24" s="112"/>
      <x:c r="Z24" s="112"/>
      <x:c r="AA24" s="112"/>
      <x:c r="AB24" s="112"/>
      <x:c r="AC24" s="112"/>
      <x:c r="AD24" s="112"/>
      <x:c r="AE24" s="112"/>
      <x:c r="AF24" s="112"/>
      <x:c r="AG24" s="112"/>
      <x:c r="AH24" s="112"/>
      <x:c r="AI24" s="112"/>
      <x:c r="AJ24" s="112"/>
      <x:c r="AK24" s="112"/>
      <x:c r="AL24" s="513" t="s">
        <x:v>2694</x:v>
      </x:c>
      <x:c r="AM24" s="112"/>
      <x:c r="AN24" s="162"/>
      <x:c r="AO24" s="112"/>
      <x:c r="AP24" s="112"/>
      <x:c r="AQ24" s="112"/>
      <x:c r="AR24" s="162"/>
      <x:c r="AS24" s="112"/>
      <x:c r="AT24" s="162"/>
      <x:c r="AU24" s="112"/>
      <x:c r="AV24" s="112"/>
      <x:c r="AW24" s="112"/>
      <x:c r="AX24" s="112"/>
      <x:c r="AY24" s="112"/>
      <x:c r="AZ24" s="112"/>
      <x:c r="BA24" s="162"/>
      <x:c r="BB24" s="112"/>
      <x:c r="BC24" s="112"/>
      <x:c r="BD24" s="112"/>
      <x:c r="BE24" s="112"/>
      <x:c r="BF24" s="112"/>
      <x:c r="BG24" s="112"/>
      <x:c r="BH24" s="112"/>
      <x:c r="BI24" s="112"/>
      <x:c r="BJ24" s="162"/>
      <x:c r="BK24" s="112"/>
      <x:c r="BL24" s="162"/>
      <x:c r="BM24" s="112"/>
      <x:c r="BN24" s="162"/>
      <x:c r="BO24" s="112"/>
      <x:c r="BP24" s="162"/>
      <x:c r="BQ24" s="112"/>
      <x:c r="BR24" s="112"/>
      <x:c r="BS24" s="112"/>
      <x:c r="BT24" s="112"/>
      <x:c r="BU24" s="112"/>
      <x:c r="BV24" s="513" t="s">
        <x:v>2694</x:v>
      </x:c>
      <x:c r="BW24" s="112"/>
      <x:c r="BX24" s="112"/>
      <x:c r="BY24" s="162"/>
      <x:c r="BZ24" s="112"/>
      <x:c r="CA24" s="162"/>
      <x:c r="CB24" s="112"/>
      <x:c r="CC24" s="162"/>
      <x:c r="CD24" s="112"/>
      <x:c r="CE24" s="112"/>
      <x:c r="CF24" s="162"/>
      <x:c r="CG24" s="112"/>
      <x:c r="CH24" s="112"/>
      <x:c r="CI24" s="112"/>
      <x:c r="CJ24" s="112"/>
      <x:c r="CK24" s="112"/>
      <x:c r="CL24" s="112"/>
      <x:c r="CM24" s="112"/>
      <x:c r="CN24" s="112"/>
      <x:c r="CO24" s="112"/>
      <x:c r="CP24" s="162"/>
      <x:c r="CQ24" s="112"/>
      <x:c r="CR24" s="162"/>
      <x:c r="CS24" s="112"/>
      <x:c r="CT24" s="112"/>
      <x:c r="CU24" s="112"/>
      <x:c r="CV24" s="112"/>
      <x:c r="CW24" s="112"/>
      <x:c r="CX24" s="112"/>
      <x:c r="CY24" s="513" t="s">
        <x:v>2694</x:v>
      </x:c>
      <x:c r="CZ24" s="112"/>
      <x:c r="DA24" s="162"/>
      <x:c r="DB24" s="112"/>
      <x:c r="DC24" s="162"/>
      <x:c r="DD24" s="694"/>
      <x:c r="DE24" s="713"/>
      <x:c r="DF24" s="112"/>
      <x:c r="DG24" s="163"/>
    </x:row>
    <x:row r="25" spans="1:111" customHeight="1">
      <x:c r="A25" s="286" t="s">
        <x:v>1359</x:v>
      </x:c>
      <x:c r="B25" s="115">
        <x:f t="shared" ref="B25:AK25" si="23">SUM(B26,B57)</x:f>
        <x:v>0</x:v>
      </x:c>
      <x:c r="C25" s="162">
        <x:f t="shared" si="23"/>
        <x:v>0</x:v>
      </x:c>
      <x:c r="D25" s="112">
        <x:f t="shared" si="23"/>
        <x:v>0</x:v>
      </x:c>
      <x:c r="E25" s="162">
        <x:f t="shared" si="23"/>
        <x:v>0</x:v>
      </x:c>
      <x:c r="F25" s="112">
        <x:f t="shared" si="23"/>
        <x:v>0</x:v>
      </x:c>
      <x:c r="G25" s="162">
        <x:f t="shared" si="23"/>
        <x:v>0</x:v>
      </x:c>
      <x:c r="H25" s="112">
        <x:f t="shared" si="23"/>
        <x:v>0</x:v>
      </x:c>
      <x:c r="I25" s="162">
        <x:f t="shared" si="23"/>
        <x:v>0</x:v>
      </x:c>
      <x:c r="J25" s="112">
        <x:f t="shared" si="23"/>
        <x:v>27</x:v>
      </x:c>
      <x:c r="K25" s="112">
        <x:f t="shared" si="23"/>
        <x:v>0</x:v>
      </x:c>
      <x:c r="L25" s="162">
        <x:f t="shared" si="23"/>
        <x:v>0</x:v>
      </x:c>
      <x:c r="M25" s="112">
        <x:f t="shared" si="23"/>
        <x:v>2</x:v>
      </x:c>
      <x:c r="N25" s="112">
        <x:f t="shared" si="23"/>
        <x:v>0</x:v>
      </x:c>
      <x:c r="O25" s="112">
        <x:f t="shared" si="23"/>
        <x:v>0</x:v>
      </x:c>
      <x:c r="P25" s="112">
        <x:f t="shared" si="23"/>
        <x:v>0</x:v>
      </x:c>
      <x:c r="Q25" s="112">
        <x:f t="shared" si="23"/>
        <x:v>0</x:v>
      </x:c>
      <x:c r="R25" s="162">
        <x:f t="shared" si="23"/>
        <x:v>0</x:v>
      </x:c>
      <x:c r="S25" s="112">
        <x:f t="shared" si="23"/>
        <x:v>2</x:v>
      </x:c>
      <x:c r="T25" s="162">
        <x:f t="shared" si="23"/>
        <x:v>20</x:v>
      </x:c>
      <x:c r="U25" s="112">
        <x:f t="shared" si="23"/>
        <x:v>0</x:v>
      </x:c>
      <x:c r="V25" s="162">
        <x:f t="shared" si="23"/>
        <x:v>0</x:v>
      </x:c>
      <x:c r="W25" s="112">
        <x:f t="shared" si="23"/>
        <x:v>2</x:v>
      </x:c>
      <x:c r="X25" s="112">
        <x:f t="shared" si="23"/>
        <x:v>179</x:v>
      </x:c>
      <x:c r="Y25" s="112">
        <x:f t="shared" si="23"/>
        <x:v>10</x:v>
      </x:c>
      <x:c r="Z25" s="112">
        <x:f t="shared" si="23"/>
        <x:v>19</x:v>
      </x:c>
      <x:c r="AA25" s="112">
        <x:f t="shared" si="23"/>
        <x:v>24</x:v>
      </x:c>
      <x:c r="AB25" s="112">
        <x:f t="shared" si="23"/>
        <x:v>4</x:v>
      </x:c>
      <x:c r="AC25" s="112">
        <x:f t="shared" si="23"/>
        <x:v>10</x:v>
      </x:c>
      <x:c r="AD25" s="112">
        <x:f t="shared" si="23"/>
        <x:v>13</x:v>
      </x:c>
      <x:c r="AE25" s="112">
        <x:f t="shared" si="23"/>
        <x:v>0</x:v>
      </x:c>
      <x:c r="AF25" s="112">
        <x:f t="shared" si="23"/>
        <x:v>0</x:v>
      </x:c>
      <x:c r="AG25" s="112">
        <x:f t="shared" si="23"/>
        <x:v>27</x:v>
      </x:c>
      <x:c r="AH25" s="112">
        <x:f t="shared" si="23"/>
        <x:v>2</x:v>
      </x:c>
      <x:c r="AI25" s="112">
        <x:f t="shared" si="23"/>
        <x:v>3</x:v>
      </x:c>
      <x:c r="AJ25" s="112">
        <x:f t="shared" si="23"/>
        <x:v>38</x:v>
      </x:c>
      <x:c r="AK25" s="112">
        <x:f t="shared" si="23"/>
        <x:v>67</x:v>
      </x:c>
      <x:c r="AL25" s="286" t="s">
        <x:v>1359</x:v>
      </x:c>
      <x:c r="AM25" s="112">
        <x:f t="shared" ref="AM25:BU25" si="24">SUM(AM26,AM57)</x:f>
        <x:v>0</x:v>
      </x:c>
      <x:c r="AN25" s="162">
        <x:f t="shared" si="24"/>
        <x:v>0</x:v>
      </x:c>
      <x:c r="AO25" s="112">
        <x:f t="shared" si="24"/>
        <x:v>0</x:v>
      </x:c>
      <x:c r="AP25" s="112">
        <x:f t="shared" si="24"/>
        <x:v>0</x:v>
      </x:c>
      <x:c r="AQ25" s="112">
        <x:f t="shared" si="24"/>
        <x:v>0</x:v>
      </x:c>
      <x:c r="AR25" s="162">
        <x:f t="shared" si="24"/>
        <x:v>0</x:v>
      </x:c>
      <x:c r="AS25" s="112">
        <x:f t="shared" si="24"/>
        <x:v>0</x:v>
      </x:c>
      <x:c r="AT25" s="162">
        <x:f t="shared" si="24"/>
        <x:v>0</x:v>
      </x:c>
      <x:c r="AU25" s="112">
        <x:f t="shared" si="24"/>
        <x:v>0</x:v>
      </x:c>
      <x:c r="AV25" s="112">
        <x:f t="shared" si="24"/>
        <x:v>0</x:v>
      </x:c>
      <x:c r="AW25" s="112">
        <x:f t="shared" si="24"/>
        <x:v>0</x:v>
      </x:c>
      <x:c r="AX25" s="112">
        <x:f t="shared" si="24"/>
        <x:v>1</x:v>
      </x:c>
      <x:c r="AY25" s="112">
        <x:f t="shared" si="24"/>
        <x:v>0</x:v>
      </x:c>
      <x:c r="AZ25" s="112">
        <x:f t="shared" si="24"/>
        <x:v>0</x:v>
      </x:c>
      <x:c r="BA25" s="162">
        <x:f t="shared" si="24"/>
        <x:v>0</x:v>
      </x:c>
      <x:c r="BB25" s="112">
        <x:f t="shared" si="24"/>
        <x:v>0</x:v>
      </x:c>
      <x:c r="BC25" s="112">
        <x:f t="shared" si="24"/>
        <x:v>0</x:v>
      </x:c>
      <x:c r="BD25" s="112">
        <x:f t="shared" si="24"/>
        <x:v>0</x:v>
      </x:c>
      <x:c r="BE25" s="112">
        <x:f t="shared" si="24"/>
        <x:v>33</x:v>
      </x:c>
      <x:c r="BF25" s="112">
        <x:f t="shared" si="24"/>
        <x:v>79</x:v>
      </x:c>
      <x:c r="BG25" s="112">
        <x:f t="shared" si="24"/>
        <x:v>5</x:v>
      </x:c>
      <x:c r="BH25" s="112">
        <x:f t="shared" si="24"/>
        <x:v>0</x:v>
      </x:c>
      <x:c r="BI25" s="112">
        <x:f t="shared" si="24"/>
        <x:v>0</x:v>
      </x:c>
      <x:c r="BJ25" s="162">
        <x:f t="shared" si="24"/>
        <x:v>0</x:v>
      </x:c>
      <x:c r="BK25" s="112">
        <x:f t="shared" si="24"/>
        <x:v>0</x:v>
      </x:c>
      <x:c r="BL25" s="162">
        <x:f t="shared" si="24"/>
        <x:v>0</x:v>
      </x:c>
      <x:c r="BM25" s="112">
        <x:f t="shared" si="24"/>
        <x:v>0</x:v>
      </x:c>
      <x:c r="BN25" s="162">
        <x:f t="shared" si="24"/>
        <x:v>0</x:v>
      </x:c>
      <x:c r="BO25" s="112">
        <x:f t="shared" si="24"/>
        <x:v>0</x:v>
      </x:c>
      <x:c r="BP25" s="162">
        <x:f t="shared" si="24"/>
        <x:v>0</x:v>
      </x:c>
      <x:c r="BQ25" s="112">
        <x:f t="shared" si="24"/>
        <x:v>0</x:v>
      </x:c>
      <x:c r="BR25" s="112">
        <x:f t="shared" si="24"/>
        <x:v>0</x:v>
      </x:c>
      <x:c r="BS25" s="112">
        <x:f t="shared" si="24"/>
        <x:v>0</x:v>
      </x:c>
      <x:c r="BT25" s="112">
        <x:f t="shared" si="24"/>
        <x:v>0</x:v>
      </x:c>
      <x:c r="BU25" s="112">
        <x:f t="shared" si="24"/>
        <x:v>0</x:v>
      </x:c>
      <x:c r="BV25" s="286" t="s">
        <x:v>1359</x:v>
      </x:c>
      <x:c r="BW25" s="112">
        <x:f t="shared" ref="BW25:CX25" si="25">SUM(BW26,BW57)</x:f>
        <x:v>0</x:v>
      </x:c>
      <x:c r="BX25" s="112">
        <x:f t="shared" si="25"/>
        <x:v>0</x:v>
      </x:c>
      <x:c r="BY25" s="162">
        <x:f t="shared" si="25"/>
        <x:v>0</x:v>
      </x:c>
      <x:c r="BZ25" s="112">
        <x:f t="shared" si="25"/>
        <x:v>0</x:v>
      </x:c>
      <x:c r="CA25" s="162">
        <x:f t="shared" si="25"/>
        <x:v>0</x:v>
      </x:c>
      <x:c r="CB25" s="112">
        <x:f t="shared" si="25"/>
        <x:v>0</x:v>
      </x:c>
      <x:c r="CC25" s="162">
        <x:f t="shared" si="25"/>
        <x:v>0</x:v>
      </x:c>
      <x:c r="CD25" s="112">
        <x:f t="shared" si="25"/>
        <x:v>0</x:v>
      </x:c>
      <x:c r="CE25" s="112">
        <x:f t="shared" si="25"/>
        <x:v>0</x:v>
      </x:c>
      <x:c r="CF25" s="162">
        <x:f t="shared" si="25"/>
        <x:v>0</x:v>
      </x:c>
      <x:c r="CG25" s="112">
        <x:f t="shared" si="25"/>
        <x:v>0</x:v>
      </x:c>
      <x:c r="CH25" s="112">
        <x:f t="shared" si="25"/>
        <x:v>0</x:v>
      </x:c>
      <x:c r="CI25" s="112">
        <x:f t="shared" si="25"/>
        <x:v>0</x:v>
      </x:c>
      <x:c r="CJ25" s="112">
        <x:f t="shared" si="25"/>
        <x:v>13</x:v>
      </x:c>
      <x:c r="CK25" s="112">
        <x:f t="shared" si="25"/>
        <x:v>0</x:v>
      </x:c>
      <x:c r="CL25" s="112">
        <x:f t="shared" si="25"/>
        <x:v>0</x:v>
      </x:c>
      <x:c r="CM25" s="112">
        <x:f t="shared" si="25"/>
        <x:v>0</x:v>
      </x:c>
      <x:c r="CN25" s="112">
        <x:f t="shared" si="25"/>
        <x:v>0</x:v>
      </x:c>
      <x:c r="CO25" s="112">
        <x:f t="shared" si="25"/>
        <x:v>0</x:v>
      </x:c>
      <x:c r="CP25" s="162">
        <x:f t="shared" si="25"/>
        <x:v>0</x:v>
      </x:c>
      <x:c r="CQ25" s="112">
        <x:f t="shared" si="25"/>
        <x:v>20</x:v>
      </x:c>
      <x:c r="CR25" s="162">
        <x:f t="shared" si="25"/>
        <x:v>1377</x:v>
      </x:c>
      <x:c r="CS25" s="112">
        <x:f t="shared" si="25"/>
        <x:v>110</x:v>
      </x:c>
      <x:c r="CT25" s="112">
        <x:f t="shared" si="25"/>
        <x:v>0</x:v>
      </x:c>
      <x:c r="CU25" s="112">
        <x:f t="shared" si="25"/>
        <x:v>15</x:v>
      </x:c>
      <x:c r="CV25" s="112">
        <x:f t="shared" si="25"/>
        <x:v>105</x:v>
      </x:c>
      <x:c r="CW25" s="112">
        <x:f t="shared" si="25"/>
        <x:v>25</x:v>
      </x:c>
      <x:c r="CX25" s="112">
        <x:f t="shared" si="25"/>
        <x:v>28</x:v>
      </x:c>
      <x:c r="CY25" s="286" t="s">
        <x:v>1359</x:v>
      </x:c>
      <x:c r="CZ25" s="112">
        <x:f t="shared" ref="CZ25:DG25" si="26">SUM(CZ26+CZ57)</x:f>
        <x:v>1</x:v>
      </x:c>
      <x:c r="DA25" s="162">
        <x:f t="shared" si="26"/>
        <x:v>52.600000000000001</x:v>
      </x:c>
      <x:c r="DB25" s="112">
        <x:f t="shared" si="26"/>
        <x:v>13</x:v>
      </x:c>
      <x:c r="DC25" s="162">
        <x:f t="shared" si="26"/>
        <x:v>1503.5999999999999</x:v>
      </x:c>
      <x:c r="DD25" s="112">
        <x:f t="shared" si="26"/>
        <x:v>0</x:v>
      </x:c>
      <x:c r="DE25" s="162">
        <x:f t="shared" si="26"/>
        <x:v>0</x:v>
      </x:c>
      <x:c r="DF25" s="112">
        <x:f t="shared" si="26"/>
        <x:v>13</x:v>
      </x:c>
      <x:c r="DG25" s="163">
        <x:f t="shared" si="26"/>
        <x:v>1503.5999999999999</x:v>
      </x:c>
    </x:row>
    <x:row r="26" spans="1:111" customHeight="1">
      <x:c r="A26" s="286" t="s">
        <x:v>675</x:v>
      </x:c>
      <x:c r="B26" s="115">
        <x:f>SUM(B27:B56)</x:f>
        <x:v>0</x:v>
      </x:c>
      <x:c r="C26" s="162">
        <x:f t="shared" ref="C26:BN26" si="27">SUM(C27:C56)</x:f>
        <x:v>0</x:v>
      </x:c>
      <x:c r="D26" s="112">
        <x:f t="shared" si="27"/>
        <x:v>0</x:v>
      </x:c>
      <x:c r="E26" s="162">
        <x:f t="shared" si="27"/>
        <x:v>0</x:v>
      </x:c>
      <x:c r="F26" s="112">
        <x:f t="shared" si="27"/>
        <x:v>0</x:v>
      </x:c>
      <x:c r="G26" s="162">
        <x:f t="shared" si="27"/>
        <x:v>0</x:v>
      </x:c>
      <x:c r="H26" s="112">
        <x:f t="shared" si="27"/>
        <x:v>0</x:v>
      </x:c>
      <x:c r="I26" s="162">
        <x:f t="shared" si="27"/>
        <x:v>0</x:v>
      </x:c>
      <x:c r="J26" s="112">
        <x:f t="shared" si="27"/>
        <x:v>27</x:v>
      </x:c>
      <x:c r="K26" s="112">
        <x:f t="shared" si="27"/>
        <x:v>0</x:v>
      </x:c>
      <x:c r="L26" s="162">
        <x:f t="shared" si="27"/>
        <x:v>0</x:v>
      </x:c>
      <x:c r="M26" s="112">
        <x:f t="shared" si="27"/>
        <x:v>2</x:v>
      </x:c>
      <x:c r="N26" s="112">
        <x:f t="shared" si="27"/>
        <x:v>0</x:v>
      </x:c>
      <x:c r="O26" s="112">
        <x:f t="shared" si="27"/>
        <x:v>0</x:v>
      </x:c>
      <x:c r="P26" s="112">
        <x:f t="shared" si="27"/>
        <x:v>0</x:v>
      </x:c>
      <x:c r="Q26" s="112">
        <x:f t="shared" si="27"/>
        <x:v>0</x:v>
      </x:c>
      <x:c r="R26" s="162">
        <x:f t="shared" si="27"/>
        <x:v>0</x:v>
      </x:c>
      <x:c r="S26" s="112">
        <x:f t="shared" si="27"/>
        <x:v>2</x:v>
      </x:c>
      <x:c r="T26" s="162">
        <x:f t="shared" si="27"/>
        <x:v>20</x:v>
      </x:c>
      <x:c r="U26" s="112">
        <x:f t="shared" si="27"/>
        <x:v>0</x:v>
      </x:c>
      <x:c r="V26" s="162">
        <x:f t="shared" si="27"/>
        <x:v>0</x:v>
      </x:c>
      <x:c r="W26" s="112">
        <x:f t="shared" si="27"/>
        <x:v>2</x:v>
      </x:c>
      <x:c r="X26" s="112">
        <x:f t="shared" si="27"/>
        <x:v>179</x:v>
      </x:c>
      <x:c r="Y26" s="112">
        <x:f t="shared" si="27"/>
        <x:v>10</x:v>
      </x:c>
      <x:c r="Z26" s="112">
        <x:f t="shared" si="27"/>
        <x:v>19</x:v>
      </x:c>
      <x:c r="AA26" s="112">
        <x:f t="shared" si="27"/>
        <x:v>24</x:v>
      </x:c>
      <x:c r="AB26" s="112">
        <x:f t="shared" si="27"/>
        <x:v>4</x:v>
      </x:c>
      <x:c r="AC26" s="112">
        <x:f t="shared" si="27"/>
        <x:v>10</x:v>
      </x:c>
      <x:c r="AD26" s="112">
        <x:f t="shared" si="27"/>
        <x:v>13</x:v>
      </x:c>
      <x:c r="AE26" s="112">
        <x:f t="shared" si="27"/>
        <x:v>0</x:v>
      </x:c>
      <x:c r="AF26" s="112">
        <x:f t="shared" si="27"/>
        <x:v>0</x:v>
      </x:c>
      <x:c r="AG26" s="112">
        <x:f t="shared" si="27"/>
        <x:v>27</x:v>
      </x:c>
      <x:c r="AH26" s="112">
        <x:f t="shared" si="27"/>
        <x:v>2</x:v>
      </x:c>
      <x:c r="AI26" s="112">
        <x:f t="shared" si="27"/>
        <x:v>3</x:v>
      </x:c>
      <x:c r="AJ26" s="112">
        <x:f t="shared" si="27"/>
        <x:v>38</x:v>
      </x:c>
      <x:c r="AK26" s="112">
        <x:f t="shared" si="27"/>
        <x:v>67</x:v>
      </x:c>
      <x:c r="AL26" s="286" t="s">
        <x:v>675</x:v>
      </x:c>
      <x:c r="AM26" s="112">
        <x:f t="shared" si="27"/>
        <x:v>0</x:v>
      </x:c>
      <x:c r="AN26" s="162">
        <x:f t="shared" si="27"/>
        <x:v>0</x:v>
      </x:c>
      <x:c r="AO26" s="112">
        <x:f t="shared" si="27"/>
        <x:v>0</x:v>
      </x:c>
      <x:c r="AP26" s="112">
        <x:f t="shared" si="27"/>
        <x:v>0</x:v>
      </x:c>
      <x:c r="AQ26" s="112">
        <x:f t="shared" si="27"/>
        <x:v>0</x:v>
      </x:c>
      <x:c r="AR26" s="162">
        <x:f t="shared" si="27"/>
        <x:v>0</x:v>
      </x:c>
      <x:c r="AS26" s="112">
        <x:f t="shared" si="27"/>
        <x:v>0</x:v>
      </x:c>
      <x:c r="AT26" s="162">
        <x:f t="shared" si="27"/>
        <x:v>0</x:v>
      </x:c>
      <x:c r="AU26" s="112">
        <x:f t="shared" si="27"/>
        <x:v>0</x:v>
      </x:c>
      <x:c r="AV26" s="112">
        <x:f t="shared" si="27"/>
        <x:v>0</x:v>
      </x:c>
      <x:c r="AW26" s="112">
        <x:f t="shared" si="27"/>
        <x:v>0</x:v>
      </x:c>
      <x:c r="AX26" s="112">
        <x:f t="shared" si="27"/>
        <x:v>1</x:v>
      </x:c>
      <x:c r="AY26" s="112">
        <x:f t="shared" si="27"/>
        <x:v>0</x:v>
      </x:c>
      <x:c r="AZ26" s="112">
        <x:f t="shared" si="27"/>
        <x:v>0</x:v>
      </x:c>
      <x:c r="BA26" s="162">
        <x:f t="shared" si="27"/>
        <x:v>0</x:v>
      </x:c>
      <x:c r="BB26" s="112">
        <x:f t="shared" si="27"/>
        <x:v>0</x:v>
      </x:c>
      <x:c r="BC26" s="112">
        <x:f t="shared" si="27"/>
        <x:v>0</x:v>
      </x:c>
      <x:c r="BD26" s="112">
        <x:f t="shared" si="27"/>
        <x:v>0</x:v>
      </x:c>
      <x:c r="BE26" s="112">
        <x:f t="shared" si="27"/>
        <x:v>33</x:v>
      </x:c>
      <x:c r="BF26" s="112">
        <x:f t="shared" si="27"/>
        <x:v>79</x:v>
      </x:c>
      <x:c r="BG26" s="112">
        <x:f t="shared" si="27"/>
        <x:v>5</x:v>
      </x:c>
      <x:c r="BH26" s="112">
        <x:f t="shared" si="27"/>
        <x:v>0</x:v>
      </x:c>
      <x:c r="BI26" s="112">
        <x:f t="shared" si="27"/>
        <x:v>0</x:v>
      </x:c>
      <x:c r="BJ26" s="162">
        <x:f t="shared" si="27"/>
        <x:v>0</x:v>
      </x:c>
      <x:c r="BK26" s="112">
        <x:f t="shared" si="27"/>
        <x:v>0</x:v>
      </x:c>
      <x:c r="BL26" s="162">
        <x:f t="shared" si="27"/>
        <x:v>0</x:v>
      </x:c>
      <x:c r="BM26" s="112">
        <x:f t="shared" si="27"/>
        <x:v>0</x:v>
      </x:c>
      <x:c r="BN26" s="162">
        <x:f t="shared" si="27"/>
        <x:v>0</x:v>
      </x:c>
      <x:c r="BO26" s="112">
        <x:f t="shared" ref="BO26:DG26" si="28">SUM(BO27:BO56)</x:f>
        <x:v>0</x:v>
      </x:c>
      <x:c r="BP26" s="162">
        <x:f t="shared" si="28"/>
        <x:v>0</x:v>
      </x:c>
      <x:c r="BQ26" s="112">
        <x:f t="shared" si="28"/>
        <x:v>0</x:v>
      </x:c>
      <x:c r="BR26" s="112">
        <x:f t="shared" si="28"/>
        <x:v>0</x:v>
      </x:c>
      <x:c r="BS26" s="112">
        <x:f t="shared" si="28"/>
        <x:v>0</x:v>
      </x:c>
      <x:c r="BT26" s="112">
        <x:f t="shared" si="28"/>
        <x:v>0</x:v>
      </x:c>
      <x:c r="BU26" s="112">
        <x:f t="shared" si="28"/>
        <x:v>0</x:v>
      </x:c>
      <x:c r="BV26" s="286" t="s">
        <x:v>675</x:v>
      </x:c>
      <x:c r="BW26" s="112">
        <x:f t="shared" si="28"/>
        <x:v>0</x:v>
      </x:c>
      <x:c r="BX26" s="112">
        <x:f t="shared" si="28"/>
        <x:v>0</x:v>
      </x:c>
      <x:c r="BY26" s="162">
        <x:f t="shared" si="28"/>
        <x:v>0</x:v>
      </x:c>
      <x:c r="BZ26" s="112">
        <x:f t="shared" si="28"/>
        <x:v>0</x:v>
      </x:c>
      <x:c r="CA26" s="162">
        <x:f t="shared" si="28"/>
        <x:v>0</x:v>
      </x:c>
      <x:c r="CB26" s="112">
        <x:f t="shared" si="28"/>
        <x:v>0</x:v>
      </x:c>
      <x:c r="CC26" s="162">
        <x:f t="shared" si="28"/>
        <x:v>0</x:v>
      </x:c>
      <x:c r="CD26" s="112">
        <x:f t="shared" si="28"/>
        <x:v>0</x:v>
      </x:c>
      <x:c r="CE26" s="112">
        <x:f t="shared" si="28"/>
        <x:v>0</x:v>
      </x:c>
      <x:c r="CF26" s="162">
        <x:f t="shared" si="28"/>
        <x:v>0</x:v>
      </x:c>
      <x:c r="CG26" s="112">
        <x:f t="shared" si="28"/>
        <x:v>0</x:v>
      </x:c>
      <x:c r="CH26" s="112">
        <x:f t="shared" si="28"/>
        <x:v>0</x:v>
      </x:c>
      <x:c r="CI26" s="112">
        <x:f t="shared" si="28"/>
        <x:v>0</x:v>
      </x:c>
      <x:c r="CJ26" s="112">
        <x:f t="shared" si="28"/>
        <x:v>13</x:v>
      </x:c>
      <x:c r="CK26" s="112">
        <x:f t="shared" si="28"/>
        <x:v>0</x:v>
      </x:c>
      <x:c r="CL26" s="112">
        <x:f t="shared" si="28"/>
        <x:v>0</x:v>
      </x:c>
      <x:c r="CM26" s="112">
        <x:f t="shared" si="28"/>
        <x:v>0</x:v>
      </x:c>
      <x:c r="CN26" s="112">
        <x:f t="shared" si="28"/>
        <x:v>0</x:v>
      </x:c>
      <x:c r="CO26" s="112">
        <x:f t="shared" si="28"/>
        <x:v>0</x:v>
      </x:c>
      <x:c r="CP26" s="162">
        <x:f t="shared" si="28"/>
        <x:v>0</x:v>
      </x:c>
      <x:c r="CQ26" s="112">
        <x:f t="shared" si="28"/>
        <x:v>20</x:v>
      </x:c>
      <x:c r="CR26" s="162">
        <x:f t="shared" si="28"/>
        <x:v>1377</x:v>
      </x:c>
      <x:c r="CS26" s="112">
        <x:f t="shared" si="28"/>
        <x:v>110</x:v>
      </x:c>
      <x:c r="CT26" s="112">
        <x:f t="shared" si="28"/>
        <x:v>0</x:v>
      </x:c>
      <x:c r="CU26" s="112">
        <x:f t="shared" si="28"/>
        <x:v>15</x:v>
      </x:c>
      <x:c r="CV26" s="112">
        <x:f t="shared" si="28"/>
        <x:v>105</x:v>
      </x:c>
      <x:c r="CW26" s="112">
        <x:f t="shared" si="28"/>
        <x:v>25</x:v>
      </x:c>
      <x:c r="CX26" s="112">
        <x:f t="shared" si="28"/>
        <x:v>28</x:v>
      </x:c>
      <x:c r="CY26" s="286" t="s">
        <x:v>675</x:v>
      </x:c>
      <x:c r="CZ26" s="112">
        <x:f t="shared" si="28"/>
        <x:v>1</x:v>
      </x:c>
      <x:c r="DA26" s="162">
        <x:f t="shared" si="28"/>
        <x:v>52.600000000000001</x:v>
      </x:c>
      <x:c r="DB26" s="112">
        <x:f t="shared" si="28"/>
        <x:v>0</x:v>
      </x:c>
      <x:c r="DC26" s="162">
        <x:f t="shared" si="28"/>
        <x:v>0</x:v>
      </x:c>
      <x:c r="DD26" s="112">
        <x:f t="shared" si="28"/>
        <x:v>0</x:v>
      </x:c>
      <x:c r="DE26" s="162">
        <x:f t="shared" si="28"/>
        <x:v>0</x:v>
      </x:c>
      <x:c r="DF26" s="112">
        <x:f t="shared" si="28"/>
        <x:v>0</x:v>
      </x:c>
      <x:c r="DG26" s="163">
        <x:f t="shared" si="28"/>
        <x:v>0</x:v>
      </x:c>
    </x:row>
    <x:row r="27" spans="1:111" customHeight="1">
      <x:c r="A27" s="513" t="s">
        <x:v>402</x:v>
      </x:c>
      <x:c r="B27" s="115"/>
      <x:c r="C27" s="162"/>
      <x:c r="D27" s="112"/>
      <x:c r="E27" s="162"/>
      <x:c r="F27" s="112"/>
      <x:c r="G27" s="162"/>
      <x:c r="H27" s="112"/>
      <x:c r="I27" s="162"/>
      <x:c r="J27" s="112">
        <x:v>1</x:v>
      </x:c>
      <x:c r="K27" s="112"/>
      <x:c r="L27" s="162"/>
      <x:c r="M27" s="112"/>
      <x:c r="N27" s="112"/>
      <x:c r="O27" s="112"/>
      <x:c r="P27" s="112"/>
      <x:c r="Q27" s="112"/>
      <x:c r="R27" s="162"/>
      <x:c r="S27" s="112"/>
      <x:c r="T27" s="162"/>
      <x:c r="U27" s="112"/>
      <x:c r="V27" s="162"/>
      <x:c r="W27" s="112"/>
      <x:c r="X27" s="112"/>
      <x:c r="Y27" s="112"/>
      <x:c r="Z27" s="112"/>
      <x:c r="AA27" s="112">
        <x:v>1</x:v>
      </x:c>
      <x:c r="AB27" s="112"/>
      <x:c r="AC27" s="112"/>
      <x:c r="AD27" s="112"/>
      <x:c r="AE27" s="112"/>
      <x:c r="AF27" s="112"/>
      <x:c r="AG27" s="112">
        <x:v>1</x:v>
      </x:c>
      <x:c r="AH27" s="112"/>
      <x:c r="AI27" s="112"/>
      <x:c r="AJ27" s="112"/>
      <x:c r="AK27" s="112"/>
      <x:c r="AL27" s="513" t="s">
        <x:v>402</x:v>
      </x:c>
      <x:c r="AM27" s="112"/>
      <x:c r="AN27" s="162"/>
      <x:c r="AO27" s="112"/>
      <x:c r="AP27" s="112"/>
      <x:c r="AQ27" s="112"/>
      <x:c r="AR27" s="162"/>
      <x:c r="AS27" s="112"/>
      <x:c r="AT27" s="162"/>
      <x:c r="AU27" s="112"/>
      <x:c r="AV27" s="112"/>
      <x:c r="AW27" s="112"/>
      <x:c r="AX27" s="112"/>
      <x:c r="AY27" s="112"/>
      <x:c r="AZ27" s="112"/>
      <x:c r="BA27" s="162"/>
      <x:c r="BB27" s="112"/>
      <x:c r="BC27" s="112"/>
      <x:c r="BD27" s="112"/>
      <x:c r="BE27" s="112">
        <x:v>1</x:v>
      </x:c>
      <x:c r="BF27" s="112">
        <x:v>2</x:v>
      </x:c>
      <x:c r="BG27" s="112"/>
      <x:c r="BH27" s="112"/>
      <x:c r="BI27" s="112"/>
      <x:c r="BJ27" s="162"/>
      <x:c r="BK27" s="112"/>
      <x:c r="BL27" s="162"/>
      <x:c r="BM27" s="112"/>
      <x:c r="BN27" s="162"/>
      <x:c r="BO27" s="112"/>
      <x:c r="BP27" s="162"/>
      <x:c r="BQ27" s="112"/>
      <x:c r="BR27" s="112"/>
      <x:c r="BS27" s="112"/>
      <x:c r="BT27" s="112"/>
      <x:c r="BU27" s="112"/>
      <x:c r="BV27" s="513" t="s">
        <x:v>402</x:v>
      </x:c>
      <x:c r="BW27" s="112"/>
      <x:c r="BX27" s="112"/>
      <x:c r="BY27" s="162"/>
      <x:c r="BZ27" s="112"/>
      <x:c r="CA27" s="162"/>
      <x:c r="CB27" s="112"/>
      <x:c r="CC27" s="162"/>
      <x:c r="CD27" s="112"/>
      <x:c r="CE27" s="112"/>
      <x:c r="CF27" s="162"/>
      <x:c r="CG27" s="112"/>
      <x:c r="CH27" s="112"/>
      <x:c r="CI27" s="112"/>
      <x:c r="CJ27" s="112"/>
      <x:c r="CK27" s="112"/>
      <x:c r="CL27" s="112"/>
      <x:c r="CM27" s="112"/>
      <x:c r="CN27" s="112"/>
      <x:c r="CO27" s="112"/>
      <x:c r="CP27" s="162"/>
      <x:c r="CQ27" s="112">
        <x:v>1</x:v>
      </x:c>
      <x:c r="CR27" s="162">
        <x:v>102</x:v>
      </x:c>
      <x:c r="CS27" s="112"/>
      <x:c r="CT27" s="112"/>
      <x:c r="CU27" s="112"/>
      <x:c r="CV27" s="112">
        <x:v>4</x:v>
      </x:c>
      <x:c r="CW27" s="112"/>
      <x:c r="CX27" s="112"/>
      <x:c r="CY27" s="513" t="s">
        <x:v>402</x:v>
      </x:c>
      <x:c r="CZ27" s="112"/>
      <x:c r="DA27" s="162"/>
      <x:c r="DB27" s="112"/>
      <x:c r="DC27" s="162"/>
      <x:c r="DD27" s="694"/>
      <x:c r="DE27" s="713"/>
      <x:c r="DF27" s="112"/>
      <x:c r="DG27" s="163"/>
    </x:row>
    <x:row r="28" spans="1:111" customHeight="1">
      <x:c r="A28" s="513" t="s">
        <x:v>1796</x:v>
      </x:c>
      <x:c r="B28" s="115"/>
      <x:c r="C28" s="162"/>
      <x:c r="D28" s="112"/>
      <x:c r="E28" s="162"/>
      <x:c r="F28" s="112"/>
      <x:c r="G28" s="162"/>
      <x:c r="H28" s="112"/>
      <x:c r="I28" s="162"/>
      <x:c r="J28" s="112">
        <x:v>1</x:v>
      </x:c>
      <x:c r="K28" s="112"/>
      <x:c r="L28" s="162"/>
      <x:c r="M28" s="112"/>
      <x:c r="N28" s="112"/>
      <x:c r="O28" s="112"/>
      <x:c r="P28" s="112"/>
      <x:c r="Q28" s="112"/>
      <x:c r="R28" s="162"/>
      <x:c r="S28" s="112"/>
      <x:c r="T28" s="162"/>
      <x:c r="U28" s="112"/>
      <x:c r="V28" s="162"/>
      <x:c r="W28" s="112"/>
      <x:c r="X28" s="112">
        <x:v>11</x:v>
      </x:c>
      <x:c r="Y28" s="112"/>
      <x:c r="Z28" s="112"/>
      <x:c r="AA28" s="112">
        <x:v>1</x:v>
      </x:c>
      <x:c r="AB28" s="112"/>
      <x:c r="AC28" s="112">
        <x:v>1</x:v>
      </x:c>
      <x:c r="AD28" s="112">
        <x:v>1</x:v>
      </x:c>
      <x:c r="AE28" s="112"/>
      <x:c r="AF28" s="112"/>
      <x:c r="AG28" s="112">
        <x:v>1</x:v>
      </x:c>
      <x:c r="AH28" s="112"/>
      <x:c r="AI28" s="112"/>
      <x:c r="AJ28" s="112">
        <x:v>1</x:v>
      </x:c>
      <x:c r="AK28" s="112">
        <x:v>2</x:v>
      </x:c>
      <x:c r="AL28" s="513" t="s">
        <x:v>1796</x:v>
      </x:c>
      <x:c r="AM28" s="112"/>
      <x:c r="AN28" s="162"/>
      <x:c r="AO28" s="112"/>
      <x:c r="AP28" s="112"/>
      <x:c r="AQ28" s="112"/>
      <x:c r="AR28" s="162"/>
      <x:c r="AS28" s="112"/>
      <x:c r="AT28" s="162"/>
      <x:c r="AU28" s="112"/>
      <x:c r="AV28" s="112"/>
      <x:c r="AW28" s="112"/>
      <x:c r="AX28" s="112"/>
      <x:c r="AY28" s="112"/>
      <x:c r="AZ28" s="112"/>
      <x:c r="BA28" s="162"/>
      <x:c r="BB28" s="112"/>
      <x:c r="BC28" s="112"/>
      <x:c r="BD28" s="112"/>
      <x:c r="BE28" s="112">
        <x:v>1</x:v>
      </x:c>
      <x:c r="BF28" s="112">
        <x:v>3</x:v>
      </x:c>
      <x:c r="BG28" s="112"/>
      <x:c r="BH28" s="112"/>
      <x:c r="BI28" s="112"/>
      <x:c r="BJ28" s="162"/>
      <x:c r="BK28" s="112"/>
      <x:c r="BL28" s="162"/>
      <x:c r="BM28" s="112"/>
      <x:c r="BN28" s="162"/>
      <x:c r="BO28" s="112"/>
      <x:c r="BP28" s="162"/>
      <x:c r="BQ28" s="112"/>
      <x:c r="BR28" s="112"/>
      <x:c r="BS28" s="112"/>
      <x:c r="BT28" s="112"/>
      <x:c r="BU28" s="112"/>
      <x:c r="BV28" s="513" t="s">
        <x:v>1796</x:v>
      </x:c>
      <x:c r="BW28" s="112"/>
      <x:c r="BX28" s="112"/>
      <x:c r="BY28" s="162"/>
      <x:c r="BZ28" s="112"/>
      <x:c r="CA28" s="162"/>
      <x:c r="CB28" s="112"/>
      <x:c r="CC28" s="162"/>
      <x:c r="CD28" s="112"/>
      <x:c r="CE28" s="112"/>
      <x:c r="CF28" s="162"/>
      <x:c r="CG28" s="112"/>
      <x:c r="CH28" s="112"/>
      <x:c r="CI28" s="112"/>
      <x:c r="CJ28" s="112"/>
      <x:c r="CK28" s="112"/>
      <x:c r="CL28" s="112"/>
      <x:c r="CM28" s="112"/>
      <x:c r="CN28" s="112"/>
      <x:c r="CO28" s="112"/>
      <x:c r="CP28" s="162"/>
      <x:c r="CQ28" s="112">
        <x:v>1</x:v>
      </x:c>
      <x:c r="CR28" s="162">
        <x:v>112</x:v>
      </x:c>
      <x:c r="CS28" s="112">
        <x:v>4</x:v>
      </x:c>
      <x:c r="CT28" s="112"/>
      <x:c r="CU28" s="112"/>
      <x:c r="CV28" s="112">
        <x:v>5</x:v>
      </x:c>
      <x:c r="CW28" s="112">
        <x:v>2</x:v>
      </x:c>
      <x:c r="CX28" s="112">
        <x:v>2</x:v>
      </x:c>
      <x:c r="CY28" s="513" t="s">
        <x:v>1796</x:v>
      </x:c>
      <x:c r="CZ28" s="112"/>
      <x:c r="DA28" s="162"/>
      <x:c r="DB28" s="112"/>
      <x:c r="DC28" s="162"/>
      <x:c r="DD28" s="694"/>
      <x:c r="DE28" s="713"/>
      <x:c r="DF28" s="112"/>
      <x:c r="DG28" s="163"/>
    </x:row>
    <x:row r="29" spans="1:111" customHeight="1">
      <x:c r="A29" s="513" t="s">
        <x:v>1409</x:v>
      </x:c>
      <x:c r="B29" s="115"/>
      <x:c r="C29" s="162"/>
      <x:c r="D29" s="112"/>
      <x:c r="E29" s="162"/>
      <x:c r="F29" s="112"/>
      <x:c r="G29" s="162"/>
      <x:c r="H29" s="112"/>
      <x:c r="I29" s="162"/>
      <x:c r="J29" s="112"/>
      <x:c r="K29" s="112"/>
      <x:c r="L29" s="162"/>
      <x:c r="M29" s="112"/>
      <x:c r="N29" s="112"/>
      <x:c r="O29" s="112"/>
      <x:c r="P29" s="112"/>
      <x:c r="Q29" s="112"/>
      <x:c r="R29" s="162"/>
      <x:c r="S29" s="112"/>
      <x:c r="T29" s="162"/>
      <x:c r="U29" s="112"/>
      <x:c r="V29" s="162"/>
      <x:c r="W29" s="112"/>
      <x:c r="X29" s="112"/>
      <x:c r="Y29" s="112"/>
      <x:c r="Z29" s="112"/>
      <x:c r="AA29" s="112"/>
      <x:c r="AB29" s="112">
        <x:v>1</x:v>
      </x:c>
      <x:c r="AC29" s="112"/>
      <x:c r="AD29" s="112"/>
      <x:c r="AE29" s="112"/>
      <x:c r="AF29" s="112"/>
      <x:c r="AG29" s="112">
        <x:v>1</x:v>
      </x:c>
      <x:c r="AH29" s="112"/>
      <x:c r="AI29" s="112"/>
      <x:c r="AJ29" s="112"/>
      <x:c r="AK29" s="112"/>
      <x:c r="AL29" s="513" t="s">
        <x:v>1409</x:v>
      </x:c>
      <x:c r="AM29" s="112"/>
      <x:c r="AN29" s="162"/>
      <x:c r="AO29" s="112"/>
      <x:c r="AP29" s="112"/>
      <x:c r="AQ29" s="112"/>
      <x:c r="AR29" s="162"/>
      <x:c r="AS29" s="112"/>
      <x:c r="AT29" s="162"/>
      <x:c r="AU29" s="112"/>
      <x:c r="AV29" s="112"/>
      <x:c r="AW29" s="112"/>
      <x:c r="AX29" s="112"/>
      <x:c r="AY29" s="112"/>
      <x:c r="AZ29" s="112"/>
      <x:c r="BA29" s="162"/>
      <x:c r="BB29" s="112"/>
      <x:c r="BC29" s="112"/>
      <x:c r="BD29" s="112"/>
      <x:c r="BE29" s="112">
        <x:v>1</x:v>
      </x:c>
      <x:c r="BF29" s="112">
        <x:v>2</x:v>
      </x:c>
      <x:c r="BG29" s="112"/>
      <x:c r="BH29" s="112"/>
      <x:c r="BI29" s="112"/>
      <x:c r="BJ29" s="162"/>
      <x:c r="BK29" s="112"/>
      <x:c r="BL29" s="162"/>
      <x:c r="BM29" s="112"/>
      <x:c r="BN29" s="162"/>
      <x:c r="BO29" s="112"/>
      <x:c r="BP29" s="162"/>
      <x:c r="BQ29" s="112"/>
      <x:c r="BR29" s="112"/>
      <x:c r="BS29" s="112"/>
      <x:c r="BT29" s="112"/>
      <x:c r="BU29" s="112"/>
      <x:c r="BV29" s="513" t="s">
        <x:v>1409</x:v>
      </x:c>
      <x:c r="BW29" s="112"/>
      <x:c r="BX29" s="112"/>
      <x:c r="BY29" s="162"/>
      <x:c r="BZ29" s="112"/>
      <x:c r="CA29" s="162"/>
      <x:c r="CB29" s="112"/>
      <x:c r="CC29" s="162"/>
      <x:c r="CD29" s="112"/>
      <x:c r="CE29" s="112"/>
      <x:c r="CF29" s="162"/>
      <x:c r="CG29" s="112"/>
      <x:c r="CH29" s="112"/>
      <x:c r="CI29" s="112"/>
      <x:c r="CJ29" s="112">
        <x:v>1</x:v>
      </x:c>
      <x:c r="CK29" s="112"/>
      <x:c r="CL29" s="112"/>
      <x:c r="CM29" s="112"/>
      <x:c r="CN29" s="112"/>
      <x:c r="CO29" s="112"/>
      <x:c r="CP29" s="162"/>
      <x:c r="CQ29" s="112">
        <x:v>1</x:v>
      </x:c>
      <x:c r="CR29" s="162">
        <x:v>40</x:v>
      </x:c>
      <x:c r="CS29" s="112">
        <x:v>3</x:v>
      </x:c>
      <x:c r="CT29" s="112"/>
      <x:c r="CU29" s="112"/>
      <x:c r="CV29" s="112">
        <x:v>5</x:v>
      </x:c>
      <x:c r="CW29" s="112">
        <x:v>1</x:v>
      </x:c>
      <x:c r="CX29" s="112">
        <x:v>1</x:v>
      </x:c>
      <x:c r="CY29" s="513" t="s">
        <x:v>1409</x:v>
      </x:c>
      <x:c r="CZ29" s="112"/>
      <x:c r="DA29" s="162"/>
      <x:c r="DB29" s="112"/>
      <x:c r="DC29" s="162"/>
      <x:c r="DD29" s="694"/>
      <x:c r="DE29" s="713"/>
      <x:c r="DF29" s="112"/>
      <x:c r="DG29" s="163"/>
    </x:row>
    <x:row r="30" spans="1:111" customHeight="1">
      <x:c r="A30" s="513" t="s">
        <x:v>712</x:v>
      </x:c>
      <x:c r="B30" s="115"/>
      <x:c r="C30" s="162"/>
      <x:c r="D30" s="112"/>
      <x:c r="E30" s="162"/>
      <x:c r="F30" s="112"/>
      <x:c r="G30" s="162"/>
      <x:c r="H30" s="112"/>
      <x:c r="I30" s="162"/>
      <x:c r="J30" s="112">
        <x:v>1</x:v>
      </x:c>
      <x:c r="K30" s="112"/>
      <x:c r="L30" s="162"/>
      <x:c r="M30" s="112"/>
      <x:c r="N30" s="112"/>
      <x:c r="O30" s="112"/>
      <x:c r="P30" s="112"/>
      <x:c r="Q30" s="112"/>
      <x:c r="R30" s="162"/>
      <x:c r="S30" s="112"/>
      <x:c r="T30" s="162"/>
      <x:c r="U30" s="112"/>
      <x:c r="V30" s="162"/>
      <x:c r="W30" s="112"/>
      <x:c r="X30" s="112">
        <x:v>3</x:v>
      </x:c>
      <x:c r="Y30" s="112">
        <x:v>1</x:v>
      </x:c>
      <x:c r="Z30" s="112">
        <x:v>1</x:v>
      </x:c>
      <x:c r="AA30" s="112">
        <x:v>1</x:v>
      </x:c>
      <x:c r="AB30" s="112"/>
      <x:c r="AC30" s="112">
        <x:v>1</x:v>
      </x:c>
      <x:c r="AD30" s="112"/>
      <x:c r="AE30" s="112"/>
      <x:c r="AF30" s="112"/>
      <x:c r="AG30" s="112">
        <x:v>1</x:v>
      </x:c>
      <x:c r="AH30" s="112"/>
      <x:c r="AI30" s="112"/>
      <x:c r="AJ30" s="112"/>
      <x:c r="AK30" s="112"/>
      <x:c r="AL30" s="513" t="s">
        <x:v>712</x:v>
      </x:c>
      <x:c r="AM30" s="112"/>
      <x:c r="AN30" s="162"/>
      <x:c r="AO30" s="112"/>
      <x:c r="AP30" s="112"/>
      <x:c r="AQ30" s="112"/>
      <x:c r="AR30" s="162"/>
      <x:c r="AS30" s="112"/>
      <x:c r="AT30" s="162"/>
      <x:c r="AU30" s="112"/>
      <x:c r="AV30" s="112"/>
      <x:c r="AW30" s="112"/>
      <x:c r="AX30" s="112"/>
      <x:c r="AY30" s="112"/>
      <x:c r="AZ30" s="112"/>
      <x:c r="BA30" s="162"/>
      <x:c r="BB30" s="112"/>
      <x:c r="BC30" s="112"/>
      <x:c r="BD30" s="112"/>
      <x:c r="BE30" s="112">
        <x:v>1</x:v>
      </x:c>
      <x:c r="BF30" s="112">
        <x:v>4</x:v>
      </x:c>
      <x:c r="BG30" s="112">
        <x:v>5</x:v>
      </x:c>
      <x:c r="BH30" s="112"/>
      <x:c r="BI30" s="112"/>
      <x:c r="BJ30" s="162"/>
      <x:c r="BK30" s="112"/>
      <x:c r="BL30" s="162"/>
      <x:c r="BM30" s="112"/>
      <x:c r="BN30" s="162"/>
      <x:c r="BO30" s="112"/>
      <x:c r="BP30" s="162"/>
      <x:c r="BQ30" s="112"/>
      <x:c r="BR30" s="112"/>
      <x:c r="BS30" s="112"/>
      <x:c r="BT30" s="112"/>
      <x:c r="BU30" s="112"/>
      <x:c r="BV30" s="513" t="s">
        <x:v>712</x:v>
      </x:c>
      <x:c r="BW30" s="112"/>
      <x:c r="BX30" s="112"/>
      <x:c r="BY30" s="162"/>
      <x:c r="BZ30" s="112"/>
      <x:c r="CA30" s="162"/>
      <x:c r="CB30" s="112"/>
      <x:c r="CC30" s="162"/>
      <x:c r="CD30" s="112"/>
      <x:c r="CE30" s="112"/>
      <x:c r="CF30" s="162"/>
      <x:c r="CG30" s="112"/>
      <x:c r="CH30" s="112"/>
      <x:c r="CI30" s="112"/>
      <x:c r="CJ30" s="112">
        <x:v>1</x:v>
      </x:c>
      <x:c r="CK30" s="112"/>
      <x:c r="CL30" s="112"/>
      <x:c r="CM30" s="112"/>
      <x:c r="CN30" s="112"/>
      <x:c r="CO30" s="112"/>
      <x:c r="CP30" s="162"/>
      <x:c r="CQ30" s="112">
        <x:v>1</x:v>
      </x:c>
      <x:c r="CR30" s="162">
        <x:v>118</x:v>
      </x:c>
      <x:c r="CS30" s="112">
        <x:v>4</x:v>
      </x:c>
      <x:c r="CT30" s="112"/>
      <x:c r="CU30" s="112"/>
      <x:c r="CV30" s="112">
        <x:v>5</x:v>
      </x:c>
      <x:c r="CW30" s="112">
        <x:v>2</x:v>
      </x:c>
      <x:c r="CX30" s="112">
        <x:v>3</x:v>
      </x:c>
      <x:c r="CY30" s="513" t="s">
        <x:v>712</x:v>
      </x:c>
      <x:c r="CZ30" s="112"/>
      <x:c r="DA30" s="162"/>
      <x:c r="DB30" s="112"/>
      <x:c r="DC30" s="162"/>
      <x:c r="DD30" s="694"/>
      <x:c r="DE30" s="713"/>
      <x:c r="DF30" s="112"/>
      <x:c r="DG30" s="163"/>
    </x:row>
    <x:row r="31" spans="1:111" customHeight="1">
      <x:c r="A31" s="513" t="s">
        <x:v>1491</x:v>
      </x:c>
      <x:c r="B31" s="115"/>
      <x:c r="C31" s="162"/>
      <x:c r="D31" s="112"/>
      <x:c r="E31" s="162"/>
      <x:c r="F31" s="112"/>
      <x:c r="G31" s="162"/>
      <x:c r="H31" s="112"/>
      <x:c r="I31" s="162"/>
      <x:c r="J31" s="112"/>
      <x:c r="K31" s="112"/>
      <x:c r="L31" s="162"/>
      <x:c r="M31" s="112"/>
      <x:c r="N31" s="112"/>
      <x:c r="O31" s="112"/>
      <x:c r="P31" s="112"/>
      <x:c r="Q31" s="112"/>
      <x:c r="R31" s="162"/>
      <x:c r="S31" s="112"/>
      <x:c r="T31" s="162"/>
      <x:c r="U31" s="112"/>
      <x:c r="V31" s="162"/>
      <x:c r="W31" s="112"/>
      <x:c r="X31" s="112">
        <x:v>3</x:v>
      </x:c>
      <x:c r="Y31" s="112"/>
      <x:c r="Z31" s="112"/>
      <x:c r="AA31" s="112">
        <x:v>1</x:v>
      </x:c>
      <x:c r="AB31" s="112"/>
      <x:c r="AC31" s="112"/>
      <x:c r="AD31" s="112"/>
      <x:c r="AE31" s="112"/>
      <x:c r="AF31" s="112"/>
      <x:c r="AG31" s="112">
        <x:v>1</x:v>
      </x:c>
      <x:c r="AH31" s="112"/>
      <x:c r="AI31" s="112"/>
      <x:c r="AJ31" s="112"/>
      <x:c r="AK31" s="112"/>
      <x:c r="AL31" s="513" t="s">
        <x:v>1491</x:v>
      </x:c>
      <x:c r="AM31" s="112"/>
      <x:c r="AN31" s="162"/>
      <x:c r="AO31" s="112"/>
      <x:c r="AP31" s="112"/>
      <x:c r="AQ31" s="112"/>
      <x:c r="AR31" s="162"/>
      <x:c r="AS31" s="112"/>
      <x:c r="AT31" s="162"/>
      <x:c r="AU31" s="112"/>
      <x:c r="AV31" s="112"/>
      <x:c r="AW31" s="112"/>
      <x:c r="AX31" s="112"/>
      <x:c r="AY31" s="112"/>
      <x:c r="AZ31" s="112"/>
      <x:c r="BA31" s="162"/>
      <x:c r="BB31" s="112"/>
      <x:c r="BC31" s="112"/>
      <x:c r="BD31" s="112"/>
      <x:c r="BE31" s="112"/>
      <x:c r="BF31" s="112"/>
      <x:c r="BG31" s="112"/>
      <x:c r="BH31" s="112"/>
      <x:c r="BI31" s="112"/>
      <x:c r="BJ31" s="162"/>
      <x:c r="BK31" s="112"/>
      <x:c r="BL31" s="162"/>
      <x:c r="BM31" s="112"/>
      <x:c r="BN31" s="162"/>
      <x:c r="BO31" s="112"/>
      <x:c r="BP31" s="162"/>
      <x:c r="BQ31" s="112"/>
      <x:c r="BR31" s="112"/>
      <x:c r="BS31" s="112"/>
      <x:c r="BT31" s="112"/>
      <x:c r="BU31" s="112"/>
      <x:c r="BV31" s="513" t="s">
        <x:v>1491</x:v>
      </x:c>
      <x:c r="BW31" s="112"/>
      <x:c r="BX31" s="112"/>
      <x:c r="BY31" s="162"/>
      <x:c r="BZ31" s="112"/>
      <x:c r="CA31" s="162"/>
      <x:c r="CB31" s="112"/>
      <x:c r="CC31" s="162"/>
      <x:c r="CD31" s="112"/>
      <x:c r="CE31" s="112"/>
      <x:c r="CF31" s="162"/>
      <x:c r="CG31" s="112"/>
      <x:c r="CH31" s="112"/>
      <x:c r="CI31" s="112"/>
      <x:c r="CJ31" s="112"/>
      <x:c r="CK31" s="112"/>
      <x:c r="CL31" s="112"/>
      <x:c r="CM31" s="112"/>
      <x:c r="CN31" s="112"/>
      <x:c r="CO31" s="112"/>
      <x:c r="CP31" s="162"/>
      <x:c r="CQ31" s="112"/>
      <x:c r="CR31" s="162"/>
      <x:c r="CS31" s="112">
        <x:v>3</x:v>
      </x:c>
      <x:c r="CT31" s="112"/>
      <x:c r="CU31" s="112"/>
      <x:c r="CV31" s="112">
        <x:v>5</x:v>
      </x:c>
      <x:c r="CW31" s="112">
        <x:v>2</x:v>
      </x:c>
      <x:c r="CX31" s="112">
        <x:v>2</x:v>
      </x:c>
      <x:c r="CY31" s="513" t="s">
        <x:v>1491</x:v>
      </x:c>
      <x:c r="CZ31" s="112"/>
      <x:c r="DA31" s="162"/>
      <x:c r="DB31" s="112"/>
      <x:c r="DC31" s="162"/>
      <x:c r="DD31" s="694"/>
      <x:c r="DE31" s="713"/>
      <x:c r="DF31" s="112"/>
      <x:c r="DG31" s="163"/>
    </x:row>
    <x:row r="32" spans="1:111" customHeight="1">
      <x:c r="A32" s="513" t="s">
        <x:v>1982</x:v>
      </x:c>
      <x:c r="B32" s="115"/>
      <x:c r="C32" s="162"/>
      <x:c r="D32" s="112"/>
      <x:c r="E32" s="162"/>
      <x:c r="F32" s="112"/>
      <x:c r="G32" s="162"/>
      <x:c r="H32" s="112"/>
      <x:c r="I32" s="162"/>
      <x:c r="J32" s="112">
        <x:v>1</x:v>
      </x:c>
      <x:c r="K32" s="112"/>
      <x:c r="L32" s="162"/>
      <x:c r="M32" s="112"/>
      <x:c r="N32" s="112"/>
      <x:c r="O32" s="112"/>
      <x:c r="P32" s="112"/>
      <x:c r="Q32" s="112"/>
      <x:c r="R32" s="162"/>
      <x:c r="S32" s="112"/>
      <x:c r="T32" s="162"/>
      <x:c r="U32" s="112"/>
      <x:c r="V32" s="162"/>
      <x:c r="W32" s="112"/>
      <x:c r="X32" s="112">
        <x:v>17</x:v>
      </x:c>
      <x:c r="Y32" s="112"/>
      <x:c r="Z32" s="112"/>
      <x:c r="AA32" s="112">
        <x:v>1</x:v>
      </x:c>
      <x:c r="AB32" s="112"/>
      <x:c r="AC32" s="112">
        <x:v>1</x:v>
      </x:c>
      <x:c r="AD32" s="112">
        <x:v>1</x:v>
      </x:c>
      <x:c r="AE32" s="112"/>
      <x:c r="AF32" s="112"/>
      <x:c r="AG32" s="112">
        <x:v>1</x:v>
      </x:c>
      <x:c r="AH32" s="112"/>
      <x:c r="AI32" s="112"/>
      <x:c r="AJ32" s="112">
        <x:v>3</x:v>
      </x:c>
      <x:c r="AK32" s="112">
        <x:v>5</x:v>
      </x:c>
      <x:c r="AL32" s="513" t="s">
        <x:v>1982</x:v>
      </x:c>
      <x:c r="AM32" s="112"/>
      <x:c r="AN32" s="162"/>
      <x:c r="AO32" s="112"/>
      <x:c r="AP32" s="112"/>
      <x:c r="AQ32" s="112"/>
      <x:c r="AR32" s="162"/>
      <x:c r="AS32" s="112"/>
      <x:c r="AT32" s="162"/>
      <x:c r="AU32" s="112"/>
      <x:c r="AV32" s="112"/>
      <x:c r="AW32" s="112"/>
      <x:c r="AX32" s="112">
        <x:v>1</x:v>
      </x:c>
      <x:c r="AY32" s="112"/>
      <x:c r="AZ32" s="112"/>
      <x:c r="BA32" s="162"/>
      <x:c r="BB32" s="112"/>
      <x:c r="BC32" s="112"/>
      <x:c r="BD32" s="112"/>
      <x:c r="BE32" s="112">
        <x:v>5</x:v>
      </x:c>
      <x:c r="BF32" s="112">
        <x:v>5</x:v>
      </x:c>
      <x:c r="BG32" s="112"/>
      <x:c r="BH32" s="112"/>
      <x:c r="BI32" s="112"/>
      <x:c r="BJ32" s="162"/>
      <x:c r="BK32" s="112"/>
      <x:c r="BL32" s="162"/>
      <x:c r="BM32" s="112"/>
      <x:c r="BN32" s="162"/>
      <x:c r="BO32" s="112"/>
      <x:c r="BP32" s="162"/>
      <x:c r="BQ32" s="112"/>
      <x:c r="BR32" s="112"/>
      <x:c r="BS32" s="112"/>
      <x:c r="BT32" s="112"/>
      <x:c r="BU32" s="112"/>
      <x:c r="BV32" s="513" t="s">
        <x:v>1982</x:v>
      </x:c>
      <x:c r="BW32" s="112"/>
      <x:c r="BX32" s="112"/>
      <x:c r="BY32" s="162"/>
      <x:c r="BZ32" s="112"/>
      <x:c r="CA32" s="162"/>
      <x:c r="CB32" s="112"/>
      <x:c r="CC32" s="162"/>
      <x:c r="CD32" s="112"/>
      <x:c r="CE32" s="112"/>
      <x:c r="CF32" s="162"/>
      <x:c r="CG32" s="112"/>
      <x:c r="CH32" s="112"/>
      <x:c r="CI32" s="112"/>
      <x:c r="CJ32" s="112">
        <x:v>1</x:v>
      </x:c>
      <x:c r="CK32" s="112"/>
      <x:c r="CL32" s="112"/>
      <x:c r="CM32" s="112"/>
      <x:c r="CN32" s="112"/>
      <x:c r="CO32" s="112"/>
      <x:c r="CP32" s="162"/>
      <x:c r="CQ32" s="112"/>
      <x:c r="CR32" s="162"/>
      <x:c r="CS32" s="112">
        <x:v>4</x:v>
      </x:c>
      <x:c r="CT32" s="112"/>
      <x:c r="CU32" s="112"/>
      <x:c r="CV32" s="112">
        <x:v>5</x:v>
      </x:c>
      <x:c r="CW32" s="112">
        <x:v>1</x:v>
      </x:c>
      <x:c r="CX32" s="112">
        <x:v>1</x:v>
      </x:c>
      <x:c r="CY32" s="513" t="s">
        <x:v>1982</x:v>
      </x:c>
      <x:c r="CZ32" s="112"/>
      <x:c r="DA32" s="162"/>
      <x:c r="DB32" s="112"/>
      <x:c r="DC32" s="162"/>
      <x:c r="DD32" s="694"/>
      <x:c r="DE32" s="713"/>
      <x:c r="DF32" s="112"/>
      <x:c r="DG32" s="163"/>
    </x:row>
    <x:row r="33" spans="1:111" customHeight="1">
      <x:c r="A33" s="513" t="s">
        <x:v>1847</x:v>
      </x:c>
      <x:c r="B33" s="115"/>
      <x:c r="C33" s="162"/>
      <x:c r="D33" s="112"/>
      <x:c r="E33" s="162"/>
      <x:c r="F33" s="112"/>
      <x:c r="G33" s="162"/>
      <x:c r="H33" s="112"/>
      <x:c r="I33" s="162"/>
      <x:c r="J33" s="112">
        <x:v>2</x:v>
      </x:c>
      <x:c r="K33" s="112"/>
      <x:c r="L33" s="162"/>
      <x:c r="M33" s="112"/>
      <x:c r="N33" s="112"/>
      <x:c r="O33" s="112"/>
      <x:c r="P33" s="112"/>
      <x:c r="Q33" s="112"/>
      <x:c r="R33" s="162"/>
      <x:c r="S33" s="112"/>
      <x:c r="T33" s="162"/>
      <x:c r="U33" s="112"/>
      <x:c r="V33" s="162"/>
      <x:c r="W33" s="112"/>
      <x:c r="X33" s="112">
        <x:v>13</x:v>
      </x:c>
      <x:c r="Y33" s="112"/>
      <x:c r="Z33" s="112"/>
      <x:c r="AA33" s="112"/>
      <x:c r="AB33" s="112">
        <x:v>1</x:v>
      </x:c>
      <x:c r="AC33" s="112">
        <x:v>1</x:v>
      </x:c>
      <x:c r="AD33" s="112">
        <x:v>2</x:v>
      </x:c>
      <x:c r="AE33" s="112"/>
      <x:c r="AF33" s="112"/>
      <x:c r="AG33" s="112">
        <x:v>1</x:v>
      </x:c>
      <x:c r="AH33" s="112"/>
      <x:c r="AI33" s="112"/>
      <x:c r="AJ33" s="112">
        <x:v>2</x:v>
      </x:c>
      <x:c r="AK33" s="112">
        <x:v>3</x:v>
      </x:c>
      <x:c r="AL33" s="513" t="s">
        <x:v>1847</x:v>
      </x:c>
      <x:c r="AM33" s="112"/>
      <x:c r="AN33" s="162"/>
      <x:c r="AO33" s="112"/>
      <x:c r="AP33" s="112"/>
      <x:c r="AQ33" s="112"/>
      <x:c r="AR33" s="162"/>
      <x:c r="AS33" s="112"/>
      <x:c r="AT33" s="162"/>
      <x:c r="AU33" s="112"/>
      <x:c r="AV33" s="112"/>
      <x:c r="AW33" s="112"/>
      <x:c r="AX33" s="112"/>
      <x:c r="AY33" s="112"/>
      <x:c r="AZ33" s="112"/>
      <x:c r="BA33" s="162"/>
      <x:c r="BB33" s="112"/>
      <x:c r="BC33" s="112"/>
      <x:c r="BD33" s="112"/>
      <x:c r="BE33" s="112">
        <x:v>1</x:v>
      </x:c>
      <x:c r="BF33" s="112">
        <x:v>4</x:v>
      </x:c>
      <x:c r="BG33" s="112"/>
      <x:c r="BH33" s="112"/>
      <x:c r="BI33" s="112"/>
      <x:c r="BJ33" s="162"/>
      <x:c r="BK33" s="112"/>
      <x:c r="BL33" s="162"/>
      <x:c r="BM33" s="112"/>
      <x:c r="BN33" s="162"/>
      <x:c r="BO33" s="112"/>
      <x:c r="BP33" s="162"/>
      <x:c r="BQ33" s="112"/>
      <x:c r="BR33" s="112"/>
      <x:c r="BS33" s="112"/>
      <x:c r="BT33" s="112"/>
      <x:c r="BU33" s="112"/>
      <x:c r="BV33" s="513" t="s">
        <x:v>1847</x:v>
      </x:c>
      <x:c r="BW33" s="112"/>
      <x:c r="BX33" s="112"/>
      <x:c r="BY33" s="162"/>
      <x:c r="BZ33" s="112"/>
      <x:c r="CA33" s="162"/>
      <x:c r="CB33" s="112"/>
      <x:c r="CC33" s="162"/>
      <x:c r="CD33" s="112"/>
      <x:c r="CE33" s="112"/>
      <x:c r="CF33" s="162"/>
      <x:c r="CG33" s="112"/>
      <x:c r="CH33" s="112"/>
      <x:c r="CI33" s="112"/>
      <x:c r="CJ33" s="112">
        <x:v>1</x:v>
      </x:c>
      <x:c r="CK33" s="112"/>
      <x:c r="CL33" s="112"/>
      <x:c r="CM33" s="112"/>
      <x:c r="CN33" s="112"/>
      <x:c r="CO33" s="112"/>
      <x:c r="CP33" s="162"/>
      <x:c r="CQ33" s="112">
        <x:v>1</x:v>
      </x:c>
      <x:c r="CR33" s="162">
        <x:v>79</x:v>
      </x:c>
      <x:c r="CS33" s="112">
        <x:v>8</x:v>
      </x:c>
      <x:c r="CT33" s="112"/>
      <x:c r="CU33" s="112"/>
      <x:c r="CV33" s="112">
        <x:v>5</x:v>
      </x:c>
      <x:c r="CW33" s="112">
        <x:v>2</x:v>
      </x:c>
      <x:c r="CX33" s="112">
        <x:v>2</x:v>
      </x:c>
      <x:c r="CY33" s="513" t="s">
        <x:v>1847</x:v>
      </x:c>
      <x:c r="CZ33" s="112"/>
      <x:c r="DA33" s="162"/>
      <x:c r="DB33" s="112"/>
      <x:c r="DC33" s="162"/>
      <x:c r="DD33" s="694"/>
      <x:c r="DE33" s="713"/>
      <x:c r="DF33" s="112"/>
      <x:c r="DG33" s="163"/>
    </x:row>
    <x:row r="34" spans="1:111" customHeight="1">
      <x:c r="A34" s="513" t="s">
        <x:v>1123</x:v>
      </x:c>
      <x:c r="B34" s="115"/>
      <x:c r="C34" s="162"/>
      <x:c r="D34" s="112"/>
      <x:c r="E34" s="162"/>
      <x:c r="F34" s="112"/>
      <x:c r="G34" s="162"/>
      <x:c r="H34" s="112"/>
      <x:c r="I34" s="162"/>
      <x:c r="J34" s="112"/>
      <x:c r="K34" s="112"/>
      <x:c r="L34" s="162"/>
      <x:c r="M34" s="112"/>
      <x:c r="N34" s="112"/>
      <x:c r="O34" s="112"/>
      <x:c r="P34" s="112"/>
      <x:c r="Q34" s="112"/>
      <x:c r="R34" s="162"/>
      <x:c r="S34" s="112"/>
      <x:c r="T34" s="162"/>
      <x:c r="U34" s="112"/>
      <x:c r="V34" s="162"/>
      <x:c r="W34" s="112"/>
      <x:c r="X34" s="112">
        <x:v>2</x:v>
      </x:c>
      <x:c r="Y34" s="112"/>
      <x:c r="Z34" s="112"/>
      <x:c r="AA34" s="112"/>
      <x:c r="AB34" s="112"/>
      <x:c r="AC34" s="112"/>
      <x:c r="AD34" s="112"/>
      <x:c r="AE34" s="112"/>
      <x:c r="AF34" s="112"/>
      <x:c r="AG34" s="112">
        <x:v>1</x:v>
      </x:c>
      <x:c r="AH34" s="112"/>
      <x:c r="AI34" s="112"/>
      <x:c r="AJ34" s="112">
        <x:v>1</x:v>
      </x:c>
      <x:c r="AK34" s="112">
        <x:v>1</x:v>
      </x:c>
      <x:c r="AL34" s="513" t="s">
        <x:v>1123</x:v>
      </x:c>
      <x:c r="AM34" s="112"/>
      <x:c r="AN34" s="162"/>
      <x:c r="AO34" s="112"/>
      <x:c r="AP34" s="112"/>
      <x:c r="AQ34" s="112"/>
      <x:c r="AR34" s="162"/>
      <x:c r="AS34" s="112"/>
      <x:c r="AT34" s="162"/>
      <x:c r="AU34" s="112"/>
      <x:c r="AV34" s="112"/>
      <x:c r="AW34" s="112"/>
      <x:c r="AX34" s="112"/>
      <x:c r="AY34" s="112"/>
      <x:c r="AZ34" s="112"/>
      <x:c r="BA34" s="162"/>
      <x:c r="BB34" s="112"/>
      <x:c r="BC34" s="112"/>
      <x:c r="BD34" s="112"/>
      <x:c r="BE34" s="112">
        <x:v>1</x:v>
      </x:c>
      <x:c r="BF34" s="112">
        <x:v>2</x:v>
      </x:c>
      <x:c r="BG34" s="112"/>
      <x:c r="BH34" s="112"/>
      <x:c r="BI34" s="112"/>
      <x:c r="BJ34" s="162"/>
      <x:c r="BK34" s="112"/>
      <x:c r="BL34" s="162"/>
      <x:c r="BM34" s="112"/>
      <x:c r="BN34" s="162"/>
      <x:c r="BO34" s="112"/>
      <x:c r="BP34" s="162"/>
      <x:c r="BQ34" s="112"/>
      <x:c r="BR34" s="112"/>
      <x:c r="BS34" s="112"/>
      <x:c r="BT34" s="112"/>
      <x:c r="BU34" s="112"/>
      <x:c r="BV34" s="513" t="s">
        <x:v>1123</x:v>
      </x:c>
      <x:c r="BW34" s="112"/>
      <x:c r="BX34" s="112"/>
      <x:c r="BY34" s="162"/>
      <x:c r="BZ34" s="112"/>
      <x:c r="CA34" s="162"/>
      <x:c r="CB34" s="112"/>
      <x:c r="CC34" s="162"/>
      <x:c r="CD34" s="112"/>
      <x:c r="CE34" s="112"/>
      <x:c r="CF34" s="162"/>
      <x:c r="CG34" s="112"/>
      <x:c r="CH34" s="112"/>
      <x:c r="CI34" s="112"/>
      <x:c r="CJ34" s="112">
        <x:v>1</x:v>
      </x:c>
      <x:c r="CK34" s="112"/>
      <x:c r="CL34" s="112"/>
      <x:c r="CM34" s="112"/>
      <x:c r="CN34" s="112"/>
      <x:c r="CO34" s="112"/>
      <x:c r="CP34" s="162"/>
      <x:c r="CQ34" s="112">
        <x:v>1</x:v>
      </x:c>
      <x:c r="CR34" s="162">
        <x:v>110</x:v>
      </x:c>
      <x:c r="CS34" s="112">
        <x:v>3</x:v>
      </x:c>
      <x:c r="CT34" s="112"/>
      <x:c r="CU34" s="112"/>
      <x:c r="CV34" s="112">
        <x:v>5</x:v>
      </x:c>
      <x:c r="CW34" s="112">
        <x:v>1</x:v>
      </x:c>
      <x:c r="CX34" s="112">
        <x:v>1</x:v>
      </x:c>
      <x:c r="CY34" s="513" t="s">
        <x:v>1123</x:v>
      </x:c>
      <x:c r="CZ34" s="112"/>
      <x:c r="DA34" s="162"/>
      <x:c r="DB34" s="112"/>
      <x:c r="DC34" s="162"/>
      <x:c r="DD34" s="694"/>
      <x:c r="DE34" s="713"/>
      <x:c r="DF34" s="112"/>
      <x:c r="DG34" s="163"/>
    </x:row>
    <x:row r="35" spans="1:111" customHeight="1">
      <x:c r="A35" s="513" t="s">
        <x:v>828</x:v>
      </x:c>
      <x:c r="B35" s="115"/>
      <x:c r="C35" s="162"/>
      <x:c r="D35" s="112"/>
      <x:c r="E35" s="162"/>
      <x:c r="F35" s="112"/>
      <x:c r="G35" s="162"/>
      <x:c r="H35" s="112"/>
      <x:c r="I35" s="162"/>
      <x:c r="J35" s="112">
        <x:v>1</x:v>
      </x:c>
      <x:c r="K35" s="112"/>
      <x:c r="L35" s="162"/>
      <x:c r="M35" s="112"/>
      <x:c r="N35" s="112"/>
      <x:c r="O35" s="112"/>
      <x:c r="P35" s="112"/>
      <x:c r="Q35" s="112"/>
      <x:c r="R35" s="162"/>
      <x:c r="S35" s="112"/>
      <x:c r="T35" s="162"/>
      <x:c r="U35" s="112"/>
      <x:c r="V35" s="162"/>
      <x:c r="W35" s="112"/>
      <x:c r="X35" s="112">
        <x:v>10</x:v>
      </x:c>
      <x:c r="Y35" s="112">
        <x:v>1</x:v>
      </x:c>
      <x:c r="Z35" s="112">
        <x:v>1</x:v>
      </x:c>
      <x:c r="AA35" s="112">
        <x:v>1</x:v>
      </x:c>
      <x:c r="AB35" s="112"/>
      <x:c r="AC35" s="112"/>
      <x:c r="AD35" s="112">
        <x:v>1</x:v>
      </x:c>
      <x:c r="AE35" s="112"/>
      <x:c r="AF35" s="112"/>
      <x:c r="AG35" s="112">
        <x:v>1</x:v>
      </x:c>
      <x:c r="AH35" s="112"/>
      <x:c r="AI35" s="112"/>
      <x:c r="AJ35" s="112">
        <x:v>1</x:v>
      </x:c>
      <x:c r="AK35" s="112">
        <x:v>3</x:v>
      </x:c>
      <x:c r="AL35" s="513" t="s">
        <x:v>828</x:v>
      </x:c>
      <x:c r="AM35" s="112"/>
      <x:c r="AN35" s="162"/>
      <x:c r="AO35" s="112"/>
      <x:c r="AP35" s="112"/>
      <x:c r="AQ35" s="112"/>
      <x:c r="AR35" s="162"/>
      <x:c r="AS35" s="112"/>
      <x:c r="AT35" s="162"/>
      <x:c r="AU35" s="112"/>
      <x:c r="AV35" s="112"/>
      <x:c r="AW35" s="112"/>
      <x:c r="AX35" s="112"/>
      <x:c r="AY35" s="112"/>
      <x:c r="AZ35" s="112"/>
      <x:c r="BA35" s="162"/>
      <x:c r="BB35" s="112"/>
      <x:c r="BC35" s="112"/>
      <x:c r="BD35" s="112"/>
      <x:c r="BE35" s="112">
        <x:v>2</x:v>
      </x:c>
      <x:c r="BF35" s="112">
        <x:v>2</x:v>
      </x:c>
      <x:c r="BG35" s="112"/>
      <x:c r="BH35" s="112"/>
      <x:c r="BI35" s="112"/>
      <x:c r="BJ35" s="162"/>
      <x:c r="BK35" s="112"/>
      <x:c r="BL35" s="162"/>
      <x:c r="BM35" s="112"/>
      <x:c r="BN35" s="162"/>
      <x:c r="BO35" s="112"/>
      <x:c r="BP35" s="162"/>
      <x:c r="BQ35" s="112"/>
      <x:c r="BR35" s="112"/>
      <x:c r="BS35" s="112"/>
      <x:c r="BT35" s="112"/>
      <x:c r="BU35" s="112"/>
      <x:c r="BV35" s="513" t="s">
        <x:v>828</x:v>
      </x:c>
      <x:c r="BW35" s="112"/>
      <x:c r="BX35" s="112"/>
      <x:c r="BY35" s="162"/>
      <x:c r="BZ35" s="112"/>
      <x:c r="CA35" s="162"/>
      <x:c r="CB35" s="112"/>
      <x:c r="CC35" s="162"/>
      <x:c r="CD35" s="112"/>
      <x:c r="CE35" s="112"/>
      <x:c r="CF35" s="162"/>
      <x:c r="CG35" s="112"/>
      <x:c r="CH35" s="112"/>
      <x:c r="CI35" s="112"/>
      <x:c r="CJ35" s="112">
        <x:v>1</x:v>
      </x:c>
      <x:c r="CK35" s="112"/>
      <x:c r="CL35" s="112"/>
      <x:c r="CM35" s="112"/>
      <x:c r="CN35" s="112"/>
      <x:c r="CO35" s="112"/>
      <x:c r="CP35" s="162"/>
      <x:c r="CQ35" s="112">
        <x:v>1</x:v>
      </x:c>
      <x:c r="CR35" s="162">
        <x:v>94</x:v>
      </x:c>
      <x:c r="CS35" s="112">
        <x:v>3</x:v>
      </x:c>
      <x:c r="CT35" s="112"/>
      <x:c r="CU35" s="112"/>
      <x:c r="CV35" s="112">
        <x:v>5</x:v>
      </x:c>
      <x:c r="CW35" s="112">
        <x:v>2</x:v>
      </x:c>
      <x:c r="CX35" s="112">
        <x:v>2</x:v>
      </x:c>
      <x:c r="CY35" s="513" t="s">
        <x:v>828</x:v>
      </x:c>
      <x:c r="CZ35" s="112"/>
      <x:c r="DA35" s="162"/>
      <x:c r="DB35" s="112"/>
      <x:c r="DC35" s="162"/>
      <x:c r="DD35" s="694"/>
      <x:c r="DE35" s="713"/>
      <x:c r="DF35" s="112"/>
      <x:c r="DG35" s="163"/>
    </x:row>
    <x:row r="36" spans="1:111" customHeight="1">
      <x:c r="A36" s="513" t="s">
        <x:v>1168</x:v>
      </x:c>
      <x:c r="B36" s="115"/>
      <x:c r="C36" s="162"/>
      <x:c r="D36" s="112"/>
      <x:c r="E36" s="162"/>
      <x:c r="F36" s="112"/>
      <x:c r="G36" s="162"/>
      <x:c r="H36" s="112"/>
      <x:c r="I36" s="162"/>
      <x:c r="J36" s="112">
        <x:v>1</x:v>
      </x:c>
      <x:c r="K36" s="112"/>
      <x:c r="L36" s="162"/>
      <x:c r="M36" s="112"/>
      <x:c r="N36" s="112"/>
      <x:c r="O36" s="112"/>
      <x:c r="P36" s="112"/>
      <x:c r="Q36" s="112"/>
      <x:c r="R36" s="162"/>
      <x:c r="S36" s="112"/>
      <x:c r="T36" s="162"/>
      <x:c r="U36" s="112"/>
      <x:c r="V36" s="162"/>
      <x:c r="W36" s="112"/>
      <x:c r="X36" s="112">
        <x:v>3</x:v>
      </x:c>
      <x:c r="Y36" s="112"/>
      <x:c r="Z36" s="112"/>
      <x:c r="AA36" s="112">
        <x:v>1</x:v>
      </x:c>
      <x:c r="AB36" s="112"/>
      <x:c r="AC36" s="112"/>
      <x:c r="AD36" s="112"/>
      <x:c r="AE36" s="112"/>
      <x:c r="AF36" s="112"/>
      <x:c r="AG36" s="112">
        <x:v>1</x:v>
      </x:c>
      <x:c r="AH36" s="112"/>
      <x:c r="AI36" s="112"/>
      <x:c r="AJ36" s="112">
        <x:v>1</x:v>
      </x:c>
      <x:c r="AK36" s="112">
        <x:v>2</x:v>
      </x:c>
      <x:c r="AL36" s="513" t="s">
        <x:v>1168</x:v>
      </x:c>
      <x:c r="AM36" s="112"/>
      <x:c r="AN36" s="162"/>
      <x:c r="AO36" s="112"/>
      <x:c r="AP36" s="112"/>
      <x:c r="AQ36" s="112"/>
      <x:c r="AR36" s="162"/>
      <x:c r="AS36" s="112"/>
      <x:c r="AT36" s="162"/>
      <x:c r="AU36" s="112"/>
      <x:c r="AV36" s="112"/>
      <x:c r="AW36" s="112"/>
      <x:c r="AX36" s="112"/>
      <x:c r="AY36" s="112"/>
      <x:c r="AZ36" s="112"/>
      <x:c r="BA36" s="162"/>
      <x:c r="BB36" s="112"/>
      <x:c r="BC36" s="112"/>
      <x:c r="BD36" s="112"/>
      <x:c r="BE36" s="112">
        <x:v>1</x:v>
      </x:c>
      <x:c r="BF36" s="112">
        <x:v>1</x:v>
      </x:c>
      <x:c r="BG36" s="112"/>
      <x:c r="BH36" s="112"/>
      <x:c r="BI36" s="112"/>
      <x:c r="BJ36" s="162"/>
      <x:c r="BK36" s="112"/>
      <x:c r="BL36" s="162"/>
      <x:c r="BM36" s="112"/>
      <x:c r="BN36" s="162"/>
      <x:c r="BO36" s="112"/>
      <x:c r="BP36" s="162"/>
      <x:c r="BQ36" s="112"/>
      <x:c r="BR36" s="112"/>
      <x:c r="BS36" s="112"/>
      <x:c r="BT36" s="112"/>
      <x:c r="BU36" s="112"/>
      <x:c r="BV36" s="513" t="s">
        <x:v>1168</x:v>
      </x:c>
      <x:c r="BW36" s="112"/>
      <x:c r="BX36" s="112"/>
      <x:c r="BY36" s="162"/>
      <x:c r="BZ36" s="112"/>
      <x:c r="CA36" s="162"/>
      <x:c r="CB36" s="112"/>
      <x:c r="CC36" s="162"/>
      <x:c r="CD36" s="112"/>
      <x:c r="CE36" s="112"/>
      <x:c r="CF36" s="162"/>
      <x:c r="CG36" s="112"/>
      <x:c r="CH36" s="112"/>
      <x:c r="CI36" s="112"/>
      <x:c r="CJ36" s="112"/>
      <x:c r="CK36" s="112"/>
      <x:c r="CL36" s="112"/>
      <x:c r="CM36" s="112"/>
      <x:c r="CN36" s="112"/>
      <x:c r="CO36" s="112"/>
      <x:c r="CP36" s="162"/>
      <x:c r="CQ36" s="112">
        <x:v>1</x:v>
      </x:c>
      <x:c r="CR36" s="162">
        <x:v>49</x:v>
      </x:c>
      <x:c r="CS36" s="112">
        <x:v>5</x:v>
      </x:c>
      <x:c r="CT36" s="112"/>
      <x:c r="CU36" s="112"/>
      <x:c r="CV36" s="112">
        <x:v>5</x:v>
      </x:c>
      <x:c r="CW36" s="112"/>
      <x:c r="CX36" s="112"/>
      <x:c r="CY36" s="513" t="s">
        <x:v>1168</x:v>
      </x:c>
      <x:c r="CZ36" s="112"/>
      <x:c r="DA36" s="162"/>
      <x:c r="DB36" s="112"/>
      <x:c r="DC36" s="162"/>
      <x:c r="DD36" s="694"/>
      <x:c r="DE36" s="713"/>
      <x:c r="DF36" s="112"/>
      <x:c r="DG36" s="163"/>
    </x:row>
    <x:row r="37" spans="1:111" customHeight="1">
      <x:c r="A37" s="513" t="s">
        <x:v>395</x:v>
      </x:c>
      <x:c r="B37" s="115"/>
      <x:c r="C37" s="162"/>
      <x:c r="D37" s="112"/>
      <x:c r="E37" s="162"/>
      <x:c r="F37" s="112"/>
      <x:c r="G37" s="162"/>
      <x:c r="H37" s="112"/>
      <x:c r="I37" s="162"/>
      <x:c r="J37" s="112"/>
      <x:c r="K37" s="112"/>
      <x:c r="L37" s="162"/>
      <x:c r="M37" s="112"/>
      <x:c r="N37" s="112"/>
      <x:c r="O37" s="112"/>
      <x:c r="P37" s="112"/>
      <x:c r="Q37" s="112"/>
      <x:c r="R37" s="162"/>
      <x:c r="S37" s="112"/>
      <x:c r="T37" s="162"/>
      <x:c r="U37" s="112"/>
      <x:c r="V37" s="162"/>
      <x:c r="W37" s="112"/>
      <x:c r="X37" s="112">
        <x:v>2</x:v>
      </x:c>
      <x:c r="Y37" s="112"/>
      <x:c r="Z37" s="112"/>
      <x:c r="AA37" s="112">
        <x:v>1</x:v>
      </x:c>
      <x:c r="AB37" s="112"/>
      <x:c r="AC37" s="112"/>
      <x:c r="AD37" s="112">
        <x:v>1</x:v>
      </x:c>
      <x:c r="AE37" s="112"/>
      <x:c r="AF37" s="112"/>
      <x:c r="AG37" s="112">
        <x:v>1</x:v>
      </x:c>
      <x:c r="AH37" s="112"/>
      <x:c r="AI37" s="112"/>
      <x:c r="AJ37" s="112">
        <x:v>1</x:v>
      </x:c>
      <x:c r="AK37" s="112">
        <x:v>2</x:v>
      </x:c>
      <x:c r="AL37" s="513" t="s">
        <x:v>395</x:v>
      </x:c>
      <x:c r="AM37" s="112"/>
      <x:c r="AN37" s="162"/>
      <x:c r="AO37" s="112"/>
      <x:c r="AP37" s="112"/>
      <x:c r="AQ37" s="112"/>
      <x:c r="AR37" s="162"/>
      <x:c r="AS37" s="112"/>
      <x:c r="AT37" s="162"/>
      <x:c r="AU37" s="112"/>
      <x:c r="AV37" s="112"/>
      <x:c r="AW37" s="112"/>
      <x:c r="AX37" s="112"/>
      <x:c r="AY37" s="112"/>
      <x:c r="AZ37" s="112"/>
      <x:c r="BA37" s="162"/>
      <x:c r="BB37" s="112"/>
      <x:c r="BC37" s="112"/>
      <x:c r="BD37" s="112"/>
      <x:c r="BE37" s="112"/>
      <x:c r="BF37" s="112"/>
      <x:c r="BG37" s="112"/>
      <x:c r="BH37" s="112"/>
      <x:c r="BI37" s="112"/>
      <x:c r="BJ37" s="162"/>
      <x:c r="BK37" s="112"/>
      <x:c r="BL37" s="162"/>
      <x:c r="BM37" s="112"/>
      <x:c r="BN37" s="162"/>
      <x:c r="BO37" s="112"/>
      <x:c r="BP37" s="162"/>
      <x:c r="BQ37" s="112"/>
      <x:c r="BR37" s="112"/>
      <x:c r="BS37" s="112"/>
      <x:c r="BT37" s="112"/>
      <x:c r="BU37" s="112"/>
      <x:c r="BV37" s="513" t="s">
        <x:v>395</x:v>
      </x:c>
      <x:c r="BW37" s="112"/>
      <x:c r="BX37" s="112"/>
      <x:c r="BY37" s="162"/>
      <x:c r="BZ37" s="112"/>
      <x:c r="CA37" s="162"/>
      <x:c r="CB37" s="112"/>
      <x:c r="CC37" s="162"/>
      <x:c r="CD37" s="112"/>
      <x:c r="CE37" s="112"/>
      <x:c r="CF37" s="162"/>
      <x:c r="CG37" s="112"/>
      <x:c r="CH37" s="112"/>
      <x:c r="CI37" s="112"/>
      <x:c r="CJ37" s="112"/>
      <x:c r="CK37" s="112"/>
      <x:c r="CL37" s="112"/>
      <x:c r="CM37" s="112"/>
      <x:c r="CN37" s="112"/>
      <x:c r="CO37" s="112"/>
      <x:c r="CP37" s="162"/>
      <x:c r="CQ37" s="112">
        <x:v>1</x:v>
      </x:c>
      <x:c r="CR37" s="162">
        <x:v>20</x:v>
      </x:c>
      <x:c r="CS37" s="112"/>
      <x:c r="CT37" s="112"/>
      <x:c r="CU37" s="112"/>
      <x:c r="CV37" s="112">
        <x:v>5</x:v>
      </x:c>
      <x:c r="CW37" s="112"/>
      <x:c r="CX37" s="112"/>
      <x:c r="CY37" s="513" t="s">
        <x:v>395</x:v>
      </x:c>
      <x:c r="CZ37" s="112"/>
      <x:c r="DA37" s="162"/>
      <x:c r="DB37" s="112"/>
      <x:c r="DC37" s="162"/>
      <x:c r="DD37" s="694"/>
      <x:c r="DE37" s="713"/>
      <x:c r="DF37" s="112"/>
      <x:c r="DG37" s="163"/>
    </x:row>
    <x:row r="38" spans="1:111" customHeight="1">
      <x:c r="A38" s="513" t="s">
        <x:v>1533</x:v>
      </x:c>
      <x:c r="B38" s="115"/>
      <x:c r="C38" s="162"/>
      <x:c r="D38" s="112"/>
      <x:c r="E38" s="162"/>
      <x:c r="F38" s="112"/>
      <x:c r="G38" s="162"/>
      <x:c r="H38" s="112"/>
      <x:c r="I38" s="162"/>
      <x:c r="J38" s="112"/>
      <x:c r="K38" s="112"/>
      <x:c r="L38" s="162"/>
      <x:c r="M38" s="112"/>
      <x:c r="N38" s="112"/>
      <x:c r="O38" s="112"/>
      <x:c r="P38" s="112"/>
      <x:c r="Q38" s="112"/>
      <x:c r="R38" s="162"/>
      <x:c r="S38" s="112"/>
      <x:c r="T38" s="162"/>
      <x:c r="U38" s="112"/>
      <x:c r="V38" s="162"/>
      <x:c r="W38" s="112"/>
      <x:c r="X38" s="112">
        <x:v>3</x:v>
      </x:c>
      <x:c r="Y38" s="112"/>
      <x:c r="Z38" s="112"/>
      <x:c r="AA38" s="112">
        <x:v>1</x:v>
      </x:c>
      <x:c r="AB38" s="112"/>
      <x:c r="AC38" s="112"/>
      <x:c r="AD38" s="112"/>
      <x:c r="AE38" s="112"/>
      <x:c r="AF38" s="112"/>
      <x:c r="AG38" s="112"/>
      <x:c r="AH38" s="112"/>
      <x:c r="AI38" s="112"/>
      <x:c r="AJ38" s="112">
        <x:v>1</x:v>
      </x:c>
      <x:c r="AK38" s="112">
        <x:v>2</x:v>
      </x:c>
      <x:c r="AL38" s="513" t="s">
        <x:v>1533</x:v>
      </x:c>
      <x:c r="AM38" s="112"/>
      <x:c r="AN38" s="162"/>
      <x:c r="AO38" s="112"/>
      <x:c r="AP38" s="112"/>
      <x:c r="AQ38" s="112"/>
      <x:c r="AR38" s="162"/>
      <x:c r="AS38" s="112"/>
      <x:c r="AT38" s="162"/>
      <x:c r="AU38" s="112"/>
      <x:c r="AV38" s="112"/>
      <x:c r="AW38" s="112"/>
      <x:c r="AX38" s="112"/>
      <x:c r="AY38" s="112"/>
      <x:c r="AZ38" s="112"/>
      <x:c r="BA38" s="162"/>
      <x:c r="BB38" s="112"/>
      <x:c r="BC38" s="112"/>
      <x:c r="BD38" s="112"/>
      <x:c r="BE38" s="112">
        <x:v>1</x:v>
      </x:c>
      <x:c r="BF38" s="112">
        <x:v>2</x:v>
      </x:c>
      <x:c r="BG38" s="112"/>
      <x:c r="BH38" s="112"/>
      <x:c r="BI38" s="112"/>
      <x:c r="BJ38" s="162"/>
      <x:c r="BK38" s="112"/>
      <x:c r="BL38" s="162"/>
      <x:c r="BM38" s="112"/>
      <x:c r="BN38" s="162"/>
      <x:c r="BO38" s="112"/>
      <x:c r="BP38" s="162"/>
      <x:c r="BQ38" s="112"/>
      <x:c r="BR38" s="112"/>
      <x:c r="BS38" s="112"/>
      <x:c r="BT38" s="112"/>
      <x:c r="BU38" s="112"/>
      <x:c r="BV38" s="513" t="s">
        <x:v>1533</x:v>
      </x:c>
      <x:c r="BW38" s="112"/>
      <x:c r="BX38" s="112"/>
      <x:c r="BY38" s="162"/>
      <x:c r="BZ38" s="112"/>
      <x:c r="CA38" s="162"/>
      <x:c r="CB38" s="112"/>
      <x:c r="CC38" s="162"/>
      <x:c r="CD38" s="112"/>
      <x:c r="CE38" s="112"/>
      <x:c r="CF38" s="162"/>
      <x:c r="CG38" s="112"/>
      <x:c r="CH38" s="112"/>
      <x:c r="CI38" s="112"/>
      <x:c r="CJ38" s="112"/>
      <x:c r="CK38" s="112"/>
      <x:c r="CL38" s="112"/>
      <x:c r="CM38" s="112"/>
      <x:c r="CN38" s="112"/>
      <x:c r="CO38" s="112"/>
      <x:c r="CP38" s="162"/>
      <x:c r="CQ38" s="112">
        <x:v>1</x:v>
      </x:c>
      <x:c r="CR38" s="162">
        <x:v>27</x:v>
      </x:c>
      <x:c r="CS38" s="112">
        <x:v>1</x:v>
      </x:c>
      <x:c r="CT38" s="112"/>
      <x:c r="CU38" s="112"/>
      <x:c r="CV38" s="112">
        <x:v>5</x:v>
      </x:c>
      <x:c r="CW38" s="112">
        <x:v>2</x:v>
      </x:c>
      <x:c r="CX38" s="112">
        <x:v>2</x:v>
      </x:c>
      <x:c r="CY38" s="513" t="s">
        <x:v>1533</x:v>
      </x:c>
      <x:c r="CZ38" s="112"/>
      <x:c r="DA38" s="162"/>
      <x:c r="DB38" s="112"/>
      <x:c r="DC38" s="162"/>
      <x:c r="DD38" s="694"/>
      <x:c r="DE38" s="713"/>
      <x:c r="DF38" s="112"/>
      <x:c r="DG38" s="163"/>
    </x:row>
    <x:row r="39" spans="1:111" customHeight="1">
      <x:c r="A39" s="513" t="s">
        <x:v>1036</x:v>
      </x:c>
      <x:c r="B39" s="115"/>
      <x:c r="C39" s="162"/>
      <x:c r="D39" s="112"/>
      <x:c r="E39" s="162"/>
      <x:c r="F39" s="112"/>
      <x:c r="G39" s="162"/>
      <x:c r="H39" s="112"/>
      <x:c r="I39" s="162"/>
      <x:c r="J39" s="112"/>
      <x:c r="K39" s="112"/>
      <x:c r="L39" s="162"/>
      <x:c r="M39" s="112"/>
      <x:c r="N39" s="112"/>
      <x:c r="O39" s="112"/>
      <x:c r="P39" s="112"/>
      <x:c r="Q39" s="112"/>
      <x:c r="R39" s="162"/>
      <x:c r="S39" s="112"/>
      <x:c r="T39" s="162"/>
      <x:c r="U39" s="112"/>
      <x:c r="V39" s="162"/>
      <x:c r="W39" s="112"/>
      <x:c r="X39" s="112">
        <x:v>3</x:v>
      </x:c>
      <x:c r="Y39" s="112"/>
      <x:c r="Z39" s="112"/>
      <x:c r="AA39" s="112"/>
      <x:c r="AB39" s="112"/>
      <x:c r="AC39" s="112"/>
      <x:c r="AD39" s="112"/>
      <x:c r="AE39" s="112"/>
      <x:c r="AF39" s="112"/>
      <x:c r="AG39" s="112"/>
      <x:c r="AH39" s="112"/>
      <x:c r="AI39" s="112"/>
      <x:c r="AJ39" s="112">
        <x:v>1</x:v>
      </x:c>
      <x:c r="AK39" s="112">
        <x:v>1</x:v>
      </x:c>
      <x:c r="AL39" s="513" t="s">
        <x:v>1036</x:v>
      </x:c>
      <x:c r="AM39" s="112"/>
      <x:c r="AN39" s="162"/>
      <x:c r="AO39" s="112"/>
      <x:c r="AP39" s="112"/>
      <x:c r="AQ39" s="112"/>
      <x:c r="AR39" s="162"/>
      <x:c r="AS39" s="112"/>
      <x:c r="AT39" s="162"/>
      <x:c r="AU39" s="112"/>
      <x:c r="AV39" s="112"/>
      <x:c r="AW39" s="112"/>
      <x:c r="AX39" s="112"/>
      <x:c r="AY39" s="112"/>
      <x:c r="AZ39" s="112"/>
      <x:c r="BA39" s="162"/>
      <x:c r="BB39" s="112"/>
      <x:c r="BC39" s="112"/>
      <x:c r="BD39" s="112"/>
      <x:c r="BE39" s="112"/>
      <x:c r="BF39" s="112"/>
      <x:c r="BG39" s="112"/>
      <x:c r="BH39" s="112"/>
      <x:c r="BI39" s="112"/>
      <x:c r="BJ39" s="162"/>
      <x:c r="BK39" s="112"/>
      <x:c r="BL39" s="162"/>
      <x:c r="BM39" s="112"/>
      <x:c r="BN39" s="162"/>
      <x:c r="BO39" s="112"/>
      <x:c r="BP39" s="162"/>
      <x:c r="BQ39" s="112"/>
      <x:c r="BR39" s="112"/>
      <x:c r="BS39" s="112"/>
      <x:c r="BT39" s="112"/>
      <x:c r="BU39" s="112"/>
      <x:c r="BV39" s="513" t="s">
        <x:v>1036</x:v>
      </x:c>
      <x:c r="BW39" s="112"/>
      <x:c r="BX39" s="112"/>
      <x:c r="BY39" s="162"/>
      <x:c r="BZ39" s="112"/>
      <x:c r="CA39" s="162"/>
      <x:c r="CB39" s="112"/>
      <x:c r="CC39" s="162"/>
      <x:c r="CD39" s="112"/>
      <x:c r="CE39" s="112"/>
      <x:c r="CF39" s="162"/>
      <x:c r="CG39" s="112"/>
      <x:c r="CH39" s="112"/>
      <x:c r="CI39" s="112"/>
      <x:c r="CJ39" s="112"/>
      <x:c r="CK39" s="112"/>
      <x:c r="CL39" s="112"/>
      <x:c r="CM39" s="112"/>
      <x:c r="CN39" s="112"/>
      <x:c r="CO39" s="112"/>
      <x:c r="CP39" s="162"/>
      <x:c r="CQ39" s="112"/>
      <x:c r="CR39" s="162"/>
      <x:c r="CS39" s="112">
        <x:v>1</x:v>
      </x:c>
      <x:c r="CT39" s="112"/>
      <x:c r="CU39" s="112"/>
      <x:c r="CV39" s="112">
        <x:v>1</x:v>
      </x:c>
      <x:c r="CW39" s="112"/>
      <x:c r="CX39" s="112"/>
      <x:c r="CY39" s="513" t="s">
        <x:v>1036</x:v>
      </x:c>
      <x:c r="CZ39" s="112"/>
      <x:c r="DA39" s="162"/>
      <x:c r="DB39" s="112"/>
      <x:c r="DC39" s="162"/>
      <x:c r="DD39" s="694"/>
      <x:c r="DE39" s="713"/>
      <x:c r="DF39" s="112"/>
      <x:c r="DG39" s="163"/>
    </x:row>
    <x:row r="40" spans="1:111" customHeight="1">
      <x:c r="A40" s="513" t="s">
        <x:v>847</x:v>
      </x:c>
      <x:c r="B40" s="115"/>
      <x:c r="C40" s="162"/>
      <x:c r="D40" s="112"/>
      <x:c r="E40" s="162"/>
      <x:c r="F40" s="112"/>
      <x:c r="G40" s="162"/>
      <x:c r="H40" s="112"/>
      <x:c r="I40" s="162"/>
      <x:c r="J40" s="112"/>
      <x:c r="K40" s="112"/>
      <x:c r="L40" s="162"/>
      <x:c r="M40" s="112"/>
      <x:c r="N40" s="112"/>
      <x:c r="O40" s="112"/>
      <x:c r="P40" s="112"/>
      <x:c r="Q40" s="112"/>
      <x:c r="R40" s="162"/>
      <x:c r="S40" s="112"/>
      <x:c r="T40" s="162"/>
      <x:c r="U40" s="112"/>
      <x:c r="V40" s="162"/>
      <x:c r="W40" s="112"/>
      <x:c r="X40" s="112">
        <x:v>5</x:v>
      </x:c>
      <x:c r="Y40" s="112"/>
      <x:c r="Z40" s="112"/>
      <x:c r="AA40" s="112"/>
      <x:c r="AB40" s="112"/>
      <x:c r="AC40" s="112"/>
      <x:c r="AD40" s="112"/>
      <x:c r="AE40" s="112"/>
      <x:c r="AF40" s="112"/>
      <x:c r="AG40" s="112"/>
      <x:c r="AH40" s="112"/>
      <x:c r="AI40" s="112"/>
      <x:c r="AJ40" s="112"/>
      <x:c r="AK40" s="112"/>
      <x:c r="AL40" s="513" t="s">
        <x:v>847</x:v>
      </x:c>
      <x:c r="AM40" s="112"/>
      <x:c r="AN40" s="162"/>
      <x:c r="AO40" s="112"/>
      <x:c r="AP40" s="112"/>
      <x:c r="AQ40" s="112"/>
      <x:c r="AR40" s="162"/>
      <x:c r="AS40" s="112"/>
      <x:c r="AT40" s="162"/>
      <x:c r="AU40" s="112"/>
      <x:c r="AV40" s="112"/>
      <x:c r="AW40" s="112"/>
      <x:c r="AX40" s="112"/>
      <x:c r="AY40" s="112"/>
      <x:c r="AZ40" s="112"/>
      <x:c r="BA40" s="162"/>
      <x:c r="BB40" s="112"/>
      <x:c r="BC40" s="112"/>
      <x:c r="BD40" s="112"/>
      <x:c r="BE40" s="112">
        <x:v>1</x:v>
      </x:c>
      <x:c r="BF40" s="112">
        <x:v>1</x:v>
      </x:c>
      <x:c r="BG40" s="112"/>
      <x:c r="BH40" s="112"/>
      <x:c r="BI40" s="112"/>
      <x:c r="BJ40" s="162"/>
      <x:c r="BK40" s="112"/>
      <x:c r="BL40" s="162"/>
      <x:c r="BM40" s="112"/>
      <x:c r="BN40" s="162"/>
      <x:c r="BO40" s="112"/>
      <x:c r="BP40" s="162"/>
      <x:c r="BQ40" s="112"/>
      <x:c r="BR40" s="112"/>
      <x:c r="BS40" s="112"/>
      <x:c r="BT40" s="112"/>
      <x:c r="BU40" s="112"/>
      <x:c r="BV40" s="513" t="s">
        <x:v>847</x:v>
      </x:c>
      <x:c r="BW40" s="112"/>
      <x:c r="BX40" s="112"/>
      <x:c r="BY40" s="162"/>
      <x:c r="BZ40" s="112"/>
      <x:c r="CA40" s="162"/>
      <x:c r="CB40" s="112"/>
      <x:c r="CC40" s="162"/>
      <x:c r="CD40" s="112"/>
      <x:c r="CE40" s="112"/>
      <x:c r="CF40" s="162"/>
      <x:c r="CG40" s="112"/>
      <x:c r="CH40" s="112"/>
      <x:c r="CI40" s="112"/>
      <x:c r="CJ40" s="112"/>
      <x:c r="CK40" s="112"/>
      <x:c r="CL40" s="112"/>
      <x:c r="CM40" s="112"/>
      <x:c r="CN40" s="112"/>
      <x:c r="CO40" s="112"/>
      <x:c r="CP40" s="162"/>
      <x:c r="CQ40" s="112">
        <x:v>1</x:v>
      </x:c>
      <x:c r="CR40" s="162">
        <x:v>38</x:v>
      </x:c>
      <x:c r="CS40" s="112">
        <x:v>6</x:v>
      </x:c>
      <x:c r="CT40" s="112"/>
      <x:c r="CU40" s="112"/>
      <x:c r="CV40" s="112">
        <x:v>1</x:v>
      </x:c>
      <x:c r="CW40" s="112"/>
      <x:c r="CX40" s="112"/>
      <x:c r="CY40" s="513" t="s">
        <x:v>847</x:v>
      </x:c>
      <x:c r="CZ40" s="112"/>
      <x:c r="DA40" s="162"/>
      <x:c r="DB40" s="112"/>
      <x:c r="DC40" s="162"/>
      <x:c r="DD40" s="694"/>
      <x:c r="DE40" s="713"/>
      <x:c r="DF40" s="112"/>
      <x:c r="DG40" s="163"/>
    </x:row>
    <x:row r="41" spans="1:111" customHeight="1">
      <x:c r="A41" s="513" t="s">
        <x:v>770</x:v>
      </x:c>
      <x:c r="B41" s="115"/>
      <x:c r="C41" s="162"/>
      <x:c r="D41" s="112"/>
      <x:c r="E41" s="162"/>
      <x:c r="F41" s="112"/>
      <x:c r="G41" s="162"/>
      <x:c r="H41" s="112"/>
      <x:c r="I41" s="162"/>
      <x:c r="J41" s="112">
        <x:v>1</x:v>
      </x:c>
      <x:c r="K41" s="112"/>
      <x:c r="L41" s="162"/>
      <x:c r="M41" s="112"/>
      <x:c r="N41" s="112"/>
      <x:c r="O41" s="112"/>
      <x:c r="P41" s="112"/>
      <x:c r="Q41" s="112"/>
      <x:c r="R41" s="162"/>
      <x:c r="S41" s="112"/>
      <x:c r="T41" s="162"/>
      <x:c r="U41" s="112"/>
      <x:c r="V41" s="162"/>
      <x:c r="W41" s="112"/>
      <x:c r="X41" s="112">
        <x:v>3</x:v>
      </x:c>
      <x:c r="Y41" s="112"/>
      <x:c r="Z41" s="112"/>
      <x:c r="AA41" s="112">
        <x:v>1</x:v>
      </x:c>
      <x:c r="AB41" s="112">
        <x:v>1</x:v>
      </x:c>
      <x:c r="AC41" s="112"/>
      <x:c r="AD41" s="112"/>
      <x:c r="AE41" s="112"/>
      <x:c r="AF41" s="112"/>
      <x:c r="AG41" s="112">
        <x:v>1</x:v>
      </x:c>
      <x:c r="AH41" s="112"/>
      <x:c r="AI41" s="112"/>
      <x:c r="AJ41" s="112">
        <x:v>1</x:v>
      </x:c>
      <x:c r="AK41" s="112">
        <x:v>1</x:v>
      </x:c>
      <x:c r="AL41" s="513" t="s">
        <x:v>770</x:v>
      </x:c>
      <x:c r="AM41" s="112"/>
      <x:c r="AN41" s="162"/>
      <x:c r="AO41" s="112"/>
      <x:c r="AP41" s="112"/>
      <x:c r="AQ41" s="112"/>
      <x:c r="AR41" s="162"/>
      <x:c r="AS41" s="112"/>
      <x:c r="AT41" s="162"/>
      <x:c r="AU41" s="112"/>
      <x:c r="AV41" s="112"/>
      <x:c r="AW41" s="112"/>
      <x:c r="AX41" s="112"/>
      <x:c r="AY41" s="112"/>
      <x:c r="AZ41" s="112"/>
      <x:c r="BA41" s="162"/>
      <x:c r="BB41" s="112"/>
      <x:c r="BC41" s="112"/>
      <x:c r="BD41" s="112"/>
      <x:c r="BE41" s="112"/>
      <x:c r="BF41" s="112"/>
      <x:c r="BG41" s="112"/>
      <x:c r="BH41" s="112"/>
      <x:c r="BI41" s="112"/>
      <x:c r="BJ41" s="162"/>
      <x:c r="BK41" s="112"/>
      <x:c r="BL41" s="162"/>
      <x:c r="BM41" s="112"/>
      <x:c r="BN41" s="162"/>
      <x:c r="BO41" s="112"/>
      <x:c r="BP41" s="162"/>
      <x:c r="BQ41" s="112"/>
      <x:c r="BR41" s="112"/>
      <x:c r="BS41" s="112"/>
      <x:c r="BT41" s="112"/>
      <x:c r="BU41" s="112"/>
      <x:c r="BV41" s="513" t="s">
        <x:v>770</x:v>
      </x:c>
      <x:c r="BW41" s="112"/>
      <x:c r="BX41" s="112"/>
      <x:c r="BY41" s="162"/>
      <x:c r="BZ41" s="112"/>
      <x:c r="CA41" s="162"/>
      <x:c r="CB41" s="112"/>
      <x:c r="CC41" s="162"/>
      <x:c r="CD41" s="112"/>
      <x:c r="CE41" s="112"/>
      <x:c r="CF41" s="162"/>
      <x:c r="CG41" s="112"/>
      <x:c r="CH41" s="112"/>
      <x:c r="CI41" s="112"/>
      <x:c r="CJ41" s="112"/>
      <x:c r="CK41" s="112"/>
      <x:c r="CL41" s="112"/>
      <x:c r="CM41" s="112"/>
      <x:c r="CN41" s="112"/>
      <x:c r="CO41" s="112"/>
      <x:c r="CP41" s="162"/>
      <x:c r="CQ41" s="112">
        <x:v>1</x:v>
      </x:c>
      <x:c r="CR41" s="162">
        <x:v>51</x:v>
      </x:c>
      <x:c r="CS41" s="112">
        <x:v>3</x:v>
      </x:c>
      <x:c r="CT41" s="112"/>
      <x:c r="CU41" s="112"/>
      <x:c r="CV41" s="112">
        <x:v>5</x:v>
      </x:c>
      <x:c r="CW41" s="112">
        <x:v>1</x:v>
      </x:c>
      <x:c r="CX41" s="112">
        <x:v>1</x:v>
      </x:c>
      <x:c r="CY41" s="513" t="s">
        <x:v>770</x:v>
      </x:c>
      <x:c r="CZ41" s="112"/>
      <x:c r="DA41" s="162"/>
      <x:c r="DB41" s="112"/>
      <x:c r="DC41" s="162"/>
      <x:c r="DD41" s="694"/>
      <x:c r="DE41" s="713"/>
      <x:c r="DF41" s="112"/>
      <x:c r="DG41" s="163"/>
    </x:row>
    <x:row r="42" spans="1:111" customHeight="1">
      <x:c r="A42" s="513" t="s">
        <x:v>1523</x:v>
      </x:c>
      <x:c r="B42" s="115"/>
      <x:c r="C42" s="162"/>
      <x:c r="D42" s="112"/>
      <x:c r="E42" s="162"/>
      <x:c r="F42" s="112"/>
      <x:c r="G42" s="162"/>
      <x:c r="H42" s="112"/>
      <x:c r="I42" s="162"/>
      <x:c r="J42" s="112">
        <x:v>2</x:v>
      </x:c>
      <x:c r="K42" s="112"/>
      <x:c r="L42" s="162"/>
      <x:c r="M42" s="112"/>
      <x:c r="N42" s="112"/>
      <x:c r="O42" s="112"/>
      <x:c r="P42" s="112"/>
      <x:c r="Q42" s="112"/>
      <x:c r="R42" s="162"/>
      <x:c r="S42" s="112"/>
      <x:c r="T42" s="162"/>
      <x:c r="U42" s="112"/>
      <x:c r="V42" s="162"/>
      <x:c r="W42" s="112"/>
      <x:c r="X42" s="112">
        <x:v>10</x:v>
      </x:c>
      <x:c r="Y42" s="112"/>
      <x:c r="Z42" s="112"/>
      <x:c r="AA42" s="112">
        <x:v>1</x:v>
      </x:c>
      <x:c r="AB42" s="112"/>
      <x:c r="AC42" s="112">
        <x:v>1</x:v>
      </x:c>
      <x:c r="AD42" s="112"/>
      <x:c r="AE42" s="112"/>
      <x:c r="AF42" s="112"/>
      <x:c r="AG42" s="112">
        <x:v>1</x:v>
      </x:c>
      <x:c r="AH42" s="112"/>
      <x:c r="AI42" s="112"/>
      <x:c r="AJ42" s="112"/>
      <x:c r="AK42" s="112"/>
      <x:c r="AL42" s="513" t="s">
        <x:v>1523</x:v>
      </x:c>
      <x:c r="AM42" s="112"/>
      <x:c r="AN42" s="162"/>
      <x:c r="AO42" s="112"/>
      <x:c r="AP42" s="112"/>
      <x:c r="AQ42" s="112"/>
      <x:c r="AR42" s="162"/>
      <x:c r="AS42" s="112"/>
      <x:c r="AT42" s="162"/>
      <x:c r="AU42" s="112"/>
      <x:c r="AV42" s="112"/>
      <x:c r="AW42" s="112"/>
      <x:c r="AX42" s="112"/>
      <x:c r="AY42" s="112"/>
      <x:c r="AZ42" s="112"/>
      <x:c r="BA42" s="162"/>
      <x:c r="BB42" s="112"/>
      <x:c r="BC42" s="112"/>
      <x:c r="BD42" s="112"/>
      <x:c r="BE42" s="112">
        <x:v>1</x:v>
      </x:c>
      <x:c r="BF42" s="112">
        <x:v>3</x:v>
      </x:c>
      <x:c r="BG42" s="112"/>
      <x:c r="BH42" s="112"/>
      <x:c r="BI42" s="112"/>
      <x:c r="BJ42" s="162"/>
      <x:c r="BK42" s="112"/>
      <x:c r="BL42" s="162"/>
      <x:c r="BM42" s="112"/>
      <x:c r="BN42" s="162"/>
      <x:c r="BO42" s="112"/>
      <x:c r="BP42" s="162"/>
      <x:c r="BQ42" s="112"/>
      <x:c r="BR42" s="112"/>
      <x:c r="BS42" s="112"/>
      <x:c r="BT42" s="112"/>
      <x:c r="BU42" s="112"/>
      <x:c r="BV42" s="513" t="s">
        <x:v>1523</x:v>
      </x:c>
      <x:c r="BW42" s="112"/>
      <x:c r="BX42" s="112"/>
      <x:c r="BY42" s="162"/>
      <x:c r="BZ42" s="112"/>
      <x:c r="CA42" s="162"/>
      <x:c r="CB42" s="112"/>
      <x:c r="CC42" s="162"/>
      <x:c r="CD42" s="112"/>
      <x:c r="CE42" s="112"/>
      <x:c r="CF42" s="162"/>
      <x:c r="CG42" s="112"/>
      <x:c r="CH42" s="112"/>
      <x:c r="CI42" s="112"/>
      <x:c r="CJ42" s="112"/>
      <x:c r="CK42" s="112"/>
      <x:c r="CL42" s="112"/>
      <x:c r="CM42" s="112"/>
      <x:c r="CN42" s="112"/>
      <x:c r="CO42" s="112"/>
      <x:c r="CP42" s="162"/>
      <x:c r="CQ42" s="112">
        <x:v>1</x:v>
      </x:c>
      <x:c r="CR42" s="162">
        <x:v>109</x:v>
      </x:c>
      <x:c r="CS42" s="112">
        <x:v>4</x:v>
      </x:c>
      <x:c r="CT42" s="112"/>
      <x:c r="CU42" s="112"/>
      <x:c r="CV42" s="112">
        <x:v>5</x:v>
      </x:c>
      <x:c r="CW42" s="112">
        <x:v>1</x:v>
      </x:c>
      <x:c r="CX42" s="112">
        <x:v>1</x:v>
      </x:c>
      <x:c r="CY42" s="513" t="s">
        <x:v>1523</x:v>
      </x:c>
      <x:c r="CZ42" s="112"/>
      <x:c r="DA42" s="162"/>
      <x:c r="DB42" s="112"/>
      <x:c r="DC42" s="162"/>
      <x:c r="DD42" s="694"/>
      <x:c r="DE42" s="713"/>
      <x:c r="DF42" s="112"/>
      <x:c r="DG42" s="163"/>
    </x:row>
    <x:row r="43" spans="1:111" customHeight="1">
      <x:c r="A43" s="513" t="s">
        <x:v>717</x:v>
      </x:c>
      <x:c r="B43" s="115"/>
      <x:c r="C43" s="162"/>
      <x:c r="D43" s="112"/>
      <x:c r="E43" s="162"/>
      <x:c r="F43" s="112"/>
      <x:c r="G43" s="162"/>
      <x:c r="H43" s="112"/>
      <x:c r="I43" s="162"/>
      <x:c r="J43" s="112">
        <x:v>1</x:v>
      </x:c>
      <x:c r="K43" s="112"/>
      <x:c r="L43" s="162"/>
      <x:c r="M43" s="112"/>
      <x:c r="N43" s="112"/>
      <x:c r="O43" s="112"/>
      <x:c r="P43" s="112"/>
      <x:c r="Q43" s="112"/>
      <x:c r="R43" s="162"/>
      <x:c r="S43" s="112"/>
      <x:c r="T43" s="162"/>
      <x:c r="U43" s="112"/>
      <x:c r="V43" s="162"/>
      <x:c r="W43" s="112"/>
      <x:c r="X43" s="112">
        <x:v>5</x:v>
      </x:c>
      <x:c r="Y43" s="112">
        <x:v>1</x:v>
      </x:c>
      <x:c r="Z43" s="112">
        <x:v>1</x:v>
      </x:c>
      <x:c r="AA43" s="112">
        <x:v>1</x:v>
      </x:c>
      <x:c r="AB43" s="112"/>
      <x:c r="AC43" s="112"/>
      <x:c r="AD43" s="112"/>
      <x:c r="AE43" s="112"/>
      <x:c r="AF43" s="112"/>
      <x:c r="AG43" s="112">
        <x:v>1</x:v>
      </x:c>
      <x:c r="AH43" s="112"/>
      <x:c r="AI43" s="112"/>
      <x:c r="AJ43" s="112">
        <x:v>4</x:v>
      </x:c>
      <x:c r="AK43" s="112">
        <x:v>4</x:v>
      </x:c>
      <x:c r="AL43" s="513" t="s">
        <x:v>717</x:v>
      </x:c>
      <x:c r="AM43" s="112"/>
      <x:c r="AN43" s="162"/>
      <x:c r="AO43" s="112"/>
      <x:c r="AP43" s="112"/>
      <x:c r="AQ43" s="112"/>
      <x:c r="AR43" s="162"/>
      <x:c r="AS43" s="112"/>
      <x:c r="AT43" s="162"/>
      <x:c r="AU43" s="112"/>
      <x:c r="AV43" s="112"/>
      <x:c r="AW43" s="112"/>
      <x:c r="AX43" s="112"/>
      <x:c r="AY43" s="112"/>
      <x:c r="AZ43" s="112"/>
      <x:c r="BA43" s="162"/>
      <x:c r="BB43" s="112"/>
      <x:c r="BC43" s="112"/>
      <x:c r="BD43" s="112"/>
      <x:c r="BE43" s="112">
        <x:v>1</x:v>
      </x:c>
      <x:c r="BF43" s="112">
        <x:v>2</x:v>
      </x:c>
      <x:c r="BG43" s="112"/>
      <x:c r="BH43" s="112"/>
      <x:c r="BI43" s="112"/>
      <x:c r="BJ43" s="162"/>
      <x:c r="BK43" s="112"/>
      <x:c r="BL43" s="162"/>
      <x:c r="BM43" s="112"/>
      <x:c r="BN43" s="162"/>
      <x:c r="BO43" s="112"/>
      <x:c r="BP43" s="162"/>
      <x:c r="BQ43" s="112"/>
      <x:c r="BR43" s="112"/>
      <x:c r="BS43" s="112"/>
      <x:c r="BT43" s="112"/>
      <x:c r="BU43" s="112"/>
      <x:c r="BV43" s="513" t="s">
        <x:v>717</x:v>
      </x:c>
      <x:c r="BW43" s="112"/>
      <x:c r="BX43" s="112"/>
      <x:c r="BY43" s="162"/>
      <x:c r="BZ43" s="112"/>
      <x:c r="CA43" s="162"/>
      <x:c r="CB43" s="112"/>
      <x:c r="CC43" s="162"/>
      <x:c r="CD43" s="112"/>
      <x:c r="CE43" s="112"/>
      <x:c r="CF43" s="162"/>
      <x:c r="CG43" s="112"/>
      <x:c r="CH43" s="112"/>
      <x:c r="CI43" s="112"/>
      <x:c r="CJ43" s="112">
        <x:v>1</x:v>
      </x:c>
      <x:c r="CK43" s="112"/>
      <x:c r="CL43" s="112"/>
      <x:c r="CM43" s="112"/>
      <x:c r="CN43" s="112"/>
      <x:c r="CO43" s="112"/>
      <x:c r="CP43" s="162"/>
      <x:c r="CQ43" s="112">
        <x:v>1</x:v>
      </x:c>
      <x:c r="CR43" s="162">
        <x:v>52</x:v>
      </x:c>
      <x:c r="CS43" s="112">
        <x:v>4</x:v>
      </x:c>
      <x:c r="CT43" s="112"/>
      <x:c r="CU43" s="112"/>
      <x:c r="CV43" s="112">
        <x:v>5</x:v>
      </x:c>
      <x:c r="CW43" s="112">
        <x:v>1</x:v>
      </x:c>
      <x:c r="CX43" s="112">
        <x:v>1</x:v>
      </x:c>
      <x:c r="CY43" s="513" t="s">
        <x:v>717</x:v>
      </x:c>
      <x:c r="CZ43" s="112"/>
      <x:c r="DA43" s="162"/>
      <x:c r="DB43" s="112"/>
      <x:c r="DC43" s="162"/>
      <x:c r="DD43" s="694"/>
      <x:c r="DE43" s="713"/>
      <x:c r="DF43" s="112"/>
      <x:c r="DG43" s="163"/>
    </x:row>
    <x:row r="44" spans="1:111" customHeight="1">
      <x:c r="A44" s="513" t="s">
        <x:v>974</x:v>
      </x:c>
      <x:c r="B44" s="115"/>
      <x:c r="C44" s="162"/>
      <x:c r="D44" s="112"/>
      <x:c r="E44" s="162"/>
      <x:c r="F44" s="112"/>
      <x:c r="G44" s="162"/>
      <x:c r="H44" s="112"/>
      <x:c r="I44" s="162"/>
      <x:c r="J44" s="112">
        <x:v>2</x:v>
      </x:c>
      <x:c r="K44" s="112"/>
      <x:c r="L44" s="162"/>
      <x:c r="M44" s="112"/>
      <x:c r="N44" s="112"/>
      <x:c r="O44" s="112"/>
      <x:c r="P44" s="112"/>
      <x:c r="Q44" s="112"/>
      <x:c r="R44" s="162"/>
      <x:c r="S44" s="112"/>
      <x:c r="T44" s="162"/>
      <x:c r="U44" s="112"/>
      <x:c r="V44" s="162"/>
      <x:c r="W44" s="112"/>
      <x:c r="X44" s="112">
        <x:v>7</x:v>
      </x:c>
      <x:c r="Y44" s="112">
        <x:v>3</x:v>
      </x:c>
      <x:c r="Z44" s="112">
        <x:v>3</x:v>
      </x:c>
      <x:c r="AA44" s="112">
        <x:v>1</x:v>
      </x:c>
      <x:c r="AB44" s="112"/>
      <x:c r="AC44" s="112"/>
      <x:c r="AD44" s="112">
        <x:v>1</x:v>
      </x:c>
      <x:c r="AE44" s="112"/>
      <x:c r="AF44" s="112"/>
      <x:c r="AG44" s="112">
        <x:v>2</x:v>
      </x:c>
      <x:c r="AH44" s="112"/>
      <x:c r="AI44" s="112"/>
      <x:c r="AJ44" s="112">
        <x:v>3</x:v>
      </x:c>
      <x:c r="AK44" s="112">
        <x:v>5</x:v>
      </x:c>
      <x:c r="AL44" s="513" t="s">
        <x:v>974</x:v>
      </x:c>
      <x:c r="AM44" s="112"/>
      <x:c r="AN44" s="162"/>
      <x:c r="AO44" s="112"/>
      <x:c r="AP44" s="112"/>
      <x:c r="AQ44" s="112"/>
      <x:c r="AR44" s="162"/>
      <x:c r="AS44" s="112"/>
      <x:c r="AT44" s="162"/>
      <x:c r="AU44" s="112"/>
      <x:c r="AV44" s="112"/>
      <x:c r="AW44" s="112"/>
      <x:c r="AX44" s="112"/>
      <x:c r="AY44" s="112"/>
      <x:c r="AZ44" s="112"/>
      <x:c r="BA44" s="162"/>
      <x:c r="BB44" s="112"/>
      <x:c r="BC44" s="112"/>
      <x:c r="BD44" s="112"/>
      <x:c r="BE44" s="112">
        <x:v>1</x:v>
      </x:c>
      <x:c r="BF44" s="112">
        <x:v>3</x:v>
      </x:c>
      <x:c r="BG44" s="112"/>
      <x:c r="BH44" s="112"/>
      <x:c r="BI44" s="112"/>
      <x:c r="BJ44" s="162"/>
      <x:c r="BK44" s="112"/>
      <x:c r="BL44" s="162"/>
      <x:c r="BM44" s="112"/>
      <x:c r="BN44" s="162"/>
      <x:c r="BO44" s="112"/>
      <x:c r="BP44" s="162"/>
      <x:c r="BQ44" s="112"/>
      <x:c r="BR44" s="112"/>
      <x:c r="BS44" s="112"/>
      <x:c r="BT44" s="112"/>
      <x:c r="BU44" s="112"/>
      <x:c r="BV44" s="513" t="s">
        <x:v>974</x:v>
      </x:c>
      <x:c r="BW44" s="112"/>
      <x:c r="BX44" s="112"/>
      <x:c r="BY44" s="162"/>
      <x:c r="BZ44" s="112"/>
      <x:c r="CA44" s="162"/>
      <x:c r="CB44" s="112"/>
      <x:c r="CC44" s="162"/>
      <x:c r="CD44" s="112"/>
      <x:c r="CE44" s="112"/>
      <x:c r="CF44" s="162"/>
      <x:c r="CG44" s="112"/>
      <x:c r="CH44" s="112"/>
      <x:c r="CI44" s="112"/>
      <x:c r="CJ44" s="112">
        <x:v>1</x:v>
      </x:c>
      <x:c r="CK44" s="112"/>
      <x:c r="CL44" s="112"/>
      <x:c r="CM44" s="112"/>
      <x:c r="CN44" s="112"/>
      <x:c r="CO44" s="112"/>
      <x:c r="CP44" s="162"/>
      <x:c r="CQ44" s="112">
        <x:v>1</x:v>
      </x:c>
      <x:c r="CR44" s="162">
        <x:v>42</x:v>
      </x:c>
      <x:c r="CS44" s="112">
        <x:v>7</x:v>
      </x:c>
      <x:c r="CT44" s="112"/>
      <x:c r="CU44" s="112"/>
      <x:c r="CV44" s="112">
        <x:v>5</x:v>
      </x:c>
      <x:c r="CW44" s="112">
        <x:v>2</x:v>
      </x:c>
      <x:c r="CX44" s="112">
        <x:v>2</x:v>
      </x:c>
      <x:c r="CY44" s="513" t="s">
        <x:v>974</x:v>
      </x:c>
      <x:c r="CZ44" s="112">
        <x:v>1</x:v>
      </x:c>
      <x:c r="DA44" s="162">
        <x:v>52.600000000000001</x:v>
      </x:c>
      <x:c r="DB44" s="112"/>
      <x:c r="DC44" s="162"/>
      <x:c r="DD44" s="694"/>
      <x:c r="DE44" s="713"/>
      <x:c r="DF44" s="112"/>
      <x:c r="DG44" s="163"/>
    </x:row>
    <x:row r="45" spans="1:111" customHeight="1">
      <x:c r="A45" s="513" t="s">
        <x:v>1874</x:v>
      </x:c>
      <x:c r="B45" s="115"/>
      <x:c r="C45" s="162"/>
      <x:c r="D45" s="112"/>
      <x:c r="E45" s="162"/>
      <x:c r="F45" s="112"/>
      <x:c r="G45" s="162"/>
      <x:c r="H45" s="112"/>
      <x:c r="I45" s="162"/>
      <x:c r="J45" s="112">
        <x:v>1</x:v>
      </x:c>
      <x:c r="K45" s="112"/>
      <x:c r="L45" s="162"/>
      <x:c r="M45" s="112"/>
      <x:c r="N45" s="112"/>
      <x:c r="O45" s="112"/>
      <x:c r="P45" s="112"/>
      <x:c r="Q45" s="112"/>
      <x:c r="R45" s="162"/>
      <x:c r="S45" s="112">
        <x:v>2</x:v>
      </x:c>
      <x:c r="T45" s="162">
        <x:v>20</x:v>
      </x:c>
      <x:c r="U45" s="112"/>
      <x:c r="V45" s="162"/>
      <x:c r="W45" s="112"/>
      <x:c r="X45" s="112">
        <x:v>15</x:v>
      </x:c>
      <x:c r="Y45" s="112">
        <x:v>1</x:v>
      </x:c>
      <x:c r="Z45" s="112">
        <x:v>6</x:v>
      </x:c>
      <x:c r="AA45" s="112">
        <x:v>1</x:v>
      </x:c>
      <x:c r="AB45" s="112"/>
      <x:c r="AC45" s="112"/>
      <x:c r="AD45" s="112">
        <x:v>1</x:v>
      </x:c>
      <x:c r="AE45" s="112"/>
      <x:c r="AF45" s="112"/>
      <x:c r="AG45" s="112"/>
      <x:c r="AH45" s="112"/>
      <x:c r="AI45" s="112"/>
      <x:c r="AJ45" s="112">
        <x:v>1</x:v>
      </x:c>
      <x:c r="AK45" s="112">
        <x:v>2</x:v>
      </x:c>
      <x:c r="AL45" s="513" t="s">
        <x:v>1874</x:v>
      </x:c>
      <x:c r="AM45" s="112"/>
      <x:c r="AN45" s="162"/>
      <x:c r="AO45" s="112"/>
      <x:c r="AP45" s="112"/>
      <x:c r="AQ45" s="112"/>
      <x:c r="AR45" s="162"/>
      <x:c r="AS45" s="112"/>
      <x:c r="AT45" s="162"/>
      <x:c r="AU45" s="112"/>
      <x:c r="AV45" s="112"/>
      <x:c r="AW45" s="112"/>
      <x:c r="AX45" s="112"/>
      <x:c r="AY45" s="112"/>
      <x:c r="AZ45" s="112"/>
      <x:c r="BA45" s="162"/>
      <x:c r="BB45" s="112"/>
      <x:c r="BC45" s="112"/>
      <x:c r="BD45" s="112"/>
      <x:c r="BE45" s="112">
        <x:v>5</x:v>
      </x:c>
      <x:c r="BF45" s="112">
        <x:v>7</x:v>
      </x:c>
      <x:c r="BG45" s="112"/>
      <x:c r="BH45" s="112"/>
      <x:c r="BI45" s="112"/>
      <x:c r="BJ45" s="162"/>
      <x:c r="BK45" s="112"/>
      <x:c r="BL45" s="162"/>
      <x:c r="BM45" s="112"/>
      <x:c r="BN45" s="162"/>
      <x:c r="BO45" s="112"/>
      <x:c r="BP45" s="162"/>
      <x:c r="BQ45" s="112"/>
      <x:c r="BR45" s="112"/>
      <x:c r="BS45" s="112"/>
      <x:c r="BT45" s="112"/>
      <x:c r="BU45" s="112"/>
      <x:c r="BV45" s="513" t="s">
        <x:v>1874</x:v>
      </x:c>
      <x:c r="BW45" s="112"/>
      <x:c r="BX45" s="112"/>
      <x:c r="BY45" s="162"/>
      <x:c r="BZ45" s="112"/>
      <x:c r="CA45" s="162"/>
      <x:c r="CB45" s="112"/>
      <x:c r="CC45" s="162"/>
      <x:c r="CD45" s="112"/>
      <x:c r="CE45" s="112"/>
      <x:c r="CF45" s="162"/>
      <x:c r="CG45" s="112"/>
      <x:c r="CH45" s="112"/>
      <x:c r="CI45" s="112"/>
      <x:c r="CJ45" s="112"/>
      <x:c r="CK45" s="112"/>
      <x:c r="CL45" s="112"/>
      <x:c r="CM45" s="112"/>
      <x:c r="CN45" s="112"/>
      <x:c r="CO45" s="112"/>
      <x:c r="CP45" s="162"/>
      <x:c r="CQ45" s="112">
        <x:v>1</x:v>
      </x:c>
      <x:c r="CR45" s="162">
        <x:v>64</x:v>
      </x:c>
      <x:c r="CS45" s="112">
        <x:v>6</x:v>
      </x:c>
      <x:c r="CT45" s="112"/>
      <x:c r="CU45" s="112"/>
      <x:c r="CV45" s="112"/>
      <x:c r="CW45" s="112">
        <x:v>1</x:v>
      </x:c>
      <x:c r="CX45" s="112">
        <x:v>2</x:v>
      </x:c>
      <x:c r="CY45" s="513" t="s">
        <x:v>1874</x:v>
      </x:c>
      <x:c r="CZ45" s="112"/>
      <x:c r="DA45" s="162"/>
      <x:c r="DB45" s="112"/>
      <x:c r="DC45" s="162"/>
      <x:c r="DD45" s="694"/>
      <x:c r="DE45" s="713"/>
      <x:c r="DF45" s="112"/>
      <x:c r="DG45" s="163"/>
    </x:row>
    <x:row r="46" spans="1:111" customHeight="1">
      <x:c r="A46" s="513" t="s">
        <x:v>1820</x:v>
      </x:c>
      <x:c r="B46" s="115"/>
      <x:c r="C46" s="162"/>
      <x:c r="D46" s="112"/>
      <x:c r="E46" s="162"/>
      <x:c r="F46" s="112"/>
      <x:c r="G46" s="162"/>
      <x:c r="H46" s="112"/>
      <x:c r="I46" s="162"/>
      <x:c r="J46" s="112"/>
      <x:c r="K46" s="112"/>
      <x:c r="L46" s="162"/>
      <x:c r="M46" s="112"/>
      <x:c r="N46" s="112"/>
      <x:c r="O46" s="112"/>
      <x:c r="P46" s="112"/>
      <x:c r="Q46" s="112"/>
      <x:c r="R46" s="162"/>
      <x:c r="S46" s="112"/>
      <x:c r="T46" s="162"/>
      <x:c r="U46" s="112"/>
      <x:c r="V46" s="162"/>
      <x:c r="W46" s="112"/>
      <x:c r="X46" s="112"/>
      <x:c r="Y46" s="112">
        <x:v>1</x:v>
      </x:c>
      <x:c r="Z46" s="112">
        <x:v>1</x:v>
      </x:c>
      <x:c r="AA46" s="112">
        <x:v>1</x:v>
      </x:c>
      <x:c r="AB46" s="112"/>
      <x:c r="AC46" s="112"/>
      <x:c r="AD46" s="112"/>
      <x:c r="AE46" s="112"/>
      <x:c r="AF46" s="112"/>
      <x:c r="AG46" s="112"/>
      <x:c r="AH46" s="112"/>
      <x:c r="AI46" s="112"/>
      <x:c r="AJ46" s="112">
        <x:v>2</x:v>
      </x:c>
      <x:c r="AK46" s="112">
        <x:v>3</x:v>
      </x:c>
      <x:c r="AL46" s="513" t="s">
        <x:v>1820</x:v>
      </x:c>
      <x:c r="AM46" s="112"/>
      <x:c r="AN46" s="162"/>
      <x:c r="AO46" s="112"/>
      <x:c r="AP46" s="112"/>
      <x:c r="AQ46" s="112"/>
      <x:c r="AR46" s="162"/>
      <x:c r="AS46" s="112"/>
      <x:c r="AT46" s="162"/>
      <x:c r="AU46" s="112"/>
      <x:c r="AV46" s="112"/>
      <x:c r="AW46" s="112"/>
      <x:c r="AX46" s="112"/>
      <x:c r="AY46" s="112"/>
      <x:c r="AZ46" s="112"/>
      <x:c r="BA46" s="162"/>
      <x:c r="BB46" s="112"/>
      <x:c r="BC46" s="112"/>
      <x:c r="BD46" s="112"/>
      <x:c r="BE46" s="112"/>
      <x:c r="BF46" s="112"/>
      <x:c r="BG46" s="112"/>
      <x:c r="BH46" s="112"/>
      <x:c r="BI46" s="112"/>
      <x:c r="BJ46" s="162"/>
      <x:c r="BK46" s="112"/>
      <x:c r="BL46" s="162"/>
      <x:c r="BM46" s="112"/>
      <x:c r="BN46" s="162"/>
      <x:c r="BO46" s="112"/>
      <x:c r="BP46" s="162"/>
      <x:c r="BQ46" s="112"/>
      <x:c r="BR46" s="112"/>
      <x:c r="BS46" s="112"/>
      <x:c r="BT46" s="112"/>
      <x:c r="BU46" s="112"/>
      <x:c r="BV46" s="513" t="s">
        <x:v>1820</x:v>
      </x:c>
      <x:c r="BW46" s="112"/>
      <x:c r="BX46" s="112"/>
      <x:c r="BY46" s="162"/>
      <x:c r="BZ46" s="112"/>
      <x:c r="CA46" s="162"/>
      <x:c r="CB46" s="112"/>
      <x:c r="CC46" s="162"/>
      <x:c r="CD46" s="112"/>
      <x:c r="CE46" s="112"/>
      <x:c r="CF46" s="162"/>
      <x:c r="CG46" s="112"/>
      <x:c r="CH46" s="112"/>
      <x:c r="CI46" s="112"/>
      <x:c r="CJ46" s="112"/>
      <x:c r="CK46" s="112"/>
      <x:c r="CL46" s="112"/>
      <x:c r="CM46" s="112"/>
      <x:c r="CN46" s="112"/>
      <x:c r="CO46" s="112"/>
      <x:c r="CP46" s="162"/>
      <x:c r="CQ46" s="112">
        <x:v>1</x:v>
      </x:c>
      <x:c r="CR46" s="162">
        <x:v>51</x:v>
      </x:c>
      <x:c r="CS46" s="112">
        <x:v>3</x:v>
      </x:c>
      <x:c r="CT46" s="112"/>
      <x:c r="CU46" s="112"/>
      <x:c r="CV46" s="112">
        <x:v>2</x:v>
      </x:c>
      <x:c r="CW46" s="112"/>
      <x:c r="CX46" s="112"/>
      <x:c r="CY46" s="513" t="s">
        <x:v>1820</x:v>
      </x:c>
      <x:c r="CZ46" s="112"/>
      <x:c r="DA46" s="162"/>
      <x:c r="DB46" s="112"/>
      <x:c r="DC46" s="162"/>
      <x:c r="DD46" s="694"/>
      <x:c r="DE46" s="713"/>
      <x:c r="DF46" s="112"/>
      <x:c r="DG46" s="163"/>
    </x:row>
    <x:row r="47" spans="1:111" customHeight="1">
      <x:c r="A47" s="513" t="s">
        <x:v>747</x:v>
      </x:c>
      <x:c r="B47" s="115"/>
      <x:c r="C47" s="162"/>
      <x:c r="D47" s="112"/>
      <x:c r="E47" s="162"/>
      <x:c r="F47" s="112"/>
      <x:c r="G47" s="162"/>
      <x:c r="H47" s="112"/>
      <x:c r="I47" s="162"/>
      <x:c r="J47" s="112">
        <x:v>2</x:v>
      </x:c>
      <x:c r="K47" s="112"/>
      <x:c r="L47" s="162"/>
      <x:c r="M47" s="112">
        <x:v>1</x:v>
      </x:c>
      <x:c r="N47" s="112"/>
      <x:c r="O47" s="112"/>
      <x:c r="P47" s="112"/>
      <x:c r="Q47" s="112"/>
      <x:c r="R47" s="162"/>
      <x:c r="S47" s="112"/>
      <x:c r="T47" s="162"/>
      <x:c r="U47" s="112"/>
      <x:c r="V47" s="162"/>
      <x:c r="W47" s="112"/>
      <x:c r="X47" s="112"/>
      <x:c r="Y47" s="112">
        <x:v>1</x:v>
      </x:c>
      <x:c r="Z47" s="112">
        <x:v>5</x:v>
      </x:c>
      <x:c r="AA47" s="112">
        <x:v>1</x:v>
      </x:c>
      <x:c r="AB47" s="112"/>
      <x:c r="AC47" s="112">
        <x:v>1</x:v>
      </x:c>
      <x:c r="AD47" s="112"/>
      <x:c r="AE47" s="112"/>
      <x:c r="AF47" s="112"/>
      <x:c r="AG47" s="112">
        <x:v>1</x:v>
      </x:c>
      <x:c r="AH47" s="112">
        <x:v>2</x:v>
      </x:c>
      <x:c r="AI47" s="112">
        <x:v>3</x:v>
      </x:c>
      <x:c r="AJ47" s="112"/>
      <x:c r="AK47" s="112"/>
      <x:c r="AL47" s="513" t="s">
        <x:v>747</x:v>
      </x:c>
      <x:c r="AM47" s="112"/>
      <x:c r="AN47" s="162"/>
      <x:c r="AO47" s="112"/>
      <x:c r="AP47" s="112"/>
      <x:c r="AQ47" s="112"/>
      <x:c r="AR47" s="162"/>
      <x:c r="AS47" s="112"/>
      <x:c r="AT47" s="162"/>
      <x:c r="AU47" s="112"/>
      <x:c r="AV47" s="112"/>
      <x:c r="AW47" s="112"/>
      <x:c r="AX47" s="112"/>
      <x:c r="AY47" s="112"/>
      <x:c r="AZ47" s="112"/>
      <x:c r="BA47" s="162"/>
      <x:c r="BB47" s="112"/>
      <x:c r="BC47" s="112"/>
      <x:c r="BD47" s="112"/>
      <x:c r="BE47" s="112">
        <x:v>1</x:v>
      </x:c>
      <x:c r="BF47" s="112">
        <x:v>4</x:v>
      </x:c>
      <x:c r="BG47" s="112"/>
      <x:c r="BH47" s="112"/>
      <x:c r="BI47" s="112"/>
      <x:c r="BJ47" s="162"/>
      <x:c r="BK47" s="112"/>
      <x:c r="BL47" s="162"/>
      <x:c r="BM47" s="112"/>
      <x:c r="BN47" s="162"/>
      <x:c r="BO47" s="112"/>
      <x:c r="BP47" s="162"/>
      <x:c r="BQ47" s="112"/>
      <x:c r="BR47" s="112"/>
      <x:c r="BS47" s="112"/>
      <x:c r="BT47" s="112"/>
      <x:c r="BU47" s="112"/>
      <x:c r="BV47" s="513" t="s">
        <x:v>747</x:v>
      </x:c>
      <x:c r="BW47" s="112"/>
      <x:c r="BX47" s="112"/>
      <x:c r="BY47" s="162"/>
      <x:c r="BZ47" s="112"/>
      <x:c r="CA47" s="162"/>
      <x:c r="CB47" s="112"/>
      <x:c r="CC47" s="162"/>
      <x:c r="CD47" s="112"/>
      <x:c r="CE47" s="112"/>
      <x:c r="CF47" s="162"/>
      <x:c r="CG47" s="112"/>
      <x:c r="CH47" s="112"/>
      <x:c r="CI47" s="112"/>
      <x:c r="CJ47" s="112">
        <x:v>1</x:v>
      </x:c>
      <x:c r="CK47" s="112"/>
      <x:c r="CL47" s="112"/>
      <x:c r="CM47" s="112"/>
      <x:c r="CN47" s="112"/>
      <x:c r="CO47" s="112"/>
      <x:c r="CP47" s="162"/>
      <x:c r="CQ47" s="112">
        <x:v>1</x:v>
      </x:c>
      <x:c r="CR47" s="162">
        <x:v>44</x:v>
      </x:c>
      <x:c r="CS47" s="112">
        <x:v>4</x:v>
      </x:c>
      <x:c r="CT47" s="112"/>
      <x:c r="CU47" s="112"/>
      <x:c r="CV47" s="112">
        <x:v>5</x:v>
      </x:c>
      <x:c r="CW47" s="112">
        <x:v>2</x:v>
      </x:c>
      <x:c r="CX47" s="112">
        <x:v>2</x:v>
      </x:c>
      <x:c r="CY47" s="513" t="s">
        <x:v>747</x:v>
      </x:c>
      <x:c r="CZ47" s="112"/>
      <x:c r="DA47" s="162"/>
      <x:c r="DB47" s="112"/>
      <x:c r="DC47" s="162"/>
      <x:c r="DD47" s="694"/>
      <x:c r="DE47" s="713"/>
      <x:c r="DF47" s="112"/>
      <x:c r="DG47" s="163"/>
    </x:row>
    <x:row r="48" spans="1:111" customHeight="1">
      <x:c r="A48" s="513" t="s">
        <x:v>737</x:v>
      </x:c>
      <x:c r="B48" s="115"/>
      <x:c r="C48" s="162"/>
      <x:c r="D48" s="112"/>
      <x:c r="E48" s="162"/>
      <x:c r="F48" s="112"/>
      <x:c r="G48" s="162"/>
      <x:c r="H48" s="112"/>
      <x:c r="I48" s="162"/>
      <x:c r="J48" s="112">
        <x:v>1</x:v>
      </x:c>
      <x:c r="K48" s="112"/>
      <x:c r="L48" s="162"/>
      <x:c r="M48" s="112"/>
      <x:c r="N48" s="112"/>
      <x:c r="O48" s="112"/>
      <x:c r="P48" s="112"/>
      <x:c r="Q48" s="112"/>
      <x:c r="R48" s="162"/>
      <x:c r="S48" s="112"/>
      <x:c r="T48" s="162"/>
      <x:c r="U48" s="112"/>
      <x:c r="V48" s="162"/>
      <x:c r="W48" s="112"/>
      <x:c r="X48" s="112">
        <x:v>10</x:v>
      </x:c>
      <x:c r="Y48" s="112"/>
      <x:c r="Z48" s="112"/>
      <x:c r="AA48" s="112">
        <x:v>1</x:v>
      </x:c>
      <x:c r="AB48" s="112"/>
      <x:c r="AC48" s="112"/>
      <x:c r="AD48" s="112">
        <x:v>1</x:v>
      </x:c>
      <x:c r="AE48" s="112"/>
      <x:c r="AF48" s="112"/>
      <x:c r="AG48" s="112">
        <x:v>1</x:v>
      </x:c>
      <x:c r="AH48" s="112"/>
      <x:c r="AI48" s="112"/>
      <x:c r="AJ48" s="112">
        <x:v>1</x:v>
      </x:c>
      <x:c r="AK48" s="112">
        <x:v>2</x:v>
      </x:c>
      <x:c r="AL48" s="513" t="s">
        <x:v>737</x:v>
      </x:c>
      <x:c r="AM48" s="112"/>
      <x:c r="AN48" s="162"/>
      <x:c r="AO48" s="112"/>
      <x:c r="AP48" s="112"/>
      <x:c r="AQ48" s="112"/>
      <x:c r="AR48" s="162"/>
      <x:c r="AS48" s="112"/>
      <x:c r="AT48" s="162"/>
      <x:c r="AU48" s="112"/>
      <x:c r="AV48" s="112"/>
      <x:c r="AW48" s="112"/>
      <x:c r="AX48" s="112"/>
      <x:c r="AY48" s="112"/>
      <x:c r="AZ48" s="112"/>
      <x:c r="BA48" s="162"/>
      <x:c r="BB48" s="112"/>
      <x:c r="BC48" s="112"/>
      <x:c r="BD48" s="112"/>
      <x:c r="BE48" s="112">
        <x:v>1</x:v>
      </x:c>
      <x:c r="BF48" s="112">
        <x:v>2</x:v>
      </x:c>
      <x:c r="BG48" s="112"/>
      <x:c r="BH48" s="112"/>
      <x:c r="BI48" s="112"/>
      <x:c r="BJ48" s="162"/>
      <x:c r="BK48" s="112"/>
      <x:c r="BL48" s="162"/>
      <x:c r="BM48" s="112"/>
      <x:c r="BN48" s="162"/>
      <x:c r="BO48" s="112"/>
      <x:c r="BP48" s="162"/>
      <x:c r="BQ48" s="112"/>
      <x:c r="BR48" s="112"/>
      <x:c r="BS48" s="112"/>
      <x:c r="BT48" s="112"/>
      <x:c r="BU48" s="112"/>
      <x:c r="BV48" s="513" t="s">
        <x:v>737</x:v>
      </x:c>
      <x:c r="BW48" s="112"/>
      <x:c r="BX48" s="112"/>
      <x:c r="BY48" s="162"/>
      <x:c r="BZ48" s="112"/>
      <x:c r="CA48" s="162"/>
      <x:c r="CB48" s="112"/>
      <x:c r="CC48" s="162"/>
      <x:c r="CD48" s="112"/>
      <x:c r="CE48" s="112"/>
      <x:c r="CF48" s="162"/>
      <x:c r="CG48" s="112"/>
      <x:c r="CH48" s="112"/>
      <x:c r="CI48" s="112"/>
      <x:c r="CJ48" s="112">
        <x:v>1</x:v>
      </x:c>
      <x:c r="CK48" s="112"/>
      <x:c r="CL48" s="112"/>
      <x:c r="CM48" s="112"/>
      <x:c r="CN48" s="112"/>
      <x:c r="CO48" s="112"/>
      <x:c r="CP48" s="162"/>
      <x:c r="CQ48" s="112"/>
      <x:c r="CR48" s="162"/>
      <x:c r="CS48" s="112">
        <x:v>3</x:v>
      </x:c>
      <x:c r="CT48" s="112"/>
      <x:c r="CU48" s="112"/>
      <x:c r="CV48" s="112">
        <x:v>5</x:v>
      </x:c>
      <x:c r="CW48" s="112"/>
      <x:c r="CX48" s="112"/>
      <x:c r="CY48" s="513" t="s">
        <x:v>737</x:v>
      </x:c>
      <x:c r="CZ48" s="112"/>
      <x:c r="DA48" s="162"/>
      <x:c r="DB48" s="112"/>
      <x:c r="DC48" s="162"/>
      <x:c r="DD48" s="694"/>
      <x:c r="DE48" s="713"/>
      <x:c r="DF48" s="112"/>
      <x:c r="DG48" s="163"/>
    </x:row>
    <x:row r="49" spans="1:111" customHeight="1">
      <x:c r="A49" s="513" t="s">
        <x:v>1937</x:v>
      </x:c>
      <x:c r="B49" s="115"/>
      <x:c r="C49" s="162"/>
      <x:c r="D49" s="112"/>
      <x:c r="E49" s="162"/>
      <x:c r="F49" s="112"/>
      <x:c r="G49" s="162"/>
      <x:c r="H49" s="112"/>
      <x:c r="I49" s="162"/>
      <x:c r="J49" s="112">
        <x:v>1</x:v>
      </x:c>
      <x:c r="K49" s="112"/>
      <x:c r="L49" s="162"/>
      <x:c r="M49" s="112"/>
      <x:c r="N49" s="112"/>
      <x:c r="O49" s="112"/>
      <x:c r="P49" s="112"/>
      <x:c r="Q49" s="112"/>
      <x:c r="R49" s="162"/>
      <x:c r="S49" s="112"/>
      <x:c r="T49" s="162"/>
      <x:c r="U49" s="112"/>
      <x:c r="V49" s="162"/>
      <x:c r="W49" s="112"/>
      <x:c r="X49" s="112">
        <x:v>3</x:v>
      </x:c>
      <x:c r="Y49" s="112"/>
      <x:c r="Z49" s="112"/>
      <x:c r="AA49" s="112"/>
      <x:c r="AB49" s="112"/>
      <x:c r="AC49" s="112"/>
      <x:c r="AD49" s="112"/>
      <x:c r="AE49" s="112"/>
      <x:c r="AF49" s="112"/>
      <x:c r="AG49" s="112"/>
      <x:c r="AH49" s="112"/>
      <x:c r="AI49" s="112"/>
      <x:c r="AJ49" s="112"/>
      <x:c r="AK49" s="112"/>
      <x:c r="AL49" s="513" t="s">
        <x:v>1937</x:v>
      </x:c>
      <x:c r="AM49" s="112"/>
      <x:c r="AN49" s="162"/>
      <x:c r="AO49" s="112"/>
      <x:c r="AP49" s="112"/>
      <x:c r="AQ49" s="112"/>
      <x:c r="AR49" s="162"/>
      <x:c r="AS49" s="112"/>
      <x:c r="AT49" s="162"/>
      <x:c r="AU49" s="112"/>
      <x:c r="AV49" s="112"/>
      <x:c r="AW49" s="112"/>
      <x:c r="AX49" s="112"/>
      <x:c r="AY49" s="112"/>
      <x:c r="AZ49" s="112"/>
      <x:c r="BA49" s="162"/>
      <x:c r="BB49" s="112"/>
      <x:c r="BC49" s="112"/>
      <x:c r="BD49" s="112"/>
      <x:c r="BE49" s="112">
        <x:v>1</x:v>
      </x:c>
      <x:c r="BF49" s="112">
        <x:v>2</x:v>
      </x:c>
      <x:c r="BG49" s="112"/>
      <x:c r="BH49" s="112"/>
      <x:c r="BI49" s="112"/>
      <x:c r="BJ49" s="162"/>
      <x:c r="BK49" s="112"/>
      <x:c r="BL49" s="162"/>
      <x:c r="BM49" s="112"/>
      <x:c r="BN49" s="162"/>
      <x:c r="BO49" s="112"/>
      <x:c r="BP49" s="162"/>
      <x:c r="BQ49" s="112"/>
      <x:c r="BR49" s="112"/>
      <x:c r="BS49" s="112"/>
      <x:c r="BT49" s="112"/>
      <x:c r="BU49" s="112"/>
      <x:c r="BV49" s="513" t="s">
        <x:v>1937</x:v>
      </x:c>
      <x:c r="BW49" s="112"/>
      <x:c r="BX49" s="112"/>
      <x:c r="BY49" s="162"/>
      <x:c r="BZ49" s="112"/>
      <x:c r="CA49" s="162"/>
      <x:c r="CB49" s="112"/>
      <x:c r="CC49" s="162"/>
      <x:c r="CD49" s="112"/>
      <x:c r="CE49" s="112"/>
      <x:c r="CF49" s="162"/>
      <x:c r="CG49" s="112"/>
      <x:c r="CH49" s="112"/>
      <x:c r="CI49" s="112"/>
      <x:c r="CJ49" s="112">
        <x:v>1</x:v>
      </x:c>
      <x:c r="CK49" s="112"/>
      <x:c r="CL49" s="112"/>
      <x:c r="CM49" s="112"/>
      <x:c r="CN49" s="112"/>
      <x:c r="CO49" s="112"/>
      <x:c r="CP49" s="162"/>
      <x:c r="CQ49" s="112"/>
      <x:c r="CR49" s="162"/>
      <x:c r="CS49" s="112">
        <x:v>3</x:v>
      </x:c>
      <x:c r="CT49" s="112"/>
      <x:c r="CU49" s="112"/>
      <x:c r="CV49" s="112">
        <x:v>2</x:v>
      </x:c>
      <x:c r="CW49" s="112"/>
      <x:c r="CX49" s="112"/>
      <x:c r="CY49" s="513" t="s">
        <x:v>1937</x:v>
      </x:c>
      <x:c r="CZ49" s="112"/>
      <x:c r="DA49" s="162"/>
      <x:c r="DB49" s="112"/>
      <x:c r="DC49" s="162"/>
      <x:c r="DD49" s="694"/>
      <x:c r="DE49" s="713"/>
      <x:c r="DF49" s="112"/>
      <x:c r="DG49" s="163"/>
    </x:row>
    <x:row r="50" spans="1:111" customHeight="1">
      <x:c r="A50" s="513" t="s">
        <x:v>724</x:v>
      </x:c>
      <x:c r="B50" s="115"/>
      <x:c r="C50" s="162"/>
      <x:c r="D50" s="112"/>
      <x:c r="E50" s="162"/>
      <x:c r="F50" s="112"/>
      <x:c r="G50" s="162"/>
      <x:c r="H50" s="112"/>
      <x:c r="I50" s="162"/>
      <x:c r="J50" s="112">
        <x:v>1</x:v>
      </x:c>
      <x:c r="K50" s="112"/>
      <x:c r="L50" s="162"/>
      <x:c r="M50" s="112"/>
      <x:c r="N50" s="112"/>
      <x:c r="O50" s="112"/>
      <x:c r="P50" s="112"/>
      <x:c r="Q50" s="112"/>
      <x:c r="R50" s="162"/>
      <x:c r="S50" s="112"/>
      <x:c r="T50" s="162"/>
      <x:c r="U50" s="112"/>
      <x:c r="V50" s="162"/>
      <x:c r="W50" s="112"/>
      <x:c r="X50" s="112">
        <x:v>5</x:v>
      </x:c>
      <x:c r="Y50" s="112">
        <x:v>1</x:v>
      </x:c>
      <x:c r="Z50" s="112">
        <x:v>1</x:v>
      </x:c>
      <x:c r="AA50" s="112">
        <x:v>1</x:v>
      </x:c>
      <x:c r="AB50" s="112"/>
      <x:c r="AC50" s="112"/>
      <x:c r="AD50" s="112"/>
      <x:c r="AE50" s="112"/>
      <x:c r="AF50" s="112"/>
      <x:c r="AG50" s="112">
        <x:v>1</x:v>
      </x:c>
      <x:c r="AH50" s="112"/>
      <x:c r="AI50" s="112"/>
      <x:c r="AJ50" s="112">
        <x:v>1</x:v>
      </x:c>
      <x:c r="AK50" s="112">
        <x:v>1</x:v>
      </x:c>
      <x:c r="AL50" s="513" t="s">
        <x:v>724</x:v>
      </x:c>
      <x:c r="AM50" s="112"/>
      <x:c r="AN50" s="162"/>
      <x:c r="AO50" s="112"/>
      <x:c r="AP50" s="112"/>
      <x:c r="AQ50" s="112"/>
      <x:c r="AR50" s="162"/>
      <x:c r="AS50" s="112"/>
      <x:c r="AT50" s="162"/>
      <x:c r="AU50" s="112"/>
      <x:c r="AV50" s="112"/>
      <x:c r="AW50" s="112"/>
      <x:c r="AX50" s="112"/>
      <x:c r="AY50" s="112"/>
      <x:c r="AZ50" s="112"/>
      <x:c r="BA50" s="162"/>
      <x:c r="BB50" s="112"/>
      <x:c r="BC50" s="112"/>
      <x:c r="BD50" s="112"/>
      <x:c r="BE50" s="112">
        <x:v>1</x:v>
      </x:c>
      <x:c r="BF50" s="112">
        <x:v>3</x:v>
      </x:c>
      <x:c r="BG50" s="112"/>
      <x:c r="BH50" s="112"/>
      <x:c r="BI50" s="112"/>
      <x:c r="BJ50" s="162"/>
      <x:c r="BK50" s="112"/>
      <x:c r="BL50" s="162"/>
      <x:c r="BM50" s="112"/>
      <x:c r="BN50" s="162"/>
      <x:c r="BO50" s="112"/>
      <x:c r="BP50" s="162"/>
      <x:c r="BQ50" s="112"/>
      <x:c r="BR50" s="112"/>
      <x:c r="BS50" s="112"/>
      <x:c r="BT50" s="112"/>
      <x:c r="BU50" s="112"/>
      <x:c r="BV50" s="513" t="s">
        <x:v>724</x:v>
      </x:c>
      <x:c r="BW50" s="112"/>
      <x:c r="BX50" s="112"/>
      <x:c r="BY50" s="162"/>
      <x:c r="BZ50" s="112"/>
      <x:c r="CA50" s="162"/>
      <x:c r="CB50" s="112"/>
      <x:c r="CC50" s="162"/>
      <x:c r="CD50" s="112"/>
      <x:c r="CE50" s="112"/>
      <x:c r="CF50" s="162"/>
      <x:c r="CG50" s="112"/>
      <x:c r="CH50" s="112"/>
      <x:c r="CI50" s="112"/>
      <x:c r="CJ50" s="112"/>
      <x:c r="CK50" s="112"/>
      <x:c r="CL50" s="112"/>
      <x:c r="CM50" s="112"/>
      <x:c r="CN50" s="112"/>
      <x:c r="CO50" s="112"/>
      <x:c r="CP50" s="162"/>
      <x:c r="CQ50" s="112"/>
      <x:c r="CR50" s="162"/>
      <x:c r="CS50" s="112"/>
      <x:c r="CT50" s="112"/>
      <x:c r="CU50" s="112"/>
      <x:c r="CV50" s="112">
        <x:v>5</x:v>
      </x:c>
      <x:c r="CW50" s="112"/>
      <x:c r="CX50" s="112"/>
      <x:c r="CY50" s="513" t="s">
        <x:v>724</x:v>
      </x:c>
      <x:c r="CZ50" s="112"/>
      <x:c r="DA50" s="162"/>
      <x:c r="DB50" s="112"/>
      <x:c r="DC50" s="162"/>
      <x:c r="DD50" s="694"/>
      <x:c r="DE50" s="713"/>
      <x:c r="DF50" s="112"/>
      <x:c r="DG50" s="163"/>
    </x:row>
    <x:row r="51" spans="1:111" customHeight="1">
      <x:c r="A51" s="513" t="s">
        <x:v>1846</x:v>
      </x:c>
      <x:c r="B51" s="115"/>
      <x:c r="C51" s="162"/>
      <x:c r="D51" s="112"/>
      <x:c r="E51" s="162"/>
      <x:c r="F51" s="112"/>
      <x:c r="G51" s="162"/>
      <x:c r="H51" s="112"/>
      <x:c r="I51" s="162"/>
      <x:c r="J51" s="112">
        <x:v>1</x:v>
      </x:c>
      <x:c r="K51" s="112"/>
      <x:c r="L51" s="162"/>
      <x:c r="M51" s="112"/>
      <x:c r="N51" s="112"/>
      <x:c r="O51" s="112"/>
      <x:c r="P51" s="112"/>
      <x:c r="Q51" s="112"/>
      <x:c r="R51" s="162"/>
      <x:c r="S51" s="112"/>
      <x:c r="T51" s="162"/>
      <x:c r="U51" s="112"/>
      <x:c r="V51" s="162"/>
      <x:c r="W51" s="112"/>
      <x:c r="X51" s="112">
        <x:v>8</x:v>
      </x:c>
      <x:c r="Y51" s="112"/>
      <x:c r="Z51" s="112"/>
      <x:c r="AA51" s="112">
        <x:v>1</x:v>
      </x:c>
      <x:c r="AB51" s="112"/>
      <x:c r="AC51" s="112"/>
      <x:c r="AD51" s="112">
        <x:v>1</x:v>
      </x:c>
      <x:c r="AE51" s="112"/>
      <x:c r="AF51" s="112"/>
      <x:c r="AG51" s="112">
        <x:v>1</x:v>
      </x:c>
      <x:c r="AH51" s="112"/>
      <x:c r="AI51" s="112"/>
      <x:c r="AJ51" s="112">
        <x:v>1</x:v>
      </x:c>
      <x:c r="AK51" s="112">
        <x:v>3</x:v>
      </x:c>
      <x:c r="AL51" s="513" t="s">
        <x:v>1846</x:v>
      </x:c>
      <x:c r="AM51" s="112"/>
      <x:c r="AN51" s="162"/>
      <x:c r="AO51" s="112"/>
      <x:c r="AP51" s="112"/>
      <x:c r="AQ51" s="112"/>
      <x:c r="AR51" s="162"/>
      <x:c r="AS51" s="112"/>
      <x:c r="AT51" s="162"/>
      <x:c r="AU51" s="112"/>
      <x:c r="AV51" s="112"/>
      <x:c r="AW51" s="112"/>
      <x:c r="AX51" s="112"/>
      <x:c r="AY51" s="112"/>
      <x:c r="AZ51" s="112"/>
      <x:c r="BA51" s="162"/>
      <x:c r="BB51" s="112"/>
      <x:c r="BC51" s="112"/>
      <x:c r="BD51" s="112"/>
      <x:c r="BE51" s="112">
        <x:v>1</x:v>
      </x:c>
      <x:c r="BF51" s="112">
        <x:v>2</x:v>
      </x:c>
      <x:c r="BG51" s="112"/>
      <x:c r="BH51" s="112"/>
      <x:c r="BI51" s="112"/>
      <x:c r="BJ51" s="162"/>
      <x:c r="BK51" s="112"/>
      <x:c r="BL51" s="162"/>
      <x:c r="BM51" s="112"/>
      <x:c r="BN51" s="162"/>
      <x:c r="BO51" s="112"/>
      <x:c r="BP51" s="162"/>
      <x:c r="BQ51" s="112"/>
      <x:c r="BR51" s="112"/>
      <x:c r="BS51" s="112"/>
      <x:c r="BT51" s="112"/>
      <x:c r="BU51" s="112"/>
      <x:c r="BV51" s="513" t="s">
        <x:v>1846</x:v>
      </x:c>
      <x:c r="BW51" s="112"/>
      <x:c r="BX51" s="112"/>
      <x:c r="BY51" s="162"/>
      <x:c r="BZ51" s="112"/>
      <x:c r="CA51" s="162"/>
      <x:c r="CB51" s="112"/>
      <x:c r="CC51" s="162"/>
      <x:c r="CD51" s="112"/>
      <x:c r="CE51" s="112"/>
      <x:c r="CF51" s="162"/>
      <x:c r="CG51" s="112"/>
      <x:c r="CH51" s="112"/>
      <x:c r="CI51" s="112"/>
      <x:c r="CJ51" s="112"/>
      <x:c r="CK51" s="112"/>
      <x:c r="CL51" s="112"/>
      <x:c r="CM51" s="112"/>
      <x:c r="CN51" s="112"/>
      <x:c r="CO51" s="112"/>
      <x:c r="CP51" s="162"/>
      <x:c r="CQ51" s="112"/>
      <x:c r="CR51" s="162"/>
      <x:c r="CS51" s="112"/>
      <x:c r="CT51" s="112"/>
      <x:c r="CU51" s="112"/>
      <x:c r="CV51" s="112">
        <x:v>5</x:v>
      </x:c>
      <x:c r="CW51" s="112">
        <x:v>2</x:v>
      </x:c>
      <x:c r="CX51" s="112">
        <x:v>3</x:v>
      </x:c>
      <x:c r="CY51" s="513" t="s">
        <x:v>1846</x:v>
      </x:c>
      <x:c r="CZ51" s="112"/>
      <x:c r="DA51" s="162"/>
      <x:c r="DB51" s="112"/>
      <x:c r="DC51" s="162"/>
      <x:c r="DD51" s="694"/>
      <x:c r="DE51" s="713"/>
      <x:c r="DF51" s="112"/>
      <x:c r="DG51" s="163"/>
    </x:row>
    <x:row r="52" spans="1:111" customHeight="1">
      <x:c r="A52" s="513" t="s">
        <x:v>1926</x:v>
      </x:c>
      <x:c r="B52" s="115"/>
      <x:c r="C52" s="162"/>
      <x:c r="D52" s="112"/>
      <x:c r="E52" s="162"/>
      <x:c r="F52" s="112"/>
      <x:c r="G52" s="162"/>
      <x:c r="H52" s="112"/>
      <x:c r="I52" s="162"/>
      <x:c r="J52" s="112">
        <x:v>1</x:v>
      </x:c>
      <x:c r="K52" s="112"/>
      <x:c r="L52" s="162"/>
      <x:c r="M52" s="112"/>
      <x:c r="N52" s="112"/>
      <x:c r="O52" s="112"/>
      <x:c r="P52" s="112"/>
      <x:c r="Q52" s="112"/>
      <x:c r="R52" s="162"/>
      <x:c r="S52" s="112"/>
      <x:c r="T52" s="162"/>
      <x:c r="U52" s="112"/>
      <x:c r="V52" s="162"/>
      <x:c r="W52" s="112"/>
      <x:c r="X52" s="112">
        <x:v>5</x:v>
      </x:c>
      <x:c r="Y52" s="112"/>
      <x:c r="Z52" s="112"/>
      <x:c r="AA52" s="112">
        <x:v>1</x:v>
      </x:c>
      <x:c r="AB52" s="112"/>
      <x:c r="AC52" s="112">
        <x:v>1</x:v>
      </x:c>
      <x:c r="AD52" s="112">
        <x:v>1</x:v>
      </x:c>
      <x:c r="AE52" s="112"/>
      <x:c r="AF52" s="112"/>
      <x:c r="AG52" s="112">
        <x:v>1</x:v>
      </x:c>
      <x:c r="AH52" s="112"/>
      <x:c r="AI52" s="112"/>
      <x:c r="AJ52" s="112">
        <x:v>1</x:v>
      </x:c>
      <x:c r="AK52" s="112">
        <x:v>6</x:v>
      </x:c>
      <x:c r="AL52" s="513" t="s">
        <x:v>1926</x:v>
      </x:c>
      <x:c r="AM52" s="112"/>
      <x:c r="AN52" s="162"/>
      <x:c r="AO52" s="112"/>
      <x:c r="AP52" s="112"/>
      <x:c r="AQ52" s="112"/>
      <x:c r="AR52" s="162"/>
      <x:c r="AS52" s="112"/>
      <x:c r="AT52" s="162"/>
      <x:c r="AU52" s="112"/>
      <x:c r="AV52" s="112"/>
      <x:c r="AW52" s="112"/>
      <x:c r="AX52" s="112"/>
      <x:c r="AY52" s="112"/>
      <x:c r="AZ52" s="112"/>
      <x:c r="BA52" s="162"/>
      <x:c r="BB52" s="112"/>
      <x:c r="BC52" s="112"/>
      <x:c r="BD52" s="112"/>
      <x:c r="BE52" s="112"/>
      <x:c r="BF52" s="112"/>
      <x:c r="BG52" s="112"/>
      <x:c r="BH52" s="112"/>
      <x:c r="BI52" s="112"/>
      <x:c r="BJ52" s="162"/>
      <x:c r="BK52" s="112"/>
      <x:c r="BL52" s="162"/>
      <x:c r="BM52" s="112"/>
      <x:c r="BN52" s="162"/>
      <x:c r="BO52" s="112"/>
      <x:c r="BP52" s="162"/>
      <x:c r="BQ52" s="112"/>
      <x:c r="BR52" s="112"/>
      <x:c r="BS52" s="112"/>
      <x:c r="BT52" s="112"/>
      <x:c r="BU52" s="112"/>
      <x:c r="BV52" s="513" t="s">
        <x:v>1926</x:v>
      </x:c>
      <x:c r="BW52" s="112"/>
      <x:c r="BX52" s="112"/>
      <x:c r="BY52" s="162"/>
      <x:c r="BZ52" s="112"/>
      <x:c r="CA52" s="162"/>
      <x:c r="CB52" s="112"/>
      <x:c r="CC52" s="162"/>
      <x:c r="CD52" s="112"/>
      <x:c r="CE52" s="112"/>
      <x:c r="CF52" s="162"/>
      <x:c r="CG52" s="112"/>
      <x:c r="CH52" s="112"/>
      <x:c r="CI52" s="112"/>
      <x:c r="CJ52" s="112">
        <x:v>1</x:v>
      </x:c>
      <x:c r="CK52" s="112"/>
      <x:c r="CL52" s="112"/>
      <x:c r="CM52" s="112"/>
      <x:c r="CN52" s="112"/>
      <x:c r="CO52" s="112"/>
      <x:c r="CP52" s="162"/>
      <x:c r="CQ52" s="112">
        <x:v>1</x:v>
      </x:c>
      <x:c r="CR52" s="162">
        <x:v>65</x:v>
      </x:c>
      <x:c r="CS52" s="112">
        <x:v>6</x:v>
      </x:c>
      <x:c r="CT52" s="112"/>
      <x:c r="CU52" s="112">
        <x:v>1</x:v>
      </x:c>
      <x:c r="CV52" s="112"/>
      <x:c r="CW52" s="112"/>
      <x:c r="CX52" s="112"/>
      <x:c r="CY52" s="513" t="s">
        <x:v>1926</x:v>
      </x:c>
      <x:c r="CZ52" s="112"/>
      <x:c r="DA52" s="162"/>
      <x:c r="DB52" s="112"/>
      <x:c r="DC52" s="162"/>
      <x:c r="DD52" s="694"/>
      <x:c r="DE52" s="713"/>
      <x:c r="DF52" s="112"/>
      <x:c r="DG52" s="163"/>
    </x:row>
    <x:row r="53" spans="1:111" customHeight="1">
      <x:c r="A53" s="513" t="s">
        <x:v>312</x:v>
      </x:c>
      <x:c r="B53" s="115"/>
      <x:c r="C53" s="162"/>
      <x:c r="D53" s="112"/>
      <x:c r="E53" s="162"/>
      <x:c r="F53" s="112"/>
      <x:c r="G53" s="162"/>
      <x:c r="H53" s="112"/>
      <x:c r="I53" s="162"/>
      <x:c r="J53" s="112">
        <x:v>2</x:v>
      </x:c>
      <x:c r="K53" s="112"/>
      <x:c r="L53" s="162"/>
      <x:c r="M53" s="112"/>
      <x:c r="N53" s="112"/>
      <x:c r="O53" s="112"/>
      <x:c r="P53" s="112"/>
      <x:c r="Q53" s="112"/>
      <x:c r="R53" s="162"/>
      <x:c r="S53" s="112"/>
      <x:c r="T53" s="162"/>
      <x:c r="U53" s="112"/>
      <x:c r="V53" s="162"/>
      <x:c r="W53" s="112"/>
      <x:c r="X53" s="112">
        <x:v>16</x:v>
      </x:c>
      <x:c r="Y53" s="112"/>
      <x:c r="Z53" s="112"/>
      <x:c r="AA53" s="112">
        <x:v>1</x:v>
      </x:c>
      <x:c r="AB53" s="112"/>
      <x:c r="AC53" s="112">
        <x:v>1</x:v>
      </x:c>
      <x:c r="AD53" s="112"/>
      <x:c r="AE53" s="112"/>
      <x:c r="AF53" s="112"/>
      <x:c r="AG53" s="112">
        <x:v>1</x:v>
      </x:c>
      <x:c r="AH53" s="112"/>
      <x:c r="AI53" s="112"/>
      <x:c r="AJ53" s="112">
        <x:v>1</x:v>
      </x:c>
      <x:c r="AK53" s="112">
        <x:v>3</x:v>
      </x:c>
      <x:c r="AL53" s="513" t="s">
        <x:v>312</x:v>
      </x:c>
      <x:c r="AM53" s="112"/>
      <x:c r="AN53" s="162"/>
      <x:c r="AO53" s="112"/>
      <x:c r="AP53" s="112"/>
      <x:c r="AQ53" s="112"/>
      <x:c r="AR53" s="162"/>
      <x:c r="AS53" s="112"/>
      <x:c r="AT53" s="162"/>
      <x:c r="AU53" s="112"/>
      <x:c r="AV53" s="112"/>
      <x:c r="AW53" s="112"/>
      <x:c r="AX53" s="112"/>
      <x:c r="AY53" s="112"/>
      <x:c r="AZ53" s="112"/>
      <x:c r="BA53" s="162"/>
      <x:c r="BB53" s="112"/>
      <x:c r="BC53" s="112"/>
      <x:c r="BD53" s="112"/>
      <x:c r="BE53" s="112">
        <x:v>1</x:v>
      </x:c>
      <x:c r="BF53" s="112">
        <x:v>3</x:v>
      </x:c>
      <x:c r="BG53" s="112"/>
      <x:c r="BH53" s="112"/>
      <x:c r="BI53" s="112"/>
      <x:c r="BJ53" s="162"/>
      <x:c r="BK53" s="112"/>
      <x:c r="BL53" s="162"/>
      <x:c r="BM53" s="112"/>
      <x:c r="BN53" s="162"/>
      <x:c r="BO53" s="112"/>
      <x:c r="BP53" s="162"/>
      <x:c r="BQ53" s="112"/>
      <x:c r="BR53" s="112"/>
      <x:c r="BS53" s="112"/>
      <x:c r="BT53" s="112"/>
      <x:c r="BU53" s="112"/>
      <x:c r="BV53" s="513" t="s">
        <x:v>312</x:v>
      </x:c>
      <x:c r="BW53" s="112"/>
      <x:c r="BX53" s="112"/>
      <x:c r="BY53" s="162"/>
      <x:c r="BZ53" s="112"/>
      <x:c r="CA53" s="162"/>
      <x:c r="CB53" s="112"/>
      <x:c r="CC53" s="162"/>
      <x:c r="CD53" s="112"/>
      <x:c r="CE53" s="112"/>
      <x:c r="CF53" s="162"/>
      <x:c r="CG53" s="112"/>
      <x:c r="CH53" s="112"/>
      <x:c r="CI53" s="112"/>
      <x:c r="CJ53" s="112"/>
      <x:c r="CK53" s="112"/>
      <x:c r="CL53" s="112"/>
      <x:c r="CM53" s="112"/>
      <x:c r="CN53" s="112"/>
      <x:c r="CO53" s="112"/>
      <x:c r="CP53" s="162"/>
      <x:c r="CQ53" s="112">
        <x:v>1</x:v>
      </x:c>
      <x:c r="CR53" s="162">
        <x:v>110</x:v>
      </x:c>
      <x:c r="CS53" s="112">
        <x:v>8</x:v>
      </x:c>
      <x:c r="CT53" s="112"/>
      <x:c r="CU53" s="112">
        <x:v>3</x:v>
      </x:c>
      <x:c r="CV53" s="112"/>
      <x:c r="CW53" s="112"/>
      <x:c r="CX53" s="112"/>
      <x:c r="CY53" s="513" t="s">
        <x:v>312</x:v>
      </x:c>
      <x:c r="CZ53" s="112"/>
      <x:c r="DA53" s="162"/>
      <x:c r="DB53" s="112"/>
      <x:c r="DC53" s="162"/>
      <x:c r="DD53" s="694"/>
      <x:c r="DE53" s="713"/>
      <x:c r="DF53" s="112"/>
      <x:c r="DG53" s="163"/>
    </x:row>
    <x:row r="54" spans="1:111" customHeight="1">
      <x:c r="A54" s="513" t="s">
        <x:v>1936</x:v>
      </x:c>
      <x:c r="B54" s="115"/>
      <x:c r="C54" s="162"/>
      <x:c r="D54" s="112"/>
      <x:c r="E54" s="162"/>
      <x:c r="F54" s="112"/>
      <x:c r="G54" s="162"/>
      <x:c r="H54" s="112"/>
      <x:c r="I54" s="162"/>
      <x:c r="J54" s="112">
        <x:v>1</x:v>
      </x:c>
      <x:c r="K54" s="112"/>
      <x:c r="L54" s="162"/>
      <x:c r="M54" s="112">
        <x:v>1</x:v>
      </x:c>
      <x:c r="N54" s="112"/>
      <x:c r="O54" s="112"/>
      <x:c r="P54" s="112"/>
      <x:c r="Q54" s="112"/>
      <x:c r="R54" s="162"/>
      <x:c r="S54" s="112"/>
      <x:c r="T54" s="162"/>
      <x:c r="U54" s="112"/>
      <x:c r="V54" s="162"/>
      <x:c r="W54" s="112"/>
      <x:c r="X54" s="112"/>
      <x:c r="Y54" s="112"/>
      <x:c r="Z54" s="112"/>
      <x:c r="AA54" s="112">
        <x:v>1</x:v>
      </x:c>
      <x:c r="AB54" s="112"/>
      <x:c r="AC54" s="112">
        <x:v>1</x:v>
      </x:c>
      <x:c r="AD54" s="112"/>
      <x:c r="AE54" s="112"/>
      <x:c r="AF54" s="112"/>
      <x:c r="AG54" s="112">
        <x:v>2</x:v>
      </x:c>
      <x:c r="AH54" s="112"/>
      <x:c r="AI54" s="112"/>
      <x:c r="AJ54" s="112">
        <x:v>5</x:v>
      </x:c>
      <x:c r="AK54" s="112">
        <x:v>8</x:v>
      </x:c>
      <x:c r="AL54" s="513" t="s">
        <x:v>1936</x:v>
      </x:c>
      <x:c r="AM54" s="112"/>
      <x:c r="AN54" s="162"/>
      <x:c r="AO54" s="112"/>
      <x:c r="AP54" s="112"/>
      <x:c r="AQ54" s="112"/>
      <x:c r="AR54" s="162"/>
      <x:c r="AS54" s="112"/>
      <x:c r="AT54" s="162"/>
      <x:c r="AU54" s="112"/>
      <x:c r="AV54" s="112"/>
      <x:c r="AW54" s="112"/>
      <x:c r="AX54" s="112"/>
      <x:c r="AY54" s="112"/>
      <x:c r="AZ54" s="112"/>
      <x:c r="BA54" s="162"/>
      <x:c r="BB54" s="112"/>
      <x:c r="BC54" s="112"/>
      <x:c r="BD54" s="112"/>
      <x:c r="BE54" s="112">
        <x:v>1</x:v>
      </x:c>
      <x:c r="BF54" s="112">
        <x:v>3</x:v>
      </x:c>
      <x:c r="BG54" s="112"/>
      <x:c r="BH54" s="112"/>
      <x:c r="BI54" s="112"/>
      <x:c r="BJ54" s="162"/>
      <x:c r="BK54" s="112"/>
      <x:c r="BL54" s="162"/>
      <x:c r="BM54" s="112"/>
      <x:c r="BN54" s="162"/>
      <x:c r="BO54" s="112"/>
      <x:c r="BP54" s="162"/>
      <x:c r="BQ54" s="112"/>
      <x:c r="BR54" s="112"/>
      <x:c r="BS54" s="112"/>
      <x:c r="BT54" s="112"/>
      <x:c r="BU54" s="112"/>
      <x:c r="BV54" s="513" t="s">
        <x:v>1936</x:v>
      </x:c>
      <x:c r="BW54" s="112"/>
      <x:c r="BX54" s="112"/>
      <x:c r="BY54" s="162"/>
      <x:c r="BZ54" s="112"/>
      <x:c r="CA54" s="162"/>
      <x:c r="CB54" s="112"/>
      <x:c r="CC54" s="162"/>
      <x:c r="CD54" s="112"/>
      <x:c r="CE54" s="112"/>
      <x:c r="CF54" s="162"/>
      <x:c r="CG54" s="112"/>
      <x:c r="CH54" s="112"/>
      <x:c r="CI54" s="112"/>
      <x:c r="CJ54" s="112">
        <x:v>1</x:v>
      </x:c>
      <x:c r="CK54" s="112"/>
      <x:c r="CL54" s="112"/>
      <x:c r="CM54" s="112"/>
      <x:c r="CN54" s="112"/>
      <x:c r="CO54" s="112"/>
      <x:c r="CP54" s="162"/>
      <x:c r="CQ54" s="112"/>
      <x:c r="CR54" s="162"/>
      <x:c r="CS54" s="112">
        <x:v>14</x:v>
      </x:c>
      <x:c r="CT54" s="112"/>
      <x:c r="CU54" s="112">
        <x:v>4</x:v>
      </x:c>
      <x:c r="CV54" s="112"/>
      <x:c r="CW54" s="112"/>
      <x:c r="CX54" s="112"/>
      <x:c r="CY54" s="513" t="s">
        <x:v>1936</x:v>
      </x:c>
      <x:c r="CZ54" s="112"/>
      <x:c r="DA54" s="162"/>
      <x:c r="DB54" s="112"/>
      <x:c r="DC54" s="162"/>
      <x:c r="DD54" s="694"/>
      <x:c r="DE54" s="713"/>
      <x:c r="DF54" s="112"/>
      <x:c r="DG54" s="163"/>
    </x:row>
    <x:row r="55" spans="1:111" customHeight="1">
      <x:c r="A55" s="513" t="s">
        <x:v>1420</x:v>
      </x:c>
      <x:c r="B55" s="115"/>
      <x:c r="C55" s="162"/>
      <x:c r="D55" s="112"/>
      <x:c r="E55" s="162"/>
      <x:c r="F55" s="112"/>
      <x:c r="G55" s="162"/>
      <x:c r="H55" s="112"/>
      <x:c r="I55" s="162"/>
      <x:c r="J55" s="112">
        <x:v>1</x:v>
      </x:c>
      <x:c r="K55" s="112"/>
      <x:c r="L55" s="162"/>
      <x:c r="M55" s="112"/>
      <x:c r="N55" s="112"/>
      <x:c r="O55" s="112"/>
      <x:c r="P55" s="112"/>
      <x:c r="Q55" s="112"/>
      <x:c r="R55" s="162"/>
      <x:c r="S55" s="112"/>
      <x:c r="T55" s="162"/>
      <x:c r="U55" s="112"/>
      <x:c r="V55" s="162"/>
      <x:c r="W55" s="112">
        <x:v>2</x:v>
      </x:c>
      <x:c r="X55" s="112">
        <x:v>1</x:v>
      </x:c>
      <x:c r="Y55" s="112"/>
      <x:c r="Z55" s="112"/>
      <x:c r="AA55" s="112">
        <x:v>1</x:v>
      </x:c>
      <x:c r="AB55" s="112"/>
      <x:c r="AC55" s="112">
        <x:v>1</x:v>
      </x:c>
      <x:c r="AD55" s="112">
        <x:v>1</x:v>
      </x:c>
      <x:c r="AE55" s="112"/>
      <x:c r="AF55" s="112"/>
      <x:c r="AG55" s="112">
        <x:v>2</x:v>
      </x:c>
      <x:c r="AH55" s="112"/>
      <x:c r="AI55" s="112"/>
      <x:c r="AJ55" s="112">
        <x:v>5</x:v>
      </x:c>
      <x:c r="AK55" s="112">
        <x:v>8</x:v>
      </x:c>
      <x:c r="AL55" s="513" t="s">
        <x:v>1420</x:v>
      </x:c>
      <x:c r="AM55" s="112"/>
      <x:c r="AN55" s="162"/>
      <x:c r="AO55" s="112"/>
      <x:c r="AP55" s="112"/>
      <x:c r="AQ55" s="112"/>
      <x:c r="AR55" s="162"/>
      <x:c r="AS55" s="112"/>
      <x:c r="AT55" s="162"/>
      <x:c r="AU55" s="112"/>
      <x:c r="AV55" s="112"/>
      <x:c r="AW55" s="112"/>
      <x:c r="AX55" s="112"/>
      <x:c r="AY55" s="112"/>
      <x:c r="AZ55" s="112"/>
      <x:c r="BA55" s="162"/>
      <x:c r="BB55" s="112"/>
      <x:c r="BC55" s="112"/>
      <x:c r="BD55" s="112"/>
      <x:c r="BE55" s="112">
        <x:v>1</x:v>
      </x:c>
      <x:c r="BF55" s="112">
        <x:v>3</x:v>
      </x:c>
      <x:c r="BG55" s="112"/>
      <x:c r="BH55" s="112"/>
      <x:c r="BI55" s="112"/>
      <x:c r="BJ55" s="162"/>
      <x:c r="BK55" s="112"/>
      <x:c r="BL55" s="162"/>
      <x:c r="BM55" s="112"/>
      <x:c r="BN55" s="162"/>
      <x:c r="BO55" s="112"/>
      <x:c r="BP55" s="162"/>
      <x:c r="BQ55" s="112"/>
      <x:c r="BR55" s="112"/>
      <x:c r="BS55" s="112"/>
      <x:c r="BT55" s="112"/>
      <x:c r="BU55" s="112"/>
      <x:c r="BV55" s="513" t="s">
        <x:v>1420</x:v>
      </x:c>
      <x:c r="BW55" s="112"/>
      <x:c r="BX55" s="112"/>
      <x:c r="BY55" s="162"/>
      <x:c r="BZ55" s="112"/>
      <x:c r="CA55" s="162"/>
      <x:c r="CB55" s="112"/>
      <x:c r="CC55" s="162"/>
      <x:c r="CD55" s="112"/>
      <x:c r="CE55" s="112"/>
      <x:c r="CF55" s="162"/>
      <x:c r="CG55" s="112"/>
      <x:c r="CH55" s="112"/>
      <x:c r="CI55" s="112"/>
      <x:c r="CJ55" s="112"/>
      <x:c r="CK55" s="112"/>
      <x:c r="CL55" s="112"/>
      <x:c r="CM55" s="112"/>
      <x:c r="CN55" s="112"/>
      <x:c r="CO55" s="112"/>
      <x:c r="CP55" s="162"/>
      <x:c r="CQ55" s="112"/>
      <x:c r="CR55" s="162"/>
      <x:c r="CS55" s="112"/>
      <x:c r="CT55" s="112"/>
      <x:c r="CU55" s="112">
        <x:v>4</x:v>
      </x:c>
      <x:c r="CV55" s="112"/>
      <x:c r="CW55" s="112"/>
      <x:c r="CX55" s="112"/>
      <x:c r="CY55" s="513" t="s">
        <x:v>1420</x:v>
      </x:c>
      <x:c r="CZ55" s="112"/>
      <x:c r="DA55" s="162"/>
      <x:c r="DB55" s="112"/>
      <x:c r="DC55" s="162"/>
      <x:c r="DD55" s="694"/>
      <x:c r="DE55" s="713"/>
      <x:c r="DF55" s="112"/>
      <x:c r="DG55" s="163"/>
    </x:row>
    <x:row r="56" spans="1:111" customHeight="1">
      <x:c r="A56" s="513" t="s">
        <x:v>949</x:v>
      </x:c>
      <x:c r="B56" s="115"/>
      <x:c r="C56" s="162"/>
      <x:c r="D56" s="112"/>
      <x:c r="E56" s="162"/>
      <x:c r="F56" s="112"/>
      <x:c r="G56" s="162"/>
      <x:c r="H56" s="112"/>
      <x:c r="I56" s="162"/>
      <x:c r="J56" s="112">
        <x:v>1</x:v>
      </x:c>
      <x:c r="K56" s="112"/>
      <x:c r="L56" s="162"/>
      <x:c r="M56" s="112"/>
      <x:c r="N56" s="112"/>
      <x:c r="O56" s="112"/>
      <x:c r="P56" s="112"/>
      <x:c r="Q56" s="112"/>
      <x:c r="R56" s="162"/>
      <x:c r="S56" s="112"/>
      <x:c r="T56" s="162"/>
      <x:c r="U56" s="112"/>
      <x:c r="V56" s="162"/>
      <x:c r="W56" s="112"/>
      <x:c r="X56" s="112">
        <x:v>16</x:v>
      </x:c>
      <x:c r="Y56" s="112"/>
      <x:c r="Z56" s="112"/>
      <x:c r="AA56" s="112">
        <x:v>1</x:v>
      </x:c>
      <x:c r="AB56" s="112">
        <x:v>1</x:v>
      </x:c>
      <x:c r="AC56" s="112"/>
      <x:c r="AD56" s="112">
        <x:v>1</x:v>
      </x:c>
      <x:c r="AE56" s="112"/>
      <x:c r="AF56" s="112"/>
      <x:c r="AG56" s="112">
        <x:v>1</x:v>
      </x:c>
      <x:c r="AH56" s="112"/>
      <x:c r="AI56" s="112"/>
      <x:c r="AJ56" s="112"/>
      <x:c r="AK56" s="112"/>
      <x:c r="AL56" s="513" t="s">
        <x:v>949</x:v>
      </x:c>
      <x:c r="AM56" s="112"/>
      <x:c r="AN56" s="162"/>
      <x:c r="AO56" s="112"/>
      <x:c r="AP56" s="112"/>
      <x:c r="AQ56" s="112"/>
      <x:c r="AR56" s="162"/>
      <x:c r="AS56" s="112"/>
      <x:c r="AT56" s="162"/>
      <x:c r="AU56" s="112"/>
      <x:c r="AV56" s="112"/>
      <x:c r="AW56" s="112"/>
      <x:c r="AX56" s="112"/>
      <x:c r="AY56" s="112"/>
      <x:c r="AZ56" s="112"/>
      <x:c r="BA56" s="162"/>
      <x:c r="BB56" s="112"/>
      <x:c r="BC56" s="112"/>
      <x:c r="BD56" s="112"/>
      <x:c r="BE56" s="112">
        <x:v>1</x:v>
      </x:c>
      <x:c r="BF56" s="112">
        <x:v>14</x:v>
      </x:c>
      <x:c r="BG56" s="112"/>
      <x:c r="BH56" s="112"/>
      <x:c r="BI56" s="112"/>
      <x:c r="BJ56" s="162"/>
      <x:c r="BK56" s="112"/>
      <x:c r="BL56" s="162"/>
      <x:c r="BM56" s="112"/>
      <x:c r="BN56" s="162"/>
      <x:c r="BO56" s="112"/>
      <x:c r="BP56" s="162"/>
      <x:c r="BQ56" s="112"/>
      <x:c r="BR56" s="112"/>
      <x:c r="BS56" s="112"/>
      <x:c r="BT56" s="112"/>
      <x:c r="BU56" s="112"/>
      <x:c r="BV56" s="513" t="s">
        <x:v>949</x:v>
      </x:c>
      <x:c r="BW56" s="112"/>
      <x:c r="BX56" s="112"/>
      <x:c r="BY56" s="162"/>
      <x:c r="BZ56" s="112"/>
      <x:c r="CA56" s="162"/>
      <x:c r="CB56" s="112"/>
      <x:c r="CC56" s="162"/>
      <x:c r="CD56" s="112"/>
      <x:c r="CE56" s="112"/>
      <x:c r="CF56" s="162"/>
      <x:c r="CG56" s="112"/>
      <x:c r="CH56" s="112"/>
      <x:c r="CI56" s="112"/>
      <x:c r="CJ56" s="112"/>
      <x:c r="CK56" s="112"/>
      <x:c r="CL56" s="112"/>
      <x:c r="CM56" s="112"/>
      <x:c r="CN56" s="112"/>
      <x:c r="CO56" s="112"/>
      <x:c r="CP56" s="162"/>
      <x:c r="CQ56" s="112"/>
      <x:c r="CR56" s="162"/>
      <x:c r="CS56" s="112"/>
      <x:c r="CT56" s="112"/>
      <x:c r="CU56" s="112">
        <x:v>3</x:v>
      </x:c>
      <x:c r="CV56" s="112"/>
      <x:c r="CW56" s="112"/>
      <x:c r="CX56" s="112"/>
      <x:c r="CY56" s="513" t="s">
        <x:v>949</x:v>
      </x:c>
      <x:c r="CZ56" s="112"/>
      <x:c r="DA56" s="162"/>
      <x:c r="DB56" s="112"/>
      <x:c r="DC56" s="162"/>
      <x:c r="DD56" s="694"/>
      <x:c r="DE56" s="713"/>
      <x:c r="DF56" s="112"/>
      <x:c r="DG56" s="163"/>
    </x:row>
    <x:row r="57" spans="1:111" customHeight="1">
      <x:c r="A57" s="286" t="s">
        <x:v>677</x:v>
      </x:c>
      <x:c r="B57" s="115">
        <x:f>SUM(B58:B61)</x:f>
        <x:v>0</x:v>
      </x:c>
      <x:c r="C57" s="363">
        <x:f t="shared" ref="C57:AK57" si="29">SUM(C58:C61)</x:f>
        <x:v>0</x:v>
      </x:c>
      <x:c r="D57" s="115">
        <x:f t="shared" si="29"/>
        <x:v>0</x:v>
      </x:c>
      <x:c r="E57" s="363">
        <x:f t="shared" si="29"/>
        <x:v>0</x:v>
      </x:c>
      <x:c r="F57" s="115">
        <x:f t="shared" si="29"/>
        <x:v>0</x:v>
      </x:c>
      <x:c r="G57" s="363">
        <x:f t="shared" si="29"/>
        <x:v>0</x:v>
      </x:c>
      <x:c r="H57" s="115">
        <x:f t="shared" si="29"/>
        <x:v>0</x:v>
      </x:c>
      <x:c r="I57" s="363">
        <x:f t="shared" si="29"/>
        <x:v>0</x:v>
      </x:c>
      <x:c r="J57" s="115">
        <x:f t="shared" si="29"/>
        <x:v>0</x:v>
      </x:c>
      <x:c r="K57" s="115">
        <x:f t="shared" si="29"/>
        <x:v>0</x:v>
      </x:c>
      <x:c r="L57" s="363">
        <x:f t="shared" si="29"/>
        <x:v>0</x:v>
      </x:c>
      <x:c r="M57" s="115">
        <x:f t="shared" si="29"/>
        <x:v>0</x:v>
      </x:c>
      <x:c r="N57" s="115">
        <x:f t="shared" si="29"/>
        <x:v>0</x:v>
      </x:c>
      <x:c r="O57" s="115">
        <x:f t="shared" si="29"/>
        <x:v>0</x:v>
      </x:c>
      <x:c r="P57" s="115">
        <x:f t="shared" si="29"/>
        <x:v>0</x:v>
      </x:c>
      <x:c r="Q57" s="115">
        <x:f t="shared" si="29"/>
        <x:v>0</x:v>
      </x:c>
      <x:c r="R57" s="363">
        <x:f t="shared" si="29"/>
        <x:v>0</x:v>
      </x:c>
      <x:c r="S57" s="115">
        <x:f t="shared" si="29"/>
        <x:v>0</x:v>
      </x:c>
      <x:c r="T57" s="363">
        <x:f t="shared" si="29"/>
        <x:v>0</x:v>
      </x:c>
      <x:c r="U57" s="115">
        <x:f t="shared" si="29"/>
        <x:v>0</x:v>
      </x:c>
      <x:c r="V57" s="363">
        <x:f t="shared" si="29"/>
        <x:v>0</x:v>
      </x:c>
      <x:c r="W57" s="115">
        <x:f t="shared" si="29"/>
        <x:v>0</x:v>
      </x:c>
      <x:c r="X57" s="115">
        <x:f t="shared" si="29"/>
        <x:v>0</x:v>
      </x:c>
      <x:c r="Y57" s="115">
        <x:f t="shared" si="29"/>
        <x:v>0</x:v>
      </x:c>
      <x:c r="Z57" s="115">
        <x:f t="shared" si="29"/>
        <x:v>0</x:v>
      </x:c>
      <x:c r="AA57" s="115">
        <x:f t="shared" si="29"/>
        <x:v>0</x:v>
      </x:c>
      <x:c r="AB57" s="115">
        <x:f t="shared" si="29"/>
        <x:v>0</x:v>
      </x:c>
      <x:c r="AC57" s="115">
        <x:f t="shared" si="29"/>
        <x:v>0</x:v>
      </x:c>
      <x:c r="AD57" s="115">
        <x:f t="shared" si="29"/>
        <x:v>0</x:v>
      </x:c>
      <x:c r="AE57" s="115">
        <x:f t="shared" si="29"/>
        <x:v>0</x:v>
      </x:c>
      <x:c r="AF57" s="115">
        <x:f t="shared" si="29"/>
        <x:v>0</x:v>
      </x:c>
      <x:c r="AG57" s="115">
        <x:f t="shared" si="29"/>
        <x:v>0</x:v>
      </x:c>
      <x:c r="AH57" s="115">
        <x:f t="shared" si="29"/>
        <x:v>0</x:v>
      </x:c>
      <x:c r="AI57" s="115">
        <x:f t="shared" si="29"/>
        <x:v>0</x:v>
      </x:c>
      <x:c r="AJ57" s="115">
        <x:f t="shared" si="29"/>
        <x:v>0</x:v>
      </x:c>
      <x:c r="AK57" s="115">
        <x:f t="shared" si="29"/>
        <x:v>0</x:v>
      </x:c>
      <x:c r="AL57" s="286" t="s">
        <x:v>677</x:v>
      </x:c>
      <x:c r="AM57" s="112">
        <x:f>SUM(AM58:AM60)</x:f>
        <x:v>0</x:v>
      </x:c>
      <x:c r="AN57" s="162">
        <x:f t="shared" ref="AN57:AS57" si="30">SUM(AN58:AN59)</x:f>
        <x:v>0</x:v>
      </x:c>
      <x:c r="AO57" s="112">
        <x:f t="shared" si="30"/>
        <x:v>0</x:v>
      </x:c>
      <x:c r="AP57" s="112">
        <x:f t="shared" si="30"/>
        <x:v>0</x:v>
      </x:c>
      <x:c r="AQ57" s="112">
        <x:f t="shared" si="30"/>
        <x:v>0</x:v>
      </x:c>
      <x:c r="AR57" s="162">
        <x:f t="shared" si="30"/>
        <x:v>0</x:v>
      </x:c>
      <x:c r="AS57" s="112">
        <x:f t="shared" si="30"/>
        <x:v>0</x:v>
      </x:c>
      <x:c r="AT57" s="162">
        <x:f>SUM(AT58:AT60)</x:f>
        <x:v>0</x:v>
      </x:c>
      <x:c r="AU57" s="112">
        <x:f t="shared" ref="AU57:BU57" si="31">SUM(AU58:AU60)</x:f>
        <x:v>0</x:v>
      </x:c>
      <x:c r="AV57" s="112">
        <x:f t="shared" si="31"/>
        <x:v>0</x:v>
      </x:c>
      <x:c r="AW57" s="112">
        <x:f t="shared" si="31"/>
        <x:v>0</x:v>
      </x:c>
      <x:c r="AX57" s="112">
        <x:f t="shared" si="31"/>
        <x:v>0</x:v>
      </x:c>
      <x:c r="AY57" s="112">
        <x:f t="shared" si="31"/>
        <x:v>0</x:v>
      </x:c>
      <x:c r="AZ57" s="112">
        <x:f t="shared" si="31"/>
        <x:v>0</x:v>
      </x:c>
      <x:c r="BA57" s="162">
        <x:f t="shared" si="31"/>
        <x:v>0</x:v>
      </x:c>
      <x:c r="BB57" s="112">
        <x:f t="shared" si="31"/>
        <x:v>0</x:v>
      </x:c>
      <x:c r="BC57" s="112">
        <x:f t="shared" si="31"/>
        <x:v>0</x:v>
      </x:c>
      <x:c r="BD57" s="112">
        <x:f t="shared" si="31"/>
        <x:v>0</x:v>
      </x:c>
      <x:c r="BE57" s="112">
        <x:f t="shared" si="31"/>
        <x:v>0</x:v>
      </x:c>
      <x:c r="BF57" s="112">
        <x:f t="shared" si="31"/>
        <x:v>0</x:v>
      </x:c>
      <x:c r="BG57" s="112">
        <x:f t="shared" si="31"/>
        <x:v>0</x:v>
      </x:c>
      <x:c r="BH57" s="112">
        <x:f t="shared" si="31"/>
        <x:v>0</x:v>
      </x:c>
      <x:c r="BI57" s="112">
        <x:f t="shared" si="31"/>
        <x:v>0</x:v>
      </x:c>
      <x:c r="BJ57" s="162">
        <x:f t="shared" si="31"/>
        <x:v>0</x:v>
      </x:c>
      <x:c r="BK57" s="112">
        <x:f t="shared" si="31"/>
        <x:v>0</x:v>
      </x:c>
      <x:c r="BL57" s="162">
        <x:f t="shared" si="31"/>
        <x:v>0</x:v>
      </x:c>
      <x:c r="BM57" s="112">
        <x:f t="shared" si="31"/>
        <x:v>0</x:v>
      </x:c>
      <x:c r="BN57" s="162">
        <x:f t="shared" si="31"/>
        <x:v>0</x:v>
      </x:c>
      <x:c r="BO57" s="112">
        <x:f t="shared" si="31"/>
        <x:v>0</x:v>
      </x:c>
      <x:c r="BP57" s="162">
        <x:f t="shared" si="31"/>
        <x:v>0</x:v>
      </x:c>
      <x:c r="BQ57" s="112">
        <x:f t="shared" si="31"/>
        <x:v>0</x:v>
      </x:c>
      <x:c r="BR57" s="112">
        <x:f t="shared" si="31"/>
        <x:v>0</x:v>
      </x:c>
      <x:c r="BS57" s="112">
        <x:f t="shared" si="31"/>
        <x:v>0</x:v>
      </x:c>
      <x:c r="BT57" s="112">
        <x:f t="shared" si="31"/>
        <x:v>0</x:v>
      </x:c>
      <x:c r="BU57" s="112">
        <x:f t="shared" si="31"/>
        <x:v>0</x:v>
      </x:c>
      <x:c r="BV57" s="286" t="s">
        <x:v>677</x:v>
      </x:c>
      <x:c r="BW57" s="112">
        <x:f>SUM(BW58:BW60)</x:f>
        <x:v>0</x:v>
      </x:c>
      <x:c r="BX57" s="112">
        <x:f t="shared" ref="BX57:CX57" si="32">SUM(BX58:BX60)</x:f>
        <x:v>0</x:v>
      </x:c>
      <x:c r="BY57" s="162">
        <x:f t="shared" si="32"/>
        <x:v>0</x:v>
      </x:c>
      <x:c r="BZ57" s="112">
        <x:f t="shared" si="32"/>
        <x:v>0</x:v>
      </x:c>
      <x:c r="CA57" s="162">
        <x:f t="shared" si="32"/>
        <x:v>0</x:v>
      </x:c>
      <x:c r="CB57" s="112">
        <x:f t="shared" si="32"/>
        <x:v>0</x:v>
      </x:c>
      <x:c r="CC57" s="162">
        <x:f t="shared" si="32"/>
        <x:v>0</x:v>
      </x:c>
      <x:c r="CD57" s="112">
        <x:f t="shared" si="32"/>
        <x:v>0</x:v>
      </x:c>
      <x:c r="CE57" s="112">
        <x:f t="shared" si="32"/>
        <x:v>0</x:v>
      </x:c>
      <x:c r="CF57" s="162">
        <x:f t="shared" si="32"/>
        <x:v>0</x:v>
      </x:c>
      <x:c r="CG57" s="112">
        <x:f t="shared" si="32"/>
        <x:v>0</x:v>
      </x:c>
      <x:c r="CH57" s="112">
        <x:f t="shared" si="32"/>
        <x:v>0</x:v>
      </x:c>
      <x:c r="CI57" s="112">
        <x:f t="shared" si="32"/>
        <x:v>0</x:v>
      </x:c>
      <x:c r="CJ57" s="112">
        <x:f t="shared" si="32"/>
        <x:v>0</x:v>
      </x:c>
      <x:c r="CK57" s="112">
        <x:f t="shared" si="32"/>
        <x:v>0</x:v>
      </x:c>
      <x:c r="CL57" s="112">
        <x:f t="shared" si="32"/>
        <x:v>0</x:v>
      </x:c>
      <x:c r="CM57" s="112">
        <x:f t="shared" si="32"/>
        <x:v>0</x:v>
      </x:c>
      <x:c r="CN57" s="112">
        <x:f t="shared" si="32"/>
        <x:v>0</x:v>
      </x:c>
      <x:c r="CO57" s="112">
        <x:f t="shared" si="32"/>
        <x:v>0</x:v>
      </x:c>
      <x:c r="CP57" s="162">
        <x:f t="shared" si="32"/>
        <x:v>0</x:v>
      </x:c>
      <x:c r="CQ57" s="112">
        <x:f t="shared" si="32"/>
        <x:v>0</x:v>
      </x:c>
      <x:c r="CR57" s="162">
        <x:f t="shared" si="32"/>
        <x:v>0</x:v>
      </x:c>
      <x:c r="CS57" s="112">
        <x:f t="shared" si="32"/>
        <x:v>0</x:v>
      </x:c>
      <x:c r="CT57" s="112">
        <x:f t="shared" si="32"/>
        <x:v>0</x:v>
      </x:c>
      <x:c r="CU57" s="112">
        <x:f t="shared" si="32"/>
        <x:v>0</x:v>
      </x:c>
      <x:c r="CV57" s="112">
        <x:f t="shared" si="32"/>
        <x:v>0</x:v>
      </x:c>
      <x:c r="CW57" s="112">
        <x:f t="shared" si="32"/>
        <x:v>0</x:v>
      </x:c>
      <x:c r="CX57" s="112">
        <x:f t="shared" si="32"/>
        <x:v>0</x:v>
      </x:c>
      <x:c r="CY57" s="286" t="s">
        <x:v>677</x:v>
      </x:c>
      <x:c r="CZ57" s="112">
        <x:f>SUM(CZ58:CZ60)</x:f>
        <x:v>0</x:v>
      </x:c>
      <x:c r="DA57" s="162">
        <x:f t="shared" ref="DA57:DG57" si="33">SUM(DA58:DA60)</x:f>
        <x:v>0</x:v>
      </x:c>
      <x:c r="DB57" s="112">
        <x:f t="shared" si="33"/>
        <x:v>13</x:v>
      </x:c>
      <x:c r="DC57" s="162">
        <x:f t="shared" si="33"/>
        <x:v>1503.5999999999999</x:v>
      </x:c>
      <x:c r="DD57" s="112">
        <x:f t="shared" si="33"/>
        <x:v>0</x:v>
      </x:c>
      <x:c r="DE57" s="162">
        <x:f t="shared" si="33"/>
        <x:v>0</x:v>
      </x:c>
      <x:c r="DF57" s="112">
        <x:f t="shared" si="33"/>
        <x:v>13</x:v>
      </x:c>
      <x:c r="DG57" s="163">
        <x:f t="shared" si="33"/>
        <x:v>1503.5999999999999</x:v>
      </x:c>
    </x:row>
    <x:row r="58" spans="1:111" customHeight="1">
      <x:c r="A58" s="513" t="s">
        <x:v>1829</x:v>
      </x:c>
      <x:c r="B58" s="115"/>
      <x:c r="C58" s="162"/>
      <x:c r="D58" s="112"/>
      <x:c r="E58" s="162"/>
      <x:c r="F58" s="112"/>
      <x:c r="G58" s="162"/>
      <x:c r="H58" s="112"/>
      <x:c r="I58" s="162"/>
      <x:c r="J58" s="112"/>
      <x:c r="K58" s="112"/>
      <x:c r="L58" s="162"/>
      <x:c r="M58" s="112"/>
      <x:c r="N58" s="112"/>
      <x:c r="O58" s="112"/>
      <x:c r="P58" s="112"/>
      <x:c r="Q58" s="112"/>
      <x:c r="R58" s="162"/>
      <x:c r="S58" s="112"/>
      <x:c r="T58" s="162"/>
      <x:c r="U58" s="112"/>
      <x:c r="V58" s="162"/>
      <x:c r="W58" s="112"/>
      <x:c r="X58" s="112"/>
      <x:c r="Y58" s="112"/>
      <x:c r="Z58" s="112"/>
      <x:c r="AA58" s="112"/>
      <x:c r="AB58" s="112"/>
      <x:c r="AC58" s="112"/>
      <x:c r="AD58" s="112"/>
      <x:c r="AE58" s="112"/>
      <x:c r="AF58" s="112"/>
      <x:c r="AG58" s="112"/>
      <x:c r="AH58" s="112"/>
      <x:c r="AI58" s="112"/>
      <x:c r="AJ58" s="112"/>
      <x:c r="AK58" s="112"/>
      <x:c r="AL58" s="513" t="s">
        <x:v>1829</x:v>
      </x:c>
      <x:c r="AM58" s="112"/>
      <x:c r="AN58" s="162"/>
      <x:c r="AO58" s="112"/>
      <x:c r="AP58" s="112"/>
      <x:c r="AQ58" s="112"/>
      <x:c r="AR58" s="162"/>
      <x:c r="AS58" s="112"/>
      <x:c r="AT58" s="162"/>
      <x:c r="AU58" s="112"/>
      <x:c r="AV58" s="112"/>
      <x:c r="AW58" s="112"/>
      <x:c r="AX58" s="112"/>
      <x:c r="AY58" s="112"/>
      <x:c r="AZ58" s="112"/>
      <x:c r="BA58" s="162"/>
      <x:c r="BB58" s="112"/>
      <x:c r="BC58" s="112"/>
      <x:c r="BD58" s="112"/>
      <x:c r="BE58" s="112"/>
      <x:c r="BF58" s="112"/>
      <x:c r="BG58" s="112"/>
      <x:c r="BH58" s="112"/>
      <x:c r="BI58" s="112"/>
      <x:c r="BJ58" s="162"/>
      <x:c r="BK58" s="112"/>
      <x:c r="BL58" s="162"/>
      <x:c r="BM58" s="112"/>
      <x:c r="BN58" s="162"/>
      <x:c r="BO58" s="112"/>
      <x:c r="BP58" s="162"/>
      <x:c r="BQ58" s="112"/>
      <x:c r="BR58" s="112"/>
      <x:c r="BS58" s="112"/>
      <x:c r="BT58" s="112"/>
      <x:c r="BU58" s="112"/>
      <x:c r="BV58" s="513" t="s">
        <x:v>1829</x:v>
      </x:c>
      <x:c r="BW58" s="112"/>
      <x:c r="BX58" s="112"/>
      <x:c r="BY58" s="162"/>
      <x:c r="BZ58" s="112"/>
      <x:c r="CA58" s="162"/>
      <x:c r="CB58" s="112"/>
      <x:c r="CC58" s="162"/>
      <x:c r="CD58" s="112"/>
      <x:c r="CE58" s="112"/>
      <x:c r="CF58" s="162"/>
      <x:c r="CG58" s="112"/>
      <x:c r="CH58" s="112"/>
      <x:c r="CI58" s="112"/>
      <x:c r="CJ58" s="112"/>
      <x:c r="CK58" s="112"/>
      <x:c r="CL58" s="112"/>
      <x:c r="CM58" s="112"/>
      <x:c r="CN58" s="112"/>
      <x:c r="CO58" s="112"/>
      <x:c r="CP58" s="162"/>
      <x:c r="CQ58" s="112"/>
      <x:c r="CR58" s="162"/>
      <x:c r="CS58" s="112"/>
      <x:c r="CT58" s="112"/>
      <x:c r="CU58" s="112"/>
      <x:c r="CV58" s="112"/>
      <x:c r="CW58" s="112"/>
      <x:c r="CX58" s="112"/>
      <x:c r="CY58" s="513" t="s">
        <x:v>1829</x:v>
      </x:c>
      <x:c r="CZ58" s="112"/>
      <x:c r="DA58" s="162"/>
      <x:c r="DB58" s="112">
        <x:f>DF58+DD58</x:f>
        <x:v>13</x:v>
      </x:c>
      <x:c r="DC58" s="162">
        <x:f>DG58+DE58</x:f>
        <x:v>1503.5999999999999</x:v>
      </x:c>
      <x:c r="DD58" s="112"/>
      <x:c r="DE58" s="162"/>
      <x:c r="DF58" s="112">
        <x:v>13</x:v>
      </x:c>
      <x:c r="DG58" s="163">
        <x:v>1503.5999999999999</x:v>
      </x:c>
    </x:row>
    <x:row r="59" spans="1:111" customHeight="1">
      <x:c r="A59" s="513" t="s">
        <x:v>2896</x:v>
      </x:c>
      <x:c r="B59" s="115"/>
      <x:c r="C59" s="162"/>
      <x:c r="D59" s="112"/>
      <x:c r="E59" s="162"/>
      <x:c r="F59" s="112"/>
      <x:c r="G59" s="162"/>
      <x:c r="H59" s="112"/>
      <x:c r="I59" s="162"/>
      <x:c r="J59" s="112"/>
      <x:c r="K59" s="112"/>
      <x:c r="L59" s="162"/>
      <x:c r="M59" s="112"/>
      <x:c r="N59" s="112"/>
      <x:c r="O59" s="112"/>
      <x:c r="P59" s="112"/>
      <x:c r="Q59" s="112"/>
      <x:c r="R59" s="162"/>
      <x:c r="S59" s="112"/>
      <x:c r="T59" s="162"/>
      <x:c r="U59" s="112"/>
      <x:c r="V59" s="162"/>
      <x:c r="W59" s="112"/>
      <x:c r="X59" s="112"/>
      <x:c r="Y59" s="112"/>
      <x:c r="Z59" s="112"/>
      <x:c r="AA59" s="112"/>
      <x:c r="AB59" s="112"/>
      <x:c r="AC59" s="112"/>
      <x:c r="AD59" s="112"/>
      <x:c r="AE59" s="112"/>
      <x:c r="AF59" s="112"/>
      <x:c r="AG59" s="112"/>
      <x:c r="AH59" s="112"/>
      <x:c r="AI59" s="112"/>
      <x:c r="AJ59" s="112"/>
      <x:c r="AK59" s="112"/>
      <x:c r="AL59" s="513" t="s">
        <x:v>2896</x:v>
      </x:c>
      <x:c r="AM59" s="112"/>
      <x:c r="AN59" s="162"/>
      <x:c r="AO59" s="112"/>
      <x:c r="AP59" s="112"/>
      <x:c r="AQ59" s="112"/>
      <x:c r="AR59" s="162"/>
      <x:c r="AS59" s="112"/>
      <x:c r="AT59" s="162"/>
      <x:c r="AU59" s="112"/>
      <x:c r="AV59" s="112"/>
      <x:c r="AW59" s="112"/>
      <x:c r="AX59" s="112"/>
      <x:c r="AY59" s="112"/>
      <x:c r="AZ59" s="112"/>
      <x:c r="BA59" s="162"/>
      <x:c r="BB59" s="112"/>
      <x:c r="BC59" s="112"/>
      <x:c r="BD59" s="112"/>
      <x:c r="BE59" s="112"/>
      <x:c r="BF59" s="112"/>
      <x:c r="BG59" s="112"/>
      <x:c r="BH59" s="112"/>
      <x:c r="BI59" s="112"/>
      <x:c r="BJ59" s="162"/>
      <x:c r="BK59" s="112"/>
      <x:c r="BL59" s="162"/>
      <x:c r="BM59" s="112"/>
      <x:c r="BN59" s="162"/>
      <x:c r="BO59" s="112"/>
      <x:c r="BP59" s="162"/>
      <x:c r="BQ59" s="112"/>
      <x:c r="BR59" s="112"/>
      <x:c r="BS59" s="112"/>
      <x:c r="BT59" s="112"/>
      <x:c r="BU59" s="112"/>
      <x:c r="BV59" s="513" t="s">
        <x:v>2896</x:v>
      </x:c>
      <x:c r="BW59" s="112"/>
      <x:c r="BX59" s="112"/>
      <x:c r="BY59" s="162"/>
      <x:c r="BZ59" s="112"/>
      <x:c r="CA59" s="162"/>
      <x:c r="CB59" s="112"/>
      <x:c r="CC59" s="162"/>
      <x:c r="CD59" s="112"/>
      <x:c r="CE59" s="112"/>
      <x:c r="CF59" s="162"/>
      <x:c r="CG59" s="112"/>
      <x:c r="CH59" s="112"/>
      <x:c r="CI59" s="112"/>
      <x:c r="CJ59" s="112"/>
      <x:c r="CK59" s="112"/>
      <x:c r="CL59" s="112"/>
      <x:c r="CM59" s="112"/>
      <x:c r="CN59" s="112"/>
      <x:c r="CO59" s="112"/>
      <x:c r="CP59" s="162"/>
      <x:c r="CQ59" s="112"/>
      <x:c r="CR59" s="162"/>
      <x:c r="CS59" s="112"/>
      <x:c r="CT59" s="112"/>
      <x:c r="CU59" s="112"/>
      <x:c r="CV59" s="112"/>
      <x:c r="CW59" s="112"/>
      <x:c r="CX59" s="112"/>
      <x:c r="CY59" s="513" t="s">
        <x:v>2896</x:v>
      </x:c>
      <x:c r="CZ59" s="112"/>
      <x:c r="DA59" s="162"/>
      <x:c r="DB59" s="112"/>
      <x:c r="DC59" s="162"/>
      <x:c r="DD59" s="694"/>
      <x:c r="DE59" s="713"/>
      <x:c r="DF59" s="112"/>
      <x:c r="DG59" s="163"/>
    </x:row>
    <x:row r="60" spans="1:111" customHeight="1">
      <x:c r="A60" s="513" t="s">
        <x:v>1951</x:v>
      </x:c>
      <x:c r="B60" s="115"/>
      <x:c r="C60" s="162"/>
      <x:c r="D60" s="112"/>
      <x:c r="E60" s="162"/>
      <x:c r="F60" s="112"/>
      <x:c r="G60" s="162"/>
      <x:c r="H60" s="112"/>
      <x:c r="I60" s="162"/>
      <x:c r="J60" s="112"/>
      <x:c r="K60" s="112"/>
      <x:c r="L60" s="162"/>
      <x:c r="M60" s="112"/>
      <x:c r="N60" s="112"/>
      <x:c r="O60" s="112"/>
      <x:c r="P60" s="112"/>
      <x:c r="Q60" s="112"/>
      <x:c r="R60" s="162"/>
      <x:c r="S60" s="112"/>
      <x:c r="T60" s="162"/>
      <x:c r="U60" s="112"/>
      <x:c r="V60" s="162"/>
      <x:c r="W60" s="112"/>
      <x:c r="X60" s="112"/>
      <x:c r="Y60" s="112"/>
      <x:c r="Z60" s="112"/>
      <x:c r="AA60" s="112"/>
      <x:c r="AB60" s="112"/>
      <x:c r="AC60" s="112"/>
      <x:c r="AD60" s="112"/>
      <x:c r="AE60" s="112"/>
      <x:c r="AF60" s="112"/>
      <x:c r="AG60" s="112"/>
      <x:c r="AH60" s="112"/>
      <x:c r="AI60" s="112"/>
      <x:c r="AJ60" s="112"/>
      <x:c r="AK60" s="112"/>
      <x:c r="AL60" s="513" t="s">
        <x:v>1951</x:v>
      </x:c>
      <x:c r="AM60" s="112"/>
      <x:c r="AN60" s="162"/>
      <x:c r="AO60" s="112"/>
      <x:c r="AP60" s="112"/>
      <x:c r="AQ60" s="112"/>
      <x:c r="AR60" s="162"/>
      <x:c r="AS60" s="112"/>
      <x:c r="AT60" s="162"/>
      <x:c r="AU60" s="112"/>
      <x:c r="AV60" s="112"/>
      <x:c r="AW60" s="112"/>
      <x:c r="AX60" s="112"/>
      <x:c r="AY60" s="112"/>
      <x:c r="AZ60" s="112"/>
      <x:c r="BA60" s="162"/>
      <x:c r="BB60" s="112"/>
      <x:c r="BC60" s="112"/>
      <x:c r="BD60" s="112"/>
      <x:c r="BE60" s="112"/>
      <x:c r="BF60" s="112"/>
      <x:c r="BG60" s="112"/>
      <x:c r="BH60" s="112"/>
      <x:c r="BI60" s="112"/>
      <x:c r="BJ60" s="162"/>
      <x:c r="BK60" s="112"/>
      <x:c r="BL60" s="162"/>
      <x:c r="BM60" s="112"/>
      <x:c r="BN60" s="162"/>
      <x:c r="BO60" s="112"/>
      <x:c r="BP60" s="162"/>
      <x:c r="BQ60" s="112"/>
      <x:c r="BR60" s="112"/>
      <x:c r="BS60" s="112"/>
      <x:c r="BT60" s="112"/>
      <x:c r="BU60" s="112"/>
      <x:c r="BV60" s="513" t="s">
        <x:v>1951</x:v>
      </x:c>
      <x:c r="BW60" s="112"/>
      <x:c r="BX60" s="112"/>
      <x:c r="BY60" s="162"/>
      <x:c r="BZ60" s="112"/>
      <x:c r="CA60" s="162"/>
      <x:c r="CB60" s="112"/>
      <x:c r="CC60" s="162"/>
      <x:c r="CD60" s="112"/>
      <x:c r="CE60" s="112"/>
      <x:c r="CF60" s="162"/>
      <x:c r="CG60" s="112"/>
      <x:c r="CH60" s="112"/>
      <x:c r="CI60" s="112"/>
      <x:c r="CJ60" s="112"/>
      <x:c r="CK60" s="112"/>
      <x:c r="CL60" s="112"/>
      <x:c r="CM60" s="112"/>
      <x:c r="CN60" s="112"/>
      <x:c r="CO60" s="112"/>
      <x:c r="CP60" s="162"/>
      <x:c r="CQ60" s="112"/>
      <x:c r="CR60" s="162"/>
      <x:c r="CS60" s="112"/>
      <x:c r="CT60" s="112"/>
      <x:c r="CU60" s="112"/>
      <x:c r="CV60" s="112"/>
      <x:c r="CW60" s="112"/>
      <x:c r="CX60" s="112"/>
      <x:c r="CY60" s="513" t="s">
        <x:v>1951</x:v>
      </x:c>
      <x:c r="CZ60" s="112"/>
      <x:c r="DA60" s="162"/>
      <x:c r="DB60" s="112"/>
      <x:c r="DC60" s="162"/>
      <x:c r="DD60" s="694"/>
      <x:c r="DE60" s="713"/>
      <x:c r="DF60" s="112"/>
      <x:c r="DG60" s="163"/>
    </x:row>
    <x:row r="61" spans="1:111" customHeight="1">
      <x:c r="A61" s="745" t="s">
        <x:v>420</x:v>
      </x:c>
      <x:c r="B61" s="115"/>
      <x:c r="C61" s="162"/>
      <x:c r="D61" s="112"/>
      <x:c r="E61" s="162"/>
      <x:c r="F61" s="112"/>
      <x:c r="G61" s="162"/>
      <x:c r="H61" s="112"/>
      <x:c r="I61" s="162"/>
      <x:c r="J61" s="112"/>
      <x:c r="K61" s="112"/>
      <x:c r="L61" s="162"/>
      <x:c r="M61" s="112"/>
      <x:c r="N61" s="112"/>
      <x:c r="O61" s="112"/>
      <x:c r="P61" s="112"/>
      <x:c r="Q61" s="112"/>
      <x:c r="R61" s="162"/>
      <x:c r="S61" s="112"/>
      <x:c r="T61" s="162"/>
      <x:c r="U61" s="112"/>
      <x:c r="V61" s="162"/>
      <x:c r="W61" s="112"/>
      <x:c r="X61" s="112"/>
      <x:c r="Y61" s="112"/>
      <x:c r="Z61" s="112"/>
      <x:c r="AA61" s="112"/>
      <x:c r="AB61" s="112"/>
      <x:c r="AC61" s="112"/>
      <x:c r="AD61" s="112"/>
      <x:c r="AE61" s="112"/>
      <x:c r="AF61" s="112"/>
      <x:c r="AG61" s="112"/>
      <x:c r="AH61" s="112"/>
      <x:c r="AI61" s="112"/>
      <x:c r="AJ61" s="112"/>
      <x:c r="AK61" s="112"/>
      <x:c r="AL61" s="745" t="s">
        <x:v>420</x:v>
      </x:c>
      <x:c r="AM61" s="112"/>
      <x:c r="AN61" s="162"/>
      <x:c r="AO61" s="112"/>
      <x:c r="AP61" s="112"/>
      <x:c r="AQ61" s="112"/>
      <x:c r="AR61" s="162"/>
      <x:c r="AS61" s="112"/>
      <x:c r="AT61" s="162"/>
      <x:c r="AU61" s="112"/>
      <x:c r="AV61" s="112"/>
      <x:c r="AW61" s="112"/>
      <x:c r="AX61" s="112"/>
      <x:c r="AY61" s="112"/>
      <x:c r="AZ61" s="112"/>
      <x:c r="BA61" s="162"/>
      <x:c r="BB61" s="112"/>
      <x:c r="BC61" s="112"/>
      <x:c r="BD61" s="112"/>
      <x:c r="BE61" s="112"/>
      <x:c r="BF61" s="112"/>
      <x:c r="BG61" s="112"/>
      <x:c r="BH61" s="112"/>
      <x:c r="BI61" s="112"/>
      <x:c r="BJ61" s="162"/>
      <x:c r="BK61" s="112"/>
      <x:c r="BL61" s="162"/>
      <x:c r="BM61" s="112"/>
      <x:c r="BN61" s="162"/>
      <x:c r="BO61" s="112"/>
      <x:c r="BP61" s="162"/>
      <x:c r="BQ61" s="112"/>
      <x:c r="BR61" s="112"/>
      <x:c r="BS61" s="112"/>
      <x:c r="BT61" s="112"/>
      <x:c r="BU61" s="112"/>
      <x:c r="BV61" s="745" t="s">
        <x:v>420</x:v>
      </x:c>
      <x:c r="BW61" s="112"/>
      <x:c r="BX61" s="112"/>
      <x:c r="BY61" s="162"/>
      <x:c r="BZ61" s="112"/>
      <x:c r="CA61" s="162"/>
      <x:c r="CB61" s="112"/>
      <x:c r="CC61" s="162"/>
      <x:c r="CD61" s="112"/>
      <x:c r="CE61" s="112"/>
      <x:c r="CF61" s="162"/>
      <x:c r="CG61" s="112"/>
      <x:c r="CH61" s="112"/>
      <x:c r="CI61" s="112"/>
      <x:c r="CJ61" s="112"/>
      <x:c r="CK61" s="112"/>
      <x:c r="CL61" s="112"/>
      <x:c r="CM61" s="112"/>
      <x:c r="CN61" s="112"/>
      <x:c r="CO61" s="112"/>
      <x:c r="CP61" s="162"/>
      <x:c r="CQ61" s="112"/>
      <x:c r="CR61" s="162"/>
      <x:c r="CS61" s="112"/>
      <x:c r="CT61" s="112"/>
      <x:c r="CU61" s="112"/>
      <x:c r="CV61" s="112"/>
      <x:c r="CW61" s="112"/>
      <x:c r="CX61" s="112"/>
      <x:c r="CY61" s="745" t="s">
        <x:v>420</x:v>
      </x:c>
      <x:c r="CZ61" s="112"/>
      <x:c r="DA61" s="162"/>
      <x:c r="DB61" s="112"/>
      <x:c r="DC61" s="162"/>
      <x:c r="DD61" s="694"/>
      <x:c r="DE61" s="713"/>
      <x:c r="DF61" s="112"/>
      <x:c r="DG61" s="163"/>
    </x:row>
    <x:row r="62" spans="1:111" customHeight="1">
      <x:c r="A62" s="286" t="s">
        <x:v>1140</x:v>
      </x:c>
      <x:c r="B62" s="115">
        <x:f>SUM(B80,B63)</x:f>
        <x:v>0</x:v>
      </x:c>
      <x:c r="C62" s="162">
        <x:f>SUM(C63,C80)</x:f>
        <x:v>0</x:v>
      </x:c>
      <x:c r="D62" s="112">
        <x:f>SUM(D63,D80)</x:f>
        <x:v>0</x:v>
      </x:c>
      <x:c r="E62" s="162">
        <x:f>SUM(E63,E80)</x:f>
        <x:v>0</x:v>
      </x:c>
      <x:c r="F62" s="112">
        <x:f>SUM(F63,F80)</x:f>
        <x:v>0</x:v>
      </x:c>
      <x:c r="G62" s="162">
        <x:f t="shared" ref="G62:AK62" si="34">SUM(G80,G63)</x:f>
        <x:v>0</x:v>
      </x:c>
      <x:c r="H62" s="112">
        <x:f t="shared" si="34"/>
        <x:v>0</x:v>
      </x:c>
      <x:c r="I62" s="162">
        <x:f t="shared" si="34"/>
        <x:v>0</x:v>
      </x:c>
      <x:c r="J62" s="112">
        <x:f t="shared" si="34"/>
        <x:v>8</x:v>
      </x:c>
      <x:c r="K62" s="112">
        <x:f t="shared" si="34"/>
        <x:v>0</x:v>
      </x:c>
      <x:c r="L62" s="162">
        <x:f t="shared" si="34"/>
        <x:v>0</x:v>
      </x:c>
      <x:c r="M62" s="112">
        <x:f t="shared" si="34"/>
        <x:v>1</x:v>
      </x:c>
      <x:c r="N62" s="112">
        <x:f t="shared" si="34"/>
        <x:v>0</x:v>
      </x:c>
      <x:c r="O62" s="112">
        <x:f t="shared" si="34"/>
        <x:v>3</x:v>
      </x:c>
      <x:c r="P62" s="112">
        <x:f t="shared" si="34"/>
        <x:v>3</x:v>
      </x:c>
      <x:c r="Q62" s="112">
        <x:f t="shared" si="34"/>
        <x:v>0</x:v>
      </x:c>
      <x:c r="R62" s="162">
        <x:f t="shared" si="34"/>
        <x:v>0</x:v>
      </x:c>
      <x:c r="S62" s="112">
        <x:f t="shared" si="34"/>
        <x:v>5</x:v>
      </x:c>
      <x:c r="T62" s="162">
        <x:f t="shared" si="34"/>
        <x:v>65.799999999999997</x:v>
      </x:c>
      <x:c r="U62" s="112">
        <x:f t="shared" si="34"/>
        <x:v>0</x:v>
      </x:c>
      <x:c r="V62" s="162">
        <x:f t="shared" si="34"/>
        <x:v>0</x:v>
      </x:c>
      <x:c r="W62" s="112">
        <x:f t="shared" si="34"/>
        <x:v>0</x:v>
      </x:c>
      <x:c r="X62" s="112">
        <x:f t="shared" si="34"/>
        <x:v>57</x:v>
      </x:c>
      <x:c r="Y62" s="112">
        <x:f t="shared" si="34"/>
        <x:v>3</x:v>
      </x:c>
      <x:c r="Z62" s="112">
        <x:f t="shared" si="34"/>
        <x:v>8</x:v>
      </x:c>
      <x:c r="AA62" s="112">
        <x:f t="shared" si="34"/>
        <x:v>0</x:v>
      </x:c>
      <x:c r="AB62" s="112">
        <x:f t="shared" si="34"/>
        <x:v>0</x:v>
      </x:c>
      <x:c r="AC62" s="112">
        <x:f t="shared" si="34"/>
        <x:v>0</x:v>
      </x:c>
      <x:c r="AD62" s="112">
        <x:f t="shared" si="34"/>
        <x:v>0</x:v>
      </x:c>
      <x:c r="AE62" s="112">
        <x:f t="shared" si="34"/>
        <x:v>0</x:v>
      </x:c>
      <x:c r="AF62" s="112">
        <x:f t="shared" si="34"/>
        <x:v>0</x:v>
      </x:c>
      <x:c r="AG62" s="112">
        <x:f t="shared" si="34"/>
        <x:v>1</x:v>
      </x:c>
      <x:c r="AH62" s="112">
        <x:f t="shared" si="34"/>
        <x:v>0</x:v>
      </x:c>
      <x:c r="AI62" s="112">
        <x:f t="shared" si="34"/>
        <x:v>0</x:v>
      </x:c>
      <x:c r="AJ62" s="112">
        <x:f t="shared" si="34"/>
        <x:v>0</x:v>
      </x:c>
      <x:c r="AK62" s="112">
        <x:f t="shared" si="34"/>
        <x:v>0</x:v>
      </x:c>
      <x:c r="AL62" s="286" t="s">
        <x:v>1140</x:v>
      </x:c>
      <x:c r="AM62" s="112">
        <x:f t="shared" ref="AM62:BU62" si="35">SUM(AM80,AM63)</x:f>
        <x:v>0</x:v>
      </x:c>
      <x:c r="AN62" s="162">
        <x:f t="shared" si="35"/>
        <x:v>0</x:v>
      </x:c>
      <x:c r="AO62" s="112">
        <x:f t="shared" si="35"/>
        <x:v>0</x:v>
      </x:c>
      <x:c r="AP62" s="112">
        <x:f t="shared" si="35"/>
        <x:v>0</x:v>
      </x:c>
      <x:c r="AQ62" s="112">
        <x:f t="shared" si="35"/>
        <x:v>0</x:v>
      </x:c>
      <x:c r="AR62" s="162">
        <x:f t="shared" si="35"/>
        <x:v>0</x:v>
      </x:c>
      <x:c r="AS62" s="112">
        <x:f t="shared" si="35"/>
        <x:v>0</x:v>
      </x:c>
      <x:c r="AT62" s="162">
        <x:f t="shared" si="35"/>
        <x:v>0</x:v>
      </x:c>
      <x:c r="AU62" s="112">
        <x:f t="shared" si="35"/>
        <x:v>0</x:v>
      </x:c>
      <x:c r="AV62" s="112">
        <x:f t="shared" si="35"/>
        <x:v>0</x:v>
      </x:c>
      <x:c r="AW62" s="112">
        <x:f t="shared" si="35"/>
        <x:v>0</x:v>
      </x:c>
      <x:c r="AX62" s="112">
        <x:f t="shared" si="35"/>
        <x:v>0</x:v>
      </x:c>
      <x:c r="AY62" s="112">
        <x:f t="shared" si="35"/>
        <x:v>0</x:v>
      </x:c>
      <x:c r="AZ62" s="112">
        <x:f t="shared" si="35"/>
        <x:v>0</x:v>
      </x:c>
      <x:c r="BA62" s="162">
        <x:f t="shared" si="35"/>
        <x:v>0</x:v>
      </x:c>
      <x:c r="BB62" s="112">
        <x:f t="shared" si="35"/>
        <x:v>0</x:v>
      </x:c>
      <x:c r="BC62" s="112">
        <x:f t="shared" si="35"/>
        <x:v>0</x:v>
      </x:c>
      <x:c r="BD62" s="112">
        <x:f t="shared" si="35"/>
        <x:v>0</x:v>
      </x:c>
      <x:c r="BE62" s="112">
        <x:f t="shared" si="35"/>
        <x:v>3</x:v>
      </x:c>
      <x:c r="BF62" s="112">
        <x:f t="shared" si="35"/>
        <x:v>17</x:v>
      </x:c>
      <x:c r="BG62" s="112">
        <x:f t="shared" si="35"/>
        <x:v>0</x:v>
      </x:c>
      <x:c r="BH62" s="112">
        <x:f t="shared" si="35"/>
        <x:v>0</x:v>
      </x:c>
      <x:c r="BI62" s="112">
        <x:f t="shared" si="35"/>
        <x:v>0</x:v>
      </x:c>
      <x:c r="BJ62" s="162">
        <x:f t="shared" si="35"/>
        <x:v>0</x:v>
      </x:c>
      <x:c r="BK62" s="112">
        <x:f t="shared" si="35"/>
        <x:v>0</x:v>
      </x:c>
      <x:c r="BL62" s="162">
        <x:f t="shared" si="35"/>
        <x:v>0</x:v>
      </x:c>
      <x:c r="BM62" s="112">
        <x:f t="shared" si="35"/>
        <x:v>0</x:v>
      </x:c>
      <x:c r="BN62" s="162">
        <x:f t="shared" si="35"/>
        <x:v>0</x:v>
      </x:c>
      <x:c r="BO62" s="112">
        <x:f t="shared" si="35"/>
        <x:v>0</x:v>
      </x:c>
      <x:c r="BP62" s="162">
        <x:f t="shared" si="35"/>
        <x:v>0</x:v>
      </x:c>
      <x:c r="BQ62" s="112">
        <x:f t="shared" si="35"/>
        <x:v>0</x:v>
      </x:c>
      <x:c r="BR62" s="112">
        <x:f t="shared" si="35"/>
        <x:v>0</x:v>
      </x:c>
      <x:c r="BS62" s="112">
        <x:f t="shared" si="35"/>
        <x:v>0</x:v>
      </x:c>
      <x:c r="BT62" s="112">
        <x:f t="shared" si="35"/>
        <x:v>0</x:v>
      </x:c>
      <x:c r="BU62" s="112">
        <x:f t="shared" si="35"/>
        <x:v>0</x:v>
      </x:c>
      <x:c r="BV62" s="286" t="s">
        <x:v>1140</x:v>
      </x:c>
      <x:c r="BW62" s="112">
        <x:f t="shared" ref="BW62:CX62" si="36">SUM(BW80,BW63)</x:f>
        <x:v>0</x:v>
      </x:c>
      <x:c r="BX62" s="112">
        <x:f t="shared" si="36"/>
        <x:v>0</x:v>
      </x:c>
      <x:c r="BY62" s="162">
        <x:f t="shared" si="36"/>
        <x:v>0</x:v>
      </x:c>
      <x:c r="BZ62" s="112">
        <x:f t="shared" si="36"/>
        <x:v>0</x:v>
      </x:c>
      <x:c r="CA62" s="162">
        <x:f t="shared" si="36"/>
        <x:v>0</x:v>
      </x:c>
      <x:c r="CB62" s="112">
        <x:f t="shared" si="36"/>
        <x:v>0</x:v>
      </x:c>
      <x:c r="CC62" s="162">
        <x:f t="shared" si="36"/>
        <x:v>0</x:v>
      </x:c>
      <x:c r="CD62" s="112">
        <x:f t="shared" si="36"/>
        <x:v>0</x:v>
      </x:c>
      <x:c r="CE62" s="112">
        <x:f t="shared" si="36"/>
        <x:v>0</x:v>
      </x:c>
      <x:c r="CF62" s="162">
        <x:f t="shared" si="36"/>
        <x:v>0</x:v>
      </x:c>
      <x:c r="CG62" s="112">
        <x:f t="shared" si="36"/>
        <x:v>0</x:v>
      </x:c>
      <x:c r="CH62" s="112">
        <x:f t="shared" si="36"/>
        <x:v>0</x:v>
      </x:c>
      <x:c r="CI62" s="112">
        <x:f t="shared" si="36"/>
        <x:v>0</x:v>
      </x:c>
      <x:c r="CJ62" s="112">
        <x:f t="shared" si="36"/>
        <x:v>1</x:v>
      </x:c>
      <x:c r="CK62" s="112">
        <x:f t="shared" si="36"/>
        <x:v>0</x:v>
      </x:c>
      <x:c r="CL62" s="112">
        <x:f t="shared" si="36"/>
        <x:v>0</x:v>
      </x:c>
      <x:c r="CM62" s="112">
        <x:f t="shared" si="36"/>
        <x:v>0</x:v>
      </x:c>
      <x:c r="CN62" s="112">
        <x:f t="shared" si="36"/>
        <x:v>0</x:v>
      </x:c>
      <x:c r="CO62" s="112">
        <x:f t="shared" si="36"/>
        <x:v>0</x:v>
      </x:c>
      <x:c r="CP62" s="162">
        <x:f t="shared" si="36"/>
        <x:v>0</x:v>
      </x:c>
      <x:c r="CQ62" s="112">
        <x:f t="shared" si="36"/>
        <x:v>5</x:v>
      </x:c>
      <x:c r="CR62" s="162">
        <x:f t="shared" si="36"/>
        <x:v>322.90000000000003</x:v>
      </x:c>
      <x:c r="CS62" s="112">
        <x:f t="shared" si="36"/>
        <x:v>41</x:v>
      </x:c>
      <x:c r="CT62" s="112">
        <x:f t="shared" si="36"/>
        <x:v>0</x:v>
      </x:c>
      <x:c r="CU62" s="112">
        <x:f t="shared" si="36"/>
        <x:v>13</x:v>
      </x:c>
      <x:c r="CV62" s="112">
        <x:f t="shared" si="36"/>
        <x:v>4</x:v>
      </x:c>
      <x:c r="CW62" s="112">
        <x:f t="shared" si="36"/>
        <x:v>1</x:v>
      </x:c>
      <x:c r="CX62" s="112">
        <x:f t="shared" si="36"/>
        <x:v>1</x:v>
      </x:c>
      <x:c r="CY62" s="286" t="s">
        <x:v>1140</x:v>
      </x:c>
      <x:c r="CZ62" s="112">
        <x:f t="shared" ref="CZ62:DG62" si="37">SUM(CZ80,CZ63)</x:f>
        <x:v>0</x:v>
      </x:c>
      <x:c r="DA62" s="162">
        <x:f t="shared" si="37"/>
        <x:v>0</x:v>
      </x:c>
      <x:c r="DB62" s="162">
        <x:f t="shared" si="37"/>
        <x:v>0</x:v>
      </x:c>
      <x:c r="DC62" s="162">
        <x:f t="shared" si="37"/>
        <x:v>0</x:v>
      </x:c>
      <x:c r="DD62" s="162">
        <x:f t="shared" si="37"/>
        <x:v>0</x:v>
      </x:c>
      <x:c r="DE62" s="162">
        <x:f t="shared" si="37"/>
        <x:v>0</x:v>
      </x:c>
      <x:c r="DF62" s="162">
        <x:f t="shared" si="37"/>
        <x:v>0</x:v>
      </x:c>
      <x:c r="DG62" s="163">
        <x:f t="shared" si="37"/>
        <x:v>0</x:v>
      </x:c>
    </x:row>
    <x:row r="63" spans="1:111" customHeight="1">
      <x:c r="A63" s="286" t="s">
        <x:v>675</x:v>
      </x:c>
      <x:c r="B63" s="115">
        <x:f>SUM(B64:B79)</x:f>
        <x:v>0</x:v>
      </x:c>
      <x:c r="C63" s="363">
        <x:f t="shared" ref="C63:S63" si="38">SUM(C64:C79)</x:f>
        <x:v>0</x:v>
      </x:c>
      <x:c r="D63" s="115">
        <x:f t="shared" si="38"/>
        <x:v>0</x:v>
      </x:c>
      <x:c r="E63" s="363">
        <x:f t="shared" si="38"/>
        <x:v>0</x:v>
      </x:c>
      <x:c r="F63" s="115">
        <x:f t="shared" si="38"/>
        <x:v>0</x:v>
      </x:c>
      <x:c r="G63" s="363">
        <x:f t="shared" si="38"/>
        <x:v>0</x:v>
      </x:c>
      <x:c r="H63" s="115">
        <x:f t="shared" si="38"/>
        <x:v>0</x:v>
      </x:c>
      <x:c r="I63" s="363">
        <x:f t="shared" si="38"/>
        <x:v>0</x:v>
      </x:c>
      <x:c r="J63" s="115">
        <x:f t="shared" si="38"/>
        <x:v>8</x:v>
      </x:c>
      <x:c r="K63" s="115">
        <x:f t="shared" si="38"/>
        <x:v>0</x:v>
      </x:c>
      <x:c r="L63" s="363">
        <x:f t="shared" si="38"/>
        <x:v>0</x:v>
      </x:c>
      <x:c r="M63" s="115">
        <x:f t="shared" si="38"/>
        <x:v>1</x:v>
      </x:c>
      <x:c r="N63" s="115">
        <x:f t="shared" si="38"/>
        <x:v>0</x:v>
      </x:c>
      <x:c r="O63" s="115">
        <x:f t="shared" si="38"/>
        <x:v>3</x:v>
      </x:c>
      <x:c r="P63" s="115">
        <x:f t="shared" si="38"/>
        <x:v>3</x:v>
      </x:c>
      <x:c r="Q63" s="115">
        <x:f t="shared" si="38"/>
        <x:v>0</x:v>
      </x:c>
      <x:c r="R63" s="363">
        <x:f t="shared" si="38"/>
        <x:v>0</x:v>
      </x:c>
      <x:c r="S63" s="115">
        <x:f t="shared" si="38"/>
        <x:v>5</x:v>
      </x:c>
      <x:c r="T63" s="162">
        <x:f>SUM(T64:T79)</x:f>
        <x:v>65.799999999999997</x:v>
      </x:c>
      <x:c r="U63" s="112">
        <x:f t="shared" ref="U63:X63" si="39">SUM(U64:U77)</x:f>
        <x:v>0</x:v>
      </x:c>
      <x:c r="V63" s="162">
        <x:f t="shared" si="39"/>
        <x:v>0</x:v>
      </x:c>
      <x:c r="W63" s="112">
        <x:f t="shared" si="39"/>
        <x:v>0</x:v>
      </x:c>
      <x:c r="X63" s="112">
        <x:f t="shared" si="39"/>
        <x:v>57</x:v>
      </x:c>
      <x:c r="Y63" s="112">
        <x:f>SUM(Y64:Y79)</x:f>
        <x:v>3</x:v>
      </x:c>
      <x:c r="Z63" s="112">
        <x:f t="shared" ref="Z63:AK63" si="40">SUM(Z64:Z79)</x:f>
        <x:v>8</x:v>
      </x:c>
      <x:c r="AA63" s="112">
        <x:f t="shared" si="40"/>
        <x:v>0</x:v>
      </x:c>
      <x:c r="AB63" s="112">
        <x:f t="shared" si="40"/>
        <x:v>0</x:v>
      </x:c>
      <x:c r="AC63" s="112">
        <x:f t="shared" si="40"/>
        <x:v>0</x:v>
      </x:c>
      <x:c r="AD63" s="112">
        <x:f t="shared" si="40"/>
        <x:v>0</x:v>
      </x:c>
      <x:c r="AE63" s="112">
        <x:f t="shared" si="40"/>
        <x:v>0</x:v>
      </x:c>
      <x:c r="AF63" s="112">
        <x:f t="shared" si="40"/>
        <x:v>0</x:v>
      </x:c>
      <x:c r="AG63" s="112">
        <x:f t="shared" si="40"/>
        <x:v>1</x:v>
      </x:c>
      <x:c r="AH63" s="112">
        <x:f t="shared" si="40"/>
        <x:v>0</x:v>
      </x:c>
      <x:c r="AI63" s="112">
        <x:f t="shared" si="40"/>
        <x:v>0</x:v>
      </x:c>
      <x:c r="AJ63" s="112">
        <x:f t="shared" si="40"/>
        <x:v>0</x:v>
      </x:c>
      <x:c r="AK63" s="112">
        <x:f t="shared" si="40"/>
        <x:v>0</x:v>
      </x:c>
      <x:c r="AL63" s="286" t="s">
        <x:v>675</x:v>
      </x:c>
      <x:c r="AM63" s="162">
        <x:f>SUM(AM64:AM79)</x:f>
        <x:v>0</x:v>
      </x:c>
      <x:c r="AN63" s="162">
        <x:f>SUM(AN64:AN79)</x:f>
        <x:v>0</x:v>
      </x:c>
      <x:c r="AO63" s="162">
        <x:f t="shared" ref="AO63:BU63" si="41">SUM(AO64:AO79)</x:f>
        <x:v>0</x:v>
      </x:c>
      <x:c r="AP63" s="162">
        <x:f t="shared" si="41"/>
        <x:v>0</x:v>
      </x:c>
      <x:c r="AQ63" s="162">
        <x:f t="shared" si="41"/>
        <x:v>0</x:v>
      </x:c>
      <x:c r="AR63" s="162">
        <x:f t="shared" si="41"/>
        <x:v>0</x:v>
      </x:c>
      <x:c r="AS63" s="162">
        <x:f t="shared" si="41"/>
        <x:v>0</x:v>
      </x:c>
      <x:c r="AT63" s="162">
        <x:f t="shared" si="41"/>
        <x:v>0</x:v>
      </x:c>
      <x:c r="AU63" s="162">
        <x:f t="shared" si="41"/>
        <x:v>0</x:v>
      </x:c>
      <x:c r="AV63" s="162">
        <x:f t="shared" si="41"/>
        <x:v>0</x:v>
      </x:c>
      <x:c r="AW63" s="162">
        <x:f t="shared" si="41"/>
        <x:v>0</x:v>
      </x:c>
      <x:c r="AX63" s="162">
        <x:f t="shared" si="41"/>
        <x:v>0</x:v>
      </x:c>
      <x:c r="AY63" s="162">
        <x:f t="shared" si="41"/>
        <x:v>0</x:v>
      </x:c>
      <x:c r="AZ63" s="162">
        <x:f t="shared" si="41"/>
        <x:v>0</x:v>
      </x:c>
      <x:c r="BA63" s="162">
        <x:f t="shared" si="41"/>
        <x:v>0</x:v>
      </x:c>
      <x:c r="BB63" s="162">
        <x:f t="shared" si="41"/>
        <x:v>0</x:v>
      </x:c>
      <x:c r="BC63" s="162">
        <x:f t="shared" si="41"/>
        <x:v>0</x:v>
      </x:c>
      <x:c r="BD63" s="162">
        <x:f t="shared" si="41"/>
        <x:v>0</x:v>
      </x:c>
      <x:c r="BE63" s="162">
        <x:f t="shared" si="41"/>
        <x:v>3</x:v>
      </x:c>
      <x:c r="BF63" s="162">
        <x:f t="shared" si="41"/>
        <x:v>17</x:v>
      </x:c>
      <x:c r="BG63" s="162">
        <x:f t="shared" si="41"/>
        <x:v>0</x:v>
      </x:c>
      <x:c r="BH63" s="162">
        <x:f t="shared" si="41"/>
        <x:v>0</x:v>
      </x:c>
      <x:c r="BI63" s="162">
        <x:f t="shared" si="41"/>
        <x:v>0</x:v>
      </x:c>
      <x:c r="BJ63" s="162">
        <x:f t="shared" si="41"/>
        <x:v>0</x:v>
      </x:c>
      <x:c r="BK63" s="162">
        <x:f t="shared" si="41"/>
        <x:v>0</x:v>
      </x:c>
      <x:c r="BL63" s="162">
        <x:f t="shared" si="41"/>
        <x:v>0</x:v>
      </x:c>
      <x:c r="BM63" s="162">
        <x:f t="shared" si="41"/>
        <x:v>0</x:v>
      </x:c>
      <x:c r="BN63" s="162">
        <x:f t="shared" si="41"/>
        <x:v>0</x:v>
      </x:c>
      <x:c r="BO63" s="162">
        <x:f t="shared" si="41"/>
        <x:v>0</x:v>
      </x:c>
      <x:c r="BP63" s="162">
        <x:f t="shared" si="41"/>
        <x:v>0</x:v>
      </x:c>
      <x:c r="BQ63" s="162">
        <x:f t="shared" si="41"/>
        <x:v>0</x:v>
      </x:c>
      <x:c r="BR63" s="162">
        <x:f t="shared" si="41"/>
        <x:v>0</x:v>
      </x:c>
      <x:c r="BS63" s="162">
        <x:f t="shared" si="41"/>
        <x:v>0</x:v>
      </x:c>
      <x:c r="BT63" s="162">
        <x:f t="shared" si="41"/>
        <x:v>0</x:v>
      </x:c>
      <x:c r="BU63" s="162">
        <x:f t="shared" si="41"/>
        <x:v>0</x:v>
      </x:c>
      <x:c r="BV63" s="286" t="s">
        <x:v>675</x:v>
      </x:c>
      <x:c r="BW63" s="112">
        <x:f t="shared" ref="BW63:CW63" si="42">SUM(BW64:BW79)</x:f>
        <x:v>0</x:v>
      </x:c>
      <x:c r="BX63" s="112">
        <x:f t="shared" si="42"/>
        <x:v>0</x:v>
      </x:c>
      <x:c r="BY63" s="162">
        <x:f t="shared" si="42"/>
        <x:v>0</x:v>
      </x:c>
      <x:c r="BZ63" s="112">
        <x:f t="shared" si="42"/>
        <x:v>0</x:v>
      </x:c>
      <x:c r="CA63" s="162">
        <x:f t="shared" si="42"/>
        <x:v>0</x:v>
      </x:c>
      <x:c r="CB63" s="112">
        <x:f t="shared" si="42"/>
        <x:v>0</x:v>
      </x:c>
      <x:c r="CC63" s="162">
        <x:f t="shared" si="42"/>
        <x:v>0</x:v>
      </x:c>
      <x:c r="CD63" s="112">
        <x:f t="shared" si="42"/>
        <x:v>0</x:v>
      </x:c>
      <x:c r="CE63" s="112">
        <x:f t="shared" si="42"/>
        <x:v>0</x:v>
      </x:c>
      <x:c r="CF63" s="162">
        <x:f t="shared" si="42"/>
        <x:v>0</x:v>
      </x:c>
      <x:c r="CG63" s="112">
        <x:f t="shared" si="42"/>
        <x:v>0</x:v>
      </x:c>
      <x:c r="CH63" s="112">
        <x:f t="shared" si="42"/>
        <x:v>0</x:v>
      </x:c>
      <x:c r="CI63" s="112">
        <x:f t="shared" si="42"/>
        <x:v>0</x:v>
      </x:c>
      <x:c r="CJ63" s="112">
        <x:f t="shared" si="42"/>
        <x:v>1</x:v>
      </x:c>
      <x:c r="CK63" s="112">
        <x:f t="shared" si="42"/>
        <x:v>0</x:v>
      </x:c>
      <x:c r="CL63" s="112">
        <x:f t="shared" si="42"/>
        <x:v>0</x:v>
      </x:c>
      <x:c r="CM63" s="112">
        <x:f t="shared" si="42"/>
        <x:v>0</x:v>
      </x:c>
      <x:c r="CN63" s="112">
        <x:f t="shared" si="42"/>
        <x:v>0</x:v>
      </x:c>
      <x:c r="CO63" s="112">
        <x:f t="shared" si="42"/>
        <x:v>0</x:v>
      </x:c>
      <x:c r="CP63" s="162">
        <x:f t="shared" si="42"/>
        <x:v>0</x:v>
      </x:c>
      <x:c r="CQ63" s="112">
        <x:f t="shared" si="42"/>
        <x:v>5</x:v>
      </x:c>
      <x:c r="CR63" s="162">
        <x:f t="shared" si="42"/>
        <x:v>322.90000000000003</x:v>
      </x:c>
      <x:c r="CS63" s="112">
        <x:f t="shared" si="42"/>
        <x:v>41</x:v>
      </x:c>
      <x:c r="CT63" s="112">
        <x:f t="shared" si="42"/>
        <x:v>0</x:v>
      </x:c>
      <x:c r="CU63" s="112">
        <x:f t="shared" si="42"/>
        <x:v>13</x:v>
      </x:c>
      <x:c r="CV63" s="112">
        <x:f t="shared" si="42"/>
        <x:v>4</x:v>
      </x:c>
      <x:c r="CW63" s="112">
        <x:f t="shared" si="42"/>
        <x:v>1</x:v>
      </x:c>
      <x:c r="CX63" s="112">
        <x:f>SUM(CX64:CX79)</x:f>
        <x:v>1</x:v>
      </x:c>
      <x:c r="CY63" s="286" t="s">
        <x:v>675</x:v>
      </x:c>
      <x:c r="CZ63" s="112"/>
      <x:c r="DA63" s="162"/>
      <x:c r="DB63" s="112"/>
      <x:c r="DC63" s="162"/>
      <x:c r="DD63" s="112"/>
      <x:c r="DE63" s="162"/>
      <x:c r="DF63" s="112"/>
      <x:c r="DG63" s="163"/>
    </x:row>
    <x:row r="64" spans="1:111" customHeight="1">
      <x:c r="A64" s="513" t="s">
        <x:v>1962</x:v>
      </x:c>
      <x:c r="B64" s="115"/>
      <x:c r="C64" s="162"/>
      <x:c r="D64" s="112"/>
      <x:c r="E64" s="162"/>
      <x:c r="F64" s="112"/>
      <x:c r="G64" s="162"/>
      <x:c r="H64" s="112"/>
      <x:c r="I64" s="162"/>
      <x:c r="J64" s="112"/>
      <x:c r="K64" s="112"/>
      <x:c r="L64" s="162"/>
      <x:c r="M64" s="112"/>
      <x:c r="N64" s="112"/>
      <x:c r="O64" s="112"/>
      <x:c r="P64" s="112"/>
      <x:c r="Q64" s="112"/>
      <x:c r="R64" s="162"/>
      <x:c r="S64" s="112">
        <x:v>1</x:v>
      </x:c>
      <x:c r="T64" s="162">
        <x:v>16</x:v>
      </x:c>
      <x:c r="U64" s="112"/>
      <x:c r="V64" s="162"/>
      <x:c r="W64" s="112"/>
      <x:c r="X64" s="112">
        <x:v>12</x:v>
      </x:c>
      <x:c r="Y64" s="112">
        <x:v>2</x:v>
      </x:c>
      <x:c r="Z64" s="112">
        <x:v>5</x:v>
      </x:c>
      <x:c r="AA64" s="112"/>
      <x:c r="AB64" s="112"/>
      <x:c r="AC64" s="112"/>
      <x:c r="AD64" s="112"/>
      <x:c r="AE64" s="112"/>
      <x:c r="AF64" s="112"/>
      <x:c r="AG64" s="112"/>
      <x:c r="AH64" s="112"/>
      <x:c r="AI64" s="112"/>
      <x:c r="AJ64" s="112"/>
      <x:c r="AK64" s="112"/>
      <x:c r="AL64" s="513" t="s">
        <x:v>1962</x:v>
      </x:c>
      <x:c r="AM64" s="112"/>
      <x:c r="AN64" s="162"/>
      <x:c r="AO64" s="112"/>
      <x:c r="AP64" s="112"/>
      <x:c r="AQ64" s="112"/>
      <x:c r="AR64" s="162"/>
      <x:c r="AS64" s="112"/>
      <x:c r="AT64" s="162"/>
      <x:c r="AU64" s="112"/>
      <x:c r="AV64" s="112"/>
      <x:c r="AW64" s="112"/>
      <x:c r="AX64" s="112"/>
      <x:c r="AY64" s="112"/>
      <x:c r="AZ64" s="112"/>
      <x:c r="BA64" s="162"/>
      <x:c r="BB64" s="112"/>
      <x:c r="BC64" s="112"/>
      <x:c r="BD64" s="112"/>
      <x:c r="BE64" s="112">
        <x:v>1</x:v>
      </x:c>
      <x:c r="BF64" s="112">
        <x:v>2</x:v>
      </x:c>
      <x:c r="BG64" s="112"/>
      <x:c r="BH64" s="112"/>
      <x:c r="BI64" s="112"/>
      <x:c r="BJ64" s="162"/>
      <x:c r="BK64" s="112"/>
      <x:c r="BL64" s="162"/>
      <x:c r="BM64" s="112"/>
      <x:c r="BN64" s="162"/>
      <x:c r="BO64" s="112"/>
      <x:c r="BP64" s="162"/>
      <x:c r="BQ64" s="112"/>
      <x:c r="BR64" s="112"/>
      <x:c r="BS64" s="112"/>
      <x:c r="BT64" s="112"/>
      <x:c r="BU64" s="112"/>
      <x:c r="BV64" s="513" t="s">
        <x:v>1962</x:v>
      </x:c>
      <x:c r="BW64" s="112"/>
      <x:c r="BX64" s="112"/>
      <x:c r="BY64" s="162"/>
      <x:c r="BZ64" s="112"/>
      <x:c r="CA64" s="162"/>
      <x:c r="CB64" s="112"/>
      <x:c r="CC64" s="162"/>
      <x:c r="CD64" s="112"/>
      <x:c r="CE64" s="112"/>
      <x:c r="CF64" s="162"/>
      <x:c r="CG64" s="112"/>
      <x:c r="CH64" s="112"/>
      <x:c r="CI64" s="112"/>
      <x:c r="CJ64" s="112"/>
      <x:c r="CK64" s="112"/>
      <x:c r="CL64" s="112"/>
      <x:c r="CM64" s="112"/>
      <x:c r="CN64" s="112"/>
      <x:c r="CO64" s="112"/>
      <x:c r="CP64" s="162"/>
      <x:c r="CQ64" s="112"/>
      <x:c r="CR64" s="162"/>
      <x:c r="CS64" s="112">
        <x:v>3</x:v>
      </x:c>
      <x:c r="CT64" s="112"/>
      <x:c r="CU64" s="112"/>
      <x:c r="CV64" s="112"/>
      <x:c r="CW64" s="112">
        <x:v>1</x:v>
      </x:c>
      <x:c r="CX64" s="112">
        <x:v>1</x:v>
      </x:c>
      <x:c r="CY64" s="513" t="s">
        <x:v>1962</x:v>
      </x:c>
      <x:c r="CZ64" s="112"/>
      <x:c r="DA64" s="162"/>
      <x:c r="DB64" s="112"/>
      <x:c r="DC64" s="162"/>
      <x:c r="DD64" s="112"/>
      <x:c r="DE64" s="162"/>
      <x:c r="DF64" s="112"/>
      <x:c r="DG64" s="163"/>
    </x:row>
    <x:row r="65" spans="1:111" customHeight="1">
      <x:c r="A65" s="513" t="s">
        <x:v>1865</x:v>
      </x:c>
      <x:c r="B65" s="115"/>
      <x:c r="C65" s="162"/>
      <x:c r="D65" s="112"/>
      <x:c r="E65" s="162"/>
      <x:c r="F65" s="112"/>
      <x:c r="G65" s="162"/>
      <x:c r="H65" s="112"/>
      <x:c r="I65" s="162"/>
      <x:c r="J65" s="112">
        <x:v>1</x:v>
      </x:c>
      <x:c r="K65" s="112"/>
      <x:c r="L65" s="162"/>
      <x:c r="M65" s="112">
        <x:v>1</x:v>
      </x:c>
      <x:c r="N65" s="112"/>
      <x:c r="O65" s="112">
        <x:v>3</x:v>
      </x:c>
      <x:c r="P65" s="112">
        <x:v>3</x:v>
      </x:c>
      <x:c r="Q65" s="112"/>
      <x:c r="R65" s="162"/>
      <x:c r="S65" s="112"/>
      <x:c r="T65" s="162"/>
      <x:c r="U65" s="112"/>
      <x:c r="V65" s="162"/>
      <x:c r="W65" s="112"/>
      <x:c r="X65" s="112">
        <x:v>6</x:v>
      </x:c>
      <x:c r="Y65" s="112">
        <x:v>1</x:v>
      </x:c>
      <x:c r="Z65" s="112">
        <x:v>3</x:v>
      </x:c>
      <x:c r="AA65" s="112"/>
      <x:c r="AB65" s="112"/>
      <x:c r="AC65" s="112"/>
      <x:c r="AD65" s="112"/>
      <x:c r="AE65" s="112"/>
      <x:c r="AF65" s="112"/>
      <x:c r="AG65" s="112">
        <x:v>1</x:v>
      </x:c>
      <x:c r="AH65" s="112"/>
      <x:c r="AI65" s="112"/>
      <x:c r="AJ65" s="112"/>
      <x:c r="AK65" s="112"/>
      <x:c r="AL65" s="513" t="s">
        <x:v>1865</x:v>
      </x:c>
      <x:c r="AM65" s="112"/>
      <x:c r="AN65" s="162"/>
      <x:c r="AO65" s="112"/>
      <x:c r="AP65" s="112"/>
      <x:c r="AQ65" s="112"/>
      <x:c r="AR65" s="162"/>
      <x:c r="AS65" s="112"/>
      <x:c r="AT65" s="162"/>
      <x:c r="AU65" s="112"/>
      <x:c r="AV65" s="112"/>
      <x:c r="AW65" s="112"/>
      <x:c r="AX65" s="112"/>
      <x:c r="AY65" s="112"/>
      <x:c r="AZ65" s="112"/>
      <x:c r="BA65" s="162"/>
      <x:c r="BB65" s="112"/>
      <x:c r="BC65" s="112"/>
      <x:c r="BD65" s="112"/>
      <x:c r="BE65" s="112"/>
      <x:c r="BF65" s="112">
        <x:v>5</x:v>
      </x:c>
      <x:c r="BG65" s="112"/>
      <x:c r="BH65" s="112"/>
      <x:c r="BI65" s="112"/>
      <x:c r="BJ65" s="162"/>
      <x:c r="BK65" s="112"/>
      <x:c r="BL65" s="162"/>
      <x:c r="BM65" s="112"/>
      <x:c r="BN65" s="162"/>
      <x:c r="BO65" s="112"/>
      <x:c r="BP65" s="162"/>
      <x:c r="BQ65" s="112"/>
      <x:c r="BR65" s="112"/>
      <x:c r="BS65" s="112"/>
      <x:c r="BT65" s="112"/>
      <x:c r="BU65" s="112"/>
      <x:c r="BV65" s="513" t="s">
        <x:v>1865</x:v>
      </x:c>
      <x:c r="BW65" s="112"/>
      <x:c r="BX65" s="112"/>
      <x:c r="BY65" s="162"/>
      <x:c r="BZ65" s="112"/>
      <x:c r="CA65" s="162"/>
      <x:c r="CB65" s="112"/>
      <x:c r="CC65" s="162"/>
      <x:c r="CD65" s="112"/>
      <x:c r="CE65" s="112"/>
      <x:c r="CF65" s="162"/>
      <x:c r="CG65" s="112"/>
      <x:c r="CH65" s="112"/>
      <x:c r="CI65" s="112"/>
      <x:c r="CJ65" s="112">
        <x:v>1</x:v>
      </x:c>
      <x:c r="CK65" s="112"/>
      <x:c r="CL65" s="112"/>
      <x:c r="CM65" s="112"/>
      <x:c r="CN65" s="112"/>
      <x:c r="CO65" s="112"/>
      <x:c r="CP65" s="162"/>
      <x:c r="CQ65" s="112">
        <x:v>2</x:v>
      </x:c>
      <x:c r="CR65" s="162">
        <x:v>119.09999999999999</x:v>
      </x:c>
      <x:c r="CS65" s="112">
        <x:v>4</x:v>
      </x:c>
      <x:c r="CT65" s="112"/>
      <x:c r="CU65" s="112"/>
      <x:c r="CV65" s="112">
        <x:v>4</x:v>
      </x:c>
      <x:c r="CW65" s="112"/>
      <x:c r="CX65" s="112"/>
      <x:c r="CY65" s="513" t="s">
        <x:v>1865</x:v>
      </x:c>
      <x:c r="CZ65" s="112"/>
      <x:c r="DA65" s="162"/>
      <x:c r="DB65" s="112"/>
      <x:c r="DC65" s="162"/>
      <x:c r="DD65" s="694"/>
      <x:c r="DE65" s="713"/>
      <x:c r="DF65" s="112"/>
      <x:c r="DG65" s="163"/>
    </x:row>
    <x:row r="66" spans="1:111" customHeight="1">
      <x:c r="A66" s="513" t="s">
        <x:v>1902</x:v>
      </x:c>
      <x:c r="B66" s="115"/>
      <x:c r="C66" s="162"/>
      <x:c r="D66" s="112"/>
      <x:c r="E66" s="162"/>
      <x:c r="F66" s="112"/>
      <x:c r="G66" s="162"/>
      <x:c r="H66" s="112"/>
      <x:c r="I66" s="162"/>
      <x:c r="J66" s="112">
        <x:v>1</x:v>
      </x:c>
      <x:c r="K66" s="112"/>
      <x:c r="L66" s="162"/>
      <x:c r="M66" s="112"/>
      <x:c r="N66" s="112"/>
      <x:c r="O66" s="112"/>
      <x:c r="P66" s="112"/>
      <x:c r="Q66" s="112"/>
      <x:c r="R66" s="162"/>
      <x:c r="S66" s="112"/>
      <x:c r="T66" s="162"/>
      <x:c r="U66" s="112"/>
      <x:c r="V66" s="162"/>
      <x:c r="W66" s="112"/>
      <x:c r="X66" s="112">
        <x:v>3</x:v>
      </x:c>
      <x:c r="Y66" s="112"/>
      <x:c r="Z66" s="112"/>
      <x:c r="AA66" s="112"/>
      <x:c r="AB66" s="112"/>
      <x:c r="AC66" s="112"/>
      <x:c r="AD66" s="112"/>
      <x:c r="AE66" s="112"/>
      <x:c r="AF66" s="112"/>
      <x:c r="AG66" s="112"/>
      <x:c r="AH66" s="112"/>
      <x:c r="AI66" s="112"/>
      <x:c r="AJ66" s="112"/>
      <x:c r="AK66" s="112"/>
      <x:c r="AL66" s="513" t="s">
        <x:v>1902</x:v>
      </x:c>
      <x:c r="AM66" s="112"/>
      <x:c r="AN66" s="162"/>
      <x:c r="AO66" s="112"/>
      <x:c r="AP66" s="112"/>
      <x:c r="AQ66" s="112"/>
      <x:c r="AR66" s="162"/>
      <x:c r="AS66" s="112"/>
      <x:c r="AT66" s="162"/>
      <x:c r="AU66" s="112"/>
      <x:c r="AV66" s="112"/>
      <x:c r="AW66" s="112"/>
      <x:c r="AX66" s="112"/>
      <x:c r="AY66" s="112"/>
      <x:c r="AZ66" s="112"/>
      <x:c r="BA66" s="162"/>
      <x:c r="BB66" s="112"/>
      <x:c r="BC66" s="112"/>
      <x:c r="BD66" s="112"/>
      <x:c r="BE66" s="112"/>
      <x:c r="BF66" s="112"/>
      <x:c r="BG66" s="112"/>
      <x:c r="BH66" s="112"/>
      <x:c r="BI66" s="112"/>
      <x:c r="BJ66" s="162"/>
      <x:c r="BK66" s="112"/>
      <x:c r="BL66" s="162"/>
      <x:c r="BM66" s="112"/>
      <x:c r="BN66" s="162"/>
      <x:c r="BO66" s="112"/>
      <x:c r="BP66" s="162"/>
      <x:c r="BQ66" s="112"/>
      <x:c r="BR66" s="112"/>
      <x:c r="BS66" s="112"/>
      <x:c r="BT66" s="112"/>
      <x:c r="BU66" s="112"/>
      <x:c r="BV66" s="513" t="s">
        <x:v>1902</x:v>
      </x:c>
      <x:c r="BW66" s="112"/>
      <x:c r="BX66" s="112"/>
      <x:c r="BY66" s="162"/>
      <x:c r="BZ66" s="112"/>
      <x:c r="CA66" s="162"/>
      <x:c r="CB66" s="112"/>
      <x:c r="CC66" s="162"/>
      <x:c r="CD66" s="112"/>
      <x:c r="CE66" s="112"/>
      <x:c r="CF66" s="162"/>
      <x:c r="CG66" s="112"/>
      <x:c r="CH66" s="112"/>
      <x:c r="CI66" s="112"/>
      <x:c r="CJ66" s="112"/>
      <x:c r="CK66" s="112"/>
      <x:c r="CL66" s="112"/>
      <x:c r="CM66" s="112"/>
      <x:c r="CN66" s="112"/>
      <x:c r="CO66" s="112"/>
      <x:c r="CP66" s="162"/>
      <x:c r="CQ66" s="112"/>
      <x:c r="CR66" s="162"/>
      <x:c r="CS66" s="112"/>
      <x:c r="CT66" s="112"/>
      <x:c r="CU66" s="112"/>
      <x:c r="CV66" s="112"/>
      <x:c r="CW66" s="112"/>
      <x:c r="CX66" s="112"/>
      <x:c r="CY66" s="513" t="s">
        <x:v>1902</x:v>
      </x:c>
      <x:c r="CZ66" s="112"/>
      <x:c r="DA66" s="162"/>
      <x:c r="DB66" s="112"/>
      <x:c r="DC66" s="162"/>
      <x:c r="DD66" s="112"/>
      <x:c r="DE66" s="162"/>
      <x:c r="DF66" s="112"/>
      <x:c r="DG66" s="163"/>
    </x:row>
    <x:row r="67" spans="1:111" customHeight="1">
      <x:c r="A67" s="513" t="s">
        <x:v>212</x:v>
      </x:c>
      <x:c r="B67" s="746"/>
      <x:c r="C67" s="162"/>
      <x:c r="D67" s="112"/>
      <x:c r="E67" s="162"/>
      <x:c r="F67" s="112"/>
      <x:c r="G67" s="162"/>
      <x:c r="H67" s="747"/>
      <x:c r="I67" s="162"/>
      <x:c r="J67" s="112">
        <x:v>1</x:v>
      </x:c>
      <x:c r="K67" s="112"/>
      <x:c r="L67" s="162"/>
      <x:c r="M67" s="112"/>
      <x:c r="N67" s="112"/>
      <x:c r="O67" s="112"/>
      <x:c r="P67" s="112"/>
      <x:c r="Q67" s="747"/>
      <x:c r="R67" s="162"/>
      <x:c r="S67" s="112"/>
      <x:c r="T67" s="162"/>
      <x:c r="U67" s="112"/>
      <x:c r="V67" s="162"/>
      <x:c r="W67" s="112"/>
      <x:c r="X67" s="112">
        <x:v>6</x:v>
      </x:c>
      <x:c r="Y67" s="112"/>
      <x:c r="Z67" s="112"/>
      <x:c r="AA67" s="747"/>
      <x:c r="AB67" s="112"/>
      <x:c r="AC67" s="112"/>
      <x:c r="AD67" s="112"/>
      <x:c r="AE67" s="112"/>
      <x:c r="AF67" s="112"/>
      <x:c r="AG67" s="112"/>
      <x:c r="AH67" s="112"/>
      <x:c r="AI67" s="112"/>
      <x:c r="AJ67" s="112"/>
      <x:c r="AK67" s="112"/>
      <x:c r="AL67" s="513" t="s">
        <x:v>212</x:v>
      </x:c>
      <x:c r="AM67" s="747"/>
      <x:c r="AN67" s="162"/>
      <x:c r="AO67" s="112"/>
      <x:c r="AP67" s="112"/>
      <x:c r="AQ67" s="112"/>
      <x:c r="AR67" s="162"/>
      <x:c r="AS67" s="112"/>
      <x:c r="AT67" s="162"/>
      <x:c r="AU67" s="112"/>
      <x:c r="AV67" s="112"/>
      <x:c r="AW67" s="112"/>
      <x:c r="AX67" s="112"/>
      <x:c r="AY67" s="112"/>
      <x:c r="AZ67" s="112"/>
      <x:c r="BA67" s="162"/>
      <x:c r="BB67" s="112"/>
      <x:c r="BC67" s="112"/>
      <x:c r="BD67" s="747"/>
      <x:c r="BE67" s="112"/>
      <x:c r="BF67" s="112"/>
      <x:c r="BG67" s="112"/>
      <x:c r="BH67" s="112"/>
      <x:c r="BI67" s="747"/>
      <x:c r="BJ67" s="162"/>
      <x:c r="BK67" s="112"/>
      <x:c r="BL67" s="162"/>
      <x:c r="BM67" s="112"/>
      <x:c r="BN67" s="162"/>
      <x:c r="BO67" s="112"/>
      <x:c r="BP67" s="162"/>
      <x:c r="BQ67" s="112"/>
      <x:c r="BR67" s="112"/>
      <x:c r="BS67" s="112"/>
      <x:c r="BT67" s="112"/>
      <x:c r="BU67" s="112"/>
      <x:c r="BV67" s="513" t="s">
        <x:v>212</x:v>
      </x:c>
      <x:c r="BW67" s="747"/>
      <x:c r="BX67" s="112"/>
      <x:c r="BY67" s="162"/>
      <x:c r="BZ67" s="112"/>
      <x:c r="CA67" s="162"/>
      <x:c r="CB67" s="112"/>
      <x:c r="CC67" s="162"/>
      <x:c r="CD67" s="112"/>
      <x:c r="CE67" s="112"/>
      <x:c r="CF67" s="162"/>
      <x:c r="CG67" s="112"/>
      <x:c r="CH67" s="747"/>
      <x:c r="CI67" s="112"/>
      <x:c r="CJ67" s="112"/>
      <x:c r="CK67" s="112"/>
      <x:c r="CL67" s="112"/>
      <x:c r="CM67" s="112"/>
      <x:c r="CN67" s="112"/>
      <x:c r="CO67" s="747"/>
      <x:c r="CP67" s="162"/>
      <x:c r="CQ67" s="112"/>
      <x:c r="CR67" s="162"/>
      <x:c r="CS67" s="112"/>
      <x:c r="CT67" s="112"/>
      <x:c r="CU67" s="112"/>
      <x:c r="CV67" s="112"/>
      <x:c r="CW67" s="112"/>
      <x:c r="CX67" s="112"/>
      <x:c r="CY67" s="513" t="s">
        <x:v>212</x:v>
      </x:c>
      <x:c r="CZ67" s="112"/>
      <x:c r="DA67" s="162"/>
      <x:c r="DB67" s="112"/>
      <x:c r="DC67" s="162"/>
      <x:c r="DD67" s="112"/>
      <x:c r="DE67" s="162"/>
      <x:c r="DF67" s="112"/>
      <x:c r="DG67" s="163"/>
    </x:row>
    <x:row r="68" spans="1:111" customHeight="1">
      <x:c r="A68" s="513" t="s">
        <x:v>1966</x:v>
      </x:c>
      <x:c r="B68" s="746"/>
      <x:c r="C68" s="162"/>
      <x:c r="D68" s="112"/>
      <x:c r="E68" s="162"/>
      <x:c r="F68" s="112"/>
      <x:c r="G68" s="162"/>
      <x:c r="H68" s="747"/>
      <x:c r="I68" s="162"/>
      <x:c r="J68" s="112">
        <x:v>1</x:v>
      </x:c>
      <x:c r="K68" s="112"/>
      <x:c r="L68" s="162"/>
      <x:c r="M68" s="112"/>
      <x:c r="N68" s="112"/>
      <x:c r="O68" s="112"/>
      <x:c r="P68" s="112"/>
      <x:c r="Q68" s="747"/>
      <x:c r="R68" s="162"/>
      <x:c r="S68" s="112"/>
      <x:c r="T68" s="162"/>
      <x:c r="U68" s="112"/>
      <x:c r="V68" s="162"/>
      <x:c r="W68" s="112"/>
      <x:c r="X68" s="112">
        <x:v>3</x:v>
      </x:c>
      <x:c r="Y68" s="112"/>
      <x:c r="Z68" s="112"/>
      <x:c r="AA68" s="747"/>
      <x:c r="AB68" s="112"/>
      <x:c r="AC68" s="112"/>
      <x:c r="AD68" s="112"/>
      <x:c r="AE68" s="112"/>
      <x:c r="AF68" s="112"/>
      <x:c r="AG68" s="112"/>
      <x:c r="AH68" s="112"/>
      <x:c r="AI68" s="112"/>
      <x:c r="AJ68" s="112"/>
      <x:c r="AK68" s="112"/>
      <x:c r="AL68" s="513" t="s">
        <x:v>1966</x:v>
      </x:c>
      <x:c r="AM68" s="747"/>
      <x:c r="AN68" s="162"/>
      <x:c r="AO68" s="112"/>
      <x:c r="AP68" s="112"/>
      <x:c r="AQ68" s="112"/>
      <x:c r="AR68" s="162"/>
      <x:c r="AS68" s="112"/>
      <x:c r="AT68" s="162"/>
      <x:c r="AU68" s="112"/>
      <x:c r="AV68" s="112"/>
      <x:c r="AW68" s="112"/>
      <x:c r="AX68" s="112"/>
      <x:c r="AY68" s="112"/>
      <x:c r="AZ68" s="112"/>
      <x:c r="BA68" s="162"/>
      <x:c r="BB68" s="112"/>
      <x:c r="BC68" s="112"/>
      <x:c r="BD68" s="747"/>
      <x:c r="BE68" s="112"/>
      <x:c r="BF68" s="112"/>
      <x:c r="BG68" s="112"/>
      <x:c r="BH68" s="112"/>
      <x:c r="BI68" s="747"/>
      <x:c r="BJ68" s="162"/>
      <x:c r="BK68" s="112"/>
      <x:c r="BL68" s="162"/>
      <x:c r="BM68" s="112"/>
      <x:c r="BN68" s="162"/>
      <x:c r="BO68" s="112"/>
      <x:c r="BP68" s="162"/>
      <x:c r="BQ68" s="112"/>
      <x:c r="BR68" s="112"/>
      <x:c r="BS68" s="112"/>
      <x:c r="BT68" s="112"/>
      <x:c r="BU68" s="112"/>
      <x:c r="BV68" s="513" t="s">
        <x:v>1966</x:v>
      </x:c>
      <x:c r="BW68" s="747"/>
      <x:c r="BX68" s="112"/>
      <x:c r="BY68" s="162"/>
      <x:c r="BZ68" s="112"/>
      <x:c r="CA68" s="162"/>
      <x:c r="CB68" s="112"/>
      <x:c r="CC68" s="162"/>
      <x:c r="CD68" s="112"/>
      <x:c r="CE68" s="112"/>
      <x:c r="CF68" s="162"/>
      <x:c r="CG68" s="112"/>
      <x:c r="CH68" s="747"/>
      <x:c r="CI68" s="112"/>
      <x:c r="CJ68" s="112"/>
      <x:c r="CK68" s="112"/>
      <x:c r="CL68" s="112"/>
      <x:c r="CM68" s="112"/>
      <x:c r="CN68" s="112"/>
      <x:c r="CO68" s="747"/>
      <x:c r="CP68" s="162"/>
      <x:c r="CQ68" s="112"/>
      <x:c r="CR68" s="162"/>
      <x:c r="CS68" s="112"/>
      <x:c r="CT68" s="112"/>
      <x:c r="CU68" s="112"/>
      <x:c r="CV68" s="112"/>
      <x:c r="CW68" s="112"/>
      <x:c r="CX68" s="112"/>
      <x:c r="CY68" s="513" t="s">
        <x:v>1966</x:v>
      </x:c>
      <x:c r="CZ68" s="112"/>
      <x:c r="DA68" s="162"/>
      <x:c r="DB68" s="112"/>
      <x:c r="DC68" s="162"/>
      <x:c r="DD68" s="112"/>
      <x:c r="DE68" s="162"/>
      <x:c r="DF68" s="112"/>
      <x:c r="DG68" s="163"/>
    </x:row>
    <x:row r="69" spans="1:111" customHeight="1">
      <x:c r="A69" s="513" t="s">
        <x:v>1934</x:v>
      </x:c>
      <x:c r="B69" s="746"/>
      <x:c r="C69" s="162"/>
      <x:c r="D69" s="112"/>
      <x:c r="E69" s="162"/>
      <x:c r="F69" s="112"/>
      <x:c r="G69" s="162"/>
      <x:c r="H69" s="747"/>
      <x:c r="I69" s="162"/>
      <x:c r="J69" s="112">
        <x:v>1</x:v>
      </x:c>
      <x:c r="K69" s="112"/>
      <x:c r="L69" s="162"/>
      <x:c r="M69" s="112"/>
      <x:c r="N69" s="112"/>
      <x:c r="O69" s="112"/>
      <x:c r="P69" s="112"/>
      <x:c r="Q69" s="747"/>
      <x:c r="R69" s="162"/>
      <x:c r="S69" s="112"/>
      <x:c r="T69" s="162"/>
      <x:c r="U69" s="112"/>
      <x:c r="V69" s="162"/>
      <x:c r="W69" s="112"/>
      <x:c r="X69" s="112">
        <x:v>4</x:v>
      </x:c>
      <x:c r="Y69" s="112"/>
      <x:c r="Z69" s="112"/>
      <x:c r="AA69" s="747"/>
      <x:c r="AB69" s="112"/>
      <x:c r="AC69" s="112"/>
      <x:c r="AD69" s="112"/>
      <x:c r="AE69" s="112"/>
      <x:c r="AF69" s="112"/>
      <x:c r="AG69" s="112"/>
      <x:c r="AH69" s="112"/>
      <x:c r="AI69" s="112"/>
      <x:c r="AJ69" s="112"/>
      <x:c r="AK69" s="112"/>
      <x:c r="AL69" s="513" t="s">
        <x:v>1934</x:v>
      </x:c>
      <x:c r="AM69" s="747"/>
      <x:c r="AN69" s="162"/>
      <x:c r="AO69" s="112"/>
      <x:c r="AP69" s="112"/>
      <x:c r="AQ69" s="112"/>
      <x:c r="AR69" s="162"/>
      <x:c r="AS69" s="112"/>
      <x:c r="AT69" s="162"/>
      <x:c r="AU69" s="112"/>
      <x:c r="AV69" s="112"/>
      <x:c r="AW69" s="112"/>
      <x:c r="AX69" s="112"/>
      <x:c r="AY69" s="112"/>
      <x:c r="AZ69" s="112"/>
      <x:c r="BA69" s="162"/>
      <x:c r="BB69" s="112"/>
      <x:c r="BC69" s="112"/>
      <x:c r="BD69" s="747"/>
      <x:c r="BE69" s="112"/>
      <x:c r="BF69" s="112">
        <x:v>6</x:v>
      </x:c>
      <x:c r="BG69" s="112"/>
      <x:c r="BH69" s="112"/>
      <x:c r="BI69" s="747"/>
      <x:c r="BJ69" s="162"/>
      <x:c r="BK69" s="112"/>
      <x:c r="BL69" s="162"/>
      <x:c r="BM69" s="112"/>
      <x:c r="BN69" s="162"/>
      <x:c r="BO69" s="112"/>
      <x:c r="BP69" s="162"/>
      <x:c r="BQ69" s="112"/>
      <x:c r="BR69" s="112"/>
      <x:c r="BS69" s="112"/>
      <x:c r="BT69" s="112"/>
      <x:c r="BU69" s="112"/>
      <x:c r="BV69" s="513" t="s">
        <x:v>1934</x:v>
      </x:c>
      <x:c r="BW69" s="747"/>
      <x:c r="BX69" s="112"/>
      <x:c r="BY69" s="162"/>
      <x:c r="BZ69" s="112"/>
      <x:c r="CA69" s="162"/>
      <x:c r="CB69" s="112"/>
      <x:c r="CC69" s="162"/>
      <x:c r="CD69" s="112"/>
      <x:c r="CE69" s="112"/>
      <x:c r="CF69" s="162"/>
      <x:c r="CG69" s="112"/>
      <x:c r="CH69" s="747"/>
      <x:c r="CI69" s="112"/>
      <x:c r="CJ69" s="112"/>
      <x:c r="CK69" s="112"/>
      <x:c r="CL69" s="112"/>
      <x:c r="CM69" s="112"/>
      <x:c r="CN69" s="112"/>
      <x:c r="CO69" s="747"/>
      <x:c r="CP69" s="162"/>
      <x:c r="CQ69" s="112">
        <x:v>1</x:v>
      </x:c>
      <x:c r="CR69" s="162">
        <x:v>72</x:v>
      </x:c>
      <x:c r="CS69" s="112"/>
      <x:c r="CT69" s="112"/>
      <x:c r="CU69" s="112"/>
      <x:c r="CV69" s="112"/>
      <x:c r="CW69" s="112"/>
      <x:c r="CX69" s="112"/>
      <x:c r="CY69" s="513" t="s">
        <x:v>1934</x:v>
      </x:c>
      <x:c r="CZ69" s="112"/>
      <x:c r="DA69" s="162"/>
      <x:c r="DB69" s="112"/>
      <x:c r="DC69" s="162"/>
      <x:c r="DD69" s="112"/>
      <x:c r="DE69" s="162"/>
      <x:c r="DF69" s="112"/>
      <x:c r="DG69" s="163"/>
    </x:row>
    <x:row r="70" spans="1:111" customHeight="1">
      <x:c r="A70" s="513" t="s">
        <x:v>1946</x:v>
      </x:c>
      <x:c r="B70" s="115"/>
      <x:c r="C70" s="162"/>
      <x:c r="D70" s="112"/>
      <x:c r="E70" s="162"/>
      <x:c r="F70" s="112"/>
      <x:c r="G70" s="162"/>
      <x:c r="H70" s="112"/>
      <x:c r="I70" s="162"/>
      <x:c r="J70" s="112"/>
      <x:c r="K70" s="112"/>
      <x:c r="L70" s="162"/>
      <x:c r="M70" s="112"/>
      <x:c r="N70" s="112"/>
      <x:c r="O70" s="112"/>
      <x:c r="P70" s="112"/>
      <x:c r="Q70" s="112"/>
      <x:c r="R70" s="162"/>
      <x:c r="S70" s="112"/>
      <x:c r="T70" s="162"/>
      <x:c r="U70" s="112"/>
      <x:c r="V70" s="162"/>
      <x:c r="W70" s="112"/>
      <x:c r="X70" s="112">
        <x:v>3</x:v>
      </x:c>
      <x:c r="Y70" s="112"/>
      <x:c r="Z70" s="112"/>
      <x:c r="AA70" s="112"/>
      <x:c r="AB70" s="112"/>
      <x:c r="AC70" s="112"/>
      <x:c r="AD70" s="112"/>
      <x:c r="AE70" s="112"/>
      <x:c r="AF70" s="112"/>
      <x:c r="AG70" s="112"/>
      <x:c r="AH70" s="112"/>
      <x:c r="AI70" s="112"/>
      <x:c r="AJ70" s="112"/>
      <x:c r="AK70" s="112"/>
      <x:c r="AL70" s="513" t="s">
        <x:v>1946</x:v>
      </x:c>
      <x:c r="AM70" s="112"/>
      <x:c r="AN70" s="162"/>
      <x:c r="AO70" s="112"/>
      <x:c r="AP70" s="112"/>
      <x:c r="AQ70" s="112"/>
      <x:c r="AR70" s="162"/>
      <x:c r="AS70" s="112"/>
      <x:c r="AT70" s="162"/>
      <x:c r="AU70" s="112"/>
      <x:c r="AV70" s="112"/>
      <x:c r="AW70" s="112"/>
      <x:c r="AX70" s="112"/>
      <x:c r="AY70" s="112"/>
      <x:c r="AZ70" s="112"/>
      <x:c r="BA70" s="162"/>
      <x:c r="BB70" s="112"/>
      <x:c r="BC70" s="112"/>
      <x:c r="BD70" s="112"/>
      <x:c r="BE70" s="112"/>
      <x:c r="BF70" s="112"/>
      <x:c r="BG70" s="112"/>
      <x:c r="BH70" s="112"/>
      <x:c r="BI70" s="112"/>
      <x:c r="BJ70" s="162"/>
      <x:c r="BK70" s="112"/>
      <x:c r="BL70" s="162"/>
      <x:c r="BM70" s="112"/>
      <x:c r="BN70" s="162"/>
      <x:c r="BO70" s="112"/>
      <x:c r="BP70" s="162"/>
      <x:c r="BQ70" s="112"/>
      <x:c r="BR70" s="112"/>
      <x:c r="BS70" s="112"/>
      <x:c r="BT70" s="112"/>
      <x:c r="BU70" s="112"/>
      <x:c r="BV70" s="513" t="s">
        <x:v>1946</x:v>
      </x:c>
      <x:c r="BW70" s="112"/>
      <x:c r="BX70" s="112"/>
      <x:c r="BY70" s="162"/>
      <x:c r="BZ70" s="112"/>
      <x:c r="CA70" s="162"/>
      <x:c r="CB70" s="112"/>
      <x:c r="CC70" s="162"/>
      <x:c r="CD70" s="112"/>
      <x:c r="CE70" s="112"/>
      <x:c r="CF70" s="162"/>
      <x:c r="CG70" s="112"/>
      <x:c r="CH70" s="112"/>
      <x:c r="CI70" s="112"/>
      <x:c r="CJ70" s="112"/>
      <x:c r="CK70" s="112"/>
      <x:c r="CL70" s="112"/>
      <x:c r="CM70" s="112"/>
      <x:c r="CN70" s="112"/>
      <x:c r="CO70" s="112"/>
      <x:c r="CP70" s="162"/>
      <x:c r="CQ70" s="112"/>
      <x:c r="CR70" s="162"/>
      <x:c r="CS70" s="112">
        <x:v>6</x:v>
      </x:c>
      <x:c r="CT70" s="112"/>
      <x:c r="CU70" s="112"/>
      <x:c r="CV70" s="112"/>
      <x:c r="CW70" s="112"/>
      <x:c r="CX70" s="112"/>
      <x:c r="CY70" s="513" t="s">
        <x:v>1946</x:v>
      </x:c>
      <x:c r="CZ70" s="112"/>
      <x:c r="DA70" s="162"/>
      <x:c r="DB70" s="112"/>
      <x:c r="DC70" s="162"/>
      <x:c r="DD70" s="694"/>
      <x:c r="DE70" s="713"/>
      <x:c r="DF70" s="112"/>
      <x:c r="DG70" s="163"/>
    </x:row>
    <x:row r="71" spans="1:111" customHeight="1">
      <x:c r="A71" s="513" t="s">
        <x:v>1908</x:v>
      </x:c>
      <x:c r="B71" s="115"/>
      <x:c r="C71" s="162"/>
      <x:c r="D71" s="112"/>
      <x:c r="E71" s="162"/>
      <x:c r="F71" s="112"/>
      <x:c r="G71" s="162"/>
      <x:c r="H71" s="112"/>
      <x:c r="I71" s="162"/>
      <x:c r="J71" s="112"/>
      <x:c r="K71" s="112"/>
      <x:c r="L71" s="162"/>
      <x:c r="M71" s="112"/>
      <x:c r="N71" s="112"/>
      <x:c r="O71" s="112"/>
      <x:c r="P71" s="112"/>
      <x:c r="Q71" s="112"/>
      <x:c r="R71" s="162"/>
      <x:c r="S71" s="112">
        <x:v>1</x:v>
      </x:c>
      <x:c r="T71" s="162">
        <x:v>10</x:v>
      </x:c>
      <x:c r="U71" s="112"/>
      <x:c r="V71" s="162"/>
      <x:c r="W71" s="112"/>
      <x:c r="X71" s="112"/>
      <x:c r="Y71" s="112"/>
      <x:c r="Z71" s="112"/>
      <x:c r="AA71" s="112"/>
      <x:c r="AB71" s="112"/>
      <x:c r="AC71" s="112"/>
      <x:c r="AD71" s="112"/>
      <x:c r="AE71" s="112"/>
      <x:c r="AF71" s="112"/>
      <x:c r="AG71" s="112"/>
      <x:c r="AH71" s="112"/>
      <x:c r="AI71" s="112"/>
      <x:c r="AJ71" s="112"/>
      <x:c r="AK71" s="112"/>
      <x:c r="AL71" s="513" t="s">
        <x:v>1908</x:v>
      </x:c>
      <x:c r="AM71" s="112"/>
      <x:c r="AN71" s="162"/>
      <x:c r="AO71" s="112"/>
      <x:c r="AP71" s="112"/>
      <x:c r="AQ71" s="112"/>
      <x:c r="AR71" s="162"/>
      <x:c r="AS71" s="112"/>
      <x:c r="AT71" s="162"/>
      <x:c r="AU71" s="112"/>
      <x:c r="AV71" s="112"/>
      <x:c r="AW71" s="112"/>
      <x:c r="AX71" s="112"/>
      <x:c r="AY71" s="112"/>
      <x:c r="AZ71" s="112"/>
      <x:c r="BA71" s="162"/>
      <x:c r="BB71" s="112"/>
      <x:c r="BC71" s="112"/>
      <x:c r="BD71" s="112"/>
      <x:c r="BE71" s="112">
        <x:v>1</x:v>
      </x:c>
      <x:c r="BF71" s="112">
        <x:v>1</x:v>
      </x:c>
      <x:c r="BG71" s="112"/>
      <x:c r="BH71" s="112"/>
      <x:c r="BI71" s="112"/>
      <x:c r="BJ71" s="162"/>
      <x:c r="BK71" s="112"/>
      <x:c r="BL71" s="162"/>
      <x:c r="BM71" s="112"/>
      <x:c r="BN71" s="162"/>
      <x:c r="BO71" s="112"/>
      <x:c r="BP71" s="162"/>
      <x:c r="BQ71" s="112"/>
      <x:c r="BR71" s="112"/>
      <x:c r="BS71" s="112"/>
      <x:c r="BT71" s="112"/>
      <x:c r="BU71" s="112"/>
      <x:c r="BV71" s="513" t="s">
        <x:v>1908</x:v>
      </x:c>
      <x:c r="BW71" s="112"/>
      <x:c r="BX71" s="112"/>
      <x:c r="BY71" s="162"/>
      <x:c r="BZ71" s="112"/>
      <x:c r="CA71" s="162"/>
      <x:c r="CB71" s="112"/>
      <x:c r="CC71" s="162"/>
      <x:c r="CD71" s="112"/>
      <x:c r="CE71" s="112"/>
      <x:c r="CF71" s="162"/>
      <x:c r="CG71" s="112"/>
      <x:c r="CH71" s="112"/>
      <x:c r="CI71" s="112"/>
      <x:c r="CJ71" s="112"/>
      <x:c r="CK71" s="112"/>
      <x:c r="CL71" s="112"/>
      <x:c r="CM71" s="112"/>
      <x:c r="CN71" s="112"/>
      <x:c r="CO71" s="112"/>
      <x:c r="CP71" s="162"/>
      <x:c r="CQ71" s="112"/>
      <x:c r="CR71" s="162"/>
      <x:c r="CS71" s="112"/>
      <x:c r="CT71" s="112"/>
      <x:c r="CU71" s="112"/>
      <x:c r="CV71" s="112"/>
      <x:c r="CW71" s="112"/>
      <x:c r="CX71" s="112"/>
      <x:c r="CY71" s="513" t="s">
        <x:v>1908</x:v>
      </x:c>
      <x:c r="CZ71" s="112"/>
      <x:c r="DA71" s="162"/>
      <x:c r="DB71" s="112"/>
      <x:c r="DC71" s="162"/>
      <x:c r="DD71" s="694"/>
      <x:c r="DE71" s="713"/>
      <x:c r="DF71" s="112"/>
      <x:c r="DG71" s="163"/>
    </x:row>
    <x:row r="72" spans="1:111" customHeight="1">
      <x:c r="A72" s="513" t="s">
        <x:v>1913</x:v>
      </x:c>
      <x:c r="B72" s="115"/>
      <x:c r="C72" s="162"/>
      <x:c r="D72" s="112"/>
      <x:c r="E72" s="162"/>
      <x:c r="F72" s="112"/>
      <x:c r="G72" s="162"/>
      <x:c r="H72" s="112"/>
      <x:c r="I72" s="162"/>
      <x:c r="J72" s="112"/>
      <x:c r="K72" s="112"/>
      <x:c r="L72" s="162"/>
      <x:c r="M72" s="112"/>
      <x:c r="N72" s="112"/>
      <x:c r="O72" s="112"/>
      <x:c r="P72" s="112"/>
      <x:c r="Q72" s="112"/>
      <x:c r="R72" s="162"/>
      <x:c r="S72" s="112"/>
      <x:c r="T72" s="162"/>
      <x:c r="U72" s="112"/>
      <x:c r="V72" s="162"/>
      <x:c r="W72" s="112"/>
      <x:c r="X72" s="112"/>
      <x:c r="Y72" s="112"/>
      <x:c r="Z72" s="112"/>
      <x:c r="AA72" s="112"/>
      <x:c r="AB72" s="112"/>
      <x:c r="AC72" s="112"/>
      <x:c r="AD72" s="112"/>
      <x:c r="AE72" s="112"/>
      <x:c r="AF72" s="112"/>
      <x:c r="AG72" s="112"/>
      <x:c r="AH72" s="112"/>
      <x:c r="AI72" s="112"/>
      <x:c r="AJ72" s="112"/>
      <x:c r="AK72" s="112"/>
      <x:c r="AL72" s="513" t="s">
        <x:v>1913</x:v>
      </x:c>
      <x:c r="AM72" s="112"/>
      <x:c r="AN72" s="162"/>
      <x:c r="AO72" s="112"/>
      <x:c r="AP72" s="112"/>
      <x:c r="AQ72" s="112"/>
      <x:c r="AR72" s="162"/>
      <x:c r="AS72" s="112"/>
      <x:c r="AT72" s="162"/>
      <x:c r="AU72" s="112"/>
      <x:c r="AV72" s="112"/>
      <x:c r="AW72" s="112"/>
      <x:c r="AX72" s="112"/>
      <x:c r="AY72" s="112"/>
      <x:c r="AZ72" s="112"/>
      <x:c r="BA72" s="162"/>
      <x:c r="BB72" s="112"/>
      <x:c r="BC72" s="112"/>
      <x:c r="BD72" s="112"/>
      <x:c r="BE72" s="112"/>
      <x:c r="BF72" s="112"/>
      <x:c r="BG72" s="112"/>
      <x:c r="BH72" s="112"/>
      <x:c r="BI72" s="112"/>
      <x:c r="BJ72" s="162"/>
      <x:c r="BK72" s="112"/>
      <x:c r="BL72" s="162"/>
      <x:c r="BM72" s="112"/>
      <x:c r="BN72" s="162"/>
      <x:c r="BO72" s="112"/>
      <x:c r="BP72" s="162"/>
      <x:c r="BQ72" s="112"/>
      <x:c r="BR72" s="112"/>
      <x:c r="BS72" s="112"/>
      <x:c r="BT72" s="112"/>
      <x:c r="BU72" s="112"/>
      <x:c r="BV72" s="513" t="s">
        <x:v>1913</x:v>
      </x:c>
      <x:c r="BW72" s="112"/>
      <x:c r="BX72" s="112"/>
      <x:c r="BY72" s="162"/>
      <x:c r="BZ72" s="112"/>
      <x:c r="CA72" s="162"/>
      <x:c r="CB72" s="112"/>
      <x:c r="CC72" s="162"/>
      <x:c r="CD72" s="112"/>
      <x:c r="CE72" s="112"/>
      <x:c r="CF72" s="162"/>
      <x:c r="CG72" s="112"/>
      <x:c r="CH72" s="112"/>
      <x:c r="CI72" s="112"/>
      <x:c r="CJ72" s="112"/>
      <x:c r="CK72" s="112"/>
      <x:c r="CL72" s="112"/>
      <x:c r="CM72" s="112"/>
      <x:c r="CN72" s="112"/>
      <x:c r="CO72" s="112"/>
      <x:c r="CP72" s="162"/>
      <x:c r="CQ72" s="112">
        <x:v>1</x:v>
      </x:c>
      <x:c r="CR72" s="162">
        <x:v>122</x:v>
      </x:c>
      <x:c r="CS72" s="112">
        <x:v>1</x:v>
      </x:c>
      <x:c r="CT72" s="112"/>
      <x:c r="CU72" s="112">
        <x:v>2</x:v>
      </x:c>
      <x:c r="CV72" s="112"/>
      <x:c r="CW72" s="112"/>
      <x:c r="CX72" s="112"/>
      <x:c r="CY72" s="513" t="s">
        <x:v>1913</x:v>
      </x:c>
      <x:c r="CZ72" s="112"/>
      <x:c r="DA72" s="162"/>
      <x:c r="DB72" s="112"/>
      <x:c r="DC72" s="162"/>
      <x:c r="DD72" s="694"/>
      <x:c r="DE72" s="713"/>
      <x:c r="DF72" s="112"/>
      <x:c r="DG72" s="163"/>
    </x:row>
    <x:row r="73" spans="1:111" customHeight="1">
      <x:c r="A73" s="513" t="s">
        <x:v>1903</x:v>
      </x:c>
      <x:c r="B73" s="115"/>
      <x:c r="C73" s="162"/>
      <x:c r="D73" s="112"/>
      <x:c r="E73" s="162"/>
      <x:c r="F73" s="112"/>
      <x:c r="G73" s="162"/>
      <x:c r="H73" s="112"/>
      <x:c r="I73" s="162"/>
      <x:c r="J73" s="112"/>
      <x:c r="K73" s="112"/>
      <x:c r="L73" s="162"/>
      <x:c r="M73" s="112"/>
      <x:c r="N73" s="112"/>
      <x:c r="O73" s="112"/>
      <x:c r="P73" s="112"/>
      <x:c r="Q73" s="112"/>
      <x:c r="R73" s="162"/>
      <x:c r="S73" s="112"/>
      <x:c r="T73" s="162"/>
      <x:c r="U73" s="112"/>
      <x:c r="V73" s="162"/>
      <x:c r="W73" s="112"/>
      <x:c r="X73" s="112"/>
      <x:c r="Y73" s="112"/>
      <x:c r="Z73" s="112"/>
      <x:c r="AA73" s="112"/>
      <x:c r="AB73" s="112"/>
      <x:c r="AC73" s="112"/>
      <x:c r="AD73" s="112"/>
      <x:c r="AE73" s="112"/>
      <x:c r="AF73" s="112"/>
      <x:c r="AG73" s="112"/>
      <x:c r="AH73" s="112"/>
      <x:c r="AI73" s="112"/>
      <x:c r="AJ73" s="112"/>
      <x:c r="AK73" s="112"/>
      <x:c r="AL73" s="513" t="s">
        <x:v>1903</x:v>
      </x:c>
      <x:c r="AM73" s="112"/>
      <x:c r="AN73" s="162"/>
      <x:c r="AO73" s="112"/>
      <x:c r="AP73" s="112"/>
      <x:c r="AQ73" s="112"/>
      <x:c r="AR73" s="162"/>
      <x:c r="AS73" s="112"/>
      <x:c r="AT73" s="162"/>
      <x:c r="AU73" s="112"/>
      <x:c r="AV73" s="112"/>
      <x:c r="AW73" s="112"/>
      <x:c r="AX73" s="112"/>
      <x:c r="AY73" s="112"/>
      <x:c r="AZ73" s="112"/>
      <x:c r="BA73" s="162"/>
      <x:c r="BB73" s="112"/>
      <x:c r="BC73" s="112"/>
      <x:c r="BD73" s="112"/>
      <x:c r="BE73" s="112"/>
      <x:c r="BF73" s="112"/>
      <x:c r="BG73" s="112"/>
      <x:c r="BH73" s="112"/>
      <x:c r="BI73" s="112"/>
      <x:c r="BJ73" s="162"/>
      <x:c r="BK73" s="112"/>
      <x:c r="BL73" s="162"/>
      <x:c r="BM73" s="112"/>
      <x:c r="BN73" s="162"/>
      <x:c r="BO73" s="112"/>
      <x:c r="BP73" s="162"/>
      <x:c r="BQ73" s="112"/>
      <x:c r="BR73" s="112"/>
      <x:c r="BS73" s="112"/>
      <x:c r="BT73" s="112"/>
      <x:c r="BU73" s="112"/>
      <x:c r="BV73" s="513" t="s">
        <x:v>1903</x:v>
      </x:c>
      <x:c r="BW73" s="112"/>
      <x:c r="BX73" s="112"/>
      <x:c r="BY73" s="162"/>
      <x:c r="BZ73" s="112"/>
      <x:c r="CA73" s="162"/>
      <x:c r="CB73" s="112"/>
      <x:c r="CC73" s="162"/>
      <x:c r="CD73" s="112"/>
      <x:c r="CE73" s="112"/>
      <x:c r="CF73" s="162"/>
      <x:c r="CG73" s="112"/>
      <x:c r="CH73" s="112"/>
      <x:c r="CI73" s="112"/>
      <x:c r="CJ73" s="112"/>
      <x:c r="CK73" s="112"/>
      <x:c r="CL73" s="112"/>
      <x:c r="CM73" s="112"/>
      <x:c r="CN73" s="112"/>
      <x:c r="CO73" s="112"/>
      <x:c r="CP73" s="162"/>
      <x:c r="CQ73" s="112"/>
      <x:c r="CR73" s="162"/>
      <x:c r="CS73" s="112">
        <x:v>3</x:v>
      </x:c>
      <x:c r="CT73" s="112"/>
      <x:c r="CU73" s="112">
        <x:v>2</x:v>
      </x:c>
      <x:c r="CV73" s="112"/>
      <x:c r="CW73" s="112"/>
      <x:c r="CX73" s="112"/>
      <x:c r="CY73" s="513" t="s">
        <x:v>1903</x:v>
      </x:c>
      <x:c r="CZ73" s="112"/>
      <x:c r="DA73" s="162"/>
      <x:c r="DB73" s="112"/>
      <x:c r="DC73" s="162"/>
      <x:c r="DD73" s="694"/>
      <x:c r="DE73" s="713"/>
      <x:c r="DF73" s="112"/>
      <x:c r="DG73" s="163"/>
    </x:row>
    <x:row r="74" spans="1:111" customHeight="1">
      <x:c r="A74" s="513" t="s">
        <x:v>1871</x:v>
      </x:c>
      <x:c r="B74" s="115"/>
      <x:c r="C74" s="162"/>
      <x:c r="D74" s="112"/>
      <x:c r="E74" s="162"/>
      <x:c r="F74" s="112"/>
      <x:c r="G74" s="162"/>
      <x:c r="H74" s="112"/>
      <x:c r="I74" s="162"/>
      <x:c r="J74" s="112"/>
      <x:c r="K74" s="112"/>
      <x:c r="L74" s="162"/>
      <x:c r="M74" s="112"/>
      <x:c r="N74" s="112"/>
      <x:c r="O74" s="112"/>
      <x:c r="P74" s="112"/>
      <x:c r="Q74" s="112"/>
      <x:c r="R74" s="162"/>
      <x:c r="S74" s="112"/>
      <x:c r="T74" s="162"/>
      <x:c r="U74" s="112"/>
      <x:c r="V74" s="162"/>
      <x:c r="W74" s="112"/>
      <x:c r="X74" s="112"/>
      <x:c r="Y74" s="112"/>
      <x:c r="Z74" s="112"/>
      <x:c r="AA74" s="112"/>
      <x:c r="AB74" s="112"/>
      <x:c r="AC74" s="112"/>
      <x:c r="AD74" s="112"/>
      <x:c r="AE74" s="112"/>
      <x:c r="AF74" s="112"/>
      <x:c r="AG74" s="112"/>
      <x:c r="AH74" s="112"/>
      <x:c r="AI74" s="112"/>
      <x:c r="AJ74" s="112"/>
      <x:c r="AK74" s="112"/>
      <x:c r="AL74" s="513" t="s">
        <x:v>1871</x:v>
      </x:c>
      <x:c r="AM74" s="112"/>
      <x:c r="AN74" s="162"/>
      <x:c r="AO74" s="112"/>
      <x:c r="AP74" s="112"/>
      <x:c r="AQ74" s="112"/>
      <x:c r="AR74" s="162"/>
      <x:c r="AS74" s="112"/>
      <x:c r="AT74" s="162"/>
      <x:c r="AU74" s="112"/>
      <x:c r="AV74" s="112"/>
      <x:c r="AW74" s="112"/>
      <x:c r="AX74" s="112"/>
      <x:c r="AY74" s="112"/>
      <x:c r="AZ74" s="112"/>
      <x:c r="BA74" s="162"/>
      <x:c r="BB74" s="112"/>
      <x:c r="BC74" s="112"/>
      <x:c r="BD74" s="112"/>
      <x:c r="BE74" s="112"/>
      <x:c r="BF74" s="112"/>
      <x:c r="BG74" s="112"/>
      <x:c r="BH74" s="112"/>
      <x:c r="BI74" s="112"/>
      <x:c r="BJ74" s="162"/>
      <x:c r="BK74" s="112"/>
      <x:c r="BL74" s="162"/>
      <x:c r="BM74" s="112"/>
      <x:c r="BN74" s="162"/>
      <x:c r="BO74" s="112"/>
      <x:c r="BP74" s="162"/>
      <x:c r="BQ74" s="112"/>
      <x:c r="BR74" s="112"/>
      <x:c r="BS74" s="112"/>
      <x:c r="BT74" s="112"/>
      <x:c r="BU74" s="112"/>
      <x:c r="BV74" s="513" t="s">
        <x:v>1871</x:v>
      </x:c>
      <x:c r="BW74" s="112"/>
      <x:c r="BX74" s="112"/>
      <x:c r="BY74" s="162"/>
      <x:c r="BZ74" s="112"/>
      <x:c r="CA74" s="162"/>
      <x:c r="CB74" s="112"/>
      <x:c r="CC74" s="162"/>
      <x:c r="CD74" s="112"/>
      <x:c r="CE74" s="112"/>
      <x:c r="CF74" s="162"/>
      <x:c r="CG74" s="112"/>
      <x:c r="CH74" s="112"/>
      <x:c r="CI74" s="112"/>
      <x:c r="CJ74" s="112"/>
      <x:c r="CK74" s="112"/>
      <x:c r="CL74" s="112"/>
      <x:c r="CM74" s="112"/>
      <x:c r="CN74" s="112"/>
      <x:c r="CO74" s="112"/>
      <x:c r="CP74" s="162"/>
      <x:c r="CQ74" s="112"/>
      <x:c r="CR74" s="162"/>
      <x:c r="CS74" s="112">
        <x:v>3</x:v>
      </x:c>
      <x:c r="CT74" s="112"/>
      <x:c r="CU74" s="112">
        <x:v>2</x:v>
      </x:c>
      <x:c r="CV74" s="112"/>
      <x:c r="CW74" s="112"/>
      <x:c r="CX74" s="112"/>
      <x:c r="CY74" s="513" t="s">
        <x:v>1871</x:v>
      </x:c>
      <x:c r="CZ74" s="112"/>
      <x:c r="DA74" s="162"/>
      <x:c r="DB74" s="112"/>
      <x:c r="DC74" s="162"/>
      <x:c r="DD74" s="694"/>
      <x:c r="DE74" s="713"/>
      <x:c r="DF74" s="112"/>
      <x:c r="DG74" s="163"/>
    </x:row>
    <x:row r="75" spans="1:111" customHeight="1">
      <x:c r="A75" s="513" t="s">
        <x:v>1953</x:v>
      </x:c>
      <x:c r="B75" s="746"/>
      <x:c r="C75" s="162"/>
      <x:c r="D75" s="112"/>
      <x:c r="E75" s="162"/>
      <x:c r="F75" s="112"/>
      <x:c r="G75" s="162"/>
      <x:c r="H75" s="747"/>
      <x:c r="I75" s="162"/>
      <x:c r="J75" s="112"/>
      <x:c r="K75" s="112"/>
      <x:c r="L75" s="162"/>
      <x:c r="M75" s="112"/>
      <x:c r="N75" s="112"/>
      <x:c r="O75" s="112"/>
      <x:c r="P75" s="112"/>
      <x:c r="Q75" s="747"/>
      <x:c r="R75" s="162"/>
      <x:c r="S75" s="112">
        <x:v>1</x:v>
      </x:c>
      <x:c r="T75" s="162">
        <x:v>12.800000000000001</x:v>
      </x:c>
      <x:c r="U75" s="112"/>
      <x:c r="V75" s="162"/>
      <x:c r="W75" s="112"/>
      <x:c r="X75" s="112"/>
      <x:c r="Y75" s="112"/>
      <x:c r="Z75" s="112"/>
      <x:c r="AA75" s="747"/>
      <x:c r="AB75" s="112"/>
      <x:c r="AC75" s="112"/>
      <x:c r="AD75" s="112"/>
      <x:c r="AE75" s="112"/>
      <x:c r="AF75" s="112"/>
      <x:c r="AG75" s="112"/>
      <x:c r="AH75" s="112"/>
      <x:c r="AI75" s="112"/>
      <x:c r="AJ75" s="112"/>
      <x:c r="AK75" s="112"/>
      <x:c r="AL75" s="513" t="s">
        <x:v>1953</x:v>
      </x:c>
      <x:c r="AM75" s="747"/>
      <x:c r="AN75" s="162"/>
      <x:c r="AO75" s="112"/>
      <x:c r="AP75" s="112"/>
      <x:c r="AQ75" s="112"/>
      <x:c r="AR75" s="162"/>
      <x:c r="AS75" s="112"/>
      <x:c r="AT75" s="162"/>
      <x:c r="AU75" s="112"/>
      <x:c r="AV75" s="112"/>
      <x:c r="AW75" s="112"/>
      <x:c r="AX75" s="112"/>
      <x:c r="AY75" s="112"/>
      <x:c r="AZ75" s="112"/>
      <x:c r="BA75" s="162"/>
      <x:c r="BB75" s="112"/>
      <x:c r="BC75" s="112"/>
      <x:c r="BD75" s="747"/>
      <x:c r="BE75" s="112"/>
      <x:c r="BF75" s="112"/>
      <x:c r="BG75" s="112"/>
      <x:c r="BH75" s="112"/>
      <x:c r="BI75" s="747"/>
      <x:c r="BJ75" s="162"/>
      <x:c r="BK75" s="112"/>
      <x:c r="BL75" s="162"/>
      <x:c r="BM75" s="112"/>
      <x:c r="BN75" s="162"/>
      <x:c r="BO75" s="112"/>
      <x:c r="BP75" s="162"/>
      <x:c r="BQ75" s="112"/>
      <x:c r="BR75" s="112"/>
      <x:c r="BS75" s="112"/>
      <x:c r="BT75" s="112"/>
      <x:c r="BU75" s="112"/>
      <x:c r="BV75" s="513" t="s">
        <x:v>1953</x:v>
      </x:c>
      <x:c r="BW75" s="747"/>
      <x:c r="BX75" s="112"/>
      <x:c r="BY75" s="162"/>
      <x:c r="BZ75" s="112"/>
      <x:c r="CA75" s="162"/>
      <x:c r="CB75" s="112"/>
      <x:c r="CC75" s="162"/>
      <x:c r="CD75" s="112"/>
      <x:c r="CE75" s="112"/>
      <x:c r="CF75" s="162"/>
      <x:c r="CG75" s="112"/>
      <x:c r="CH75" s="747"/>
      <x:c r="CI75" s="112"/>
      <x:c r="CJ75" s="112"/>
      <x:c r="CK75" s="112"/>
      <x:c r="CL75" s="112"/>
      <x:c r="CM75" s="112"/>
      <x:c r="CN75" s="112"/>
      <x:c r="CO75" s="747"/>
      <x:c r="CP75" s="162"/>
      <x:c r="CQ75" s="112">
        <x:v>1</x:v>
      </x:c>
      <x:c r="CR75" s="162">
        <x:v>9.8000000000000007</x:v>
      </x:c>
      <x:c r="CS75" s="112">
        <x:v>7</x:v>
      </x:c>
      <x:c r="CT75" s="112"/>
      <x:c r="CU75" s="112"/>
      <x:c r="CV75" s="112"/>
      <x:c r="CW75" s="112"/>
      <x:c r="CX75" s="112"/>
      <x:c r="CY75" s="513" t="s">
        <x:v>1953</x:v>
      </x:c>
      <x:c r="CZ75" s="112"/>
      <x:c r="DA75" s="162"/>
      <x:c r="DB75" s="112"/>
      <x:c r="DC75" s="162"/>
      <x:c r="DD75" s="694"/>
      <x:c r="DE75" s="713"/>
      <x:c r="DF75" s="112"/>
      <x:c r="DG75" s="163"/>
    </x:row>
    <x:row r="76" spans="1:111" customHeight="1">
      <x:c r="A76" s="513" t="s">
        <x:v>1954</x:v>
      </x:c>
      <x:c r="B76" s="115"/>
      <x:c r="C76" s="162"/>
      <x:c r="D76" s="112"/>
      <x:c r="E76" s="162"/>
      <x:c r="F76" s="112"/>
      <x:c r="G76" s="162"/>
      <x:c r="H76" s="112"/>
      <x:c r="I76" s="162"/>
      <x:c r="J76" s="112"/>
      <x:c r="K76" s="112"/>
      <x:c r="L76" s="162"/>
      <x:c r="M76" s="112"/>
      <x:c r="N76" s="112"/>
      <x:c r="O76" s="112"/>
      <x:c r="P76" s="112"/>
      <x:c r="Q76" s="112"/>
      <x:c r="R76" s="162"/>
      <x:c r="S76" s="112">
        <x:v>1</x:v>
      </x:c>
      <x:c r="T76" s="162">
        <x:v>15</x:v>
      </x:c>
      <x:c r="U76" s="112"/>
      <x:c r="V76" s="162"/>
      <x:c r="W76" s="112"/>
      <x:c r="X76" s="112">
        <x:v>6</x:v>
      </x:c>
      <x:c r="Y76" s="112"/>
      <x:c r="Z76" s="112"/>
      <x:c r="AA76" s="112"/>
      <x:c r="AB76" s="112"/>
      <x:c r="AC76" s="112"/>
      <x:c r="AD76" s="112"/>
      <x:c r="AE76" s="112"/>
      <x:c r="AF76" s="112"/>
      <x:c r="AG76" s="112"/>
      <x:c r="AH76" s="112"/>
      <x:c r="AI76" s="112"/>
      <x:c r="AJ76" s="112"/>
      <x:c r="AK76" s="112"/>
      <x:c r="AL76" s="513" t="s">
        <x:v>1954</x:v>
      </x:c>
      <x:c r="AM76" s="112"/>
      <x:c r="AN76" s="162"/>
      <x:c r="AO76" s="112"/>
      <x:c r="AP76" s="112"/>
      <x:c r="AQ76" s="112"/>
      <x:c r="AR76" s="162"/>
      <x:c r="AS76" s="112"/>
      <x:c r="AT76" s="162"/>
      <x:c r="AU76" s="112"/>
      <x:c r="AV76" s="112"/>
      <x:c r="AW76" s="112"/>
      <x:c r="AX76" s="112"/>
      <x:c r="AY76" s="112"/>
      <x:c r="AZ76" s="112"/>
      <x:c r="BA76" s="162"/>
      <x:c r="BB76" s="112"/>
      <x:c r="BC76" s="112"/>
      <x:c r="BD76" s="112"/>
      <x:c r="BE76" s="112"/>
      <x:c r="BF76" s="112"/>
      <x:c r="BG76" s="112"/>
      <x:c r="BH76" s="112"/>
      <x:c r="BI76" s="112"/>
      <x:c r="BJ76" s="162"/>
      <x:c r="BK76" s="112"/>
      <x:c r="BL76" s="162"/>
      <x:c r="BM76" s="112"/>
      <x:c r="BN76" s="162"/>
      <x:c r="BO76" s="112"/>
      <x:c r="BP76" s="162"/>
      <x:c r="BQ76" s="112"/>
      <x:c r="BR76" s="112"/>
      <x:c r="BS76" s="112"/>
      <x:c r="BT76" s="112"/>
      <x:c r="BU76" s="112"/>
      <x:c r="BV76" s="513" t="s">
        <x:v>1954</x:v>
      </x:c>
      <x:c r="BW76" s="112"/>
      <x:c r="BX76" s="112"/>
      <x:c r="BY76" s="162"/>
      <x:c r="BZ76" s="112"/>
      <x:c r="CA76" s="162"/>
      <x:c r="CB76" s="112"/>
      <x:c r="CC76" s="162"/>
      <x:c r="CD76" s="112"/>
      <x:c r="CE76" s="112"/>
      <x:c r="CF76" s="162"/>
      <x:c r="CG76" s="112"/>
      <x:c r="CH76" s="112"/>
      <x:c r="CI76" s="112"/>
      <x:c r="CJ76" s="112"/>
      <x:c r="CK76" s="112"/>
      <x:c r="CL76" s="112"/>
      <x:c r="CM76" s="112"/>
      <x:c r="CN76" s="112"/>
      <x:c r="CO76" s="112"/>
      <x:c r="CP76" s="162"/>
      <x:c r="CQ76" s="112"/>
      <x:c r="CR76" s="162"/>
      <x:c r="CS76" s="112"/>
      <x:c r="CT76" s="112"/>
      <x:c r="CU76" s="112">
        <x:v>2</x:v>
      </x:c>
      <x:c r="CV76" s="112"/>
      <x:c r="CW76" s="112"/>
      <x:c r="CX76" s="112"/>
      <x:c r="CY76" s="513" t="s">
        <x:v>1954</x:v>
      </x:c>
      <x:c r="CZ76" s="112"/>
      <x:c r="DA76" s="162"/>
      <x:c r="DB76" s="112"/>
      <x:c r="DC76" s="162"/>
      <x:c r="DD76" s="694"/>
      <x:c r="DE76" s="713"/>
      <x:c r="DF76" s="112"/>
      <x:c r="DG76" s="163"/>
    </x:row>
    <x:row r="77" spans="1:111" customHeight="1">
      <x:c r="A77" s="513" t="s">
        <x:v>1972</x:v>
      </x:c>
      <x:c r="B77" s="746"/>
      <x:c r="C77" s="162"/>
      <x:c r="D77" s="112"/>
      <x:c r="E77" s="162"/>
      <x:c r="F77" s="112"/>
      <x:c r="G77" s="162"/>
      <x:c r="H77" s="747"/>
      <x:c r="I77" s="162"/>
      <x:c r="J77" s="112"/>
      <x:c r="K77" s="112"/>
      <x:c r="L77" s="162"/>
      <x:c r="M77" s="112"/>
      <x:c r="N77" s="112"/>
      <x:c r="O77" s="112"/>
      <x:c r="P77" s="112"/>
      <x:c r="Q77" s="747"/>
      <x:c r="R77" s="162"/>
      <x:c r="S77" s="112">
        <x:v>1</x:v>
      </x:c>
      <x:c r="T77" s="162">
        <x:v>12</x:v>
      </x:c>
      <x:c r="U77" s="112"/>
      <x:c r="V77" s="162"/>
      <x:c r="W77" s="112"/>
      <x:c r="X77" s="112">
        <x:v>14</x:v>
      </x:c>
      <x:c r="Y77" s="112"/>
      <x:c r="Z77" s="112"/>
      <x:c r="AA77" s="747"/>
      <x:c r="AB77" s="112"/>
      <x:c r="AC77" s="112"/>
      <x:c r="AD77" s="112"/>
      <x:c r="AE77" s="112"/>
      <x:c r="AF77" s="112"/>
      <x:c r="AG77" s="112"/>
      <x:c r="AH77" s="112"/>
      <x:c r="AI77" s="112"/>
      <x:c r="AJ77" s="112"/>
      <x:c r="AK77" s="112"/>
      <x:c r="AL77" s="513" t="s">
        <x:v>1972</x:v>
      </x:c>
      <x:c r="AM77" s="747"/>
      <x:c r="AN77" s="162"/>
      <x:c r="AO77" s="112"/>
      <x:c r="AP77" s="112"/>
      <x:c r="AQ77" s="112"/>
      <x:c r="AR77" s="162"/>
      <x:c r="AS77" s="112"/>
      <x:c r="AT77" s="162"/>
      <x:c r="AU77" s="112"/>
      <x:c r="AV77" s="112"/>
      <x:c r="AW77" s="112"/>
      <x:c r="AX77" s="112"/>
      <x:c r="AY77" s="112"/>
      <x:c r="AZ77" s="112"/>
      <x:c r="BA77" s="162"/>
      <x:c r="BB77" s="112"/>
      <x:c r="BC77" s="112"/>
      <x:c r="BD77" s="747"/>
      <x:c r="BE77" s="112"/>
      <x:c r="BF77" s="112"/>
      <x:c r="BG77" s="112"/>
      <x:c r="BH77" s="112"/>
      <x:c r="BI77" s="747"/>
      <x:c r="BJ77" s="162"/>
      <x:c r="BK77" s="112"/>
      <x:c r="BL77" s="162"/>
      <x:c r="BM77" s="112"/>
      <x:c r="BN77" s="162"/>
      <x:c r="BO77" s="112"/>
      <x:c r="BP77" s="162"/>
      <x:c r="BQ77" s="112"/>
      <x:c r="BR77" s="112"/>
      <x:c r="BS77" s="112"/>
      <x:c r="BT77" s="112"/>
      <x:c r="BU77" s="112"/>
      <x:c r="BV77" s="513" t="s">
        <x:v>1972</x:v>
      </x:c>
      <x:c r="BW77" s="747"/>
      <x:c r="BX77" s="112"/>
      <x:c r="BY77" s="162"/>
      <x:c r="BZ77" s="112"/>
      <x:c r="CA77" s="162"/>
      <x:c r="CB77" s="112"/>
      <x:c r="CC77" s="162"/>
      <x:c r="CD77" s="112"/>
      <x:c r="CE77" s="112"/>
      <x:c r="CF77" s="162"/>
      <x:c r="CG77" s="112"/>
      <x:c r="CH77" s="747"/>
      <x:c r="CI77" s="112"/>
      <x:c r="CJ77" s="112"/>
      <x:c r="CK77" s="112"/>
      <x:c r="CL77" s="112"/>
      <x:c r="CM77" s="112"/>
      <x:c r="CN77" s="112"/>
      <x:c r="CO77" s="747"/>
      <x:c r="CP77" s="162"/>
      <x:c r="CQ77" s="112"/>
      <x:c r="CR77" s="162"/>
      <x:c r="CS77" s="112"/>
      <x:c r="CT77" s="112"/>
      <x:c r="CU77" s="112">
        <x:v>1</x:v>
      </x:c>
      <x:c r="CV77" s="112"/>
      <x:c r="CW77" s="112"/>
      <x:c r="CX77" s="112"/>
      <x:c r="CY77" s="513" t="s">
        <x:v>1972</x:v>
      </x:c>
      <x:c r="CZ77" s="112"/>
      <x:c r="DA77" s="162"/>
      <x:c r="DB77" s="112"/>
      <x:c r="DC77" s="162"/>
      <x:c r="DD77" s="694"/>
      <x:c r="DE77" s="713"/>
      <x:c r="DF77" s="112"/>
      <x:c r="DG77" s="163"/>
    </x:row>
    <x:row r="78" spans="1:111" customHeight="1">
      <x:c r="A78" s="513" t="s">
        <x:v>2218</x:v>
      </x:c>
      <x:c r="B78" s="746"/>
      <x:c r="C78" s="162"/>
      <x:c r="D78" s="112"/>
      <x:c r="E78" s="162"/>
      <x:c r="F78" s="112"/>
      <x:c r="G78" s="162"/>
      <x:c r="H78" s="747"/>
      <x:c r="I78" s="162"/>
      <x:c r="J78" s="112">
        <x:v>1</x:v>
      </x:c>
      <x:c r="K78" s="112"/>
      <x:c r="L78" s="162"/>
      <x:c r="M78" s="112"/>
      <x:c r="N78" s="112"/>
      <x:c r="O78" s="112"/>
      <x:c r="P78" s="112"/>
      <x:c r="Q78" s="747"/>
      <x:c r="R78" s="162"/>
      <x:c r="S78" s="112"/>
      <x:c r="T78" s="162"/>
      <x:c r="U78" s="112"/>
      <x:c r="V78" s="162"/>
      <x:c r="W78" s="112"/>
      <x:c r="X78" s="112">
        <x:v>8</x:v>
      </x:c>
      <x:c r="Y78" s="112"/>
      <x:c r="Z78" s="112"/>
      <x:c r="AA78" s="747"/>
      <x:c r="AB78" s="112"/>
      <x:c r="AC78" s="112"/>
      <x:c r="AD78" s="112"/>
      <x:c r="AE78" s="112"/>
      <x:c r="AF78" s="112"/>
      <x:c r="AG78" s="112"/>
      <x:c r="AH78" s="112"/>
      <x:c r="AI78" s="112"/>
      <x:c r="AJ78" s="112"/>
      <x:c r="AK78" s="112"/>
      <x:c r="AL78" s="513" t="s">
        <x:v>2218</x:v>
      </x:c>
      <x:c r="AM78" s="747"/>
      <x:c r="AN78" s="162"/>
      <x:c r="AO78" s="112"/>
      <x:c r="AP78" s="112"/>
      <x:c r="AQ78" s="112"/>
      <x:c r="AR78" s="162"/>
      <x:c r="AS78" s="112"/>
      <x:c r="AT78" s="162"/>
      <x:c r="AU78" s="112"/>
      <x:c r="AV78" s="112"/>
      <x:c r="AW78" s="112"/>
      <x:c r="AX78" s="112"/>
      <x:c r="AY78" s="112"/>
      <x:c r="AZ78" s="112"/>
      <x:c r="BA78" s="162"/>
      <x:c r="BB78" s="112"/>
      <x:c r="BC78" s="112"/>
      <x:c r="BD78" s="747"/>
      <x:c r="BE78" s="112"/>
      <x:c r="BF78" s="112"/>
      <x:c r="BG78" s="112"/>
      <x:c r="BH78" s="112"/>
      <x:c r="BI78" s="747"/>
      <x:c r="BJ78" s="162"/>
      <x:c r="BK78" s="112"/>
      <x:c r="BL78" s="162"/>
      <x:c r="BM78" s="112"/>
      <x:c r="BN78" s="162"/>
      <x:c r="BO78" s="112"/>
      <x:c r="BP78" s="162"/>
      <x:c r="BQ78" s="112"/>
      <x:c r="BR78" s="112"/>
      <x:c r="BS78" s="112"/>
      <x:c r="BT78" s="112"/>
      <x:c r="BU78" s="112"/>
      <x:c r="BV78" s="513" t="s">
        <x:v>2218</x:v>
      </x:c>
      <x:c r="BW78" s="747"/>
      <x:c r="BX78" s="112"/>
      <x:c r="BY78" s="162"/>
      <x:c r="BZ78" s="112"/>
      <x:c r="CA78" s="162"/>
      <x:c r="CB78" s="112"/>
      <x:c r="CC78" s="162"/>
      <x:c r="CD78" s="112"/>
      <x:c r="CE78" s="112"/>
      <x:c r="CF78" s="162"/>
      <x:c r="CG78" s="112"/>
      <x:c r="CH78" s="747"/>
      <x:c r="CI78" s="112"/>
      <x:c r="CJ78" s="112"/>
      <x:c r="CK78" s="112"/>
      <x:c r="CL78" s="112"/>
      <x:c r="CM78" s="112"/>
      <x:c r="CN78" s="112"/>
      <x:c r="CO78" s="747"/>
      <x:c r="CP78" s="162"/>
      <x:c r="CQ78" s="112"/>
      <x:c r="CR78" s="162"/>
      <x:c r="CS78" s="112">
        <x:v>5</x:v>
      </x:c>
      <x:c r="CT78" s="112"/>
      <x:c r="CU78" s="112">
        <x:v>2</x:v>
      </x:c>
      <x:c r="CV78" s="112"/>
      <x:c r="CW78" s="112"/>
      <x:c r="CX78" s="112"/>
      <x:c r="CY78" s="513" t="s">
        <x:v>2218</x:v>
      </x:c>
      <x:c r="CZ78" s="112"/>
      <x:c r="DA78" s="162"/>
      <x:c r="DB78" s="112"/>
      <x:c r="DC78" s="162"/>
      <x:c r="DD78" s="694"/>
      <x:c r="DE78" s="713"/>
      <x:c r="DF78" s="112"/>
      <x:c r="DG78" s="163"/>
    </x:row>
    <x:row r="79" spans="1:111" customHeight="1">
      <x:c r="A79" s="513" t="s">
        <x:v>2229</x:v>
      </x:c>
      <x:c r="B79" s="746"/>
      <x:c r="C79" s="162"/>
      <x:c r="D79" s="112"/>
      <x:c r="E79" s="162"/>
      <x:c r="F79" s="112"/>
      <x:c r="G79" s="162"/>
      <x:c r="H79" s="747"/>
      <x:c r="I79" s="162"/>
      <x:c r="J79" s="112">
        <x:v>2</x:v>
      </x:c>
      <x:c r="K79" s="112"/>
      <x:c r="L79" s="162"/>
      <x:c r="M79" s="112"/>
      <x:c r="N79" s="112"/>
      <x:c r="O79" s="112"/>
      <x:c r="P79" s="112"/>
      <x:c r="Q79" s="747"/>
      <x:c r="R79" s="162"/>
      <x:c r="S79" s="112"/>
      <x:c r="T79" s="162"/>
      <x:c r="U79" s="112"/>
      <x:c r="V79" s="162"/>
      <x:c r="W79" s="112"/>
      <x:c r="X79" s="112">
        <x:v>16</x:v>
      </x:c>
      <x:c r="Y79" s="112"/>
      <x:c r="Z79" s="112"/>
      <x:c r="AA79" s="747"/>
      <x:c r="AB79" s="112"/>
      <x:c r="AC79" s="112"/>
      <x:c r="AD79" s="112"/>
      <x:c r="AE79" s="112"/>
      <x:c r="AF79" s="112"/>
      <x:c r="AG79" s="112"/>
      <x:c r="AH79" s="112"/>
      <x:c r="AI79" s="112"/>
      <x:c r="AJ79" s="112"/>
      <x:c r="AK79" s="112"/>
      <x:c r="AL79" s="513" t="s">
        <x:v>2229</x:v>
      </x:c>
      <x:c r="AM79" s="747"/>
      <x:c r="AN79" s="162"/>
      <x:c r="AO79" s="112"/>
      <x:c r="AP79" s="112"/>
      <x:c r="AQ79" s="112"/>
      <x:c r="AR79" s="162"/>
      <x:c r="AS79" s="112"/>
      <x:c r="AT79" s="162"/>
      <x:c r="AU79" s="112"/>
      <x:c r="AV79" s="112"/>
      <x:c r="AW79" s="112"/>
      <x:c r="AX79" s="112"/>
      <x:c r="AY79" s="112"/>
      <x:c r="AZ79" s="112"/>
      <x:c r="BA79" s="162"/>
      <x:c r="BB79" s="112"/>
      <x:c r="BC79" s="112"/>
      <x:c r="BD79" s="747"/>
      <x:c r="BE79" s="112">
        <x:v>1</x:v>
      </x:c>
      <x:c r="BF79" s="112">
        <x:v>3</x:v>
      </x:c>
      <x:c r="BG79" s="112"/>
      <x:c r="BH79" s="112"/>
      <x:c r="BI79" s="747"/>
      <x:c r="BJ79" s="162"/>
      <x:c r="BK79" s="112"/>
      <x:c r="BL79" s="162"/>
      <x:c r="BM79" s="112"/>
      <x:c r="BN79" s="162"/>
      <x:c r="BO79" s="112"/>
      <x:c r="BP79" s="162"/>
      <x:c r="BQ79" s="112"/>
      <x:c r="BR79" s="112"/>
      <x:c r="BS79" s="112"/>
      <x:c r="BT79" s="112"/>
      <x:c r="BU79" s="112"/>
      <x:c r="BV79" s="513" t="s">
        <x:v>2229</x:v>
      </x:c>
      <x:c r="BW79" s="747"/>
      <x:c r="BX79" s="112"/>
      <x:c r="BY79" s="162"/>
      <x:c r="BZ79" s="112"/>
      <x:c r="CA79" s="162"/>
      <x:c r="CB79" s="112"/>
      <x:c r="CC79" s="162"/>
      <x:c r="CD79" s="112"/>
      <x:c r="CE79" s="112"/>
      <x:c r="CF79" s="162"/>
      <x:c r="CG79" s="112"/>
      <x:c r="CH79" s="747"/>
      <x:c r="CI79" s="112"/>
      <x:c r="CJ79" s="112"/>
      <x:c r="CK79" s="112"/>
      <x:c r="CL79" s="112"/>
      <x:c r="CM79" s="112"/>
      <x:c r="CN79" s="112"/>
      <x:c r="CO79" s="747"/>
      <x:c r="CP79" s="162"/>
      <x:c r="CQ79" s="112"/>
      <x:c r="CR79" s="162"/>
      <x:c r="CS79" s="112">
        <x:v>9</x:v>
      </x:c>
      <x:c r="CT79" s="112"/>
      <x:c r="CU79" s="112">
        <x:v>2</x:v>
      </x:c>
      <x:c r="CV79" s="112"/>
      <x:c r="CW79" s="112"/>
      <x:c r="CX79" s="112"/>
      <x:c r="CY79" s="513" t="s">
        <x:v>2229</x:v>
      </x:c>
      <x:c r="CZ79" s="112"/>
      <x:c r="DA79" s="162"/>
      <x:c r="DB79" s="112"/>
      <x:c r="DC79" s="162"/>
      <x:c r="DD79" s="694"/>
      <x:c r="DE79" s="713"/>
      <x:c r="DF79" s="112"/>
      <x:c r="DG79" s="163"/>
    </x:row>
    <x:row r="80" spans="1:111" customHeight="1">
      <x:c r="A80" s="286" t="s">
        <x:v>677</x:v>
      </x:c>
      <x:c r="B80" s="115">
        <x:f t="shared" ref="B80:AK80" si="43">SUM(B81:B84)</x:f>
        <x:v>0</x:v>
      </x:c>
      <x:c r="C80" s="162">
        <x:f t="shared" si="43"/>
        <x:v>0</x:v>
      </x:c>
      <x:c r="D80" s="112">
        <x:f t="shared" si="43"/>
        <x:v>0</x:v>
      </x:c>
      <x:c r="E80" s="162">
        <x:f t="shared" si="43"/>
        <x:v>0</x:v>
      </x:c>
      <x:c r="F80" s="112">
        <x:f t="shared" si="43"/>
        <x:v>0</x:v>
      </x:c>
      <x:c r="G80" s="162">
        <x:f t="shared" si="43"/>
        <x:v>0</x:v>
      </x:c>
      <x:c r="H80" s="112">
        <x:f t="shared" si="43"/>
        <x:v>0</x:v>
      </x:c>
      <x:c r="I80" s="162">
        <x:f t="shared" si="43"/>
        <x:v>0</x:v>
      </x:c>
      <x:c r="J80" s="112">
        <x:f t="shared" si="43"/>
        <x:v>0</x:v>
      </x:c>
      <x:c r="K80" s="112">
        <x:f t="shared" si="43"/>
        <x:v>0</x:v>
      </x:c>
      <x:c r="L80" s="162">
        <x:f t="shared" si="43"/>
        <x:v>0</x:v>
      </x:c>
      <x:c r="M80" s="112">
        <x:f t="shared" si="43"/>
        <x:v>0</x:v>
      </x:c>
      <x:c r="N80" s="112">
        <x:f t="shared" si="43"/>
        <x:v>0</x:v>
      </x:c>
      <x:c r="O80" s="112">
        <x:f t="shared" si="43"/>
        <x:v>0</x:v>
      </x:c>
      <x:c r="P80" s="112">
        <x:f t="shared" si="43"/>
        <x:v>0</x:v>
      </x:c>
      <x:c r="Q80" s="112">
        <x:f t="shared" si="43"/>
        <x:v>0</x:v>
      </x:c>
      <x:c r="R80" s="162">
        <x:f t="shared" si="43"/>
        <x:v>0</x:v>
      </x:c>
      <x:c r="S80" s="112">
        <x:f t="shared" si="43"/>
        <x:v>0</x:v>
      </x:c>
      <x:c r="T80" s="162">
        <x:f t="shared" si="43"/>
        <x:v>0</x:v>
      </x:c>
      <x:c r="U80" s="112">
        <x:f t="shared" si="43"/>
        <x:v>0</x:v>
      </x:c>
      <x:c r="V80" s="162">
        <x:f t="shared" si="43"/>
        <x:v>0</x:v>
      </x:c>
      <x:c r="W80" s="112">
        <x:f t="shared" si="43"/>
        <x:v>0</x:v>
      </x:c>
      <x:c r="X80" s="112">
        <x:f t="shared" si="43"/>
        <x:v>0</x:v>
      </x:c>
      <x:c r="Y80" s="112">
        <x:f t="shared" si="43"/>
        <x:v>0</x:v>
      </x:c>
      <x:c r="Z80" s="112">
        <x:f t="shared" si="43"/>
        <x:v>0</x:v>
      </x:c>
      <x:c r="AA80" s="112">
        <x:f t="shared" si="43"/>
        <x:v>0</x:v>
      </x:c>
      <x:c r="AB80" s="112">
        <x:f t="shared" si="43"/>
        <x:v>0</x:v>
      </x:c>
      <x:c r="AC80" s="112">
        <x:f t="shared" si="43"/>
        <x:v>0</x:v>
      </x:c>
      <x:c r="AD80" s="112">
        <x:f t="shared" si="43"/>
        <x:v>0</x:v>
      </x:c>
      <x:c r="AE80" s="112">
        <x:f t="shared" si="43"/>
        <x:v>0</x:v>
      </x:c>
      <x:c r="AF80" s="112">
        <x:f t="shared" si="43"/>
        <x:v>0</x:v>
      </x:c>
      <x:c r="AG80" s="112">
        <x:f t="shared" si="43"/>
        <x:v>0</x:v>
      </x:c>
      <x:c r="AH80" s="112">
        <x:f t="shared" si="43"/>
        <x:v>0</x:v>
      </x:c>
      <x:c r="AI80" s="112">
        <x:f t="shared" si="43"/>
        <x:v>0</x:v>
      </x:c>
      <x:c r="AJ80" s="112">
        <x:f t="shared" si="43"/>
        <x:v>0</x:v>
      </x:c>
      <x:c r="AK80" s="112">
        <x:f t="shared" si="43"/>
        <x:v>0</x:v>
      </x:c>
      <x:c r="AL80" s="286" t="s">
        <x:v>677</x:v>
      </x:c>
      <x:c r="AM80" s="112">
        <x:f t="shared" ref="AM80:BU80" si="44">SUM(AM81:AM84)</x:f>
        <x:v>0</x:v>
      </x:c>
      <x:c r="AN80" s="162">
        <x:f t="shared" si="44"/>
        <x:v>0</x:v>
      </x:c>
      <x:c r="AO80" s="112">
        <x:f t="shared" si="44"/>
        <x:v>0</x:v>
      </x:c>
      <x:c r="AP80" s="112">
        <x:f t="shared" si="44"/>
        <x:v>0</x:v>
      </x:c>
      <x:c r="AQ80" s="112">
        <x:f t="shared" si="44"/>
        <x:v>0</x:v>
      </x:c>
      <x:c r="AR80" s="162">
        <x:f t="shared" si="44"/>
        <x:v>0</x:v>
      </x:c>
      <x:c r="AS80" s="112">
        <x:f t="shared" si="44"/>
        <x:v>0</x:v>
      </x:c>
      <x:c r="AT80" s="162">
        <x:f t="shared" si="44"/>
        <x:v>0</x:v>
      </x:c>
      <x:c r="AU80" s="112">
        <x:f t="shared" si="44"/>
        <x:v>0</x:v>
      </x:c>
      <x:c r="AV80" s="112">
        <x:f t="shared" si="44"/>
        <x:v>0</x:v>
      </x:c>
      <x:c r="AW80" s="112">
        <x:f t="shared" si="44"/>
        <x:v>0</x:v>
      </x:c>
      <x:c r="AX80" s="112">
        <x:f t="shared" si="44"/>
        <x:v>0</x:v>
      </x:c>
      <x:c r="AY80" s="112">
        <x:f t="shared" si="44"/>
        <x:v>0</x:v>
      </x:c>
      <x:c r="AZ80" s="112">
        <x:f t="shared" si="44"/>
        <x:v>0</x:v>
      </x:c>
      <x:c r="BA80" s="162">
        <x:f t="shared" si="44"/>
        <x:v>0</x:v>
      </x:c>
      <x:c r="BB80" s="112">
        <x:f t="shared" si="44"/>
        <x:v>0</x:v>
      </x:c>
      <x:c r="BC80" s="112">
        <x:f t="shared" si="44"/>
        <x:v>0</x:v>
      </x:c>
      <x:c r="BD80" s="112">
        <x:f t="shared" si="44"/>
        <x:v>0</x:v>
      </x:c>
      <x:c r="BE80" s="112">
        <x:f t="shared" si="44"/>
        <x:v>0</x:v>
      </x:c>
      <x:c r="BF80" s="112">
        <x:f t="shared" si="44"/>
        <x:v>0</x:v>
      </x:c>
      <x:c r="BG80" s="112">
        <x:f t="shared" si="44"/>
        <x:v>0</x:v>
      </x:c>
      <x:c r="BH80" s="112">
        <x:f t="shared" si="44"/>
        <x:v>0</x:v>
      </x:c>
      <x:c r="BI80" s="112">
        <x:f t="shared" si="44"/>
        <x:v>0</x:v>
      </x:c>
      <x:c r="BJ80" s="162">
        <x:f t="shared" si="44"/>
        <x:v>0</x:v>
      </x:c>
      <x:c r="BK80" s="112">
        <x:f t="shared" si="44"/>
        <x:v>0</x:v>
      </x:c>
      <x:c r="BL80" s="162">
        <x:f t="shared" si="44"/>
        <x:v>0</x:v>
      </x:c>
      <x:c r="BM80" s="112">
        <x:f t="shared" si="44"/>
        <x:v>0</x:v>
      </x:c>
      <x:c r="BN80" s="162">
        <x:f t="shared" si="44"/>
        <x:v>0</x:v>
      </x:c>
      <x:c r="BO80" s="112">
        <x:f t="shared" si="44"/>
        <x:v>0</x:v>
      </x:c>
      <x:c r="BP80" s="162">
        <x:f t="shared" si="44"/>
        <x:v>0</x:v>
      </x:c>
      <x:c r="BQ80" s="112">
        <x:f t="shared" si="44"/>
        <x:v>0</x:v>
      </x:c>
      <x:c r="BR80" s="112">
        <x:f t="shared" si="44"/>
        <x:v>0</x:v>
      </x:c>
      <x:c r="BS80" s="112">
        <x:f t="shared" si="44"/>
        <x:v>0</x:v>
      </x:c>
      <x:c r="BT80" s="112">
        <x:f t="shared" si="44"/>
        <x:v>0</x:v>
      </x:c>
      <x:c r="BU80" s="112">
        <x:f t="shared" si="44"/>
        <x:v>0</x:v>
      </x:c>
      <x:c r="BV80" s="286" t="s">
        <x:v>677</x:v>
      </x:c>
      <x:c r="BW80" s="112">
        <x:f t="shared" ref="BW80:CX80" si="45">SUM(BW81:BW84)</x:f>
        <x:v>0</x:v>
      </x:c>
      <x:c r="BX80" s="112">
        <x:f t="shared" si="45"/>
        <x:v>0</x:v>
      </x:c>
      <x:c r="BY80" s="162">
        <x:f t="shared" si="45"/>
        <x:v>0</x:v>
      </x:c>
      <x:c r="BZ80" s="112">
        <x:f t="shared" si="45"/>
        <x:v>0</x:v>
      </x:c>
      <x:c r="CA80" s="162">
        <x:f t="shared" si="45"/>
        <x:v>0</x:v>
      </x:c>
      <x:c r="CB80" s="112">
        <x:f t="shared" si="45"/>
        <x:v>0</x:v>
      </x:c>
      <x:c r="CC80" s="162">
        <x:f t="shared" si="45"/>
        <x:v>0</x:v>
      </x:c>
      <x:c r="CD80" s="112">
        <x:f t="shared" si="45"/>
        <x:v>0</x:v>
      </x:c>
      <x:c r="CE80" s="112">
        <x:f t="shared" si="45"/>
        <x:v>0</x:v>
      </x:c>
      <x:c r="CF80" s="162">
        <x:f t="shared" si="45"/>
        <x:v>0</x:v>
      </x:c>
      <x:c r="CG80" s="112">
        <x:f t="shared" si="45"/>
        <x:v>0</x:v>
      </x:c>
      <x:c r="CH80" s="112">
        <x:f t="shared" si="45"/>
        <x:v>0</x:v>
      </x:c>
      <x:c r="CI80" s="112">
        <x:f t="shared" si="45"/>
        <x:v>0</x:v>
      </x:c>
      <x:c r="CJ80" s="112">
        <x:f t="shared" si="45"/>
        <x:v>0</x:v>
      </x:c>
      <x:c r="CK80" s="112">
        <x:f t="shared" si="45"/>
        <x:v>0</x:v>
      </x:c>
      <x:c r="CL80" s="112">
        <x:f t="shared" si="45"/>
        <x:v>0</x:v>
      </x:c>
      <x:c r="CM80" s="112">
        <x:f t="shared" si="45"/>
        <x:v>0</x:v>
      </x:c>
      <x:c r="CN80" s="112">
        <x:f t="shared" si="45"/>
        <x:v>0</x:v>
      </x:c>
      <x:c r="CO80" s="112">
        <x:f t="shared" si="45"/>
        <x:v>0</x:v>
      </x:c>
      <x:c r="CP80" s="162">
        <x:f t="shared" si="45"/>
        <x:v>0</x:v>
      </x:c>
      <x:c r="CQ80" s="112">
        <x:f t="shared" si="45"/>
        <x:v>0</x:v>
      </x:c>
      <x:c r="CR80" s="162">
        <x:f t="shared" si="45"/>
        <x:v>0</x:v>
      </x:c>
      <x:c r="CS80" s="112">
        <x:f t="shared" si="45"/>
        <x:v>0</x:v>
      </x:c>
      <x:c r="CT80" s="112">
        <x:f t="shared" si="45"/>
        <x:v>0</x:v>
      </x:c>
      <x:c r="CU80" s="112">
        <x:f t="shared" si="45"/>
        <x:v>0</x:v>
      </x:c>
      <x:c r="CV80" s="112">
        <x:f t="shared" si="45"/>
        <x:v>0</x:v>
      </x:c>
      <x:c r="CW80" s="112">
        <x:f t="shared" si="45"/>
        <x:v>0</x:v>
      </x:c>
      <x:c r="CX80" s="112">
        <x:f t="shared" si="45"/>
        <x:v>0</x:v>
      </x:c>
      <x:c r="CY80" s="286" t="s">
        <x:v>677</x:v>
      </x:c>
      <x:c r="CZ80" s="112">
        <x:f t="shared" ref="CZ80:DG80" si="46">SUM(CZ81:CZ84)</x:f>
        <x:v>0</x:v>
      </x:c>
      <x:c r="DA80" s="162">
        <x:f t="shared" si="46"/>
        <x:v>0</x:v>
      </x:c>
      <x:c r="DB80" s="112">
        <x:f t="shared" si="46"/>
        <x:v>0</x:v>
      </x:c>
      <x:c r="DC80" s="162">
        <x:f t="shared" si="46"/>
        <x:v>0</x:v>
      </x:c>
      <x:c r="DD80" s="112">
        <x:f t="shared" si="46"/>
        <x:v>0</x:v>
      </x:c>
      <x:c r="DE80" s="162">
        <x:f t="shared" si="46"/>
        <x:v>0</x:v>
      </x:c>
      <x:c r="DF80" s="112">
        <x:f t="shared" si="46"/>
        <x:v>0</x:v>
      </x:c>
      <x:c r="DG80" s="163">
        <x:f t="shared" si="46"/>
        <x:v>0</x:v>
      </x:c>
    </x:row>
    <x:row r="81" spans="1:111" customHeight="1">
      <x:c r="A81" s="513" t="s">
        <x:v>2216</x:v>
      </x:c>
      <x:c r="B81" s="115"/>
      <x:c r="C81" s="162"/>
      <x:c r="D81" s="112"/>
      <x:c r="E81" s="162"/>
      <x:c r="F81" s="112"/>
      <x:c r="G81" s="162"/>
      <x:c r="H81" s="112"/>
      <x:c r="I81" s="162"/>
      <x:c r="J81" s="112"/>
      <x:c r="K81" s="112"/>
      <x:c r="L81" s="162"/>
      <x:c r="M81" s="112"/>
      <x:c r="N81" s="112"/>
      <x:c r="O81" s="112"/>
      <x:c r="P81" s="112"/>
      <x:c r="Q81" s="112"/>
      <x:c r="R81" s="162"/>
      <x:c r="S81" s="112"/>
      <x:c r="T81" s="162"/>
      <x:c r="U81" s="112"/>
      <x:c r="V81" s="162"/>
      <x:c r="W81" s="112"/>
      <x:c r="X81" s="112"/>
      <x:c r="Y81" s="112"/>
      <x:c r="Z81" s="112"/>
      <x:c r="AA81" s="112"/>
      <x:c r="AB81" s="112"/>
      <x:c r="AC81" s="112"/>
      <x:c r="AD81" s="112"/>
      <x:c r="AE81" s="112"/>
      <x:c r="AF81" s="112"/>
      <x:c r="AG81" s="112"/>
      <x:c r="AH81" s="112"/>
      <x:c r="AI81" s="112"/>
      <x:c r="AJ81" s="112"/>
      <x:c r="AK81" s="112"/>
      <x:c r="AL81" s="513" t="s">
        <x:v>2216</x:v>
      </x:c>
      <x:c r="AM81" s="112"/>
      <x:c r="AN81" s="162"/>
      <x:c r="AO81" s="112"/>
      <x:c r="AP81" s="112"/>
      <x:c r="AQ81" s="112"/>
      <x:c r="AR81" s="162"/>
      <x:c r="AS81" s="112"/>
      <x:c r="AT81" s="162"/>
      <x:c r="AU81" s="112"/>
      <x:c r="AV81" s="112"/>
      <x:c r="AW81" s="112"/>
      <x:c r="AX81" s="112"/>
      <x:c r="AY81" s="112"/>
      <x:c r="AZ81" s="112"/>
      <x:c r="BA81" s="162"/>
      <x:c r="BB81" s="112"/>
      <x:c r="BC81" s="112"/>
      <x:c r="BD81" s="112"/>
      <x:c r="BE81" s="112"/>
      <x:c r="BF81" s="112"/>
      <x:c r="BG81" s="112"/>
      <x:c r="BH81" s="112"/>
      <x:c r="BI81" s="112"/>
      <x:c r="BJ81" s="162"/>
      <x:c r="BK81" s="112"/>
      <x:c r="BL81" s="162"/>
      <x:c r="BM81" s="112"/>
      <x:c r="BN81" s="162"/>
      <x:c r="BO81" s="112"/>
      <x:c r="BP81" s="162"/>
      <x:c r="BQ81" s="112"/>
      <x:c r="BR81" s="112"/>
      <x:c r="BS81" s="112"/>
      <x:c r="BT81" s="112"/>
      <x:c r="BU81" s="112"/>
      <x:c r="BV81" s="513" t="s">
        <x:v>2216</x:v>
      </x:c>
      <x:c r="BW81" s="112"/>
      <x:c r="BX81" s="112"/>
      <x:c r="BY81" s="162"/>
      <x:c r="BZ81" s="112"/>
      <x:c r="CA81" s="162"/>
      <x:c r="CB81" s="112"/>
      <x:c r="CC81" s="162"/>
      <x:c r="CD81" s="112"/>
      <x:c r="CE81" s="112"/>
      <x:c r="CF81" s="162"/>
      <x:c r="CG81" s="112"/>
      <x:c r="CH81" s="112"/>
      <x:c r="CI81" s="112"/>
      <x:c r="CJ81" s="112"/>
      <x:c r="CK81" s="112"/>
      <x:c r="CL81" s="112"/>
      <x:c r="CM81" s="112"/>
      <x:c r="CN81" s="112"/>
      <x:c r="CO81" s="112"/>
      <x:c r="CP81" s="162"/>
      <x:c r="CQ81" s="112"/>
      <x:c r="CR81" s="162"/>
      <x:c r="CS81" s="112"/>
      <x:c r="CT81" s="112"/>
      <x:c r="CU81" s="112"/>
      <x:c r="CV81" s="112"/>
      <x:c r="CW81" s="112"/>
      <x:c r="CX81" s="112"/>
      <x:c r="CY81" s="513" t="s">
        <x:v>2216</x:v>
      </x:c>
      <x:c r="CZ81" s="112"/>
      <x:c r="DA81" s="162"/>
      <x:c r="DB81" s="112"/>
      <x:c r="DC81" s="162"/>
      <x:c r="DD81" s="694"/>
      <x:c r="DE81" s="713"/>
      <x:c r="DF81" s="112"/>
      <x:c r="DG81" s="163"/>
    </x:row>
    <x:row r="82" spans="1:111" customHeight="1">
      <x:c r="A82" s="513" t="s">
        <x:v>2235</x:v>
      </x:c>
      <x:c r="B82" s="115"/>
      <x:c r="C82" s="162"/>
      <x:c r="D82" s="112"/>
      <x:c r="E82" s="162"/>
      <x:c r="F82" s="112"/>
      <x:c r="G82" s="162"/>
      <x:c r="H82" s="112"/>
      <x:c r="I82" s="162"/>
      <x:c r="J82" s="112"/>
      <x:c r="K82" s="112"/>
      <x:c r="L82" s="162"/>
      <x:c r="M82" s="112"/>
      <x:c r="N82" s="112"/>
      <x:c r="O82" s="112"/>
      <x:c r="P82" s="112"/>
      <x:c r="Q82" s="112"/>
      <x:c r="R82" s="162"/>
      <x:c r="S82" s="112"/>
      <x:c r="T82" s="162"/>
      <x:c r="U82" s="112"/>
      <x:c r="V82" s="162"/>
      <x:c r="W82" s="112"/>
      <x:c r="X82" s="112"/>
      <x:c r="Y82" s="112"/>
      <x:c r="Z82" s="112"/>
      <x:c r="AA82" s="112"/>
      <x:c r="AB82" s="112"/>
      <x:c r="AC82" s="112"/>
      <x:c r="AD82" s="112"/>
      <x:c r="AE82" s="112"/>
      <x:c r="AF82" s="112"/>
      <x:c r="AG82" s="112"/>
      <x:c r="AH82" s="112"/>
      <x:c r="AI82" s="112"/>
      <x:c r="AJ82" s="112"/>
      <x:c r="AK82" s="112"/>
      <x:c r="AL82" s="513" t="s">
        <x:v>2235</x:v>
      </x:c>
      <x:c r="AM82" s="112"/>
      <x:c r="AN82" s="162"/>
      <x:c r="AO82" s="112"/>
      <x:c r="AP82" s="112"/>
      <x:c r="AQ82" s="112"/>
      <x:c r="AR82" s="162"/>
      <x:c r="AS82" s="112"/>
      <x:c r="AT82" s="162"/>
      <x:c r="AU82" s="112"/>
      <x:c r="AV82" s="112"/>
      <x:c r="AW82" s="112"/>
      <x:c r="AX82" s="112"/>
      <x:c r="AY82" s="112"/>
      <x:c r="AZ82" s="112"/>
      <x:c r="BA82" s="162"/>
      <x:c r="BB82" s="112"/>
      <x:c r="BC82" s="112"/>
      <x:c r="BD82" s="112"/>
      <x:c r="BE82" s="112"/>
      <x:c r="BF82" s="112"/>
      <x:c r="BG82" s="112"/>
      <x:c r="BH82" s="112"/>
      <x:c r="BI82" s="112"/>
      <x:c r="BJ82" s="162"/>
      <x:c r="BK82" s="112"/>
      <x:c r="BL82" s="162"/>
      <x:c r="BM82" s="112"/>
      <x:c r="BN82" s="162"/>
      <x:c r="BO82" s="112"/>
      <x:c r="BP82" s="162"/>
      <x:c r="BQ82" s="112"/>
      <x:c r="BR82" s="112"/>
      <x:c r="BS82" s="112"/>
      <x:c r="BT82" s="112"/>
      <x:c r="BU82" s="112"/>
      <x:c r="BV82" s="513" t="s">
        <x:v>2235</x:v>
      </x:c>
      <x:c r="BW82" s="112"/>
      <x:c r="BX82" s="112"/>
      <x:c r="BY82" s="162"/>
      <x:c r="BZ82" s="112"/>
      <x:c r="CA82" s="162"/>
      <x:c r="CB82" s="112"/>
      <x:c r="CC82" s="162"/>
      <x:c r="CD82" s="112"/>
      <x:c r="CE82" s="112"/>
      <x:c r="CF82" s="162"/>
      <x:c r="CG82" s="112"/>
      <x:c r="CH82" s="112"/>
      <x:c r="CI82" s="112"/>
      <x:c r="CJ82" s="112"/>
      <x:c r="CK82" s="112"/>
      <x:c r="CL82" s="112"/>
      <x:c r="CM82" s="112"/>
      <x:c r="CN82" s="112"/>
      <x:c r="CO82" s="112"/>
      <x:c r="CP82" s="162"/>
      <x:c r="CQ82" s="112"/>
      <x:c r="CR82" s="162"/>
      <x:c r="CS82" s="112"/>
      <x:c r="CT82" s="112"/>
      <x:c r="CU82" s="112"/>
      <x:c r="CV82" s="112"/>
      <x:c r="CW82" s="112"/>
      <x:c r="CX82" s="112"/>
      <x:c r="CY82" s="513" t="s">
        <x:v>2235</x:v>
      </x:c>
      <x:c r="CZ82" s="112"/>
      <x:c r="DA82" s="162"/>
      <x:c r="DB82" s="112"/>
      <x:c r="DC82" s="162"/>
      <x:c r="DD82" s="694"/>
      <x:c r="DE82" s="713"/>
      <x:c r="DF82" s="112"/>
      <x:c r="DG82" s="163"/>
    </x:row>
    <x:row r="83" spans="1:111" customHeight="1">
      <x:c r="A83" s="513" t="s">
        <x:v>1975</x:v>
      </x:c>
      <x:c r="B83" s="115"/>
      <x:c r="C83" s="162"/>
      <x:c r="D83" s="112"/>
      <x:c r="E83" s="162"/>
      <x:c r="F83" s="112"/>
      <x:c r="G83" s="162"/>
      <x:c r="H83" s="112"/>
      <x:c r="I83" s="162"/>
      <x:c r="J83" s="112"/>
      <x:c r="K83" s="112"/>
      <x:c r="L83" s="162"/>
      <x:c r="M83" s="112"/>
      <x:c r="N83" s="112"/>
      <x:c r="O83" s="112"/>
      <x:c r="P83" s="112"/>
      <x:c r="Q83" s="112"/>
      <x:c r="R83" s="162"/>
      <x:c r="S83" s="112"/>
      <x:c r="T83" s="162"/>
      <x:c r="U83" s="112"/>
      <x:c r="V83" s="162"/>
      <x:c r="W83" s="112"/>
      <x:c r="X83" s="112"/>
      <x:c r="Y83" s="112"/>
      <x:c r="Z83" s="112"/>
      <x:c r="AA83" s="112"/>
      <x:c r="AB83" s="112"/>
      <x:c r="AC83" s="112"/>
      <x:c r="AD83" s="112"/>
      <x:c r="AE83" s="112"/>
      <x:c r="AF83" s="112"/>
      <x:c r="AG83" s="112"/>
      <x:c r="AH83" s="112"/>
      <x:c r="AI83" s="112"/>
      <x:c r="AJ83" s="112"/>
      <x:c r="AK83" s="112"/>
      <x:c r="AL83" s="513" t="s">
        <x:v>1975</x:v>
      </x:c>
      <x:c r="AM83" s="112"/>
      <x:c r="AN83" s="162"/>
      <x:c r="AO83" s="112"/>
      <x:c r="AP83" s="112"/>
      <x:c r="AQ83" s="112"/>
      <x:c r="AR83" s="162"/>
      <x:c r="AS83" s="112"/>
      <x:c r="AT83" s="162"/>
      <x:c r="AU83" s="112"/>
      <x:c r="AV83" s="112"/>
      <x:c r="AW83" s="112"/>
      <x:c r="AX83" s="112"/>
      <x:c r="AY83" s="112"/>
      <x:c r="AZ83" s="112"/>
      <x:c r="BA83" s="162"/>
      <x:c r="BB83" s="112"/>
      <x:c r="BC83" s="112"/>
      <x:c r="BD83" s="112"/>
      <x:c r="BE83" s="112"/>
      <x:c r="BF83" s="112"/>
      <x:c r="BG83" s="112"/>
      <x:c r="BH83" s="112"/>
      <x:c r="BI83" s="112"/>
      <x:c r="BJ83" s="162"/>
      <x:c r="BK83" s="112"/>
      <x:c r="BL83" s="162"/>
      <x:c r="BM83" s="112"/>
      <x:c r="BN83" s="162"/>
      <x:c r="BO83" s="112"/>
      <x:c r="BP83" s="162"/>
      <x:c r="BQ83" s="112"/>
      <x:c r="BR83" s="112"/>
      <x:c r="BS83" s="112"/>
      <x:c r="BT83" s="112"/>
      <x:c r="BU83" s="112"/>
      <x:c r="BV83" s="513" t="s">
        <x:v>1975</x:v>
      </x:c>
      <x:c r="BW83" s="112"/>
      <x:c r="BX83" s="112"/>
      <x:c r="BY83" s="162"/>
      <x:c r="BZ83" s="112"/>
      <x:c r="CA83" s="162"/>
      <x:c r="CB83" s="112"/>
      <x:c r="CC83" s="162"/>
      <x:c r="CD83" s="112"/>
      <x:c r="CE83" s="112"/>
      <x:c r="CF83" s="162"/>
      <x:c r="CG83" s="112"/>
      <x:c r="CH83" s="112"/>
      <x:c r="CI83" s="112"/>
      <x:c r="CJ83" s="112"/>
      <x:c r="CK83" s="112"/>
      <x:c r="CL83" s="112"/>
      <x:c r="CM83" s="112"/>
      <x:c r="CN83" s="112"/>
      <x:c r="CO83" s="112"/>
      <x:c r="CP83" s="162"/>
      <x:c r="CQ83" s="112"/>
      <x:c r="CR83" s="162"/>
      <x:c r="CS83" s="112"/>
      <x:c r="CT83" s="112"/>
      <x:c r="CU83" s="112"/>
      <x:c r="CV83" s="112"/>
      <x:c r="CW83" s="112"/>
      <x:c r="CX83" s="112"/>
      <x:c r="CY83" s="513" t="s">
        <x:v>1975</x:v>
      </x:c>
      <x:c r="CZ83" s="112"/>
      <x:c r="DA83" s="162"/>
      <x:c r="DB83" s="112"/>
      <x:c r="DC83" s="162"/>
      <x:c r="DD83" s="694"/>
      <x:c r="DE83" s="713"/>
      <x:c r="DF83" s="112"/>
      <x:c r="DG83" s="163"/>
    </x:row>
    <x:row r="84" spans="1:111" customHeight="1">
      <x:c r="A84" s="513" t="s">
        <x:v>2981</x:v>
      </x:c>
      <x:c r="B84" s="115"/>
      <x:c r="C84" s="162"/>
      <x:c r="D84" s="112"/>
      <x:c r="E84" s="162"/>
      <x:c r="F84" s="112"/>
      <x:c r="G84" s="162"/>
      <x:c r="H84" s="112"/>
      <x:c r="I84" s="162"/>
      <x:c r="J84" s="112"/>
      <x:c r="K84" s="112"/>
      <x:c r="L84" s="162"/>
      <x:c r="M84" s="112"/>
      <x:c r="N84" s="112"/>
      <x:c r="O84" s="112"/>
      <x:c r="P84" s="112"/>
      <x:c r="Q84" s="112"/>
      <x:c r="R84" s="162"/>
      <x:c r="S84" s="112"/>
      <x:c r="T84" s="162"/>
      <x:c r="U84" s="112"/>
      <x:c r="V84" s="162"/>
      <x:c r="W84" s="112"/>
      <x:c r="X84" s="112"/>
      <x:c r="Y84" s="112"/>
      <x:c r="Z84" s="112"/>
      <x:c r="AA84" s="112"/>
      <x:c r="AB84" s="112"/>
      <x:c r="AC84" s="112"/>
      <x:c r="AD84" s="112"/>
      <x:c r="AE84" s="112"/>
      <x:c r="AF84" s="112"/>
      <x:c r="AG84" s="112"/>
      <x:c r="AH84" s="112"/>
      <x:c r="AI84" s="112"/>
      <x:c r="AJ84" s="112"/>
      <x:c r="AK84" s="112"/>
      <x:c r="AL84" s="513" t="s">
        <x:v>2981</x:v>
      </x:c>
      <x:c r="AM84" s="112"/>
      <x:c r="AN84" s="162"/>
      <x:c r="AO84" s="112"/>
      <x:c r="AP84" s="112"/>
      <x:c r="AQ84" s="112"/>
      <x:c r="AR84" s="162"/>
      <x:c r="AS84" s="112"/>
      <x:c r="AT84" s="162"/>
      <x:c r="AU84" s="112"/>
      <x:c r="AV84" s="112"/>
      <x:c r="AW84" s="112"/>
      <x:c r="AX84" s="112"/>
      <x:c r="AY84" s="112"/>
      <x:c r="AZ84" s="112"/>
      <x:c r="BA84" s="162"/>
      <x:c r="BB84" s="112"/>
      <x:c r="BC84" s="112"/>
      <x:c r="BD84" s="112"/>
      <x:c r="BE84" s="112"/>
      <x:c r="BF84" s="112"/>
      <x:c r="BG84" s="112"/>
      <x:c r="BH84" s="112"/>
      <x:c r="BI84" s="112"/>
      <x:c r="BJ84" s="162"/>
      <x:c r="BK84" s="112"/>
      <x:c r="BL84" s="162"/>
      <x:c r="BM84" s="112"/>
      <x:c r="BN84" s="162"/>
      <x:c r="BO84" s="112"/>
      <x:c r="BP84" s="162"/>
      <x:c r="BQ84" s="112"/>
      <x:c r="BR84" s="112"/>
      <x:c r="BS84" s="112"/>
      <x:c r="BT84" s="112"/>
      <x:c r="BU84" s="112"/>
      <x:c r="BV84" s="513" t="s">
        <x:v>2981</x:v>
      </x:c>
      <x:c r="BW84" s="112"/>
      <x:c r="BX84" s="112"/>
      <x:c r="BY84" s="162"/>
      <x:c r="BZ84" s="112"/>
      <x:c r="CA84" s="162"/>
      <x:c r="CB84" s="112"/>
      <x:c r="CC84" s="162"/>
      <x:c r="CD84" s="112"/>
      <x:c r="CE84" s="112"/>
      <x:c r="CF84" s="162"/>
      <x:c r="CG84" s="112"/>
      <x:c r="CH84" s="112"/>
      <x:c r="CI84" s="112"/>
      <x:c r="CJ84" s="112"/>
      <x:c r="CK84" s="112"/>
      <x:c r="CL84" s="112"/>
      <x:c r="CM84" s="112"/>
      <x:c r="CN84" s="112"/>
      <x:c r="CO84" s="112"/>
      <x:c r="CP84" s="162"/>
      <x:c r="CQ84" s="112"/>
      <x:c r="CR84" s="162"/>
      <x:c r="CS84" s="112"/>
      <x:c r="CT84" s="112"/>
      <x:c r="CU84" s="112"/>
      <x:c r="CV84" s="112"/>
      <x:c r="CW84" s="112"/>
      <x:c r="CX84" s="112"/>
      <x:c r="CY84" s="513" t="s">
        <x:v>2981</x:v>
      </x:c>
      <x:c r="CZ84" s="112"/>
      <x:c r="DA84" s="162"/>
      <x:c r="DB84" s="112"/>
      <x:c r="DC84" s="162"/>
      <x:c r="DD84" s="694"/>
      <x:c r="DE84" s="713"/>
      <x:c r="DF84" s="112"/>
      <x:c r="DG84" s="163"/>
    </x:row>
    <x:row r="85" spans="1:111" customHeight="1">
      <x:c r="A85" s="286" t="s">
        <x:v>893</x:v>
      </x:c>
      <x:c r="B85" s="115">
        <x:f t="shared" ref="B85:AK85" si="47">B86+B93+B89</x:f>
        <x:v>8</x:v>
      </x:c>
      <x:c r="C85" s="162">
        <x:f t="shared" si="47"/>
        <x:v>24036</x:v>
      </x:c>
      <x:c r="D85" s="112">
        <x:f t="shared" si="47"/>
        <x:v>17</x:v>
      </x:c>
      <x:c r="E85" s="162">
        <x:f t="shared" si="47"/>
        <x:v>93579</x:v>
      </x:c>
      <x:c r="F85" s="112">
        <x:f t="shared" si="47"/>
        <x:v>0</x:v>
      </x:c>
      <x:c r="G85" s="162">
        <x:f t="shared" si="47"/>
        <x:v>0</x:v>
      </x:c>
      <x:c r="H85" s="112">
        <x:f t="shared" si="47"/>
        <x:v>0</x:v>
      </x:c>
      <x:c r="I85" s="162">
        <x:f t="shared" si="47"/>
        <x:v>0</x:v>
      </x:c>
      <x:c r="J85" s="112">
        <x:f t="shared" si="47"/>
        <x:v>10</x:v>
      </x:c>
      <x:c r="K85" s="112">
        <x:f t="shared" si="47"/>
        <x:v>5</x:v>
      </x:c>
      <x:c r="L85" s="162">
        <x:f t="shared" si="47"/>
        <x:v>8339</x:v>
      </x:c>
      <x:c r="M85" s="112">
        <x:f t="shared" si="47"/>
        <x:v>1</x:v>
      </x:c>
      <x:c r="N85" s="112">
        <x:f t="shared" si="47"/>
        <x:v>0</x:v>
      </x:c>
      <x:c r="O85" s="112">
        <x:f t="shared" si="47"/>
        <x:v>0</x:v>
      </x:c>
      <x:c r="P85" s="112">
        <x:f t="shared" si="47"/>
        <x:v>0</x:v>
      </x:c>
      <x:c r="Q85" s="112">
        <x:f t="shared" si="47"/>
        <x:v>0</x:v>
      </x:c>
      <x:c r="R85" s="162">
        <x:f t="shared" si="47"/>
        <x:v>0</x:v>
      </x:c>
      <x:c r="S85" s="112">
        <x:f t="shared" si="47"/>
        <x:v>16</x:v>
      </x:c>
      <x:c r="T85" s="162">
        <x:f t="shared" si="47"/>
        <x:v>478</x:v>
      </x:c>
      <x:c r="U85" s="112">
        <x:f t="shared" si="47"/>
        <x:v>0</x:v>
      </x:c>
      <x:c r="V85" s="162">
        <x:f t="shared" si="47"/>
        <x:v>0</x:v>
      </x:c>
      <x:c r="W85" s="112">
        <x:f t="shared" si="47"/>
        <x:v>3</x:v>
      </x:c>
      <x:c r="X85" s="112">
        <x:f t="shared" si="47"/>
        <x:v>141</x:v>
      </x:c>
      <x:c r="Y85" s="112">
        <x:f t="shared" si="47"/>
        <x:v>0</x:v>
      </x:c>
      <x:c r="Z85" s="112">
        <x:f t="shared" si="47"/>
        <x:v>0</x:v>
      </x:c>
      <x:c r="AA85" s="112">
        <x:f t="shared" si="47"/>
        <x:v>0</x:v>
      </x:c>
      <x:c r="AB85" s="112">
        <x:f t="shared" si="47"/>
        <x:v>0</x:v>
      </x:c>
      <x:c r="AC85" s="112">
        <x:f t="shared" si="47"/>
        <x:v>0</x:v>
      </x:c>
      <x:c r="AD85" s="112">
        <x:f t="shared" si="47"/>
        <x:v>0</x:v>
      </x:c>
      <x:c r="AE85" s="112">
        <x:f t="shared" si="47"/>
        <x:v>0</x:v>
      </x:c>
      <x:c r="AF85" s="112">
        <x:f t="shared" si="47"/>
        <x:v>0</x:v>
      </x:c>
      <x:c r="AG85" s="112">
        <x:f t="shared" si="47"/>
        <x:v>0</x:v>
      </x:c>
      <x:c r="AH85" s="112">
        <x:f t="shared" si="47"/>
        <x:v>0</x:v>
      </x:c>
      <x:c r="AI85" s="112">
        <x:f t="shared" si="47"/>
        <x:v>0</x:v>
      </x:c>
      <x:c r="AJ85" s="112">
        <x:f t="shared" si="47"/>
        <x:v>0</x:v>
      </x:c>
      <x:c r="AK85" s="112">
        <x:f t="shared" si="47"/>
        <x:v>0</x:v>
      </x:c>
      <x:c r="AL85" s="286" t="s">
        <x:v>893</x:v>
      </x:c>
      <x:c r="AM85" s="112">
        <x:f t="shared" ref="AM85:BP85" si="48">AM86+AM93+AM89</x:f>
        <x:v>0</x:v>
      </x:c>
      <x:c r="AN85" s="162">
        <x:f t="shared" si="48"/>
        <x:v>0</x:v>
      </x:c>
      <x:c r="AO85" s="112">
        <x:f t="shared" si="48"/>
        <x:v>1</x:v>
      </x:c>
      <x:c r="AP85" s="112">
        <x:f t="shared" si="48"/>
        <x:v>2</x:v>
      </x:c>
      <x:c r="AQ85" s="112">
        <x:f t="shared" si="48"/>
        <x:v>0</x:v>
      </x:c>
      <x:c r="AR85" s="162">
        <x:f t="shared" si="48"/>
        <x:v>0</x:v>
      </x:c>
      <x:c r="AS85" s="112">
        <x:f t="shared" si="48"/>
        <x:v>0</x:v>
      </x:c>
      <x:c r="AT85" s="162">
        <x:f t="shared" si="48"/>
        <x:v>0</x:v>
      </x:c>
      <x:c r="AU85" s="112">
        <x:f t="shared" si="48"/>
        <x:v>0</x:v>
      </x:c>
      <x:c r="AV85" s="112">
        <x:f t="shared" si="48"/>
        <x:v>0</x:v>
      </x:c>
      <x:c r="AW85" s="112">
        <x:f t="shared" si="48"/>
        <x:v>0</x:v>
      </x:c>
      <x:c r="AX85" s="112">
        <x:f t="shared" si="48"/>
        <x:v>0</x:v>
      </x:c>
      <x:c r="AY85" s="112">
        <x:f t="shared" si="48"/>
        <x:v>0</x:v>
      </x:c>
      <x:c r="AZ85" s="112">
        <x:f t="shared" si="48"/>
        <x:v>0</x:v>
      </x:c>
      <x:c r="BA85" s="162">
        <x:f t="shared" si="48"/>
        <x:v>0</x:v>
      </x:c>
      <x:c r="BB85" s="112">
        <x:f t="shared" si="48"/>
        <x:v>0</x:v>
      </x:c>
      <x:c r="BC85" s="112">
        <x:f t="shared" si="48"/>
        <x:v>0</x:v>
      </x:c>
      <x:c r="BD85" s="112">
        <x:f t="shared" si="48"/>
        <x:v>0</x:v>
      </x:c>
      <x:c r="BE85" s="112">
        <x:f t="shared" si="48"/>
        <x:v>3</x:v>
      </x:c>
      <x:c r="BF85" s="112">
        <x:f t="shared" si="48"/>
        <x:v>22</x:v>
      </x:c>
      <x:c r="BG85" s="112">
        <x:f t="shared" si="48"/>
        <x:v>0</x:v>
      </x:c>
      <x:c r="BH85" s="112">
        <x:f t="shared" si="48"/>
        <x:v>0</x:v>
      </x:c>
      <x:c r="BI85" s="112">
        <x:f t="shared" si="48"/>
        <x:v>0</x:v>
      </x:c>
      <x:c r="BJ85" s="162">
        <x:f t="shared" si="48"/>
        <x:v>0</x:v>
      </x:c>
      <x:c r="BK85" s="112">
        <x:f t="shared" si="48"/>
        <x:v>0</x:v>
      </x:c>
      <x:c r="BL85" s="162">
        <x:f t="shared" si="48"/>
        <x:v>0</x:v>
      </x:c>
      <x:c r="BM85" s="112">
        <x:f t="shared" si="48"/>
        <x:v>0</x:v>
      </x:c>
      <x:c r="BN85" s="162">
        <x:f t="shared" si="48"/>
        <x:v>0</x:v>
      </x:c>
      <x:c r="BO85" s="112">
        <x:f t="shared" si="48"/>
        <x:v>3</x:v>
      </x:c>
      <x:c r="BP85" s="162">
        <x:f t="shared" si="48"/>
        <x:v>2674</x:v>
      </x:c>
      <x:c r="BQ85" s="112">
        <x:f>BQ86+BQ89+BQ93</x:f>
        <x:v>0</x:v>
      </x:c>
      <x:c r="BR85" s="112">
        <x:f>BR86+BR89+BR93</x:f>
        <x:v>0</x:v>
      </x:c>
      <x:c r="BS85" s="112">
        <x:f>BS86+BS89+BS93</x:f>
        <x:v>8</x:v>
      </x:c>
      <x:c r="BT85" s="112">
        <x:f>BT86+BT89+BT93</x:f>
        <x:v>0</x:v>
      </x:c>
      <x:c r="BU85" s="112">
        <x:f>BU86+BU89+BU93</x:f>
        <x:v>0</x:v>
      </x:c>
      <x:c r="BV85" s="286" t="s">
        <x:v>893</x:v>
      </x:c>
      <x:c r="BW85" s="112">
        <x:f t="shared" ref="BW85:CX85" si="49">BW86+BW89+BW93</x:f>
        <x:v>1</x:v>
      </x:c>
      <x:c r="BX85" s="112">
        <x:f t="shared" si="49"/>
        <x:v>15</x:v>
      </x:c>
      <x:c r="BY85" s="162">
        <x:f t="shared" si="49"/>
        <x:v>495</x:v>
      </x:c>
      <x:c r="BZ85" s="112">
        <x:f t="shared" si="49"/>
        <x:v>0</x:v>
      </x:c>
      <x:c r="CA85" s="162">
        <x:f t="shared" si="49"/>
        <x:v>0</x:v>
      </x:c>
      <x:c r="CB85" s="112">
        <x:f t="shared" si="49"/>
        <x:v>1</x:v>
      </x:c>
      <x:c r="CC85" s="162">
        <x:f t="shared" si="49"/>
        <x:v>103.68000000000001</x:v>
      </x:c>
      <x:c r="CD85" s="112">
        <x:f t="shared" si="49"/>
        <x:v>0</x:v>
      </x:c>
      <x:c r="CE85" s="112">
        <x:f t="shared" si="49"/>
        <x:v>16</x:v>
      </x:c>
      <x:c r="CF85" s="162">
        <x:f t="shared" si="49"/>
        <x:v>625.29999999999995</x:v>
      </x:c>
      <x:c r="CG85" s="112">
        <x:f t="shared" si="49"/>
        <x:v>0</x:v>
      </x:c>
      <x:c r="CH85" s="112">
        <x:f t="shared" si="49"/>
        <x:v>0</x:v>
      </x:c>
      <x:c r="CI85" s="112">
        <x:f t="shared" si="49"/>
        <x:v>11</x:v>
      </x:c>
      <x:c r="CJ85" s="112">
        <x:f t="shared" si="49"/>
        <x:v>31</x:v>
      </x:c>
      <x:c r="CK85" s="112">
        <x:f t="shared" si="49"/>
        <x:v>0</x:v>
      </x:c>
      <x:c r="CL85" s="112">
        <x:f t="shared" si="49"/>
        <x:v>0</x:v>
      </x:c>
      <x:c r="CM85" s="112">
        <x:f t="shared" si="49"/>
        <x:v>0</x:v>
      </x:c>
      <x:c r="CN85" s="112">
        <x:f t="shared" si="49"/>
        <x:v>0</x:v>
      </x:c>
      <x:c r="CO85" s="112">
        <x:f t="shared" si="49"/>
        <x:v>1</x:v>
      </x:c>
      <x:c r="CP85" s="162">
        <x:f t="shared" si="49"/>
        <x:v>73</x:v>
      </x:c>
      <x:c r="CQ85" s="112">
        <x:f t="shared" si="49"/>
        <x:v>1</x:v>
      </x:c>
      <x:c r="CR85" s="162">
        <x:f t="shared" si="49"/>
        <x:v>350</x:v>
      </x:c>
      <x:c r="CS85" s="112">
        <x:f t="shared" si="49"/>
        <x:v>66</x:v>
      </x:c>
      <x:c r="CT85" s="112">
        <x:f t="shared" si="49"/>
        <x:v>4</x:v>
      </x:c>
      <x:c r="CU85" s="112">
        <x:f t="shared" si="49"/>
        <x:v>27</x:v>
      </x:c>
      <x:c r="CV85" s="112">
        <x:f t="shared" si="49"/>
        <x:v>2</x:v>
      </x:c>
      <x:c r="CW85" s="112">
        <x:f t="shared" si="49"/>
        <x:v>0</x:v>
      </x:c>
      <x:c r="CX85" s="112">
        <x:f t="shared" si="49"/>
        <x:v>0</x:v>
      </x:c>
      <x:c r="CY85" s="286" t="s">
        <x:v>893</x:v>
      </x:c>
      <x:c r="CZ85" s="112">
        <x:f t="shared" ref="CZ85:DG85" si="50">CZ86+CZ89+CZ93</x:f>
        <x:v>2</x:v>
      </x:c>
      <x:c r="DA85" s="162">
        <x:f t="shared" si="50"/>
        <x:v>106</x:v>
      </x:c>
      <x:c r="DB85" s="112">
        <x:f t="shared" si="50"/>
        <x:v>0</x:v>
      </x:c>
      <x:c r="DC85" s="162">
        <x:f t="shared" si="50"/>
        <x:v>0</x:v>
      </x:c>
      <x:c r="DD85" s="112">
        <x:f t="shared" si="50"/>
        <x:v>0</x:v>
      </x:c>
      <x:c r="DE85" s="162">
        <x:f t="shared" si="50"/>
        <x:v>0</x:v>
      </x:c>
      <x:c r="DF85" s="112">
        <x:f t="shared" si="50"/>
        <x:v>0</x:v>
      </x:c>
      <x:c r="DG85" s="163">
        <x:f t="shared" si="50"/>
        <x:v>0</x:v>
      </x:c>
    </x:row>
    <x:row r="86" spans="1:111" customHeight="1">
      <x:c r="A86" s="286" t="s">
        <x:v>1322</x:v>
      </x:c>
      <x:c r="B86" s="115">
        <x:f t="shared" ref="B86:J86" si="51">SUM(B87)</x:f>
        <x:v>8</x:v>
      </x:c>
      <x:c r="C86" s="162">
        <x:f t="shared" si="51"/>
        <x:v>24036</x:v>
      </x:c>
      <x:c r="D86" s="112">
        <x:f t="shared" si="51"/>
        <x:v>17</x:v>
      </x:c>
      <x:c r="E86" s="162">
        <x:f t="shared" si="51"/>
        <x:v>93579</x:v>
      </x:c>
      <x:c r="F86" s="112">
        <x:f t="shared" si="51"/>
        <x:v>0</x:v>
      </x:c>
      <x:c r="G86" s="162">
        <x:f t="shared" si="51"/>
        <x:v>0</x:v>
      </x:c>
      <x:c r="H86" s="112">
        <x:f t="shared" si="51"/>
        <x:v>0</x:v>
      </x:c>
      <x:c r="I86" s="162">
        <x:f t="shared" si="51"/>
        <x:v>0</x:v>
      </x:c>
      <x:c r="J86" s="112">
        <x:f t="shared" si="51"/>
        <x:v>7</x:v>
      </x:c>
      <x:c r="K86" s="112">
        <x:v>5</x:v>
      </x:c>
      <x:c r="L86" s="162">
        <x:f t="shared" ref="L86:AK86" si="52">SUM(L87)</x:f>
        <x:v>8339</x:v>
      </x:c>
      <x:c r="M86" s="112">
        <x:f t="shared" si="52"/>
        <x:v>1</x:v>
      </x:c>
      <x:c r="N86" s="112">
        <x:f t="shared" si="52"/>
        <x:v>0</x:v>
      </x:c>
      <x:c r="O86" s="112">
        <x:f t="shared" si="52"/>
        <x:v>0</x:v>
      </x:c>
      <x:c r="P86" s="112">
        <x:f t="shared" si="52"/>
        <x:v>0</x:v>
      </x:c>
      <x:c r="Q86" s="112">
        <x:f t="shared" si="52"/>
        <x:v>0</x:v>
      </x:c>
      <x:c r="R86" s="162">
        <x:f t="shared" si="52"/>
        <x:v>0</x:v>
      </x:c>
      <x:c r="S86" s="112">
        <x:f t="shared" si="52"/>
        <x:v>14</x:v>
      </x:c>
      <x:c r="T86" s="162">
        <x:f t="shared" si="52"/>
        <x:v>438</x:v>
      </x:c>
      <x:c r="U86" s="112">
        <x:f t="shared" si="52"/>
        <x:v>0</x:v>
      </x:c>
      <x:c r="V86" s="162">
        <x:f t="shared" si="52"/>
        <x:v>0</x:v>
      </x:c>
      <x:c r="W86" s="112">
        <x:f t="shared" si="52"/>
        <x:v>0</x:v>
      </x:c>
      <x:c r="X86" s="112">
        <x:f t="shared" si="52"/>
        <x:v>87</x:v>
      </x:c>
      <x:c r="Y86" s="112">
        <x:f t="shared" si="52"/>
        <x:v>0</x:v>
      </x:c>
      <x:c r="Z86" s="112">
        <x:f t="shared" si="52"/>
        <x:v>0</x:v>
      </x:c>
      <x:c r="AA86" s="112">
        <x:f t="shared" si="52"/>
        <x:v>0</x:v>
      </x:c>
      <x:c r="AB86" s="112">
        <x:f t="shared" si="52"/>
        <x:v>0</x:v>
      </x:c>
      <x:c r="AC86" s="112">
        <x:f t="shared" si="52"/>
        <x:v>0</x:v>
      </x:c>
      <x:c r="AD86" s="112">
        <x:f t="shared" si="52"/>
        <x:v>0</x:v>
      </x:c>
      <x:c r="AE86" s="112">
        <x:f t="shared" si="52"/>
        <x:v>0</x:v>
      </x:c>
      <x:c r="AF86" s="112">
        <x:f t="shared" si="52"/>
        <x:v>0</x:v>
      </x:c>
      <x:c r="AG86" s="112">
        <x:f t="shared" si="52"/>
        <x:v>0</x:v>
      </x:c>
      <x:c r="AH86" s="112">
        <x:f t="shared" si="52"/>
        <x:v>0</x:v>
      </x:c>
      <x:c r="AI86" s="112">
        <x:f t="shared" si="52"/>
        <x:v>0</x:v>
      </x:c>
      <x:c r="AJ86" s="112">
        <x:f t="shared" si="52"/>
        <x:v>0</x:v>
      </x:c>
      <x:c r="AK86" s="112">
        <x:f t="shared" si="52"/>
        <x:v>0</x:v>
      </x:c>
      <x:c r="AL86" s="286" t="s">
        <x:v>1322</x:v>
      </x:c>
      <x:c r="AM86" s="112">
        <x:f t="shared" ref="AM86:BU86" si="53">SUM(AM87)</x:f>
        <x:v>0</x:v>
      </x:c>
      <x:c r="AN86" s="162">
        <x:f t="shared" si="53"/>
        <x:v>0</x:v>
      </x:c>
      <x:c r="AO86" s="112">
        <x:f t="shared" si="53"/>
        <x:v>1</x:v>
      </x:c>
      <x:c r="AP86" s="112">
        <x:f t="shared" si="53"/>
        <x:v>2</x:v>
      </x:c>
      <x:c r="AQ86" s="112">
        <x:f t="shared" si="53"/>
        <x:v>0</x:v>
      </x:c>
      <x:c r="AR86" s="162">
        <x:f t="shared" si="53"/>
        <x:v>0</x:v>
      </x:c>
      <x:c r="AS86" s="112">
        <x:f t="shared" si="53"/>
        <x:v>0</x:v>
      </x:c>
      <x:c r="AT86" s="162">
        <x:f t="shared" si="53"/>
        <x:v>0</x:v>
      </x:c>
      <x:c r="AU86" s="112">
        <x:f t="shared" si="53"/>
        <x:v>0</x:v>
      </x:c>
      <x:c r="AV86" s="112">
        <x:f t="shared" si="53"/>
        <x:v>0</x:v>
      </x:c>
      <x:c r="AW86" s="112">
        <x:f t="shared" si="53"/>
        <x:v>0</x:v>
      </x:c>
      <x:c r="AX86" s="112">
        <x:f t="shared" si="53"/>
        <x:v>0</x:v>
      </x:c>
      <x:c r="AY86" s="112">
        <x:f t="shared" si="53"/>
        <x:v>0</x:v>
      </x:c>
      <x:c r="AZ86" s="112">
        <x:f t="shared" si="53"/>
        <x:v>0</x:v>
      </x:c>
      <x:c r="BA86" s="162">
        <x:f t="shared" si="53"/>
        <x:v>0</x:v>
      </x:c>
      <x:c r="BB86" s="112">
        <x:f t="shared" si="53"/>
        <x:v>0</x:v>
      </x:c>
      <x:c r="BC86" s="112">
        <x:f t="shared" si="53"/>
        <x:v>0</x:v>
      </x:c>
      <x:c r="BD86" s="112">
        <x:f t="shared" si="53"/>
        <x:v>0</x:v>
      </x:c>
      <x:c r="BE86" s="112">
        <x:f t="shared" si="53"/>
        <x:v>0</x:v>
      </x:c>
      <x:c r="BF86" s="112">
        <x:f t="shared" si="53"/>
        <x:v>0</x:v>
      </x:c>
      <x:c r="BG86" s="112">
        <x:f t="shared" si="53"/>
        <x:v>0</x:v>
      </x:c>
      <x:c r="BH86" s="112">
        <x:f t="shared" si="53"/>
        <x:v>0</x:v>
      </x:c>
      <x:c r="BI86" s="112">
        <x:f t="shared" si="53"/>
        <x:v>0</x:v>
      </x:c>
      <x:c r="BJ86" s="162">
        <x:f t="shared" si="53"/>
        <x:v>0</x:v>
      </x:c>
      <x:c r="BK86" s="112">
        <x:f t="shared" si="53"/>
        <x:v>0</x:v>
      </x:c>
      <x:c r="BL86" s="162">
        <x:f t="shared" si="53"/>
        <x:v>0</x:v>
      </x:c>
      <x:c r="BM86" s="112">
        <x:f t="shared" si="53"/>
        <x:v>0</x:v>
      </x:c>
      <x:c r="BN86" s="162">
        <x:f t="shared" si="53"/>
        <x:v>0</x:v>
      </x:c>
      <x:c r="BO86" s="112">
        <x:f t="shared" si="53"/>
        <x:v>3</x:v>
      </x:c>
      <x:c r="BP86" s="162">
        <x:f t="shared" si="53"/>
        <x:v>2674</x:v>
      </x:c>
      <x:c r="BQ86" s="112">
        <x:f t="shared" si="53"/>
        <x:v>0</x:v>
      </x:c>
      <x:c r="BR86" s="112">
        <x:f t="shared" si="53"/>
        <x:v>0</x:v>
      </x:c>
      <x:c r="BS86" s="112">
        <x:f t="shared" si="53"/>
        <x:v>8</x:v>
      </x:c>
      <x:c r="BT86" s="112">
        <x:f t="shared" si="53"/>
        <x:v>0</x:v>
      </x:c>
      <x:c r="BU86" s="112">
        <x:f t="shared" si="53"/>
        <x:v>0</x:v>
      </x:c>
      <x:c r="BV86" s="286" t="s">
        <x:v>1322</x:v>
      </x:c>
      <x:c r="BW86" s="112">
        <x:f t="shared" ref="BW86:CX86" si="54">SUM(BW87)</x:f>
        <x:v>0</x:v>
      </x:c>
      <x:c r="BX86" s="112">
        <x:f t="shared" si="54"/>
        <x:v>0</x:v>
      </x:c>
      <x:c r="BY86" s="162">
        <x:f t="shared" si="54"/>
        <x:v>0</x:v>
      </x:c>
      <x:c r="BZ86" s="112">
        <x:f t="shared" si="54"/>
        <x:v>0</x:v>
      </x:c>
      <x:c r="CA86" s="162">
        <x:f t="shared" si="54"/>
        <x:v>0</x:v>
      </x:c>
      <x:c r="CB86" s="112">
        <x:f t="shared" si="54"/>
        <x:v>1</x:v>
      </x:c>
      <x:c r="CC86" s="162">
        <x:f t="shared" si="54"/>
        <x:v>103.68000000000001</x:v>
      </x:c>
      <x:c r="CD86" s="112">
        <x:f t="shared" si="54"/>
        <x:v>0</x:v>
      </x:c>
      <x:c r="CE86" s="112">
        <x:f t="shared" si="54"/>
        <x:v>15</x:v>
      </x:c>
      <x:c r="CF86" s="162">
        <x:f t="shared" si="54"/>
        <x:v>592.29999999999995</x:v>
      </x:c>
      <x:c r="CG86" s="112">
        <x:f t="shared" si="54"/>
        <x:v>0</x:v>
      </x:c>
      <x:c r="CH86" s="112">
        <x:f t="shared" si="54"/>
        <x:v>0</x:v>
      </x:c>
      <x:c r="CI86" s="112">
        <x:f t="shared" si="54"/>
        <x:v>10</x:v>
      </x:c>
      <x:c r="CJ86" s="112">
        <x:f t="shared" si="54"/>
        <x:v>30</x:v>
      </x:c>
      <x:c r="CK86" s="112">
        <x:f t="shared" si="54"/>
        <x:v>0</x:v>
      </x:c>
      <x:c r="CL86" s="112">
        <x:f t="shared" si="54"/>
        <x:v>0</x:v>
      </x:c>
      <x:c r="CM86" s="112">
        <x:f t="shared" si="54"/>
        <x:v>0</x:v>
      </x:c>
      <x:c r="CN86" s="112">
        <x:f t="shared" si="54"/>
        <x:v>0</x:v>
      </x:c>
      <x:c r="CO86" s="112">
        <x:f t="shared" si="54"/>
        <x:v>0</x:v>
      </x:c>
      <x:c r="CP86" s="162">
        <x:f t="shared" si="54"/>
        <x:v>0</x:v>
      </x:c>
      <x:c r="CQ86" s="112">
        <x:f t="shared" si="54"/>
        <x:v>0</x:v>
      </x:c>
      <x:c r="CR86" s="162">
        <x:f t="shared" si="54"/>
        <x:v>0</x:v>
      </x:c>
      <x:c r="CS86" s="112">
        <x:f t="shared" si="54"/>
        <x:v>0</x:v>
      </x:c>
      <x:c r="CT86" s="112">
        <x:f t="shared" si="54"/>
        <x:v>3</x:v>
      </x:c>
      <x:c r="CU86" s="112">
        <x:f t="shared" si="54"/>
        <x:v>26</x:v>
      </x:c>
      <x:c r="CV86" s="112">
        <x:f t="shared" si="54"/>
        <x:v>0</x:v>
      </x:c>
      <x:c r="CW86" s="112">
        <x:f t="shared" si="54"/>
        <x:v>0</x:v>
      </x:c>
      <x:c r="CX86" s="112">
        <x:f t="shared" si="54"/>
        <x:v>0</x:v>
      </x:c>
      <x:c r="CY86" s="286" t="s">
        <x:v>1322</x:v>
      </x:c>
      <x:c r="CZ86" s="112">
        <x:f t="shared" ref="CZ86:DG86" si="55">CZ87</x:f>
        <x:v>0</x:v>
      </x:c>
      <x:c r="DA86" s="162">
        <x:f t="shared" si="55"/>
        <x:v>0</x:v>
      </x:c>
      <x:c r="DB86" s="112">
        <x:f t="shared" si="55"/>
        <x:v>0</x:v>
      </x:c>
      <x:c r="DC86" s="162">
        <x:f t="shared" si="55"/>
        <x:v>0</x:v>
      </x:c>
      <x:c r="DD86" s="112">
        <x:f t="shared" si="55"/>
        <x:v>0</x:v>
      </x:c>
      <x:c r="DE86" s="162">
        <x:f t="shared" si="55"/>
        <x:v>0</x:v>
      </x:c>
      <x:c r="DF86" s="112">
        <x:f t="shared" si="55"/>
        <x:v>0</x:v>
      </x:c>
      <x:c r="DG86" s="163">
        <x:f t="shared" si="55"/>
        <x:v>0</x:v>
      </x:c>
    </x:row>
    <x:row r="87" spans="1:111" customHeight="1">
      <x:c r="A87" s="286" t="s">
        <x:v>675</x:v>
      </x:c>
      <x:c r="B87" s="115">
        <x:f t="shared" ref="B87:AK87" si="56">SUM(B88:B88)</x:f>
        <x:v>8</x:v>
      </x:c>
      <x:c r="C87" s="162">
        <x:f t="shared" si="56"/>
        <x:v>24036</x:v>
      </x:c>
      <x:c r="D87" s="112">
        <x:f t="shared" si="56"/>
        <x:v>17</x:v>
      </x:c>
      <x:c r="E87" s="162">
        <x:f t="shared" si="56"/>
        <x:v>93579</x:v>
      </x:c>
      <x:c r="F87" s="112">
        <x:f t="shared" si="56"/>
        <x:v>0</x:v>
      </x:c>
      <x:c r="G87" s="162">
        <x:f t="shared" si="56"/>
        <x:v>0</x:v>
      </x:c>
      <x:c r="H87" s="112">
        <x:f t="shared" si="56"/>
        <x:v>0</x:v>
      </x:c>
      <x:c r="I87" s="162">
        <x:f t="shared" si="56"/>
        <x:v>0</x:v>
      </x:c>
      <x:c r="J87" s="112">
        <x:f t="shared" si="56"/>
        <x:v>7</x:v>
      </x:c>
      <x:c r="K87" s="112">
        <x:f t="shared" si="56"/>
        <x:v>5</x:v>
      </x:c>
      <x:c r="L87" s="162">
        <x:f t="shared" si="56"/>
        <x:v>8339</x:v>
      </x:c>
      <x:c r="M87" s="112">
        <x:f t="shared" si="56"/>
        <x:v>1</x:v>
      </x:c>
      <x:c r="N87" s="112">
        <x:f t="shared" si="56"/>
        <x:v>0</x:v>
      </x:c>
      <x:c r="O87" s="112">
        <x:f t="shared" si="56"/>
        <x:v>0</x:v>
      </x:c>
      <x:c r="P87" s="112">
        <x:f t="shared" si="56"/>
        <x:v>0</x:v>
      </x:c>
      <x:c r="Q87" s="112">
        <x:f t="shared" si="56"/>
        <x:v>0</x:v>
      </x:c>
      <x:c r="R87" s="162">
        <x:f t="shared" si="56"/>
        <x:v>0</x:v>
      </x:c>
      <x:c r="S87" s="112">
        <x:f t="shared" si="56"/>
        <x:v>14</x:v>
      </x:c>
      <x:c r="T87" s="162">
        <x:f t="shared" si="56"/>
        <x:v>438</x:v>
      </x:c>
      <x:c r="U87" s="112">
        <x:f t="shared" si="56"/>
        <x:v>0</x:v>
      </x:c>
      <x:c r="V87" s="162">
        <x:f t="shared" si="56"/>
        <x:v>0</x:v>
      </x:c>
      <x:c r="W87" s="112">
        <x:f t="shared" si="56"/>
        <x:v>0</x:v>
      </x:c>
      <x:c r="X87" s="112">
        <x:f t="shared" si="56"/>
        <x:v>87</x:v>
      </x:c>
      <x:c r="Y87" s="112">
        <x:f t="shared" si="56"/>
        <x:v>0</x:v>
      </x:c>
      <x:c r="Z87" s="112">
        <x:f t="shared" si="56"/>
        <x:v>0</x:v>
      </x:c>
      <x:c r="AA87" s="112">
        <x:f t="shared" si="56"/>
        <x:v>0</x:v>
      </x:c>
      <x:c r="AB87" s="112">
        <x:f t="shared" si="56"/>
        <x:v>0</x:v>
      </x:c>
      <x:c r="AC87" s="112">
        <x:f t="shared" si="56"/>
        <x:v>0</x:v>
      </x:c>
      <x:c r="AD87" s="112">
        <x:f t="shared" si="56"/>
        <x:v>0</x:v>
      </x:c>
      <x:c r="AE87" s="112">
        <x:f t="shared" si="56"/>
        <x:v>0</x:v>
      </x:c>
      <x:c r="AF87" s="112">
        <x:f t="shared" si="56"/>
        <x:v>0</x:v>
      </x:c>
      <x:c r="AG87" s="112">
        <x:f t="shared" si="56"/>
        <x:v>0</x:v>
      </x:c>
      <x:c r="AH87" s="112">
        <x:f t="shared" si="56"/>
        <x:v>0</x:v>
      </x:c>
      <x:c r="AI87" s="112">
        <x:f t="shared" si="56"/>
        <x:v>0</x:v>
      </x:c>
      <x:c r="AJ87" s="112">
        <x:f t="shared" si="56"/>
        <x:v>0</x:v>
      </x:c>
      <x:c r="AK87" s="112">
        <x:f t="shared" si="56"/>
        <x:v>0</x:v>
      </x:c>
      <x:c r="AL87" s="286" t="s">
        <x:v>675</x:v>
      </x:c>
      <x:c r="AM87" s="112">
        <x:f t="shared" ref="AM87:BU87" si="57">SUM(AM88:AM88)</x:f>
        <x:v>0</x:v>
      </x:c>
      <x:c r="AN87" s="162">
        <x:f t="shared" si="57"/>
        <x:v>0</x:v>
      </x:c>
      <x:c r="AO87" s="112">
        <x:f t="shared" si="57"/>
        <x:v>1</x:v>
      </x:c>
      <x:c r="AP87" s="112">
        <x:f t="shared" si="57"/>
        <x:v>2</x:v>
      </x:c>
      <x:c r="AQ87" s="112">
        <x:f t="shared" si="57"/>
        <x:v>0</x:v>
      </x:c>
      <x:c r="AR87" s="162">
        <x:f t="shared" si="57"/>
        <x:v>0</x:v>
      </x:c>
      <x:c r="AS87" s="112">
        <x:f t="shared" si="57"/>
        <x:v>0</x:v>
      </x:c>
      <x:c r="AT87" s="162">
        <x:f t="shared" si="57"/>
        <x:v>0</x:v>
      </x:c>
      <x:c r="AU87" s="112">
        <x:f t="shared" si="57"/>
        <x:v>0</x:v>
      </x:c>
      <x:c r="AV87" s="112">
        <x:f t="shared" si="57"/>
        <x:v>0</x:v>
      </x:c>
      <x:c r="AW87" s="112">
        <x:f t="shared" si="57"/>
        <x:v>0</x:v>
      </x:c>
      <x:c r="AX87" s="112">
        <x:f t="shared" si="57"/>
        <x:v>0</x:v>
      </x:c>
      <x:c r="AY87" s="112">
        <x:f t="shared" si="57"/>
        <x:v>0</x:v>
      </x:c>
      <x:c r="AZ87" s="112">
        <x:f t="shared" si="57"/>
        <x:v>0</x:v>
      </x:c>
      <x:c r="BA87" s="162">
        <x:f t="shared" si="57"/>
        <x:v>0</x:v>
      </x:c>
      <x:c r="BB87" s="112">
        <x:f t="shared" si="57"/>
        <x:v>0</x:v>
      </x:c>
      <x:c r="BC87" s="112">
        <x:f t="shared" si="57"/>
        <x:v>0</x:v>
      </x:c>
      <x:c r="BD87" s="112">
        <x:f t="shared" si="57"/>
        <x:v>0</x:v>
      </x:c>
      <x:c r="BE87" s="112">
        <x:f t="shared" si="57"/>
        <x:v>0</x:v>
      </x:c>
      <x:c r="BF87" s="112">
        <x:f t="shared" si="57"/>
        <x:v>0</x:v>
      </x:c>
      <x:c r="BG87" s="112">
        <x:f t="shared" si="57"/>
        <x:v>0</x:v>
      </x:c>
      <x:c r="BH87" s="112">
        <x:f t="shared" si="57"/>
        <x:v>0</x:v>
      </x:c>
      <x:c r="BI87" s="112">
        <x:f t="shared" si="57"/>
        <x:v>0</x:v>
      </x:c>
      <x:c r="BJ87" s="162">
        <x:f t="shared" si="57"/>
        <x:v>0</x:v>
      </x:c>
      <x:c r="BK87" s="112">
        <x:f t="shared" si="57"/>
        <x:v>0</x:v>
      </x:c>
      <x:c r="BL87" s="162">
        <x:f t="shared" si="57"/>
        <x:v>0</x:v>
      </x:c>
      <x:c r="BM87" s="112">
        <x:f t="shared" si="57"/>
        <x:v>0</x:v>
      </x:c>
      <x:c r="BN87" s="162">
        <x:f t="shared" si="57"/>
        <x:v>0</x:v>
      </x:c>
      <x:c r="BO87" s="112">
        <x:f t="shared" si="57"/>
        <x:v>3</x:v>
      </x:c>
      <x:c r="BP87" s="162">
        <x:f t="shared" si="57"/>
        <x:v>2674</x:v>
      </x:c>
      <x:c r="BQ87" s="112">
        <x:f t="shared" si="57"/>
        <x:v>0</x:v>
      </x:c>
      <x:c r="BR87" s="112">
        <x:f t="shared" si="57"/>
        <x:v>0</x:v>
      </x:c>
      <x:c r="BS87" s="112">
        <x:f t="shared" si="57"/>
        <x:v>8</x:v>
      </x:c>
      <x:c r="BT87" s="112">
        <x:f t="shared" si="57"/>
        <x:v>0</x:v>
      </x:c>
      <x:c r="BU87" s="112">
        <x:f t="shared" si="57"/>
        <x:v>0</x:v>
      </x:c>
      <x:c r="BV87" s="286" t="s">
        <x:v>675</x:v>
      </x:c>
      <x:c r="BW87" s="112">
        <x:f t="shared" ref="BW87:CX87" si="58">SUM(BW88:BW88)</x:f>
        <x:v>0</x:v>
      </x:c>
      <x:c r="BX87" s="112">
        <x:f t="shared" si="58"/>
        <x:v>0</x:v>
      </x:c>
      <x:c r="BY87" s="162">
        <x:f t="shared" si="58"/>
        <x:v>0</x:v>
      </x:c>
      <x:c r="BZ87" s="112">
        <x:f t="shared" si="58"/>
        <x:v>0</x:v>
      </x:c>
      <x:c r="CA87" s="162">
        <x:f t="shared" si="58"/>
        <x:v>0</x:v>
      </x:c>
      <x:c r="CB87" s="112">
        <x:f t="shared" si="58"/>
        <x:v>1</x:v>
      </x:c>
      <x:c r="CC87" s="162">
        <x:f t="shared" si="58"/>
        <x:v>103.68000000000001</x:v>
      </x:c>
      <x:c r="CD87" s="112">
        <x:f t="shared" si="58"/>
        <x:v>0</x:v>
      </x:c>
      <x:c r="CE87" s="112">
        <x:f t="shared" si="58"/>
        <x:v>15</x:v>
      </x:c>
      <x:c r="CF87" s="162">
        <x:f t="shared" si="58"/>
        <x:v>592.29999999999995</x:v>
      </x:c>
      <x:c r="CG87" s="112">
        <x:f t="shared" si="58"/>
        <x:v>0</x:v>
      </x:c>
      <x:c r="CH87" s="112">
        <x:f t="shared" si="58"/>
        <x:v>0</x:v>
      </x:c>
      <x:c r="CI87" s="112">
        <x:f t="shared" si="58"/>
        <x:v>10</x:v>
      </x:c>
      <x:c r="CJ87" s="112">
        <x:f t="shared" si="58"/>
        <x:v>30</x:v>
      </x:c>
      <x:c r="CK87" s="112">
        <x:f t="shared" si="58"/>
        <x:v>0</x:v>
      </x:c>
      <x:c r="CL87" s="112">
        <x:f t="shared" si="58"/>
        <x:v>0</x:v>
      </x:c>
      <x:c r="CM87" s="112">
        <x:f t="shared" si="58"/>
        <x:v>0</x:v>
      </x:c>
      <x:c r="CN87" s="112">
        <x:f t="shared" si="58"/>
        <x:v>0</x:v>
      </x:c>
      <x:c r="CO87" s="112">
        <x:f t="shared" si="58"/>
        <x:v>0</x:v>
      </x:c>
      <x:c r="CP87" s="162">
        <x:f t="shared" si="58"/>
        <x:v>0</x:v>
      </x:c>
      <x:c r="CQ87" s="112">
        <x:f t="shared" si="58"/>
        <x:v>0</x:v>
      </x:c>
      <x:c r="CR87" s="162">
        <x:f t="shared" si="58"/>
        <x:v>0</x:v>
      </x:c>
      <x:c r="CS87" s="112">
        <x:f t="shared" si="58"/>
        <x:v>0</x:v>
      </x:c>
      <x:c r="CT87" s="112">
        <x:f t="shared" si="58"/>
        <x:v>3</x:v>
      </x:c>
      <x:c r="CU87" s="112">
        <x:f t="shared" si="58"/>
        <x:v>26</x:v>
      </x:c>
      <x:c r="CV87" s="112">
        <x:f t="shared" si="58"/>
        <x:v>0</x:v>
      </x:c>
      <x:c r="CW87" s="112">
        <x:f t="shared" si="58"/>
        <x:v>0</x:v>
      </x:c>
      <x:c r="CX87" s="112">
        <x:f t="shared" si="58"/>
        <x:v>0</x:v>
      </x:c>
      <x:c r="CY87" s="286" t="s">
        <x:v>675</x:v>
      </x:c>
      <x:c r="CZ87" s="112">
        <x:f t="shared" ref="CZ87:DG87" si="59">SUM(CZ88:CZ88)</x:f>
        <x:v>0</x:v>
      </x:c>
      <x:c r="DA87" s="162">
        <x:f t="shared" si="59"/>
        <x:v>0</x:v>
      </x:c>
      <x:c r="DB87" s="112">
        <x:f t="shared" si="59"/>
        <x:v>0</x:v>
      </x:c>
      <x:c r="DC87" s="162">
        <x:f t="shared" si="59"/>
        <x:v>0</x:v>
      </x:c>
      <x:c r="DD87" s="112">
        <x:f t="shared" si="59"/>
        <x:v>0</x:v>
      </x:c>
      <x:c r="DE87" s="162">
        <x:f t="shared" si="59"/>
        <x:v>0</x:v>
      </x:c>
      <x:c r="DF87" s="112">
        <x:f t="shared" si="59"/>
        <x:v>0</x:v>
      </x:c>
      <x:c r="DG87" s="163">
        <x:f t="shared" si="59"/>
        <x:v>0</x:v>
      </x:c>
    </x:row>
    <x:row r="88" spans="1:111" customHeight="1">
      <x:c r="A88" s="513" t="s">
        <x:v>2944</x:v>
      </x:c>
      <x:c r="B88" s="115">
        <x:v>8</x:v>
      </x:c>
      <x:c r="C88" s="162">
        <x:v>24036</x:v>
      </x:c>
      <x:c r="D88" s="112">
        <x:v>17</x:v>
      </x:c>
      <x:c r="E88" s="162">
        <x:v>93579</x:v>
      </x:c>
      <x:c r="F88" s="112"/>
      <x:c r="G88" s="162"/>
      <x:c r="H88" s="112"/>
      <x:c r="I88" s="162"/>
      <x:c r="J88" s="112">
        <x:v>7</x:v>
      </x:c>
      <x:c r="K88" s="112">
        <x:v>5</x:v>
      </x:c>
      <x:c r="L88" s="162">
        <x:v>8339</x:v>
      </x:c>
      <x:c r="M88" s="112">
        <x:v>1</x:v>
      </x:c>
      <x:c r="N88" s="112"/>
      <x:c r="O88" s="112"/>
      <x:c r="P88" s="112"/>
      <x:c r="Q88" s="112"/>
      <x:c r="R88" s="162"/>
      <x:c r="S88" s="112">
        <x:v>14</x:v>
      </x:c>
      <x:c r="T88" s="162">
        <x:v>438</x:v>
      </x:c>
      <x:c r="U88" s="112"/>
      <x:c r="V88" s="162"/>
      <x:c r="W88" s="112"/>
      <x:c r="X88" s="112">
        <x:v>87</x:v>
      </x:c>
      <x:c r="Y88" s="112"/>
      <x:c r="Z88" s="112"/>
      <x:c r="AA88" s="112"/>
      <x:c r="AB88" s="112"/>
      <x:c r="AC88" s="112"/>
      <x:c r="AD88" s="112"/>
      <x:c r="AE88" s="112"/>
      <x:c r="AF88" s="112"/>
      <x:c r="AG88" s="112"/>
      <x:c r="AH88" s="112"/>
      <x:c r="AI88" s="112"/>
      <x:c r="AJ88" s="112"/>
      <x:c r="AK88" s="112"/>
      <x:c r="AL88" s="513" t="s">
        <x:v>2944</x:v>
      </x:c>
      <x:c r="AM88" s="112"/>
      <x:c r="AN88" s="162"/>
      <x:c r="AO88" s="112">
        <x:v>1</x:v>
      </x:c>
      <x:c r="AP88" s="112">
        <x:v>2</x:v>
      </x:c>
      <x:c r="AQ88" s="112"/>
      <x:c r="AR88" s="162"/>
      <x:c r="AS88" s="112"/>
      <x:c r="AT88" s="162"/>
      <x:c r="AU88" s="112"/>
      <x:c r="AV88" s="112"/>
      <x:c r="AW88" s="112"/>
      <x:c r="AX88" s="112"/>
      <x:c r="AY88" s="112"/>
      <x:c r="AZ88" s="112"/>
      <x:c r="BA88" s="162"/>
      <x:c r="BB88" s="112"/>
      <x:c r="BC88" s="112"/>
      <x:c r="BD88" s="112"/>
      <x:c r="BE88" s="112"/>
      <x:c r="BF88" s="112"/>
      <x:c r="BG88" s="112"/>
      <x:c r="BH88" s="112"/>
      <x:c r="BI88" s="112"/>
      <x:c r="BJ88" s="162"/>
      <x:c r="BK88" s="112"/>
      <x:c r="BL88" s="162"/>
      <x:c r="BM88" s="112"/>
      <x:c r="BN88" s="162"/>
      <x:c r="BO88" s="112">
        <x:v>3</x:v>
      </x:c>
      <x:c r="BP88" s="162">
        <x:v>2674</x:v>
      </x:c>
      <x:c r="BQ88" s="112"/>
      <x:c r="BR88" s="112"/>
      <x:c r="BS88" s="112">
        <x:v>8</x:v>
      </x:c>
      <x:c r="BT88" s="112"/>
      <x:c r="BU88" s="112"/>
      <x:c r="BV88" s="513" t="s">
        <x:v>2944</x:v>
      </x:c>
      <x:c r="BW88" s="112"/>
      <x:c r="BX88" s="112"/>
      <x:c r="BY88" s="162"/>
      <x:c r="BZ88" s="112"/>
      <x:c r="CA88" s="162"/>
      <x:c r="CB88" s="112">
        <x:v>1</x:v>
      </x:c>
      <x:c r="CC88" s="162">
        <x:v>103.68000000000001</x:v>
      </x:c>
      <x:c r="CD88" s="112"/>
      <x:c r="CE88" s="112">
        <x:v>15</x:v>
      </x:c>
      <x:c r="CF88" s="162">
        <x:v>592.29999999999995</x:v>
      </x:c>
      <x:c r="CG88" s="112"/>
      <x:c r="CH88" s="112"/>
      <x:c r="CI88" s="112">
        <x:v>10</x:v>
      </x:c>
      <x:c r="CJ88" s="112">
        <x:v>30</x:v>
      </x:c>
      <x:c r="CK88" s="112"/>
      <x:c r="CL88" s="112"/>
      <x:c r="CM88" s="112"/>
      <x:c r="CN88" s="112"/>
      <x:c r="CO88" s="112"/>
      <x:c r="CP88" s="162"/>
      <x:c r="CQ88" s="112"/>
      <x:c r="CR88" s="162"/>
      <x:c r="CS88" s="694"/>
      <x:c r="CT88" s="112">
        <x:v>3</x:v>
      </x:c>
      <x:c r="CU88" s="112">
        <x:v>26</x:v>
      </x:c>
      <x:c r="CV88" s="112"/>
      <x:c r="CW88" s="112"/>
      <x:c r="CX88" s="112"/>
      <x:c r="CY88" s="513" t="s">
        <x:v>2944</x:v>
      </x:c>
      <x:c r="CZ88" s="694"/>
      <x:c r="DA88" s="162"/>
      <x:c r="DB88" s="694"/>
      <x:c r="DC88" s="162"/>
      <x:c r="DD88" s="694"/>
      <x:c r="DE88" s="713"/>
      <x:c r="DF88" s="694"/>
      <x:c r="DG88" s="163"/>
    </x:row>
    <x:row r="89" spans="1:111" customHeight="1">
      <x:c r="A89" s="286" t="s">
        <x:v>70</x:v>
      </x:c>
      <x:c r="B89" s="115">
        <x:f t="shared" ref="B89:AK89" si="60">SUM(B90)</x:f>
        <x:v>0</x:v>
      </x:c>
      <x:c r="C89" s="162">
        <x:f t="shared" si="60"/>
        <x:v>0</x:v>
      </x:c>
      <x:c r="D89" s="112">
        <x:f t="shared" si="60"/>
        <x:v>0</x:v>
      </x:c>
      <x:c r="E89" s="162">
        <x:f t="shared" si="60"/>
        <x:v>0</x:v>
      </x:c>
      <x:c r="F89" s="112">
        <x:f t="shared" si="60"/>
        <x:v>0</x:v>
      </x:c>
      <x:c r="G89" s="162">
        <x:f t="shared" si="60"/>
        <x:v>0</x:v>
      </x:c>
      <x:c r="H89" s="112">
        <x:f t="shared" si="60"/>
        <x:v>0</x:v>
      </x:c>
      <x:c r="I89" s="162">
        <x:f t="shared" si="60"/>
        <x:v>0</x:v>
      </x:c>
      <x:c r="J89" s="112">
        <x:f t="shared" si="60"/>
        <x:v>0</x:v>
      </x:c>
      <x:c r="K89" s="112">
        <x:f t="shared" si="60"/>
        <x:v>0</x:v>
      </x:c>
      <x:c r="L89" s="162">
        <x:f t="shared" si="60"/>
        <x:v>0</x:v>
      </x:c>
      <x:c r="M89" s="112">
        <x:f t="shared" si="60"/>
        <x:v>0</x:v>
      </x:c>
      <x:c r="N89" s="112">
        <x:f t="shared" si="60"/>
        <x:v>0</x:v>
      </x:c>
      <x:c r="O89" s="112">
        <x:f t="shared" si="60"/>
        <x:v>0</x:v>
      </x:c>
      <x:c r="P89" s="112">
        <x:f t="shared" si="60"/>
        <x:v>0</x:v>
      </x:c>
      <x:c r="Q89" s="112">
        <x:f t="shared" si="60"/>
        <x:v>0</x:v>
      </x:c>
      <x:c r="R89" s="162">
        <x:f t="shared" si="60"/>
        <x:v>0</x:v>
      </x:c>
      <x:c r="S89" s="112">
        <x:f t="shared" si="60"/>
        <x:v>0</x:v>
      </x:c>
      <x:c r="T89" s="162">
        <x:f t="shared" si="60"/>
        <x:v>0</x:v>
      </x:c>
      <x:c r="U89" s="112">
        <x:f t="shared" si="60"/>
        <x:v>0</x:v>
      </x:c>
      <x:c r="V89" s="162">
        <x:f t="shared" si="60"/>
        <x:v>0</x:v>
      </x:c>
      <x:c r="W89" s="112">
        <x:f t="shared" si="60"/>
        <x:v>0</x:v>
      </x:c>
      <x:c r="X89" s="112">
        <x:f t="shared" si="60"/>
        <x:v>0</x:v>
      </x:c>
      <x:c r="Y89" s="112">
        <x:f t="shared" si="60"/>
        <x:v>0</x:v>
      </x:c>
      <x:c r="Z89" s="112">
        <x:f t="shared" si="60"/>
        <x:v>0</x:v>
      </x:c>
      <x:c r="AA89" s="112">
        <x:f t="shared" si="60"/>
        <x:v>0</x:v>
      </x:c>
      <x:c r="AB89" s="112">
        <x:f t="shared" si="60"/>
        <x:v>0</x:v>
      </x:c>
      <x:c r="AC89" s="112">
        <x:f t="shared" si="60"/>
        <x:v>0</x:v>
      </x:c>
      <x:c r="AD89" s="112">
        <x:f t="shared" si="60"/>
        <x:v>0</x:v>
      </x:c>
      <x:c r="AE89" s="112">
        <x:f t="shared" si="60"/>
        <x:v>0</x:v>
      </x:c>
      <x:c r="AF89" s="112">
        <x:f t="shared" si="60"/>
        <x:v>0</x:v>
      </x:c>
      <x:c r="AG89" s="112">
        <x:f t="shared" si="60"/>
        <x:v>0</x:v>
      </x:c>
      <x:c r="AH89" s="112">
        <x:f t="shared" si="60"/>
        <x:v>0</x:v>
      </x:c>
      <x:c r="AI89" s="112">
        <x:f t="shared" si="60"/>
        <x:v>0</x:v>
      </x:c>
      <x:c r="AJ89" s="112">
        <x:f t="shared" si="60"/>
        <x:v>0</x:v>
      </x:c>
      <x:c r="AK89" s="112">
        <x:f t="shared" si="60"/>
        <x:v>0</x:v>
      </x:c>
      <x:c r="AL89" s="286" t="s">
        <x:v>70</x:v>
      </x:c>
      <x:c r="AM89" s="112">
        <x:f t="shared" ref="AM89:BU89" si="61">SUM(AM90)</x:f>
        <x:v>0</x:v>
      </x:c>
      <x:c r="AN89" s="162">
        <x:f t="shared" si="61"/>
        <x:v>0</x:v>
      </x:c>
      <x:c r="AO89" s="112">
        <x:f t="shared" si="61"/>
        <x:v>0</x:v>
      </x:c>
      <x:c r="AP89" s="112">
        <x:f t="shared" si="61"/>
        <x:v>0</x:v>
      </x:c>
      <x:c r="AQ89" s="112">
        <x:f t="shared" si="61"/>
        <x:v>0</x:v>
      </x:c>
      <x:c r="AR89" s="162">
        <x:f t="shared" si="61"/>
        <x:v>0</x:v>
      </x:c>
      <x:c r="AS89" s="112">
        <x:f t="shared" si="61"/>
        <x:v>0</x:v>
      </x:c>
      <x:c r="AT89" s="162">
        <x:f t="shared" si="61"/>
        <x:v>0</x:v>
      </x:c>
      <x:c r="AU89" s="112">
        <x:f t="shared" si="61"/>
        <x:v>0</x:v>
      </x:c>
      <x:c r="AV89" s="112">
        <x:f t="shared" si="61"/>
        <x:v>0</x:v>
      </x:c>
      <x:c r="AW89" s="112">
        <x:f t="shared" si="61"/>
        <x:v>0</x:v>
      </x:c>
      <x:c r="AX89" s="112">
        <x:f t="shared" si="61"/>
        <x:v>0</x:v>
      </x:c>
      <x:c r="AY89" s="112">
        <x:f t="shared" si="61"/>
        <x:v>0</x:v>
      </x:c>
      <x:c r="AZ89" s="112">
        <x:f t="shared" si="61"/>
        <x:v>0</x:v>
      </x:c>
      <x:c r="BA89" s="162">
        <x:f t="shared" si="61"/>
        <x:v>0</x:v>
      </x:c>
      <x:c r="BB89" s="112">
        <x:f t="shared" si="61"/>
        <x:v>0</x:v>
      </x:c>
      <x:c r="BC89" s="112">
        <x:f t="shared" si="61"/>
        <x:v>0</x:v>
      </x:c>
      <x:c r="BD89" s="112">
        <x:f t="shared" si="61"/>
        <x:v>0</x:v>
      </x:c>
      <x:c r="BE89" s="112">
        <x:f t="shared" si="61"/>
        <x:v>0</x:v>
      </x:c>
      <x:c r="BF89" s="112">
        <x:f t="shared" si="61"/>
        <x:v>0</x:v>
      </x:c>
      <x:c r="BG89" s="112">
        <x:f t="shared" si="61"/>
        <x:v>0</x:v>
      </x:c>
      <x:c r="BH89" s="112">
        <x:f t="shared" si="61"/>
        <x:v>0</x:v>
      </x:c>
      <x:c r="BI89" s="112">
        <x:f t="shared" si="61"/>
        <x:v>0</x:v>
      </x:c>
      <x:c r="BJ89" s="162">
        <x:f t="shared" si="61"/>
        <x:v>0</x:v>
      </x:c>
      <x:c r="BK89" s="112">
        <x:f t="shared" si="61"/>
        <x:v>0</x:v>
      </x:c>
      <x:c r="BL89" s="162">
        <x:f t="shared" si="61"/>
        <x:v>0</x:v>
      </x:c>
      <x:c r="BM89" s="112">
        <x:f t="shared" si="61"/>
        <x:v>0</x:v>
      </x:c>
      <x:c r="BN89" s="162">
        <x:f t="shared" si="61"/>
        <x:v>0</x:v>
      </x:c>
      <x:c r="BO89" s="112">
        <x:f t="shared" si="61"/>
        <x:v>0</x:v>
      </x:c>
      <x:c r="BP89" s="162">
        <x:f t="shared" si="61"/>
        <x:v>0</x:v>
      </x:c>
      <x:c r="BQ89" s="112">
        <x:f t="shared" si="61"/>
        <x:v>0</x:v>
      </x:c>
      <x:c r="BR89" s="112">
        <x:f t="shared" si="61"/>
        <x:v>0</x:v>
      </x:c>
      <x:c r="BS89" s="112">
        <x:f t="shared" si="61"/>
        <x:v>0</x:v>
      </x:c>
      <x:c r="BT89" s="112">
        <x:f t="shared" si="61"/>
        <x:v>0</x:v>
      </x:c>
      <x:c r="BU89" s="112">
        <x:f t="shared" si="61"/>
        <x:v>0</x:v>
      </x:c>
      <x:c r="BV89" s="286" t="s">
        <x:v>70</x:v>
      </x:c>
      <x:c r="BW89" s="112">
        <x:f t="shared" ref="BW89:CX89" si="62">SUM(BW90)</x:f>
        <x:v>0</x:v>
      </x:c>
      <x:c r="BX89" s="112">
        <x:f t="shared" si="62"/>
        <x:v>0</x:v>
      </x:c>
      <x:c r="BY89" s="162">
        <x:f t="shared" si="62"/>
        <x:v>0</x:v>
      </x:c>
      <x:c r="BZ89" s="112">
        <x:f t="shared" si="62"/>
        <x:v>0</x:v>
      </x:c>
      <x:c r="CA89" s="162">
        <x:f t="shared" si="62"/>
        <x:v>0</x:v>
      </x:c>
      <x:c r="CB89" s="112">
        <x:f t="shared" si="62"/>
        <x:v>0</x:v>
      </x:c>
      <x:c r="CC89" s="162">
        <x:f t="shared" si="62"/>
        <x:v>0</x:v>
      </x:c>
      <x:c r="CD89" s="112">
        <x:f t="shared" si="62"/>
        <x:v>0</x:v>
      </x:c>
      <x:c r="CE89" s="112">
        <x:f t="shared" si="62"/>
        <x:v>0</x:v>
      </x:c>
      <x:c r="CF89" s="162">
        <x:f t="shared" si="62"/>
        <x:v>0</x:v>
      </x:c>
      <x:c r="CG89" s="112">
        <x:f t="shared" si="62"/>
        <x:v>0</x:v>
      </x:c>
      <x:c r="CH89" s="112">
        <x:f t="shared" si="62"/>
        <x:v>0</x:v>
      </x:c>
      <x:c r="CI89" s="112">
        <x:f t="shared" si="62"/>
        <x:v>0</x:v>
      </x:c>
      <x:c r="CJ89" s="112">
        <x:f t="shared" si="62"/>
        <x:v>0</x:v>
      </x:c>
      <x:c r="CK89" s="112">
        <x:f t="shared" si="62"/>
        <x:v>0</x:v>
      </x:c>
      <x:c r="CL89" s="112">
        <x:f t="shared" si="62"/>
        <x:v>0</x:v>
      </x:c>
      <x:c r="CM89" s="112">
        <x:f t="shared" si="62"/>
        <x:v>0</x:v>
      </x:c>
      <x:c r="CN89" s="112">
        <x:f t="shared" si="62"/>
        <x:v>0</x:v>
      </x:c>
      <x:c r="CO89" s="112">
        <x:f t="shared" si="62"/>
        <x:v>0</x:v>
      </x:c>
      <x:c r="CP89" s="162">
        <x:f t="shared" si="62"/>
        <x:v>0</x:v>
      </x:c>
      <x:c r="CQ89" s="112">
        <x:f t="shared" si="62"/>
        <x:v>0</x:v>
      </x:c>
      <x:c r="CR89" s="162">
        <x:f t="shared" si="62"/>
        <x:v>0</x:v>
      </x:c>
      <x:c r="CS89" s="112">
        <x:f t="shared" si="62"/>
        <x:v>0</x:v>
      </x:c>
      <x:c r="CT89" s="112">
        <x:f t="shared" si="62"/>
        <x:v>0</x:v>
      </x:c>
      <x:c r="CU89" s="112">
        <x:f t="shared" si="62"/>
        <x:v>0</x:v>
      </x:c>
      <x:c r="CV89" s="112">
        <x:f t="shared" si="62"/>
        <x:v>0</x:v>
      </x:c>
      <x:c r="CW89" s="112">
        <x:f t="shared" si="62"/>
        <x:v>0</x:v>
      </x:c>
      <x:c r="CX89" s="112">
        <x:f t="shared" si="62"/>
        <x:v>0</x:v>
      </x:c>
      <x:c r="CY89" s="286" t="s">
        <x:v>70</x:v>
      </x:c>
      <x:c r="CZ89" s="112">
        <x:f t="shared" ref="CZ89:DG89" si="63">SUM(CZ90)</x:f>
        <x:v>0</x:v>
      </x:c>
      <x:c r="DA89" s="162">
        <x:f t="shared" si="63"/>
        <x:v>0</x:v>
      </x:c>
      <x:c r="DB89" s="112">
        <x:f t="shared" si="63"/>
        <x:v>0</x:v>
      </x:c>
      <x:c r="DC89" s="162">
        <x:f t="shared" si="63"/>
        <x:v>0</x:v>
      </x:c>
      <x:c r="DD89" s="112">
        <x:f t="shared" si="63"/>
        <x:v>0</x:v>
      </x:c>
      <x:c r="DE89" s="162">
        <x:f t="shared" si="63"/>
        <x:v>0</x:v>
      </x:c>
      <x:c r="DF89" s="112">
        <x:f t="shared" si="63"/>
        <x:v>0</x:v>
      </x:c>
      <x:c r="DG89" s="163">
        <x:f t="shared" si="63"/>
        <x:v>0</x:v>
      </x:c>
    </x:row>
    <x:row r="90" spans="1:111" customHeight="1">
      <x:c r="A90" s="286" t="s">
        <x:v>677</x:v>
      </x:c>
      <x:c r="B90" s="115">
        <x:f>SUM(B91:B92)</x:f>
        <x:v>0</x:v>
      </x:c>
      <x:c r="C90" s="162">
        <x:f t="shared" ref="C90:AK90" si="64">SUM(C91:C92)</x:f>
        <x:v>0</x:v>
      </x:c>
      <x:c r="D90" s="112">
        <x:f t="shared" si="64"/>
        <x:v>0</x:v>
      </x:c>
      <x:c r="E90" s="162">
        <x:f t="shared" si="64"/>
        <x:v>0</x:v>
      </x:c>
      <x:c r="F90" s="112">
        <x:f t="shared" si="64"/>
        <x:v>0</x:v>
      </x:c>
      <x:c r="G90" s="162">
        <x:f t="shared" si="64"/>
        <x:v>0</x:v>
      </x:c>
      <x:c r="H90" s="112">
        <x:f t="shared" si="64"/>
        <x:v>0</x:v>
      </x:c>
      <x:c r="I90" s="162">
        <x:f t="shared" si="64"/>
        <x:v>0</x:v>
      </x:c>
      <x:c r="J90" s="112">
        <x:f t="shared" si="64"/>
        <x:v>0</x:v>
      </x:c>
      <x:c r="K90" s="112">
        <x:f t="shared" si="64"/>
        <x:v>0</x:v>
      </x:c>
      <x:c r="L90" s="162">
        <x:f t="shared" si="64"/>
        <x:v>0</x:v>
      </x:c>
      <x:c r="M90" s="112">
        <x:f t="shared" si="64"/>
        <x:v>0</x:v>
      </x:c>
      <x:c r="N90" s="112">
        <x:f t="shared" si="64"/>
        <x:v>0</x:v>
      </x:c>
      <x:c r="O90" s="112">
        <x:f t="shared" si="64"/>
        <x:v>0</x:v>
      </x:c>
      <x:c r="P90" s="112">
        <x:f t="shared" si="64"/>
        <x:v>0</x:v>
      </x:c>
      <x:c r="Q90" s="112">
        <x:f t="shared" si="64"/>
        <x:v>0</x:v>
      </x:c>
      <x:c r="R90" s="162">
        <x:f t="shared" si="64"/>
        <x:v>0</x:v>
      </x:c>
      <x:c r="S90" s="112">
        <x:f t="shared" si="64"/>
        <x:v>0</x:v>
      </x:c>
      <x:c r="T90" s="162">
        <x:f t="shared" si="64"/>
        <x:v>0</x:v>
      </x:c>
      <x:c r="U90" s="112">
        <x:f t="shared" si="64"/>
        <x:v>0</x:v>
      </x:c>
      <x:c r="V90" s="162">
        <x:f t="shared" si="64"/>
        <x:v>0</x:v>
      </x:c>
      <x:c r="W90" s="112">
        <x:f t="shared" si="64"/>
        <x:v>0</x:v>
      </x:c>
      <x:c r="X90" s="112">
        <x:f t="shared" si="64"/>
        <x:v>0</x:v>
      </x:c>
      <x:c r="Y90" s="112">
        <x:f t="shared" si="64"/>
        <x:v>0</x:v>
      </x:c>
      <x:c r="Z90" s="112">
        <x:f t="shared" si="64"/>
        <x:v>0</x:v>
      </x:c>
      <x:c r="AA90" s="112">
        <x:f t="shared" si="64"/>
        <x:v>0</x:v>
      </x:c>
      <x:c r="AB90" s="112">
        <x:f t="shared" si="64"/>
        <x:v>0</x:v>
      </x:c>
      <x:c r="AC90" s="112">
        <x:f t="shared" si="64"/>
        <x:v>0</x:v>
      </x:c>
      <x:c r="AD90" s="112">
        <x:f t="shared" si="64"/>
        <x:v>0</x:v>
      </x:c>
      <x:c r="AE90" s="112">
        <x:f t="shared" si="64"/>
        <x:v>0</x:v>
      </x:c>
      <x:c r="AF90" s="112">
        <x:f t="shared" si="64"/>
        <x:v>0</x:v>
      </x:c>
      <x:c r="AG90" s="112">
        <x:f t="shared" si="64"/>
        <x:v>0</x:v>
      </x:c>
      <x:c r="AH90" s="112">
        <x:f t="shared" si="64"/>
        <x:v>0</x:v>
      </x:c>
      <x:c r="AI90" s="112">
        <x:f t="shared" si="64"/>
        <x:v>0</x:v>
      </x:c>
      <x:c r="AJ90" s="112">
        <x:f t="shared" si="64"/>
        <x:v>0</x:v>
      </x:c>
      <x:c r="AK90" s="112">
        <x:f t="shared" si="64"/>
        <x:v>0</x:v>
      </x:c>
      <x:c r="AL90" s="286" t="s">
        <x:v>677</x:v>
      </x:c>
      <x:c r="AM90" s="112">
        <x:f>SUM(AM91:AM92)</x:f>
        <x:v>0</x:v>
      </x:c>
      <x:c r="AN90" s="162">
        <x:f t="shared" ref="AN90:BU90" si="65">SUM(AN91:AN92)</x:f>
        <x:v>0</x:v>
      </x:c>
      <x:c r="AO90" s="112">
        <x:f t="shared" si="65"/>
        <x:v>0</x:v>
      </x:c>
      <x:c r="AP90" s="112">
        <x:f t="shared" si="65"/>
        <x:v>0</x:v>
      </x:c>
      <x:c r="AQ90" s="112">
        <x:f t="shared" si="65"/>
        <x:v>0</x:v>
      </x:c>
      <x:c r="AR90" s="162">
        <x:f t="shared" si="65"/>
        <x:v>0</x:v>
      </x:c>
      <x:c r="AS90" s="112">
        <x:f t="shared" si="65"/>
        <x:v>0</x:v>
      </x:c>
      <x:c r="AT90" s="162">
        <x:f t="shared" si="65"/>
        <x:v>0</x:v>
      </x:c>
      <x:c r="AU90" s="112">
        <x:f t="shared" si="65"/>
        <x:v>0</x:v>
      </x:c>
      <x:c r="AV90" s="112">
        <x:f t="shared" si="65"/>
        <x:v>0</x:v>
      </x:c>
      <x:c r="AW90" s="112">
        <x:f t="shared" si="65"/>
        <x:v>0</x:v>
      </x:c>
      <x:c r="AX90" s="112">
        <x:f t="shared" si="65"/>
        <x:v>0</x:v>
      </x:c>
      <x:c r="AY90" s="112">
        <x:f t="shared" si="65"/>
        <x:v>0</x:v>
      </x:c>
      <x:c r="AZ90" s="112">
        <x:f t="shared" si="65"/>
        <x:v>0</x:v>
      </x:c>
      <x:c r="BA90" s="162">
        <x:f t="shared" si="65"/>
        <x:v>0</x:v>
      </x:c>
      <x:c r="BB90" s="112">
        <x:f t="shared" si="65"/>
        <x:v>0</x:v>
      </x:c>
      <x:c r="BC90" s="112">
        <x:f t="shared" si="65"/>
        <x:v>0</x:v>
      </x:c>
      <x:c r="BD90" s="112">
        <x:f t="shared" si="65"/>
        <x:v>0</x:v>
      </x:c>
      <x:c r="BE90" s="112">
        <x:f t="shared" si="65"/>
        <x:v>0</x:v>
      </x:c>
      <x:c r="BF90" s="112">
        <x:f t="shared" si="65"/>
        <x:v>0</x:v>
      </x:c>
      <x:c r="BG90" s="112">
        <x:f t="shared" si="65"/>
        <x:v>0</x:v>
      </x:c>
      <x:c r="BH90" s="112">
        <x:f t="shared" si="65"/>
        <x:v>0</x:v>
      </x:c>
      <x:c r="BI90" s="112">
        <x:f t="shared" si="65"/>
        <x:v>0</x:v>
      </x:c>
      <x:c r="BJ90" s="162">
        <x:f t="shared" si="65"/>
        <x:v>0</x:v>
      </x:c>
      <x:c r="BK90" s="112">
        <x:f t="shared" si="65"/>
        <x:v>0</x:v>
      </x:c>
      <x:c r="BL90" s="162">
        <x:f t="shared" si="65"/>
        <x:v>0</x:v>
      </x:c>
      <x:c r="BM90" s="112">
        <x:f t="shared" si="65"/>
        <x:v>0</x:v>
      </x:c>
      <x:c r="BN90" s="162">
        <x:f t="shared" si="65"/>
        <x:v>0</x:v>
      </x:c>
      <x:c r="BO90" s="112">
        <x:f t="shared" si="65"/>
        <x:v>0</x:v>
      </x:c>
      <x:c r="BP90" s="162">
        <x:f t="shared" si="65"/>
        <x:v>0</x:v>
      </x:c>
      <x:c r="BQ90" s="112">
        <x:f t="shared" si="65"/>
        <x:v>0</x:v>
      </x:c>
      <x:c r="BR90" s="112">
        <x:f t="shared" si="65"/>
        <x:v>0</x:v>
      </x:c>
      <x:c r="BS90" s="112">
        <x:f t="shared" si="65"/>
        <x:v>0</x:v>
      </x:c>
      <x:c r="BT90" s="112">
        <x:f t="shared" si="65"/>
        <x:v>0</x:v>
      </x:c>
      <x:c r="BU90" s="112">
        <x:f t="shared" si="65"/>
        <x:v>0</x:v>
      </x:c>
      <x:c r="BV90" s="286" t="s">
        <x:v>677</x:v>
      </x:c>
      <x:c r="BW90" s="112">
        <x:f>SUM(BW91:BW92)</x:f>
        <x:v>0</x:v>
      </x:c>
      <x:c r="BX90" s="112">
        <x:f t="shared" ref="BX90:CX90" si="66">SUM(BX91:BX92)</x:f>
        <x:v>0</x:v>
      </x:c>
      <x:c r="BY90" s="162">
        <x:f t="shared" si="66"/>
        <x:v>0</x:v>
      </x:c>
      <x:c r="BZ90" s="112">
        <x:f t="shared" si="66"/>
        <x:v>0</x:v>
      </x:c>
      <x:c r="CA90" s="162">
        <x:f t="shared" si="66"/>
        <x:v>0</x:v>
      </x:c>
      <x:c r="CB90" s="112">
        <x:f t="shared" si="66"/>
        <x:v>0</x:v>
      </x:c>
      <x:c r="CC90" s="162">
        <x:f t="shared" si="66"/>
        <x:v>0</x:v>
      </x:c>
      <x:c r="CD90" s="112">
        <x:f t="shared" si="66"/>
        <x:v>0</x:v>
      </x:c>
      <x:c r="CE90" s="112">
        <x:f t="shared" si="66"/>
        <x:v>0</x:v>
      </x:c>
      <x:c r="CF90" s="162">
        <x:f t="shared" si="66"/>
        <x:v>0</x:v>
      </x:c>
      <x:c r="CG90" s="112">
        <x:f t="shared" si="66"/>
        <x:v>0</x:v>
      </x:c>
      <x:c r="CH90" s="112">
        <x:f t="shared" si="66"/>
        <x:v>0</x:v>
      </x:c>
      <x:c r="CI90" s="112">
        <x:f t="shared" si="66"/>
        <x:v>0</x:v>
      </x:c>
      <x:c r="CJ90" s="112">
        <x:f t="shared" si="66"/>
        <x:v>0</x:v>
      </x:c>
      <x:c r="CK90" s="112">
        <x:f t="shared" si="66"/>
        <x:v>0</x:v>
      </x:c>
      <x:c r="CL90" s="112">
        <x:f t="shared" si="66"/>
        <x:v>0</x:v>
      </x:c>
      <x:c r="CM90" s="112">
        <x:f t="shared" si="66"/>
        <x:v>0</x:v>
      </x:c>
      <x:c r="CN90" s="112">
        <x:f t="shared" si="66"/>
        <x:v>0</x:v>
      </x:c>
      <x:c r="CO90" s="112">
        <x:f t="shared" si="66"/>
        <x:v>0</x:v>
      </x:c>
      <x:c r="CP90" s="162">
        <x:f t="shared" si="66"/>
        <x:v>0</x:v>
      </x:c>
      <x:c r="CQ90" s="112">
        <x:f t="shared" si="66"/>
        <x:v>0</x:v>
      </x:c>
      <x:c r="CR90" s="162">
        <x:f t="shared" si="66"/>
        <x:v>0</x:v>
      </x:c>
      <x:c r="CS90" s="112">
        <x:f t="shared" si="66"/>
        <x:v>0</x:v>
      </x:c>
      <x:c r="CT90" s="112">
        <x:f t="shared" si="66"/>
        <x:v>0</x:v>
      </x:c>
      <x:c r="CU90" s="112">
        <x:f t="shared" si="66"/>
        <x:v>0</x:v>
      </x:c>
      <x:c r="CV90" s="112">
        <x:f t="shared" si="66"/>
        <x:v>0</x:v>
      </x:c>
      <x:c r="CW90" s="112">
        <x:f t="shared" si="66"/>
        <x:v>0</x:v>
      </x:c>
      <x:c r="CX90" s="112">
        <x:f t="shared" si="66"/>
        <x:v>0</x:v>
      </x:c>
      <x:c r="CY90" s="286" t="s">
        <x:v>677</x:v>
      </x:c>
      <x:c r="CZ90" s="112">
        <x:f>SUM(CZ91:CZ92)</x:f>
        <x:v>0</x:v>
      </x:c>
      <x:c r="DA90" s="162">
        <x:f t="shared" ref="DA90:DG90" si="67">SUM(DA91:DA92)</x:f>
        <x:v>0</x:v>
      </x:c>
      <x:c r="DB90" s="112">
        <x:f t="shared" si="67"/>
        <x:v>0</x:v>
      </x:c>
      <x:c r="DC90" s="162">
        <x:f t="shared" si="67"/>
        <x:v>0</x:v>
      </x:c>
      <x:c r="DD90" s="112">
        <x:f t="shared" si="67"/>
        <x:v>0</x:v>
      </x:c>
      <x:c r="DE90" s="162">
        <x:f t="shared" si="67"/>
        <x:v>0</x:v>
      </x:c>
      <x:c r="DF90" s="112">
        <x:f t="shared" si="67"/>
        <x:v>0</x:v>
      </x:c>
      <x:c r="DG90" s="163">
        <x:f t="shared" si="67"/>
        <x:v>0</x:v>
      </x:c>
    </x:row>
    <x:row r="91" spans="1:111" customHeight="1">
      <x:c r="A91" s="513" t="s">
        <x:v>706</x:v>
      </x:c>
      <x:c r="B91" s="115"/>
      <x:c r="C91" s="162"/>
      <x:c r="D91" s="112"/>
      <x:c r="E91" s="162"/>
      <x:c r="F91" s="112"/>
      <x:c r="G91" s="162"/>
      <x:c r="H91" s="112"/>
      <x:c r="I91" s="162"/>
      <x:c r="J91" s="112"/>
      <x:c r="K91" s="112"/>
      <x:c r="L91" s="162"/>
      <x:c r="M91" s="112"/>
      <x:c r="N91" s="112"/>
      <x:c r="O91" s="112"/>
      <x:c r="P91" s="112"/>
      <x:c r="Q91" s="112"/>
      <x:c r="R91" s="162"/>
      <x:c r="S91" s="112"/>
      <x:c r="T91" s="162"/>
      <x:c r="U91" s="112"/>
      <x:c r="V91" s="162"/>
      <x:c r="W91" s="112"/>
      <x:c r="X91" s="112"/>
      <x:c r="Y91" s="112"/>
      <x:c r="Z91" s="112"/>
      <x:c r="AA91" s="112"/>
      <x:c r="AB91" s="112"/>
      <x:c r="AC91" s="112"/>
      <x:c r="AD91" s="112"/>
      <x:c r="AE91" s="112"/>
      <x:c r="AF91" s="112"/>
      <x:c r="AG91" s="112"/>
      <x:c r="AH91" s="112"/>
      <x:c r="AI91" s="112"/>
      <x:c r="AJ91" s="112"/>
      <x:c r="AK91" s="112"/>
      <x:c r="AL91" s="513" t="s">
        <x:v>706</x:v>
      </x:c>
      <x:c r="AM91" s="112"/>
      <x:c r="AN91" s="162"/>
      <x:c r="AO91" s="112"/>
      <x:c r="AP91" s="112"/>
      <x:c r="AQ91" s="112"/>
      <x:c r="AR91" s="162"/>
      <x:c r="AS91" s="112"/>
      <x:c r="AT91" s="162"/>
      <x:c r="AU91" s="112"/>
      <x:c r="AV91" s="112"/>
      <x:c r="AW91" s="112"/>
      <x:c r="AX91" s="112"/>
      <x:c r="AY91" s="112"/>
      <x:c r="AZ91" s="112"/>
      <x:c r="BA91" s="162"/>
      <x:c r="BB91" s="112"/>
      <x:c r="BC91" s="112"/>
      <x:c r="BD91" s="112"/>
      <x:c r="BE91" s="112"/>
      <x:c r="BF91" s="112"/>
      <x:c r="BG91" s="112"/>
      <x:c r="BH91" s="112"/>
      <x:c r="BI91" s="112"/>
      <x:c r="BJ91" s="162"/>
      <x:c r="BK91" s="112"/>
      <x:c r="BL91" s="162"/>
      <x:c r="BM91" s="112"/>
      <x:c r="BN91" s="162"/>
      <x:c r="BO91" s="112"/>
      <x:c r="BP91" s="162"/>
      <x:c r="BQ91" s="112"/>
      <x:c r="BR91" s="112"/>
      <x:c r="BS91" s="112"/>
      <x:c r="BT91" s="112"/>
      <x:c r="BU91" s="112"/>
      <x:c r="BV91" s="513" t="s">
        <x:v>706</x:v>
      </x:c>
      <x:c r="BW91" s="112"/>
      <x:c r="BX91" s="112"/>
      <x:c r="BY91" s="162"/>
      <x:c r="BZ91" s="112"/>
      <x:c r="CA91" s="162"/>
      <x:c r="CB91" s="112"/>
      <x:c r="CC91" s="162"/>
      <x:c r="CD91" s="112"/>
      <x:c r="CE91" s="112"/>
      <x:c r="CF91" s="162"/>
      <x:c r="CG91" s="112"/>
      <x:c r="CH91" s="112"/>
      <x:c r="CI91" s="112"/>
      <x:c r="CJ91" s="112"/>
      <x:c r="CK91" s="112"/>
      <x:c r="CL91" s="112"/>
      <x:c r="CM91" s="112"/>
      <x:c r="CN91" s="112"/>
      <x:c r="CO91" s="112"/>
      <x:c r="CP91" s="162"/>
      <x:c r="CQ91" s="112"/>
      <x:c r="CR91" s="162"/>
      <x:c r="CS91" s="112"/>
      <x:c r="CT91" s="112"/>
      <x:c r="CU91" s="112"/>
      <x:c r="CV91" s="112"/>
      <x:c r="CW91" s="112"/>
      <x:c r="CX91" s="112"/>
      <x:c r="CY91" s="513" t="s">
        <x:v>706</x:v>
      </x:c>
      <x:c r="CZ91" s="112"/>
      <x:c r="DA91" s="162"/>
      <x:c r="DB91" s="112"/>
      <x:c r="DC91" s="162"/>
      <x:c r="DD91" s="694"/>
      <x:c r="DE91" s="713"/>
      <x:c r="DF91" s="112"/>
      <x:c r="DG91" s="163"/>
    </x:row>
    <x:row r="92" spans="1:111" customHeight="1">
      <x:c r="A92" s="513" t="s">
        <x:v>1930</x:v>
      </x:c>
      <x:c r="B92" s="115"/>
      <x:c r="C92" s="162"/>
      <x:c r="D92" s="112"/>
      <x:c r="E92" s="162"/>
      <x:c r="F92" s="112"/>
      <x:c r="G92" s="162"/>
      <x:c r="H92" s="112"/>
      <x:c r="I92" s="162"/>
      <x:c r="J92" s="112"/>
      <x:c r="K92" s="112"/>
      <x:c r="L92" s="162"/>
      <x:c r="M92" s="112"/>
      <x:c r="N92" s="112"/>
      <x:c r="O92" s="112"/>
      <x:c r="P92" s="112"/>
      <x:c r="Q92" s="112"/>
      <x:c r="R92" s="162"/>
      <x:c r="S92" s="112"/>
      <x:c r="T92" s="162"/>
      <x:c r="U92" s="112"/>
      <x:c r="V92" s="162"/>
      <x:c r="W92" s="112"/>
      <x:c r="X92" s="112"/>
      <x:c r="Y92" s="112"/>
      <x:c r="Z92" s="112"/>
      <x:c r="AA92" s="112"/>
      <x:c r="AB92" s="112"/>
      <x:c r="AC92" s="112"/>
      <x:c r="AD92" s="112"/>
      <x:c r="AE92" s="112"/>
      <x:c r="AF92" s="112"/>
      <x:c r="AG92" s="112"/>
      <x:c r="AH92" s="112"/>
      <x:c r="AI92" s="112"/>
      <x:c r="AJ92" s="112"/>
      <x:c r="AK92" s="112"/>
      <x:c r="AL92" s="513" t="s">
        <x:v>1930</x:v>
      </x:c>
      <x:c r="AM92" s="112"/>
      <x:c r="AN92" s="162"/>
      <x:c r="AO92" s="112"/>
      <x:c r="AP92" s="112"/>
      <x:c r="AQ92" s="112"/>
      <x:c r="AR92" s="162"/>
      <x:c r="AS92" s="112"/>
      <x:c r="AT92" s="162"/>
      <x:c r="AU92" s="112"/>
      <x:c r="AV92" s="112"/>
      <x:c r="AW92" s="112"/>
      <x:c r="AX92" s="112"/>
      <x:c r="AY92" s="112"/>
      <x:c r="AZ92" s="112"/>
      <x:c r="BA92" s="162"/>
      <x:c r="BB92" s="112"/>
      <x:c r="BC92" s="112"/>
      <x:c r="BD92" s="112"/>
      <x:c r="BE92" s="112"/>
      <x:c r="BF92" s="112"/>
      <x:c r="BG92" s="112"/>
      <x:c r="BH92" s="112"/>
      <x:c r="BI92" s="112"/>
      <x:c r="BJ92" s="162"/>
      <x:c r="BK92" s="112"/>
      <x:c r="BL92" s="162"/>
      <x:c r="BM92" s="112"/>
      <x:c r="BN92" s="162"/>
      <x:c r="BO92" s="112"/>
      <x:c r="BP92" s="162"/>
      <x:c r="BQ92" s="112"/>
      <x:c r="BR92" s="112"/>
      <x:c r="BS92" s="112"/>
      <x:c r="BT92" s="112"/>
      <x:c r="BU92" s="112"/>
      <x:c r="BV92" s="513" t="s">
        <x:v>1930</x:v>
      </x:c>
      <x:c r="BW92" s="112"/>
      <x:c r="BX92" s="112"/>
      <x:c r="BY92" s="162"/>
      <x:c r="BZ92" s="112"/>
      <x:c r="CA92" s="162"/>
      <x:c r="CB92" s="112"/>
      <x:c r="CC92" s="162"/>
      <x:c r="CD92" s="112"/>
      <x:c r="CE92" s="112"/>
      <x:c r="CF92" s="162"/>
      <x:c r="CG92" s="112"/>
      <x:c r="CH92" s="112"/>
      <x:c r="CI92" s="112"/>
      <x:c r="CJ92" s="112"/>
      <x:c r="CK92" s="112"/>
      <x:c r="CL92" s="112"/>
      <x:c r="CM92" s="112"/>
      <x:c r="CN92" s="112"/>
      <x:c r="CO92" s="112"/>
      <x:c r="CP92" s="162"/>
      <x:c r="CQ92" s="112"/>
      <x:c r="CR92" s="162"/>
      <x:c r="CS92" s="112"/>
      <x:c r="CT92" s="112"/>
      <x:c r="CU92" s="112"/>
      <x:c r="CV92" s="112"/>
      <x:c r="CW92" s="112"/>
      <x:c r="CX92" s="112"/>
      <x:c r="CY92" s="513" t="s">
        <x:v>1930</x:v>
      </x:c>
      <x:c r="CZ92" s="112"/>
      <x:c r="DA92" s="162"/>
      <x:c r="DB92" s="112"/>
      <x:c r="DC92" s="162"/>
      <x:c r="DD92" s="694"/>
      <x:c r="DE92" s="713"/>
      <x:c r="DF92" s="112"/>
      <x:c r="DG92" s="163"/>
    </x:row>
    <x:row r="93" spans="1:111" customHeight="1">
      <x:c r="A93" s="286" t="s">
        <x:v>1342</x:v>
      </x:c>
      <x:c r="B93" s="115">
        <x:f t="shared" ref="B93:Q94" si="68">B94</x:f>
        <x:v>0</x:v>
      </x:c>
      <x:c r="C93" s="162">
        <x:f t="shared" si="68"/>
        <x:v>0</x:v>
      </x:c>
      <x:c r="D93" s="112">
        <x:f t="shared" si="68"/>
        <x:v>0</x:v>
      </x:c>
      <x:c r="E93" s="162">
        <x:f t="shared" si="68"/>
        <x:v>0</x:v>
      </x:c>
      <x:c r="F93" s="112">
        <x:f t="shared" si="68"/>
        <x:v>0</x:v>
      </x:c>
      <x:c r="G93" s="162">
        <x:f t="shared" si="68"/>
        <x:v>0</x:v>
      </x:c>
      <x:c r="H93" s="112">
        <x:f t="shared" si="68"/>
        <x:v>0</x:v>
      </x:c>
      <x:c r="I93" s="162">
        <x:f t="shared" si="68"/>
        <x:v>0</x:v>
      </x:c>
      <x:c r="J93" s="112">
        <x:f t="shared" si="68"/>
        <x:v>3</x:v>
      </x:c>
      <x:c r="K93" s="112">
        <x:f t="shared" si="68"/>
        <x:v>0</x:v>
      </x:c>
      <x:c r="L93" s="162">
        <x:f t="shared" si="68"/>
        <x:v>0</x:v>
      </x:c>
      <x:c r="M93" s="112">
        <x:f t="shared" si="68"/>
        <x:v>0</x:v>
      </x:c>
      <x:c r="N93" s="112">
        <x:f t="shared" si="68"/>
        <x:v>0</x:v>
      </x:c>
      <x:c r="O93" s="112">
        <x:f t="shared" si="68"/>
        <x:v>0</x:v>
      </x:c>
      <x:c r="P93" s="112">
        <x:f t="shared" si="68"/>
        <x:v>0</x:v>
      </x:c>
      <x:c r="Q93" s="112">
        <x:f t="shared" si="68"/>
        <x:v>0</x:v>
      </x:c>
      <x:c r="R93" s="162">
        <x:f t="shared" ref="R93:AG94" si="69">R94</x:f>
        <x:v>0</x:v>
      </x:c>
      <x:c r="S93" s="112">
        <x:f t="shared" si="69"/>
        <x:v>2</x:v>
      </x:c>
      <x:c r="T93" s="162">
        <x:f t="shared" si="69"/>
        <x:v>40</x:v>
      </x:c>
      <x:c r="U93" s="112">
        <x:f t="shared" si="69"/>
        <x:v>0</x:v>
      </x:c>
      <x:c r="V93" s="162">
        <x:f t="shared" si="69"/>
        <x:v>0</x:v>
      </x:c>
      <x:c r="W93" s="112">
        <x:f t="shared" si="69"/>
        <x:v>3</x:v>
      </x:c>
      <x:c r="X93" s="112">
        <x:f t="shared" si="69"/>
        <x:v>54</x:v>
      </x:c>
      <x:c r="Y93" s="112">
        <x:f t="shared" si="69"/>
        <x:v>0</x:v>
      </x:c>
      <x:c r="Z93" s="112">
        <x:f t="shared" si="69"/>
        <x:v>0</x:v>
      </x:c>
      <x:c r="AA93" s="112">
        <x:f t="shared" si="69"/>
        <x:v>0</x:v>
      </x:c>
      <x:c r="AB93" s="112">
        <x:f t="shared" si="69"/>
        <x:v>0</x:v>
      </x:c>
      <x:c r="AC93" s="112">
        <x:f t="shared" si="69"/>
        <x:v>0</x:v>
      </x:c>
      <x:c r="AD93" s="112">
        <x:f t="shared" si="69"/>
        <x:v>0</x:v>
      </x:c>
      <x:c r="AE93" s="112">
        <x:f t="shared" si="69"/>
        <x:v>0</x:v>
      </x:c>
      <x:c r="AF93" s="112">
        <x:f t="shared" si="69"/>
        <x:v>0</x:v>
      </x:c>
      <x:c r="AG93" s="112">
        <x:f t="shared" si="69"/>
        <x:v>0</x:v>
      </x:c>
      <x:c r="AH93" s="112">
        <x:f t="shared" ref="AF93:AK94" si="70">AH94</x:f>
        <x:v>0</x:v>
      </x:c>
      <x:c r="AI93" s="112">
        <x:f t="shared" si="70"/>
        <x:v>0</x:v>
      </x:c>
      <x:c r="AJ93" s="112">
        <x:f t="shared" si="70"/>
        <x:v>0</x:v>
      </x:c>
      <x:c r="AK93" s="112">
        <x:f t="shared" si="70"/>
        <x:v>0</x:v>
      </x:c>
      <x:c r="AL93" s="286" t="s">
        <x:v>1342</x:v>
      </x:c>
      <x:c r="AM93" s="112">
        <x:f t="shared" ref="AM93:BB94" si="71">AM94</x:f>
        <x:v>0</x:v>
      </x:c>
      <x:c r="AN93" s="162">
        <x:f t="shared" si="71"/>
        <x:v>0</x:v>
      </x:c>
      <x:c r="AO93" s="112">
        <x:f t="shared" si="71"/>
        <x:v>0</x:v>
      </x:c>
      <x:c r="AP93" s="112">
        <x:f t="shared" si="71"/>
        <x:v>0</x:v>
      </x:c>
      <x:c r="AQ93" s="112">
        <x:f t="shared" si="71"/>
        <x:v>0</x:v>
      </x:c>
      <x:c r="AR93" s="162">
        <x:f t="shared" si="71"/>
        <x:v>0</x:v>
      </x:c>
      <x:c r="AS93" s="112">
        <x:f t="shared" si="71"/>
        <x:v>0</x:v>
      </x:c>
      <x:c r="AT93" s="162">
        <x:f t="shared" si="71"/>
        <x:v>0</x:v>
      </x:c>
      <x:c r="AU93" s="112">
        <x:f t="shared" si="71"/>
        <x:v>0</x:v>
      </x:c>
      <x:c r="AV93" s="112">
        <x:f t="shared" si="71"/>
        <x:v>0</x:v>
      </x:c>
      <x:c r="AW93" s="112">
        <x:f t="shared" si="71"/>
        <x:v>0</x:v>
      </x:c>
      <x:c r="AX93" s="112">
        <x:f t="shared" si="71"/>
        <x:v>0</x:v>
      </x:c>
      <x:c r="AY93" s="112">
        <x:f t="shared" si="71"/>
        <x:v>0</x:v>
      </x:c>
      <x:c r="AZ93" s="112">
        <x:f t="shared" si="71"/>
        <x:v>0</x:v>
      </x:c>
      <x:c r="BA93" s="162">
        <x:f t="shared" si="71"/>
        <x:v>0</x:v>
      </x:c>
      <x:c r="BB93" s="112">
        <x:f t="shared" si="71"/>
        <x:v>0</x:v>
      </x:c>
      <x:c r="BC93" s="112">
        <x:f t="shared" ref="BC93:BR94" si="72">BC94</x:f>
        <x:v>0</x:v>
      </x:c>
      <x:c r="BD93" s="112">
        <x:f t="shared" si="72"/>
        <x:v>0</x:v>
      </x:c>
      <x:c r="BE93" s="112">
        <x:f t="shared" si="72"/>
        <x:v>3</x:v>
      </x:c>
      <x:c r="BF93" s="112">
        <x:f t="shared" si="72"/>
        <x:v>22</x:v>
      </x:c>
      <x:c r="BG93" s="112">
        <x:f t="shared" si="72"/>
        <x:v>0</x:v>
      </x:c>
      <x:c r="BH93" s="112">
        <x:f t="shared" si="72"/>
        <x:v>0</x:v>
      </x:c>
      <x:c r="BI93" s="112">
        <x:f t="shared" si="72"/>
        <x:v>0</x:v>
      </x:c>
      <x:c r="BJ93" s="162">
        <x:f t="shared" si="72"/>
        <x:v>0</x:v>
      </x:c>
      <x:c r="BK93" s="112">
        <x:f t="shared" si="72"/>
        <x:v>0</x:v>
      </x:c>
      <x:c r="BL93" s="162">
        <x:f t="shared" si="72"/>
        <x:v>0</x:v>
      </x:c>
      <x:c r="BM93" s="112">
        <x:f t="shared" si="72"/>
        <x:v>0</x:v>
      </x:c>
      <x:c r="BN93" s="162">
        <x:f t="shared" si="72"/>
        <x:v>0</x:v>
      </x:c>
      <x:c r="BO93" s="112">
        <x:f t="shared" si="72"/>
        <x:v>0</x:v>
      </x:c>
      <x:c r="BP93" s="162">
        <x:f t="shared" si="72"/>
        <x:v>0</x:v>
      </x:c>
      <x:c r="BQ93" s="112">
        <x:f t="shared" si="72"/>
        <x:v>0</x:v>
      </x:c>
      <x:c r="BR93" s="112">
        <x:f t="shared" si="72"/>
        <x:v>0</x:v>
      </x:c>
      <x:c r="BS93" s="112">
        <x:f t="shared" ref="BQ93:BU94" si="73">BS94</x:f>
        <x:v>0</x:v>
      </x:c>
      <x:c r="BT93" s="112">
        <x:f t="shared" si="73"/>
        <x:v>0</x:v>
      </x:c>
      <x:c r="BU93" s="112">
        <x:f t="shared" si="73"/>
        <x:v>0</x:v>
      </x:c>
      <x:c r="BV93" s="286" t="s">
        <x:v>1342</x:v>
      </x:c>
      <x:c r="BW93" s="112">
        <x:f t="shared" ref="BW93:CL94" si="74">BW94</x:f>
        <x:v>1</x:v>
      </x:c>
      <x:c r="BX93" s="112">
        <x:f t="shared" si="74"/>
        <x:v>15</x:v>
      </x:c>
      <x:c r="BY93" s="162">
        <x:f t="shared" si="74"/>
        <x:v>495</x:v>
      </x:c>
      <x:c r="BZ93" s="112">
        <x:f t="shared" si="74"/>
        <x:v>0</x:v>
      </x:c>
      <x:c r="CA93" s="162">
        <x:f t="shared" si="74"/>
        <x:v>0</x:v>
      </x:c>
      <x:c r="CB93" s="112">
        <x:f t="shared" si="74"/>
        <x:v>0</x:v>
      </x:c>
      <x:c r="CC93" s="162">
        <x:f t="shared" si="74"/>
        <x:v>0</x:v>
      </x:c>
      <x:c r="CD93" s="112">
        <x:f t="shared" si="74"/>
        <x:v>0</x:v>
      </x:c>
      <x:c r="CE93" s="112">
        <x:f t="shared" si="74"/>
        <x:v>1</x:v>
      </x:c>
      <x:c r="CF93" s="162">
        <x:f t="shared" si="74"/>
        <x:v>33</x:v>
      </x:c>
      <x:c r="CG93" s="112">
        <x:f t="shared" si="74"/>
        <x:v>0</x:v>
      </x:c>
      <x:c r="CH93" s="112">
        <x:f t="shared" si="74"/>
        <x:v>0</x:v>
      </x:c>
      <x:c r="CI93" s="112">
        <x:f t="shared" si="74"/>
        <x:v>1</x:v>
      </x:c>
      <x:c r="CJ93" s="112">
        <x:f t="shared" si="74"/>
        <x:v>1</x:v>
      </x:c>
      <x:c r="CK93" s="112">
        <x:f t="shared" si="74"/>
        <x:v>0</x:v>
      </x:c>
      <x:c r="CL93" s="112">
        <x:f t="shared" si="74"/>
        <x:v>0</x:v>
      </x:c>
      <x:c r="CM93" s="112">
        <x:f t="shared" ref="CM93:CX94" si="75">CM94</x:f>
        <x:v>0</x:v>
      </x:c>
      <x:c r="CN93" s="112">
        <x:f t="shared" si="75"/>
        <x:v>0</x:v>
      </x:c>
      <x:c r="CO93" s="112">
        <x:f t="shared" si="75"/>
        <x:v>1</x:v>
      </x:c>
      <x:c r="CP93" s="162">
        <x:f t="shared" si="75"/>
        <x:v>73</x:v>
      </x:c>
      <x:c r="CQ93" s="112">
        <x:f t="shared" si="75"/>
        <x:v>1</x:v>
      </x:c>
      <x:c r="CR93" s="162">
        <x:f t="shared" si="75"/>
        <x:v>350</x:v>
      </x:c>
      <x:c r="CS93" s="112">
        <x:f t="shared" si="75"/>
        <x:v>66</x:v>
      </x:c>
      <x:c r="CT93" s="112">
        <x:f t="shared" si="75"/>
        <x:v>1</x:v>
      </x:c>
      <x:c r="CU93" s="112">
        <x:f t="shared" si="75"/>
        <x:v>1</x:v>
      </x:c>
      <x:c r="CV93" s="112">
        <x:f t="shared" si="75"/>
        <x:v>2</x:v>
      </x:c>
      <x:c r="CW93" s="112">
        <x:f t="shared" si="75"/>
        <x:v>0</x:v>
      </x:c>
      <x:c r="CX93" s="112">
        <x:f t="shared" si="75"/>
        <x:v>0</x:v>
      </x:c>
      <x:c r="CY93" s="286" t="s">
        <x:v>1342</x:v>
      </x:c>
      <x:c r="CZ93" s="112">
        <x:f t="shared" ref="CZ93:DG94" si="76">CZ94</x:f>
        <x:v>2</x:v>
      </x:c>
      <x:c r="DA93" s="162">
        <x:f t="shared" si="76"/>
        <x:v>106</x:v>
      </x:c>
      <x:c r="DB93" s="112">
        <x:f t="shared" si="76"/>
        <x:v>0</x:v>
      </x:c>
      <x:c r="DC93" s="162">
        <x:f t="shared" si="76"/>
        <x:v>0</x:v>
      </x:c>
      <x:c r="DD93" s="112">
        <x:f t="shared" si="76"/>
        <x:v>0</x:v>
      </x:c>
      <x:c r="DE93" s="162">
        <x:f t="shared" si="76"/>
        <x:v>0</x:v>
      </x:c>
      <x:c r="DF93" s="112">
        <x:f t="shared" si="76"/>
        <x:v>0</x:v>
      </x:c>
      <x:c r="DG93" s="163">
        <x:f t="shared" si="76"/>
        <x:v>0</x:v>
      </x:c>
    </x:row>
    <x:row r="94" spans="1:111" customHeight="1">
      <x:c r="A94" s="286" t="s">
        <x:v>675</x:v>
      </x:c>
      <x:c r="B94" s="115">
        <x:f t="shared" si="68"/>
        <x:v>0</x:v>
      </x:c>
      <x:c r="C94" s="162">
        <x:f t="shared" si="68"/>
        <x:v>0</x:v>
      </x:c>
      <x:c r="D94" s="112">
        <x:f t="shared" si="68"/>
        <x:v>0</x:v>
      </x:c>
      <x:c r="E94" s="162">
        <x:f t="shared" si="68"/>
        <x:v>0</x:v>
      </x:c>
      <x:c r="F94" s="112">
        <x:f t="shared" si="68"/>
        <x:v>0</x:v>
      </x:c>
      <x:c r="G94" s="162">
        <x:f t="shared" si="68"/>
        <x:v>0</x:v>
      </x:c>
      <x:c r="H94" s="112">
        <x:f t="shared" si="68"/>
        <x:v>0</x:v>
      </x:c>
      <x:c r="I94" s="162">
        <x:f t="shared" si="68"/>
        <x:v>0</x:v>
      </x:c>
      <x:c r="J94" s="112">
        <x:f t="shared" si="68"/>
        <x:v>3</x:v>
      </x:c>
      <x:c r="K94" s="112">
        <x:f t="shared" si="68"/>
        <x:v>0</x:v>
      </x:c>
      <x:c r="L94" s="162">
        <x:f t="shared" si="68"/>
        <x:v>0</x:v>
      </x:c>
      <x:c r="M94" s="112">
        <x:f t="shared" si="68"/>
        <x:v>0</x:v>
      </x:c>
      <x:c r="N94" s="112">
        <x:f t="shared" si="68"/>
        <x:v>0</x:v>
      </x:c>
      <x:c r="O94" s="112">
        <x:f t="shared" si="68"/>
        <x:v>0</x:v>
      </x:c>
      <x:c r="P94" s="112">
        <x:f t="shared" si="68"/>
        <x:v>0</x:v>
      </x:c>
      <x:c r="Q94" s="112">
        <x:f t="shared" si="68"/>
        <x:v>0</x:v>
      </x:c>
      <x:c r="R94" s="162">
        <x:f t="shared" si="69"/>
        <x:v>0</x:v>
      </x:c>
      <x:c r="S94" s="112">
        <x:f t="shared" si="69"/>
        <x:v>2</x:v>
      </x:c>
      <x:c r="T94" s="162">
        <x:f t="shared" si="69"/>
        <x:v>40</x:v>
      </x:c>
      <x:c r="U94" s="112">
        <x:f t="shared" si="69"/>
        <x:v>0</x:v>
      </x:c>
      <x:c r="V94" s="162">
        <x:f t="shared" si="69"/>
        <x:v>0</x:v>
      </x:c>
      <x:c r="W94" s="112">
        <x:f t="shared" si="69"/>
        <x:v>3</x:v>
      </x:c>
      <x:c r="X94" s="112">
        <x:f t="shared" si="69"/>
        <x:v>54</x:v>
      </x:c>
      <x:c r="Y94" s="112">
        <x:f t="shared" si="69"/>
        <x:v>0</x:v>
      </x:c>
      <x:c r="Z94" s="112">
        <x:f t="shared" si="69"/>
        <x:v>0</x:v>
      </x:c>
      <x:c r="AA94" s="112">
        <x:f t="shared" si="69"/>
        <x:v>0</x:v>
      </x:c>
      <x:c r="AB94" s="112">
        <x:f t="shared" si="69"/>
        <x:v>0</x:v>
      </x:c>
      <x:c r="AC94" s="112">
        <x:f t="shared" si="69"/>
        <x:v>0</x:v>
      </x:c>
      <x:c r="AD94" s="112">
        <x:f t="shared" si="69"/>
        <x:v>0</x:v>
      </x:c>
      <x:c r="AE94" s="112">
        <x:f t="shared" si="69"/>
        <x:v>0</x:v>
      </x:c>
      <x:c r="AF94" s="112">
        <x:f t="shared" si="70"/>
        <x:v>0</x:v>
      </x:c>
      <x:c r="AG94" s="112">
        <x:f t="shared" si="70"/>
        <x:v>0</x:v>
      </x:c>
      <x:c r="AH94" s="112">
        <x:f t="shared" si="70"/>
        <x:v>0</x:v>
      </x:c>
      <x:c r="AI94" s="112">
        <x:f t="shared" si="70"/>
        <x:v>0</x:v>
      </x:c>
      <x:c r="AJ94" s="112">
        <x:f t="shared" si="70"/>
        <x:v>0</x:v>
      </x:c>
      <x:c r="AK94" s="112">
        <x:f t="shared" si="70"/>
        <x:v>0</x:v>
      </x:c>
      <x:c r="AL94" s="286" t="s">
        <x:v>675</x:v>
      </x:c>
      <x:c r="AM94" s="112">
        <x:f t="shared" si="71"/>
        <x:v>0</x:v>
      </x:c>
      <x:c r="AN94" s="162">
        <x:f t="shared" si="71"/>
        <x:v>0</x:v>
      </x:c>
      <x:c r="AO94" s="112">
        <x:f t="shared" si="71"/>
        <x:v>0</x:v>
      </x:c>
      <x:c r="AP94" s="112">
        <x:f t="shared" si="71"/>
        <x:v>0</x:v>
      </x:c>
      <x:c r="AQ94" s="112">
        <x:f t="shared" si="71"/>
        <x:v>0</x:v>
      </x:c>
      <x:c r="AR94" s="162">
        <x:f t="shared" si="71"/>
        <x:v>0</x:v>
      </x:c>
      <x:c r="AS94" s="112">
        <x:f t="shared" si="71"/>
        <x:v>0</x:v>
      </x:c>
      <x:c r="AT94" s="162">
        <x:f t="shared" si="71"/>
        <x:v>0</x:v>
      </x:c>
      <x:c r="AU94" s="112">
        <x:f t="shared" si="71"/>
        <x:v>0</x:v>
      </x:c>
      <x:c r="AV94" s="112">
        <x:f t="shared" si="71"/>
        <x:v>0</x:v>
      </x:c>
      <x:c r="AW94" s="112">
        <x:f t="shared" si="71"/>
        <x:v>0</x:v>
      </x:c>
      <x:c r="AX94" s="112">
        <x:f t="shared" si="71"/>
        <x:v>0</x:v>
      </x:c>
      <x:c r="AY94" s="112">
        <x:f t="shared" si="71"/>
        <x:v>0</x:v>
      </x:c>
      <x:c r="AZ94" s="112">
        <x:f t="shared" si="71"/>
        <x:v>0</x:v>
      </x:c>
      <x:c r="BA94" s="162">
        <x:f t="shared" si="71"/>
        <x:v>0</x:v>
      </x:c>
      <x:c r="BB94" s="112">
        <x:f t="shared" si="71"/>
        <x:v>0</x:v>
      </x:c>
      <x:c r="BC94" s="112">
        <x:f t="shared" si="72"/>
        <x:v>0</x:v>
      </x:c>
      <x:c r="BD94" s="112">
        <x:f t="shared" si="72"/>
        <x:v>0</x:v>
      </x:c>
      <x:c r="BE94" s="112">
        <x:f t="shared" si="72"/>
        <x:v>3</x:v>
      </x:c>
      <x:c r="BF94" s="112">
        <x:f t="shared" si="72"/>
        <x:v>22</x:v>
      </x:c>
      <x:c r="BG94" s="112">
        <x:f t="shared" si="72"/>
        <x:v>0</x:v>
      </x:c>
      <x:c r="BH94" s="112">
        <x:f t="shared" si="72"/>
        <x:v>0</x:v>
      </x:c>
      <x:c r="BI94" s="112">
        <x:f t="shared" si="72"/>
        <x:v>0</x:v>
      </x:c>
      <x:c r="BJ94" s="162">
        <x:f t="shared" si="72"/>
        <x:v>0</x:v>
      </x:c>
      <x:c r="BK94" s="112">
        <x:f t="shared" si="72"/>
        <x:v>0</x:v>
      </x:c>
      <x:c r="BL94" s="162">
        <x:f t="shared" si="72"/>
        <x:v>0</x:v>
      </x:c>
      <x:c r="BM94" s="112">
        <x:f t="shared" si="72"/>
        <x:v>0</x:v>
      </x:c>
      <x:c r="BN94" s="162">
        <x:f t="shared" si="72"/>
        <x:v>0</x:v>
      </x:c>
      <x:c r="BO94" s="112">
        <x:f t="shared" si="72"/>
        <x:v>0</x:v>
      </x:c>
      <x:c r="BP94" s="162">
        <x:f t="shared" si="72"/>
        <x:v>0</x:v>
      </x:c>
      <x:c r="BQ94" s="112">
        <x:f t="shared" si="73"/>
        <x:v>0</x:v>
      </x:c>
      <x:c r="BR94" s="112">
        <x:f t="shared" si="73"/>
        <x:v>0</x:v>
      </x:c>
      <x:c r="BS94" s="112">
        <x:f t="shared" si="73"/>
        <x:v>0</x:v>
      </x:c>
      <x:c r="BT94" s="112">
        <x:f t="shared" si="73"/>
        <x:v>0</x:v>
      </x:c>
      <x:c r="BU94" s="112">
        <x:f t="shared" si="73"/>
        <x:v>0</x:v>
      </x:c>
      <x:c r="BV94" s="286" t="s">
        <x:v>675</x:v>
      </x:c>
      <x:c r="BW94" s="112">
        <x:f t="shared" si="74"/>
        <x:v>1</x:v>
      </x:c>
      <x:c r="BX94" s="112">
        <x:f t="shared" si="74"/>
        <x:v>15</x:v>
      </x:c>
      <x:c r="BY94" s="162">
        <x:f t="shared" si="74"/>
        <x:v>495</x:v>
      </x:c>
      <x:c r="BZ94" s="112">
        <x:f t="shared" si="74"/>
        <x:v>0</x:v>
      </x:c>
      <x:c r="CA94" s="162">
        <x:f t="shared" si="74"/>
        <x:v>0</x:v>
      </x:c>
      <x:c r="CB94" s="112">
        <x:f t="shared" si="74"/>
        <x:v>0</x:v>
      </x:c>
      <x:c r="CC94" s="162">
        <x:f t="shared" si="74"/>
        <x:v>0</x:v>
      </x:c>
      <x:c r="CD94" s="112">
        <x:f t="shared" si="74"/>
        <x:v>0</x:v>
      </x:c>
      <x:c r="CE94" s="112">
        <x:f t="shared" si="74"/>
        <x:v>1</x:v>
      </x:c>
      <x:c r="CF94" s="162">
        <x:f t="shared" si="74"/>
        <x:v>33</x:v>
      </x:c>
      <x:c r="CG94" s="112">
        <x:f t="shared" si="74"/>
        <x:v>0</x:v>
      </x:c>
      <x:c r="CH94" s="112">
        <x:f t="shared" si="74"/>
        <x:v>0</x:v>
      </x:c>
      <x:c r="CI94" s="112">
        <x:f t="shared" si="74"/>
        <x:v>1</x:v>
      </x:c>
      <x:c r="CJ94" s="112">
        <x:f t="shared" si="74"/>
        <x:v>1</x:v>
      </x:c>
      <x:c r="CK94" s="112">
        <x:f t="shared" si="74"/>
        <x:v>0</x:v>
      </x:c>
      <x:c r="CL94" s="112">
        <x:f t="shared" si="74"/>
        <x:v>0</x:v>
      </x:c>
      <x:c r="CM94" s="112">
        <x:f t="shared" si="75"/>
        <x:v>0</x:v>
      </x:c>
      <x:c r="CN94" s="112">
        <x:f t="shared" si="75"/>
        <x:v>0</x:v>
      </x:c>
      <x:c r="CO94" s="112">
        <x:f t="shared" si="75"/>
        <x:v>1</x:v>
      </x:c>
      <x:c r="CP94" s="162">
        <x:f t="shared" si="75"/>
        <x:v>73</x:v>
      </x:c>
      <x:c r="CQ94" s="112">
        <x:f t="shared" si="75"/>
        <x:v>1</x:v>
      </x:c>
      <x:c r="CR94" s="162">
        <x:f t="shared" si="75"/>
        <x:v>350</x:v>
      </x:c>
      <x:c r="CS94" s="112">
        <x:f t="shared" si="75"/>
        <x:v>66</x:v>
      </x:c>
      <x:c r="CT94" s="112">
        <x:f t="shared" si="75"/>
        <x:v>1</x:v>
      </x:c>
      <x:c r="CU94" s="112">
        <x:f t="shared" si="75"/>
        <x:v>1</x:v>
      </x:c>
      <x:c r="CV94" s="112">
        <x:f t="shared" si="75"/>
        <x:v>2</x:v>
      </x:c>
      <x:c r="CW94" s="112">
        <x:f t="shared" si="75"/>
        <x:v>0</x:v>
      </x:c>
      <x:c r="CX94" s="112">
        <x:f t="shared" si="75"/>
        <x:v>0</x:v>
      </x:c>
      <x:c r="CY94" s="286" t="s">
        <x:v>675</x:v>
      </x:c>
      <x:c r="CZ94" s="112">
        <x:f t="shared" si="76"/>
        <x:v>2</x:v>
      </x:c>
      <x:c r="DA94" s="162">
        <x:f t="shared" si="76"/>
        <x:v>106</x:v>
      </x:c>
      <x:c r="DB94" s="112">
        <x:f t="shared" si="76"/>
        <x:v>0</x:v>
      </x:c>
      <x:c r="DC94" s="162">
        <x:f t="shared" si="76"/>
        <x:v>0</x:v>
      </x:c>
      <x:c r="DD94" s="112">
        <x:f t="shared" si="76"/>
        <x:v>0</x:v>
      </x:c>
      <x:c r="DE94" s="162">
        <x:f t="shared" si="76"/>
        <x:v>0</x:v>
      </x:c>
      <x:c r="DF94" s="112">
        <x:f t="shared" si="76"/>
        <x:v>0</x:v>
      </x:c>
      <x:c r="DG94" s="163">
        <x:f t="shared" si="76"/>
        <x:v>0</x:v>
      </x:c>
    </x:row>
    <x:row r="95" spans="1:111" customHeight="1">
      <x:c r="A95" s="723" t="s">
        <x:v>2788</x:v>
      </x:c>
      <x:c r="B95" s="700"/>
      <x:c r="C95" s="615"/>
      <x:c r="D95" s="614"/>
      <x:c r="E95" s="615"/>
      <x:c r="F95" s="614"/>
      <x:c r="G95" s="615"/>
      <x:c r="H95" s="614"/>
      <x:c r="I95" s="615"/>
      <x:c r="J95" s="614">
        <x:v>3</x:v>
      </x:c>
      <x:c r="K95" s="614"/>
      <x:c r="L95" s="615"/>
      <x:c r="M95" s="614"/>
      <x:c r="N95" s="614"/>
      <x:c r="O95" s="614"/>
      <x:c r="P95" s="614"/>
      <x:c r="Q95" s="614"/>
      <x:c r="R95" s="615"/>
      <x:c r="S95" s="614">
        <x:v>2</x:v>
      </x:c>
      <x:c r="T95" s="615">
        <x:v>40</x:v>
      </x:c>
      <x:c r="U95" s="614"/>
      <x:c r="V95" s="615"/>
      <x:c r="W95" s="614">
        <x:v>3</x:v>
      </x:c>
      <x:c r="X95" s="614">
        <x:v>54</x:v>
      </x:c>
      <x:c r="Y95" s="614"/>
      <x:c r="Z95" s="614"/>
      <x:c r="AA95" s="614"/>
      <x:c r="AB95" s="614"/>
      <x:c r="AC95" s="614"/>
      <x:c r="AD95" s="614"/>
      <x:c r="AE95" s="614"/>
      <x:c r="AF95" s="614"/>
      <x:c r="AG95" s="614"/>
      <x:c r="AH95" s="614"/>
      <x:c r="AI95" s="614"/>
      <x:c r="AJ95" s="614"/>
      <x:c r="AK95" s="614"/>
      <x:c r="AL95" s="723" t="s">
        <x:v>2788</x:v>
      </x:c>
      <x:c r="AM95" s="614"/>
      <x:c r="AN95" s="615"/>
      <x:c r="AO95" s="614"/>
      <x:c r="AP95" s="614"/>
      <x:c r="AQ95" s="614"/>
      <x:c r="AR95" s="615"/>
      <x:c r="AS95" s="614"/>
      <x:c r="AT95" s="615"/>
      <x:c r="AU95" s="614"/>
      <x:c r="AV95" s="614"/>
      <x:c r="AW95" s="614"/>
      <x:c r="AX95" s="614"/>
      <x:c r="AY95" s="614"/>
      <x:c r="AZ95" s="614"/>
      <x:c r="BA95" s="615"/>
      <x:c r="BB95" s="614"/>
      <x:c r="BC95" s="614"/>
      <x:c r="BD95" s="614"/>
      <x:c r="BE95" s="614">
        <x:v>3</x:v>
      </x:c>
      <x:c r="BF95" s="614">
        <x:v>22</x:v>
      </x:c>
      <x:c r="BG95" s="614"/>
      <x:c r="BH95" s="614"/>
      <x:c r="BI95" s="614"/>
      <x:c r="BJ95" s="615"/>
      <x:c r="BK95" s="614"/>
      <x:c r="BL95" s="615"/>
      <x:c r="BM95" s="614"/>
      <x:c r="BN95" s="615"/>
      <x:c r="BO95" s="614"/>
      <x:c r="BP95" s="615"/>
      <x:c r="BQ95" s="614"/>
      <x:c r="BR95" s="614"/>
      <x:c r="BS95" s="614"/>
      <x:c r="BT95" s="614"/>
      <x:c r="BU95" s="614"/>
      <x:c r="BV95" s="723" t="s">
        <x:v>2788</x:v>
      </x:c>
      <x:c r="BW95" s="614">
        <x:v>1</x:v>
      </x:c>
      <x:c r="BX95" s="614">
        <x:v>15</x:v>
      </x:c>
      <x:c r="BY95" s="615">
        <x:v>495</x:v>
      </x:c>
      <x:c r="BZ95" s="614"/>
      <x:c r="CA95" s="615"/>
      <x:c r="CB95" s="614"/>
      <x:c r="CC95" s="615"/>
      <x:c r="CD95" s="614"/>
      <x:c r="CE95" s="614">
        <x:v>1</x:v>
      </x:c>
      <x:c r="CF95" s="615">
        <x:v>33</x:v>
      </x:c>
      <x:c r="CG95" s="614"/>
      <x:c r="CH95" s="614"/>
      <x:c r="CI95" s="614">
        <x:v>1</x:v>
      </x:c>
      <x:c r="CJ95" s="614">
        <x:v>1</x:v>
      </x:c>
      <x:c r="CK95" s="614"/>
      <x:c r="CL95" s="614"/>
      <x:c r="CM95" s="614"/>
      <x:c r="CN95" s="614"/>
      <x:c r="CO95" s="614">
        <x:v>1</x:v>
      </x:c>
      <x:c r="CP95" s="615">
        <x:v>73</x:v>
      </x:c>
      <x:c r="CQ95" s="614">
        <x:v>1</x:v>
      </x:c>
      <x:c r="CR95" s="615">
        <x:v>350</x:v>
      </x:c>
      <x:c r="CS95" s="614">
        <x:v>66</x:v>
      </x:c>
      <x:c r="CT95" s="614">
        <x:v>1</x:v>
      </x:c>
      <x:c r="CU95" s="614">
        <x:v>1</x:v>
      </x:c>
      <x:c r="CV95" s="614">
        <x:v>2</x:v>
      </x:c>
      <x:c r="CW95" s="614"/>
      <x:c r="CX95" s="614"/>
      <x:c r="CY95" s="723" t="s">
        <x:v>2788</x:v>
      </x:c>
      <x:c r="CZ95" s="614">
        <x:v>2</x:v>
      </x:c>
      <x:c r="DA95" s="615">
        <x:v>106</x:v>
      </x:c>
      <x:c r="DB95" s="614"/>
      <x:c r="DC95" s="615"/>
      <x:c r="DD95" s="748"/>
      <x:c r="DE95" s="749"/>
      <x:c r="DF95" s="614"/>
      <x:c r="DG95" s="701"/>
    </x:row>
    <x:row r="96" spans="1:111" customHeight="1">
      <x:c r="A96" s="210" t="s">
        <x:v>2403</x:v>
      </x:c>
      <x:c r="B96" s="342">
        <x:f t="shared" ref="B96:AK96" si="77">SUM(B97,B99,B104)</x:f>
        <x:v>0</x:v>
      </x:c>
      <x:c r="C96" s="343">
        <x:f t="shared" si="77"/>
        <x:v>0</x:v>
      </x:c>
      <x:c r="D96" s="344">
        <x:f t="shared" si="77"/>
        <x:v>0</x:v>
      </x:c>
      <x:c r="E96" s="343">
        <x:f t="shared" si="77"/>
        <x:v>0</x:v>
      </x:c>
      <x:c r="F96" s="344">
        <x:f t="shared" si="77"/>
        <x:v>1</x:v>
      </x:c>
      <x:c r="G96" s="343">
        <x:f t="shared" si="77"/>
        <x:v>2</x:v>
      </x:c>
      <x:c r="H96" s="344">
        <x:f t="shared" si="77"/>
        <x:v>0</x:v>
      </x:c>
      <x:c r="I96" s="343">
        <x:f t="shared" si="77"/>
        <x:v>0</x:v>
      </x:c>
      <x:c r="J96" s="344">
        <x:f t="shared" si="77"/>
        <x:v>16</x:v>
      </x:c>
      <x:c r="K96" s="344">
        <x:f t="shared" si="77"/>
        <x:v>0</x:v>
      </x:c>
      <x:c r="L96" s="343">
        <x:f t="shared" si="77"/>
        <x:v>0</x:v>
      </x:c>
      <x:c r="M96" s="344">
        <x:f t="shared" si="77"/>
        <x:v>0</x:v>
      </x:c>
      <x:c r="N96" s="344">
        <x:f t="shared" si="77"/>
        <x:v>0</x:v>
      </x:c>
      <x:c r="O96" s="344">
        <x:f t="shared" si="77"/>
        <x:v>3</x:v>
      </x:c>
      <x:c r="P96" s="344">
        <x:f t="shared" si="77"/>
        <x:v>4</x:v>
      </x:c>
      <x:c r="Q96" s="344">
        <x:f t="shared" si="77"/>
        <x:v>0</x:v>
      </x:c>
      <x:c r="R96" s="343">
        <x:f t="shared" si="77"/>
        <x:v>0</x:v>
      </x:c>
      <x:c r="S96" s="344">
        <x:f t="shared" si="77"/>
        <x:v>7</x:v>
      </x:c>
      <x:c r="T96" s="343">
        <x:f t="shared" si="77"/>
        <x:v>102</x:v>
      </x:c>
      <x:c r="U96" s="344">
        <x:f t="shared" si="77"/>
        <x:v>0</x:v>
      </x:c>
      <x:c r="V96" s="343">
        <x:f t="shared" si="77"/>
        <x:v>0</x:v>
      </x:c>
      <x:c r="W96" s="344">
        <x:f t="shared" si="77"/>
        <x:v>0</x:v>
      </x:c>
      <x:c r="X96" s="344">
        <x:f t="shared" si="77"/>
        <x:v>141</x:v>
      </x:c>
      <x:c r="Y96" s="344">
        <x:f t="shared" si="77"/>
        <x:v>3</x:v>
      </x:c>
      <x:c r="Z96" s="344">
        <x:f t="shared" si="77"/>
        <x:v>13</x:v>
      </x:c>
      <x:c r="AA96" s="344">
        <x:f t="shared" si="77"/>
        <x:v>0</x:v>
      </x:c>
      <x:c r="AB96" s="344">
        <x:f t="shared" si="77"/>
        <x:v>0</x:v>
      </x:c>
      <x:c r="AC96" s="344">
        <x:f t="shared" si="77"/>
        <x:v>0</x:v>
      </x:c>
      <x:c r="AD96" s="344">
        <x:f t="shared" si="77"/>
        <x:v>2</x:v>
      </x:c>
      <x:c r="AE96" s="344">
        <x:f t="shared" si="77"/>
        <x:v>0</x:v>
      </x:c>
      <x:c r="AF96" s="344">
        <x:f t="shared" si="77"/>
        <x:v>0</x:v>
      </x:c>
      <x:c r="AG96" s="344">
        <x:f t="shared" si="77"/>
        <x:v>6</x:v>
      </x:c>
      <x:c r="AH96" s="344">
        <x:f t="shared" si="77"/>
        <x:v>0</x:v>
      </x:c>
      <x:c r="AI96" s="344">
        <x:f t="shared" si="77"/>
        <x:v>0</x:v>
      </x:c>
      <x:c r="AJ96" s="344">
        <x:f t="shared" si="77"/>
        <x:v>9</x:v>
      </x:c>
      <x:c r="AK96" s="344">
        <x:f t="shared" si="77"/>
        <x:v>19</x:v>
      </x:c>
      <x:c r="AL96" s="210" t="s">
        <x:v>2403</x:v>
      </x:c>
      <x:c r="AM96" s="344">
        <x:f t="shared" ref="AM96:BU96" si="78">SUM(AM97,AM99,AM104)</x:f>
        <x:v>1</x:v>
      </x:c>
      <x:c r="AN96" s="343">
        <x:f t="shared" si="78"/>
        <x:v>3000</x:v>
      </x:c>
      <x:c r="AO96" s="344">
        <x:f t="shared" si="78"/>
        <x:v>1</x:v>
      </x:c>
      <x:c r="AP96" s="344">
        <x:f t="shared" si="78"/>
        <x:v>6</x:v>
      </x:c>
      <x:c r="AQ96" s="344">
        <x:f t="shared" si="78"/>
        <x:v>0</x:v>
      </x:c>
      <x:c r="AR96" s="343">
        <x:f t="shared" si="78"/>
        <x:v>0</x:v>
      </x:c>
      <x:c r="AS96" s="344">
        <x:f t="shared" si="78"/>
        <x:v>0</x:v>
      </x:c>
      <x:c r="AT96" s="343">
        <x:f t="shared" si="78"/>
        <x:v>0</x:v>
      </x:c>
      <x:c r="AU96" s="344">
        <x:f t="shared" si="78"/>
        <x:v>0</x:v>
      </x:c>
      <x:c r="AV96" s="344">
        <x:f t="shared" si="78"/>
        <x:v>0</x:v>
      </x:c>
      <x:c r="AW96" s="344">
        <x:f t="shared" si="78"/>
        <x:v>1</x:v>
      </x:c>
      <x:c r="AX96" s="344">
        <x:f t="shared" si="78"/>
        <x:v>1</x:v>
      </x:c>
      <x:c r="AY96" s="344">
        <x:f t="shared" si="78"/>
        <x:v>1</x:v>
      </x:c>
      <x:c r="AZ96" s="344">
        <x:f t="shared" si="78"/>
        <x:v>2</x:v>
      </x:c>
      <x:c r="BA96" s="343">
        <x:f t="shared" si="78"/>
        <x:v>3</x:v>
      </x:c>
      <x:c r="BB96" s="344">
        <x:f t="shared" si="78"/>
        <x:v>0</x:v>
      </x:c>
      <x:c r="BC96" s="344">
        <x:f t="shared" si="78"/>
        <x:v>0</x:v>
      </x:c>
      <x:c r="BD96" s="344">
        <x:f t="shared" si="78"/>
        <x:v>0</x:v>
      </x:c>
      <x:c r="BE96" s="344">
        <x:f t="shared" si="78"/>
        <x:v>15</x:v>
      </x:c>
      <x:c r="BF96" s="344">
        <x:f t="shared" si="78"/>
        <x:v>94</x:v>
      </x:c>
      <x:c r="BG96" s="344">
        <x:f t="shared" si="78"/>
        <x:v>0</x:v>
      </x:c>
      <x:c r="BH96" s="344">
        <x:f t="shared" si="78"/>
        <x:v>0</x:v>
      </x:c>
      <x:c r="BI96" s="344">
        <x:f t="shared" si="78"/>
        <x:v>0</x:v>
      </x:c>
      <x:c r="BJ96" s="343">
        <x:f t="shared" si="78"/>
        <x:v>0</x:v>
      </x:c>
      <x:c r="BK96" s="344">
        <x:f t="shared" si="78"/>
        <x:v>0</x:v>
      </x:c>
      <x:c r="BL96" s="343">
        <x:f t="shared" si="78"/>
        <x:v>0</x:v>
      </x:c>
      <x:c r="BM96" s="344">
        <x:f t="shared" si="78"/>
        <x:v>0</x:v>
      </x:c>
      <x:c r="BN96" s="343">
        <x:f t="shared" si="78"/>
        <x:v>0</x:v>
      </x:c>
      <x:c r="BO96" s="344">
        <x:f t="shared" si="78"/>
        <x:v>0</x:v>
      </x:c>
      <x:c r="BP96" s="343">
        <x:f t="shared" si="78"/>
        <x:v>0</x:v>
      </x:c>
      <x:c r="BQ96" s="344">
        <x:f t="shared" si="78"/>
        <x:v>1</x:v>
      </x:c>
      <x:c r="BR96" s="344">
        <x:f t="shared" si="78"/>
        <x:v>0</x:v>
      </x:c>
      <x:c r="BS96" s="344">
        <x:f t="shared" si="78"/>
        <x:v>0</x:v>
      </x:c>
      <x:c r="BT96" s="344">
        <x:f t="shared" si="78"/>
        <x:v>1</x:v>
      </x:c>
      <x:c r="BU96" s="344">
        <x:f t="shared" si="78"/>
        <x:v>1</x:v>
      </x:c>
      <x:c r="BV96" s="210" t="s">
        <x:v>2403</x:v>
      </x:c>
      <x:c r="BW96" s="344">
        <x:f t="shared" ref="BW96:CX96" si="79">SUM(BW97,BW99,BW104)</x:f>
        <x:v>1</x:v>
      </x:c>
      <x:c r="BX96" s="344">
        <x:f t="shared" si="79"/>
        <x:v>70</x:v>
      </x:c>
      <x:c r="BY96" s="343">
        <x:f t="shared" si="79"/>
        <x:v>2573</x:v>
      </x:c>
      <x:c r="BZ96" s="344">
        <x:f t="shared" si="79"/>
        <x:v>0</x:v>
      </x:c>
      <x:c r="CA96" s="343">
        <x:f t="shared" si="79"/>
        <x:v>0</x:v>
      </x:c>
      <x:c r="CB96" s="344">
        <x:f t="shared" si="79"/>
        <x:v>0</x:v>
      </x:c>
      <x:c r="CC96" s="343">
        <x:f t="shared" si="79"/>
        <x:v>0</x:v>
      </x:c>
      <x:c r="CD96" s="344">
        <x:f t="shared" si="79"/>
        <x:v>0</x:v>
      </x:c>
      <x:c r="CE96" s="344">
        <x:f t="shared" si="79"/>
        <x:v>4</x:v>
      </x:c>
      <x:c r="CF96" s="343">
        <x:f t="shared" si="79"/>
        <x:v>226.13000000000002</x:v>
      </x:c>
      <x:c r="CG96" s="344">
        <x:f t="shared" si="79"/>
        <x:v>0</x:v>
      </x:c>
      <x:c r="CH96" s="344">
        <x:f t="shared" si="79"/>
        <x:v>0</x:v>
      </x:c>
      <x:c r="CI96" s="344">
        <x:f t="shared" si="79"/>
        <x:v>0</x:v>
      </x:c>
      <x:c r="CJ96" s="344">
        <x:f t="shared" si="79"/>
        <x:v>5</x:v>
      </x:c>
      <x:c r="CK96" s="344">
        <x:f t="shared" si="79"/>
        <x:v>1</x:v>
      </x:c>
      <x:c r="CL96" s="344">
        <x:f t="shared" si="79"/>
        <x:v>1</x:v>
      </x:c>
      <x:c r="CM96" s="344">
        <x:f t="shared" si="79"/>
        <x:v>0</x:v>
      </x:c>
      <x:c r="CN96" s="344">
        <x:f t="shared" si="79"/>
        <x:v>0</x:v>
      </x:c>
      <x:c r="CO96" s="344">
        <x:f t="shared" si="79"/>
        <x:v>1</x:v>
      </x:c>
      <x:c r="CP96" s="343">
        <x:f t="shared" si="79"/>
        <x:v>75.599999999999994</x:v>
      </x:c>
      <x:c r="CQ96" s="344">
        <x:f t="shared" si="79"/>
        <x:v>5</x:v>
      </x:c>
      <x:c r="CR96" s="343">
        <x:f t="shared" si="79"/>
        <x:v>1009.7</x:v>
      </x:c>
      <x:c r="CS96" s="344">
        <x:f t="shared" si="79"/>
        <x:v>65</x:v>
      </x:c>
      <x:c r="CT96" s="344">
        <x:f t="shared" si="79"/>
        <x:v>3</x:v>
      </x:c>
      <x:c r="CU96" s="344">
        <x:f t="shared" si="79"/>
        <x:v>6</x:v>
      </x:c>
      <x:c r="CV96" s="344">
        <x:f t="shared" si="79"/>
        <x:v>5</x:v>
      </x:c>
      <x:c r="CW96" s="344">
        <x:f t="shared" si="79"/>
        <x:v>4</x:v>
      </x:c>
      <x:c r="CX96" s="344">
        <x:f t="shared" si="79"/>
        <x:v>7</x:v>
      </x:c>
      <x:c r="CY96" s="210" t="s">
        <x:v>2403</x:v>
      </x:c>
      <x:c r="CZ96" s="344">
        <x:f t="shared" ref="CZ96:DG96" si="80">SUM(CZ97,CZ99,CZ104)</x:f>
        <x:v>1</x:v>
      </x:c>
      <x:c r="DA96" s="343">
        <x:f t="shared" si="80"/>
        <x:v>75.599999999999994</x:v>
      </x:c>
      <x:c r="DB96" s="344">
        <x:f t="shared" si="80"/>
        <x:v>0</x:v>
      </x:c>
      <x:c r="DC96" s="343">
        <x:f t="shared" si="80"/>
        <x:v>0</x:v>
      </x:c>
      <x:c r="DD96" s="344">
        <x:f t="shared" si="80"/>
        <x:v>0</x:v>
      </x:c>
      <x:c r="DE96" s="343">
        <x:f t="shared" si="80"/>
        <x:v>0</x:v>
      </x:c>
      <x:c r="DF96" s="344">
        <x:f t="shared" si="80"/>
        <x:v>0</x:v>
      </x:c>
      <x:c r="DG96" s="345">
        <x:f t="shared" si="80"/>
        <x:v>0</x:v>
      </x:c>
    </x:row>
    <x:row r="97" spans="1:111" customHeight="1">
      <x:c r="A97" s="350" t="s">
        <x:v>1142</x:v>
      </x:c>
      <x:c r="B97" s="167">
        <x:f t="shared" ref="B97:AK97" si="81">B98</x:f>
        <x:v>0</x:v>
      </x:c>
      <x:c r="C97" s="161">
        <x:f t="shared" si="81"/>
        <x:v>0</x:v>
      </x:c>
      <x:c r="D97" s="160">
        <x:f t="shared" si="81"/>
        <x:v>0</x:v>
      </x:c>
      <x:c r="E97" s="161">
        <x:f t="shared" si="81"/>
        <x:v>0</x:v>
      </x:c>
      <x:c r="F97" s="160">
        <x:f t="shared" si="81"/>
        <x:v>1</x:v>
      </x:c>
      <x:c r="G97" s="161">
        <x:f t="shared" si="81"/>
        <x:v>2</x:v>
      </x:c>
      <x:c r="H97" s="160">
        <x:f t="shared" si="81"/>
        <x:v>0</x:v>
      </x:c>
      <x:c r="I97" s="161">
        <x:f t="shared" si="81"/>
        <x:v>0</x:v>
      </x:c>
      <x:c r="J97" s="160">
        <x:f t="shared" si="81"/>
        <x:v>2</x:v>
      </x:c>
      <x:c r="K97" s="160">
        <x:f t="shared" si="81"/>
        <x:v>0</x:v>
      </x:c>
      <x:c r="L97" s="161">
        <x:f t="shared" si="81"/>
        <x:v>0</x:v>
      </x:c>
      <x:c r="M97" s="160">
        <x:f t="shared" si="81"/>
        <x:v>0</x:v>
      </x:c>
      <x:c r="N97" s="160">
        <x:f t="shared" si="81"/>
        <x:v>0</x:v>
      </x:c>
      <x:c r="O97" s="160">
        <x:f t="shared" si="81"/>
        <x:v>0</x:v>
      </x:c>
      <x:c r="P97" s="160">
        <x:f t="shared" si="81"/>
        <x:v>0</x:v>
      </x:c>
      <x:c r="Q97" s="160">
        <x:f t="shared" si="81"/>
        <x:v>0</x:v>
      </x:c>
      <x:c r="R97" s="161">
        <x:f t="shared" si="81"/>
        <x:v>0</x:v>
      </x:c>
      <x:c r="S97" s="160">
        <x:f t="shared" si="81"/>
        <x:v>0</x:v>
      </x:c>
      <x:c r="T97" s="161">
        <x:f t="shared" si="81"/>
        <x:v>0</x:v>
      </x:c>
      <x:c r="U97" s="160">
        <x:f t="shared" si="81"/>
        <x:v>0</x:v>
      </x:c>
      <x:c r="V97" s="161">
        <x:f t="shared" si="81"/>
        <x:v>0</x:v>
      </x:c>
      <x:c r="W97" s="160">
        <x:f t="shared" si="81"/>
        <x:v>0</x:v>
      </x:c>
      <x:c r="X97" s="160">
        <x:f t="shared" si="81"/>
        <x:v>25</x:v>
      </x:c>
      <x:c r="Y97" s="160">
        <x:f t="shared" si="81"/>
        <x:v>0</x:v>
      </x:c>
      <x:c r="Z97" s="160">
        <x:f t="shared" si="81"/>
        <x:v>0</x:v>
      </x:c>
      <x:c r="AA97" s="160">
        <x:f t="shared" si="81"/>
        <x:v>0</x:v>
      </x:c>
      <x:c r="AB97" s="160">
        <x:f t="shared" si="81"/>
        <x:v>0</x:v>
      </x:c>
      <x:c r="AC97" s="160">
        <x:f t="shared" si="81"/>
        <x:v>0</x:v>
      </x:c>
      <x:c r="AD97" s="160">
        <x:f t="shared" si="81"/>
        <x:v>0</x:v>
      </x:c>
      <x:c r="AE97" s="160">
        <x:f t="shared" si="81"/>
        <x:v>0</x:v>
      </x:c>
      <x:c r="AF97" s="160">
        <x:f t="shared" si="81"/>
        <x:v>0</x:v>
      </x:c>
      <x:c r="AG97" s="160">
        <x:f t="shared" si="81"/>
        <x:v>0</x:v>
      </x:c>
      <x:c r="AH97" s="160">
        <x:f t="shared" si="81"/>
        <x:v>0</x:v>
      </x:c>
      <x:c r="AI97" s="160">
        <x:f t="shared" si="81"/>
        <x:v>0</x:v>
      </x:c>
      <x:c r="AJ97" s="160">
        <x:f t="shared" si="81"/>
        <x:v>0</x:v>
      </x:c>
      <x:c r="AK97" s="160">
        <x:f t="shared" si="81"/>
        <x:v>0</x:v>
      </x:c>
      <x:c r="AL97" s="350" t="s">
        <x:v>1142</x:v>
      </x:c>
      <x:c r="AM97" s="160">
        <x:f t="shared" ref="AM97:BU97" si="82">AM98</x:f>
        <x:v>0</x:v>
      </x:c>
      <x:c r="AN97" s="161">
        <x:f t="shared" si="82"/>
        <x:v>0</x:v>
      </x:c>
      <x:c r="AO97" s="160">
        <x:f t="shared" si="82"/>
        <x:v>0</x:v>
      </x:c>
      <x:c r="AP97" s="160">
        <x:f t="shared" si="82"/>
        <x:v>0</x:v>
      </x:c>
      <x:c r="AQ97" s="160">
        <x:f t="shared" si="82"/>
        <x:v>0</x:v>
      </x:c>
      <x:c r="AR97" s="161">
        <x:f t="shared" si="82"/>
        <x:v>0</x:v>
      </x:c>
      <x:c r="AS97" s="160">
        <x:f t="shared" si="82"/>
        <x:v>0</x:v>
      </x:c>
      <x:c r="AT97" s="161">
        <x:f t="shared" si="82"/>
        <x:v>0</x:v>
      </x:c>
      <x:c r="AU97" s="160">
        <x:f t="shared" si="82"/>
        <x:v>0</x:v>
      </x:c>
      <x:c r="AV97" s="160">
        <x:f t="shared" si="82"/>
        <x:v>0</x:v>
      </x:c>
      <x:c r="AW97" s="160">
        <x:f t="shared" si="82"/>
        <x:v>0</x:v>
      </x:c>
      <x:c r="AX97" s="160">
        <x:f t="shared" si="82"/>
        <x:v>1</x:v>
      </x:c>
      <x:c r="AY97" s="160">
        <x:f t="shared" si="82"/>
        <x:v>0</x:v>
      </x:c>
      <x:c r="AZ97" s="160">
        <x:f t="shared" si="82"/>
        <x:v>1</x:v>
      </x:c>
      <x:c r="BA97" s="161">
        <x:f t="shared" si="82"/>
        <x:v>2</x:v>
      </x:c>
      <x:c r="BB97" s="160">
        <x:f t="shared" si="82"/>
        <x:v>0</x:v>
      </x:c>
      <x:c r="BC97" s="160">
        <x:f t="shared" si="82"/>
        <x:v>0</x:v>
      </x:c>
      <x:c r="BD97" s="160">
        <x:f t="shared" si="82"/>
        <x:v>0</x:v>
      </x:c>
      <x:c r="BE97" s="160">
        <x:f t="shared" si="82"/>
        <x:v>0</x:v>
      </x:c>
      <x:c r="BF97" s="160">
        <x:f t="shared" si="82"/>
        <x:v>0</x:v>
      </x:c>
      <x:c r="BG97" s="160">
        <x:f t="shared" si="82"/>
        <x:v>0</x:v>
      </x:c>
      <x:c r="BH97" s="160">
        <x:f t="shared" si="82"/>
        <x:v>0</x:v>
      </x:c>
      <x:c r="BI97" s="160">
        <x:f t="shared" si="82"/>
        <x:v>0</x:v>
      </x:c>
      <x:c r="BJ97" s="161">
        <x:f t="shared" si="82"/>
        <x:v>0</x:v>
      </x:c>
      <x:c r="BK97" s="160">
        <x:f t="shared" si="82"/>
        <x:v>0</x:v>
      </x:c>
      <x:c r="BL97" s="161">
        <x:f t="shared" si="82"/>
        <x:v>0</x:v>
      </x:c>
      <x:c r="BM97" s="160">
        <x:f t="shared" si="82"/>
        <x:v>0</x:v>
      </x:c>
      <x:c r="BN97" s="161">
        <x:f t="shared" si="82"/>
        <x:v>0</x:v>
      </x:c>
      <x:c r="BO97" s="160">
        <x:f t="shared" si="82"/>
        <x:v>0</x:v>
      </x:c>
      <x:c r="BP97" s="161">
        <x:f t="shared" si="82"/>
        <x:v>0</x:v>
      </x:c>
      <x:c r="BQ97" s="160">
        <x:f t="shared" si="82"/>
        <x:v>0</x:v>
      </x:c>
      <x:c r="BR97" s="160">
        <x:f t="shared" si="82"/>
        <x:v>0</x:v>
      </x:c>
      <x:c r="BS97" s="160">
        <x:f t="shared" si="82"/>
        <x:v>0</x:v>
      </x:c>
      <x:c r="BT97" s="160">
        <x:f t="shared" si="82"/>
        <x:v>0</x:v>
      </x:c>
      <x:c r="BU97" s="160">
        <x:f t="shared" si="82"/>
        <x:v>0</x:v>
      </x:c>
      <x:c r="BV97" s="350" t="s">
        <x:v>1142</x:v>
      </x:c>
      <x:c r="BW97" s="160">
        <x:f t="shared" ref="BW97:CX97" si="83">BW98</x:f>
        <x:v>0</x:v>
      </x:c>
      <x:c r="BX97" s="160">
        <x:f t="shared" si="83"/>
        <x:v>0</x:v>
      </x:c>
      <x:c r="BY97" s="161">
        <x:f t="shared" si="83"/>
        <x:v>0</x:v>
      </x:c>
      <x:c r="BZ97" s="160">
        <x:f t="shared" si="83"/>
        <x:v>0</x:v>
      </x:c>
      <x:c r="CA97" s="161">
        <x:f t="shared" si="83"/>
        <x:v>0</x:v>
      </x:c>
      <x:c r="CB97" s="160">
        <x:f t="shared" si="83"/>
        <x:v>0</x:v>
      </x:c>
      <x:c r="CC97" s="161">
        <x:f t="shared" si="83"/>
        <x:v>0</x:v>
      </x:c>
      <x:c r="CD97" s="160">
        <x:f t="shared" si="83"/>
        <x:v>0</x:v>
      </x:c>
      <x:c r="CE97" s="160">
        <x:f t="shared" si="83"/>
        <x:v>0</x:v>
      </x:c>
      <x:c r="CF97" s="161">
        <x:f t="shared" si="83"/>
        <x:v>0</x:v>
      </x:c>
      <x:c r="CG97" s="160">
        <x:f t="shared" si="83"/>
        <x:v>0</x:v>
      </x:c>
      <x:c r="CH97" s="160">
        <x:f t="shared" si="83"/>
        <x:v>0</x:v>
      </x:c>
      <x:c r="CI97" s="160">
        <x:f t="shared" si="83"/>
        <x:v>0</x:v>
      </x:c>
      <x:c r="CJ97" s="160">
        <x:f t="shared" si="83"/>
        <x:v>0</x:v>
      </x:c>
      <x:c r="CK97" s="160">
        <x:f t="shared" si="83"/>
        <x:v>0</x:v>
      </x:c>
      <x:c r="CL97" s="160">
        <x:f t="shared" si="83"/>
        <x:v>0</x:v>
      </x:c>
      <x:c r="CM97" s="160">
        <x:f t="shared" si="83"/>
        <x:v>0</x:v>
      </x:c>
      <x:c r="CN97" s="160">
        <x:f t="shared" si="83"/>
        <x:v>0</x:v>
      </x:c>
      <x:c r="CO97" s="160">
        <x:f t="shared" si="83"/>
        <x:v>0</x:v>
      </x:c>
      <x:c r="CP97" s="161">
        <x:f t="shared" si="83"/>
        <x:v>0</x:v>
      </x:c>
      <x:c r="CQ97" s="160">
        <x:f t="shared" si="83"/>
        <x:v>0</x:v>
      </x:c>
      <x:c r="CR97" s="161">
        <x:f t="shared" si="83"/>
        <x:v>0</x:v>
      </x:c>
      <x:c r="CS97" s="160">
        <x:f t="shared" si="83"/>
        <x:v>0</x:v>
      </x:c>
      <x:c r="CT97" s="160">
        <x:f t="shared" si="83"/>
        <x:v>0</x:v>
      </x:c>
      <x:c r="CU97" s="160">
        <x:f t="shared" si="83"/>
        <x:v>0</x:v>
      </x:c>
      <x:c r="CV97" s="160">
        <x:f t="shared" si="83"/>
        <x:v>0</x:v>
      </x:c>
      <x:c r="CW97" s="160">
        <x:f t="shared" si="83"/>
        <x:v>0</x:v>
      </x:c>
      <x:c r="CX97" s="160">
        <x:f t="shared" si="83"/>
        <x:v>0</x:v>
      </x:c>
      <x:c r="CY97" s="350" t="s">
        <x:v>1142</x:v>
      </x:c>
      <x:c r="CZ97" s="160">
        <x:f t="shared" ref="CZ97:DG97" si="84">CZ98</x:f>
        <x:v>0</x:v>
      </x:c>
      <x:c r="DA97" s="161">
        <x:f t="shared" si="84"/>
        <x:v>0</x:v>
      </x:c>
      <x:c r="DB97" s="160">
        <x:f t="shared" si="84"/>
        <x:v>0</x:v>
      </x:c>
      <x:c r="DC97" s="161">
        <x:f t="shared" si="84"/>
        <x:v>0</x:v>
      </x:c>
      <x:c r="DD97" s="160">
        <x:f t="shared" si="84"/>
        <x:v>0</x:v>
      </x:c>
      <x:c r="DE97" s="161">
        <x:f t="shared" si="84"/>
        <x:v>0</x:v>
      </x:c>
      <x:c r="DF97" s="160">
        <x:f t="shared" si="84"/>
        <x:v>0</x:v>
      </x:c>
      <x:c r="DG97" s="165">
        <x:f t="shared" si="84"/>
        <x:v>0</x:v>
      </x:c>
    </x:row>
    <x:row r="98" spans="1:111" customHeight="1">
      <x:c r="A98" s="513" t="s">
        <x:v>761</x:v>
      </x:c>
      <x:c r="B98" s="115"/>
      <x:c r="C98" s="162"/>
      <x:c r="D98" s="112"/>
      <x:c r="E98" s="162"/>
      <x:c r="F98" s="112">
        <x:v>1</x:v>
      </x:c>
      <x:c r="G98" s="162">
        <x:v>2</x:v>
      </x:c>
      <x:c r="H98" s="112"/>
      <x:c r="I98" s="162"/>
      <x:c r="J98" s="112">
        <x:v>2</x:v>
      </x:c>
      <x:c r="K98" s="112"/>
      <x:c r="L98" s="162"/>
      <x:c r="M98" s="112"/>
      <x:c r="N98" s="112"/>
      <x:c r="O98" s="112"/>
      <x:c r="P98" s="112"/>
      <x:c r="Q98" s="112"/>
      <x:c r="R98" s="162"/>
      <x:c r="S98" s="112"/>
      <x:c r="T98" s="162"/>
      <x:c r="U98" s="112"/>
      <x:c r="V98" s="162"/>
      <x:c r="W98" s="112"/>
      <x:c r="X98" s="112">
        <x:v>25</x:v>
      </x:c>
      <x:c r="Y98" s="112"/>
      <x:c r="Z98" s="112"/>
      <x:c r="AA98" s="112"/>
      <x:c r="AB98" s="112"/>
      <x:c r="AC98" s="112"/>
      <x:c r="AD98" s="112"/>
      <x:c r="AE98" s="112"/>
      <x:c r="AF98" s="112"/>
      <x:c r="AG98" s="112"/>
      <x:c r="AH98" s="112"/>
      <x:c r="AI98" s="112"/>
      <x:c r="AJ98" s="112"/>
      <x:c r="AK98" s="112"/>
      <x:c r="AL98" s="513" t="s">
        <x:v>761</x:v>
      </x:c>
      <x:c r="AM98" s="112"/>
      <x:c r="AN98" s="162"/>
      <x:c r="AO98" s="112"/>
      <x:c r="AP98" s="112"/>
      <x:c r="AQ98" s="112"/>
      <x:c r="AR98" s="162"/>
      <x:c r="AS98" s="112"/>
      <x:c r="AT98" s="162"/>
      <x:c r="AU98" s="112"/>
      <x:c r="AV98" s="112"/>
      <x:c r="AW98" s="112"/>
      <x:c r="AX98" s="112">
        <x:v>1</x:v>
      </x:c>
      <x:c r="AY98" s="112"/>
      <x:c r="AZ98" s="112">
        <x:v>1</x:v>
      </x:c>
      <x:c r="BA98" s="162">
        <x:v>2</x:v>
      </x:c>
      <x:c r="BB98" s="112"/>
      <x:c r="BC98" s="112"/>
      <x:c r="BD98" s="112"/>
      <x:c r="BE98" s="112"/>
      <x:c r="BF98" s="112"/>
      <x:c r="BG98" s="112"/>
      <x:c r="BH98" s="112"/>
      <x:c r="BI98" s="112"/>
      <x:c r="BJ98" s="162"/>
      <x:c r="BK98" s="112"/>
      <x:c r="BL98" s="162"/>
      <x:c r="BM98" s="112"/>
      <x:c r="BN98" s="162"/>
      <x:c r="BO98" s="112"/>
      <x:c r="BP98" s="162"/>
      <x:c r="BQ98" s="112"/>
      <x:c r="BR98" s="112"/>
      <x:c r="BS98" s="112"/>
      <x:c r="BT98" s="112"/>
      <x:c r="BU98" s="112"/>
      <x:c r="BV98" s="513" t="s">
        <x:v>761</x:v>
      </x:c>
      <x:c r="BW98" s="112"/>
      <x:c r="BX98" s="112"/>
      <x:c r="BY98" s="162"/>
      <x:c r="BZ98" s="112"/>
      <x:c r="CA98" s="162"/>
      <x:c r="CB98" s="112"/>
      <x:c r="CC98" s="162"/>
      <x:c r="CD98" s="112"/>
      <x:c r="CE98" s="112"/>
      <x:c r="CF98" s="162"/>
      <x:c r="CG98" s="112"/>
      <x:c r="CH98" s="112"/>
      <x:c r="CI98" s="112"/>
      <x:c r="CJ98" s="112"/>
      <x:c r="CK98" s="112"/>
      <x:c r="CL98" s="112"/>
      <x:c r="CM98" s="112"/>
      <x:c r="CN98" s="112"/>
      <x:c r="CO98" s="112"/>
      <x:c r="CP98" s="162"/>
      <x:c r="CQ98" s="112"/>
      <x:c r="CR98" s="162"/>
      <x:c r="CS98" s="112"/>
      <x:c r="CT98" s="112"/>
      <x:c r="CU98" s="112"/>
      <x:c r="CV98" s="112"/>
      <x:c r="CW98" s="112"/>
      <x:c r="CX98" s="112"/>
      <x:c r="CY98" s="513" t="s">
        <x:v>761</x:v>
      </x:c>
      <x:c r="CZ98" s="112"/>
      <x:c r="DA98" s="162"/>
      <x:c r="DB98" s="112"/>
      <x:c r="DC98" s="162"/>
      <x:c r="DD98" s="694"/>
      <x:c r="DE98" s="713"/>
      <x:c r="DF98" s="112"/>
      <x:c r="DG98" s="163"/>
    </x:row>
    <x:row r="99" spans="1:111" customHeight="1">
      <x:c r="A99" s="286" t="s">
        <x:v>1065</x:v>
      </x:c>
      <x:c r="B99" s="115">
        <x:f t="shared" ref="B99:AK99" si="85">SUM(B100:B103)</x:f>
        <x:v>0</x:v>
      </x:c>
      <x:c r="C99" s="162">
        <x:f t="shared" si="85"/>
        <x:v>0</x:v>
      </x:c>
      <x:c r="D99" s="112">
        <x:f t="shared" si="85"/>
        <x:v>0</x:v>
      </x:c>
      <x:c r="E99" s="162">
        <x:f t="shared" si="85"/>
        <x:v>0</x:v>
      </x:c>
      <x:c r="F99" s="112">
        <x:f t="shared" si="85"/>
        <x:v>0</x:v>
      </x:c>
      <x:c r="G99" s="162">
        <x:f t="shared" si="85"/>
        <x:v>0</x:v>
      </x:c>
      <x:c r="H99" s="112">
        <x:f t="shared" si="85"/>
        <x:v>0</x:v>
      </x:c>
      <x:c r="I99" s="162">
        <x:f t="shared" si="85"/>
        <x:v>0</x:v>
      </x:c>
      <x:c r="J99" s="112">
        <x:f t="shared" si="85"/>
        <x:v>0</x:v>
      </x:c>
      <x:c r="K99" s="112">
        <x:f t="shared" si="85"/>
        <x:v>0</x:v>
      </x:c>
      <x:c r="L99" s="162">
        <x:f t="shared" si="85"/>
        <x:v>0</x:v>
      </x:c>
      <x:c r="M99" s="112">
        <x:f t="shared" si="85"/>
        <x:v>0</x:v>
      </x:c>
      <x:c r="N99" s="112">
        <x:f t="shared" si="85"/>
        <x:v>0</x:v>
      </x:c>
      <x:c r="O99" s="112">
        <x:f t="shared" si="85"/>
        <x:v>0</x:v>
      </x:c>
      <x:c r="P99" s="112">
        <x:f t="shared" si="85"/>
        <x:v>0</x:v>
      </x:c>
      <x:c r="Q99" s="112">
        <x:f t="shared" si="85"/>
        <x:v>0</x:v>
      </x:c>
      <x:c r="R99" s="162">
        <x:f t="shared" si="85"/>
        <x:v>0</x:v>
      </x:c>
      <x:c r="S99" s="112">
        <x:f t="shared" si="85"/>
        <x:v>3</x:v>
      </x:c>
      <x:c r="T99" s="162">
        <x:f t="shared" si="85"/>
        <x:v>30</x:v>
      </x:c>
      <x:c r="U99" s="112">
        <x:f t="shared" si="85"/>
        <x:v>0</x:v>
      </x:c>
      <x:c r="V99" s="162">
        <x:f t="shared" si="85"/>
        <x:v>0</x:v>
      </x:c>
      <x:c r="W99" s="112">
        <x:f t="shared" si="85"/>
        <x:v>0</x:v>
      </x:c>
      <x:c r="X99" s="112">
        <x:f t="shared" si="85"/>
        <x:v>38</x:v>
      </x:c>
      <x:c r="Y99" s="112">
        <x:f t="shared" si="85"/>
        <x:v>0</x:v>
      </x:c>
      <x:c r="Z99" s="112">
        <x:f t="shared" si="85"/>
        <x:v>0</x:v>
      </x:c>
      <x:c r="AA99" s="112">
        <x:f t="shared" si="85"/>
        <x:v>0</x:v>
      </x:c>
      <x:c r="AB99" s="112">
        <x:f t="shared" si="85"/>
        <x:v>0</x:v>
      </x:c>
      <x:c r="AC99" s="112">
        <x:f t="shared" si="85"/>
        <x:v>0</x:v>
      </x:c>
      <x:c r="AD99" s="112">
        <x:f t="shared" si="85"/>
        <x:v>0</x:v>
      </x:c>
      <x:c r="AE99" s="112">
        <x:f t="shared" si="85"/>
        <x:v>0</x:v>
      </x:c>
      <x:c r="AF99" s="112">
        <x:f t="shared" si="85"/>
        <x:v>0</x:v>
      </x:c>
      <x:c r="AG99" s="112">
        <x:f t="shared" si="85"/>
        <x:v>2</x:v>
      </x:c>
      <x:c r="AH99" s="112">
        <x:f t="shared" si="85"/>
        <x:v>0</x:v>
      </x:c>
      <x:c r="AI99" s="112">
        <x:f t="shared" si="85"/>
        <x:v>0</x:v>
      </x:c>
      <x:c r="AJ99" s="112">
        <x:f t="shared" si="85"/>
        <x:v>2</x:v>
      </x:c>
      <x:c r="AK99" s="112">
        <x:f t="shared" si="85"/>
        <x:v>2</x:v>
      </x:c>
      <x:c r="AL99" s="286" t="s">
        <x:v>1065</x:v>
      </x:c>
      <x:c r="AM99" s="112">
        <x:f t="shared" ref="AM99:BU99" si="86">SUM(AM100:AM103)</x:f>
        <x:v>0</x:v>
      </x:c>
      <x:c r="AN99" s="162">
        <x:f t="shared" si="86"/>
        <x:v>0</x:v>
      </x:c>
      <x:c r="AO99" s="112">
        <x:f t="shared" si="86"/>
        <x:v>0</x:v>
      </x:c>
      <x:c r="AP99" s="112">
        <x:f t="shared" si="86"/>
        <x:v>0</x:v>
      </x:c>
      <x:c r="AQ99" s="112">
        <x:f t="shared" si="86"/>
        <x:v>0</x:v>
      </x:c>
      <x:c r="AR99" s="162">
        <x:f t="shared" si="86"/>
        <x:v>0</x:v>
      </x:c>
      <x:c r="AS99" s="112">
        <x:f t="shared" si="86"/>
        <x:v>0</x:v>
      </x:c>
      <x:c r="AT99" s="162">
        <x:f t="shared" si="86"/>
        <x:v>0</x:v>
      </x:c>
      <x:c r="AU99" s="112">
        <x:f t="shared" si="86"/>
        <x:v>0</x:v>
      </x:c>
      <x:c r="AV99" s="112">
        <x:f t="shared" si="86"/>
        <x:v>0</x:v>
      </x:c>
      <x:c r="AW99" s="112">
        <x:f t="shared" si="86"/>
        <x:v>0</x:v>
      </x:c>
      <x:c r="AX99" s="112">
        <x:f t="shared" si="86"/>
        <x:v>0</x:v>
      </x:c>
      <x:c r="AY99" s="112">
        <x:f t="shared" si="86"/>
        <x:v>0</x:v>
      </x:c>
      <x:c r="AZ99" s="112">
        <x:f t="shared" si="86"/>
        <x:v>1</x:v>
      </x:c>
      <x:c r="BA99" s="162">
        <x:f t="shared" si="86"/>
        <x:v>1</x:v>
      </x:c>
      <x:c r="BB99" s="112">
        <x:f t="shared" si="86"/>
        <x:v>0</x:v>
      </x:c>
      <x:c r="BC99" s="112">
        <x:f t="shared" si="86"/>
        <x:v>0</x:v>
      </x:c>
      <x:c r="BD99" s="112">
        <x:f t="shared" si="86"/>
        <x:v>0</x:v>
      </x:c>
      <x:c r="BE99" s="112">
        <x:f t="shared" si="86"/>
        <x:v>6</x:v>
      </x:c>
      <x:c r="BF99" s="112">
        <x:f t="shared" si="86"/>
        <x:v>7</x:v>
      </x:c>
      <x:c r="BG99" s="112">
        <x:f t="shared" si="86"/>
        <x:v>0</x:v>
      </x:c>
      <x:c r="BH99" s="112">
        <x:f t="shared" si="86"/>
        <x:v>0</x:v>
      </x:c>
      <x:c r="BI99" s="112">
        <x:f t="shared" si="86"/>
        <x:v>0</x:v>
      </x:c>
      <x:c r="BJ99" s="162">
        <x:f t="shared" si="86"/>
        <x:v>0</x:v>
      </x:c>
      <x:c r="BK99" s="112">
        <x:f t="shared" si="86"/>
        <x:v>0</x:v>
      </x:c>
      <x:c r="BL99" s="162">
        <x:f t="shared" si="86"/>
        <x:v>0</x:v>
      </x:c>
      <x:c r="BM99" s="112">
        <x:f t="shared" si="86"/>
        <x:v>0</x:v>
      </x:c>
      <x:c r="BN99" s="162">
        <x:f t="shared" si="86"/>
        <x:v>0</x:v>
      </x:c>
      <x:c r="BO99" s="112">
        <x:f t="shared" si="86"/>
        <x:v>0</x:v>
      </x:c>
      <x:c r="BP99" s="162">
        <x:f t="shared" si="86"/>
        <x:v>0</x:v>
      </x:c>
      <x:c r="BQ99" s="112">
        <x:f t="shared" si="86"/>
        <x:v>0</x:v>
      </x:c>
      <x:c r="BR99" s="112">
        <x:f t="shared" si="86"/>
        <x:v>0</x:v>
      </x:c>
      <x:c r="BS99" s="112">
        <x:f t="shared" si="86"/>
        <x:v>0</x:v>
      </x:c>
      <x:c r="BT99" s="112">
        <x:f t="shared" si="86"/>
        <x:v>0</x:v>
      </x:c>
      <x:c r="BU99" s="112">
        <x:f t="shared" si="86"/>
        <x:v>0</x:v>
      </x:c>
      <x:c r="BV99" s="286" t="s">
        <x:v>1065</x:v>
      </x:c>
      <x:c r="BW99" s="112">
        <x:f t="shared" ref="BW99:CX99" si="87">SUM(BW100:BW103)</x:f>
        <x:v>0</x:v>
      </x:c>
      <x:c r="BX99" s="112">
        <x:f t="shared" si="87"/>
        <x:v>0</x:v>
      </x:c>
      <x:c r="BY99" s="162">
        <x:f t="shared" si="87"/>
        <x:v>0</x:v>
      </x:c>
      <x:c r="BZ99" s="112">
        <x:f t="shared" si="87"/>
        <x:v>0</x:v>
      </x:c>
      <x:c r="CA99" s="162">
        <x:f t="shared" si="87"/>
        <x:v>0</x:v>
      </x:c>
      <x:c r="CB99" s="112">
        <x:f t="shared" si="87"/>
        <x:v>0</x:v>
      </x:c>
      <x:c r="CC99" s="162">
        <x:f t="shared" si="87"/>
        <x:v>0</x:v>
      </x:c>
      <x:c r="CD99" s="112">
        <x:f t="shared" si="87"/>
        <x:v>0</x:v>
      </x:c>
      <x:c r="CE99" s="112">
        <x:f t="shared" si="87"/>
        <x:v>0</x:v>
      </x:c>
      <x:c r="CF99" s="162">
        <x:f t="shared" si="87"/>
        <x:v>0</x:v>
      </x:c>
      <x:c r="CG99" s="112">
        <x:f t="shared" si="87"/>
        <x:v>0</x:v>
      </x:c>
      <x:c r="CH99" s="112">
        <x:f t="shared" si="87"/>
        <x:v>0</x:v>
      </x:c>
      <x:c r="CI99" s="112">
        <x:f t="shared" si="87"/>
        <x:v>0</x:v>
      </x:c>
      <x:c r="CJ99" s="112">
        <x:f t="shared" si="87"/>
        <x:v>0</x:v>
      </x:c>
      <x:c r="CK99" s="112">
        <x:f t="shared" si="87"/>
        <x:v>0</x:v>
      </x:c>
      <x:c r="CL99" s="112">
        <x:f t="shared" si="87"/>
        <x:v>0</x:v>
      </x:c>
      <x:c r="CM99" s="112">
        <x:f t="shared" si="87"/>
        <x:v>0</x:v>
      </x:c>
      <x:c r="CN99" s="112">
        <x:f t="shared" si="87"/>
        <x:v>0</x:v>
      </x:c>
      <x:c r="CO99" s="112">
        <x:f t="shared" si="87"/>
        <x:v>0</x:v>
      </x:c>
      <x:c r="CP99" s="162">
        <x:f t="shared" si="87"/>
        <x:v>0</x:v>
      </x:c>
      <x:c r="CQ99" s="112">
        <x:f t="shared" si="87"/>
        <x:v>0</x:v>
      </x:c>
      <x:c r="CR99" s="162">
        <x:f t="shared" si="87"/>
        <x:v>0</x:v>
      </x:c>
      <x:c r="CS99" s="112">
        <x:f t="shared" si="87"/>
        <x:v>16</x:v>
      </x:c>
      <x:c r="CT99" s="112">
        <x:f t="shared" si="87"/>
        <x:v>0</x:v>
      </x:c>
      <x:c r="CU99" s="112">
        <x:f t="shared" si="87"/>
        <x:v>0</x:v>
      </x:c>
      <x:c r="CV99" s="112">
        <x:f t="shared" si="87"/>
        <x:v>1</x:v>
      </x:c>
      <x:c r="CW99" s="112">
        <x:f t="shared" si="87"/>
        <x:v>3</x:v>
      </x:c>
      <x:c r="CX99" s="112">
        <x:f t="shared" si="87"/>
        <x:v>6</x:v>
      </x:c>
      <x:c r="CY99" s="286" t="s">
        <x:v>1065</x:v>
      </x:c>
      <x:c r="CZ99" s="112">
        <x:f t="shared" ref="CZ99:DG99" si="88">SUM(CZ100:CZ103)</x:f>
        <x:v>0</x:v>
      </x:c>
      <x:c r="DA99" s="162">
        <x:f t="shared" si="88"/>
        <x:v>0</x:v>
      </x:c>
      <x:c r="DB99" s="112">
        <x:f t="shared" si="88"/>
        <x:v>0</x:v>
      </x:c>
      <x:c r="DC99" s="162">
        <x:f t="shared" si="88"/>
        <x:v>0</x:v>
      </x:c>
      <x:c r="DD99" s="112">
        <x:f t="shared" si="88"/>
        <x:v>0</x:v>
      </x:c>
      <x:c r="DE99" s="162">
        <x:f t="shared" si="88"/>
        <x:v>0</x:v>
      </x:c>
      <x:c r="DF99" s="112">
        <x:f t="shared" si="88"/>
        <x:v>0</x:v>
      </x:c>
      <x:c r="DG99" s="163">
        <x:f t="shared" si="88"/>
        <x:v>0</x:v>
      </x:c>
    </x:row>
    <x:row r="100" spans="1:111" customHeight="1">
      <x:c r="A100" s="513" t="s">
        <x:v>1123</x:v>
      </x:c>
      <x:c r="B100" s="115"/>
      <x:c r="C100" s="162"/>
      <x:c r="D100" s="112"/>
      <x:c r="E100" s="162"/>
      <x:c r="F100" s="112"/>
      <x:c r="G100" s="162"/>
      <x:c r="H100" s="112"/>
      <x:c r="I100" s="162"/>
      <x:c r="J100" s="112"/>
      <x:c r="K100" s="112"/>
      <x:c r="L100" s="162"/>
      <x:c r="M100" s="112"/>
      <x:c r="N100" s="112"/>
      <x:c r="O100" s="112"/>
      <x:c r="P100" s="112"/>
      <x:c r="Q100" s="112"/>
      <x:c r="R100" s="162"/>
      <x:c r="S100" s="112">
        <x:v>2</x:v>
      </x:c>
      <x:c r="T100" s="162">
        <x:v>20</x:v>
      </x:c>
      <x:c r="U100" s="112"/>
      <x:c r="V100" s="162"/>
      <x:c r="W100" s="112"/>
      <x:c r="X100" s="112">
        <x:v>23</x:v>
      </x:c>
      <x:c r="Y100" s="112"/>
      <x:c r="Z100" s="112"/>
      <x:c r="AA100" s="112"/>
      <x:c r="AB100" s="112"/>
      <x:c r="AC100" s="112"/>
      <x:c r="AD100" s="112"/>
      <x:c r="AE100" s="112"/>
      <x:c r="AF100" s="112"/>
      <x:c r="AG100" s="112">
        <x:v>1</x:v>
      </x:c>
      <x:c r="AH100" s="112"/>
      <x:c r="AI100" s="112"/>
      <x:c r="AJ100" s="112">
        <x:v>1</x:v>
      </x:c>
      <x:c r="AK100" s="112">
        <x:v>1</x:v>
      </x:c>
      <x:c r="AL100" s="513" t="s">
        <x:v>1123</x:v>
      </x:c>
      <x:c r="AM100" s="112"/>
      <x:c r="AN100" s="162"/>
      <x:c r="AO100" s="112"/>
      <x:c r="AP100" s="112"/>
      <x:c r="AQ100" s="112"/>
      <x:c r="AR100" s="162"/>
      <x:c r="AS100" s="112"/>
      <x:c r="AT100" s="162"/>
      <x:c r="AU100" s="112"/>
      <x:c r="AV100" s="112"/>
      <x:c r="AW100" s="112"/>
      <x:c r="AX100" s="112"/>
      <x:c r="AY100" s="112"/>
      <x:c r="AZ100" s="112">
        <x:v>1</x:v>
      </x:c>
      <x:c r="BA100" s="162">
        <x:v>1</x:v>
      </x:c>
      <x:c r="BB100" s="112"/>
      <x:c r="BC100" s="112"/>
      <x:c r="BD100" s="112"/>
      <x:c r="BE100" s="112">
        <x:v>3</x:v>
      </x:c>
      <x:c r="BF100" s="112">
        <x:v>3</x:v>
      </x:c>
      <x:c r="BG100" s="112"/>
      <x:c r="BH100" s="112"/>
      <x:c r="BI100" s="112"/>
      <x:c r="BJ100" s="162"/>
      <x:c r="BK100" s="112"/>
      <x:c r="BL100" s="162"/>
      <x:c r="BM100" s="112"/>
      <x:c r="BN100" s="162"/>
      <x:c r="BO100" s="112"/>
      <x:c r="BP100" s="162"/>
      <x:c r="BQ100" s="112"/>
      <x:c r="BR100" s="112"/>
      <x:c r="BS100" s="112"/>
      <x:c r="BT100" s="112"/>
      <x:c r="BU100" s="112"/>
      <x:c r="BV100" s="513" t="s">
        <x:v>1123</x:v>
      </x:c>
      <x:c r="BW100" s="112"/>
      <x:c r="BX100" s="112"/>
      <x:c r="BY100" s="162"/>
      <x:c r="BZ100" s="112"/>
      <x:c r="CA100" s="162"/>
      <x:c r="CB100" s="112"/>
      <x:c r="CC100" s="162"/>
      <x:c r="CD100" s="112"/>
      <x:c r="CE100" s="112"/>
      <x:c r="CF100" s="162"/>
      <x:c r="CG100" s="112"/>
      <x:c r="CH100" s="112"/>
      <x:c r="CI100" s="112"/>
      <x:c r="CJ100" s="112"/>
      <x:c r="CK100" s="112"/>
      <x:c r="CL100" s="112"/>
      <x:c r="CM100" s="112"/>
      <x:c r="CN100" s="112"/>
      <x:c r="CO100" s="112"/>
      <x:c r="CP100" s="162"/>
      <x:c r="CQ100" s="112"/>
      <x:c r="CR100" s="162"/>
      <x:c r="CS100" s="112">
        <x:v>8</x:v>
      </x:c>
      <x:c r="CT100" s="112"/>
      <x:c r="CU100" s="112"/>
      <x:c r="CV100" s="112">
        <x:v>1</x:v>
      </x:c>
      <x:c r="CW100" s="112">
        <x:v>1</x:v>
      </x:c>
      <x:c r="CX100" s="112">
        <x:v>4</x:v>
      </x:c>
      <x:c r="CY100" s="513" t="s">
        <x:v>1123</x:v>
      </x:c>
      <x:c r="CZ100" s="112"/>
      <x:c r="DA100" s="162"/>
      <x:c r="DB100" s="112"/>
      <x:c r="DC100" s="162"/>
      <x:c r="DD100" s="694"/>
      <x:c r="DE100" s="713"/>
      <x:c r="DF100" s="112"/>
      <x:c r="DG100" s="163"/>
    </x:row>
    <x:row r="101" spans="1:111" customHeight="1">
      <x:c r="A101" s="513" t="s">
        <x:v>2729</x:v>
      </x:c>
      <x:c r="B101" s="115"/>
      <x:c r="C101" s="162"/>
      <x:c r="D101" s="112"/>
      <x:c r="E101" s="162"/>
      <x:c r="F101" s="112"/>
      <x:c r="G101" s="162"/>
      <x:c r="H101" s="112"/>
      <x:c r="I101" s="162"/>
      <x:c r="J101" s="112"/>
      <x:c r="K101" s="112"/>
      <x:c r="L101" s="162"/>
      <x:c r="M101" s="112"/>
      <x:c r="N101" s="112"/>
      <x:c r="O101" s="112"/>
      <x:c r="P101" s="112"/>
      <x:c r="Q101" s="112"/>
      <x:c r="R101" s="162"/>
      <x:c r="S101" s="112"/>
      <x:c r="T101" s="162"/>
      <x:c r="U101" s="112"/>
      <x:c r="V101" s="162"/>
      <x:c r="W101" s="112"/>
      <x:c r="X101" s="112">
        <x:v>10</x:v>
      </x:c>
      <x:c r="Y101" s="112"/>
      <x:c r="Z101" s="112"/>
      <x:c r="AA101" s="112"/>
      <x:c r="AB101" s="112"/>
      <x:c r="AC101" s="112"/>
      <x:c r="AD101" s="112"/>
      <x:c r="AE101" s="112"/>
      <x:c r="AF101" s="112"/>
      <x:c r="AG101" s="112"/>
      <x:c r="AH101" s="112"/>
      <x:c r="AI101" s="112"/>
      <x:c r="AJ101" s="112"/>
      <x:c r="AK101" s="112"/>
      <x:c r="AL101" s="513" t="s">
        <x:v>2729</x:v>
      </x:c>
      <x:c r="AM101" s="112"/>
      <x:c r="AN101" s="162"/>
      <x:c r="AO101" s="112"/>
      <x:c r="AP101" s="112"/>
      <x:c r="AQ101" s="112"/>
      <x:c r="AR101" s="162"/>
      <x:c r="AS101" s="112"/>
      <x:c r="AT101" s="162"/>
      <x:c r="AU101" s="112"/>
      <x:c r="AV101" s="112"/>
      <x:c r="AW101" s="112"/>
      <x:c r="AX101" s="112"/>
      <x:c r="AY101" s="112"/>
      <x:c r="AZ101" s="112"/>
      <x:c r="BA101" s="162"/>
      <x:c r="BB101" s="112"/>
      <x:c r="BC101" s="112"/>
      <x:c r="BD101" s="112"/>
      <x:c r="BE101" s="112"/>
      <x:c r="BF101" s="112"/>
      <x:c r="BG101" s="112"/>
      <x:c r="BH101" s="112"/>
      <x:c r="BI101" s="112"/>
      <x:c r="BJ101" s="162"/>
      <x:c r="BK101" s="112"/>
      <x:c r="BL101" s="162"/>
      <x:c r="BM101" s="112"/>
      <x:c r="BN101" s="162"/>
      <x:c r="BO101" s="112"/>
      <x:c r="BP101" s="162"/>
      <x:c r="BQ101" s="112"/>
      <x:c r="BR101" s="112"/>
      <x:c r="BS101" s="112"/>
      <x:c r="BT101" s="112"/>
      <x:c r="BU101" s="112"/>
      <x:c r="BV101" s="513" t="s">
        <x:v>2729</x:v>
      </x:c>
      <x:c r="BW101" s="112"/>
      <x:c r="BX101" s="112"/>
      <x:c r="BY101" s="162"/>
      <x:c r="BZ101" s="112"/>
      <x:c r="CA101" s="162"/>
      <x:c r="CB101" s="112"/>
      <x:c r="CC101" s="162"/>
      <x:c r="CD101" s="112"/>
      <x:c r="CE101" s="112"/>
      <x:c r="CF101" s="162"/>
      <x:c r="CG101" s="112"/>
      <x:c r="CH101" s="112"/>
      <x:c r="CI101" s="112"/>
      <x:c r="CJ101" s="112"/>
      <x:c r="CK101" s="112"/>
      <x:c r="CL101" s="112"/>
      <x:c r="CM101" s="112"/>
      <x:c r="CN101" s="112"/>
      <x:c r="CO101" s="112"/>
      <x:c r="CP101" s="162"/>
      <x:c r="CQ101" s="112"/>
      <x:c r="CR101" s="162"/>
      <x:c r="CS101" s="112">
        <x:v>3</x:v>
      </x:c>
      <x:c r="CT101" s="112"/>
      <x:c r="CU101" s="112"/>
      <x:c r="CV101" s="112"/>
      <x:c r="CW101" s="112">
        <x:v>2</x:v>
      </x:c>
      <x:c r="CX101" s="112">
        <x:v>2</x:v>
      </x:c>
      <x:c r="CY101" s="513" t="s">
        <x:v>2729</x:v>
      </x:c>
      <x:c r="CZ101" s="112"/>
      <x:c r="DA101" s="162"/>
      <x:c r="DB101" s="112"/>
      <x:c r="DC101" s="162"/>
      <x:c r="DD101" s="694"/>
      <x:c r="DE101" s="713"/>
      <x:c r="DF101" s="112"/>
      <x:c r="DG101" s="163"/>
    </x:row>
    <x:row r="102" spans="1:111" customHeight="1">
      <x:c r="A102" s="513" t="s">
        <x:v>725</x:v>
      </x:c>
      <x:c r="B102" s="115"/>
      <x:c r="C102" s="162"/>
      <x:c r="D102" s="112"/>
      <x:c r="E102" s="162"/>
      <x:c r="F102" s="112"/>
      <x:c r="G102" s="162"/>
      <x:c r="H102" s="112"/>
      <x:c r="I102" s="162"/>
      <x:c r="J102" s="112"/>
      <x:c r="K102" s="112"/>
      <x:c r="L102" s="162"/>
      <x:c r="M102" s="112"/>
      <x:c r="N102" s="112"/>
      <x:c r="O102" s="112"/>
      <x:c r="P102" s="112"/>
      <x:c r="Q102" s="112"/>
      <x:c r="R102" s="162"/>
      <x:c r="S102" s="112"/>
      <x:c r="T102" s="162"/>
      <x:c r="U102" s="112"/>
      <x:c r="V102" s="162"/>
      <x:c r="W102" s="112"/>
      <x:c r="X102" s="112">
        <x:v>2</x:v>
      </x:c>
      <x:c r="Y102" s="112"/>
      <x:c r="Z102" s="112"/>
      <x:c r="AA102" s="112"/>
      <x:c r="AB102" s="112"/>
      <x:c r="AC102" s="112"/>
      <x:c r="AD102" s="112"/>
      <x:c r="AE102" s="112"/>
      <x:c r="AF102" s="112"/>
      <x:c r="AG102" s="112"/>
      <x:c r="AH102" s="112"/>
      <x:c r="AI102" s="112"/>
      <x:c r="AJ102" s="112"/>
      <x:c r="AK102" s="112"/>
      <x:c r="AL102" s="513" t="s">
        <x:v>725</x:v>
      </x:c>
      <x:c r="AM102" s="112"/>
      <x:c r="AN102" s="162"/>
      <x:c r="AO102" s="112"/>
      <x:c r="AP102" s="112"/>
      <x:c r="AQ102" s="112"/>
      <x:c r="AR102" s="162"/>
      <x:c r="AS102" s="112"/>
      <x:c r="AT102" s="162"/>
      <x:c r="AU102" s="112"/>
      <x:c r="AV102" s="112"/>
      <x:c r="AW102" s="112"/>
      <x:c r="AX102" s="112"/>
      <x:c r="AY102" s="112"/>
      <x:c r="AZ102" s="112"/>
      <x:c r="BA102" s="162"/>
      <x:c r="BB102" s="112"/>
      <x:c r="BC102" s="112"/>
      <x:c r="BD102" s="112"/>
      <x:c r="BE102" s="112">
        <x:v>1</x:v>
      </x:c>
      <x:c r="BF102" s="112">
        <x:v>2</x:v>
      </x:c>
      <x:c r="BG102" s="112"/>
      <x:c r="BH102" s="112"/>
      <x:c r="BI102" s="112"/>
      <x:c r="BJ102" s="162"/>
      <x:c r="BK102" s="112"/>
      <x:c r="BL102" s="162"/>
      <x:c r="BM102" s="112"/>
      <x:c r="BN102" s="162"/>
      <x:c r="BO102" s="112"/>
      <x:c r="BP102" s="162"/>
      <x:c r="BQ102" s="112"/>
      <x:c r="BR102" s="112"/>
      <x:c r="BS102" s="112"/>
      <x:c r="BT102" s="112"/>
      <x:c r="BU102" s="112"/>
      <x:c r="BV102" s="513" t="s">
        <x:v>725</x:v>
      </x:c>
      <x:c r="BW102" s="112"/>
      <x:c r="BX102" s="112"/>
      <x:c r="BY102" s="162"/>
      <x:c r="BZ102" s="112"/>
      <x:c r="CA102" s="162"/>
      <x:c r="CB102" s="112"/>
      <x:c r="CC102" s="162"/>
      <x:c r="CD102" s="112"/>
      <x:c r="CE102" s="112"/>
      <x:c r="CF102" s="162"/>
      <x:c r="CG102" s="112"/>
      <x:c r="CH102" s="112"/>
      <x:c r="CI102" s="112"/>
      <x:c r="CJ102" s="112"/>
      <x:c r="CK102" s="112"/>
      <x:c r="CL102" s="112"/>
      <x:c r="CM102" s="112"/>
      <x:c r="CN102" s="112"/>
      <x:c r="CO102" s="112"/>
      <x:c r="CP102" s="162"/>
      <x:c r="CQ102" s="112"/>
      <x:c r="CR102" s="162"/>
      <x:c r="CS102" s="112">
        <x:v>3</x:v>
      </x:c>
      <x:c r="CT102" s="112"/>
      <x:c r="CU102" s="112"/>
      <x:c r="CV102" s="112"/>
      <x:c r="CW102" s="112"/>
      <x:c r="CX102" s="112"/>
      <x:c r="CY102" s="513" t="s">
        <x:v>725</x:v>
      </x:c>
      <x:c r="CZ102" s="112"/>
      <x:c r="DA102" s="162"/>
      <x:c r="DB102" s="112"/>
      <x:c r="DC102" s="162"/>
      <x:c r="DD102" s="694"/>
      <x:c r="DE102" s="713"/>
      <x:c r="DF102" s="112"/>
      <x:c r="DG102" s="163"/>
    </x:row>
    <x:row r="103" spans="1:111" customHeight="1">
      <x:c r="A103" s="513" t="s">
        <x:v>1968</x:v>
      </x:c>
      <x:c r="B103" s="115"/>
      <x:c r="C103" s="162"/>
      <x:c r="D103" s="112"/>
      <x:c r="E103" s="162"/>
      <x:c r="F103" s="112"/>
      <x:c r="G103" s="162"/>
      <x:c r="H103" s="112"/>
      <x:c r="I103" s="162"/>
      <x:c r="J103" s="112"/>
      <x:c r="K103" s="112"/>
      <x:c r="L103" s="162"/>
      <x:c r="M103" s="112"/>
      <x:c r="N103" s="112"/>
      <x:c r="O103" s="112"/>
      <x:c r="P103" s="112"/>
      <x:c r="Q103" s="112"/>
      <x:c r="R103" s="162"/>
      <x:c r="S103" s="112">
        <x:v>1</x:v>
      </x:c>
      <x:c r="T103" s="162">
        <x:v>10</x:v>
      </x:c>
      <x:c r="U103" s="112"/>
      <x:c r="V103" s="162"/>
      <x:c r="W103" s="112"/>
      <x:c r="X103" s="112">
        <x:v>3</x:v>
      </x:c>
      <x:c r="Y103" s="112"/>
      <x:c r="Z103" s="112"/>
      <x:c r="AA103" s="112"/>
      <x:c r="AB103" s="112"/>
      <x:c r="AC103" s="112"/>
      <x:c r="AD103" s="112"/>
      <x:c r="AE103" s="112"/>
      <x:c r="AF103" s="112"/>
      <x:c r="AG103" s="112">
        <x:v>1</x:v>
      </x:c>
      <x:c r="AH103" s="112"/>
      <x:c r="AI103" s="112"/>
      <x:c r="AJ103" s="112">
        <x:v>1</x:v>
      </x:c>
      <x:c r="AK103" s="112">
        <x:v>1</x:v>
      </x:c>
      <x:c r="AL103" s="513" t="s">
        <x:v>1968</x:v>
      </x:c>
      <x:c r="AM103" s="112"/>
      <x:c r="AN103" s="162"/>
      <x:c r="AO103" s="112"/>
      <x:c r="AP103" s="112"/>
      <x:c r="AQ103" s="112"/>
      <x:c r="AR103" s="162"/>
      <x:c r="AS103" s="112"/>
      <x:c r="AT103" s="162"/>
      <x:c r="AU103" s="112"/>
      <x:c r="AV103" s="112"/>
      <x:c r="AW103" s="112"/>
      <x:c r="AX103" s="112"/>
      <x:c r="AY103" s="112"/>
      <x:c r="AZ103" s="112"/>
      <x:c r="BA103" s="162"/>
      <x:c r="BB103" s="112"/>
      <x:c r="BC103" s="112"/>
      <x:c r="BD103" s="112"/>
      <x:c r="BE103" s="112">
        <x:v>2</x:v>
      </x:c>
      <x:c r="BF103" s="112">
        <x:v>2</x:v>
      </x:c>
      <x:c r="BG103" s="112"/>
      <x:c r="BH103" s="112"/>
      <x:c r="BI103" s="112"/>
      <x:c r="BJ103" s="162"/>
      <x:c r="BK103" s="112"/>
      <x:c r="BL103" s="162"/>
      <x:c r="BM103" s="112"/>
      <x:c r="BN103" s="162"/>
      <x:c r="BO103" s="112"/>
      <x:c r="BP103" s="162"/>
      <x:c r="BQ103" s="112"/>
      <x:c r="BR103" s="112"/>
      <x:c r="BS103" s="112"/>
      <x:c r="BT103" s="112"/>
      <x:c r="BU103" s="112"/>
      <x:c r="BV103" s="513" t="s">
        <x:v>1968</x:v>
      </x:c>
      <x:c r="BW103" s="112"/>
      <x:c r="BX103" s="112"/>
      <x:c r="BY103" s="162"/>
      <x:c r="BZ103" s="112"/>
      <x:c r="CA103" s="162"/>
      <x:c r="CB103" s="112"/>
      <x:c r="CC103" s="162"/>
      <x:c r="CD103" s="112"/>
      <x:c r="CE103" s="112"/>
      <x:c r="CF103" s="162"/>
      <x:c r="CG103" s="112"/>
      <x:c r="CH103" s="112"/>
      <x:c r="CI103" s="112"/>
      <x:c r="CJ103" s="112"/>
      <x:c r="CK103" s="112"/>
      <x:c r="CL103" s="112"/>
      <x:c r="CM103" s="112"/>
      <x:c r="CN103" s="112"/>
      <x:c r="CO103" s="112"/>
      <x:c r="CP103" s="162"/>
      <x:c r="CQ103" s="112"/>
      <x:c r="CR103" s="162"/>
      <x:c r="CS103" s="112">
        <x:v>2</x:v>
      </x:c>
      <x:c r="CT103" s="112"/>
      <x:c r="CU103" s="112"/>
      <x:c r="CV103" s="112"/>
      <x:c r="CW103" s="112"/>
      <x:c r="CX103" s="112"/>
      <x:c r="CY103" s="513" t="s">
        <x:v>1968</x:v>
      </x:c>
      <x:c r="CZ103" s="112"/>
      <x:c r="DA103" s="162"/>
      <x:c r="DB103" s="112"/>
      <x:c r="DC103" s="162"/>
      <x:c r="DD103" s="694"/>
      <x:c r="DE103" s="713"/>
      <x:c r="DF103" s="112"/>
      <x:c r="DG103" s="163"/>
    </x:row>
    <x:row r="104" spans="1:111" customHeight="1">
      <x:c r="A104" s="286" t="s">
        <x:v>1541</x:v>
      </x:c>
      <x:c r="B104" s="115">
        <x:f t="shared" ref="B104:AK104" si="89">SUM(B105:B115)</x:f>
        <x:v>0</x:v>
      </x:c>
      <x:c r="C104" s="162">
        <x:f t="shared" si="89"/>
        <x:v>0</x:v>
      </x:c>
      <x:c r="D104" s="112">
        <x:f t="shared" si="89"/>
        <x:v>0</x:v>
      </x:c>
      <x:c r="E104" s="162">
        <x:f t="shared" si="89"/>
        <x:v>0</x:v>
      </x:c>
      <x:c r="F104" s="112">
        <x:f t="shared" si="89"/>
        <x:v>0</x:v>
      </x:c>
      <x:c r="G104" s="162">
        <x:f t="shared" si="89"/>
        <x:v>0</x:v>
      </x:c>
      <x:c r="H104" s="112">
        <x:f t="shared" si="89"/>
        <x:v>0</x:v>
      </x:c>
      <x:c r="I104" s="162">
        <x:f t="shared" si="89"/>
        <x:v>0</x:v>
      </x:c>
      <x:c r="J104" s="112">
        <x:f t="shared" si="89"/>
        <x:v>14</x:v>
      </x:c>
      <x:c r="K104" s="112">
        <x:f t="shared" si="89"/>
        <x:v>0</x:v>
      </x:c>
      <x:c r="L104" s="162">
        <x:f t="shared" si="89"/>
        <x:v>0</x:v>
      </x:c>
      <x:c r="M104" s="112">
        <x:f t="shared" si="89"/>
        <x:v>0</x:v>
      </x:c>
      <x:c r="N104" s="112">
        <x:f t="shared" si="89"/>
        <x:v>0</x:v>
      </x:c>
      <x:c r="O104" s="112">
        <x:f t="shared" si="89"/>
        <x:v>3</x:v>
      </x:c>
      <x:c r="P104" s="112">
        <x:f t="shared" si="89"/>
        <x:v>4</x:v>
      </x:c>
      <x:c r="Q104" s="112">
        <x:f t="shared" si="89"/>
        <x:v>0</x:v>
      </x:c>
      <x:c r="R104" s="162">
        <x:f t="shared" si="89"/>
        <x:v>0</x:v>
      </x:c>
      <x:c r="S104" s="112">
        <x:f t="shared" si="89"/>
        <x:v>4</x:v>
      </x:c>
      <x:c r="T104" s="162">
        <x:f t="shared" si="89"/>
        <x:v>72</x:v>
      </x:c>
      <x:c r="U104" s="112">
        <x:f t="shared" si="89"/>
        <x:v>0</x:v>
      </x:c>
      <x:c r="V104" s="162">
        <x:f t="shared" si="89"/>
        <x:v>0</x:v>
      </x:c>
      <x:c r="W104" s="112">
        <x:f t="shared" si="89"/>
        <x:v>0</x:v>
      </x:c>
      <x:c r="X104" s="112">
        <x:f t="shared" si="89"/>
        <x:v>78</x:v>
      </x:c>
      <x:c r="Y104" s="112">
        <x:f t="shared" si="89"/>
        <x:v>3</x:v>
      </x:c>
      <x:c r="Z104" s="112">
        <x:f t="shared" si="89"/>
        <x:v>13</x:v>
      </x:c>
      <x:c r="AA104" s="112">
        <x:f t="shared" si="89"/>
        <x:v>0</x:v>
      </x:c>
      <x:c r="AB104" s="112">
        <x:f t="shared" si="89"/>
        <x:v>0</x:v>
      </x:c>
      <x:c r="AC104" s="112">
        <x:f t="shared" si="89"/>
        <x:v>0</x:v>
      </x:c>
      <x:c r="AD104" s="112">
        <x:f t="shared" si="89"/>
        <x:v>2</x:v>
      </x:c>
      <x:c r="AE104" s="112">
        <x:f t="shared" si="89"/>
        <x:v>0</x:v>
      </x:c>
      <x:c r="AF104" s="112">
        <x:f t="shared" si="89"/>
        <x:v>0</x:v>
      </x:c>
      <x:c r="AG104" s="112">
        <x:f t="shared" si="89"/>
        <x:v>4</x:v>
      </x:c>
      <x:c r="AH104" s="112">
        <x:f t="shared" si="89"/>
        <x:v>0</x:v>
      </x:c>
      <x:c r="AI104" s="112">
        <x:f t="shared" si="89"/>
        <x:v>0</x:v>
      </x:c>
      <x:c r="AJ104" s="112">
        <x:f t="shared" si="89"/>
        <x:v>7</x:v>
      </x:c>
      <x:c r="AK104" s="112">
        <x:f t="shared" si="89"/>
        <x:v>17</x:v>
      </x:c>
      <x:c r="AL104" s="286" t="s">
        <x:v>1541</x:v>
      </x:c>
      <x:c r="AM104" s="112">
        <x:f t="shared" ref="AM104:BU104" si="90">SUM(AM105:AM115)</x:f>
        <x:v>1</x:v>
      </x:c>
      <x:c r="AN104" s="162">
        <x:f t="shared" si="90"/>
        <x:v>3000</x:v>
      </x:c>
      <x:c r="AO104" s="112">
        <x:f t="shared" si="90"/>
        <x:v>1</x:v>
      </x:c>
      <x:c r="AP104" s="112">
        <x:f t="shared" si="90"/>
        <x:v>6</x:v>
      </x:c>
      <x:c r="AQ104" s="112">
        <x:f t="shared" si="90"/>
        <x:v>0</x:v>
      </x:c>
      <x:c r="AR104" s="162">
        <x:f t="shared" si="90"/>
        <x:v>0</x:v>
      </x:c>
      <x:c r="AS104" s="112">
        <x:f t="shared" si="90"/>
        <x:v>0</x:v>
      </x:c>
      <x:c r="AT104" s="162">
        <x:f t="shared" si="90"/>
        <x:v>0</x:v>
      </x:c>
      <x:c r="AU104" s="112">
        <x:f t="shared" si="90"/>
        <x:v>0</x:v>
      </x:c>
      <x:c r="AV104" s="112">
        <x:f t="shared" si="90"/>
        <x:v>0</x:v>
      </x:c>
      <x:c r="AW104" s="112">
        <x:f t="shared" si="90"/>
        <x:v>1</x:v>
      </x:c>
      <x:c r="AX104" s="112">
        <x:f t="shared" si="90"/>
        <x:v>0</x:v>
      </x:c>
      <x:c r="AY104" s="112">
        <x:f t="shared" si="90"/>
        <x:v>1</x:v>
      </x:c>
      <x:c r="AZ104" s="112">
        <x:f t="shared" si="90"/>
        <x:v>0</x:v>
      </x:c>
      <x:c r="BA104" s="162">
        <x:f t="shared" si="90"/>
        <x:v>0</x:v>
      </x:c>
      <x:c r="BB104" s="112">
        <x:f t="shared" si="90"/>
        <x:v>0</x:v>
      </x:c>
      <x:c r="BC104" s="112">
        <x:f t="shared" si="90"/>
        <x:v>0</x:v>
      </x:c>
      <x:c r="BD104" s="112">
        <x:f t="shared" si="90"/>
        <x:v>0</x:v>
      </x:c>
      <x:c r="BE104" s="112">
        <x:f t="shared" si="90"/>
        <x:v>9</x:v>
      </x:c>
      <x:c r="BF104" s="112">
        <x:f t="shared" si="90"/>
        <x:v>87</x:v>
      </x:c>
      <x:c r="BG104" s="112">
        <x:f t="shared" si="90"/>
        <x:v>0</x:v>
      </x:c>
      <x:c r="BH104" s="112">
        <x:f t="shared" si="90"/>
        <x:v>0</x:v>
      </x:c>
      <x:c r="BI104" s="112">
        <x:f t="shared" si="90"/>
        <x:v>0</x:v>
      </x:c>
      <x:c r="BJ104" s="162">
        <x:f t="shared" si="90"/>
        <x:v>0</x:v>
      </x:c>
      <x:c r="BK104" s="112">
        <x:f t="shared" si="90"/>
        <x:v>0</x:v>
      </x:c>
      <x:c r="BL104" s="162">
        <x:f t="shared" si="90"/>
        <x:v>0</x:v>
      </x:c>
      <x:c r="BM104" s="112">
        <x:f t="shared" si="90"/>
        <x:v>0</x:v>
      </x:c>
      <x:c r="BN104" s="162">
        <x:f t="shared" si="90"/>
        <x:v>0</x:v>
      </x:c>
      <x:c r="BO104" s="112">
        <x:f t="shared" si="90"/>
        <x:v>0</x:v>
      </x:c>
      <x:c r="BP104" s="162">
        <x:f t="shared" si="90"/>
        <x:v>0</x:v>
      </x:c>
      <x:c r="BQ104" s="112">
        <x:f t="shared" si="90"/>
        <x:v>1</x:v>
      </x:c>
      <x:c r="BR104" s="112">
        <x:f t="shared" si="90"/>
        <x:v>0</x:v>
      </x:c>
      <x:c r="BS104" s="112">
        <x:f t="shared" si="90"/>
        <x:v>0</x:v>
      </x:c>
      <x:c r="BT104" s="112">
        <x:f t="shared" si="90"/>
        <x:v>1</x:v>
      </x:c>
      <x:c r="BU104" s="112">
        <x:f t="shared" si="90"/>
        <x:v>1</x:v>
      </x:c>
      <x:c r="BV104" s="286" t="s">
        <x:v>1541</x:v>
      </x:c>
      <x:c r="BW104" s="112">
        <x:f t="shared" ref="BW104:CX104" si="91">SUM(BW105:BW115)</x:f>
        <x:v>1</x:v>
      </x:c>
      <x:c r="BX104" s="112">
        <x:f t="shared" si="91"/>
        <x:v>70</x:v>
      </x:c>
      <x:c r="BY104" s="162">
        <x:f t="shared" si="91"/>
        <x:v>2573</x:v>
      </x:c>
      <x:c r="BZ104" s="112">
        <x:f t="shared" si="91"/>
        <x:v>0</x:v>
      </x:c>
      <x:c r="CA104" s="162">
        <x:f t="shared" si="91"/>
        <x:v>0</x:v>
      </x:c>
      <x:c r="CB104" s="112">
        <x:f t="shared" si="91"/>
        <x:v>0</x:v>
      </x:c>
      <x:c r="CC104" s="162">
        <x:f t="shared" si="91"/>
        <x:v>0</x:v>
      </x:c>
      <x:c r="CD104" s="112">
        <x:f t="shared" si="91"/>
        <x:v>0</x:v>
      </x:c>
      <x:c r="CE104" s="112">
        <x:f t="shared" si="91"/>
        <x:v>4</x:v>
      </x:c>
      <x:c r="CF104" s="162">
        <x:f t="shared" si="91"/>
        <x:v>226.13000000000002</x:v>
      </x:c>
      <x:c r="CG104" s="112">
        <x:f t="shared" si="91"/>
        <x:v>0</x:v>
      </x:c>
      <x:c r="CH104" s="112">
        <x:f t="shared" si="91"/>
        <x:v>0</x:v>
      </x:c>
      <x:c r="CI104" s="112">
        <x:f t="shared" si="91"/>
        <x:v>0</x:v>
      </x:c>
      <x:c r="CJ104" s="112">
        <x:f t="shared" si="91"/>
        <x:v>5</x:v>
      </x:c>
      <x:c r="CK104" s="112">
        <x:f t="shared" si="91"/>
        <x:v>1</x:v>
      </x:c>
      <x:c r="CL104" s="112">
        <x:f t="shared" si="91"/>
        <x:v>1</x:v>
      </x:c>
      <x:c r="CM104" s="112">
        <x:f t="shared" si="91"/>
        <x:v>0</x:v>
      </x:c>
      <x:c r="CN104" s="112">
        <x:f t="shared" si="91"/>
        <x:v>0</x:v>
      </x:c>
      <x:c r="CO104" s="112">
        <x:f t="shared" si="91"/>
        <x:v>1</x:v>
      </x:c>
      <x:c r="CP104" s="162">
        <x:f t="shared" si="91"/>
        <x:v>75.599999999999994</x:v>
      </x:c>
      <x:c r="CQ104" s="112">
        <x:f t="shared" si="91"/>
        <x:v>5</x:v>
      </x:c>
      <x:c r="CR104" s="162">
        <x:f t="shared" si="91"/>
        <x:v>1009.7</x:v>
      </x:c>
      <x:c r="CS104" s="112">
        <x:f t="shared" si="91"/>
        <x:v>49</x:v>
      </x:c>
      <x:c r="CT104" s="112">
        <x:f t="shared" si="91"/>
        <x:v>3</x:v>
      </x:c>
      <x:c r="CU104" s="112">
        <x:f t="shared" si="91"/>
        <x:v>6</x:v>
      </x:c>
      <x:c r="CV104" s="112">
        <x:f t="shared" si="91"/>
        <x:v>4</x:v>
      </x:c>
      <x:c r="CW104" s="112">
        <x:f t="shared" si="91"/>
        <x:v>1</x:v>
      </x:c>
      <x:c r="CX104" s="112">
        <x:f t="shared" si="91"/>
        <x:v>1</x:v>
      </x:c>
      <x:c r="CY104" s="286" t="s">
        <x:v>1541</x:v>
      </x:c>
      <x:c r="CZ104" s="112">
        <x:f t="shared" ref="CZ104:DG104" si="92">SUM(CZ105:CZ115)</x:f>
        <x:v>1</x:v>
      </x:c>
      <x:c r="DA104" s="162">
        <x:f t="shared" si="92"/>
        <x:v>75.599999999999994</x:v>
      </x:c>
      <x:c r="DB104" s="112">
        <x:f t="shared" si="92"/>
        <x:v>0</x:v>
      </x:c>
      <x:c r="DC104" s="162">
        <x:f t="shared" si="92"/>
        <x:v>0</x:v>
      </x:c>
      <x:c r="DD104" s="112">
        <x:f t="shared" si="92"/>
        <x:v>0</x:v>
      </x:c>
      <x:c r="DE104" s="162">
        <x:f t="shared" si="92"/>
        <x:v>0</x:v>
      </x:c>
      <x:c r="DF104" s="112">
        <x:f t="shared" si="92"/>
        <x:v>0</x:v>
      </x:c>
      <x:c r="DG104" s="163">
        <x:f t="shared" si="92"/>
        <x:v>0</x:v>
      </x:c>
    </x:row>
    <x:row r="105" spans="1:111" customHeight="1">
      <x:c r="A105" s="513" t="s">
        <x:v>2710</x:v>
      </x:c>
      <x:c r="B105" s="115"/>
      <x:c r="C105" s="162"/>
      <x:c r="D105" s="112"/>
      <x:c r="E105" s="162"/>
      <x:c r="F105" s="112"/>
      <x:c r="G105" s="162"/>
      <x:c r="H105" s="112"/>
      <x:c r="I105" s="162"/>
      <x:c r="J105" s="112">
        <x:v>11</x:v>
      </x:c>
      <x:c r="K105" s="112"/>
      <x:c r="L105" s="162"/>
      <x:c r="M105" s="112"/>
      <x:c r="N105" s="112"/>
      <x:c r="O105" s="112"/>
      <x:c r="P105" s="112"/>
      <x:c r="Q105" s="112"/>
      <x:c r="R105" s="162"/>
      <x:c r="S105" s="112"/>
      <x:c r="T105" s="162"/>
      <x:c r="U105" s="112"/>
      <x:c r="V105" s="162"/>
      <x:c r="W105" s="112"/>
      <x:c r="X105" s="112">
        <x:v>35</x:v>
      </x:c>
      <x:c r="Y105" s="112"/>
      <x:c r="Z105" s="112">
        <x:v>9</x:v>
      </x:c>
      <x:c r="AA105" s="112"/>
      <x:c r="AB105" s="112"/>
      <x:c r="AC105" s="112"/>
      <x:c r="AD105" s="112"/>
      <x:c r="AE105" s="112"/>
      <x:c r="AF105" s="112"/>
      <x:c r="AG105" s="112">
        <x:v>1</x:v>
      </x:c>
      <x:c r="AH105" s="112"/>
      <x:c r="AI105" s="112"/>
      <x:c r="AJ105" s="112">
        <x:v>7</x:v>
      </x:c>
      <x:c r="AK105" s="112">
        <x:v>17</x:v>
      </x:c>
      <x:c r="AL105" s="513" t="s">
        <x:v>2710</x:v>
      </x:c>
      <x:c r="AM105" s="112">
        <x:v>1</x:v>
      </x:c>
      <x:c r="AN105" s="162">
        <x:v>3000</x:v>
      </x:c>
      <x:c r="AO105" s="112"/>
      <x:c r="AP105" s="112"/>
      <x:c r="AQ105" s="112"/>
      <x:c r="AR105" s="162"/>
      <x:c r="AS105" s="112"/>
      <x:c r="AT105" s="162"/>
      <x:c r="AU105" s="112"/>
      <x:c r="AV105" s="112"/>
      <x:c r="AW105" s="112">
        <x:v>1</x:v>
      </x:c>
      <x:c r="AX105" s="112"/>
      <x:c r="AY105" s="112">
        <x:v>1</x:v>
      </x:c>
      <x:c r="AZ105" s="112"/>
      <x:c r="BA105" s="162"/>
      <x:c r="BB105" s="112"/>
      <x:c r="BC105" s="112"/>
      <x:c r="BD105" s="112"/>
      <x:c r="BE105" s="112">
        <x:v>2</x:v>
      </x:c>
      <x:c r="BF105" s="112">
        <x:v>29</x:v>
      </x:c>
      <x:c r="BG105" s="112"/>
      <x:c r="BH105" s="112"/>
      <x:c r="BI105" s="112"/>
      <x:c r="BJ105" s="162"/>
      <x:c r="BK105" s="112"/>
      <x:c r="BL105" s="162"/>
      <x:c r="BM105" s="112"/>
      <x:c r="BN105" s="162"/>
      <x:c r="BO105" s="112"/>
      <x:c r="BP105" s="162"/>
      <x:c r="BQ105" s="112"/>
      <x:c r="BR105" s="112"/>
      <x:c r="BS105" s="112"/>
      <x:c r="BT105" s="112"/>
      <x:c r="BU105" s="112"/>
      <x:c r="BV105" s="513" t="s">
        <x:v>2710</x:v>
      </x:c>
      <x:c r="BW105" s="112"/>
      <x:c r="BX105" s="112"/>
      <x:c r="BY105" s="162"/>
      <x:c r="BZ105" s="112"/>
      <x:c r="CA105" s="162"/>
      <x:c r="CB105" s="112"/>
      <x:c r="CC105" s="162"/>
      <x:c r="CD105" s="112"/>
      <x:c r="CE105" s="112">
        <x:v>1</x:v>
      </x:c>
      <x:c r="CF105" s="162">
        <x:v>52</x:v>
      </x:c>
      <x:c r="CG105" s="112"/>
      <x:c r="CH105" s="112"/>
      <x:c r="CI105" s="112"/>
      <x:c r="CJ105" s="112">
        <x:v>2</x:v>
      </x:c>
      <x:c r="CK105" s="112"/>
      <x:c r="CL105" s="112"/>
      <x:c r="CM105" s="112"/>
      <x:c r="CN105" s="112"/>
      <x:c r="CO105" s="112">
        <x:v>1</x:v>
      </x:c>
      <x:c r="CP105" s="162">
        <x:v>75.599999999999994</x:v>
      </x:c>
      <x:c r="CQ105" s="112">
        <x:v>1</x:v>
      </x:c>
      <x:c r="CR105" s="162">
        <x:v>770</x:v>
      </x:c>
      <x:c r="CS105" s="112">
        <x:v>23</x:v>
      </x:c>
      <x:c r="CT105" s="112">
        <x:v>2</x:v>
      </x:c>
      <x:c r="CU105" s="112">
        <x:v>5</x:v>
      </x:c>
      <x:c r="CV105" s="112"/>
      <x:c r="CW105" s="112"/>
      <x:c r="CX105" s="112"/>
      <x:c r="CY105" s="513" t="s">
        <x:v>2710</x:v>
      </x:c>
      <x:c r="CZ105" s="112">
        <x:v>1</x:v>
      </x:c>
      <x:c r="DA105" s="162">
        <x:v>75.599999999999994</x:v>
      </x:c>
      <x:c r="DB105" s="112"/>
      <x:c r="DC105" s="162"/>
      <x:c r="DD105" s="694"/>
      <x:c r="DE105" s="713"/>
      <x:c r="DF105" s="112"/>
      <x:c r="DG105" s="163"/>
    </x:row>
    <x:row r="106" spans="1:111" customHeight="1">
      <x:c r="A106" s="513" t="s">
        <x:v>809</x:v>
      </x:c>
      <x:c r="B106" s="115"/>
      <x:c r="C106" s="162"/>
      <x:c r="D106" s="112"/>
      <x:c r="E106" s="162"/>
      <x:c r="F106" s="112"/>
      <x:c r="G106" s="162"/>
      <x:c r="H106" s="112"/>
      <x:c r="I106" s="162"/>
      <x:c r="J106" s="112">
        <x:v>1</x:v>
      </x:c>
      <x:c r="K106" s="112"/>
      <x:c r="L106" s="162"/>
      <x:c r="M106" s="112"/>
      <x:c r="N106" s="112"/>
      <x:c r="O106" s="112"/>
      <x:c r="P106" s="112"/>
      <x:c r="Q106" s="112"/>
      <x:c r="R106" s="162"/>
      <x:c r="S106" s="112"/>
      <x:c r="T106" s="162"/>
      <x:c r="U106" s="112"/>
      <x:c r="V106" s="162"/>
      <x:c r="W106" s="112"/>
      <x:c r="X106" s="112"/>
      <x:c r="Y106" s="112"/>
      <x:c r="Z106" s="112"/>
      <x:c r="AA106" s="112"/>
      <x:c r="AB106" s="112"/>
      <x:c r="AC106" s="112"/>
      <x:c r="AD106" s="112"/>
      <x:c r="AE106" s="112"/>
      <x:c r="AF106" s="112"/>
      <x:c r="AG106" s="112"/>
      <x:c r="AH106" s="112"/>
      <x:c r="AI106" s="112"/>
      <x:c r="AJ106" s="112"/>
      <x:c r="AK106" s="112"/>
      <x:c r="AL106" s="513" t="s">
        <x:v>809</x:v>
      </x:c>
      <x:c r="AM106" s="112"/>
      <x:c r="AN106" s="162"/>
      <x:c r="AO106" s="112">
        <x:v>1</x:v>
      </x:c>
      <x:c r="AP106" s="112">
        <x:v>6</x:v>
      </x:c>
      <x:c r="AQ106" s="112"/>
      <x:c r="AR106" s="162"/>
      <x:c r="AS106" s="112"/>
      <x:c r="AT106" s="162"/>
      <x:c r="AU106" s="112"/>
      <x:c r="AV106" s="112"/>
      <x:c r="AW106" s="112"/>
      <x:c r="AX106" s="112"/>
      <x:c r="AY106" s="112"/>
      <x:c r="AZ106" s="112"/>
      <x:c r="BA106" s="162"/>
      <x:c r="BB106" s="112"/>
      <x:c r="BC106" s="112"/>
      <x:c r="BD106" s="112"/>
      <x:c r="BE106" s="112">
        <x:v>5</x:v>
      </x:c>
      <x:c r="BF106" s="112">
        <x:v>35</x:v>
      </x:c>
      <x:c r="BG106" s="112"/>
      <x:c r="BH106" s="112"/>
      <x:c r="BI106" s="112"/>
      <x:c r="BJ106" s="162"/>
      <x:c r="BK106" s="112"/>
      <x:c r="BL106" s="162"/>
      <x:c r="BM106" s="112"/>
      <x:c r="BN106" s="162"/>
      <x:c r="BO106" s="112"/>
      <x:c r="BP106" s="162"/>
      <x:c r="BQ106" s="112"/>
      <x:c r="BR106" s="112"/>
      <x:c r="BS106" s="112"/>
      <x:c r="BT106" s="112"/>
      <x:c r="BU106" s="112"/>
      <x:c r="BV106" s="513" t="s">
        <x:v>809</x:v>
      </x:c>
      <x:c r="BW106" s="112"/>
      <x:c r="BX106" s="112"/>
      <x:c r="BY106" s="162"/>
      <x:c r="BZ106" s="112"/>
      <x:c r="CA106" s="162"/>
      <x:c r="CB106" s="112"/>
      <x:c r="CC106" s="162"/>
      <x:c r="CD106" s="112"/>
      <x:c r="CE106" s="112">
        <x:v>1</x:v>
      </x:c>
      <x:c r="CF106" s="162">
        <x:v>99.170000000000002</x:v>
      </x:c>
      <x:c r="CG106" s="112"/>
      <x:c r="CH106" s="112"/>
      <x:c r="CI106" s="112"/>
      <x:c r="CJ106" s="112">
        <x:v>1</x:v>
      </x:c>
      <x:c r="CK106" s="112"/>
      <x:c r="CL106" s="112"/>
      <x:c r="CM106" s="112"/>
      <x:c r="CN106" s="112"/>
      <x:c r="CO106" s="112"/>
      <x:c r="CP106" s="162"/>
      <x:c r="CQ106" s="112"/>
      <x:c r="CR106" s="162"/>
      <x:c r="CS106" s="112"/>
      <x:c r="CT106" s="112"/>
      <x:c r="CU106" s="112"/>
      <x:c r="CV106" s="112"/>
      <x:c r="CW106" s="112"/>
      <x:c r="CX106" s="112"/>
      <x:c r="CY106" s="513" t="s">
        <x:v>809</x:v>
      </x:c>
      <x:c r="CZ106" s="112"/>
      <x:c r="DA106" s="162"/>
      <x:c r="DB106" s="112"/>
      <x:c r="DC106" s="162"/>
      <x:c r="DD106" s="694"/>
      <x:c r="DE106" s="713"/>
      <x:c r="DF106" s="112"/>
      <x:c r="DG106" s="163"/>
    </x:row>
    <x:row r="107" spans="1:111" customHeight="1">
      <x:c r="A107" s="513" t="s">
        <x:v>720</x:v>
      </x:c>
      <x:c r="B107" s="115"/>
      <x:c r="C107" s="162"/>
      <x:c r="D107" s="112"/>
      <x:c r="E107" s="162"/>
      <x:c r="F107" s="112"/>
      <x:c r="G107" s="162"/>
      <x:c r="H107" s="112"/>
      <x:c r="I107" s="162"/>
      <x:c r="J107" s="112"/>
      <x:c r="K107" s="112"/>
      <x:c r="L107" s="162"/>
      <x:c r="M107" s="112"/>
      <x:c r="N107" s="112"/>
      <x:c r="O107" s="112">
        <x:v>1</x:v>
      </x:c>
      <x:c r="P107" s="112">
        <x:v>2</x:v>
      </x:c>
      <x:c r="Q107" s="112"/>
      <x:c r="R107" s="162"/>
      <x:c r="S107" s="112"/>
      <x:c r="T107" s="162"/>
      <x:c r="U107" s="112"/>
      <x:c r="V107" s="162"/>
      <x:c r="W107" s="112"/>
      <x:c r="X107" s="112"/>
      <x:c r="Y107" s="112"/>
      <x:c r="Z107" s="112"/>
      <x:c r="AA107" s="112"/>
      <x:c r="AB107" s="112"/>
      <x:c r="AC107" s="112"/>
      <x:c r="AD107" s="112"/>
      <x:c r="AE107" s="112"/>
      <x:c r="AF107" s="112"/>
      <x:c r="AG107" s="112"/>
      <x:c r="AH107" s="112"/>
      <x:c r="AI107" s="112"/>
      <x:c r="AJ107" s="112"/>
      <x:c r="AK107" s="112"/>
      <x:c r="AL107" s="513" t="s">
        <x:v>720</x:v>
      </x:c>
      <x:c r="AM107" s="112"/>
      <x:c r="AN107" s="162"/>
      <x:c r="AO107" s="112"/>
      <x:c r="AP107" s="112"/>
      <x:c r="AQ107" s="112"/>
      <x:c r="AR107" s="162"/>
      <x:c r="AS107" s="112"/>
      <x:c r="AT107" s="162"/>
      <x:c r="AU107" s="112"/>
      <x:c r="AV107" s="112"/>
      <x:c r="AW107" s="112"/>
      <x:c r="AX107" s="112"/>
      <x:c r="AY107" s="112"/>
      <x:c r="AZ107" s="112"/>
      <x:c r="BA107" s="162"/>
      <x:c r="BB107" s="112"/>
      <x:c r="BC107" s="112"/>
      <x:c r="BD107" s="112"/>
      <x:c r="BE107" s="112"/>
      <x:c r="BF107" s="112"/>
      <x:c r="BG107" s="112"/>
      <x:c r="BH107" s="112"/>
      <x:c r="BI107" s="112"/>
      <x:c r="BJ107" s="162"/>
      <x:c r="BK107" s="112"/>
      <x:c r="BL107" s="162"/>
      <x:c r="BM107" s="112"/>
      <x:c r="BN107" s="162"/>
      <x:c r="BO107" s="112"/>
      <x:c r="BP107" s="162"/>
      <x:c r="BQ107" s="112"/>
      <x:c r="BR107" s="112"/>
      <x:c r="BS107" s="112"/>
      <x:c r="BT107" s="112"/>
      <x:c r="BU107" s="112"/>
      <x:c r="BV107" s="513" t="s">
        <x:v>720</x:v>
      </x:c>
      <x:c r="BW107" s="112"/>
      <x:c r="BX107" s="112"/>
      <x:c r="BY107" s="162"/>
      <x:c r="BZ107" s="112"/>
      <x:c r="CA107" s="162"/>
      <x:c r="CB107" s="112"/>
      <x:c r="CC107" s="162"/>
      <x:c r="CD107" s="112"/>
      <x:c r="CE107" s="112"/>
      <x:c r="CF107" s="162"/>
      <x:c r="CG107" s="112"/>
      <x:c r="CH107" s="112"/>
      <x:c r="CI107" s="112"/>
      <x:c r="CJ107" s="112"/>
      <x:c r="CK107" s="112"/>
      <x:c r="CL107" s="112"/>
      <x:c r="CM107" s="112"/>
      <x:c r="CN107" s="112"/>
      <x:c r="CO107" s="112"/>
      <x:c r="CP107" s="162"/>
      <x:c r="CQ107" s="112"/>
      <x:c r="CR107" s="162"/>
      <x:c r="CS107" s="112"/>
      <x:c r="CT107" s="112"/>
      <x:c r="CU107" s="112"/>
      <x:c r="CV107" s="112"/>
      <x:c r="CW107" s="112"/>
      <x:c r="CX107" s="112"/>
      <x:c r="CY107" s="513" t="s">
        <x:v>720</x:v>
      </x:c>
      <x:c r="CZ107" s="112"/>
      <x:c r="DA107" s="162"/>
      <x:c r="DB107" s="112"/>
      <x:c r="DC107" s="162"/>
      <x:c r="DD107" s="694"/>
      <x:c r="DE107" s="713"/>
      <x:c r="DF107" s="112"/>
      <x:c r="DG107" s="163"/>
    </x:row>
    <x:row r="108" spans="1:111" customHeight="1">
      <x:c r="A108" s="513" t="s">
        <x:v>2763</x:v>
      </x:c>
      <x:c r="B108" s="115"/>
      <x:c r="C108" s="162"/>
      <x:c r="D108" s="112"/>
      <x:c r="E108" s="162"/>
      <x:c r="F108" s="112"/>
      <x:c r="G108" s="162"/>
      <x:c r="H108" s="112"/>
      <x:c r="I108" s="162"/>
      <x:c r="J108" s="112"/>
      <x:c r="K108" s="112"/>
      <x:c r="L108" s="162"/>
      <x:c r="M108" s="112"/>
      <x:c r="N108" s="112"/>
      <x:c r="O108" s="112"/>
      <x:c r="P108" s="112"/>
      <x:c r="Q108" s="112"/>
      <x:c r="R108" s="162"/>
      <x:c r="S108" s="112">
        <x:v>1</x:v>
      </x:c>
      <x:c r="T108" s="162">
        <x:v>20</x:v>
      </x:c>
      <x:c r="U108" s="112"/>
      <x:c r="V108" s="162"/>
      <x:c r="W108" s="112"/>
      <x:c r="X108" s="112">
        <x:v>9</x:v>
      </x:c>
      <x:c r="Y108" s="112"/>
      <x:c r="Z108" s="112"/>
      <x:c r="AA108" s="112"/>
      <x:c r="AB108" s="112"/>
      <x:c r="AC108" s="112"/>
      <x:c r="AD108" s="112"/>
      <x:c r="AE108" s="112"/>
      <x:c r="AF108" s="112"/>
      <x:c r="AG108" s="112"/>
      <x:c r="AH108" s="112"/>
      <x:c r="AI108" s="112"/>
      <x:c r="AJ108" s="112"/>
      <x:c r="AK108" s="112"/>
      <x:c r="AL108" s="513" t="s">
        <x:v>2763</x:v>
      </x:c>
      <x:c r="AM108" s="112"/>
      <x:c r="AN108" s="162"/>
      <x:c r="AO108" s="112"/>
      <x:c r="AP108" s="112"/>
      <x:c r="AQ108" s="112"/>
      <x:c r="AR108" s="162"/>
      <x:c r="AS108" s="112"/>
      <x:c r="AT108" s="162"/>
      <x:c r="AU108" s="112"/>
      <x:c r="AV108" s="112"/>
      <x:c r="AW108" s="112"/>
      <x:c r="AX108" s="112"/>
      <x:c r="AY108" s="112"/>
      <x:c r="AZ108" s="112"/>
      <x:c r="BA108" s="162"/>
      <x:c r="BB108" s="112"/>
      <x:c r="BC108" s="112"/>
      <x:c r="BD108" s="112"/>
      <x:c r="BE108" s="112"/>
      <x:c r="BF108" s="112"/>
      <x:c r="BG108" s="112"/>
      <x:c r="BH108" s="112"/>
      <x:c r="BI108" s="112"/>
      <x:c r="BJ108" s="162"/>
      <x:c r="BK108" s="112"/>
      <x:c r="BL108" s="162"/>
      <x:c r="BM108" s="112"/>
      <x:c r="BN108" s="162"/>
      <x:c r="BO108" s="112"/>
      <x:c r="BP108" s="162"/>
      <x:c r="BQ108" s="112"/>
      <x:c r="BR108" s="112"/>
      <x:c r="BS108" s="112"/>
      <x:c r="BT108" s="112"/>
      <x:c r="BU108" s="112"/>
      <x:c r="BV108" s="513" t="s">
        <x:v>2763</x:v>
      </x:c>
      <x:c r="BW108" s="112"/>
      <x:c r="BX108" s="112"/>
      <x:c r="BY108" s="162"/>
      <x:c r="BZ108" s="112"/>
      <x:c r="CA108" s="162"/>
      <x:c r="CB108" s="112"/>
      <x:c r="CC108" s="162"/>
      <x:c r="CD108" s="112"/>
      <x:c r="CE108" s="112"/>
      <x:c r="CF108" s="162"/>
      <x:c r="CG108" s="112"/>
      <x:c r="CH108" s="112"/>
      <x:c r="CI108" s="112"/>
      <x:c r="CJ108" s="112"/>
      <x:c r="CK108" s="112"/>
      <x:c r="CL108" s="112"/>
      <x:c r="CM108" s="112"/>
      <x:c r="CN108" s="112"/>
      <x:c r="CO108" s="112"/>
      <x:c r="CP108" s="162"/>
      <x:c r="CQ108" s="112"/>
      <x:c r="CR108" s="162"/>
      <x:c r="CS108" s="112">
        <x:v>1</x:v>
      </x:c>
      <x:c r="CT108" s="112"/>
      <x:c r="CU108" s="112"/>
      <x:c r="CV108" s="112"/>
      <x:c r="CW108" s="112">
        <x:v>1</x:v>
      </x:c>
      <x:c r="CX108" s="112">
        <x:v>1</x:v>
      </x:c>
      <x:c r="CY108" s="513" t="s">
        <x:v>2763</x:v>
      </x:c>
      <x:c r="CZ108" s="112"/>
      <x:c r="DA108" s="162"/>
      <x:c r="DB108" s="112"/>
      <x:c r="DC108" s="162"/>
      <x:c r="DD108" s="694"/>
      <x:c r="DE108" s="713"/>
      <x:c r="DF108" s="112"/>
      <x:c r="DG108" s="163"/>
    </x:row>
    <x:row r="109" spans="1:111" customHeight="1">
      <x:c r="A109" s="513" t="s">
        <x:v>857</x:v>
      </x:c>
      <x:c r="B109" s="115"/>
      <x:c r="C109" s="162"/>
      <x:c r="D109" s="112"/>
      <x:c r="E109" s="162"/>
      <x:c r="F109" s="112"/>
      <x:c r="G109" s="162"/>
      <x:c r="H109" s="112"/>
      <x:c r="I109" s="162"/>
      <x:c r="J109" s="112"/>
      <x:c r="K109" s="112"/>
      <x:c r="L109" s="162"/>
      <x:c r="M109" s="112"/>
      <x:c r="N109" s="112"/>
      <x:c r="O109" s="112"/>
      <x:c r="P109" s="112"/>
      <x:c r="Q109" s="112"/>
      <x:c r="R109" s="162"/>
      <x:c r="S109" s="112">
        <x:v>1</x:v>
      </x:c>
      <x:c r="T109" s="162">
        <x:v>20</x:v>
      </x:c>
      <x:c r="U109" s="112"/>
      <x:c r="V109" s="162"/>
      <x:c r="W109" s="112"/>
      <x:c r="X109" s="112">
        <x:v>3</x:v>
      </x:c>
      <x:c r="Y109" s="112"/>
      <x:c r="Z109" s="112"/>
      <x:c r="AA109" s="112"/>
      <x:c r="AB109" s="112"/>
      <x:c r="AC109" s="112"/>
      <x:c r="AD109" s="112"/>
      <x:c r="AE109" s="112"/>
      <x:c r="AF109" s="112"/>
      <x:c r="AG109" s="112">
        <x:v>1</x:v>
      </x:c>
      <x:c r="AH109" s="112"/>
      <x:c r="AI109" s="112"/>
      <x:c r="AJ109" s="112"/>
      <x:c r="AK109" s="112"/>
      <x:c r="AL109" s="513" t="s">
        <x:v>857</x:v>
      </x:c>
      <x:c r="AM109" s="112"/>
      <x:c r="AN109" s="162"/>
      <x:c r="AO109" s="112"/>
      <x:c r="AP109" s="112"/>
      <x:c r="AQ109" s="112"/>
      <x:c r="AR109" s="162"/>
      <x:c r="AS109" s="112"/>
      <x:c r="AT109" s="162"/>
      <x:c r="AU109" s="112"/>
      <x:c r="AV109" s="112"/>
      <x:c r="AW109" s="112"/>
      <x:c r="AX109" s="112"/>
      <x:c r="AY109" s="112"/>
      <x:c r="AZ109" s="112"/>
      <x:c r="BA109" s="162"/>
      <x:c r="BB109" s="112"/>
      <x:c r="BC109" s="112"/>
      <x:c r="BD109" s="112"/>
      <x:c r="BE109" s="112"/>
      <x:c r="BF109" s="112"/>
      <x:c r="BG109" s="112"/>
      <x:c r="BH109" s="112"/>
      <x:c r="BI109" s="112"/>
      <x:c r="BJ109" s="162"/>
      <x:c r="BK109" s="112"/>
      <x:c r="BL109" s="162"/>
      <x:c r="BM109" s="112"/>
      <x:c r="BN109" s="162"/>
      <x:c r="BO109" s="112"/>
      <x:c r="BP109" s="162"/>
      <x:c r="BQ109" s="112"/>
      <x:c r="BR109" s="112"/>
      <x:c r="BS109" s="112"/>
      <x:c r="BT109" s="112"/>
      <x:c r="BU109" s="112"/>
      <x:c r="BV109" s="513" t="s">
        <x:v>857</x:v>
      </x:c>
      <x:c r="BW109" s="112"/>
      <x:c r="BX109" s="112"/>
      <x:c r="BY109" s="162"/>
      <x:c r="BZ109" s="112"/>
      <x:c r="CA109" s="162"/>
      <x:c r="CB109" s="112"/>
      <x:c r="CC109" s="162"/>
      <x:c r="CD109" s="112"/>
      <x:c r="CE109" s="112"/>
      <x:c r="CF109" s="162"/>
      <x:c r="CG109" s="112"/>
      <x:c r="CH109" s="112"/>
      <x:c r="CI109" s="112"/>
      <x:c r="CJ109" s="112"/>
      <x:c r="CK109" s="112"/>
      <x:c r="CL109" s="112"/>
      <x:c r="CM109" s="112"/>
      <x:c r="CN109" s="112"/>
      <x:c r="CO109" s="112"/>
      <x:c r="CP109" s="162"/>
      <x:c r="CQ109" s="112"/>
      <x:c r="CR109" s="162"/>
      <x:c r="CS109" s="112"/>
      <x:c r="CT109" s="112"/>
      <x:c r="CU109" s="112"/>
      <x:c r="CV109" s="112"/>
      <x:c r="CW109" s="112"/>
      <x:c r="CX109" s="112"/>
      <x:c r="CY109" s="513" t="s">
        <x:v>857</x:v>
      </x:c>
      <x:c r="CZ109" s="112"/>
      <x:c r="DA109" s="162"/>
      <x:c r="DB109" s="112"/>
      <x:c r="DC109" s="162"/>
      <x:c r="DD109" s="694"/>
      <x:c r="DE109" s="713"/>
      <x:c r="DF109" s="112"/>
      <x:c r="DG109" s="163"/>
    </x:row>
    <x:row r="110" spans="1:111" customHeight="1">
      <x:c r="A110" s="513" t="s">
        <x:v>693</x:v>
      </x:c>
      <x:c r="B110" s="115"/>
      <x:c r="C110" s="162"/>
      <x:c r="D110" s="112"/>
      <x:c r="E110" s="162"/>
      <x:c r="F110" s="112"/>
      <x:c r="G110" s="162"/>
      <x:c r="H110" s="112"/>
      <x:c r="I110" s="162"/>
      <x:c r="J110" s="112">
        <x:v>1</x:v>
      </x:c>
      <x:c r="K110" s="112"/>
      <x:c r="L110" s="162"/>
      <x:c r="M110" s="112"/>
      <x:c r="N110" s="112"/>
      <x:c r="O110" s="112">
        <x:v>2</x:v>
      </x:c>
      <x:c r="P110" s="112">
        <x:v>2</x:v>
      </x:c>
      <x:c r="Q110" s="112"/>
      <x:c r="R110" s="162"/>
      <x:c r="S110" s="112"/>
      <x:c r="T110" s="162"/>
      <x:c r="U110" s="112"/>
      <x:c r="V110" s="162"/>
      <x:c r="W110" s="112"/>
      <x:c r="X110" s="112"/>
      <x:c r="Y110" s="112">
        <x:v>3</x:v>
      </x:c>
      <x:c r="Z110" s="112">
        <x:v>4</x:v>
      </x:c>
      <x:c r="AA110" s="112"/>
      <x:c r="AB110" s="112"/>
      <x:c r="AC110" s="112"/>
      <x:c r="AD110" s="112">
        <x:v>2</x:v>
      </x:c>
      <x:c r="AE110" s="112"/>
      <x:c r="AF110" s="112"/>
      <x:c r="AG110" s="112">
        <x:v>1</x:v>
      </x:c>
      <x:c r="AH110" s="112"/>
      <x:c r="AI110" s="112"/>
      <x:c r="AJ110" s="112"/>
      <x:c r="AK110" s="112"/>
      <x:c r="AL110" s="513" t="s">
        <x:v>693</x:v>
      </x:c>
      <x:c r="AM110" s="112"/>
      <x:c r="AN110" s="162"/>
      <x:c r="AO110" s="112"/>
      <x:c r="AP110" s="112"/>
      <x:c r="AQ110" s="112"/>
      <x:c r="AR110" s="162"/>
      <x:c r="AS110" s="112"/>
      <x:c r="AT110" s="162"/>
      <x:c r="AU110" s="112"/>
      <x:c r="AV110" s="112"/>
      <x:c r="AW110" s="112"/>
      <x:c r="AX110" s="112"/>
      <x:c r="AY110" s="112"/>
      <x:c r="AZ110" s="112"/>
      <x:c r="BA110" s="162"/>
      <x:c r="BB110" s="112"/>
      <x:c r="BC110" s="112"/>
      <x:c r="BD110" s="112"/>
      <x:c r="BE110" s="112"/>
      <x:c r="BF110" s="112">
        <x:v>6</x:v>
      </x:c>
      <x:c r="BG110" s="112"/>
      <x:c r="BH110" s="112"/>
      <x:c r="BI110" s="112"/>
      <x:c r="BJ110" s="162"/>
      <x:c r="BK110" s="112"/>
      <x:c r="BL110" s="162"/>
      <x:c r="BM110" s="112"/>
      <x:c r="BN110" s="162"/>
      <x:c r="BO110" s="112"/>
      <x:c r="BP110" s="162"/>
      <x:c r="BQ110" s="112">
        <x:v>1</x:v>
      </x:c>
      <x:c r="BR110" s="112"/>
      <x:c r="BS110" s="112"/>
      <x:c r="BT110" s="112">
        <x:v>1</x:v>
      </x:c>
      <x:c r="BU110" s="112">
        <x:v>1</x:v>
      </x:c>
      <x:c r="BV110" s="513" t="s">
        <x:v>693</x:v>
      </x:c>
      <x:c r="BW110" s="112">
        <x:v>1</x:v>
      </x:c>
      <x:c r="BX110" s="112">
        <x:v>70</x:v>
      </x:c>
      <x:c r="BY110" s="162">
        <x:v>2573</x:v>
      </x:c>
      <x:c r="BZ110" s="112"/>
      <x:c r="CA110" s="162"/>
      <x:c r="CB110" s="112"/>
      <x:c r="CC110" s="162"/>
      <x:c r="CD110" s="112"/>
      <x:c r="CE110" s="112">
        <x:v>1</x:v>
      </x:c>
      <x:c r="CF110" s="162">
        <x:v>24.960000000000001</x:v>
      </x:c>
      <x:c r="CG110" s="112"/>
      <x:c r="CH110" s="112"/>
      <x:c r="CI110" s="112"/>
      <x:c r="CJ110" s="112">
        <x:v>1</x:v>
      </x:c>
      <x:c r="CK110" s="112"/>
      <x:c r="CL110" s="112"/>
      <x:c r="CM110" s="112"/>
      <x:c r="CN110" s="112"/>
      <x:c r="CO110" s="112"/>
      <x:c r="CP110" s="162"/>
      <x:c r="CQ110" s="112">
        <x:v>2</x:v>
      </x:c>
      <x:c r="CR110" s="162">
        <x:v>154.69999999999999</x:v>
      </x:c>
      <x:c r="CS110" s="112">
        <x:v>11</x:v>
      </x:c>
      <x:c r="CT110" s="112"/>
      <x:c r="CU110" s="112"/>
      <x:c r="CV110" s="112">
        <x:v>4</x:v>
      </x:c>
      <x:c r="CW110" s="112"/>
      <x:c r="CX110" s="112"/>
      <x:c r="CY110" s="513" t="s">
        <x:v>693</x:v>
      </x:c>
      <x:c r="CZ110" s="112"/>
      <x:c r="DA110" s="162"/>
      <x:c r="DB110" s="112"/>
      <x:c r="DC110" s="162"/>
      <x:c r="DD110" s="694"/>
      <x:c r="DE110" s="713"/>
      <x:c r="DF110" s="112"/>
      <x:c r="DG110" s="163"/>
    </x:row>
    <x:row r="111" spans="1:111" customHeight="1">
      <x:c r="A111" s="513" t="s">
        <x:v>799</x:v>
      </x:c>
      <x:c r="B111" s="115"/>
      <x:c r="C111" s="162"/>
      <x:c r="D111" s="112"/>
      <x:c r="E111" s="162"/>
      <x:c r="F111" s="112"/>
      <x:c r="G111" s="162"/>
      <x:c r="H111" s="112"/>
      <x:c r="I111" s="162"/>
      <x:c r="J111" s="112"/>
      <x:c r="K111" s="112"/>
      <x:c r="L111" s="162"/>
      <x:c r="M111" s="112"/>
      <x:c r="N111" s="112"/>
      <x:c r="O111" s="112"/>
      <x:c r="P111" s="112"/>
      <x:c r="Q111" s="112"/>
      <x:c r="R111" s="162"/>
      <x:c r="S111" s="112"/>
      <x:c r="T111" s="162"/>
      <x:c r="U111" s="112"/>
      <x:c r="V111" s="162"/>
      <x:c r="W111" s="112"/>
      <x:c r="X111" s="112"/>
      <x:c r="Y111" s="112"/>
      <x:c r="Z111" s="112"/>
      <x:c r="AA111" s="112"/>
      <x:c r="AB111" s="112"/>
      <x:c r="AC111" s="112"/>
      <x:c r="AD111" s="112"/>
      <x:c r="AE111" s="112"/>
      <x:c r="AF111" s="112"/>
      <x:c r="AG111" s="112"/>
      <x:c r="AH111" s="112"/>
      <x:c r="AI111" s="112"/>
      <x:c r="AJ111" s="112"/>
      <x:c r="AK111" s="112"/>
      <x:c r="AL111" s="513" t="s">
        <x:v>799</x:v>
      </x:c>
      <x:c r="AM111" s="112"/>
      <x:c r="AN111" s="162"/>
      <x:c r="AO111" s="112"/>
      <x:c r="AP111" s="112"/>
      <x:c r="AQ111" s="112"/>
      <x:c r="AR111" s="162"/>
      <x:c r="AS111" s="112"/>
      <x:c r="AT111" s="162"/>
      <x:c r="AU111" s="112"/>
      <x:c r="AV111" s="112"/>
      <x:c r="AW111" s="112"/>
      <x:c r="AX111" s="112"/>
      <x:c r="AY111" s="112"/>
      <x:c r="AZ111" s="112"/>
      <x:c r="BA111" s="162"/>
      <x:c r="BB111" s="112"/>
      <x:c r="BC111" s="112"/>
      <x:c r="BD111" s="112"/>
      <x:c r="BE111" s="112"/>
      <x:c r="BF111" s="112"/>
      <x:c r="BG111" s="112"/>
      <x:c r="BH111" s="112"/>
      <x:c r="BI111" s="112"/>
      <x:c r="BJ111" s="162"/>
      <x:c r="BK111" s="112"/>
      <x:c r="BL111" s="162"/>
      <x:c r="BM111" s="112"/>
      <x:c r="BN111" s="162"/>
      <x:c r="BO111" s="112"/>
      <x:c r="BP111" s="162"/>
      <x:c r="BQ111" s="112"/>
      <x:c r="BR111" s="112"/>
      <x:c r="BS111" s="112"/>
      <x:c r="BT111" s="112"/>
      <x:c r="BU111" s="112"/>
      <x:c r="BV111" s="513" t="s">
        <x:v>799</x:v>
      </x:c>
      <x:c r="BW111" s="112"/>
      <x:c r="BX111" s="112"/>
      <x:c r="BY111" s="162"/>
      <x:c r="BZ111" s="112"/>
      <x:c r="CA111" s="162"/>
      <x:c r="CB111" s="112"/>
      <x:c r="CC111" s="162"/>
      <x:c r="CD111" s="112"/>
      <x:c r="CE111" s="112"/>
      <x:c r="CF111" s="162"/>
      <x:c r="CG111" s="112"/>
      <x:c r="CH111" s="112"/>
      <x:c r="CI111" s="112"/>
      <x:c r="CJ111" s="112"/>
      <x:c r="CK111" s="112"/>
      <x:c r="CL111" s="112"/>
      <x:c r="CM111" s="112"/>
      <x:c r="CN111" s="112"/>
      <x:c r="CO111" s="112"/>
      <x:c r="CP111" s="162"/>
      <x:c r="CQ111" s="112"/>
      <x:c r="CR111" s="162"/>
      <x:c r="CS111" s="112"/>
      <x:c r="CT111" s="112"/>
      <x:c r="CU111" s="112"/>
      <x:c r="CV111" s="112"/>
      <x:c r="CW111" s="112"/>
      <x:c r="CX111" s="112"/>
      <x:c r="CY111" s="513" t="s">
        <x:v>799</x:v>
      </x:c>
      <x:c r="CZ111" s="112"/>
      <x:c r="DA111" s="162"/>
      <x:c r="DB111" s="112"/>
      <x:c r="DC111" s="162"/>
      <x:c r="DD111" s="694"/>
      <x:c r="DE111" s="713"/>
      <x:c r="DF111" s="112"/>
      <x:c r="DG111" s="163"/>
    </x:row>
    <x:row r="112" spans="1:111" customHeight="1">
      <x:c r="A112" s="513" t="s">
        <x:v>2778</x:v>
      </x:c>
      <x:c r="B112" s="115"/>
      <x:c r="C112" s="162"/>
      <x:c r="D112" s="112"/>
      <x:c r="E112" s="162"/>
      <x:c r="F112" s="112"/>
      <x:c r="G112" s="162"/>
      <x:c r="H112" s="112"/>
      <x:c r="I112" s="162"/>
      <x:c r="J112" s="112"/>
      <x:c r="K112" s="112"/>
      <x:c r="L112" s="162"/>
      <x:c r="M112" s="112"/>
      <x:c r="N112" s="112"/>
      <x:c r="O112" s="112"/>
      <x:c r="P112" s="112"/>
      <x:c r="Q112" s="112"/>
      <x:c r="R112" s="162"/>
      <x:c r="S112" s="112">
        <x:v>2</x:v>
      </x:c>
      <x:c r="T112" s="162">
        <x:v>32</x:v>
      </x:c>
      <x:c r="U112" s="112"/>
      <x:c r="V112" s="162"/>
      <x:c r="W112" s="112"/>
      <x:c r="X112" s="112">
        <x:v>19</x:v>
      </x:c>
      <x:c r="Y112" s="112"/>
      <x:c r="Z112" s="112"/>
      <x:c r="AA112" s="112"/>
      <x:c r="AB112" s="112"/>
      <x:c r="AC112" s="112"/>
      <x:c r="AD112" s="112"/>
      <x:c r="AE112" s="112"/>
      <x:c r="AF112" s="112"/>
      <x:c r="AG112" s="112">
        <x:v>1</x:v>
      </x:c>
      <x:c r="AH112" s="112"/>
      <x:c r="AI112" s="112"/>
      <x:c r="AJ112" s="112"/>
      <x:c r="AK112" s="112"/>
      <x:c r="AL112" s="513" t="s">
        <x:v>2778</x:v>
      </x:c>
      <x:c r="AM112" s="112"/>
      <x:c r="AN112" s="162"/>
      <x:c r="AO112" s="112"/>
      <x:c r="AP112" s="112"/>
      <x:c r="AQ112" s="112"/>
      <x:c r="AR112" s="162"/>
      <x:c r="AS112" s="112"/>
      <x:c r="AT112" s="162"/>
      <x:c r="AU112" s="112"/>
      <x:c r="AV112" s="112"/>
      <x:c r="AW112" s="112"/>
      <x:c r="AX112" s="112"/>
      <x:c r="AY112" s="112"/>
      <x:c r="AZ112" s="112"/>
      <x:c r="BA112" s="162"/>
      <x:c r="BB112" s="112"/>
      <x:c r="BC112" s="112"/>
      <x:c r="BD112" s="112"/>
      <x:c r="BE112" s="112">
        <x:v>1</x:v>
      </x:c>
      <x:c r="BF112" s="112">
        <x:v>10</x:v>
      </x:c>
      <x:c r="BG112" s="112"/>
      <x:c r="BH112" s="112"/>
      <x:c r="BI112" s="112"/>
      <x:c r="BJ112" s="162"/>
      <x:c r="BK112" s="112"/>
      <x:c r="BL112" s="162"/>
      <x:c r="BM112" s="112"/>
      <x:c r="BN112" s="162"/>
      <x:c r="BO112" s="112"/>
      <x:c r="BP112" s="162"/>
      <x:c r="BQ112" s="112"/>
      <x:c r="BR112" s="112"/>
      <x:c r="BS112" s="112"/>
      <x:c r="BT112" s="112"/>
      <x:c r="BU112" s="112"/>
      <x:c r="BV112" s="513" t="s">
        <x:v>2778</x:v>
      </x:c>
      <x:c r="BW112" s="112"/>
      <x:c r="BX112" s="112"/>
      <x:c r="BY112" s="162"/>
      <x:c r="BZ112" s="112"/>
      <x:c r="CA112" s="162"/>
      <x:c r="CB112" s="112"/>
      <x:c r="CC112" s="162"/>
      <x:c r="CD112" s="112"/>
      <x:c r="CE112" s="112">
        <x:v>1</x:v>
      </x:c>
      <x:c r="CF112" s="162">
        <x:v>50</x:v>
      </x:c>
      <x:c r="CG112" s="112"/>
      <x:c r="CH112" s="112"/>
      <x:c r="CI112" s="112"/>
      <x:c r="CJ112" s="112"/>
      <x:c r="CK112" s="112">
        <x:v>1</x:v>
      </x:c>
      <x:c r="CL112" s="112"/>
      <x:c r="CM112" s="112"/>
      <x:c r="CN112" s="112"/>
      <x:c r="CO112" s="112"/>
      <x:c r="CP112" s="162"/>
      <x:c r="CQ112" s="112"/>
      <x:c r="CR112" s="162"/>
      <x:c r="CS112" s="112">
        <x:v>14</x:v>
      </x:c>
      <x:c r="CT112" s="112"/>
      <x:c r="CU112" s="112"/>
      <x:c r="CV112" s="112"/>
      <x:c r="CW112" s="112"/>
      <x:c r="CX112" s="112"/>
      <x:c r="CY112" s="513" t="s">
        <x:v>2778</x:v>
      </x:c>
      <x:c r="CZ112" s="112"/>
      <x:c r="DA112" s="162"/>
      <x:c r="DB112" s="112"/>
      <x:c r="DC112" s="162"/>
      <x:c r="DD112" s="694"/>
      <x:c r="DE112" s="713"/>
      <x:c r="DF112" s="112"/>
      <x:c r="DG112" s="163"/>
    </x:row>
    <x:row r="113" spans="1:111" customHeight="1">
      <x:c r="A113" s="513" t="s">
        <x:v>1474</x:v>
      </x:c>
      <x:c r="B113" s="115"/>
      <x:c r="C113" s="162"/>
      <x:c r="D113" s="112"/>
      <x:c r="E113" s="162"/>
      <x:c r="F113" s="112"/>
      <x:c r="G113" s="162"/>
      <x:c r="H113" s="112"/>
      <x:c r="I113" s="162"/>
      <x:c r="J113" s="112"/>
      <x:c r="K113" s="112"/>
      <x:c r="L113" s="162"/>
      <x:c r="M113" s="112"/>
      <x:c r="N113" s="112"/>
      <x:c r="O113" s="112"/>
      <x:c r="P113" s="112"/>
      <x:c r="Q113" s="112"/>
      <x:c r="R113" s="162"/>
      <x:c r="S113" s="112"/>
      <x:c r="T113" s="162"/>
      <x:c r="U113" s="112"/>
      <x:c r="V113" s="162"/>
      <x:c r="W113" s="112"/>
      <x:c r="X113" s="112"/>
      <x:c r="Y113" s="112"/>
      <x:c r="Z113" s="112"/>
      <x:c r="AA113" s="112"/>
      <x:c r="AB113" s="112"/>
      <x:c r="AC113" s="112"/>
      <x:c r="AD113" s="112"/>
      <x:c r="AE113" s="112"/>
      <x:c r="AF113" s="112"/>
      <x:c r="AG113" s="112"/>
      <x:c r="AH113" s="112"/>
      <x:c r="AI113" s="112"/>
      <x:c r="AJ113" s="112"/>
      <x:c r="AK113" s="112"/>
      <x:c r="AL113" s="513" t="s">
        <x:v>1474</x:v>
      </x:c>
      <x:c r="AM113" s="112"/>
      <x:c r="AN113" s="162"/>
      <x:c r="AO113" s="112"/>
      <x:c r="AP113" s="112"/>
      <x:c r="AQ113" s="112"/>
      <x:c r="AR113" s="162"/>
      <x:c r="AS113" s="112"/>
      <x:c r="AT113" s="162"/>
      <x:c r="AU113" s="112"/>
      <x:c r="AV113" s="112"/>
      <x:c r="AW113" s="112"/>
      <x:c r="AX113" s="112"/>
      <x:c r="AY113" s="112"/>
      <x:c r="AZ113" s="112"/>
      <x:c r="BA113" s="162"/>
      <x:c r="BB113" s="112"/>
      <x:c r="BC113" s="112"/>
      <x:c r="BD113" s="112"/>
      <x:c r="BE113" s="112"/>
      <x:c r="BF113" s="112"/>
      <x:c r="BG113" s="112"/>
      <x:c r="BH113" s="112"/>
      <x:c r="BI113" s="112"/>
      <x:c r="BJ113" s="162"/>
      <x:c r="BK113" s="112"/>
      <x:c r="BL113" s="162"/>
      <x:c r="BM113" s="112"/>
      <x:c r="BN113" s="162"/>
      <x:c r="BO113" s="112"/>
      <x:c r="BP113" s="162"/>
      <x:c r="BQ113" s="112"/>
      <x:c r="BR113" s="112"/>
      <x:c r="BS113" s="112"/>
      <x:c r="BT113" s="112"/>
      <x:c r="BU113" s="112"/>
      <x:c r="BV113" s="513" t="s">
        <x:v>1474</x:v>
      </x:c>
      <x:c r="BW113" s="112"/>
      <x:c r="BX113" s="112"/>
      <x:c r="BY113" s="162"/>
      <x:c r="BZ113" s="112"/>
      <x:c r="CA113" s="162"/>
      <x:c r="CB113" s="112"/>
      <x:c r="CC113" s="162"/>
      <x:c r="CD113" s="112"/>
      <x:c r="CE113" s="112"/>
      <x:c r="CF113" s="162"/>
      <x:c r="CG113" s="112"/>
      <x:c r="CH113" s="112"/>
      <x:c r="CI113" s="112"/>
      <x:c r="CJ113" s="112"/>
      <x:c r="CK113" s="112"/>
      <x:c r="CL113" s="112"/>
      <x:c r="CM113" s="112"/>
      <x:c r="CN113" s="112"/>
      <x:c r="CO113" s="112"/>
      <x:c r="CP113" s="162"/>
      <x:c r="CQ113" s="112"/>
      <x:c r="CR113" s="162"/>
      <x:c r="CS113" s="112"/>
      <x:c r="CT113" s="112"/>
      <x:c r="CU113" s="112"/>
      <x:c r="CV113" s="112"/>
      <x:c r="CW113" s="112"/>
      <x:c r="CX113" s="112"/>
      <x:c r="CY113" s="513" t="s">
        <x:v>1474</x:v>
      </x:c>
      <x:c r="CZ113" s="112"/>
      <x:c r="DA113" s="162"/>
      <x:c r="DB113" s="112"/>
      <x:c r="DC113" s="162"/>
      <x:c r="DD113" s="694"/>
      <x:c r="DE113" s="713"/>
      <x:c r="DF113" s="112"/>
      <x:c r="DG113" s="163"/>
    </x:row>
    <x:row r="114" spans="1:111" customHeight="1">
      <x:c r="A114" s="513" t="s">
        <x:v>1932</x:v>
      </x:c>
      <x:c r="B114" s="115"/>
      <x:c r="C114" s="162"/>
      <x:c r="D114" s="112"/>
      <x:c r="E114" s="162"/>
      <x:c r="F114" s="112"/>
      <x:c r="G114" s="162"/>
      <x:c r="H114" s="112"/>
      <x:c r="I114" s="162"/>
      <x:c r="J114" s="112"/>
      <x:c r="K114" s="112"/>
      <x:c r="L114" s="162"/>
      <x:c r="M114" s="112"/>
      <x:c r="N114" s="112"/>
      <x:c r="O114" s="112"/>
      <x:c r="P114" s="112"/>
      <x:c r="Q114" s="112"/>
      <x:c r="R114" s="162"/>
      <x:c r="S114" s="112"/>
      <x:c r="T114" s="162"/>
      <x:c r="U114" s="112"/>
      <x:c r="V114" s="162"/>
      <x:c r="W114" s="112"/>
      <x:c r="X114" s="112"/>
      <x:c r="Y114" s="112"/>
      <x:c r="Z114" s="112"/>
      <x:c r="AA114" s="112"/>
      <x:c r="AB114" s="112"/>
      <x:c r="AC114" s="112"/>
      <x:c r="AD114" s="112"/>
      <x:c r="AE114" s="112"/>
      <x:c r="AF114" s="112"/>
      <x:c r="AG114" s="112"/>
      <x:c r="AH114" s="112"/>
      <x:c r="AI114" s="112"/>
      <x:c r="AJ114" s="112"/>
      <x:c r="AK114" s="112"/>
      <x:c r="AL114" s="513" t="s">
        <x:v>1932</x:v>
      </x:c>
      <x:c r="AM114" s="112"/>
      <x:c r="AN114" s="162"/>
      <x:c r="AO114" s="112"/>
      <x:c r="AP114" s="112"/>
      <x:c r="AQ114" s="112"/>
      <x:c r="AR114" s="162"/>
      <x:c r="AS114" s="112"/>
      <x:c r="AT114" s="162"/>
      <x:c r="AU114" s="112"/>
      <x:c r="AV114" s="112"/>
      <x:c r="AW114" s="112"/>
      <x:c r="AX114" s="112"/>
      <x:c r="AY114" s="112"/>
      <x:c r="AZ114" s="112"/>
      <x:c r="BA114" s="162"/>
      <x:c r="BB114" s="112"/>
      <x:c r="BC114" s="112"/>
      <x:c r="BD114" s="112"/>
      <x:c r="BE114" s="112"/>
      <x:c r="BF114" s="112"/>
      <x:c r="BG114" s="112"/>
      <x:c r="BH114" s="112"/>
      <x:c r="BI114" s="112"/>
      <x:c r="BJ114" s="162"/>
      <x:c r="BK114" s="112"/>
      <x:c r="BL114" s="162"/>
      <x:c r="BM114" s="112"/>
      <x:c r="BN114" s="162"/>
      <x:c r="BO114" s="112"/>
      <x:c r="BP114" s="162"/>
      <x:c r="BQ114" s="112"/>
      <x:c r="BR114" s="112"/>
      <x:c r="BS114" s="112"/>
      <x:c r="BT114" s="112"/>
      <x:c r="BU114" s="112"/>
      <x:c r="BV114" s="513" t="s">
        <x:v>1932</x:v>
      </x:c>
      <x:c r="BW114" s="112"/>
      <x:c r="BX114" s="112"/>
      <x:c r="BY114" s="162"/>
      <x:c r="BZ114" s="112"/>
      <x:c r="CA114" s="162"/>
      <x:c r="CB114" s="112"/>
      <x:c r="CC114" s="162"/>
      <x:c r="CD114" s="112"/>
      <x:c r="CE114" s="112"/>
      <x:c r="CF114" s="162"/>
      <x:c r="CG114" s="112"/>
      <x:c r="CH114" s="112"/>
      <x:c r="CI114" s="112"/>
      <x:c r="CJ114" s="112"/>
      <x:c r="CK114" s="112"/>
      <x:c r="CL114" s="112"/>
      <x:c r="CM114" s="112"/>
      <x:c r="CN114" s="112"/>
      <x:c r="CO114" s="112"/>
      <x:c r="CP114" s="162"/>
      <x:c r="CQ114" s="112">
        <x:v>1</x:v>
      </x:c>
      <x:c r="CR114" s="162">
        <x:v>11</x:v>
      </x:c>
      <x:c r="CS114" s="112"/>
      <x:c r="CT114" s="112"/>
      <x:c r="CU114" s="112">
        <x:v>1</x:v>
      </x:c>
      <x:c r="CV114" s="112"/>
      <x:c r="CW114" s="112"/>
      <x:c r="CX114" s="112"/>
      <x:c r="CY114" s="513" t="s">
        <x:v>1932</x:v>
      </x:c>
      <x:c r="CZ114" s="112"/>
      <x:c r="DA114" s="162"/>
      <x:c r="DB114" s="112"/>
      <x:c r="DC114" s="162"/>
      <x:c r="DD114" s="694"/>
      <x:c r="DE114" s="713"/>
      <x:c r="DF114" s="112"/>
      <x:c r="DG114" s="163"/>
    </x:row>
    <x:row r="115" spans="1:111" customHeight="1">
      <x:c r="A115" s="726" t="s">
        <x:v>2234</x:v>
      </x:c>
      <x:c r="B115" s="703"/>
      <x:c r="C115" s="621"/>
      <x:c r="D115" s="548"/>
      <x:c r="E115" s="621"/>
      <x:c r="F115" s="548"/>
      <x:c r="G115" s="621"/>
      <x:c r="H115" s="548"/>
      <x:c r="I115" s="621"/>
      <x:c r="J115" s="548">
        <x:v>1</x:v>
      </x:c>
      <x:c r="K115" s="548"/>
      <x:c r="L115" s="621"/>
      <x:c r="M115" s="548"/>
      <x:c r="N115" s="548"/>
      <x:c r="O115" s="548"/>
      <x:c r="P115" s="548"/>
      <x:c r="Q115" s="548"/>
      <x:c r="R115" s="621"/>
      <x:c r="S115" s="548"/>
      <x:c r="T115" s="621"/>
      <x:c r="U115" s="548"/>
      <x:c r="V115" s="621"/>
      <x:c r="W115" s="548"/>
      <x:c r="X115" s="548">
        <x:v>12</x:v>
      </x:c>
      <x:c r="Y115" s="548"/>
      <x:c r="Z115" s="548"/>
      <x:c r="AA115" s="548"/>
      <x:c r="AB115" s="548"/>
      <x:c r="AC115" s="548"/>
      <x:c r="AD115" s="548"/>
      <x:c r="AE115" s="548"/>
      <x:c r="AF115" s="548"/>
      <x:c r="AG115" s="548"/>
      <x:c r="AH115" s="548"/>
      <x:c r="AI115" s="548"/>
      <x:c r="AJ115" s="548"/>
      <x:c r="AK115" s="548"/>
      <x:c r="AL115" s="726" t="s">
        <x:v>2234</x:v>
      </x:c>
      <x:c r="AM115" s="548"/>
      <x:c r="AN115" s="621"/>
      <x:c r="AO115" s="548"/>
      <x:c r="AP115" s="548"/>
      <x:c r="AQ115" s="548"/>
      <x:c r="AR115" s="621"/>
      <x:c r="AS115" s="548"/>
      <x:c r="AT115" s="621"/>
      <x:c r="AU115" s="548"/>
      <x:c r="AV115" s="548"/>
      <x:c r="AW115" s="548"/>
      <x:c r="AX115" s="548"/>
      <x:c r="AY115" s="548"/>
      <x:c r="AZ115" s="548"/>
      <x:c r="BA115" s="621"/>
      <x:c r="BB115" s="548"/>
      <x:c r="BC115" s="548"/>
      <x:c r="BD115" s="548"/>
      <x:c r="BE115" s="548">
        <x:v>1</x:v>
      </x:c>
      <x:c r="BF115" s="548">
        <x:v>7</x:v>
      </x:c>
      <x:c r="BG115" s="548"/>
      <x:c r="BH115" s="548"/>
      <x:c r="BI115" s="548"/>
      <x:c r="BJ115" s="621"/>
      <x:c r="BK115" s="548"/>
      <x:c r="BL115" s="621"/>
      <x:c r="BM115" s="548"/>
      <x:c r="BN115" s="621"/>
      <x:c r="BO115" s="548"/>
      <x:c r="BP115" s="621"/>
      <x:c r="BQ115" s="548"/>
      <x:c r="BR115" s="548"/>
      <x:c r="BS115" s="548"/>
      <x:c r="BT115" s="548"/>
      <x:c r="BU115" s="548"/>
      <x:c r="BV115" s="726" t="s">
        <x:v>2234</x:v>
      </x:c>
      <x:c r="BW115" s="548"/>
      <x:c r="BX115" s="548"/>
      <x:c r="BY115" s="621"/>
      <x:c r="BZ115" s="548"/>
      <x:c r="CA115" s="621"/>
      <x:c r="CB115" s="548"/>
      <x:c r="CC115" s="621"/>
      <x:c r="CD115" s="548"/>
      <x:c r="CE115" s="548"/>
      <x:c r="CF115" s="621"/>
      <x:c r="CG115" s="548"/>
      <x:c r="CH115" s="548"/>
      <x:c r="CI115" s="548"/>
      <x:c r="CJ115" s="548">
        <x:v>1</x:v>
      </x:c>
      <x:c r="CK115" s="548"/>
      <x:c r="CL115" s="548">
        <x:v>1</x:v>
      </x:c>
      <x:c r="CM115" s="548"/>
      <x:c r="CN115" s="548"/>
      <x:c r="CO115" s="548"/>
      <x:c r="CP115" s="621"/>
      <x:c r="CQ115" s="548">
        <x:v>1</x:v>
      </x:c>
      <x:c r="CR115" s="621">
        <x:v>74</x:v>
      </x:c>
      <x:c r="CS115" s="548"/>
      <x:c r="CT115" s="548">
        <x:v>1</x:v>
      </x:c>
      <x:c r="CU115" s="548"/>
      <x:c r="CV115" s="548"/>
      <x:c r="CW115" s="548"/>
      <x:c r="CX115" s="548"/>
      <x:c r="CY115" s="726" t="s">
        <x:v>2234</x:v>
      </x:c>
      <x:c r="CZ115" s="548"/>
      <x:c r="DA115" s="621"/>
      <x:c r="DB115" s="548"/>
      <x:c r="DC115" s="621"/>
      <x:c r="DD115" s="750"/>
      <x:c r="DE115" s="751"/>
      <x:c r="DF115" s="548"/>
      <x:c r="DG115" s="704"/>
    </x:row>
    <x:row r="116" spans="1:103" customHeight="1">
      <x:c r="A116" s="15"/>
      <x:c r="B116" s="13"/>
      <x:c r="C116" s="14"/>
      <x:c r="D116" s="13"/>
      <x:c r="E116" s="14"/>
      <x:c r="F116" s="13"/>
      <x:c r="G116" s="14"/>
      <x:c r="H116" s="13"/>
      <x:c r="I116" s="14"/>
      <x:c r="J116" s="13"/>
      <x:c r="K116" s="13"/>
      <x:c r="L116" s="14"/>
      <x:c r="M116" s="13"/>
      <x:c r="N116" s="13"/>
      <x:c r="O116" s="13"/>
      <x:c r="P116" s="13"/>
      <x:c r="Q116" s="13"/>
      <x:c r="R116" s="14"/>
      <x:c r="S116" s="13"/>
      <x:c r="T116" s="14"/>
      <x:c r="U116" s="13"/>
      <x:c r="V116" s="14"/>
      <x:c r="W116" s="13"/>
      <x:c r="X116" s="13"/>
      <x:c r="Y116" s="13"/>
      <x:c r="Z116" s="13"/>
      <x:c r="AA116" s="13"/>
      <x:c r="AB116" s="13"/>
      <x:c r="AC116" s="13"/>
      <x:c r="AD116" s="13"/>
      <x:c r="AE116" s="13"/>
      <x:c r="AF116" s="13"/>
      <x:c r="AG116" s="13"/>
      <x:c r="AH116" s="13"/>
      <x:c r="AI116" s="13"/>
      <x:c r="AJ116" s="13"/>
      <x:c r="AK116" s="55"/>
      <x:c r="AL116" s="13"/>
      <x:c r="AM116" s="13"/>
      <x:c r="AN116" s="14"/>
      <x:c r="AO116" s="13"/>
      <x:c r="AP116" s="13"/>
      <x:c r="AQ116" s="13"/>
      <x:c r="AR116" s="14"/>
      <x:c r="AS116" s="13"/>
      <x:c r="AT116" s="14"/>
      <x:c r="AU116" s="13"/>
      <x:c r="AV116" s="13"/>
      <x:c r="AW116" s="13"/>
      <x:c r="AX116" s="13"/>
      <x:c r="AY116" s="13"/>
      <x:c r="AZ116" s="13"/>
      <x:c r="BA116" s="14"/>
      <x:c r="BB116" s="13"/>
      <x:c r="BC116" s="13"/>
      <x:c r="BD116" s="13"/>
      <x:c r="BE116" s="13"/>
      <x:c r="BF116" s="13"/>
      <x:c r="BG116" s="13"/>
      <x:c r="BH116" s="13"/>
      <x:c r="BI116" s="13"/>
      <x:c r="BJ116" s="14"/>
      <x:c r="BK116" s="13"/>
      <x:c r="BL116" s="14"/>
      <x:c r="BM116" s="13"/>
      <x:c r="BN116" s="14"/>
      <x:c r="BO116" s="13"/>
      <x:c r="BP116" s="14"/>
      <x:c r="BQ116" s="13"/>
      <x:c r="BR116" s="13"/>
      <x:c r="BS116" s="13"/>
      <x:c r="BT116" s="13"/>
      <x:c r="BU116" s="55"/>
      <x:c r="BV116" s="13"/>
      <x:c r="BW116" s="13"/>
      <x:c r="BX116" s="13"/>
      <x:c r="BY116" s="14"/>
      <x:c r="BZ116" s="13"/>
      <x:c r="CA116" s="14"/>
      <x:c r="CB116" s="13"/>
      <x:c r="CC116" s="14"/>
      <x:c r="CD116" s="13"/>
      <x:c r="CE116" s="13"/>
      <x:c r="CF116" s="14"/>
      <x:c r="CG116" s="13"/>
      <x:c r="CH116" s="13"/>
      <x:c r="CI116" s="13"/>
      <x:c r="CJ116" s="13"/>
      <x:c r="CK116" s="13"/>
      <x:c r="CL116" s="13"/>
      <x:c r="CM116" s="13"/>
      <x:c r="CN116" s="13"/>
      <x:c r="CO116" s="13"/>
      <x:c r="CP116" s="14"/>
      <x:c r="CQ116" s="13"/>
      <x:c r="CR116" s="14"/>
      <x:c r="CS116" s="13"/>
      <x:c r="CT116" s="13"/>
      <x:c r="CU116" s="13"/>
      <x:c r="CV116" s="13"/>
      <x:c r="CW116" s="13"/>
      <x:c r="CY116" s="13"/>
    </x:row>
    <x:row r="117" spans="1:103" customHeight="1">
      <x:c r="A117" s="15"/>
      <x:c r="B117" s="13"/>
      <x:c r="C117" s="14"/>
      <x:c r="D117" s="13"/>
      <x:c r="E117" s="14"/>
      <x:c r="F117" s="13"/>
      <x:c r="G117" s="14"/>
      <x:c r="H117" s="13"/>
      <x:c r="I117" s="14"/>
      <x:c r="J117" s="13"/>
      <x:c r="K117" s="13"/>
      <x:c r="L117" s="14"/>
      <x:c r="M117" s="13"/>
      <x:c r="N117" s="13"/>
      <x:c r="O117" s="13"/>
      <x:c r="P117" s="13"/>
      <x:c r="Q117" s="13"/>
      <x:c r="R117" s="14"/>
      <x:c r="S117" s="13"/>
      <x:c r="T117" s="14"/>
      <x:c r="U117" s="13"/>
      <x:c r="V117" s="14"/>
      <x:c r="W117" s="13"/>
      <x:c r="X117" s="13"/>
      <x:c r="Y117" s="13"/>
      <x:c r="Z117" s="13"/>
      <x:c r="AA117" s="13"/>
      <x:c r="AB117" s="13"/>
      <x:c r="AC117" s="13"/>
      <x:c r="AD117" s="13"/>
      <x:c r="AE117" s="13"/>
      <x:c r="AF117" s="13"/>
      <x:c r="AG117" s="13"/>
      <x:c r="AH117" s="13"/>
      <x:c r="AI117" s="13"/>
      <x:c r="AJ117" s="13"/>
      <x:c r="AK117" s="55"/>
      <x:c r="AL117" s="13"/>
      <x:c r="AM117" s="13"/>
      <x:c r="AN117" s="14"/>
      <x:c r="AO117" s="13"/>
      <x:c r="AP117" s="13"/>
      <x:c r="AQ117" s="13"/>
      <x:c r="AR117" s="14"/>
      <x:c r="AS117" s="13"/>
      <x:c r="AT117" s="14"/>
      <x:c r="AU117" s="13"/>
      <x:c r="AV117" s="13"/>
      <x:c r="AW117" s="13"/>
      <x:c r="AX117" s="13"/>
      <x:c r="AY117" s="13"/>
      <x:c r="AZ117" s="13"/>
      <x:c r="BA117" s="14"/>
      <x:c r="BB117" s="13"/>
      <x:c r="BC117" s="13"/>
      <x:c r="BD117" s="13"/>
      <x:c r="BE117" s="13"/>
      <x:c r="BF117" s="13"/>
      <x:c r="BG117" s="13"/>
      <x:c r="BH117" s="13"/>
      <x:c r="BI117" s="13"/>
      <x:c r="BJ117" s="14"/>
      <x:c r="BK117" s="13"/>
      <x:c r="BL117" s="14"/>
      <x:c r="BM117" s="13"/>
      <x:c r="BN117" s="14"/>
      <x:c r="BO117" s="13"/>
      <x:c r="BP117" s="14"/>
      <x:c r="BQ117" s="13"/>
      <x:c r="BR117" s="13"/>
      <x:c r="BS117" s="13"/>
      <x:c r="BT117" s="13"/>
      <x:c r="BU117" s="55"/>
      <x:c r="BV117" s="13"/>
      <x:c r="BW117" s="13"/>
      <x:c r="BX117" s="13"/>
      <x:c r="BY117" s="14"/>
      <x:c r="BZ117" s="13"/>
      <x:c r="CA117" s="14"/>
      <x:c r="CB117" s="13"/>
      <x:c r="CC117" s="14"/>
      <x:c r="CD117" s="13"/>
      <x:c r="CE117" s="13"/>
      <x:c r="CF117" s="14"/>
      <x:c r="CG117" s="13"/>
      <x:c r="CH117" s="13"/>
      <x:c r="CI117" s="13"/>
      <x:c r="CJ117" s="13"/>
      <x:c r="CK117" s="13"/>
      <x:c r="CL117" s="13"/>
      <x:c r="CM117" s="13"/>
      <x:c r="CN117" s="13"/>
      <x:c r="CO117" s="13"/>
      <x:c r="CP117" s="14"/>
      <x:c r="CQ117" s="13"/>
      <x:c r="CR117" s="14"/>
      <x:c r="CS117" s="13"/>
      <x:c r="CT117" s="13"/>
      <x:c r="CU117" s="13"/>
      <x:c r="CV117" s="13"/>
      <x:c r="CW117" s="13"/>
      <x:c r="CY117" s="13"/>
    </x:row>
    <x:row r="118" spans="1:103" customHeight="1">
      <x:c r="A118" s="15"/>
      <x:c r="B118" s="13"/>
      <x:c r="C118" s="14"/>
      <x:c r="D118" s="13"/>
      <x:c r="E118" s="14"/>
      <x:c r="F118" s="13"/>
      <x:c r="G118" s="14"/>
      <x:c r="H118" s="13"/>
      <x:c r="I118" s="14"/>
      <x:c r="J118" s="13"/>
      <x:c r="K118" s="13"/>
      <x:c r="L118" s="14"/>
      <x:c r="M118" s="13"/>
      <x:c r="N118" s="13"/>
      <x:c r="O118" s="13"/>
      <x:c r="P118" s="13"/>
      <x:c r="Q118" s="13"/>
      <x:c r="R118" s="14"/>
      <x:c r="S118" s="13"/>
      <x:c r="T118" s="14"/>
      <x:c r="U118" s="13"/>
      <x:c r="V118" s="14"/>
      <x:c r="W118" s="13"/>
      <x:c r="X118" s="13"/>
      <x:c r="Y118" s="13"/>
      <x:c r="Z118" s="13"/>
      <x:c r="AA118" s="13"/>
      <x:c r="AB118" s="13"/>
      <x:c r="AC118" s="13"/>
      <x:c r="AD118" s="13"/>
      <x:c r="AE118" s="13"/>
      <x:c r="AF118" s="13"/>
      <x:c r="AG118" s="13"/>
      <x:c r="AH118" s="13"/>
      <x:c r="AI118" s="13"/>
      <x:c r="AJ118" s="13"/>
      <x:c r="AK118" s="55"/>
      <x:c r="AL118" s="13"/>
      <x:c r="AM118" s="13"/>
      <x:c r="AN118" s="14"/>
      <x:c r="AO118" s="13"/>
      <x:c r="AP118" s="13"/>
      <x:c r="AQ118" s="13"/>
      <x:c r="AR118" s="14"/>
      <x:c r="AS118" s="13"/>
      <x:c r="AT118" s="14"/>
      <x:c r="AU118" s="13"/>
      <x:c r="AV118" s="13"/>
      <x:c r="AW118" s="13"/>
      <x:c r="AX118" s="13"/>
      <x:c r="AY118" s="13"/>
      <x:c r="AZ118" s="13"/>
      <x:c r="BA118" s="14"/>
      <x:c r="BB118" s="13"/>
      <x:c r="BC118" s="13"/>
      <x:c r="BD118" s="13"/>
      <x:c r="BE118" s="13"/>
      <x:c r="BF118" s="13"/>
      <x:c r="BG118" s="13"/>
      <x:c r="BH118" s="13"/>
      <x:c r="BI118" s="13"/>
      <x:c r="BJ118" s="14"/>
      <x:c r="BK118" s="13"/>
      <x:c r="BL118" s="14"/>
      <x:c r="BM118" s="13"/>
      <x:c r="BN118" s="14"/>
      <x:c r="BO118" s="13"/>
      <x:c r="BP118" s="14"/>
      <x:c r="BQ118" s="13"/>
      <x:c r="BR118" s="13"/>
      <x:c r="BS118" s="13"/>
      <x:c r="BT118" s="13"/>
      <x:c r="BU118" s="55"/>
      <x:c r="BV118" s="13"/>
      <x:c r="BW118" s="13"/>
      <x:c r="BX118" s="13"/>
      <x:c r="BY118" s="14"/>
      <x:c r="BZ118" s="13"/>
      <x:c r="CA118" s="14"/>
      <x:c r="CB118" s="13"/>
      <x:c r="CC118" s="14"/>
      <x:c r="CD118" s="13"/>
      <x:c r="CE118" s="13"/>
      <x:c r="CF118" s="14"/>
      <x:c r="CG118" s="13"/>
      <x:c r="CH118" s="13"/>
      <x:c r="CI118" s="13"/>
      <x:c r="CJ118" s="13"/>
      <x:c r="CK118" s="13"/>
      <x:c r="CL118" s="13"/>
      <x:c r="CM118" s="13"/>
      <x:c r="CN118" s="13"/>
      <x:c r="CO118" s="13"/>
      <x:c r="CP118" s="14"/>
      <x:c r="CQ118" s="13"/>
      <x:c r="CR118" s="14"/>
      <x:c r="CS118" s="13"/>
      <x:c r="CT118" s="13"/>
      <x:c r="CU118" s="13"/>
      <x:c r="CV118" s="13"/>
      <x:c r="CW118" s="13"/>
      <x:c r="CY118" s="13"/>
    </x:row>
    <x:row r="119" spans="1:103" customHeight="1">
      <x:c r="A119" s="15"/>
      <x:c r="B119" s="13"/>
      <x:c r="C119" s="14"/>
      <x:c r="D119" s="13"/>
      <x:c r="E119" s="14"/>
      <x:c r="F119" s="13"/>
      <x:c r="G119" s="14"/>
      <x:c r="H119" s="13"/>
      <x:c r="I119" s="14"/>
      <x:c r="J119" s="13"/>
      <x:c r="K119" s="13"/>
      <x:c r="L119" s="14"/>
      <x:c r="M119" s="13"/>
      <x:c r="N119" s="13"/>
      <x:c r="O119" s="13"/>
      <x:c r="P119" s="13"/>
      <x:c r="Q119" s="13"/>
      <x:c r="R119" s="14"/>
      <x:c r="S119" s="13"/>
      <x:c r="T119" s="14"/>
      <x:c r="U119" s="13"/>
      <x:c r="V119" s="14"/>
      <x:c r="W119" s="13"/>
      <x:c r="X119" s="13"/>
      <x:c r="Y119" s="13"/>
      <x:c r="Z119" s="13"/>
      <x:c r="AA119" s="13"/>
      <x:c r="AB119" s="13"/>
      <x:c r="AC119" s="13"/>
      <x:c r="AD119" s="13"/>
      <x:c r="AE119" s="13"/>
      <x:c r="AF119" s="13"/>
      <x:c r="AG119" s="13"/>
      <x:c r="AH119" s="13"/>
      <x:c r="AI119" s="13"/>
      <x:c r="AJ119" s="13"/>
      <x:c r="AK119" s="55"/>
      <x:c r="AL119" s="13"/>
      <x:c r="AM119" s="13"/>
      <x:c r="AN119" s="14"/>
      <x:c r="AO119" s="13"/>
      <x:c r="AP119" s="13"/>
      <x:c r="AQ119" s="13"/>
      <x:c r="AR119" s="14"/>
      <x:c r="AS119" s="13"/>
      <x:c r="AT119" s="14"/>
      <x:c r="AU119" s="13"/>
      <x:c r="AV119" s="13"/>
      <x:c r="AW119" s="13"/>
      <x:c r="AX119" s="13"/>
      <x:c r="AY119" s="13"/>
      <x:c r="AZ119" s="13"/>
      <x:c r="BA119" s="14"/>
      <x:c r="BB119" s="13"/>
      <x:c r="BC119" s="13"/>
      <x:c r="BD119" s="13"/>
      <x:c r="BE119" s="13"/>
      <x:c r="BF119" s="13"/>
      <x:c r="BG119" s="13"/>
      <x:c r="BH119" s="13"/>
      <x:c r="BI119" s="13"/>
      <x:c r="BJ119" s="14"/>
      <x:c r="BK119" s="13"/>
      <x:c r="BL119" s="14"/>
      <x:c r="BM119" s="13"/>
      <x:c r="BN119" s="14"/>
      <x:c r="BO119" s="13"/>
      <x:c r="BP119" s="14"/>
      <x:c r="BQ119" s="13"/>
      <x:c r="BR119" s="13"/>
      <x:c r="BS119" s="13"/>
      <x:c r="BT119" s="13"/>
      <x:c r="BU119" s="55"/>
      <x:c r="BV119" s="13"/>
      <x:c r="BW119" s="13"/>
      <x:c r="BX119" s="13"/>
      <x:c r="BY119" s="14"/>
      <x:c r="BZ119" s="13"/>
      <x:c r="CA119" s="14"/>
      <x:c r="CB119" s="13"/>
      <x:c r="CC119" s="14"/>
      <x:c r="CD119" s="13"/>
      <x:c r="CE119" s="13"/>
      <x:c r="CF119" s="14"/>
      <x:c r="CG119" s="13"/>
      <x:c r="CH119" s="13"/>
      <x:c r="CI119" s="13"/>
      <x:c r="CJ119" s="13"/>
      <x:c r="CK119" s="13"/>
      <x:c r="CL119" s="13"/>
      <x:c r="CM119" s="13"/>
      <x:c r="CN119" s="13"/>
      <x:c r="CO119" s="13"/>
      <x:c r="CP119" s="14"/>
      <x:c r="CQ119" s="13"/>
      <x:c r="CR119" s="14"/>
      <x:c r="CS119" s="13"/>
      <x:c r="CT119" s="13"/>
      <x:c r="CU119" s="13"/>
      <x:c r="CV119" s="13"/>
      <x:c r="CW119" s="13"/>
      <x:c r="CY119" s="13"/>
    </x:row>
    <x:row r="120" spans="1:103" customHeight="1">
      <x:c r="A120" s="15"/>
      <x:c r="B120" s="13"/>
      <x:c r="C120" s="14"/>
      <x:c r="D120" s="13"/>
      <x:c r="E120" s="14"/>
      <x:c r="F120" s="13"/>
      <x:c r="G120" s="14"/>
      <x:c r="H120" s="13"/>
      <x:c r="I120" s="14"/>
      <x:c r="J120" s="13"/>
      <x:c r="K120" s="13"/>
      <x:c r="L120" s="14"/>
      <x:c r="M120" s="13"/>
      <x:c r="N120" s="13"/>
      <x:c r="O120" s="13"/>
      <x:c r="P120" s="13"/>
      <x:c r="Q120" s="13"/>
      <x:c r="R120" s="14"/>
      <x:c r="S120" s="13"/>
      <x:c r="T120" s="14"/>
      <x:c r="U120" s="13"/>
      <x:c r="V120" s="14"/>
      <x:c r="W120" s="13"/>
      <x:c r="X120" s="13"/>
      <x:c r="Y120" s="13"/>
      <x:c r="Z120" s="13"/>
      <x:c r="AA120" s="13"/>
      <x:c r="AB120" s="13"/>
      <x:c r="AC120" s="13"/>
      <x:c r="AD120" s="13"/>
      <x:c r="AE120" s="13"/>
      <x:c r="AF120" s="13"/>
      <x:c r="AG120" s="13"/>
      <x:c r="AH120" s="13"/>
      <x:c r="AI120" s="13"/>
      <x:c r="AJ120" s="13"/>
      <x:c r="AK120" s="55"/>
      <x:c r="AL120" s="13"/>
      <x:c r="AM120" s="13"/>
      <x:c r="AN120" s="14"/>
      <x:c r="AO120" s="13"/>
      <x:c r="AP120" s="13"/>
      <x:c r="AQ120" s="13"/>
      <x:c r="AR120" s="14"/>
      <x:c r="AS120" s="13"/>
      <x:c r="AT120" s="14"/>
      <x:c r="AU120" s="13"/>
      <x:c r="AV120" s="13"/>
      <x:c r="AW120" s="13"/>
      <x:c r="AX120" s="13"/>
      <x:c r="AY120" s="13"/>
      <x:c r="AZ120" s="13"/>
      <x:c r="BA120" s="14"/>
      <x:c r="BB120" s="13"/>
      <x:c r="BC120" s="13"/>
      <x:c r="BD120" s="13"/>
      <x:c r="BE120" s="13"/>
      <x:c r="BF120" s="13"/>
      <x:c r="BG120" s="13"/>
      <x:c r="BH120" s="13"/>
      <x:c r="BI120" s="13"/>
      <x:c r="BJ120" s="14"/>
      <x:c r="BK120" s="13"/>
      <x:c r="BL120" s="14"/>
      <x:c r="BM120" s="13"/>
      <x:c r="BN120" s="14"/>
      <x:c r="BO120" s="13"/>
      <x:c r="BP120" s="14"/>
      <x:c r="BQ120" s="13"/>
      <x:c r="BR120" s="13"/>
      <x:c r="BS120" s="13"/>
      <x:c r="BT120" s="13"/>
      <x:c r="BU120" s="55"/>
      <x:c r="BV120" s="13"/>
      <x:c r="BW120" s="13"/>
      <x:c r="BX120" s="13"/>
      <x:c r="BY120" s="14"/>
      <x:c r="BZ120" s="13"/>
      <x:c r="CA120" s="14"/>
      <x:c r="CB120" s="13"/>
      <x:c r="CC120" s="14"/>
      <x:c r="CD120" s="13"/>
      <x:c r="CE120" s="13"/>
      <x:c r="CF120" s="14"/>
      <x:c r="CG120" s="13"/>
      <x:c r="CH120" s="13"/>
      <x:c r="CI120" s="13"/>
      <x:c r="CJ120" s="13"/>
      <x:c r="CK120" s="13"/>
      <x:c r="CL120" s="13"/>
      <x:c r="CM120" s="13"/>
      <x:c r="CN120" s="13"/>
      <x:c r="CO120" s="13"/>
      <x:c r="CP120" s="14"/>
      <x:c r="CQ120" s="13"/>
      <x:c r="CR120" s="14"/>
      <x:c r="CS120" s="13"/>
      <x:c r="CT120" s="13"/>
      <x:c r="CU120" s="13"/>
      <x:c r="CV120" s="13"/>
      <x:c r="CW120" s="13"/>
      <x:c r="CY120" s="13"/>
    </x:row>
    <x:row r="121" spans="1:103" customHeight="1">
      <x:c r="A121" s="15"/>
      <x:c r="B121" s="13"/>
      <x:c r="C121" s="14"/>
      <x:c r="D121" s="13"/>
      <x:c r="E121" s="14"/>
      <x:c r="F121" s="13"/>
      <x:c r="G121" s="14"/>
      <x:c r="H121" s="13"/>
      <x:c r="I121" s="14"/>
      <x:c r="J121" s="13"/>
      <x:c r="K121" s="13"/>
      <x:c r="L121" s="14"/>
      <x:c r="M121" s="13"/>
      <x:c r="N121" s="13"/>
      <x:c r="O121" s="13"/>
      <x:c r="P121" s="13"/>
      <x:c r="Q121" s="13"/>
      <x:c r="R121" s="14"/>
      <x:c r="S121" s="13"/>
      <x:c r="T121" s="14"/>
      <x:c r="U121" s="13"/>
      <x:c r="V121" s="14"/>
      <x:c r="W121" s="13"/>
      <x:c r="X121" s="13"/>
      <x:c r="Y121" s="13"/>
      <x:c r="Z121" s="13"/>
      <x:c r="AA121" s="13"/>
      <x:c r="AB121" s="13"/>
      <x:c r="AC121" s="13"/>
      <x:c r="AD121" s="13"/>
      <x:c r="AE121" s="13"/>
      <x:c r="AF121" s="13"/>
      <x:c r="AG121" s="13"/>
      <x:c r="AH121" s="13"/>
      <x:c r="AI121" s="13"/>
      <x:c r="AJ121" s="13"/>
      <x:c r="AK121" s="55"/>
      <x:c r="AL121" s="13"/>
      <x:c r="AM121" s="13"/>
      <x:c r="AN121" s="14"/>
      <x:c r="AO121" s="13"/>
      <x:c r="AP121" s="13"/>
      <x:c r="AQ121" s="13"/>
      <x:c r="AR121" s="14"/>
      <x:c r="AS121" s="13"/>
      <x:c r="AT121" s="14"/>
      <x:c r="AU121" s="13"/>
      <x:c r="AV121" s="13"/>
      <x:c r="AW121" s="13"/>
      <x:c r="AX121" s="13"/>
      <x:c r="AY121" s="13"/>
      <x:c r="AZ121" s="13"/>
      <x:c r="BA121" s="14"/>
      <x:c r="BB121" s="13"/>
      <x:c r="BC121" s="13"/>
      <x:c r="BD121" s="13"/>
      <x:c r="BE121" s="13"/>
      <x:c r="BF121" s="13"/>
      <x:c r="BG121" s="13"/>
      <x:c r="BH121" s="13"/>
      <x:c r="BI121" s="13"/>
      <x:c r="BJ121" s="14"/>
      <x:c r="BK121" s="13"/>
      <x:c r="BL121" s="14"/>
      <x:c r="BM121" s="13"/>
      <x:c r="BN121" s="14"/>
      <x:c r="BO121" s="13"/>
      <x:c r="BP121" s="14"/>
      <x:c r="BQ121" s="13"/>
      <x:c r="BR121" s="13"/>
      <x:c r="BS121" s="13"/>
      <x:c r="BT121" s="13"/>
      <x:c r="BU121" s="55"/>
      <x:c r="BV121" s="13"/>
      <x:c r="BW121" s="13"/>
      <x:c r="BX121" s="13"/>
      <x:c r="BY121" s="14"/>
      <x:c r="BZ121" s="13"/>
      <x:c r="CA121" s="14"/>
      <x:c r="CB121" s="13"/>
      <x:c r="CC121" s="14"/>
      <x:c r="CD121" s="13"/>
      <x:c r="CE121" s="13"/>
      <x:c r="CF121" s="14"/>
      <x:c r="CG121" s="13"/>
      <x:c r="CH121" s="13"/>
      <x:c r="CI121" s="13"/>
      <x:c r="CJ121" s="13"/>
      <x:c r="CK121" s="13"/>
      <x:c r="CL121" s="13"/>
      <x:c r="CM121" s="13"/>
      <x:c r="CN121" s="13"/>
      <x:c r="CO121" s="13"/>
      <x:c r="CP121" s="14"/>
      <x:c r="CQ121" s="13"/>
      <x:c r="CR121" s="14"/>
      <x:c r="CS121" s="13"/>
      <x:c r="CT121" s="13"/>
      <x:c r="CU121" s="13"/>
      <x:c r="CV121" s="13"/>
      <x:c r="CW121" s="13"/>
      <x:c r="CY121" s="13"/>
    </x:row>
    <x:row r="122" spans="1:103" customHeight="1">
      <x:c r="A122" s="15"/>
      <x:c r="B122" s="13"/>
      <x:c r="C122" s="14"/>
      <x:c r="D122" s="13"/>
      <x:c r="E122" s="14"/>
      <x:c r="F122" s="13"/>
      <x:c r="G122" s="14"/>
      <x:c r="H122" s="13"/>
      <x:c r="I122" s="14"/>
      <x:c r="J122" s="13"/>
      <x:c r="K122" s="13"/>
      <x:c r="L122" s="14"/>
      <x:c r="M122" s="13"/>
      <x:c r="N122" s="13"/>
      <x:c r="O122" s="13"/>
      <x:c r="P122" s="13"/>
      <x:c r="Q122" s="13"/>
      <x:c r="R122" s="14"/>
      <x:c r="S122" s="13"/>
      <x:c r="T122" s="14"/>
      <x:c r="U122" s="13"/>
      <x:c r="V122" s="14"/>
      <x:c r="W122" s="13"/>
      <x:c r="X122" s="13"/>
      <x:c r="Y122" s="13"/>
      <x:c r="Z122" s="13"/>
      <x:c r="AA122" s="13"/>
      <x:c r="AB122" s="13"/>
      <x:c r="AC122" s="13"/>
      <x:c r="AD122" s="13"/>
      <x:c r="AE122" s="13"/>
      <x:c r="AF122" s="13"/>
      <x:c r="AG122" s="13"/>
      <x:c r="AH122" s="13"/>
      <x:c r="AI122" s="13"/>
      <x:c r="AJ122" s="13"/>
      <x:c r="AK122" s="55"/>
      <x:c r="AL122" s="13"/>
      <x:c r="AM122" s="13"/>
      <x:c r="AN122" s="14"/>
      <x:c r="AO122" s="13"/>
      <x:c r="AP122" s="13"/>
      <x:c r="AQ122" s="13"/>
      <x:c r="AR122" s="14"/>
      <x:c r="AS122" s="13"/>
      <x:c r="AT122" s="14"/>
      <x:c r="AU122" s="13"/>
      <x:c r="AV122" s="13"/>
      <x:c r="AW122" s="13"/>
      <x:c r="AX122" s="13"/>
      <x:c r="AY122" s="13"/>
      <x:c r="AZ122" s="13"/>
      <x:c r="BA122" s="14"/>
      <x:c r="BB122" s="13"/>
      <x:c r="BC122" s="13"/>
      <x:c r="BD122" s="13"/>
      <x:c r="BE122" s="13"/>
      <x:c r="BF122" s="13"/>
      <x:c r="BG122" s="13"/>
      <x:c r="BH122" s="13"/>
      <x:c r="BI122" s="13"/>
      <x:c r="BJ122" s="14"/>
      <x:c r="BK122" s="13"/>
      <x:c r="BL122" s="14"/>
      <x:c r="BM122" s="13"/>
      <x:c r="BN122" s="14"/>
      <x:c r="BO122" s="13"/>
      <x:c r="BP122" s="14"/>
      <x:c r="BQ122" s="13"/>
      <x:c r="BR122" s="13"/>
      <x:c r="BS122" s="13"/>
      <x:c r="BT122" s="13"/>
      <x:c r="BU122" s="55"/>
      <x:c r="BV122" s="13"/>
      <x:c r="BW122" s="13"/>
      <x:c r="BX122" s="13"/>
      <x:c r="BY122" s="14"/>
      <x:c r="BZ122" s="13"/>
      <x:c r="CA122" s="14"/>
      <x:c r="CB122" s="13"/>
      <x:c r="CC122" s="14"/>
      <x:c r="CD122" s="13"/>
      <x:c r="CE122" s="13"/>
      <x:c r="CF122" s="14"/>
      <x:c r="CG122" s="13"/>
      <x:c r="CH122" s="13"/>
      <x:c r="CI122" s="13"/>
      <x:c r="CJ122" s="13"/>
      <x:c r="CK122" s="13"/>
      <x:c r="CL122" s="13"/>
      <x:c r="CM122" s="13"/>
      <x:c r="CN122" s="13"/>
      <x:c r="CO122" s="13"/>
      <x:c r="CP122" s="14"/>
      <x:c r="CQ122" s="13"/>
      <x:c r="CR122" s="14"/>
      <x:c r="CS122" s="13"/>
      <x:c r="CT122" s="13"/>
      <x:c r="CU122" s="13"/>
      <x:c r="CV122" s="13"/>
      <x:c r="CW122" s="13"/>
      <x:c r="CY122" s="13"/>
    </x:row>
    <x:row r="123" spans="1:103" customHeight="1">
      <x:c r="A123" s="15"/>
      <x:c r="B123" s="13"/>
      <x:c r="C123" s="14"/>
      <x:c r="D123" s="13"/>
      <x:c r="E123" s="14"/>
      <x:c r="F123" s="13"/>
      <x:c r="G123" s="14"/>
      <x:c r="H123" s="13"/>
      <x:c r="I123" s="14"/>
      <x:c r="J123" s="13"/>
      <x:c r="K123" s="13"/>
      <x:c r="L123" s="14"/>
      <x:c r="M123" s="13"/>
      <x:c r="N123" s="13"/>
      <x:c r="O123" s="13"/>
      <x:c r="P123" s="13"/>
      <x:c r="Q123" s="13"/>
      <x:c r="R123" s="14"/>
      <x:c r="S123" s="13"/>
      <x:c r="T123" s="14"/>
      <x:c r="U123" s="13"/>
      <x:c r="V123" s="14"/>
      <x:c r="W123" s="13"/>
      <x:c r="X123" s="13"/>
      <x:c r="Y123" s="13"/>
      <x:c r="Z123" s="13"/>
      <x:c r="AA123" s="13"/>
      <x:c r="AB123" s="13"/>
      <x:c r="AC123" s="13"/>
      <x:c r="AD123" s="13"/>
      <x:c r="AE123" s="13"/>
      <x:c r="AF123" s="13"/>
      <x:c r="AG123" s="13"/>
      <x:c r="AH123" s="13"/>
      <x:c r="AI123" s="13"/>
      <x:c r="AJ123" s="13"/>
      <x:c r="AK123" s="55"/>
      <x:c r="AL123" s="13"/>
      <x:c r="AM123" s="13"/>
      <x:c r="AN123" s="14"/>
      <x:c r="AO123" s="13"/>
      <x:c r="AP123" s="13"/>
      <x:c r="AQ123" s="13"/>
      <x:c r="AR123" s="14"/>
      <x:c r="AS123" s="13"/>
      <x:c r="AT123" s="14"/>
      <x:c r="AU123" s="13"/>
      <x:c r="AV123" s="13"/>
      <x:c r="AW123" s="13"/>
      <x:c r="AX123" s="13"/>
      <x:c r="AY123" s="13"/>
      <x:c r="AZ123" s="13"/>
      <x:c r="BA123" s="14"/>
      <x:c r="BB123" s="13"/>
      <x:c r="BC123" s="13"/>
      <x:c r="BD123" s="13"/>
      <x:c r="BE123" s="13"/>
      <x:c r="BF123" s="13"/>
      <x:c r="BG123" s="13"/>
      <x:c r="BH123" s="13"/>
      <x:c r="BI123" s="13"/>
      <x:c r="BJ123" s="14"/>
      <x:c r="BK123" s="13"/>
      <x:c r="BL123" s="14"/>
      <x:c r="BM123" s="13"/>
      <x:c r="BN123" s="14"/>
      <x:c r="BO123" s="13"/>
      <x:c r="BP123" s="14"/>
      <x:c r="BQ123" s="13"/>
      <x:c r="BR123" s="13"/>
      <x:c r="BS123" s="13"/>
      <x:c r="BT123" s="13"/>
      <x:c r="BU123" s="55"/>
      <x:c r="BV123" s="13"/>
      <x:c r="BW123" s="13"/>
      <x:c r="BX123" s="13"/>
      <x:c r="BY123" s="14"/>
      <x:c r="BZ123" s="13"/>
      <x:c r="CA123" s="14"/>
      <x:c r="CB123" s="13"/>
      <x:c r="CC123" s="14"/>
      <x:c r="CD123" s="13"/>
      <x:c r="CE123" s="13"/>
      <x:c r="CF123" s="14"/>
      <x:c r="CG123" s="13"/>
      <x:c r="CH123" s="13"/>
      <x:c r="CI123" s="13"/>
      <x:c r="CJ123" s="13"/>
      <x:c r="CK123" s="13"/>
      <x:c r="CL123" s="13"/>
      <x:c r="CM123" s="13"/>
      <x:c r="CN123" s="13"/>
      <x:c r="CO123" s="13"/>
      <x:c r="CP123" s="14"/>
      <x:c r="CQ123" s="13"/>
      <x:c r="CR123" s="14"/>
      <x:c r="CS123" s="13"/>
      <x:c r="CT123" s="13"/>
      <x:c r="CU123" s="13"/>
      <x:c r="CV123" s="13"/>
      <x:c r="CW123" s="13"/>
      <x:c r="CY123" s="13"/>
    </x:row>
    <x:row r="124" spans="1:103" customHeight="1">
      <x:c r="A124" s="15"/>
      <x:c r="B124" s="13"/>
      <x:c r="C124" s="14"/>
      <x:c r="D124" s="13"/>
      <x:c r="E124" s="14"/>
      <x:c r="F124" s="13"/>
      <x:c r="G124" s="14"/>
      <x:c r="H124" s="13"/>
      <x:c r="I124" s="14"/>
      <x:c r="J124" s="13"/>
      <x:c r="K124" s="13"/>
      <x:c r="L124" s="14"/>
      <x:c r="M124" s="13"/>
      <x:c r="N124" s="13"/>
      <x:c r="O124" s="13"/>
      <x:c r="P124" s="13"/>
      <x:c r="Q124" s="13"/>
      <x:c r="R124" s="14"/>
      <x:c r="S124" s="13"/>
      <x:c r="T124" s="14"/>
      <x:c r="U124" s="13"/>
      <x:c r="V124" s="14"/>
      <x:c r="W124" s="13"/>
      <x:c r="X124" s="13"/>
      <x:c r="Y124" s="13"/>
      <x:c r="Z124" s="13"/>
      <x:c r="AA124" s="13"/>
      <x:c r="AB124" s="13"/>
      <x:c r="AC124" s="13"/>
      <x:c r="AD124" s="13"/>
      <x:c r="AE124" s="13"/>
      <x:c r="AF124" s="13"/>
      <x:c r="AG124" s="13"/>
      <x:c r="AH124" s="13"/>
      <x:c r="AI124" s="13"/>
      <x:c r="AJ124" s="13"/>
      <x:c r="AK124" s="55"/>
      <x:c r="AL124" s="13"/>
      <x:c r="AM124" s="13"/>
      <x:c r="AN124" s="14"/>
      <x:c r="AO124" s="13"/>
      <x:c r="AP124" s="13"/>
      <x:c r="AQ124" s="13"/>
      <x:c r="AR124" s="14"/>
      <x:c r="AS124" s="13"/>
      <x:c r="AT124" s="14"/>
      <x:c r="AU124" s="13"/>
      <x:c r="AV124" s="13"/>
      <x:c r="AW124" s="13"/>
      <x:c r="AX124" s="13"/>
      <x:c r="AY124" s="13"/>
      <x:c r="AZ124" s="13"/>
      <x:c r="BA124" s="14"/>
      <x:c r="BB124" s="13"/>
      <x:c r="BC124" s="13"/>
      <x:c r="BD124" s="13"/>
      <x:c r="BE124" s="13"/>
      <x:c r="BF124" s="13"/>
      <x:c r="BG124" s="13"/>
      <x:c r="BH124" s="13"/>
      <x:c r="BI124" s="13"/>
      <x:c r="BJ124" s="14"/>
      <x:c r="BK124" s="13"/>
      <x:c r="BL124" s="14"/>
      <x:c r="BM124" s="13"/>
      <x:c r="BN124" s="14"/>
      <x:c r="BO124" s="13"/>
      <x:c r="BP124" s="14"/>
      <x:c r="BQ124" s="13"/>
      <x:c r="BR124" s="13"/>
      <x:c r="BS124" s="13"/>
      <x:c r="BT124" s="13"/>
      <x:c r="BU124" s="55"/>
      <x:c r="BV124" s="13"/>
      <x:c r="BW124" s="13"/>
      <x:c r="BX124" s="13"/>
      <x:c r="BY124" s="14"/>
      <x:c r="BZ124" s="13"/>
      <x:c r="CA124" s="14"/>
      <x:c r="CB124" s="13"/>
      <x:c r="CC124" s="14"/>
      <x:c r="CD124" s="13"/>
      <x:c r="CE124" s="13"/>
      <x:c r="CF124" s="14"/>
      <x:c r="CG124" s="13"/>
      <x:c r="CH124" s="13"/>
      <x:c r="CI124" s="13"/>
      <x:c r="CJ124" s="13"/>
      <x:c r="CK124" s="13"/>
      <x:c r="CL124" s="13"/>
      <x:c r="CM124" s="13"/>
      <x:c r="CN124" s="13"/>
      <x:c r="CO124" s="13"/>
      <x:c r="CP124" s="14"/>
      <x:c r="CQ124" s="13"/>
      <x:c r="CR124" s="14"/>
      <x:c r="CS124" s="13"/>
      <x:c r="CT124" s="13"/>
      <x:c r="CU124" s="13"/>
      <x:c r="CV124" s="13"/>
      <x:c r="CW124" s="13"/>
      <x:c r="CY124" s="13"/>
    </x:row>
    <x:row r="125" spans="1:103" customHeight="1">
      <x:c r="A125" s="15"/>
      <x:c r="B125" s="13"/>
      <x:c r="C125" s="14"/>
      <x:c r="D125" s="13"/>
      <x:c r="E125" s="14"/>
      <x:c r="F125" s="13"/>
      <x:c r="G125" s="14"/>
      <x:c r="H125" s="13"/>
      <x:c r="I125" s="14"/>
      <x:c r="J125" s="13"/>
      <x:c r="K125" s="13"/>
      <x:c r="L125" s="14"/>
      <x:c r="M125" s="13"/>
      <x:c r="N125" s="13"/>
      <x:c r="O125" s="13"/>
      <x:c r="P125" s="13"/>
      <x:c r="Q125" s="13"/>
      <x:c r="R125" s="14"/>
      <x:c r="S125" s="13"/>
      <x:c r="T125" s="14"/>
      <x:c r="U125" s="13"/>
      <x:c r="V125" s="14"/>
      <x:c r="W125" s="13"/>
      <x:c r="X125" s="13"/>
      <x:c r="Y125" s="13"/>
      <x:c r="Z125" s="13"/>
      <x:c r="AA125" s="13"/>
      <x:c r="AB125" s="13"/>
      <x:c r="AC125" s="13"/>
      <x:c r="AD125" s="13"/>
      <x:c r="AE125" s="13"/>
      <x:c r="AF125" s="13"/>
      <x:c r="AG125" s="13"/>
      <x:c r="AH125" s="13"/>
      <x:c r="AI125" s="13"/>
      <x:c r="AJ125" s="13"/>
      <x:c r="AK125" s="55"/>
      <x:c r="AL125" s="13"/>
      <x:c r="AM125" s="13"/>
      <x:c r="AN125" s="14"/>
      <x:c r="AO125" s="13"/>
      <x:c r="AP125" s="13"/>
      <x:c r="AQ125" s="13"/>
      <x:c r="AR125" s="14"/>
      <x:c r="AS125" s="13"/>
      <x:c r="AT125" s="14"/>
      <x:c r="AU125" s="13"/>
      <x:c r="AV125" s="13"/>
      <x:c r="AW125" s="13"/>
      <x:c r="AX125" s="13"/>
      <x:c r="AY125" s="13"/>
      <x:c r="AZ125" s="13"/>
      <x:c r="BA125" s="14"/>
      <x:c r="BB125" s="13"/>
      <x:c r="BC125" s="13"/>
      <x:c r="BD125" s="13"/>
      <x:c r="BE125" s="13"/>
      <x:c r="BF125" s="13"/>
      <x:c r="BG125" s="13"/>
      <x:c r="BH125" s="13"/>
      <x:c r="BI125" s="13"/>
      <x:c r="BJ125" s="14"/>
      <x:c r="BK125" s="13"/>
      <x:c r="BL125" s="14"/>
      <x:c r="BM125" s="13"/>
      <x:c r="BN125" s="14"/>
      <x:c r="BO125" s="13"/>
      <x:c r="BP125" s="14"/>
      <x:c r="BQ125" s="13"/>
      <x:c r="BR125" s="13"/>
      <x:c r="BS125" s="13"/>
      <x:c r="BT125" s="13"/>
      <x:c r="BU125" s="55"/>
      <x:c r="BV125" s="13"/>
      <x:c r="BW125" s="13"/>
      <x:c r="BX125" s="13"/>
      <x:c r="BY125" s="14"/>
      <x:c r="BZ125" s="13"/>
      <x:c r="CA125" s="14"/>
      <x:c r="CB125" s="13"/>
      <x:c r="CC125" s="14"/>
      <x:c r="CD125" s="13"/>
      <x:c r="CE125" s="13"/>
      <x:c r="CF125" s="14"/>
      <x:c r="CG125" s="13"/>
      <x:c r="CH125" s="13"/>
      <x:c r="CI125" s="13"/>
      <x:c r="CJ125" s="13"/>
      <x:c r="CK125" s="13"/>
      <x:c r="CL125" s="13"/>
      <x:c r="CM125" s="13"/>
      <x:c r="CN125" s="13"/>
      <x:c r="CO125" s="13"/>
      <x:c r="CP125" s="14"/>
      <x:c r="CQ125" s="13"/>
      <x:c r="CR125" s="14"/>
      <x:c r="CS125" s="13"/>
      <x:c r="CT125" s="13"/>
      <x:c r="CU125" s="13"/>
      <x:c r="CV125" s="13"/>
      <x:c r="CW125" s="13"/>
      <x:c r="CY125" s="13"/>
    </x:row>
    <x:row r="126" spans="1:103" customHeight="1">
      <x:c r="A126" s="15"/>
      <x:c r="B126" s="13"/>
      <x:c r="C126" s="14"/>
      <x:c r="D126" s="13"/>
      <x:c r="E126" s="14"/>
      <x:c r="F126" s="13"/>
      <x:c r="G126" s="14"/>
      <x:c r="H126" s="13"/>
      <x:c r="I126" s="14"/>
      <x:c r="J126" s="13"/>
      <x:c r="K126" s="13"/>
      <x:c r="L126" s="14"/>
      <x:c r="M126" s="13"/>
      <x:c r="N126" s="13"/>
      <x:c r="O126" s="13"/>
      <x:c r="P126" s="13"/>
      <x:c r="Q126" s="13"/>
      <x:c r="R126" s="14"/>
      <x:c r="S126" s="13"/>
      <x:c r="T126" s="14"/>
      <x:c r="U126" s="13"/>
      <x:c r="V126" s="14"/>
      <x:c r="W126" s="13"/>
      <x:c r="X126" s="13"/>
      <x:c r="Y126" s="13"/>
      <x:c r="Z126" s="13"/>
      <x:c r="AA126" s="13"/>
      <x:c r="AB126" s="13"/>
      <x:c r="AC126" s="13"/>
      <x:c r="AD126" s="13"/>
      <x:c r="AE126" s="13"/>
      <x:c r="AF126" s="13"/>
      <x:c r="AG126" s="13"/>
      <x:c r="AH126" s="13"/>
      <x:c r="AI126" s="13"/>
      <x:c r="AJ126" s="13"/>
      <x:c r="AK126" s="55"/>
      <x:c r="AL126" s="13"/>
      <x:c r="AM126" s="13"/>
      <x:c r="AN126" s="14"/>
      <x:c r="AO126" s="13"/>
      <x:c r="AP126" s="13"/>
      <x:c r="AQ126" s="13"/>
      <x:c r="AR126" s="14"/>
      <x:c r="AS126" s="13"/>
      <x:c r="AT126" s="14"/>
      <x:c r="AU126" s="13"/>
      <x:c r="AV126" s="13"/>
      <x:c r="AW126" s="13"/>
      <x:c r="AX126" s="13"/>
      <x:c r="AY126" s="13"/>
      <x:c r="AZ126" s="13"/>
      <x:c r="BA126" s="14"/>
      <x:c r="BB126" s="13"/>
      <x:c r="BC126" s="13"/>
      <x:c r="BD126" s="13"/>
      <x:c r="BE126" s="13"/>
      <x:c r="BF126" s="13"/>
      <x:c r="BG126" s="13"/>
      <x:c r="BH126" s="13"/>
      <x:c r="BI126" s="13"/>
      <x:c r="BJ126" s="14"/>
      <x:c r="BK126" s="13"/>
      <x:c r="BL126" s="14"/>
      <x:c r="BM126" s="13"/>
      <x:c r="BN126" s="14"/>
      <x:c r="BO126" s="13"/>
      <x:c r="BP126" s="14"/>
      <x:c r="BQ126" s="13"/>
      <x:c r="BR126" s="13"/>
      <x:c r="BS126" s="13"/>
      <x:c r="BT126" s="13"/>
      <x:c r="BU126" s="55"/>
      <x:c r="BV126" s="13"/>
      <x:c r="BW126" s="13"/>
      <x:c r="BX126" s="13"/>
      <x:c r="BY126" s="14"/>
      <x:c r="BZ126" s="13"/>
      <x:c r="CA126" s="14"/>
      <x:c r="CB126" s="13"/>
      <x:c r="CC126" s="14"/>
      <x:c r="CD126" s="13"/>
      <x:c r="CE126" s="13"/>
      <x:c r="CF126" s="14"/>
      <x:c r="CG126" s="13"/>
      <x:c r="CH126" s="13"/>
      <x:c r="CI126" s="13"/>
      <x:c r="CJ126" s="13"/>
      <x:c r="CK126" s="13"/>
      <x:c r="CL126" s="13"/>
      <x:c r="CM126" s="13"/>
      <x:c r="CN126" s="13"/>
      <x:c r="CO126" s="13"/>
      <x:c r="CP126" s="14"/>
      <x:c r="CQ126" s="13"/>
      <x:c r="CR126" s="14"/>
      <x:c r="CS126" s="13"/>
      <x:c r="CT126" s="13"/>
      <x:c r="CU126" s="13"/>
      <x:c r="CV126" s="13"/>
      <x:c r="CW126" s="13"/>
      <x:c r="CY126" s="13"/>
    </x:row>
    <x:row r="127" spans="1:103" customHeight="1">
      <x:c r="A127" s="15"/>
      <x:c r="B127" s="13"/>
      <x:c r="C127" s="14"/>
      <x:c r="D127" s="13"/>
      <x:c r="E127" s="14"/>
      <x:c r="F127" s="13"/>
      <x:c r="G127" s="14"/>
      <x:c r="H127" s="13"/>
      <x:c r="I127" s="14"/>
      <x:c r="J127" s="13"/>
      <x:c r="K127" s="13"/>
      <x:c r="L127" s="14"/>
      <x:c r="M127" s="13"/>
      <x:c r="N127" s="13"/>
      <x:c r="O127" s="13"/>
      <x:c r="P127" s="13"/>
      <x:c r="Q127" s="13"/>
      <x:c r="R127" s="14"/>
      <x:c r="S127" s="13"/>
      <x:c r="T127" s="14"/>
      <x:c r="U127" s="13"/>
      <x:c r="V127" s="14"/>
      <x:c r="W127" s="13"/>
      <x:c r="X127" s="13"/>
      <x:c r="Y127" s="13"/>
      <x:c r="Z127" s="13"/>
      <x:c r="AA127" s="13"/>
      <x:c r="AB127" s="13"/>
      <x:c r="AC127" s="13"/>
      <x:c r="AD127" s="13"/>
      <x:c r="AE127" s="13"/>
      <x:c r="AF127" s="13"/>
      <x:c r="AG127" s="13"/>
      <x:c r="AH127" s="13"/>
      <x:c r="AI127" s="13"/>
      <x:c r="AJ127" s="13"/>
      <x:c r="AK127" s="55"/>
      <x:c r="AL127" s="13"/>
      <x:c r="AM127" s="13"/>
      <x:c r="AN127" s="14"/>
      <x:c r="AO127" s="13"/>
      <x:c r="AP127" s="13"/>
      <x:c r="AQ127" s="13"/>
      <x:c r="AR127" s="14"/>
      <x:c r="AS127" s="13"/>
      <x:c r="AT127" s="14"/>
      <x:c r="AU127" s="13"/>
      <x:c r="AV127" s="13"/>
      <x:c r="AW127" s="13"/>
      <x:c r="AX127" s="13"/>
      <x:c r="AY127" s="13"/>
      <x:c r="AZ127" s="13"/>
      <x:c r="BA127" s="14"/>
      <x:c r="BB127" s="13"/>
      <x:c r="BC127" s="13"/>
      <x:c r="BD127" s="13"/>
      <x:c r="BE127" s="13"/>
      <x:c r="BF127" s="13"/>
      <x:c r="BG127" s="13"/>
      <x:c r="BH127" s="13"/>
      <x:c r="BI127" s="13"/>
      <x:c r="BJ127" s="14"/>
      <x:c r="BK127" s="13"/>
      <x:c r="BL127" s="14"/>
      <x:c r="BM127" s="13"/>
      <x:c r="BN127" s="14"/>
      <x:c r="BO127" s="13"/>
      <x:c r="BP127" s="14"/>
      <x:c r="BQ127" s="13"/>
      <x:c r="BR127" s="13"/>
      <x:c r="BS127" s="13"/>
      <x:c r="BT127" s="13"/>
      <x:c r="BU127" s="55"/>
      <x:c r="BV127" s="13"/>
      <x:c r="BW127" s="13"/>
      <x:c r="BX127" s="13"/>
      <x:c r="BY127" s="14"/>
      <x:c r="BZ127" s="13"/>
      <x:c r="CA127" s="14"/>
      <x:c r="CB127" s="13"/>
      <x:c r="CC127" s="14"/>
      <x:c r="CD127" s="13"/>
      <x:c r="CE127" s="13"/>
      <x:c r="CF127" s="14"/>
      <x:c r="CG127" s="13"/>
      <x:c r="CH127" s="13"/>
      <x:c r="CI127" s="13"/>
      <x:c r="CJ127" s="13"/>
      <x:c r="CK127" s="13"/>
      <x:c r="CL127" s="13"/>
      <x:c r="CM127" s="13"/>
      <x:c r="CN127" s="13"/>
      <x:c r="CO127" s="13"/>
      <x:c r="CP127" s="14"/>
      <x:c r="CQ127" s="13"/>
      <x:c r="CR127" s="14"/>
      <x:c r="CS127" s="13"/>
      <x:c r="CT127" s="13"/>
      <x:c r="CU127" s="13"/>
      <x:c r="CV127" s="13"/>
      <x:c r="CW127" s="13"/>
      <x:c r="CY127" s="13"/>
    </x:row>
    <x:row r="128" spans="1:103" customHeight="1">
      <x:c r="A128" s="15"/>
      <x:c r="B128" s="13"/>
      <x:c r="C128" s="14"/>
      <x:c r="D128" s="13"/>
      <x:c r="E128" s="14"/>
      <x:c r="F128" s="13"/>
      <x:c r="G128" s="14"/>
      <x:c r="H128" s="13"/>
      <x:c r="I128" s="14"/>
      <x:c r="J128" s="13"/>
      <x:c r="K128" s="13"/>
      <x:c r="L128" s="14"/>
      <x:c r="M128" s="13"/>
      <x:c r="N128" s="13"/>
      <x:c r="O128" s="13"/>
      <x:c r="P128" s="13"/>
      <x:c r="Q128" s="13"/>
      <x:c r="R128" s="14"/>
      <x:c r="S128" s="13"/>
      <x:c r="T128" s="14"/>
      <x:c r="U128" s="13"/>
      <x:c r="V128" s="14"/>
      <x:c r="W128" s="13"/>
      <x:c r="X128" s="13"/>
      <x:c r="Y128" s="13"/>
      <x:c r="Z128" s="13"/>
      <x:c r="AA128" s="13"/>
      <x:c r="AB128" s="13"/>
      <x:c r="AC128" s="13"/>
      <x:c r="AD128" s="13"/>
      <x:c r="AE128" s="13"/>
      <x:c r="AF128" s="13"/>
      <x:c r="AG128" s="13"/>
      <x:c r="AH128" s="13"/>
      <x:c r="AI128" s="13"/>
      <x:c r="AJ128" s="13"/>
      <x:c r="AK128" s="55"/>
      <x:c r="AL128" s="13"/>
      <x:c r="AM128" s="13"/>
      <x:c r="AN128" s="14"/>
      <x:c r="AO128" s="13"/>
      <x:c r="AP128" s="13"/>
      <x:c r="AQ128" s="13"/>
      <x:c r="AR128" s="14"/>
      <x:c r="AS128" s="13"/>
      <x:c r="AT128" s="14"/>
      <x:c r="AU128" s="13"/>
      <x:c r="AV128" s="13"/>
      <x:c r="AW128" s="13"/>
      <x:c r="AX128" s="13"/>
      <x:c r="AY128" s="13"/>
      <x:c r="AZ128" s="13"/>
      <x:c r="BA128" s="14"/>
      <x:c r="BB128" s="13"/>
      <x:c r="BC128" s="13"/>
      <x:c r="BD128" s="13"/>
      <x:c r="BE128" s="13"/>
      <x:c r="BF128" s="13"/>
      <x:c r="BG128" s="13"/>
      <x:c r="BH128" s="13"/>
      <x:c r="BI128" s="13"/>
      <x:c r="BJ128" s="14"/>
      <x:c r="BK128" s="13"/>
      <x:c r="BL128" s="14"/>
      <x:c r="BM128" s="13"/>
      <x:c r="BN128" s="14"/>
      <x:c r="BO128" s="13"/>
      <x:c r="BP128" s="14"/>
      <x:c r="BQ128" s="13"/>
      <x:c r="BR128" s="13"/>
      <x:c r="BS128" s="13"/>
      <x:c r="BT128" s="13"/>
      <x:c r="BU128" s="55"/>
      <x:c r="BV128" s="13"/>
      <x:c r="BW128" s="13"/>
      <x:c r="BX128" s="13"/>
      <x:c r="BY128" s="14"/>
      <x:c r="BZ128" s="13"/>
      <x:c r="CA128" s="14"/>
      <x:c r="CB128" s="13"/>
      <x:c r="CC128" s="14"/>
      <x:c r="CD128" s="13"/>
      <x:c r="CE128" s="13"/>
      <x:c r="CF128" s="14"/>
      <x:c r="CG128" s="13"/>
      <x:c r="CH128" s="13"/>
      <x:c r="CI128" s="13"/>
      <x:c r="CJ128" s="13"/>
      <x:c r="CK128" s="13"/>
      <x:c r="CL128" s="13"/>
      <x:c r="CM128" s="13"/>
      <x:c r="CN128" s="13"/>
      <x:c r="CO128" s="13"/>
      <x:c r="CP128" s="14"/>
      <x:c r="CQ128" s="13"/>
      <x:c r="CR128" s="14"/>
      <x:c r="CS128" s="13"/>
      <x:c r="CT128" s="13"/>
      <x:c r="CU128" s="13"/>
      <x:c r="CV128" s="13"/>
      <x:c r="CW128" s="13"/>
      <x:c r="CY128" s="13"/>
    </x:row>
    <x:row r="129" spans="1:103" customHeight="1">
      <x:c r="A129" s="15"/>
      <x:c r="B129" s="13"/>
      <x:c r="C129" s="14"/>
      <x:c r="D129" s="13"/>
      <x:c r="E129" s="14"/>
      <x:c r="F129" s="13"/>
      <x:c r="G129" s="14"/>
      <x:c r="H129" s="13"/>
      <x:c r="I129" s="14"/>
      <x:c r="J129" s="13"/>
      <x:c r="K129" s="13"/>
      <x:c r="L129" s="14"/>
      <x:c r="M129" s="13"/>
      <x:c r="N129" s="13"/>
      <x:c r="O129" s="13"/>
      <x:c r="P129" s="13"/>
      <x:c r="Q129" s="13"/>
      <x:c r="R129" s="14"/>
      <x:c r="S129" s="13"/>
      <x:c r="T129" s="14"/>
      <x:c r="U129" s="13"/>
      <x:c r="V129" s="14"/>
      <x:c r="W129" s="13"/>
      <x:c r="X129" s="13"/>
      <x:c r="Y129" s="13"/>
      <x:c r="Z129" s="13"/>
      <x:c r="AA129" s="13"/>
      <x:c r="AB129" s="13"/>
      <x:c r="AC129" s="13"/>
      <x:c r="AD129" s="13"/>
      <x:c r="AE129" s="13"/>
      <x:c r="AF129" s="13"/>
      <x:c r="AG129" s="13"/>
      <x:c r="AH129" s="13"/>
      <x:c r="AI129" s="13"/>
      <x:c r="AJ129" s="13"/>
      <x:c r="AK129" s="55"/>
      <x:c r="AL129" s="13"/>
      <x:c r="AM129" s="13"/>
      <x:c r="AN129" s="14"/>
      <x:c r="AO129" s="13"/>
      <x:c r="AP129" s="13"/>
      <x:c r="AQ129" s="13"/>
      <x:c r="AR129" s="14"/>
      <x:c r="AS129" s="13"/>
      <x:c r="AT129" s="14"/>
      <x:c r="AU129" s="13"/>
      <x:c r="AV129" s="13"/>
      <x:c r="AW129" s="13"/>
      <x:c r="AX129" s="13"/>
      <x:c r="AY129" s="13"/>
      <x:c r="AZ129" s="13"/>
      <x:c r="BA129" s="14"/>
      <x:c r="BB129" s="13"/>
      <x:c r="BC129" s="13"/>
      <x:c r="BD129" s="13"/>
      <x:c r="BE129" s="13"/>
      <x:c r="BF129" s="13"/>
      <x:c r="BG129" s="13"/>
      <x:c r="BH129" s="13"/>
      <x:c r="BI129" s="13"/>
      <x:c r="BJ129" s="14"/>
      <x:c r="BK129" s="13"/>
      <x:c r="BL129" s="14"/>
      <x:c r="BM129" s="13"/>
      <x:c r="BN129" s="14"/>
      <x:c r="BO129" s="13"/>
      <x:c r="BP129" s="14"/>
      <x:c r="BQ129" s="13"/>
      <x:c r="BR129" s="13"/>
      <x:c r="BS129" s="13"/>
      <x:c r="BT129" s="13"/>
      <x:c r="BU129" s="55"/>
      <x:c r="BV129" s="13"/>
      <x:c r="BW129" s="13"/>
      <x:c r="BX129" s="13"/>
      <x:c r="BY129" s="14"/>
      <x:c r="BZ129" s="13"/>
      <x:c r="CA129" s="14"/>
      <x:c r="CB129" s="13"/>
      <x:c r="CC129" s="14"/>
      <x:c r="CD129" s="13"/>
      <x:c r="CE129" s="13"/>
      <x:c r="CF129" s="14"/>
      <x:c r="CG129" s="13"/>
      <x:c r="CH129" s="13"/>
      <x:c r="CI129" s="13"/>
      <x:c r="CJ129" s="13"/>
      <x:c r="CK129" s="13"/>
      <x:c r="CL129" s="13"/>
      <x:c r="CM129" s="13"/>
      <x:c r="CN129" s="13"/>
      <x:c r="CO129" s="13"/>
      <x:c r="CP129" s="14"/>
      <x:c r="CQ129" s="13"/>
      <x:c r="CR129" s="14"/>
      <x:c r="CS129" s="13"/>
      <x:c r="CT129" s="13"/>
      <x:c r="CU129" s="13"/>
      <x:c r="CV129" s="13"/>
      <x:c r="CW129" s="13"/>
      <x:c r="CY129" s="13"/>
    </x:row>
    <x:row r="130" spans="1:103" customHeight="1">
      <x:c r="A130" s="15"/>
      <x:c r="B130" s="13"/>
      <x:c r="C130" s="14"/>
      <x:c r="D130" s="13"/>
      <x:c r="E130" s="14"/>
      <x:c r="F130" s="13"/>
      <x:c r="G130" s="14"/>
      <x:c r="H130" s="13"/>
      <x:c r="I130" s="14"/>
      <x:c r="J130" s="13"/>
      <x:c r="K130" s="13"/>
      <x:c r="L130" s="14"/>
      <x:c r="M130" s="13"/>
      <x:c r="N130" s="13"/>
      <x:c r="O130" s="13"/>
      <x:c r="P130" s="13"/>
      <x:c r="Q130" s="13"/>
      <x:c r="R130" s="14"/>
      <x:c r="S130" s="13"/>
      <x:c r="T130" s="14"/>
      <x:c r="U130" s="13"/>
      <x:c r="V130" s="14"/>
      <x:c r="W130" s="13"/>
      <x:c r="X130" s="13"/>
      <x:c r="Y130" s="13"/>
      <x:c r="Z130" s="13"/>
      <x:c r="AA130" s="13"/>
      <x:c r="AB130" s="13"/>
      <x:c r="AC130" s="13"/>
      <x:c r="AD130" s="13"/>
      <x:c r="AE130" s="13"/>
      <x:c r="AF130" s="13"/>
      <x:c r="AG130" s="13"/>
      <x:c r="AH130" s="13"/>
      <x:c r="AI130" s="13"/>
      <x:c r="AJ130" s="13"/>
      <x:c r="AK130" s="55"/>
      <x:c r="AL130" s="13"/>
      <x:c r="AM130" s="13"/>
      <x:c r="AN130" s="14"/>
      <x:c r="AO130" s="13"/>
      <x:c r="AP130" s="13"/>
      <x:c r="AQ130" s="13"/>
      <x:c r="AR130" s="14"/>
      <x:c r="AS130" s="13"/>
      <x:c r="AT130" s="14"/>
      <x:c r="AU130" s="13"/>
      <x:c r="AV130" s="13"/>
      <x:c r="AW130" s="13"/>
      <x:c r="AX130" s="13"/>
      <x:c r="AY130" s="13"/>
      <x:c r="AZ130" s="13"/>
      <x:c r="BA130" s="14"/>
      <x:c r="BB130" s="13"/>
      <x:c r="BC130" s="13"/>
      <x:c r="BD130" s="13"/>
      <x:c r="BE130" s="13"/>
      <x:c r="BF130" s="13"/>
      <x:c r="BG130" s="13"/>
      <x:c r="BH130" s="13"/>
      <x:c r="BI130" s="13"/>
      <x:c r="BJ130" s="14"/>
      <x:c r="BK130" s="13"/>
      <x:c r="BL130" s="14"/>
      <x:c r="BM130" s="13"/>
      <x:c r="BN130" s="14"/>
      <x:c r="BO130" s="13"/>
      <x:c r="BP130" s="14"/>
      <x:c r="BQ130" s="13"/>
      <x:c r="BR130" s="13"/>
      <x:c r="BS130" s="13"/>
      <x:c r="BT130" s="13"/>
      <x:c r="BU130" s="55"/>
      <x:c r="BV130" s="13"/>
      <x:c r="BW130" s="13"/>
      <x:c r="BX130" s="13"/>
      <x:c r="BY130" s="14"/>
      <x:c r="BZ130" s="13"/>
      <x:c r="CA130" s="14"/>
      <x:c r="CB130" s="13"/>
      <x:c r="CC130" s="14"/>
      <x:c r="CD130" s="13"/>
      <x:c r="CE130" s="13"/>
      <x:c r="CF130" s="14"/>
      <x:c r="CG130" s="13"/>
      <x:c r="CH130" s="13"/>
      <x:c r="CI130" s="13"/>
      <x:c r="CJ130" s="13"/>
      <x:c r="CK130" s="13"/>
      <x:c r="CL130" s="13"/>
      <x:c r="CM130" s="13"/>
      <x:c r="CN130" s="13"/>
      <x:c r="CO130" s="13"/>
      <x:c r="CP130" s="14"/>
      <x:c r="CQ130" s="13"/>
      <x:c r="CR130" s="14"/>
      <x:c r="CS130" s="13"/>
      <x:c r="CT130" s="13"/>
      <x:c r="CU130" s="13"/>
      <x:c r="CV130" s="13"/>
      <x:c r="CW130" s="13"/>
      <x:c r="CY130" s="13"/>
    </x:row>
    <x:row r="131" spans="1:103" customHeight="1">
      <x:c r="A131" s="15"/>
      <x:c r="B131" s="13"/>
      <x:c r="C131" s="14"/>
      <x:c r="D131" s="13"/>
      <x:c r="E131" s="14"/>
      <x:c r="F131" s="13"/>
      <x:c r="G131" s="14"/>
      <x:c r="H131" s="13"/>
      <x:c r="I131" s="14"/>
      <x:c r="J131" s="13"/>
      <x:c r="K131" s="13"/>
      <x:c r="L131" s="14"/>
      <x:c r="M131" s="13"/>
      <x:c r="N131" s="13"/>
      <x:c r="O131" s="13"/>
      <x:c r="P131" s="13"/>
      <x:c r="Q131" s="13"/>
      <x:c r="R131" s="14"/>
      <x:c r="S131" s="13"/>
      <x:c r="T131" s="14"/>
      <x:c r="U131" s="13"/>
      <x:c r="V131" s="14"/>
      <x:c r="W131" s="13"/>
      <x:c r="X131" s="13"/>
      <x:c r="Y131" s="13"/>
      <x:c r="Z131" s="13"/>
      <x:c r="AA131" s="13"/>
      <x:c r="AB131" s="13"/>
      <x:c r="AC131" s="13"/>
      <x:c r="AD131" s="13"/>
      <x:c r="AE131" s="13"/>
      <x:c r="AF131" s="13"/>
      <x:c r="AG131" s="13"/>
      <x:c r="AH131" s="13"/>
      <x:c r="AI131" s="13"/>
      <x:c r="AJ131" s="13"/>
      <x:c r="AK131" s="55"/>
      <x:c r="AL131" s="13"/>
      <x:c r="AM131" s="13"/>
      <x:c r="AN131" s="14"/>
      <x:c r="AO131" s="13"/>
      <x:c r="AP131" s="13"/>
      <x:c r="AQ131" s="13"/>
      <x:c r="AR131" s="14"/>
      <x:c r="AS131" s="13"/>
      <x:c r="AT131" s="14"/>
      <x:c r="AU131" s="13"/>
      <x:c r="AV131" s="13"/>
      <x:c r="AW131" s="13"/>
      <x:c r="AX131" s="13"/>
      <x:c r="AY131" s="13"/>
      <x:c r="AZ131" s="13"/>
      <x:c r="BA131" s="14"/>
      <x:c r="BB131" s="13"/>
      <x:c r="BC131" s="13"/>
      <x:c r="BD131" s="13"/>
      <x:c r="BE131" s="13"/>
      <x:c r="BF131" s="13"/>
      <x:c r="BG131" s="13"/>
      <x:c r="BH131" s="13"/>
      <x:c r="BI131" s="13"/>
      <x:c r="BJ131" s="14"/>
      <x:c r="BK131" s="13"/>
      <x:c r="BL131" s="14"/>
      <x:c r="BM131" s="13"/>
      <x:c r="BN131" s="14"/>
      <x:c r="BO131" s="13"/>
      <x:c r="BP131" s="14"/>
      <x:c r="BQ131" s="13"/>
      <x:c r="BR131" s="13"/>
      <x:c r="BS131" s="13"/>
      <x:c r="BT131" s="13"/>
      <x:c r="BU131" s="55"/>
      <x:c r="BV131" s="13"/>
      <x:c r="BW131" s="13"/>
      <x:c r="BX131" s="13"/>
      <x:c r="BY131" s="14"/>
      <x:c r="BZ131" s="13"/>
      <x:c r="CA131" s="14"/>
      <x:c r="CB131" s="13"/>
      <x:c r="CC131" s="14"/>
      <x:c r="CD131" s="13"/>
      <x:c r="CE131" s="13"/>
      <x:c r="CF131" s="14"/>
      <x:c r="CG131" s="13"/>
      <x:c r="CH131" s="13"/>
      <x:c r="CI131" s="13"/>
      <x:c r="CJ131" s="13"/>
      <x:c r="CK131" s="13"/>
      <x:c r="CL131" s="13"/>
      <x:c r="CM131" s="13"/>
      <x:c r="CN131" s="13"/>
      <x:c r="CO131" s="13"/>
      <x:c r="CP131" s="14"/>
      <x:c r="CQ131" s="13"/>
      <x:c r="CR131" s="14"/>
      <x:c r="CS131" s="13"/>
      <x:c r="CT131" s="13"/>
      <x:c r="CU131" s="13"/>
      <x:c r="CV131" s="13"/>
      <x:c r="CW131" s="13"/>
      <x:c r="CY131" s="13"/>
    </x:row>
    <x:row r="132" spans="1:103" customHeight="1">
      <x:c r="A132" s="15"/>
      <x:c r="B132" s="13"/>
      <x:c r="C132" s="14"/>
      <x:c r="D132" s="13"/>
      <x:c r="E132" s="14"/>
      <x:c r="F132" s="13"/>
      <x:c r="G132" s="14"/>
      <x:c r="H132" s="13"/>
      <x:c r="I132" s="14"/>
      <x:c r="J132" s="13"/>
      <x:c r="K132" s="13"/>
      <x:c r="L132" s="14"/>
      <x:c r="M132" s="13"/>
      <x:c r="N132" s="13"/>
      <x:c r="O132" s="13"/>
      <x:c r="P132" s="13"/>
      <x:c r="Q132" s="13"/>
      <x:c r="R132" s="14"/>
      <x:c r="S132" s="13"/>
      <x:c r="T132" s="14"/>
      <x:c r="U132" s="13"/>
      <x:c r="V132" s="14"/>
      <x:c r="W132" s="13"/>
      <x:c r="X132" s="13"/>
      <x:c r="Y132" s="13"/>
      <x:c r="Z132" s="13"/>
      <x:c r="AA132" s="13"/>
      <x:c r="AB132" s="13"/>
      <x:c r="AC132" s="13"/>
      <x:c r="AD132" s="13"/>
      <x:c r="AE132" s="13"/>
      <x:c r="AF132" s="13"/>
      <x:c r="AG132" s="13"/>
      <x:c r="AH132" s="13"/>
      <x:c r="AI132" s="13"/>
      <x:c r="AJ132" s="13"/>
      <x:c r="AK132" s="55"/>
      <x:c r="AL132" s="13"/>
      <x:c r="AM132" s="13"/>
      <x:c r="AN132" s="14"/>
      <x:c r="AO132" s="13"/>
      <x:c r="AP132" s="13"/>
      <x:c r="AQ132" s="13"/>
      <x:c r="AR132" s="14"/>
      <x:c r="AS132" s="13"/>
      <x:c r="AT132" s="14"/>
      <x:c r="AU132" s="13"/>
      <x:c r="AV132" s="13"/>
      <x:c r="AW132" s="13"/>
      <x:c r="AX132" s="13"/>
      <x:c r="AY132" s="13"/>
      <x:c r="AZ132" s="13"/>
      <x:c r="BA132" s="14"/>
      <x:c r="BB132" s="13"/>
      <x:c r="BC132" s="13"/>
      <x:c r="BD132" s="13"/>
      <x:c r="BE132" s="13"/>
      <x:c r="BF132" s="13"/>
      <x:c r="BG132" s="13"/>
      <x:c r="BH132" s="13"/>
      <x:c r="BI132" s="13"/>
      <x:c r="BJ132" s="14"/>
      <x:c r="BK132" s="13"/>
      <x:c r="BL132" s="14"/>
      <x:c r="BM132" s="13"/>
      <x:c r="BN132" s="14"/>
      <x:c r="BO132" s="13"/>
      <x:c r="BP132" s="14"/>
      <x:c r="BQ132" s="13"/>
      <x:c r="BR132" s="13"/>
      <x:c r="BS132" s="13"/>
      <x:c r="BT132" s="13"/>
      <x:c r="BU132" s="55"/>
      <x:c r="BV132" s="13"/>
      <x:c r="BW132" s="13"/>
      <x:c r="BX132" s="13"/>
      <x:c r="BY132" s="14"/>
      <x:c r="BZ132" s="13"/>
      <x:c r="CA132" s="14"/>
      <x:c r="CB132" s="13"/>
      <x:c r="CC132" s="14"/>
      <x:c r="CD132" s="13"/>
      <x:c r="CE132" s="13"/>
      <x:c r="CF132" s="14"/>
      <x:c r="CG132" s="13"/>
      <x:c r="CH132" s="13"/>
      <x:c r="CI132" s="13"/>
      <x:c r="CJ132" s="13"/>
      <x:c r="CK132" s="13"/>
      <x:c r="CL132" s="13"/>
      <x:c r="CM132" s="13"/>
      <x:c r="CN132" s="13"/>
      <x:c r="CO132" s="13"/>
      <x:c r="CP132" s="14"/>
      <x:c r="CQ132" s="13"/>
      <x:c r="CR132" s="14"/>
      <x:c r="CS132" s="13"/>
      <x:c r="CT132" s="13"/>
      <x:c r="CU132" s="13"/>
      <x:c r="CV132" s="13"/>
      <x:c r="CW132" s="13"/>
      <x:c r="CY132" s="13"/>
    </x:row>
    <x:row r="133" spans="1:103" customHeight="1">
      <x:c r="A133" s="15"/>
      <x:c r="B133" s="13"/>
      <x:c r="C133" s="14"/>
      <x:c r="D133" s="13"/>
      <x:c r="E133" s="14"/>
      <x:c r="F133" s="13"/>
      <x:c r="G133" s="14"/>
      <x:c r="H133" s="13"/>
      <x:c r="I133" s="14"/>
      <x:c r="J133" s="13"/>
      <x:c r="K133" s="13"/>
      <x:c r="L133" s="14"/>
      <x:c r="M133" s="13"/>
      <x:c r="N133" s="13"/>
      <x:c r="O133" s="13"/>
      <x:c r="P133" s="13"/>
      <x:c r="Q133" s="13"/>
      <x:c r="R133" s="14"/>
      <x:c r="S133" s="13"/>
      <x:c r="T133" s="14"/>
      <x:c r="U133" s="13"/>
      <x:c r="V133" s="14"/>
      <x:c r="W133" s="13"/>
      <x:c r="X133" s="13"/>
      <x:c r="Y133" s="13"/>
      <x:c r="Z133" s="13"/>
      <x:c r="AA133" s="13"/>
      <x:c r="AB133" s="13"/>
      <x:c r="AC133" s="13"/>
      <x:c r="AD133" s="13"/>
      <x:c r="AE133" s="13"/>
      <x:c r="AF133" s="13"/>
      <x:c r="AG133" s="13"/>
      <x:c r="AH133" s="13"/>
      <x:c r="AI133" s="13"/>
      <x:c r="AJ133" s="13"/>
      <x:c r="AK133" s="55"/>
      <x:c r="AL133" s="13"/>
      <x:c r="AM133" s="13"/>
      <x:c r="AN133" s="14"/>
      <x:c r="AO133" s="13"/>
      <x:c r="AP133" s="13"/>
      <x:c r="AQ133" s="13"/>
      <x:c r="AR133" s="14"/>
      <x:c r="AS133" s="13"/>
      <x:c r="AT133" s="14"/>
      <x:c r="AU133" s="13"/>
      <x:c r="AV133" s="13"/>
      <x:c r="AW133" s="13"/>
      <x:c r="AX133" s="13"/>
      <x:c r="AY133" s="13"/>
      <x:c r="AZ133" s="13"/>
      <x:c r="BA133" s="14"/>
      <x:c r="BB133" s="13"/>
      <x:c r="BC133" s="13"/>
      <x:c r="BD133" s="13"/>
      <x:c r="BE133" s="13"/>
      <x:c r="BF133" s="13"/>
      <x:c r="BG133" s="13"/>
      <x:c r="BH133" s="13"/>
      <x:c r="BI133" s="13"/>
      <x:c r="BJ133" s="14"/>
      <x:c r="BK133" s="13"/>
      <x:c r="BL133" s="14"/>
      <x:c r="BM133" s="13"/>
      <x:c r="BN133" s="14"/>
      <x:c r="BO133" s="13"/>
      <x:c r="BP133" s="14"/>
      <x:c r="BQ133" s="13"/>
      <x:c r="BR133" s="13"/>
      <x:c r="BS133" s="13"/>
      <x:c r="BT133" s="13"/>
      <x:c r="BU133" s="55"/>
      <x:c r="BV133" s="13"/>
      <x:c r="BW133" s="13"/>
      <x:c r="BX133" s="13"/>
      <x:c r="BY133" s="14"/>
      <x:c r="BZ133" s="13"/>
      <x:c r="CA133" s="14"/>
      <x:c r="CB133" s="13"/>
      <x:c r="CC133" s="14"/>
      <x:c r="CD133" s="13"/>
      <x:c r="CE133" s="13"/>
      <x:c r="CF133" s="14"/>
      <x:c r="CG133" s="13"/>
      <x:c r="CH133" s="13"/>
      <x:c r="CI133" s="13"/>
      <x:c r="CJ133" s="13"/>
      <x:c r="CK133" s="13"/>
      <x:c r="CL133" s="13"/>
      <x:c r="CM133" s="13"/>
      <x:c r="CN133" s="13"/>
      <x:c r="CO133" s="13"/>
      <x:c r="CP133" s="14"/>
      <x:c r="CQ133" s="13"/>
      <x:c r="CR133" s="14"/>
      <x:c r="CS133" s="13"/>
      <x:c r="CT133" s="13"/>
      <x:c r="CU133" s="13"/>
      <x:c r="CV133" s="13"/>
      <x:c r="CW133" s="13"/>
      <x:c r="CY133" s="13"/>
    </x:row>
    <x:row r="134" spans="1:103" customHeight="1">
      <x:c r="A134" s="15"/>
      <x:c r="B134" s="13"/>
      <x:c r="C134" s="14"/>
      <x:c r="D134" s="13"/>
      <x:c r="E134" s="14"/>
      <x:c r="F134" s="13"/>
      <x:c r="G134" s="14"/>
      <x:c r="H134" s="13"/>
      <x:c r="I134" s="14"/>
      <x:c r="J134" s="13"/>
      <x:c r="K134" s="13"/>
      <x:c r="L134" s="14"/>
      <x:c r="M134" s="13"/>
      <x:c r="N134" s="13"/>
      <x:c r="O134" s="13"/>
      <x:c r="P134" s="13"/>
      <x:c r="Q134" s="13"/>
      <x:c r="R134" s="14"/>
      <x:c r="S134" s="13"/>
      <x:c r="T134" s="14"/>
      <x:c r="U134" s="13"/>
      <x:c r="V134" s="14"/>
      <x:c r="W134" s="13"/>
      <x:c r="X134" s="13"/>
      <x:c r="Y134" s="13"/>
      <x:c r="Z134" s="13"/>
      <x:c r="AA134" s="13"/>
      <x:c r="AB134" s="13"/>
      <x:c r="AC134" s="13"/>
      <x:c r="AD134" s="13"/>
      <x:c r="AE134" s="13"/>
      <x:c r="AF134" s="13"/>
      <x:c r="AG134" s="13"/>
      <x:c r="AH134" s="13"/>
      <x:c r="AI134" s="13"/>
      <x:c r="AJ134" s="13"/>
      <x:c r="AK134" s="55"/>
      <x:c r="AL134" s="13"/>
      <x:c r="AM134" s="13"/>
      <x:c r="AN134" s="14"/>
      <x:c r="AO134" s="13"/>
      <x:c r="AP134" s="13"/>
      <x:c r="AQ134" s="13"/>
      <x:c r="AR134" s="14"/>
      <x:c r="AS134" s="13"/>
      <x:c r="AT134" s="14"/>
      <x:c r="AU134" s="13"/>
      <x:c r="AV134" s="13"/>
      <x:c r="AW134" s="13"/>
      <x:c r="AX134" s="13"/>
      <x:c r="AY134" s="13"/>
      <x:c r="AZ134" s="13"/>
      <x:c r="BA134" s="14"/>
      <x:c r="BB134" s="13"/>
      <x:c r="BC134" s="13"/>
      <x:c r="BD134" s="13"/>
      <x:c r="BE134" s="13"/>
      <x:c r="BF134" s="13"/>
      <x:c r="BG134" s="13"/>
      <x:c r="BH134" s="13"/>
      <x:c r="BI134" s="13"/>
      <x:c r="BJ134" s="14"/>
      <x:c r="BK134" s="13"/>
      <x:c r="BL134" s="14"/>
      <x:c r="BM134" s="13"/>
      <x:c r="BN134" s="14"/>
      <x:c r="BO134" s="13"/>
      <x:c r="BP134" s="14"/>
      <x:c r="BQ134" s="13"/>
      <x:c r="BR134" s="13"/>
      <x:c r="BS134" s="13"/>
      <x:c r="BT134" s="13"/>
      <x:c r="BU134" s="55"/>
      <x:c r="BV134" s="13"/>
      <x:c r="BW134" s="13"/>
      <x:c r="BX134" s="13"/>
      <x:c r="BY134" s="14"/>
      <x:c r="BZ134" s="13"/>
      <x:c r="CA134" s="14"/>
      <x:c r="CB134" s="13"/>
      <x:c r="CC134" s="14"/>
      <x:c r="CD134" s="13"/>
      <x:c r="CE134" s="13"/>
      <x:c r="CF134" s="14"/>
      <x:c r="CG134" s="13"/>
      <x:c r="CH134" s="13"/>
      <x:c r="CI134" s="13"/>
      <x:c r="CJ134" s="13"/>
      <x:c r="CK134" s="13"/>
      <x:c r="CL134" s="13"/>
      <x:c r="CM134" s="13"/>
      <x:c r="CN134" s="13"/>
      <x:c r="CO134" s="13"/>
      <x:c r="CP134" s="14"/>
      <x:c r="CQ134" s="13"/>
      <x:c r="CR134" s="14"/>
      <x:c r="CS134" s="13"/>
      <x:c r="CT134" s="13"/>
      <x:c r="CU134" s="13"/>
      <x:c r="CV134" s="13"/>
      <x:c r="CW134" s="13"/>
      <x:c r="CY134" s="13"/>
    </x:row>
    <x:row r="135" spans="1:103" customHeight="1">
      <x:c r="A135" s="15"/>
      <x:c r="B135" s="13"/>
      <x:c r="C135" s="14"/>
      <x:c r="D135" s="13"/>
      <x:c r="E135" s="14"/>
      <x:c r="F135" s="13"/>
      <x:c r="G135" s="14"/>
      <x:c r="H135" s="13"/>
      <x:c r="I135" s="14"/>
      <x:c r="J135" s="13"/>
      <x:c r="K135" s="13"/>
      <x:c r="L135" s="14"/>
      <x:c r="M135" s="13"/>
      <x:c r="N135" s="13"/>
      <x:c r="O135" s="13"/>
      <x:c r="P135" s="13"/>
      <x:c r="Q135" s="13"/>
      <x:c r="R135" s="14"/>
      <x:c r="S135" s="13"/>
      <x:c r="T135" s="14"/>
      <x:c r="U135" s="13"/>
      <x:c r="V135" s="14"/>
      <x:c r="W135" s="13"/>
      <x:c r="X135" s="13"/>
      <x:c r="Y135" s="13"/>
      <x:c r="Z135" s="13"/>
      <x:c r="AA135" s="13"/>
      <x:c r="AB135" s="13"/>
      <x:c r="AC135" s="13"/>
      <x:c r="AD135" s="13"/>
      <x:c r="AE135" s="13"/>
      <x:c r="AF135" s="13"/>
      <x:c r="AG135" s="13"/>
      <x:c r="AH135" s="13"/>
      <x:c r="AI135" s="13"/>
      <x:c r="AJ135" s="13"/>
      <x:c r="AK135" s="55"/>
      <x:c r="AL135" s="13"/>
      <x:c r="AM135" s="13"/>
      <x:c r="AN135" s="14"/>
      <x:c r="AO135" s="13"/>
      <x:c r="AP135" s="13"/>
      <x:c r="AQ135" s="13"/>
      <x:c r="AR135" s="14"/>
      <x:c r="AS135" s="13"/>
      <x:c r="AT135" s="14"/>
      <x:c r="AU135" s="13"/>
      <x:c r="AV135" s="13"/>
      <x:c r="AW135" s="13"/>
      <x:c r="AX135" s="13"/>
      <x:c r="AY135" s="13"/>
      <x:c r="AZ135" s="13"/>
      <x:c r="BA135" s="14"/>
      <x:c r="BB135" s="13"/>
      <x:c r="BC135" s="13"/>
      <x:c r="BD135" s="13"/>
      <x:c r="BE135" s="13"/>
      <x:c r="BF135" s="13"/>
      <x:c r="BG135" s="13"/>
      <x:c r="BH135" s="13"/>
      <x:c r="BI135" s="13"/>
      <x:c r="BJ135" s="14"/>
      <x:c r="BK135" s="13"/>
      <x:c r="BL135" s="14"/>
      <x:c r="BM135" s="13"/>
      <x:c r="BN135" s="14"/>
      <x:c r="BO135" s="13"/>
      <x:c r="BP135" s="14"/>
      <x:c r="BQ135" s="13"/>
      <x:c r="BR135" s="13"/>
      <x:c r="BS135" s="13"/>
      <x:c r="BT135" s="13"/>
      <x:c r="BU135" s="55"/>
      <x:c r="BV135" s="13"/>
      <x:c r="BW135" s="13"/>
      <x:c r="BX135" s="13"/>
      <x:c r="BY135" s="14"/>
      <x:c r="BZ135" s="13"/>
      <x:c r="CA135" s="14"/>
      <x:c r="CB135" s="13"/>
      <x:c r="CC135" s="14"/>
      <x:c r="CD135" s="13"/>
      <x:c r="CE135" s="13"/>
      <x:c r="CF135" s="14"/>
      <x:c r="CG135" s="13"/>
      <x:c r="CH135" s="13"/>
      <x:c r="CI135" s="13"/>
      <x:c r="CJ135" s="13"/>
      <x:c r="CK135" s="13"/>
      <x:c r="CL135" s="13"/>
      <x:c r="CM135" s="13"/>
      <x:c r="CN135" s="13"/>
      <x:c r="CO135" s="13"/>
      <x:c r="CP135" s="14"/>
      <x:c r="CQ135" s="13"/>
      <x:c r="CR135" s="14"/>
      <x:c r="CS135" s="13"/>
      <x:c r="CT135" s="13"/>
      <x:c r="CU135" s="13"/>
      <x:c r="CV135" s="13"/>
      <x:c r="CW135" s="13"/>
      <x:c r="CY135" s="13"/>
    </x:row>
    <x:row r="136" spans="1:103" customHeight="1">
      <x:c r="A136" s="15"/>
      <x:c r="B136" s="13"/>
      <x:c r="C136" s="14"/>
      <x:c r="D136" s="13"/>
      <x:c r="E136" s="14"/>
      <x:c r="F136" s="13"/>
      <x:c r="G136" s="14"/>
      <x:c r="H136" s="13"/>
      <x:c r="I136" s="14"/>
      <x:c r="J136" s="13"/>
      <x:c r="K136" s="13"/>
      <x:c r="L136" s="14"/>
      <x:c r="M136" s="13"/>
      <x:c r="N136" s="13"/>
      <x:c r="O136" s="13"/>
      <x:c r="P136" s="13"/>
      <x:c r="Q136" s="13"/>
      <x:c r="R136" s="14"/>
      <x:c r="S136" s="13"/>
      <x:c r="T136" s="14"/>
      <x:c r="U136" s="13"/>
      <x:c r="V136" s="14"/>
      <x:c r="W136" s="13"/>
      <x:c r="X136" s="13"/>
      <x:c r="Y136" s="13"/>
      <x:c r="Z136" s="13"/>
      <x:c r="AA136" s="13"/>
      <x:c r="AB136" s="13"/>
      <x:c r="AC136" s="13"/>
      <x:c r="AD136" s="13"/>
      <x:c r="AE136" s="13"/>
      <x:c r="AF136" s="13"/>
      <x:c r="AG136" s="13"/>
      <x:c r="AH136" s="13"/>
      <x:c r="AI136" s="13"/>
      <x:c r="AJ136" s="13"/>
      <x:c r="AK136" s="55"/>
      <x:c r="AL136" s="13"/>
      <x:c r="AM136" s="13"/>
      <x:c r="AN136" s="14"/>
      <x:c r="AO136" s="13"/>
      <x:c r="AP136" s="13"/>
      <x:c r="AQ136" s="13"/>
      <x:c r="AR136" s="14"/>
      <x:c r="AS136" s="13"/>
      <x:c r="AT136" s="14"/>
      <x:c r="AU136" s="13"/>
      <x:c r="AV136" s="13"/>
      <x:c r="AW136" s="13"/>
      <x:c r="AX136" s="13"/>
      <x:c r="AY136" s="13"/>
      <x:c r="AZ136" s="13"/>
      <x:c r="BA136" s="14"/>
      <x:c r="BB136" s="13"/>
      <x:c r="BC136" s="13"/>
      <x:c r="BD136" s="13"/>
      <x:c r="BE136" s="13"/>
      <x:c r="BF136" s="13"/>
      <x:c r="BG136" s="13"/>
      <x:c r="BH136" s="13"/>
      <x:c r="BI136" s="13"/>
      <x:c r="BJ136" s="14"/>
      <x:c r="BK136" s="13"/>
      <x:c r="BL136" s="14"/>
      <x:c r="BM136" s="13"/>
      <x:c r="BN136" s="14"/>
      <x:c r="BO136" s="13"/>
      <x:c r="BP136" s="14"/>
      <x:c r="BQ136" s="13"/>
      <x:c r="BR136" s="13"/>
      <x:c r="BS136" s="13"/>
      <x:c r="BT136" s="13"/>
      <x:c r="BU136" s="55"/>
      <x:c r="BV136" s="13"/>
      <x:c r="BW136" s="13"/>
      <x:c r="BX136" s="13"/>
      <x:c r="BY136" s="14"/>
      <x:c r="BZ136" s="13"/>
      <x:c r="CA136" s="14"/>
      <x:c r="CB136" s="13"/>
      <x:c r="CC136" s="14"/>
      <x:c r="CD136" s="13"/>
      <x:c r="CE136" s="13"/>
      <x:c r="CF136" s="14"/>
      <x:c r="CG136" s="13"/>
      <x:c r="CH136" s="13"/>
      <x:c r="CI136" s="13"/>
      <x:c r="CJ136" s="13"/>
      <x:c r="CK136" s="13"/>
      <x:c r="CL136" s="13"/>
      <x:c r="CM136" s="13"/>
      <x:c r="CN136" s="13"/>
      <x:c r="CO136" s="13"/>
      <x:c r="CP136" s="14"/>
      <x:c r="CQ136" s="13"/>
      <x:c r="CR136" s="14"/>
      <x:c r="CS136" s="13"/>
      <x:c r="CT136" s="13"/>
      <x:c r="CU136" s="13"/>
      <x:c r="CV136" s="13"/>
      <x:c r="CW136" s="13"/>
      <x:c r="CY136" s="13"/>
    </x:row>
    <x:row r="137" spans="1:103" customHeight="1">
      <x:c r="A137" s="15"/>
      <x:c r="B137" s="13"/>
      <x:c r="C137" s="14"/>
      <x:c r="D137" s="13"/>
      <x:c r="E137" s="14"/>
      <x:c r="F137" s="13"/>
      <x:c r="G137" s="14"/>
      <x:c r="H137" s="13"/>
      <x:c r="I137" s="14"/>
      <x:c r="J137" s="13"/>
      <x:c r="K137" s="13"/>
      <x:c r="L137" s="14"/>
      <x:c r="M137" s="13"/>
      <x:c r="N137" s="13"/>
      <x:c r="O137" s="13"/>
      <x:c r="P137" s="13"/>
      <x:c r="Q137" s="13"/>
      <x:c r="R137" s="14"/>
      <x:c r="S137" s="13"/>
      <x:c r="T137" s="14"/>
      <x:c r="U137" s="13"/>
      <x:c r="V137" s="14"/>
      <x:c r="W137" s="13"/>
      <x:c r="X137" s="13"/>
      <x:c r="Y137" s="13"/>
      <x:c r="Z137" s="13"/>
      <x:c r="AA137" s="13"/>
      <x:c r="AB137" s="13"/>
      <x:c r="AC137" s="13"/>
      <x:c r="AD137" s="13"/>
      <x:c r="AE137" s="13"/>
      <x:c r="AF137" s="13"/>
      <x:c r="AG137" s="13"/>
      <x:c r="AH137" s="13"/>
      <x:c r="AI137" s="13"/>
      <x:c r="AJ137" s="13"/>
      <x:c r="AK137" s="55"/>
      <x:c r="AL137" s="13"/>
      <x:c r="AM137" s="13"/>
      <x:c r="AN137" s="14"/>
      <x:c r="AO137" s="13"/>
      <x:c r="AP137" s="13"/>
      <x:c r="AQ137" s="13"/>
      <x:c r="AR137" s="14"/>
      <x:c r="AS137" s="13"/>
      <x:c r="AT137" s="14"/>
      <x:c r="AU137" s="13"/>
      <x:c r="AV137" s="13"/>
      <x:c r="AW137" s="13"/>
      <x:c r="AX137" s="13"/>
      <x:c r="AY137" s="13"/>
      <x:c r="AZ137" s="13"/>
      <x:c r="BA137" s="14"/>
      <x:c r="BB137" s="13"/>
      <x:c r="BC137" s="13"/>
      <x:c r="BD137" s="13"/>
      <x:c r="BE137" s="13"/>
      <x:c r="BF137" s="13"/>
      <x:c r="BG137" s="13"/>
      <x:c r="BH137" s="13"/>
      <x:c r="BI137" s="13"/>
      <x:c r="BJ137" s="14"/>
      <x:c r="BK137" s="13"/>
      <x:c r="BL137" s="14"/>
      <x:c r="BM137" s="13"/>
      <x:c r="BN137" s="14"/>
      <x:c r="BO137" s="13"/>
      <x:c r="BP137" s="14"/>
      <x:c r="BQ137" s="13"/>
      <x:c r="BR137" s="13"/>
      <x:c r="BS137" s="13"/>
      <x:c r="BT137" s="13"/>
      <x:c r="BU137" s="55"/>
      <x:c r="BV137" s="13"/>
      <x:c r="BW137" s="13"/>
      <x:c r="BX137" s="13"/>
      <x:c r="BY137" s="14"/>
      <x:c r="BZ137" s="13"/>
      <x:c r="CA137" s="14"/>
      <x:c r="CB137" s="13"/>
      <x:c r="CC137" s="14"/>
      <x:c r="CD137" s="13"/>
      <x:c r="CE137" s="13"/>
      <x:c r="CF137" s="14"/>
      <x:c r="CG137" s="13"/>
      <x:c r="CH137" s="13"/>
      <x:c r="CI137" s="13"/>
      <x:c r="CJ137" s="13"/>
      <x:c r="CK137" s="13"/>
      <x:c r="CL137" s="13"/>
      <x:c r="CM137" s="13"/>
      <x:c r="CN137" s="13"/>
      <x:c r="CO137" s="13"/>
      <x:c r="CP137" s="14"/>
      <x:c r="CQ137" s="13"/>
      <x:c r="CR137" s="14"/>
      <x:c r="CS137" s="13"/>
      <x:c r="CT137" s="13"/>
      <x:c r="CU137" s="13"/>
      <x:c r="CV137" s="13"/>
      <x:c r="CW137" s="13"/>
      <x:c r="CY137" s="13"/>
    </x:row>
    <x:row r="138" spans="1:103" customHeight="1">
      <x:c r="A138" s="15"/>
      <x:c r="B138" s="13"/>
      <x:c r="C138" s="14"/>
      <x:c r="D138" s="13"/>
      <x:c r="E138" s="14"/>
      <x:c r="F138" s="13"/>
      <x:c r="G138" s="14"/>
      <x:c r="H138" s="13"/>
      <x:c r="I138" s="14"/>
      <x:c r="J138" s="13"/>
      <x:c r="K138" s="13"/>
      <x:c r="L138" s="14"/>
      <x:c r="M138" s="13"/>
      <x:c r="N138" s="13"/>
      <x:c r="O138" s="13"/>
      <x:c r="P138" s="13"/>
      <x:c r="Q138" s="13"/>
      <x:c r="R138" s="14"/>
      <x:c r="S138" s="13"/>
      <x:c r="T138" s="14"/>
      <x:c r="U138" s="13"/>
      <x:c r="V138" s="14"/>
      <x:c r="W138" s="13"/>
      <x:c r="X138" s="13"/>
      <x:c r="Y138" s="13"/>
      <x:c r="Z138" s="13"/>
      <x:c r="AA138" s="13"/>
      <x:c r="AB138" s="13"/>
      <x:c r="AC138" s="13"/>
      <x:c r="AD138" s="13"/>
      <x:c r="AE138" s="13"/>
      <x:c r="AF138" s="13"/>
      <x:c r="AG138" s="13"/>
      <x:c r="AH138" s="13"/>
      <x:c r="AI138" s="13"/>
      <x:c r="AJ138" s="13"/>
      <x:c r="AK138" s="55"/>
      <x:c r="AL138" s="13"/>
      <x:c r="AM138" s="13"/>
      <x:c r="AN138" s="14"/>
      <x:c r="AO138" s="13"/>
      <x:c r="AP138" s="13"/>
      <x:c r="AQ138" s="13"/>
      <x:c r="AR138" s="14"/>
      <x:c r="AS138" s="13"/>
      <x:c r="AT138" s="14"/>
      <x:c r="AU138" s="13"/>
      <x:c r="AV138" s="13"/>
      <x:c r="AW138" s="13"/>
      <x:c r="AX138" s="13"/>
      <x:c r="AY138" s="13"/>
      <x:c r="AZ138" s="13"/>
      <x:c r="BA138" s="14"/>
      <x:c r="BB138" s="13"/>
      <x:c r="BC138" s="13"/>
      <x:c r="BD138" s="13"/>
      <x:c r="BE138" s="13"/>
      <x:c r="BF138" s="13"/>
      <x:c r="BG138" s="13"/>
      <x:c r="BH138" s="13"/>
      <x:c r="BI138" s="13"/>
      <x:c r="BJ138" s="14"/>
      <x:c r="BK138" s="13"/>
      <x:c r="BL138" s="14"/>
      <x:c r="BM138" s="13"/>
      <x:c r="BN138" s="14"/>
      <x:c r="BO138" s="13"/>
      <x:c r="BP138" s="14"/>
      <x:c r="BQ138" s="13"/>
      <x:c r="BR138" s="13"/>
      <x:c r="BS138" s="13"/>
      <x:c r="BT138" s="13"/>
      <x:c r="BU138" s="55"/>
      <x:c r="BV138" s="13"/>
      <x:c r="BW138" s="13"/>
      <x:c r="BX138" s="13"/>
      <x:c r="BY138" s="14"/>
      <x:c r="BZ138" s="13"/>
      <x:c r="CA138" s="14"/>
      <x:c r="CB138" s="13"/>
      <x:c r="CC138" s="14"/>
      <x:c r="CD138" s="13"/>
      <x:c r="CE138" s="13"/>
      <x:c r="CF138" s="14"/>
      <x:c r="CG138" s="13"/>
      <x:c r="CH138" s="13"/>
      <x:c r="CI138" s="13"/>
      <x:c r="CJ138" s="13"/>
      <x:c r="CK138" s="13"/>
      <x:c r="CL138" s="13"/>
      <x:c r="CM138" s="13"/>
      <x:c r="CN138" s="13"/>
      <x:c r="CO138" s="13"/>
      <x:c r="CP138" s="14"/>
      <x:c r="CQ138" s="13"/>
      <x:c r="CR138" s="14"/>
      <x:c r="CS138" s="13"/>
      <x:c r="CT138" s="13"/>
      <x:c r="CU138" s="13"/>
      <x:c r="CV138" s="13"/>
      <x:c r="CW138" s="13"/>
      <x:c r="CY138" s="13"/>
    </x:row>
    <x:row r="139" spans="1:103" customHeight="1">
      <x:c r="A139" s="15"/>
      <x:c r="B139" s="13"/>
      <x:c r="C139" s="14"/>
      <x:c r="D139" s="13"/>
      <x:c r="E139" s="14"/>
      <x:c r="F139" s="13"/>
      <x:c r="G139" s="14"/>
      <x:c r="H139" s="13"/>
      <x:c r="I139" s="14"/>
      <x:c r="J139" s="13"/>
      <x:c r="K139" s="13"/>
      <x:c r="L139" s="14"/>
      <x:c r="M139" s="13"/>
      <x:c r="N139" s="13"/>
      <x:c r="O139" s="13"/>
      <x:c r="P139" s="13"/>
      <x:c r="Q139" s="13"/>
      <x:c r="R139" s="14"/>
      <x:c r="S139" s="13"/>
      <x:c r="T139" s="14"/>
      <x:c r="U139" s="13"/>
      <x:c r="V139" s="14"/>
      <x:c r="W139" s="13"/>
      <x:c r="X139" s="13"/>
      <x:c r="Y139" s="13"/>
      <x:c r="Z139" s="13"/>
      <x:c r="AA139" s="13"/>
      <x:c r="AB139" s="13"/>
      <x:c r="AC139" s="13"/>
      <x:c r="AD139" s="13"/>
      <x:c r="AE139" s="13"/>
      <x:c r="AF139" s="13"/>
      <x:c r="AG139" s="13"/>
      <x:c r="AH139" s="13"/>
      <x:c r="AI139" s="13"/>
      <x:c r="AJ139" s="13"/>
      <x:c r="AK139" s="55"/>
      <x:c r="AL139" s="13"/>
      <x:c r="AM139" s="13"/>
      <x:c r="AN139" s="14"/>
      <x:c r="AO139" s="13"/>
      <x:c r="AP139" s="13"/>
      <x:c r="AQ139" s="13"/>
      <x:c r="AR139" s="14"/>
      <x:c r="AS139" s="13"/>
      <x:c r="AT139" s="14"/>
      <x:c r="AU139" s="13"/>
      <x:c r="AV139" s="13"/>
      <x:c r="AW139" s="13"/>
      <x:c r="AX139" s="13"/>
      <x:c r="AY139" s="13"/>
      <x:c r="AZ139" s="13"/>
      <x:c r="BA139" s="14"/>
      <x:c r="BB139" s="13"/>
      <x:c r="BC139" s="13"/>
      <x:c r="BD139" s="13"/>
      <x:c r="BE139" s="13"/>
      <x:c r="BF139" s="13"/>
      <x:c r="BG139" s="13"/>
      <x:c r="BH139" s="13"/>
      <x:c r="BI139" s="13"/>
      <x:c r="BJ139" s="14"/>
      <x:c r="BK139" s="13"/>
      <x:c r="BL139" s="14"/>
      <x:c r="BM139" s="13"/>
      <x:c r="BN139" s="14"/>
      <x:c r="BO139" s="13"/>
      <x:c r="BP139" s="14"/>
      <x:c r="BQ139" s="13"/>
      <x:c r="BR139" s="13"/>
      <x:c r="BS139" s="13"/>
      <x:c r="BT139" s="13"/>
      <x:c r="BU139" s="55"/>
      <x:c r="BV139" s="13"/>
      <x:c r="BW139" s="13"/>
      <x:c r="BX139" s="13"/>
      <x:c r="BY139" s="14"/>
      <x:c r="BZ139" s="13"/>
      <x:c r="CA139" s="14"/>
      <x:c r="CB139" s="13"/>
      <x:c r="CC139" s="14"/>
      <x:c r="CD139" s="13"/>
      <x:c r="CE139" s="13"/>
      <x:c r="CF139" s="14"/>
      <x:c r="CG139" s="13"/>
      <x:c r="CH139" s="13"/>
      <x:c r="CI139" s="13"/>
      <x:c r="CJ139" s="13"/>
      <x:c r="CK139" s="13"/>
      <x:c r="CL139" s="13"/>
      <x:c r="CM139" s="13"/>
      <x:c r="CN139" s="13"/>
      <x:c r="CO139" s="13"/>
      <x:c r="CP139" s="14"/>
      <x:c r="CQ139" s="13"/>
      <x:c r="CR139" s="14"/>
      <x:c r="CS139" s="13"/>
      <x:c r="CT139" s="13"/>
      <x:c r="CU139" s="13"/>
      <x:c r="CV139" s="13"/>
      <x:c r="CW139" s="13"/>
      <x:c r="CY139" s="13"/>
    </x:row>
    <x:row r="140" spans="1:103" customHeight="1">
      <x:c r="A140" s="15"/>
      <x:c r="B140" s="13"/>
      <x:c r="C140" s="14"/>
      <x:c r="D140" s="13"/>
      <x:c r="E140" s="14"/>
      <x:c r="F140" s="13"/>
      <x:c r="G140" s="14"/>
      <x:c r="H140" s="13"/>
      <x:c r="I140" s="14"/>
      <x:c r="J140" s="13"/>
      <x:c r="K140" s="13"/>
      <x:c r="L140" s="14"/>
      <x:c r="M140" s="13"/>
      <x:c r="N140" s="13"/>
      <x:c r="O140" s="13"/>
      <x:c r="P140" s="13"/>
      <x:c r="Q140" s="13"/>
      <x:c r="R140" s="14"/>
      <x:c r="S140" s="13"/>
      <x:c r="T140" s="14"/>
      <x:c r="U140" s="13"/>
      <x:c r="V140" s="14"/>
      <x:c r="W140" s="13"/>
      <x:c r="X140" s="13"/>
      <x:c r="Y140" s="13"/>
      <x:c r="Z140" s="13"/>
      <x:c r="AA140" s="13"/>
      <x:c r="AB140" s="13"/>
      <x:c r="AC140" s="13"/>
      <x:c r="AD140" s="13"/>
      <x:c r="AE140" s="13"/>
      <x:c r="AF140" s="13"/>
      <x:c r="AG140" s="13"/>
      <x:c r="AH140" s="13"/>
      <x:c r="AI140" s="13"/>
      <x:c r="AJ140" s="13"/>
      <x:c r="AK140" s="55"/>
      <x:c r="AL140" s="13"/>
      <x:c r="AM140" s="13"/>
      <x:c r="AN140" s="14"/>
      <x:c r="AO140" s="13"/>
      <x:c r="AP140" s="13"/>
      <x:c r="AQ140" s="13"/>
      <x:c r="AR140" s="14"/>
      <x:c r="AS140" s="13"/>
      <x:c r="AT140" s="14"/>
      <x:c r="AU140" s="13"/>
      <x:c r="AV140" s="13"/>
      <x:c r="AW140" s="13"/>
      <x:c r="AX140" s="13"/>
      <x:c r="AY140" s="13"/>
      <x:c r="AZ140" s="13"/>
      <x:c r="BA140" s="14"/>
      <x:c r="BB140" s="13"/>
      <x:c r="BC140" s="13"/>
      <x:c r="BD140" s="13"/>
      <x:c r="BE140" s="13"/>
      <x:c r="BF140" s="13"/>
      <x:c r="BG140" s="13"/>
      <x:c r="BH140" s="13"/>
      <x:c r="BI140" s="13"/>
      <x:c r="BJ140" s="14"/>
      <x:c r="BK140" s="13"/>
      <x:c r="BL140" s="14"/>
      <x:c r="BM140" s="13"/>
      <x:c r="BN140" s="14"/>
      <x:c r="BO140" s="13"/>
      <x:c r="BP140" s="14"/>
      <x:c r="BQ140" s="13"/>
      <x:c r="BR140" s="13"/>
      <x:c r="BS140" s="13"/>
      <x:c r="BT140" s="13"/>
      <x:c r="BU140" s="55"/>
      <x:c r="BV140" s="13"/>
      <x:c r="BW140" s="13"/>
      <x:c r="BX140" s="13"/>
      <x:c r="BY140" s="14"/>
      <x:c r="BZ140" s="13"/>
      <x:c r="CA140" s="14"/>
      <x:c r="CB140" s="13"/>
      <x:c r="CC140" s="14"/>
      <x:c r="CD140" s="13"/>
      <x:c r="CE140" s="13"/>
      <x:c r="CF140" s="14"/>
      <x:c r="CG140" s="13"/>
      <x:c r="CH140" s="13"/>
      <x:c r="CI140" s="13"/>
      <x:c r="CJ140" s="13"/>
      <x:c r="CK140" s="13"/>
      <x:c r="CL140" s="13"/>
      <x:c r="CM140" s="13"/>
      <x:c r="CN140" s="13"/>
      <x:c r="CO140" s="13"/>
      <x:c r="CP140" s="14"/>
      <x:c r="CQ140" s="13"/>
      <x:c r="CR140" s="14"/>
      <x:c r="CS140" s="13"/>
      <x:c r="CT140" s="13"/>
      <x:c r="CU140" s="13"/>
      <x:c r="CV140" s="13"/>
      <x:c r="CW140" s="13"/>
      <x:c r="CY140" s="13"/>
    </x:row>
    <x:row r="141" spans="1:103" customHeight="1">
      <x:c r="A141" s="15"/>
      <x:c r="B141" s="13"/>
      <x:c r="C141" s="14"/>
      <x:c r="D141" s="13"/>
      <x:c r="E141" s="14"/>
      <x:c r="F141" s="13"/>
      <x:c r="G141" s="14"/>
      <x:c r="H141" s="13"/>
      <x:c r="I141" s="14"/>
      <x:c r="J141" s="13"/>
      <x:c r="K141" s="13"/>
      <x:c r="L141" s="14"/>
      <x:c r="M141" s="13"/>
      <x:c r="N141" s="13"/>
      <x:c r="O141" s="13"/>
      <x:c r="P141" s="13"/>
      <x:c r="Q141" s="13"/>
      <x:c r="R141" s="14"/>
      <x:c r="S141" s="13"/>
      <x:c r="T141" s="14"/>
      <x:c r="U141" s="13"/>
      <x:c r="V141" s="14"/>
      <x:c r="W141" s="13"/>
      <x:c r="X141" s="13"/>
      <x:c r="Y141" s="13"/>
      <x:c r="Z141" s="13"/>
      <x:c r="AA141" s="13"/>
      <x:c r="AB141" s="13"/>
      <x:c r="AC141" s="13"/>
      <x:c r="AD141" s="13"/>
      <x:c r="AE141" s="13"/>
      <x:c r="AF141" s="13"/>
      <x:c r="AG141" s="13"/>
      <x:c r="AH141" s="13"/>
      <x:c r="AI141" s="13"/>
      <x:c r="AJ141" s="13"/>
      <x:c r="AK141" s="55"/>
      <x:c r="AL141" s="13"/>
      <x:c r="AM141" s="13"/>
      <x:c r="AN141" s="14"/>
      <x:c r="AO141" s="13"/>
      <x:c r="AP141" s="13"/>
      <x:c r="AQ141" s="13"/>
      <x:c r="AR141" s="14"/>
      <x:c r="AS141" s="13"/>
      <x:c r="AT141" s="14"/>
      <x:c r="AU141" s="13"/>
      <x:c r="AV141" s="13"/>
      <x:c r="AW141" s="13"/>
      <x:c r="AX141" s="13"/>
      <x:c r="AY141" s="13"/>
      <x:c r="AZ141" s="13"/>
      <x:c r="BA141" s="14"/>
      <x:c r="BB141" s="13"/>
      <x:c r="BC141" s="13"/>
      <x:c r="BD141" s="13"/>
      <x:c r="BE141" s="13"/>
      <x:c r="BF141" s="13"/>
      <x:c r="BG141" s="13"/>
      <x:c r="BH141" s="13"/>
      <x:c r="BI141" s="13"/>
      <x:c r="BJ141" s="14"/>
      <x:c r="BK141" s="13"/>
      <x:c r="BL141" s="14"/>
      <x:c r="BM141" s="13"/>
      <x:c r="BN141" s="14"/>
      <x:c r="BO141" s="13"/>
      <x:c r="BP141" s="14"/>
      <x:c r="BQ141" s="13"/>
      <x:c r="BR141" s="13"/>
      <x:c r="BS141" s="13"/>
      <x:c r="BT141" s="13"/>
      <x:c r="BU141" s="55"/>
      <x:c r="BV141" s="13"/>
      <x:c r="BW141" s="13"/>
      <x:c r="BX141" s="13"/>
      <x:c r="BY141" s="14"/>
      <x:c r="BZ141" s="13"/>
      <x:c r="CA141" s="14"/>
      <x:c r="CB141" s="13"/>
      <x:c r="CC141" s="14"/>
      <x:c r="CD141" s="13"/>
      <x:c r="CE141" s="13"/>
      <x:c r="CF141" s="14"/>
      <x:c r="CG141" s="13"/>
      <x:c r="CH141" s="13"/>
      <x:c r="CI141" s="13"/>
      <x:c r="CJ141" s="13"/>
      <x:c r="CK141" s="13"/>
      <x:c r="CL141" s="13"/>
      <x:c r="CM141" s="13"/>
      <x:c r="CN141" s="13"/>
      <x:c r="CO141" s="13"/>
      <x:c r="CP141" s="14"/>
      <x:c r="CQ141" s="13"/>
      <x:c r="CR141" s="14"/>
      <x:c r="CS141" s="13"/>
      <x:c r="CT141" s="13"/>
      <x:c r="CU141" s="13"/>
      <x:c r="CV141" s="13"/>
      <x:c r="CW141" s="13"/>
      <x:c r="CY141" s="13"/>
    </x:row>
    <x:row r="142" spans="1:103" customHeight="1">
      <x:c r="A142" s="15"/>
      <x:c r="B142" s="13"/>
      <x:c r="C142" s="14"/>
      <x:c r="D142" s="13"/>
      <x:c r="E142" s="14"/>
      <x:c r="F142" s="13"/>
      <x:c r="G142" s="14"/>
      <x:c r="H142" s="13"/>
      <x:c r="I142" s="14"/>
      <x:c r="J142" s="13"/>
      <x:c r="K142" s="13"/>
      <x:c r="L142" s="14"/>
      <x:c r="M142" s="13"/>
      <x:c r="N142" s="13"/>
      <x:c r="O142" s="13"/>
      <x:c r="P142" s="13"/>
      <x:c r="Q142" s="13"/>
      <x:c r="R142" s="14"/>
      <x:c r="S142" s="13"/>
      <x:c r="T142" s="14"/>
      <x:c r="U142" s="13"/>
      <x:c r="V142" s="14"/>
      <x:c r="W142" s="13"/>
      <x:c r="X142" s="13"/>
      <x:c r="Y142" s="13"/>
      <x:c r="Z142" s="13"/>
      <x:c r="AA142" s="13"/>
      <x:c r="AB142" s="13"/>
      <x:c r="AC142" s="13"/>
      <x:c r="AD142" s="13"/>
      <x:c r="AE142" s="13"/>
      <x:c r="AF142" s="13"/>
      <x:c r="AG142" s="13"/>
      <x:c r="AH142" s="13"/>
      <x:c r="AI142" s="13"/>
      <x:c r="AJ142" s="13"/>
      <x:c r="AK142" s="55"/>
      <x:c r="AL142" s="13"/>
      <x:c r="AM142" s="13"/>
      <x:c r="AN142" s="14"/>
      <x:c r="AO142" s="13"/>
      <x:c r="AP142" s="13"/>
      <x:c r="AQ142" s="13"/>
      <x:c r="AR142" s="14"/>
      <x:c r="AS142" s="13"/>
      <x:c r="AT142" s="14"/>
      <x:c r="AU142" s="13"/>
      <x:c r="AV142" s="13"/>
      <x:c r="AW142" s="13"/>
      <x:c r="AX142" s="13"/>
      <x:c r="AY142" s="13"/>
      <x:c r="AZ142" s="13"/>
      <x:c r="BA142" s="14"/>
      <x:c r="BB142" s="13"/>
      <x:c r="BC142" s="13"/>
      <x:c r="BD142" s="13"/>
      <x:c r="BE142" s="13"/>
      <x:c r="BF142" s="13"/>
      <x:c r="BG142" s="13"/>
      <x:c r="BH142" s="13"/>
      <x:c r="BI142" s="13"/>
      <x:c r="BJ142" s="14"/>
      <x:c r="BK142" s="13"/>
      <x:c r="BL142" s="14"/>
      <x:c r="BM142" s="13"/>
      <x:c r="BN142" s="14"/>
      <x:c r="BO142" s="13"/>
      <x:c r="BP142" s="14"/>
      <x:c r="BQ142" s="13"/>
      <x:c r="BR142" s="13"/>
      <x:c r="BS142" s="13"/>
      <x:c r="BT142" s="13"/>
      <x:c r="BU142" s="55"/>
      <x:c r="BV142" s="13"/>
      <x:c r="BW142" s="13"/>
      <x:c r="BX142" s="13"/>
      <x:c r="BY142" s="14"/>
      <x:c r="BZ142" s="13"/>
      <x:c r="CA142" s="14"/>
      <x:c r="CB142" s="13"/>
      <x:c r="CC142" s="14"/>
      <x:c r="CD142" s="13"/>
      <x:c r="CE142" s="13"/>
      <x:c r="CF142" s="14"/>
      <x:c r="CG142" s="13"/>
      <x:c r="CH142" s="13"/>
      <x:c r="CI142" s="13"/>
      <x:c r="CJ142" s="13"/>
      <x:c r="CK142" s="13"/>
      <x:c r="CL142" s="13"/>
      <x:c r="CM142" s="13"/>
      <x:c r="CN142" s="13"/>
      <x:c r="CO142" s="13"/>
      <x:c r="CP142" s="14"/>
      <x:c r="CQ142" s="13"/>
      <x:c r="CR142" s="14"/>
      <x:c r="CS142" s="13"/>
      <x:c r="CT142" s="13"/>
      <x:c r="CU142" s="13"/>
      <x:c r="CV142" s="13"/>
      <x:c r="CW142" s="13"/>
      <x:c r="CY142" s="13"/>
    </x:row>
    <x:row r="143" spans="1:103" customHeight="1">
      <x:c r="A143" s="15"/>
      <x:c r="B143" s="13"/>
      <x:c r="C143" s="14"/>
      <x:c r="D143" s="13"/>
      <x:c r="E143" s="14"/>
      <x:c r="F143" s="13"/>
      <x:c r="G143" s="14"/>
      <x:c r="H143" s="13"/>
      <x:c r="I143" s="14"/>
      <x:c r="J143" s="13"/>
      <x:c r="K143" s="13"/>
      <x:c r="L143" s="14"/>
      <x:c r="M143" s="13"/>
      <x:c r="N143" s="13"/>
      <x:c r="O143" s="13"/>
      <x:c r="P143" s="13"/>
      <x:c r="Q143" s="13"/>
      <x:c r="R143" s="14"/>
      <x:c r="S143" s="13"/>
      <x:c r="T143" s="14"/>
      <x:c r="U143" s="13"/>
      <x:c r="V143" s="14"/>
      <x:c r="W143" s="13"/>
      <x:c r="X143" s="13"/>
      <x:c r="Y143" s="13"/>
      <x:c r="Z143" s="13"/>
      <x:c r="AA143" s="13"/>
      <x:c r="AB143" s="13"/>
      <x:c r="AC143" s="13"/>
      <x:c r="AD143" s="13"/>
      <x:c r="AE143" s="13"/>
      <x:c r="AF143" s="13"/>
      <x:c r="AG143" s="13"/>
      <x:c r="AH143" s="13"/>
      <x:c r="AI143" s="13"/>
      <x:c r="AJ143" s="13"/>
      <x:c r="AK143" s="55"/>
      <x:c r="AL143" s="13"/>
      <x:c r="AM143" s="13"/>
      <x:c r="AN143" s="14"/>
      <x:c r="AO143" s="13"/>
      <x:c r="AP143" s="13"/>
      <x:c r="AQ143" s="13"/>
      <x:c r="AR143" s="14"/>
      <x:c r="AS143" s="13"/>
      <x:c r="AT143" s="14"/>
      <x:c r="AU143" s="13"/>
      <x:c r="AV143" s="13"/>
      <x:c r="AW143" s="13"/>
      <x:c r="AX143" s="13"/>
      <x:c r="AY143" s="13"/>
      <x:c r="AZ143" s="13"/>
      <x:c r="BA143" s="14"/>
      <x:c r="BB143" s="13"/>
      <x:c r="BC143" s="13"/>
      <x:c r="BD143" s="13"/>
      <x:c r="BE143" s="13"/>
      <x:c r="BF143" s="13"/>
      <x:c r="BG143" s="13"/>
      <x:c r="BH143" s="13"/>
      <x:c r="BI143" s="13"/>
      <x:c r="BJ143" s="14"/>
      <x:c r="BK143" s="13"/>
      <x:c r="BL143" s="14"/>
      <x:c r="BM143" s="13"/>
      <x:c r="BN143" s="14"/>
      <x:c r="BO143" s="13"/>
      <x:c r="BP143" s="14"/>
      <x:c r="BQ143" s="13"/>
      <x:c r="BR143" s="13"/>
      <x:c r="BS143" s="13"/>
      <x:c r="BT143" s="13"/>
      <x:c r="BU143" s="55"/>
      <x:c r="BV143" s="13"/>
      <x:c r="BW143" s="13"/>
      <x:c r="BX143" s="13"/>
      <x:c r="BY143" s="14"/>
      <x:c r="BZ143" s="13"/>
      <x:c r="CA143" s="14"/>
      <x:c r="CB143" s="13"/>
      <x:c r="CC143" s="14"/>
      <x:c r="CD143" s="13"/>
      <x:c r="CE143" s="13"/>
      <x:c r="CF143" s="14"/>
      <x:c r="CG143" s="13"/>
      <x:c r="CH143" s="13"/>
      <x:c r="CI143" s="13"/>
      <x:c r="CJ143" s="13"/>
      <x:c r="CK143" s="13"/>
      <x:c r="CL143" s="13"/>
      <x:c r="CM143" s="13"/>
      <x:c r="CN143" s="13"/>
      <x:c r="CO143" s="13"/>
      <x:c r="CP143" s="14"/>
      <x:c r="CQ143" s="13"/>
      <x:c r="CR143" s="14"/>
      <x:c r="CS143" s="13"/>
      <x:c r="CT143" s="13"/>
      <x:c r="CU143" s="13"/>
      <x:c r="CV143" s="13"/>
      <x:c r="CW143" s="13"/>
      <x:c r="CY143" s="13"/>
    </x:row>
    <x:row r="144" spans="1:103" customHeight="1">
      <x:c r="A144" s="15"/>
      <x:c r="B144" s="13"/>
      <x:c r="C144" s="14"/>
      <x:c r="D144" s="13"/>
      <x:c r="E144" s="14"/>
      <x:c r="F144" s="13"/>
      <x:c r="G144" s="14"/>
      <x:c r="H144" s="13"/>
      <x:c r="I144" s="14"/>
      <x:c r="J144" s="13"/>
      <x:c r="K144" s="13"/>
      <x:c r="L144" s="14"/>
      <x:c r="M144" s="13"/>
      <x:c r="N144" s="13"/>
      <x:c r="O144" s="13"/>
      <x:c r="P144" s="13"/>
      <x:c r="Q144" s="13"/>
      <x:c r="R144" s="14"/>
      <x:c r="S144" s="13"/>
      <x:c r="T144" s="14"/>
      <x:c r="U144" s="13"/>
      <x:c r="V144" s="14"/>
      <x:c r="W144" s="13"/>
      <x:c r="X144" s="13"/>
      <x:c r="Y144" s="13"/>
      <x:c r="Z144" s="13"/>
      <x:c r="AA144" s="13"/>
      <x:c r="AB144" s="13"/>
      <x:c r="AC144" s="13"/>
      <x:c r="AD144" s="13"/>
      <x:c r="AE144" s="13"/>
      <x:c r="AF144" s="13"/>
      <x:c r="AG144" s="13"/>
      <x:c r="AH144" s="13"/>
      <x:c r="AI144" s="13"/>
      <x:c r="AJ144" s="13"/>
      <x:c r="AK144" s="55"/>
      <x:c r="AL144" s="13"/>
      <x:c r="AM144" s="13"/>
      <x:c r="AN144" s="14"/>
      <x:c r="AO144" s="13"/>
      <x:c r="AP144" s="13"/>
      <x:c r="AQ144" s="13"/>
      <x:c r="AR144" s="14"/>
      <x:c r="AS144" s="13"/>
      <x:c r="AT144" s="14"/>
      <x:c r="AU144" s="13"/>
      <x:c r="AV144" s="13"/>
      <x:c r="AW144" s="13"/>
      <x:c r="AX144" s="13"/>
      <x:c r="AY144" s="13"/>
      <x:c r="AZ144" s="13"/>
      <x:c r="BA144" s="14"/>
      <x:c r="BB144" s="13"/>
      <x:c r="BC144" s="13"/>
      <x:c r="BD144" s="13"/>
      <x:c r="BE144" s="13"/>
      <x:c r="BF144" s="13"/>
      <x:c r="BG144" s="13"/>
      <x:c r="BH144" s="13"/>
      <x:c r="BI144" s="13"/>
      <x:c r="BJ144" s="14"/>
      <x:c r="BK144" s="13"/>
      <x:c r="BL144" s="14"/>
      <x:c r="BM144" s="13"/>
      <x:c r="BN144" s="14"/>
      <x:c r="BO144" s="13"/>
      <x:c r="BP144" s="14"/>
      <x:c r="BQ144" s="13"/>
      <x:c r="BR144" s="13"/>
      <x:c r="BS144" s="13"/>
      <x:c r="BT144" s="13"/>
      <x:c r="BU144" s="55"/>
      <x:c r="BV144" s="13"/>
      <x:c r="BW144" s="13"/>
      <x:c r="BX144" s="13"/>
      <x:c r="BY144" s="14"/>
      <x:c r="BZ144" s="13"/>
      <x:c r="CA144" s="14"/>
      <x:c r="CB144" s="13"/>
      <x:c r="CC144" s="14"/>
      <x:c r="CD144" s="13"/>
      <x:c r="CE144" s="13"/>
      <x:c r="CF144" s="14"/>
      <x:c r="CG144" s="13"/>
      <x:c r="CH144" s="13"/>
      <x:c r="CI144" s="13"/>
      <x:c r="CJ144" s="13"/>
      <x:c r="CK144" s="13"/>
      <x:c r="CL144" s="13"/>
      <x:c r="CM144" s="13"/>
      <x:c r="CN144" s="13"/>
      <x:c r="CO144" s="13"/>
      <x:c r="CP144" s="14"/>
      <x:c r="CQ144" s="13"/>
      <x:c r="CR144" s="14"/>
      <x:c r="CS144" s="13"/>
      <x:c r="CT144" s="13"/>
      <x:c r="CU144" s="13"/>
      <x:c r="CV144" s="13"/>
      <x:c r="CW144" s="13"/>
      <x:c r="CY144" s="13"/>
    </x:row>
    <x:row r="145" spans="1:103" customHeight="1">
      <x:c r="A145" s="15"/>
      <x:c r="B145" s="13"/>
      <x:c r="C145" s="14"/>
      <x:c r="D145" s="13"/>
      <x:c r="E145" s="14"/>
      <x:c r="F145" s="13"/>
      <x:c r="G145" s="14"/>
      <x:c r="H145" s="13"/>
      <x:c r="I145" s="14"/>
      <x:c r="J145" s="13"/>
      <x:c r="K145" s="13"/>
      <x:c r="L145" s="14"/>
      <x:c r="M145" s="13"/>
      <x:c r="N145" s="13"/>
      <x:c r="O145" s="13"/>
      <x:c r="P145" s="13"/>
      <x:c r="Q145" s="13"/>
      <x:c r="R145" s="14"/>
      <x:c r="S145" s="13"/>
      <x:c r="T145" s="14"/>
      <x:c r="U145" s="13"/>
      <x:c r="V145" s="14"/>
      <x:c r="W145" s="13"/>
      <x:c r="X145" s="13"/>
      <x:c r="Y145" s="13"/>
      <x:c r="Z145" s="13"/>
      <x:c r="AA145" s="13"/>
      <x:c r="AB145" s="13"/>
      <x:c r="AC145" s="13"/>
      <x:c r="AD145" s="13"/>
      <x:c r="AE145" s="13"/>
      <x:c r="AF145" s="13"/>
      <x:c r="AG145" s="13"/>
      <x:c r="AH145" s="13"/>
      <x:c r="AI145" s="13"/>
      <x:c r="AJ145" s="13"/>
      <x:c r="AK145" s="55"/>
      <x:c r="AL145" s="13"/>
      <x:c r="AM145" s="13"/>
      <x:c r="AN145" s="14"/>
      <x:c r="AO145" s="13"/>
      <x:c r="AP145" s="13"/>
      <x:c r="AQ145" s="13"/>
      <x:c r="AR145" s="14"/>
      <x:c r="AS145" s="13"/>
      <x:c r="AT145" s="14"/>
      <x:c r="AU145" s="13"/>
      <x:c r="AV145" s="13"/>
      <x:c r="AW145" s="13"/>
      <x:c r="AX145" s="13"/>
      <x:c r="AY145" s="13"/>
      <x:c r="AZ145" s="13"/>
      <x:c r="BA145" s="14"/>
      <x:c r="BB145" s="13"/>
      <x:c r="BC145" s="13"/>
      <x:c r="BD145" s="13"/>
      <x:c r="BE145" s="13"/>
      <x:c r="BF145" s="13"/>
      <x:c r="BG145" s="13"/>
      <x:c r="BH145" s="13"/>
      <x:c r="BI145" s="13"/>
      <x:c r="BJ145" s="14"/>
      <x:c r="BK145" s="13"/>
      <x:c r="BL145" s="14"/>
      <x:c r="BM145" s="13"/>
      <x:c r="BN145" s="14"/>
      <x:c r="BO145" s="13"/>
      <x:c r="BP145" s="14"/>
      <x:c r="BQ145" s="13"/>
      <x:c r="BR145" s="13"/>
      <x:c r="BS145" s="13"/>
      <x:c r="BT145" s="13"/>
      <x:c r="BU145" s="55"/>
      <x:c r="BV145" s="13"/>
      <x:c r="BW145" s="13"/>
      <x:c r="BX145" s="13"/>
      <x:c r="BY145" s="14"/>
      <x:c r="BZ145" s="13"/>
      <x:c r="CA145" s="14"/>
      <x:c r="CB145" s="13"/>
      <x:c r="CC145" s="14"/>
      <x:c r="CD145" s="13"/>
      <x:c r="CE145" s="13"/>
      <x:c r="CF145" s="14"/>
      <x:c r="CG145" s="13"/>
      <x:c r="CH145" s="13"/>
      <x:c r="CI145" s="13"/>
      <x:c r="CJ145" s="13"/>
      <x:c r="CK145" s="13"/>
      <x:c r="CL145" s="13"/>
      <x:c r="CM145" s="13"/>
      <x:c r="CN145" s="13"/>
      <x:c r="CO145" s="13"/>
      <x:c r="CP145" s="14"/>
      <x:c r="CQ145" s="13"/>
      <x:c r="CR145" s="14"/>
      <x:c r="CS145" s="13"/>
      <x:c r="CT145" s="13"/>
      <x:c r="CU145" s="13"/>
      <x:c r="CV145" s="13"/>
      <x:c r="CW145" s="13"/>
      <x:c r="CY145" s="13"/>
    </x:row>
    <x:row r="146" spans="1:103" customHeight="1">
      <x:c r="A146" s="15"/>
      <x:c r="B146" s="13"/>
      <x:c r="C146" s="14"/>
      <x:c r="D146" s="13"/>
      <x:c r="E146" s="14"/>
      <x:c r="F146" s="13"/>
      <x:c r="G146" s="14"/>
      <x:c r="H146" s="13"/>
      <x:c r="I146" s="14"/>
      <x:c r="J146" s="13"/>
      <x:c r="K146" s="13"/>
      <x:c r="L146" s="14"/>
      <x:c r="M146" s="13"/>
      <x:c r="N146" s="13"/>
      <x:c r="O146" s="13"/>
      <x:c r="P146" s="13"/>
      <x:c r="Q146" s="13"/>
      <x:c r="R146" s="14"/>
      <x:c r="S146" s="13"/>
      <x:c r="T146" s="14"/>
      <x:c r="U146" s="13"/>
      <x:c r="V146" s="14"/>
      <x:c r="W146" s="13"/>
      <x:c r="X146" s="13"/>
      <x:c r="Y146" s="13"/>
      <x:c r="Z146" s="13"/>
      <x:c r="AA146" s="13"/>
      <x:c r="AB146" s="13"/>
      <x:c r="AC146" s="13"/>
      <x:c r="AD146" s="13"/>
      <x:c r="AE146" s="13"/>
      <x:c r="AF146" s="13"/>
      <x:c r="AG146" s="13"/>
      <x:c r="AH146" s="13"/>
      <x:c r="AI146" s="13"/>
      <x:c r="AJ146" s="13"/>
      <x:c r="AK146" s="55"/>
      <x:c r="AL146" s="13"/>
      <x:c r="AM146" s="13"/>
      <x:c r="AN146" s="14"/>
      <x:c r="AO146" s="13"/>
      <x:c r="AP146" s="13"/>
      <x:c r="AQ146" s="13"/>
      <x:c r="AR146" s="14"/>
      <x:c r="AS146" s="13"/>
      <x:c r="AT146" s="14"/>
      <x:c r="AU146" s="13"/>
      <x:c r="AV146" s="13"/>
      <x:c r="AW146" s="13"/>
      <x:c r="AX146" s="13"/>
      <x:c r="AY146" s="13"/>
      <x:c r="AZ146" s="13"/>
      <x:c r="BA146" s="14"/>
      <x:c r="BB146" s="13"/>
      <x:c r="BC146" s="13"/>
      <x:c r="BD146" s="13"/>
      <x:c r="BE146" s="13"/>
      <x:c r="BF146" s="13"/>
      <x:c r="BG146" s="13"/>
      <x:c r="BH146" s="13"/>
      <x:c r="BI146" s="13"/>
      <x:c r="BJ146" s="14"/>
      <x:c r="BK146" s="13"/>
      <x:c r="BL146" s="14"/>
      <x:c r="BM146" s="13"/>
      <x:c r="BN146" s="14"/>
      <x:c r="BO146" s="13"/>
      <x:c r="BP146" s="14"/>
      <x:c r="BQ146" s="13"/>
      <x:c r="BR146" s="13"/>
      <x:c r="BS146" s="13"/>
      <x:c r="BT146" s="13"/>
      <x:c r="BU146" s="55"/>
      <x:c r="BV146" s="13"/>
      <x:c r="BW146" s="13"/>
      <x:c r="BX146" s="13"/>
      <x:c r="BY146" s="14"/>
      <x:c r="BZ146" s="13"/>
      <x:c r="CA146" s="14"/>
      <x:c r="CB146" s="13"/>
      <x:c r="CC146" s="14"/>
      <x:c r="CD146" s="13"/>
      <x:c r="CE146" s="13"/>
      <x:c r="CF146" s="14"/>
      <x:c r="CG146" s="13"/>
      <x:c r="CH146" s="13"/>
      <x:c r="CI146" s="13"/>
      <x:c r="CJ146" s="13"/>
      <x:c r="CK146" s="13"/>
      <x:c r="CL146" s="13"/>
      <x:c r="CM146" s="13"/>
      <x:c r="CN146" s="13"/>
      <x:c r="CO146" s="13"/>
      <x:c r="CP146" s="14"/>
      <x:c r="CQ146" s="13"/>
      <x:c r="CR146" s="14"/>
      <x:c r="CS146" s="13"/>
      <x:c r="CT146" s="13"/>
      <x:c r="CU146" s="13"/>
      <x:c r="CV146" s="13"/>
      <x:c r="CW146" s="13"/>
      <x:c r="CY146" s="13"/>
    </x:row>
    <x:row r="147" spans="1:103" customHeight="1">
      <x:c r="A147" s="15"/>
      <x:c r="B147" s="13"/>
      <x:c r="C147" s="14"/>
      <x:c r="D147" s="13"/>
      <x:c r="E147" s="14"/>
      <x:c r="F147" s="13"/>
      <x:c r="G147" s="14"/>
      <x:c r="H147" s="13"/>
      <x:c r="I147" s="14"/>
      <x:c r="J147" s="13"/>
      <x:c r="K147" s="13"/>
      <x:c r="L147" s="14"/>
      <x:c r="M147" s="13"/>
      <x:c r="N147" s="13"/>
      <x:c r="O147" s="13"/>
      <x:c r="P147" s="13"/>
      <x:c r="Q147" s="13"/>
      <x:c r="R147" s="14"/>
      <x:c r="S147" s="13"/>
      <x:c r="T147" s="14"/>
      <x:c r="U147" s="13"/>
      <x:c r="V147" s="14"/>
      <x:c r="W147" s="13"/>
      <x:c r="X147" s="13"/>
      <x:c r="Y147" s="13"/>
      <x:c r="Z147" s="13"/>
      <x:c r="AA147" s="13"/>
      <x:c r="AB147" s="13"/>
      <x:c r="AC147" s="13"/>
      <x:c r="AD147" s="13"/>
      <x:c r="AE147" s="13"/>
      <x:c r="AF147" s="13"/>
      <x:c r="AG147" s="13"/>
      <x:c r="AH147" s="13"/>
      <x:c r="AI147" s="13"/>
      <x:c r="AJ147" s="13"/>
      <x:c r="AK147" s="55"/>
      <x:c r="AL147" s="13"/>
      <x:c r="AM147" s="13"/>
      <x:c r="AN147" s="14"/>
      <x:c r="AO147" s="13"/>
      <x:c r="AP147" s="13"/>
      <x:c r="AQ147" s="13"/>
      <x:c r="AR147" s="14"/>
      <x:c r="AS147" s="13"/>
      <x:c r="AT147" s="14"/>
      <x:c r="AU147" s="13"/>
      <x:c r="AV147" s="13"/>
      <x:c r="AW147" s="13"/>
      <x:c r="AX147" s="13"/>
      <x:c r="AY147" s="13"/>
      <x:c r="AZ147" s="13"/>
      <x:c r="BA147" s="14"/>
      <x:c r="BB147" s="13"/>
      <x:c r="BC147" s="13"/>
      <x:c r="BD147" s="13"/>
      <x:c r="BE147" s="13"/>
      <x:c r="BF147" s="13"/>
      <x:c r="BG147" s="13"/>
      <x:c r="BH147" s="13"/>
      <x:c r="BI147" s="13"/>
      <x:c r="BJ147" s="14"/>
      <x:c r="BK147" s="13"/>
      <x:c r="BL147" s="14"/>
      <x:c r="BM147" s="13"/>
      <x:c r="BN147" s="14"/>
      <x:c r="BO147" s="13"/>
      <x:c r="BP147" s="14"/>
      <x:c r="BQ147" s="13"/>
      <x:c r="BR147" s="13"/>
      <x:c r="BS147" s="13"/>
      <x:c r="BT147" s="13"/>
      <x:c r="BU147" s="55"/>
      <x:c r="BV147" s="13"/>
      <x:c r="BW147" s="13"/>
      <x:c r="BX147" s="13"/>
      <x:c r="BY147" s="14"/>
      <x:c r="BZ147" s="13"/>
      <x:c r="CA147" s="14"/>
      <x:c r="CB147" s="13"/>
      <x:c r="CC147" s="14"/>
      <x:c r="CD147" s="13"/>
      <x:c r="CE147" s="13"/>
      <x:c r="CF147" s="14"/>
      <x:c r="CG147" s="13"/>
      <x:c r="CH147" s="13"/>
      <x:c r="CI147" s="13"/>
      <x:c r="CJ147" s="13"/>
      <x:c r="CK147" s="13"/>
      <x:c r="CL147" s="13"/>
      <x:c r="CM147" s="13"/>
      <x:c r="CN147" s="13"/>
      <x:c r="CO147" s="13"/>
      <x:c r="CP147" s="14"/>
      <x:c r="CQ147" s="13"/>
      <x:c r="CR147" s="14"/>
      <x:c r="CS147" s="13"/>
      <x:c r="CT147" s="13"/>
      <x:c r="CU147" s="13"/>
      <x:c r="CV147" s="13"/>
      <x:c r="CW147" s="13"/>
      <x:c r="CY147" s="13"/>
    </x:row>
    <x:row r="148" spans="1:103" customHeight="1">
      <x:c r="A148" s="15"/>
      <x:c r="B148" s="13"/>
      <x:c r="C148" s="14"/>
      <x:c r="D148" s="13"/>
      <x:c r="E148" s="14"/>
      <x:c r="F148" s="13"/>
      <x:c r="G148" s="14"/>
      <x:c r="H148" s="13"/>
      <x:c r="I148" s="14"/>
      <x:c r="J148" s="13"/>
      <x:c r="K148" s="13"/>
      <x:c r="L148" s="14"/>
      <x:c r="M148" s="13"/>
      <x:c r="N148" s="13"/>
      <x:c r="O148" s="13"/>
      <x:c r="P148" s="13"/>
      <x:c r="Q148" s="13"/>
      <x:c r="R148" s="14"/>
      <x:c r="S148" s="13"/>
      <x:c r="T148" s="14"/>
      <x:c r="U148" s="13"/>
      <x:c r="V148" s="14"/>
      <x:c r="W148" s="13"/>
      <x:c r="X148" s="13"/>
      <x:c r="Y148" s="13"/>
      <x:c r="Z148" s="13"/>
      <x:c r="AA148" s="13"/>
      <x:c r="AB148" s="13"/>
      <x:c r="AC148" s="13"/>
      <x:c r="AD148" s="13"/>
      <x:c r="AE148" s="13"/>
      <x:c r="AF148" s="13"/>
      <x:c r="AG148" s="13"/>
      <x:c r="AH148" s="13"/>
      <x:c r="AI148" s="13"/>
      <x:c r="AJ148" s="13"/>
      <x:c r="AK148" s="55"/>
      <x:c r="AL148" s="13"/>
      <x:c r="AM148" s="13"/>
      <x:c r="AN148" s="14"/>
      <x:c r="AO148" s="13"/>
      <x:c r="AP148" s="13"/>
      <x:c r="AQ148" s="13"/>
      <x:c r="AR148" s="14"/>
      <x:c r="AS148" s="13"/>
      <x:c r="AT148" s="14"/>
      <x:c r="AU148" s="13"/>
      <x:c r="AV148" s="13"/>
      <x:c r="AW148" s="13"/>
      <x:c r="AX148" s="13"/>
      <x:c r="AY148" s="13"/>
      <x:c r="AZ148" s="13"/>
      <x:c r="BA148" s="14"/>
      <x:c r="BB148" s="13"/>
      <x:c r="BC148" s="13"/>
      <x:c r="BD148" s="13"/>
      <x:c r="BE148" s="13"/>
      <x:c r="BF148" s="13"/>
      <x:c r="BG148" s="13"/>
      <x:c r="BH148" s="13"/>
      <x:c r="BI148" s="13"/>
      <x:c r="BJ148" s="14"/>
      <x:c r="BK148" s="13"/>
      <x:c r="BL148" s="14"/>
      <x:c r="BM148" s="13"/>
      <x:c r="BN148" s="14"/>
      <x:c r="BO148" s="13"/>
      <x:c r="BP148" s="14"/>
      <x:c r="BQ148" s="13"/>
      <x:c r="BR148" s="13"/>
      <x:c r="BS148" s="13"/>
      <x:c r="BT148" s="13"/>
      <x:c r="BU148" s="55"/>
      <x:c r="BV148" s="13"/>
      <x:c r="BW148" s="13"/>
      <x:c r="BX148" s="13"/>
      <x:c r="BY148" s="14"/>
      <x:c r="BZ148" s="13"/>
      <x:c r="CA148" s="14"/>
      <x:c r="CB148" s="13"/>
      <x:c r="CC148" s="14"/>
      <x:c r="CD148" s="13"/>
      <x:c r="CE148" s="13"/>
      <x:c r="CF148" s="14"/>
      <x:c r="CG148" s="13"/>
      <x:c r="CH148" s="13"/>
      <x:c r="CI148" s="13"/>
      <x:c r="CJ148" s="13"/>
      <x:c r="CK148" s="13"/>
      <x:c r="CL148" s="13"/>
      <x:c r="CM148" s="13"/>
      <x:c r="CN148" s="13"/>
      <x:c r="CO148" s="13"/>
      <x:c r="CP148" s="14"/>
      <x:c r="CQ148" s="13"/>
      <x:c r="CR148" s="14"/>
      <x:c r="CS148" s="13"/>
      <x:c r="CT148" s="13"/>
      <x:c r="CU148" s="13"/>
      <x:c r="CV148" s="13"/>
      <x:c r="CW148" s="13"/>
      <x:c r="CY148" s="13"/>
    </x:row>
    <x:row r="149" spans="1:103" customHeight="1">
      <x:c r="A149" s="15"/>
      <x:c r="B149" s="13"/>
      <x:c r="C149" s="14"/>
      <x:c r="D149" s="13"/>
      <x:c r="E149" s="14"/>
      <x:c r="F149" s="13"/>
      <x:c r="G149" s="14"/>
      <x:c r="H149" s="13"/>
      <x:c r="I149" s="14"/>
      <x:c r="J149" s="13"/>
      <x:c r="K149" s="13"/>
      <x:c r="L149" s="14"/>
      <x:c r="M149" s="13"/>
      <x:c r="N149" s="13"/>
      <x:c r="O149" s="13"/>
      <x:c r="P149" s="13"/>
      <x:c r="Q149" s="13"/>
      <x:c r="R149" s="14"/>
      <x:c r="S149" s="13"/>
      <x:c r="T149" s="14"/>
      <x:c r="U149" s="13"/>
      <x:c r="V149" s="14"/>
      <x:c r="W149" s="13"/>
      <x:c r="X149" s="13"/>
      <x:c r="Y149" s="13"/>
      <x:c r="Z149" s="13"/>
      <x:c r="AA149" s="13"/>
      <x:c r="AB149" s="13"/>
      <x:c r="AC149" s="13"/>
      <x:c r="AD149" s="13"/>
      <x:c r="AE149" s="13"/>
      <x:c r="AF149" s="13"/>
      <x:c r="AG149" s="13"/>
      <x:c r="AH149" s="13"/>
      <x:c r="AI149" s="13"/>
      <x:c r="AJ149" s="13"/>
      <x:c r="AK149" s="55"/>
      <x:c r="AL149" s="13"/>
      <x:c r="AM149" s="13"/>
      <x:c r="AN149" s="14"/>
      <x:c r="AO149" s="13"/>
      <x:c r="AP149" s="13"/>
      <x:c r="AQ149" s="13"/>
      <x:c r="AR149" s="14"/>
      <x:c r="AS149" s="13"/>
      <x:c r="AT149" s="14"/>
      <x:c r="AU149" s="13"/>
      <x:c r="AV149" s="13"/>
      <x:c r="AW149" s="13"/>
      <x:c r="AX149" s="13"/>
      <x:c r="AY149" s="13"/>
      <x:c r="AZ149" s="13"/>
      <x:c r="BA149" s="14"/>
      <x:c r="BB149" s="13"/>
      <x:c r="BC149" s="13"/>
      <x:c r="BD149" s="13"/>
      <x:c r="BE149" s="13"/>
      <x:c r="BF149" s="13"/>
      <x:c r="BG149" s="13"/>
      <x:c r="BH149" s="13"/>
      <x:c r="BI149" s="13"/>
      <x:c r="BJ149" s="14"/>
      <x:c r="BK149" s="13"/>
      <x:c r="BL149" s="14"/>
      <x:c r="BM149" s="13"/>
      <x:c r="BN149" s="14"/>
      <x:c r="BO149" s="13"/>
      <x:c r="BP149" s="14"/>
      <x:c r="BQ149" s="13"/>
      <x:c r="BR149" s="13"/>
      <x:c r="BS149" s="13"/>
      <x:c r="BT149" s="13"/>
      <x:c r="BU149" s="55"/>
      <x:c r="BV149" s="13"/>
      <x:c r="BW149" s="13"/>
      <x:c r="BX149" s="13"/>
      <x:c r="BY149" s="14"/>
      <x:c r="BZ149" s="13"/>
      <x:c r="CA149" s="14"/>
      <x:c r="CB149" s="13"/>
      <x:c r="CC149" s="14"/>
      <x:c r="CD149" s="13"/>
      <x:c r="CE149" s="13"/>
      <x:c r="CF149" s="14"/>
      <x:c r="CG149" s="13"/>
      <x:c r="CH149" s="13"/>
      <x:c r="CI149" s="13"/>
      <x:c r="CJ149" s="13"/>
      <x:c r="CK149" s="13"/>
      <x:c r="CL149" s="13"/>
      <x:c r="CM149" s="13"/>
      <x:c r="CN149" s="13"/>
      <x:c r="CO149" s="13"/>
      <x:c r="CP149" s="14"/>
      <x:c r="CQ149" s="13"/>
      <x:c r="CR149" s="14"/>
      <x:c r="CS149" s="13"/>
      <x:c r="CT149" s="13"/>
      <x:c r="CU149" s="13"/>
      <x:c r="CV149" s="13"/>
      <x:c r="CW149" s="13"/>
      <x:c r="CY149" s="13"/>
    </x:row>
    <x:row r="150" spans="1:103" customHeight="1">
      <x:c r="A150" s="15"/>
      <x:c r="B150" s="13"/>
      <x:c r="C150" s="14"/>
      <x:c r="D150" s="13"/>
      <x:c r="E150" s="14"/>
      <x:c r="F150" s="13"/>
      <x:c r="G150" s="14"/>
      <x:c r="H150" s="13"/>
      <x:c r="I150" s="14"/>
      <x:c r="J150" s="13"/>
      <x:c r="K150" s="13"/>
      <x:c r="L150" s="14"/>
      <x:c r="M150" s="13"/>
      <x:c r="N150" s="13"/>
      <x:c r="O150" s="13"/>
      <x:c r="P150" s="13"/>
      <x:c r="Q150" s="13"/>
      <x:c r="R150" s="14"/>
      <x:c r="S150" s="13"/>
      <x:c r="T150" s="14"/>
      <x:c r="U150" s="13"/>
      <x:c r="V150" s="14"/>
      <x:c r="W150" s="13"/>
      <x:c r="X150" s="13"/>
      <x:c r="Y150" s="13"/>
      <x:c r="Z150" s="13"/>
      <x:c r="AA150" s="13"/>
      <x:c r="AB150" s="13"/>
      <x:c r="AC150" s="13"/>
      <x:c r="AD150" s="13"/>
      <x:c r="AE150" s="13"/>
      <x:c r="AF150" s="13"/>
      <x:c r="AG150" s="13"/>
      <x:c r="AH150" s="13"/>
      <x:c r="AI150" s="13"/>
      <x:c r="AJ150" s="13"/>
      <x:c r="AK150" s="55"/>
      <x:c r="AL150" s="13"/>
      <x:c r="AM150" s="13"/>
      <x:c r="AN150" s="14"/>
      <x:c r="AO150" s="13"/>
      <x:c r="AP150" s="13"/>
      <x:c r="AQ150" s="13"/>
      <x:c r="AR150" s="14"/>
      <x:c r="AS150" s="13"/>
      <x:c r="AT150" s="14"/>
      <x:c r="AU150" s="13"/>
      <x:c r="AV150" s="13"/>
      <x:c r="AW150" s="13"/>
      <x:c r="AX150" s="13"/>
      <x:c r="AY150" s="13"/>
      <x:c r="AZ150" s="13"/>
      <x:c r="BA150" s="14"/>
      <x:c r="BB150" s="13"/>
      <x:c r="BC150" s="13"/>
      <x:c r="BD150" s="13"/>
      <x:c r="BE150" s="13"/>
      <x:c r="BF150" s="13"/>
      <x:c r="BG150" s="13"/>
      <x:c r="BH150" s="13"/>
      <x:c r="BI150" s="13"/>
      <x:c r="BJ150" s="14"/>
      <x:c r="BK150" s="13"/>
      <x:c r="BL150" s="14"/>
      <x:c r="BM150" s="13"/>
      <x:c r="BN150" s="14"/>
      <x:c r="BO150" s="13"/>
      <x:c r="BP150" s="14"/>
      <x:c r="BQ150" s="13"/>
      <x:c r="BR150" s="13"/>
      <x:c r="BS150" s="13"/>
      <x:c r="BT150" s="13"/>
      <x:c r="BU150" s="55"/>
      <x:c r="BV150" s="13"/>
      <x:c r="BW150" s="13"/>
      <x:c r="BX150" s="13"/>
      <x:c r="BY150" s="14"/>
      <x:c r="BZ150" s="13"/>
      <x:c r="CA150" s="14"/>
      <x:c r="CB150" s="13"/>
      <x:c r="CC150" s="14"/>
      <x:c r="CD150" s="13"/>
      <x:c r="CE150" s="13"/>
      <x:c r="CF150" s="14"/>
      <x:c r="CG150" s="13"/>
      <x:c r="CH150" s="13"/>
      <x:c r="CI150" s="13"/>
      <x:c r="CJ150" s="13"/>
      <x:c r="CK150" s="13"/>
      <x:c r="CL150" s="13"/>
      <x:c r="CM150" s="13"/>
      <x:c r="CN150" s="13"/>
      <x:c r="CO150" s="13"/>
      <x:c r="CP150" s="14"/>
      <x:c r="CQ150" s="13"/>
      <x:c r="CR150" s="14"/>
      <x:c r="CS150" s="13"/>
      <x:c r="CT150" s="13"/>
      <x:c r="CU150" s="13"/>
      <x:c r="CV150" s="13"/>
      <x:c r="CW150" s="13"/>
      <x:c r="CY150" s="13"/>
    </x:row>
    <x:row r="151" spans="1:103" customHeight="1">
      <x:c r="A151" s="15"/>
      <x:c r="B151" s="13"/>
      <x:c r="C151" s="14"/>
      <x:c r="D151" s="13"/>
      <x:c r="E151" s="14"/>
      <x:c r="F151" s="13"/>
      <x:c r="G151" s="14"/>
      <x:c r="H151" s="13"/>
      <x:c r="I151" s="14"/>
      <x:c r="J151" s="13"/>
      <x:c r="K151" s="13"/>
      <x:c r="L151" s="14"/>
      <x:c r="M151" s="13"/>
      <x:c r="N151" s="13"/>
      <x:c r="O151" s="13"/>
      <x:c r="P151" s="13"/>
      <x:c r="Q151" s="13"/>
      <x:c r="R151" s="14"/>
      <x:c r="S151" s="13"/>
      <x:c r="T151" s="14"/>
      <x:c r="U151" s="13"/>
      <x:c r="V151" s="14"/>
      <x:c r="W151" s="13"/>
      <x:c r="X151" s="13"/>
      <x:c r="Y151" s="13"/>
      <x:c r="Z151" s="13"/>
      <x:c r="AA151" s="13"/>
      <x:c r="AB151" s="13"/>
      <x:c r="AC151" s="13"/>
      <x:c r="AD151" s="13"/>
      <x:c r="AE151" s="13"/>
      <x:c r="AF151" s="13"/>
      <x:c r="AG151" s="13"/>
      <x:c r="AH151" s="13"/>
      <x:c r="AI151" s="13"/>
      <x:c r="AJ151" s="13"/>
      <x:c r="AK151" s="55"/>
      <x:c r="AL151" s="13"/>
      <x:c r="AM151" s="13"/>
      <x:c r="AN151" s="14"/>
      <x:c r="AO151" s="13"/>
      <x:c r="AP151" s="13"/>
      <x:c r="AQ151" s="13"/>
      <x:c r="AR151" s="14"/>
      <x:c r="AS151" s="13"/>
      <x:c r="AT151" s="14"/>
      <x:c r="AU151" s="13"/>
      <x:c r="AV151" s="13"/>
      <x:c r="AW151" s="13"/>
      <x:c r="AX151" s="13"/>
      <x:c r="AY151" s="13"/>
      <x:c r="AZ151" s="13"/>
      <x:c r="BA151" s="14"/>
      <x:c r="BB151" s="13"/>
      <x:c r="BC151" s="13"/>
      <x:c r="BD151" s="13"/>
      <x:c r="BE151" s="13"/>
      <x:c r="BF151" s="13"/>
      <x:c r="BG151" s="13"/>
      <x:c r="BH151" s="13"/>
      <x:c r="BI151" s="13"/>
      <x:c r="BJ151" s="14"/>
      <x:c r="BK151" s="13"/>
      <x:c r="BL151" s="14"/>
      <x:c r="BM151" s="13"/>
      <x:c r="BN151" s="14"/>
      <x:c r="BO151" s="13"/>
      <x:c r="BP151" s="14"/>
      <x:c r="BQ151" s="13"/>
      <x:c r="BR151" s="13"/>
      <x:c r="BS151" s="13"/>
      <x:c r="BT151" s="13"/>
      <x:c r="BU151" s="55"/>
      <x:c r="BV151" s="13"/>
      <x:c r="BW151" s="13"/>
      <x:c r="BX151" s="13"/>
      <x:c r="BY151" s="14"/>
      <x:c r="BZ151" s="13"/>
      <x:c r="CA151" s="14"/>
      <x:c r="CB151" s="13"/>
      <x:c r="CC151" s="14"/>
      <x:c r="CD151" s="13"/>
      <x:c r="CE151" s="13"/>
      <x:c r="CF151" s="14"/>
      <x:c r="CG151" s="13"/>
      <x:c r="CH151" s="13"/>
      <x:c r="CI151" s="13"/>
      <x:c r="CJ151" s="13"/>
      <x:c r="CK151" s="13"/>
      <x:c r="CL151" s="13"/>
      <x:c r="CM151" s="13"/>
      <x:c r="CN151" s="13"/>
      <x:c r="CO151" s="13"/>
      <x:c r="CP151" s="14"/>
      <x:c r="CQ151" s="13"/>
      <x:c r="CR151" s="14"/>
      <x:c r="CS151" s="13"/>
      <x:c r="CT151" s="13"/>
      <x:c r="CU151" s="13"/>
      <x:c r="CV151" s="13"/>
      <x:c r="CW151" s="13"/>
      <x:c r="CY151" s="13"/>
    </x:row>
    <x:row r="152" spans="1:103" customHeight="1">
      <x:c r="A152" s="15"/>
      <x:c r="B152" s="13"/>
      <x:c r="C152" s="14"/>
      <x:c r="D152" s="13"/>
      <x:c r="E152" s="14"/>
      <x:c r="F152" s="13"/>
      <x:c r="G152" s="14"/>
      <x:c r="H152" s="13"/>
      <x:c r="I152" s="14"/>
      <x:c r="J152" s="13"/>
      <x:c r="K152" s="13"/>
      <x:c r="L152" s="14"/>
      <x:c r="M152" s="13"/>
      <x:c r="N152" s="13"/>
      <x:c r="O152" s="13"/>
      <x:c r="P152" s="13"/>
      <x:c r="Q152" s="13"/>
      <x:c r="R152" s="14"/>
      <x:c r="S152" s="13"/>
      <x:c r="T152" s="14"/>
      <x:c r="U152" s="13"/>
      <x:c r="V152" s="14"/>
      <x:c r="W152" s="13"/>
      <x:c r="X152" s="13"/>
      <x:c r="Y152" s="13"/>
      <x:c r="Z152" s="13"/>
      <x:c r="AA152" s="13"/>
      <x:c r="AB152" s="13"/>
      <x:c r="AC152" s="13"/>
      <x:c r="AD152" s="13"/>
      <x:c r="AE152" s="13"/>
      <x:c r="AF152" s="13"/>
      <x:c r="AG152" s="13"/>
      <x:c r="AH152" s="13"/>
      <x:c r="AI152" s="13"/>
      <x:c r="AJ152" s="13"/>
      <x:c r="AK152" s="55"/>
      <x:c r="AL152" s="13"/>
      <x:c r="AM152" s="13"/>
      <x:c r="AN152" s="14"/>
      <x:c r="AO152" s="13"/>
      <x:c r="AP152" s="13"/>
      <x:c r="AQ152" s="13"/>
      <x:c r="AR152" s="14"/>
      <x:c r="AS152" s="13"/>
      <x:c r="AT152" s="14"/>
      <x:c r="AU152" s="13"/>
      <x:c r="AV152" s="13"/>
      <x:c r="AW152" s="13"/>
      <x:c r="AX152" s="13"/>
      <x:c r="AY152" s="13"/>
      <x:c r="AZ152" s="13"/>
      <x:c r="BA152" s="14"/>
      <x:c r="BB152" s="13"/>
      <x:c r="BC152" s="13"/>
      <x:c r="BD152" s="13"/>
      <x:c r="BE152" s="13"/>
      <x:c r="BF152" s="13"/>
      <x:c r="BG152" s="13"/>
      <x:c r="BH152" s="13"/>
      <x:c r="BI152" s="13"/>
      <x:c r="BJ152" s="14"/>
      <x:c r="BK152" s="13"/>
      <x:c r="BL152" s="14"/>
      <x:c r="BM152" s="13"/>
      <x:c r="BN152" s="14"/>
      <x:c r="BO152" s="13"/>
      <x:c r="BP152" s="14"/>
      <x:c r="BQ152" s="13"/>
      <x:c r="BR152" s="13"/>
      <x:c r="BS152" s="13"/>
      <x:c r="BT152" s="13"/>
      <x:c r="BU152" s="55"/>
      <x:c r="BV152" s="13"/>
      <x:c r="BW152" s="13"/>
      <x:c r="BX152" s="13"/>
      <x:c r="BY152" s="14"/>
      <x:c r="BZ152" s="13"/>
      <x:c r="CA152" s="14"/>
      <x:c r="CB152" s="13"/>
      <x:c r="CC152" s="14"/>
      <x:c r="CD152" s="13"/>
      <x:c r="CE152" s="13"/>
      <x:c r="CF152" s="14"/>
      <x:c r="CG152" s="13"/>
      <x:c r="CH152" s="13"/>
      <x:c r="CI152" s="13"/>
      <x:c r="CJ152" s="13"/>
      <x:c r="CK152" s="13"/>
      <x:c r="CL152" s="13"/>
      <x:c r="CM152" s="13"/>
      <x:c r="CN152" s="13"/>
      <x:c r="CO152" s="13"/>
      <x:c r="CP152" s="14"/>
      <x:c r="CQ152" s="13"/>
      <x:c r="CR152" s="14"/>
      <x:c r="CS152" s="13"/>
      <x:c r="CT152" s="13"/>
      <x:c r="CU152" s="13"/>
      <x:c r="CV152" s="13"/>
      <x:c r="CW152" s="13"/>
      <x:c r="CY152" s="13"/>
    </x:row>
    <x:row r="153" spans="1:103" customHeight="1">
      <x:c r="A153" s="15"/>
      <x:c r="B153" s="13"/>
      <x:c r="C153" s="14"/>
      <x:c r="D153" s="13"/>
      <x:c r="E153" s="14"/>
      <x:c r="F153" s="13"/>
      <x:c r="G153" s="14"/>
      <x:c r="H153" s="13"/>
      <x:c r="I153" s="14"/>
      <x:c r="J153" s="13"/>
      <x:c r="K153" s="13"/>
      <x:c r="L153" s="14"/>
      <x:c r="M153" s="13"/>
      <x:c r="N153" s="13"/>
      <x:c r="O153" s="13"/>
      <x:c r="P153" s="13"/>
      <x:c r="Q153" s="13"/>
      <x:c r="R153" s="14"/>
      <x:c r="S153" s="13"/>
      <x:c r="T153" s="14"/>
      <x:c r="U153" s="13"/>
      <x:c r="V153" s="14"/>
      <x:c r="W153" s="13"/>
      <x:c r="X153" s="13"/>
      <x:c r="Y153" s="13"/>
      <x:c r="Z153" s="13"/>
      <x:c r="AA153" s="13"/>
      <x:c r="AB153" s="13"/>
      <x:c r="AC153" s="13"/>
      <x:c r="AD153" s="13"/>
      <x:c r="AE153" s="13"/>
      <x:c r="AF153" s="13"/>
      <x:c r="AG153" s="13"/>
      <x:c r="AH153" s="13"/>
      <x:c r="AI153" s="13"/>
      <x:c r="AJ153" s="13"/>
      <x:c r="AK153" s="55"/>
      <x:c r="AL153" s="13"/>
      <x:c r="AM153" s="13"/>
      <x:c r="AN153" s="14"/>
      <x:c r="AO153" s="13"/>
      <x:c r="AP153" s="13"/>
      <x:c r="AQ153" s="13"/>
      <x:c r="AR153" s="14"/>
      <x:c r="AS153" s="13"/>
      <x:c r="AT153" s="14"/>
      <x:c r="AU153" s="13"/>
      <x:c r="AV153" s="13"/>
      <x:c r="AW153" s="13"/>
      <x:c r="AX153" s="13"/>
      <x:c r="AY153" s="13"/>
      <x:c r="AZ153" s="13"/>
      <x:c r="BA153" s="14"/>
      <x:c r="BB153" s="13"/>
      <x:c r="BC153" s="13"/>
      <x:c r="BD153" s="13"/>
      <x:c r="BE153" s="13"/>
      <x:c r="BF153" s="13"/>
      <x:c r="BG153" s="13"/>
      <x:c r="BH153" s="13"/>
      <x:c r="BI153" s="13"/>
      <x:c r="BJ153" s="14"/>
      <x:c r="BK153" s="13"/>
      <x:c r="BL153" s="14"/>
      <x:c r="BM153" s="13"/>
      <x:c r="BN153" s="14"/>
      <x:c r="BO153" s="13"/>
      <x:c r="BP153" s="14"/>
      <x:c r="BQ153" s="13"/>
      <x:c r="BR153" s="13"/>
      <x:c r="BS153" s="13"/>
      <x:c r="BT153" s="13"/>
      <x:c r="BU153" s="55"/>
      <x:c r="BV153" s="13"/>
      <x:c r="BW153" s="13"/>
      <x:c r="BX153" s="13"/>
      <x:c r="BY153" s="14"/>
      <x:c r="BZ153" s="13"/>
      <x:c r="CA153" s="14"/>
      <x:c r="CB153" s="13"/>
      <x:c r="CC153" s="14"/>
      <x:c r="CD153" s="13"/>
      <x:c r="CE153" s="13"/>
      <x:c r="CF153" s="14"/>
      <x:c r="CG153" s="13"/>
      <x:c r="CH153" s="13"/>
      <x:c r="CI153" s="13"/>
      <x:c r="CJ153" s="13"/>
      <x:c r="CK153" s="13"/>
      <x:c r="CL153" s="13"/>
      <x:c r="CM153" s="13"/>
      <x:c r="CN153" s="13"/>
      <x:c r="CO153" s="13"/>
      <x:c r="CP153" s="14"/>
      <x:c r="CQ153" s="13"/>
      <x:c r="CR153" s="14"/>
      <x:c r="CS153" s="13"/>
      <x:c r="CT153" s="13"/>
      <x:c r="CU153" s="13"/>
      <x:c r="CV153" s="13"/>
      <x:c r="CW153" s="13"/>
      <x:c r="CY153" s="13"/>
    </x:row>
    <x:row r="154" spans="1:103" customHeight="1">
      <x:c r="A154" s="15"/>
      <x:c r="B154" s="13"/>
      <x:c r="C154" s="14"/>
      <x:c r="D154" s="13"/>
      <x:c r="E154" s="14"/>
      <x:c r="F154" s="13"/>
      <x:c r="G154" s="14"/>
      <x:c r="H154" s="13"/>
      <x:c r="I154" s="14"/>
      <x:c r="J154" s="13"/>
      <x:c r="K154" s="13"/>
      <x:c r="L154" s="14"/>
      <x:c r="M154" s="13"/>
      <x:c r="N154" s="13"/>
      <x:c r="O154" s="13"/>
      <x:c r="P154" s="13"/>
      <x:c r="Q154" s="13"/>
      <x:c r="R154" s="14"/>
      <x:c r="S154" s="13"/>
      <x:c r="T154" s="14"/>
      <x:c r="U154" s="13"/>
      <x:c r="V154" s="14"/>
      <x:c r="W154" s="13"/>
      <x:c r="X154" s="13"/>
      <x:c r="Y154" s="13"/>
      <x:c r="Z154" s="13"/>
      <x:c r="AA154" s="13"/>
      <x:c r="AB154" s="13"/>
      <x:c r="AC154" s="13"/>
      <x:c r="AD154" s="13"/>
      <x:c r="AE154" s="13"/>
      <x:c r="AF154" s="13"/>
      <x:c r="AG154" s="13"/>
      <x:c r="AH154" s="13"/>
      <x:c r="AI154" s="13"/>
      <x:c r="AJ154" s="13"/>
      <x:c r="AK154" s="55"/>
      <x:c r="AL154" s="13"/>
      <x:c r="AM154" s="13"/>
      <x:c r="AN154" s="14"/>
      <x:c r="AO154" s="13"/>
      <x:c r="AP154" s="13"/>
      <x:c r="AQ154" s="13"/>
      <x:c r="AR154" s="14"/>
      <x:c r="AS154" s="13"/>
      <x:c r="AT154" s="14"/>
      <x:c r="AU154" s="13"/>
      <x:c r="AV154" s="13"/>
      <x:c r="AW154" s="13"/>
      <x:c r="AX154" s="13"/>
      <x:c r="AY154" s="13"/>
      <x:c r="AZ154" s="13"/>
      <x:c r="BA154" s="14"/>
      <x:c r="BB154" s="13"/>
      <x:c r="BC154" s="13"/>
      <x:c r="BD154" s="13"/>
      <x:c r="BE154" s="13"/>
      <x:c r="BF154" s="13"/>
      <x:c r="BG154" s="13"/>
      <x:c r="BH154" s="13"/>
      <x:c r="BI154" s="13"/>
      <x:c r="BJ154" s="14"/>
      <x:c r="BK154" s="13"/>
      <x:c r="BL154" s="14"/>
      <x:c r="BM154" s="13"/>
      <x:c r="BN154" s="14"/>
      <x:c r="BO154" s="13"/>
      <x:c r="BP154" s="14"/>
      <x:c r="BQ154" s="13"/>
      <x:c r="BR154" s="13"/>
      <x:c r="BS154" s="13"/>
      <x:c r="BT154" s="13"/>
      <x:c r="BU154" s="55"/>
      <x:c r="BV154" s="13"/>
      <x:c r="BW154" s="13"/>
      <x:c r="BX154" s="13"/>
      <x:c r="BY154" s="14"/>
      <x:c r="BZ154" s="13"/>
      <x:c r="CA154" s="14"/>
      <x:c r="CB154" s="13"/>
      <x:c r="CC154" s="14"/>
      <x:c r="CD154" s="13"/>
      <x:c r="CE154" s="13"/>
      <x:c r="CF154" s="14"/>
      <x:c r="CG154" s="13"/>
      <x:c r="CH154" s="13"/>
      <x:c r="CI154" s="13"/>
      <x:c r="CJ154" s="13"/>
      <x:c r="CK154" s="13"/>
      <x:c r="CL154" s="13"/>
      <x:c r="CM154" s="13"/>
      <x:c r="CN154" s="13"/>
      <x:c r="CO154" s="13"/>
      <x:c r="CP154" s="14"/>
      <x:c r="CQ154" s="13"/>
      <x:c r="CR154" s="14"/>
      <x:c r="CS154" s="13"/>
      <x:c r="CT154" s="13"/>
      <x:c r="CU154" s="13"/>
      <x:c r="CV154" s="13"/>
      <x:c r="CW154" s="13"/>
      <x:c r="CY154" s="13"/>
    </x:row>
    <x:row r="155" spans="1:103" customHeight="1">
      <x:c r="A155" s="15"/>
      <x:c r="B155" s="13"/>
      <x:c r="C155" s="14"/>
      <x:c r="D155" s="13"/>
      <x:c r="E155" s="14"/>
      <x:c r="F155" s="13"/>
      <x:c r="G155" s="14"/>
      <x:c r="H155" s="13"/>
      <x:c r="I155" s="14"/>
      <x:c r="J155" s="13"/>
      <x:c r="K155" s="13"/>
      <x:c r="L155" s="14"/>
      <x:c r="M155" s="13"/>
      <x:c r="N155" s="13"/>
      <x:c r="O155" s="13"/>
      <x:c r="P155" s="13"/>
      <x:c r="Q155" s="13"/>
      <x:c r="R155" s="14"/>
      <x:c r="S155" s="13"/>
      <x:c r="T155" s="14"/>
      <x:c r="U155" s="13"/>
      <x:c r="V155" s="14"/>
      <x:c r="W155" s="13"/>
      <x:c r="X155" s="13"/>
      <x:c r="Y155" s="13"/>
      <x:c r="Z155" s="13"/>
      <x:c r="AA155" s="13"/>
      <x:c r="AB155" s="13"/>
      <x:c r="AC155" s="13"/>
      <x:c r="AD155" s="13"/>
      <x:c r="AE155" s="13"/>
      <x:c r="AF155" s="13"/>
      <x:c r="AG155" s="13"/>
      <x:c r="AH155" s="13"/>
      <x:c r="AI155" s="13"/>
      <x:c r="AJ155" s="13"/>
      <x:c r="AK155" s="55"/>
      <x:c r="AL155" s="13"/>
      <x:c r="AM155" s="13"/>
      <x:c r="AN155" s="14"/>
      <x:c r="AO155" s="13"/>
      <x:c r="AP155" s="13"/>
      <x:c r="AQ155" s="13"/>
      <x:c r="AR155" s="14"/>
      <x:c r="AS155" s="13"/>
      <x:c r="AT155" s="14"/>
      <x:c r="AU155" s="13"/>
      <x:c r="AV155" s="13"/>
      <x:c r="AW155" s="13"/>
      <x:c r="AX155" s="13"/>
      <x:c r="AY155" s="13"/>
      <x:c r="AZ155" s="13"/>
      <x:c r="BA155" s="14"/>
      <x:c r="BB155" s="13"/>
      <x:c r="BC155" s="13"/>
      <x:c r="BD155" s="13"/>
      <x:c r="BE155" s="13"/>
      <x:c r="BF155" s="13"/>
      <x:c r="BG155" s="13"/>
      <x:c r="BH155" s="13"/>
      <x:c r="BI155" s="13"/>
      <x:c r="BJ155" s="14"/>
      <x:c r="BK155" s="13"/>
      <x:c r="BL155" s="14"/>
      <x:c r="BM155" s="13"/>
      <x:c r="BN155" s="14"/>
      <x:c r="BO155" s="13"/>
      <x:c r="BP155" s="14"/>
      <x:c r="BQ155" s="13"/>
      <x:c r="BR155" s="13"/>
      <x:c r="BS155" s="13"/>
      <x:c r="BT155" s="13"/>
      <x:c r="BU155" s="55"/>
      <x:c r="BV155" s="13"/>
      <x:c r="BW155" s="13"/>
      <x:c r="BX155" s="13"/>
      <x:c r="BY155" s="14"/>
      <x:c r="BZ155" s="13"/>
      <x:c r="CA155" s="14"/>
      <x:c r="CB155" s="13"/>
      <x:c r="CC155" s="14"/>
      <x:c r="CD155" s="13"/>
      <x:c r="CE155" s="13"/>
      <x:c r="CF155" s="14"/>
      <x:c r="CG155" s="13"/>
      <x:c r="CH155" s="13"/>
      <x:c r="CI155" s="13"/>
      <x:c r="CJ155" s="13"/>
      <x:c r="CK155" s="13"/>
      <x:c r="CL155" s="13"/>
      <x:c r="CM155" s="13"/>
      <x:c r="CN155" s="13"/>
      <x:c r="CO155" s="13"/>
      <x:c r="CP155" s="14"/>
      <x:c r="CQ155" s="13"/>
      <x:c r="CR155" s="14"/>
      <x:c r="CS155" s="13"/>
      <x:c r="CT155" s="13"/>
      <x:c r="CU155" s="13"/>
      <x:c r="CV155" s="13"/>
      <x:c r="CW155" s="13"/>
      <x:c r="CY155" s="13"/>
    </x:row>
    <x:row r="156" spans="1:103" customHeight="1">
      <x:c r="A156" s="15"/>
      <x:c r="B156" s="13"/>
      <x:c r="C156" s="14"/>
      <x:c r="D156" s="13"/>
      <x:c r="E156" s="14"/>
      <x:c r="F156" s="13"/>
      <x:c r="G156" s="14"/>
      <x:c r="H156" s="13"/>
      <x:c r="I156" s="14"/>
      <x:c r="J156" s="13"/>
      <x:c r="K156" s="13"/>
      <x:c r="L156" s="14"/>
      <x:c r="M156" s="13"/>
      <x:c r="N156" s="13"/>
      <x:c r="O156" s="13"/>
      <x:c r="P156" s="13"/>
      <x:c r="Q156" s="13"/>
      <x:c r="R156" s="14"/>
      <x:c r="S156" s="13"/>
      <x:c r="T156" s="14"/>
      <x:c r="U156" s="13"/>
      <x:c r="V156" s="14"/>
      <x:c r="W156" s="13"/>
      <x:c r="X156" s="13"/>
      <x:c r="Y156" s="13"/>
      <x:c r="Z156" s="13"/>
      <x:c r="AA156" s="13"/>
      <x:c r="AB156" s="13"/>
      <x:c r="AC156" s="13"/>
      <x:c r="AD156" s="13"/>
      <x:c r="AE156" s="13"/>
      <x:c r="AF156" s="13"/>
      <x:c r="AG156" s="13"/>
      <x:c r="AH156" s="13"/>
      <x:c r="AI156" s="13"/>
      <x:c r="AJ156" s="13"/>
      <x:c r="AK156" s="55"/>
      <x:c r="AL156" s="13"/>
      <x:c r="AM156" s="13"/>
      <x:c r="AN156" s="14"/>
      <x:c r="AO156" s="13"/>
      <x:c r="AP156" s="13"/>
      <x:c r="AQ156" s="13"/>
      <x:c r="AR156" s="14"/>
      <x:c r="AS156" s="13"/>
      <x:c r="AT156" s="14"/>
      <x:c r="AU156" s="13"/>
      <x:c r="AV156" s="13"/>
      <x:c r="AW156" s="13"/>
      <x:c r="AX156" s="13"/>
      <x:c r="AY156" s="13"/>
      <x:c r="AZ156" s="13"/>
      <x:c r="BA156" s="14"/>
      <x:c r="BB156" s="13"/>
      <x:c r="BC156" s="13"/>
      <x:c r="BD156" s="13"/>
      <x:c r="BE156" s="13"/>
      <x:c r="BF156" s="13"/>
      <x:c r="BG156" s="13"/>
      <x:c r="BH156" s="13"/>
      <x:c r="BI156" s="13"/>
      <x:c r="BJ156" s="14"/>
      <x:c r="BK156" s="13"/>
      <x:c r="BL156" s="14"/>
      <x:c r="BM156" s="13"/>
      <x:c r="BN156" s="14"/>
      <x:c r="BO156" s="13"/>
      <x:c r="BP156" s="14"/>
      <x:c r="BQ156" s="13"/>
      <x:c r="BR156" s="13"/>
      <x:c r="BS156" s="13"/>
      <x:c r="BT156" s="13"/>
      <x:c r="BU156" s="55"/>
      <x:c r="BV156" s="13"/>
      <x:c r="BW156" s="13"/>
      <x:c r="BX156" s="13"/>
      <x:c r="BY156" s="14"/>
      <x:c r="BZ156" s="13"/>
      <x:c r="CA156" s="14"/>
      <x:c r="CB156" s="13"/>
      <x:c r="CC156" s="14"/>
      <x:c r="CD156" s="13"/>
      <x:c r="CE156" s="13"/>
      <x:c r="CF156" s="14"/>
      <x:c r="CG156" s="13"/>
      <x:c r="CH156" s="13"/>
      <x:c r="CI156" s="13"/>
      <x:c r="CJ156" s="13"/>
      <x:c r="CK156" s="13"/>
      <x:c r="CL156" s="13"/>
      <x:c r="CM156" s="13"/>
      <x:c r="CN156" s="13"/>
      <x:c r="CO156" s="13"/>
      <x:c r="CP156" s="14"/>
      <x:c r="CQ156" s="13"/>
      <x:c r="CR156" s="14"/>
      <x:c r="CS156" s="13"/>
      <x:c r="CT156" s="13"/>
      <x:c r="CU156" s="13"/>
      <x:c r="CV156" s="13"/>
      <x:c r="CW156" s="13"/>
      <x:c r="CY156" s="13"/>
    </x:row>
    <x:row r="157" spans="1:103" customHeight="1">
      <x:c r="A157" s="15"/>
      <x:c r="B157" s="13"/>
      <x:c r="C157" s="14"/>
      <x:c r="D157" s="13"/>
      <x:c r="E157" s="14"/>
      <x:c r="F157" s="13"/>
      <x:c r="G157" s="14"/>
      <x:c r="H157" s="13"/>
      <x:c r="I157" s="14"/>
      <x:c r="J157" s="13"/>
      <x:c r="K157" s="13"/>
      <x:c r="L157" s="14"/>
      <x:c r="M157" s="13"/>
      <x:c r="N157" s="13"/>
      <x:c r="O157" s="13"/>
      <x:c r="P157" s="13"/>
      <x:c r="Q157" s="13"/>
      <x:c r="R157" s="14"/>
      <x:c r="S157" s="13"/>
      <x:c r="T157" s="14"/>
      <x:c r="U157" s="13"/>
      <x:c r="V157" s="14"/>
      <x:c r="W157" s="13"/>
      <x:c r="X157" s="13"/>
      <x:c r="Y157" s="13"/>
      <x:c r="Z157" s="13"/>
      <x:c r="AA157" s="13"/>
      <x:c r="AB157" s="13"/>
      <x:c r="AC157" s="13"/>
      <x:c r="AD157" s="13"/>
      <x:c r="AE157" s="13"/>
      <x:c r="AF157" s="13"/>
      <x:c r="AG157" s="13"/>
      <x:c r="AH157" s="13"/>
      <x:c r="AI157" s="13"/>
      <x:c r="AJ157" s="13"/>
      <x:c r="AK157" s="55"/>
      <x:c r="AL157" s="13"/>
      <x:c r="AM157" s="13"/>
      <x:c r="AN157" s="14"/>
      <x:c r="AO157" s="13"/>
      <x:c r="AP157" s="13"/>
      <x:c r="AQ157" s="13"/>
      <x:c r="AR157" s="14"/>
      <x:c r="AS157" s="13"/>
      <x:c r="AT157" s="14"/>
      <x:c r="AU157" s="13"/>
      <x:c r="AV157" s="13"/>
      <x:c r="AW157" s="13"/>
      <x:c r="AX157" s="13"/>
      <x:c r="AY157" s="13"/>
      <x:c r="AZ157" s="13"/>
      <x:c r="BA157" s="14"/>
      <x:c r="BB157" s="13"/>
      <x:c r="BC157" s="13"/>
      <x:c r="BD157" s="13"/>
      <x:c r="BE157" s="13"/>
      <x:c r="BF157" s="13"/>
      <x:c r="BG157" s="13"/>
      <x:c r="BH157" s="13"/>
      <x:c r="BI157" s="13"/>
      <x:c r="BJ157" s="14"/>
      <x:c r="BK157" s="13"/>
      <x:c r="BL157" s="14"/>
      <x:c r="BM157" s="13"/>
      <x:c r="BN157" s="14"/>
      <x:c r="BO157" s="13"/>
      <x:c r="BP157" s="14"/>
      <x:c r="BQ157" s="13"/>
      <x:c r="BR157" s="13"/>
      <x:c r="BS157" s="13"/>
      <x:c r="BT157" s="13"/>
      <x:c r="BU157" s="55"/>
      <x:c r="BV157" s="13"/>
      <x:c r="BW157" s="13"/>
      <x:c r="BX157" s="13"/>
      <x:c r="BY157" s="14"/>
      <x:c r="BZ157" s="13"/>
      <x:c r="CA157" s="14"/>
      <x:c r="CB157" s="13"/>
      <x:c r="CC157" s="14"/>
      <x:c r="CD157" s="13"/>
      <x:c r="CE157" s="13"/>
      <x:c r="CF157" s="14"/>
      <x:c r="CG157" s="13"/>
      <x:c r="CH157" s="13"/>
      <x:c r="CI157" s="13"/>
      <x:c r="CJ157" s="13"/>
      <x:c r="CK157" s="13"/>
      <x:c r="CL157" s="13"/>
      <x:c r="CM157" s="13"/>
      <x:c r="CN157" s="13"/>
      <x:c r="CO157" s="13"/>
      <x:c r="CP157" s="14"/>
      <x:c r="CQ157" s="13"/>
      <x:c r="CR157" s="14"/>
      <x:c r="CS157" s="13"/>
      <x:c r="CT157" s="13"/>
      <x:c r="CU157" s="13"/>
      <x:c r="CV157" s="13"/>
      <x:c r="CW157" s="13"/>
      <x:c r="CY157" s="13"/>
    </x:row>
    <x:row r="158" spans="1:103" customHeight="1">
      <x:c r="A158" s="15"/>
      <x:c r="B158" s="13"/>
      <x:c r="C158" s="14"/>
      <x:c r="D158" s="13"/>
      <x:c r="E158" s="14"/>
      <x:c r="F158" s="13"/>
      <x:c r="G158" s="14"/>
      <x:c r="H158" s="13"/>
      <x:c r="I158" s="14"/>
      <x:c r="J158" s="13"/>
      <x:c r="K158" s="13"/>
      <x:c r="L158" s="14"/>
      <x:c r="M158" s="13"/>
      <x:c r="N158" s="13"/>
      <x:c r="O158" s="13"/>
      <x:c r="P158" s="13"/>
      <x:c r="Q158" s="13"/>
      <x:c r="R158" s="14"/>
      <x:c r="S158" s="13"/>
      <x:c r="T158" s="14"/>
      <x:c r="U158" s="13"/>
      <x:c r="V158" s="14"/>
      <x:c r="W158" s="13"/>
      <x:c r="X158" s="13"/>
      <x:c r="Y158" s="13"/>
      <x:c r="Z158" s="13"/>
      <x:c r="AA158" s="13"/>
      <x:c r="AB158" s="13"/>
      <x:c r="AC158" s="13"/>
      <x:c r="AD158" s="13"/>
      <x:c r="AE158" s="13"/>
      <x:c r="AF158" s="13"/>
      <x:c r="AG158" s="13"/>
      <x:c r="AH158" s="13"/>
      <x:c r="AI158" s="13"/>
      <x:c r="AJ158" s="13"/>
      <x:c r="AK158" s="55"/>
      <x:c r="AL158" s="13"/>
      <x:c r="AM158" s="13"/>
      <x:c r="AN158" s="14"/>
      <x:c r="AO158" s="13"/>
      <x:c r="AP158" s="13"/>
      <x:c r="AQ158" s="13"/>
      <x:c r="AR158" s="14"/>
      <x:c r="AS158" s="13"/>
      <x:c r="AT158" s="14"/>
      <x:c r="AU158" s="13"/>
      <x:c r="AV158" s="13"/>
      <x:c r="AW158" s="13"/>
      <x:c r="AX158" s="13"/>
      <x:c r="AY158" s="13"/>
      <x:c r="AZ158" s="13"/>
      <x:c r="BA158" s="14"/>
      <x:c r="BB158" s="13"/>
      <x:c r="BC158" s="13"/>
      <x:c r="BD158" s="13"/>
      <x:c r="BE158" s="13"/>
      <x:c r="BF158" s="13"/>
      <x:c r="BG158" s="13"/>
      <x:c r="BH158" s="13"/>
      <x:c r="BI158" s="13"/>
      <x:c r="BJ158" s="14"/>
      <x:c r="BK158" s="13"/>
      <x:c r="BL158" s="14"/>
      <x:c r="BM158" s="13"/>
      <x:c r="BN158" s="14"/>
      <x:c r="BO158" s="13"/>
      <x:c r="BP158" s="14"/>
      <x:c r="BQ158" s="13"/>
      <x:c r="BR158" s="13"/>
      <x:c r="BS158" s="13"/>
      <x:c r="BT158" s="13"/>
      <x:c r="BU158" s="55"/>
      <x:c r="BV158" s="13"/>
      <x:c r="BW158" s="13"/>
      <x:c r="BX158" s="13"/>
      <x:c r="BY158" s="14"/>
      <x:c r="BZ158" s="13"/>
      <x:c r="CA158" s="14"/>
      <x:c r="CB158" s="13"/>
      <x:c r="CC158" s="14"/>
      <x:c r="CD158" s="13"/>
      <x:c r="CE158" s="13"/>
      <x:c r="CF158" s="14"/>
      <x:c r="CG158" s="13"/>
      <x:c r="CH158" s="13"/>
      <x:c r="CI158" s="13"/>
      <x:c r="CJ158" s="13"/>
      <x:c r="CK158" s="13"/>
      <x:c r="CL158" s="13"/>
      <x:c r="CM158" s="13"/>
      <x:c r="CN158" s="13"/>
      <x:c r="CO158" s="13"/>
      <x:c r="CP158" s="14"/>
      <x:c r="CQ158" s="13"/>
      <x:c r="CR158" s="14"/>
      <x:c r="CS158" s="13"/>
      <x:c r="CT158" s="13"/>
      <x:c r="CU158" s="13"/>
      <x:c r="CV158" s="13"/>
      <x:c r="CW158" s="13"/>
      <x:c r="CY158" s="13"/>
    </x:row>
    <x:row r="159" spans="1:103" customHeight="1">
      <x:c r="A159" s="15"/>
      <x:c r="B159" s="13"/>
      <x:c r="C159" s="14"/>
      <x:c r="D159" s="13"/>
      <x:c r="E159" s="14"/>
      <x:c r="F159" s="13"/>
      <x:c r="G159" s="14"/>
      <x:c r="H159" s="13"/>
      <x:c r="I159" s="14"/>
      <x:c r="J159" s="13"/>
      <x:c r="K159" s="13"/>
      <x:c r="L159" s="14"/>
      <x:c r="M159" s="13"/>
      <x:c r="N159" s="13"/>
      <x:c r="O159" s="13"/>
      <x:c r="P159" s="13"/>
      <x:c r="Q159" s="13"/>
      <x:c r="R159" s="14"/>
      <x:c r="S159" s="13"/>
      <x:c r="T159" s="14"/>
      <x:c r="U159" s="13"/>
      <x:c r="V159" s="14"/>
      <x:c r="W159" s="13"/>
      <x:c r="X159" s="13"/>
      <x:c r="Y159" s="13"/>
      <x:c r="Z159" s="13"/>
      <x:c r="AA159" s="13"/>
      <x:c r="AB159" s="13"/>
      <x:c r="AC159" s="13"/>
      <x:c r="AD159" s="13"/>
      <x:c r="AE159" s="13"/>
      <x:c r="AF159" s="13"/>
      <x:c r="AG159" s="13"/>
      <x:c r="AH159" s="13"/>
      <x:c r="AI159" s="13"/>
      <x:c r="AJ159" s="13"/>
      <x:c r="AK159" s="55"/>
      <x:c r="AL159" s="13"/>
      <x:c r="AM159" s="13"/>
      <x:c r="AN159" s="14"/>
      <x:c r="AO159" s="13"/>
      <x:c r="AP159" s="13"/>
      <x:c r="AQ159" s="13"/>
      <x:c r="AR159" s="14"/>
      <x:c r="AS159" s="13"/>
      <x:c r="AT159" s="14"/>
      <x:c r="AU159" s="13"/>
      <x:c r="AV159" s="13"/>
      <x:c r="AW159" s="13"/>
      <x:c r="AX159" s="13"/>
      <x:c r="AY159" s="13"/>
      <x:c r="AZ159" s="13"/>
      <x:c r="BA159" s="14"/>
      <x:c r="BB159" s="13"/>
      <x:c r="BC159" s="13"/>
      <x:c r="BD159" s="13"/>
      <x:c r="BE159" s="13"/>
      <x:c r="BF159" s="13"/>
      <x:c r="BG159" s="13"/>
      <x:c r="BH159" s="13"/>
      <x:c r="BI159" s="13"/>
      <x:c r="BJ159" s="14"/>
      <x:c r="BK159" s="13"/>
      <x:c r="BL159" s="14"/>
      <x:c r="BM159" s="13"/>
      <x:c r="BN159" s="14"/>
      <x:c r="BO159" s="13"/>
      <x:c r="BP159" s="14"/>
      <x:c r="BQ159" s="13"/>
      <x:c r="BR159" s="13"/>
      <x:c r="BS159" s="13"/>
      <x:c r="BT159" s="13"/>
      <x:c r="BU159" s="55"/>
      <x:c r="BV159" s="13"/>
      <x:c r="BW159" s="13"/>
      <x:c r="BX159" s="13"/>
      <x:c r="BY159" s="14"/>
      <x:c r="BZ159" s="13"/>
      <x:c r="CA159" s="14"/>
      <x:c r="CB159" s="13"/>
      <x:c r="CC159" s="14"/>
      <x:c r="CD159" s="13"/>
      <x:c r="CE159" s="13"/>
      <x:c r="CF159" s="14"/>
      <x:c r="CG159" s="13"/>
      <x:c r="CH159" s="13"/>
      <x:c r="CI159" s="13"/>
      <x:c r="CJ159" s="13"/>
      <x:c r="CK159" s="13"/>
      <x:c r="CL159" s="13"/>
      <x:c r="CM159" s="13"/>
      <x:c r="CN159" s="13"/>
      <x:c r="CO159" s="13"/>
      <x:c r="CP159" s="14"/>
      <x:c r="CQ159" s="13"/>
      <x:c r="CR159" s="14"/>
      <x:c r="CS159" s="13"/>
      <x:c r="CT159" s="13"/>
      <x:c r="CU159" s="13"/>
      <x:c r="CV159" s="13"/>
      <x:c r="CW159" s="13"/>
      <x:c r="CY159" s="13"/>
    </x:row>
    <x:row r="160" spans="1:103" customHeight="1">
      <x:c r="A160" s="15"/>
      <x:c r="B160" s="13"/>
      <x:c r="C160" s="14"/>
      <x:c r="D160" s="13"/>
      <x:c r="E160" s="14"/>
      <x:c r="F160" s="13"/>
      <x:c r="G160" s="14"/>
      <x:c r="H160" s="13"/>
      <x:c r="I160" s="14"/>
      <x:c r="J160" s="13"/>
      <x:c r="K160" s="13"/>
      <x:c r="L160" s="14"/>
      <x:c r="M160" s="13"/>
      <x:c r="N160" s="13"/>
      <x:c r="O160" s="13"/>
      <x:c r="P160" s="13"/>
      <x:c r="Q160" s="13"/>
      <x:c r="R160" s="14"/>
      <x:c r="S160" s="13"/>
      <x:c r="T160" s="14"/>
      <x:c r="U160" s="13"/>
      <x:c r="V160" s="14"/>
      <x:c r="W160" s="13"/>
      <x:c r="X160" s="13"/>
      <x:c r="Y160" s="13"/>
      <x:c r="Z160" s="13"/>
      <x:c r="AA160" s="13"/>
      <x:c r="AB160" s="13"/>
      <x:c r="AC160" s="13"/>
      <x:c r="AD160" s="13"/>
      <x:c r="AE160" s="13"/>
      <x:c r="AF160" s="13"/>
      <x:c r="AG160" s="13"/>
      <x:c r="AH160" s="13"/>
      <x:c r="AI160" s="13"/>
      <x:c r="AJ160" s="13"/>
      <x:c r="AK160" s="55"/>
      <x:c r="AL160" s="13"/>
      <x:c r="AM160" s="13"/>
      <x:c r="AN160" s="14"/>
      <x:c r="AO160" s="13"/>
      <x:c r="AP160" s="13"/>
      <x:c r="AQ160" s="13"/>
      <x:c r="AR160" s="14"/>
      <x:c r="AS160" s="13"/>
      <x:c r="AT160" s="14"/>
      <x:c r="AU160" s="13"/>
      <x:c r="AV160" s="13"/>
      <x:c r="AW160" s="13"/>
      <x:c r="AX160" s="13"/>
      <x:c r="AY160" s="13"/>
      <x:c r="AZ160" s="13"/>
      <x:c r="BA160" s="14"/>
      <x:c r="BB160" s="13"/>
      <x:c r="BC160" s="13"/>
      <x:c r="BD160" s="13"/>
      <x:c r="BE160" s="13"/>
      <x:c r="BF160" s="13"/>
      <x:c r="BG160" s="13"/>
      <x:c r="BH160" s="13"/>
      <x:c r="BI160" s="13"/>
      <x:c r="BJ160" s="14"/>
      <x:c r="BK160" s="13"/>
      <x:c r="BL160" s="14"/>
      <x:c r="BM160" s="13"/>
      <x:c r="BN160" s="14"/>
      <x:c r="BO160" s="13"/>
      <x:c r="BP160" s="14"/>
      <x:c r="BQ160" s="13"/>
      <x:c r="BR160" s="13"/>
      <x:c r="BS160" s="13"/>
      <x:c r="BT160" s="13"/>
      <x:c r="BU160" s="55"/>
      <x:c r="BV160" s="13"/>
      <x:c r="BW160" s="13"/>
      <x:c r="BX160" s="13"/>
      <x:c r="BY160" s="14"/>
      <x:c r="BZ160" s="13"/>
      <x:c r="CA160" s="14"/>
      <x:c r="CB160" s="13"/>
      <x:c r="CC160" s="14"/>
      <x:c r="CD160" s="13"/>
      <x:c r="CE160" s="13"/>
      <x:c r="CF160" s="14"/>
      <x:c r="CG160" s="13"/>
      <x:c r="CH160" s="13"/>
      <x:c r="CI160" s="13"/>
      <x:c r="CJ160" s="13"/>
      <x:c r="CK160" s="13"/>
      <x:c r="CL160" s="13"/>
      <x:c r="CM160" s="13"/>
      <x:c r="CN160" s="13"/>
      <x:c r="CO160" s="13"/>
      <x:c r="CP160" s="14"/>
      <x:c r="CQ160" s="13"/>
      <x:c r="CR160" s="14"/>
      <x:c r="CS160" s="13"/>
      <x:c r="CT160" s="13"/>
      <x:c r="CU160" s="13"/>
      <x:c r="CV160" s="13"/>
      <x:c r="CW160" s="13"/>
      <x:c r="CY160" s="13"/>
    </x:row>
    <x:row r="161" spans="1:103" customHeight="1">
      <x:c r="A161" s="15"/>
      <x:c r="B161" s="13"/>
      <x:c r="C161" s="14"/>
      <x:c r="D161" s="13"/>
      <x:c r="E161" s="14"/>
      <x:c r="F161" s="13"/>
      <x:c r="G161" s="14"/>
      <x:c r="H161" s="13"/>
      <x:c r="I161" s="14"/>
      <x:c r="J161" s="13"/>
      <x:c r="K161" s="13"/>
      <x:c r="L161" s="14"/>
      <x:c r="M161" s="13"/>
      <x:c r="N161" s="13"/>
      <x:c r="O161" s="13"/>
      <x:c r="P161" s="13"/>
      <x:c r="Q161" s="13"/>
      <x:c r="R161" s="14"/>
      <x:c r="S161" s="13"/>
      <x:c r="T161" s="14"/>
      <x:c r="U161" s="13"/>
      <x:c r="V161" s="14"/>
      <x:c r="W161" s="13"/>
      <x:c r="X161" s="13"/>
      <x:c r="Y161" s="13"/>
      <x:c r="Z161" s="13"/>
      <x:c r="AA161" s="13"/>
      <x:c r="AB161" s="13"/>
      <x:c r="AC161" s="13"/>
      <x:c r="AD161" s="13"/>
      <x:c r="AE161" s="13"/>
      <x:c r="AF161" s="13"/>
      <x:c r="AG161" s="13"/>
      <x:c r="AH161" s="13"/>
      <x:c r="AI161" s="13"/>
      <x:c r="AJ161" s="13"/>
      <x:c r="AK161" s="55"/>
      <x:c r="AL161" s="13"/>
      <x:c r="AM161" s="13"/>
      <x:c r="AN161" s="14"/>
      <x:c r="AO161" s="13"/>
      <x:c r="AP161" s="13"/>
      <x:c r="AQ161" s="13"/>
      <x:c r="AR161" s="14"/>
      <x:c r="AS161" s="13"/>
      <x:c r="AT161" s="14"/>
      <x:c r="AU161" s="13"/>
      <x:c r="AV161" s="13"/>
      <x:c r="AW161" s="13"/>
      <x:c r="AX161" s="13"/>
      <x:c r="AY161" s="13"/>
      <x:c r="AZ161" s="13"/>
      <x:c r="BA161" s="14"/>
      <x:c r="BB161" s="13"/>
      <x:c r="BC161" s="13"/>
      <x:c r="BD161" s="13"/>
      <x:c r="BE161" s="13"/>
      <x:c r="BF161" s="13"/>
      <x:c r="BG161" s="13"/>
      <x:c r="BH161" s="13"/>
      <x:c r="BI161" s="13"/>
      <x:c r="BJ161" s="14"/>
      <x:c r="BK161" s="13"/>
      <x:c r="BL161" s="14"/>
      <x:c r="BM161" s="13"/>
      <x:c r="BN161" s="14"/>
      <x:c r="BO161" s="13"/>
      <x:c r="BP161" s="14"/>
      <x:c r="BQ161" s="13"/>
      <x:c r="BR161" s="13"/>
      <x:c r="BS161" s="13"/>
      <x:c r="BT161" s="13"/>
      <x:c r="BU161" s="55"/>
      <x:c r="BV161" s="13"/>
      <x:c r="BW161" s="13"/>
      <x:c r="BX161" s="13"/>
      <x:c r="BY161" s="14"/>
      <x:c r="BZ161" s="13"/>
      <x:c r="CA161" s="14"/>
      <x:c r="CB161" s="13"/>
      <x:c r="CC161" s="14"/>
      <x:c r="CD161" s="13"/>
      <x:c r="CE161" s="13"/>
      <x:c r="CF161" s="14"/>
      <x:c r="CG161" s="13"/>
      <x:c r="CH161" s="13"/>
      <x:c r="CI161" s="13"/>
      <x:c r="CJ161" s="13"/>
      <x:c r="CK161" s="13"/>
      <x:c r="CL161" s="13"/>
      <x:c r="CM161" s="13"/>
      <x:c r="CN161" s="13"/>
      <x:c r="CO161" s="13"/>
      <x:c r="CP161" s="14"/>
      <x:c r="CQ161" s="13"/>
      <x:c r="CR161" s="14"/>
      <x:c r="CS161" s="13"/>
      <x:c r="CT161" s="13"/>
      <x:c r="CU161" s="13"/>
      <x:c r="CV161" s="13"/>
      <x:c r="CW161" s="13"/>
      <x:c r="CY161" s="13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4" firstPageNumber="1" fitToWidth="1" fitToHeight="1" orientation="portrait" usePrinterDefaults="1" blackAndWhite="0" draft="0" useFirstPageNumber="0" horizontalDpi="300" verticalDpi="300" copies="1"/>
  <x:rowBreaks count="3" manualBreakCount="3">
    <x:brk id="41" min="0" max="1048575" man="1" pt="0"/>
    <x:brk id="82" min="0" max="1048575" man="1" pt="0"/>
    <x:brk id="109" min="0" max="1048575" man="1" pt="0"/>
  </x:rowBreaks>
  <x:colBreaks count="7" manualBreakCount="7">
    <x:brk id="16" min="0" max="16383" man="1" pt="0"/>
    <x:brk id="37" min="0" max="16383" man="1" pt="0"/>
    <x:brk id="55" min="0" max="16383" man="1" pt="0"/>
    <x:brk id="73" min="0" max="16383" man="1" pt="0"/>
    <x:brk id="85" min="0" max="16383" man="1" pt="0"/>
    <x:brk id="102" min="0" max="16383" man="1" pt="0"/>
    <x:brk id="111" min="0" max="16383" man="1" pt="0"/>
  </x:colBreaks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DG163"/>
  <x:sheetViews>
    <x:sheetView view="pageBreakPreview" topLeftCell="A1" zoomScale="85" zoomScaleNormal="100" zoomScaleSheetLayoutView="85" workbookViewId="0">
      <x:pane xSplit="1" ySplit="6" topLeftCell="CA108" activePane="bottomRight" state="frozen"/>
      <x:selection pane="bottomRight" activeCell="DG1" activeCellId="3" sqref="DA1:DA1048576 DC1:DC1048576 DE1:DE1048576 DG1:DG1048576"/>
    </x:sheetView>
  </x:sheetViews>
  <x:sheetFormatPr defaultColWidth="8.88671875" defaultRowHeight="16.399999999999999"/>
  <x:cols>
    <x:col min="1" max="1" width="33.21875" style="138" customWidth="1"/>
    <x:col min="2" max="2" width="3.21875" style="26" customWidth="1"/>
    <x:col min="3" max="3" width="8.21875" style="28" bestFit="1" customWidth="1"/>
    <x:col min="4" max="4" width="3.77734375" style="26" customWidth="1"/>
    <x:col min="5" max="5" width="8.21875" style="28" bestFit="1" customWidth="1"/>
    <x:col min="6" max="6" width="3.6640625" style="26" customWidth="1"/>
    <x:col min="7" max="7" width="5.5546875" style="28" bestFit="1" customWidth="1"/>
    <x:col min="8" max="8" width="3.5546875" style="26" customWidth="1"/>
    <x:col min="9" max="9" width="7.21875" style="28" bestFit="1" customWidth="1"/>
    <x:col min="10" max="10" width="4" style="26" customWidth="1"/>
    <x:col min="11" max="11" width="3.5546875" style="26" customWidth="1"/>
    <x:col min="12" max="12" width="7.109375" style="28" bestFit="1" customWidth="1"/>
    <x:col min="13" max="13" width="3.77734375" style="26" customWidth="1"/>
    <x:col min="14" max="15" width="3.33203125" style="26" customWidth="1"/>
    <x:col min="16" max="16" width="3.6640625" style="26" customWidth="1"/>
    <x:col min="17" max="17" width="2.5546875" style="26" customWidth="1"/>
    <x:col min="18" max="18" width="7.6640625" style="28" bestFit="1" customWidth="1"/>
    <x:col min="19" max="19" width="4.6640625" style="26" customWidth="1"/>
    <x:col min="20" max="20" width="7" style="28" customWidth="1"/>
    <x:col min="21" max="21" width="4.44140625" style="26" customWidth="1"/>
    <x:col min="22" max="22" width="7.109375" style="28" bestFit="1" customWidth="1"/>
    <x:col min="23" max="23" width="4.6640625" style="26" customWidth="1"/>
    <x:col min="24" max="24" width="5" style="26" customWidth="1"/>
    <x:col min="25" max="25" width="4.21875" style="26" customWidth="1"/>
    <x:col min="26" max="26" width="4" style="26" customWidth="1"/>
    <x:col min="27" max="27" width="3.33203125" style="26" customWidth="1"/>
    <x:col min="28" max="28" width="3.77734375" style="26" customWidth="1"/>
    <x:col min="29" max="31" width="3.6640625" style="26" customWidth="1"/>
    <x:col min="32" max="32" width="3.33203125" style="26" customWidth="1"/>
    <x:col min="33" max="33" width="3.77734375" style="26" customWidth="1"/>
    <x:col min="34" max="35" width="4.21875" style="26" bestFit="1" customWidth="1"/>
    <x:col min="36" max="36" width="4.77734375" style="26" bestFit="1" customWidth="1"/>
    <x:col min="37" max="37" width="5.5546875" style="26" bestFit="1" customWidth="1"/>
    <x:col min="38" max="38" width="32.44140625" style="26" bestFit="1" customWidth="1"/>
    <x:col min="39" max="39" width="3.33203125" style="26" customWidth="1"/>
    <x:col min="40" max="40" width="7.5546875" style="28" customWidth="1"/>
    <x:col min="41" max="41" width="2.77734375" style="26" customWidth="1"/>
    <x:col min="42" max="42" width="3.6640625" style="26" customWidth="1"/>
    <x:col min="43" max="43" width="3.5546875" style="26" customWidth="1"/>
    <x:col min="44" max="44" width="5" style="28" customWidth="1"/>
    <x:col min="45" max="45" width="3.77734375" style="26" customWidth="1"/>
    <x:col min="46" max="46" width="4.109375" style="28" customWidth="1"/>
    <x:col min="47" max="48" width="3.6640625" style="26" customWidth="1"/>
    <x:col min="49" max="51" width="3.33203125" style="26" customWidth="1"/>
    <x:col min="52" max="52" width="3.109375" style="26" customWidth="1"/>
    <x:col min="53" max="53" width="7.77734375" style="28" bestFit="1" customWidth="1"/>
    <x:col min="54" max="54" width="2.77734375" style="26" customWidth="1"/>
    <x:col min="55" max="55" width="3.77734375" style="26" customWidth="1"/>
    <x:col min="56" max="56" width="3" style="26" customWidth="1"/>
    <x:col min="57" max="57" width="4.21875" style="26" customWidth="1"/>
    <x:col min="58" max="58" width="4.6640625" style="26" customWidth="1"/>
    <x:col min="59" max="60" width="3.5546875" style="26" customWidth="1"/>
    <x:col min="61" max="61" width="2.6640625" style="26" customWidth="1"/>
    <x:col min="62" max="62" width="6.44140625" style="28" customWidth="1"/>
    <x:col min="63" max="63" width="2.6640625" style="26" customWidth="1"/>
    <x:col min="64" max="64" width="6.44140625" style="28" customWidth="1"/>
    <x:col min="65" max="65" width="2.6640625" style="26" customWidth="1"/>
    <x:col min="66" max="66" width="7.88671875" style="28" customWidth="1"/>
    <x:col min="67" max="67" width="2.6640625" style="26" customWidth="1"/>
    <x:col min="68" max="68" width="7.88671875" style="28" customWidth="1"/>
    <x:col min="69" max="69" width="4" style="26" customWidth="1"/>
    <x:col min="70" max="70" width="3.33203125" style="26" customWidth="1"/>
    <x:col min="71" max="72" width="2.77734375" style="26" customWidth="1"/>
    <x:col min="73" max="73" width="4.21875" style="26" bestFit="1" customWidth="1"/>
    <x:col min="74" max="74" width="31.6640625" style="26" bestFit="1" customWidth="1"/>
    <x:col min="75" max="75" width="4.44140625" style="26" customWidth="1"/>
    <x:col min="76" max="76" width="5.6640625" style="26" customWidth="1"/>
    <x:col min="77" max="77" width="7.5546875" style="28" customWidth="1"/>
    <x:col min="78" max="78" width="4.109375" style="26" customWidth="1"/>
    <x:col min="79" max="79" width="7.33203125" style="28" customWidth="1"/>
    <x:col min="80" max="80" width="4.44140625" style="26" customWidth="1"/>
    <x:col min="81" max="81" width="7.88671875" style="28" customWidth="1"/>
    <x:col min="82" max="82" width="4.5546875" style="26" customWidth="1"/>
    <x:col min="83" max="83" width="4.109375" style="26" customWidth="1"/>
    <x:col min="84" max="84" width="7.88671875" style="28" customWidth="1"/>
    <x:col min="85" max="85" width="4.77734375" style="26" customWidth="1"/>
    <x:col min="86" max="86" width="4.44140625" style="26" customWidth="1"/>
    <x:col min="87" max="89" width="4.5546875" style="26" customWidth="1"/>
    <x:col min="90" max="90" width="4.33203125" style="26" customWidth="1"/>
    <x:col min="91" max="93" width="3.33203125" style="26" customWidth="1"/>
    <x:col min="94" max="94" width="7.88671875" style="28" customWidth="1"/>
    <x:col min="95" max="95" width="4.5546875" style="26" bestFit="1" customWidth="1"/>
    <x:col min="96" max="96" width="6.6640625" style="28" customWidth="1"/>
    <x:col min="97" max="97" width="4.44140625" style="26" customWidth="1"/>
    <x:col min="98" max="99" width="4.21875" style="26" customWidth="1"/>
    <x:col min="100" max="101" width="3.33203125" style="26" customWidth="1"/>
    <x:col min="102" max="102" width="4.21875" style="26" customWidth="1"/>
    <x:col min="103" max="103" width="21.5546875" style="26" bestFit="1" customWidth="1"/>
    <x:col min="104" max="104" width="4.77734375" style="61" customWidth="1"/>
    <x:col min="105" max="105" width="10.33203125" style="62" customWidth="1"/>
    <x:col min="106" max="106" width="4.88671875" style="61" customWidth="1"/>
    <x:col min="107" max="107" width="10.44140625" style="62" customWidth="1"/>
    <x:col min="108" max="108" width="4.33203125" style="61" customWidth="1"/>
    <x:col min="109" max="109" width="10.21875" style="62" customWidth="1"/>
    <x:col min="110" max="110" width="4.5546875" style="61" customWidth="1"/>
    <x:col min="111" max="111" width="10.88671875" style="62" customWidth="1"/>
    <x:col min="112" max="16384" width="8.88671875" style="25"/>
  </x:cols>
  <x:sheetData>
    <x:row r="1" spans="1:111" s="12" customFormat="1" ht="30" customHeight="1">
      <x:c r="A1" s="273" t="s">
        <x:v>1331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0" customHeight="1">
      <x:c r="A2" s="273" t="s">
        <x:v>2798</x:v>
      </x:c>
      <x:c r="C2" s="137"/>
      <x:c r="E2" s="137"/>
      <x:c r="G2" s="84"/>
      <x:c r="I2" s="137"/>
      <x:c r="J2" s="85"/>
      <x:c r="L2" s="137"/>
      <x:c r="Q2" s="83" t="s">
        <x:v>509</x:v>
      </x:c>
      <x:c r="R2" s="137"/>
      <x:c r="T2" s="137"/>
      <x:c r="V2" s="137"/>
      <x:c r="AL2" s="83" t="s">
        <x:v>2814</x:v>
      </x:c>
      <x:c r="AN2" s="137"/>
      <x:c r="AR2" s="137"/>
      <x:c r="AT2" s="137"/>
      <x:c r="BA2" s="137"/>
      <x:c r="BJ2" s="137"/>
      <x:c r="BL2" s="137"/>
      <x:c r="BN2" s="137"/>
      <x:c r="BP2" s="137"/>
      <x:c r="BV2" s="83" t="s">
        <x:v>2809</x:v>
      </x:c>
      <x:c r="BY2" s="137"/>
      <x:c r="CA2" s="137"/>
      <x:c r="CC2" s="137"/>
      <x:c r="CF2" s="84"/>
      <x:c r="CP2" s="137"/>
      <x:c r="CR2" s="137"/>
      <x:c r="CY2" s="83" t="s">
        <x:v>2728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205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205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205" customFormat="1" ht="30" customHeight="1">
      <x:c r="A5" s="989"/>
      <x:c r="B5" s="156" t="s">
        <x:v>505</x:v>
      </x:c>
      <x:c r="C5" s="153" t="s">
        <x:v>517</x:v>
      </x:c>
      <x:c r="D5" s="271" t="s">
        <x:v>550</x:v>
      </x:c>
      <x:c r="E5" s="153" t="s">
        <x:v>517</x:v>
      </x:c>
      <x:c r="F5" s="271" t="s">
        <x:v>550</x:v>
      </x:c>
      <x:c r="G5" s="153" t="s">
        <x:v>531</x:v>
      </x:c>
      <x:c r="H5" s="271" t="s">
        <x:v>505</x:v>
      </x:c>
      <x:c r="I5" s="153" t="s">
        <x:v>517</x:v>
      </x:c>
      <x:c r="J5" s="990"/>
      <x:c r="K5" s="271" t="s">
        <x:v>505</x:v>
      </x:c>
      <x:c r="L5" s="153" t="s">
        <x:v>517</x:v>
      </x:c>
      <x:c r="M5" s="990"/>
      <x:c r="N5" s="990"/>
      <x:c r="O5" s="271" t="s">
        <x:v>558</x:v>
      </x:c>
      <x:c r="P5" s="271" t="s">
        <x:v>501</x:v>
      </x:c>
      <x:c r="Q5" s="271" t="s">
        <x:v>505</x:v>
      </x:c>
      <x:c r="R5" s="153" t="s">
        <x:v>517</x:v>
      </x:c>
      <x:c r="S5" s="271" t="s">
        <x:v>529</x:v>
      </x:c>
      <x:c r="T5" s="153" t="s">
        <x:v>1135</x:v>
      </x:c>
      <x:c r="U5" s="271" t="s">
        <x:v>529</x:v>
      </x:c>
      <x:c r="V5" s="153" t="s">
        <x:v>1135</x:v>
      </x:c>
      <x:c r="W5" s="990"/>
      <x:c r="X5" s="990"/>
      <x:c r="Y5" s="271" t="s">
        <x:v>558</x:v>
      </x:c>
      <x:c r="Z5" s="271" t="s">
        <x:v>501</x:v>
      </x:c>
      <x:c r="AA5" s="990"/>
      <x:c r="AB5" s="990"/>
      <x:c r="AC5" s="990"/>
      <x:c r="AD5" s="990"/>
      <x:c r="AE5" s="990"/>
      <x:c r="AF5" s="990"/>
      <x:c r="AG5" s="990"/>
      <x:c r="AH5" s="271" t="s">
        <x:v>558</x:v>
      </x:c>
      <x:c r="AI5" s="271" t="s">
        <x:v>501</x:v>
      </x:c>
      <x:c r="AJ5" s="271" t="s">
        <x:v>558</x:v>
      </x:c>
      <x:c r="AK5" s="271" t="s">
        <x:v>501</x:v>
      </x:c>
      <x:c r="AL5" s="989"/>
      <x:c r="AM5" s="271" t="s">
        <x:v>505</x:v>
      </x:c>
      <x:c r="AN5" s="153" t="s">
        <x:v>517</x:v>
      </x:c>
      <x:c r="AO5" s="271" t="s">
        <x:v>505</x:v>
      </x:c>
      <x:c r="AP5" s="271" t="s">
        <x:v>559</x:v>
      </x:c>
      <x:c r="AQ5" s="271" t="s">
        <x:v>505</x:v>
      </x:c>
      <x:c r="AR5" s="153" t="s">
        <x:v>1135</x:v>
      </x:c>
      <x:c r="AS5" s="271" t="s">
        <x:v>505</x:v>
      </x:c>
      <x:c r="AT5" s="153" t="s">
        <x:v>517</x:v>
      </x:c>
      <x:c r="AU5" s="990"/>
      <x:c r="AV5" s="990"/>
      <x:c r="AW5" s="990"/>
      <x:c r="AX5" s="990"/>
      <x:c r="AY5" s="990"/>
      <x:c r="AZ5" s="271" t="s">
        <x:v>505</x:v>
      </x:c>
      <x:c r="BA5" s="153" t="s">
        <x:v>562</x:v>
      </x:c>
      <x:c r="BB5" s="271" t="s">
        <x:v>505</x:v>
      </x:c>
      <x:c r="BC5" s="271" t="s">
        <x:v>504</x:v>
      </x:c>
      <x:c r="BD5" s="990"/>
      <x:c r="BE5" s="271" t="s">
        <x:v>505</x:v>
      </x:c>
      <x:c r="BF5" s="271" t="s">
        <x:v>501</x:v>
      </x:c>
      <x:c r="BG5" s="271" t="s">
        <x:v>558</x:v>
      </x:c>
      <x:c r="BH5" s="271" t="s">
        <x:v>501</x:v>
      </x:c>
      <x:c r="BI5" s="271" t="s">
        <x:v>505</x:v>
      </x:c>
      <x:c r="BJ5" s="153" t="s">
        <x:v>1525</x:v>
      </x:c>
      <x:c r="BK5" s="271" t="s">
        <x:v>505</x:v>
      </x:c>
      <x:c r="BL5" s="153" t="s">
        <x:v>1525</x:v>
      </x:c>
      <x:c r="BM5" s="271" t="s">
        <x:v>505</x:v>
      </x:c>
      <x:c r="BN5" s="153" t="s">
        <x:v>1525</x:v>
      </x:c>
      <x:c r="BO5" s="271" t="s">
        <x:v>505</x:v>
      </x:c>
      <x:c r="BP5" s="153" t="s">
        <x:v>1525</x:v>
      </x:c>
      <x:c r="BQ5" s="990"/>
      <x:c r="BR5" s="990"/>
      <x:c r="BS5" s="990"/>
      <x:c r="BT5" s="271" t="s">
        <x:v>558</x:v>
      </x:c>
      <x:c r="BU5" s="271" t="s">
        <x:v>501</x:v>
      </x:c>
      <x:c r="BV5" s="989"/>
      <x:c r="BW5" s="271" t="s">
        <x:v>505</x:v>
      </x:c>
      <x:c r="BX5" s="271" t="s">
        <x:v>1143</x:v>
      </x:c>
      <x:c r="BY5" s="153" t="s">
        <x:v>562</x:v>
      </x:c>
      <x:c r="BZ5" s="271" t="s">
        <x:v>505</x:v>
      </x:c>
      <x:c r="CA5" s="153" t="s">
        <x:v>1525</x:v>
      </x:c>
      <x:c r="CB5" s="271" t="s">
        <x:v>505</x:v>
      </x:c>
      <x:c r="CC5" s="153" t="s">
        <x:v>1525</x:v>
      </x:c>
      <x:c r="CD5" s="991"/>
      <x:c r="CE5" s="271" t="s">
        <x:v>505</x:v>
      </x:c>
      <x:c r="CF5" s="153" t="s">
        <x:v>1525</x:v>
      </x:c>
      <x:c r="CG5" s="990"/>
      <x:c r="CH5" s="990"/>
      <x:c r="CI5" s="990"/>
      <x:c r="CJ5" s="990"/>
      <x:c r="CK5" s="990"/>
      <x:c r="CL5" s="990"/>
      <x:c r="CM5" s="271" t="s">
        <x:v>558</x:v>
      </x:c>
      <x:c r="CN5" s="271" t="s">
        <x:v>501</x:v>
      </x:c>
      <x:c r="CO5" s="271" t="s">
        <x:v>505</x:v>
      </x:c>
      <x:c r="CP5" s="153" t="s">
        <x:v>1525</x:v>
      </x:c>
      <x:c r="CQ5" s="271" t="s">
        <x:v>505</x:v>
      </x:c>
      <x:c r="CR5" s="153" t="s">
        <x:v>532</x:v>
      </x:c>
      <x:c r="CS5" s="990"/>
      <x:c r="CT5" s="271" t="s">
        <x:v>543</x:v>
      </x:c>
      <x:c r="CU5" s="271" t="s">
        <x:v>540</x:v>
      </x:c>
      <x:c r="CV5" s="271" t="s">
        <x:v>519</x:v>
      </x:c>
      <x:c r="CW5" s="271" t="s">
        <x:v>558</x:v>
      </x:c>
      <x:c r="CX5" s="271" t="s">
        <x:v>501</x:v>
      </x:c>
      <x:c r="CY5" s="989"/>
      <x:c r="CZ5" s="271" t="s">
        <x:v>529</x:v>
      </x:c>
      <x:c r="DA5" s="153" t="s">
        <x:v>832</x:v>
      </x:c>
      <x:c r="DB5" s="271" t="s">
        <x:v>529</x:v>
      </x:c>
      <x:c r="DC5" s="153" t="s">
        <x:v>832</x:v>
      </x:c>
      <x:c r="DD5" s="271" t="s">
        <x:v>529</x:v>
      </x:c>
      <x:c r="DE5" s="153" t="s">
        <x:v>832</x:v>
      </x:c>
      <x:c r="DF5" s="271" t="s">
        <x:v>529</x:v>
      </x:c>
      <x:c r="DG5" s="154" t="s">
        <x:v>832</x:v>
      </x:c>
    </x:row>
    <x:row r="6" spans="1:111" s="174" customFormat="1" ht="30" customHeight="1">
      <x:c r="A6" s="134" t="s">
        <x:v>605</x:v>
      </x:c>
      <x:c r="B6" s="120">
        <x:f t="shared" ref="B6:AK6" si="0">B7+B13+B127</x:f>
        <x:v>27</x:v>
      </x:c>
      <x:c r="C6" s="121">
        <x:f t="shared" si="0"/>
        <x:v>22352.789999999997</x:v>
      </x:c>
      <x:c r="D6" s="122">
        <x:f t="shared" si="0"/>
        <x:v>77</x:v>
      </x:c>
      <x:c r="E6" s="121">
        <x:f t="shared" si="0"/>
        <x:v>95031.460000000006</x:v>
      </x:c>
      <x:c r="F6" s="122">
        <x:f t="shared" si="0"/>
        <x:v>221</x:v>
      </x:c>
      <x:c r="G6" s="121">
        <x:f t="shared" si="0"/>
        <x:v>42.52872</x:v>
      </x:c>
      <x:c r="H6" s="122">
        <x:f t="shared" si="0"/>
        <x:v>0</x:v>
      </x:c>
      <x:c r="I6" s="121">
        <x:f t="shared" si="0"/>
        <x:v>0</x:v>
      </x:c>
      <x:c r="J6" s="122">
        <x:f t="shared" si="0"/>
        <x:v>20</x:v>
      </x:c>
      <x:c r="K6" s="122">
        <x:f t="shared" si="0"/>
        <x:v>6</x:v>
      </x:c>
      <x:c r="L6" s="121">
        <x:f t="shared" si="0"/>
        <x:v>6283.8500000000004</x:v>
      </x:c>
      <x:c r="M6" s="122">
        <x:f t="shared" si="0"/>
        <x:v>4</x:v>
      </x:c>
      <x:c r="N6" s="122">
        <x:f t="shared" si="0"/>
        <x:v>2</x:v>
      </x:c>
      <x:c r="O6" s="122">
        <x:f t="shared" si="0"/>
        <x:v>21</x:v>
      </x:c>
      <x:c r="P6" s="122">
        <x:f t="shared" si="0"/>
        <x:v>28</x:v>
      </x:c>
      <x:c r="Q6" s="122">
        <x:f t="shared" si="0"/>
        <x:v>5</x:v>
      </x:c>
      <x:c r="R6" s="121">
        <x:f t="shared" si="0"/>
        <x:v>4292.4300000000003</x:v>
      </x:c>
      <x:c r="S6" s="122">
        <x:f t="shared" si="0"/>
        <x:v>91</x:v>
      </x:c>
      <x:c r="T6" s="121">
        <x:f t="shared" si="0"/>
        <x:v>1089.3299999999999</x:v>
      </x:c>
      <x:c r="U6" s="122">
        <x:f t="shared" si="0"/>
        <x:v>17</x:v>
      </x:c>
      <x:c r="V6" s="121">
        <x:f t="shared" si="0"/>
        <x:v>1568.04</x:v>
      </x:c>
      <x:c r="W6" s="122">
        <x:f t="shared" si="0"/>
        <x:v>9</x:v>
      </x:c>
      <x:c r="X6" s="122">
        <x:f t="shared" si="0"/>
        <x:v>803</x:v>
      </x:c>
      <x:c r="Y6" s="122">
        <x:f t="shared" si="0"/>
        <x:v>41</x:v>
      </x:c>
      <x:c r="Z6" s="122">
        <x:f t="shared" si="0"/>
        <x:v>223</x:v>
      </x:c>
      <x:c r="AA6" s="122">
        <x:f t="shared" si="0"/>
        <x:v>40</x:v>
      </x:c>
      <x:c r="AB6" s="122">
        <x:f t="shared" si="0"/>
        <x:v>16</x:v>
      </x:c>
      <x:c r="AC6" s="122">
        <x:f t="shared" si="0"/>
        <x:v>16</x:v>
      </x:c>
      <x:c r="AD6" s="122">
        <x:f t="shared" si="0"/>
        <x:v>20</x:v>
      </x:c>
      <x:c r="AE6" s="122">
        <x:f t="shared" si="0"/>
        <x:v>3</x:v>
      </x:c>
      <x:c r="AF6" s="122">
        <x:f t="shared" si="0"/>
        <x:v>0</x:v>
      </x:c>
      <x:c r="AG6" s="122">
        <x:f t="shared" si="0"/>
        <x:v>73</x:v>
      </x:c>
      <x:c r="AH6" s="122">
        <x:f t="shared" si="0"/>
        <x:v>0</x:v>
      </x:c>
      <x:c r="AI6" s="122">
        <x:f t="shared" si="0"/>
        <x:v>0</x:v>
      </x:c>
      <x:c r="AJ6" s="122">
        <x:f t="shared" si="0"/>
        <x:v>75</x:v>
      </x:c>
      <x:c r="AK6" s="122">
        <x:f t="shared" si="0"/>
        <x:v>127</x:v>
      </x:c>
      <x:c r="AL6" s="134" t="s">
        <x:v>605</x:v>
      </x:c>
      <x:c r="AM6" s="122">
        <x:f t="shared" ref="AM6:BU6" si="1">AM7+AM13+AM127</x:f>
        <x:v>6</x:v>
      </x:c>
      <x:c r="AN6" s="121">
        <x:f t="shared" si="1"/>
        <x:v>13428</x:v>
      </x:c>
      <x:c r="AO6" s="122">
        <x:f t="shared" si="1"/>
        <x:v>4</x:v>
      </x:c>
      <x:c r="AP6" s="122">
        <x:f t="shared" si="1"/>
        <x:v>20</x:v>
      </x:c>
      <x:c r="AQ6" s="122">
        <x:f t="shared" si="1"/>
        <x:v>0</x:v>
      </x:c>
      <x:c r="AR6" s="121">
        <x:f t="shared" si="1"/>
        <x:v>0</x:v>
      </x:c>
      <x:c r="AS6" s="122">
        <x:f t="shared" si="1"/>
        <x:v>0</x:v>
      </x:c>
      <x:c r="AT6" s="121">
        <x:f t="shared" si="1"/>
        <x:v>0</x:v>
      </x:c>
      <x:c r="AU6" s="122">
        <x:f t="shared" si="1"/>
        <x:v>2</x:v>
      </x:c>
      <x:c r="AV6" s="122">
        <x:f t="shared" si="1"/>
        <x:v>0</x:v>
      </x:c>
      <x:c r="AW6" s="122">
        <x:f t="shared" si="1"/>
        <x:v>1</x:v>
      </x:c>
      <x:c r="AX6" s="122">
        <x:f t="shared" si="1"/>
        <x:v>0</x:v>
      </x:c>
      <x:c r="AY6" s="122">
        <x:f t="shared" si="1"/>
        <x:v>0</x:v>
      </x:c>
      <x:c r="AZ6" s="122">
        <x:f t="shared" si="1"/>
        <x:v>14</x:v>
      </x:c>
      <x:c r="BA6" s="121">
        <x:f t="shared" si="1"/>
        <x:v>17629.43</x:v>
      </x:c>
      <x:c r="BB6" s="122">
        <x:f t="shared" si="1"/>
        <x:v>1</x:v>
      </x:c>
      <x:c r="BC6" s="122">
        <x:f t="shared" si="1"/>
        <x:v>32</x:v>
      </x:c>
      <x:c r="BD6" s="122">
        <x:f t="shared" si="1"/>
        <x:v>3</x:v>
      </x:c>
      <x:c r="BE6" s="122">
        <x:f t="shared" si="1"/>
        <x:v>132</x:v>
      </x:c>
      <x:c r="BF6" s="122">
        <x:f t="shared" si="1"/>
        <x:v>790</x:v>
      </x:c>
      <x:c r="BG6" s="122">
        <x:f t="shared" si="1"/>
        <x:v>14</x:v>
      </x:c>
      <x:c r="BH6" s="122">
        <x:f t="shared" si="1"/>
        <x:v>23</x:v>
      </x:c>
      <x:c r="BI6" s="122">
        <x:f t="shared" si="1"/>
        <x:v>0</x:v>
      </x:c>
      <x:c r="BJ6" s="121">
        <x:f t="shared" si="1"/>
        <x:v>0</x:v>
      </x:c>
      <x:c r="BK6" s="122">
        <x:f t="shared" si="1"/>
        <x:v>0</x:v>
      </x:c>
      <x:c r="BL6" s="121">
        <x:f t="shared" si="1"/>
        <x:v>0</x:v>
      </x:c>
      <x:c r="BM6" s="122">
        <x:f t="shared" si="1"/>
        <x:v>3</x:v>
      </x:c>
      <x:c r="BN6" s="121">
        <x:f t="shared" si="1"/>
        <x:v>5223.71</x:v>
      </x:c>
      <x:c r="BO6" s="122">
        <x:f t="shared" si="1"/>
        <x:v>3</x:v>
      </x:c>
      <x:c r="BP6" s="121">
        <x:f t="shared" si="1"/>
        <x:v>6982.71</x:v>
      </x:c>
      <x:c r="BQ6" s="122">
        <x:f t="shared" si="1"/>
        <x:v>1</x:v>
      </x:c>
      <x:c r="BR6" s="122">
        <x:f t="shared" si="1"/>
        <x:v>0</x:v>
      </x:c>
      <x:c r="BS6" s="122">
        <x:f t="shared" si="1"/>
        <x:v>0</x:v>
      </x:c>
      <x:c r="BT6" s="122">
        <x:f t="shared" si="1"/>
        <x:v>19</x:v>
      </x:c>
      <x:c r="BU6" s="122">
        <x:f t="shared" si="1"/>
        <x:v>28</x:v>
      </x:c>
      <x:c r="BV6" s="134" t="s">
        <x:v>605</x:v>
      </x:c>
      <x:c r="BW6" s="122">
        <x:f t="shared" ref="BW6:CX6" si="2">BW7+BW13+BW127</x:f>
        <x:v>9</x:v>
      </x:c>
      <x:c r="BX6" s="122">
        <x:f t="shared" si="2"/>
        <x:v>63</x:v>
      </x:c>
      <x:c r="BY6" s="121">
        <x:f t="shared" si="2"/>
        <x:v>10348.42</x:v>
      </x:c>
      <x:c r="BZ6" s="122">
        <x:f t="shared" si="2"/>
        <x:v>1</x:v>
      </x:c>
      <x:c r="CA6" s="121">
        <x:f t="shared" si="2"/>
        <x:v>1328</x:v>
      </x:c>
      <x:c r="CB6" s="122">
        <x:f t="shared" si="2"/>
        <x:v>1</x:v>
      </x:c>
      <x:c r="CC6" s="121">
        <x:f t="shared" si="2"/>
        <x:v>301</x:v>
      </x:c>
      <x:c r="CD6" s="122">
        <x:f t="shared" si="2"/>
        <x:v>0</x:v>
      </x:c>
      <x:c r="CE6" s="122">
        <x:f t="shared" si="2"/>
        <x:v>11</x:v>
      </x:c>
      <x:c r="CF6" s="121">
        <x:f t="shared" si="2"/>
        <x:v>2858.4000000000001</x:v>
      </x:c>
      <x:c r="CG6" s="122">
        <x:f t="shared" si="2"/>
        <x:v>31</x:v>
      </x:c>
      <x:c r="CH6" s="122">
        <x:f t="shared" si="2"/>
        <x:v>0</x:v>
      </x:c>
      <x:c r="CI6" s="122">
        <x:f t="shared" si="2"/>
        <x:v>0</x:v>
      </x:c>
      <x:c r="CJ6" s="122">
        <x:f t="shared" si="2"/>
        <x:v>38</x:v>
      </x:c>
      <x:c r="CK6" s="122">
        <x:f t="shared" si="2"/>
        <x:v>4</x:v>
      </x:c>
      <x:c r="CL6" s="122">
        <x:f t="shared" si="2"/>
        <x:v>2</x:v>
      </x:c>
      <x:c r="CM6" s="122">
        <x:f t="shared" si="2"/>
        <x:v>3</x:v>
      </x:c>
      <x:c r="CN6" s="122">
        <x:f t="shared" si="2"/>
        <x:v>4</x:v>
      </x:c>
      <x:c r="CO6" s="122">
        <x:f t="shared" si="2"/>
        <x:v>9</x:v>
      </x:c>
      <x:c r="CP6" s="121">
        <x:f t="shared" si="2"/>
        <x:v>1187.99</x:v>
      </x:c>
      <x:c r="CQ6" s="122">
        <x:f t="shared" si="2"/>
        <x:v>100</x:v>
      </x:c>
      <x:c r="CR6" s="121">
        <x:f t="shared" si="2"/>
        <x:v>5808.1000000000004</x:v>
      </x:c>
      <x:c r="CS6" s="122">
        <x:f t="shared" si="2"/>
        <x:v>476</x:v>
      </x:c>
      <x:c r="CT6" s="122">
        <x:f t="shared" si="2"/>
        <x:v>107</x:v>
      </x:c>
      <x:c r="CU6" s="122">
        <x:f t="shared" si="2"/>
        <x:v>256</x:v>
      </x:c>
      <x:c r="CV6" s="122">
        <x:f t="shared" si="2"/>
        <x:v>188</x:v>
      </x:c>
      <x:c r="CW6" s="122">
        <x:f t="shared" si="2"/>
        <x:v>31</x:v>
      </x:c>
      <x:c r="CX6" s="122">
        <x:f t="shared" si="2"/>
        <x:v>45</x:v>
      </x:c>
      <x:c r="CY6" s="134" t="s">
        <x:v>605</x:v>
      </x:c>
      <x:c r="CZ6" s="122">
        <x:f t="shared" ref="CZ6:DG6" si="3">CZ7+CZ13+CZ127</x:f>
        <x:v>66</x:v>
      </x:c>
      <x:c r="DA6" s="121">
        <x:f t="shared" si="3"/>
        <x:v>11445.74</x:v>
      </x:c>
      <x:c r="DB6" s="122">
        <x:f t="shared" si="3"/>
        <x:v>491</x:v>
      </x:c>
      <x:c r="DC6" s="121">
        <x:f t="shared" si="3"/>
        <x:v>24291.510000000002</x:v>
      </x:c>
      <x:c r="DD6" s="122">
        <x:f t="shared" si="3"/>
        <x:v>441</x:v>
      </x:c>
      <x:c r="DE6" s="121">
        <x:f t="shared" si="3"/>
        <x:v>19644.509999999998</x:v>
      </x:c>
      <x:c r="DF6" s="122">
        <x:f t="shared" si="3"/>
        <x:v>50</x:v>
      </x:c>
      <x:c r="DG6" s="123">
        <x:f t="shared" si="3"/>
        <x:v>4675</x:v>
      </x:c>
    </x:row>
    <x:row r="7" spans="1:111" s="174" customFormat="1" ht="30" customHeight="1">
      <x:c r="A7" s="134" t="s">
        <x:v>2955</x:v>
      </x:c>
      <x:c r="B7" s="120">
        <x:f t="shared" ref="B7:AK7" si="4">SUM(B8)</x:f>
        <x:v>0</x:v>
      </x:c>
      <x:c r="C7" s="121">
        <x:f t="shared" si="4"/>
        <x:v>0</x:v>
      </x:c>
      <x:c r="D7" s="122">
        <x:f t="shared" si="4"/>
        <x:v>0</x:v>
      </x:c>
      <x:c r="E7" s="121">
        <x:f t="shared" si="4"/>
        <x:v>0</x:v>
      </x:c>
      <x:c r="F7" s="122">
        <x:f t="shared" si="4"/>
        <x:v>55</x:v>
      </x:c>
      <x:c r="G7" s="121">
        <x:f t="shared" si="4"/>
        <x:v>21.170000000000002</x:v>
      </x:c>
      <x:c r="H7" s="122">
        <x:f t="shared" si="4"/>
        <x:v>0</x:v>
      </x:c>
      <x:c r="I7" s="121">
        <x:f t="shared" si="4"/>
        <x:v>0</x:v>
      </x:c>
      <x:c r="J7" s="122">
        <x:f t="shared" si="4"/>
        <x:v>2</x:v>
      </x:c>
      <x:c r="K7" s="122">
        <x:f t="shared" si="4"/>
        <x:v>0</x:v>
      </x:c>
      <x:c r="L7" s="121">
        <x:f t="shared" si="4"/>
        <x:v>0</x:v>
      </x:c>
      <x:c r="M7" s="122">
        <x:f t="shared" si="4"/>
        <x:v>0</x:v>
      </x:c>
      <x:c r="N7" s="122">
        <x:f t="shared" si="4"/>
        <x:v>0</x:v>
      </x:c>
      <x:c r="O7" s="122">
        <x:f t="shared" si="4"/>
        <x:v>0</x:v>
      </x:c>
      <x:c r="P7" s="122">
        <x:f t="shared" si="4"/>
        <x:v>0</x:v>
      </x:c>
      <x:c r="Q7" s="122">
        <x:f t="shared" si="4"/>
        <x:v>0</x:v>
      </x:c>
      <x:c r="R7" s="121">
        <x:f t="shared" si="4"/>
        <x:v>0</x:v>
      </x:c>
      <x:c r="S7" s="122">
        <x:f t="shared" si="4"/>
        <x:v>17</x:v>
      </x:c>
      <x:c r="T7" s="121">
        <x:f t="shared" si="4"/>
        <x:v>178</x:v>
      </x:c>
      <x:c r="U7" s="122">
        <x:f t="shared" si="4"/>
        <x:v>0</x:v>
      </x:c>
      <x:c r="V7" s="121">
        <x:f t="shared" si="4"/>
        <x:v>0</x:v>
      </x:c>
      <x:c r="W7" s="122">
        <x:f t="shared" si="4"/>
        <x:v>4</x:v>
      </x:c>
      <x:c r="X7" s="122">
        <x:f t="shared" si="4"/>
        <x:v>92</x:v>
      </x:c>
      <x:c r="Y7" s="122">
        <x:f t="shared" si="4"/>
        <x:v>6</x:v>
      </x:c>
      <x:c r="Z7" s="122">
        <x:f t="shared" si="4"/>
        <x:v>63</x:v>
      </x:c>
      <x:c r="AA7" s="122">
        <x:f t="shared" si="4"/>
        <x:v>1</x:v>
      </x:c>
      <x:c r="AB7" s="122">
        <x:f t="shared" si="4"/>
        <x:v>0</x:v>
      </x:c>
      <x:c r="AC7" s="122">
        <x:f t="shared" si="4"/>
        <x:v>0</x:v>
      </x:c>
      <x:c r="AD7" s="122">
        <x:f t="shared" si="4"/>
        <x:v>0</x:v>
      </x:c>
      <x:c r="AE7" s="122">
        <x:f t="shared" si="4"/>
        <x:v>0</x:v>
      </x:c>
      <x:c r="AF7" s="122">
        <x:f t="shared" si="4"/>
        <x:v>0</x:v>
      </x:c>
      <x:c r="AG7" s="122">
        <x:f t="shared" si="4"/>
        <x:v>1</x:v>
      </x:c>
      <x:c r="AH7" s="122">
        <x:f t="shared" si="4"/>
        <x:v>0</x:v>
      </x:c>
      <x:c r="AI7" s="122">
        <x:f t="shared" si="4"/>
        <x:v>0</x:v>
      </x:c>
      <x:c r="AJ7" s="122">
        <x:f t="shared" si="4"/>
        <x:v>1</x:v>
      </x:c>
      <x:c r="AK7" s="122">
        <x:f t="shared" si="4"/>
        <x:v>1</x:v>
      </x:c>
      <x:c r="AL7" s="134" t="s">
        <x:v>2955</x:v>
      </x:c>
      <x:c r="AM7" s="122">
        <x:f t="shared" ref="AM7:BP7" si="5">SUM(AM8)</x:f>
        <x:v>0</x:v>
      </x:c>
      <x:c r="AN7" s="121">
        <x:f t="shared" si="5"/>
        <x:v>0</x:v>
      </x:c>
      <x:c r="AO7" s="122">
        <x:f t="shared" si="5"/>
        <x:v>0</x:v>
      </x:c>
      <x:c r="AP7" s="122">
        <x:f t="shared" si="5"/>
        <x:v>0</x:v>
      </x:c>
      <x:c r="AQ7" s="122">
        <x:f t="shared" si="5"/>
        <x:v>0</x:v>
      </x:c>
      <x:c r="AR7" s="121">
        <x:f t="shared" si="5"/>
        <x:v>0</x:v>
      </x:c>
      <x:c r="AS7" s="122">
        <x:f t="shared" si="5"/>
        <x:v>0</x:v>
      </x:c>
      <x:c r="AT7" s="121">
        <x:f t="shared" si="5"/>
        <x:v>0</x:v>
      </x:c>
      <x:c r="AU7" s="122">
        <x:f t="shared" si="5"/>
        <x:v>0</x:v>
      </x:c>
      <x:c r="AV7" s="122">
        <x:f t="shared" si="5"/>
        <x:v>0</x:v>
      </x:c>
      <x:c r="AW7" s="122">
        <x:f t="shared" si="5"/>
        <x:v>0</x:v>
      </x:c>
      <x:c r="AX7" s="122">
        <x:f t="shared" si="5"/>
        <x:v>0</x:v>
      </x:c>
      <x:c r="AY7" s="122">
        <x:f t="shared" si="5"/>
        <x:v>0</x:v>
      </x:c>
      <x:c r="AZ7" s="122">
        <x:f t="shared" si="5"/>
        <x:v>5</x:v>
      </x:c>
      <x:c r="BA7" s="121">
        <x:f t="shared" si="5"/>
        <x:v>1786</x:v>
      </x:c>
      <x:c r="BB7" s="122">
        <x:f t="shared" si="5"/>
        <x:v>0</x:v>
      </x:c>
      <x:c r="BC7" s="122">
        <x:f t="shared" si="5"/>
        <x:v>0</x:v>
      </x:c>
      <x:c r="BD7" s="122">
        <x:f t="shared" si="5"/>
        <x:v>0</x:v>
      </x:c>
      <x:c r="BE7" s="122">
        <x:f t="shared" si="5"/>
        <x:v>26</x:v>
      </x:c>
      <x:c r="BF7" s="122">
        <x:f t="shared" si="5"/>
        <x:v>291</x:v>
      </x:c>
      <x:c r="BG7" s="122">
        <x:f t="shared" si="5"/>
        <x:v>1</x:v>
      </x:c>
      <x:c r="BH7" s="122">
        <x:f t="shared" si="5"/>
        <x:v>2</x:v>
      </x:c>
      <x:c r="BI7" s="122">
        <x:f t="shared" si="5"/>
        <x:v>0</x:v>
      </x:c>
      <x:c r="BJ7" s="121">
        <x:f t="shared" si="5"/>
        <x:v>0</x:v>
      </x:c>
      <x:c r="BK7" s="122">
        <x:f t="shared" si="5"/>
        <x:v>0</x:v>
      </x:c>
      <x:c r="BL7" s="121">
        <x:f t="shared" si="5"/>
        <x:v>0</x:v>
      </x:c>
      <x:c r="BM7" s="122">
        <x:f t="shared" si="5"/>
        <x:v>0</x:v>
      </x:c>
      <x:c r="BN7" s="121">
        <x:f t="shared" si="5"/>
        <x:v>0</x:v>
      </x:c>
      <x:c r="BO7" s="122">
        <x:f t="shared" si="5"/>
        <x:v>0</x:v>
      </x:c>
      <x:c r="BP7" s="121">
        <x:f t="shared" si="5"/>
        <x:v>0</x:v>
      </x:c>
      <x:c r="BQ7" s="122">
        <x:v>0</x:v>
      </x:c>
      <x:c r="BR7" s="122">
        <x:f>SUM(BR8)</x:f>
        <x:v>0</x:v>
      </x:c>
      <x:c r="BS7" s="122">
        <x:f>SUM(BS8)</x:f>
        <x:v>0</x:v>
      </x:c>
      <x:c r="BT7" s="122">
        <x:f>SUM(BT8)</x:f>
        <x:v>5</x:v>
      </x:c>
      <x:c r="BU7" s="122">
        <x:f>SUM(BU8)</x:f>
        <x:v>10</x:v>
      </x:c>
      <x:c r="BV7" s="134" t="s">
        <x:v>2955</x:v>
      </x:c>
      <x:c r="BW7" s="122">
        <x:f t="shared" ref="BW7:CX7" si="6">SUM(BW8)</x:f>
        <x:v>2</x:v>
      </x:c>
      <x:c r="BX7" s="122">
        <x:f t="shared" si="6"/>
        <x:v>0</x:v>
      </x:c>
      <x:c r="BY7" s="121">
        <x:f t="shared" si="6"/>
        <x:v>450</x:v>
      </x:c>
      <x:c r="BZ7" s="122">
        <x:f t="shared" si="6"/>
        <x:v>0</x:v>
      </x:c>
      <x:c r="CA7" s="121">
        <x:f t="shared" si="6"/>
        <x:v>0</x:v>
      </x:c>
      <x:c r="CB7" s="122">
        <x:f t="shared" si="6"/>
        <x:v>0</x:v>
      </x:c>
      <x:c r="CC7" s="121">
        <x:f t="shared" si="6"/>
        <x:v>0</x:v>
      </x:c>
      <x:c r="CD7" s="122">
        <x:f t="shared" si="6"/>
        <x:v>0</x:v>
      </x:c>
      <x:c r="CE7" s="122">
        <x:f t="shared" si="6"/>
        <x:v>1</x:v>
      </x:c>
      <x:c r="CF7" s="121">
        <x:f t="shared" si="6"/>
        <x:v>0</x:v>
      </x:c>
      <x:c r="CG7" s="122">
        <x:f t="shared" si="6"/>
        <x:v>29</x:v>
      </x:c>
      <x:c r="CH7" s="122">
        <x:f t="shared" si="6"/>
        <x:v>0</x:v>
      </x:c>
      <x:c r="CI7" s="122">
        <x:f t="shared" si="6"/>
        <x:v>0</x:v>
      </x:c>
      <x:c r="CJ7" s="122">
        <x:f t="shared" si="6"/>
        <x:v>0</x:v>
      </x:c>
      <x:c r="CK7" s="122">
        <x:f t="shared" si="6"/>
        <x:v>0</x:v>
      </x:c>
      <x:c r="CL7" s="122">
        <x:f t="shared" si="6"/>
        <x:v>0</x:v>
      </x:c>
      <x:c r="CM7" s="122">
        <x:f t="shared" si="6"/>
        <x:v>1</x:v>
      </x:c>
      <x:c r="CN7" s="122">
        <x:f t="shared" si="6"/>
        <x:v>1</x:v>
      </x:c>
      <x:c r="CO7" s="122">
        <x:f t="shared" si="6"/>
        <x:v>0</x:v>
      </x:c>
      <x:c r="CP7" s="121">
        <x:f t="shared" si="6"/>
        <x:v>0</x:v>
      </x:c>
      <x:c r="CQ7" s="122">
        <x:f t="shared" si="6"/>
        <x:v>0</x:v>
      </x:c>
      <x:c r="CR7" s="121">
        <x:f t="shared" si="6"/>
        <x:v>0</x:v>
      </x:c>
      <x:c r="CS7" s="122">
        <x:f t="shared" si="6"/>
        <x:v>0</x:v>
      </x:c>
      <x:c r="CT7" s="122">
        <x:f t="shared" si="6"/>
        <x:v>8</x:v>
      </x:c>
      <x:c r="CU7" s="122">
        <x:f t="shared" si="6"/>
        <x:v>9</x:v>
      </x:c>
      <x:c r="CV7" s="122">
        <x:f t="shared" si="6"/>
        <x:v>107</x:v>
      </x:c>
      <x:c r="CW7" s="122">
        <x:f t="shared" si="6"/>
        <x:v>3</x:v>
      </x:c>
      <x:c r="CX7" s="122">
        <x:f t="shared" si="6"/>
        <x:v>5</x:v>
      </x:c>
      <x:c r="CY7" s="134" t="s">
        <x:v>2955</x:v>
      </x:c>
      <x:c r="CZ7" s="122">
        <x:f t="shared" ref="CZ7:DG7" si="7">CZ8</x:f>
        <x:v>42</x:v>
      </x:c>
      <x:c r="DA7" s="121">
        <x:f t="shared" si="7"/>
        <x:v>1689.5799999999999</x:v>
      </x:c>
      <x:c r="DB7" s="122">
        <x:f t="shared" si="7"/>
        <x:v>445</x:v>
      </x:c>
      <x:c r="DC7" s="121">
        <x:f t="shared" si="7"/>
        <x:v>21321.59</x:v>
      </x:c>
      <x:c r="DD7" s="122">
        <x:f t="shared" si="7"/>
        <x:v>424</x:v>
      </x:c>
      <x:c r="DE7" s="121">
        <x:f t="shared" si="7"/>
        <x:v>17695.59</x:v>
      </x:c>
      <x:c r="DF7" s="122">
        <x:f t="shared" si="7"/>
        <x:v>21</x:v>
      </x:c>
      <x:c r="DG7" s="123">
        <x:f t="shared" si="7"/>
        <x:v>3626</x:v>
      </x:c>
    </x:row>
    <x:row r="8" spans="1:111" s="7" customFormat="1" ht="30" customHeight="1">
      <x:c r="A8" s="134" t="s">
        <x:v>502</x:v>
      </x:c>
      <x:c r="B8" s="120">
        <x:f>SUM(B9:B12)</x:f>
        <x:v>0</x:v>
      </x:c>
      <x:c r="C8" s="121">
        <x:f t="shared" ref="C8:BN8" si="8">SUM(C9:C12)</x:f>
        <x:v>0</x:v>
      </x:c>
      <x:c r="D8" s="122">
        <x:f t="shared" si="8"/>
        <x:v>0</x:v>
      </x:c>
      <x:c r="E8" s="121">
        <x:f t="shared" si="8"/>
        <x:v>0</x:v>
      </x:c>
      <x:c r="F8" s="122">
        <x:f t="shared" si="8"/>
        <x:v>55</x:v>
      </x:c>
      <x:c r="G8" s="121">
        <x:f t="shared" si="8"/>
        <x:v>21.170000000000002</x:v>
      </x:c>
      <x:c r="H8" s="122">
        <x:f t="shared" si="8"/>
        <x:v>0</x:v>
      </x:c>
      <x:c r="I8" s="121">
        <x:f t="shared" si="8"/>
        <x:v>0</x:v>
      </x:c>
      <x:c r="J8" s="122">
        <x:f t="shared" si="8"/>
        <x:v>2</x:v>
      </x:c>
      <x:c r="K8" s="122">
        <x:f t="shared" si="8"/>
        <x:v>0</x:v>
      </x:c>
      <x:c r="L8" s="121">
        <x:f t="shared" si="8"/>
        <x:v>0</x:v>
      </x:c>
      <x:c r="M8" s="122">
        <x:f t="shared" si="8"/>
        <x:v>0</x:v>
      </x:c>
      <x:c r="N8" s="122">
        <x:f t="shared" si="8"/>
        <x:v>0</x:v>
      </x:c>
      <x:c r="O8" s="122">
        <x:f t="shared" si="8"/>
        <x:v>0</x:v>
      </x:c>
      <x:c r="P8" s="122">
        <x:f t="shared" si="8"/>
        <x:v>0</x:v>
      </x:c>
      <x:c r="Q8" s="122">
        <x:f t="shared" si="8"/>
        <x:v>0</x:v>
      </x:c>
      <x:c r="R8" s="121">
        <x:f t="shared" si="8"/>
        <x:v>0</x:v>
      </x:c>
      <x:c r="S8" s="122">
        <x:f t="shared" si="8"/>
        <x:v>17</x:v>
      </x:c>
      <x:c r="T8" s="121">
        <x:f t="shared" si="8"/>
        <x:v>178</x:v>
      </x:c>
      <x:c r="U8" s="122">
        <x:f t="shared" si="8"/>
        <x:v>0</x:v>
      </x:c>
      <x:c r="V8" s="121">
        <x:f t="shared" si="8"/>
        <x:v>0</x:v>
      </x:c>
      <x:c r="W8" s="122">
        <x:f t="shared" si="8"/>
        <x:v>4</x:v>
      </x:c>
      <x:c r="X8" s="122">
        <x:f t="shared" si="8"/>
        <x:v>92</x:v>
      </x:c>
      <x:c r="Y8" s="122">
        <x:f t="shared" si="8"/>
        <x:v>6</x:v>
      </x:c>
      <x:c r="Z8" s="122">
        <x:f t="shared" si="8"/>
        <x:v>63</x:v>
      </x:c>
      <x:c r="AA8" s="122">
        <x:f t="shared" si="8"/>
        <x:v>1</x:v>
      </x:c>
      <x:c r="AB8" s="122">
        <x:f t="shared" si="8"/>
        <x:v>0</x:v>
      </x:c>
      <x:c r="AC8" s="122">
        <x:f t="shared" si="8"/>
        <x:v>0</x:v>
      </x:c>
      <x:c r="AD8" s="122">
        <x:f t="shared" si="8"/>
        <x:v>0</x:v>
      </x:c>
      <x:c r="AE8" s="122">
        <x:f t="shared" si="8"/>
        <x:v>0</x:v>
      </x:c>
      <x:c r="AF8" s="122">
        <x:f t="shared" si="8"/>
        <x:v>0</x:v>
      </x:c>
      <x:c r="AG8" s="122">
        <x:f t="shared" si="8"/>
        <x:v>1</x:v>
      </x:c>
      <x:c r="AH8" s="122">
        <x:f t="shared" si="8"/>
        <x:v>0</x:v>
      </x:c>
      <x:c r="AI8" s="122">
        <x:f t="shared" si="8"/>
        <x:v>0</x:v>
      </x:c>
      <x:c r="AJ8" s="122">
        <x:f t="shared" si="8"/>
        <x:v>1</x:v>
      </x:c>
      <x:c r="AK8" s="122">
        <x:f t="shared" si="8"/>
        <x:v>1</x:v>
      </x:c>
      <x:c r="AL8" s="134" t="s">
        <x:v>502</x:v>
      </x:c>
      <x:c r="AM8" s="122">
        <x:f t="shared" si="8"/>
        <x:v>0</x:v>
      </x:c>
      <x:c r="AN8" s="121">
        <x:f t="shared" si="8"/>
        <x:v>0</x:v>
      </x:c>
      <x:c r="AO8" s="122">
        <x:f t="shared" si="8"/>
        <x:v>0</x:v>
      </x:c>
      <x:c r="AP8" s="122">
        <x:f t="shared" si="8"/>
        <x:v>0</x:v>
      </x:c>
      <x:c r="AQ8" s="122">
        <x:f t="shared" si="8"/>
        <x:v>0</x:v>
      </x:c>
      <x:c r="AR8" s="121">
        <x:f t="shared" si="8"/>
        <x:v>0</x:v>
      </x:c>
      <x:c r="AS8" s="122">
        <x:f t="shared" si="8"/>
        <x:v>0</x:v>
      </x:c>
      <x:c r="AT8" s="121">
        <x:f t="shared" si="8"/>
        <x:v>0</x:v>
      </x:c>
      <x:c r="AU8" s="122">
        <x:f t="shared" si="8"/>
        <x:v>0</x:v>
      </x:c>
      <x:c r="AV8" s="122">
        <x:f t="shared" si="8"/>
        <x:v>0</x:v>
      </x:c>
      <x:c r="AW8" s="122">
        <x:f t="shared" si="8"/>
        <x:v>0</x:v>
      </x:c>
      <x:c r="AX8" s="122">
        <x:f t="shared" si="8"/>
        <x:v>0</x:v>
      </x:c>
      <x:c r="AY8" s="122">
        <x:f t="shared" si="8"/>
        <x:v>0</x:v>
      </x:c>
      <x:c r="AZ8" s="122">
        <x:f t="shared" si="8"/>
        <x:v>5</x:v>
      </x:c>
      <x:c r="BA8" s="121">
        <x:f t="shared" si="8"/>
        <x:v>1786</x:v>
      </x:c>
      <x:c r="BB8" s="122">
        <x:f t="shared" si="8"/>
        <x:v>0</x:v>
      </x:c>
      <x:c r="BC8" s="122">
        <x:f t="shared" si="8"/>
        <x:v>0</x:v>
      </x:c>
      <x:c r="BD8" s="122">
        <x:f t="shared" si="8"/>
        <x:v>0</x:v>
      </x:c>
      <x:c r="BE8" s="122">
        <x:f t="shared" si="8"/>
        <x:v>26</x:v>
      </x:c>
      <x:c r="BF8" s="122">
        <x:f t="shared" si="8"/>
        <x:v>291</x:v>
      </x:c>
      <x:c r="BG8" s="122">
        <x:f t="shared" si="8"/>
        <x:v>1</x:v>
      </x:c>
      <x:c r="BH8" s="122">
        <x:f t="shared" si="8"/>
        <x:v>2</x:v>
      </x:c>
      <x:c r="BI8" s="122">
        <x:f t="shared" si="8"/>
        <x:v>0</x:v>
      </x:c>
      <x:c r="BJ8" s="121">
        <x:f t="shared" si="8"/>
        <x:v>0</x:v>
      </x:c>
      <x:c r="BK8" s="122">
        <x:f t="shared" si="8"/>
        <x:v>0</x:v>
      </x:c>
      <x:c r="BL8" s="121">
        <x:f t="shared" si="8"/>
        <x:v>0</x:v>
      </x:c>
      <x:c r="BM8" s="122">
        <x:f t="shared" si="8"/>
        <x:v>0</x:v>
      </x:c>
      <x:c r="BN8" s="121">
        <x:f t="shared" si="8"/>
        <x:v>0</x:v>
      </x:c>
      <x:c r="BO8" s="122">
        <x:f t="shared" ref="BO8:DG8" si="9">SUM(BO9:BO12)</x:f>
        <x:v>0</x:v>
      </x:c>
      <x:c r="BP8" s="121">
        <x:f t="shared" si="9"/>
        <x:v>0</x:v>
      </x:c>
      <x:c r="BQ8" s="122">
        <x:f t="shared" si="9"/>
        <x:v>0</x:v>
      </x:c>
      <x:c r="BR8" s="122">
        <x:f t="shared" si="9"/>
        <x:v>0</x:v>
      </x:c>
      <x:c r="BS8" s="122">
        <x:f t="shared" si="9"/>
        <x:v>0</x:v>
      </x:c>
      <x:c r="BT8" s="122">
        <x:f t="shared" si="9"/>
        <x:v>5</x:v>
      </x:c>
      <x:c r="BU8" s="122">
        <x:f t="shared" si="9"/>
        <x:v>10</x:v>
      </x:c>
      <x:c r="BV8" s="134" t="s">
        <x:v>502</x:v>
      </x:c>
      <x:c r="BW8" s="122">
        <x:f t="shared" si="9"/>
        <x:v>2</x:v>
      </x:c>
      <x:c r="BX8" s="122">
        <x:f t="shared" si="9"/>
        <x:v>0</x:v>
      </x:c>
      <x:c r="BY8" s="121">
        <x:f t="shared" si="9"/>
        <x:v>450</x:v>
      </x:c>
      <x:c r="BZ8" s="122">
        <x:f t="shared" si="9"/>
        <x:v>0</x:v>
      </x:c>
      <x:c r="CA8" s="121">
        <x:f t="shared" si="9"/>
        <x:v>0</x:v>
      </x:c>
      <x:c r="CB8" s="122">
        <x:f t="shared" si="9"/>
        <x:v>0</x:v>
      </x:c>
      <x:c r="CC8" s="121">
        <x:f t="shared" si="9"/>
        <x:v>0</x:v>
      </x:c>
      <x:c r="CD8" s="122">
        <x:f t="shared" si="9"/>
        <x:v>0</x:v>
      </x:c>
      <x:c r="CE8" s="122">
        <x:f t="shared" si="9"/>
        <x:v>1</x:v>
      </x:c>
      <x:c r="CF8" s="121">
        <x:f t="shared" si="9"/>
        <x:v>0</x:v>
      </x:c>
      <x:c r="CG8" s="122">
        <x:f t="shared" si="9"/>
        <x:v>29</x:v>
      </x:c>
      <x:c r="CH8" s="122">
        <x:f t="shared" si="9"/>
        <x:v>0</x:v>
      </x:c>
      <x:c r="CI8" s="122">
        <x:f t="shared" si="9"/>
        <x:v>0</x:v>
      </x:c>
      <x:c r="CJ8" s="122">
        <x:f t="shared" si="9"/>
        <x:v>0</x:v>
      </x:c>
      <x:c r="CK8" s="122">
        <x:f t="shared" si="9"/>
        <x:v>0</x:v>
      </x:c>
      <x:c r="CL8" s="122">
        <x:f t="shared" si="9"/>
        <x:v>0</x:v>
      </x:c>
      <x:c r="CM8" s="122">
        <x:f t="shared" si="9"/>
        <x:v>1</x:v>
      </x:c>
      <x:c r="CN8" s="122">
        <x:f t="shared" si="9"/>
        <x:v>1</x:v>
      </x:c>
      <x:c r="CO8" s="122">
        <x:f t="shared" si="9"/>
        <x:v>0</x:v>
      </x:c>
      <x:c r="CP8" s="121">
        <x:f t="shared" si="9"/>
        <x:v>0</x:v>
      </x:c>
      <x:c r="CQ8" s="122">
        <x:f t="shared" si="9"/>
        <x:v>0</x:v>
      </x:c>
      <x:c r="CR8" s="121">
        <x:f t="shared" si="9"/>
        <x:v>0</x:v>
      </x:c>
      <x:c r="CS8" s="122">
        <x:f t="shared" si="9"/>
        <x:v>0</x:v>
      </x:c>
      <x:c r="CT8" s="122">
        <x:f t="shared" si="9"/>
        <x:v>8</x:v>
      </x:c>
      <x:c r="CU8" s="122">
        <x:f t="shared" si="9"/>
        <x:v>9</x:v>
      </x:c>
      <x:c r="CV8" s="122">
        <x:f t="shared" si="9"/>
        <x:v>107</x:v>
      </x:c>
      <x:c r="CW8" s="122">
        <x:f t="shared" si="9"/>
        <x:v>3</x:v>
      </x:c>
      <x:c r="CX8" s="122">
        <x:f t="shared" si="9"/>
        <x:v>5</x:v>
      </x:c>
      <x:c r="CY8" s="134" t="s">
        <x:v>502</x:v>
      </x:c>
      <x:c r="CZ8" s="122">
        <x:f t="shared" si="9"/>
        <x:v>42</x:v>
      </x:c>
      <x:c r="DA8" s="121">
        <x:f t="shared" si="9"/>
        <x:v>1689.5799999999999</x:v>
      </x:c>
      <x:c r="DB8" s="122">
        <x:f t="shared" si="9"/>
        <x:v>445</x:v>
      </x:c>
      <x:c r="DC8" s="121">
        <x:f t="shared" si="9"/>
        <x:v>21321.59</x:v>
      </x:c>
      <x:c r="DD8" s="122">
        <x:f t="shared" si="9"/>
        <x:v>424</x:v>
      </x:c>
      <x:c r="DE8" s="121">
        <x:f t="shared" si="9"/>
        <x:v>17695.59</x:v>
      </x:c>
      <x:c r="DF8" s="122">
        <x:f t="shared" si="9"/>
        <x:v>21</x:v>
      </x:c>
      <x:c r="DG8" s="123">
        <x:f t="shared" si="9"/>
        <x:v>3626</x:v>
      </x:c>
    </x:row>
    <x:row r="9" spans="1:111" s="7" customFormat="1" ht="30" customHeight="1">
      <x:c r="A9" s="752" t="s">
        <x:v>2655</x:v>
      </x:c>
      <x:c r="B9" s="295">
        <x:v>0</x:v>
      </x:c>
      <x:c r="C9" s="753">
        <x:v>0</x:v>
      </x:c>
      <x:c r="D9" s="296">
        <x:v>0</x:v>
      </x:c>
      <x:c r="E9" s="753">
        <x:v>0</x:v>
      </x:c>
      <x:c r="F9" s="296">
        <x:v>55</x:v>
      </x:c>
      <x:c r="G9" s="753">
        <x:v>21.170000000000002</x:v>
      </x:c>
      <x:c r="H9" s="753">
        <x:v>0</x:v>
      </x:c>
      <x:c r="I9" s="753">
        <x:v>0</x:v>
      </x:c>
      <x:c r="J9" s="753">
        <x:v>0</x:v>
      </x:c>
      <x:c r="K9" s="753">
        <x:v>0</x:v>
      </x:c>
      <x:c r="L9" s="753">
        <x:v>0</x:v>
      </x:c>
      <x:c r="M9" s="753">
        <x:v>0</x:v>
      </x:c>
      <x:c r="N9" s="753">
        <x:v>0</x:v>
      </x:c>
      <x:c r="O9" s="753">
        <x:v>0</x:v>
      </x:c>
      <x:c r="P9" s="753">
        <x:v>0</x:v>
      </x:c>
      <x:c r="Q9" s="753">
        <x:v>0</x:v>
      </x:c>
      <x:c r="R9" s="753">
        <x:v>0</x:v>
      </x:c>
      <x:c r="S9" s="296">
        <x:v>9</x:v>
      </x:c>
      <x:c r="T9" s="753"/>
      <x:c r="U9" s="753">
        <x:v>0</x:v>
      </x:c>
      <x:c r="V9" s="753">
        <x:v>0</x:v>
      </x:c>
      <x:c r="W9" s="296">
        <x:v>4</x:v>
      </x:c>
      <x:c r="X9" s="296">
        <x:v>29</x:v>
      </x:c>
      <x:c r="Y9" s="754">
        <x:v>6</x:v>
      </x:c>
      <x:c r="Z9" s="754">
        <x:v>63</x:v>
      </x:c>
      <x:c r="AA9" s="753">
        <x:v>1</x:v>
      </x:c>
      <x:c r="AB9" s="753">
        <x:v>0</x:v>
      </x:c>
      <x:c r="AC9" s="753">
        <x:v>0</x:v>
      </x:c>
      <x:c r="AD9" s="753">
        <x:v>0</x:v>
      </x:c>
      <x:c r="AE9" s="753">
        <x:v>0</x:v>
      </x:c>
      <x:c r="AF9" s="753">
        <x:v>0</x:v>
      </x:c>
      <x:c r="AG9" s="753">
        <x:v>1</x:v>
      </x:c>
      <x:c r="AH9" s="753">
        <x:v>0</x:v>
      </x:c>
      <x:c r="AI9" s="753">
        <x:v>0</x:v>
      </x:c>
      <x:c r="AJ9" s="753">
        <x:v>1</x:v>
      </x:c>
      <x:c r="AK9" s="753">
        <x:v>1</x:v>
      </x:c>
      <x:c r="AL9" s="752" t="s">
        <x:v>2655</x:v>
      </x:c>
      <x:c r="AM9" s="753">
        <x:v>0</x:v>
      </x:c>
      <x:c r="AN9" s="753">
        <x:v>0</x:v>
      </x:c>
      <x:c r="AO9" s="753">
        <x:v>0</x:v>
      </x:c>
      <x:c r="AP9" s="753">
        <x:v>0</x:v>
      </x:c>
      <x:c r="AQ9" s="753">
        <x:v>0</x:v>
      </x:c>
      <x:c r="AR9" s="753">
        <x:v>0</x:v>
      </x:c>
      <x:c r="AS9" s="753">
        <x:v>0</x:v>
      </x:c>
      <x:c r="AT9" s="753">
        <x:v>0</x:v>
      </x:c>
      <x:c r="AU9" s="753">
        <x:v>0</x:v>
      </x:c>
      <x:c r="AV9" s="753">
        <x:v>0</x:v>
      </x:c>
      <x:c r="AW9" s="753">
        <x:v>0</x:v>
      </x:c>
      <x:c r="AX9" s="753">
        <x:v>0</x:v>
      </x:c>
      <x:c r="AY9" s="753">
        <x:v>0</x:v>
      </x:c>
      <x:c r="AZ9" s="754">
        <x:v>5</x:v>
      </x:c>
      <x:c r="BA9" s="753">
        <x:v>1786</x:v>
      </x:c>
      <x:c r="BB9" s="753">
        <x:v>0</x:v>
      </x:c>
      <x:c r="BC9" s="753">
        <x:v>0</x:v>
      </x:c>
      <x:c r="BD9" s="753">
        <x:v>0</x:v>
      </x:c>
      <x:c r="BE9" s="296">
        <x:v>18</x:v>
      </x:c>
      <x:c r="BF9" s="296">
        <x:v>209</x:v>
      </x:c>
      <x:c r="BG9" s="754">
        <x:v>1</x:v>
      </x:c>
      <x:c r="BH9" s="754">
        <x:v>2</x:v>
      </x:c>
      <x:c r="BI9" s="753">
        <x:v>0</x:v>
      </x:c>
      <x:c r="BJ9" s="753">
        <x:v>0</x:v>
      </x:c>
      <x:c r="BK9" s="753">
        <x:v>0</x:v>
      </x:c>
      <x:c r="BL9" s="753">
        <x:v>0</x:v>
      </x:c>
      <x:c r="BM9" s="753">
        <x:v>0</x:v>
      </x:c>
      <x:c r="BN9" s="753">
        <x:v>0</x:v>
      </x:c>
      <x:c r="BO9" s="753">
        <x:v>0</x:v>
      </x:c>
      <x:c r="BP9" s="753">
        <x:v>0</x:v>
      </x:c>
      <x:c r="BQ9" s="753">
        <x:v>0</x:v>
      </x:c>
      <x:c r="BR9" s="753">
        <x:v>0</x:v>
      </x:c>
      <x:c r="BS9" s="753">
        <x:v>0</x:v>
      </x:c>
      <x:c r="BT9" s="753">
        <x:v>5</x:v>
      </x:c>
      <x:c r="BU9" s="753">
        <x:v>10</x:v>
      </x:c>
      <x:c r="BV9" s="752" t="s">
        <x:v>2655</x:v>
      </x:c>
      <x:c r="BW9" s="753">
        <x:v>2</x:v>
      </x:c>
      <x:c r="BX9" s="753">
        <x:v>0</x:v>
      </x:c>
      <x:c r="BY9" s="753">
        <x:v>450</x:v>
      </x:c>
      <x:c r="BZ9" s="753">
        <x:v>0</x:v>
      </x:c>
      <x:c r="CA9" s="753">
        <x:v>0</x:v>
      </x:c>
      <x:c r="CB9" s="753">
        <x:v>0</x:v>
      </x:c>
      <x:c r="CC9" s="753">
        <x:v>0</x:v>
      </x:c>
      <x:c r="CD9" s="753">
        <x:v>0</x:v>
      </x:c>
      <x:c r="CE9" s="296">
        <x:v>1</x:v>
      </x:c>
      <x:c r="CF9" s="753"/>
      <x:c r="CG9" s="296">
        <x:v>28</x:v>
      </x:c>
      <x:c r="CH9" s="753">
        <x:v>0</x:v>
      </x:c>
      <x:c r="CI9" s="753">
        <x:v>0</x:v>
      </x:c>
      <x:c r="CJ9" s="296"/>
      <x:c r="CK9" s="296"/>
      <x:c r="CL9" s="753">
        <x:v>0</x:v>
      </x:c>
      <x:c r="CM9" s="753">
        <x:v>1</x:v>
      </x:c>
      <x:c r="CN9" s="753">
        <x:v>1</x:v>
      </x:c>
      <x:c r="CO9" s="753">
        <x:v>0</x:v>
      </x:c>
      <x:c r="CP9" s="753">
        <x:v>0</x:v>
      </x:c>
      <x:c r="CQ9" s="753">
        <x:v>0</x:v>
      </x:c>
      <x:c r="CR9" s="753">
        <x:v>0</x:v>
      </x:c>
      <x:c r="CS9" s="753">
        <x:v>0</x:v>
      </x:c>
      <x:c r="CT9" s="754">
        <x:v>6</x:v>
      </x:c>
      <x:c r="CU9" s="754">
        <x:v>9</x:v>
      </x:c>
      <x:c r="CV9" s="754">
        <x:v>107</x:v>
      </x:c>
      <x:c r="CW9" s="754">
        <x:v>3</x:v>
      </x:c>
      <x:c r="CX9" s="754">
        <x:v>5</x:v>
      </x:c>
      <x:c r="CY9" s="752" t="s">
        <x:v>2655</x:v>
      </x:c>
      <x:c r="CZ9" s="755">
        <x:v>42</x:v>
      </x:c>
      <x:c r="DA9" s="756">
        <x:v>1689.5799999999999</x:v>
      </x:c>
      <x:c r="DB9" s="755">
        <x:v>445</x:v>
      </x:c>
      <x:c r="DC9" s="756">
        <x:v>21321.59</x:v>
      </x:c>
      <x:c r="DD9" s="755">
        <x:v>424</x:v>
      </x:c>
      <x:c r="DE9" s="756">
        <x:v>17695.59</x:v>
      </x:c>
      <x:c r="DF9" s="755">
        <x:v>21</x:v>
      </x:c>
      <x:c r="DG9" s="757">
        <x:v>3626</x:v>
      </x:c>
    </x:row>
    <x:row r="10" spans="1:111" s="7" customFormat="1" ht="30" customHeight="1">
      <x:c r="A10" s="522" t="s">
        <x:v>2693</x:v>
      </x:c>
      <x:c r="B10" s="297"/>
      <x:c r="C10" s="298"/>
      <x:c r="D10" s="299"/>
      <x:c r="E10" s="298"/>
      <x:c r="F10" s="299"/>
      <x:c r="G10" s="298"/>
      <x:c r="H10" s="299"/>
      <x:c r="I10" s="298"/>
      <x:c r="J10" s="299"/>
      <x:c r="K10" s="299"/>
      <x:c r="L10" s="298"/>
      <x:c r="M10" s="299"/>
      <x:c r="N10" s="299"/>
      <x:c r="O10" s="299"/>
      <x:c r="P10" s="299"/>
      <x:c r="Q10" s="299"/>
      <x:c r="R10" s="298"/>
      <x:c r="S10" s="299">
        <x:v>8</x:v>
      </x:c>
      <x:c r="T10" s="298">
        <x:v>178</x:v>
      </x:c>
      <x:c r="U10" s="299"/>
      <x:c r="V10" s="298"/>
      <x:c r="W10" s="299"/>
      <x:c r="X10" s="299"/>
      <x:c r="Y10" s="299"/>
      <x:c r="Z10" s="299"/>
      <x:c r="AA10" s="299"/>
      <x:c r="AB10" s="299"/>
      <x:c r="AC10" s="299"/>
      <x:c r="AD10" s="299"/>
      <x:c r="AE10" s="299"/>
      <x:c r="AF10" s="299"/>
      <x:c r="AG10" s="299"/>
      <x:c r="AH10" s="299"/>
      <x:c r="AI10" s="299"/>
      <x:c r="AJ10" s="299"/>
      <x:c r="AK10" s="299"/>
      <x:c r="AL10" s="522" t="s">
        <x:v>2693</x:v>
      </x:c>
      <x:c r="AM10" s="299"/>
      <x:c r="AN10" s="298"/>
      <x:c r="AO10" s="299"/>
      <x:c r="AP10" s="299"/>
      <x:c r="AQ10" s="299"/>
      <x:c r="AR10" s="298"/>
      <x:c r="AS10" s="299"/>
      <x:c r="AT10" s="298"/>
      <x:c r="AU10" s="299"/>
      <x:c r="AV10" s="299"/>
      <x:c r="AW10" s="299"/>
      <x:c r="AX10" s="299"/>
      <x:c r="AY10" s="299"/>
      <x:c r="AZ10" s="299"/>
      <x:c r="BA10" s="298"/>
      <x:c r="BB10" s="299"/>
      <x:c r="BC10" s="299"/>
      <x:c r="BD10" s="299"/>
      <x:c r="BE10" s="299">
        <x:v>2</x:v>
      </x:c>
      <x:c r="BF10" s="299">
        <x:v>33</x:v>
      </x:c>
      <x:c r="BG10" s="299"/>
      <x:c r="BH10" s="299"/>
      <x:c r="BI10" s="299"/>
      <x:c r="BJ10" s="298"/>
      <x:c r="BK10" s="299"/>
      <x:c r="BL10" s="298"/>
      <x:c r="BM10" s="299"/>
      <x:c r="BN10" s="298"/>
      <x:c r="BO10" s="299"/>
      <x:c r="BP10" s="298"/>
      <x:c r="BQ10" s="299"/>
      <x:c r="BR10" s="299"/>
      <x:c r="BS10" s="299"/>
      <x:c r="BT10" s="299"/>
      <x:c r="BU10" s="299"/>
      <x:c r="BV10" s="522" t="s">
        <x:v>2693</x:v>
      </x:c>
      <x:c r="BW10" s="299"/>
      <x:c r="BX10" s="299"/>
      <x:c r="BY10" s="298"/>
      <x:c r="BZ10" s="299"/>
      <x:c r="CA10" s="298"/>
      <x:c r="CB10" s="299"/>
      <x:c r="CC10" s="298"/>
      <x:c r="CD10" s="299"/>
      <x:c r="CE10" s="299"/>
      <x:c r="CF10" s="298"/>
      <x:c r="CG10" s="299"/>
      <x:c r="CH10" s="299"/>
      <x:c r="CI10" s="299"/>
      <x:c r="CJ10" s="299"/>
      <x:c r="CK10" s="299"/>
      <x:c r="CL10" s="299"/>
      <x:c r="CM10" s="299"/>
      <x:c r="CN10" s="299"/>
      <x:c r="CO10" s="299"/>
      <x:c r="CP10" s="298"/>
      <x:c r="CQ10" s="299"/>
      <x:c r="CR10" s="298"/>
      <x:c r="CS10" s="299"/>
      <x:c r="CT10" s="299"/>
      <x:c r="CU10" s="299"/>
      <x:c r="CV10" s="299"/>
      <x:c r="CW10" s="299"/>
      <x:c r="CX10" s="299"/>
      <x:c r="CY10" s="522" t="s">
        <x:v>2693</x:v>
      </x:c>
      <x:c r="CZ10" s="299"/>
      <x:c r="DA10" s="298"/>
      <x:c r="DB10" s="299"/>
      <x:c r="DC10" s="298"/>
      <x:c r="DD10" s="299"/>
      <x:c r="DE10" s="298"/>
      <x:c r="DF10" s="299"/>
      <x:c r="DG10" s="300"/>
    </x:row>
    <x:row r="11" spans="1:111" s="7" customFormat="1" ht="30" customHeight="1">
      <x:c r="A11" s="522" t="s">
        <x:v>524</x:v>
      </x:c>
      <x:c r="B11" s="297"/>
      <x:c r="C11" s="298"/>
      <x:c r="D11" s="299"/>
      <x:c r="E11" s="298"/>
      <x:c r="F11" s="299"/>
      <x:c r="G11" s="298"/>
      <x:c r="H11" s="299"/>
      <x:c r="I11" s="298"/>
      <x:c r="J11" s="299"/>
      <x:c r="K11" s="299"/>
      <x:c r="L11" s="298"/>
      <x:c r="M11" s="299"/>
      <x:c r="N11" s="299"/>
      <x:c r="O11" s="299"/>
      <x:c r="P11" s="299"/>
      <x:c r="Q11" s="299"/>
      <x:c r="R11" s="298"/>
      <x:c r="S11" s="299"/>
      <x:c r="T11" s="298"/>
      <x:c r="U11" s="299"/>
      <x:c r="V11" s="298"/>
      <x:c r="W11" s="299"/>
      <x:c r="X11" s="299"/>
      <x:c r="Y11" s="299"/>
      <x:c r="Z11" s="299"/>
      <x:c r="AA11" s="299"/>
      <x:c r="AB11" s="299"/>
      <x:c r="AC11" s="299"/>
      <x:c r="AD11" s="299"/>
      <x:c r="AE11" s="299"/>
      <x:c r="AF11" s="299"/>
      <x:c r="AG11" s="299"/>
      <x:c r="AH11" s="299"/>
      <x:c r="AI11" s="299"/>
      <x:c r="AJ11" s="299"/>
      <x:c r="AK11" s="299"/>
      <x:c r="AL11" s="522" t="s">
        <x:v>524</x:v>
      </x:c>
      <x:c r="AM11" s="299"/>
      <x:c r="AN11" s="298"/>
      <x:c r="AO11" s="299"/>
      <x:c r="AP11" s="299"/>
      <x:c r="AQ11" s="299"/>
      <x:c r="AR11" s="298"/>
      <x:c r="AS11" s="299"/>
      <x:c r="AT11" s="298"/>
      <x:c r="AU11" s="299"/>
      <x:c r="AV11" s="299"/>
      <x:c r="AW11" s="299"/>
      <x:c r="AX11" s="299"/>
      <x:c r="AY11" s="299"/>
      <x:c r="AZ11" s="299"/>
      <x:c r="BA11" s="298"/>
      <x:c r="BB11" s="299"/>
      <x:c r="BC11" s="299"/>
      <x:c r="BD11" s="299"/>
      <x:c r="BE11" s="299"/>
      <x:c r="BF11" s="299"/>
      <x:c r="BG11" s="299"/>
      <x:c r="BH11" s="299"/>
      <x:c r="BI11" s="299"/>
      <x:c r="BJ11" s="298"/>
      <x:c r="BK11" s="299"/>
      <x:c r="BL11" s="298"/>
      <x:c r="BM11" s="299"/>
      <x:c r="BN11" s="298"/>
      <x:c r="BO11" s="299"/>
      <x:c r="BP11" s="298"/>
      <x:c r="BQ11" s="299"/>
      <x:c r="BR11" s="299"/>
      <x:c r="BS11" s="299"/>
      <x:c r="BT11" s="299"/>
      <x:c r="BU11" s="299"/>
      <x:c r="BV11" s="522" t="s">
        <x:v>524</x:v>
      </x:c>
      <x:c r="BW11" s="299"/>
      <x:c r="BX11" s="299"/>
      <x:c r="BY11" s="298"/>
      <x:c r="BZ11" s="299"/>
      <x:c r="CA11" s="298"/>
      <x:c r="CB11" s="299"/>
      <x:c r="CC11" s="298"/>
      <x:c r="CD11" s="299"/>
      <x:c r="CE11" s="299"/>
      <x:c r="CF11" s="298"/>
      <x:c r="CG11" s="299"/>
      <x:c r="CH11" s="299"/>
      <x:c r="CI11" s="299"/>
      <x:c r="CJ11" s="299"/>
      <x:c r="CK11" s="299"/>
      <x:c r="CL11" s="299"/>
      <x:c r="CM11" s="299"/>
      <x:c r="CN11" s="299"/>
      <x:c r="CO11" s="299"/>
      <x:c r="CP11" s="298"/>
      <x:c r="CQ11" s="299"/>
      <x:c r="CR11" s="298"/>
      <x:c r="CS11" s="299"/>
      <x:c r="CT11" s="299"/>
      <x:c r="CU11" s="299"/>
      <x:c r="CV11" s="299"/>
      <x:c r="CW11" s="299"/>
      <x:c r="CX11" s="299"/>
      <x:c r="CY11" s="522" t="s">
        <x:v>524</x:v>
      </x:c>
      <x:c r="CZ11" s="299"/>
      <x:c r="DA11" s="298"/>
      <x:c r="DB11" s="299"/>
      <x:c r="DC11" s="298"/>
      <x:c r="DD11" s="299"/>
      <x:c r="DE11" s="298"/>
      <x:c r="DF11" s="299"/>
      <x:c r="DG11" s="300"/>
    </x:row>
    <x:row r="12" spans="1:111" s="7" customFormat="1" ht="30" customHeight="1">
      <x:c r="A12" s="522" t="s">
        <x:v>2670</x:v>
      </x:c>
      <x:c r="B12" s="297"/>
      <x:c r="C12" s="298"/>
      <x:c r="D12" s="299"/>
      <x:c r="E12" s="298"/>
      <x:c r="F12" s="299"/>
      <x:c r="G12" s="298"/>
      <x:c r="H12" s="298"/>
      <x:c r="I12" s="298"/>
      <x:c r="J12" s="298">
        <x:v>2</x:v>
      </x:c>
      <x:c r="K12" s="298"/>
      <x:c r="L12" s="298"/>
      <x:c r="M12" s="298"/>
      <x:c r="N12" s="298"/>
      <x:c r="O12" s="298"/>
      <x:c r="P12" s="298"/>
      <x:c r="Q12" s="298"/>
      <x:c r="R12" s="298"/>
      <x:c r="S12" s="299"/>
      <x:c r="T12" s="298"/>
      <x:c r="U12" s="298"/>
      <x:c r="V12" s="298"/>
      <x:c r="W12" s="299"/>
      <x:c r="X12" s="299">
        <x:v>63</x:v>
      </x:c>
      <x:c r="Y12" s="298"/>
      <x:c r="Z12" s="298"/>
      <x:c r="AA12" s="298"/>
      <x:c r="AB12" s="298"/>
      <x:c r="AC12" s="298"/>
      <x:c r="AD12" s="298"/>
      <x:c r="AE12" s="298"/>
      <x:c r="AF12" s="298"/>
      <x:c r="AG12" s="298"/>
      <x:c r="AH12" s="298"/>
      <x:c r="AI12" s="298"/>
      <x:c r="AJ12" s="298"/>
      <x:c r="AK12" s="298"/>
      <x:c r="AL12" s="522" t="s">
        <x:v>2670</x:v>
      </x:c>
      <x:c r="AM12" s="298"/>
      <x:c r="AN12" s="298"/>
      <x:c r="AO12" s="298"/>
      <x:c r="AP12" s="298"/>
      <x:c r="AQ12" s="298"/>
      <x:c r="AR12" s="298"/>
      <x:c r="AS12" s="298"/>
      <x:c r="AT12" s="298"/>
      <x:c r="AU12" s="298"/>
      <x:c r="AV12" s="298"/>
      <x:c r="AW12" s="298"/>
      <x:c r="AX12" s="298"/>
      <x:c r="AY12" s="298"/>
      <x:c r="AZ12" s="298"/>
      <x:c r="BA12" s="298"/>
      <x:c r="BB12" s="298"/>
      <x:c r="BC12" s="298"/>
      <x:c r="BD12" s="298"/>
      <x:c r="BE12" s="299">
        <x:v>6</x:v>
      </x:c>
      <x:c r="BF12" s="299">
        <x:v>49</x:v>
      </x:c>
      <x:c r="BG12" s="298"/>
      <x:c r="BH12" s="298"/>
      <x:c r="BI12" s="298"/>
      <x:c r="BJ12" s="298"/>
      <x:c r="BK12" s="298"/>
      <x:c r="BL12" s="298"/>
      <x:c r="BM12" s="298"/>
      <x:c r="BN12" s="298"/>
      <x:c r="BO12" s="298"/>
      <x:c r="BP12" s="298"/>
      <x:c r="BQ12" s="298"/>
      <x:c r="BR12" s="298"/>
      <x:c r="BS12" s="298"/>
      <x:c r="BT12" s="298"/>
      <x:c r="BU12" s="298"/>
      <x:c r="BV12" s="522" t="s">
        <x:v>2670</x:v>
      </x:c>
      <x:c r="BW12" s="298"/>
      <x:c r="BX12" s="298"/>
      <x:c r="BY12" s="298"/>
      <x:c r="BZ12" s="298"/>
      <x:c r="CA12" s="298"/>
      <x:c r="CB12" s="298"/>
      <x:c r="CC12" s="298"/>
      <x:c r="CD12" s="298"/>
      <x:c r="CE12" s="299"/>
      <x:c r="CF12" s="298"/>
      <x:c r="CG12" s="299">
        <x:v>1</x:v>
      </x:c>
      <x:c r="CH12" s="298"/>
      <x:c r="CI12" s="298"/>
      <x:c r="CJ12" s="299"/>
      <x:c r="CK12" s="299"/>
      <x:c r="CL12" s="298"/>
      <x:c r="CM12" s="298"/>
      <x:c r="CN12" s="298"/>
      <x:c r="CO12" s="298"/>
      <x:c r="CP12" s="298"/>
      <x:c r="CQ12" s="298"/>
      <x:c r="CR12" s="298"/>
      <x:c r="CS12" s="298"/>
      <x:c r="CT12" s="298">
        <x:v>2</x:v>
      </x:c>
      <x:c r="CU12" s="298"/>
      <x:c r="CV12" s="298"/>
      <x:c r="CW12" s="298"/>
      <x:c r="CX12" s="298"/>
      <x:c r="CY12" s="522" t="s">
        <x:v>2670</x:v>
      </x:c>
      <x:c r="CZ12" s="758"/>
      <x:c r="DA12" s="759"/>
      <x:c r="DB12" s="758"/>
      <x:c r="DC12" s="759"/>
      <x:c r="DD12" s="758"/>
      <x:c r="DE12" s="759"/>
      <x:c r="DF12" s="758"/>
      <x:c r="DG12" s="760"/>
    </x:row>
    <x:row r="13" spans="1:111" s="174" customFormat="1" ht="30" customHeight="1">
      <x:c r="A13" s="288" t="s">
        <x:v>2069</x:v>
      </x:c>
      <x:c r="B13" s="297">
        <x:f t="shared" ref="B13:AK13" si="10">B14+B119</x:f>
        <x:v>27</x:v>
      </x:c>
      <x:c r="C13" s="298">
        <x:f t="shared" si="10"/>
        <x:v>22352.789999999997</x:v>
      </x:c>
      <x:c r="D13" s="299">
        <x:f t="shared" si="10"/>
        <x:v>77</x:v>
      </x:c>
      <x:c r="E13" s="298">
        <x:f t="shared" si="10"/>
        <x:v>95031.460000000006</x:v>
      </x:c>
      <x:c r="F13" s="299">
        <x:f t="shared" si="10"/>
        <x:v>166</x:v>
      </x:c>
      <x:c r="G13" s="298">
        <x:f t="shared" si="10"/>
        <x:v>21.358719999999998</x:v>
      </x:c>
      <x:c r="H13" s="299">
        <x:f t="shared" si="10"/>
        <x:v>0</x:v>
      </x:c>
      <x:c r="I13" s="298">
        <x:f t="shared" si="10"/>
        <x:v>0</x:v>
      </x:c>
      <x:c r="J13" s="299">
        <x:f t="shared" si="10"/>
        <x:v>18</x:v>
      </x:c>
      <x:c r="K13" s="299">
        <x:f t="shared" si="10"/>
        <x:v>6</x:v>
      </x:c>
      <x:c r="L13" s="298">
        <x:f t="shared" si="10"/>
        <x:v>6283.8500000000004</x:v>
      </x:c>
      <x:c r="M13" s="299">
        <x:f t="shared" si="10"/>
        <x:v>3</x:v>
      </x:c>
      <x:c r="N13" s="299">
        <x:f t="shared" si="10"/>
        <x:v>2</x:v>
      </x:c>
      <x:c r="O13" s="299">
        <x:f t="shared" si="10"/>
        <x:v>21</x:v>
      </x:c>
      <x:c r="P13" s="299">
        <x:f t="shared" si="10"/>
        <x:v>28</x:v>
      </x:c>
      <x:c r="Q13" s="299">
        <x:f t="shared" si="10"/>
        <x:v>5</x:v>
      </x:c>
      <x:c r="R13" s="298">
        <x:f t="shared" si="10"/>
        <x:v>4292.4300000000003</x:v>
      </x:c>
      <x:c r="S13" s="299">
        <x:f t="shared" si="10"/>
        <x:v>56</x:v>
      </x:c>
      <x:c r="T13" s="298">
        <x:f t="shared" si="10"/>
        <x:v>749.33000000000004</x:v>
      </x:c>
      <x:c r="U13" s="299">
        <x:f t="shared" si="10"/>
        <x:v>17</x:v>
      </x:c>
      <x:c r="V13" s="298">
        <x:f t="shared" si="10"/>
        <x:v>1568.04</x:v>
      </x:c>
      <x:c r="W13" s="299">
        <x:f t="shared" si="10"/>
        <x:v>5</x:v>
      </x:c>
      <x:c r="X13" s="299">
        <x:f t="shared" si="10"/>
        <x:v>523</x:v>
      </x:c>
      <x:c r="Y13" s="299">
        <x:f t="shared" si="10"/>
        <x:v>35</x:v>
      </x:c>
      <x:c r="Z13" s="299">
        <x:f t="shared" si="10"/>
        <x:v>160</x:v>
      </x:c>
      <x:c r="AA13" s="299">
        <x:f t="shared" si="10"/>
        <x:v>39</x:v>
      </x:c>
      <x:c r="AB13" s="299">
        <x:f t="shared" si="10"/>
        <x:v>16</x:v>
      </x:c>
      <x:c r="AC13" s="299">
        <x:f t="shared" si="10"/>
        <x:v>16</x:v>
      </x:c>
      <x:c r="AD13" s="299">
        <x:f t="shared" si="10"/>
        <x:v>19</x:v>
      </x:c>
      <x:c r="AE13" s="299">
        <x:f t="shared" si="10"/>
        <x:v>3</x:v>
      </x:c>
      <x:c r="AF13" s="299">
        <x:f t="shared" si="10"/>
        <x:v>0</x:v>
      </x:c>
      <x:c r="AG13" s="299">
        <x:f t="shared" si="10"/>
        <x:v>69</x:v>
      </x:c>
      <x:c r="AH13" s="299">
        <x:f t="shared" si="10"/>
        <x:v>0</x:v>
      </x:c>
      <x:c r="AI13" s="299">
        <x:f t="shared" si="10"/>
        <x:v>0</x:v>
      </x:c>
      <x:c r="AJ13" s="299">
        <x:f t="shared" si="10"/>
        <x:v>70</x:v>
      </x:c>
      <x:c r="AK13" s="299">
        <x:f t="shared" si="10"/>
        <x:v>114</x:v>
      </x:c>
      <x:c r="AL13" s="288" t="s">
        <x:v>2069</x:v>
      </x:c>
      <x:c r="AM13" s="299">
        <x:f t="shared" ref="AM13:BU13" si="11">AM14+AM119</x:f>
        <x:v>6</x:v>
      </x:c>
      <x:c r="AN13" s="298">
        <x:f t="shared" si="11"/>
        <x:v>13428</x:v>
      </x:c>
      <x:c r="AO13" s="299">
        <x:f t="shared" si="11"/>
        <x:v>4</x:v>
      </x:c>
      <x:c r="AP13" s="299">
        <x:f t="shared" si="11"/>
        <x:v>20</x:v>
      </x:c>
      <x:c r="AQ13" s="299">
        <x:f t="shared" si="11"/>
        <x:v>0</x:v>
      </x:c>
      <x:c r="AR13" s="298">
        <x:f t="shared" si="11"/>
        <x:v>0</x:v>
      </x:c>
      <x:c r="AS13" s="299">
        <x:f t="shared" si="11"/>
        <x:v>0</x:v>
      </x:c>
      <x:c r="AT13" s="298">
        <x:f t="shared" si="11"/>
        <x:v>0</x:v>
      </x:c>
      <x:c r="AU13" s="299">
        <x:f t="shared" si="11"/>
        <x:v>2</x:v>
      </x:c>
      <x:c r="AV13" s="299">
        <x:f t="shared" si="11"/>
        <x:v>0</x:v>
      </x:c>
      <x:c r="AW13" s="299">
        <x:f t="shared" si="11"/>
        <x:v>1</x:v>
      </x:c>
      <x:c r="AX13" s="299">
        <x:f t="shared" si="11"/>
        <x:v>0</x:v>
      </x:c>
      <x:c r="AY13" s="299">
        <x:f t="shared" si="11"/>
        <x:v>0</x:v>
      </x:c>
      <x:c r="AZ13" s="299">
        <x:f t="shared" si="11"/>
        <x:v>9</x:v>
      </x:c>
      <x:c r="BA13" s="298">
        <x:f t="shared" si="11"/>
        <x:v>15843.43</x:v>
      </x:c>
      <x:c r="BB13" s="299">
        <x:f t="shared" si="11"/>
        <x:v>1</x:v>
      </x:c>
      <x:c r="BC13" s="299">
        <x:f t="shared" si="11"/>
        <x:v>32</x:v>
      </x:c>
      <x:c r="BD13" s="299">
        <x:f t="shared" si="11"/>
        <x:v>3</x:v>
      </x:c>
      <x:c r="BE13" s="299">
        <x:f t="shared" si="11"/>
        <x:v>86</x:v>
      </x:c>
      <x:c r="BF13" s="299">
        <x:f t="shared" si="11"/>
        <x:v>399</x:v>
      </x:c>
      <x:c r="BG13" s="299">
        <x:f t="shared" si="11"/>
        <x:v>13</x:v>
      </x:c>
      <x:c r="BH13" s="299">
        <x:f t="shared" si="11"/>
        <x:v>21</x:v>
      </x:c>
      <x:c r="BI13" s="299">
        <x:f t="shared" si="11"/>
        <x:v>0</x:v>
      </x:c>
      <x:c r="BJ13" s="298">
        <x:f t="shared" si="11"/>
        <x:v>0</x:v>
      </x:c>
      <x:c r="BK13" s="299">
        <x:f t="shared" si="11"/>
        <x:v>0</x:v>
      </x:c>
      <x:c r="BL13" s="298">
        <x:f t="shared" si="11"/>
        <x:v>0</x:v>
      </x:c>
      <x:c r="BM13" s="299">
        <x:f t="shared" si="11"/>
        <x:v>3</x:v>
      </x:c>
      <x:c r="BN13" s="298">
        <x:f t="shared" si="11"/>
        <x:v>5223.71</x:v>
      </x:c>
      <x:c r="BO13" s="299">
        <x:f t="shared" si="11"/>
        <x:v>3</x:v>
      </x:c>
      <x:c r="BP13" s="298">
        <x:f t="shared" si="11"/>
        <x:v>6982.71</x:v>
      </x:c>
      <x:c r="BQ13" s="299">
        <x:f t="shared" si="11"/>
        <x:v>1</x:v>
      </x:c>
      <x:c r="BR13" s="299">
        <x:f t="shared" si="11"/>
        <x:v>0</x:v>
      </x:c>
      <x:c r="BS13" s="299">
        <x:f t="shared" si="11"/>
        <x:v>0</x:v>
      </x:c>
      <x:c r="BT13" s="299">
        <x:f t="shared" si="11"/>
        <x:v>14</x:v>
      </x:c>
      <x:c r="BU13" s="299">
        <x:f t="shared" si="11"/>
        <x:v>18</x:v>
      </x:c>
      <x:c r="BV13" s="288" t="s">
        <x:v>2069</x:v>
      </x:c>
      <x:c r="BW13" s="299">
        <x:f t="shared" ref="BW13:CX13" si="12">BW14+BW119</x:f>
        <x:v>7</x:v>
      </x:c>
      <x:c r="BX13" s="299">
        <x:f t="shared" si="12"/>
        <x:v>63</x:v>
      </x:c>
      <x:c r="BY13" s="298">
        <x:f t="shared" si="12"/>
        <x:v>9898.4200000000001</x:v>
      </x:c>
      <x:c r="BZ13" s="299">
        <x:f t="shared" si="12"/>
        <x:v>1</x:v>
      </x:c>
      <x:c r="CA13" s="298">
        <x:f t="shared" si="12"/>
        <x:v>1328</x:v>
      </x:c>
      <x:c r="CB13" s="299">
        <x:f t="shared" si="12"/>
        <x:v>1</x:v>
      </x:c>
      <x:c r="CC13" s="298">
        <x:f t="shared" si="12"/>
        <x:v>301</x:v>
      </x:c>
      <x:c r="CD13" s="299">
        <x:f t="shared" si="12"/>
        <x:v>0</x:v>
      </x:c>
      <x:c r="CE13" s="299">
        <x:f t="shared" si="12"/>
        <x:v>10</x:v>
      </x:c>
      <x:c r="CF13" s="298">
        <x:f t="shared" si="12"/>
        <x:v>2858.4000000000001</x:v>
      </x:c>
      <x:c r="CG13" s="299">
        <x:f t="shared" si="12"/>
        <x:v>2</x:v>
      </x:c>
      <x:c r="CH13" s="299">
        <x:f t="shared" si="12"/>
        <x:v>0</x:v>
      </x:c>
      <x:c r="CI13" s="299">
        <x:f t="shared" si="12"/>
        <x:v>0</x:v>
      </x:c>
      <x:c r="CJ13" s="299">
        <x:f t="shared" si="12"/>
        <x:v>36</x:v>
      </x:c>
      <x:c r="CK13" s="299">
        <x:f t="shared" si="12"/>
        <x:v>4</x:v>
      </x:c>
      <x:c r="CL13" s="299">
        <x:f t="shared" si="12"/>
        <x:v>2</x:v>
      </x:c>
      <x:c r="CM13" s="299">
        <x:f t="shared" si="12"/>
        <x:v>2</x:v>
      </x:c>
      <x:c r="CN13" s="299">
        <x:f t="shared" si="12"/>
        <x:v>3</x:v>
      </x:c>
      <x:c r="CO13" s="299">
        <x:f t="shared" si="12"/>
        <x:v>9</x:v>
      </x:c>
      <x:c r="CP13" s="298">
        <x:f t="shared" si="12"/>
        <x:v>1187.99</x:v>
      </x:c>
      <x:c r="CQ13" s="299">
        <x:f t="shared" si="12"/>
        <x:v>96</x:v>
      </x:c>
      <x:c r="CR13" s="298">
        <x:f t="shared" si="12"/>
        <x:v>5687.1000000000004</x:v>
      </x:c>
      <x:c r="CS13" s="299">
        <x:f t="shared" si="12"/>
        <x:v>476</x:v>
      </x:c>
      <x:c r="CT13" s="299">
        <x:f t="shared" si="12"/>
        <x:v>65</x:v>
      </x:c>
      <x:c r="CU13" s="299">
        <x:f t="shared" si="12"/>
        <x:v>247</x:v>
      </x:c>
      <x:c r="CV13" s="299">
        <x:f t="shared" si="12"/>
        <x:v>81</x:v>
      </x:c>
      <x:c r="CW13" s="299">
        <x:f t="shared" si="12"/>
        <x:v>28</x:v>
      </x:c>
      <x:c r="CX13" s="299">
        <x:f t="shared" si="12"/>
        <x:v>40</x:v>
      </x:c>
      <x:c r="CY13" s="288" t="s">
        <x:v>2069</x:v>
      </x:c>
      <x:c r="CZ13" s="299">
        <x:f t="shared" ref="CZ13:DG13" si="13">CZ14+CZ119</x:f>
        <x:v>24</x:v>
      </x:c>
      <x:c r="DA13" s="298">
        <x:f t="shared" si="13"/>
        <x:v>9756.1599999999999</x:v>
      </x:c>
      <x:c r="DB13" s="299">
        <x:f t="shared" si="13"/>
        <x:v>46</x:v>
      </x:c>
      <x:c r="DC13" s="298">
        <x:f t="shared" si="13"/>
        <x:v>2969.9200000000001</x:v>
      </x:c>
      <x:c r="DD13" s="299">
        <x:f t="shared" si="13"/>
        <x:v>17</x:v>
      </x:c>
      <x:c r="DE13" s="298">
        <x:f t="shared" si="13"/>
        <x:v>1948.9199999999998</x:v>
      </x:c>
      <x:c r="DF13" s="299">
        <x:f t="shared" si="13"/>
        <x:v>29</x:v>
      </x:c>
      <x:c r="DG13" s="300">
        <x:f t="shared" si="13"/>
        <x:v>1049</x:v>
      </x:c>
    </x:row>
    <x:row r="14" spans="1:111" s="7" customFormat="1" ht="30" customHeight="1">
      <x:c r="A14" s="288" t="s">
        <x:v>1611</x:v>
      </x:c>
      <x:c r="B14" s="297">
        <x:f t="shared" ref="B14:AK14" si="14">B15+B25+B99</x:f>
        <x:v>27</x:v>
      </x:c>
      <x:c r="C14" s="298">
        <x:f t="shared" si="14"/>
        <x:v>22352.789999999997</x:v>
      </x:c>
      <x:c r="D14" s="299">
        <x:f t="shared" si="14"/>
        <x:v>77</x:v>
      </x:c>
      <x:c r="E14" s="298">
        <x:f t="shared" si="14"/>
        <x:v>95031.460000000006</x:v>
      </x:c>
      <x:c r="F14" s="299">
        <x:f t="shared" si="14"/>
        <x:v>166</x:v>
      </x:c>
      <x:c r="G14" s="298">
        <x:f t="shared" si="14"/>
        <x:v>21.358719999999998</x:v>
      </x:c>
      <x:c r="H14" s="299">
        <x:f t="shared" si="14"/>
        <x:v>0</x:v>
      </x:c>
      <x:c r="I14" s="298">
        <x:f t="shared" si="14"/>
        <x:v>0</x:v>
      </x:c>
      <x:c r="J14" s="299">
        <x:f t="shared" si="14"/>
        <x:v>18</x:v>
      </x:c>
      <x:c r="K14" s="299">
        <x:f t="shared" si="14"/>
        <x:v>6</x:v>
      </x:c>
      <x:c r="L14" s="298">
        <x:f t="shared" si="14"/>
        <x:v>6283.8500000000004</x:v>
      </x:c>
      <x:c r="M14" s="299">
        <x:f t="shared" si="14"/>
        <x:v>3</x:v>
      </x:c>
      <x:c r="N14" s="299">
        <x:f t="shared" si="14"/>
        <x:v>2</x:v>
      </x:c>
      <x:c r="O14" s="299">
        <x:f t="shared" si="14"/>
        <x:v>21</x:v>
      </x:c>
      <x:c r="P14" s="299">
        <x:f t="shared" si="14"/>
        <x:v>28</x:v>
      </x:c>
      <x:c r="Q14" s="299">
        <x:f t="shared" si="14"/>
        <x:v>5</x:v>
      </x:c>
      <x:c r="R14" s="298">
        <x:f t="shared" si="14"/>
        <x:v>4292.4300000000003</x:v>
      </x:c>
      <x:c r="S14" s="299">
        <x:f t="shared" si="14"/>
        <x:v>56</x:v>
      </x:c>
      <x:c r="T14" s="298">
        <x:f t="shared" si="14"/>
        <x:v>749.33000000000004</x:v>
      </x:c>
      <x:c r="U14" s="299">
        <x:f t="shared" si="14"/>
        <x:v>17</x:v>
      </x:c>
      <x:c r="V14" s="298">
        <x:f t="shared" si="14"/>
        <x:v>1568.04</x:v>
      </x:c>
      <x:c r="W14" s="299">
        <x:f t="shared" si="14"/>
        <x:v>5</x:v>
      </x:c>
      <x:c r="X14" s="299">
        <x:f t="shared" si="14"/>
        <x:v>523</x:v>
      </x:c>
      <x:c r="Y14" s="299">
        <x:f t="shared" si="14"/>
        <x:v>35</x:v>
      </x:c>
      <x:c r="Z14" s="299">
        <x:f t="shared" si="14"/>
        <x:v>160</x:v>
      </x:c>
      <x:c r="AA14" s="299">
        <x:f t="shared" si="14"/>
        <x:v>39</x:v>
      </x:c>
      <x:c r="AB14" s="299">
        <x:f t="shared" si="14"/>
        <x:v>16</x:v>
      </x:c>
      <x:c r="AC14" s="299">
        <x:f t="shared" si="14"/>
        <x:v>16</x:v>
      </x:c>
      <x:c r="AD14" s="299">
        <x:f t="shared" si="14"/>
        <x:v>19</x:v>
      </x:c>
      <x:c r="AE14" s="299">
        <x:f t="shared" si="14"/>
        <x:v>3</x:v>
      </x:c>
      <x:c r="AF14" s="299">
        <x:f t="shared" si="14"/>
        <x:v>0</x:v>
      </x:c>
      <x:c r="AG14" s="299">
        <x:f t="shared" si="14"/>
        <x:v>69</x:v>
      </x:c>
      <x:c r="AH14" s="299">
        <x:f t="shared" si="14"/>
        <x:v>0</x:v>
      </x:c>
      <x:c r="AI14" s="299">
        <x:f t="shared" si="14"/>
        <x:v>0</x:v>
      </x:c>
      <x:c r="AJ14" s="299">
        <x:f t="shared" si="14"/>
        <x:v>70</x:v>
      </x:c>
      <x:c r="AK14" s="299">
        <x:f t="shared" si="14"/>
        <x:v>114</x:v>
      </x:c>
      <x:c r="AL14" s="288" t="s">
        <x:v>1611</x:v>
      </x:c>
      <x:c r="AM14" s="299">
        <x:f t="shared" ref="AM14:BU14" si="15">AM15+AM25+AM99</x:f>
        <x:v>6</x:v>
      </x:c>
      <x:c r="AN14" s="298">
        <x:f t="shared" si="15"/>
        <x:v>13428</x:v>
      </x:c>
      <x:c r="AO14" s="299">
        <x:f t="shared" si="15"/>
        <x:v>4</x:v>
      </x:c>
      <x:c r="AP14" s="299">
        <x:f t="shared" si="15"/>
        <x:v>20</x:v>
      </x:c>
      <x:c r="AQ14" s="299">
        <x:f t="shared" si="15"/>
        <x:v>0</x:v>
      </x:c>
      <x:c r="AR14" s="298">
        <x:f t="shared" si="15"/>
        <x:v>0</x:v>
      </x:c>
      <x:c r="AS14" s="299">
        <x:f t="shared" si="15"/>
        <x:v>0</x:v>
      </x:c>
      <x:c r="AT14" s="298">
        <x:f t="shared" si="15"/>
        <x:v>0</x:v>
      </x:c>
      <x:c r="AU14" s="299">
        <x:f t="shared" si="15"/>
        <x:v>2</x:v>
      </x:c>
      <x:c r="AV14" s="299">
        <x:f t="shared" si="15"/>
        <x:v>0</x:v>
      </x:c>
      <x:c r="AW14" s="299">
        <x:f t="shared" si="15"/>
        <x:v>1</x:v>
      </x:c>
      <x:c r="AX14" s="299">
        <x:f t="shared" si="15"/>
        <x:v>0</x:v>
      </x:c>
      <x:c r="AY14" s="299">
        <x:f t="shared" si="15"/>
        <x:v>0</x:v>
      </x:c>
      <x:c r="AZ14" s="299">
        <x:f t="shared" si="15"/>
        <x:v>9</x:v>
      </x:c>
      <x:c r="BA14" s="298">
        <x:f t="shared" si="15"/>
        <x:v>15843.43</x:v>
      </x:c>
      <x:c r="BB14" s="299">
        <x:f t="shared" si="15"/>
        <x:v>1</x:v>
      </x:c>
      <x:c r="BC14" s="299">
        <x:f t="shared" si="15"/>
        <x:v>32</x:v>
      </x:c>
      <x:c r="BD14" s="299">
        <x:f t="shared" si="15"/>
        <x:v>3</x:v>
      </x:c>
      <x:c r="BE14" s="299">
        <x:f t="shared" si="15"/>
        <x:v>86</x:v>
      </x:c>
      <x:c r="BF14" s="299">
        <x:f t="shared" si="15"/>
        <x:v>399</x:v>
      </x:c>
      <x:c r="BG14" s="299">
        <x:f t="shared" si="15"/>
        <x:v>13</x:v>
      </x:c>
      <x:c r="BH14" s="299">
        <x:f t="shared" si="15"/>
        <x:v>21</x:v>
      </x:c>
      <x:c r="BI14" s="299">
        <x:f t="shared" si="15"/>
        <x:v>0</x:v>
      </x:c>
      <x:c r="BJ14" s="298">
        <x:f t="shared" si="15"/>
        <x:v>0</x:v>
      </x:c>
      <x:c r="BK14" s="299">
        <x:f t="shared" si="15"/>
        <x:v>0</x:v>
      </x:c>
      <x:c r="BL14" s="298">
        <x:f t="shared" si="15"/>
        <x:v>0</x:v>
      </x:c>
      <x:c r="BM14" s="299">
        <x:f t="shared" si="15"/>
        <x:v>3</x:v>
      </x:c>
      <x:c r="BN14" s="298">
        <x:f t="shared" si="15"/>
        <x:v>5223.71</x:v>
      </x:c>
      <x:c r="BO14" s="299">
        <x:f t="shared" si="15"/>
        <x:v>3</x:v>
      </x:c>
      <x:c r="BP14" s="298">
        <x:f t="shared" si="15"/>
        <x:v>6982.71</x:v>
      </x:c>
      <x:c r="BQ14" s="299">
        <x:f t="shared" si="15"/>
        <x:v>1</x:v>
      </x:c>
      <x:c r="BR14" s="299">
        <x:f t="shared" si="15"/>
        <x:v>0</x:v>
      </x:c>
      <x:c r="BS14" s="299">
        <x:f t="shared" si="15"/>
        <x:v>0</x:v>
      </x:c>
      <x:c r="BT14" s="299">
        <x:f t="shared" si="15"/>
        <x:v>14</x:v>
      </x:c>
      <x:c r="BU14" s="299">
        <x:f t="shared" si="15"/>
        <x:v>18</x:v>
      </x:c>
      <x:c r="BV14" s="288" t="s">
        <x:v>1611</x:v>
      </x:c>
      <x:c r="BW14" s="299">
        <x:f t="shared" ref="BW14:CX14" si="16">BW15+BW25+BW99</x:f>
        <x:v>7</x:v>
      </x:c>
      <x:c r="BX14" s="299">
        <x:f t="shared" si="16"/>
        <x:v>63</x:v>
      </x:c>
      <x:c r="BY14" s="298">
        <x:f t="shared" si="16"/>
        <x:v>9898.4200000000001</x:v>
      </x:c>
      <x:c r="BZ14" s="299">
        <x:f t="shared" si="16"/>
        <x:v>1</x:v>
      </x:c>
      <x:c r="CA14" s="298">
        <x:f t="shared" si="16"/>
        <x:v>1328</x:v>
      </x:c>
      <x:c r="CB14" s="299">
        <x:f t="shared" si="16"/>
        <x:v>1</x:v>
      </x:c>
      <x:c r="CC14" s="298">
        <x:f t="shared" si="16"/>
        <x:v>301</x:v>
      </x:c>
      <x:c r="CD14" s="299">
        <x:f t="shared" si="16"/>
        <x:v>0</x:v>
      </x:c>
      <x:c r="CE14" s="299">
        <x:f t="shared" si="16"/>
        <x:v>10</x:v>
      </x:c>
      <x:c r="CF14" s="298">
        <x:f t="shared" si="16"/>
        <x:v>2858.4000000000001</x:v>
      </x:c>
      <x:c r="CG14" s="299">
        <x:f t="shared" si="16"/>
        <x:v>2</x:v>
      </x:c>
      <x:c r="CH14" s="299">
        <x:f t="shared" si="16"/>
        <x:v>0</x:v>
      </x:c>
      <x:c r="CI14" s="299">
        <x:f t="shared" si="16"/>
        <x:v>0</x:v>
      </x:c>
      <x:c r="CJ14" s="299">
        <x:f t="shared" si="16"/>
        <x:v>36</x:v>
      </x:c>
      <x:c r="CK14" s="299">
        <x:f t="shared" si="16"/>
        <x:v>4</x:v>
      </x:c>
      <x:c r="CL14" s="299">
        <x:f t="shared" si="16"/>
        <x:v>2</x:v>
      </x:c>
      <x:c r="CM14" s="299">
        <x:f t="shared" si="16"/>
        <x:v>2</x:v>
      </x:c>
      <x:c r="CN14" s="299">
        <x:f t="shared" si="16"/>
        <x:v>3</x:v>
      </x:c>
      <x:c r="CO14" s="299">
        <x:f t="shared" si="16"/>
        <x:v>9</x:v>
      </x:c>
      <x:c r="CP14" s="298">
        <x:f t="shared" si="16"/>
        <x:v>1187.99</x:v>
      </x:c>
      <x:c r="CQ14" s="299">
        <x:f t="shared" si="16"/>
        <x:v>96</x:v>
      </x:c>
      <x:c r="CR14" s="298">
        <x:f t="shared" si="16"/>
        <x:v>5687.1000000000004</x:v>
      </x:c>
      <x:c r="CS14" s="299">
        <x:f t="shared" si="16"/>
        <x:v>476</x:v>
      </x:c>
      <x:c r="CT14" s="299">
        <x:f t="shared" si="16"/>
        <x:v>65</x:v>
      </x:c>
      <x:c r="CU14" s="299">
        <x:f t="shared" si="16"/>
        <x:v>247</x:v>
      </x:c>
      <x:c r="CV14" s="299">
        <x:f t="shared" si="16"/>
        <x:v>81</x:v>
      </x:c>
      <x:c r="CW14" s="299">
        <x:f t="shared" si="16"/>
        <x:v>28</x:v>
      </x:c>
      <x:c r="CX14" s="299">
        <x:f t="shared" si="16"/>
        <x:v>40</x:v>
      </x:c>
      <x:c r="CY14" s="288" t="s">
        <x:v>1611</x:v>
      </x:c>
      <x:c r="CZ14" s="299">
        <x:f t="shared" ref="CZ14:DG14" si="17">CZ15+CZ25+CZ99</x:f>
        <x:v>24</x:v>
      </x:c>
      <x:c r="DA14" s="298">
        <x:f t="shared" si="17"/>
        <x:v>9756.1599999999999</x:v>
      </x:c>
      <x:c r="DB14" s="299">
        <x:f t="shared" si="17"/>
        <x:v>46</x:v>
      </x:c>
      <x:c r="DC14" s="298">
        <x:f t="shared" si="17"/>
        <x:v>2969.9200000000001</x:v>
      </x:c>
      <x:c r="DD14" s="299">
        <x:f t="shared" si="17"/>
        <x:v>17</x:v>
      </x:c>
      <x:c r="DE14" s="298">
        <x:f t="shared" si="17"/>
        <x:v>1948.9199999999998</x:v>
      </x:c>
      <x:c r="DF14" s="299">
        <x:f t="shared" si="17"/>
        <x:v>29</x:v>
      </x:c>
      <x:c r="DG14" s="300">
        <x:f t="shared" si="17"/>
        <x:v>1049</x:v>
      </x:c>
    </x:row>
    <x:row r="15" spans="1:111" s="7" customFormat="1" ht="30" customHeight="1">
      <x:c r="A15" s="288" t="s">
        <x:v>906</x:v>
      </x:c>
      <x:c r="B15" s="297">
        <x:f t="shared" ref="B15:AK15" si="18">SUM(B16,B22)</x:f>
        <x:v>27</x:v>
      </x:c>
      <x:c r="C15" s="298">
        <x:f t="shared" si="18"/>
        <x:v>22352.789999999997</x:v>
      </x:c>
      <x:c r="D15" s="299">
        <x:f t="shared" si="18"/>
        <x:v>77</x:v>
      </x:c>
      <x:c r="E15" s="298">
        <x:f t="shared" si="18"/>
        <x:v>95031.460000000006</x:v>
      </x:c>
      <x:c r="F15" s="299">
        <x:f t="shared" si="18"/>
        <x:v>166</x:v>
      </x:c>
      <x:c r="G15" s="298">
        <x:f t="shared" si="18"/>
        <x:v>21.358719999999998</x:v>
      </x:c>
      <x:c r="H15" s="299">
        <x:f t="shared" si="18"/>
        <x:v>0</x:v>
      </x:c>
      <x:c r="I15" s="298">
        <x:f t="shared" si="18"/>
        <x:v>0</x:v>
      </x:c>
      <x:c r="J15" s="299">
        <x:f t="shared" si="18"/>
        <x:v>15</x:v>
      </x:c>
      <x:c r="K15" s="299">
        <x:f t="shared" si="18"/>
        <x:v>6</x:v>
      </x:c>
      <x:c r="L15" s="298">
        <x:f t="shared" si="18"/>
        <x:v>6283.8500000000004</x:v>
      </x:c>
      <x:c r="M15" s="299">
        <x:f t="shared" si="18"/>
        <x:v>1</x:v>
      </x:c>
      <x:c r="N15" s="299">
        <x:f t="shared" si="18"/>
        <x:v>1</x:v>
      </x:c>
      <x:c r="O15" s="299">
        <x:f t="shared" si="18"/>
        <x:v>5</x:v>
      </x:c>
      <x:c r="P15" s="299">
        <x:f t="shared" si="18"/>
        <x:v>12</x:v>
      </x:c>
      <x:c r="Q15" s="299">
        <x:f t="shared" si="18"/>
        <x:v>5</x:v>
      </x:c>
      <x:c r="R15" s="298">
        <x:f t="shared" si="18"/>
        <x:v>4292.4300000000003</x:v>
      </x:c>
      <x:c r="S15" s="299">
        <x:f t="shared" si="18"/>
        <x:v>32</x:v>
      </x:c>
      <x:c r="T15" s="298">
        <x:f t="shared" si="18"/>
        <x:v>380.97000000000003</x:v>
      </x:c>
      <x:c r="U15" s="299">
        <x:f t="shared" si="18"/>
        <x:v>6</x:v>
      </x:c>
      <x:c r="V15" s="298">
        <x:f t="shared" si="18"/>
        <x:v>1130.04</x:v>
      </x:c>
      <x:c r="W15" s="299">
        <x:f t="shared" si="18"/>
        <x:v>3</x:v>
      </x:c>
      <x:c r="X15" s="299">
        <x:f t="shared" si="18"/>
        <x:v>266</x:v>
      </x:c>
      <x:c r="Y15" s="299">
        <x:f t="shared" si="18"/>
        <x:v>10</x:v>
      </x:c>
      <x:c r="Z15" s="299">
        <x:f t="shared" si="18"/>
        <x:v>101</x:v>
      </x:c>
      <x:c r="AA15" s="299">
        <x:f t="shared" si="18"/>
        <x:v>3</x:v>
      </x:c>
      <x:c r="AB15" s="299">
        <x:f t="shared" si="18"/>
        <x:v>0</x:v>
      </x:c>
      <x:c r="AC15" s="299">
        <x:f t="shared" si="18"/>
        <x:v>0</x:v>
      </x:c>
      <x:c r="AD15" s="299">
        <x:f t="shared" si="18"/>
        <x:v>3</x:v>
      </x:c>
      <x:c r="AE15" s="299">
        <x:f t="shared" si="18"/>
        <x:v>1</x:v>
      </x:c>
      <x:c r="AF15" s="299">
        <x:f t="shared" si="18"/>
        <x:v>0</x:v>
      </x:c>
      <x:c r="AG15" s="299">
        <x:f t="shared" si="18"/>
        <x:v>7</x:v>
      </x:c>
      <x:c r="AH15" s="299">
        <x:f t="shared" si="18"/>
        <x:v>0</x:v>
      </x:c>
      <x:c r="AI15" s="299">
        <x:f t="shared" si="18"/>
        <x:v>0</x:v>
      </x:c>
      <x:c r="AJ15" s="299">
        <x:f t="shared" si="18"/>
        <x:v>1</x:v>
      </x:c>
      <x:c r="AK15" s="299">
        <x:f t="shared" si="18"/>
        <x:v>1</x:v>
      </x:c>
      <x:c r="AL15" s="288" t="s">
        <x:v>906</x:v>
      </x:c>
      <x:c r="AM15" s="299">
        <x:f t="shared" ref="AM15:BU15" si="19">SUM(AM16,AM22)</x:f>
        <x:v>6</x:v>
      </x:c>
      <x:c r="AN15" s="298">
        <x:f t="shared" si="19"/>
        <x:v>13428</x:v>
      </x:c>
      <x:c r="AO15" s="299">
        <x:f t="shared" si="19"/>
        <x:v>4</x:v>
      </x:c>
      <x:c r="AP15" s="299">
        <x:f t="shared" si="19"/>
        <x:v>20</x:v>
      </x:c>
      <x:c r="AQ15" s="299">
        <x:f t="shared" si="19"/>
        <x:v>0</x:v>
      </x:c>
      <x:c r="AR15" s="298">
        <x:f t="shared" si="19"/>
        <x:v>0</x:v>
      </x:c>
      <x:c r="AS15" s="299">
        <x:f t="shared" si="19"/>
        <x:v>0</x:v>
      </x:c>
      <x:c r="AT15" s="298">
        <x:f t="shared" si="19"/>
        <x:v>0</x:v>
      </x:c>
      <x:c r="AU15" s="299">
        <x:f t="shared" si="19"/>
        <x:v>2</x:v>
      </x:c>
      <x:c r="AV15" s="299">
        <x:f t="shared" si="19"/>
        <x:v>0</x:v>
      </x:c>
      <x:c r="AW15" s="299">
        <x:f t="shared" si="19"/>
        <x:v>1</x:v>
      </x:c>
      <x:c r="AX15" s="299">
        <x:f t="shared" si="19"/>
        <x:v>0</x:v>
      </x:c>
      <x:c r="AY15" s="299">
        <x:f t="shared" si="19"/>
        <x:v>0</x:v>
      </x:c>
      <x:c r="AZ15" s="299">
        <x:f t="shared" si="19"/>
        <x:v>9</x:v>
      </x:c>
      <x:c r="BA15" s="298">
        <x:f t="shared" si="19"/>
        <x:v>15843.43</x:v>
      </x:c>
      <x:c r="BB15" s="299">
        <x:f t="shared" si="19"/>
        <x:v>1</x:v>
      </x:c>
      <x:c r="BC15" s="299">
        <x:f t="shared" si="19"/>
        <x:v>32</x:v>
      </x:c>
      <x:c r="BD15" s="299">
        <x:f t="shared" si="19"/>
        <x:v>3</x:v>
      </x:c>
      <x:c r="BE15" s="299">
        <x:f t="shared" si="19"/>
        <x:v>31</x:v>
      </x:c>
      <x:c r="BF15" s="299">
        <x:f t="shared" si="19"/>
        <x:v>229</x:v>
      </x:c>
      <x:c r="BG15" s="299">
        <x:f t="shared" si="19"/>
        <x:v>13</x:v>
      </x:c>
      <x:c r="BH15" s="299">
        <x:f t="shared" si="19"/>
        <x:v>21</x:v>
      </x:c>
      <x:c r="BI15" s="299">
        <x:f t="shared" si="19"/>
        <x:v>0</x:v>
      </x:c>
      <x:c r="BJ15" s="298">
        <x:f t="shared" si="19"/>
        <x:v>0</x:v>
      </x:c>
      <x:c r="BK15" s="299">
        <x:f t="shared" si="19"/>
        <x:v>0</x:v>
      </x:c>
      <x:c r="BL15" s="298">
        <x:f t="shared" si="19"/>
        <x:v>0</x:v>
      </x:c>
      <x:c r="BM15" s="299">
        <x:f t="shared" si="19"/>
        <x:v>3</x:v>
      </x:c>
      <x:c r="BN15" s="298">
        <x:f t="shared" si="19"/>
        <x:v>5223.71</x:v>
      </x:c>
      <x:c r="BO15" s="299">
        <x:f t="shared" si="19"/>
        <x:v>3</x:v>
      </x:c>
      <x:c r="BP15" s="298">
        <x:f t="shared" si="19"/>
        <x:v>6982.71</x:v>
      </x:c>
      <x:c r="BQ15" s="299">
        <x:f t="shared" si="19"/>
        <x:v>1</x:v>
      </x:c>
      <x:c r="BR15" s="299">
        <x:f t="shared" si="19"/>
        <x:v>0</x:v>
      </x:c>
      <x:c r="BS15" s="299">
        <x:f t="shared" si="19"/>
        <x:v>0</x:v>
      </x:c>
      <x:c r="BT15" s="299">
        <x:f t="shared" si="19"/>
        <x:v>14</x:v>
      </x:c>
      <x:c r="BU15" s="299">
        <x:f t="shared" si="19"/>
        <x:v>18</x:v>
      </x:c>
      <x:c r="BV15" s="288" t="s">
        <x:v>906</x:v>
      </x:c>
      <x:c r="BW15" s="299">
        <x:f t="shared" ref="BW15:CX15" si="20">SUM(BW16,BW22)</x:f>
        <x:v>7</x:v>
      </x:c>
      <x:c r="BX15" s="299">
        <x:f t="shared" si="20"/>
        <x:v>63</x:v>
      </x:c>
      <x:c r="BY15" s="298">
        <x:f t="shared" si="20"/>
        <x:v>9898.4200000000001</x:v>
      </x:c>
      <x:c r="BZ15" s="299">
        <x:f t="shared" si="20"/>
        <x:v>1</x:v>
      </x:c>
      <x:c r="CA15" s="298">
        <x:f t="shared" si="20"/>
        <x:v>1328</x:v>
      </x:c>
      <x:c r="CB15" s="299">
        <x:f t="shared" si="20"/>
        <x:v>1</x:v>
      </x:c>
      <x:c r="CC15" s="298">
        <x:f t="shared" si="20"/>
        <x:v>301</x:v>
      </x:c>
      <x:c r="CD15" s="299">
        <x:f t="shared" si="20"/>
        <x:v>0</x:v>
      </x:c>
      <x:c r="CE15" s="299">
        <x:f t="shared" si="20"/>
        <x:v>9</x:v>
      </x:c>
      <x:c r="CF15" s="298">
        <x:f t="shared" si="20"/>
        <x:v>2833.4000000000001</x:v>
      </x:c>
      <x:c r="CG15" s="299">
        <x:f t="shared" si="20"/>
        <x:v>1</x:v>
      </x:c>
      <x:c r="CH15" s="299">
        <x:f t="shared" si="20"/>
        <x:v>0</x:v>
      </x:c>
      <x:c r="CI15" s="299">
        <x:f t="shared" si="20"/>
        <x:v>0</x:v>
      </x:c>
      <x:c r="CJ15" s="299">
        <x:f t="shared" si="20"/>
        <x:v>15</x:v>
      </x:c>
      <x:c r="CK15" s="299">
        <x:f t="shared" si="20"/>
        <x:v>4</x:v>
      </x:c>
      <x:c r="CL15" s="299">
        <x:f t="shared" si="20"/>
        <x:v>2</x:v>
      </x:c>
      <x:c r="CM15" s="299">
        <x:f t="shared" si="20"/>
        <x:v>2</x:v>
      </x:c>
      <x:c r="CN15" s="299">
        <x:f t="shared" si="20"/>
        <x:v>3</x:v>
      </x:c>
      <x:c r="CO15" s="299">
        <x:f t="shared" si="20"/>
        <x:v>8</x:v>
      </x:c>
      <x:c r="CP15" s="298">
        <x:f t="shared" si="20"/>
        <x:v>1160.99</x:v>
      </x:c>
      <x:c r="CQ15" s="299">
        <x:f t="shared" si="20"/>
        <x:v>28</x:v>
      </x:c>
      <x:c r="CR15" s="298">
        <x:f t="shared" si="20"/>
        <x:v>1030</x:v>
      </x:c>
      <x:c r="CS15" s="299">
        <x:f t="shared" si="20"/>
        <x:v>292</x:v>
      </x:c>
      <x:c r="CT15" s="299">
        <x:f t="shared" si="20"/>
        <x:v>13</x:v>
      </x:c>
      <x:c r="CU15" s="299">
        <x:f t="shared" si="20"/>
        <x:v>225</x:v>
      </x:c>
      <x:c r="CV15" s="299">
        <x:f t="shared" si="20"/>
        <x:v>63</x:v>
      </x:c>
      <x:c r="CW15" s="299">
        <x:f t="shared" si="20"/>
        <x:v>6</x:v>
      </x:c>
      <x:c r="CX15" s="299">
        <x:f t="shared" si="20"/>
        <x:v>6</x:v>
      </x:c>
      <x:c r="CY15" s="288" t="s">
        <x:v>906</x:v>
      </x:c>
      <x:c r="CZ15" s="299">
        <x:f>CZ16+CZ22</x:f>
        <x:v>23</x:v>
      </x:c>
      <x:c r="DA15" s="298">
        <x:f>DA16+DA22</x:f>
        <x:v>9731.5599999999995</x:v>
      </x:c>
      <x:c r="DB15" s="299">
        <x:f>DD15+DF15</x:f>
        <x:v>29</x:v>
      </x:c>
      <x:c r="DC15" s="298">
        <x:f>DC16+DC22</x:f>
        <x:v>1021</x:v>
      </x:c>
      <x:c r="DD15" s="299">
        <x:f>DD16+DD22</x:f>
        <x:v>0</x:v>
      </x:c>
      <x:c r="DE15" s="298">
        <x:f>DE16+DE22</x:f>
        <x:v>0</x:v>
      </x:c>
      <x:c r="DF15" s="299">
        <x:f>DF16+DF22</x:f>
        <x:v>29</x:v>
      </x:c>
      <x:c r="DG15" s="300">
        <x:f>DG16+DG22</x:f>
        <x:v>1049</x:v>
      </x:c>
    </x:row>
    <x:row r="16" spans="1:111" s="7" customFormat="1" ht="30" customHeight="1">
      <x:c r="A16" s="288" t="s">
        <x:v>675</x:v>
      </x:c>
      <x:c r="B16" s="297">
        <x:f>SUM(B17:B21)</x:f>
        <x:v>27</x:v>
      </x:c>
      <x:c r="C16" s="298">
        <x:f t="shared" ref="C16:BN16" si="21">SUM(C17:C21)</x:f>
        <x:v>22352.789999999997</x:v>
      </x:c>
      <x:c r="D16" s="299">
        <x:f t="shared" si="21"/>
        <x:v>77</x:v>
      </x:c>
      <x:c r="E16" s="298">
        <x:f t="shared" si="21"/>
        <x:v>95031.460000000006</x:v>
      </x:c>
      <x:c r="F16" s="299">
        <x:f t="shared" si="21"/>
        <x:v>165</x:v>
      </x:c>
      <x:c r="G16" s="298">
        <x:f t="shared" si="21"/>
        <x:v>20.558719999999997</x:v>
      </x:c>
      <x:c r="H16" s="299">
        <x:f t="shared" si="21"/>
        <x:v>0</x:v>
      </x:c>
      <x:c r="I16" s="298">
        <x:f t="shared" si="21"/>
        <x:v>0</x:v>
      </x:c>
      <x:c r="J16" s="299">
        <x:f t="shared" si="21"/>
        <x:v>15</x:v>
      </x:c>
      <x:c r="K16" s="299">
        <x:f t="shared" si="21"/>
        <x:v>6</x:v>
      </x:c>
      <x:c r="L16" s="298">
        <x:f t="shared" si="21"/>
        <x:v>6283.8500000000004</x:v>
      </x:c>
      <x:c r="M16" s="299">
        <x:f t="shared" si="21"/>
        <x:v>1</x:v>
      </x:c>
      <x:c r="N16" s="299">
        <x:f t="shared" si="21"/>
        <x:v>1</x:v>
      </x:c>
      <x:c r="O16" s="299">
        <x:f t="shared" si="21"/>
        <x:v>5</x:v>
      </x:c>
      <x:c r="P16" s="299">
        <x:f t="shared" si="21"/>
        <x:v>12</x:v>
      </x:c>
      <x:c r="Q16" s="299">
        <x:f t="shared" si="21"/>
        <x:v>5</x:v>
      </x:c>
      <x:c r="R16" s="298">
        <x:f t="shared" si="21"/>
        <x:v>4292.4300000000003</x:v>
      </x:c>
      <x:c r="S16" s="299">
        <x:f t="shared" si="21"/>
        <x:v>32</x:v>
      </x:c>
      <x:c r="T16" s="298">
        <x:f t="shared" si="21"/>
        <x:v>380.97000000000003</x:v>
      </x:c>
      <x:c r="U16" s="299">
        <x:f t="shared" si="21"/>
        <x:v>6</x:v>
      </x:c>
      <x:c r="V16" s="298">
        <x:f t="shared" si="21"/>
        <x:v>1130.04</x:v>
      </x:c>
      <x:c r="W16" s="299">
        <x:f t="shared" si="21"/>
        <x:v>3</x:v>
      </x:c>
      <x:c r="X16" s="299">
        <x:f t="shared" si="21"/>
        <x:v>266</x:v>
      </x:c>
      <x:c r="Y16" s="299">
        <x:f t="shared" si="21"/>
        <x:v>10</x:v>
      </x:c>
      <x:c r="Z16" s="299">
        <x:f t="shared" si="21"/>
        <x:v>101</x:v>
      </x:c>
      <x:c r="AA16" s="299">
        <x:f t="shared" si="21"/>
        <x:v>3</x:v>
      </x:c>
      <x:c r="AB16" s="299">
        <x:f t="shared" si="21"/>
        <x:v>0</x:v>
      </x:c>
      <x:c r="AC16" s="299">
        <x:f t="shared" si="21"/>
        <x:v>0</x:v>
      </x:c>
      <x:c r="AD16" s="299">
        <x:f t="shared" si="21"/>
        <x:v>3</x:v>
      </x:c>
      <x:c r="AE16" s="299">
        <x:f t="shared" si="21"/>
        <x:v>1</x:v>
      </x:c>
      <x:c r="AF16" s="299">
        <x:f t="shared" si="21"/>
        <x:v>0</x:v>
      </x:c>
      <x:c r="AG16" s="299">
        <x:f t="shared" si="21"/>
        <x:v>7</x:v>
      </x:c>
      <x:c r="AH16" s="299">
        <x:f t="shared" si="21"/>
        <x:v>0</x:v>
      </x:c>
      <x:c r="AI16" s="299">
        <x:f t="shared" si="21"/>
        <x:v>0</x:v>
      </x:c>
      <x:c r="AJ16" s="299">
        <x:f t="shared" si="21"/>
        <x:v>1</x:v>
      </x:c>
      <x:c r="AK16" s="299">
        <x:f t="shared" si="21"/>
        <x:v>1</x:v>
      </x:c>
      <x:c r="AL16" s="288" t="s">
        <x:v>675</x:v>
      </x:c>
      <x:c r="AM16" s="299">
        <x:f t="shared" si="21"/>
        <x:v>6</x:v>
      </x:c>
      <x:c r="AN16" s="298">
        <x:f t="shared" si="21"/>
        <x:v>13428</x:v>
      </x:c>
      <x:c r="AO16" s="299">
        <x:f t="shared" si="21"/>
        <x:v>4</x:v>
      </x:c>
      <x:c r="AP16" s="299">
        <x:f t="shared" si="21"/>
        <x:v>20</x:v>
      </x:c>
      <x:c r="AQ16" s="299">
        <x:f t="shared" si="21"/>
        <x:v>0</x:v>
      </x:c>
      <x:c r="AR16" s="298">
        <x:f t="shared" si="21"/>
        <x:v>0</x:v>
      </x:c>
      <x:c r="AS16" s="299">
        <x:f t="shared" si="21"/>
        <x:v>0</x:v>
      </x:c>
      <x:c r="AT16" s="298">
        <x:f t="shared" si="21"/>
        <x:v>0</x:v>
      </x:c>
      <x:c r="AU16" s="299">
        <x:f t="shared" si="21"/>
        <x:v>2</x:v>
      </x:c>
      <x:c r="AV16" s="299">
        <x:f t="shared" si="21"/>
        <x:v>0</x:v>
      </x:c>
      <x:c r="AW16" s="299">
        <x:f t="shared" si="21"/>
        <x:v>1</x:v>
      </x:c>
      <x:c r="AX16" s="299">
        <x:f t="shared" si="21"/>
        <x:v>0</x:v>
      </x:c>
      <x:c r="AY16" s="299">
        <x:f t="shared" si="21"/>
        <x:v>0</x:v>
      </x:c>
      <x:c r="AZ16" s="299">
        <x:f t="shared" si="21"/>
        <x:v>9</x:v>
      </x:c>
      <x:c r="BA16" s="298">
        <x:f t="shared" si="21"/>
        <x:v>15843.43</x:v>
      </x:c>
      <x:c r="BB16" s="299">
        <x:f t="shared" si="21"/>
        <x:v>1</x:v>
      </x:c>
      <x:c r="BC16" s="299">
        <x:f t="shared" si="21"/>
        <x:v>32</x:v>
      </x:c>
      <x:c r="BD16" s="299">
        <x:f t="shared" si="21"/>
        <x:v>3</x:v>
      </x:c>
      <x:c r="BE16" s="299">
        <x:f t="shared" si="21"/>
        <x:v>31</x:v>
      </x:c>
      <x:c r="BF16" s="299">
        <x:f t="shared" si="21"/>
        <x:v>229</x:v>
      </x:c>
      <x:c r="BG16" s="299">
        <x:f t="shared" si="21"/>
        <x:v>13</x:v>
      </x:c>
      <x:c r="BH16" s="299">
        <x:f t="shared" si="21"/>
        <x:v>21</x:v>
      </x:c>
      <x:c r="BI16" s="299">
        <x:f t="shared" si="21"/>
        <x:v>0</x:v>
      </x:c>
      <x:c r="BJ16" s="298">
        <x:f t="shared" si="21"/>
        <x:v>0</x:v>
      </x:c>
      <x:c r="BK16" s="299">
        <x:f t="shared" si="21"/>
        <x:v>0</x:v>
      </x:c>
      <x:c r="BL16" s="298">
        <x:f t="shared" si="21"/>
        <x:v>0</x:v>
      </x:c>
      <x:c r="BM16" s="299">
        <x:f t="shared" si="21"/>
        <x:v>3</x:v>
      </x:c>
      <x:c r="BN16" s="298">
        <x:f t="shared" si="21"/>
        <x:v>5223.71</x:v>
      </x:c>
      <x:c r="BO16" s="299">
        <x:f t="shared" ref="BO16:DG16" si="22">SUM(BO17:BO21)</x:f>
        <x:v>3</x:v>
      </x:c>
      <x:c r="BP16" s="298">
        <x:f t="shared" si="22"/>
        <x:v>6982.71</x:v>
      </x:c>
      <x:c r="BQ16" s="299">
        <x:f t="shared" si="22"/>
        <x:v>1</x:v>
      </x:c>
      <x:c r="BR16" s="299">
        <x:f t="shared" si="22"/>
        <x:v>0</x:v>
      </x:c>
      <x:c r="BS16" s="299">
        <x:f t="shared" si="22"/>
        <x:v>0</x:v>
      </x:c>
      <x:c r="BT16" s="299">
        <x:f t="shared" si="22"/>
        <x:v>14</x:v>
      </x:c>
      <x:c r="BU16" s="299">
        <x:f t="shared" si="22"/>
        <x:v>18</x:v>
      </x:c>
      <x:c r="BV16" s="288" t="s">
        <x:v>675</x:v>
      </x:c>
      <x:c r="BW16" s="299">
        <x:f t="shared" si="22"/>
        <x:v>7</x:v>
      </x:c>
      <x:c r="BX16" s="299">
        <x:f t="shared" si="22"/>
        <x:v>63</x:v>
      </x:c>
      <x:c r="BY16" s="298">
        <x:f t="shared" si="22"/>
        <x:v>9898.4200000000001</x:v>
      </x:c>
      <x:c r="BZ16" s="299">
        <x:f t="shared" si="22"/>
        <x:v>1</x:v>
      </x:c>
      <x:c r="CA16" s="298">
        <x:f t="shared" si="22"/>
        <x:v>1328</x:v>
      </x:c>
      <x:c r="CB16" s="299">
        <x:f t="shared" si="22"/>
        <x:v>1</x:v>
      </x:c>
      <x:c r="CC16" s="298">
        <x:f t="shared" si="22"/>
        <x:v>301</x:v>
      </x:c>
      <x:c r="CD16" s="299">
        <x:f t="shared" si="22"/>
        <x:v>0</x:v>
      </x:c>
      <x:c r="CE16" s="299">
        <x:f t="shared" si="22"/>
        <x:v>9</x:v>
      </x:c>
      <x:c r="CF16" s="298">
        <x:f t="shared" si="22"/>
        <x:v>2833.4000000000001</x:v>
      </x:c>
      <x:c r="CG16" s="299">
        <x:f t="shared" si="22"/>
        <x:v>1</x:v>
      </x:c>
      <x:c r="CH16" s="299">
        <x:f t="shared" si="22"/>
        <x:v>0</x:v>
      </x:c>
      <x:c r="CI16" s="299">
        <x:f t="shared" si="22"/>
        <x:v>0</x:v>
      </x:c>
      <x:c r="CJ16" s="299">
        <x:f t="shared" si="22"/>
        <x:v>15</x:v>
      </x:c>
      <x:c r="CK16" s="299">
        <x:f t="shared" si="22"/>
        <x:v>4</x:v>
      </x:c>
      <x:c r="CL16" s="299">
        <x:f t="shared" si="22"/>
        <x:v>2</x:v>
      </x:c>
      <x:c r="CM16" s="299">
        <x:f t="shared" si="22"/>
        <x:v>2</x:v>
      </x:c>
      <x:c r="CN16" s="299">
        <x:f t="shared" si="22"/>
        <x:v>3</x:v>
      </x:c>
      <x:c r="CO16" s="299">
        <x:f t="shared" si="22"/>
        <x:v>8</x:v>
      </x:c>
      <x:c r="CP16" s="298">
        <x:f t="shared" si="22"/>
        <x:v>1160.99</x:v>
      </x:c>
      <x:c r="CQ16" s="299">
        <x:f t="shared" si="22"/>
        <x:v>28</x:v>
      </x:c>
      <x:c r="CR16" s="298">
        <x:f t="shared" si="22"/>
        <x:v>1030</x:v>
      </x:c>
      <x:c r="CS16" s="299">
        <x:f t="shared" si="22"/>
        <x:v>292</x:v>
      </x:c>
      <x:c r="CT16" s="299">
        <x:f t="shared" si="22"/>
        <x:v>13</x:v>
      </x:c>
      <x:c r="CU16" s="299">
        <x:f t="shared" si="22"/>
        <x:v>225</x:v>
      </x:c>
      <x:c r="CV16" s="299">
        <x:f t="shared" si="22"/>
        <x:v>63</x:v>
      </x:c>
      <x:c r="CW16" s="299">
        <x:f t="shared" si="22"/>
        <x:v>6</x:v>
      </x:c>
      <x:c r="CX16" s="299">
        <x:f t="shared" si="22"/>
        <x:v>6</x:v>
      </x:c>
      <x:c r="CY16" s="288" t="s">
        <x:v>675</x:v>
      </x:c>
      <x:c r="CZ16" s="299">
        <x:f t="shared" si="22"/>
        <x:v>23</x:v>
      </x:c>
      <x:c r="DA16" s="298">
        <x:f t="shared" si="22"/>
        <x:v>9731.5599999999995</x:v>
      </x:c>
      <x:c r="DB16" s="299">
        <x:f t="shared" si="22"/>
        <x:v>28</x:v>
      </x:c>
      <x:c r="DC16" s="298">
        <x:f t="shared" si="22"/>
        <x:v>1021</x:v>
      </x:c>
      <x:c r="DD16" s="299">
        <x:f t="shared" si="22"/>
        <x:v>0</x:v>
      </x:c>
      <x:c r="DE16" s="298">
        <x:f t="shared" si="22"/>
        <x:v>0</x:v>
      </x:c>
      <x:c r="DF16" s="299">
        <x:f t="shared" si="22"/>
        <x:v>29</x:v>
      </x:c>
      <x:c r="DG16" s="300">
        <x:f t="shared" si="22"/>
        <x:v>1049</x:v>
      </x:c>
    </x:row>
    <x:row r="17" spans="1:111" s="7" customFormat="1" ht="30" customHeight="1">
      <x:c r="A17" s="631" t="s">
        <x:v>2786</x:v>
      </x:c>
      <x:c r="B17" s="297">
        <x:v>23</x:v>
      </x:c>
      <x:c r="C17" s="298">
        <x:v>19657.789999999997</x:v>
      </x:c>
      <x:c r="D17" s="299">
        <x:v>73</x:v>
      </x:c>
      <x:c r="E17" s="298">
        <x:v>81190.460000000006</x:v>
      </x:c>
      <x:c r="F17" s="299">
        <x:v>131</x:v>
      </x:c>
      <x:c r="G17" s="298">
        <x:v>14.59872</x:v>
      </x:c>
      <x:c r="H17" s="299"/>
      <x:c r="I17" s="298"/>
      <x:c r="J17" s="299">
        <x:v>4</x:v>
      </x:c>
      <x:c r="K17" s="299">
        <x:v>4</x:v>
      </x:c>
      <x:c r="L17" s="298">
        <x:v>5842.8500000000004</x:v>
      </x:c>
      <x:c r="M17" s="299">
        <x:v>1</x:v>
      </x:c>
      <x:c r="N17" s="299">
        <x:v>1</x:v>
      </x:c>
      <x:c r="O17" s="299">
        <x:v>5</x:v>
      </x:c>
      <x:c r="P17" s="299">
        <x:v>12</x:v>
      </x:c>
      <x:c r="Q17" s="299">
        <x:v>5</x:v>
      </x:c>
      <x:c r="R17" s="298">
        <x:v>4292.4300000000003</x:v>
      </x:c>
      <x:c r="S17" s="299">
        <x:v>17</x:v>
      </x:c>
      <x:c r="T17" s="298">
        <x:v>142.59</x:v>
      </x:c>
      <x:c r="U17" s="299">
        <x:v>2</x:v>
      </x:c>
      <x:c r="V17" s="298">
        <x:v>672.85000000000002</x:v>
      </x:c>
      <x:c r="W17" s="299"/>
      <x:c r="X17" s="299">
        <x:v>50</x:v>
      </x:c>
      <x:c r="Y17" s="299">
        <x:v>9</x:v>
      </x:c>
      <x:c r="Z17" s="299">
        <x:v>96</x:v>
      </x:c>
      <x:c r="AA17" s="299">
        <x:v>2</x:v>
      </x:c>
      <x:c r="AB17" s="299"/>
      <x:c r="AC17" s="299"/>
      <x:c r="AD17" s="299">
        <x:v>3</x:v>
      </x:c>
      <x:c r="AE17" s="299"/>
      <x:c r="AF17" s="299"/>
      <x:c r="AG17" s="299">
        <x:v>5</x:v>
      </x:c>
      <x:c r="AH17" s="299"/>
      <x:c r="AI17" s="299"/>
      <x:c r="AJ17" s="299">
        <x:v>1</x:v>
      </x:c>
      <x:c r="AK17" s="299">
        <x:v>1</x:v>
      </x:c>
      <x:c r="AL17" s="631" t="s">
        <x:v>2786</x:v>
      </x:c>
      <x:c r="AM17" s="299">
        <x:v>5</x:v>
      </x:c>
      <x:c r="AN17" s="298">
        <x:v>11252</x:v>
      </x:c>
      <x:c r="AO17" s="299">
        <x:v>4</x:v>
      </x:c>
      <x:c r="AP17" s="299">
        <x:v>20</x:v>
      </x:c>
      <x:c r="AQ17" s="299"/>
      <x:c r="AR17" s="298"/>
      <x:c r="AS17" s="299"/>
      <x:c r="AT17" s="298"/>
      <x:c r="AU17" s="299">
        <x:v>2</x:v>
      </x:c>
      <x:c r="AV17" s="299"/>
      <x:c r="AW17" s="299">
        <x:v>1</x:v>
      </x:c>
      <x:c r="AX17" s="299"/>
      <x:c r="AY17" s="299"/>
      <x:c r="AZ17" s="299">
        <x:v>4</x:v>
      </x:c>
      <x:c r="BA17" s="298">
        <x:v>5798.4300000000003</x:v>
      </x:c>
      <x:c r="BB17" s="299">
        <x:v>1</x:v>
      </x:c>
      <x:c r="BC17" s="299">
        <x:v>32</x:v>
      </x:c>
      <x:c r="BD17" s="299">
        <x:v>2</x:v>
      </x:c>
      <x:c r="BE17" s="299">
        <x:v>16</x:v>
      </x:c>
      <x:c r="BF17" s="299">
        <x:v>105</x:v>
      </x:c>
      <x:c r="BG17" s="299">
        <x:v>5</x:v>
      </x:c>
      <x:c r="BH17" s="299">
        <x:v>12</x:v>
      </x:c>
      <x:c r="BI17" s="299"/>
      <x:c r="BJ17" s="298"/>
      <x:c r="BK17" s="299"/>
      <x:c r="BL17" s="298"/>
      <x:c r="BM17" s="299">
        <x:v>2</x:v>
      </x:c>
      <x:c r="BN17" s="298">
        <x:v>4868.71</x:v>
      </x:c>
      <x:c r="BO17" s="299">
        <x:v>3</x:v>
      </x:c>
      <x:c r="BP17" s="298">
        <x:v>6982.71</x:v>
      </x:c>
      <x:c r="BQ17" s="299">
        <x:v>1</x:v>
      </x:c>
      <x:c r="BR17" s="299"/>
      <x:c r="BS17" s="299"/>
      <x:c r="BT17" s="299">
        <x:v>9</x:v>
      </x:c>
      <x:c r="BU17" s="299">
        <x:v>13</x:v>
      </x:c>
      <x:c r="BV17" s="631" t="s">
        <x:v>2786</x:v>
      </x:c>
      <x:c r="BW17" s="299">
        <x:v>5</x:v>
      </x:c>
      <x:c r="BX17" s="299">
        <x:v>15</x:v>
      </x:c>
      <x:c r="BY17" s="298">
        <x:v>8255.4200000000001</x:v>
      </x:c>
      <x:c r="BZ17" s="299">
        <x:v>1</x:v>
      </x:c>
      <x:c r="CA17" s="298">
        <x:v>1328</x:v>
      </x:c>
      <x:c r="CB17" s="299">
        <x:v>1</x:v>
      </x:c>
      <x:c r="CC17" s="298">
        <x:v>301</x:v>
      </x:c>
      <x:c r="CD17" s="299"/>
      <x:c r="CE17" s="299">
        <x:v>6</x:v>
      </x:c>
      <x:c r="CF17" s="298">
        <x:v>2664.4000000000001</x:v>
      </x:c>
      <x:c r="CG17" s="299"/>
      <x:c r="CH17" s="299"/>
      <x:c r="CI17" s="299"/>
      <x:c r="CJ17" s="299">
        <x:v>12</x:v>
      </x:c>
      <x:c r="CK17" s="299">
        <x:v>2</x:v>
      </x:c>
      <x:c r="CL17" s="299">
        <x:v>2</x:v>
      </x:c>
      <x:c r="CM17" s="299">
        <x:v>1</x:v>
      </x:c>
      <x:c r="CN17" s="299">
        <x:v>1</x:v>
      </x:c>
      <x:c r="CO17" s="299">
        <x:v>6</x:v>
      </x:c>
      <x:c r="CP17" s="298">
        <x:v>1080.99</x:v>
      </x:c>
      <x:c r="CQ17" s="299"/>
      <x:c r="CR17" s="298"/>
      <x:c r="CS17" s="299">
        <x:v>2</x:v>
      </x:c>
      <x:c r="CT17" s="299">
        <x:v>8</x:v>
      </x:c>
      <x:c r="CU17" s="299">
        <x:v>155</x:v>
      </x:c>
      <x:c r="CV17" s="299">
        <x:v>20</x:v>
      </x:c>
      <x:c r="CW17" s="299">
        <x:v>6</x:v>
      </x:c>
      <x:c r="CX17" s="299">
        <x:v>6</x:v>
      </x:c>
      <x:c r="CY17" s="631" t="s">
        <x:v>2449</x:v>
      </x:c>
      <x:c r="CZ17" s="299">
        <x:v>17</x:v>
      </x:c>
      <x:c r="DA17" s="298">
        <x:v>4479.3199999999997</x:v>
      </x:c>
      <x:c r="DB17" s="758">
        <x:v>24</x:v>
      </x:c>
      <x:c r="DC17" s="759">
        <x:v>947</x:v>
      </x:c>
      <x:c r="DD17" s="299"/>
      <x:c r="DE17" s="298"/>
      <x:c r="DF17" s="299">
        <x:v>24</x:v>
      </x:c>
      <x:c r="DG17" s="300">
        <x:v>947</x:v>
      </x:c>
    </x:row>
    <x:row r="18" spans="1:111" s="7" customFormat="1" ht="30" customHeight="1">
      <x:c r="A18" s="631" t="s">
        <x:v>601</x:v>
      </x:c>
      <x:c r="B18" s="761">
        <x:v>1</x:v>
      </x:c>
      <x:c r="C18" s="759">
        <x:v>1432</x:v>
      </x:c>
      <x:c r="D18" s="758">
        <x:v>1</x:v>
      </x:c>
      <x:c r="E18" s="759">
        <x:v>5951</x:v>
      </x:c>
      <x:c r="F18" s="758">
        <x:v>1</x:v>
      </x:c>
      <x:c r="G18" s="759">
        <x:v>1.1000000000000001</x:v>
      </x:c>
      <x:c r="H18" s="758"/>
      <x:c r="I18" s="759"/>
      <x:c r="J18" s="758">
        <x:v>4</x:v>
      </x:c>
      <x:c r="K18" s="758"/>
      <x:c r="L18" s="759"/>
      <x:c r="M18" s="758"/>
      <x:c r="N18" s="758"/>
      <x:c r="O18" s="758"/>
      <x:c r="P18" s="758"/>
      <x:c r="Q18" s="758"/>
      <x:c r="R18" s="759"/>
      <x:c r="S18" s="758">
        <x:v>9</x:v>
      </x:c>
      <x:c r="T18" s="759">
        <x:v>135</x:v>
      </x:c>
      <x:c r="U18" s="758">
        <x:v>1</x:v>
      </x:c>
      <x:c r="V18" s="759">
        <x:v>47</x:v>
      </x:c>
      <x:c r="W18" s="758">
        <x:v>1</x:v>
      </x:c>
      <x:c r="X18" s="758">
        <x:v>56</x:v>
      </x:c>
      <x:c r="Y18" s="758">
        <x:v>1</x:v>
      </x:c>
      <x:c r="Z18" s="758">
        <x:v>5</x:v>
      </x:c>
      <x:c r="AA18" s="758"/>
      <x:c r="AB18" s="758"/>
      <x:c r="AC18" s="758"/>
      <x:c r="AD18" s="758"/>
      <x:c r="AE18" s="758"/>
      <x:c r="AF18" s="758"/>
      <x:c r="AG18" s="758"/>
      <x:c r="AH18" s="758"/>
      <x:c r="AI18" s="758"/>
      <x:c r="AJ18" s="758"/>
      <x:c r="AK18" s="758"/>
      <x:c r="AL18" s="631" t="s">
        <x:v>601</x:v>
      </x:c>
      <x:c r="AM18" s="758"/>
      <x:c r="AN18" s="759"/>
      <x:c r="AO18" s="758"/>
      <x:c r="AP18" s="758"/>
      <x:c r="AQ18" s="758"/>
      <x:c r="AR18" s="759"/>
      <x:c r="AS18" s="758"/>
      <x:c r="AT18" s="759"/>
      <x:c r="AU18" s="758"/>
      <x:c r="AV18" s="758"/>
      <x:c r="AW18" s="758"/>
      <x:c r="AX18" s="758"/>
      <x:c r="AY18" s="758"/>
      <x:c r="AZ18" s="758">
        <x:v>1</x:v>
      </x:c>
      <x:c r="BA18" s="759">
        <x:v>814</x:v>
      </x:c>
      <x:c r="BB18" s="758"/>
      <x:c r="BC18" s="758"/>
      <x:c r="BD18" s="758"/>
      <x:c r="BE18" s="758">
        <x:v>2</x:v>
      </x:c>
      <x:c r="BF18" s="758">
        <x:v>42</x:v>
      </x:c>
      <x:c r="BG18" s="758">
        <x:v>1</x:v>
      </x:c>
      <x:c r="BH18" s="758">
        <x:v>1</x:v>
      </x:c>
      <x:c r="BI18" s="758"/>
      <x:c r="BJ18" s="759"/>
      <x:c r="BK18" s="758"/>
      <x:c r="BL18" s="759"/>
      <x:c r="BM18" s="758">
        <x:v>1</x:v>
      </x:c>
      <x:c r="BN18" s="759">
        <x:v>355</x:v>
      </x:c>
      <x:c r="BO18" s="758"/>
      <x:c r="BP18" s="759"/>
      <x:c r="BQ18" s="758"/>
      <x:c r="BR18" s="758"/>
      <x:c r="BS18" s="758">
        <x:v>0</x:v>
      </x:c>
      <x:c r="BT18" s="758">
        <x:v>2</x:v>
      </x:c>
      <x:c r="BU18" s="758">
        <x:v>3</x:v>
      </x:c>
      <x:c r="BV18" s="631" t="s">
        <x:v>601</x:v>
      </x:c>
      <x:c r="BW18" s="758">
        <x:v>2</x:v>
      </x:c>
      <x:c r="BX18" s="758">
        <x:v>48</x:v>
      </x:c>
      <x:c r="BY18" s="759">
        <x:v>1643</x:v>
      </x:c>
      <x:c r="BZ18" s="758"/>
      <x:c r="CA18" s="759"/>
      <x:c r="CB18" s="758"/>
      <x:c r="CC18" s="759"/>
      <x:c r="CD18" s="758"/>
      <x:c r="CE18" s="758">
        <x:v>1</x:v>
      </x:c>
      <x:c r="CF18" s="759">
        <x:v>25</x:v>
      </x:c>
      <x:c r="CG18" s="758"/>
      <x:c r="CH18" s="758"/>
      <x:c r="CI18" s="758"/>
      <x:c r="CJ18" s="758"/>
      <x:c r="CK18" s="758"/>
      <x:c r="CL18" s="758"/>
      <x:c r="CM18" s="758">
        <x:v>1</x:v>
      </x:c>
      <x:c r="CN18" s="758">
        <x:v>2</x:v>
      </x:c>
      <x:c r="CO18" s="758"/>
      <x:c r="CP18" s="759"/>
      <x:c r="CQ18" s="758"/>
      <x:c r="CR18" s="759"/>
      <x:c r="CS18" s="758">
        <x:v>25</x:v>
      </x:c>
      <x:c r="CT18" s="758">
        <x:v>1</x:v>
      </x:c>
      <x:c r="CU18" s="758">
        <x:v>25</x:v>
      </x:c>
      <x:c r="CV18" s="758">
        <x:v>5</x:v>
      </x:c>
      <x:c r="CW18" s="758">
        <x:v>0</x:v>
      </x:c>
      <x:c r="CX18" s="758">
        <x:v>0</x:v>
      </x:c>
      <x:c r="CY18" s="631" t="s">
        <x:v>601</x:v>
      </x:c>
      <x:c r="CZ18" s="758">
        <x:v>4</x:v>
      </x:c>
      <x:c r="DA18" s="759">
        <x:v>4562.8400000000001</x:v>
      </x:c>
      <x:c r="DB18" s="758"/>
      <x:c r="DC18" s="759"/>
      <x:c r="DD18" s="758"/>
      <x:c r="DE18" s="759"/>
      <x:c r="DF18" s="758"/>
      <x:c r="DG18" s="760"/>
    </x:row>
    <x:row r="19" spans="1:111" s="7" customFormat="1" ht="30" customHeight="1">
      <x:c r="A19" s="631" t="s">
        <x:v>2343</x:v>
      </x:c>
      <x:c r="B19" s="761"/>
      <x:c r="C19" s="759"/>
      <x:c r="D19" s="758"/>
      <x:c r="E19" s="759"/>
      <x:c r="F19" s="758">
        <x:v>1</x:v>
      </x:c>
      <x:c r="G19" s="759">
        <x:v>0.80000000000000004</x:v>
      </x:c>
      <x:c r="H19" s="758"/>
      <x:c r="I19" s="759"/>
      <x:c r="J19" s="758">
        <x:v>4</x:v>
      </x:c>
      <x:c r="K19" s="758"/>
      <x:c r="L19" s="759"/>
      <x:c r="M19" s="758"/>
      <x:c r="N19" s="758"/>
      <x:c r="O19" s="758"/>
      <x:c r="P19" s="758"/>
      <x:c r="Q19" s="758"/>
      <x:c r="R19" s="759"/>
      <x:c r="S19" s="758">
        <x:v>3</x:v>
      </x:c>
      <x:c r="T19" s="759">
        <x:v>50</x:v>
      </x:c>
      <x:c r="U19" s="758">
        <x:v>2</x:v>
      </x:c>
      <x:c r="V19" s="759">
        <x:v>198</x:v>
      </x:c>
      <x:c r="W19" s="758">
        <x:v>2</x:v>
      </x:c>
      <x:c r="X19" s="758">
        <x:v>18</x:v>
      </x:c>
      <x:c r="Y19" s="758"/>
      <x:c r="Z19" s="758"/>
      <x:c r="AA19" s="758">
        <x:v>1</x:v>
      </x:c>
      <x:c r="AB19" s="758"/>
      <x:c r="AC19" s="758"/>
      <x:c r="AD19" s="758"/>
      <x:c r="AE19" s="758">
        <x:v>1</x:v>
      </x:c>
      <x:c r="AF19" s="758"/>
      <x:c r="AG19" s="758">
        <x:v>1</x:v>
      </x:c>
      <x:c r="AH19" s="758"/>
      <x:c r="AI19" s="758"/>
      <x:c r="AJ19" s="758"/>
      <x:c r="AK19" s="758"/>
      <x:c r="AL19" s="631" t="s">
        <x:v>2343</x:v>
      </x:c>
      <x:c r="AM19" s="758"/>
      <x:c r="AN19" s="759"/>
      <x:c r="AO19" s="758"/>
      <x:c r="AP19" s="758"/>
      <x:c r="AQ19" s="758"/>
      <x:c r="AR19" s="759"/>
      <x:c r="AS19" s="758"/>
      <x:c r="AT19" s="759"/>
      <x:c r="AU19" s="758"/>
      <x:c r="AV19" s="758"/>
      <x:c r="AW19" s="758"/>
      <x:c r="AX19" s="758"/>
      <x:c r="AY19" s="758"/>
      <x:c r="AZ19" s="758">
        <x:v>1</x:v>
      </x:c>
      <x:c r="BA19" s="759">
        <x:v>570</x:v>
      </x:c>
      <x:c r="BB19" s="758"/>
      <x:c r="BC19" s="758"/>
      <x:c r="BD19" s="758">
        <x:v>1</x:v>
      </x:c>
      <x:c r="BE19" s="758">
        <x:v>1</x:v>
      </x:c>
      <x:c r="BF19" s="758">
        <x:v>12</x:v>
      </x:c>
      <x:c r="BG19" s="758">
        <x:v>1</x:v>
      </x:c>
      <x:c r="BH19" s="758">
        <x:v>1</x:v>
      </x:c>
      <x:c r="BI19" s="758"/>
      <x:c r="BJ19" s="759"/>
      <x:c r="BK19" s="758"/>
      <x:c r="BL19" s="759"/>
      <x:c r="BM19" s="758"/>
      <x:c r="BN19" s="759"/>
      <x:c r="BO19" s="758"/>
      <x:c r="BP19" s="759"/>
      <x:c r="BQ19" s="758"/>
      <x:c r="BR19" s="758"/>
      <x:c r="BS19" s="758"/>
      <x:c r="BT19" s="758"/>
      <x:c r="BU19" s="758"/>
      <x:c r="BV19" s="631" t="s">
        <x:v>2343</x:v>
      </x:c>
      <x:c r="BW19" s="758"/>
      <x:c r="BX19" s="758"/>
      <x:c r="BY19" s="759"/>
      <x:c r="BZ19" s="758"/>
      <x:c r="CA19" s="759"/>
      <x:c r="CB19" s="758"/>
      <x:c r="CC19" s="759"/>
      <x:c r="CD19" s="758"/>
      <x:c r="CE19" s="758"/>
      <x:c r="CF19" s="759"/>
      <x:c r="CG19" s="758"/>
      <x:c r="CH19" s="758"/>
      <x:c r="CI19" s="758"/>
      <x:c r="CJ19" s="758">
        <x:v>1</x:v>
      </x:c>
      <x:c r="CK19" s="758"/>
      <x:c r="CL19" s="758"/>
      <x:c r="CM19" s="758"/>
      <x:c r="CN19" s="758"/>
      <x:c r="CO19" s="758"/>
      <x:c r="CP19" s="759"/>
      <x:c r="CQ19" s="758"/>
      <x:c r="CR19" s="759"/>
      <x:c r="CS19" s="758">
        <x:v>42</x:v>
      </x:c>
      <x:c r="CT19" s="758"/>
      <x:c r="CU19" s="758">
        <x:v>3</x:v>
      </x:c>
      <x:c r="CV19" s="758">
        <x:v>5</x:v>
      </x:c>
      <x:c r="CW19" s="758"/>
      <x:c r="CX19" s="758"/>
      <x:c r="CY19" s="631" t="s">
        <x:v>2343</x:v>
      </x:c>
      <x:c r="CZ19" s="758">
        <x:v>0</x:v>
      </x:c>
      <x:c r="DA19" s="759">
        <x:v>0</x:v>
      </x:c>
      <x:c r="DB19" s="758"/>
      <x:c r="DC19" s="759"/>
      <x:c r="DD19" s="758"/>
      <x:c r="DE19" s="759"/>
      <x:c r="DF19" s="758">
        <x:v>1</x:v>
      </x:c>
      <x:c r="DG19" s="760">
        <x:v>28</x:v>
      </x:c>
    </x:row>
    <x:row r="20" spans="1:111" s="7" customFormat="1" ht="30" customHeight="1">
      <x:c r="A20" s="631" t="s">
        <x:v>2666</x:v>
      </x:c>
      <x:c r="B20" s="761">
        <x:v>2</x:v>
      </x:c>
      <x:c r="C20" s="759">
        <x:v>291</x:v>
      </x:c>
      <x:c r="D20" s="758">
        <x:v>1</x:v>
      </x:c>
      <x:c r="E20" s="759">
        <x:v>7510</x:v>
      </x:c>
      <x:c r="F20" s="758">
        <x:v>2</x:v>
      </x:c>
      <x:c r="G20" s="759">
        <x:v>1.2</x:v>
      </x:c>
      <x:c r="H20" s="758"/>
      <x:c r="I20" s="759"/>
      <x:c r="J20" s="758">
        <x:v>3</x:v>
      </x:c>
      <x:c r="K20" s="758"/>
      <x:c r="L20" s="759"/>
      <x:c r="M20" s="758"/>
      <x:c r="N20" s="758"/>
      <x:c r="O20" s="758"/>
      <x:c r="P20" s="758"/>
      <x:c r="Q20" s="758"/>
      <x:c r="R20" s="759"/>
      <x:c r="S20" s="758">
        <x:v>2</x:v>
      </x:c>
      <x:c r="T20" s="759">
        <x:v>30</x:v>
      </x:c>
      <x:c r="U20" s="758"/>
      <x:c r="V20" s="759"/>
      <x:c r="W20" s="758"/>
      <x:c r="X20" s="758">
        <x:v>124</x:v>
      </x:c>
      <x:c r="Y20" s="758"/>
      <x:c r="Z20" s="758"/>
      <x:c r="AA20" s="758"/>
      <x:c r="AB20" s="758"/>
      <x:c r="AC20" s="758"/>
      <x:c r="AD20" s="758"/>
      <x:c r="AE20" s="758"/>
      <x:c r="AF20" s="758"/>
      <x:c r="AG20" s="758">
        <x:v>1</x:v>
      </x:c>
      <x:c r="AH20" s="758"/>
      <x:c r="AI20" s="758"/>
      <x:c r="AJ20" s="758"/>
      <x:c r="AK20" s="758"/>
      <x:c r="AL20" s="631" t="s">
        <x:v>2666</x:v>
      </x:c>
      <x:c r="AM20" s="758"/>
      <x:c r="AN20" s="759"/>
      <x:c r="AO20" s="758"/>
      <x:c r="AP20" s="758"/>
      <x:c r="AQ20" s="758"/>
      <x:c r="AR20" s="759"/>
      <x:c r="AS20" s="758"/>
      <x:c r="AT20" s="759"/>
      <x:c r="AU20" s="758"/>
      <x:c r="AV20" s="758"/>
      <x:c r="AW20" s="758"/>
      <x:c r="AX20" s="758"/>
      <x:c r="AY20" s="758"/>
      <x:c r="AZ20" s="758">
        <x:v>2</x:v>
      </x:c>
      <x:c r="BA20" s="759">
        <x:v>6485</x:v>
      </x:c>
      <x:c r="BB20" s="758"/>
      <x:c r="BC20" s="758"/>
      <x:c r="BD20" s="758"/>
      <x:c r="BE20" s="758">
        <x:v>9</x:v>
      </x:c>
      <x:c r="BF20" s="758">
        <x:v>52</x:v>
      </x:c>
      <x:c r="BG20" s="758">
        <x:v>5</x:v>
      </x:c>
      <x:c r="BH20" s="758">
        <x:v>6</x:v>
      </x:c>
      <x:c r="BI20" s="758"/>
      <x:c r="BJ20" s="759"/>
      <x:c r="BK20" s="758"/>
      <x:c r="BL20" s="759"/>
      <x:c r="BM20" s="758"/>
      <x:c r="BN20" s="759"/>
      <x:c r="BO20" s="758"/>
      <x:c r="BP20" s="759"/>
      <x:c r="BQ20" s="758"/>
      <x:c r="BR20" s="758"/>
      <x:c r="BS20" s="758"/>
      <x:c r="BT20" s="758">
        <x:v>2</x:v>
      </x:c>
      <x:c r="BU20" s="758">
        <x:v>1</x:v>
      </x:c>
      <x:c r="BV20" s="631" t="s">
        <x:v>2666</x:v>
      </x:c>
      <x:c r="BW20" s="758"/>
      <x:c r="BX20" s="758"/>
      <x:c r="BY20" s="759"/>
      <x:c r="BZ20" s="758"/>
      <x:c r="CA20" s="759"/>
      <x:c r="CB20" s="758"/>
      <x:c r="CC20" s="759"/>
      <x:c r="CD20" s="758"/>
      <x:c r="CE20" s="758">
        <x:v>1</x:v>
      </x:c>
      <x:c r="CF20" s="759">
        <x:v>35</x:v>
      </x:c>
      <x:c r="CG20" s="758">
        <x:v>1</x:v>
      </x:c>
      <x:c r="CH20" s="758"/>
      <x:c r="CI20" s="758"/>
      <x:c r="CJ20" s="758"/>
      <x:c r="CK20" s="758">
        <x:v>1</x:v>
      </x:c>
      <x:c r="CL20" s="758"/>
      <x:c r="CM20" s="758"/>
      <x:c r="CN20" s="758"/>
      <x:c r="CO20" s="758">
        <x:v>1</x:v>
      </x:c>
      <x:c r="CP20" s="759">
        <x:v>15</x:v>
      </x:c>
      <x:c r="CQ20" s="758">
        <x:v>20</x:v>
      </x:c>
      <x:c r="CR20" s="759">
        <x:v>680</x:v>
      </x:c>
      <x:c r="CS20" s="758">
        <x:v>143</x:v>
      </x:c>
      <x:c r="CT20" s="758">
        <x:v>2</x:v>
      </x:c>
      <x:c r="CU20" s="758">
        <x:v>15</x:v>
      </x:c>
      <x:c r="CV20" s="758">
        <x:v>15</x:v>
      </x:c>
      <x:c r="CW20" s="758">
        <x:v>0</x:v>
      </x:c>
      <x:c r="CX20" s="758">
        <x:v>0</x:v>
      </x:c>
      <x:c r="CY20" s="631" t="s">
        <x:v>2666</x:v>
      </x:c>
      <x:c r="CZ20" s="758"/>
      <x:c r="DA20" s="759"/>
      <x:c r="DB20" s="758">
        <x:v>4</x:v>
      </x:c>
      <x:c r="DC20" s="759">
        <x:v>74</x:v>
      </x:c>
      <x:c r="DD20" s="758"/>
      <x:c r="DE20" s="759"/>
      <x:c r="DF20" s="758">
        <x:v>4</x:v>
      </x:c>
      <x:c r="DG20" s="760">
        <x:v>74</x:v>
      </x:c>
    </x:row>
    <x:row r="21" spans="1:111" s="7" customFormat="1" ht="30" customHeight="1">
      <x:c r="A21" s="631" t="s">
        <x:v>2707</x:v>
      </x:c>
      <x:c r="B21" s="761">
        <x:v>1</x:v>
      </x:c>
      <x:c r="C21" s="759">
        <x:v>972</x:v>
      </x:c>
      <x:c r="D21" s="758">
        <x:v>2</x:v>
      </x:c>
      <x:c r="E21" s="759">
        <x:f>332+48</x:f>
        <x:v>380</x:v>
      </x:c>
      <x:c r="F21" s="758">
        <x:v>30</x:v>
      </x:c>
      <x:c r="G21" s="759">
        <x:v>2.8599999999999999</x:v>
      </x:c>
      <x:c r="H21" s="758"/>
      <x:c r="I21" s="759"/>
      <x:c r="J21" s="758"/>
      <x:c r="K21" s="758">
        <x:v>2</x:v>
      </x:c>
      <x:c r="L21" s="759">
        <x:v>441</x:v>
      </x:c>
      <x:c r="M21" s="758"/>
      <x:c r="N21" s="758"/>
      <x:c r="O21" s="758"/>
      <x:c r="P21" s="758"/>
      <x:c r="Q21" s="758"/>
      <x:c r="R21" s="759"/>
      <x:c r="S21" s="758">
        <x:v>1</x:v>
      </x:c>
      <x:c r="T21" s="759">
        <x:v>23.379999999999999</x:v>
      </x:c>
      <x:c r="U21" s="758">
        <x:v>1</x:v>
      </x:c>
      <x:c r="V21" s="759">
        <x:v>212.19</x:v>
      </x:c>
      <x:c r="W21" s="758"/>
      <x:c r="X21" s="758">
        <x:v>18</x:v>
      </x:c>
      <x:c r="Y21" s="758"/>
      <x:c r="Z21" s="758"/>
      <x:c r="AA21" s="758"/>
      <x:c r="AB21" s="758"/>
      <x:c r="AC21" s="758"/>
      <x:c r="AD21" s="758"/>
      <x:c r="AE21" s="758"/>
      <x:c r="AF21" s="758"/>
      <x:c r="AG21" s="758"/>
      <x:c r="AH21" s="758"/>
      <x:c r="AI21" s="758"/>
      <x:c r="AJ21" s="758"/>
      <x:c r="AK21" s="758"/>
      <x:c r="AL21" s="631" t="s">
        <x:v>2707</x:v>
      </x:c>
      <x:c r="AM21" s="758">
        <x:v>1</x:v>
      </x:c>
      <x:c r="AN21" s="759">
        <x:v>2176</x:v>
      </x:c>
      <x:c r="AO21" s="758"/>
      <x:c r="AP21" s="758"/>
      <x:c r="AQ21" s="758"/>
      <x:c r="AR21" s="759"/>
      <x:c r="AS21" s="758"/>
      <x:c r="AT21" s="759"/>
      <x:c r="AU21" s="758"/>
      <x:c r="AV21" s="758"/>
      <x:c r="AW21" s="758"/>
      <x:c r="AX21" s="758"/>
      <x:c r="AY21" s="758"/>
      <x:c r="AZ21" s="758">
        <x:v>1</x:v>
      </x:c>
      <x:c r="BA21" s="759">
        <x:v>2176</x:v>
      </x:c>
      <x:c r="BB21" s="758"/>
      <x:c r="BC21" s="758"/>
      <x:c r="BD21" s="758"/>
      <x:c r="BE21" s="758">
        <x:v>3</x:v>
      </x:c>
      <x:c r="BF21" s="758">
        <x:v>18</x:v>
      </x:c>
      <x:c r="BG21" s="758">
        <x:v>1</x:v>
      </x:c>
      <x:c r="BH21" s="758">
        <x:v>1</x:v>
      </x:c>
      <x:c r="BI21" s="758"/>
      <x:c r="BJ21" s="759"/>
      <x:c r="BK21" s="758"/>
      <x:c r="BL21" s="759"/>
      <x:c r="BM21" s="758"/>
      <x:c r="BN21" s="759"/>
      <x:c r="BO21" s="758"/>
      <x:c r="BP21" s="759"/>
      <x:c r="BQ21" s="758"/>
      <x:c r="BR21" s="758"/>
      <x:c r="BS21" s="758"/>
      <x:c r="BT21" s="758">
        <x:v>1</x:v>
      </x:c>
      <x:c r="BU21" s="758">
        <x:v>1</x:v>
      </x:c>
      <x:c r="BV21" s="631" t="s">
        <x:v>2707</x:v>
      </x:c>
      <x:c r="BW21" s="758"/>
      <x:c r="BX21" s="758"/>
      <x:c r="BY21" s="759"/>
      <x:c r="BZ21" s="758"/>
      <x:c r="CA21" s="759"/>
      <x:c r="CB21" s="758"/>
      <x:c r="CC21" s="759"/>
      <x:c r="CD21" s="758"/>
      <x:c r="CE21" s="758">
        <x:v>1</x:v>
      </x:c>
      <x:c r="CF21" s="759">
        <x:v>109</x:v>
      </x:c>
      <x:c r="CG21" s="758"/>
      <x:c r="CH21" s="758"/>
      <x:c r="CI21" s="758"/>
      <x:c r="CJ21" s="758">
        <x:v>2</x:v>
      </x:c>
      <x:c r="CK21" s="758">
        <x:v>1</x:v>
      </x:c>
      <x:c r="CL21" s="758"/>
      <x:c r="CM21" s="758"/>
      <x:c r="CN21" s="758"/>
      <x:c r="CO21" s="758">
        <x:v>1</x:v>
      </x:c>
      <x:c r="CP21" s="759">
        <x:v>65</x:v>
      </x:c>
      <x:c r="CQ21" s="758">
        <x:v>8</x:v>
      </x:c>
      <x:c r="CR21" s="759">
        <x:v>350</x:v>
      </x:c>
      <x:c r="CS21" s="758">
        <x:v>80</x:v>
      </x:c>
      <x:c r="CT21" s="758">
        <x:v>2</x:v>
      </x:c>
      <x:c r="CU21" s="758">
        <x:v>27</x:v>
      </x:c>
      <x:c r="CV21" s="758">
        <x:v>18</x:v>
      </x:c>
      <x:c r="CW21" s="758">
        <x:v>0</x:v>
      </x:c>
      <x:c r="CX21" s="758">
        <x:v>0</x:v>
      </x:c>
      <x:c r="CY21" s="631" t="s">
        <x:v>2707</x:v>
      </x:c>
      <x:c r="CZ21" s="758">
        <x:v>2</x:v>
      </x:c>
      <x:c r="DA21" s="759">
        <x:v>689.39999999999998</x:v>
      </x:c>
      <x:c r="DB21" s="758"/>
      <x:c r="DC21" s="759"/>
      <x:c r="DD21" s="758"/>
      <x:c r="DE21" s="759"/>
      <x:c r="DF21" s="758"/>
      <x:c r="DG21" s="760"/>
    </x:row>
    <x:row r="22" spans="1:111" s="7" customFormat="1" ht="30" customHeight="1">
      <x:c r="A22" s="288" t="s">
        <x:v>677</x:v>
      </x:c>
      <x:c r="B22" s="297">
        <x:f>SUM(B23:B24)</x:f>
        <x:v>0</x:v>
      </x:c>
      <x:c r="C22" s="298">
        <x:f t="shared" ref="C22:BN22" si="23">SUM(C23:C24)</x:f>
        <x:v>0</x:v>
      </x:c>
      <x:c r="D22" s="299">
        <x:f t="shared" si="23"/>
        <x:v>0</x:v>
      </x:c>
      <x:c r="E22" s="298">
        <x:f t="shared" si="23"/>
        <x:v>0</x:v>
      </x:c>
      <x:c r="F22" s="299">
        <x:f t="shared" si="23"/>
        <x:v>1</x:v>
      </x:c>
      <x:c r="G22" s="298">
        <x:f t="shared" si="23"/>
        <x:v>0.80000000000000004</x:v>
      </x:c>
      <x:c r="H22" s="299">
        <x:f t="shared" si="23"/>
        <x:v>0</x:v>
      </x:c>
      <x:c r="I22" s="298">
        <x:f t="shared" si="23"/>
        <x:v>0</x:v>
      </x:c>
      <x:c r="J22" s="299">
        <x:f t="shared" si="23"/>
        <x:v>0</x:v>
      </x:c>
      <x:c r="K22" s="299">
        <x:f t="shared" si="23"/>
        <x:v>0</x:v>
      </x:c>
      <x:c r="L22" s="298">
        <x:f t="shared" si="23"/>
        <x:v>0</x:v>
      </x:c>
      <x:c r="M22" s="299">
        <x:f t="shared" si="23"/>
        <x:v>0</x:v>
      </x:c>
      <x:c r="N22" s="299">
        <x:f t="shared" si="23"/>
        <x:v>0</x:v>
      </x:c>
      <x:c r="O22" s="299">
        <x:f t="shared" si="23"/>
        <x:v>0</x:v>
      </x:c>
      <x:c r="P22" s="299">
        <x:f t="shared" si="23"/>
        <x:v>0</x:v>
      </x:c>
      <x:c r="Q22" s="299">
        <x:f t="shared" si="23"/>
        <x:v>0</x:v>
      </x:c>
      <x:c r="R22" s="298">
        <x:f t="shared" si="23"/>
        <x:v>0</x:v>
      </x:c>
      <x:c r="S22" s="299">
        <x:f t="shared" si="23"/>
        <x:v>0</x:v>
      </x:c>
      <x:c r="T22" s="298">
        <x:f t="shared" si="23"/>
        <x:v>0</x:v>
      </x:c>
      <x:c r="U22" s="299">
        <x:f t="shared" si="23"/>
        <x:v>0</x:v>
      </x:c>
      <x:c r="V22" s="298">
        <x:f t="shared" si="23"/>
        <x:v>0</x:v>
      </x:c>
      <x:c r="W22" s="299">
        <x:f t="shared" si="23"/>
        <x:v>0</x:v>
      </x:c>
      <x:c r="X22" s="299">
        <x:f t="shared" si="23"/>
        <x:v>0</x:v>
      </x:c>
      <x:c r="Y22" s="299">
        <x:f t="shared" si="23"/>
        <x:v>0</x:v>
      </x:c>
      <x:c r="Z22" s="299">
        <x:f t="shared" si="23"/>
        <x:v>0</x:v>
      </x:c>
      <x:c r="AA22" s="299">
        <x:f t="shared" si="23"/>
        <x:v>0</x:v>
      </x:c>
      <x:c r="AB22" s="299">
        <x:f t="shared" si="23"/>
        <x:v>0</x:v>
      </x:c>
      <x:c r="AC22" s="299">
        <x:f t="shared" si="23"/>
        <x:v>0</x:v>
      </x:c>
      <x:c r="AD22" s="299">
        <x:f t="shared" si="23"/>
        <x:v>0</x:v>
      </x:c>
      <x:c r="AE22" s="299">
        <x:f t="shared" si="23"/>
        <x:v>0</x:v>
      </x:c>
      <x:c r="AF22" s="299">
        <x:f t="shared" si="23"/>
        <x:v>0</x:v>
      </x:c>
      <x:c r="AG22" s="299">
        <x:f t="shared" si="23"/>
        <x:v>0</x:v>
      </x:c>
      <x:c r="AH22" s="299">
        <x:f t="shared" si="23"/>
        <x:v>0</x:v>
      </x:c>
      <x:c r="AI22" s="299">
        <x:f t="shared" si="23"/>
        <x:v>0</x:v>
      </x:c>
      <x:c r="AJ22" s="299">
        <x:f t="shared" si="23"/>
        <x:v>0</x:v>
      </x:c>
      <x:c r="AK22" s="299">
        <x:f t="shared" si="23"/>
        <x:v>0</x:v>
      </x:c>
      <x:c r="AL22" s="288" t="s">
        <x:v>677</x:v>
      </x:c>
      <x:c r="AM22" s="299">
        <x:f t="shared" si="23"/>
        <x:v>0</x:v>
      </x:c>
      <x:c r="AN22" s="298">
        <x:f t="shared" si="23"/>
        <x:v>0</x:v>
      </x:c>
      <x:c r="AO22" s="299">
        <x:f t="shared" si="23"/>
        <x:v>0</x:v>
      </x:c>
      <x:c r="AP22" s="299">
        <x:f t="shared" si="23"/>
        <x:v>0</x:v>
      </x:c>
      <x:c r="AQ22" s="299">
        <x:f t="shared" si="23"/>
        <x:v>0</x:v>
      </x:c>
      <x:c r="AR22" s="298">
        <x:f t="shared" si="23"/>
        <x:v>0</x:v>
      </x:c>
      <x:c r="AS22" s="299">
        <x:f t="shared" si="23"/>
        <x:v>0</x:v>
      </x:c>
      <x:c r="AT22" s="298">
        <x:f t="shared" si="23"/>
        <x:v>0</x:v>
      </x:c>
      <x:c r="AU22" s="299">
        <x:f t="shared" si="23"/>
        <x:v>0</x:v>
      </x:c>
      <x:c r="AV22" s="299">
        <x:f t="shared" si="23"/>
        <x:v>0</x:v>
      </x:c>
      <x:c r="AW22" s="299">
        <x:f t="shared" si="23"/>
        <x:v>0</x:v>
      </x:c>
      <x:c r="AX22" s="299">
        <x:f t="shared" si="23"/>
        <x:v>0</x:v>
      </x:c>
      <x:c r="AY22" s="299">
        <x:f t="shared" si="23"/>
        <x:v>0</x:v>
      </x:c>
      <x:c r="AZ22" s="299">
        <x:f t="shared" si="23"/>
        <x:v>0</x:v>
      </x:c>
      <x:c r="BA22" s="298">
        <x:f t="shared" si="23"/>
        <x:v>0</x:v>
      </x:c>
      <x:c r="BB22" s="299">
        <x:f t="shared" si="23"/>
        <x:v>0</x:v>
      </x:c>
      <x:c r="BC22" s="299">
        <x:f t="shared" si="23"/>
        <x:v>0</x:v>
      </x:c>
      <x:c r="BD22" s="299">
        <x:f t="shared" si="23"/>
        <x:v>0</x:v>
      </x:c>
      <x:c r="BE22" s="299">
        <x:f t="shared" si="23"/>
        <x:v>0</x:v>
      </x:c>
      <x:c r="BF22" s="299">
        <x:f t="shared" si="23"/>
        <x:v>0</x:v>
      </x:c>
      <x:c r="BG22" s="299">
        <x:f t="shared" si="23"/>
        <x:v>0</x:v>
      </x:c>
      <x:c r="BH22" s="299">
        <x:f t="shared" si="23"/>
        <x:v>0</x:v>
      </x:c>
      <x:c r="BI22" s="299">
        <x:f t="shared" si="23"/>
        <x:v>0</x:v>
      </x:c>
      <x:c r="BJ22" s="298">
        <x:f t="shared" si="23"/>
        <x:v>0</x:v>
      </x:c>
      <x:c r="BK22" s="299">
        <x:f t="shared" si="23"/>
        <x:v>0</x:v>
      </x:c>
      <x:c r="BL22" s="298">
        <x:f t="shared" si="23"/>
        <x:v>0</x:v>
      </x:c>
      <x:c r="BM22" s="299">
        <x:f t="shared" si="23"/>
        <x:v>0</x:v>
      </x:c>
      <x:c r="BN22" s="298">
        <x:f t="shared" si="23"/>
        <x:v>0</x:v>
      </x:c>
      <x:c r="BO22" s="299">
        <x:f t="shared" ref="BO22:DG22" si="24">SUM(BO23:BO24)</x:f>
        <x:v>0</x:v>
      </x:c>
      <x:c r="BP22" s="298">
        <x:f t="shared" si="24"/>
        <x:v>0</x:v>
      </x:c>
      <x:c r="BQ22" s="299">
        <x:f t="shared" si="24"/>
        <x:v>0</x:v>
      </x:c>
      <x:c r="BR22" s="299">
        <x:f t="shared" si="24"/>
        <x:v>0</x:v>
      </x:c>
      <x:c r="BS22" s="299">
        <x:f t="shared" si="24"/>
        <x:v>0</x:v>
      </x:c>
      <x:c r="BT22" s="299">
        <x:f t="shared" si="24"/>
        <x:v>0</x:v>
      </x:c>
      <x:c r="BU22" s="299">
        <x:f t="shared" si="24"/>
        <x:v>0</x:v>
      </x:c>
      <x:c r="BV22" s="288" t="s">
        <x:v>677</x:v>
      </x:c>
      <x:c r="BW22" s="299">
        <x:f t="shared" si="24"/>
        <x:v>0</x:v>
      </x:c>
      <x:c r="BX22" s="299">
        <x:f t="shared" si="24"/>
        <x:v>0</x:v>
      </x:c>
      <x:c r="BY22" s="298">
        <x:f t="shared" si="24"/>
        <x:v>0</x:v>
      </x:c>
      <x:c r="BZ22" s="299">
        <x:f t="shared" si="24"/>
        <x:v>0</x:v>
      </x:c>
      <x:c r="CA22" s="298">
        <x:f t="shared" si="24"/>
        <x:v>0</x:v>
      </x:c>
      <x:c r="CB22" s="299">
        <x:f t="shared" si="24"/>
        <x:v>0</x:v>
      </x:c>
      <x:c r="CC22" s="298">
        <x:f t="shared" si="24"/>
        <x:v>0</x:v>
      </x:c>
      <x:c r="CD22" s="299">
        <x:f t="shared" si="24"/>
        <x:v>0</x:v>
      </x:c>
      <x:c r="CE22" s="299">
        <x:f t="shared" si="24"/>
        <x:v>0</x:v>
      </x:c>
      <x:c r="CF22" s="298">
        <x:f t="shared" si="24"/>
        <x:v>0</x:v>
      </x:c>
      <x:c r="CG22" s="299">
        <x:f t="shared" si="24"/>
        <x:v>0</x:v>
      </x:c>
      <x:c r="CH22" s="299">
        <x:f t="shared" si="24"/>
        <x:v>0</x:v>
      </x:c>
      <x:c r="CI22" s="299">
        <x:f t="shared" si="24"/>
        <x:v>0</x:v>
      </x:c>
      <x:c r="CJ22" s="299">
        <x:f t="shared" si="24"/>
        <x:v>0</x:v>
      </x:c>
      <x:c r="CK22" s="299">
        <x:f t="shared" si="24"/>
        <x:v>0</x:v>
      </x:c>
      <x:c r="CL22" s="299">
        <x:f t="shared" si="24"/>
        <x:v>0</x:v>
      </x:c>
      <x:c r="CM22" s="299">
        <x:f t="shared" si="24"/>
        <x:v>0</x:v>
      </x:c>
      <x:c r="CN22" s="299">
        <x:f t="shared" si="24"/>
        <x:v>0</x:v>
      </x:c>
      <x:c r="CO22" s="299">
        <x:f t="shared" si="24"/>
        <x:v>0</x:v>
      </x:c>
      <x:c r="CP22" s="298">
        <x:f t="shared" si="24"/>
        <x:v>0</x:v>
      </x:c>
      <x:c r="CQ22" s="299">
        <x:f t="shared" si="24"/>
        <x:v>0</x:v>
      </x:c>
      <x:c r="CR22" s="298">
        <x:f t="shared" si="24"/>
        <x:v>0</x:v>
      </x:c>
      <x:c r="CS22" s="299">
        <x:f t="shared" si="24"/>
        <x:v>0</x:v>
      </x:c>
      <x:c r="CT22" s="299">
        <x:f t="shared" si="24"/>
        <x:v>0</x:v>
      </x:c>
      <x:c r="CU22" s="299">
        <x:f t="shared" si="24"/>
        <x:v>0</x:v>
      </x:c>
      <x:c r="CV22" s="299">
        <x:f t="shared" si="24"/>
        <x:v>0</x:v>
      </x:c>
      <x:c r="CW22" s="299">
        <x:f t="shared" si="24"/>
        <x:v>0</x:v>
      </x:c>
      <x:c r="CX22" s="299">
        <x:f t="shared" si="24"/>
        <x:v>0</x:v>
      </x:c>
      <x:c r="CY22" s="288" t="s">
        <x:v>677</x:v>
      </x:c>
      <x:c r="CZ22" s="299">
        <x:f t="shared" si="24"/>
        <x:v>0</x:v>
      </x:c>
      <x:c r="DA22" s="298">
        <x:f t="shared" si="24"/>
        <x:v>0</x:v>
      </x:c>
      <x:c r="DB22" s="299">
        <x:f t="shared" si="24"/>
        <x:v>0</x:v>
      </x:c>
      <x:c r="DC22" s="298">
        <x:f t="shared" si="24"/>
        <x:v>0</x:v>
      </x:c>
      <x:c r="DD22" s="299">
        <x:f t="shared" si="24"/>
        <x:v>0</x:v>
      </x:c>
      <x:c r="DE22" s="298">
        <x:f t="shared" si="24"/>
        <x:v>0</x:v>
      </x:c>
      <x:c r="DF22" s="299">
        <x:f t="shared" si="24"/>
        <x:v>0</x:v>
      </x:c>
      <x:c r="DG22" s="300">
        <x:f t="shared" si="24"/>
        <x:v>0</x:v>
      </x:c>
    </x:row>
    <x:row r="23" spans="1:111" s="7" customFormat="1" ht="30" customHeight="1">
      <x:c r="A23" s="631" t="s">
        <x:v>715</x:v>
      </x:c>
      <x:c r="B23" s="761"/>
      <x:c r="C23" s="759"/>
      <x:c r="D23" s="758"/>
      <x:c r="E23" s="759"/>
      <x:c r="F23" s="758">
        <x:v>1</x:v>
      </x:c>
      <x:c r="G23" s="759">
        <x:v>0.80000000000000004</x:v>
      </x:c>
      <x:c r="H23" s="758"/>
      <x:c r="I23" s="759"/>
      <x:c r="J23" s="758"/>
      <x:c r="K23" s="758"/>
      <x:c r="L23" s="759"/>
      <x:c r="M23" s="758"/>
      <x:c r="N23" s="758"/>
      <x:c r="O23" s="758"/>
      <x:c r="P23" s="758"/>
      <x:c r="Q23" s="758"/>
      <x:c r="R23" s="759"/>
      <x:c r="S23" s="758"/>
      <x:c r="T23" s="759"/>
      <x:c r="U23" s="758"/>
      <x:c r="V23" s="759"/>
      <x:c r="W23" s="758"/>
      <x:c r="X23" s="758"/>
      <x:c r="Y23" s="758"/>
      <x:c r="Z23" s="758"/>
      <x:c r="AA23" s="758"/>
      <x:c r="AB23" s="758"/>
      <x:c r="AC23" s="758"/>
      <x:c r="AD23" s="758"/>
      <x:c r="AE23" s="758"/>
      <x:c r="AF23" s="758"/>
      <x:c r="AG23" s="758"/>
      <x:c r="AH23" s="758"/>
      <x:c r="AI23" s="758"/>
      <x:c r="AJ23" s="758"/>
      <x:c r="AK23" s="758"/>
      <x:c r="AL23" s="631" t="s">
        <x:v>715</x:v>
      </x:c>
      <x:c r="AM23" s="758"/>
      <x:c r="AN23" s="759"/>
      <x:c r="AO23" s="758"/>
      <x:c r="AP23" s="758"/>
      <x:c r="AQ23" s="758"/>
      <x:c r="AR23" s="759"/>
      <x:c r="AS23" s="758"/>
      <x:c r="AT23" s="759"/>
      <x:c r="AU23" s="758"/>
      <x:c r="AV23" s="758"/>
      <x:c r="AW23" s="758"/>
      <x:c r="AX23" s="758"/>
      <x:c r="AY23" s="758"/>
      <x:c r="AZ23" s="758"/>
      <x:c r="BA23" s="759"/>
      <x:c r="BB23" s="758"/>
      <x:c r="BC23" s="758"/>
      <x:c r="BD23" s="758"/>
      <x:c r="BE23" s="758"/>
      <x:c r="BF23" s="758"/>
      <x:c r="BG23" s="758"/>
      <x:c r="BH23" s="758"/>
      <x:c r="BI23" s="758"/>
      <x:c r="BJ23" s="759"/>
      <x:c r="BK23" s="758"/>
      <x:c r="BL23" s="759"/>
      <x:c r="BM23" s="758"/>
      <x:c r="BN23" s="759"/>
      <x:c r="BO23" s="758"/>
      <x:c r="BP23" s="759"/>
      <x:c r="BQ23" s="758"/>
      <x:c r="BR23" s="758"/>
      <x:c r="BS23" s="758"/>
      <x:c r="BT23" s="758"/>
      <x:c r="BU23" s="758"/>
      <x:c r="BV23" s="631" t="s">
        <x:v>715</x:v>
      </x:c>
      <x:c r="BW23" s="758"/>
      <x:c r="BX23" s="758"/>
      <x:c r="BY23" s="759"/>
      <x:c r="BZ23" s="758"/>
      <x:c r="CA23" s="759"/>
      <x:c r="CB23" s="758"/>
      <x:c r="CC23" s="759"/>
      <x:c r="CD23" s="758"/>
      <x:c r="CE23" s="758"/>
      <x:c r="CF23" s="759"/>
      <x:c r="CG23" s="758"/>
      <x:c r="CH23" s="758"/>
      <x:c r="CI23" s="758"/>
      <x:c r="CJ23" s="758"/>
      <x:c r="CK23" s="758"/>
      <x:c r="CL23" s="758"/>
      <x:c r="CM23" s="758"/>
      <x:c r="CN23" s="758"/>
      <x:c r="CO23" s="758"/>
      <x:c r="CP23" s="759"/>
      <x:c r="CQ23" s="758"/>
      <x:c r="CR23" s="759"/>
      <x:c r="CS23" s="758"/>
      <x:c r="CT23" s="758"/>
      <x:c r="CU23" s="758"/>
      <x:c r="CV23" s="758"/>
      <x:c r="CW23" s="758"/>
      <x:c r="CX23" s="758"/>
      <x:c r="CY23" s="631" t="s">
        <x:v>715</x:v>
      </x:c>
      <x:c r="CZ23" s="758"/>
      <x:c r="DA23" s="759"/>
      <x:c r="DB23" s="758"/>
      <x:c r="DC23" s="759"/>
      <x:c r="DD23" s="758"/>
      <x:c r="DE23" s="759"/>
      <x:c r="DF23" s="758"/>
      <x:c r="DG23" s="760"/>
    </x:row>
    <x:row r="24" spans="1:111" s="7" customFormat="1" ht="30" customHeight="1">
      <x:c r="A24" s="631" t="s">
        <x:v>2646</x:v>
      </x:c>
      <x:c r="B24" s="761"/>
      <x:c r="C24" s="759"/>
      <x:c r="D24" s="758"/>
      <x:c r="E24" s="759"/>
      <x:c r="F24" s="758"/>
      <x:c r="G24" s="759"/>
      <x:c r="H24" s="758"/>
      <x:c r="I24" s="759"/>
      <x:c r="J24" s="758"/>
      <x:c r="K24" s="758"/>
      <x:c r="L24" s="759"/>
      <x:c r="M24" s="758"/>
      <x:c r="N24" s="758"/>
      <x:c r="O24" s="758"/>
      <x:c r="P24" s="758"/>
      <x:c r="Q24" s="758"/>
      <x:c r="R24" s="759"/>
      <x:c r="S24" s="758"/>
      <x:c r="T24" s="759"/>
      <x:c r="U24" s="758"/>
      <x:c r="V24" s="759"/>
      <x:c r="W24" s="758"/>
      <x:c r="X24" s="758"/>
      <x:c r="Y24" s="758"/>
      <x:c r="Z24" s="758"/>
      <x:c r="AA24" s="758"/>
      <x:c r="AB24" s="758"/>
      <x:c r="AC24" s="758"/>
      <x:c r="AD24" s="758"/>
      <x:c r="AE24" s="758"/>
      <x:c r="AF24" s="758"/>
      <x:c r="AG24" s="758"/>
      <x:c r="AH24" s="758"/>
      <x:c r="AI24" s="758"/>
      <x:c r="AJ24" s="758"/>
      <x:c r="AK24" s="758"/>
      <x:c r="AL24" s="631" t="s">
        <x:v>2646</x:v>
      </x:c>
      <x:c r="AM24" s="758"/>
      <x:c r="AN24" s="759"/>
      <x:c r="AO24" s="758"/>
      <x:c r="AP24" s="758"/>
      <x:c r="AQ24" s="758"/>
      <x:c r="AR24" s="759"/>
      <x:c r="AS24" s="758"/>
      <x:c r="AT24" s="759"/>
      <x:c r="AU24" s="758"/>
      <x:c r="AV24" s="758"/>
      <x:c r="AW24" s="758"/>
      <x:c r="AX24" s="758"/>
      <x:c r="AY24" s="758"/>
      <x:c r="AZ24" s="758"/>
      <x:c r="BA24" s="759"/>
      <x:c r="BB24" s="758"/>
      <x:c r="BC24" s="758"/>
      <x:c r="BD24" s="758"/>
      <x:c r="BE24" s="758"/>
      <x:c r="BF24" s="758"/>
      <x:c r="BG24" s="758"/>
      <x:c r="BH24" s="758"/>
      <x:c r="BI24" s="758"/>
      <x:c r="BJ24" s="759"/>
      <x:c r="BK24" s="758"/>
      <x:c r="BL24" s="759"/>
      <x:c r="BM24" s="758"/>
      <x:c r="BN24" s="759"/>
      <x:c r="BO24" s="758"/>
      <x:c r="BP24" s="759"/>
      <x:c r="BQ24" s="758"/>
      <x:c r="BR24" s="758"/>
      <x:c r="BS24" s="758"/>
      <x:c r="BT24" s="758"/>
      <x:c r="BU24" s="758"/>
      <x:c r="BV24" s="631" t="s">
        <x:v>2646</x:v>
      </x:c>
      <x:c r="BW24" s="758"/>
      <x:c r="BX24" s="758"/>
      <x:c r="BY24" s="759"/>
      <x:c r="BZ24" s="758"/>
      <x:c r="CA24" s="759"/>
      <x:c r="CB24" s="758"/>
      <x:c r="CC24" s="759"/>
      <x:c r="CD24" s="758"/>
      <x:c r="CE24" s="758"/>
      <x:c r="CF24" s="759"/>
      <x:c r="CG24" s="758"/>
      <x:c r="CH24" s="758"/>
      <x:c r="CI24" s="758"/>
      <x:c r="CJ24" s="758"/>
      <x:c r="CK24" s="758"/>
      <x:c r="CL24" s="758"/>
      <x:c r="CM24" s="758"/>
      <x:c r="CN24" s="758"/>
      <x:c r="CO24" s="758"/>
      <x:c r="CP24" s="759"/>
      <x:c r="CQ24" s="758"/>
      <x:c r="CR24" s="759"/>
      <x:c r="CS24" s="758"/>
      <x:c r="CT24" s="758"/>
      <x:c r="CU24" s="758"/>
      <x:c r="CV24" s="758"/>
      <x:c r="CW24" s="758"/>
      <x:c r="CX24" s="758"/>
      <x:c r="CY24" s="631" t="s">
        <x:v>2646</x:v>
      </x:c>
      <x:c r="CZ24" s="758"/>
      <x:c r="DA24" s="759"/>
      <x:c r="DB24" s="758"/>
      <x:c r="DC24" s="759"/>
      <x:c r="DD24" s="758"/>
      <x:c r="DE24" s="759"/>
      <x:c r="DF24" s="758"/>
      <x:c r="DG24" s="760"/>
    </x:row>
    <x:row r="25" spans="1:111" s="7" customFormat="1" ht="30" customHeight="1">
      <x:c r="A25" s="288" t="s">
        <x:v>1359</x:v>
      </x:c>
      <x:c r="B25" s="297">
        <x:f>B26+B93</x:f>
        <x:v>0</x:v>
      </x:c>
      <x:c r="C25" s="298">
        <x:f t="shared" ref="C25:BN25" si="25">C26+C93</x:f>
        <x:v>0</x:v>
      </x:c>
      <x:c r="D25" s="299">
        <x:f t="shared" si="25"/>
        <x:v>0</x:v>
      </x:c>
      <x:c r="E25" s="298">
        <x:f t="shared" si="25"/>
        <x:v>0</x:v>
      </x:c>
      <x:c r="F25" s="299">
        <x:f t="shared" si="25"/>
        <x:v>0</x:v>
      </x:c>
      <x:c r="G25" s="298">
        <x:f t="shared" si="25"/>
        <x:v>0</x:v>
      </x:c>
      <x:c r="H25" s="299">
        <x:f t="shared" si="25"/>
        <x:v>0</x:v>
      </x:c>
      <x:c r="I25" s="298">
        <x:f t="shared" si="25"/>
        <x:v>0</x:v>
      </x:c>
      <x:c r="J25" s="299">
        <x:f t="shared" si="25"/>
        <x:v>3</x:v>
      </x:c>
      <x:c r="K25" s="299">
        <x:f t="shared" si="25"/>
        <x:v>0</x:v>
      </x:c>
      <x:c r="L25" s="298">
        <x:f t="shared" si="25"/>
        <x:v>0</x:v>
      </x:c>
      <x:c r="M25" s="299">
        <x:f t="shared" si="25"/>
        <x:v>2</x:v>
      </x:c>
      <x:c r="N25" s="299">
        <x:f t="shared" si="25"/>
        <x:v>1</x:v>
      </x:c>
      <x:c r="O25" s="299">
        <x:f t="shared" si="25"/>
        <x:v>16</x:v>
      </x:c>
      <x:c r="P25" s="299">
        <x:f t="shared" si="25"/>
        <x:v>16</x:v>
      </x:c>
      <x:c r="Q25" s="299">
        <x:f t="shared" si="25"/>
        <x:v>0</x:v>
      </x:c>
      <x:c r="R25" s="298">
        <x:f t="shared" si="25"/>
        <x:v>0</x:v>
      </x:c>
      <x:c r="S25" s="299">
        <x:f t="shared" si="25"/>
        <x:v>24</x:v>
      </x:c>
      <x:c r="T25" s="298">
        <x:f t="shared" si="25"/>
        <x:v>368.36000000000001</x:v>
      </x:c>
      <x:c r="U25" s="299">
        <x:f t="shared" si="25"/>
        <x:v>11</x:v>
      </x:c>
      <x:c r="V25" s="298">
        <x:f t="shared" si="25"/>
        <x:v>438</x:v>
      </x:c>
      <x:c r="W25" s="299">
        <x:f t="shared" si="25"/>
        <x:v>2</x:v>
      </x:c>
      <x:c r="X25" s="299">
        <x:f t="shared" si="25"/>
        <x:v>257</x:v>
      </x:c>
      <x:c r="Y25" s="299">
        <x:f t="shared" si="25"/>
        <x:v>24</x:v>
      </x:c>
      <x:c r="Z25" s="299">
        <x:f t="shared" si="25"/>
        <x:v>58</x:v>
      </x:c>
      <x:c r="AA25" s="299">
        <x:f t="shared" si="25"/>
        <x:v>36</x:v>
      </x:c>
      <x:c r="AB25" s="299">
        <x:f t="shared" si="25"/>
        <x:v>16</x:v>
      </x:c>
      <x:c r="AC25" s="299">
        <x:f t="shared" si="25"/>
        <x:v>16</x:v>
      </x:c>
      <x:c r="AD25" s="299">
        <x:f t="shared" si="25"/>
        <x:v>16</x:v>
      </x:c>
      <x:c r="AE25" s="299">
        <x:f t="shared" si="25"/>
        <x:v>2</x:v>
      </x:c>
      <x:c r="AF25" s="299">
        <x:f t="shared" si="25"/>
        <x:v>0</x:v>
      </x:c>
      <x:c r="AG25" s="299">
        <x:f t="shared" si="25"/>
        <x:v>62</x:v>
      </x:c>
      <x:c r="AH25" s="299">
        <x:f t="shared" si="25"/>
        <x:v>0</x:v>
      </x:c>
      <x:c r="AI25" s="299">
        <x:f t="shared" si="25"/>
        <x:v>0</x:v>
      </x:c>
      <x:c r="AJ25" s="299">
        <x:f t="shared" si="25"/>
        <x:v>69</x:v>
      </x:c>
      <x:c r="AK25" s="299">
        <x:f t="shared" si="25"/>
        <x:v>113</x:v>
      </x:c>
      <x:c r="AL25" s="288" t="s">
        <x:v>1359</x:v>
      </x:c>
      <x:c r="AM25" s="299">
        <x:f t="shared" si="25"/>
        <x:v>0</x:v>
      </x:c>
      <x:c r="AN25" s="298">
        <x:f t="shared" si="25"/>
        <x:v>0</x:v>
      </x:c>
      <x:c r="AO25" s="299">
        <x:f t="shared" si="25"/>
        <x:v>0</x:v>
      </x:c>
      <x:c r="AP25" s="299">
        <x:f t="shared" si="25"/>
        <x:v>0</x:v>
      </x:c>
      <x:c r="AQ25" s="299">
        <x:f t="shared" si="25"/>
        <x:v>0</x:v>
      </x:c>
      <x:c r="AR25" s="298">
        <x:f t="shared" si="25"/>
        <x:v>0</x:v>
      </x:c>
      <x:c r="AS25" s="299">
        <x:f t="shared" si="25"/>
        <x:v>0</x:v>
      </x:c>
      <x:c r="AT25" s="298">
        <x:f t="shared" si="25"/>
        <x:v>0</x:v>
      </x:c>
      <x:c r="AU25" s="299">
        <x:f t="shared" si="25"/>
        <x:v>0</x:v>
      </x:c>
      <x:c r="AV25" s="299">
        <x:f t="shared" si="25"/>
        <x:v>0</x:v>
      </x:c>
      <x:c r="AW25" s="299">
        <x:f t="shared" si="25"/>
        <x:v>0</x:v>
      </x:c>
      <x:c r="AX25" s="299">
        <x:f t="shared" si="25"/>
        <x:v>0</x:v>
      </x:c>
      <x:c r="AY25" s="299">
        <x:f t="shared" si="25"/>
        <x:v>0</x:v>
      </x:c>
      <x:c r="AZ25" s="299">
        <x:f t="shared" si="25"/>
        <x:v>0</x:v>
      </x:c>
      <x:c r="BA25" s="298">
        <x:f t="shared" si="25"/>
        <x:v>0</x:v>
      </x:c>
      <x:c r="BB25" s="299">
        <x:f t="shared" si="25"/>
        <x:v>0</x:v>
      </x:c>
      <x:c r="BC25" s="299">
        <x:f t="shared" si="25"/>
        <x:v>0</x:v>
      </x:c>
      <x:c r="BD25" s="299">
        <x:f t="shared" si="25"/>
        <x:v>0</x:v>
      </x:c>
      <x:c r="BE25" s="299">
        <x:f t="shared" si="25"/>
        <x:v>55</x:v>
      </x:c>
      <x:c r="BF25" s="299">
        <x:f t="shared" si="25"/>
        <x:v>170</x:v>
      </x:c>
      <x:c r="BG25" s="299">
        <x:f t="shared" si="25"/>
        <x:v>0</x:v>
      </x:c>
      <x:c r="BH25" s="299">
        <x:f t="shared" si="25"/>
        <x:v>0</x:v>
      </x:c>
      <x:c r="BI25" s="299">
        <x:f t="shared" si="25"/>
        <x:v>0</x:v>
      </x:c>
      <x:c r="BJ25" s="298">
        <x:f t="shared" si="25"/>
        <x:v>0</x:v>
      </x:c>
      <x:c r="BK25" s="299">
        <x:f t="shared" si="25"/>
        <x:v>0</x:v>
      </x:c>
      <x:c r="BL25" s="298">
        <x:f t="shared" si="25"/>
        <x:v>0</x:v>
      </x:c>
      <x:c r="BM25" s="299">
        <x:f t="shared" si="25"/>
        <x:v>0</x:v>
      </x:c>
      <x:c r="BN25" s="298">
        <x:f t="shared" si="25"/>
        <x:v>0</x:v>
      </x:c>
      <x:c r="BO25" s="299">
        <x:f t="shared" ref="BO25:DG25" si="26">BO26+BO93</x:f>
        <x:v>0</x:v>
      </x:c>
      <x:c r="BP25" s="298">
        <x:f t="shared" si="26"/>
        <x:v>0</x:v>
      </x:c>
      <x:c r="BQ25" s="299">
        <x:f t="shared" si="26"/>
        <x:v>0</x:v>
      </x:c>
      <x:c r="BR25" s="299">
        <x:f t="shared" si="26"/>
        <x:v>0</x:v>
      </x:c>
      <x:c r="BS25" s="299">
        <x:f t="shared" si="26"/>
        <x:v>0</x:v>
      </x:c>
      <x:c r="BT25" s="299">
        <x:f t="shared" si="26"/>
        <x:v>0</x:v>
      </x:c>
      <x:c r="BU25" s="299">
        <x:f t="shared" si="26"/>
        <x:v>0</x:v>
      </x:c>
      <x:c r="BV25" s="288" t="s">
        <x:v>1359</x:v>
      </x:c>
      <x:c r="BW25" s="299">
        <x:f t="shared" si="26"/>
        <x:v>0</x:v>
      </x:c>
      <x:c r="BX25" s="299">
        <x:f t="shared" si="26"/>
        <x:v>0</x:v>
      </x:c>
      <x:c r="BY25" s="298">
        <x:f t="shared" si="26"/>
        <x:v>0</x:v>
      </x:c>
      <x:c r="BZ25" s="299">
        <x:f t="shared" si="26"/>
        <x:v>0</x:v>
      </x:c>
      <x:c r="CA25" s="298">
        <x:f t="shared" si="26"/>
        <x:v>0</x:v>
      </x:c>
      <x:c r="CB25" s="299">
        <x:f t="shared" si="26"/>
        <x:v>0</x:v>
      </x:c>
      <x:c r="CC25" s="298">
        <x:f t="shared" si="26"/>
        <x:v>0</x:v>
      </x:c>
      <x:c r="CD25" s="299">
        <x:f t="shared" si="26"/>
        <x:v>0</x:v>
      </x:c>
      <x:c r="CE25" s="299">
        <x:f t="shared" si="26"/>
        <x:v>1</x:v>
      </x:c>
      <x:c r="CF25" s="298">
        <x:f t="shared" si="26"/>
        <x:v>25</x:v>
      </x:c>
      <x:c r="CG25" s="299">
        <x:f t="shared" si="26"/>
        <x:v>1</x:v>
      </x:c>
      <x:c r="CH25" s="299">
        <x:f t="shared" si="26"/>
        <x:v>0</x:v>
      </x:c>
      <x:c r="CI25" s="299">
        <x:f t="shared" si="26"/>
        <x:v>0</x:v>
      </x:c>
      <x:c r="CJ25" s="299">
        <x:f t="shared" si="26"/>
        <x:v>21</x:v>
      </x:c>
      <x:c r="CK25" s="299">
        <x:f t="shared" si="26"/>
        <x:v>0</x:v>
      </x:c>
      <x:c r="CL25" s="299">
        <x:f t="shared" si="26"/>
        <x:v>0</x:v>
      </x:c>
      <x:c r="CM25" s="299">
        <x:f t="shared" si="26"/>
        <x:v>0</x:v>
      </x:c>
      <x:c r="CN25" s="299">
        <x:f t="shared" si="26"/>
        <x:v>0</x:v>
      </x:c>
      <x:c r="CO25" s="299">
        <x:f t="shared" si="26"/>
        <x:v>1</x:v>
      </x:c>
      <x:c r="CP25" s="298">
        <x:f t="shared" si="26"/>
        <x:v>27</x:v>
      </x:c>
      <x:c r="CQ25" s="299">
        <x:f t="shared" si="26"/>
        <x:v>68</x:v>
      </x:c>
      <x:c r="CR25" s="298">
        <x:f t="shared" si="26"/>
        <x:v>4657.1000000000004</x:v>
      </x:c>
      <x:c r="CS25" s="299">
        <x:f t="shared" si="26"/>
        <x:v>184</x:v>
      </x:c>
      <x:c r="CT25" s="299">
        <x:f t="shared" si="26"/>
        <x:v>52</x:v>
      </x:c>
      <x:c r="CU25" s="299">
        <x:f t="shared" si="26"/>
        <x:v>22</x:v>
      </x:c>
      <x:c r="CV25" s="299">
        <x:f t="shared" si="26"/>
        <x:v>18</x:v>
      </x:c>
      <x:c r="CW25" s="299">
        <x:f t="shared" si="26"/>
        <x:v>22</x:v>
      </x:c>
      <x:c r="CX25" s="299">
        <x:f t="shared" si="26"/>
        <x:v>34</x:v>
      </x:c>
      <x:c r="CY25" s="288" t="s">
        <x:v>1359</x:v>
      </x:c>
      <x:c r="CZ25" s="299">
        <x:f t="shared" si="26"/>
        <x:v>1</x:v>
      </x:c>
      <x:c r="DA25" s="298">
        <x:f t="shared" si="26"/>
        <x:v>24.600000000000001</x:v>
      </x:c>
      <x:c r="DB25" s="299">
        <x:f t="shared" si="26"/>
        <x:v>17</x:v>
      </x:c>
      <x:c r="DC25" s="298">
        <x:f t="shared" si="26"/>
        <x:v>1948.9199999999998</x:v>
      </x:c>
      <x:c r="DD25" s="299">
        <x:f t="shared" si="26"/>
        <x:v>17</x:v>
      </x:c>
      <x:c r="DE25" s="298">
        <x:f t="shared" si="26"/>
        <x:v>1948.9199999999998</x:v>
      </x:c>
      <x:c r="DF25" s="299">
        <x:f t="shared" si="26"/>
        <x:v>0</x:v>
      </x:c>
      <x:c r="DG25" s="300">
        <x:f t="shared" si="26"/>
        <x:v>0</x:v>
      </x:c>
    </x:row>
    <x:row r="26" spans="1:111" s="7" customFormat="1" ht="30" customHeight="1">
      <x:c r="A26" s="288" t="s">
        <x:v>675</x:v>
      </x:c>
      <x:c r="B26" s="297">
        <x:f>SUM(B27:B92)</x:f>
        <x:v>0</x:v>
      </x:c>
      <x:c r="C26" s="298">
        <x:f t="shared" ref="C26:BN26" si="27">SUM(C27:C92)</x:f>
        <x:v>0</x:v>
      </x:c>
      <x:c r="D26" s="299">
        <x:f t="shared" si="27"/>
        <x:v>0</x:v>
      </x:c>
      <x:c r="E26" s="298">
        <x:f t="shared" si="27"/>
        <x:v>0</x:v>
      </x:c>
      <x:c r="F26" s="299">
        <x:f t="shared" si="27"/>
        <x:v>0</x:v>
      </x:c>
      <x:c r="G26" s="298">
        <x:f t="shared" si="27"/>
        <x:v>0</x:v>
      </x:c>
      <x:c r="H26" s="299">
        <x:f t="shared" si="27"/>
        <x:v>0</x:v>
      </x:c>
      <x:c r="I26" s="298">
        <x:f t="shared" si="27"/>
        <x:v>0</x:v>
      </x:c>
      <x:c r="J26" s="299">
        <x:f t="shared" si="27"/>
        <x:v>3</x:v>
      </x:c>
      <x:c r="K26" s="299">
        <x:f t="shared" si="27"/>
        <x:v>0</x:v>
      </x:c>
      <x:c r="L26" s="298">
        <x:f t="shared" si="27"/>
        <x:v>0</x:v>
      </x:c>
      <x:c r="M26" s="299">
        <x:f t="shared" si="27"/>
        <x:v>2</x:v>
      </x:c>
      <x:c r="N26" s="299">
        <x:f t="shared" si="27"/>
        <x:v>1</x:v>
      </x:c>
      <x:c r="O26" s="299">
        <x:f t="shared" si="27"/>
        <x:v>16</x:v>
      </x:c>
      <x:c r="P26" s="299">
        <x:f t="shared" si="27"/>
        <x:v>16</x:v>
      </x:c>
      <x:c r="Q26" s="299">
        <x:f t="shared" si="27"/>
        <x:v>0</x:v>
      </x:c>
      <x:c r="R26" s="298">
        <x:f t="shared" si="27"/>
        <x:v>0</x:v>
      </x:c>
      <x:c r="S26" s="299">
        <x:f t="shared" si="27"/>
        <x:v>24</x:v>
      </x:c>
      <x:c r="T26" s="298">
        <x:f t="shared" si="27"/>
        <x:v>368.36000000000001</x:v>
      </x:c>
      <x:c r="U26" s="299">
        <x:f t="shared" si="27"/>
        <x:v>11</x:v>
      </x:c>
      <x:c r="V26" s="298">
        <x:f t="shared" si="27"/>
        <x:v>438</x:v>
      </x:c>
      <x:c r="W26" s="299">
        <x:f t="shared" si="27"/>
        <x:v>2</x:v>
      </x:c>
      <x:c r="X26" s="299">
        <x:f t="shared" si="27"/>
        <x:v>257</x:v>
      </x:c>
      <x:c r="Y26" s="299">
        <x:f t="shared" si="27"/>
        <x:v>24</x:v>
      </x:c>
      <x:c r="Z26" s="299">
        <x:f t="shared" si="27"/>
        <x:v>58</x:v>
      </x:c>
      <x:c r="AA26" s="299">
        <x:f t="shared" si="27"/>
        <x:v>36</x:v>
      </x:c>
      <x:c r="AB26" s="299">
        <x:f t="shared" si="27"/>
        <x:v>16</x:v>
      </x:c>
      <x:c r="AC26" s="299">
        <x:f t="shared" si="27"/>
        <x:v>16</x:v>
      </x:c>
      <x:c r="AD26" s="299">
        <x:f t="shared" si="27"/>
        <x:v>16</x:v>
      </x:c>
      <x:c r="AE26" s="299">
        <x:f t="shared" si="27"/>
        <x:v>2</x:v>
      </x:c>
      <x:c r="AF26" s="299">
        <x:f t="shared" si="27"/>
        <x:v>0</x:v>
      </x:c>
      <x:c r="AG26" s="299">
        <x:f t="shared" si="27"/>
        <x:v>62</x:v>
      </x:c>
      <x:c r="AH26" s="299">
        <x:f t="shared" si="27"/>
        <x:v>0</x:v>
      </x:c>
      <x:c r="AI26" s="299">
        <x:f t="shared" si="27"/>
        <x:v>0</x:v>
      </x:c>
      <x:c r="AJ26" s="299">
        <x:f t="shared" si="27"/>
        <x:v>69</x:v>
      </x:c>
      <x:c r="AK26" s="299">
        <x:f t="shared" si="27"/>
        <x:v>113</x:v>
      </x:c>
      <x:c r="AL26" s="288" t="s">
        <x:v>675</x:v>
      </x:c>
      <x:c r="AM26" s="299">
        <x:f t="shared" si="27"/>
        <x:v>0</x:v>
      </x:c>
      <x:c r="AN26" s="298">
        <x:f t="shared" si="27"/>
        <x:v>0</x:v>
      </x:c>
      <x:c r="AO26" s="299">
        <x:f t="shared" si="27"/>
        <x:v>0</x:v>
      </x:c>
      <x:c r="AP26" s="299">
        <x:f t="shared" si="27"/>
        <x:v>0</x:v>
      </x:c>
      <x:c r="AQ26" s="299">
        <x:f t="shared" si="27"/>
        <x:v>0</x:v>
      </x:c>
      <x:c r="AR26" s="298">
        <x:f t="shared" si="27"/>
        <x:v>0</x:v>
      </x:c>
      <x:c r="AS26" s="299">
        <x:f t="shared" si="27"/>
        <x:v>0</x:v>
      </x:c>
      <x:c r="AT26" s="298">
        <x:f t="shared" si="27"/>
        <x:v>0</x:v>
      </x:c>
      <x:c r="AU26" s="299">
        <x:f t="shared" si="27"/>
        <x:v>0</x:v>
      </x:c>
      <x:c r="AV26" s="299">
        <x:f t="shared" si="27"/>
        <x:v>0</x:v>
      </x:c>
      <x:c r="AW26" s="299">
        <x:f t="shared" si="27"/>
        <x:v>0</x:v>
      </x:c>
      <x:c r="AX26" s="299">
        <x:f t="shared" si="27"/>
        <x:v>0</x:v>
      </x:c>
      <x:c r="AY26" s="299">
        <x:f t="shared" si="27"/>
        <x:v>0</x:v>
      </x:c>
      <x:c r="AZ26" s="299">
        <x:f t="shared" si="27"/>
        <x:v>0</x:v>
      </x:c>
      <x:c r="BA26" s="298">
        <x:f t="shared" si="27"/>
        <x:v>0</x:v>
      </x:c>
      <x:c r="BB26" s="299">
        <x:f t="shared" si="27"/>
        <x:v>0</x:v>
      </x:c>
      <x:c r="BC26" s="299">
        <x:f t="shared" si="27"/>
        <x:v>0</x:v>
      </x:c>
      <x:c r="BD26" s="299">
        <x:f t="shared" si="27"/>
        <x:v>0</x:v>
      </x:c>
      <x:c r="BE26" s="299">
        <x:f t="shared" si="27"/>
        <x:v>55</x:v>
      </x:c>
      <x:c r="BF26" s="299">
        <x:f t="shared" si="27"/>
        <x:v>170</x:v>
      </x:c>
      <x:c r="BG26" s="299">
        <x:f t="shared" si="27"/>
        <x:v>0</x:v>
      </x:c>
      <x:c r="BH26" s="299">
        <x:f t="shared" si="27"/>
        <x:v>0</x:v>
      </x:c>
      <x:c r="BI26" s="299">
        <x:f t="shared" si="27"/>
        <x:v>0</x:v>
      </x:c>
      <x:c r="BJ26" s="298">
        <x:f t="shared" si="27"/>
        <x:v>0</x:v>
      </x:c>
      <x:c r="BK26" s="299">
        <x:f t="shared" si="27"/>
        <x:v>0</x:v>
      </x:c>
      <x:c r="BL26" s="298">
        <x:f t="shared" si="27"/>
        <x:v>0</x:v>
      </x:c>
      <x:c r="BM26" s="299">
        <x:f t="shared" si="27"/>
        <x:v>0</x:v>
      </x:c>
      <x:c r="BN26" s="298">
        <x:f t="shared" si="27"/>
        <x:v>0</x:v>
      </x:c>
      <x:c r="BO26" s="299">
        <x:f t="shared" ref="BO26:DG26" si="28">SUM(BO27:BO92)</x:f>
        <x:v>0</x:v>
      </x:c>
      <x:c r="BP26" s="298">
        <x:f t="shared" si="28"/>
        <x:v>0</x:v>
      </x:c>
      <x:c r="BQ26" s="299">
        <x:f t="shared" si="28"/>
        <x:v>0</x:v>
      </x:c>
      <x:c r="BR26" s="299">
        <x:f t="shared" si="28"/>
        <x:v>0</x:v>
      </x:c>
      <x:c r="BS26" s="299">
        <x:f t="shared" si="28"/>
        <x:v>0</x:v>
      </x:c>
      <x:c r="BT26" s="299">
        <x:f t="shared" si="28"/>
        <x:v>0</x:v>
      </x:c>
      <x:c r="BU26" s="299">
        <x:f t="shared" si="28"/>
        <x:v>0</x:v>
      </x:c>
      <x:c r="BV26" s="288" t="s">
        <x:v>675</x:v>
      </x:c>
      <x:c r="BW26" s="299">
        <x:f t="shared" si="28"/>
        <x:v>0</x:v>
      </x:c>
      <x:c r="BX26" s="299">
        <x:f t="shared" si="28"/>
        <x:v>0</x:v>
      </x:c>
      <x:c r="BY26" s="298">
        <x:f t="shared" si="28"/>
        <x:v>0</x:v>
      </x:c>
      <x:c r="BZ26" s="299">
        <x:f t="shared" si="28"/>
        <x:v>0</x:v>
      </x:c>
      <x:c r="CA26" s="298">
        <x:f t="shared" si="28"/>
        <x:v>0</x:v>
      </x:c>
      <x:c r="CB26" s="299">
        <x:f t="shared" si="28"/>
        <x:v>0</x:v>
      </x:c>
      <x:c r="CC26" s="298">
        <x:f t="shared" si="28"/>
        <x:v>0</x:v>
      </x:c>
      <x:c r="CD26" s="299">
        <x:f t="shared" si="28"/>
        <x:v>0</x:v>
      </x:c>
      <x:c r="CE26" s="299">
        <x:f t="shared" si="28"/>
        <x:v>1</x:v>
      </x:c>
      <x:c r="CF26" s="298">
        <x:f t="shared" si="28"/>
        <x:v>25</x:v>
      </x:c>
      <x:c r="CG26" s="299">
        <x:f t="shared" si="28"/>
        <x:v>1</x:v>
      </x:c>
      <x:c r="CH26" s="299">
        <x:f t="shared" si="28"/>
        <x:v>0</x:v>
      </x:c>
      <x:c r="CI26" s="299">
        <x:f t="shared" si="28"/>
        <x:v>0</x:v>
      </x:c>
      <x:c r="CJ26" s="299">
        <x:f t="shared" si="28"/>
        <x:v>21</x:v>
      </x:c>
      <x:c r="CK26" s="299">
        <x:f t="shared" si="28"/>
        <x:v>0</x:v>
      </x:c>
      <x:c r="CL26" s="299">
        <x:f t="shared" si="28"/>
        <x:v>0</x:v>
      </x:c>
      <x:c r="CM26" s="299">
        <x:f t="shared" si="28"/>
        <x:v>0</x:v>
      </x:c>
      <x:c r="CN26" s="299">
        <x:f t="shared" si="28"/>
        <x:v>0</x:v>
      </x:c>
      <x:c r="CO26" s="299">
        <x:f t="shared" si="28"/>
        <x:v>1</x:v>
      </x:c>
      <x:c r="CP26" s="298">
        <x:f t="shared" si="28"/>
        <x:v>27</x:v>
      </x:c>
      <x:c r="CQ26" s="299">
        <x:f t="shared" si="28"/>
        <x:v>68</x:v>
      </x:c>
      <x:c r="CR26" s="298">
        <x:f t="shared" si="28"/>
        <x:v>4657.1000000000004</x:v>
      </x:c>
      <x:c r="CS26" s="299">
        <x:f t="shared" si="28"/>
        <x:v>184</x:v>
      </x:c>
      <x:c r="CT26" s="299">
        <x:f t="shared" si="28"/>
        <x:v>52</x:v>
      </x:c>
      <x:c r="CU26" s="299">
        <x:f t="shared" si="28"/>
        <x:v>22</x:v>
      </x:c>
      <x:c r="CV26" s="299">
        <x:f t="shared" si="28"/>
        <x:v>18</x:v>
      </x:c>
      <x:c r="CW26" s="299">
        <x:f t="shared" si="28"/>
        <x:v>22</x:v>
      </x:c>
      <x:c r="CX26" s="299">
        <x:f t="shared" si="28"/>
        <x:v>34</x:v>
      </x:c>
      <x:c r="CY26" s="288" t="s">
        <x:v>675</x:v>
      </x:c>
      <x:c r="CZ26" s="299">
        <x:f t="shared" si="28"/>
        <x:v>1</x:v>
      </x:c>
      <x:c r="DA26" s="298">
        <x:f t="shared" si="28"/>
        <x:v>24.600000000000001</x:v>
      </x:c>
      <x:c r="DB26" s="299">
        <x:f t="shared" si="28"/>
        <x:v>17</x:v>
      </x:c>
      <x:c r="DC26" s="298">
        <x:f t="shared" si="28"/>
        <x:v>1948.9199999999998</x:v>
      </x:c>
      <x:c r="DD26" s="299">
        <x:f t="shared" si="28"/>
        <x:v>17</x:v>
      </x:c>
      <x:c r="DE26" s="298">
        <x:f t="shared" si="28"/>
        <x:v>1948.9199999999998</x:v>
      </x:c>
      <x:c r="DF26" s="299">
        <x:f t="shared" si="28"/>
        <x:v>0</x:v>
      </x:c>
      <x:c r="DG26" s="300">
        <x:f t="shared" si="28"/>
        <x:v>0</x:v>
      </x:c>
    </x:row>
    <x:row r="27" spans="1:111" s="7" customFormat="1" ht="30" customHeight="1">
      <x:c r="A27" s="631" t="s">
        <x:v>957</x:v>
      </x:c>
      <x:c r="B27" s="761"/>
      <x:c r="C27" s="759"/>
      <x:c r="D27" s="758"/>
      <x:c r="E27" s="759"/>
      <x:c r="F27" s="758"/>
      <x:c r="G27" s="759"/>
      <x:c r="H27" s="758"/>
      <x:c r="I27" s="759"/>
      <x:c r="J27" s="758"/>
      <x:c r="K27" s="758"/>
      <x:c r="L27" s="759"/>
      <x:c r="M27" s="758"/>
      <x:c r="N27" s="758"/>
      <x:c r="O27" s="758"/>
      <x:c r="P27" s="758"/>
      <x:c r="Q27" s="758"/>
      <x:c r="R27" s="759"/>
      <x:c r="S27" s="758">
        <x:v>1</x:v>
      </x:c>
      <x:c r="T27" s="759">
        <x:v>19</x:v>
      </x:c>
      <x:c r="U27" s="758"/>
      <x:c r="V27" s="759"/>
      <x:c r="W27" s="758"/>
      <x:c r="X27" s="758">
        <x:v>2</x:v>
      </x:c>
      <x:c r="Y27" s="758"/>
      <x:c r="Z27" s="758"/>
      <x:c r="AA27" s="758">
        <x:v>1</x:v>
      </x:c>
      <x:c r="AB27" s="758"/>
      <x:c r="AC27" s="758"/>
      <x:c r="AD27" s="758">
        <x:v>1</x:v>
      </x:c>
      <x:c r="AE27" s="758"/>
      <x:c r="AF27" s="758"/>
      <x:c r="AG27" s="758">
        <x:v>1</x:v>
      </x:c>
      <x:c r="AH27" s="758"/>
      <x:c r="AI27" s="758"/>
      <x:c r="AJ27" s="758"/>
      <x:c r="AK27" s="758"/>
      <x:c r="AL27" s="631" t="s">
        <x:v>957</x:v>
      </x:c>
      <x:c r="AM27" s="758"/>
      <x:c r="AN27" s="759"/>
      <x:c r="AO27" s="758"/>
      <x:c r="AP27" s="758"/>
      <x:c r="AQ27" s="758"/>
      <x:c r="AR27" s="759"/>
      <x:c r="AS27" s="758"/>
      <x:c r="AT27" s="759"/>
      <x:c r="AU27" s="758"/>
      <x:c r="AV27" s="758"/>
      <x:c r="AW27" s="758"/>
      <x:c r="AX27" s="758"/>
      <x:c r="AY27" s="758"/>
      <x:c r="AZ27" s="758"/>
      <x:c r="BA27" s="759"/>
      <x:c r="BB27" s="758"/>
      <x:c r="BC27" s="758"/>
      <x:c r="BD27" s="758"/>
      <x:c r="BE27" s="758">
        <x:v>1</x:v>
      </x:c>
      <x:c r="BF27" s="758">
        <x:v>2</x:v>
      </x:c>
      <x:c r="BG27" s="758"/>
      <x:c r="BH27" s="758"/>
      <x:c r="BI27" s="758"/>
      <x:c r="BJ27" s="759"/>
      <x:c r="BK27" s="758"/>
      <x:c r="BL27" s="759"/>
      <x:c r="BM27" s="758"/>
      <x:c r="BN27" s="759"/>
      <x:c r="BO27" s="758"/>
      <x:c r="BP27" s="759"/>
      <x:c r="BQ27" s="758"/>
      <x:c r="BR27" s="758"/>
      <x:c r="BS27" s="758"/>
      <x:c r="BT27" s="758"/>
      <x:c r="BU27" s="758"/>
      <x:c r="BV27" s="631" t="s">
        <x:v>957</x:v>
      </x:c>
      <x:c r="BW27" s="758"/>
      <x:c r="BX27" s="758"/>
      <x:c r="BY27" s="759"/>
      <x:c r="BZ27" s="758"/>
      <x:c r="CA27" s="759"/>
      <x:c r="CB27" s="758"/>
      <x:c r="CC27" s="759"/>
      <x:c r="CD27" s="758"/>
      <x:c r="CE27" s="758"/>
      <x:c r="CF27" s="759"/>
      <x:c r="CG27" s="758"/>
      <x:c r="CH27" s="758"/>
      <x:c r="CI27" s="758"/>
      <x:c r="CJ27" s="758"/>
      <x:c r="CK27" s="758"/>
      <x:c r="CL27" s="758"/>
      <x:c r="CM27" s="758"/>
      <x:c r="CN27" s="758"/>
      <x:c r="CO27" s="758"/>
      <x:c r="CP27" s="759"/>
      <x:c r="CQ27" s="758">
        <x:v>1</x:v>
      </x:c>
      <x:c r="CR27" s="759">
        <x:v>102.59999999999999</x:v>
      </x:c>
      <x:c r="CS27" s="758"/>
      <x:c r="CT27" s="758">
        <x:v>1</x:v>
      </x:c>
      <x:c r="CU27" s="758"/>
      <x:c r="CV27" s="758"/>
      <x:c r="CW27" s="758"/>
      <x:c r="CX27" s="758"/>
      <x:c r="CY27" s="631" t="s">
        <x:v>957</x:v>
      </x:c>
      <x:c r="CZ27" s="758"/>
      <x:c r="DA27" s="759"/>
      <x:c r="DB27" s="758">
        <x:v>1</x:v>
      </x:c>
      <x:c r="DC27" s="759">
        <x:v>262.60000000000002</x:v>
      </x:c>
      <x:c r="DD27" s="758">
        <x:v>1</x:v>
      </x:c>
      <x:c r="DE27" s="759">
        <x:v>262.60000000000002</x:v>
      </x:c>
      <x:c r="DF27" s="758"/>
      <x:c r="DG27" s="760"/>
    </x:row>
    <x:row r="28" spans="1:111" s="7" customFormat="1" ht="30" customHeight="1">
      <x:c r="A28" s="631" t="s">
        <x:v>926</x:v>
      </x:c>
      <x:c r="B28" s="761"/>
      <x:c r="C28" s="759"/>
      <x:c r="D28" s="758"/>
      <x:c r="E28" s="759"/>
      <x:c r="F28" s="758"/>
      <x:c r="G28" s="759"/>
      <x:c r="H28" s="758"/>
      <x:c r="I28" s="759"/>
      <x:c r="J28" s="758"/>
      <x:c r="K28" s="758"/>
      <x:c r="L28" s="759"/>
      <x:c r="M28" s="758"/>
      <x:c r="N28" s="758"/>
      <x:c r="O28" s="758"/>
      <x:c r="P28" s="758"/>
      <x:c r="Q28" s="758"/>
      <x:c r="R28" s="759"/>
      <x:c r="S28" s="758"/>
      <x:c r="T28" s="759"/>
      <x:c r="U28" s="758"/>
      <x:c r="V28" s="759"/>
      <x:c r="W28" s="758"/>
      <x:c r="X28" s="758">
        <x:v>3</x:v>
      </x:c>
      <x:c r="Y28" s="758"/>
      <x:c r="Z28" s="758"/>
      <x:c r="AA28" s="758"/>
      <x:c r="AB28" s="758">
        <x:v>1</x:v>
      </x:c>
      <x:c r="AC28" s="758"/>
      <x:c r="AD28" s="758">
        <x:v>1</x:v>
      </x:c>
      <x:c r="AE28" s="758"/>
      <x:c r="AF28" s="758"/>
      <x:c r="AG28" s="758">
        <x:v>1</x:v>
      </x:c>
      <x:c r="AH28" s="758"/>
      <x:c r="AI28" s="758"/>
      <x:c r="AJ28" s="758"/>
      <x:c r="AK28" s="758"/>
      <x:c r="AL28" s="631" t="s">
        <x:v>926</x:v>
      </x:c>
      <x:c r="AM28" s="758"/>
      <x:c r="AN28" s="759"/>
      <x:c r="AO28" s="758"/>
      <x:c r="AP28" s="758"/>
      <x:c r="AQ28" s="758"/>
      <x:c r="AR28" s="759"/>
      <x:c r="AS28" s="758"/>
      <x:c r="AT28" s="759"/>
      <x:c r="AU28" s="758"/>
      <x:c r="AV28" s="758"/>
      <x:c r="AW28" s="758"/>
      <x:c r="AX28" s="758"/>
      <x:c r="AY28" s="758"/>
      <x:c r="AZ28" s="758"/>
      <x:c r="BA28" s="759"/>
      <x:c r="BB28" s="758"/>
      <x:c r="BC28" s="758"/>
      <x:c r="BD28" s="758"/>
      <x:c r="BE28" s="758">
        <x:v>1</x:v>
      </x:c>
      <x:c r="BF28" s="758">
        <x:v>4</x:v>
      </x:c>
      <x:c r="BG28" s="758"/>
      <x:c r="BH28" s="758"/>
      <x:c r="BI28" s="758"/>
      <x:c r="BJ28" s="759"/>
      <x:c r="BK28" s="758"/>
      <x:c r="BL28" s="759"/>
      <x:c r="BM28" s="758"/>
      <x:c r="BN28" s="759"/>
      <x:c r="BO28" s="758"/>
      <x:c r="BP28" s="759"/>
      <x:c r="BQ28" s="758"/>
      <x:c r="BR28" s="758"/>
      <x:c r="BS28" s="758"/>
      <x:c r="BT28" s="758"/>
      <x:c r="BU28" s="758"/>
      <x:c r="BV28" s="631" t="s">
        <x:v>926</x:v>
      </x:c>
      <x:c r="BW28" s="758"/>
      <x:c r="BX28" s="758"/>
      <x:c r="BY28" s="759"/>
      <x:c r="BZ28" s="758"/>
      <x:c r="CA28" s="759"/>
      <x:c r="CB28" s="758"/>
      <x:c r="CC28" s="759"/>
      <x:c r="CD28" s="758"/>
      <x:c r="CE28" s="758"/>
      <x:c r="CF28" s="759"/>
      <x:c r="CG28" s="758"/>
      <x:c r="CH28" s="758"/>
      <x:c r="CI28" s="758"/>
      <x:c r="CJ28" s="758"/>
      <x:c r="CK28" s="758"/>
      <x:c r="CL28" s="758"/>
      <x:c r="CM28" s="758"/>
      <x:c r="CN28" s="758"/>
      <x:c r="CO28" s="758"/>
      <x:c r="CP28" s="759"/>
      <x:c r="CQ28" s="758">
        <x:v>1</x:v>
      </x:c>
      <x:c r="CR28" s="759">
        <x:v>37.899999999999999</x:v>
      </x:c>
      <x:c r="CS28" s="758"/>
      <x:c r="CT28" s="758">
        <x:v>1</x:v>
      </x:c>
      <x:c r="CU28" s="758"/>
      <x:c r="CV28" s="758"/>
      <x:c r="CW28" s="758"/>
      <x:c r="CX28" s="758"/>
      <x:c r="CY28" s="631" t="s">
        <x:v>926</x:v>
      </x:c>
      <x:c r="CZ28" s="758"/>
      <x:c r="DA28" s="759"/>
      <x:c r="DB28" s="758"/>
      <x:c r="DC28" s="759"/>
      <x:c r="DD28" s="758"/>
      <x:c r="DE28" s="759"/>
      <x:c r="DF28" s="758"/>
      <x:c r="DG28" s="760"/>
    </x:row>
    <x:row r="29" spans="1:111" s="7" customFormat="1" ht="30" customHeight="1">
      <x:c r="A29" s="631" t="s">
        <x:v>399</x:v>
      </x:c>
      <x:c r="B29" s="761"/>
      <x:c r="C29" s="759"/>
      <x:c r="D29" s="758"/>
      <x:c r="E29" s="759"/>
      <x:c r="F29" s="758"/>
      <x:c r="G29" s="759"/>
      <x:c r="H29" s="758"/>
      <x:c r="I29" s="759"/>
      <x:c r="J29" s="758">
        <x:v>1</x:v>
      </x:c>
      <x:c r="K29" s="758"/>
      <x:c r="L29" s="759"/>
      <x:c r="M29" s="758"/>
      <x:c r="N29" s="758"/>
      <x:c r="O29" s="758"/>
      <x:c r="P29" s="758"/>
      <x:c r="Q29" s="758"/>
      <x:c r="R29" s="759"/>
      <x:c r="S29" s="758"/>
      <x:c r="T29" s="759"/>
      <x:c r="U29" s="758">
        <x:v>1</x:v>
      </x:c>
      <x:c r="V29" s="759">
        <x:v>62</x:v>
      </x:c>
      <x:c r="W29" s="758"/>
      <x:c r="X29" s="758">
        <x:v>4</x:v>
      </x:c>
      <x:c r="Y29" s="758"/>
      <x:c r="Z29" s="758"/>
      <x:c r="AA29" s="758">
        <x:v>1</x:v>
      </x:c>
      <x:c r="AB29" s="758"/>
      <x:c r="AC29" s="758"/>
      <x:c r="AD29" s="758"/>
      <x:c r="AE29" s="758"/>
      <x:c r="AF29" s="758"/>
      <x:c r="AG29" s="758">
        <x:v>1</x:v>
      </x:c>
      <x:c r="AH29" s="758"/>
      <x:c r="AI29" s="758"/>
      <x:c r="AJ29" s="758">
        <x:v>1</x:v>
      </x:c>
      <x:c r="AK29" s="758">
        <x:v>2</x:v>
      </x:c>
      <x:c r="AL29" s="631" t="s">
        <x:v>399</x:v>
      </x:c>
      <x:c r="AM29" s="758"/>
      <x:c r="AN29" s="759"/>
      <x:c r="AO29" s="758"/>
      <x:c r="AP29" s="758"/>
      <x:c r="AQ29" s="758"/>
      <x:c r="AR29" s="759"/>
      <x:c r="AS29" s="758"/>
      <x:c r="AT29" s="759"/>
      <x:c r="AU29" s="758"/>
      <x:c r="AV29" s="758"/>
      <x:c r="AW29" s="758"/>
      <x:c r="AX29" s="758"/>
      <x:c r="AY29" s="758"/>
      <x:c r="AZ29" s="758"/>
      <x:c r="BA29" s="759"/>
      <x:c r="BB29" s="758"/>
      <x:c r="BC29" s="758"/>
      <x:c r="BD29" s="758"/>
      <x:c r="BE29" s="758">
        <x:v>1</x:v>
      </x:c>
      <x:c r="BF29" s="758">
        <x:v>4</x:v>
      </x:c>
      <x:c r="BG29" s="758"/>
      <x:c r="BH29" s="758"/>
      <x:c r="BI29" s="758"/>
      <x:c r="BJ29" s="759"/>
      <x:c r="BK29" s="758"/>
      <x:c r="BL29" s="759"/>
      <x:c r="BM29" s="758"/>
      <x:c r="BN29" s="759"/>
      <x:c r="BO29" s="758"/>
      <x:c r="BP29" s="759"/>
      <x:c r="BQ29" s="758"/>
      <x:c r="BR29" s="758"/>
      <x:c r="BS29" s="758"/>
      <x:c r="BT29" s="758"/>
      <x:c r="BU29" s="758"/>
      <x:c r="BV29" s="631" t="s">
        <x:v>399</x:v>
      </x:c>
      <x:c r="BW29" s="758"/>
      <x:c r="BX29" s="758"/>
      <x:c r="BY29" s="759"/>
      <x:c r="BZ29" s="758"/>
      <x:c r="CA29" s="759"/>
      <x:c r="CB29" s="758"/>
      <x:c r="CC29" s="759"/>
      <x:c r="CD29" s="758"/>
      <x:c r="CE29" s="758"/>
      <x:c r="CF29" s="759"/>
      <x:c r="CG29" s="758"/>
      <x:c r="CH29" s="758"/>
      <x:c r="CI29" s="758"/>
      <x:c r="CJ29" s="758">
        <x:v>1</x:v>
      </x:c>
      <x:c r="CK29" s="758"/>
      <x:c r="CL29" s="758"/>
      <x:c r="CM29" s="758"/>
      <x:c r="CN29" s="758"/>
      <x:c r="CO29" s="758">
        <x:v>1</x:v>
      </x:c>
      <x:c r="CP29" s="759">
        <x:v>27</x:v>
      </x:c>
      <x:c r="CQ29" s="758">
        <x:v>1</x:v>
      </x:c>
      <x:c r="CR29" s="759">
        <x:v>70</x:v>
      </x:c>
      <x:c r="CS29" s="758"/>
      <x:c r="CT29" s="758"/>
      <x:c r="CU29" s="758"/>
      <x:c r="CV29" s="758">
        <x:v>1</x:v>
      </x:c>
      <x:c r="CW29" s="758"/>
      <x:c r="CX29" s="758"/>
      <x:c r="CY29" s="631" t="s">
        <x:v>399</x:v>
      </x:c>
      <x:c r="CZ29" s="758"/>
      <x:c r="DA29" s="759"/>
      <x:c r="DB29" s="758">
        <x:v>1</x:v>
      </x:c>
      <x:c r="DC29" s="759">
        <x:v>61.609999999999999</x:v>
      </x:c>
      <x:c r="DD29" s="758">
        <x:v>1</x:v>
      </x:c>
      <x:c r="DE29" s="759">
        <x:v>61.609999999999999</x:v>
      </x:c>
      <x:c r="DF29" s="758"/>
      <x:c r="DG29" s="760"/>
    </x:row>
    <x:row r="30" spans="1:111" s="7" customFormat="1" ht="30" customHeight="1">
      <x:c r="A30" s="631" t="s">
        <x:v>919</x:v>
      </x:c>
      <x:c r="B30" s="761"/>
      <x:c r="C30" s="759"/>
      <x:c r="D30" s="758"/>
      <x:c r="E30" s="759"/>
      <x:c r="F30" s="758"/>
      <x:c r="G30" s="759"/>
      <x:c r="H30" s="758"/>
      <x:c r="I30" s="759"/>
      <x:c r="J30" s="758"/>
      <x:c r="K30" s="758"/>
      <x:c r="L30" s="759"/>
      <x:c r="M30" s="758"/>
      <x:c r="N30" s="758"/>
      <x:c r="O30" s="758"/>
      <x:c r="P30" s="758"/>
      <x:c r="Q30" s="758"/>
      <x:c r="R30" s="759"/>
      <x:c r="S30" s="758"/>
      <x:c r="T30" s="759"/>
      <x:c r="U30" s="758"/>
      <x:c r="V30" s="759"/>
      <x:c r="W30" s="758"/>
      <x:c r="X30" s="758">
        <x:v>6</x:v>
      </x:c>
      <x:c r="Y30" s="758"/>
      <x:c r="Z30" s="758"/>
      <x:c r="AA30" s="758"/>
      <x:c r="AB30" s="758">
        <x:v>1</x:v>
      </x:c>
      <x:c r="AC30" s="758">
        <x:v>1</x:v>
      </x:c>
      <x:c r="AD30" s="758"/>
      <x:c r="AE30" s="758"/>
      <x:c r="AF30" s="758"/>
      <x:c r="AG30" s="758">
        <x:v>1</x:v>
      </x:c>
      <x:c r="AH30" s="758"/>
      <x:c r="AI30" s="758"/>
      <x:c r="AJ30" s="758">
        <x:v>2</x:v>
      </x:c>
      <x:c r="AK30" s="758">
        <x:v>3</x:v>
      </x:c>
      <x:c r="AL30" s="631" t="s">
        <x:v>919</x:v>
      </x:c>
      <x:c r="AM30" s="758"/>
      <x:c r="AN30" s="759"/>
      <x:c r="AO30" s="758"/>
      <x:c r="AP30" s="758"/>
      <x:c r="AQ30" s="758"/>
      <x:c r="AR30" s="759"/>
      <x:c r="AS30" s="758"/>
      <x:c r="AT30" s="759"/>
      <x:c r="AU30" s="758"/>
      <x:c r="AV30" s="758"/>
      <x:c r="AW30" s="758"/>
      <x:c r="AX30" s="758"/>
      <x:c r="AY30" s="758"/>
      <x:c r="AZ30" s="758"/>
      <x:c r="BA30" s="759"/>
      <x:c r="BB30" s="758"/>
      <x:c r="BC30" s="758"/>
      <x:c r="BD30" s="758"/>
      <x:c r="BE30" s="758">
        <x:v>1</x:v>
      </x:c>
      <x:c r="BF30" s="758">
        <x:v>5</x:v>
      </x:c>
      <x:c r="BG30" s="758"/>
      <x:c r="BH30" s="758"/>
      <x:c r="BI30" s="758"/>
      <x:c r="BJ30" s="759"/>
      <x:c r="BK30" s="758"/>
      <x:c r="BL30" s="759"/>
      <x:c r="BM30" s="758"/>
      <x:c r="BN30" s="759"/>
      <x:c r="BO30" s="758"/>
      <x:c r="BP30" s="759"/>
      <x:c r="BQ30" s="758"/>
      <x:c r="BR30" s="758"/>
      <x:c r="BS30" s="758"/>
      <x:c r="BT30" s="758"/>
      <x:c r="BU30" s="758"/>
      <x:c r="BV30" s="631" t="s">
        <x:v>919</x:v>
      </x:c>
      <x:c r="BW30" s="758"/>
      <x:c r="BX30" s="758"/>
      <x:c r="BY30" s="759"/>
      <x:c r="BZ30" s="758"/>
      <x:c r="CA30" s="759"/>
      <x:c r="CB30" s="758"/>
      <x:c r="CC30" s="759"/>
      <x:c r="CD30" s="758"/>
      <x:c r="CE30" s="758"/>
      <x:c r="CF30" s="759"/>
      <x:c r="CG30" s="758"/>
      <x:c r="CH30" s="758"/>
      <x:c r="CI30" s="758"/>
      <x:c r="CJ30" s="758">
        <x:v>1</x:v>
      </x:c>
      <x:c r="CK30" s="758"/>
      <x:c r="CL30" s="758"/>
      <x:c r="CM30" s="758"/>
      <x:c r="CN30" s="758"/>
      <x:c r="CO30" s="758"/>
      <x:c r="CP30" s="759"/>
      <x:c r="CQ30" s="758">
        <x:v>2</x:v>
      </x:c>
      <x:c r="CR30" s="759">
        <x:v>40.899999999999999</x:v>
      </x:c>
      <x:c r="CS30" s="758">
        <x:v>5</x:v>
      </x:c>
      <x:c r="CT30" s="758">
        <x:v>1</x:v>
      </x:c>
      <x:c r="CU30" s="758">
        <x:v>1</x:v>
      </x:c>
      <x:c r="CV30" s="758"/>
      <x:c r="CW30" s="758">
        <x:v>1</x:v>
      </x:c>
      <x:c r="CX30" s="758">
        <x:v>1</x:v>
      </x:c>
      <x:c r="CY30" s="631" t="s">
        <x:v>919</x:v>
      </x:c>
      <x:c r="CZ30" s="758"/>
      <x:c r="DA30" s="759"/>
      <x:c r="DB30" s="758"/>
      <x:c r="DC30" s="759"/>
      <x:c r="DD30" s="758"/>
      <x:c r="DE30" s="759"/>
      <x:c r="DF30" s="758"/>
      <x:c r="DG30" s="760"/>
    </x:row>
    <x:row r="31" spans="1:111" s="7" customFormat="1" ht="30" customHeight="1">
      <x:c r="A31" s="631" t="s">
        <x:v>951</x:v>
      </x:c>
      <x:c r="B31" s="761"/>
      <x:c r="C31" s="759"/>
      <x:c r="D31" s="758"/>
      <x:c r="E31" s="759"/>
      <x:c r="F31" s="758"/>
      <x:c r="G31" s="759"/>
      <x:c r="H31" s="758"/>
      <x:c r="I31" s="759"/>
      <x:c r="J31" s="758">
        <x:v>1</x:v>
      </x:c>
      <x:c r="K31" s="758"/>
      <x:c r="L31" s="759"/>
      <x:c r="M31" s="758"/>
      <x:c r="N31" s="758"/>
      <x:c r="O31" s="758"/>
      <x:c r="P31" s="758"/>
      <x:c r="Q31" s="758"/>
      <x:c r="R31" s="759"/>
      <x:c r="S31" s="758"/>
      <x:c r="T31" s="759"/>
      <x:c r="U31" s="758"/>
      <x:c r="V31" s="759"/>
      <x:c r="W31" s="758"/>
      <x:c r="X31" s="758">
        <x:v>7</x:v>
      </x:c>
      <x:c r="Y31" s="758"/>
      <x:c r="Z31" s="758"/>
      <x:c r="AA31" s="758">
        <x:v>1</x:v>
      </x:c>
      <x:c r="AB31" s="758">
        <x:v>1</x:v>
      </x:c>
      <x:c r="AC31" s="758"/>
      <x:c r="AD31" s="758"/>
      <x:c r="AE31" s="758"/>
      <x:c r="AF31" s="758"/>
      <x:c r="AG31" s="758">
        <x:v>1</x:v>
      </x:c>
      <x:c r="AH31" s="758"/>
      <x:c r="AI31" s="758"/>
      <x:c r="AJ31" s="758"/>
      <x:c r="AK31" s="758"/>
      <x:c r="AL31" s="631" t="s">
        <x:v>951</x:v>
      </x:c>
      <x:c r="AM31" s="758"/>
      <x:c r="AN31" s="759"/>
      <x:c r="AO31" s="758"/>
      <x:c r="AP31" s="758"/>
      <x:c r="AQ31" s="758"/>
      <x:c r="AR31" s="759"/>
      <x:c r="AS31" s="758"/>
      <x:c r="AT31" s="759"/>
      <x:c r="AU31" s="758"/>
      <x:c r="AV31" s="758"/>
      <x:c r="AW31" s="758"/>
      <x:c r="AX31" s="758"/>
      <x:c r="AY31" s="758"/>
      <x:c r="AZ31" s="758"/>
      <x:c r="BA31" s="759"/>
      <x:c r="BB31" s="758"/>
      <x:c r="BC31" s="758"/>
      <x:c r="BD31" s="758"/>
      <x:c r="BE31" s="758">
        <x:v>1</x:v>
      </x:c>
      <x:c r="BF31" s="758">
        <x:v>4</x:v>
      </x:c>
      <x:c r="BG31" s="758"/>
      <x:c r="BH31" s="758"/>
      <x:c r="BI31" s="758"/>
      <x:c r="BJ31" s="759"/>
      <x:c r="BK31" s="758"/>
      <x:c r="BL31" s="759"/>
      <x:c r="BM31" s="758"/>
      <x:c r="BN31" s="759"/>
      <x:c r="BO31" s="758"/>
      <x:c r="BP31" s="759"/>
      <x:c r="BQ31" s="758"/>
      <x:c r="BR31" s="758"/>
      <x:c r="BS31" s="758"/>
      <x:c r="BT31" s="758"/>
      <x:c r="BU31" s="758"/>
      <x:c r="BV31" s="631" t="s">
        <x:v>951</x:v>
      </x:c>
      <x:c r="BW31" s="758"/>
      <x:c r="BX31" s="758"/>
      <x:c r="BY31" s="759"/>
      <x:c r="BZ31" s="758"/>
      <x:c r="CA31" s="759"/>
      <x:c r="CB31" s="758"/>
      <x:c r="CC31" s="759"/>
      <x:c r="CD31" s="758"/>
      <x:c r="CE31" s="758"/>
      <x:c r="CF31" s="759"/>
      <x:c r="CG31" s="758"/>
      <x:c r="CH31" s="758"/>
      <x:c r="CI31" s="758"/>
      <x:c r="CJ31" s="758"/>
      <x:c r="CK31" s="758"/>
      <x:c r="CL31" s="758"/>
      <x:c r="CM31" s="758"/>
      <x:c r="CN31" s="758"/>
      <x:c r="CO31" s="758"/>
      <x:c r="CP31" s="759"/>
      <x:c r="CQ31" s="758">
        <x:v>1</x:v>
      </x:c>
      <x:c r="CR31" s="759">
        <x:v>50.399999999999999</x:v>
      </x:c>
      <x:c r="CS31" s="758">
        <x:v>7</x:v>
      </x:c>
      <x:c r="CT31" s="758">
        <x:v>1</x:v>
      </x:c>
      <x:c r="CU31" s="758"/>
      <x:c r="CV31" s="758"/>
      <x:c r="CW31" s="758"/>
      <x:c r="CX31" s="758"/>
      <x:c r="CY31" s="631" t="s">
        <x:v>951</x:v>
      </x:c>
      <x:c r="CZ31" s="758"/>
      <x:c r="DA31" s="759"/>
      <x:c r="DB31" s="758"/>
      <x:c r="DC31" s="759"/>
      <x:c r="DD31" s="758"/>
      <x:c r="DE31" s="759"/>
      <x:c r="DF31" s="758"/>
      <x:c r="DG31" s="760"/>
    </x:row>
    <x:row r="32" spans="1:111" s="7" customFormat="1" ht="30" customHeight="1">
      <x:c r="A32" s="631" t="s">
        <x:v>247</x:v>
      </x:c>
      <x:c r="B32" s="761"/>
      <x:c r="C32" s="759"/>
      <x:c r="D32" s="758"/>
      <x:c r="E32" s="759"/>
      <x:c r="F32" s="758"/>
      <x:c r="G32" s="759"/>
      <x:c r="H32" s="758"/>
      <x:c r="I32" s="759"/>
      <x:c r="J32" s="758"/>
      <x:c r="K32" s="758"/>
      <x:c r="L32" s="759"/>
      <x:c r="M32" s="758"/>
      <x:c r="N32" s="758"/>
      <x:c r="O32" s="758"/>
      <x:c r="P32" s="758"/>
      <x:c r="Q32" s="758"/>
      <x:c r="R32" s="759"/>
      <x:c r="S32" s="758">
        <x:v>1</x:v>
      </x:c>
      <x:c r="T32" s="759">
        <x:v>4.7599999999999998</x:v>
      </x:c>
      <x:c r="U32" s="758"/>
      <x:c r="V32" s="759"/>
      <x:c r="W32" s="758"/>
      <x:c r="X32" s="758">
        <x:v>5</x:v>
      </x:c>
      <x:c r="Y32" s="758"/>
      <x:c r="Z32" s="758"/>
      <x:c r="AA32" s="758"/>
      <x:c r="AB32" s="758"/>
      <x:c r="AC32" s="758">
        <x:v>1</x:v>
      </x:c>
      <x:c r="AD32" s="758"/>
      <x:c r="AE32" s="758"/>
      <x:c r="AF32" s="758"/>
      <x:c r="AG32" s="758">
        <x:v>1</x:v>
      </x:c>
      <x:c r="AH32" s="758"/>
      <x:c r="AI32" s="758"/>
      <x:c r="AJ32" s="758">
        <x:v>1</x:v>
      </x:c>
      <x:c r="AK32" s="758">
        <x:v>2</x:v>
      </x:c>
      <x:c r="AL32" s="631" t="s">
        <x:v>247</x:v>
      </x:c>
      <x:c r="AM32" s="758"/>
      <x:c r="AN32" s="759"/>
      <x:c r="AO32" s="758"/>
      <x:c r="AP32" s="758"/>
      <x:c r="AQ32" s="758"/>
      <x:c r="AR32" s="759"/>
      <x:c r="AS32" s="758"/>
      <x:c r="AT32" s="759"/>
      <x:c r="AU32" s="758"/>
      <x:c r="AV32" s="758"/>
      <x:c r="AW32" s="758"/>
      <x:c r="AX32" s="758"/>
      <x:c r="AY32" s="758"/>
      <x:c r="AZ32" s="758"/>
      <x:c r="BA32" s="759"/>
      <x:c r="BB32" s="758"/>
      <x:c r="BC32" s="758"/>
      <x:c r="BD32" s="758"/>
      <x:c r="BE32" s="758">
        <x:v>1</x:v>
      </x:c>
      <x:c r="BF32" s="758">
        <x:v>3</x:v>
      </x:c>
      <x:c r="BG32" s="758"/>
      <x:c r="BH32" s="758"/>
      <x:c r="BI32" s="758"/>
      <x:c r="BJ32" s="759"/>
      <x:c r="BK32" s="758"/>
      <x:c r="BL32" s="759"/>
      <x:c r="BM32" s="758"/>
      <x:c r="BN32" s="759"/>
      <x:c r="BO32" s="758"/>
      <x:c r="BP32" s="759"/>
      <x:c r="BQ32" s="758"/>
      <x:c r="BR32" s="758"/>
      <x:c r="BS32" s="758"/>
      <x:c r="BT32" s="758"/>
      <x:c r="BU32" s="758"/>
      <x:c r="BV32" s="631" t="s">
        <x:v>247</x:v>
      </x:c>
      <x:c r="BW32" s="758"/>
      <x:c r="BX32" s="758"/>
      <x:c r="BY32" s="759"/>
      <x:c r="BZ32" s="758"/>
      <x:c r="CA32" s="759"/>
      <x:c r="CB32" s="758"/>
      <x:c r="CC32" s="759"/>
      <x:c r="CD32" s="758"/>
      <x:c r="CE32" s="758"/>
      <x:c r="CF32" s="759"/>
      <x:c r="CG32" s="758"/>
      <x:c r="CH32" s="758"/>
      <x:c r="CI32" s="758"/>
      <x:c r="CJ32" s="758">
        <x:v>1</x:v>
      </x:c>
      <x:c r="CK32" s="758"/>
      <x:c r="CL32" s="758"/>
      <x:c r="CM32" s="758"/>
      <x:c r="CN32" s="758"/>
      <x:c r="CO32" s="758"/>
      <x:c r="CP32" s="759"/>
      <x:c r="CQ32" s="758">
        <x:v>2</x:v>
      </x:c>
      <x:c r="CR32" s="759">
        <x:v>65</x:v>
      </x:c>
      <x:c r="CS32" s="758">
        <x:v>3</x:v>
      </x:c>
      <x:c r="CT32" s="758">
        <x:v>1</x:v>
      </x:c>
      <x:c r="CU32" s="758">
        <x:v>1</x:v>
      </x:c>
      <x:c r="CV32" s="758"/>
      <x:c r="CW32" s="758">
        <x:v>1</x:v>
      </x:c>
      <x:c r="CX32" s="758">
        <x:v>1</x:v>
      </x:c>
      <x:c r="CY32" s="631" t="s">
        <x:v>247</x:v>
      </x:c>
      <x:c r="CZ32" s="758"/>
      <x:c r="DA32" s="759"/>
      <x:c r="DB32" s="758"/>
      <x:c r="DC32" s="759"/>
      <x:c r="DD32" s="758"/>
      <x:c r="DE32" s="759"/>
      <x:c r="DF32" s="758"/>
      <x:c r="DG32" s="760"/>
    </x:row>
    <x:row r="33" spans="1:111" s="7" customFormat="1" ht="30" customHeight="1">
      <x:c r="A33" s="631" t="s">
        <x:v>1847</x:v>
      </x:c>
      <x:c r="B33" s="761"/>
      <x:c r="C33" s="759"/>
      <x:c r="D33" s="758"/>
      <x:c r="E33" s="759"/>
      <x:c r="F33" s="758"/>
      <x:c r="G33" s="759"/>
      <x:c r="H33" s="758"/>
      <x:c r="I33" s="759"/>
      <x:c r="J33" s="758"/>
      <x:c r="K33" s="758"/>
      <x:c r="L33" s="759"/>
      <x:c r="M33" s="758">
        <x:v>1</x:v>
      </x:c>
      <x:c r="N33" s="758"/>
      <x:c r="O33" s="758"/>
      <x:c r="P33" s="758"/>
      <x:c r="Q33" s="758"/>
      <x:c r="R33" s="759"/>
      <x:c r="S33" s="758">
        <x:v>2</x:v>
      </x:c>
      <x:c r="T33" s="759">
        <x:v>32</x:v>
      </x:c>
      <x:c r="U33" s="758"/>
      <x:c r="V33" s="759"/>
      <x:c r="W33" s="758"/>
      <x:c r="X33" s="758">
        <x:v>10</x:v>
      </x:c>
      <x:c r="Y33" s="758"/>
      <x:c r="Z33" s="758"/>
      <x:c r="AA33" s="758">
        <x:v>1</x:v>
      </x:c>
      <x:c r="AB33" s="758">
        <x:v>1</x:v>
      </x:c>
      <x:c r="AC33" s="758">
        <x:v>1</x:v>
      </x:c>
      <x:c r="AD33" s="758">
        <x:v>2</x:v>
      </x:c>
      <x:c r="AE33" s="758"/>
      <x:c r="AF33" s="758"/>
      <x:c r="AG33" s="758">
        <x:v>1</x:v>
      </x:c>
      <x:c r="AH33" s="758"/>
      <x:c r="AI33" s="758"/>
      <x:c r="AJ33" s="758">
        <x:v>2</x:v>
      </x:c>
      <x:c r="AK33" s="758">
        <x:v>3</x:v>
      </x:c>
      <x:c r="AL33" s="631" t="s">
        <x:v>1847</x:v>
      </x:c>
      <x:c r="AM33" s="758"/>
      <x:c r="AN33" s="759"/>
      <x:c r="AO33" s="758"/>
      <x:c r="AP33" s="758"/>
      <x:c r="AQ33" s="758"/>
      <x:c r="AR33" s="759"/>
      <x:c r="AS33" s="758"/>
      <x:c r="AT33" s="759"/>
      <x:c r="AU33" s="758"/>
      <x:c r="AV33" s="758"/>
      <x:c r="AW33" s="758"/>
      <x:c r="AX33" s="758"/>
      <x:c r="AY33" s="758"/>
      <x:c r="AZ33" s="758"/>
      <x:c r="BA33" s="759"/>
      <x:c r="BB33" s="758"/>
      <x:c r="BC33" s="758"/>
      <x:c r="BD33" s="758"/>
      <x:c r="BE33" s="758">
        <x:v>1</x:v>
      </x:c>
      <x:c r="BF33" s="758">
        <x:v>5</x:v>
      </x:c>
      <x:c r="BG33" s="758"/>
      <x:c r="BH33" s="758"/>
      <x:c r="BI33" s="758"/>
      <x:c r="BJ33" s="759"/>
      <x:c r="BK33" s="758"/>
      <x:c r="BL33" s="759"/>
      <x:c r="BM33" s="758"/>
      <x:c r="BN33" s="759"/>
      <x:c r="BO33" s="758"/>
      <x:c r="BP33" s="759"/>
      <x:c r="BQ33" s="758"/>
      <x:c r="BR33" s="758"/>
      <x:c r="BS33" s="758"/>
      <x:c r="BT33" s="758"/>
      <x:c r="BU33" s="758"/>
      <x:c r="BV33" s="631" t="s">
        <x:v>1847</x:v>
      </x:c>
      <x:c r="BW33" s="758"/>
      <x:c r="BX33" s="758"/>
      <x:c r="BY33" s="759"/>
      <x:c r="BZ33" s="758"/>
      <x:c r="CA33" s="759"/>
      <x:c r="CB33" s="758"/>
      <x:c r="CC33" s="759"/>
      <x:c r="CD33" s="758"/>
      <x:c r="CE33" s="758"/>
      <x:c r="CF33" s="759"/>
      <x:c r="CG33" s="758"/>
      <x:c r="CH33" s="758"/>
      <x:c r="CI33" s="758"/>
      <x:c r="CJ33" s="758"/>
      <x:c r="CK33" s="758"/>
      <x:c r="CL33" s="758"/>
      <x:c r="CM33" s="758"/>
      <x:c r="CN33" s="758"/>
      <x:c r="CO33" s="758"/>
      <x:c r="CP33" s="759"/>
      <x:c r="CQ33" s="758">
        <x:v>1</x:v>
      </x:c>
      <x:c r="CR33" s="759">
        <x:v>68</x:v>
      </x:c>
      <x:c r="CS33" s="758"/>
      <x:c r="CT33" s="758">
        <x:v>1</x:v>
      </x:c>
      <x:c r="CU33" s="758"/>
      <x:c r="CV33" s="758">
        <x:v>1</x:v>
      </x:c>
      <x:c r="CW33" s="758"/>
      <x:c r="CX33" s="758"/>
      <x:c r="CY33" s="631" t="s">
        <x:v>1847</x:v>
      </x:c>
      <x:c r="CZ33" s="758"/>
      <x:c r="DA33" s="759"/>
      <x:c r="DB33" s="758"/>
      <x:c r="DC33" s="759"/>
      <x:c r="DD33" s="758"/>
      <x:c r="DE33" s="759"/>
      <x:c r="DF33" s="758"/>
      <x:c r="DG33" s="760"/>
    </x:row>
    <x:row r="34" spans="1:111" s="7" customFormat="1" ht="30" customHeight="1">
      <x:c r="A34" s="631" t="s">
        <x:v>702</x:v>
      </x:c>
      <x:c r="B34" s="761"/>
      <x:c r="C34" s="759"/>
      <x:c r="D34" s="758"/>
      <x:c r="E34" s="759"/>
      <x:c r="F34" s="758"/>
      <x:c r="G34" s="759"/>
      <x:c r="H34" s="758"/>
      <x:c r="I34" s="759"/>
      <x:c r="J34" s="758"/>
      <x:c r="K34" s="758"/>
      <x:c r="L34" s="759"/>
      <x:c r="M34" s="758">
        <x:v>1</x:v>
      </x:c>
      <x:c r="N34" s="758"/>
      <x:c r="O34" s="758"/>
      <x:c r="P34" s="758"/>
      <x:c r="Q34" s="758"/>
      <x:c r="R34" s="759"/>
      <x:c r="S34" s="758"/>
      <x:c r="T34" s="759"/>
      <x:c r="U34" s="758"/>
      <x:c r="V34" s="759"/>
      <x:c r="W34" s="758"/>
      <x:c r="X34" s="758">
        <x:v>9</x:v>
      </x:c>
      <x:c r="Y34" s="758"/>
      <x:c r="Z34" s="758"/>
      <x:c r="AA34" s="758">
        <x:v>1</x:v>
      </x:c>
      <x:c r="AB34" s="758">
        <x:v>1</x:v>
      </x:c>
      <x:c r="AC34" s="758"/>
      <x:c r="AD34" s="758"/>
      <x:c r="AE34" s="758"/>
      <x:c r="AF34" s="758"/>
      <x:c r="AG34" s="758">
        <x:v>1</x:v>
      </x:c>
      <x:c r="AH34" s="758"/>
      <x:c r="AI34" s="758"/>
      <x:c r="AJ34" s="758">
        <x:v>1</x:v>
      </x:c>
      <x:c r="AK34" s="758">
        <x:v>3</x:v>
      </x:c>
      <x:c r="AL34" s="631" t="s">
        <x:v>702</x:v>
      </x:c>
      <x:c r="AM34" s="758"/>
      <x:c r="AN34" s="759"/>
      <x:c r="AO34" s="758"/>
      <x:c r="AP34" s="758"/>
      <x:c r="AQ34" s="758"/>
      <x:c r="AR34" s="759"/>
      <x:c r="AS34" s="758"/>
      <x:c r="AT34" s="759"/>
      <x:c r="AU34" s="758"/>
      <x:c r="AV34" s="758"/>
      <x:c r="AW34" s="758"/>
      <x:c r="AX34" s="758"/>
      <x:c r="AY34" s="758"/>
      <x:c r="AZ34" s="758"/>
      <x:c r="BA34" s="759"/>
      <x:c r="BB34" s="758"/>
      <x:c r="BC34" s="758"/>
      <x:c r="BD34" s="758"/>
      <x:c r="BE34" s="758">
        <x:v>1</x:v>
      </x:c>
      <x:c r="BF34" s="758">
        <x:v>4</x:v>
      </x:c>
      <x:c r="BG34" s="758"/>
      <x:c r="BH34" s="758"/>
      <x:c r="BI34" s="758"/>
      <x:c r="BJ34" s="759"/>
      <x:c r="BK34" s="758"/>
      <x:c r="BL34" s="759"/>
      <x:c r="BM34" s="758"/>
      <x:c r="BN34" s="759"/>
      <x:c r="BO34" s="758"/>
      <x:c r="BP34" s="759"/>
      <x:c r="BQ34" s="758"/>
      <x:c r="BR34" s="758"/>
      <x:c r="BS34" s="758"/>
      <x:c r="BT34" s="758"/>
      <x:c r="BU34" s="758"/>
      <x:c r="BV34" s="631" t="s">
        <x:v>702</x:v>
      </x:c>
      <x:c r="BW34" s="758"/>
      <x:c r="BX34" s="758"/>
      <x:c r="BY34" s="759"/>
      <x:c r="BZ34" s="758"/>
      <x:c r="CA34" s="759"/>
      <x:c r="CB34" s="758"/>
      <x:c r="CC34" s="759"/>
      <x:c r="CD34" s="758"/>
      <x:c r="CE34" s="758">
        <x:v>1</x:v>
      </x:c>
      <x:c r="CF34" s="759">
        <x:v>25</x:v>
      </x:c>
      <x:c r="CG34" s="758"/>
      <x:c r="CH34" s="758"/>
      <x:c r="CI34" s="758"/>
      <x:c r="CJ34" s="758"/>
      <x:c r="CK34" s="758"/>
      <x:c r="CL34" s="758"/>
      <x:c r="CM34" s="758"/>
      <x:c r="CN34" s="758"/>
      <x:c r="CO34" s="758"/>
      <x:c r="CP34" s="759"/>
      <x:c r="CQ34" s="758">
        <x:v>1</x:v>
      </x:c>
      <x:c r="CR34" s="759">
        <x:v>111</x:v>
      </x:c>
      <x:c r="CS34" s="758">
        <x:v>6</x:v>
      </x:c>
      <x:c r="CT34" s="758">
        <x:v>1</x:v>
      </x:c>
      <x:c r="CU34" s="758"/>
      <x:c r="CV34" s="758"/>
      <x:c r="CW34" s="758"/>
      <x:c r="CX34" s="758"/>
      <x:c r="CY34" s="631" t="s">
        <x:v>702</x:v>
      </x:c>
      <x:c r="CZ34" s="758">
        <x:v>1</x:v>
      </x:c>
      <x:c r="DA34" s="759">
        <x:v>24.600000000000001</x:v>
      </x:c>
      <x:c r="DB34" s="758"/>
      <x:c r="DC34" s="759"/>
      <x:c r="DD34" s="758"/>
      <x:c r="DE34" s="759"/>
      <x:c r="DF34" s="758"/>
      <x:c r="DG34" s="760"/>
    </x:row>
    <x:row r="35" spans="1:111" s="7" customFormat="1" ht="30" customHeight="1">
      <x:c r="A35" s="631" t="s">
        <x:v>2836</x:v>
      </x:c>
      <x:c r="B35" s="761"/>
      <x:c r="C35" s="759"/>
      <x:c r="D35" s="758"/>
      <x:c r="E35" s="759"/>
      <x:c r="F35" s="758"/>
      <x:c r="G35" s="759"/>
      <x:c r="H35" s="758"/>
      <x:c r="I35" s="759"/>
      <x:c r="J35" s="758"/>
      <x:c r="K35" s="758"/>
      <x:c r="L35" s="759"/>
      <x:c r="M35" s="758"/>
      <x:c r="N35" s="758"/>
      <x:c r="O35" s="758"/>
      <x:c r="P35" s="758"/>
      <x:c r="Q35" s="758"/>
      <x:c r="R35" s="759"/>
      <x:c r="S35" s="758"/>
      <x:c r="T35" s="759"/>
      <x:c r="U35" s="758"/>
      <x:c r="V35" s="759"/>
      <x:c r="W35" s="758"/>
      <x:c r="X35" s="758"/>
      <x:c r="Y35" s="758"/>
      <x:c r="Z35" s="758"/>
      <x:c r="AA35" s="758"/>
      <x:c r="AB35" s="758"/>
      <x:c r="AC35" s="758"/>
      <x:c r="AD35" s="758"/>
      <x:c r="AE35" s="758"/>
      <x:c r="AF35" s="758"/>
      <x:c r="AG35" s="758">
        <x:v>1</x:v>
      </x:c>
      <x:c r="AH35" s="758"/>
      <x:c r="AI35" s="758"/>
      <x:c r="AJ35" s="758">
        <x:v>1</x:v>
      </x:c>
      <x:c r="AK35" s="758">
        <x:v>2</x:v>
      </x:c>
      <x:c r="AL35" s="631" t="s">
        <x:v>2836</x:v>
      </x:c>
      <x:c r="AM35" s="758"/>
      <x:c r="AN35" s="759"/>
      <x:c r="AO35" s="758"/>
      <x:c r="AP35" s="758"/>
      <x:c r="AQ35" s="758"/>
      <x:c r="AR35" s="759"/>
      <x:c r="AS35" s="758"/>
      <x:c r="AT35" s="759"/>
      <x:c r="AU35" s="758"/>
      <x:c r="AV35" s="758"/>
      <x:c r="AW35" s="758"/>
      <x:c r="AX35" s="758"/>
      <x:c r="AY35" s="758"/>
      <x:c r="AZ35" s="758"/>
      <x:c r="BA35" s="759"/>
      <x:c r="BB35" s="758"/>
      <x:c r="BC35" s="758"/>
      <x:c r="BD35" s="758"/>
      <x:c r="BE35" s="758"/>
      <x:c r="BF35" s="758"/>
      <x:c r="BG35" s="758"/>
      <x:c r="BH35" s="758"/>
      <x:c r="BI35" s="758"/>
      <x:c r="BJ35" s="759"/>
      <x:c r="BK35" s="758"/>
      <x:c r="BL35" s="759"/>
      <x:c r="BM35" s="758"/>
      <x:c r="BN35" s="759"/>
      <x:c r="BO35" s="758"/>
      <x:c r="BP35" s="759"/>
      <x:c r="BQ35" s="758"/>
      <x:c r="BR35" s="758"/>
      <x:c r="BS35" s="758"/>
      <x:c r="BT35" s="758"/>
      <x:c r="BU35" s="758"/>
      <x:c r="BV35" s="631" t="s">
        <x:v>2836</x:v>
      </x:c>
      <x:c r="BW35" s="758"/>
      <x:c r="BX35" s="758"/>
      <x:c r="BY35" s="759"/>
      <x:c r="BZ35" s="758"/>
      <x:c r="CA35" s="759"/>
      <x:c r="CB35" s="758"/>
      <x:c r="CC35" s="759"/>
      <x:c r="CD35" s="758"/>
      <x:c r="CE35" s="758"/>
      <x:c r="CF35" s="759"/>
      <x:c r="CG35" s="758"/>
      <x:c r="CH35" s="758"/>
      <x:c r="CI35" s="758"/>
      <x:c r="CJ35" s="758"/>
      <x:c r="CK35" s="758"/>
      <x:c r="CL35" s="758"/>
      <x:c r="CM35" s="758"/>
      <x:c r="CN35" s="758"/>
      <x:c r="CO35" s="758"/>
      <x:c r="CP35" s="759"/>
      <x:c r="CQ35" s="758">
        <x:v>1</x:v>
      </x:c>
      <x:c r="CR35" s="759">
        <x:v>130</x:v>
      </x:c>
      <x:c r="CS35" s="758">
        <x:v>2</x:v>
      </x:c>
      <x:c r="CT35" s="758">
        <x:v>1</x:v>
      </x:c>
      <x:c r="CU35" s="758">
        <x:v>1</x:v>
      </x:c>
      <x:c r="CV35" s="758"/>
      <x:c r="CW35" s="758">
        <x:v>1</x:v>
      </x:c>
      <x:c r="CX35" s="758">
        <x:v>1</x:v>
      </x:c>
      <x:c r="CY35" s="631" t="s">
        <x:v>2836</x:v>
      </x:c>
      <x:c r="CZ35" s="758"/>
      <x:c r="DA35" s="759"/>
      <x:c r="DB35" s="758"/>
      <x:c r="DC35" s="759"/>
      <x:c r="DD35" s="758"/>
      <x:c r="DE35" s="759"/>
      <x:c r="DF35" s="758"/>
      <x:c r="DG35" s="760"/>
    </x:row>
    <x:row r="36" spans="1:111" s="7" customFormat="1" ht="30" customHeight="1">
      <x:c r="A36" s="631" t="s">
        <x:v>690</x:v>
      </x:c>
      <x:c r="B36" s="761"/>
      <x:c r="C36" s="759"/>
      <x:c r="D36" s="758"/>
      <x:c r="E36" s="759"/>
      <x:c r="F36" s="758"/>
      <x:c r="G36" s="759"/>
      <x:c r="H36" s="758"/>
      <x:c r="I36" s="759"/>
      <x:c r="J36" s="758"/>
      <x:c r="K36" s="758"/>
      <x:c r="L36" s="759"/>
      <x:c r="M36" s="758"/>
      <x:c r="N36" s="758"/>
      <x:c r="O36" s="758">
        <x:v>2</x:v>
      </x:c>
      <x:c r="P36" s="758">
        <x:v>2</x:v>
      </x:c>
      <x:c r="Q36" s="758"/>
      <x:c r="R36" s="759"/>
      <x:c r="S36" s="758">
        <x:v>2</x:v>
      </x:c>
      <x:c r="T36" s="759">
        <x:v>19</x:v>
      </x:c>
      <x:c r="U36" s="758">
        <x:v>1</x:v>
      </x:c>
      <x:c r="V36" s="759">
        <x:v>32</x:v>
      </x:c>
      <x:c r="W36" s="758"/>
      <x:c r="X36" s="758">
        <x:v>5</x:v>
      </x:c>
      <x:c r="Y36" s="758">
        <x:v>1</x:v>
      </x:c>
      <x:c r="Z36" s="758">
        <x:v>4</x:v>
      </x:c>
      <x:c r="AA36" s="758">
        <x:v>1</x:v>
      </x:c>
      <x:c r="AB36" s="758">
        <x:v>1</x:v>
      </x:c>
      <x:c r="AC36" s="758"/>
      <x:c r="AD36" s="758"/>
      <x:c r="AE36" s="758"/>
      <x:c r="AF36" s="758"/>
      <x:c r="AG36" s="758">
        <x:v>1</x:v>
      </x:c>
      <x:c r="AH36" s="758"/>
      <x:c r="AI36" s="758"/>
      <x:c r="AJ36" s="758">
        <x:v>1</x:v>
      </x:c>
      <x:c r="AK36" s="758">
        <x:v>2</x:v>
      </x:c>
      <x:c r="AL36" s="631" t="s">
        <x:v>690</x:v>
      </x:c>
      <x:c r="AM36" s="758"/>
      <x:c r="AN36" s="759"/>
      <x:c r="AO36" s="758"/>
      <x:c r="AP36" s="758"/>
      <x:c r="AQ36" s="758"/>
      <x:c r="AR36" s="759"/>
      <x:c r="AS36" s="758"/>
      <x:c r="AT36" s="759"/>
      <x:c r="AU36" s="758"/>
      <x:c r="AV36" s="758"/>
      <x:c r="AW36" s="758"/>
      <x:c r="AX36" s="758"/>
      <x:c r="AY36" s="758"/>
      <x:c r="AZ36" s="758"/>
      <x:c r="BA36" s="759"/>
      <x:c r="BB36" s="758"/>
      <x:c r="BC36" s="758"/>
      <x:c r="BD36" s="758"/>
      <x:c r="BE36" s="758">
        <x:v>1</x:v>
      </x:c>
      <x:c r="BF36" s="758">
        <x:v>6</x:v>
      </x:c>
      <x:c r="BG36" s="758"/>
      <x:c r="BH36" s="758"/>
      <x:c r="BI36" s="758"/>
      <x:c r="BJ36" s="759"/>
      <x:c r="BK36" s="758"/>
      <x:c r="BL36" s="759"/>
      <x:c r="BM36" s="758"/>
      <x:c r="BN36" s="759"/>
      <x:c r="BO36" s="758"/>
      <x:c r="BP36" s="759"/>
      <x:c r="BQ36" s="758"/>
      <x:c r="BR36" s="758"/>
      <x:c r="BS36" s="758"/>
      <x:c r="BT36" s="758"/>
      <x:c r="BU36" s="758"/>
      <x:c r="BV36" s="631" t="s">
        <x:v>690</x:v>
      </x:c>
      <x:c r="BW36" s="758"/>
      <x:c r="BX36" s="758"/>
      <x:c r="BY36" s="759"/>
      <x:c r="BZ36" s="758"/>
      <x:c r="CA36" s="759"/>
      <x:c r="CB36" s="758"/>
      <x:c r="CC36" s="759"/>
      <x:c r="CD36" s="758"/>
      <x:c r="CE36" s="758"/>
      <x:c r="CF36" s="759"/>
      <x:c r="CG36" s="758"/>
      <x:c r="CH36" s="758"/>
      <x:c r="CI36" s="758"/>
      <x:c r="CJ36" s="758">
        <x:v>1</x:v>
      </x:c>
      <x:c r="CK36" s="758"/>
      <x:c r="CL36" s="758"/>
      <x:c r="CM36" s="758"/>
      <x:c r="CN36" s="758"/>
      <x:c r="CO36" s="758"/>
      <x:c r="CP36" s="759"/>
      <x:c r="CQ36" s="758">
        <x:v>2</x:v>
      </x:c>
      <x:c r="CR36" s="759">
        <x:v>178</x:v>
      </x:c>
      <x:c r="CS36" s="758">
        <x:v>7</x:v>
      </x:c>
      <x:c r="CT36" s="758">
        <x:v>1</x:v>
      </x:c>
      <x:c r="CU36" s="758">
        <x:v>1</x:v>
      </x:c>
      <x:c r="CV36" s="758"/>
      <x:c r="CW36" s="758">
        <x:v>1</x:v>
      </x:c>
      <x:c r="CX36" s="758">
        <x:v>2</x:v>
      </x:c>
      <x:c r="CY36" s="631" t="s">
        <x:v>690</x:v>
      </x:c>
      <x:c r="CZ36" s="758"/>
      <x:c r="DA36" s="759"/>
      <x:c r="DB36" s="758">
        <x:v>1</x:v>
      </x:c>
      <x:c r="DC36" s="759">
        <x:v>31.68</x:v>
      </x:c>
      <x:c r="DD36" s="758">
        <x:v>1</x:v>
      </x:c>
      <x:c r="DE36" s="759">
        <x:v>31.68</x:v>
      </x:c>
      <x:c r="DF36" s="758"/>
      <x:c r="DG36" s="760"/>
    </x:row>
    <x:row r="37" spans="1:111" s="7" customFormat="1" ht="30" customHeight="1">
      <x:c r="A37" s="631" t="s">
        <x:v>1111</x:v>
      </x:c>
      <x:c r="B37" s="761"/>
      <x:c r="C37" s="759"/>
      <x:c r="D37" s="758"/>
      <x:c r="E37" s="759"/>
      <x:c r="F37" s="758"/>
      <x:c r="G37" s="759"/>
      <x:c r="H37" s="758"/>
      <x:c r="I37" s="759"/>
      <x:c r="J37" s="758"/>
      <x:c r="K37" s="758"/>
      <x:c r="L37" s="759"/>
      <x:c r="M37" s="758"/>
      <x:c r="N37" s="758"/>
      <x:c r="O37" s="758"/>
      <x:c r="P37" s="758"/>
      <x:c r="Q37" s="758"/>
      <x:c r="R37" s="759"/>
      <x:c r="S37" s="758"/>
      <x:c r="T37" s="759"/>
      <x:c r="U37" s="758"/>
      <x:c r="V37" s="759"/>
      <x:c r="W37" s="758"/>
      <x:c r="X37" s="758">
        <x:v>4</x:v>
      </x:c>
      <x:c r="Y37" s="758"/>
      <x:c r="Z37" s="758"/>
      <x:c r="AA37" s="758">
        <x:v>1</x:v>
      </x:c>
      <x:c r="AB37" s="758"/>
      <x:c r="AC37" s="758"/>
      <x:c r="AD37" s="758"/>
      <x:c r="AE37" s="758">
        <x:v>1</x:v>
      </x:c>
      <x:c r="AF37" s="758"/>
      <x:c r="AG37" s="758">
        <x:v>1</x:v>
      </x:c>
      <x:c r="AH37" s="758"/>
      <x:c r="AI37" s="758"/>
      <x:c r="AJ37" s="758"/>
      <x:c r="AK37" s="758"/>
      <x:c r="AL37" s="631" t="s">
        <x:v>1111</x:v>
      </x:c>
      <x:c r="AM37" s="758"/>
      <x:c r="AN37" s="759"/>
      <x:c r="AO37" s="758"/>
      <x:c r="AP37" s="758"/>
      <x:c r="AQ37" s="758"/>
      <x:c r="AR37" s="759"/>
      <x:c r="AS37" s="758"/>
      <x:c r="AT37" s="759"/>
      <x:c r="AU37" s="758"/>
      <x:c r="AV37" s="758"/>
      <x:c r="AW37" s="758"/>
      <x:c r="AX37" s="758"/>
      <x:c r="AY37" s="758"/>
      <x:c r="AZ37" s="758"/>
      <x:c r="BA37" s="759"/>
      <x:c r="BB37" s="758"/>
      <x:c r="BC37" s="758"/>
      <x:c r="BD37" s="758"/>
      <x:c r="BE37" s="758"/>
      <x:c r="BF37" s="758"/>
      <x:c r="BG37" s="758"/>
      <x:c r="BH37" s="758"/>
      <x:c r="BI37" s="758"/>
      <x:c r="BJ37" s="759"/>
      <x:c r="BK37" s="758"/>
      <x:c r="BL37" s="759"/>
      <x:c r="BM37" s="758"/>
      <x:c r="BN37" s="759"/>
      <x:c r="BO37" s="758"/>
      <x:c r="BP37" s="759"/>
      <x:c r="BQ37" s="758"/>
      <x:c r="BR37" s="758"/>
      <x:c r="BS37" s="758"/>
      <x:c r="BT37" s="758"/>
      <x:c r="BU37" s="758"/>
      <x:c r="BV37" s="631" t="s">
        <x:v>1111</x:v>
      </x:c>
      <x:c r="BW37" s="758"/>
      <x:c r="BX37" s="758"/>
      <x:c r="BY37" s="759"/>
      <x:c r="BZ37" s="758"/>
      <x:c r="CA37" s="759"/>
      <x:c r="CB37" s="758"/>
      <x:c r="CC37" s="759"/>
      <x:c r="CD37" s="758"/>
      <x:c r="CE37" s="758"/>
      <x:c r="CF37" s="759"/>
      <x:c r="CG37" s="758"/>
      <x:c r="CH37" s="758"/>
      <x:c r="CI37" s="758"/>
      <x:c r="CJ37" s="758"/>
      <x:c r="CK37" s="758"/>
      <x:c r="CL37" s="758"/>
      <x:c r="CM37" s="758"/>
      <x:c r="CN37" s="758"/>
      <x:c r="CO37" s="758"/>
      <x:c r="CP37" s="759"/>
      <x:c r="CQ37" s="758">
        <x:v>1</x:v>
      </x:c>
      <x:c r="CR37" s="759">
        <x:v>107</x:v>
      </x:c>
      <x:c r="CS37" s="758"/>
      <x:c r="CT37" s="758">
        <x:v>1</x:v>
      </x:c>
      <x:c r="CU37" s="758">
        <x:v>1</x:v>
      </x:c>
      <x:c r="CV37" s="758"/>
      <x:c r="CW37" s="758"/>
      <x:c r="CX37" s="758"/>
      <x:c r="CY37" s="631" t="s">
        <x:v>1111</x:v>
      </x:c>
      <x:c r="CZ37" s="758"/>
      <x:c r="DA37" s="759"/>
      <x:c r="DB37" s="758"/>
      <x:c r="DC37" s="759"/>
      <x:c r="DD37" s="758"/>
      <x:c r="DE37" s="759"/>
      <x:c r="DF37" s="758"/>
      <x:c r="DG37" s="760"/>
    </x:row>
    <x:row r="38" spans="1:111" s="7" customFormat="1" ht="30" customHeight="1">
      <x:c r="A38" s="631" t="s">
        <x:v>781</x:v>
      </x:c>
      <x:c r="B38" s="761"/>
      <x:c r="C38" s="759"/>
      <x:c r="D38" s="758"/>
      <x:c r="E38" s="759"/>
      <x:c r="F38" s="758"/>
      <x:c r="G38" s="759"/>
      <x:c r="H38" s="758"/>
      <x:c r="I38" s="759"/>
      <x:c r="J38" s="758"/>
      <x:c r="K38" s="758"/>
      <x:c r="L38" s="759"/>
      <x:c r="M38" s="758"/>
      <x:c r="N38" s="758"/>
      <x:c r="O38" s="758"/>
      <x:c r="P38" s="758"/>
      <x:c r="Q38" s="758"/>
      <x:c r="R38" s="759"/>
      <x:c r="S38" s="758"/>
      <x:c r="T38" s="759"/>
      <x:c r="U38" s="758"/>
      <x:c r="V38" s="759"/>
      <x:c r="W38" s="758"/>
      <x:c r="X38" s="758">
        <x:v>7</x:v>
      </x:c>
      <x:c r="Y38" s="758"/>
      <x:c r="Z38" s="758"/>
      <x:c r="AA38" s="758">
        <x:v>1</x:v>
      </x:c>
      <x:c r="AB38" s="758"/>
      <x:c r="AC38" s="758"/>
      <x:c r="AD38" s="758">
        <x:v>1</x:v>
      </x:c>
      <x:c r="AE38" s="758"/>
      <x:c r="AF38" s="758"/>
      <x:c r="AG38" s="758">
        <x:v>1</x:v>
      </x:c>
      <x:c r="AH38" s="758"/>
      <x:c r="AI38" s="758"/>
      <x:c r="AJ38" s="758"/>
      <x:c r="AK38" s="758"/>
      <x:c r="AL38" s="631" t="s">
        <x:v>781</x:v>
      </x:c>
      <x:c r="AM38" s="758"/>
      <x:c r="AN38" s="759"/>
      <x:c r="AO38" s="758"/>
      <x:c r="AP38" s="758"/>
      <x:c r="AQ38" s="758"/>
      <x:c r="AR38" s="759"/>
      <x:c r="AS38" s="758"/>
      <x:c r="AT38" s="759"/>
      <x:c r="AU38" s="758"/>
      <x:c r="AV38" s="758"/>
      <x:c r="AW38" s="758"/>
      <x:c r="AX38" s="758"/>
      <x:c r="AY38" s="758"/>
      <x:c r="AZ38" s="758"/>
      <x:c r="BA38" s="759"/>
      <x:c r="BB38" s="758"/>
      <x:c r="BC38" s="758"/>
      <x:c r="BD38" s="758"/>
      <x:c r="BE38" s="758">
        <x:v>1</x:v>
      </x:c>
      <x:c r="BF38" s="758">
        <x:v>4</x:v>
      </x:c>
      <x:c r="BG38" s="758"/>
      <x:c r="BH38" s="758"/>
      <x:c r="BI38" s="758"/>
      <x:c r="BJ38" s="759"/>
      <x:c r="BK38" s="758"/>
      <x:c r="BL38" s="759"/>
      <x:c r="BM38" s="758"/>
      <x:c r="BN38" s="759"/>
      <x:c r="BO38" s="758"/>
      <x:c r="BP38" s="759"/>
      <x:c r="BQ38" s="758"/>
      <x:c r="BR38" s="758"/>
      <x:c r="BS38" s="758"/>
      <x:c r="BT38" s="758"/>
      <x:c r="BU38" s="758"/>
      <x:c r="BV38" s="631" t="s">
        <x:v>781</x:v>
      </x:c>
      <x:c r="BW38" s="758"/>
      <x:c r="BX38" s="758"/>
      <x:c r="BY38" s="759"/>
      <x:c r="BZ38" s="758"/>
      <x:c r="CA38" s="759"/>
      <x:c r="CB38" s="758"/>
      <x:c r="CC38" s="759"/>
      <x:c r="CD38" s="758"/>
      <x:c r="CE38" s="758"/>
      <x:c r="CF38" s="759"/>
      <x:c r="CG38" s="758"/>
      <x:c r="CH38" s="758"/>
      <x:c r="CI38" s="758"/>
      <x:c r="CJ38" s="758"/>
      <x:c r="CK38" s="758"/>
      <x:c r="CL38" s="758"/>
      <x:c r="CM38" s="758"/>
      <x:c r="CN38" s="758"/>
      <x:c r="CO38" s="758"/>
      <x:c r="CP38" s="759"/>
      <x:c r="CQ38" s="758">
        <x:v>1</x:v>
      </x:c>
      <x:c r="CR38" s="759">
        <x:v>118</x:v>
      </x:c>
      <x:c r="CS38" s="758"/>
      <x:c r="CT38" s="758">
        <x:v>1</x:v>
      </x:c>
      <x:c r="CU38" s="758"/>
      <x:c r="CV38" s="758"/>
      <x:c r="CW38" s="758"/>
      <x:c r="CX38" s="758"/>
      <x:c r="CY38" s="631" t="s">
        <x:v>781</x:v>
      </x:c>
      <x:c r="CZ38" s="758"/>
      <x:c r="DA38" s="759"/>
      <x:c r="DB38" s="758"/>
      <x:c r="DC38" s="759"/>
      <x:c r="DD38" s="758"/>
      <x:c r="DE38" s="759"/>
      <x:c r="DF38" s="758"/>
      <x:c r="DG38" s="760"/>
    </x:row>
    <x:row r="39" spans="1:111" s="7" customFormat="1" ht="30" customHeight="1">
      <x:c r="A39" s="631" t="s">
        <x:v>738</x:v>
      </x:c>
      <x:c r="B39" s="761"/>
      <x:c r="C39" s="759"/>
      <x:c r="D39" s="758"/>
      <x:c r="E39" s="759"/>
      <x:c r="F39" s="758"/>
      <x:c r="G39" s="759"/>
      <x:c r="H39" s="758"/>
      <x:c r="I39" s="759"/>
      <x:c r="J39" s="758"/>
      <x:c r="K39" s="758"/>
      <x:c r="L39" s="759"/>
      <x:c r="M39" s="758"/>
      <x:c r="N39" s="758"/>
      <x:c r="O39" s="758"/>
      <x:c r="P39" s="758"/>
      <x:c r="Q39" s="758"/>
      <x:c r="R39" s="759"/>
      <x:c r="S39" s="758"/>
      <x:c r="T39" s="759"/>
      <x:c r="U39" s="758"/>
      <x:c r="V39" s="759"/>
      <x:c r="W39" s="758"/>
      <x:c r="X39" s="758">
        <x:v>3</x:v>
      </x:c>
      <x:c r="Y39" s="758"/>
      <x:c r="Z39" s="758"/>
      <x:c r="AA39" s="758">
        <x:v>1</x:v>
      </x:c>
      <x:c r="AB39" s="758">
        <x:v>1</x:v>
      </x:c>
      <x:c r="AC39" s="758"/>
      <x:c r="AD39" s="758"/>
      <x:c r="AE39" s="758"/>
      <x:c r="AF39" s="758"/>
      <x:c r="AG39" s="758">
        <x:v>1</x:v>
      </x:c>
      <x:c r="AH39" s="758"/>
      <x:c r="AI39" s="758"/>
      <x:c r="AJ39" s="758">
        <x:v>2</x:v>
      </x:c>
      <x:c r="AK39" s="758">
        <x:v>3</x:v>
      </x:c>
      <x:c r="AL39" s="631" t="s">
        <x:v>738</x:v>
      </x:c>
      <x:c r="AM39" s="758"/>
      <x:c r="AN39" s="759"/>
      <x:c r="AO39" s="758"/>
      <x:c r="AP39" s="758"/>
      <x:c r="AQ39" s="758"/>
      <x:c r="AR39" s="759"/>
      <x:c r="AS39" s="758"/>
      <x:c r="AT39" s="759"/>
      <x:c r="AU39" s="758"/>
      <x:c r="AV39" s="758"/>
      <x:c r="AW39" s="758"/>
      <x:c r="AX39" s="758"/>
      <x:c r="AY39" s="758"/>
      <x:c r="AZ39" s="758"/>
      <x:c r="BA39" s="759"/>
      <x:c r="BB39" s="758"/>
      <x:c r="BC39" s="758"/>
      <x:c r="BD39" s="758"/>
      <x:c r="BE39" s="758"/>
      <x:c r="BF39" s="758"/>
      <x:c r="BG39" s="758"/>
      <x:c r="BH39" s="758"/>
      <x:c r="BI39" s="758"/>
      <x:c r="BJ39" s="759"/>
      <x:c r="BK39" s="758"/>
      <x:c r="BL39" s="759"/>
      <x:c r="BM39" s="758"/>
      <x:c r="BN39" s="759"/>
      <x:c r="BO39" s="758"/>
      <x:c r="BP39" s="759"/>
      <x:c r="BQ39" s="758"/>
      <x:c r="BR39" s="758"/>
      <x:c r="BS39" s="758"/>
      <x:c r="BT39" s="758"/>
      <x:c r="BU39" s="758"/>
      <x:c r="BV39" s="631" t="s">
        <x:v>738</x:v>
      </x:c>
      <x:c r="BW39" s="758"/>
      <x:c r="BX39" s="758"/>
      <x:c r="BY39" s="759"/>
      <x:c r="BZ39" s="758"/>
      <x:c r="CA39" s="759"/>
      <x:c r="CB39" s="758"/>
      <x:c r="CC39" s="759"/>
      <x:c r="CD39" s="758"/>
      <x:c r="CE39" s="758"/>
      <x:c r="CF39" s="759"/>
      <x:c r="CG39" s="758"/>
      <x:c r="CH39" s="758"/>
      <x:c r="CI39" s="758"/>
      <x:c r="CJ39" s="758"/>
      <x:c r="CK39" s="758"/>
      <x:c r="CL39" s="758"/>
      <x:c r="CM39" s="758"/>
      <x:c r="CN39" s="758"/>
      <x:c r="CO39" s="758"/>
      <x:c r="CP39" s="759"/>
      <x:c r="CQ39" s="758">
        <x:v>1</x:v>
      </x:c>
      <x:c r="CR39" s="759">
        <x:v>162</x:v>
      </x:c>
      <x:c r="CS39" s="758"/>
      <x:c r="CT39" s="758"/>
      <x:c r="CU39" s="758"/>
      <x:c r="CV39" s="758">
        <x:v>1</x:v>
      </x:c>
      <x:c r="CW39" s="758"/>
      <x:c r="CX39" s="758"/>
      <x:c r="CY39" s="631" t="s">
        <x:v>738</x:v>
      </x:c>
      <x:c r="CZ39" s="758"/>
      <x:c r="DA39" s="759"/>
      <x:c r="DB39" s="758"/>
      <x:c r="DC39" s="759"/>
      <x:c r="DD39" s="758"/>
      <x:c r="DE39" s="759"/>
      <x:c r="DF39" s="758"/>
      <x:c r="DG39" s="760"/>
    </x:row>
    <x:row r="40" spans="1:111" s="7" customFormat="1" ht="30" customHeight="1">
      <x:c r="A40" s="631" t="s">
        <x:v>742</x:v>
      </x:c>
      <x:c r="B40" s="761"/>
      <x:c r="C40" s="759"/>
      <x:c r="D40" s="758"/>
      <x:c r="E40" s="759"/>
      <x:c r="F40" s="758"/>
      <x:c r="G40" s="759"/>
      <x:c r="H40" s="758"/>
      <x:c r="I40" s="759"/>
      <x:c r="J40" s="758"/>
      <x:c r="K40" s="758"/>
      <x:c r="L40" s="759"/>
      <x:c r="M40" s="758"/>
      <x:c r="N40" s="758"/>
      <x:c r="O40" s="758"/>
      <x:c r="P40" s="758"/>
      <x:c r="Q40" s="758"/>
      <x:c r="R40" s="759"/>
      <x:c r="S40" s="758"/>
      <x:c r="T40" s="759"/>
      <x:c r="U40" s="758"/>
      <x:c r="V40" s="759"/>
      <x:c r="W40" s="758"/>
      <x:c r="X40" s="758">
        <x:v>3</x:v>
      </x:c>
      <x:c r="Y40" s="758"/>
      <x:c r="Z40" s="758"/>
      <x:c r="AA40" s="758">
        <x:v>1</x:v>
      </x:c>
      <x:c r="AB40" s="758"/>
      <x:c r="AC40" s="758"/>
      <x:c r="AD40" s="758"/>
      <x:c r="AE40" s="758"/>
      <x:c r="AF40" s="758"/>
      <x:c r="AG40" s="758"/>
      <x:c r="AH40" s="758"/>
      <x:c r="AI40" s="758"/>
      <x:c r="AJ40" s="758"/>
      <x:c r="AK40" s="758"/>
      <x:c r="AL40" s="631" t="s">
        <x:v>742</x:v>
      </x:c>
      <x:c r="AM40" s="758"/>
      <x:c r="AN40" s="759"/>
      <x:c r="AO40" s="758"/>
      <x:c r="AP40" s="758"/>
      <x:c r="AQ40" s="758"/>
      <x:c r="AR40" s="759"/>
      <x:c r="AS40" s="758"/>
      <x:c r="AT40" s="759"/>
      <x:c r="AU40" s="758"/>
      <x:c r="AV40" s="758"/>
      <x:c r="AW40" s="758"/>
      <x:c r="AX40" s="758"/>
      <x:c r="AY40" s="758"/>
      <x:c r="AZ40" s="758"/>
      <x:c r="BA40" s="759"/>
      <x:c r="BB40" s="758"/>
      <x:c r="BC40" s="758"/>
      <x:c r="BD40" s="758"/>
      <x:c r="BE40" s="758">
        <x:v>1</x:v>
      </x:c>
      <x:c r="BF40" s="758">
        <x:v>1</x:v>
      </x:c>
      <x:c r="BG40" s="758"/>
      <x:c r="BH40" s="758"/>
      <x:c r="BI40" s="758"/>
      <x:c r="BJ40" s="759"/>
      <x:c r="BK40" s="758"/>
      <x:c r="BL40" s="759"/>
      <x:c r="BM40" s="758"/>
      <x:c r="BN40" s="759"/>
      <x:c r="BO40" s="758"/>
      <x:c r="BP40" s="759"/>
      <x:c r="BQ40" s="758"/>
      <x:c r="BR40" s="758"/>
      <x:c r="BS40" s="758"/>
      <x:c r="BT40" s="758"/>
      <x:c r="BU40" s="758"/>
      <x:c r="BV40" s="631" t="s">
        <x:v>742</x:v>
      </x:c>
      <x:c r="BW40" s="758"/>
      <x:c r="BX40" s="758"/>
      <x:c r="BY40" s="759"/>
      <x:c r="BZ40" s="758"/>
      <x:c r="CA40" s="759"/>
      <x:c r="CB40" s="758"/>
      <x:c r="CC40" s="759"/>
      <x:c r="CD40" s="758"/>
      <x:c r="CE40" s="758"/>
      <x:c r="CF40" s="759"/>
      <x:c r="CG40" s="758"/>
      <x:c r="CH40" s="758"/>
      <x:c r="CI40" s="758"/>
      <x:c r="CJ40" s="758"/>
      <x:c r="CK40" s="758"/>
      <x:c r="CL40" s="758"/>
      <x:c r="CM40" s="758"/>
      <x:c r="CN40" s="758"/>
      <x:c r="CO40" s="758"/>
      <x:c r="CP40" s="759"/>
      <x:c r="CQ40" s="758">
        <x:v>1</x:v>
      </x:c>
      <x:c r="CR40" s="759">
        <x:v>27</x:v>
      </x:c>
      <x:c r="CS40" s="758">
        <x:v>3</x:v>
      </x:c>
      <x:c r="CT40" s="758">
        <x:v>1</x:v>
      </x:c>
      <x:c r="CU40" s="758"/>
      <x:c r="CV40" s="758"/>
      <x:c r="CW40" s="758"/>
      <x:c r="CX40" s="758"/>
      <x:c r="CY40" s="631" t="s">
        <x:v>742</x:v>
      </x:c>
      <x:c r="CZ40" s="758"/>
      <x:c r="DA40" s="759"/>
      <x:c r="DB40" s="758"/>
      <x:c r="DC40" s="759"/>
      <x:c r="DD40" s="758"/>
      <x:c r="DE40" s="759"/>
      <x:c r="DF40" s="758"/>
      <x:c r="DG40" s="760"/>
    </x:row>
    <x:row r="41" spans="1:111" s="7" customFormat="1" ht="30" customHeight="1">
      <x:c r="A41" s="631" t="s">
        <x:v>1341</x:v>
      </x:c>
      <x:c r="B41" s="761"/>
      <x:c r="C41" s="759"/>
      <x:c r="D41" s="758"/>
      <x:c r="E41" s="759"/>
      <x:c r="F41" s="758"/>
      <x:c r="G41" s="759"/>
      <x:c r="H41" s="758"/>
      <x:c r="I41" s="759"/>
      <x:c r="J41" s="758"/>
      <x:c r="K41" s="758"/>
      <x:c r="L41" s="759"/>
      <x:c r="M41" s="758"/>
      <x:c r="N41" s="758"/>
      <x:c r="O41" s="758">
        <x:v>1</x:v>
      </x:c>
      <x:c r="P41" s="758">
        <x:v>1</x:v>
      </x:c>
      <x:c r="Q41" s="758"/>
      <x:c r="R41" s="759"/>
      <x:c r="S41" s="758"/>
      <x:c r="T41" s="759"/>
      <x:c r="U41" s="758"/>
      <x:c r="V41" s="759"/>
      <x:c r="W41" s="758"/>
      <x:c r="X41" s="758">
        <x:v>4</x:v>
      </x:c>
      <x:c r="Y41" s="758"/>
      <x:c r="Z41" s="758"/>
      <x:c r="AA41" s="758"/>
      <x:c r="AB41" s="758">
        <x:v>1</x:v>
      </x:c>
      <x:c r="AC41" s="758"/>
      <x:c r="AD41" s="758">
        <x:v>1</x:v>
      </x:c>
      <x:c r="AE41" s="758"/>
      <x:c r="AF41" s="758"/>
      <x:c r="AG41" s="758">
        <x:v>1</x:v>
      </x:c>
      <x:c r="AH41" s="758"/>
      <x:c r="AI41" s="758"/>
      <x:c r="AJ41" s="758">
        <x:v>3</x:v>
      </x:c>
      <x:c r="AK41" s="758">
        <x:v>4</x:v>
      </x:c>
      <x:c r="AL41" s="631" t="s">
        <x:v>1341</x:v>
      </x:c>
      <x:c r="AM41" s="758"/>
      <x:c r="AN41" s="759"/>
      <x:c r="AO41" s="758"/>
      <x:c r="AP41" s="758"/>
      <x:c r="AQ41" s="758"/>
      <x:c r="AR41" s="759"/>
      <x:c r="AS41" s="758"/>
      <x:c r="AT41" s="759"/>
      <x:c r="AU41" s="758"/>
      <x:c r="AV41" s="758"/>
      <x:c r="AW41" s="758"/>
      <x:c r="AX41" s="758"/>
      <x:c r="AY41" s="758"/>
      <x:c r="AZ41" s="758"/>
      <x:c r="BA41" s="759"/>
      <x:c r="BB41" s="758"/>
      <x:c r="BC41" s="758"/>
      <x:c r="BD41" s="758"/>
      <x:c r="BE41" s="758">
        <x:v>1</x:v>
      </x:c>
      <x:c r="BF41" s="758">
        <x:v>4</x:v>
      </x:c>
      <x:c r="BG41" s="758"/>
      <x:c r="BH41" s="758"/>
      <x:c r="BI41" s="758"/>
      <x:c r="BJ41" s="759"/>
      <x:c r="BK41" s="758"/>
      <x:c r="BL41" s="759"/>
      <x:c r="BM41" s="758"/>
      <x:c r="BN41" s="759"/>
      <x:c r="BO41" s="758"/>
      <x:c r="BP41" s="759"/>
      <x:c r="BQ41" s="758"/>
      <x:c r="BR41" s="758"/>
      <x:c r="BS41" s="758"/>
      <x:c r="BT41" s="758"/>
      <x:c r="BU41" s="758"/>
      <x:c r="BV41" s="631" t="s">
        <x:v>1341</x:v>
      </x:c>
      <x:c r="BW41" s="758"/>
      <x:c r="BX41" s="758"/>
      <x:c r="BY41" s="759"/>
      <x:c r="BZ41" s="758"/>
      <x:c r="CA41" s="759"/>
      <x:c r="CB41" s="758"/>
      <x:c r="CC41" s="759"/>
      <x:c r="CD41" s="758"/>
      <x:c r="CE41" s="758"/>
      <x:c r="CF41" s="759"/>
      <x:c r="CG41" s="758"/>
      <x:c r="CH41" s="758"/>
      <x:c r="CI41" s="758"/>
      <x:c r="CJ41" s="758">
        <x:v>1</x:v>
      </x:c>
      <x:c r="CK41" s="758"/>
      <x:c r="CL41" s="758"/>
      <x:c r="CM41" s="758"/>
      <x:c r="CN41" s="758"/>
      <x:c r="CO41" s="758"/>
      <x:c r="CP41" s="759"/>
      <x:c r="CQ41" s="758">
        <x:v>1</x:v>
      </x:c>
      <x:c r="CR41" s="759">
        <x:v>151</x:v>
      </x:c>
      <x:c r="CS41" s="758">
        <x:v>7</x:v>
      </x:c>
      <x:c r="CT41" s="758">
        <x:v>1</x:v>
      </x:c>
      <x:c r="CU41" s="758">
        <x:v>1</x:v>
      </x:c>
      <x:c r="CV41" s="758"/>
      <x:c r="CW41" s="758">
        <x:v>1</x:v>
      </x:c>
      <x:c r="CX41" s="758">
        <x:v>2</x:v>
      </x:c>
      <x:c r="CY41" s="631" t="s">
        <x:v>1341</x:v>
      </x:c>
      <x:c r="CZ41" s="758"/>
      <x:c r="DA41" s="759"/>
      <x:c r="DB41" s="758"/>
      <x:c r="DC41" s="759"/>
      <x:c r="DD41" s="758"/>
      <x:c r="DE41" s="759"/>
      <x:c r="DF41" s="758"/>
      <x:c r="DG41" s="760"/>
    </x:row>
    <x:row r="42" spans="1:111" s="7" customFormat="1" ht="30" customHeight="1">
      <x:c r="A42" s="631" t="s">
        <x:v>699</x:v>
      </x:c>
      <x:c r="B42" s="761"/>
      <x:c r="C42" s="759"/>
      <x:c r="D42" s="758"/>
      <x:c r="E42" s="759"/>
      <x:c r="F42" s="758"/>
      <x:c r="G42" s="759"/>
      <x:c r="H42" s="758"/>
      <x:c r="I42" s="759"/>
      <x:c r="J42" s="758"/>
      <x:c r="K42" s="758"/>
      <x:c r="L42" s="759"/>
      <x:c r="M42" s="758"/>
      <x:c r="N42" s="758"/>
      <x:c r="O42" s="758"/>
      <x:c r="P42" s="758"/>
      <x:c r="Q42" s="758"/>
      <x:c r="R42" s="759"/>
      <x:c r="S42" s="758">
        <x:v>1</x:v>
      </x:c>
      <x:c r="T42" s="759">
        <x:v>19</x:v>
      </x:c>
      <x:c r="U42" s="758">
        <x:v>1</x:v>
      </x:c>
      <x:c r="V42" s="759">
        <x:v>32</x:v>
      </x:c>
      <x:c r="W42" s="758"/>
      <x:c r="X42" s="758">
        <x:v>8</x:v>
      </x:c>
      <x:c r="Y42" s="758"/>
      <x:c r="Z42" s="758"/>
      <x:c r="AA42" s="758"/>
      <x:c r="AB42" s="758"/>
      <x:c r="AC42" s="758"/>
      <x:c r="AD42" s="758">
        <x:v>1</x:v>
      </x:c>
      <x:c r="AE42" s="758">
        <x:v>1</x:v>
      </x:c>
      <x:c r="AF42" s="758"/>
      <x:c r="AG42" s="758">
        <x:v>1</x:v>
      </x:c>
      <x:c r="AH42" s="758"/>
      <x:c r="AI42" s="758"/>
      <x:c r="AJ42" s="758"/>
      <x:c r="AK42" s="758"/>
      <x:c r="AL42" s="631" t="s">
        <x:v>699</x:v>
      </x:c>
      <x:c r="AM42" s="758"/>
      <x:c r="AN42" s="759"/>
      <x:c r="AO42" s="758"/>
      <x:c r="AP42" s="758"/>
      <x:c r="AQ42" s="758"/>
      <x:c r="AR42" s="759"/>
      <x:c r="AS42" s="758"/>
      <x:c r="AT42" s="759"/>
      <x:c r="AU42" s="758"/>
      <x:c r="AV42" s="758"/>
      <x:c r="AW42" s="758"/>
      <x:c r="AX42" s="758"/>
      <x:c r="AY42" s="758"/>
      <x:c r="AZ42" s="758"/>
      <x:c r="BA42" s="759"/>
      <x:c r="BB42" s="758"/>
      <x:c r="BC42" s="758"/>
      <x:c r="BD42" s="758"/>
      <x:c r="BE42" s="758">
        <x:v>1</x:v>
      </x:c>
      <x:c r="BF42" s="758">
        <x:v>4</x:v>
      </x:c>
      <x:c r="BG42" s="758"/>
      <x:c r="BH42" s="758"/>
      <x:c r="BI42" s="758"/>
      <x:c r="BJ42" s="759"/>
      <x:c r="BK42" s="758"/>
      <x:c r="BL42" s="759"/>
      <x:c r="BM42" s="758"/>
      <x:c r="BN42" s="759"/>
      <x:c r="BO42" s="758"/>
      <x:c r="BP42" s="759"/>
      <x:c r="BQ42" s="758"/>
      <x:c r="BR42" s="758"/>
      <x:c r="BS42" s="758"/>
      <x:c r="BT42" s="758"/>
      <x:c r="BU42" s="758"/>
      <x:c r="BV42" s="631" t="s">
        <x:v>699</x:v>
      </x:c>
      <x:c r="BW42" s="758"/>
      <x:c r="BX42" s="758"/>
      <x:c r="BY42" s="759"/>
      <x:c r="BZ42" s="758"/>
      <x:c r="CA42" s="759"/>
      <x:c r="CB42" s="758"/>
      <x:c r="CC42" s="759"/>
      <x:c r="CD42" s="758"/>
      <x:c r="CE42" s="758"/>
      <x:c r="CF42" s="759"/>
      <x:c r="CG42" s="758"/>
      <x:c r="CH42" s="758"/>
      <x:c r="CI42" s="758"/>
      <x:c r="CJ42" s="758"/>
      <x:c r="CK42" s="758"/>
      <x:c r="CL42" s="758"/>
      <x:c r="CM42" s="758"/>
      <x:c r="CN42" s="758"/>
      <x:c r="CO42" s="758"/>
      <x:c r="CP42" s="759"/>
      <x:c r="CQ42" s="758">
        <x:v>1</x:v>
      </x:c>
      <x:c r="CR42" s="759">
        <x:v>90</x:v>
      </x:c>
      <x:c r="CS42" s="758"/>
      <x:c r="CT42" s="758">
        <x:v>1</x:v>
      </x:c>
      <x:c r="CU42" s="758"/>
      <x:c r="CV42" s="758"/>
      <x:c r="CW42" s="758"/>
      <x:c r="CX42" s="758"/>
      <x:c r="CY42" s="631" t="s">
        <x:v>699</x:v>
      </x:c>
      <x:c r="CZ42" s="758"/>
      <x:c r="DA42" s="759"/>
      <x:c r="DB42" s="758">
        <x:v>1</x:v>
      </x:c>
      <x:c r="DC42" s="759">
        <x:v>31.68</x:v>
      </x:c>
      <x:c r="DD42" s="758">
        <x:v>1</x:v>
      </x:c>
      <x:c r="DE42" s="759">
        <x:v>31.68</x:v>
      </x:c>
      <x:c r="DF42" s="758"/>
      <x:c r="DG42" s="760"/>
    </x:row>
    <x:row r="43" spans="1:111" s="7" customFormat="1" ht="30" customHeight="1">
      <x:c r="A43" s="631" t="s">
        <x:v>269</x:v>
      </x:c>
      <x:c r="B43" s="761"/>
      <x:c r="C43" s="759"/>
      <x:c r="D43" s="758"/>
      <x:c r="E43" s="759"/>
      <x:c r="F43" s="758"/>
      <x:c r="G43" s="759"/>
      <x:c r="H43" s="758"/>
      <x:c r="I43" s="759"/>
      <x:c r="J43" s="758"/>
      <x:c r="K43" s="758"/>
      <x:c r="L43" s="759"/>
      <x:c r="M43" s="758"/>
      <x:c r="N43" s="758"/>
      <x:c r="O43" s="758"/>
      <x:c r="P43" s="758"/>
      <x:c r="Q43" s="758"/>
      <x:c r="R43" s="759"/>
      <x:c r="S43" s="758"/>
      <x:c r="T43" s="759"/>
      <x:c r="U43" s="758"/>
      <x:c r="V43" s="759"/>
      <x:c r="W43" s="758"/>
      <x:c r="X43" s="758">
        <x:v>7</x:v>
      </x:c>
      <x:c r="Y43" s="758"/>
      <x:c r="Z43" s="758"/>
      <x:c r="AA43" s="758"/>
      <x:c r="AB43" s="758"/>
      <x:c r="AC43" s="758"/>
      <x:c r="AD43" s="758"/>
      <x:c r="AE43" s="758"/>
      <x:c r="AF43" s="758"/>
      <x:c r="AG43" s="758">
        <x:v>1</x:v>
      </x:c>
      <x:c r="AH43" s="758"/>
      <x:c r="AI43" s="758"/>
      <x:c r="AJ43" s="758"/>
      <x:c r="AK43" s="758"/>
      <x:c r="AL43" s="631" t="s">
        <x:v>269</x:v>
      </x:c>
      <x:c r="AM43" s="758"/>
      <x:c r="AN43" s="759"/>
      <x:c r="AO43" s="758"/>
      <x:c r="AP43" s="758"/>
      <x:c r="AQ43" s="758"/>
      <x:c r="AR43" s="759"/>
      <x:c r="AS43" s="758"/>
      <x:c r="AT43" s="759"/>
      <x:c r="AU43" s="758"/>
      <x:c r="AV43" s="758"/>
      <x:c r="AW43" s="758"/>
      <x:c r="AX43" s="758"/>
      <x:c r="AY43" s="758"/>
      <x:c r="AZ43" s="758"/>
      <x:c r="BA43" s="759"/>
      <x:c r="BB43" s="758"/>
      <x:c r="BC43" s="758"/>
      <x:c r="BD43" s="758"/>
      <x:c r="BE43" s="758">
        <x:v>1</x:v>
      </x:c>
      <x:c r="BF43" s="758">
        <x:v>4</x:v>
      </x:c>
      <x:c r="BG43" s="758"/>
      <x:c r="BH43" s="758"/>
      <x:c r="BI43" s="758"/>
      <x:c r="BJ43" s="759"/>
      <x:c r="BK43" s="758"/>
      <x:c r="BL43" s="759"/>
      <x:c r="BM43" s="758"/>
      <x:c r="BN43" s="759"/>
      <x:c r="BO43" s="758"/>
      <x:c r="BP43" s="759"/>
      <x:c r="BQ43" s="758"/>
      <x:c r="BR43" s="758"/>
      <x:c r="BS43" s="758"/>
      <x:c r="BT43" s="758"/>
      <x:c r="BU43" s="758"/>
      <x:c r="BV43" s="631" t="s">
        <x:v>269</x:v>
      </x:c>
      <x:c r="BW43" s="758"/>
      <x:c r="BX43" s="758"/>
      <x:c r="BY43" s="759"/>
      <x:c r="BZ43" s="758"/>
      <x:c r="CA43" s="759"/>
      <x:c r="CB43" s="758"/>
      <x:c r="CC43" s="759"/>
      <x:c r="CD43" s="758"/>
      <x:c r="CE43" s="758"/>
      <x:c r="CF43" s="759"/>
      <x:c r="CG43" s="758"/>
      <x:c r="CH43" s="758"/>
      <x:c r="CI43" s="758"/>
      <x:c r="CJ43" s="758"/>
      <x:c r="CK43" s="758"/>
      <x:c r="CL43" s="758"/>
      <x:c r="CM43" s="758"/>
      <x:c r="CN43" s="758"/>
      <x:c r="CO43" s="758"/>
      <x:c r="CP43" s="759"/>
      <x:c r="CQ43" s="758">
        <x:v>1</x:v>
      </x:c>
      <x:c r="CR43" s="759">
        <x:v>73</x:v>
      </x:c>
      <x:c r="CS43" s="758"/>
      <x:c r="CT43" s="758"/>
      <x:c r="CU43" s="758"/>
      <x:c r="CV43" s="758">
        <x:v>2</x:v>
      </x:c>
      <x:c r="CW43" s="758"/>
      <x:c r="CX43" s="758"/>
      <x:c r="CY43" s="631" t="s">
        <x:v>269</x:v>
      </x:c>
      <x:c r="CZ43" s="758"/>
      <x:c r="DA43" s="759"/>
      <x:c r="DB43" s="758">
        <x:v>1</x:v>
      </x:c>
      <x:c r="DC43" s="759">
        <x:v>199.66999999999999</x:v>
      </x:c>
      <x:c r="DD43" s="758">
        <x:v>1</x:v>
      </x:c>
      <x:c r="DE43" s="759">
        <x:v>199.66999999999999</x:v>
      </x:c>
      <x:c r="DF43" s="758"/>
      <x:c r="DG43" s="760"/>
    </x:row>
    <x:row r="44" spans="1:111" s="7" customFormat="1" ht="30" customHeight="1">
      <x:c r="A44" s="631" t="s">
        <x:v>1523</x:v>
      </x:c>
      <x:c r="B44" s="761"/>
      <x:c r="C44" s="759"/>
      <x:c r="D44" s="758"/>
      <x:c r="E44" s="759"/>
      <x:c r="F44" s="758"/>
      <x:c r="G44" s="759"/>
      <x:c r="H44" s="758"/>
      <x:c r="I44" s="759"/>
      <x:c r="J44" s="758"/>
      <x:c r="K44" s="758"/>
      <x:c r="L44" s="759"/>
      <x:c r="M44" s="758"/>
      <x:c r="N44" s="758"/>
      <x:c r="O44" s="758">
        <x:v>1</x:v>
      </x:c>
      <x:c r="P44" s="758">
        <x:v>1</x:v>
      </x:c>
      <x:c r="Q44" s="758"/>
      <x:c r="R44" s="759"/>
      <x:c r="S44" s="758">
        <x:v>1</x:v>
      </x:c>
      <x:c r="T44" s="759">
        <x:v>19</x:v>
      </x:c>
      <x:c r="U44" s="758">
        <x:v>1</x:v>
      </x:c>
      <x:c r="V44" s="759">
        <x:v>47</x:v>
      </x:c>
      <x:c r="W44" s="758"/>
      <x:c r="X44" s="758">
        <x:v>5</x:v>
      </x:c>
      <x:c r="Y44" s="758">
        <x:v>3</x:v>
      </x:c>
      <x:c r="Z44" s="758">
        <x:v>3</x:v>
      </x:c>
      <x:c r="AA44" s="758"/>
      <x:c r="AB44" s="758">
        <x:v>1</x:v>
      </x:c>
      <x:c r="AC44" s="758">
        <x:v>1</x:v>
      </x:c>
      <x:c r="AD44" s="758"/>
      <x:c r="AE44" s="758"/>
      <x:c r="AF44" s="758"/>
      <x:c r="AG44" s="758">
        <x:v>1</x:v>
      </x:c>
      <x:c r="AH44" s="758"/>
      <x:c r="AI44" s="758"/>
      <x:c r="AJ44" s="758">
        <x:v>2</x:v>
      </x:c>
      <x:c r="AK44" s="758">
        <x:v>2</x:v>
      </x:c>
      <x:c r="AL44" s="631" t="s">
        <x:v>1523</x:v>
      </x:c>
      <x:c r="AM44" s="758"/>
      <x:c r="AN44" s="759"/>
      <x:c r="AO44" s="758"/>
      <x:c r="AP44" s="758"/>
      <x:c r="AQ44" s="758"/>
      <x:c r="AR44" s="759"/>
      <x:c r="AS44" s="758"/>
      <x:c r="AT44" s="759"/>
      <x:c r="AU44" s="758"/>
      <x:c r="AV44" s="758"/>
      <x:c r="AW44" s="758"/>
      <x:c r="AX44" s="758"/>
      <x:c r="AY44" s="758"/>
      <x:c r="AZ44" s="758"/>
      <x:c r="BA44" s="759"/>
      <x:c r="BB44" s="758"/>
      <x:c r="BC44" s="758"/>
      <x:c r="BD44" s="758"/>
      <x:c r="BE44" s="758">
        <x:v>1</x:v>
      </x:c>
      <x:c r="BF44" s="758">
        <x:v>4</x:v>
      </x:c>
      <x:c r="BG44" s="758"/>
      <x:c r="BH44" s="758"/>
      <x:c r="BI44" s="758"/>
      <x:c r="BJ44" s="759"/>
      <x:c r="BK44" s="758"/>
      <x:c r="BL44" s="759"/>
      <x:c r="BM44" s="758"/>
      <x:c r="BN44" s="759"/>
      <x:c r="BO44" s="758"/>
      <x:c r="BP44" s="759"/>
      <x:c r="BQ44" s="758"/>
      <x:c r="BR44" s="758"/>
      <x:c r="BS44" s="758"/>
      <x:c r="BT44" s="758"/>
      <x:c r="BU44" s="758"/>
      <x:c r="BV44" s="631" t="s">
        <x:v>1523</x:v>
      </x:c>
      <x:c r="BW44" s="758"/>
      <x:c r="BX44" s="758"/>
      <x:c r="BY44" s="759"/>
      <x:c r="BZ44" s="758"/>
      <x:c r="CA44" s="759"/>
      <x:c r="CB44" s="758"/>
      <x:c r="CC44" s="759"/>
      <x:c r="CD44" s="758"/>
      <x:c r="CE44" s="758"/>
      <x:c r="CF44" s="759"/>
      <x:c r="CG44" s="758"/>
      <x:c r="CH44" s="758"/>
      <x:c r="CI44" s="758"/>
      <x:c r="CJ44" s="758">
        <x:v>1</x:v>
      </x:c>
      <x:c r="CK44" s="758"/>
      <x:c r="CL44" s="758"/>
      <x:c r="CM44" s="758"/>
      <x:c r="CN44" s="758"/>
      <x:c r="CO44" s="758"/>
      <x:c r="CP44" s="759"/>
      <x:c r="CQ44" s="758"/>
      <x:c r="CR44" s="759"/>
      <x:c r="CS44" s="758">
        <x:v>4</x:v>
      </x:c>
      <x:c r="CT44" s="758">
        <x:v>1</x:v>
      </x:c>
      <x:c r="CU44" s="758">
        <x:v>1</x:v>
      </x:c>
      <x:c r="CV44" s="758"/>
      <x:c r="CW44" s="758">
        <x:v>1</x:v>
      </x:c>
      <x:c r="CX44" s="758">
        <x:v>2</x:v>
      </x:c>
      <x:c r="CY44" s="631" t="s">
        <x:v>1523</x:v>
      </x:c>
      <x:c r="CZ44" s="758"/>
      <x:c r="DA44" s="759"/>
      <x:c r="DB44" s="758">
        <x:v>1</x:v>
      </x:c>
      <x:c r="DC44" s="759">
        <x:v>46.75</x:v>
      </x:c>
      <x:c r="DD44" s="758">
        <x:v>1</x:v>
      </x:c>
      <x:c r="DE44" s="759">
        <x:v>46.75</x:v>
      </x:c>
      <x:c r="DF44" s="758"/>
      <x:c r="DG44" s="760"/>
    </x:row>
    <x:row r="45" spans="1:111" s="7" customFormat="1" ht="30" customHeight="1">
      <x:c r="A45" s="631" t="s">
        <x:v>250</x:v>
      </x:c>
      <x:c r="B45" s="761"/>
      <x:c r="C45" s="759"/>
      <x:c r="D45" s="758"/>
      <x:c r="E45" s="759"/>
      <x:c r="F45" s="758"/>
      <x:c r="G45" s="759"/>
      <x:c r="H45" s="758"/>
      <x:c r="I45" s="759"/>
      <x:c r="J45" s="758"/>
      <x:c r="K45" s="758"/>
      <x:c r="L45" s="759"/>
      <x:c r="M45" s="758"/>
      <x:c r="N45" s="758"/>
      <x:c r="O45" s="758">
        <x:v>3</x:v>
      </x:c>
      <x:c r="P45" s="758">
        <x:v>3</x:v>
      </x:c>
      <x:c r="Q45" s="758"/>
      <x:c r="R45" s="759"/>
      <x:c r="S45" s="758">
        <x:v>2</x:v>
      </x:c>
      <x:c r="T45" s="759">
        <x:v>45</x:v>
      </x:c>
      <x:c r="U45" s="758"/>
      <x:c r="V45" s="759"/>
      <x:c r="W45" s="758"/>
      <x:c r="X45" s="758">
        <x:v>5</x:v>
      </x:c>
      <x:c r="Y45" s="758">
        <x:v>1</x:v>
      </x:c>
      <x:c r="Z45" s="758">
        <x:v>24</x:v>
      </x:c>
      <x:c r="AA45" s="758"/>
      <x:c r="AB45" s="758"/>
      <x:c r="AC45" s="758">
        <x:v>1</x:v>
      </x:c>
      <x:c r="AD45" s="758"/>
      <x:c r="AE45" s="758"/>
      <x:c r="AF45" s="758"/>
      <x:c r="AG45" s="758">
        <x:v>1</x:v>
      </x:c>
      <x:c r="AH45" s="758"/>
      <x:c r="AI45" s="758"/>
      <x:c r="AJ45" s="758">
        <x:v>1</x:v>
      </x:c>
      <x:c r="AK45" s="758">
        <x:v>2</x:v>
      </x:c>
      <x:c r="AL45" s="631" t="s">
        <x:v>250</x:v>
      </x:c>
      <x:c r="AM45" s="758"/>
      <x:c r="AN45" s="759"/>
      <x:c r="AO45" s="758"/>
      <x:c r="AP45" s="758"/>
      <x:c r="AQ45" s="758"/>
      <x:c r="AR45" s="759"/>
      <x:c r="AS45" s="758"/>
      <x:c r="AT45" s="759"/>
      <x:c r="AU45" s="758"/>
      <x:c r="AV45" s="758"/>
      <x:c r="AW45" s="758"/>
      <x:c r="AX45" s="758"/>
      <x:c r="AY45" s="758"/>
      <x:c r="AZ45" s="758"/>
      <x:c r="BA45" s="759"/>
      <x:c r="BB45" s="758"/>
      <x:c r="BC45" s="758"/>
      <x:c r="BD45" s="758"/>
      <x:c r="BE45" s="758">
        <x:v>1</x:v>
      </x:c>
      <x:c r="BF45" s="758">
        <x:v>3</x:v>
      </x:c>
      <x:c r="BG45" s="758"/>
      <x:c r="BH45" s="758"/>
      <x:c r="BI45" s="758"/>
      <x:c r="BJ45" s="759"/>
      <x:c r="BK45" s="758"/>
      <x:c r="BL45" s="759"/>
      <x:c r="BM45" s="758"/>
      <x:c r="BN45" s="759"/>
      <x:c r="BO45" s="758"/>
      <x:c r="BP45" s="759"/>
      <x:c r="BQ45" s="758"/>
      <x:c r="BR45" s="758"/>
      <x:c r="BS45" s="758"/>
      <x:c r="BT45" s="758"/>
      <x:c r="BU45" s="758"/>
      <x:c r="BV45" s="631" t="s">
        <x:v>250</x:v>
      </x:c>
      <x:c r="BW45" s="758"/>
      <x:c r="BX45" s="758"/>
      <x:c r="BY45" s="759"/>
      <x:c r="BZ45" s="758"/>
      <x:c r="CA45" s="759"/>
      <x:c r="CB45" s="758"/>
      <x:c r="CC45" s="759"/>
      <x:c r="CD45" s="758"/>
      <x:c r="CE45" s="758"/>
      <x:c r="CF45" s="759"/>
      <x:c r="CG45" s="758"/>
      <x:c r="CH45" s="758"/>
      <x:c r="CI45" s="758"/>
      <x:c r="CJ45" s="758">
        <x:v>1</x:v>
      </x:c>
      <x:c r="CK45" s="758"/>
      <x:c r="CL45" s="758"/>
      <x:c r="CM45" s="758"/>
      <x:c r="CN45" s="758"/>
      <x:c r="CO45" s="758"/>
      <x:c r="CP45" s="759"/>
      <x:c r="CQ45" s="758">
        <x:v>1</x:v>
      </x:c>
      <x:c r="CR45" s="759">
        <x:v>110</x:v>
      </x:c>
      <x:c r="CS45" s="758">
        <x:v>10</x:v>
      </x:c>
      <x:c r="CT45" s="758">
        <x:v>1</x:v>
      </x:c>
      <x:c r="CU45" s="758"/>
      <x:c r="CV45" s="758"/>
      <x:c r="CW45" s="758">
        <x:v>2</x:v>
      </x:c>
      <x:c r="CX45" s="758">
        <x:v>5</x:v>
      </x:c>
      <x:c r="CY45" s="631" t="s">
        <x:v>250</x:v>
      </x:c>
      <x:c r="CZ45" s="758"/>
      <x:c r="DA45" s="759"/>
      <x:c r="DB45" s="758"/>
      <x:c r="DC45" s="759"/>
      <x:c r="DD45" s="758"/>
      <x:c r="DE45" s="759"/>
      <x:c r="DF45" s="758"/>
      <x:c r="DG45" s="760"/>
    </x:row>
    <x:row r="46" spans="1:111" s="7" customFormat="1" ht="30" customHeight="1">
      <x:c r="A46" s="631" t="s">
        <x:v>1237</x:v>
      </x:c>
      <x:c r="B46" s="761"/>
      <x:c r="C46" s="759"/>
      <x:c r="D46" s="758"/>
      <x:c r="E46" s="759"/>
      <x:c r="F46" s="758"/>
      <x:c r="G46" s="759"/>
      <x:c r="H46" s="758"/>
      <x:c r="I46" s="759"/>
      <x:c r="J46" s="758"/>
      <x:c r="K46" s="758"/>
      <x:c r="L46" s="759"/>
      <x:c r="M46" s="758"/>
      <x:c r="N46" s="758"/>
      <x:c r="O46" s="758"/>
      <x:c r="P46" s="758"/>
      <x:c r="Q46" s="758"/>
      <x:c r="R46" s="759"/>
      <x:c r="S46" s="758"/>
      <x:c r="T46" s="759"/>
      <x:c r="U46" s="758">
        <x:v>1</x:v>
      </x:c>
      <x:c r="V46" s="759">
        <x:v>46</x:v>
      </x:c>
      <x:c r="W46" s="758"/>
      <x:c r="X46" s="758">
        <x:v>1</x:v>
      </x:c>
      <x:c r="Y46" s="758">
        <x:v>2</x:v>
      </x:c>
      <x:c r="Z46" s="758">
        <x:v>4</x:v>
      </x:c>
      <x:c r="AA46" s="758"/>
      <x:c r="AB46" s="758">
        <x:v>1</x:v>
      </x:c>
      <x:c r="AC46" s="758">
        <x:v>1</x:v>
      </x:c>
      <x:c r="AD46" s="758"/>
      <x:c r="AE46" s="758"/>
      <x:c r="AF46" s="758"/>
      <x:c r="AG46" s="758">
        <x:v>1</x:v>
      </x:c>
      <x:c r="AH46" s="758"/>
      <x:c r="AI46" s="758"/>
      <x:c r="AJ46" s="758">
        <x:v>3</x:v>
      </x:c>
      <x:c r="AK46" s="758">
        <x:v>4</x:v>
      </x:c>
      <x:c r="AL46" s="631" t="s">
        <x:v>1237</x:v>
      </x:c>
      <x:c r="AM46" s="758"/>
      <x:c r="AN46" s="759"/>
      <x:c r="AO46" s="758"/>
      <x:c r="AP46" s="758"/>
      <x:c r="AQ46" s="758"/>
      <x:c r="AR46" s="759"/>
      <x:c r="AS46" s="758"/>
      <x:c r="AT46" s="759"/>
      <x:c r="AU46" s="758"/>
      <x:c r="AV46" s="758"/>
      <x:c r="AW46" s="758"/>
      <x:c r="AX46" s="758"/>
      <x:c r="AY46" s="758"/>
      <x:c r="AZ46" s="758"/>
      <x:c r="BA46" s="759"/>
      <x:c r="BB46" s="758"/>
      <x:c r="BC46" s="758"/>
      <x:c r="BD46" s="758"/>
      <x:c r="BE46" s="758">
        <x:v>1</x:v>
      </x:c>
      <x:c r="BF46" s="758">
        <x:v>4</x:v>
      </x:c>
      <x:c r="BG46" s="758"/>
      <x:c r="BH46" s="758"/>
      <x:c r="BI46" s="758"/>
      <x:c r="BJ46" s="759"/>
      <x:c r="BK46" s="758"/>
      <x:c r="BL46" s="759"/>
      <x:c r="BM46" s="758"/>
      <x:c r="BN46" s="759"/>
      <x:c r="BO46" s="758"/>
      <x:c r="BP46" s="759"/>
      <x:c r="BQ46" s="758"/>
      <x:c r="BR46" s="758"/>
      <x:c r="BS46" s="758"/>
      <x:c r="BT46" s="758"/>
      <x:c r="BU46" s="758"/>
      <x:c r="BV46" s="631" t="s">
        <x:v>1237</x:v>
      </x:c>
      <x:c r="BW46" s="758"/>
      <x:c r="BX46" s="758"/>
      <x:c r="BY46" s="759"/>
      <x:c r="BZ46" s="758"/>
      <x:c r="CA46" s="759"/>
      <x:c r="CB46" s="758"/>
      <x:c r="CC46" s="759"/>
      <x:c r="CD46" s="758"/>
      <x:c r="CE46" s="758"/>
      <x:c r="CF46" s="759"/>
      <x:c r="CG46" s="758"/>
      <x:c r="CH46" s="758"/>
      <x:c r="CI46" s="758"/>
      <x:c r="CJ46" s="758">
        <x:v>1</x:v>
      </x:c>
      <x:c r="CK46" s="758"/>
      <x:c r="CL46" s="758"/>
      <x:c r="CM46" s="758"/>
      <x:c r="CN46" s="758"/>
      <x:c r="CO46" s="758"/>
      <x:c r="CP46" s="759"/>
      <x:c r="CQ46" s="758">
        <x:v>2</x:v>
      </x:c>
      <x:c r="CR46" s="759">
        <x:v>103</x:v>
      </x:c>
      <x:c r="CS46" s="758">
        <x:v>5</x:v>
      </x:c>
      <x:c r="CT46" s="758">
        <x:v>1</x:v>
      </x:c>
      <x:c r="CU46" s="758">
        <x:v>1</x:v>
      </x:c>
      <x:c r="CV46" s="758"/>
      <x:c r="CW46" s="758">
        <x:v>1</x:v>
      </x:c>
      <x:c r="CX46" s="758">
        <x:v>1</x:v>
      </x:c>
      <x:c r="CY46" s="631" t="s">
        <x:v>1237</x:v>
      </x:c>
      <x:c r="CZ46" s="758"/>
      <x:c r="DA46" s="759"/>
      <x:c r="DB46" s="758">
        <x:v>1</x:v>
      </x:c>
      <x:c r="DC46" s="759">
        <x:v>46.009999999999998</x:v>
      </x:c>
      <x:c r="DD46" s="758">
        <x:v>1</x:v>
      </x:c>
      <x:c r="DE46" s="759">
        <x:v>46.009999999999998</x:v>
      </x:c>
      <x:c r="DF46" s="758"/>
      <x:c r="DG46" s="760"/>
    </x:row>
    <x:row r="47" spans="1:111" s="7" customFormat="1" ht="30" customHeight="1">
      <x:c r="A47" s="631" t="s">
        <x:v>797</x:v>
      </x:c>
      <x:c r="B47" s="761"/>
      <x:c r="C47" s="759"/>
      <x:c r="D47" s="758"/>
      <x:c r="E47" s="759"/>
      <x:c r="F47" s="758"/>
      <x:c r="G47" s="759"/>
      <x:c r="H47" s="758"/>
      <x:c r="I47" s="759"/>
      <x:c r="J47" s="758"/>
      <x:c r="K47" s="758"/>
      <x:c r="L47" s="759"/>
      <x:c r="M47" s="758"/>
      <x:c r="N47" s="758"/>
      <x:c r="O47" s="758"/>
      <x:c r="P47" s="758"/>
      <x:c r="Q47" s="758"/>
      <x:c r="R47" s="759"/>
      <x:c r="S47" s="758"/>
      <x:c r="T47" s="759"/>
      <x:c r="U47" s="758"/>
      <x:c r="V47" s="759"/>
      <x:c r="W47" s="758"/>
      <x:c r="X47" s="758">
        <x:v>3</x:v>
      </x:c>
      <x:c r="Y47" s="758">
        <x:v>1</x:v>
      </x:c>
      <x:c r="Z47" s="758">
        <x:v>1</x:v>
      </x:c>
      <x:c r="AA47" s="758">
        <x:v>1</x:v>
      </x:c>
      <x:c r="AB47" s="758"/>
      <x:c r="AC47" s="758"/>
      <x:c r="AD47" s="758"/>
      <x:c r="AE47" s="758"/>
      <x:c r="AF47" s="758"/>
      <x:c r="AG47" s="758">
        <x:v>1</x:v>
      </x:c>
      <x:c r="AH47" s="758"/>
      <x:c r="AI47" s="758"/>
      <x:c r="AJ47" s="758">
        <x:v>1</x:v>
      </x:c>
      <x:c r="AK47" s="758">
        <x:v>1</x:v>
      </x:c>
      <x:c r="AL47" s="631" t="s">
        <x:v>797</x:v>
      </x:c>
      <x:c r="AM47" s="758"/>
      <x:c r="AN47" s="759"/>
      <x:c r="AO47" s="758"/>
      <x:c r="AP47" s="758"/>
      <x:c r="AQ47" s="758"/>
      <x:c r="AR47" s="759"/>
      <x:c r="AS47" s="758"/>
      <x:c r="AT47" s="759"/>
      <x:c r="AU47" s="758"/>
      <x:c r="AV47" s="758"/>
      <x:c r="AW47" s="758"/>
      <x:c r="AX47" s="758"/>
      <x:c r="AY47" s="758"/>
      <x:c r="AZ47" s="758"/>
      <x:c r="BA47" s="759"/>
      <x:c r="BB47" s="758"/>
      <x:c r="BC47" s="758"/>
      <x:c r="BD47" s="758"/>
      <x:c r="BE47" s="758">
        <x:v>1</x:v>
      </x:c>
      <x:c r="BF47" s="758">
        <x:v>4</x:v>
      </x:c>
      <x:c r="BG47" s="758"/>
      <x:c r="BH47" s="758"/>
      <x:c r="BI47" s="758"/>
      <x:c r="BJ47" s="759"/>
      <x:c r="BK47" s="758"/>
      <x:c r="BL47" s="759"/>
      <x:c r="BM47" s="758"/>
      <x:c r="BN47" s="759"/>
      <x:c r="BO47" s="758"/>
      <x:c r="BP47" s="759"/>
      <x:c r="BQ47" s="758"/>
      <x:c r="BR47" s="758"/>
      <x:c r="BS47" s="758"/>
      <x:c r="BT47" s="758"/>
      <x:c r="BU47" s="758"/>
      <x:c r="BV47" s="631" t="s">
        <x:v>797</x:v>
      </x:c>
      <x:c r="BW47" s="758"/>
      <x:c r="BX47" s="758"/>
      <x:c r="BY47" s="759"/>
      <x:c r="BZ47" s="758"/>
      <x:c r="CA47" s="759"/>
      <x:c r="CB47" s="758"/>
      <x:c r="CC47" s="759"/>
      <x:c r="CD47" s="758"/>
      <x:c r="CE47" s="758"/>
      <x:c r="CF47" s="759"/>
      <x:c r="CG47" s="758"/>
      <x:c r="CH47" s="758"/>
      <x:c r="CI47" s="758"/>
      <x:c r="CJ47" s="758"/>
      <x:c r="CK47" s="758"/>
      <x:c r="CL47" s="758"/>
      <x:c r="CM47" s="758"/>
      <x:c r="CN47" s="758"/>
      <x:c r="CO47" s="758"/>
      <x:c r="CP47" s="759"/>
      <x:c r="CQ47" s="758">
        <x:v>1</x:v>
      </x:c>
      <x:c r="CR47" s="759">
        <x:v>72</x:v>
      </x:c>
      <x:c r="CS47" s="758">
        <x:v>6</x:v>
      </x:c>
      <x:c r="CT47" s="758">
        <x:v>1</x:v>
      </x:c>
      <x:c r="CU47" s="758"/>
      <x:c r="CV47" s="758"/>
      <x:c r="CW47" s="758"/>
      <x:c r="CX47" s="758"/>
      <x:c r="CY47" s="631" t="s">
        <x:v>797</x:v>
      </x:c>
      <x:c r="CZ47" s="758"/>
      <x:c r="DA47" s="759"/>
      <x:c r="DB47" s="758"/>
      <x:c r="DC47" s="759"/>
      <x:c r="DD47" s="758"/>
      <x:c r="DE47" s="759"/>
      <x:c r="DF47" s="758"/>
      <x:c r="DG47" s="760"/>
    </x:row>
    <x:row r="48" spans="1:111" s="7" customFormat="1" ht="30" customHeight="1">
      <x:c r="A48" s="631" t="s">
        <x:v>692</x:v>
      </x:c>
      <x:c r="B48" s="761"/>
      <x:c r="C48" s="759"/>
      <x:c r="D48" s="758"/>
      <x:c r="E48" s="759"/>
      <x:c r="F48" s="758"/>
      <x:c r="G48" s="759"/>
      <x:c r="H48" s="758"/>
      <x:c r="I48" s="759"/>
      <x:c r="J48" s="758"/>
      <x:c r="K48" s="758"/>
      <x:c r="L48" s="759"/>
      <x:c r="M48" s="758"/>
      <x:c r="N48" s="758"/>
      <x:c r="O48" s="758"/>
      <x:c r="P48" s="758"/>
      <x:c r="Q48" s="758"/>
      <x:c r="R48" s="759"/>
      <x:c r="S48" s="758"/>
      <x:c r="T48" s="759"/>
      <x:c r="U48" s="758"/>
      <x:c r="V48" s="759"/>
      <x:c r="W48" s="758"/>
      <x:c r="X48" s="758">
        <x:v>6</x:v>
      </x:c>
      <x:c r="Y48" s="758"/>
      <x:c r="Z48" s="758"/>
      <x:c r="AA48" s="758">
        <x:v>1</x:v>
      </x:c>
      <x:c r="AB48" s="758"/>
      <x:c r="AC48" s="758"/>
      <x:c r="AD48" s="758"/>
      <x:c r="AE48" s="758"/>
      <x:c r="AF48" s="758"/>
      <x:c r="AG48" s="758">
        <x:v>1</x:v>
      </x:c>
      <x:c r="AH48" s="758"/>
      <x:c r="AI48" s="758"/>
      <x:c r="AJ48" s="758">
        <x:v>1</x:v>
      </x:c>
      <x:c r="AK48" s="758">
        <x:v>1</x:v>
      </x:c>
      <x:c r="AL48" s="631" t="s">
        <x:v>692</x:v>
      </x:c>
      <x:c r="AM48" s="758"/>
      <x:c r="AN48" s="759"/>
      <x:c r="AO48" s="758"/>
      <x:c r="AP48" s="758"/>
      <x:c r="AQ48" s="758"/>
      <x:c r="AR48" s="759"/>
      <x:c r="AS48" s="758"/>
      <x:c r="AT48" s="759"/>
      <x:c r="AU48" s="758"/>
      <x:c r="AV48" s="758"/>
      <x:c r="AW48" s="758"/>
      <x:c r="AX48" s="758"/>
      <x:c r="AY48" s="758"/>
      <x:c r="AZ48" s="758"/>
      <x:c r="BA48" s="759"/>
      <x:c r="BB48" s="758"/>
      <x:c r="BC48" s="758"/>
      <x:c r="BD48" s="758"/>
      <x:c r="BE48" s="758">
        <x:v>1</x:v>
      </x:c>
      <x:c r="BF48" s="758">
        <x:v>3</x:v>
      </x:c>
      <x:c r="BG48" s="758"/>
      <x:c r="BH48" s="758"/>
      <x:c r="BI48" s="758"/>
      <x:c r="BJ48" s="759"/>
      <x:c r="BK48" s="758"/>
      <x:c r="BL48" s="759"/>
      <x:c r="BM48" s="758"/>
      <x:c r="BN48" s="759"/>
      <x:c r="BO48" s="758"/>
      <x:c r="BP48" s="759"/>
      <x:c r="BQ48" s="758"/>
      <x:c r="BR48" s="758"/>
      <x:c r="BS48" s="758"/>
      <x:c r="BT48" s="758"/>
      <x:c r="BU48" s="758"/>
      <x:c r="BV48" s="631" t="s">
        <x:v>692</x:v>
      </x:c>
      <x:c r="BW48" s="758"/>
      <x:c r="BX48" s="758"/>
      <x:c r="BY48" s="759"/>
      <x:c r="BZ48" s="758"/>
      <x:c r="CA48" s="759"/>
      <x:c r="CB48" s="758"/>
      <x:c r="CC48" s="759"/>
      <x:c r="CD48" s="758"/>
      <x:c r="CE48" s="758"/>
      <x:c r="CF48" s="759"/>
      <x:c r="CG48" s="758"/>
      <x:c r="CH48" s="758"/>
      <x:c r="CI48" s="758"/>
      <x:c r="CJ48" s="758"/>
      <x:c r="CK48" s="758"/>
      <x:c r="CL48" s="758"/>
      <x:c r="CM48" s="758"/>
      <x:c r="CN48" s="758"/>
      <x:c r="CO48" s="758"/>
      <x:c r="CP48" s="759"/>
      <x:c r="CQ48" s="758">
        <x:v>1</x:v>
      </x:c>
      <x:c r="CR48" s="759">
        <x:v>146</x:v>
      </x:c>
      <x:c r="CS48" s="758">
        <x:v>4</x:v>
      </x:c>
      <x:c r="CT48" s="758"/>
      <x:c r="CU48" s="758">
        <x:v>1</x:v>
      </x:c>
      <x:c r="CV48" s="758">
        <x:v>1</x:v>
      </x:c>
      <x:c r="CW48" s="758"/>
      <x:c r="CX48" s="758"/>
      <x:c r="CY48" s="631" t="s">
        <x:v>692</x:v>
      </x:c>
      <x:c r="CZ48" s="758"/>
      <x:c r="DA48" s="759"/>
      <x:c r="DB48" s="758"/>
      <x:c r="DC48" s="759"/>
      <x:c r="DD48" s="758"/>
      <x:c r="DE48" s="759"/>
      <x:c r="DF48" s="758"/>
      <x:c r="DG48" s="760"/>
    </x:row>
    <x:row r="49" spans="1:111" s="7" customFormat="1" ht="30" customHeight="1">
      <x:c r="A49" s="631" t="s">
        <x:v>1368</x:v>
      </x:c>
      <x:c r="B49" s="761"/>
      <x:c r="C49" s="759"/>
      <x:c r="D49" s="758"/>
      <x:c r="E49" s="759"/>
      <x:c r="F49" s="758"/>
      <x:c r="G49" s="759"/>
      <x:c r="H49" s="758"/>
      <x:c r="I49" s="759"/>
      <x:c r="J49" s="758"/>
      <x:c r="K49" s="758"/>
      <x:c r="L49" s="759"/>
      <x:c r="M49" s="758"/>
      <x:c r="N49" s="758"/>
      <x:c r="O49" s="758"/>
      <x:c r="P49" s="758"/>
      <x:c r="Q49" s="758"/>
      <x:c r="R49" s="759"/>
      <x:c r="S49" s="758">
        <x:v>1</x:v>
      </x:c>
      <x:c r="T49" s="759">
        <x:v>36</x:v>
      </x:c>
      <x:c r="U49" s="758">
        <x:v>1</x:v>
      </x:c>
      <x:c r="V49" s="759">
        <x:v>66</x:v>
      </x:c>
      <x:c r="W49" s="758"/>
      <x:c r="X49" s="758"/>
      <x:c r="Y49" s="758">
        <x:v>1</x:v>
      </x:c>
      <x:c r="Z49" s="758">
        <x:v>1</x:v>
      </x:c>
      <x:c r="AA49" s="758">
        <x:v>1</x:v>
      </x:c>
      <x:c r="AB49" s="758"/>
      <x:c r="AC49" s="758"/>
      <x:c r="AD49" s="758">
        <x:v>1</x:v>
      </x:c>
      <x:c r="AE49" s="758"/>
      <x:c r="AF49" s="758"/>
      <x:c r="AG49" s="758">
        <x:v>1</x:v>
      </x:c>
      <x:c r="AH49" s="758"/>
      <x:c r="AI49" s="758"/>
      <x:c r="AJ49" s="758">
        <x:v>1</x:v>
      </x:c>
      <x:c r="AK49" s="758">
        <x:v>2</x:v>
      </x:c>
      <x:c r="AL49" s="631" t="s">
        <x:v>1368</x:v>
      </x:c>
      <x:c r="AM49" s="758"/>
      <x:c r="AN49" s="759"/>
      <x:c r="AO49" s="758"/>
      <x:c r="AP49" s="758"/>
      <x:c r="AQ49" s="758"/>
      <x:c r="AR49" s="759"/>
      <x:c r="AS49" s="758"/>
      <x:c r="AT49" s="759"/>
      <x:c r="AU49" s="758"/>
      <x:c r="AV49" s="758"/>
      <x:c r="AW49" s="758"/>
      <x:c r="AX49" s="758"/>
      <x:c r="AY49" s="758"/>
      <x:c r="AZ49" s="758"/>
      <x:c r="BA49" s="759"/>
      <x:c r="BB49" s="758"/>
      <x:c r="BC49" s="758"/>
      <x:c r="BD49" s="758"/>
      <x:c r="BE49" s="758">
        <x:v>1</x:v>
      </x:c>
      <x:c r="BF49" s="758">
        <x:v>2</x:v>
      </x:c>
      <x:c r="BG49" s="758"/>
      <x:c r="BH49" s="758"/>
      <x:c r="BI49" s="758"/>
      <x:c r="BJ49" s="759"/>
      <x:c r="BK49" s="758"/>
      <x:c r="BL49" s="759"/>
      <x:c r="BM49" s="758"/>
      <x:c r="BN49" s="759"/>
      <x:c r="BO49" s="758"/>
      <x:c r="BP49" s="759"/>
      <x:c r="BQ49" s="758"/>
      <x:c r="BR49" s="758"/>
      <x:c r="BS49" s="758"/>
      <x:c r="BT49" s="758"/>
      <x:c r="BU49" s="758"/>
      <x:c r="BV49" s="631" t="s">
        <x:v>1368</x:v>
      </x:c>
      <x:c r="BW49" s="758"/>
      <x:c r="BX49" s="758"/>
      <x:c r="BY49" s="759"/>
      <x:c r="BZ49" s="758"/>
      <x:c r="CA49" s="759"/>
      <x:c r="CB49" s="758"/>
      <x:c r="CC49" s="759"/>
      <x:c r="CD49" s="758"/>
      <x:c r="CE49" s="758"/>
      <x:c r="CF49" s="759"/>
      <x:c r="CG49" s="758"/>
      <x:c r="CH49" s="758"/>
      <x:c r="CI49" s="758"/>
      <x:c r="CJ49" s="758"/>
      <x:c r="CK49" s="758"/>
      <x:c r="CL49" s="758"/>
      <x:c r="CM49" s="758"/>
      <x:c r="CN49" s="758"/>
      <x:c r="CO49" s="758"/>
      <x:c r="CP49" s="759"/>
      <x:c r="CQ49" s="758">
        <x:v>1</x:v>
      </x:c>
      <x:c r="CR49" s="759">
        <x:v>129.59999999999999</x:v>
      </x:c>
      <x:c r="CS49" s="758">
        <x:v>7</x:v>
      </x:c>
      <x:c r="CT49" s="758">
        <x:v>1</x:v>
      </x:c>
      <x:c r="CU49" s="758"/>
      <x:c r="CV49" s="758">
        <x:v>1</x:v>
      </x:c>
      <x:c r="CW49" s="758"/>
      <x:c r="CX49" s="758"/>
      <x:c r="CY49" s="631" t="s">
        <x:v>1368</x:v>
      </x:c>
      <x:c r="CZ49" s="758"/>
      <x:c r="DA49" s="759"/>
      <x:c r="DB49" s="758">
        <x:v>1</x:v>
      </x:c>
      <x:c r="DC49" s="759">
        <x:v>66</x:v>
      </x:c>
      <x:c r="DD49" s="758">
        <x:v>1</x:v>
      </x:c>
      <x:c r="DE49" s="759">
        <x:v>66</x:v>
      </x:c>
      <x:c r="DF49" s="758"/>
      <x:c r="DG49" s="760"/>
    </x:row>
    <x:row r="50" spans="1:111" s="7" customFormat="1" ht="30" customHeight="1">
      <x:c r="A50" s="631" t="s">
        <x:v>789</x:v>
      </x:c>
      <x:c r="B50" s="761"/>
      <x:c r="C50" s="759"/>
      <x:c r="D50" s="758"/>
      <x:c r="E50" s="759"/>
      <x:c r="F50" s="758"/>
      <x:c r="G50" s="759"/>
      <x:c r="H50" s="758"/>
      <x:c r="I50" s="759"/>
      <x:c r="J50" s="758"/>
      <x:c r="K50" s="758"/>
      <x:c r="L50" s="759"/>
      <x:c r="M50" s="758"/>
      <x:c r="N50" s="758"/>
      <x:c r="O50" s="758"/>
      <x:c r="P50" s="758"/>
      <x:c r="Q50" s="758"/>
      <x:c r="R50" s="759"/>
      <x:c r="S50" s="758"/>
      <x:c r="T50" s="759"/>
      <x:c r="U50" s="758">
        <x:v>1</x:v>
      </x:c>
      <x:c r="V50" s="759">
        <x:v>32</x:v>
      </x:c>
      <x:c r="W50" s="758"/>
      <x:c r="X50" s="758">
        <x:v>4</x:v>
      </x:c>
      <x:c r="Y50" s="758">
        <x:v>3</x:v>
      </x:c>
      <x:c r="Z50" s="758">
        <x:v>4</x:v>
      </x:c>
      <x:c r="AA50" s="758">
        <x:v>1</x:v>
      </x:c>
      <x:c r="AB50" s="758"/>
      <x:c r="AC50" s="758"/>
      <x:c r="AD50" s="758"/>
      <x:c r="AE50" s="758"/>
      <x:c r="AF50" s="758"/>
      <x:c r="AG50" s="758">
        <x:v>2</x:v>
      </x:c>
      <x:c r="AH50" s="758"/>
      <x:c r="AI50" s="758"/>
      <x:c r="AJ50" s="758">
        <x:v>1</x:v>
      </x:c>
      <x:c r="AK50" s="758">
        <x:v>1</x:v>
      </x:c>
      <x:c r="AL50" s="631" t="s">
        <x:v>789</x:v>
      </x:c>
      <x:c r="AM50" s="758"/>
      <x:c r="AN50" s="759"/>
      <x:c r="AO50" s="758"/>
      <x:c r="AP50" s="758"/>
      <x:c r="AQ50" s="758"/>
      <x:c r="AR50" s="759"/>
      <x:c r="AS50" s="758"/>
      <x:c r="AT50" s="759"/>
      <x:c r="AU50" s="758"/>
      <x:c r="AV50" s="758"/>
      <x:c r="AW50" s="758"/>
      <x:c r="AX50" s="758"/>
      <x:c r="AY50" s="758"/>
      <x:c r="AZ50" s="758"/>
      <x:c r="BA50" s="759"/>
      <x:c r="BB50" s="758"/>
      <x:c r="BC50" s="758"/>
      <x:c r="BD50" s="758"/>
      <x:c r="BE50" s="758">
        <x:v>1</x:v>
      </x:c>
      <x:c r="BF50" s="758">
        <x:v>5</x:v>
      </x:c>
      <x:c r="BG50" s="758"/>
      <x:c r="BH50" s="758"/>
      <x:c r="BI50" s="758"/>
      <x:c r="BJ50" s="759"/>
      <x:c r="BK50" s="758"/>
      <x:c r="BL50" s="759"/>
      <x:c r="BM50" s="758"/>
      <x:c r="BN50" s="759"/>
      <x:c r="BO50" s="758"/>
      <x:c r="BP50" s="759"/>
      <x:c r="BQ50" s="758"/>
      <x:c r="BR50" s="758"/>
      <x:c r="BS50" s="758"/>
      <x:c r="BT50" s="758"/>
      <x:c r="BU50" s="758"/>
      <x:c r="BV50" s="631" t="s">
        <x:v>789</x:v>
      </x:c>
      <x:c r="BW50" s="758"/>
      <x:c r="BX50" s="758"/>
      <x:c r="BY50" s="759"/>
      <x:c r="BZ50" s="758"/>
      <x:c r="CA50" s="759"/>
      <x:c r="CB50" s="758"/>
      <x:c r="CC50" s="759"/>
      <x:c r="CD50" s="758"/>
      <x:c r="CE50" s="758"/>
      <x:c r="CF50" s="759"/>
      <x:c r="CG50" s="758"/>
      <x:c r="CH50" s="758"/>
      <x:c r="CI50" s="758"/>
      <x:c r="CJ50" s="758">
        <x:v>1</x:v>
      </x:c>
      <x:c r="CK50" s="758"/>
      <x:c r="CL50" s="758"/>
      <x:c r="CM50" s="758"/>
      <x:c r="CN50" s="758"/>
      <x:c r="CO50" s="758"/>
      <x:c r="CP50" s="759"/>
      <x:c r="CQ50" s="758">
        <x:v>1</x:v>
      </x:c>
      <x:c r="CR50" s="759">
        <x:v>132.59999999999999</x:v>
      </x:c>
      <x:c r="CS50" s="758"/>
      <x:c r="CT50" s="758">
        <x:v>1</x:v>
      </x:c>
      <x:c r="CU50" s="758">
        <x:v>1</x:v>
      </x:c>
      <x:c r="CV50" s="758"/>
      <x:c r="CW50" s="758">
        <x:v>1</x:v>
      </x:c>
      <x:c r="CX50" s="758">
        <x:v>2</x:v>
      </x:c>
      <x:c r="CY50" s="631" t="s">
        <x:v>789</x:v>
      </x:c>
      <x:c r="CZ50" s="758"/>
      <x:c r="DA50" s="759"/>
      <x:c r="DB50" s="758">
        <x:v>1</x:v>
      </x:c>
      <x:c r="DC50" s="759">
        <x:v>31.68</x:v>
      </x:c>
      <x:c r="DD50" s="758">
        <x:v>1</x:v>
      </x:c>
      <x:c r="DE50" s="759">
        <x:v>31.68</x:v>
      </x:c>
      <x:c r="DF50" s="758"/>
      <x:c r="DG50" s="760"/>
    </x:row>
    <x:row r="51" spans="1:111" s="7" customFormat="1" ht="30" customHeight="1">
      <x:c r="A51" s="631" t="s">
        <x:v>721</x:v>
      </x:c>
      <x:c r="B51" s="761"/>
      <x:c r="C51" s="759"/>
      <x:c r="D51" s="758"/>
      <x:c r="E51" s="759"/>
      <x:c r="F51" s="758"/>
      <x:c r="G51" s="759"/>
      <x:c r="H51" s="758"/>
      <x:c r="I51" s="759"/>
      <x:c r="J51" s="758"/>
      <x:c r="K51" s="758"/>
      <x:c r="L51" s="759"/>
      <x:c r="M51" s="758"/>
      <x:c r="N51" s="758"/>
      <x:c r="O51" s="758"/>
      <x:c r="P51" s="758"/>
      <x:c r="Q51" s="758"/>
      <x:c r="R51" s="759"/>
      <x:c r="S51" s="758"/>
      <x:c r="T51" s="759"/>
      <x:c r="U51" s="758"/>
      <x:c r="V51" s="759"/>
      <x:c r="W51" s="758"/>
      <x:c r="X51" s="758">
        <x:v>2</x:v>
      </x:c>
      <x:c r="Y51" s="758"/>
      <x:c r="Z51" s="758"/>
      <x:c r="AA51" s="758"/>
      <x:c r="AB51" s="758"/>
      <x:c r="AC51" s="758"/>
      <x:c r="AD51" s="758"/>
      <x:c r="AE51" s="758"/>
      <x:c r="AF51" s="758"/>
      <x:c r="AG51" s="758"/>
      <x:c r="AH51" s="758"/>
      <x:c r="AI51" s="758"/>
      <x:c r="AJ51" s="758"/>
      <x:c r="AK51" s="758"/>
      <x:c r="AL51" s="631" t="s">
        <x:v>721</x:v>
      </x:c>
      <x:c r="AM51" s="758"/>
      <x:c r="AN51" s="759"/>
      <x:c r="AO51" s="758"/>
      <x:c r="AP51" s="758"/>
      <x:c r="AQ51" s="758"/>
      <x:c r="AR51" s="759"/>
      <x:c r="AS51" s="758"/>
      <x:c r="AT51" s="759"/>
      <x:c r="AU51" s="758"/>
      <x:c r="AV51" s="758"/>
      <x:c r="AW51" s="758"/>
      <x:c r="AX51" s="758"/>
      <x:c r="AY51" s="758"/>
      <x:c r="AZ51" s="758"/>
      <x:c r="BA51" s="759"/>
      <x:c r="BB51" s="758"/>
      <x:c r="BC51" s="758"/>
      <x:c r="BD51" s="758"/>
      <x:c r="BE51" s="758"/>
      <x:c r="BF51" s="758"/>
      <x:c r="BG51" s="758"/>
      <x:c r="BH51" s="758"/>
      <x:c r="BI51" s="758"/>
      <x:c r="BJ51" s="759"/>
      <x:c r="BK51" s="758"/>
      <x:c r="BL51" s="759"/>
      <x:c r="BM51" s="758"/>
      <x:c r="BN51" s="759"/>
      <x:c r="BO51" s="758"/>
      <x:c r="BP51" s="759"/>
      <x:c r="BQ51" s="758"/>
      <x:c r="BR51" s="758"/>
      <x:c r="BS51" s="758"/>
      <x:c r="BT51" s="758"/>
      <x:c r="BU51" s="758"/>
      <x:c r="BV51" s="631" t="s">
        <x:v>721</x:v>
      </x:c>
      <x:c r="BW51" s="758"/>
      <x:c r="BX51" s="758"/>
      <x:c r="BY51" s="759"/>
      <x:c r="BZ51" s="758"/>
      <x:c r="CA51" s="759"/>
      <x:c r="CB51" s="758"/>
      <x:c r="CC51" s="759"/>
      <x:c r="CD51" s="758"/>
      <x:c r="CE51" s="758"/>
      <x:c r="CF51" s="759"/>
      <x:c r="CG51" s="758"/>
      <x:c r="CH51" s="758"/>
      <x:c r="CI51" s="758"/>
      <x:c r="CJ51" s="758"/>
      <x:c r="CK51" s="758"/>
      <x:c r="CL51" s="758"/>
      <x:c r="CM51" s="758"/>
      <x:c r="CN51" s="758"/>
      <x:c r="CO51" s="758"/>
      <x:c r="CP51" s="759"/>
      <x:c r="CQ51" s="758"/>
      <x:c r="CR51" s="759"/>
      <x:c r="CS51" s="758"/>
      <x:c r="CT51" s="758"/>
      <x:c r="CU51" s="758"/>
      <x:c r="CV51" s="758">
        <x:v>1</x:v>
      </x:c>
      <x:c r="CW51" s="758"/>
      <x:c r="CX51" s="758"/>
      <x:c r="CY51" s="631" t="s">
        <x:v>721</x:v>
      </x:c>
      <x:c r="CZ51" s="758"/>
      <x:c r="DA51" s="759"/>
      <x:c r="DB51" s="758"/>
      <x:c r="DC51" s="759"/>
      <x:c r="DD51" s="758"/>
      <x:c r="DE51" s="759"/>
      <x:c r="DF51" s="758"/>
      <x:c r="DG51" s="760"/>
    </x:row>
    <x:row r="52" spans="1:111" s="7" customFormat="1" ht="30" customHeight="1">
      <x:c r="A52" s="631" t="s">
        <x:v>735</x:v>
      </x:c>
      <x:c r="B52" s="761"/>
      <x:c r="C52" s="759"/>
      <x:c r="D52" s="758"/>
      <x:c r="E52" s="759"/>
      <x:c r="F52" s="758"/>
      <x:c r="G52" s="759"/>
      <x:c r="H52" s="758"/>
      <x:c r="I52" s="759"/>
      <x:c r="J52" s="758"/>
      <x:c r="K52" s="758"/>
      <x:c r="L52" s="759"/>
      <x:c r="M52" s="758"/>
      <x:c r="N52" s="758"/>
      <x:c r="O52" s="758"/>
      <x:c r="P52" s="758"/>
      <x:c r="Q52" s="758"/>
      <x:c r="R52" s="759"/>
      <x:c r="S52" s="758"/>
      <x:c r="T52" s="759"/>
      <x:c r="U52" s="758"/>
      <x:c r="V52" s="759"/>
      <x:c r="W52" s="758"/>
      <x:c r="X52" s="758">
        <x:v>4</x:v>
      </x:c>
      <x:c r="Y52" s="758"/>
      <x:c r="Z52" s="758"/>
      <x:c r="AA52" s="758">
        <x:v>1</x:v>
      </x:c>
      <x:c r="AB52" s="758">
        <x:v>1</x:v>
      </x:c>
      <x:c r="AC52" s="758">
        <x:v>1</x:v>
      </x:c>
      <x:c r="AD52" s="758"/>
      <x:c r="AE52" s="758"/>
      <x:c r="AF52" s="758"/>
      <x:c r="AG52" s="758">
        <x:v>1</x:v>
      </x:c>
      <x:c r="AH52" s="758"/>
      <x:c r="AI52" s="758"/>
      <x:c r="AJ52" s="758">
        <x:v>1</x:v>
      </x:c>
      <x:c r="AK52" s="758">
        <x:v>1</x:v>
      </x:c>
      <x:c r="AL52" s="631" t="s">
        <x:v>735</x:v>
      </x:c>
      <x:c r="AM52" s="758"/>
      <x:c r="AN52" s="759"/>
      <x:c r="AO52" s="758"/>
      <x:c r="AP52" s="758"/>
      <x:c r="AQ52" s="758"/>
      <x:c r="AR52" s="759"/>
      <x:c r="AS52" s="758"/>
      <x:c r="AT52" s="759"/>
      <x:c r="AU52" s="758"/>
      <x:c r="AV52" s="758"/>
      <x:c r="AW52" s="758"/>
      <x:c r="AX52" s="758"/>
      <x:c r="AY52" s="758"/>
      <x:c r="AZ52" s="758"/>
      <x:c r="BA52" s="759"/>
      <x:c r="BB52" s="758"/>
      <x:c r="BC52" s="758"/>
      <x:c r="BD52" s="758"/>
      <x:c r="BE52" s="758">
        <x:v>1</x:v>
      </x:c>
      <x:c r="BF52" s="758">
        <x:v>3</x:v>
      </x:c>
      <x:c r="BG52" s="758"/>
      <x:c r="BH52" s="758"/>
      <x:c r="BI52" s="758"/>
      <x:c r="BJ52" s="759"/>
      <x:c r="BK52" s="758"/>
      <x:c r="BL52" s="759"/>
      <x:c r="BM52" s="758"/>
      <x:c r="BN52" s="759"/>
      <x:c r="BO52" s="758"/>
      <x:c r="BP52" s="759"/>
      <x:c r="BQ52" s="758"/>
      <x:c r="BR52" s="758"/>
      <x:c r="BS52" s="758"/>
      <x:c r="BT52" s="758"/>
      <x:c r="BU52" s="758"/>
      <x:c r="BV52" s="631" t="s">
        <x:v>735</x:v>
      </x:c>
      <x:c r="BW52" s="758"/>
      <x:c r="BX52" s="758"/>
      <x:c r="BY52" s="759"/>
      <x:c r="BZ52" s="758"/>
      <x:c r="CA52" s="759"/>
      <x:c r="CB52" s="758"/>
      <x:c r="CC52" s="759"/>
      <x:c r="CD52" s="758"/>
      <x:c r="CE52" s="758"/>
      <x:c r="CF52" s="759"/>
      <x:c r="CG52" s="758"/>
      <x:c r="CH52" s="758"/>
      <x:c r="CI52" s="758"/>
      <x:c r="CJ52" s="758">
        <x:v>1</x:v>
      </x:c>
      <x:c r="CK52" s="758"/>
      <x:c r="CL52" s="758"/>
      <x:c r="CM52" s="758"/>
      <x:c r="CN52" s="758"/>
      <x:c r="CO52" s="758"/>
      <x:c r="CP52" s="759"/>
      <x:c r="CQ52" s="758">
        <x:v>1</x:v>
      </x:c>
      <x:c r="CR52" s="759">
        <x:v>28.5</x:v>
      </x:c>
      <x:c r="CS52" s="758">
        <x:v>5</x:v>
      </x:c>
      <x:c r="CT52" s="758">
        <x:v>1</x:v>
      </x:c>
      <x:c r="CU52" s="758">
        <x:v>1</x:v>
      </x:c>
      <x:c r="CV52" s="758"/>
      <x:c r="CW52" s="758">
        <x:v>1</x:v>
      </x:c>
      <x:c r="CX52" s="758">
        <x:v>1</x:v>
      </x:c>
      <x:c r="CY52" s="631" t="s">
        <x:v>735</x:v>
      </x:c>
      <x:c r="CZ52" s="758"/>
      <x:c r="DA52" s="759"/>
      <x:c r="DB52" s="758"/>
      <x:c r="DC52" s="759"/>
      <x:c r="DD52" s="758"/>
      <x:c r="DE52" s="759"/>
      <x:c r="DF52" s="758"/>
      <x:c r="DG52" s="760"/>
    </x:row>
    <x:row r="53" spans="1:111" s="7" customFormat="1" ht="30" customHeight="1">
      <x:c r="A53" s="631" t="s">
        <x:v>1031</x:v>
      </x:c>
      <x:c r="B53" s="761"/>
      <x:c r="C53" s="759"/>
      <x:c r="D53" s="758"/>
      <x:c r="E53" s="759"/>
      <x:c r="F53" s="758"/>
      <x:c r="G53" s="759"/>
      <x:c r="H53" s="758"/>
      <x:c r="I53" s="759"/>
      <x:c r="J53" s="758"/>
      <x:c r="K53" s="758"/>
      <x:c r="L53" s="759"/>
      <x:c r="M53" s="758"/>
      <x:c r="N53" s="758"/>
      <x:c r="O53" s="758"/>
      <x:c r="P53" s="758"/>
      <x:c r="Q53" s="758"/>
      <x:c r="R53" s="759"/>
      <x:c r="S53" s="758">
        <x:v>1</x:v>
      </x:c>
      <x:c r="T53" s="759">
        <x:v>33.600000000000001</x:v>
      </x:c>
      <x:c r="U53" s="758"/>
      <x:c r="V53" s="759"/>
      <x:c r="W53" s="758"/>
      <x:c r="X53" s="758">
        <x:v>17</x:v>
      </x:c>
      <x:c r="Y53" s="758"/>
      <x:c r="Z53" s="758"/>
      <x:c r="AA53" s="758"/>
      <x:c r="AB53" s="758">
        <x:v>1</x:v>
      </x:c>
      <x:c r="AC53" s="758"/>
      <x:c r="AD53" s="758"/>
      <x:c r="AE53" s="758"/>
      <x:c r="AF53" s="758"/>
      <x:c r="AG53" s="758">
        <x:v>1</x:v>
      </x:c>
      <x:c r="AH53" s="758"/>
      <x:c r="AI53" s="758"/>
      <x:c r="AJ53" s="758">
        <x:v>1</x:v>
      </x:c>
      <x:c r="AK53" s="758">
        <x:v>1</x:v>
      </x:c>
      <x:c r="AL53" s="631" t="s">
        <x:v>1031</x:v>
      </x:c>
      <x:c r="AM53" s="758"/>
      <x:c r="AN53" s="759"/>
      <x:c r="AO53" s="758"/>
      <x:c r="AP53" s="758"/>
      <x:c r="AQ53" s="758"/>
      <x:c r="AR53" s="759"/>
      <x:c r="AS53" s="758"/>
      <x:c r="AT53" s="759"/>
      <x:c r="AU53" s="758"/>
      <x:c r="AV53" s="758"/>
      <x:c r="AW53" s="758"/>
      <x:c r="AX53" s="758"/>
      <x:c r="AY53" s="758"/>
      <x:c r="AZ53" s="758"/>
      <x:c r="BA53" s="759"/>
      <x:c r="BB53" s="758"/>
      <x:c r="BC53" s="758"/>
      <x:c r="BD53" s="758"/>
      <x:c r="BE53" s="758">
        <x:v>1</x:v>
      </x:c>
      <x:c r="BF53" s="758">
        <x:v>3</x:v>
      </x:c>
      <x:c r="BG53" s="758"/>
      <x:c r="BH53" s="758"/>
      <x:c r="BI53" s="758"/>
      <x:c r="BJ53" s="759"/>
      <x:c r="BK53" s="758"/>
      <x:c r="BL53" s="759"/>
      <x:c r="BM53" s="758"/>
      <x:c r="BN53" s="759"/>
      <x:c r="BO53" s="758"/>
      <x:c r="BP53" s="759"/>
      <x:c r="BQ53" s="758"/>
      <x:c r="BR53" s="758"/>
      <x:c r="BS53" s="758"/>
      <x:c r="BT53" s="758"/>
      <x:c r="BU53" s="758"/>
      <x:c r="BV53" s="631" t="s">
        <x:v>1031</x:v>
      </x:c>
      <x:c r="BW53" s="758"/>
      <x:c r="BX53" s="758"/>
      <x:c r="BY53" s="759"/>
      <x:c r="BZ53" s="758"/>
      <x:c r="CA53" s="759"/>
      <x:c r="CB53" s="758"/>
      <x:c r="CC53" s="759"/>
      <x:c r="CD53" s="758"/>
      <x:c r="CE53" s="758"/>
      <x:c r="CF53" s="759"/>
      <x:c r="CG53" s="758"/>
      <x:c r="CH53" s="758"/>
      <x:c r="CI53" s="758"/>
      <x:c r="CJ53" s="758">
        <x:v>1</x:v>
      </x:c>
      <x:c r="CK53" s="758"/>
      <x:c r="CL53" s="758"/>
      <x:c r="CM53" s="758"/>
      <x:c r="CN53" s="758"/>
      <x:c r="CO53" s="758"/>
      <x:c r="CP53" s="759"/>
      <x:c r="CQ53" s="758"/>
      <x:c r="CR53" s="759"/>
      <x:c r="CS53" s="758">
        <x:v>11</x:v>
      </x:c>
      <x:c r="CT53" s="758">
        <x:v>1</x:v>
      </x:c>
      <x:c r="CU53" s="758">
        <x:v>1</x:v>
      </x:c>
      <x:c r="CV53" s="758"/>
      <x:c r="CW53" s="758"/>
      <x:c r="CX53" s="758"/>
      <x:c r="CY53" s="631" t="s">
        <x:v>1031</x:v>
      </x:c>
      <x:c r="CZ53" s="758"/>
      <x:c r="DA53" s="759"/>
      <x:c r="DB53" s="758">
        <x:v>1</x:v>
      </x:c>
      <x:c r="DC53" s="759">
        <x:v>237.59999999999999</x:v>
      </x:c>
      <x:c r="DD53" s="758">
        <x:v>1</x:v>
      </x:c>
      <x:c r="DE53" s="759">
        <x:v>237.59999999999999</x:v>
      </x:c>
      <x:c r="DF53" s="758"/>
      <x:c r="DG53" s="760"/>
    </x:row>
    <x:row r="54" spans="1:111" s="7" customFormat="1" ht="30" customHeight="1">
      <x:c r="A54" s="631" t="s">
        <x:v>1861</x:v>
      </x:c>
      <x:c r="B54" s="761"/>
      <x:c r="C54" s="759"/>
      <x:c r="D54" s="758"/>
      <x:c r="E54" s="759"/>
      <x:c r="F54" s="758"/>
      <x:c r="G54" s="759"/>
      <x:c r="H54" s="758"/>
      <x:c r="I54" s="759"/>
      <x:c r="J54" s="758"/>
      <x:c r="K54" s="758"/>
      <x:c r="L54" s="759"/>
      <x:c r="M54" s="758"/>
      <x:c r="N54" s="758">
        <x:v>1</x:v>
      </x:c>
      <x:c r="O54" s="758">
        <x:v>1</x:v>
      </x:c>
      <x:c r="P54" s="758">
        <x:v>1</x:v>
      </x:c>
      <x:c r="Q54" s="758"/>
      <x:c r="R54" s="759"/>
      <x:c r="S54" s="758">
        <x:v>1</x:v>
      </x:c>
      <x:c r="T54" s="759"/>
      <x:c r="U54" s="758">
        <x:v>1</x:v>
      </x:c>
      <x:c r="V54" s="759">
        <x:v>26</x:v>
      </x:c>
      <x:c r="W54" s="758"/>
      <x:c r="X54" s="758">
        <x:v>2</x:v>
      </x:c>
      <x:c r="Y54" s="758"/>
      <x:c r="Z54" s="758"/>
      <x:c r="AA54" s="758">
        <x:v>1</x:v>
      </x:c>
      <x:c r="AB54" s="758">
        <x:v>1</x:v>
      </x:c>
      <x:c r="AC54" s="758">
        <x:v>1</x:v>
      </x:c>
      <x:c r="AD54" s="758"/>
      <x:c r="AE54" s="758"/>
      <x:c r="AF54" s="758"/>
      <x:c r="AG54" s="758">
        <x:v>1</x:v>
      </x:c>
      <x:c r="AH54" s="758"/>
      <x:c r="AI54" s="758"/>
      <x:c r="AJ54" s="758">
        <x:v>2</x:v>
      </x:c>
      <x:c r="AK54" s="758">
        <x:v>3</x:v>
      </x:c>
      <x:c r="AL54" s="631" t="s">
        <x:v>1861</x:v>
      </x:c>
      <x:c r="AM54" s="758"/>
      <x:c r="AN54" s="759"/>
      <x:c r="AO54" s="758"/>
      <x:c r="AP54" s="758"/>
      <x:c r="AQ54" s="758"/>
      <x:c r="AR54" s="759"/>
      <x:c r="AS54" s="758"/>
      <x:c r="AT54" s="759"/>
      <x:c r="AU54" s="758"/>
      <x:c r="AV54" s="758"/>
      <x:c r="AW54" s="758"/>
      <x:c r="AX54" s="758"/>
      <x:c r="AY54" s="758"/>
      <x:c r="AZ54" s="758"/>
      <x:c r="BA54" s="759"/>
      <x:c r="BB54" s="758"/>
      <x:c r="BC54" s="758"/>
      <x:c r="BD54" s="758"/>
      <x:c r="BE54" s="758">
        <x:v>1</x:v>
      </x:c>
      <x:c r="BF54" s="758">
        <x:v>4</x:v>
      </x:c>
      <x:c r="BG54" s="758"/>
      <x:c r="BH54" s="758"/>
      <x:c r="BI54" s="758"/>
      <x:c r="BJ54" s="759"/>
      <x:c r="BK54" s="758"/>
      <x:c r="BL54" s="759"/>
      <x:c r="BM54" s="758"/>
      <x:c r="BN54" s="759"/>
      <x:c r="BO54" s="758"/>
      <x:c r="BP54" s="759"/>
      <x:c r="BQ54" s="758"/>
      <x:c r="BR54" s="758"/>
      <x:c r="BS54" s="758"/>
      <x:c r="BT54" s="758"/>
      <x:c r="BU54" s="758"/>
      <x:c r="BV54" s="631" t="s">
        <x:v>1861</x:v>
      </x:c>
      <x:c r="BW54" s="758"/>
      <x:c r="BX54" s="758"/>
      <x:c r="BY54" s="759"/>
      <x:c r="BZ54" s="758"/>
      <x:c r="CA54" s="759"/>
      <x:c r="CB54" s="758"/>
      <x:c r="CC54" s="759"/>
      <x:c r="CD54" s="758"/>
      <x:c r="CE54" s="758"/>
      <x:c r="CF54" s="759"/>
      <x:c r="CG54" s="758"/>
      <x:c r="CH54" s="758"/>
      <x:c r="CI54" s="758"/>
      <x:c r="CJ54" s="758">
        <x:v>1</x:v>
      </x:c>
      <x:c r="CK54" s="758"/>
      <x:c r="CL54" s="758"/>
      <x:c r="CM54" s="758"/>
      <x:c r="CN54" s="758"/>
      <x:c r="CO54" s="758"/>
      <x:c r="CP54" s="759"/>
      <x:c r="CQ54" s="758">
        <x:v>1</x:v>
      </x:c>
      <x:c r="CR54" s="759">
        <x:v>17</x:v>
      </x:c>
      <x:c r="CS54" s="758">
        <x:v>7</x:v>
      </x:c>
      <x:c r="CT54" s="758">
        <x:v>1</x:v>
      </x:c>
      <x:c r="CU54" s="758">
        <x:v>1</x:v>
      </x:c>
      <x:c r="CV54" s="758"/>
      <x:c r="CW54" s="758">
        <x:v>1</x:v>
      </x:c>
      <x:c r="CX54" s="758">
        <x:v>2</x:v>
      </x:c>
      <x:c r="CY54" s="631" t="s">
        <x:v>1861</x:v>
      </x:c>
      <x:c r="CZ54" s="758"/>
      <x:c r="DA54" s="759"/>
      <x:c r="DB54" s="758">
        <x:v>1</x:v>
      </x:c>
      <x:c r="DC54" s="759">
        <x:v>26.039999999999999</x:v>
      </x:c>
      <x:c r="DD54" s="758">
        <x:v>1</x:v>
      </x:c>
      <x:c r="DE54" s="759">
        <x:v>26.039999999999999</x:v>
      </x:c>
      <x:c r="DF54" s="758"/>
      <x:c r="DG54" s="760"/>
    </x:row>
    <x:row r="55" spans="1:111" s="7" customFormat="1" ht="30" customHeight="1">
      <x:c r="A55" s="631" t="s">
        <x:v>746</x:v>
      </x:c>
      <x:c r="B55" s="761"/>
      <x:c r="C55" s="759"/>
      <x:c r="D55" s="758"/>
      <x:c r="E55" s="759"/>
      <x:c r="F55" s="758"/>
      <x:c r="G55" s="759"/>
      <x:c r="H55" s="758"/>
      <x:c r="I55" s="759"/>
      <x:c r="J55" s="758"/>
      <x:c r="K55" s="758"/>
      <x:c r="L55" s="759"/>
      <x:c r="M55" s="758"/>
      <x:c r="N55" s="758"/>
      <x:c r="O55" s="758"/>
      <x:c r="P55" s="758"/>
      <x:c r="Q55" s="758"/>
      <x:c r="R55" s="759"/>
      <x:c r="S55" s="758"/>
      <x:c r="T55" s="759"/>
      <x:c r="U55" s="758"/>
      <x:c r="V55" s="759"/>
      <x:c r="W55" s="758"/>
      <x:c r="X55" s="758">
        <x:v>3</x:v>
      </x:c>
      <x:c r="Y55" s="758">
        <x:v>1</x:v>
      </x:c>
      <x:c r="Z55" s="758">
        <x:v>2</x:v>
      </x:c>
      <x:c r="AA55" s="758">
        <x:v>1</x:v>
      </x:c>
      <x:c r="AB55" s="758"/>
      <x:c r="AC55" s="758">
        <x:v>1</x:v>
      </x:c>
      <x:c r="AD55" s="758"/>
      <x:c r="AE55" s="758"/>
      <x:c r="AF55" s="758"/>
      <x:c r="AG55" s="758">
        <x:v>1</x:v>
      </x:c>
      <x:c r="AH55" s="758"/>
      <x:c r="AI55" s="758"/>
      <x:c r="AJ55" s="758">
        <x:v>1</x:v>
      </x:c>
      <x:c r="AK55" s="758">
        <x:v>2</x:v>
      </x:c>
      <x:c r="AL55" s="631" t="s">
        <x:v>746</x:v>
      </x:c>
      <x:c r="AM55" s="758"/>
      <x:c r="AN55" s="759"/>
      <x:c r="AO55" s="758"/>
      <x:c r="AP55" s="758"/>
      <x:c r="AQ55" s="758"/>
      <x:c r="AR55" s="759"/>
      <x:c r="AS55" s="758"/>
      <x:c r="AT55" s="759"/>
      <x:c r="AU55" s="758"/>
      <x:c r="AV55" s="758"/>
      <x:c r="AW55" s="758"/>
      <x:c r="AX55" s="758"/>
      <x:c r="AY55" s="758"/>
      <x:c r="AZ55" s="758"/>
      <x:c r="BA55" s="759"/>
      <x:c r="BB55" s="758"/>
      <x:c r="BC55" s="758"/>
      <x:c r="BD55" s="758"/>
      <x:c r="BE55" s="758">
        <x:v>1</x:v>
      </x:c>
      <x:c r="BF55" s="758">
        <x:v>4</x:v>
      </x:c>
      <x:c r="BG55" s="758"/>
      <x:c r="BH55" s="758"/>
      <x:c r="BI55" s="758"/>
      <x:c r="BJ55" s="759"/>
      <x:c r="BK55" s="758"/>
      <x:c r="BL55" s="759"/>
      <x:c r="BM55" s="758"/>
      <x:c r="BN55" s="759"/>
      <x:c r="BO55" s="758"/>
      <x:c r="BP55" s="759"/>
      <x:c r="BQ55" s="758"/>
      <x:c r="BR55" s="758"/>
      <x:c r="BS55" s="758"/>
      <x:c r="BT55" s="758"/>
      <x:c r="BU55" s="758"/>
      <x:c r="BV55" s="631" t="s">
        <x:v>746</x:v>
      </x:c>
      <x:c r="BW55" s="758"/>
      <x:c r="BX55" s="758"/>
      <x:c r="BY55" s="759"/>
      <x:c r="BZ55" s="758"/>
      <x:c r="CA55" s="759"/>
      <x:c r="CB55" s="758"/>
      <x:c r="CC55" s="759"/>
      <x:c r="CD55" s="758"/>
      <x:c r="CE55" s="758"/>
      <x:c r="CF55" s="759"/>
      <x:c r="CG55" s="758"/>
      <x:c r="CH55" s="758"/>
      <x:c r="CI55" s="758"/>
      <x:c r="CJ55" s="758">
        <x:v>1</x:v>
      </x:c>
      <x:c r="CK55" s="758"/>
      <x:c r="CL55" s="758"/>
      <x:c r="CM55" s="758"/>
      <x:c r="CN55" s="758"/>
      <x:c r="CO55" s="758"/>
      <x:c r="CP55" s="759"/>
      <x:c r="CQ55" s="758">
        <x:v>3</x:v>
      </x:c>
      <x:c r="CR55" s="759">
        <x:v>100</x:v>
      </x:c>
      <x:c r="CS55" s="758">
        <x:v>6</x:v>
      </x:c>
      <x:c r="CT55" s="758">
        <x:v>1</x:v>
      </x:c>
      <x:c r="CU55" s="758">
        <x:v>1</x:v>
      </x:c>
      <x:c r="CV55" s="758"/>
      <x:c r="CW55" s="758">
        <x:v>1</x:v>
      </x:c>
      <x:c r="CX55" s="758">
        <x:v>1</x:v>
      </x:c>
      <x:c r="CY55" s="631" t="s">
        <x:v>746</x:v>
      </x:c>
      <x:c r="CZ55" s="758"/>
      <x:c r="DA55" s="759"/>
      <x:c r="DB55" s="758"/>
      <x:c r="DC55" s="759"/>
      <x:c r="DD55" s="758"/>
      <x:c r="DE55" s="759"/>
      <x:c r="DF55" s="758"/>
      <x:c r="DG55" s="760"/>
    </x:row>
    <x:row r="56" spans="1:111" s="7" customFormat="1" ht="30" customHeight="1">
      <x:c r="A56" s="631" t="s">
        <x:v>740</x:v>
      </x:c>
      <x:c r="B56" s="761"/>
      <x:c r="C56" s="759"/>
      <x:c r="D56" s="758"/>
      <x:c r="E56" s="759"/>
      <x:c r="F56" s="758"/>
      <x:c r="G56" s="759"/>
      <x:c r="H56" s="758"/>
      <x:c r="I56" s="759"/>
      <x:c r="J56" s="758"/>
      <x:c r="K56" s="758"/>
      <x:c r="L56" s="759"/>
      <x:c r="M56" s="758"/>
      <x:c r="N56" s="758"/>
      <x:c r="O56" s="758">
        <x:v>1</x:v>
      </x:c>
      <x:c r="P56" s="758">
        <x:v>1</x:v>
      </x:c>
      <x:c r="Q56" s="758"/>
      <x:c r="R56" s="759"/>
      <x:c r="S56" s="758"/>
      <x:c r="T56" s="759"/>
      <x:c r="U56" s="758"/>
      <x:c r="V56" s="759"/>
      <x:c r="W56" s="758"/>
      <x:c r="X56" s="758">
        <x:v>4</x:v>
      </x:c>
      <x:c r="Y56" s="758"/>
      <x:c r="Z56" s="758"/>
      <x:c r="AA56" s="758"/>
      <x:c r="AB56" s="758"/>
      <x:c r="AC56" s="758">
        <x:v>1</x:v>
      </x:c>
      <x:c r="AD56" s="758"/>
      <x:c r="AE56" s="758"/>
      <x:c r="AF56" s="758"/>
      <x:c r="AG56" s="758">
        <x:v>1</x:v>
      </x:c>
      <x:c r="AH56" s="758"/>
      <x:c r="AI56" s="758"/>
      <x:c r="AJ56" s="758">
        <x:v>3</x:v>
      </x:c>
      <x:c r="AK56" s="758">
        <x:v>4</x:v>
      </x:c>
      <x:c r="AL56" s="631" t="s">
        <x:v>740</x:v>
      </x:c>
      <x:c r="AM56" s="758"/>
      <x:c r="AN56" s="759"/>
      <x:c r="AO56" s="758"/>
      <x:c r="AP56" s="758"/>
      <x:c r="AQ56" s="758"/>
      <x:c r="AR56" s="759"/>
      <x:c r="AS56" s="758"/>
      <x:c r="AT56" s="759"/>
      <x:c r="AU56" s="758"/>
      <x:c r="AV56" s="758"/>
      <x:c r="AW56" s="758"/>
      <x:c r="AX56" s="758"/>
      <x:c r="AY56" s="758"/>
      <x:c r="AZ56" s="758"/>
      <x:c r="BA56" s="759"/>
      <x:c r="BB56" s="758"/>
      <x:c r="BC56" s="758"/>
      <x:c r="BD56" s="758"/>
      <x:c r="BE56" s="758">
        <x:v>1</x:v>
      </x:c>
      <x:c r="BF56" s="758">
        <x:v>3</x:v>
      </x:c>
      <x:c r="BG56" s="758"/>
      <x:c r="BH56" s="758"/>
      <x:c r="BI56" s="758"/>
      <x:c r="BJ56" s="759"/>
      <x:c r="BK56" s="758"/>
      <x:c r="BL56" s="759"/>
      <x:c r="BM56" s="758"/>
      <x:c r="BN56" s="759"/>
      <x:c r="BO56" s="758"/>
      <x:c r="BP56" s="759"/>
      <x:c r="BQ56" s="758"/>
      <x:c r="BR56" s="758"/>
      <x:c r="BS56" s="758"/>
      <x:c r="BT56" s="758"/>
      <x:c r="BU56" s="758"/>
      <x:c r="BV56" s="631" t="s">
        <x:v>740</x:v>
      </x:c>
      <x:c r="BW56" s="758"/>
      <x:c r="BX56" s="758"/>
      <x:c r="BY56" s="759"/>
      <x:c r="BZ56" s="758"/>
      <x:c r="CA56" s="759"/>
      <x:c r="CB56" s="758"/>
      <x:c r="CC56" s="759"/>
      <x:c r="CD56" s="758"/>
      <x:c r="CE56" s="758"/>
      <x:c r="CF56" s="759"/>
      <x:c r="CG56" s="758"/>
      <x:c r="CH56" s="758"/>
      <x:c r="CI56" s="758"/>
      <x:c r="CJ56" s="758">
        <x:v>1</x:v>
      </x:c>
      <x:c r="CK56" s="758"/>
      <x:c r="CL56" s="758"/>
      <x:c r="CM56" s="758"/>
      <x:c r="CN56" s="758"/>
      <x:c r="CO56" s="758"/>
      <x:c r="CP56" s="759"/>
      <x:c r="CQ56" s="758">
        <x:v>2</x:v>
      </x:c>
      <x:c r="CR56" s="759">
        <x:v>164</x:v>
      </x:c>
      <x:c r="CS56" s="758">
        <x:v>6</x:v>
      </x:c>
      <x:c r="CT56" s="758">
        <x:v>1</x:v>
      </x:c>
      <x:c r="CU56" s="758">
        <x:v>1</x:v>
      </x:c>
      <x:c r="CV56" s="758"/>
      <x:c r="CW56" s="758">
        <x:v>1</x:v>
      </x:c>
      <x:c r="CX56" s="758">
        <x:v>2</x:v>
      </x:c>
      <x:c r="CY56" s="631" t="s">
        <x:v>740</x:v>
      </x:c>
      <x:c r="CZ56" s="758"/>
      <x:c r="DA56" s="759"/>
      <x:c r="DB56" s="758"/>
      <x:c r="DC56" s="759"/>
      <x:c r="DD56" s="758"/>
      <x:c r="DE56" s="759"/>
      <x:c r="DF56" s="758"/>
      <x:c r="DG56" s="760"/>
    </x:row>
    <x:row r="57" spans="1:111" s="7" customFormat="1" ht="30" customHeight="1">
      <x:c r="A57" s="631" t="s">
        <x:v>1182</x:v>
      </x:c>
      <x:c r="B57" s="761"/>
      <x:c r="C57" s="759"/>
      <x:c r="D57" s="758"/>
      <x:c r="E57" s="759"/>
      <x:c r="F57" s="758"/>
      <x:c r="G57" s="759"/>
      <x:c r="H57" s="758"/>
      <x:c r="I57" s="759"/>
      <x:c r="J57" s="758"/>
      <x:c r="K57" s="758"/>
      <x:c r="L57" s="759"/>
      <x:c r="M57" s="758"/>
      <x:c r="N57" s="758"/>
      <x:c r="O57" s="758"/>
      <x:c r="P57" s="758"/>
      <x:c r="Q57" s="758"/>
      <x:c r="R57" s="759"/>
      <x:c r="S57" s="758">
        <x:v>1</x:v>
      </x:c>
      <x:c r="T57" s="759">
        <x:v>19</x:v>
      </x:c>
      <x:c r="U57" s="758"/>
      <x:c r="V57" s="759"/>
      <x:c r="W57" s="758">
        <x:v>2</x:v>
      </x:c>
      <x:c r="X57" s="758">
        <x:v>3</x:v>
      </x:c>
      <x:c r="Y57" s="758"/>
      <x:c r="Z57" s="758"/>
      <x:c r="AA57" s="758">
        <x:v>1</x:v>
      </x:c>
      <x:c r="AB57" s="758"/>
      <x:c r="AC57" s="758"/>
      <x:c r="AD57" s="758"/>
      <x:c r="AE57" s="758"/>
      <x:c r="AF57" s="758"/>
      <x:c r="AG57" s="758">
        <x:v>1</x:v>
      </x:c>
      <x:c r="AH57" s="758"/>
      <x:c r="AI57" s="758"/>
      <x:c r="AJ57" s="758">
        <x:v>2</x:v>
      </x:c>
      <x:c r="AK57" s="758">
        <x:v>3</x:v>
      </x:c>
      <x:c r="AL57" s="631" t="s">
        <x:v>1182</x:v>
      </x:c>
      <x:c r="AM57" s="758"/>
      <x:c r="AN57" s="759"/>
      <x:c r="AO57" s="758"/>
      <x:c r="AP57" s="758"/>
      <x:c r="AQ57" s="758"/>
      <x:c r="AR57" s="759"/>
      <x:c r="AS57" s="758"/>
      <x:c r="AT57" s="759"/>
      <x:c r="AU57" s="758"/>
      <x:c r="AV57" s="758"/>
      <x:c r="AW57" s="758"/>
      <x:c r="AX57" s="758"/>
      <x:c r="AY57" s="758"/>
      <x:c r="AZ57" s="758"/>
      <x:c r="BA57" s="759"/>
      <x:c r="BB57" s="758"/>
      <x:c r="BC57" s="758"/>
      <x:c r="BD57" s="758"/>
      <x:c r="BE57" s="758">
        <x:v>1</x:v>
      </x:c>
      <x:c r="BF57" s="758">
        <x:v>4</x:v>
      </x:c>
      <x:c r="BG57" s="758"/>
      <x:c r="BH57" s="758"/>
      <x:c r="BI57" s="758"/>
      <x:c r="BJ57" s="759"/>
      <x:c r="BK57" s="758"/>
      <x:c r="BL57" s="759"/>
      <x:c r="BM57" s="758"/>
      <x:c r="BN57" s="759"/>
      <x:c r="BO57" s="758"/>
      <x:c r="BP57" s="759"/>
      <x:c r="BQ57" s="758"/>
      <x:c r="BR57" s="758"/>
      <x:c r="BS57" s="758"/>
      <x:c r="BT57" s="758"/>
      <x:c r="BU57" s="758"/>
      <x:c r="BV57" s="631" t="s">
        <x:v>1182</x:v>
      </x:c>
      <x:c r="BW57" s="758"/>
      <x:c r="BX57" s="758"/>
      <x:c r="BY57" s="759"/>
      <x:c r="BZ57" s="758"/>
      <x:c r="CA57" s="759"/>
      <x:c r="CB57" s="758"/>
      <x:c r="CC57" s="759"/>
      <x:c r="CD57" s="758"/>
      <x:c r="CE57" s="758"/>
      <x:c r="CF57" s="759"/>
      <x:c r="CG57" s="758">
        <x:v>1</x:v>
      </x:c>
      <x:c r="CH57" s="758"/>
      <x:c r="CI57" s="758"/>
      <x:c r="CJ57" s="758">
        <x:v>1</x:v>
      </x:c>
      <x:c r="CK57" s="758"/>
      <x:c r="CL57" s="758"/>
      <x:c r="CM57" s="758"/>
      <x:c r="CN57" s="758"/>
      <x:c r="CO57" s="758"/>
      <x:c r="CP57" s="759"/>
      <x:c r="CQ57" s="758">
        <x:v>1</x:v>
      </x:c>
      <x:c r="CR57" s="759">
        <x:v>136.80000000000001</x:v>
      </x:c>
      <x:c r="CS57" s="758">
        <x:v>9</x:v>
      </x:c>
      <x:c r="CT57" s="758">
        <x:v>1</x:v>
      </x:c>
      <x:c r="CU57" s="758"/>
      <x:c r="CV57" s="758">
        <x:v>1</x:v>
      </x:c>
      <x:c r="CW57" s="758"/>
      <x:c r="CX57" s="758"/>
      <x:c r="CY57" s="631" t="s">
        <x:v>1182</x:v>
      </x:c>
      <x:c r="CZ57" s="758"/>
      <x:c r="DA57" s="759"/>
      <x:c r="DB57" s="758"/>
      <x:c r="DC57" s="759"/>
      <x:c r="DD57" s="758"/>
      <x:c r="DE57" s="759"/>
      <x:c r="DF57" s="758"/>
      <x:c r="DG57" s="760"/>
    </x:row>
    <x:row r="58" spans="1:111" s="7" customFormat="1" ht="30" customHeight="1">
      <x:c r="A58" s="631" t="s">
        <x:v>726</x:v>
      </x:c>
      <x:c r="B58" s="761"/>
      <x:c r="C58" s="759"/>
      <x:c r="D58" s="758"/>
      <x:c r="E58" s="759"/>
      <x:c r="F58" s="758"/>
      <x:c r="G58" s="759"/>
      <x:c r="H58" s="758"/>
      <x:c r="I58" s="759"/>
      <x:c r="J58" s="758"/>
      <x:c r="K58" s="758"/>
      <x:c r="L58" s="759"/>
      <x:c r="M58" s="758"/>
      <x:c r="N58" s="758"/>
      <x:c r="O58" s="758"/>
      <x:c r="P58" s="758"/>
      <x:c r="Q58" s="758"/>
      <x:c r="R58" s="759"/>
      <x:c r="S58" s="758"/>
      <x:c r="T58" s="759"/>
      <x:c r="U58" s="758">
        <x:v>1</x:v>
      </x:c>
      <x:c r="V58" s="759">
        <x:v>26</x:v>
      </x:c>
      <x:c r="W58" s="758"/>
      <x:c r="X58" s="758">
        <x:v>1</x:v>
      </x:c>
      <x:c r="Y58" s="758"/>
      <x:c r="Z58" s="758"/>
      <x:c r="AA58" s="758">
        <x:v>1</x:v>
      </x:c>
      <x:c r="AB58" s="758">
        <x:v>1</x:v>
      </x:c>
      <x:c r="AC58" s="758">
        <x:v>1</x:v>
      </x:c>
      <x:c r="AD58" s="758">
        <x:v>1</x:v>
      </x:c>
      <x:c r="AE58" s="758"/>
      <x:c r="AF58" s="758"/>
      <x:c r="AG58" s="758">
        <x:v>1</x:v>
      </x:c>
      <x:c r="AH58" s="758"/>
      <x:c r="AI58" s="758"/>
      <x:c r="AJ58" s="758">
        <x:v>3</x:v>
      </x:c>
      <x:c r="AK58" s="758">
        <x:v>3</x:v>
      </x:c>
      <x:c r="AL58" s="631" t="s">
        <x:v>726</x:v>
      </x:c>
      <x:c r="AM58" s="758"/>
      <x:c r="AN58" s="759"/>
      <x:c r="AO58" s="758"/>
      <x:c r="AP58" s="758"/>
      <x:c r="AQ58" s="758"/>
      <x:c r="AR58" s="759"/>
      <x:c r="AS58" s="758"/>
      <x:c r="AT58" s="759"/>
      <x:c r="AU58" s="758"/>
      <x:c r="AV58" s="758"/>
      <x:c r="AW58" s="758"/>
      <x:c r="AX58" s="758"/>
      <x:c r="AY58" s="758"/>
      <x:c r="AZ58" s="758"/>
      <x:c r="BA58" s="759"/>
      <x:c r="BB58" s="758"/>
      <x:c r="BC58" s="758"/>
      <x:c r="BD58" s="758"/>
      <x:c r="BE58" s="758">
        <x:v>1</x:v>
      </x:c>
      <x:c r="BF58" s="758">
        <x:v>4</x:v>
      </x:c>
      <x:c r="BG58" s="758"/>
      <x:c r="BH58" s="758"/>
      <x:c r="BI58" s="758"/>
      <x:c r="BJ58" s="759"/>
      <x:c r="BK58" s="758"/>
      <x:c r="BL58" s="759"/>
      <x:c r="BM58" s="758"/>
      <x:c r="BN58" s="759"/>
      <x:c r="BO58" s="758"/>
      <x:c r="BP58" s="759"/>
      <x:c r="BQ58" s="758"/>
      <x:c r="BR58" s="758"/>
      <x:c r="BS58" s="758"/>
      <x:c r="BT58" s="758"/>
      <x:c r="BU58" s="758"/>
      <x:c r="BV58" s="631" t="s">
        <x:v>726</x:v>
      </x:c>
      <x:c r="BW58" s="758"/>
      <x:c r="BX58" s="758"/>
      <x:c r="BY58" s="759"/>
      <x:c r="BZ58" s="758"/>
      <x:c r="CA58" s="759"/>
      <x:c r="CB58" s="758"/>
      <x:c r="CC58" s="759"/>
      <x:c r="CD58" s="758"/>
      <x:c r="CE58" s="758"/>
      <x:c r="CF58" s="759"/>
      <x:c r="CG58" s="758"/>
      <x:c r="CH58" s="758"/>
      <x:c r="CI58" s="758"/>
      <x:c r="CJ58" s="758">
        <x:v>1</x:v>
      </x:c>
      <x:c r="CK58" s="758"/>
      <x:c r="CL58" s="758"/>
      <x:c r="CM58" s="758"/>
      <x:c r="CN58" s="758"/>
      <x:c r="CO58" s="758"/>
      <x:c r="CP58" s="759"/>
      <x:c r="CQ58" s="758">
        <x:v>1</x:v>
      </x:c>
      <x:c r="CR58" s="759">
        <x:v>39.799999999999997</x:v>
      </x:c>
      <x:c r="CS58" s="758">
        <x:v>6</x:v>
      </x:c>
      <x:c r="CT58" s="758">
        <x:v>1</x:v>
      </x:c>
      <x:c r="CU58" s="758">
        <x:v>1</x:v>
      </x:c>
      <x:c r="CV58" s="758"/>
      <x:c r="CW58" s="758">
        <x:v>1</x:v>
      </x:c>
      <x:c r="CX58" s="758">
        <x:v>2</x:v>
      </x:c>
      <x:c r="CY58" s="631" t="s">
        <x:v>726</x:v>
      </x:c>
      <x:c r="CZ58" s="758"/>
      <x:c r="DA58" s="759"/>
      <x:c r="DB58" s="758">
        <x:v>1</x:v>
      </x:c>
      <x:c r="DC58" s="759">
        <x:v>26.039999999999999</x:v>
      </x:c>
      <x:c r="DD58" s="758">
        <x:v>1</x:v>
      </x:c>
      <x:c r="DE58" s="759">
        <x:v>26.039999999999999</x:v>
      </x:c>
      <x:c r="DF58" s="758"/>
      <x:c r="DG58" s="760"/>
    </x:row>
    <x:row r="59" spans="1:111" s="7" customFormat="1" ht="30" customHeight="1">
      <x:c r="A59" s="631" t="s">
        <x:v>1401</x:v>
      </x:c>
      <x:c r="B59" s="761"/>
      <x:c r="C59" s="759"/>
      <x:c r="D59" s="758"/>
      <x:c r="E59" s="759"/>
      <x:c r="F59" s="758"/>
      <x:c r="G59" s="759"/>
      <x:c r="H59" s="758"/>
      <x:c r="I59" s="759"/>
      <x:c r="J59" s="758"/>
      <x:c r="K59" s="758"/>
      <x:c r="L59" s="759"/>
      <x:c r="M59" s="758"/>
      <x:c r="N59" s="758"/>
      <x:c r="O59" s="758"/>
      <x:c r="P59" s="758"/>
      <x:c r="Q59" s="758"/>
      <x:c r="R59" s="759"/>
      <x:c r="S59" s="758"/>
      <x:c r="T59" s="759"/>
      <x:c r="U59" s="758"/>
      <x:c r="V59" s="759"/>
      <x:c r="W59" s="758"/>
      <x:c r="X59" s="758">
        <x:v>11</x:v>
      </x:c>
      <x:c r="Y59" s="758"/>
      <x:c r="Z59" s="758"/>
      <x:c r="AA59" s="758">
        <x:v>1</x:v>
      </x:c>
      <x:c r="AB59" s="758"/>
      <x:c r="AC59" s="758"/>
      <x:c r="AD59" s="758">
        <x:v>1</x:v>
      </x:c>
      <x:c r="AE59" s="758"/>
      <x:c r="AF59" s="758"/>
      <x:c r="AG59" s="758">
        <x:v>1</x:v>
      </x:c>
      <x:c r="AH59" s="758"/>
      <x:c r="AI59" s="758"/>
      <x:c r="AJ59" s="758">
        <x:v>2</x:v>
      </x:c>
      <x:c r="AK59" s="758">
        <x:v>2</x:v>
      </x:c>
      <x:c r="AL59" s="631" t="s">
        <x:v>1401</x:v>
      </x:c>
      <x:c r="AM59" s="758"/>
      <x:c r="AN59" s="759"/>
      <x:c r="AO59" s="758"/>
      <x:c r="AP59" s="758"/>
      <x:c r="AQ59" s="758"/>
      <x:c r="AR59" s="759"/>
      <x:c r="AS59" s="758"/>
      <x:c r="AT59" s="759"/>
      <x:c r="AU59" s="758"/>
      <x:c r="AV59" s="758"/>
      <x:c r="AW59" s="758"/>
      <x:c r="AX59" s="758"/>
      <x:c r="AY59" s="758"/>
      <x:c r="AZ59" s="758"/>
      <x:c r="BA59" s="759"/>
      <x:c r="BB59" s="758"/>
      <x:c r="BC59" s="758"/>
      <x:c r="BD59" s="758"/>
      <x:c r="BE59" s="758">
        <x:v>1</x:v>
      </x:c>
      <x:c r="BF59" s="758">
        <x:v>4</x:v>
      </x:c>
      <x:c r="BG59" s="758"/>
      <x:c r="BH59" s="758"/>
      <x:c r="BI59" s="758"/>
      <x:c r="BJ59" s="759"/>
      <x:c r="BK59" s="758"/>
      <x:c r="BL59" s="759"/>
      <x:c r="BM59" s="758"/>
      <x:c r="BN59" s="759"/>
      <x:c r="BO59" s="758"/>
      <x:c r="BP59" s="759"/>
      <x:c r="BQ59" s="758"/>
      <x:c r="BR59" s="758"/>
      <x:c r="BS59" s="758"/>
      <x:c r="BT59" s="758"/>
      <x:c r="BU59" s="758"/>
      <x:c r="BV59" s="631" t="s">
        <x:v>1401</x:v>
      </x:c>
      <x:c r="BW59" s="758"/>
      <x:c r="BX59" s="758"/>
      <x:c r="BY59" s="759"/>
      <x:c r="BZ59" s="758"/>
      <x:c r="CA59" s="759"/>
      <x:c r="CB59" s="758"/>
      <x:c r="CC59" s="759"/>
      <x:c r="CD59" s="758"/>
      <x:c r="CE59" s="758"/>
      <x:c r="CF59" s="759"/>
      <x:c r="CG59" s="758"/>
      <x:c r="CH59" s="758"/>
      <x:c r="CI59" s="758"/>
      <x:c r="CJ59" s="758"/>
      <x:c r="CK59" s="758"/>
      <x:c r="CL59" s="758"/>
      <x:c r="CM59" s="758"/>
      <x:c r="CN59" s="758"/>
      <x:c r="CO59" s="758"/>
      <x:c r="CP59" s="759"/>
      <x:c r="CQ59" s="758">
        <x:v>1</x:v>
      </x:c>
      <x:c r="CR59" s="759">
        <x:v>117</x:v>
      </x:c>
      <x:c r="CS59" s="758">
        <x:v>6</x:v>
      </x:c>
      <x:c r="CT59" s="758">
        <x:v>1</x:v>
      </x:c>
      <x:c r="CU59" s="758"/>
      <x:c r="CV59" s="758"/>
      <x:c r="CW59" s="758"/>
      <x:c r="CX59" s="758"/>
      <x:c r="CY59" s="631" t="s">
        <x:v>1401</x:v>
      </x:c>
      <x:c r="CZ59" s="758"/>
      <x:c r="DA59" s="759"/>
      <x:c r="DB59" s="758"/>
      <x:c r="DC59" s="759"/>
      <x:c r="DD59" s="758"/>
      <x:c r="DE59" s="759"/>
      <x:c r="DF59" s="758"/>
      <x:c r="DG59" s="760"/>
    </x:row>
    <x:row r="60" spans="1:111" s="7" customFormat="1" ht="30" customHeight="1">
      <x:c r="A60" s="631" t="s">
        <x:v>733</x:v>
      </x:c>
      <x:c r="B60" s="761"/>
      <x:c r="C60" s="759"/>
      <x:c r="D60" s="758"/>
      <x:c r="E60" s="759"/>
      <x:c r="F60" s="758"/>
      <x:c r="G60" s="759"/>
      <x:c r="H60" s="758"/>
      <x:c r="I60" s="759"/>
      <x:c r="J60" s="758"/>
      <x:c r="K60" s="758"/>
      <x:c r="L60" s="759"/>
      <x:c r="M60" s="758"/>
      <x:c r="N60" s="758"/>
      <x:c r="O60" s="758"/>
      <x:c r="P60" s="758"/>
      <x:c r="Q60" s="758"/>
      <x:c r="R60" s="759"/>
      <x:c r="S60" s="758"/>
      <x:c r="T60" s="759"/>
      <x:c r="U60" s="758"/>
      <x:c r="V60" s="759"/>
      <x:c r="W60" s="758"/>
      <x:c r="X60" s="758">
        <x:v>2</x:v>
      </x:c>
      <x:c r="Y60" s="758"/>
      <x:c r="Z60" s="758"/>
      <x:c r="AA60" s="758">
        <x:v>2</x:v>
      </x:c>
      <x:c r="AB60" s="758"/>
      <x:c r="AC60" s="758"/>
      <x:c r="AD60" s="758"/>
      <x:c r="AE60" s="758"/>
      <x:c r="AF60" s="758"/>
      <x:c r="AG60" s="758">
        <x:v>1</x:v>
      </x:c>
      <x:c r="AH60" s="758"/>
      <x:c r="AI60" s="758"/>
      <x:c r="AJ60" s="758">
        <x:v>1</x:v>
      </x:c>
      <x:c r="AK60" s="758">
        <x:v>1</x:v>
      </x:c>
      <x:c r="AL60" s="631" t="s">
        <x:v>733</x:v>
      </x:c>
      <x:c r="AM60" s="758"/>
      <x:c r="AN60" s="759"/>
      <x:c r="AO60" s="758"/>
      <x:c r="AP60" s="758"/>
      <x:c r="AQ60" s="758"/>
      <x:c r="AR60" s="759"/>
      <x:c r="AS60" s="758"/>
      <x:c r="AT60" s="759"/>
      <x:c r="AU60" s="758"/>
      <x:c r="AV60" s="758"/>
      <x:c r="AW60" s="758"/>
      <x:c r="AX60" s="758"/>
      <x:c r="AY60" s="758"/>
      <x:c r="AZ60" s="758"/>
      <x:c r="BA60" s="759"/>
      <x:c r="BB60" s="758"/>
      <x:c r="BC60" s="758"/>
      <x:c r="BD60" s="758"/>
      <x:c r="BE60" s="758">
        <x:v>1</x:v>
      </x:c>
      <x:c r="BF60" s="758">
        <x:v>3</x:v>
      </x:c>
      <x:c r="BG60" s="758"/>
      <x:c r="BH60" s="758"/>
      <x:c r="BI60" s="758"/>
      <x:c r="BJ60" s="759"/>
      <x:c r="BK60" s="758"/>
      <x:c r="BL60" s="759"/>
      <x:c r="BM60" s="758"/>
      <x:c r="BN60" s="759"/>
      <x:c r="BO60" s="758"/>
      <x:c r="BP60" s="759"/>
      <x:c r="BQ60" s="758"/>
      <x:c r="BR60" s="758"/>
      <x:c r="BS60" s="758"/>
      <x:c r="BT60" s="758"/>
      <x:c r="BU60" s="758"/>
      <x:c r="BV60" s="631" t="s">
        <x:v>733</x:v>
      </x:c>
      <x:c r="BW60" s="758"/>
      <x:c r="BX60" s="758"/>
      <x:c r="BY60" s="759"/>
      <x:c r="BZ60" s="758"/>
      <x:c r="CA60" s="759"/>
      <x:c r="CB60" s="758"/>
      <x:c r="CC60" s="759"/>
      <x:c r="CD60" s="758"/>
      <x:c r="CE60" s="758"/>
      <x:c r="CF60" s="759"/>
      <x:c r="CG60" s="758"/>
      <x:c r="CH60" s="758"/>
      <x:c r="CI60" s="758"/>
      <x:c r="CJ60" s="758"/>
      <x:c r="CK60" s="758"/>
      <x:c r="CL60" s="758"/>
      <x:c r="CM60" s="758"/>
      <x:c r="CN60" s="758"/>
      <x:c r="CO60" s="758"/>
      <x:c r="CP60" s="759"/>
      <x:c r="CQ60" s="758">
        <x:v>1</x:v>
      </x:c>
      <x:c r="CR60" s="759">
        <x:v>39</x:v>
      </x:c>
      <x:c r="CS60" s="758">
        <x:v>3</x:v>
      </x:c>
      <x:c r="CT60" s="758"/>
      <x:c r="CU60" s="758"/>
      <x:c r="CV60" s="758"/>
      <x:c r="CW60" s="758">
        <x:v>1</x:v>
      </x:c>
      <x:c r="CX60" s="758">
        <x:v>1</x:v>
      </x:c>
      <x:c r="CY60" s="631" t="s">
        <x:v>733</x:v>
      </x:c>
      <x:c r="CZ60" s="758"/>
      <x:c r="DA60" s="759"/>
      <x:c r="DB60" s="758">
        <x:v>1</x:v>
      </x:c>
      <x:c r="DC60" s="759">
        <x:v>264.25</x:v>
      </x:c>
      <x:c r="DD60" s="758">
        <x:v>1</x:v>
      </x:c>
      <x:c r="DE60" s="759">
        <x:v>264.25</x:v>
      </x:c>
      <x:c r="DF60" s="758"/>
      <x:c r="DG60" s="760"/>
    </x:row>
    <x:row r="61" spans="1:111" s="7" customFormat="1" ht="30" customHeight="1">
      <x:c r="A61" s="631" t="s">
        <x:v>700</x:v>
      </x:c>
      <x:c r="B61" s="761"/>
      <x:c r="C61" s="759"/>
      <x:c r="D61" s="758"/>
      <x:c r="E61" s="759"/>
      <x:c r="F61" s="758"/>
      <x:c r="G61" s="759"/>
      <x:c r="H61" s="758"/>
      <x:c r="I61" s="759"/>
      <x:c r="J61" s="758"/>
      <x:c r="K61" s="758"/>
      <x:c r="L61" s="759"/>
      <x:c r="M61" s="758"/>
      <x:c r="N61" s="758"/>
      <x:c r="O61" s="758"/>
      <x:c r="P61" s="758"/>
      <x:c r="Q61" s="758"/>
      <x:c r="R61" s="759"/>
      <x:c r="S61" s="758">
        <x:v>1</x:v>
      </x:c>
      <x:c r="T61" s="759">
        <x:v>19</x:v>
      </x:c>
      <x:c r="U61" s="758"/>
      <x:c r="V61" s="759"/>
      <x:c r="W61" s="758"/>
      <x:c r="X61" s="758">
        <x:v>3</x:v>
      </x:c>
      <x:c r="Y61" s="758"/>
      <x:c r="Z61" s="758"/>
      <x:c r="AA61" s="758"/>
      <x:c r="AB61" s="758"/>
      <x:c r="AC61" s="758"/>
      <x:c r="AD61" s="758"/>
      <x:c r="AE61" s="758"/>
      <x:c r="AF61" s="758"/>
      <x:c r="AG61" s="758">
        <x:v>1</x:v>
      </x:c>
      <x:c r="AH61" s="758"/>
      <x:c r="AI61" s="758"/>
      <x:c r="AJ61" s="758">
        <x:v>2</x:v>
      </x:c>
      <x:c r="AK61" s="758">
        <x:v>4</x:v>
      </x:c>
      <x:c r="AL61" s="631" t="s">
        <x:v>700</x:v>
      </x:c>
      <x:c r="AM61" s="758"/>
      <x:c r="AN61" s="759"/>
      <x:c r="AO61" s="758"/>
      <x:c r="AP61" s="758"/>
      <x:c r="AQ61" s="758"/>
      <x:c r="AR61" s="759"/>
      <x:c r="AS61" s="758"/>
      <x:c r="AT61" s="759"/>
      <x:c r="AU61" s="758"/>
      <x:c r="AV61" s="758"/>
      <x:c r="AW61" s="758"/>
      <x:c r="AX61" s="758"/>
      <x:c r="AY61" s="758"/>
      <x:c r="AZ61" s="758"/>
      <x:c r="BA61" s="759"/>
      <x:c r="BB61" s="758"/>
      <x:c r="BC61" s="758"/>
      <x:c r="BD61" s="758"/>
      <x:c r="BE61" s="758">
        <x:v>1</x:v>
      </x:c>
      <x:c r="BF61" s="758">
        <x:v>4</x:v>
      </x:c>
      <x:c r="BG61" s="758"/>
      <x:c r="BH61" s="758"/>
      <x:c r="BI61" s="758"/>
      <x:c r="BJ61" s="759"/>
      <x:c r="BK61" s="758"/>
      <x:c r="BL61" s="759"/>
      <x:c r="BM61" s="758"/>
      <x:c r="BN61" s="759"/>
      <x:c r="BO61" s="758"/>
      <x:c r="BP61" s="759"/>
      <x:c r="BQ61" s="758"/>
      <x:c r="BR61" s="758"/>
      <x:c r="BS61" s="758"/>
      <x:c r="BT61" s="758"/>
      <x:c r="BU61" s="758"/>
      <x:c r="BV61" s="631" t="s">
        <x:v>700</x:v>
      </x:c>
      <x:c r="BW61" s="758"/>
      <x:c r="BX61" s="758"/>
      <x:c r="BY61" s="759"/>
      <x:c r="BZ61" s="758"/>
      <x:c r="CA61" s="759"/>
      <x:c r="CB61" s="758"/>
      <x:c r="CC61" s="759"/>
      <x:c r="CD61" s="758"/>
      <x:c r="CE61" s="758"/>
      <x:c r="CF61" s="759"/>
      <x:c r="CG61" s="758"/>
      <x:c r="CH61" s="758"/>
      <x:c r="CI61" s="758"/>
      <x:c r="CJ61" s="758"/>
      <x:c r="CK61" s="758"/>
      <x:c r="CL61" s="758"/>
      <x:c r="CM61" s="758"/>
      <x:c r="CN61" s="758"/>
      <x:c r="CO61" s="758"/>
      <x:c r="CP61" s="759"/>
      <x:c r="CQ61" s="758">
        <x:v>1</x:v>
      </x:c>
      <x:c r="CR61" s="759">
        <x:v>50</x:v>
      </x:c>
      <x:c r="CS61" s="758">
        <x:v>5</x:v>
      </x:c>
      <x:c r="CT61" s="758">
        <x:v>1</x:v>
      </x:c>
      <x:c r="CU61" s="758"/>
      <x:c r="CV61" s="758"/>
      <x:c r="CW61" s="758"/>
      <x:c r="CX61" s="758"/>
      <x:c r="CY61" s="631" t="s">
        <x:v>700</x:v>
      </x:c>
      <x:c r="CZ61" s="758"/>
      <x:c r="DA61" s="759"/>
      <x:c r="DB61" s="758"/>
      <x:c r="DC61" s="759"/>
      <x:c r="DD61" s="758"/>
      <x:c r="DE61" s="759"/>
      <x:c r="DF61" s="758"/>
      <x:c r="DG61" s="760"/>
    </x:row>
    <x:row r="62" spans="1:111" s="7" customFormat="1" ht="30" customHeight="1">
      <x:c r="A62" s="631" t="s">
        <x:v>1511</x:v>
      </x:c>
      <x:c r="B62" s="761"/>
      <x:c r="C62" s="759"/>
      <x:c r="D62" s="758"/>
      <x:c r="E62" s="759"/>
      <x:c r="F62" s="758"/>
      <x:c r="G62" s="759"/>
      <x:c r="H62" s="758"/>
      <x:c r="I62" s="759"/>
      <x:c r="J62" s="758"/>
      <x:c r="K62" s="758"/>
      <x:c r="L62" s="759"/>
      <x:c r="M62" s="758"/>
      <x:c r="N62" s="758"/>
      <x:c r="O62" s="758">
        <x:v>1</x:v>
      </x:c>
      <x:c r="P62" s="758">
        <x:v>1</x:v>
      </x:c>
      <x:c r="Q62" s="758"/>
      <x:c r="R62" s="759"/>
      <x:c r="S62" s="758"/>
      <x:c r="T62" s="759"/>
      <x:c r="U62" s="758">
        <x:v>1</x:v>
      </x:c>
      <x:c r="V62" s="759">
        <x:v>37</x:v>
      </x:c>
      <x:c r="W62" s="758"/>
      <x:c r="X62" s="758">
        <x:v>9</x:v>
      </x:c>
      <x:c r="Y62" s="758">
        <x:v>4</x:v>
      </x:c>
      <x:c r="Z62" s="758">
        <x:v>4</x:v>
      </x:c>
      <x:c r="AA62" s="758">
        <x:v>1</x:v>
      </x:c>
      <x:c r="AB62" s="758"/>
      <x:c r="AC62" s="758">
        <x:v>1</x:v>
      </x:c>
      <x:c r="AD62" s="758"/>
      <x:c r="AE62" s="758"/>
      <x:c r="AF62" s="758"/>
      <x:c r="AG62" s="758">
        <x:v>1</x:v>
      </x:c>
      <x:c r="AH62" s="758"/>
      <x:c r="AI62" s="758"/>
      <x:c r="AJ62" s="758">
        <x:v>3</x:v>
      </x:c>
      <x:c r="AK62" s="758">
        <x:v>3</x:v>
      </x:c>
      <x:c r="AL62" s="631" t="s">
        <x:v>1511</x:v>
      </x:c>
      <x:c r="AM62" s="758"/>
      <x:c r="AN62" s="759"/>
      <x:c r="AO62" s="758"/>
      <x:c r="AP62" s="758"/>
      <x:c r="AQ62" s="758"/>
      <x:c r="AR62" s="759"/>
      <x:c r="AS62" s="758"/>
      <x:c r="AT62" s="759"/>
      <x:c r="AU62" s="758"/>
      <x:c r="AV62" s="758"/>
      <x:c r="AW62" s="758"/>
      <x:c r="AX62" s="758"/>
      <x:c r="AY62" s="758"/>
      <x:c r="AZ62" s="758"/>
      <x:c r="BA62" s="759"/>
      <x:c r="BB62" s="758"/>
      <x:c r="BC62" s="758"/>
      <x:c r="BD62" s="758"/>
      <x:c r="BE62" s="758">
        <x:v>1</x:v>
      </x:c>
      <x:c r="BF62" s="758">
        <x:v>4</x:v>
      </x:c>
      <x:c r="BG62" s="758"/>
      <x:c r="BH62" s="758"/>
      <x:c r="BI62" s="758"/>
      <x:c r="BJ62" s="759"/>
      <x:c r="BK62" s="758"/>
      <x:c r="BL62" s="759"/>
      <x:c r="BM62" s="758"/>
      <x:c r="BN62" s="759"/>
      <x:c r="BO62" s="758"/>
      <x:c r="BP62" s="759"/>
      <x:c r="BQ62" s="758"/>
      <x:c r="BR62" s="758"/>
      <x:c r="BS62" s="758"/>
      <x:c r="BT62" s="758"/>
      <x:c r="BU62" s="758"/>
      <x:c r="BV62" s="631" t="s">
        <x:v>1511</x:v>
      </x:c>
      <x:c r="BW62" s="758"/>
      <x:c r="BX62" s="758"/>
      <x:c r="BY62" s="759"/>
      <x:c r="BZ62" s="758"/>
      <x:c r="CA62" s="759"/>
      <x:c r="CB62" s="758"/>
      <x:c r="CC62" s="759"/>
      <x:c r="CD62" s="758"/>
      <x:c r="CE62" s="758"/>
      <x:c r="CF62" s="759"/>
      <x:c r="CG62" s="758"/>
      <x:c r="CH62" s="758"/>
      <x:c r="CI62" s="758"/>
      <x:c r="CJ62" s="758">
        <x:v>1</x:v>
      </x:c>
      <x:c r="CK62" s="758"/>
      <x:c r="CL62" s="758"/>
      <x:c r="CM62" s="758"/>
      <x:c r="CN62" s="758"/>
      <x:c r="CO62" s="758"/>
      <x:c r="CP62" s="759"/>
      <x:c r="CQ62" s="758">
        <x:v>1</x:v>
      </x:c>
      <x:c r="CR62" s="759">
        <x:v>23</x:v>
      </x:c>
      <x:c r="CS62" s="758">
        <x:v>3</x:v>
      </x:c>
      <x:c r="CT62" s="758">
        <x:v>1</x:v>
      </x:c>
      <x:c r="CU62" s="758">
        <x:v>1</x:v>
      </x:c>
      <x:c r="CV62" s="758"/>
      <x:c r="CW62" s="758">
        <x:v>1</x:v>
      </x:c>
      <x:c r="CX62" s="758">
        <x:v>1</x:v>
      </x:c>
      <x:c r="CY62" s="631" t="s">
        <x:v>1511</x:v>
      </x:c>
      <x:c r="CZ62" s="758"/>
      <x:c r="DA62" s="759"/>
      <x:c r="DB62" s="758">
        <x:v>1</x:v>
      </x:c>
      <x:c r="DC62" s="759">
        <x:v>37.229999999999997</x:v>
      </x:c>
      <x:c r="DD62" s="758">
        <x:v>1</x:v>
      </x:c>
      <x:c r="DE62" s="759">
        <x:v>37.229999999999997</x:v>
      </x:c>
      <x:c r="DF62" s="758"/>
      <x:c r="DG62" s="760"/>
    </x:row>
    <x:row r="63" spans="1:111" s="7" customFormat="1" ht="30" customHeight="1">
      <x:c r="A63" s="631" t="s">
        <x:v>1146</x:v>
      </x:c>
      <x:c r="B63" s="761"/>
      <x:c r="C63" s="759"/>
      <x:c r="D63" s="758"/>
      <x:c r="E63" s="759"/>
      <x:c r="F63" s="758"/>
      <x:c r="G63" s="759"/>
      <x:c r="H63" s="758"/>
      <x:c r="I63" s="759"/>
      <x:c r="J63" s="758"/>
      <x:c r="K63" s="758"/>
      <x:c r="L63" s="759"/>
      <x:c r="M63" s="758"/>
      <x:c r="N63" s="758"/>
      <x:c r="O63" s="758"/>
      <x:c r="P63" s="758"/>
      <x:c r="Q63" s="758"/>
      <x:c r="R63" s="759"/>
      <x:c r="S63" s="758"/>
      <x:c r="T63" s="759"/>
      <x:c r="U63" s="758"/>
      <x:c r="V63" s="759"/>
      <x:c r="W63" s="758"/>
      <x:c r="X63" s="758">
        <x:v>5</x:v>
      </x:c>
      <x:c r="Y63" s="758"/>
      <x:c r="Z63" s="758"/>
      <x:c r="AA63" s="758">
        <x:v>1</x:v>
      </x:c>
      <x:c r="AB63" s="758"/>
      <x:c r="AC63" s="758">
        <x:v>1</x:v>
      </x:c>
      <x:c r="AD63" s="758"/>
      <x:c r="AE63" s="758"/>
      <x:c r="AF63" s="758"/>
      <x:c r="AG63" s="758">
        <x:v>1</x:v>
      </x:c>
      <x:c r="AH63" s="758"/>
      <x:c r="AI63" s="758"/>
      <x:c r="AJ63" s="758">
        <x:v>4</x:v>
      </x:c>
      <x:c r="AK63" s="758">
        <x:v>7</x:v>
      </x:c>
      <x:c r="AL63" s="631" t="s">
        <x:v>1146</x:v>
      </x:c>
      <x:c r="AM63" s="758"/>
      <x:c r="AN63" s="759"/>
      <x:c r="AO63" s="758"/>
      <x:c r="AP63" s="758"/>
      <x:c r="AQ63" s="758"/>
      <x:c r="AR63" s="759"/>
      <x:c r="AS63" s="758"/>
      <x:c r="AT63" s="759"/>
      <x:c r="AU63" s="758"/>
      <x:c r="AV63" s="758"/>
      <x:c r="AW63" s="758"/>
      <x:c r="AX63" s="758"/>
      <x:c r="AY63" s="758"/>
      <x:c r="AZ63" s="758"/>
      <x:c r="BA63" s="759"/>
      <x:c r="BB63" s="758"/>
      <x:c r="BC63" s="758"/>
      <x:c r="BD63" s="758"/>
      <x:c r="BE63" s="758">
        <x:v>1</x:v>
      </x:c>
      <x:c r="BF63" s="758">
        <x:v>3</x:v>
      </x:c>
      <x:c r="BG63" s="758"/>
      <x:c r="BH63" s="758"/>
      <x:c r="BI63" s="758"/>
      <x:c r="BJ63" s="759"/>
      <x:c r="BK63" s="758"/>
      <x:c r="BL63" s="759"/>
      <x:c r="BM63" s="758"/>
      <x:c r="BN63" s="759"/>
      <x:c r="BO63" s="758"/>
      <x:c r="BP63" s="759"/>
      <x:c r="BQ63" s="758"/>
      <x:c r="BR63" s="758"/>
      <x:c r="BS63" s="758"/>
      <x:c r="BT63" s="758"/>
      <x:c r="BU63" s="758"/>
      <x:c r="BV63" s="631" t="s">
        <x:v>1146</x:v>
      </x:c>
      <x:c r="BW63" s="758"/>
      <x:c r="BX63" s="758"/>
      <x:c r="BY63" s="759"/>
      <x:c r="BZ63" s="758"/>
      <x:c r="CA63" s="759"/>
      <x:c r="CB63" s="758"/>
      <x:c r="CC63" s="759"/>
      <x:c r="CD63" s="758"/>
      <x:c r="CE63" s="758"/>
      <x:c r="CF63" s="759"/>
      <x:c r="CG63" s="758"/>
      <x:c r="CH63" s="758"/>
      <x:c r="CI63" s="758"/>
      <x:c r="CJ63" s="758">
        <x:v>1</x:v>
      </x:c>
      <x:c r="CK63" s="758"/>
      <x:c r="CL63" s="758"/>
      <x:c r="CM63" s="758"/>
      <x:c r="CN63" s="758"/>
      <x:c r="CO63" s="758"/>
      <x:c r="CP63" s="759"/>
      <x:c r="CQ63" s="758">
        <x:v>2</x:v>
      </x:c>
      <x:c r="CR63" s="759">
        <x:v>120</x:v>
      </x:c>
      <x:c r="CS63" s="758">
        <x:v>6</x:v>
      </x:c>
      <x:c r="CT63" s="758">
        <x:v>1</x:v>
      </x:c>
      <x:c r="CU63" s="758">
        <x:v>1</x:v>
      </x:c>
      <x:c r="CV63" s="758"/>
      <x:c r="CW63" s="758">
        <x:v>1</x:v>
      </x:c>
      <x:c r="CX63" s="758">
        <x:v>2</x:v>
      </x:c>
      <x:c r="CY63" s="631" t="s">
        <x:v>1146</x:v>
      </x:c>
      <x:c r="CZ63" s="758"/>
      <x:c r="DA63" s="759"/>
      <x:c r="DB63" s="758"/>
      <x:c r="DC63" s="759"/>
      <x:c r="DD63" s="758"/>
      <x:c r="DE63" s="759"/>
      <x:c r="DF63" s="758"/>
      <x:c r="DG63" s="760"/>
    </x:row>
    <x:row r="64" spans="1:111" s="7" customFormat="1" ht="30" customHeight="1">
      <x:c r="A64" s="631" t="s">
        <x:v>1270</x:v>
      </x:c>
      <x:c r="B64" s="761"/>
      <x:c r="C64" s="759"/>
      <x:c r="D64" s="758"/>
      <x:c r="E64" s="759"/>
      <x:c r="F64" s="758"/>
      <x:c r="G64" s="759"/>
      <x:c r="H64" s="758"/>
      <x:c r="I64" s="759"/>
      <x:c r="J64" s="758"/>
      <x:c r="K64" s="758"/>
      <x:c r="L64" s="759"/>
      <x:c r="M64" s="758"/>
      <x:c r="N64" s="758"/>
      <x:c r="O64" s="758">
        <x:v>1</x:v>
      </x:c>
      <x:c r="P64" s="758">
        <x:v>1</x:v>
      </x:c>
      <x:c r="Q64" s="758"/>
      <x:c r="R64" s="759"/>
      <x:c r="S64" s="758">
        <x:v>1</x:v>
      </x:c>
      <x:c r="T64" s="759">
        <x:v>13</x:v>
      </x:c>
      <x:c r="U64" s="758"/>
      <x:c r="V64" s="759"/>
      <x:c r="W64" s="758"/>
      <x:c r="X64" s="758">
        <x:v>6</x:v>
      </x:c>
      <x:c r="Y64" s="758"/>
      <x:c r="Z64" s="758"/>
      <x:c r="AA64" s="758">
        <x:v>1</x:v>
      </x:c>
      <x:c r="AB64" s="758"/>
      <x:c r="AC64" s="758">
        <x:v>1</x:v>
      </x:c>
      <x:c r="AD64" s="758"/>
      <x:c r="AE64" s="758"/>
      <x:c r="AF64" s="758"/>
      <x:c r="AG64" s="758">
        <x:v>1</x:v>
      </x:c>
      <x:c r="AH64" s="758"/>
      <x:c r="AI64" s="758"/>
      <x:c r="AJ64" s="758">
        <x:v>1</x:v>
      </x:c>
      <x:c r="AK64" s="758">
        <x:v>3</x:v>
      </x:c>
      <x:c r="AL64" s="631" t="s">
        <x:v>1270</x:v>
      </x:c>
      <x:c r="AM64" s="758"/>
      <x:c r="AN64" s="759"/>
      <x:c r="AO64" s="758"/>
      <x:c r="AP64" s="758"/>
      <x:c r="AQ64" s="758"/>
      <x:c r="AR64" s="759"/>
      <x:c r="AS64" s="758"/>
      <x:c r="AT64" s="759"/>
      <x:c r="AU64" s="758"/>
      <x:c r="AV64" s="758"/>
      <x:c r="AW64" s="758"/>
      <x:c r="AX64" s="758"/>
      <x:c r="AY64" s="758"/>
      <x:c r="AZ64" s="758"/>
      <x:c r="BA64" s="759"/>
      <x:c r="BB64" s="758"/>
      <x:c r="BC64" s="758"/>
      <x:c r="BD64" s="758"/>
      <x:c r="BE64" s="758">
        <x:v>1</x:v>
      </x:c>
      <x:c r="BF64" s="758">
        <x:v>2</x:v>
      </x:c>
      <x:c r="BG64" s="758"/>
      <x:c r="BH64" s="758"/>
      <x:c r="BI64" s="758"/>
      <x:c r="BJ64" s="759"/>
      <x:c r="BK64" s="758"/>
      <x:c r="BL64" s="759"/>
      <x:c r="BM64" s="758"/>
      <x:c r="BN64" s="759"/>
      <x:c r="BO64" s="758"/>
      <x:c r="BP64" s="759"/>
      <x:c r="BQ64" s="758"/>
      <x:c r="BR64" s="758"/>
      <x:c r="BS64" s="758"/>
      <x:c r="BT64" s="758"/>
      <x:c r="BU64" s="758"/>
      <x:c r="BV64" s="631" t="s">
        <x:v>1270</x:v>
      </x:c>
      <x:c r="BW64" s="758"/>
      <x:c r="BX64" s="758"/>
      <x:c r="BY64" s="759"/>
      <x:c r="BZ64" s="758"/>
      <x:c r="CA64" s="759"/>
      <x:c r="CB64" s="758"/>
      <x:c r="CC64" s="759"/>
      <x:c r="CD64" s="758"/>
      <x:c r="CE64" s="758"/>
      <x:c r="CF64" s="759"/>
      <x:c r="CG64" s="758"/>
      <x:c r="CH64" s="758"/>
      <x:c r="CI64" s="758"/>
      <x:c r="CJ64" s="758">
        <x:v>1</x:v>
      </x:c>
      <x:c r="CK64" s="758"/>
      <x:c r="CL64" s="758"/>
      <x:c r="CM64" s="758"/>
      <x:c r="CN64" s="758"/>
      <x:c r="CO64" s="758"/>
      <x:c r="CP64" s="759"/>
      <x:c r="CQ64" s="758">
        <x:v>1</x:v>
      </x:c>
      <x:c r="CR64" s="759">
        <x:v>100</x:v>
      </x:c>
      <x:c r="CS64" s="758">
        <x:v>5</x:v>
      </x:c>
      <x:c r="CT64" s="758">
        <x:v>1</x:v>
      </x:c>
      <x:c r="CU64" s="758">
        <x:v>1</x:v>
      </x:c>
      <x:c r="CV64" s="758"/>
      <x:c r="CW64" s="758">
        <x:v>1</x:v>
      </x:c>
      <x:c r="CX64" s="758">
        <x:v>2</x:v>
      </x:c>
      <x:c r="CY64" s="631" t="s">
        <x:v>1270</x:v>
      </x:c>
      <x:c r="CZ64" s="758"/>
      <x:c r="DA64" s="759"/>
      <x:c r="DB64" s="758"/>
      <x:c r="DC64" s="759"/>
      <x:c r="DD64" s="758"/>
      <x:c r="DE64" s="759"/>
      <x:c r="DF64" s="758"/>
      <x:c r="DG64" s="760"/>
    </x:row>
    <x:row r="65" spans="1:111" s="7" customFormat="1" ht="30" customHeight="1">
      <x:c r="A65" s="631" t="s">
        <x:v>1085</x:v>
      </x:c>
      <x:c r="B65" s="761"/>
      <x:c r="C65" s="759"/>
      <x:c r="D65" s="758"/>
      <x:c r="E65" s="759"/>
      <x:c r="F65" s="758"/>
      <x:c r="G65" s="759"/>
      <x:c r="H65" s="758"/>
      <x:c r="I65" s="759"/>
      <x:c r="J65" s="758"/>
      <x:c r="K65" s="758"/>
      <x:c r="L65" s="759"/>
      <x:c r="M65" s="758"/>
      <x:c r="N65" s="758"/>
      <x:c r="O65" s="758"/>
      <x:c r="P65" s="758"/>
      <x:c r="Q65" s="758"/>
      <x:c r="R65" s="759"/>
      <x:c r="S65" s="758"/>
      <x:c r="T65" s="759"/>
      <x:c r="U65" s="758"/>
      <x:c r="V65" s="759"/>
      <x:c r="W65" s="758"/>
      <x:c r="X65" s="758">
        <x:v>4</x:v>
      </x:c>
      <x:c r="Y65" s="758"/>
      <x:c r="Z65" s="758"/>
      <x:c r="AA65" s="758">
        <x:v>1</x:v>
      </x:c>
      <x:c r="AB65" s="758"/>
      <x:c r="AC65" s="758"/>
      <x:c r="AD65" s="758">
        <x:v>1</x:v>
      </x:c>
      <x:c r="AE65" s="758"/>
      <x:c r="AF65" s="758"/>
      <x:c r="AG65" s="758">
        <x:v>1</x:v>
      </x:c>
      <x:c r="AH65" s="758"/>
      <x:c r="AI65" s="758"/>
      <x:c r="AJ65" s="758">
        <x:v>1</x:v>
      </x:c>
      <x:c r="AK65" s="758">
        <x:v>3</x:v>
      </x:c>
      <x:c r="AL65" s="631" t="s">
        <x:v>1085</x:v>
      </x:c>
      <x:c r="AM65" s="758"/>
      <x:c r="AN65" s="759"/>
      <x:c r="AO65" s="758"/>
      <x:c r="AP65" s="758"/>
      <x:c r="AQ65" s="758"/>
      <x:c r="AR65" s="759"/>
      <x:c r="AS65" s="758"/>
      <x:c r="AT65" s="759"/>
      <x:c r="AU65" s="758"/>
      <x:c r="AV65" s="758"/>
      <x:c r="AW65" s="758"/>
      <x:c r="AX65" s="758"/>
      <x:c r="AY65" s="758"/>
      <x:c r="AZ65" s="758"/>
      <x:c r="BA65" s="759"/>
      <x:c r="BB65" s="758"/>
      <x:c r="BC65" s="758"/>
      <x:c r="BD65" s="758"/>
      <x:c r="BE65" s="758">
        <x:v>1</x:v>
      </x:c>
      <x:c r="BF65" s="758">
        <x:v>1</x:v>
      </x:c>
      <x:c r="BG65" s="758"/>
      <x:c r="BH65" s="758"/>
      <x:c r="BI65" s="758"/>
      <x:c r="BJ65" s="759"/>
      <x:c r="BK65" s="758"/>
      <x:c r="BL65" s="759"/>
      <x:c r="BM65" s="758"/>
      <x:c r="BN65" s="759"/>
      <x:c r="BO65" s="758"/>
      <x:c r="BP65" s="759"/>
      <x:c r="BQ65" s="758"/>
      <x:c r="BR65" s="758"/>
      <x:c r="BS65" s="758"/>
      <x:c r="BT65" s="758"/>
      <x:c r="BU65" s="758"/>
      <x:c r="BV65" s="631" t="s">
        <x:v>1085</x:v>
      </x:c>
      <x:c r="BW65" s="758"/>
      <x:c r="BX65" s="758"/>
      <x:c r="BY65" s="759"/>
      <x:c r="BZ65" s="758"/>
      <x:c r="CA65" s="759"/>
      <x:c r="CB65" s="758"/>
      <x:c r="CC65" s="759"/>
      <x:c r="CD65" s="758"/>
      <x:c r="CE65" s="758"/>
      <x:c r="CF65" s="759"/>
      <x:c r="CG65" s="758"/>
      <x:c r="CH65" s="758"/>
      <x:c r="CI65" s="758"/>
      <x:c r="CJ65" s="758"/>
      <x:c r="CK65" s="758"/>
      <x:c r="CL65" s="758"/>
      <x:c r="CM65" s="758"/>
      <x:c r="CN65" s="758"/>
      <x:c r="CO65" s="758"/>
      <x:c r="CP65" s="759"/>
      <x:c r="CQ65" s="758">
        <x:v>1</x:v>
      </x:c>
      <x:c r="CR65" s="759">
        <x:v>88</x:v>
      </x:c>
      <x:c r="CS65" s="758"/>
      <x:c r="CT65" s="758">
        <x:v>1</x:v>
      </x:c>
      <x:c r="CU65" s="758"/>
      <x:c r="CV65" s="758"/>
      <x:c r="CW65" s="758"/>
      <x:c r="CX65" s="758"/>
      <x:c r="CY65" s="631" t="s">
        <x:v>1085</x:v>
      </x:c>
      <x:c r="CZ65" s="758"/>
      <x:c r="DA65" s="759"/>
      <x:c r="DB65" s="758">
        <x:v>1</x:v>
      </x:c>
      <x:c r="DC65" s="759">
        <x:v>264.39999999999998</x:v>
      </x:c>
      <x:c r="DD65" s="758">
        <x:v>1</x:v>
      </x:c>
      <x:c r="DE65" s="759">
        <x:v>264.39999999999998</x:v>
      </x:c>
      <x:c r="DF65" s="758"/>
      <x:c r="DG65" s="760"/>
    </x:row>
    <x:row r="66" spans="1:111" s="7" customFormat="1" ht="30" customHeight="1">
      <x:c r="A66" s="631" t="s">
        <x:v>686</x:v>
      </x:c>
      <x:c r="B66" s="761"/>
      <x:c r="C66" s="759"/>
      <x:c r="D66" s="758"/>
      <x:c r="E66" s="759"/>
      <x:c r="F66" s="758"/>
      <x:c r="G66" s="759"/>
      <x:c r="H66" s="758"/>
      <x:c r="I66" s="759"/>
      <x:c r="J66" s="758"/>
      <x:c r="K66" s="758"/>
      <x:c r="L66" s="759"/>
      <x:c r="M66" s="758"/>
      <x:c r="N66" s="758"/>
      <x:c r="O66" s="758">
        <x:v>1</x:v>
      </x:c>
      <x:c r="P66" s="758">
        <x:v>1</x:v>
      </x:c>
      <x:c r="Q66" s="758"/>
      <x:c r="R66" s="759"/>
      <x:c r="S66" s="758"/>
      <x:c r="T66" s="759"/>
      <x:c r="U66" s="758"/>
      <x:c r="V66" s="759"/>
      <x:c r="W66" s="758"/>
      <x:c r="X66" s="758">
        <x:v>3</x:v>
      </x:c>
      <x:c r="Y66" s="758">
        <x:v>1</x:v>
      </x:c>
      <x:c r="Z66" s="758">
        <x:v>1</x:v>
      </x:c>
      <x:c r="AA66" s="758"/>
      <x:c r="AB66" s="758"/>
      <x:c r="AC66" s="758"/>
      <x:c r="AD66" s="758"/>
      <x:c r="AE66" s="758"/>
      <x:c r="AF66" s="758"/>
      <x:c r="AG66" s="758">
        <x:v>1</x:v>
      </x:c>
      <x:c r="AH66" s="758"/>
      <x:c r="AI66" s="758"/>
      <x:c r="AJ66" s="758">
        <x:v>1</x:v>
      </x:c>
      <x:c r="AK66" s="758">
        <x:v>2</x:v>
      </x:c>
      <x:c r="AL66" s="631" t="s">
        <x:v>686</x:v>
      </x:c>
      <x:c r="AM66" s="758"/>
      <x:c r="AN66" s="759"/>
      <x:c r="AO66" s="758"/>
      <x:c r="AP66" s="758"/>
      <x:c r="AQ66" s="758"/>
      <x:c r="AR66" s="759"/>
      <x:c r="AS66" s="758"/>
      <x:c r="AT66" s="759"/>
      <x:c r="AU66" s="758"/>
      <x:c r="AV66" s="758"/>
      <x:c r="AW66" s="758"/>
      <x:c r="AX66" s="758"/>
      <x:c r="AY66" s="758"/>
      <x:c r="AZ66" s="758"/>
      <x:c r="BA66" s="759"/>
      <x:c r="BB66" s="758"/>
      <x:c r="BC66" s="758"/>
      <x:c r="BD66" s="758"/>
      <x:c r="BE66" s="758">
        <x:v>1</x:v>
      </x:c>
      <x:c r="BF66" s="758">
        <x:v>3</x:v>
      </x:c>
      <x:c r="BG66" s="758"/>
      <x:c r="BH66" s="758"/>
      <x:c r="BI66" s="758"/>
      <x:c r="BJ66" s="759"/>
      <x:c r="BK66" s="758"/>
      <x:c r="BL66" s="759"/>
      <x:c r="BM66" s="758"/>
      <x:c r="BN66" s="759"/>
      <x:c r="BO66" s="758"/>
      <x:c r="BP66" s="759"/>
      <x:c r="BQ66" s="758"/>
      <x:c r="BR66" s="758"/>
      <x:c r="BS66" s="758"/>
      <x:c r="BT66" s="758"/>
      <x:c r="BU66" s="758"/>
      <x:c r="BV66" s="631" t="s">
        <x:v>686</x:v>
      </x:c>
      <x:c r="BW66" s="758"/>
      <x:c r="BX66" s="758"/>
      <x:c r="BY66" s="759"/>
      <x:c r="BZ66" s="758"/>
      <x:c r="CA66" s="759"/>
      <x:c r="CB66" s="758"/>
      <x:c r="CC66" s="759"/>
      <x:c r="CD66" s="758"/>
      <x:c r="CE66" s="758"/>
      <x:c r="CF66" s="759"/>
      <x:c r="CG66" s="758"/>
      <x:c r="CH66" s="758"/>
      <x:c r="CI66" s="758"/>
      <x:c r="CJ66" s="758"/>
      <x:c r="CK66" s="758"/>
      <x:c r="CL66" s="758"/>
      <x:c r="CM66" s="758"/>
      <x:c r="CN66" s="758"/>
      <x:c r="CO66" s="758"/>
      <x:c r="CP66" s="759"/>
      <x:c r="CQ66" s="758">
        <x:v>1</x:v>
      </x:c>
      <x:c r="CR66" s="759">
        <x:v>43</x:v>
      </x:c>
      <x:c r="CS66" s="758">
        <x:v>2</x:v>
      </x:c>
      <x:c r="CT66" s="758">
        <x:v>1</x:v>
      </x:c>
      <x:c r="CU66" s="758">
        <x:v>1</x:v>
      </x:c>
      <x:c r="CV66" s="758"/>
      <x:c r="CW66" s="758">
        <x:v>1</x:v>
      </x:c>
      <x:c r="CX66" s="758">
        <x:v>1</x:v>
      </x:c>
      <x:c r="CY66" s="631" t="s">
        <x:v>686</x:v>
      </x:c>
      <x:c r="CZ66" s="758"/>
      <x:c r="DA66" s="759"/>
      <x:c r="DB66" s="758"/>
      <x:c r="DC66" s="759"/>
      <x:c r="DD66" s="758"/>
      <x:c r="DE66" s="759"/>
      <x:c r="DF66" s="758"/>
      <x:c r="DG66" s="760"/>
    </x:row>
    <x:row r="67" spans="1:111" s="7" customFormat="1" ht="30" customHeight="1">
      <x:c r="A67" s="631" t="s">
        <x:v>589</x:v>
      </x:c>
      <x:c r="B67" s="761"/>
      <x:c r="C67" s="759"/>
      <x:c r="D67" s="758"/>
      <x:c r="E67" s="759"/>
      <x:c r="F67" s="758"/>
      <x:c r="G67" s="759"/>
      <x:c r="H67" s="758"/>
      <x:c r="I67" s="759"/>
      <x:c r="J67" s="758"/>
      <x:c r="K67" s="758"/>
      <x:c r="L67" s="759"/>
      <x:c r="M67" s="758"/>
      <x:c r="N67" s="758"/>
      <x:c r="O67" s="758"/>
      <x:c r="P67" s="758"/>
      <x:c r="Q67" s="758"/>
      <x:c r="R67" s="759"/>
      <x:c r="S67" s="758">
        <x:v>2</x:v>
      </x:c>
      <x:c r="T67" s="759">
        <x:v>36</x:v>
      </x:c>
      <x:c r="U67" s="758">
        <x:v>1</x:v>
      </x:c>
      <x:c r="V67" s="759">
        <x:v>32</x:v>
      </x:c>
      <x:c r="W67" s="758"/>
      <x:c r="X67" s="758">
        <x:v>3</x:v>
      </x:c>
      <x:c r="Y67" s="758"/>
      <x:c r="Z67" s="758"/>
      <x:c r="AA67" s="758"/>
      <x:c r="AB67" s="758"/>
      <x:c r="AC67" s="758"/>
      <x:c r="AD67" s="758">
        <x:v>1</x:v>
      </x:c>
      <x:c r="AE67" s="758"/>
      <x:c r="AF67" s="758"/>
      <x:c r="AG67" s="758">
        <x:v>1</x:v>
      </x:c>
      <x:c r="AH67" s="758"/>
      <x:c r="AI67" s="758"/>
      <x:c r="AJ67" s="758">
        <x:v>1</x:v>
      </x:c>
      <x:c r="AK67" s="758">
        <x:v>5</x:v>
      </x:c>
      <x:c r="AL67" s="631" t="s">
        <x:v>589</x:v>
      </x:c>
      <x:c r="AM67" s="758"/>
      <x:c r="AN67" s="759"/>
      <x:c r="AO67" s="758"/>
      <x:c r="AP67" s="758"/>
      <x:c r="AQ67" s="758"/>
      <x:c r="AR67" s="759"/>
      <x:c r="AS67" s="758"/>
      <x:c r="AT67" s="759"/>
      <x:c r="AU67" s="758"/>
      <x:c r="AV67" s="758"/>
      <x:c r="AW67" s="758"/>
      <x:c r="AX67" s="758"/>
      <x:c r="AY67" s="758"/>
      <x:c r="AZ67" s="758"/>
      <x:c r="BA67" s="759"/>
      <x:c r="BB67" s="758"/>
      <x:c r="BC67" s="758"/>
      <x:c r="BD67" s="758"/>
      <x:c r="BE67" s="758">
        <x:v>2</x:v>
      </x:c>
      <x:c r="BF67" s="758">
        <x:v>3</x:v>
      </x:c>
      <x:c r="BG67" s="758"/>
      <x:c r="BH67" s="758"/>
      <x:c r="BI67" s="758"/>
      <x:c r="BJ67" s="759"/>
      <x:c r="BK67" s="758"/>
      <x:c r="BL67" s="759"/>
      <x:c r="BM67" s="758"/>
      <x:c r="BN67" s="759"/>
      <x:c r="BO67" s="758"/>
      <x:c r="BP67" s="759"/>
      <x:c r="BQ67" s="758"/>
      <x:c r="BR67" s="758"/>
      <x:c r="BS67" s="758"/>
      <x:c r="BT67" s="758"/>
      <x:c r="BU67" s="758"/>
      <x:c r="BV67" s="631" t="s">
        <x:v>589</x:v>
      </x:c>
      <x:c r="BW67" s="758"/>
      <x:c r="BX67" s="758"/>
      <x:c r="BY67" s="759"/>
      <x:c r="BZ67" s="758"/>
      <x:c r="CA67" s="759"/>
      <x:c r="CB67" s="758"/>
      <x:c r="CC67" s="759"/>
      <x:c r="CD67" s="758"/>
      <x:c r="CE67" s="758"/>
      <x:c r="CF67" s="759"/>
      <x:c r="CG67" s="758"/>
      <x:c r="CH67" s="758"/>
      <x:c r="CI67" s="758"/>
      <x:c r="CJ67" s="758"/>
      <x:c r="CK67" s="758"/>
      <x:c r="CL67" s="758"/>
      <x:c r="CM67" s="758"/>
      <x:c r="CN67" s="758"/>
      <x:c r="CO67" s="758"/>
      <x:c r="CP67" s="759"/>
      <x:c r="CQ67" s="758">
        <x:v>1</x:v>
      </x:c>
      <x:c r="CR67" s="759">
        <x:v>90</x:v>
      </x:c>
      <x:c r="CS67" s="758">
        <x:v>8</x:v>
      </x:c>
      <x:c r="CT67" s="758">
        <x:v>1</x:v>
      </x:c>
      <x:c r="CU67" s="758"/>
      <x:c r="CV67" s="758"/>
      <x:c r="CW67" s="758"/>
      <x:c r="CX67" s="758"/>
      <x:c r="CY67" s="631" t="s">
        <x:v>589</x:v>
      </x:c>
      <x:c r="CZ67" s="758"/>
      <x:c r="DA67" s="759"/>
      <x:c r="DB67" s="758">
        <x:v>1</x:v>
      </x:c>
      <x:c r="DC67" s="759">
        <x:v>31.68</x:v>
      </x:c>
      <x:c r="DD67" s="758">
        <x:v>1</x:v>
      </x:c>
      <x:c r="DE67" s="759">
        <x:v>31.68</x:v>
      </x:c>
      <x:c r="DF67" s="758"/>
      <x:c r="DG67" s="760"/>
    </x:row>
    <x:row r="68" spans="1:111" s="7" customFormat="1" ht="30" customHeight="1">
      <x:c r="A68" s="631" t="s">
        <x:v>2855</x:v>
      </x:c>
      <x:c r="B68" s="761"/>
      <x:c r="C68" s="759"/>
      <x:c r="D68" s="758"/>
      <x:c r="E68" s="759"/>
      <x:c r="F68" s="758"/>
      <x:c r="G68" s="759"/>
      <x:c r="H68" s="758"/>
      <x:c r="I68" s="759"/>
      <x:c r="J68" s="758"/>
      <x:c r="K68" s="758"/>
      <x:c r="L68" s="759"/>
      <x:c r="M68" s="758"/>
      <x:c r="N68" s="758"/>
      <x:c r="O68" s="758"/>
      <x:c r="P68" s="758"/>
      <x:c r="Q68" s="758"/>
      <x:c r="R68" s="759"/>
      <x:c r="S68" s="758"/>
      <x:c r="T68" s="759"/>
      <x:c r="U68" s="758"/>
      <x:c r="V68" s="759"/>
      <x:c r="W68" s="758"/>
      <x:c r="X68" s="758">
        <x:v>3</x:v>
      </x:c>
      <x:c r="Y68" s="758"/>
      <x:c r="Z68" s="758"/>
      <x:c r="AA68" s="758">
        <x:v>1</x:v>
      </x:c>
      <x:c r="AB68" s="758"/>
      <x:c r="AC68" s="758"/>
      <x:c r="AD68" s="758">
        <x:v>1</x:v>
      </x:c>
      <x:c r="AE68" s="758"/>
      <x:c r="AF68" s="758"/>
      <x:c r="AG68" s="758">
        <x:v>1</x:v>
      </x:c>
      <x:c r="AH68" s="758"/>
      <x:c r="AI68" s="758"/>
      <x:c r="AJ68" s="758">
        <x:v>1</x:v>
      </x:c>
      <x:c r="AK68" s="758">
        <x:v>3</x:v>
      </x:c>
      <x:c r="AL68" s="631" t="s">
        <x:v>2855</x:v>
      </x:c>
      <x:c r="AM68" s="758"/>
      <x:c r="AN68" s="759"/>
      <x:c r="AO68" s="758"/>
      <x:c r="AP68" s="758"/>
      <x:c r="AQ68" s="758"/>
      <x:c r="AR68" s="759"/>
      <x:c r="AS68" s="758"/>
      <x:c r="AT68" s="759"/>
      <x:c r="AU68" s="758"/>
      <x:c r="AV68" s="758"/>
      <x:c r="AW68" s="758"/>
      <x:c r="AX68" s="758"/>
      <x:c r="AY68" s="758"/>
      <x:c r="AZ68" s="758"/>
      <x:c r="BA68" s="759"/>
      <x:c r="BB68" s="758"/>
      <x:c r="BC68" s="758"/>
      <x:c r="BD68" s="758"/>
      <x:c r="BE68" s="758">
        <x:v>1</x:v>
      </x:c>
      <x:c r="BF68" s="758">
        <x:v>3</x:v>
      </x:c>
      <x:c r="BG68" s="758"/>
      <x:c r="BH68" s="758"/>
      <x:c r="BI68" s="758"/>
      <x:c r="BJ68" s="759"/>
      <x:c r="BK68" s="758"/>
      <x:c r="BL68" s="759"/>
      <x:c r="BM68" s="758"/>
      <x:c r="BN68" s="759"/>
      <x:c r="BO68" s="758"/>
      <x:c r="BP68" s="759"/>
      <x:c r="BQ68" s="758"/>
      <x:c r="BR68" s="758"/>
      <x:c r="BS68" s="758"/>
      <x:c r="BT68" s="758"/>
      <x:c r="BU68" s="758"/>
      <x:c r="BV68" s="631" t="s">
        <x:v>2855</x:v>
      </x:c>
      <x:c r="BW68" s="758"/>
      <x:c r="BX68" s="758"/>
      <x:c r="BY68" s="759"/>
      <x:c r="BZ68" s="758"/>
      <x:c r="CA68" s="759"/>
      <x:c r="CB68" s="758"/>
      <x:c r="CC68" s="759"/>
      <x:c r="CD68" s="758"/>
      <x:c r="CE68" s="758"/>
      <x:c r="CF68" s="759"/>
      <x:c r="CG68" s="758"/>
      <x:c r="CH68" s="758"/>
      <x:c r="CI68" s="758"/>
      <x:c r="CJ68" s="758"/>
      <x:c r="CK68" s="758"/>
      <x:c r="CL68" s="758"/>
      <x:c r="CM68" s="758"/>
      <x:c r="CN68" s="758"/>
      <x:c r="CO68" s="758"/>
      <x:c r="CP68" s="759"/>
      <x:c r="CQ68" s="758">
        <x:v>1</x:v>
      </x:c>
      <x:c r="CR68" s="759">
        <x:v>54</x:v>
      </x:c>
      <x:c r="CS68" s="758">
        <x:v>3</x:v>
      </x:c>
      <x:c r="CT68" s="758">
        <x:v>1</x:v>
      </x:c>
      <x:c r="CU68" s="758"/>
      <x:c r="CV68" s="758"/>
      <x:c r="CW68" s="758"/>
      <x:c r="CX68" s="758"/>
      <x:c r="CY68" s="631" t="s">
        <x:v>2855</x:v>
      </x:c>
      <x:c r="CZ68" s="758"/>
      <x:c r="DA68" s="759"/>
      <x:c r="DB68" s="758">
        <x:v>1</x:v>
      </x:c>
      <x:c r="DC68" s="759">
        <x:v>284</x:v>
      </x:c>
      <x:c r="DD68" s="758">
        <x:v>1</x:v>
      </x:c>
      <x:c r="DE68" s="759">
        <x:v>284</x:v>
      </x:c>
      <x:c r="DF68" s="758"/>
      <x:c r="DG68" s="760"/>
    </x:row>
    <x:row r="69" spans="1:111" s="7" customFormat="1" ht="30" customHeight="1">
      <x:c r="A69" s="631" t="s">
        <x:v>708</x:v>
      </x:c>
      <x:c r="B69" s="761"/>
      <x:c r="C69" s="759"/>
      <x:c r="D69" s="758"/>
      <x:c r="E69" s="759"/>
      <x:c r="F69" s="758"/>
      <x:c r="G69" s="759"/>
      <x:c r="H69" s="758"/>
      <x:c r="I69" s="759"/>
      <x:c r="J69" s="758"/>
      <x:c r="K69" s="758"/>
      <x:c r="L69" s="759"/>
      <x:c r="M69" s="758"/>
      <x:c r="N69" s="758"/>
      <x:c r="O69" s="758"/>
      <x:c r="P69" s="758"/>
      <x:c r="Q69" s="758"/>
      <x:c r="R69" s="759"/>
      <x:c r="S69" s="758"/>
      <x:c r="T69" s="759"/>
      <x:c r="U69" s="758"/>
      <x:c r="V69" s="759"/>
      <x:c r="W69" s="758"/>
      <x:c r="X69" s="758">
        <x:v>4</x:v>
      </x:c>
      <x:c r="Y69" s="758"/>
      <x:c r="Z69" s="758"/>
      <x:c r="AA69" s="758">
        <x:v>1</x:v>
      </x:c>
      <x:c r="AB69" s="758"/>
      <x:c r="AC69" s="758"/>
      <x:c r="AD69" s="758"/>
      <x:c r="AE69" s="758"/>
      <x:c r="AF69" s="758"/>
      <x:c r="AG69" s="758">
        <x:v>1</x:v>
      </x:c>
      <x:c r="AH69" s="758"/>
      <x:c r="AI69" s="758"/>
      <x:c r="AJ69" s="758">
        <x:v>1</x:v>
      </x:c>
      <x:c r="AK69" s="758">
        <x:v>2</x:v>
      </x:c>
      <x:c r="AL69" s="631" t="s">
        <x:v>708</x:v>
      </x:c>
      <x:c r="AM69" s="758"/>
      <x:c r="AN69" s="759"/>
      <x:c r="AO69" s="758"/>
      <x:c r="AP69" s="758"/>
      <x:c r="AQ69" s="758"/>
      <x:c r="AR69" s="759"/>
      <x:c r="AS69" s="758"/>
      <x:c r="AT69" s="759"/>
      <x:c r="AU69" s="758"/>
      <x:c r="AV69" s="758"/>
      <x:c r="AW69" s="758"/>
      <x:c r="AX69" s="758"/>
      <x:c r="AY69" s="758"/>
      <x:c r="AZ69" s="758"/>
      <x:c r="BA69" s="759"/>
      <x:c r="BB69" s="758"/>
      <x:c r="BC69" s="758"/>
      <x:c r="BD69" s="758"/>
      <x:c r="BE69" s="758">
        <x:v>1</x:v>
      </x:c>
      <x:c r="BF69" s="758">
        <x:v>1</x:v>
      </x:c>
      <x:c r="BG69" s="758"/>
      <x:c r="BH69" s="758"/>
      <x:c r="BI69" s="758"/>
      <x:c r="BJ69" s="759"/>
      <x:c r="BK69" s="758"/>
      <x:c r="BL69" s="759"/>
      <x:c r="BM69" s="758"/>
      <x:c r="BN69" s="759"/>
      <x:c r="BO69" s="758"/>
      <x:c r="BP69" s="759"/>
      <x:c r="BQ69" s="758"/>
      <x:c r="BR69" s="758"/>
      <x:c r="BS69" s="758"/>
      <x:c r="BT69" s="758"/>
      <x:c r="BU69" s="758"/>
      <x:c r="BV69" s="631" t="s">
        <x:v>708</x:v>
      </x:c>
      <x:c r="BW69" s="758"/>
      <x:c r="BX69" s="758"/>
      <x:c r="BY69" s="759"/>
      <x:c r="BZ69" s="758"/>
      <x:c r="CA69" s="759"/>
      <x:c r="CB69" s="758"/>
      <x:c r="CC69" s="759"/>
      <x:c r="CD69" s="758"/>
      <x:c r="CE69" s="758"/>
      <x:c r="CF69" s="759"/>
      <x:c r="CG69" s="758"/>
      <x:c r="CH69" s="758"/>
      <x:c r="CI69" s="758"/>
      <x:c r="CJ69" s="758"/>
      <x:c r="CK69" s="758"/>
      <x:c r="CL69" s="758"/>
      <x:c r="CM69" s="758"/>
      <x:c r="CN69" s="758"/>
      <x:c r="CO69" s="758"/>
      <x:c r="CP69" s="759"/>
      <x:c r="CQ69" s="758">
        <x:v>1</x:v>
      </x:c>
      <x:c r="CR69" s="759">
        <x:v>90</x:v>
      </x:c>
      <x:c r="CS69" s="758"/>
      <x:c r="CT69" s="758">
        <x:v>1</x:v>
      </x:c>
      <x:c r="CU69" s="758"/>
      <x:c r="CV69" s="758"/>
      <x:c r="CW69" s="758"/>
      <x:c r="CX69" s="758"/>
      <x:c r="CY69" s="631" t="s">
        <x:v>708</x:v>
      </x:c>
      <x:c r="CZ69" s="758"/>
      <x:c r="DA69" s="759"/>
      <x:c r="DB69" s="758"/>
      <x:c r="DC69" s="759"/>
      <x:c r="DD69" s="758"/>
      <x:c r="DE69" s="759"/>
      <x:c r="DF69" s="758"/>
      <x:c r="DG69" s="760"/>
    </x:row>
    <x:row r="70" spans="1:111" s="7" customFormat="1" ht="30" customHeight="1">
      <x:c r="A70" s="631" t="s">
        <x:v>1829</x:v>
      </x:c>
      <x:c r="B70" s="761"/>
      <x:c r="C70" s="759"/>
      <x:c r="D70" s="758"/>
      <x:c r="E70" s="759"/>
      <x:c r="F70" s="758"/>
      <x:c r="G70" s="759"/>
      <x:c r="H70" s="758"/>
      <x:c r="I70" s="759"/>
      <x:c r="J70" s="758"/>
      <x:c r="K70" s="758"/>
      <x:c r="L70" s="759"/>
      <x:c r="M70" s="758"/>
      <x:c r="N70" s="758"/>
      <x:c r="O70" s="758"/>
      <x:c r="P70" s="758"/>
      <x:c r="Q70" s="758"/>
      <x:c r="R70" s="759"/>
      <x:c r="S70" s="758"/>
      <x:c r="T70" s="759"/>
      <x:c r="U70" s="758"/>
      <x:c r="V70" s="759"/>
      <x:c r="W70" s="758"/>
      <x:c r="X70" s="758"/>
      <x:c r="Y70" s="758">
        <x:v>2</x:v>
      </x:c>
      <x:c r="Z70" s="758">
        <x:v>3</x:v>
      </x:c>
      <x:c r="AA70" s="758">
        <x:v>1</x:v>
      </x:c>
      <x:c r="AB70" s="758"/>
      <x:c r="AC70" s="758"/>
      <x:c r="AD70" s="758"/>
      <x:c r="AE70" s="758"/>
      <x:c r="AF70" s="758"/>
      <x:c r="AG70" s="758">
        <x:v>1</x:v>
      </x:c>
      <x:c r="AH70" s="758"/>
      <x:c r="AI70" s="758"/>
      <x:c r="AJ70" s="758">
        <x:v>1</x:v>
      </x:c>
      <x:c r="AK70" s="758">
        <x:v>1</x:v>
      </x:c>
      <x:c r="AL70" s="631" t="s">
        <x:v>1829</x:v>
      </x:c>
      <x:c r="AM70" s="758"/>
      <x:c r="AN70" s="759"/>
      <x:c r="AO70" s="758"/>
      <x:c r="AP70" s="758"/>
      <x:c r="AQ70" s="758"/>
      <x:c r="AR70" s="759"/>
      <x:c r="AS70" s="758"/>
      <x:c r="AT70" s="759"/>
      <x:c r="AU70" s="758"/>
      <x:c r="AV70" s="758"/>
      <x:c r="AW70" s="758"/>
      <x:c r="AX70" s="758"/>
      <x:c r="AY70" s="758"/>
      <x:c r="AZ70" s="758"/>
      <x:c r="BA70" s="759"/>
      <x:c r="BB70" s="758"/>
      <x:c r="BC70" s="758"/>
      <x:c r="BD70" s="758"/>
      <x:c r="BE70" s="758">
        <x:v>1</x:v>
      </x:c>
      <x:c r="BF70" s="758">
        <x:v>3</x:v>
      </x:c>
      <x:c r="BG70" s="758"/>
      <x:c r="BH70" s="758"/>
      <x:c r="BI70" s="758"/>
      <x:c r="BJ70" s="759"/>
      <x:c r="BK70" s="758"/>
      <x:c r="BL70" s="759"/>
      <x:c r="BM70" s="758"/>
      <x:c r="BN70" s="759"/>
      <x:c r="BO70" s="758"/>
      <x:c r="BP70" s="759"/>
      <x:c r="BQ70" s="758"/>
      <x:c r="BR70" s="758"/>
      <x:c r="BS70" s="758"/>
      <x:c r="BT70" s="758"/>
      <x:c r="BU70" s="758"/>
      <x:c r="BV70" s="631" t="s">
        <x:v>1829</x:v>
      </x:c>
      <x:c r="BW70" s="758"/>
      <x:c r="BX70" s="758"/>
      <x:c r="BY70" s="759"/>
      <x:c r="BZ70" s="758"/>
      <x:c r="CA70" s="759"/>
      <x:c r="CB70" s="758"/>
      <x:c r="CC70" s="759"/>
      <x:c r="CD70" s="758"/>
      <x:c r="CE70" s="758"/>
      <x:c r="CF70" s="759"/>
      <x:c r="CG70" s="758"/>
      <x:c r="CH70" s="758"/>
      <x:c r="CI70" s="758"/>
      <x:c r="CJ70" s="758"/>
      <x:c r="CK70" s="758"/>
      <x:c r="CL70" s="758"/>
      <x:c r="CM70" s="758"/>
      <x:c r="CN70" s="758"/>
      <x:c r="CO70" s="758"/>
      <x:c r="CP70" s="759"/>
      <x:c r="CQ70" s="758">
        <x:v>1</x:v>
      </x:c>
      <x:c r="CR70" s="759">
        <x:v>60</x:v>
      </x:c>
      <x:c r="CS70" s="758">
        <x:v>4</x:v>
      </x:c>
      <x:c r="CT70" s="758">
        <x:v>1</x:v>
      </x:c>
      <x:c r="CU70" s="758"/>
      <x:c r="CV70" s="758"/>
      <x:c r="CW70" s="758"/>
      <x:c r="CX70" s="758"/>
      <x:c r="CY70" s="631" t="s">
        <x:v>1829</x:v>
      </x:c>
      <x:c r="CZ70" s="758"/>
      <x:c r="DA70" s="759"/>
      <x:c r="DB70" s="758"/>
      <x:c r="DC70" s="759"/>
      <x:c r="DD70" s="758"/>
      <x:c r="DE70" s="759"/>
      <x:c r="DF70" s="758"/>
      <x:c r="DG70" s="760"/>
    </x:row>
    <x:row r="71" spans="1:111" s="7" customFormat="1" ht="30" customHeight="1">
      <x:c r="A71" s="631" t="s">
        <x:v>719</x:v>
      </x:c>
      <x:c r="B71" s="761"/>
      <x:c r="C71" s="759"/>
      <x:c r="D71" s="758"/>
      <x:c r="E71" s="759"/>
      <x:c r="F71" s="758"/>
      <x:c r="G71" s="759"/>
      <x:c r="H71" s="758"/>
      <x:c r="I71" s="759"/>
      <x:c r="J71" s="758"/>
      <x:c r="K71" s="758"/>
      <x:c r="L71" s="759"/>
      <x:c r="M71" s="758"/>
      <x:c r="N71" s="758"/>
      <x:c r="O71" s="758"/>
      <x:c r="P71" s="758"/>
      <x:c r="Q71" s="758"/>
      <x:c r="R71" s="759"/>
      <x:c r="S71" s="758"/>
      <x:c r="T71" s="759"/>
      <x:c r="U71" s="758"/>
      <x:c r="V71" s="759"/>
      <x:c r="W71" s="758"/>
      <x:c r="X71" s="758"/>
      <x:c r="Y71" s="758"/>
      <x:c r="Z71" s="758"/>
      <x:c r="AA71" s="758"/>
      <x:c r="AB71" s="758"/>
      <x:c r="AC71" s="758"/>
      <x:c r="AD71" s="758"/>
      <x:c r="AE71" s="758"/>
      <x:c r="AF71" s="758"/>
      <x:c r="AG71" s="758">
        <x:v>1</x:v>
      </x:c>
      <x:c r="AH71" s="758"/>
      <x:c r="AI71" s="758"/>
      <x:c r="AJ71" s="758"/>
      <x:c r="AK71" s="758"/>
      <x:c r="AL71" s="631" t="s">
        <x:v>719</x:v>
      </x:c>
      <x:c r="AM71" s="758"/>
      <x:c r="AN71" s="759"/>
      <x:c r="AO71" s="758"/>
      <x:c r="AP71" s="758"/>
      <x:c r="AQ71" s="758"/>
      <x:c r="AR71" s="759"/>
      <x:c r="AS71" s="758"/>
      <x:c r="AT71" s="759"/>
      <x:c r="AU71" s="758"/>
      <x:c r="AV71" s="758"/>
      <x:c r="AW71" s="758"/>
      <x:c r="AX71" s="758"/>
      <x:c r="AY71" s="758"/>
      <x:c r="AZ71" s="758"/>
      <x:c r="BA71" s="759"/>
      <x:c r="BB71" s="758"/>
      <x:c r="BC71" s="758"/>
      <x:c r="BD71" s="758"/>
      <x:c r="BE71" s="758"/>
      <x:c r="BF71" s="758"/>
      <x:c r="BG71" s="758"/>
      <x:c r="BH71" s="758"/>
      <x:c r="BI71" s="758"/>
      <x:c r="BJ71" s="759"/>
      <x:c r="BK71" s="758"/>
      <x:c r="BL71" s="759"/>
      <x:c r="BM71" s="758"/>
      <x:c r="BN71" s="759"/>
      <x:c r="BO71" s="758"/>
      <x:c r="BP71" s="759"/>
      <x:c r="BQ71" s="758"/>
      <x:c r="BR71" s="758"/>
      <x:c r="BS71" s="758"/>
      <x:c r="BT71" s="758"/>
      <x:c r="BU71" s="758"/>
      <x:c r="BV71" s="631" t="s">
        <x:v>719</x:v>
      </x:c>
      <x:c r="BW71" s="758"/>
      <x:c r="BX71" s="758"/>
      <x:c r="BY71" s="759"/>
      <x:c r="BZ71" s="758"/>
      <x:c r="CA71" s="759"/>
      <x:c r="CB71" s="758"/>
      <x:c r="CC71" s="759"/>
      <x:c r="CD71" s="758"/>
      <x:c r="CE71" s="758"/>
      <x:c r="CF71" s="759"/>
      <x:c r="CG71" s="758"/>
      <x:c r="CH71" s="758"/>
      <x:c r="CI71" s="758"/>
      <x:c r="CJ71" s="758"/>
      <x:c r="CK71" s="758"/>
      <x:c r="CL71" s="758"/>
      <x:c r="CM71" s="758"/>
      <x:c r="CN71" s="758"/>
      <x:c r="CO71" s="758"/>
      <x:c r="CP71" s="759"/>
      <x:c r="CQ71" s="758">
        <x:v>1</x:v>
      </x:c>
      <x:c r="CR71" s="759">
        <x:v>75</x:v>
      </x:c>
      <x:c r="CS71" s="758"/>
      <x:c r="CT71" s="758">
        <x:v>1</x:v>
      </x:c>
      <x:c r="CU71" s="758"/>
      <x:c r="CV71" s="758">
        <x:v>1</x:v>
      </x:c>
      <x:c r="CW71" s="758"/>
      <x:c r="CX71" s="758"/>
      <x:c r="CY71" s="631" t="s">
        <x:v>719</x:v>
      </x:c>
      <x:c r="CZ71" s="758"/>
      <x:c r="DA71" s="759"/>
      <x:c r="DB71" s="758"/>
      <x:c r="DC71" s="759"/>
      <x:c r="DD71" s="758"/>
      <x:c r="DE71" s="759"/>
      <x:c r="DF71" s="758"/>
      <x:c r="DG71" s="760"/>
    </x:row>
    <x:row r="72" spans="1:111" s="7" customFormat="1" ht="30" customHeight="1">
      <x:c r="A72" s="631" t="s">
        <x:v>2830</x:v>
      </x:c>
      <x:c r="B72" s="761"/>
      <x:c r="C72" s="759"/>
      <x:c r="D72" s="758"/>
      <x:c r="E72" s="759"/>
      <x:c r="F72" s="758"/>
      <x:c r="G72" s="759"/>
      <x:c r="H72" s="758"/>
      <x:c r="I72" s="759"/>
      <x:c r="J72" s="758"/>
      <x:c r="K72" s="758"/>
      <x:c r="L72" s="759"/>
      <x:c r="M72" s="758"/>
      <x:c r="N72" s="758"/>
      <x:c r="O72" s="758">
        <x:v>2</x:v>
      </x:c>
      <x:c r="P72" s="758">
        <x:v>2</x:v>
      </x:c>
      <x:c r="Q72" s="758"/>
      <x:c r="R72" s="759"/>
      <x:c r="S72" s="758">
        <x:v>1</x:v>
      </x:c>
      <x:c r="T72" s="759"/>
      <x:c r="U72" s="758"/>
      <x:c r="V72" s="759"/>
      <x:c r="W72" s="758"/>
      <x:c r="X72" s="758">
        <x:v>4</x:v>
      </x:c>
      <x:c r="Y72" s="758"/>
      <x:c r="Z72" s="758"/>
      <x:c r="AA72" s="758"/>
      <x:c r="AB72" s="758"/>
      <x:c r="AC72" s="758">
        <x:v>1</x:v>
      </x:c>
      <x:c r="AD72" s="758"/>
      <x:c r="AE72" s="758"/>
      <x:c r="AF72" s="758"/>
      <x:c r="AG72" s="758">
        <x:v>1</x:v>
      </x:c>
      <x:c r="AH72" s="758"/>
      <x:c r="AI72" s="758"/>
      <x:c r="AJ72" s="758">
        <x:v>1</x:v>
      </x:c>
      <x:c r="AK72" s="758">
        <x:v>2</x:v>
      </x:c>
      <x:c r="AL72" s="631" t="s">
        <x:v>2830</x:v>
      </x:c>
      <x:c r="AM72" s="758"/>
      <x:c r="AN72" s="759"/>
      <x:c r="AO72" s="758"/>
      <x:c r="AP72" s="758"/>
      <x:c r="AQ72" s="758"/>
      <x:c r="AR72" s="759"/>
      <x:c r="AS72" s="758"/>
      <x:c r="AT72" s="759"/>
      <x:c r="AU72" s="758"/>
      <x:c r="AV72" s="758"/>
      <x:c r="AW72" s="758"/>
      <x:c r="AX72" s="758"/>
      <x:c r="AY72" s="758"/>
      <x:c r="AZ72" s="758"/>
      <x:c r="BA72" s="759"/>
      <x:c r="BB72" s="758"/>
      <x:c r="BC72" s="758"/>
      <x:c r="BD72" s="758"/>
      <x:c r="BE72" s="758">
        <x:v>1</x:v>
      </x:c>
      <x:c r="BF72" s="758">
        <x:v>3</x:v>
      </x:c>
      <x:c r="BG72" s="758"/>
      <x:c r="BH72" s="758"/>
      <x:c r="BI72" s="758"/>
      <x:c r="BJ72" s="759"/>
      <x:c r="BK72" s="758"/>
      <x:c r="BL72" s="759"/>
      <x:c r="BM72" s="758"/>
      <x:c r="BN72" s="759"/>
      <x:c r="BO72" s="758"/>
      <x:c r="BP72" s="759"/>
      <x:c r="BQ72" s="758"/>
      <x:c r="BR72" s="758"/>
      <x:c r="BS72" s="758"/>
      <x:c r="BT72" s="758"/>
      <x:c r="BU72" s="758"/>
      <x:c r="BV72" s="631" t="s">
        <x:v>2830</x:v>
      </x:c>
      <x:c r="BW72" s="758"/>
      <x:c r="BX72" s="758"/>
      <x:c r="BY72" s="759"/>
      <x:c r="BZ72" s="758"/>
      <x:c r="CA72" s="759"/>
      <x:c r="CB72" s="758"/>
      <x:c r="CC72" s="759"/>
      <x:c r="CD72" s="758"/>
      <x:c r="CE72" s="758"/>
      <x:c r="CF72" s="759"/>
      <x:c r="CG72" s="758"/>
      <x:c r="CH72" s="758"/>
      <x:c r="CI72" s="758"/>
      <x:c r="CJ72" s="758">
        <x:v>1</x:v>
      </x:c>
      <x:c r="CK72" s="758"/>
      <x:c r="CL72" s="758"/>
      <x:c r="CM72" s="758"/>
      <x:c r="CN72" s="758"/>
      <x:c r="CO72" s="758"/>
      <x:c r="CP72" s="759"/>
      <x:c r="CQ72" s="758">
        <x:v>1</x:v>
      </x:c>
      <x:c r="CR72" s="759">
        <x:v>71</x:v>
      </x:c>
      <x:c r="CS72" s="758">
        <x:v>4</x:v>
      </x:c>
      <x:c r="CT72" s="758">
        <x:v>1</x:v>
      </x:c>
      <x:c r="CU72" s="758">
        <x:v>1</x:v>
      </x:c>
      <x:c r="CV72" s="758"/>
      <x:c r="CW72" s="758">
        <x:v>1</x:v>
      </x:c>
      <x:c r="CX72" s="758">
        <x:v>1</x:v>
      </x:c>
      <x:c r="CY72" s="631" t="s">
        <x:v>2830</x:v>
      </x:c>
      <x:c r="CZ72" s="758"/>
      <x:c r="DA72" s="759"/>
      <x:c r="DB72" s="758"/>
      <x:c r="DC72" s="759"/>
      <x:c r="DD72" s="758"/>
      <x:c r="DE72" s="759"/>
      <x:c r="DF72" s="758"/>
      <x:c r="DG72" s="760"/>
    </x:row>
    <x:row r="73" spans="1:111" s="7" customFormat="1" ht="30" customHeight="1">
      <x:c r="A73" s="631" t="s">
        <x:v>1164</x:v>
      </x:c>
      <x:c r="B73" s="761"/>
      <x:c r="C73" s="759"/>
      <x:c r="D73" s="758"/>
      <x:c r="E73" s="759"/>
      <x:c r="F73" s="758"/>
      <x:c r="G73" s="759"/>
      <x:c r="H73" s="758"/>
      <x:c r="I73" s="759"/>
      <x:c r="J73" s="758"/>
      <x:c r="K73" s="758"/>
      <x:c r="L73" s="759"/>
      <x:c r="M73" s="758"/>
      <x:c r="N73" s="758"/>
      <x:c r="O73" s="758"/>
      <x:c r="P73" s="758"/>
      <x:c r="Q73" s="758"/>
      <x:c r="R73" s="759"/>
      <x:c r="S73" s="758"/>
      <x:c r="T73" s="759"/>
      <x:c r="U73" s="758"/>
      <x:c r="V73" s="759"/>
      <x:c r="W73" s="758"/>
      <x:c r="X73" s="758">
        <x:v>2</x:v>
      </x:c>
      <x:c r="Y73" s="758"/>
      <x:c r="Z73" s="758"/>
      <x:c r="AA73" s="758"/>
      <x:c r="AB73" s="758"/>
      <x:c r="AC73" s="758"/>
      <x:c r="AD73" s="758"/>
      <x:c r="AE73" s="758"/>
      <x:c r="AF73" s="758"/>
      <x:c r="AG73" s="758">
        <x:v>1</x:v>
      </x:c>
      <x:c r="AH73" s="758"/>
      <x:c r="AI73" s="758"/>
      <x:c r="AJ73" s="758">
        <x:v>1</x:v>
      </x:c>
      <x:c r="AK73" s="758">
        <x:v>3</x:v>
      </x:c>
      <x:c r="AL73" s="631" t="s">
        <x:v>1164</x:v>
      </x:c>
      <x:c r="AM73" s="758"/>
      <x:c r="AN73" s="759"/>
      <x:c r="AO73" s="758"/>
      <x:c r="AP73" s="758"/>
      <x:c r="AQ73" s="758"/>
      <x:c r="AR73" s="759"/>
      <x:c r="AS73" s="758"/>
      <x:c r="AT73" s="759"/>
      <x:c r="AU73" s="758"/>
      <x:c r="AV73" s="758"/>
      <x:c r="AW73" s="758"/>
      <x:c r="AX73" s="758"/>
      <x:c r="AY73" s="758"/>
      <x:c r="AZ73" s="758"/>
      <x:c r="BA73" s="759"/>
      <x:c r="BB73" s="758"/>
      <x:c r="BC73" s="758"/>
      <x:c r="BD73" s="758"/>
      <x:c r="BE73" s="758">
        <x:v>1</x:v>
      </x:c>
      <x:c r="BF73" s="758">
        <x:v>1</x:v>
      </x:c>
      <x:c r="BG73" s="758"/>
      <x:c r="BH73" s="758"/>
      <x:c r="BI73" s="758"/>
      <x:c r="BJ73" s="759"/>
      <x:c r="BK73" s="758"/>
      <x:c r="BL73" s="759"/>
      <x:c r="BM73" s="758"/>
      <x:c r="BN73" s="759"/>
      <x:c r="BO73" s="758"/>
      <x:c r="BP73" s="759"/>
      <x:c r="BQ73" s="758"/>
      <x:c r="BR73" s="758"/>
      <x:c r="BS73" s="758"/>
      <x:c r="BT73" s="758"/>
      <x:c r="BU73" s="758"/>
      <x:c r="BV73" s="631" t="s">
        <x:v>1164</x:v>
      </x:c>
      <x:c r="BW73" s="758"/>
      <x:c r="BX73" s="758"/>
      <x:c r="BY73" s="759"/>
      <x:c r="BZ73" s="758"/>
      <x:c r="CA73" s="759"/>
      <x:c r="CB73" s="758"/>
      <x:c r="CC73" s="759"/>
      <x:c r="CD73" s="758"/>
      <x:c r="CE73" s="758"/>
      <x:c r="CF73" s="759"/>
      <x:c r="CG73" s="758"/>
      <x:c r="CH73" s="758"/>
      <x:c r="CI73" s="758"/>
      <x:c r="CJ73" s="758"/>
      <x:c r="CK73" s="758"/>
      <x:c r="CL73" s="758"/>
      <x:c r="CM73" s="758"/>
      <x:c r="CN73" s="758"/>
      <x:c r="CO73" s="758"/>
      <x:c r="CP73" s="759"/>
      <x:c r="CQ73" s="758">
        <x:v>1</x:v>
      </x:c>
      <x:c r="CR73" s="759">
        <x:v>73</x:v>
      </x:c>
      <x:c r="CS73" s="758"/>
      <x:c r="CT73" s="758">
        <x:v>1</x:v>
      </x:c>
      <x:c r="CU73" s="758"/>
      <x:c r="CV73" s="758"/>
      <x:c r="CW73" s="758"/>
      <x:c r="CX73" s="758"/>
      <x:c r="CY73" s="631" t="s">
        <x:v>1164</x:v>
      </x:c>
      <x:c r="CZ73" s="758"/>
      <x:c r="DA73" s="759"/>
      <x:c r="DB73" s="758"/>
      <x:c r="DC73" s="759"/>
      <x:c r="DD73" s="758"/>
      <x:c r="DE73" s="759"/>
      <x:c r="DF73" s="758"/>
      <x:c r="DG73" s="760"/>
    </x:row>
    <x:row r="74" spans="1:111" s="7" customFormat="1" ht="30" customHeight="1">
      <x:c r="A74" s="631" t="s">
        <x:v>2985</x:v>
      </x:c>
      <x:c r="B74" s="761"/>
      <x:c r="C74" s="759"/>
      <x:c r="D74" s="758"/>
      <x:c r="E74" s="759"/>
      <x:c r="F74" s="758"/>
      <x:c r="G74" s="759"/>
      <x:c r="H74" s="758"/>
      <x:c r="I74" s="759"/>
      <x:c r="J74" s="758"/>
      <x:c r="K74" s="758"/>
      <x:c r="L74" s="759"/>
      <x:c r="M74" s="758"/>
      <x:c r="N74" s="758"/>
      <x:c r="O74" s="758"/>
      <x:c r="P74" s="758"/>
      <x:c r="Q74" s="758"/>
      <x:c r="R74" s="759"/>
      <x:c r="S74" s="758"/>
      <x:c r="T74" s="759"/>
      <x:c r="U74" s="758"/>
      <x:c r="V74" s="759"/>
      <x:c r="W74" s="758"/>
      <x:c r="X74" s="758">
        <x:v>4</x:v>
      </x:c>
      <x:c r="Y74" s="758"/>
      <x:c r="Z74" s="758"/>
      <x:c r="AA74" s="758"/>
      <x:c r="AB74" s="758"/>
      <x:c r="AC74" s="758"/>
      <x:c r="AD74" s="758"/>
      <x:c r="AE74" s="758"/>
      <x:c r="AF74" s="758"/>
      <x:c r="AG74" s="758">
        <x:v>1</x:v>
      </x:c>
      <x:c r="AH74" s="758"/>
      <x:c r="AI74" s="758"/>
      <x:c r="AJ74" s="758"/>
      <x:c r="AK74" s="758"/>
      <x:c r="AL74" s="631" t="s">
        <x:v>2985</x:v>
      </x:c>
      <x:c r="AM74" s="758"/>
      <x:c r="AN74" s="759"/>
      <x:c r="AO74" s="758"/>
      <x:c r="AP74" s="758"/>
      <x:c r="AQ74" s="758"/>
      <x:c r="AR74" s="759"/>
      <x:c r="AS74" s="758"/>
      <x:c r="AT74" s="759"/>
      <x:c r="AU74" s="758"/>
      <x:c r="AV74" s="758"/>
      <x:c r="AW74" s="758"/>
      <x:c r="AX74" s="758"/>
      <x:c r="AY74" s="758"/>
      <x:c r="AZ74" s="758"/>
      <x:c r="BA74" s="759"/>
      <x:c r="BB74" s="758"/>
      <x:c r="BC74" s="758"/>
      <x:c r="BD74" s="758"/>
      <x:c r="BE74" s="758"/>
      <x:c r="BF74" s="758"/>
      <x:c r="BG74" s="758"/>
      <x:c r="BH74" s="758"/>
      <x:c r="BI74" s="758"/>
      <x:c r="BJ74" s="759"/>
      <x:c r="BK74" s="758"/>
      <x:c r="BL74" s="759"/>
      <x:c r="BM74" s="758"/>
      <x:c r="BN74" s="759"/>
      <x:c r="BO74" s="758"/>
      <x:c r="BP74" s="759"/>
      <x:c r="BQ74" s="758"/>
      <x:c r="BR74" s="758"/>
      <x:c r="BS74" s="758"/>
      <x:c r="BT74" s="758"/>
      <x:c r="BU74" s="758"/>
      <x:c r="BV74" s="631" t="s">
        <x:v>2985</x:v>
      </x:c>
      <x:c r="BW74" s="758"/>
      <x:c r="BX74" s="758"/>
      <x:c r="BY74" s="759"/>
      <x:c r="BZ74" s="758"/>
      <x:c r="CA74" s="759"/>
      <x:c r="CB74" s="758"/>
      <x:c r="CC74" s="759"/>
      <x:c r="CD74" s="758"/>
      <x:c r="CE74" s="758"/>
      <x:c r="CF74" s="759"/>
      <x:c r="CG74" s="758"/>
      <x:c r="CH74" s="758"/>
      <x:c r="CI74" s="758"/>
      <x:c r="CJ74" s="758"/>
      <x:c r="CK74" s="758"/>
      <x:c r="CL74" s="758"/>
      <x:c r="CM74" s="758"/>
      <x:c r="CN74" s="758"/>
      <x:c r="CO74" s="758"/>
      <x:c r="CP74" s="759"/>
      <x:c r="CQ74" s="758">
        <x:v>1</x:v>
      </x:c>
      <x:c r="CR74" s="759">
        <x:v>57.600000000000001</x:v>
      </x:c>
      <x:c r="CS74" s="758"/>
      <x:c r="CT74" s="758">
        <x:v>1</x:v>
      </x:c>
      <x:c r="CU74" s="758"/>
      <x:c r="CV74" s="758"/>
      <x:c r="CW74" s="758"/>
      <x:c r="CX74" s="758"/>
      <x:c r="CY74" s="631" t="s">
        <x:v>2985</x:v>
      </x:c>
      <x:c r="CZ74" s="758"/>
      <x:c r="DA74" s="759"/>
      <x:c r="DB74" s="758"/>
      <x:c r="DC74" s="759"/>
      <x:c r="DD74" s="758"/>
      <x:c r="DE74" s="759"/>
      <x:c r="DF74" s="758"/>
      <x:c r="DG74" s="760"/>
    </x:row>
    <x:row r="75" spans="1:111" s="7" customFormat="1" ht="30" customHeight="1">
      <x:c r="A75" s="631" t="s">
        <x:v>927</x:v>
      </x:c>
      <x:c r="B75" s="761"/>
      <x:c r="C75" s="759"/>
      <x:c r="D75" s="758"/>
      <x:c r="E75" s="759"/>
      <x:c r="F75" s="758"/>
      <x:c r="G75" s="759"/>
      <x:c r="H75" s="758"/>
      <x:c r="I75" s="759"/>
      <x:c r="J75" s="758"/>
      <x:c r="K75" s="758"/>
      <x:c r="L75" s="759"/>
      <x:c r="M75" s="758"/>
      <x:c r="N75" s="758"/>
      <x:c r="O75" s="758"/>
      <x:c r="P75" s="758"/>
      <x:c r="Q75" s="758"/>
      <x:c r="R75" s="759"/>
      <x:c r="S75" s="758"/>
      <x:c r="T75" s="759"/>
      <x:c r="U75" s="758"/>
      <x:c r="V75" s="759"/>
      <x:c r="W75" s="758"/>
      <x:c r="X75" s="758">
        <x:v>2</x:v>
      </x:c>
      <x:c r="Y75" s="758"/>
      <x:c r="Z75" s="758"/>
      <x:c r="AA75" s="758"/>
      <x:c r="AB75" s="758"/>
      <x:c r="AC75" s="758"/>
      <x:c r="AD75" s="758">
        <x:v>1</x:v>
      </x:c>
      <x:c r="AE75" s="758"/>
      <x:c r="AF75" s="758"/>
      <x:c r="AG75" s="758">
        <x:v>1</x:v>
      </x:c>
      <x:c r="AH75" s="758"/>
      <x:c r="AI75" s="758"/>
      <x:c r="AJ75" s="758">
        <x:v>1</x:v>
      </x:c>
      <x:c r="AK75" s="758">
        <x:v>2</x:v>
      </x:c>
      <x:c r="AL75" s="631" t="s">
        <x:v>927</x:v>
      </x:c>
      <x:c r="AM75" s="758"/>
      <x:c r="AN75" s="759"/>
      <x:c r="AO75" s="758"/>
      <x:c r="AP75" s="758"/>
      <x:c r="AQ75" s="758"/>
      <x:c r="AR75" s="759"/>
      <x:c r="AS75" s="758"/>
      <x:c r="AT75" s="759"/>
      <x:c r="AU75" s="758"/>
      <x:c r="AV75" s="758"/>
      <x:c r="AW75" s="758"/>
      <x:c r="AX75" s="758"/>
      <x:c r="AY75" s="758"/>
      <x:c r="AZ75" s="758"/>
      <x:c r="BA75" s="759"/>
      <x:c r="BB75" s="758"/>
      <x:c r="BC75" s="758"/>
      <x:c r="BD75" s="758"/>
      <x:c r="BE75" s="758"/>
      <x:c r="BF75" s="758"/>
      <x:c r="BG75" s="758"/>
      <x:c r="BH75" s="758"/>
      <x:c r="BI75" s="758"/>
      <x:c r="BJ75" s="759"/>
      <x:c r="BK75" s="758"/>
      <x:c r="BL75" s="759"/>
      <x:c r="BM75" s="758"/>
      <x:c r="BN75" s="759"/>
      <x:c r="BO75" s="758"/>
      <x:c r="BP75" s="759"/>
      <x:c r="BQ75" s="758"/>
      <x:c r="BR75" s="758"/>
      <x:c r="BS75" s="758"/>
      <x:c r="BT75" s="758"/>
      <x:c r="BU75" s="758"/>
      <x:c r="BV75" s="631" t="s">
        <x:v>927</x:v>
      </x:c>
      <x:c r="BW75" s="758"/>
      <x:c r="BX75" s="758"/>
      <x:c r="BY75" s="759"/>
      <x:c r="BZ75" s="758"/>
      <x:c r="CA75" s="759"/>
      <x:c r="CB75" s="758"/>
      <x:c r="CC75" s="759"/>
      <x:c r="CD75" s="758"/>
      <x:c r="CE75" s="758"/>
      <x:c r="CF75" s="759"/>
      <x:c r="CG75" s="758"/>
      <x:c r="CH75" s="758"/>
      <x:c r="CI75" s="758"/>
      <x:c r="CJ75" s="758"/>
      <x:c r="CK75" s="758"/>
      <x:c r="CL75" s="758"/>
      <x:c r="CM75" s="758"/>
      <x:c r="CN75" s="758"/>
      <x:c r="CO75" s="758"/>
      <x:c r="CP75" s="759"/>
      <x:c r="CQ75" s="758">
        <x:v>1</x:v>
      </x:c>
      <x:c r="CR75" s="759">
        <x:v>28</x:v>
      </x:c>
      <x:c r="CS75" s="758"/>
      <x:c r="CT75" s="758"/>
      <x:c r="CU75" s="758"/>
      <x:c r="CV75" s="758">
        <x:v>1</x:v>
      </x:c>
      <x:c r="CW75" s="758"/>
      <x:c r="CX75" s="758"/>
      <x:c r="CY75" s="631" t="s">
        <x:v>927</x:v>
      </x:c>
      <x:c r="CZ75" s="758"/>
      <x:c r="DA75" s="759"/>
      <x:c r="DB75" s="758"/>
      <x:c r="DC75" s="759"/>
      <x:c r="DD75" s="758"/>
      <x:c r="DE75" s="759"/>
      <x:c r="DF75" s="758"/>
      <x:c r="DG75" s="760"/>
    </x:row>
    <x:row r="76" spans="1:111" s="7" customFormat="1" ht="30" customHeight="1">
      <x:c r="A76" s="631" t="s">
        <x:v>714</x:v>
      </x:c>
      <x:c r="B76" s="761"/>
      <x:c r="C76" s="759"/>
      <x:c r="D76" s="758"/>
      <x:c r="E76" s="759"/>
      <x:c r="F76" s="758"/>
      <x:c r="G76" s="759"/>
      <x:c r="H76" s="758"/>
      <x:c r="I76" s="759"/>
      <x:c r="J76" s="758"/>
      <x:c r="K76" s="758"/>
      <x:c r="L76" s="759"/>
      <x:c r="M76" s="758"/>
      <x:c r="N76" s="758"/>
      <x:c r="O76" s="758"/>
      <x:c r="P76" s="758"/>
      <x:c r="Q76" s="758"/>
      <x:c r="R76" s="759"/>
      <x:c r="S76" s="758"/>
      <x:c r="T76" s="759"/>
      <x:c r="U76" s="758"/>
      <x:c r="V76" s="759"/>
      <x:c r="W76" s="758"/>
      <x:c r="X76" s="758"/>
      <x:c r="Y76" s="758"/>
      <x:c r="Z76" s="758"/>
      <x:c r="AA76" s="758"/>
      <x:c r="AB76" s="758">
        <x:v>1</x:v>
      </x:c>
      <x:c r="AC76" s="758"/>
      <x:c r="AD76" s="758"/>
      <x:c r="AE76" s="758"/>
      <x:c r="AF76" s="758"/>
      <x:c r="AG76" s="758"/>
      <x:c r="AH76" s="758"/>
      <x:c r="AI76" s="758"/>
      <x:c r="AJ76" s="758">
        <x:v>1</x:v>
      </x:c>
      <x:c r="AK76" s="758">
        <x:v>2</x:v>
      </x:c>
      <x:c r="AL76" s="631" t="s">
        <x:v>714</x:v>
      </x:c>
      <x:c r="AM76" s="758"/>
      <x:c r="AN76" s="759"/>
      <x:c r="AO76" s="758"/>
      <x:c r="AP76" s="758"/>
      <x:c r="AQ76" s="758"/>
      <x:c r="AR76" s="759"/>
      <x:c r="AS76" s="758"/>
      <x:c r="AT76" s="759"/>
      <x:c r="AU76" s="758"/>
      <x:c r="AV76" s="758"/>
      <x:c r="AW76" s="758"/>
      <x:c r="AX76" s="758"/>
      <x:c r="AY76" s="758"/>
      <x:c r="AZ76" s="758"/>
      <x:c r="BA76" s="759"/>
      <x:c r="BB76" s="758"/>
      <x:c r="BC76" s="758"/>
      <x:c r="BD76" s="758"/>
      <x:c r="BE76" s="758">
        <x:v>1</x:v>
      </x:c>
      <x:c r="BF76" s="758">
        <x:v>1</x:v>
      </x:c>
      <x:c r="BG76" s="758"/>
      <x:c r="BH76" s="758"/>
      <x:c r="BI76" s="758"/>
      <x:c r="BJ76" s="759"/>
      <x:c r="BK76" s="758"/>
      <x:c r="BL76" s="759"/>
      <x:c r="BM76" s="758"/>
      <x:c r="BN76" s="759"/>
      <x:c r="BO76" s="758"/>
      <x:c r="BP76" s="759"/>
      <x:c r="BQ76" s="758"/>
      <x:c r="BR76" s="758"/>
      <x:c r="BS76" s="758"/>
      <x:c r="BT76" s="758"/>
      <x:c r="BU76" s="758"/>
      <x:c r="BV76" s="631" t="s">
        <x:v>714</x:v>
      </x:c>
      <x:c r="BW76" s="758"/>
      <x:c r="BX76" s="758"/>
      <x:c r="BY76" s="759"/>
      <x:c r="BZ76" s="758"/>
      <x:c r="CA76" s="759"/>
      <x:c r="CB76" s="758"/>
      <x:c r="CC76" s="759"/>
      <x:c r="CD76" s="758"/>
      <x:c r="CE76" s="758"/>
      <x:c r="CF76" s="759"/>
      <x:c r="CG76" s="758"/>
      <x:c r="CH76" s="758"/>
      <x:c r="CI76" s="758"/>
      <x:c r="CJ76" s="758"/>
      <x:c r="CK76" s="758"/>
      <x:c r="CL76" s="758"/>
      <x:c r="CM76" s="758"/>
      <x:c r="CN76" s="758"/>
      <x:c r="CO76" s="758"/>
      <x:c r="CP76" s="759"/>
      <x:c r="CQ76" s="758">
        <x:v>1</x:v>
      </x:c>
      <x:c r="CR76" s="759">
        <x:v>18</x:v>
      </x:c>
      <x:c r="CS76" s="758"/>
      <x:c r="CT76" s="758">
        <x:v>1</x:v>
      </x:c>
      <x:c r="CU76" s="758"/>
      <x:c r="CV76" s="758"/>
      <x:c r="CW76" s="758"/>
      <x:c r="CX76" s="758"/>
      <x:c r="CY76" s="631" t="s">
        <x:v>714</x:v>
      </x:c>
      <x:c r="CZ76" s="758"/>
      <x:c r="DA76" s="759"/>
      <x:c r="DB76" s="758"/>
      <x:c r="DC76" s="759"/>
      <x:c r="DD76" s="758"/>
      <x:c r="DE76" s="759"/>
      <x:c r="DF76" s="758"/>
      <x:c r="DG76" s="760"/>
    </x:row>
    <x:row r="77" spans="1:111" s="7" customFormat="1" ht="30" customHeight="1">
      <x:c r="A77" s="631" t="s">
        <x:v>1820</x:v>
      </x:c>
      <x:c r="B77" s="761"/>
      <x:c r="C77" s="759"/>
      <x:c r="D77" s="758"/>
      <x:c r="E77" s="759"/>
      <x:c r="F77" s="758"/>
      <x:c r="G77" s="759"/>
      <x:c r="H77" s="758"/>
      <x:c r="I77" s="759"/>
      <x:c r="J77" s="758"/>
      <x:c r="K77" s="758"/>
      <x:c r="L77" s="759"/>
      <x:c r="M77" s="758"/>
      <x:c r="N77" s="758"/>
      <x:c r="O77" s="758"/>
      <x:c r="P77" s="758"/>
      <x:c r="Q77" s="758"/>
      <x:c r="R77" s="759"/>
      <x:c r="S77" s="758"/>
      <x:c r="T77" s="759"/>
      <x:c r="U77" s="758"/>
      <x:c r="V77" s="759"/>
      <x:c r="W77" s="758"/>
      <x:c r="X77" s="758">
        <x:v>3</x:v>
      </x:c>
      <x:c r="Y77" s="758"/>
      <x:c r="Z77" s="758"/>
      <x:c r="AA77" s="758">
        <x:v>1</x:v>
      </x:c>
      <x:c r="AB77" s="758"/>
      <x:c r="AC77" s="758"/>
      <x:c r="AD77" s="758">
        <x:v>1</x:v>
      </x:c>
      <x:c r="AE77" s="758"/>
      <x:c r="AF77" s="758"/>
      <x:c r="AG77" s="758">
        <x:v>1</x:v>
      </x:c>
      <x:c r="AH77" s="758"/>
      <x:c r="AI77" s="758"/>
      <x:c r="AJ77" s="758">
        <x:v>1</x:v>
      </x:c>
      <x:c r="AK77" s="758">
        <x:v>3</x:v>
      </x:c>
      <x:c r="AL77" s="631" t="s">
        <x:v>1820</x:v>
      </x:c>
      <x:c r="AM77" s="758"/>
      <x:c r="AN77" s="759"/>
      <x:c r="AO77" s="758"/>
      <x:c r="AP77" s="758"/>
      <x:c r="AQ77" s="758"/>
      <x:c r="AR77" s="759"/>
      <x:c r="AS77" s="758"/>
      <x:c r="AT77" s="759"/>
      <x:c r="AU77" s="758"/>
      <x:c r="AV77" s="758"/>
      <x:c r="AW77" s="758"/>
      <x:c r="AX77" s="758"/>
      <x:c r="AY77" s="758"/>
      <x:c r="AZ77" s="758"/>
      <x:c r="BA77" s="759"/>
      <x:c r="BB77" s="758"/>
      <x:c r="BC77" s="758"/>
      <x:c r="BD77" s="758"/>
      <x:c r="BE77" s="758">
        <x:v>1</x:v>
      </x:c>
      <x:c r="BF77" s="758">
        <x:v>2</x:v>
      </x:c>
      <x:c r="BG77" s="758"/>
      <x:c r="BH77" s="758"/>
      <x:c r="BI77" s="758"/>
      <x:c r="BJ77" s="759"/>
      <x:c r="BK77" s="758"/>
      <x:c r="BL77" s="759"/>
      <x:c r="BM77" s="758"/>
      <x:c r="BN77" s="759"/>
      <x:c r="BO77" s="758"/>
      <x:c r="BP77" s="759"/>
      <x:c r="BQ77" s="758"/>
      <x:c r="BR77" s="758"/>
      <x:c r="BS77" s="758"/>
      <x:c r="BT77" s="758"/>
      <x:c r="BU77" s="758"/>
      <x:c r="BV77" s="631" t="s">
        <x:v>1820</x:v>
      </x:c>
      <x:c r="BW77" s="758"/>
      <x:c r="BX77" s="758"/>
      <x:c r="BY77" s="759"/>
      <x:c r="BZ77" s="758"/>
      <x:c r="CA77" s="759"/>
      <x:c r="CB77" s="758"/>
      <x:c r="CC77" s="759"/>
      <x:c r="CD77" s="758"/>
      <x:c r="CE77" s="758"/>
      <x:c r="CF77" s="759"/>
      <x:c r="CG77" s="758"/>
      <x:c r="CH77" s="758"/>
      <x:c r="CI77" s="758"/>
      <x:c r="CJ77" s="758"/>
      <x:c r="CK77" s="758"/>
      <x:c r="CL77" s="758"/>
      <x:c r="CM77" s="758"/>
      <x:c r="CN77" s="758"/>
      <x:c r="CO77" s="758"/>
      <x:c r="CP77" s="759"/>
      <x:c r="CQ77" s="758">
        <x:v>1</x:v>
      </x:c>
      <x:c r="CR77" s="759">
        <x:v>22</x:v>
      </x:c>
      <x:c r="CS77" s="758">
        <x:v>4</x:v>
      </x:c>
      <x:c r="CT77" s="758">
        <x:v>1</x:v>
      </x:c>
      <x:c r="CU77" s="758"/>
      <x:c r="CV77" s="758"/>
      <x:c r="CW77" s="758"/>
      <x:c r="CX77" s="758"/>
      <x:c r="CY77" s="631" t="s">
        <x:v>1820</x:v>
      </x:c>
      <x:c r="CZ77" s="758"/>
      <x:c r="DA77" s="759"/>
      <x:c r="DB77" s="758"/>
      <x:c r="DC77" s="759"/>
      <x:c r="DD77" s="758"/>
      <x:c r="DE77" s="759"/>
      <x:c r="DF77" s="758"/>
      <x:c r="DG77" s="760"/>
    </x:row>
    <x:row r="78" spans="1:111" s="7" customFormat="1" ht="30" customHeight="1">
      <x:c r="A78" s="631" t="s">
        <x:v>1372</x:v>
      </x:c>
      <x:c r="B78" s="761"/>
      <x:c r="C78" s="759"/>
      <x:c r="D78" s="758"/>
      <x:c r="E78" s="759"/>
      <x:c r="F78" s="758"/>
      <x:c r="G78" s="759"/>
      <x:c r="H78" s="758"/>
      <x:c r="I78" s="759"/>
      <x:c r="J78" s="758"/>
      <x:c r="K78" s="758"/>
      <x:c r="L78" s="759"/>
      <x:c r="M78" s="758"/>
      <x:c r="N78" s="758"/>
      <x:c r="O78" s="758">
        <x:v>1</x:v>
      </x:c>
      <x:c r="P78" s="758">
        <x:v>1</x:v>
      </x:c>
      <x:c r="Q78" s="758"/>
      <x:c r="R78" s="759"/>
      <x:c r="S78" s="758"/>
      <x:c r="T78" s="759"/>
      <x:c r="U78" s="758"/>
      <x:c r="V78" s="759"/>
      <x:c r="W78" s="758"/>
      <x:c r="X78" s="758">
        <x:v>3</x:v>
      </x:c>
      <x:c r="Y78" s="758"/>
      <x:c r="Z78" s="758"/>
      <x:c r="AA78" s="758">
        <x:v>1</x:v>
      </x:c>
      <x:c r="AB78" s="758"/>
      <x:c r="AC78" s="758"/>
      <x:c r="AD78" s="758"/>
      <x:c r="AE78" s="758"/>
      <x:c r="AF78" s="758"/>
      <x:c r="AG78" s="758">
        <x:v>1</x:v>
      </x:c>
      <x:c r="AH78" s="758"/>
      <x:c r="AI78" s="758"/>
      <x:c r="AJ78" s="758">
        <x:v>1</x:v>
      </x:c>
      <x:c r="AK78" s="758">
        <x:v>2</x:v>
      </x:c>
      <x:c r="AL78" s="631" t="s">
        <x:v>1372</x:v>
      </x:c>
      <x:c r="AM78" s="758"/>
      <x:c r="AN78" s="759"/>
      <x:c r="AO78" s="758"/>
      <x:c r="AP78" s="758"/>
      <x:c r="AQ78" s="758"/>
      <x:c r="AR78" s="759"/>
      <x:c r="AS78" s="758"/>
      <x:c r="AT78" s="759"/>
      <x:c r="AU78" s="758"/>
      <x:c r="AV78" s="758"/>
      <x:c r="AW78" s="758"/>
      <x:c r="AX78" s="758"/>
      <x:c r="AY78" s="758"/>
      <x:c r="AZ78" s="758"/>
      <x:c r="BA78" s="759"/>
      <x:c r="BB78" s="758"/>
      <x:c r="BC78" s="758"/>
      <x:c r="BD78" s="758"/>
      <x:c r="BE78" s="758">
        <x:v>1</x:v>
      </x:c>
      <x:c r="BF78" s="758">
        <x:v>2</x:v>
      </x:c>
      <x:c r="BG78" s="758"/>
      <x:c r="BH78" s="758"/>
      <x:c r="BI78" s="758"/>
      <x:c r="BJ78" s="759"/>
      <x:c r="BK78" s="758"/>
      <x:c r="BL78" s="759"/>
      <x:c r="BM78" s="758"/>
      <x:c r="BN78" s="759"/>
      <x:c r="BO78" s="758"/>
      <x:c r="BP78" s="759"/>
      <x:c r="BQ78" s="758"/>
      <x:c r="BR78" s="758"/>
      <x:c r="BS78" s="758"/>
      <x:c r="BT78" s="758"/>
      <x:c r="BU78" s="758"/>
      <x:c r="BV78" s="631" t="s">
        <x:v>1372</x:v>
      </x:c>
      <x:c r="BW78" s="758"/>
      <x:c r="BX78" s="758"/>
      <x:c r="BY78" s="759"/>
      <x:c r="BZ78" s="758"/>
      <x:c r="CA78" s="759"/>
      <x:c r="CB78" s="758"/>
      <x:c r="CC78" s="759"/>
      <x:c r="CD78" s="758"/>
      <x:c r="CE78" s="758"/>
      <x:c r="CF78" s="759"/>
      <x:c r="CG78" s="758"/>
      <x:c r="CH78" s="758"/>
      <x:c r="CI78" s="758"/>
      <x:c r="CJ78" s="758"/>
      <x:c r="CK78" s="758"/>
      <x:c r="CL78" s="758"/>
      <x:c r="CM78" s="758"/>
      <x:c r="CN78" s="758"/>
      <x:c r="CO78" s="758"/>
      <x:c r="CP78" s="759"/>
      <x:c r="CQ78" s="758">
        <x:v>1</x:v>
      </x:c>
      <x:c r="CR78" s="759">
        <x:v>25</x:v>
      </x:c>
      <x:c r="CS78" s="758"/>
      <x:c r="CT78" s="758">
        <x:v>1</x:v>
      </x:c>
      <x:c r="CU78" s="758"/>
      <x:c r="CV78" s="758"/>
      <x:c r="CW78" s="758"/>
      <x:c r="CX78" s="758"/>
      <x:c r="CY78" s="631" t="s">
        <x:v>1372</x:v>
      </x:c>
      <x:c r="CZ78" s="758"/>
      <x:c r="DA78" s="759"/>
      <x:c r="DB78" s="758"/>
      <x:c r="DC78" s="759"/>
      <x:c r="DD78" s="758"/>
      <x:c r="DE78" s="759"/>
      <x:c r="DF78" s="758"/>
      <x:c r="DG78" s="760"/>
    </x:row>
    <x:row r="79" spans="1:111" s="7" customFormat="1" ht="30" customHeight="1">
      <x:c r="A79" s="631" t="s">
        <x:v>1529</x:v>
      </x:c>
      <x:c r="B79" s="761"/>
      <x:c r="C79" s="759"/>
      <x:c r="D79" s="758"/>
      <x:c r="E79" s="759"/>
      <x:c r="F79" s="758"/>
      <x:c r="G79" s="759"/>
      <x:c r="H79" s="758"/>
      <x:c r="I79" s="759"/>
      <x:c r="J79" s="758"/>
      <x:c r="K79" s="758"/>
      <x:c r="L79" s="759"/>
      <x:c r="M79" s="758"/>
      <x:c r="N79" s="758"/>
      <x:c r="O79" s="758"/>
      <x:c r="P79" s="758"/>
      <x:c r="Q79" s="758"/>
      <x:c r="R79" s="759"/>
      <x:c r="S79" s="758"/>
      <x:c r="T79" s="759"/>
      <x:c r="U79" s="758"/>
      <x:c r="V79" s="759"/>
      <x:c r="W79" s="758"/>
      <x:c r="X79" s="758">
        <x:v>2</x:v>
      </x:c>
      <x:c r="Y79" s="758"/>
      <x:c r="Z79" s="758"/>
      <x:c r="AA79" s="758">
        <x:v>1</x:v>
      </x:c>
      <x:c r="AB79" s="758"/>
      <x:c r="AC79" s="758"/>
      <x:c r="AD79" s="758"/>
      <x:c r="AE79" s="758"/>
      <x:c r="AF79" s="758"/>
      <x:c r="AG79" s="758">
        <x:v>1</x:v>
      </x:c>
      <x:c r="AH79" s="758"/>
      <x:c r="AI79" s="758"/>
      <x:c r="AJ79" s="758"/>
      <x:c r="AK79" s="758"/>
      <x:c r="AL79" s="631" t="s">
        <x:v>1529</x:v>
      </x:c>
      <x:c r="AM79" s="758"/>
      <x:c r="AN79" s="759"/>
      <x:c r="AO79" s="758"/>
      <x:c r="AP79" s="758"/>
      <x:c r="AQ79" s="758"/>
      <x:c r="AR79" s="759"/>
      <x:c r="AS79" s="758"/>
      <x:c r="AT79" s="759"/>
      <x:c r="AU79" s="758"/>
      <x:c r="AV79" s="758"/>
      <x:c r="AW79" s="758"/>
      <x:c r="AX79" s="758"/>
      <x:c r="AY79" s="758"/>
      <x:c r="AZ79" s="758"/>
      <x:c r="BA79" s="759"/>
      <x:c r="BB79" s="758"/>
      <x:c r="BC79" s="758"/>
      <x:c r="BD79" s="758"/>
      <x:c r="BE79" s="758">
        <x:v>1</x:v>
      </x:c>
      <x:c r="BF79" s="758">
        <x:v>2</x:v>
      </x:c>
      <x:c r="BG79" s="758"/>
      <x:c r="BH79" s="758"/>
      <x:c r="BI79" s="758"/>
      <x:c r="BJ79" s="759"/>
      <x:c r="BK79" s="758"/>
      <x:c r="BL79" s="759"/>
      <x:c r="BM79" s="758"/>
      <x:c r="BN79" s="759"/>
      <x:c r="BO79" s="758"/>
      <x:c r="BP79" s="759"/>
      <x:c r="BQ79" s="758"/>
      <x:c r="BR79" s="758"/>
      <x:c r="BS79" s="758"/>
      <x:c r="BT79" s="758"/>
      <x:c r="BU79" s="758"/>
      <x:c r="BV79" s="631" t="s">
        <x:v>1529</x:v>
      </x:c>
      <x:c r="BW79" s="758"/>
      <x:c r="BX79" s="758"/>
      <x:c r="BY79" s="759"/>
      <x:c r="BZ79" s="758"/>
      <x:c r="CA79" s="759"/>
      <x:c r="CB79" s="758"/>
      <x:c r="CC79" s="759"/>
      <x:c r="CD79" s="758"/>
      <x:c r="CE79" s="758"/>
      <x:c r="CF79" s="759"/>
      <x:c r="CG79" s="758"/>
      <x:c r="CH79" s="758"/>
      <x:c r="CI79" s="758"/>
      <x:c r="CJ79" s="758"/>
      <x:c r="CK79" s="758"/>
      <x:c r="CL79" s="758"/>
      <x:c r="CM79" s="758"/>
      <x:c r="CN79" s="758"/>
      <x:c r="CO79" s="758"/>
      <x:c r="CP79" s="759"/>
      <x:c r="CQ79" s="758">
        <x:v>1</x:v>
      </x:c>
      <x:c r="CR79" s="759">
        <x:v>15</x:v>
      </x:c>
      <x:c r="CS79" s="758"/>
      <x:c r="CT79" s="758">
        <x:v>1</x:v>
      </x:c>
      <x:c r="CU79" s="758"/>
      <x:c r="CV79" s="758"/>
      <x:c r="CW79" s="758"/>
      <x:c r="CX79" s="758"/>
      <x:c r="CY79" s="631" t="s">
        <x:v>1529</x:v>
      </x:c>
      <x:c r="CZ79" s="758"/>
      <x:c r="DA79" s="759"/>
      <x:c r="DB79" s="758"/>
      <x:c r="DC79" s="759"/>
      <x:c r="DD79" s="758"/>
      <x:c r="DE79" s="759"/>
      <x:c r="DF79" s="758"/>
      <x:c r="DG79" s="760"/>
    </x:row>
    <x:row r="80" spans="1:111" s="7" customFormat="1" ht="30" customHeight="1">
      <x:c r="A80" s="631" t="s">
        <x:v>739</x:v>
      </x:c>
      <x:c r="B80" s="761"/>
      <x:c r="C80" s="759"/>
      <x:c r="D80" s="758"/>
      <x:c r="E80" s="759"/>
      <x:c r="F80" s="758"/>
      <x:c r="G80" s="759"/>
      <x:c r="H80" s="758"/>
      <x:c r="I80" s="759"/>
      <x:c r="J80" s="758"/>
      <x:c r="K80" s="758"/>
      <x:c r="L80" s="759"/>
      <x:c r="M80" s="758"/>
      <x:c r="N80" s="758"/>
      <x:c r="O80" s="758"/>
      <x:c r="P80" s="758"/>
      <x:c r="Q80" s="758"/>
      <x:c r="R80" s="759"/>
      <x:c r="S80" s="758"/>
      <x:c r="T80" s="759"/>
      <x:c r="U80" s="758"/>
      <x:c r="V80" s="759"/>
      <x:c r="W80" s="758"/>
      <x:c r="X80" s="758">
        <x:v>3</x:v>
      </x:c>
      <x:c r="Y80" s="758"/>
      <x:c r="Z80" s="758"/>
      <x:c r="AA80" s="758">
        <x:v>1</x:v>
      </x:c>
      <x:c r="AB80" s="758"/>
      <x:c r="AC80" s="758"/>
      <x:c r="AD80" s="758"/>
      <x:c r="AE80" s="758"/>
      <x:c r="AF80" s="758"/>
      <x:c r="AG80" s="758">
        <x:v>1</x:v>
      </x:c>
      <x:c r="AH80" s="758"/>
      <x:c r="AI80" s="758"/>
      <x:c r="AJ80" s="758"/>
      <x:c r="AK80" s="758"/>
      <x:c r="AL80" s="631" t="s">
        <x:v>739</x:v>
      </x:c>
      <x:c r="AM80" s="758"/>
      <x:c r="AN80" s="759"/>
      <x:c r="AO80" s="758"/>
      <x:c r="AP80" s="758"/>
      <x:c r="AQ80" s="758"/>
      <x:c r="AR80" s="759"/>
      <x:c r="AS80" s="758"/>
      <x:c r="AT80" s="759"/>
      <x:c r="AU80" s="758"/>
      <x:c r="AV80" s="758"/>
      <x:c r="AW80" s="758"/>
      <x:c r="AX80" s="758"/>
      <x:c r="AY80" s="758"/>
      <x:c r="AZ80" s="758"/>
      <x:c r="BA80" s="759"/>
      <x:c r="BB80" s="758"/>
      <x:c r="BC80" s="758"/>
      <x:c r="BD80" s="758"/>
      <x:c r="BE80" s="758">
        <x:v>1</x:v>
      </x:c>
      <x:c r="BF80" s="758">
        <x:v>3</x:v>
      </x:c>
      <x:c r="BG80" s="758"/>
      <x:c r="BH80" s="758"/>
      <x:c r="BI80" s="758"/>
      <x:c r="BJ80" s="759"/>
      <x:c r="BK80" s="758"/>
      <x:c r="BL80" s="759"/>
      <x:c r="BM80" s="758"/>
      <x:c r="BN80" s="759"/>
      <x:c r="BO80" s="758"/>
      <x:c r="BP80" s="759"/>
      <x:c r="BQ80" s="758"/>
      <x:c r="BR80" s="758"/>
      <x:c r="BS80" s="758"/>
      <x:c r="BT80" s="758"/>
      <x:c r="BU80" s="758"/>
      <x:c r="BV80" s="631" t="s">
        <x:v>739</x:v>
      </x:c>
      <x:c r="BW80" s="758"/>
      <x:c r="BX80" s="758"/>
      <x:c r="BY80" s="759"/>
      <x:c r="BZ80" s="758"/>
      <x:c r="CA80" s="759"/>
      <x:c r="CB80" s="758"/>
      <x:c r="CC80" s="759"/>
      <x:c r="CD80" s="758"/>
      <x:c r="CE80" s="758"/>
      <x:c r="CF80" s="759"/>
      <x:c r="CG80" s="758"/>
      <x:c r="CH80" s="758"/>
      <x:c r="CI80" s="758"/>
      <x:c r="CJ80" s="758"/>
      <x:c r="CK80" s="758"/>
      <x:c r="CL80" s="758"/>
      <x:c r="CM80" s="758"/>
      <x:c r="CN80" s="758"/>
      <x:c r="CO80" s="758"/>
      <x:c r="CP80" s="759"/>
      <x:c r="CQ80" s="758">
        <x:v>1</x:v>
      </x:c>
      <x:c r="CR80" s="759">
        <x:v>50.399999999999999</x:v>
      </x:c>
      <x:c r="CS80" s="758"/>
      <x:c r="CT80" s="758">
        <x:v>1</x:v>
      </x:c>
      <x:c r="CU80" s="758"/>
      <x:c r="CV80" s="758"/>
      <x:c r="CW80" s="758"/>
      <x:c r="CX80" s="758"/>
      <x:c r="CY80" s="631" t="s">
        <x:v>739</x:v>
      </x:c>
      <x:c r="CZ80" s="758"/>
      <x:c r="DA80" s="759"/>
      <x:c r="DB80" s="758"/>
      <x:c r="DC80" s="759"/>
      <x:c r="DD80" s="758"/>
      <x:c r="DE80" s="759"/>
      <x:c r="DF80" s="758"/>
      <x:c r="DG80" s="760"/>
    </x:row>
    <x:row r="81" spans="1:111" s="7" customFormat="1" ht="30" customHeight="1">
      <x:c r="A81" s="631" t="s">
        <x:v>959</x:v>
      </x:c>
      <x:c r="B81" s="761"/>
      <x:c r="C81" s="759"/>
      <x:c r="D81" s="758"/>
      <x:c r="E81" s="759"/>
      <x:c r="F81" s="758"/>
      <x:c r="G81" s="759"/>
      <x:c r="H81" s="758"/>
      <x:c r="I81" s="759"/>
      <x:c r="J81" s="758"/>
      <x:c r="K81" s="758"/>
      <x:c r="L81" s="759"/>
      <x:c r="M81" s="758"/>
      <x:c r="N81" s="758"/>
      <x:c r="O81" s="758"/>
      <x:c r="P81" s="758"/>
      <x:c r="Q81" s="758"/>
      <x:c r="R81" s="759"/>
      <x:c r="S81" s="758"/>
      <x:c r="T81" s="759"/>
      <x:c r="U81" s="758"/>
      <x:c r="V81" s="759"/>
      <x:c r="W81" s="758"/>
      <x:c r="X81" s="758">
        <x:v>3</x:v>
      </x:c>
      <x:c r="Y81" s="758"/>
      <x:c r="Z81" s="758"/>
      <x:c r="AA81" s="758"/>
      <x:c r="AB81" s="758"/>
      <x:c r="AC81" s="758"/>
      <x:c r="AD81" s="758"/>
      <x:c r="AE81" s="758"/>
      <x:c r="AF81" s="758"/>
      <x:c r="AG81" s="758">
        <x:v>1</x:v>
      </x:c>
      <x:c r="AH81" s="758"/>
      <x:c r="AI81" s="758"/>
      <x:c r="AJ81" s="758"/>
      <x:c r="AK81" s="758"/>
      <x:c r="AL81" s="631" t="s">
        <x:v>959</x:v>
      </x:c>
      <x:c r="AM81" s="758"/>
      <x:c r="AN81" s="759"/>
      <x:c r="AO81" s="758"/>
      <x:c r="AP81" s="758"/>
      <x:c r="AQ81" s="758"/>
      <x:c r="AR81" s="759"/>
      <x:c r="AS81" s="758"/>
      <x:c r="AT81" s="759"/>
      <x:c r="AU81" s="758"/>
      <x:c r="AV81" s="758"/>
      <x:c r="AW81" s="758"/>
      <x:c r="AX81" s="758"/>
      <x:c r="AY81" s="758"/>
      <x:c r="AZ81" s="758"/>
      <x:c r="BA81" s="759"/>
      <x:c r="BB81" s="758"/>
      <x:c r="BC81" s="758"/>
      <x:c r="BD81" s="758"/>
      <x:c r="BE81" s="758">
        <x:v>1</x:v>
      </x:c>
      <x:c r="BF81" s="758">
        <x:v>2</x:v>
      </x:c>
      <x:c r="BG81" s="758"/>
      <x:c r="BH81" s="758"/>
      <x:c r="BI81" s="758"/>
      <x:c r="BJ81" s="759"/>
      <x:c r="BK81" s="758"/>
      <x:c r="BL81" s="759"/>
      <x:c r="BM81" s="758"/>
      <x:c r="BN81" s="759"/>
      <x:c r="BO81" s="758"/>
      <x:c r="BP81" s="759"/>
      <x:c r="BQ81" s="758"/>
      <x:c r="BR81" s="758"/>
      <x:c r="BS81" s="758"/>
      <x:c r="BT81" s="758"/>
      <x:c r="BU81" s="758"/>
      <x:c r="BV81" s="631" t="s">
        <x:v>959</x:v>
      </x:c>
      <x:c r="BW81" s="758"/>
      <x:c r="BX81" s="758"/>
      <x:c r="BY81" s="759"/>
      <x:c r="BZ81" s="758"/>
      <x:c r="CA81" s="759"/>
      <x:c r="CB81" s="758"/>
      <x:c r="CC81" s="759"/>
      <x:c r="CD81" s="758"/>
      <x:c r="CE81" s="758"/>
      <x:c r="CF81" s="759"/>
      <x:c r="CG81" s="758"/>
      <x:c r="CH81" s="758"/>
      <x:c r="CI81" s="758"/>
      <x:c r="CJ81" s="758"/>
      <x:c r="CK81" s="758"/>
      <x:c r="CL81" s="758"/>
      <x:c r="CM81" s="758"/>
      <x:c r="CN81" s="758"/>
      <x:c r="CO81" s="758"/>
      <x:c r="CP81" s="759"/>
      <x:c r="CQ81" s="758">
        <x:v>1</x:v>
      </x:c>
      <x:c r="CR81" s="759">
        <x:v>216</x:v>
      </x:c>
      <x:c r="CS81" s="758"/>
      <x:c r="CT81" s="758"/>
      <x:c r="CU81" s="758"/>
      <x:c r="CV81" s="758">
        <x:v>1</x:v>
      </x:c>
      <x:c r="CW81" s="758"/>
      <x:c r="CX81" s="758"/>
      <x:c r="CY81" s="631" t="s">
        <x:v>959</x:v>
      </x:c>
      <x:c r="CZ81" s="758"/>
      <x:c r="DA81" s="759"/>
      <x:c r="DB81" s="758"/>
      <x:c r="DC81" s="759"/>
      <x:c r="DD81" s="758"/>
      <x:c r="DE81" s="759"/>
      <x:c r="DF81" s="758"/>
      <x:c r="DG81" s="760"/>
    </x:row>
    <x:row r="82" spans="1:111" s="7" customFormat="1" ht="30" customHeight="1">
      <x:c r="A82" s="631" t="s">
        <x:v>727</x:v>
      </x:c>
      <x:c r="B82" s="761"/>
      <x:c r="C82" s="759"/>
      <x:c r="D82" s="758"/>
      <x:c r="E82" s="759"/>
      <x:c r="F82" s="758"/>
      <x:c r="G82" s="759"/>
      <x:c r="H82" s="758"/>
      <x:c r="I82" s="759"/>
      <x:c r="J82" s="758">
        <x:v>1</x:v>
      </x:c>
      <x:c r="K82" s="758"/>
      <x:c r="L82" s="759"/>
      <x:c r="M82" s="758"/>
      <x:c r="N82" s="758"/>
      <x:c r="O82" s="758"/>
      <x:c r="P82" s="758"/>
      <x:c r="Q82" s="758"/>
      <x:c r="R82" s="759"/>
      <x:c r="S82" s="758"/>
      <x:c r="T82" s="759"/>
      <x:c r="U82" s="758"/>
      <x:c r="V82" s="759"/>
      <x:c r="W82" s="758"/>
      <x:c r="X82" s="758">
        <x:v>4</x:v>
      </x:c>
      <x:c r="Y82" s="758"/>
      <x:c r="Z82" s="758"/>
      <x:c r="AA82" s="758"/>
      <x:c r="AB82" s="758"/>
      <x:c r="AC82" s="758"/>
      <x:c r="AD82" s="758">
        <x:v>1</x:v>
      </x:c>
      <x:c r="AE82" s="758"/>
      <x:c r="AF82" s="758"/>
      <x:c r="AG82" s="758">
        <x:v>1</x:v>
      </x:c>
      <x:c r="AH82" s="758"/>
      <x:c r="AI82" s="758"/>
      <x:c r="AJ82" s="758">
        <x:v>1</x:v>
      </x:c>
      <x:c r="AK82" s="758">
        <x:v>2</x:v>
      </x:c>
      <x:c r="AL82" s="631" t="s">
        <x:v>727</x:v>
      </x:c>
      <x:c r="AM82" s="758"/>
      <x:c r="AN82" s="759"/>
      <x:c r="AO82" s="758"/>
      <x:c r="AP82" s="758"/>
      <x:c r="AQ82" s="758"/>
      <x:c r="AR82" s="759"/>
      <x:c r="AS82" s="758"/>
      <x:c r="AT82" s="759"/>
      <x:c r="AU82" s="758"/>
      <x:c r="AV82" s="758"/>
      <x:c r="AW82" s="758"/>
      <x:c r="AX82" s="758"/>
      <x:c r="AY82" s="758"/>
      <x:c r="AZ82" s="758"/>
      <x:c r="BA82" s="759"/>
      <x:c r="BB82" s="758"/>
      <x:c r="BC82" s="758"/>
      <x:c r="BD82" s="758"/>
      <x:c r="BE82" s="758"/>
      <x:c r="BF82" s="758"/>
      <x:c r="BG82" s="758"/>
      <x:c r="BH82" s="758"/>
      <x:c r="BI82" s="758"/>
      <x:c r="BJ82" s="759"/>
      <x:c r="BK82" s="758"/>
      <x:c r="BL82" s="759"/>
      <x:c r="BM82" s="758"/>
      <x:c r="BN82" s="759"/>
      <x:c r="BO82" s="758"/>
      <x:c r="BP82" s="759"/>
      <x:c r="BQ82" s="758"/>
      <x:c r="BR82" s="758"/>
      <x:c r="BS82" s="758"/>
      <x:c r="BT82" s="758"/>
      <x:c r="BU82" s="758"/>
      <x:c r="BV82" s="631" t="s">
        <x:v>727</x:v>
      </x:c>
      <x:c r="BW82" s="758"/>
      <x:c r="BX82" s="758"/>
      <x:c r="BY82" s="759"/>
      <x:c r="BZ82" s="758"/>
      <x:c r="CA82" s="759"/>
      <x:c r="CB82" s="758"/>
      <x:c r="CC82" s="759"/>
      <x:c r="CD82" s="758"/>
      <x:c r="CE82" s="758"/>
      <x:c r="CF82" s="759"/>
      <x:c r="CG82" s="758"/>
      <x:c r="CH82" s="758"/>
      <x:c r="CI82" s="758"/>
      <x:c r="CJ82" s="758"/>
      <x:c r="CK82" s="758"/>
      <x:c r="CL82" s="758"/>
      <x:c r="CM82" s="758"/>
      <x:c r="CN82" s="758"/>
      <x:c r="CO82" s="758"/>
      <x:c r="CP82" s="759"/>
      <x:c r="CQ82" s="758">
        <x:v>1</x:v>
      </x:c>
      <x:c r="CR82" s="759">
        <x:v>55</x:v>
      </x:c>
      <x:c r="CS82" s="758">
        <x:v>1</x:v>
      </x:c>
      <x:c r="CT82" s="758"/>
      <x:c r="CU82" s="758"/>
      <x:c r="CV82" s="758">
        <x:v>1</x:v>
      </x:c>
      <x:c r="CW82" s="758"/>
      <x:c r="CX82" s="758"/>
      <x:c r="CY82" s="631" t="s">
        <x:v>727</x:v>
      </x:c>
      <x:c r="CZ82" s="758"/>
      <x:c r="DA82" s="759"/>
      <x:c r="DB82" s="758"/>
      <x:c r="DC82" s="759"/>
      <x:c r="DD82" s="758"/>
      <x:c r="DE82" s="759"/>
      <x:c r="DF82" s="758"/>
      <x:c r="DG82" s="760"/>
    </x:row>
    <x:row r="83" spans="1:111" s="7" customFormat="1" ht="30" customHeight="1">
      <x:c r="A83" s="631" t="s">
        <x:v>1201</x:v>
      </x:c>
      <x:c r="B83" s="761"/>
      <x:c r="C83" s="759"/>
      <x:c r="D83" s="758"/>
      <x:c r="E83" s="759"/>
      <x:c r="F83" s="758"/>
      <x:c r="G83" s="759"/>
      <x:c r="H83" s="758"/>
      <x:c r="I83" s="759"/>
      <x:c r="J83" s="758"/>
      <x:c r="K83" s="758"/>
      <x:c r="L83" s="759"/>
      <x:c r="M83" s="758"/>
      <x:c r="N83" s="758"/>
      <x:c r="O83" s="758"/>
      <x:c r="P83" s="758"/>
      <x:c r="Q83" s="758"/>
      <x:c r="R83" s="759"/>
      <x:c r="S83" s="758">
        <x:v>1</x:v>
      </x:c>
      <x:c r="T83" s="759">
        <x:v>9</x:v>
      </x:c>
      <x:c r="U83" s="758"/>
      <x:c r="V83" s="759"/>
      <x:c r="W83" s="758"/>
      <x:c r="X83" s="758">
        <x:v>2</x:v>
      </x:c>
      <x:c r="Y83" s="758"/>
      <x:c r="Z83" s="758"/>
      <x:c r="AA83" s="758"/>
      <x:c r="AB83" s="758"/>
      <x:c r="AC83" s="758"/>
      <x:c r="AD83" s="758"/>
      <x:c r="AE83" s="758"/>
      <x:c r="AF83" s="758"/>
      <x:c r="AG83" s="758">
        <x:v>1</x:v>
      </x:c>
      <x:c r="AH83" s="758"/>
      <x:c r="AI83" s="758"/>
      <x:c r="AJ83" s="758"/>
      <x:c r="AK83" s="758"/>
      <x:c r="AL83" s="631" t="s">
        <x:v>1201</x:v>
      </x:c>
      <x:c r="AM83" s="758"/>
      <x:c r="AN83" s="759"/>
      <x:c r="AO83" s="758"/>
      <x:c r="AP83" s="758"/>
      <x:c r="AQ83" s="758"/>
      <x:c r="AR83" s="759"/>
      <x:c r="AS83" s="758"/>
      <x:c r="AT83" s="759"/>
      <x:c r="AU83" s="758"/>
      <x:c r="AV83" s="758"/>
      <x:c r="AW83" s="758"/>
      <x:c r="AX83" s="758"/>
      <x:c r="AY83" s="758"/>
      <x:c r="AZ83" s="758"/>
      <x:c r="BA83" s="759"/>
      <x:c r="BB83" s="758"/>
      <x:c r="BC83" s="758"/>
      <x:c r="BD83" s="758"/>
      <x:c r="BE83" s="758"/>
      <x:c r="BF83" s="758"/>
      <x:c r="BG83" s="758"/>
      <x:c r="BH83" s="758"/>
      <x:c r="BI83" s="758"/>
      <x:c r="BJ83" s="759"/>
      <x:c r="BK83" s="758"/>
      <x:c r="BL83" s="759"/>
      <x:c r="BM83" s="758"/>
      <x:c r="BN83" s="759"/>
      <x:c r="BO83" s="758"/>
      <x:c r="BP83" s="759"/>
      <x:c r="BQ83" s="758"/>
      <x:c r="BR83" s="758"/>
      <x:c r="BS83" s="758"/>
      <x:c r="BT83" s="758"/>
      <x:c r="BU83" s="758"/>
      <x:c r="BV83" s="631" t="s">
        <x:v>1201</x:v>
      </x:c>
      <x:c r="BW83" s="758"/>
      <x:c r="BX83" s="758"/>
      <x:c r="BY83" s="759"/>
      <x:c r="BZ83" s="758"/>
      <x:c r="CA83" s="759"/>
      <x:c r="CB83" s="758"/>
      <x:c r="CC83" s="759"/>
      <x:c r="CD83" s="758"/>
      <x:c r="CE83" s="758"/>
      <x:c r="CF83" s="759"/>
      <x:c r="CG83" s="758"/>
      <x:c r="CH83" s="758"/>
      <x:c r="CI83" s="758"/>
      <x:c r="CJ83" s="758"/>
      <x:c r="CK83" s="758"/>
      <x:c r="CL83" s="758"/>
      <x:c r="CM83" s="758"/>
      <x:c r="CN83" s="758"/>
      <x:c r="CO83" s="758"/>
      <x:c r="CP83" s="759"/>
      <x:c r="CQ83" s="758">
        <x:v>1</x:v>
      </x:c>
      <x:c r="CR83" s="759">
        <x:v>28.800000000000001</x:v>
      </x:c>
      <x:c r="CS83" s="758">
        <x:v>3</x:v>
      </x:c>
      <x:c r="CT83" s="758">
        <x:v>1</x:v>
      </x:c>
      <x:c r="CU83" s="758"/>
      <x:c r="CV83" s="758"/>
      <x:c r="CW83" s="758"/>
      <x:c r="CX83" s="758"/>
      <x:c r="CY83" s="631" t="s">
        <x:v>1201</x:v>
      </x:c>
      <x:c r="CZ83" s="758"/>
      <x:c r="DA83" s="759"/>
      <x:c r="DB83" s="758"/>
      <x:c r="DC83" s="759"/>
      <x:c r="DD83" s="758"/>
      <x:c r="DE83" s="759"/>
      <x:c r="DF83" s="758"/>
      <x:c r="DG83" s="760"/>
    </x:row>
    <x:row r="84" spans="1:111" s="7" customFormat="1" ht="30" customHeight="1">
      <x:c r="A84" s="631" t="s">
        <x:v>1129</x:v>
      </x:c>
      <x:c r="B84" s="761"/>
      <x:c r="C84" s="759"/>
      <x:c r="D84" s="758"/>
      <x:c r="E84" s="759"/>
      <x:c r="F84" s="758"/>
      <x:c r="G84" s="759"/>
      <x:c r="H84" s="758"/>
      <x:c r="I84" s="759"/>
      <x:c r="J84" s="758"/>
      <x:c r="K84" s="758"/>
      <x:c r="L84" s="759"/>
      <x:c r="M84" s="758"/>
      <x:c r="N84" s="758"/>
      <x:c r="O84" s="758"/>
      <x:c r="P84" s="758"/>
      <x:c r="Q84" s="758"/>
      <x:c r="R84" s="759"/>
      <x:c r="S84" s="758"/>
      <x:c r="T84" s="759"/>
      <x:c r="U84" s="758"/>
      <x:c r="V84" s="759"/>
      <x:c r="W84" s="758"/>
      <x:c r="X84" s="758">
        <x:v>6</x:v>
      </x:c>
      <x:c r="Y84" s="758"/>
      <x:c r="Z84" s="758"/>
      <x:c r="AA84" s="758"/>
      <x:c r="AB84" s="758"/>
      <x:c r="AC84" s="758"/>
      <x:c r="AD84" s="758"/>
      <x:c r="AE84" s="758"/>
      <x:c r="AF84" s="758"/>
      <x:c r="AG84" s="758">
        <x:v>1</x:v>
      </x:c>
      <x:c r="AH84" s="758"/>
      <x:c r="AI84" s="758"/>
      <x:c r="AJ84" s="758"/>
      <x:c r="AK84" s="758"/>
      <x:c r="AL84" s="631" t="s">
        <x:v>1129</x:v>
      </x:c>
      <x:c r="AM84" s="758"/>
      <x:c r="AN84" s="759"/>
      <x:c r="AO84" s="758"/>
      <x:c r="AP84" s="758"/>
      <x:c r="AQ84" s="758"/>
      <x:c r="AR84" s="759"/>
      <x:c r="AS84" s="758"/>
      <x:c r="AT84" s="759"/>
      <x:c r="AU84" s="758"/>
      <x:c r="AV84" s="758"/>
      <x:c r="AW84" s="758"/>
      <x:c r="AX84" s="758"/>
      <x:c r="AY84" s="758"/>
      <x:c r="AZ84" s="758"/>
      <x:c r="BA84" s="759"/>
      <x:c r="BB84" s="758"/>
      <x:c r="BC84" s="758"/>
      <x:c r="BD84" s="758"/>
      <x:c r="BE84" s="758"/>
      <x:c r="BF84" s="758"/>
      <x:c r="BG84" s="758"/>
      <x:c r="BH84" s="758"/>
      <x:c r="BI84" s="758"/>
      <x:c r="BJ84" s="759"/>
      <x:c r="BK84" s="758"/>
      <x:c r="BL84" s="759"/>
      <x:c r="BM84" s="758"/>
      <x:c r="BN84" s="759"/>
      <x:c r="BO84" s="758"/>
      <x:c r="BP84" s="759"/>
      <x:c r="BQ84" s="758"/>
      <x:c r="BR84" s="758"/>
      <x:c r="BS84" s="758"/>
      <x:c r="BT84" s="758"/>
      <x:c r="BU84" s="758"/>
      <x:c r="BV84" s="631" t="s">
        <x:v>1129</x:v>
      </x:c>
      <x:c r="BW84" s="758"/>
      <x:c r="BX84" s="758"/>
      <x:c r="BY84" s="759"/>
      <x:c r="BZ84" s="758"/>
      <x:c r="CA84" s="759"/>
      <x:c r="CB84" s="758"/>
      <x:c r="CC84" s="759"/>
      <x:c r="CD84" s="758"/>
      <x:c r="CE84" s="758"/>
      <x:c r="CF84" s="759"/>
      <x:c r="CG84" s="758"/>
      <x:c r="CH84" s="758"/>
      <x:c r="CI84" s="758"/>
      <x:c r="CJ84" s="758"/>
      <x:c r="CK84" s="758"/>
      <x:c r="CL84" s="758"/>
      <x:c r="CM84" s="758"/>
      <x:c r="CN84" s="758"/>
      <x:c r="CO84" s="758"/>
      <x:c r="CP84" s="759"/>
      <x:c r="CQ84" s="758">
        <x:v>1</x:v>
      </x:c>
      <x:c r="CR84" s="759">
        <x:v>81</x:v>
      </x:c>
      <x:c r="CS84" s="758"/>
      <x:c r="CT84" s="758"/>
      <x:c r="CU84" s="758"/>
      <x:c r="CV84" s="758">
        <x:v>1</x:v>
      </x:c>
      <x:c r="CW84" s="758"/>
      <x:c r="CX84" s="758"/>
      <x:c r="CY84" s="631" t="s">
        <x:v>1129</x:v>
      </x:c>
      <x:c r="CZ84" s="758"/>
      <x:c r="DA84" s="759"/>
      <x:c r="DB84" s="758"/>
      <x:c r="DC84" s="759"/>
      <x:c r="DD84" s="758"/>
      <x:c r="DE84" s="759"/>
      <x:c r="DF84" s="758"/>
      <x:c r="DG84" s="760"/>
    </x:row>
    <x:row r="85" spans="1:111" s="7" customFormat="1" ht="30" customHeight="1">
      <x:c r="A85" s="631" t="s">
        <x:v>810</x:v>
      </x:c>
      <x:c r="B85" s="761"/>
      <x:c r="C85" s="759"/>
      <x:c r="D85" s="758"/>
      <x:c r="E85" s="759"/>
      <x:c r="F85" s="758"/>
      <x:c r="G85" s="759"/>
      <x:c r="H85" s="758"/>
      <x:c r="I85" s="759"/>
      <x:c r="J85" s="758"/>
      <x:c r="K85" s="758"/>
      <x:c r="L85" s="759"/>
      <x:c r="M85" s="758"/>
      <x:c r="N85" s="758"/>
      <x:c r="O85" s="758"/>
      <x:c r="P85" s="758"/>
      <x:c r="Q85" s="758"/>
      <x:c r="R85" s="759"/>
      <x:c r="S85" s="758"/>
      <x:c r="T85" s="759"/>
      <x:c r="U85" s="758"/>
      <x:c r="V85" s="759"/>
      <x:c r="W85" s="758"/>
      <x:c r="X85" s="758">
        <x:v>3</x:v>
      </x:c>
      <x:c r="Y85" s="758"/>
      <x:c r="Z85" s="758"/>
      <x:c r="AA85" s="758"/>
      <x:c r="AB85" s="758"/>
      <x:c r="AC85" s="758"/>
      <x:c r="AD85" s="758"/>
      <x:c r="AE85" s="758"/>
      <x:c r="AF85" s="758"/>
      <x:c r="AG85" s="758">
        <x:v>1</x:v>
      </x:c>
      <x:c r="AH85" s="758"/>
      <x:c r="AI85" s="758"/>
      <x:c r="AJ85" s="758">
        <x:v>1</x:v>
      </x:c>
      <x:c r="AK85" s="758">
        <x:v>2</x:v>
      </x:c>
      <x:c r="AL85" s="631" t="s">
        <x:v>810</x:v>
      </x:c>
      <x:c r="AM85" s="758"/>
      <x:c r="AN85" s="759"/>
      <x:c r="AO85" s="758"/>
      <x:c r="AP85" s="758"/>
      <x:c r="AQ85" s="758"/>
      <x:c r="AR85" s="759"/>
      <x:c r="AS85" s="758"/>
      <x:c r="AT85" s="759"/>
      <x:c r="AU85" s="758"/>
      <x:c r="AV85" s="758"/>
      <x:c r="AW85" s="758"/>
      <x:c r="AX85" s="758"/>
      <x:c r="AY85" s="758"/>
      <x:c r="AZ85" s="758"/>
      <x:c r="BA85" s="759"/>
      <x:c r="BB85" s="758"/>
      <x:c r="BC85" s="758"/>
      <x:c r="BD85" s="758"/>
      <x:c r="BE85" s="758">
        <x:v>1</x:v>
      </x:c>
      <x:c r="BF85" s="758">
        <x:v>2</x:v>
      </x:c>
      <x:c r="BG85" s="758"/>
      <x:c r="BH85" s="758"/>
      <x:c r="BI85" s="758"/>
      <x:c r="BJ85" s="759"/>
      <x:c r="BK85" s="758"/>
      <x:c r="BL85" s="759"/>
      <x:c r="BM85" s="758"/>
      <x:c r="BN85" s="759"/>
      <x:c r="BO85" s="758"/>
      <x:c r="BP85" s="759"/>
      <x:c r="BQ85" s="758"/>
      <x:c r="BR85" s="758"/>
      <x:c r="BS85" s="758"/>
      <x:c r="BT85" s="758"/>
      <x:c r="BU85" s="758"/>
      <x:c r="BV85" s="631" t="s">
        <x:v>810</x:v>
      </x:c>
      <x:c r="BW85" s="758"/>
      <x:c r="BX85" s="758"/>
      <x:c r="BY85" s="759"/>
      <x:c r="BZ85" s="758"/>
      <x:c r="CA85" s="759"/>
      <x:c r="CB85" s="758"/>
      <x:c r="CC85" s="759"/>
      <x:c r="CD85" s="758"/>
      <x:c r="CE85" s="758"/>
      <x:c r="CF85" s="759"/>
      <x:c r="CG85" s="758"/>
      <x:c r="CH85" s="758"/>
      <x:c r="CI85" s="758"/>
      <x:c r="CJ85" s="758"/>
      <x:c r="CK85" s="758"/>
      <x:c r="CL85" s="758"/>
      <x:c r="CM85" s="758"/>
      <x:c r="CN85" s="758"/>
      <x:c r="CO85" s="758"/>
      <x:c r="CP85" s="759"/>
      <x:c r="CQ85" s="758">
        <x:v>1</x:v>
      </x:c>
      <x:c r="CR85" s="759">
        <x:v>10</x:v>
      </x:c>
      <x:c r="CS85" s="758"/>
      <x:c r="CT85" s="758"/>
      <x:c r="CU85" s="758"/>
      <x:c r="CV85" s="758">
        <x:v>1</x:v>
      </x:c>
      <x:c r="CW85" s="758">
        <x:v>1</x:v>
      </x:c>
      <x:c r="CX85" s="758">
        <x:v>1</x:v>
      </x:c>
      <x:c r="CY85" s="631" t="s">
        <x:v>810</x:v>
      </x:c>
      <x:c r="CZ85" s="758"/>
      <x:c r="DA85" s="759"/>
      <x:c r="DB85" s="758"/>
      <x:c r="DC85" s="759"/>
      <x:c r="DD85" s="758"/>
      <x:c r="DE85" s="759"/>
      <x:c r="DF85" s="758"/>
      <x:c r="DG85" s="760"/>
    </x:row>
    <x:row r="86" spans="1:111" s="7" customFormat="1" ht="30" customHeight="1">
      <x:c r="A86" s="631" t="s">
        <x:v>753</x:v>
      </x:c>
      <x:c r="B86" s="761"/>
      <x:c r="C86" s="759"/>
      <x:c r="D86" s="758"/>
      <x:c r="E86" s="759"/>
      <x:c r="F86" s="758"/>
      <x:c r="G86" s="759"/>
      <x:c r="H86" s="758"/>
      <x:c r="I86" s="759"/>
      <x:c r="J86" s="758"/>
      <x:c r="K86" s="758"/>
      <x:c r="L86" s="759"/>
      <x:c r="M86" s="758"/>
      <x:c r="N86" s="758"/>
      <x:c r="O86" s="758"/>
      <x:c r="P86" s="758"/>
      <x:c r="Q86" s="758"/>
      <x:c r="R86" s="759"/>
      <x:c r="S86" s="758">
        <x:v>1</x:v>
      </x:c>
      <x:c r="T86" s="759">
        <x:v>19</x:v>
      </x:c>
      <x:c r="U86" s="758"/>
      <x:c r="V86" s="759"/>
      <x:c r="W86" s="758"/>
      <x:c r="X86" s="758">
        <x:v>5</x:v>
      </x:c>
      <x:c r="Y86" s="758"/>
      <x:c r="Z86" s="758"/>
      <x:c r="AA86" s="758">
        <x:v>1</x:v>
      </x:c>
      <x:c r="AB86" s="758">
        <x:v>1</x:v>
      </x:c>
      <x:c r="AC86" s="758"/>
      <x:c r="AD86" s="758"/>
      <x:c r="AE86" s="758"/>
      <x:c r="AF86" s="758"/>
      <x:c r="AG86" s="758">
        <x:v>1</x:v>
      </x:c>
      <x:c r="AH86" s="758"/>
      <x:c r="AI86" s="758"/>
      <x:c r="AJ86" s="758"/>
      <x:c r="AK86" s="758"/>
      <x:c r="AL86" s="631" t="s">
        <x:v>753</x:v>
      </x:c>
      <x:c r="AM86" s="758"/>
      <x:c r="AN86" s="759"/>
      <x:c r="AO86" s="758"/>
      <x:c r="AP86" s="758"/>
      <x:c r="AQ86" s="758"/>
      <x:c r="AR86" s="759"/>
      <x:c r="AS86" s="758"/>
      <x:c r="AT86" s="759"/>
      <x:c r="AU86" s="758"/>
      <x:c r="AV86" s="758"/>
      <x:c r="AW86" s="758"/>
      <x:c r="AX86" s="758"/>
      <x:c r="AY86" s="758"/>
      <x:c r="AZ86" s="758"/>
      <x:c r="BA86" s="759"/>
      <x:c r="BB86" s="758"/>
      <x:c r="BC86" s="758"/>
      <x:c r="BD86" s="758"/>
      <x:c r="BE86" s="758">
        <x:v>1</x:v>
      </x:c>
      <x:c r="BF86" s="758">
        <x:v>3</x:v>
      </x:c>
      <x:c r="BG86" s="758"/>
      <x:c r="BH86" s="758"/>
      <x:c r="BI86" s="758"/>
      <x:c r="BJ86" s="759"/>
      <x:c r="BK86" s="758"/>
      <x:c r="BL86" s="759"/>
      <x:c r="BM86" s="758"/>
      <x:c r="BN86" s="759"/>
      <x:c r="BO86" s="758"/>
      <x:c r="BP86" s="759"/>
      <x:c r="BQ86" s="758"/>
      <x:c r="BR86" s="758"/>
      <x:c r="BS86" s="758"/>
      <x:c r="BT86" s="758"/>
      <x:c r="BU86" s="758"/>
      <x:c r="BV86" s="631" t="s">
        <x:v>753</x:v>
      </x:c>
      <x:c r="BW86" s="758"/>
      <x:c r="BX86" s="758"/>
      <x:c r="BY86" s="759"/>
      <x:c r="BZ86" s="758"/>
      <x:c r="CA86" s="759"/>
      <x:c r="CB86" s="758"/>
      <x:c r="CC86" s="759"/>
      <x:c r="CD86" s="758"/>
      <x:c r="CE86" s="758"/>
      <x:c r="CF86" s="759"/>
      <x:c r="CG86" s="758"/>
      <x:c r="CH86" s="758"/>
      <x:c r="CI86" s="758"/>
      <x:c r="CJ86" s="758"/>
      <x:c r="CK86" s="758"/>
      <x:c r="CL86" s="758"/>
      <x:c r="CM86" s="758"/>
      <x:c r="CN86" s="758"/>
      <x:c r="CO86" s="758"/>
      <x:c r="CP86" s="759"/>
      <x:c r="CQ86" s="758">
        <x:v>1</x:v>
      </x:c>
      <x:c r="CR86" s="759">
        <x:v>54</x:v>
      </x:c>
      <x:c r="CS86" s="758"/>
      <x:c r="CT86" s="758">
        <x:v>1</x:v>
      </x:c>
      <x:c r="CU86" s="758"/>
      <x:c r="CV86" s="758"/>
      <x:c r="CW86" s="758"/>
      <x:c r="CX86" s="758"/>
      <x:c r="CY86" s="631" t="s">
        <x:v>753</x:v>
      </x:c>
      <x:c r="CZ86" s="758"/>
      <x:c r="DA86" s="759"/>
      <x:c r="DB86" s="758"/>
      <x:c r="DC86" s="759"/>
      <x:c r="DD86" s="758"/>
      <x:c r="DE86" s="759"/>
      <x:c r="DF86" s="758"/>
      <x:c r="DG86" s="760"/>
    </x:row>
    <x:row r="87" spans="1:111" s="7" customFormat="1" ht="30" customHeight="1">
      <x:c r="A87" s="631" t="s">
        <x:v>707</x:v>
      </x:c>
      <x:c r="B87" s="761"/>
      <x:c r="C87" s="759"/>
      <x:c r="D87" s="758"/>
      <x:c r="E87" s="759"/>
      <x:c r="F87" s="758"/>
      <x:c r="G87" s="759"/>
      <x:c r="H87" s="758"/>
      <x:c r="I87" s="759"/>
      <x:c r="J87" s="758"/>
      <x:c r="K87" s="758"/>
      <x:c r="L87" s="759"/>
      <x:c r="M87" s="758"/>
      <x:c r="N87" s="758"/>
      <x:c r="O87" s="758"/>
      <x:c r="P87" s="758"/>
      <x:c r="Q87" s="758"/>
      <x:c r="R87" s="759"/>
      <x:c r="S87" s="758"/>
      <x:c r="T87" s="759"/>
      <x:c r="U87" s="758"/>
      <x:c r="V87" s="759"/>
      <x:c r="W87" s="758"/>
      <x:c r="X87" s="758">
        <x:v>3</x:v>
      </x:c>
      <x:c r="Y87" s="758"/>
      <x:c r="Z87" s="758"/>
      <x:c r="AA87" s="758">
        <x:v>1</x:v>
      </x:c>
      <x:c r="AB87" s="758"/>
      <x:c r="AC87" s="758"/>
      <x:c r="AD87" s="758"/>
      <x:c r="AE87" s="758"/>
      <x:c r="AF87" s="758"/>
      <x:c r="AG87" s="758">
        <x:v>1</x:v>
      </x:c>
      <x:c r="AH87" s="758"/>
      <x:c r="AI87" s="758"/>
      <x:c r="AJ87" s="758"/>
      <x:c r="AK87" s="758"/>
      <x:c r="AL87" s="631" t="s">
        <x:v>707</x:v>
      </x:c>
      <x:c r="AM87" s="758"/>
      <x:c r="AN87" s="759"/>
      <x:c r="AO87" s="758"/>
      <x:c r="AP87" s="758"/>
      <x:c r="AQ87" s="758"/>
      <x:c r="AR87" s="759"/>
      <x:c r="AS87" s="758"/>
      <x:c r="AT87" s="759"/>
      <x:c r="AU87" s="758"/>
      <x:c r="AV87" s="758"/>
      <x:c r="AW87" s="758"/>
      <x:c r="AX87" s="758"/>
      <x:c r="AY87" s="758"/>
      <x:c r="AZ87" s="758"/>
      <x:c r="BA87" s="759"/>
      <x:c r="BB87" s="758"/>
      <x:c r="BC87" s="758"/>
      <x:c r="BD87" s="758"/>
      <x:c r="BE87" s="758">
        <x:v>1</x:v>
      </x:c>
      <x:c r="BF87" s="758">
        <x:v>3</x:v>
      </x:c>
      <x:c r="BG87" s="758"/>
      <x:c r="BH87" s="758"/>
      <x:c r="BI87" s="758"/>
      <x:c r="BJ87" s="759"/>
      <x:c r="BK87" s="758"/>
      <x:c r="BL87" s="759"/>
      <x:c r="BM87" s="758"/>
      <x:c r="BN87" s="759"/>
      <x:c r="BO87" s="758"/>
      <x:c r="BP87" s="759"/>
      <x:c r="BQ87" s="758"/>
      <x:c r="BR87" s="758"/>
      <x:c r="BS87" s="758"/>
      <x:c r="BT87" s="758"/>
      <x:c r="BU87" s="758"/>
      <x:c r="BV87" s="631" t="s">
        <x:v>707</x:v>
      </x:c>
      <x:c r="BW87" s="758"/>
      <x:c r="BX87" s="758"/>
      <x:c r="BY87" s="759"/>
      <x:c r="BZ87" s="758"/>
      <x:c r="CA87" s="759"/>
      <x:c r="CB87" s="758"/>
      <x:c r="CC87" s="759"/>
      <x:c r="CD87" s="758"/>
      <x:c r="CE87" s="758"/>
      <x:c r="CF87" s="759"/>
      <x:c r="CG87" s="758"/>
      <x:c r="CH87" s="758"/>
      <x:c r="CI87" s="758"/>
      <x:c r="CJ87" s="758"/>
      <x:c r="CK87" s="758"/>
      <x:c r="CL87" s="758"/>
      <x:c r="CM87" s="758"/>
      <x:c r="CN87" s="758"/>
      <x:c r="CO87" s="758"/>
      <x:c r="CP87" s="759"/>
      <x:c r="CQ87" s="758">
        <x:v>1</x:v>
      </x:c>
      <x:c r="CR87" s="759">
        <x:v>45</x:v>
      </x:c>
      <x:c r="CS87" s="758">
        <x:v>1</x:v>
      </x:c>
      <x:c r="CT87" s="758">
        <x:v>1</x:v>
      </x:c>
      <x:c r="CU87" s="758"/>
      <x:c r="CV87" s="758"/>
      <x:c r="CW87" s="758"/>
      <x:c r="CX87" s="758"/>
      <x:c r="CY87" s="631" t="s">
        <x:v>707</x:v>
      </x:c>
      <x:c r="CZ87" s="758"/>
      <x:c r="DA87" s="759"/>
      <x:c r="DB87" s="758"/>
      <x:c r="DC87" s="759"/>
      <x:c r="DD87" s="758"/>
      <x:c r="DE87" s="759"/>
      <x:c r="DF87" s="758"/>
      <x:c r="DG87" s="760"/>
    </x:row>
    <x:row r="88" spans="1:111" s="7" customFormat="1" ht="30" customHeight="1">
      <x:c r="A88" s="631" t="s">
        <x:v>1361</x:v>
      </x:c>
      <x:c r="B88" s="761"/>
      <x:c r="C88" s="759"/>
      <x:c r="D88" s="758"/>
      <x:c r="E88" s="759"/>
      <x:c r="F88" s="758"/>
      <x:c r="G88" s="759"/>
      <x:c r="H88" s="758"/>
      <x:c r="I88" s="759"/>
      <x:c r="J88" s="758"/>
      <x:c r="K88" s="758"/>
      <x:c r="L88" s="759"/>
      <x:c r="M88" s="758"/>
      <x:c r="N88" s="758"/>
      <x:c r="O88" s="758">
        <x:v>1</x:v>
      </x:c>
      <x:c r="P88" s="758">
        <x:v>1</x:v>
      </x:c>
      <x:c r="Q88" s="758"/>
      <x:c r="R88" s="759"/>
      <x:c r="S88" s="758">
        <x:v>1</x:v>
      </x:c>
      <x:c r="T88" s="759"/>
      <x:c r="U88" s="758"/>
      <x:c r="V88" s="759"/>
      <x:c r="W88" s="758"/>
      <x:c r="X88" s="758">
        <x:v>3</x:v>
      </x:c>
      <x:c r="Y88" s="758">
        <x:v>4</x:v>
      </x:c>
      <x:c r="Z88" s="758">
        <x:v>7</x:v>
      </x:c>
      <x:c r="AA88" s="758">
        <x:v>1</x:v>
      </x:c>
      <x:c r="AB88" s="758"/>
      <x:c r="AC88" s="758">
        <x:v>1</x:v>
      </x:c>
      <x:c r="AD88" s="758"/>
      <x:c r="AE88" s="758"/>
      <x:c r="AF88" s="758"/>
      <x:c r="AG88" s="758">
        <x:v>1</x:v>
      </x:c>
      <x:c r="AH88" s="758"/>
      <x:c r="AI88" s="758"/>
      <x:c r="AJ88" s="758">
        <x:v>2</x:v>
      </x:c>
      <x:c r="AK88" s="758">
        <x:v>2</x:v>
      </x:c>
      <x:c r="AL88" s="631" t="s">
        <x:v>1361</x:v>
      </x:c>
      <x:c r="AM88" s="758"/>
      <x:c r="AN88" s="759"/>
      <x:c r="AO88" s="758"/>
      <x:c r="AP88" s="758"/>
      <x:c r="AQ88" s="758"/>
      <x:c r="AR88" s="759"/>
      <x:c r="AS88" s="758"/>
      <x:c r="AT88" s="759"/>
      <x:c r="AU88" s="758"/>
      <x:c r="AV88" s="758"/>
      <x:c r="AW88" s="758"/>
      <x:c r="AX88" s="758"/>
      <x:c r="AY88" s="758"/>
      <x:c r="AZ88" s="758"/>
      <x:c r="BA88" s="759"/>
      <x:c r="BB88" s="758"/>
      <x:c r="BC88" s="758"/>
      <x:c r="BD88" s="758"/>
      <x:c r="BE88" s="758">
        <x:v>1</x:v>
      </x:c>
      <x:c r="BF88" s="758">
        <x:v>6</x:v>
      </x:c>
      <x:c r="BG88" s="758"/>
      <x:c r="BH88" s="758"/>
      <x:c r="BI88" s="758"/>
      <x:c r="BJ88" s="759"/>
      <x:c r="BK88" s="758"/>
      <x:c r="BL88" s="759"/>
      <x:c r="BM88" s="758"/>
      <x:c r="BN88" s="759"/>
      <x:c r="BO88" s="758"/>
      <x:c r="BP88" s="759"/>
      <x:c r="BQ88" s="758"/>
      <x:c r="BR88" s="758"/>
      <x:c r="BS88" s="758"/>
      <x:c r="BT88" s="758"/>
      <x:c r="BU88" s="758"/>
      <x:c r="BV88" s="631" t="s">
        <x:v>1361</x:v>
      </x:c>
      <x:c r="BW88" s="758"/>
      <x:c r="BX88" s="758"/>
      <x:c r="BY88" s="759"/>
      <x:c r="BZ88" s="758"/>
      <x:c r="CA88" s="759"/>
      <x:c r="CB88" s="758"/>
      <x:c r="CC88" s="759"/>
      <x:c r="CD88" s="758"/>
      <x:c r="CE88" s="758"/>
      <x:c r="CF88" s="759"/>
      <x:c r="CG88" s="758"/>
      <x:c r="CH88" s="758"/>
      <x:c r="CI88" s="758"/>
      <x:c r="CJ88" s="758">
        <x:v>1</x:v>
      </x:c>
      <x:c r="CK88" s="758"/>
      <x:c r="CL88" s="758"/>
      <x:c r="CM88" s="758"/>
      <x:c r="CN88" s="758"/>
      <x:c r="CO88" s="758"/>
      <x:c r="CP88" s="759"/>
      <x:c r="CQ88" s="758">
        <x:v>1</x:v>
      </x:c>
      <x:c r="CR88" s="759">
        <x:v>54</x:v>
      </x:c>
      <x:c r="CS88" s="758"/>
      <x:c r="CT88" s="758">
        <x:v>1</x:v>
      </x:c>
      <x:c r="CU88" s="758">
        <x:v>1</x:v>
      </x:c>
      <x:c r="CV88" s="758"/>
      <x:c r="CW88" s="758"/>
      <x:c r="CX88" s="758"/>
      <x:c r="CY88" s="631" t="s">
        <x:v>1361</x:v>
      </x:c>
      <x:c r="CZ88" s="758"/>
      <x:c r="DA88" s="759"/>
      <x:c r="DB88" s="758"/>
      <x:c r="DC88" s="759"/>
      <x:c r="DD88" s="758"/>
      <x:c r="DE88" s="759"/>
      <x:c r="DF88" s="758"/>
      <x:c r="DG88" s="760"/>
    </x:row>
    <x:row r="89" spans="1:111" s="7" customFormat="1" ht="30" customHeight="1">
      <x:c r="A89" s="631" t="s">
        <x:v>1499</x:v>
      </x:c>
      <x:c r="B89" s="761"/>
      <x:c r="C89" s="759"/>
      <x:c r="D89" s="758"/>
      <x:c r="E89" s="759"/>
      <x:c r="F89" s="758"/>
      <x:c r="G89" s="759"/>
      <x:c r="H89" s="758"/>
      <x:c r="I89" s="759"/>
      <x:c r="J89" s="758"/>
      <x:c r="K89" s="758"/>
      <x:c r="L89" s="759"/>
      <x:c r="M89" s="758"/>
      <x:c r="N89" s="758"/>
      <x:c r="O89" s="758"/>
      <x:c r="P89" s="758"/>
      <x:c r="Q89" s="758"/>
      <x:c r="R89" s="759"/>
      <x:c r="S89" s="758"/>
      <x:c r="T89" s="759"/>
      <x:c r="U89" s="758"/>
      <x:c r="V89" s="759"/>
      <x:c r="W89" s="758"/>
      <x:c r="X89" s="758">
        <x:v>2</x:v>
      </x:c>
      <x:c r="Y89" s="758"/>
      <x:c r="Z89" s="758"/>
      <x:c r="AA89" s="758"/>
      <x:c r="AB89" s="758"/>
      <x:c r="AC89" s="758"/>
      <x:c r="AD89" s="758"/>
      <x:c r="AE89" s="758"/>
      <x:c r="AF89" s="758"/>
      <x:c r="AG89" s="758">
        <x:v>1</x:v>
      </x:c>
      <x:c r="AH89" s="758"/>
      <x:c r="AI89" s="758"/>
      <x:c r="AJ89" s="758">
        <x:v>3</x:v>
      </x:c>
      <x:c r="AK89" s="758">
        <x:v>3</x:v>
      </x:c>
      <x:c r="AL89" s="631" t="s">
        <x:v>1499</x:v>
      </x:c>
      <x:c r="AM89" s="758"/>
      <x:c r="AN89" s="759"/>
      <x:c r="AO89" s="758"/>
      <x:c r="AP89" s="758"/>
      <x:c r="AQ89" s="758"/>
      <x:c r="AR89" s="759"/>
      <x:c r="AS89" s="758"/>
      <x:c r="AT89" s="759"/>
      <x:c r="AU89" s="758"/>
      <x:c r="AV89" s="758"/>
      <x:c r="AW89" s="758"/>
      <x:c r="AX89" s="758"/>
      <x:c r="AY89" s="758"/>
      <x:c r="AZ89" s="758"/>
      <x:c r="BA89" s="759"/>
      <x:c r="BB89" s="758"/>
      <x:c r="BC89" s="758"/>
      <x:c r="BD89" s="758"/>
      <x:c r="BE89" s="758">
        <x:v>1</x:v>
      </x:c>
      <x:c r="BF89" s="758">
        <x:v>1</x:v>
      </x:c>
      <x:c r="BG89" s="758"/>
      <x:c r="BH89" s="758"/>
      <x:c r="BI89" s="758"/>
      <x:c r="BJ89" s="759"/>
      <x:c r="BK89" s="758"/>
      <x:c r="BL89" s="759"/>
      <x:c r="BM89" s="758"/>
      <x:c r="BN89" s="759"/>
      <x:c r="BO89" s="758"/>
      <x:c r="BP89" s="759"/>
      <x:c r="BQ89" s="758"/>
      <x:c r="BR89" s="758"/>
      <x:c r="BS89" s="758"/>
      <x:c r="BT89" s="758"/>
      <x:c r="BU89" s="758"/>
      <x:c r="BV89" s="631" t="s">
        <x:v>1499</x:v>
      </x:c>
      <x:c r="BW89" s="758"/>
      <x:c r="BX89" s="758"/>
      <x:c r="BY89" s="759"/>
      <x:c r="BZ89" s="758"/>
      <x:c r="CA89" s="759"/>
      <x:c r="CB89" s="758"/>
      <x:c r="CC89" s="759"/>
      <x:c r="CD89" s="758"/>
      <x:c r="CE89" s="758"/>
      <x:c r="CF89" s="759"/>
      <x:c r="CG89" s="758"/>
      <x:c r="CH89" s="758"/>
      <x:c r="CI89" s="758"/>
      <x:c r="CJ89" s="758"/>
      <x:c r="CK89" s="758"/>
      <x:c r="CL89" s="758"/>
      <x:c r="CM89" s="758"/>
      <x:c r="CN89" s="758"/>
      <x:c r="CO89" s="758"/>
      <x:c r="CP89" s="759"/>
      <x:c r="CQ89" s="758">
        <x:v>1</x:v>
      </x:c>
      <x:c r="CR89" s="759">
        <x:v>43.200000000000003</x:v>
      </x:c>
      <x:c r="CS89" s="758"/>
      <x:c r="CT89" s="758">
        <x:v>1</x:v>
      </x:c>
      <x:c r="CU89" s="758"/>
      <x:c r="CV89" s="758">
        <x:v>1</x:v>
      </x:c>
      <x:c r="CW89" s="758"/>
      <x:c r="CX89" s="758"/>
      <x:c r="CY89" s="631" t="s">
        <x:v>1499</x:v>
      </x:c>
      <x:c r="CZ89" s="758"/>
      <x:c r="DA89" s="759"/>
      <x:c r="DB89" s="758"/>
      <x:c r="DC89" s="759"/>
      <x:c r="DD89" s="758"/>
      <x:c r="DE89" s="759"/>
      <x:c r="DF89" s="758"/>
      <x:c r="DG89" s="760"/>
    </x:row>
    <x:row r="90" spans="1:111" s="7" customFormat="1" ht="30" customHeight="1">
      <x:c r="A90" s="631" t="s">
        <x:v>694</x:v>
      </x:c>
      <x:c r="B90" s="761"/>
      <x:c r="C90" s="759"/>
      <x:c r="D90" s="758"/>
      <x:c r="E90" s="759"/>
      <x:c r="F90" s="758"/>
      <x:c r="G90" s="759"/>
      <x:c r="H90" s="758"/>
      <x:c r="I90" s="759"/>
      <x:c r="J90" s="758"/>
      <x:c r="K90" s="758"/>
      <x:c r="L90" s="759"/>
      <x:c r="M90" s="758"/>
      <x:c r="N90" s="758"/>
      <x:c r="O90" s="758"/>
      <x:c r="P90" s="758"/>
      <x:c r="Q90" s="758"/>
      <x:c r="R90" s="759"/>
      <x:c r="S90" s="758">
        <x:v>2</x:v>
      </x:c>
      <x:c r="T90" s="759">
        <x:v>26</x:v>
      </x:c>
      <x:c r="U90" s="758"/>
      <x:c r="V90" s="759"/>
      <x:c r="W90" s="758"/>
      <x:c r="X90" s="758">
        <x:v>3</x:v>
      </x:c>
      <x:c r="Y90" s="758"/>
      <x:c r="Z90" s="758"/>
      <x:c r="AA90" s="758"/>
      <x:c r="AB90" s="758"/>
      <x:c r="AC90" s="758"/>
      <x:c r="AD90" s="758"/>
      <x:c r="AE90" s="758"/>
      <x:c r="AF90" s="758"/>
      <x:c r="AG90" s="758">
        <x:v>1</x:v>
      </x:c>
      <x:c r="AH90" s="758"/>
      <x:c r="AI90" s="758"/>
      <x:c r="AJ90" s="758"/>
      <x:c r="AK90" s="758"/>
      <x:c r="AL90" s="631" t="s">
        <x:v>694</x:v>
      </x:c>
      <x:c r="AM90" s="758"/>
      <x:c r="AN90" s="759"/>
      <x:c r="AO90" s="758"/>
      <x:c r="AP90" s="758"/>
      <x:c r="AQ90" s="758"/>
      <x:c r="AR90" s="759"/>
      <x:c r="AS90" s="758"/>
      <x:c r="AT90" s="759"/>
      <x:c r="AU90" s="758"/>
      <x:c r="AV90" s="758"/>
      <x:c r="AW90" s="758"/>
      <x:c r="AX90" s="758"/>
      <x:c r="AY90" s="758"/>
      <x:c r="AZ90" s="758"/>
      <x:c r="BA90" s="759"/>
      <x:c r="BB90" s="758"/>
      <x:c r="BC90" s="758"/>
      <x:c r="BD90" s="758"/>
      <x:c r="BE90" s="758">
        <x:v>1</x:v>
      </x:c>
      <x:c r="BF90" s="758">
        <x:v>1</x:v>
      </x:c>
      <x:c r="BG90" s="758"/>
      <x:c r="BH90" s="758"/>
      <x:c r="BI90" s="758"/>
      <x:c r="BJ90" s="759"/>
      <x:c r="BK90" s="758"/>
      <x:c r="BL90" s="759"/>
      <x:c r="BM90" s="758"/>
      <x:c r="BN90" s="759"/>
      <x:c r="BO90" s="758"/>
      <x:c r="BP90" s="759"/>
      <x:c r="BQ90" s="758"/>
      <x:c r="BR90" s="758"/>
      <x:c r="BS90" s="758"/>
      <x:c r="BT90" s="758"/>
      <x:c r="BU90" s="758"/>
      <x:c r="BV90" s="631" t="s">
        <x:v>694</x:v>
      </x:c>
      <x:c r="BW90" s="758"/>
      <x:c r="BX90" s="758"/>
      <x:c r="BY90" s="759"/>
      <x:c r="BZ90" s="758"/>
      <x:c r="CA90" s="759"/>
      <x:c r="CB90" s="758"/>
      <x:c r="CC90" s="759"/>
      <x:c r="CD90" s="758"/>
      <x:c r="CE90" s="758"/>
      <x:c r="CF90" s="759"/>
      <x:c r="CG90" s="758"/>
      <x:c r="CH90" s="758"/>
      <x:c r="CI90" s="758"/>
      <x:c r="CJ90" s="758"/>
      <x:c r="CK90" s="758"/>
      <x:c r="CL90" s="758"/>
      <x:c r="CM90" s="758"/>
      <x:c r="CN90" s="758"/>
      <x:c r="CO90" s="758"/>
      <x:c r="CP90" s="759"/>
      <x:c r="CQ90" s="758"/>
      <x:c r="CR90" s="759"/>
      <x:c r="CS90" s="758"/>
      <x:c r="CT90" s="758"/>
      <x:c r="CU90" s="758"/>
      <x:c r="CV90" s="758">
        <x:v>2</x:v>
      </x:c>
      <x:c r="CW90" s="758"/>
      <x:c r="CX90" s="758"/>
      <x:c r="CY90" s="631" t="s">
        <x:v>694</x:v>
      </x:c>
      <x:c r="CZ90" s="758"/>
      <x:c r="DA90" s="759"/>
      <x:c r="DB90" s="758"/>
      <x:c r="DC90" s="759"/>
      <x:c r="DD90" s="758"/>
      <x:c r="DE90" s="759"/>
      <x:c r="DF90" s="758"/>
      <x:c r="DG90" s="760"/>
    </x:row>
    <x:row r="91" spans="1:111" s="7" customFormat="1" ht="30" customHeight="1">
      <x:c r="A91" s="631" t="s">
        <x:v>1485</x:v>
      </x:c>
      <x:c r="B91" s="761"/>
      <x:c r="C91" s="759"/>
      <x:c r="D91" s="758"/>
      <x:c r="E91" s="759"/>
      <x:c r="F91" s="758"/>
      <x:c r="G91" s="759"/>
      <x:c r="H91" s="758"/>
      <x:c r="I91" s="759"/>
      <x:c r="J91" s="758"/>
      <x:c r="K91" s="758"/>
      <x:c r="L91" s="759"/>
      <x:c r="M91" s="758"/>
      <x:c r="N91" s="758"/>
      <x:c r="O91" s="758"/>
      <x:c r="P91" s="758"/>
      <x:c r="Q91" s="758"/>
      <x:c r="R91" s="759"/>
      <x:c r="S91" s="758"/>
      <x:c r="T91" s="759"/>
      <x:c r="U91" s="758"/>
      <x:c r="V91" s="759"/>
      <x:c r="W91" s="758"/>
      <x:c r="X91" s="758"/>
      <x:c r="Y91" s="758"/>
      <x:c r="Z91" s="758"/>
      <x:c r="AA91" s="758"/>
      <x:c r="AB91" s="758"/>
      <x:c r="AC91" s="758"/>
      <x:c r="AD91" s="758"/>
      <x:c r="AE91" s="758"/>
      <x:c r="AF91" s="758"/>
      <x:c r="AG91" s="758"/>
      <x:c r="AH91" s="758"/>
      <x:c r="AI91" s="758"/>
      <x:c r="AJ91" s="758"/>
      <x:c r="AK91" s="758"/>
      <x:c r="AL91" s="631" t="s">
        <x:v>1485</x:v>
      </x:c>
      <x:c r="AM91" s="758"/>
      <x:c r="AN91" s="759"/>
      <x:c r="AO91" s="758"/>
      <x:c r="AP91" s="758"/>
      <x:c r="AQ91" s="758"/>
      <x:c r="AR91" s="759"/>
      <x:c r="AS91" s="758"/>
      <x:c r="AT91" s="759"/>
      <x:c r="AU91" s="758"/>
      <x:c r="AV91" s="758"/>
      <x:c r="AW91" s="758"/>
      <x:c r="AX91" s="758"/>
      <x:c r="AY91" s="758"/>
      <x:c r="AZ91" s="758"/>
      <x:c r="BA91" s="759"/>
      <x:c r="BB91" s="758"/>
      <x:c r="BC91" s="758"/>
      <x:c r="BD91" s="758"/>
      <x:c r="BE91" s="758"/>
      <x:c r="BF91" s="758"/>
      <x:c r="BG91" s="758"/>
      <x:c r="BH91" s="758"/>
      <x:c r="BI91" s="758"/>
      <x:c r="BJ91" s="759"/>
      <x:c r="BK91" s="758"/>
      <x:c r="BL91" s="759"/>
      <x:c r="BM91" s="758"/>
      <x:c r="BN91" s="759"/>
      <x:c r="BO91" s="758"/>
      <x:c r="BP91" s="759"/>
      <x:c r="BQ91" s="758"/>
      <x:c r="BR91" s="758"/>
      <x:c r="BS91" s="758"/>
      <x:c r="BT91" s="758"/>
      <x:c r="BU91" s="758"/>
      <x:c r="BV91" s="631" t="s">
        <x:v>1485</x:v>
      </x:c>
      <x:c r="BW91" s="758"/>
      <x:c r="BX91" s="758"/>
      <x:c r="BY91" s="759"/>
      <x:c r="BZ91" s="758"/>
      <x:c r="CA91" s="759"/>
      <x:c r="CB91" s="758"/>
      <x:c r="CC91" s="759"/>
      <x:c r="CD91" s="758"/>
      <x:c r="CE91" s="758"/>
      <x:c r="CF91" s="759"/>
      <x:c r="CG91" s="758"/>
      <x:c r="CH91" s="758"/>
      <x:c r="CI91" s="758"/>
      <x:c r="CJ91" s="758"/>
      <x:c r="CK91" s="758"/>
      <x:c r="CL91" s="758"/>
      <x:c r="CM91" s="758"/>
      <x:c r="CN91" s="758"/>
      <x:c r="CO91" s="758"/>
      <x:c r="CP91" s="759"/>
      <x:c r="CQ91" s="758"/>
      <x:c r="CR91" s="759"/>
      <x:c r="CS91" s="758"/>
      <x:c r="CT91" s="758"/>
      <x:c r="CU91" s="758"/>
      <x:c r="CV91" s="758"/>
      <x:c r="CW91" s="758"/>
      <x:c r="CX91" s="758"/>
      <x:c r="CY91" s="631" t="s">
        <x:v>1485</x:v>
      </x:c>
      <x:c r="CZ91" s="758"/>
      <x:c r="DA91" s="759"/>
      <x:c r="DB91" s="758"/>
      <x:c r="DC91" s="759"/>
      <x:c r="DD91" s="758"/>
      <x:c r="DE91" s="759"/>
      <x:c r="DF91" s="758"/>
      <x:c r="DG91" s="760"/>
    </x:row>
    <x:row r="92" spans="1:111" s="7" customFormat="1" ht="30" customHeight="1">
      <x:c r="A92" s="631" t="s">
        <x:v>863</x:v>
      </x:c>
      <x:c r="B92" s="761"/>
      <x:c r="C92" s="759"/>
      <x:c r="D92" s="758"/>
      <x:c r="E92" s="759"/>
      <x:c r="F92" s="758"/>
      <x:c r="G92" s="759"/>
      <x:c r="H92" s="758"/>
      <x:c r="I92" s="759"/>
      <x:c r="J92" s="758"/>
      <x:c r="K92" s="758"/>
      <x:c r="L92" s="759"/>
      <x:c r="M92" s="758"/>
      <x:c r="N92" s="758"/>
      <x:c r="O92" s="758"/>
      <x:c r="P92" s="758"/>
      <x:c r="Q92" s="758"/>
      <x:c r="R92" s="759"/>
      <x:c r="S92" s="758"/>
      <x:c r="T92" s="759"/>
      <x:c r="U92" s="758"/>
      <x:c r="V92" s="759"/>
      <x:c r="W92" s="758"/>
      <x:c r="X92" s="758"/>
      <x:c r="Y92" s="758"/>
      <x:c r="Z92" s="758"/>
      <x:c r="AA92" s="758"/>
      <x:c r="AB92" s="758"/>
      <x:c r="AC92" s="758"/>
      <x:c r="AD92" s="758"/>
      <x:c r="AE92" s="758"/>
      <x:c r="AF92" s="758"/>
      <x:c r="AG92" s="758"/>
      <x:c r="AH92" s="758"/>
      <x:c r="AI92" s="758"/>
      <x:c r="AJ92" s="758"/>
      <x:c r="AK92" s="758"/>
      <x:c r="AL92" s="631" t="s">
        <x:v>863</x:v>
      </x:c>
      <x:c r="AM92" s="758"/>
      <x:c r="AN92" s="759"/>
      <x:c r="AO92" s="758"/>
      <x:c r="AP92" s="758"/>
      <x:c r="AQ92" s="758"/>
      <x:c r="AR92" s="759"/>
      <x:c r="AS92" s="758"/>
      <x:c r="AT92" s="759"/>
      <x:c r="AU92" s="758"/>
      <x:c r="AV92" s="758"/>
      <x:c r="AW92" s="758"/>
      <x:c r="AX92" s="758"/>
      <x:c r="AY92" s="758"/>
      <x:c r="AZ92" s="758"/>
      <x:c r="BA92" s="759"/>
      <x:c r="BB92" s="758"/>
      <x:c r="BC92" s="758"/>
      <x:c r="BD92" s="758"/>
      <x:c r="BE92" s="758"/>
      <x:c r="BF92" s="758"/>
      <x:c r="BG92" s="758"/>
      <x:c r="BH92" s="758"/>
      <x:c r="BI92" s="758"/>
      <x:c r="BJ92" s="759"/>
      <x:c r="BK92" s="758"/>
      <x:c r="BL92" s="759"/>
      <x:c r="BM92" s="758"/>
      <x:c r="BN92" s="759"/>
      <x:c r="BO92" s="758"/>
      <x:c r="BP92" s="759"/>
      <x:c r="BQ92" s="758"/>
      <x:c r="BR92" s="758"/>
      <x:c r="BS92" s="758"/>
      <x:c r="BT92" s="758"/>
      <x:c r="BU92" s="758"/>
      <x:c r="BV92" s="631" t="s">
        <x:v>863</x:v>
      </x:c>
      <x:c r="BW92" s="758"/>
      <x:c r="BX92" s="758"/>
      <x:c r="BY92" s="759"/>
      <x:c r="BZ92" s="758"/>
      <x:c r="CA92" s="759"/>
      <x:c r="CB92" s="758"/>
      <x:c r="CC92" s="759"/>
      <x:c r="CD92" s="758"/>
      <x:c r="CE92" s="758"/>
      <x:c r="CF92" s="759"/>
      <x:c r="CG92" s="758"/>
      <x:c r="CH92" s="758"/>
      <x:c r="CI92" s="758"/>
      <x:c r="CJ92" s="758"/>
      <x:c r="CK92" s="758"/>
      <x:c r="CL92" s="758"/>
      <x:c r="CM92" s="758"/>
      <x:c r="CN92" s="758"/>
      <x:c r="CO92" s="758"/>
      <x:c r="CP92" s="759"/>
      <x:c r="CQ92" s="758"/>
      <x:c r="CR92" s="759"/>
      <x:c r="CS92" s="758"/>
      <x:c r="CT92" s="758"/>
      <x:c r="CU92" s="758"/>
      <x:c r="CV92" s="758"/>
      <x:c r="CW92" s="758"/>
      <x:c r="CX92" s="758"/>
      <x:c r="CY92" s="631" t="s">
        <x:v>863</x:v>
      </x:c>
      <x:c r="CZ92" s="758"/>
      <x:c r="DA92" s="759"/>
      <x:c r="DB92" s="758"/>
      <x:c r="DC92" s="759"/>
      <x:c r="DD92" s="758"/>
      <x:c r="DE92" s="759"/>
      <x:c r="DF92" s="758"/>
      <x:c r="DG92" s="760"/>
    </x:row>
    <x:row r="93" spans="1:111" s="7" customFormat="1" ht="30" customHeight="1">
      <x:c r="A93" s="288" t="s">
        <x:v>677</x:v>
      </x:c>
      <x:c r="B93" s="297">
        <x:f t="shared" ref="B93:AK93" si="29">SUM(B94:B98)</x:f>
        <x:v>0</x:v>
      </x:c>
      <x:c r="C93" s="298">
        <x:f t="shared" si="29"/>
        <x:v>0</x:v>
      </x:c>
      <x:c r="D93" s="299">
        <x:f t="shared" si="29"/>
        <x:v>0</x:v>
      </x:c>
      <x:c r="E93" s="298">
        <x:f t="shared" si="29"/>
        <x:v>0</x:v>
      </x:c>
      <x:c r="F93" s="299">
        <x:f t="shared" si="29"/>
        <x:v>0</x:v>
      </x:c>
      <x:c r="G93" s="298">
        <x:f t="shared" si="29"/>
        <x:v>0</x:v>
      </x:c>
      <x:c r="H93" s="299">
        <x:f t="shared" si="29"/>
        <x:v>0</x:v>
      </x:c>
      <x:c r="I93" s="298">
        <x:f t="shared" si="29"/>
        <x:v>0</x:v>
      </x:c>
      <x:c r="J93" s="299">
        <x:f t="shared" si="29"/>
        <x:v>0</x:v>
      </x:c>
      <x:c r="K93" s="299">
        <x:f t="shared" si="29"/>
        <x:v>0</x:v>
      </x:c>
      <x:c r="L93" s="298">
        <x:f t="shared" si="29"/>
        <x:v>0</x:v>
      </x:c>
      <x:c r="M93" s="299">
        <x:f t="shared" si="29"/>
        <x:v>0</x:v>
      </x:c>
      <x:c r="N93" s="299">
        <x:f t="shared" si="29"/>
        <x:v>0</x:v>
      </x:c>
      <x:c r="O93" s="299">
        <x:f t="shared" si="29"/>
        <x:v>0</x:v>
      </x:c>
      <x:c r="P93" s="299">
        <x:f t="shared" si="29"/>
        <x:v>0</x:v>
      </x:c>
      <x:c r="Q93" s="299">
        <x:f t="shared" si="29"/>
        <x:v>0</x:v>
      </x:c>
      <x:c r="R93" s="298">
        <x:f t="shared" si="29"/>
        <x:v>0</x:v>
      </x:c>
      <x:c r="S93" s="299">
        <x:f t="shared" si="29"/>
        <x:v>0</x:v>
      </x:c>
      <x:c r="T93" s="298">
        <x:f t="shared" si="29"/>
        <x:v>0</x:v>
      </x:c>
      <x:c r="U93" s="299">
        <x:f t="shared" si="29"/>
        <x:v>0</x:v>
      </x:c>
      <x:c r="V93" s="298">
        <x:f t="shared" si="29"/>
        <x:v>0</x:v>
      </x:c>
      <x:c r="W93" s="299">
        <x:f t="shared" si="29"/>
        <x:v>0</x:v>
      </x:c>
      <x:c r="X93" s="299">
        <x:f t="shared" si="29"/>
        <x:v>0</x:v>
      </x:c>
      <x:c r="Y93" s="299">
        <x:f t="shared" si="29"/>
        <x:v>0</x:v>
      </x:c>
      <x:c r="Z93" s="299">
        <x:f t="shared" si="29"/>
        <x:v>0</x:v>
      </x:c>
      <x:c r="AA93" s="299">
        <x:f t="shared" si="29"/>
        <x:v>0</x:v>
      </x:c>
      <x:c r="AB93" s="299">
        <x:f t="shared" si="29"/>
        <x:v>0</x:v>
      </x:c>
      <x:c r="AC93" s="299">
        <x:f t="shared" si="29"/>
        <x:v>0</x:v>
      </x:c>
      <x:c r="AD93" s="299">
        <x:f t="shared" si="29"/>
        <x:v>0</x:v>
      </x:c>
      <x:c r="AE93" s="299">
        <x:f t="shared" si="29"/>
        <x:v>0</x:v>
      </x:c>
      <x:c r="AF93" s="299">
        <x:f t="shared" si="29"/>
        <x:v>0</x:v>
      </x:c>
      <x:c r="AG93" s="299">
        <x:f t="shared" si="29"/>
        <x:v>0</x:v>
      </x:c>
      <x:c r="AH93" s="299">
        <x:f t="shared" si="29"/>
        <x:v>0</x:v>
      </x:c>
      <x:c r="AI93" s="299">
        <x:f t="shared" si="29"/>
        <x:v>0</x:v>
      </x:c>
      <x:c r="AJ93" s="299">
        <x:f t="shared" si="29"/>
        <x:v>0</x:v>
      </x:c>
      <x:c r="AK93" s="299">
        <x:f t="shared" si="29"/>
        <x:v>0</x:v>
      </x:c>
      <x:c r="AL93" s="288" t="s">
        <x:v>677</x:v>
      </x:c>
      <x:c r="AM93" s="299">
        <x:f t="shared" ref="AM93:BU93" si="30">SUM(AM94:AM98)</x:f>
        <x:v>0</x:v>
      </x:c>
      <x:c r="AN93" s="298">
        <x:f t="shared" si="30"/>
        <x:v>0</x:v>
      </x:c>
      <x:c r="AO93" s="299">
        <x:f t="shared" si="30"/>
        <x:v>0</x:v>
      </x:c>
      <x:c r="AP93" s="299">
        <x:f t="shared" si="30"/>
        <x:v>0</x:v>
      </x:c>
      <x:c r="AQ93" s="299">
        <x:f t="shared" si="30"/>
        <x:v>0</x:v>
      </x:c>
      <x:c r="AR93" s="298">
        <x:f t="shared" si="30"/>
        <x:v>0</x:v>
      </x:c>
      <x:c r="AS93" s="299">
        <x:f t="shared" si="30"/>
        <x:v>0</x:v>
      </x:c>
      <x:c r="AT93" s="298">
        <x:f t="shared" si="30"/>
        <x:v>0</x:v>
      </x:c>
      <x:c r="AU93" s="299">
        <x:f t="shared" si="30"/>
        <x:v>0</x:v>
      </x:c>
      <x:c r="AV93" s="299">
        <x:f t="shared" si="30"/>
        <x:v>0</x:v>
      </x:c>
      <x:c r="AW93" s="299">
        <x:f t="shared" si="30"/>
        <x:v>0</x:v>
      </x:c>
      <x:c r="AX93" s="299">
        <x:f t="shared" si="30"/>
        <x:v>0</x:v>
      </x:c>
      <x:c r="AY93" s="299">
        <x:f t="shared" si="30"/>
        <x:v>0</x:v>
      </x:c>
      <x:c r="AZ93" s="299">
        <x:f t="shared" si="30"/>
        <x:v>0</x:v>
      </x:c>
      <x:c r="BA93" s="298">
        <x:f t="shared" si="30"/>
        <x:v>0</x:v>
      </x:c>
      <x:c r="BB93" s="299">
        <x:f t="shared" si="30"/>
        <x:v>0</x:v>
      </x:c>
      <x:c r="BC93" s="299">
        <x:f t="shared" si="30"/>
        <x:v>0</x:v>
      </x:c>
      <x:c r="BD93" s="299">
        <x:f t="shared" si="30"/>
        <x:v>0</x:v>
      </x:c>
      <x:c r="BE93" s="299">
        <x:f t="shared" si="30"/>
        <x:v>0</x:v>
      </x:c>
      <x:c r="BF93" s="299">
        <x:f t="shared" si="30"/>
        <x:v>0</x:v>
      </x:c>
      <x:c r="BG93" s="299">
        <x:f t="shared" si="30"/>
        <x:v>0</x:v>
      </x:c>
      <x:c r="BH93" s="299">
        <x:f t="shared" si="30"/>
        <x:v>0</x:v>
      </x:c>
      <x:c r="BI93" s="299">
        <x:f t="shared" si="30"/>
        <x:v>0</x:v>
      </x:c>
      <x:c r="BJ93" s="298">
        <x:f t="shared" si="30"/>
        <x:v>0</x:v>
      </x:c>
      <x:c r="BK93" s="299">
        <x:f t="shared" si="30"/>
        <x:v>0</x:v>
      </x:c>
      <x:c r="BL93" s="298">
        <x:f t="shared" si="30"/>
        <x:v>0</x:v>
      </x:c>
      <x:c r="BM93" s="299">
        <x:f t="shared" si="30"/>
        <x:v>0</x:v>
      </x:c>
      <x:c r="BN93" s="298">
        <x:f t="shared" si="30"/>
        <x:v>0</x:v>
      </x:c>
      <x:c r="BO93" s="299">
        <x:f t="shared" si="30"/>
        <x:v>0</x:v>
      </x:c>
      <x:c r="BP93" s="298">
        <x:f t="shared" si="30"/>
        <x:v>0</x:v>
      </x:c>
      <x:c r="BQ93" s="299">
        <x:f t="shared" si="30"/>
        <x:v>0</x:v>
      </x:c>
      <x:c r="BR93" s="299">
        <x:f t="shared" si="30"/>
        <x:v>0</x:v>
      </x:c>
      <x:c r="BS93" s="299">
        <x:f t="shared" si="30"/>
        <x:v>0</x:v>
      </x:c>
      <x:c r="BT93" s="299">
        <x:f t="shared" si="30"/>
        <x:v>0</x:v>
      </x:c>
      <x:c r="BU93" s="299">
        <x:f t="shared" si="30"/>
        <x:v>0</x:v>
      </x:c>
      <x:c r="BV93" s="288" t="s">
        <x:v>677</x:v>
      </x:c>
      <x:c r="BW93" s="299">
        <x:f t="shared" ref="BW93:CX93" si="31">SUM(BW94:BW98)</x:f>
        <x:v>0</x:v>
      </x:c>
      <x:c r="BX93" s="299">
        <x:f t="shared" si="31"/>
        <x:v>0</x:v>
      </x:c>
      <x:c r="BY93" s="298">
        <x:f t="shared" si="31"/>
        <x:v>0</x:v>
      </x:c>
      <x:c r="BZ93" s="299">
        <x:f t="shared" si="31"/>
        <x:v>0</x:v>
      </x:c>
      <x:c r="CA93" s="298">
        <x:f t="shared" si="31"/>
        <x:v>0</x:v>
      </x:c>
      <x:c r="CB93" s="299">
        <x:f t="shared" si="31"/>
        <x:v>0</x:v>
      </x:c>
      <x:c r="CC93" s="298">
        <x:f t="shared" si="31"/>
        <x:v>0</x:v>
      </x:c>
      <x:c r="CD93" s="299">
        <x:f t="shared" si="31"/>
        <x:v>0</x:v>
      </x:c>
      <x:c r="CE93" s="299">
        <x:f t="shared" si="31"/>
        <x:v>0</x:v>
      </x:c>
      <x:c r="CF93" s="298">
        <x:f t="shared" si="31"/>
        <x:v>0</x:v>
      </x:c>
      <x:c r="CG93" s="299">
        <x:f t="shared" si="31"/>
        <x:v>0</x:v>
      </x:c>
      <x:c r="CH93" s="299">
        <x:f t="shared" si="31"/>
        <x:v>0</x:v>
      </x:c>
      <x:c r="CI93" s="299">
        <x:f t="shared" si="31"/>
        <x:v>0</x:v>
      </x:c>
      <x:c r="CJ93" s="299">
        <x:f t="shared" si="31"/>
        <x:v>0</x:v>
      </x:c>
      <x:c r="CK93" s="299">
        <x:f t="shared" si="31"/>
        <x:v>0</x:v>
      </x:c>
      <x:c r="CL93" s="299">
        <x:f t="shared" si="31"/>
        <x:v>0</x:v>
      </x:c>
      <x:c r="CM93" s="299">
        <x:f t="shared" si="31"/>
        <x:v>0</x:v>
      </x:c>
      <x:c r="CN93" s="299">
        <x:f t="shared" si="31"/>
        <x:v>0</x:v>
      </x:c>
      <x:c r="CO93" s="299">
        <x:f t="shared" si="31"/>
        <x:v>0</x:v>
      </x:c>
      <x:c r="CP93" s="298">
        <x:f t="shared" si="31"/>
        <x:v>0</x:v>
      </x:c>
      <x:c r="CQ93" s="299">
        <x:f t="shared" si="31"/>
        <x:v>0</x:v>
      </x:c>
      <x:c r="CR93" s="298">
        <x:f t="shared" si="31"/>
        <x:v>0</x:v>
      </x:c>
      <x:c r="CS93" s="299">
        <x:f t="shared" si="31"/>
        <x:v>0</x:v>
      </x:c>
      <x:c r="CT93" s="299">
        <x:f t="shared" si="31"/>
        <x:v>0</x:v>
      </x:c>
      <x:c r="CU93" s="299">
        <x:f t="shared" si="31"/>
        <x:v>0</x:v>
      </x:c>
      <x:c r="CV93" s="299">
        <x:f t="shared" si="31"/>
        <x:v>0</x:v>
      </x:c>
      <x:c r="CW93" s="299">
        <x:f t="shared" si="31"/>
        <x:v>0</x:v>
      </x:c>
      <x:c r="CX93" s="299">
        <x:f t="shared" si="31"/>
        <x:v>0</x:v>
      </x:c>
      <x:c r="CY93" s="288" t="s">
        <x:v>677</x:v>
      </x:c>
      <x:c r="CZ93" s="299">
        <x:f t="shared" ref="CZ93:DG93" si="32">SUM(CZ94:CZ98)</x:f>
        <x:v>0</x:v>
      </x:c>
      <x:c r="DA93" s="298">
        <x:f t="shared" si="32"/>
        <x:v>0</x:v>
      </x:c>
      <x:c r="DB93" s="299">
        <x:f t="shared" si="32"/>
        <x:v>0</x:v>
      </x:c>
      <x:c r="DC93" s="298">
        <x:f t="shared" si="32"/>
        <x:v>0</x:v>
      </x:c>
      <x:c r="DD93" s="299">
        <x:f t="shared" si="32"/>
        <x:v>0</x:v>
      </x:c>
      <x:c r="DE93" s="298">
        <x:f t="shared" si="32"/>
        <x:v>0</x:v>
      </x:c>
      <x:c r="DF93" s="299">
        <x:f t="shared" si="32"/>
        <x:v>0</x:v>
      </x:c>
      <x:c r="DG93" s="300">
        <x:f t="shared" si="32"/>
        <x:v>0</x:v>
      </x:c>
    </x:row>
    <x:row r="94" spans="1:111" s="7" customFormat="1" ht="30" customHeight="1">
      <x:c r="A94" s="631" t="s">
        <x:v>1118</x:v>
      </x:c>
      <x:c r="B94" s="761"/>
      <x:c r="C94" s="759"/>
      <x:c r="D94" s="758"/>
      <x:c r="E94" s="759"/>
      <x:c r="F94" s="758"/>
      <x:c r="G94" s="759"/>
      <x:c r="H94" s="758"/>
      <x:c r="I94" s="759"/>
      <x:c r="J94" s="758"/>
      <x:c r="K94" s="758"/>
      <x:c r="L94" s="759"/>
      <x:c r="M94" s="758"/>
      <x:c r="N94" s="758"/>
      <x:c r="O94" s="758"/>
      <x:c r="P94" s="758"/>
      <x:c r="Q94" s="758"/>
      <x:c r="R94" s="759"/>
      <x:c r="S94" s="758"/>
      <x:c r="T94" s="759"/>
      <x:c r="U94" s="758"/>
      <x:c r="V94" s="759"/>
      <x:c r="W94" s="758"/>
      <x:c r="X94" s="758"/>
      <x:c r="Y94" s="758"/>
      <x:c r="Z94" s="758"/>
      <x:c r="AA94" s="758"/>
      <x:c r="AB94" s="758"/>
      <x:c r="AC94" s="758"/>
      <x:c r="AD94" s="758"/>
      <x:c r="AE94" s="758"/>
      <x:c r="AF94" s="758"/>
      <x:c r="AG94" s="758"/>
      <x:c r="AH94" s="758"/>
      <x:c r="AI94" s="758"/>
      <x:c r="AJ94" s="758"/>
      <x:c r="AK94" s="758"/>
      <x:c r="AL94" s="631" t="s">
        <x:v>1118</x:v>
      </x:c>
      <x:c r="AM94" s="758"/>
      <x:c r="AN94" s="759"/>
      <x:c r="AO94" s="758"/>
      <x:c r="AP94" s="758"/>
      <x:c r="AQ94" s="758"/>
      <x:c r="AR94" s="759"/>
      <x:c r="AS94" s="758"/>
      <x:c r="AT94" s="759"/>
      <x:c r="AU94" s="758"/>
      <x:c r="AV94" s="758"/>
      <x:c r="AW94" s="758"/>
      <x:c r="AX94" s="758"/>
      <x:c r="AY94" s="758"/>
      <x:c r="AZ94" s="758"/>
      <x:c r="BA94" s="759"/>
      <x:c r="BB94" s="758"/>
      <x:c r="BC94" s="758"/>
      <x:c r="BD94" s="758"/>
      <x:c r="BE94" s="758"/>
      <x:c r="BF94" s="758"/>
      <x:c r="BG94" s="758"/>
      <x:c r="BH94" s="758"/>
      <x:c r="BI94" s="758"/>
      <x:c r="BJ94" s="759"/>
      <x:c r="BK94" s="758"/>
      <x:c r="BL94" s="759"/>
      <x:c r="BM94" s="758"/>
      <x:c r="BN94" s="759"/>
      <x:c r="BO94" s="758"/>
      <x:c r="BP94" s="759"/>
      <x:c r="BQ94" s="758"/>
      <x:c r="BR94" s="758"/>
      <x:c r="BS94" s="758"/>
      <x:c r="BT94" s="758"/>
      <x:c r="BU94" s="758"/>
      <x:c r="BV94" s="631" t="s">
        <x:v>1118</x:v>
      </x:c>
      <x:c r="BW94" s="758"/>
      <x:c r="BX94" s="758"/>
      <x:c r="BY94" s="759"/>
      <x:c r="BZ94" s="758"/>
      <x:c r="CA94" s="759"/>
      <x:c r="CB94" s="758"/>
      <x:c r="CC94" s="759"/>
      <x:c r="CD94" s="758"/>
      <x:c r="CE94" s="758"/>
      <x:c r="CF94" s="759"/>
      <x:c r="CG94" s="758"/>
      <x:c r="CH94" s="758"/>
      <x:c r="CI94" s="758"/>
      <x:c r="CJ94" s="758"/>
      <x:c r="CK94" s="758"/>
      <x:c r="CL94" s="758"/>
      <x:c r="CM94" s="758"/>
      <x:c r="CN94" s="758"/>
      <x:c r="CO94" s="758"/>
      <x:c r="CP94" s="759"/>
      <x:c r="CQ94" s="758"/>
      <x:c r="CR94" s="759"/>
      <x:c r="CS94" s="758"/>
      <x:c r="CT94" s="758"/>
      <x:c r="CU94" s="758"/>
      <x:c r="CV94" s="758"/>
      <x:c r="CW94" s="758"/>
      <x:c r="CX94" s="758"/>
      <x:c r="CY94" s="631" t="s">
        <x:v>1118</x:v>
      </x:c>
      <x:c r="CZ94" s="758"/>
      <x:c r="DA94" s="759"/>
      <x:c r="DB94" s="758"/>
      <x:c r="DC94" s="759"/>
      <x:c r="DD94" s="758"/>
      <x:c r="DE94" s="759"/>
      <x:c r="DF94" s="758"/>
      <x:c r="DG94" s="760"/>
    </x:row>
    <x:row r="95" spans="1:111" s="7" customFormat="1" ht="30" customHeight="1">
      <x:c r="A95" s="631" t="s">
        <x:v>636</x:v>
      </x:c>
      <x:c r="B95" s="761"/>
      <x:c r="C95" s="759"/>
      <x:c r="D95" s="758"/>
      <x:c r="E95" s="759"/>
      <x:c r="F95" s="758"/>
      <x:c r="G95" s="759"/>
      <x:c r="H95" s="758"/>
      <x:c r="I95" s="759"/>
      <x:c r="J95" s="758"/>
      <x:c r="K95" s="758"/>
      <x:c r="L95" s="759"/>
      <x:c r="M95" s="758"/>
      <x:c r="N95" s="758"/>
      <x:c r="O95" s="758"/>
      <x:c r="P95" s="758"/>
      <x:c r="Q95" s="758"/>
      <x:c r="R95" s="759"/>
      <x:c r="S95" s="758"/>
      <x:c r="T95" s="759"/>
      <x:c r="U95" s="758"/>
      <x:c r="V95" s="759"/>
      <x:c r="W95" s="758"/>
      <x:c r="X95" s="758"/>
      <x:c r="Y95" s="758"/>
      <x:c r="Z95" s="758"/>
      <x:c r="AA95" s="758"/>
      <x:c r="AB95" s="758"/>
      <x:c r="AC95" s="758"/>
      <x:c r="AD95" s="758"/>
      <x:c r="AE95" s="758"/>
      <x:c r="AF95" s="758"/>
      <x:c r="AG95" s="758"/>
      <x:c r="AH95" s="758"/>
      <x:c r="AI95" s="758"/>
      <x:c r="AJ95" s="758"/>
      <x:c r="AK95" s="758"/>
      <x:c r="AL95" s="631" t="s">
        <x:v>636</x:v>
      </x:c>
      <x:c r="AM95" s="758"/>
      <x:c r="AN95" s="759"/>
      <x:c r="AO95" s="758"/>
      <x:c r="AP95" s="758"/>
      <x:c r="AQ95" s="758"/>
      <x:c r="AR95" s="759"/>
      <x:c r="AS95" s="758"/>
      <x:c r="AT95" s="759"/>
      <x:c r="AU95" s="758"/>
      <x:c r="AV95" s="758"/>
      <x:c r="AW95" s="758"/>
      <x:c r="AX95" s="758"/>
      <x:c r="AY95" s="758"/>
      <x:c r="AZ95" s="758"/>
      <x:c r="BA95" s="759"/>
      <x:c r="BB95" s="758"/>
      <x:c r="BC95" s="758"/>
      <x:c r="BD95" s="758"/>
      <x:c r="BE95" s="758"/>
      <x:c r="BF95" s="758"/>
      <x:c r="BG95" s="758"/>
      <x:c r="BH95" s="758"/>
      <x:c r="BI95" s="758"/>
      <x:c r="BJ95" s="759"/>
      <x:c r="BK95" s="758"/>
      <x:c r="BL95" s="759"/>
      <x:c r="BM95" s="758"/>
      <x:c r="BN95" s="759"/>
      <x:c r="BO95" s="758"/>
      <x:c r="BP95" s="759"/>
      <x:c r="BQ95" s="758"/>
      <x:c r="BR95" s="758"/>
      <x:c r="BS95" s="758"/>
      <x:c r="BT95" s="758"/>
      <x:c r="BU95" s="758"/>
      <x:c r="BV95" s="631" t="s">
        <x:v>636</x:v>
      </x:c>
      <x:c r="BW95" s="758"/>
      <x:c r="BX95" s="758"/>
      <x:c r="BY95" s="759"/>
      <x:c r="BZ95" s="758"/>
      <x:c r="CA95" s="759"/>
      <x:c r="CB95" s="758"/>
      <x:c r="CC95" s="759"/>
      <x:c r="CD95" s="758"/>
      <x:c r="CE95" s="758"/>
      <x:c r="CF95" s="759"/>
      <x:c r="CG95" s="758"/>
      <x:c r="CH95" s="758"/>
      <x:c r="CI95" s="758"/>
      <x:c r="CJ95" s="758"/>
      <x:c r="CK95" s="758"/>
      <x:c r="CL95" s="758"/>
      <x:c r="CM95" s="758"/>
      <x:c r="CN95" s="758"/>
      <x:c r="CO95" s="758"/>
      <x:c r="CP95" s="759"/>
      <x:c r="CQ95" s="758"/>
      <x:c r="CR95" s="759"/>
      <x:c r="CS95" s="758"/>
      <x:c r="CT95" s="758"/>
      <x:c r="CU95" s="758"/>
      <x:c r="CV95" s="758"/>
      <x:c r="CW95" s="758"/>
      <x:c r="CX95" s="758"/>
      <x:c r="CY95" s="631" t="s">
        <x:v>636</x:v>
      </x:c>
      <x:c r="CZ95" s="758"/>
      <x:c r="DA95" s="759"/>
      <x:c r="DB95" s="758"/>
      <x:c r="DC95" s="759"/>
      <x:c r="DD95" s="758"/>
      <x:c r="DE95" s="759"/>
      <x:c r="DF95" s="758"/>
      <x:c r="DG95" s="760"/>
    </x:row>
    <x:row r="96" spans="1:111" s="7" customFormat="1" ht="30" customHeight="1">
      <x:c r="A96" s="631" t="s">
        <x:v>874</x:v>
      </x:c>
      <x:c r="B96" s="761"/>
      <x:c r="C96" s="759"/>
      <x:c r="D96" s="758"/>
      <x:c r="E96" s="759"/>
      <x:c r="F96" s="758"/>
      <x:c r="G96" s="759"/>
      <x:c r="H96" s="758"/>
      <x:c r="I96" s="759"/>
      <x:c r="J96" s="758"/>
      <x:c r="K96" s="758"/>
      <x:c r="L96" s="759"/>
      <x:c r="M96" s="758"/>
      <x:c r="N96" s="758"/>
      <x:c r="O96" s="758"/>
      <x:c r="P96" s="758"/>
      <x:c r="Q96" s="758"/>
      <x:c r="R96" s="759"/>
      <x:c r="S96" s="758"/>
      <x:c r="T96" s="759"/>
      <x:c r="U96" s="758"/>
      <x:c r="V96" s="759"/>
      <x:c r="W96" s="758"/>
      <x:c r="X96" s="758"/>
      <x:c r="Y96" s="758"/>
      <x:c r="Z96" s="758"/>
      <x:c r="AA96" s="758"/>
      <x:c r="AB96" s="758"/>
      <x:c r="AC96" s="758"/>
      <x:c r="AD96" s="758"/>
      <x:c r="AE96" s="758"/>
      <x:c r="AF96" s="758"/>
      <x:c r="AG96" s="758"/>
      <x:c r="AH96" s="758"/>
      <x:c r="AI96" s="758"/>
      <x:c r="AJ96" s="758"/>
      <x:c r="AK96" s="758"/>
      <x:c r="AL96" s="631" t="s">
        <x:v>874</x:v>
      </x:c>
      <x:c r="AM96" s="758"/>
      <x:c r="AN96" s="759"/>
      <x:c r="AO96" s="758"/>
      <x:c r="AP96" s="758"/>
      <x:c r="AQ96" s="758"/>
      <x:c r="AR96" s="759"/>
      <x:c r="AS96" s="758"/>
      <x:c r="AT96" s="759"/>
      <x:c r="AU96" s="758"/>
      <x:c r="AV96" s="758"/>
      <x:c r="AW96" s="758"/>
      <x:c r="AX96" s="758"/>
      <x:c r="AY96" s="758"/>
      <x:c r="AZ96" s="758"/>
      <x:c r="BA96" s="759"/>
      <x:c r="BB96" s="758"/>
      <x:c r="BC96" s="758"/>
      <x:c r="BD96" s="758"/>
      <x:c r="BE96" s="758"/>
      <x:c r="BF96" s="758"/>
      <x:c r="BG96" s="758"/>
      <x:c r="BH96" s="758"/>
      <x:c r="BI96" s="758"/>
      <x:c r="BJ96" s="759"/>
      <x:c r="BK96" s="758"/>
      <x:c r="BL96" s="759"/>
      <x:c r="BM96" s="758"/>
      <x:c r="BN96" s="759"/>
      <x:c r="BO96" s="758"/>
      <x:c r="BP96" s="759"/>
      <x:c r="BQ96" s="758"/>
      <x:c r="BR96" s="758"/>
      <x:c r="BS96" s="758"/>
      <x:c r="BT96" s="758"/>
      <x:c r="BU96" s="758"/>
      <x:c r="BV96" s="631" t="s">
        <x:v>874</x:v>
      </x:c>
      <x:c r="BW96" s="758"/>
      <x:c r="BX96" s="758"/>
      <x:c r="BY96" s="759"/>
      <x:c r="BZ96" s="758"/>
      <x:c r="CA96" s="759"/>
      <x:c r="CB96" s="758"/>
      <x:c r="CC96" s="759"/>
      <x:c r="CD96" s="758"/>
      <x:c r="CE96" s="758"/>
      <x:c r="CF96" s="759"/>
      <x:c r="CG96" s="758"/>
      <x:c r="CH96" s="758"/>
      <x:c r="CI96" s="758"/>
      <x:c r="CJ96" s="758"/>
      <x:c r="CK96" s="758"/>
      <x:c r="CL96" s="758"/>
      <x:c r="CM96" s="758"/>
      <x:c r="CN96" s="758"/>
      <x:c r="CO96" s="758"/>
      <x:c r="CP96" s="759"/>
      <x:c r="CQ96" s="758"/>
      <x:c r="CR96" s="759"/>
      <x:c r="CS96" s="758"/>
      <x:c r="CT96" s="758"/>
      <x:c r="CU96" s="758"/>
      <x:c r="CV96" s="758"/>
      <x:c r="CW96" s="758"/>
      <x:c r="CX96" s="758"/>
      <x:c r="CY96" s="631" t="s">
        <x:v>874</x:v>
      </x:c>
      <x:c r="CZ96" s="758"/>
      <x:c r="DA96" s="759"/>
      <x:c r="DB96" s="758"/>
      <x:c r="DC96" s="759"/>
      <x:c r="DD96" s="758"/>
      <x:c r="DE96" s="759"/>
      <x:c r="DF96" s="758"/>
      <x:c r="DG96" s="760"/>
    </x:row>
    <x:row r="97" spans="1:111" s="7" customFormat="1" ht="30" customHeight="1">
      <x:c r="A97" s="631" t="s">
        <x:v>709</x:v>
      </x:c>
      <x:c r="B97" s="761"/>
      <x:c r="C97" s="759"/>
      <x:c r="D97" s="758"/>
      <x:c r="E97" s="759"/>
      <x:c r="F97" s="758"/>
      <x:c r="G97" s="759"/>
      <x:c r="H97" s="758"/>
      <x:c r="I97" s="759"/>
      <x:c r="J97" s="758"/>
      <x:c r="K97" s="758"/>
      <x:c r="L97" s="759"/>
      <x:c r="M97" s="758"/>
      <x:c r="N97" s="758"/>
      <x:c r="O97" s="758"/>
      <x:c r="P97" s="758"/>
      <x:c r="Q97" s="758"/>
      <x:c r="R97" s="759"/>
      <x:c r="S97" s="758"/>
      <x:c r="T97" s="759"/>
      <x:c r="U97" s="758"/>
      <x:c r="V97" s="759"/>
      <x:c r="W97" s="758"/>
      <x:c r="X97" s="758"/>
      <x:c r="Y97" s="758"/>
      <x:c r="Z97" s="758"/>
      <x:c r="AA97" s="758"/>
      <x:c r="AB97" s="758"/>
      <x:c r="AC97" s="758"/>
      <x:c r="AD97" s="758"/>
      <x:c r="AE97" s="758"/>
      <x:c r="AF97" s="758"/>
      <x:c r="AG97" s="758"/>
      <x:c r="AH97" s="758"/>
      <x:c r="AI97" s="758"/>
      <x:c r="AJ97" s="758"/>
      <x:c r="AK97" s="758"/>
      <x:c r="AL97" s="631" t="s">
        <x:v>709</x:v>
      </x:c>
      <x:c r="AM97" s="758"/>
      <x:c r="AN97" s="759"/>
      <x:c r="AO97" s="758"/>
      <x:c r="AP97" s="758"/>
      <x:c r="AQ97" s="758"/>
      <x:c r="AR97" s="759"/>
      <x:c r="AS97" s="758"/>
      <x:c r="AT97" s="759"/>
      <x:c r="AU97" s="758"/>
      <x:c r="AV97" s="758"/>
      <x:c r="AW97" s="758"/>
      <x:c r="AX97" s="758"/>
      <x:c r="AY97" s="758"/>
      <x:c r="AZ97" s="758"/>
      <x:c r="BA97" s="759"/>
      <x:c r="BB97" s="758"/>
      <x:c r="BC97" s="758"/>
      <x:c r="BD97" s="758"/>
      <x:c r="BE97" s="758"/>
      <x:c r="BF97" s="758"/>
      <x:c r="BG97" s="758"/>
      <x:c r="BH97" s="758"/>
      <x:c r="BI97" s="758"/>
      <x:c r="BJ97" s="759"/>
      <x:c r="BK97" s="758"/>
      <x:c r="BL97" s="759"/>
      <x:c r="BM97" s="758"/>
      <x:c r="BN97" s="759"/>
      <x:c r="BO97" s="758"/>
      <x:c r="BP97" s="759"/>
      <x:c r="BQ97" s="758"/>
      <x:c r="BR97" s="758"/>
      <x:c r="BS97" s="758"/>
      <x:c r="BT97" s="758"/>
      <x:c r="BU97" s="758"/>
      <x:c r="BV97" s="631" t="s">
        <x:v>709</x:v>
      </x:c>
      <x:c r="BW97" s="758"/>
      <x:c r="BX97" s="758"/>
      <x:c r="BY97" s="759"/>
      <x:c r="BZ97" s="758"/>
      <x:c r="CA97" s="759"/>
      <x:c r="CB97" s="758"/>
      <x:c r="CC97" s="759"/>
      <x:c r="CD97" s="758"/>
      <x:c r="CE97" s="758"/>
      <x:c r="CF97" s="759"/>
      <x:c r="CG97" s="758"/>
      <x:c r="CH97" s="758"/>
      <x:c r="CI97" s="758"/>
      <x:c r="CJ97" s="758"/>
      <x:c r="CK97" s="758"/>
      <x:c r="CL97" s="758"/>
      <x:c r="CM97" s="758"/>
      <x:c r="CN97" s="758"/>
      <x:c r="CO97" s="758"/>
      <x:c r="CP97" s="759"/>
      <x:c r="CQ97" s="758"/>
      <x:c r="CR97" s="759"/>
      <x:c r="CS97" s="758"/>
      <x:c r="CT97" s="758"/>
      <x:c r="CU97" s="758"/>
      <x:c r="CV97" s="758"/>
      <x:c r="CW97" s="758"/>
      <x:c r="CX97" s="758"/>
      <x:c r="CY97" s="631" t="s">
        <x:v>709</x:v>
      </x:c>
      <x:c r="CZ97" s="758"/>
      <x:c r="DA97" s="759"/>
      <x:c r="DB97" s="758"/>
      <x:c r="DC97" s="759"/>
      <x:c r="DD97" s="758"/>
      <x:c r="DE97" s="759"/>
      <x:c r="DF97" s="758"/>
      <x:c r="DG97" s="760"/>
    </x:row>
    <x:row r="98" spans="1:111" s="7" customFormat="1" ht="30" customHeight="1">
      <x:c r="A98" s="631" t="s">
        <x:v>885</x:v>
      </x:c>
      <x:c r="B98" s="761"/>
      <x:c r="C98" s="759"/>
      <x:c r="D98" s="758"/>
      <x:c r="E98" s="759"/>
      <x:c r="F98" s="758"/>
      <x:c r="G98" s="759"/>
      <x:c r="H98" s="758"/>
      <x:c r="I98" s="759"/>
      <x:c r="J98" s="758"/>
      <x:c r="K98" s="758"/>
      <x:c r="L98" s="759"/>
      <x:c r="M98" s="758"/>
      <x:c r="N98" s="758"/>
      <x:c r="O98" s="758"/>
      <x:c r="P98" s="758"/>
      <x:c r="Q98" s="758"/>
      <x:c r="R98" s="759"/>
      <x:c r="S98" s="758"/>
      <x:c r="T98" s="759"/>
      <x:c r="U98" s="758"/>
      <x:c r="V98" s="759"/>
      <x:c r="W98" s="758"/>
      <x:c r="X98" s="758"/>
      <x:c r="Y98" s="758"/>
      <x:c r="Z98" s="758"/>
      <x:c r="AA98" s="758"/>
      <x:c r="AB98" s="758"/>
      <x:c r="AC98" s="758"/>
      <x:c r="AD98" s="758"/>
      <x:c r="AE98" s="758"/>
      <x:c r="AF98" s="758"/>
      <x:c r="AG98" s="758"/>
      <x:c r="AH98" s="758"/>
      <x:c r="AI98" s="758"/>
      <x:c r="AJ98" s="758"/>
      <x:c r="AK98" s="758"/>
      <x:c r="AL98" s="631" t="s">
        <x:v>885</x:v>
      </x:c>
      <x:c r="AM98" s="758"/>
      <x:c r="AN98" s="759"/>
      <x:c r="AO98" s="758"/>
      <x:c r="AP98" s="758"/>
      <x:c r="AQ98" s="758"/>
      <x:c r="AR98" s="759"/>
      <x:c r="AS98" s="758"/>
      <x:c r="AT98" s="759"/>
      <x:c r="AU98" s="758"/>
      <x:c r="AV98" s="758"/>
      <x:c r="AW98" s="758"/>
      <x:c r="AX98" s="758"/>
      <x:c r="AY98" s="758"/>
      <x:c r="AZ98" s="758"/>
      <x:c r="BA98" s="759"/>
      <x:c r="BB98" s="758"/>
      <x:c r="BC98" s="758"/>
      <x:c r="BD98" s="758"/>
      <x:c r="BE98" s="758"/>
      <x:c r="BF98" s="758"/>
      <x:c r="BG98" s="758"/>
      <x:c r="BH98" s="758"/>
      <x:c r="BI98" s="758"/>
      <x:c r="BJ98" s="759"/>
      <x:c r="BK98" s="758"/>
      <x:c r="BL98" s="759"/>
      <x:c r="BM98" s="758"/>
      <x:c r="BN98" s="759"/>
      <x:c r="BO98" s="758"/>
      <x:c r="BP98" s="759"/>
      <x:c r="BQ98" s="758"/>
      <x:c r="BR98" s="758"/>
      <x:c r="BS98" s="758"/>
      <x:c r="BT98" s="758"/>
      <x:c r="BU98" s="758"/>
      <x:c r="BV98" s="631" t="s">
        <x:v>885</x:v>
      </x:c>
      <x:c r="BW98" s="758"/>
      <x:c r="BX98" s="758"/>
      <x:c r="BY98" s="759"/>
      <x:c r="BZ98" s="758"/>
      <x:c r="CA98" s="759"/>
      <x:c r="CB98" s="758"/>
      <x:c r="CC98" s="759"/>
      <x:c r="CD98" s="758"/>
      <x:c r="CE98" s="758"/>
      <x:c r="CF98" s="759"/>
      <x:c r="CG98" s="758"/>
      <x:c r="CH98" s="758"/>
      <x:c r="CI98" s="758"/>
      <x:c r="CJ98" s="758"/>
      <x:c r="CK98" s="758"/>
      <x:c r="CL98" s="758"/>
      <x:c r="CM98" s="758"/>
      <x:c r="CN98" s="758"/>
      <x:c r="CO98" s="758"/>
      <x:c r="CP98" s="759"/>
      <x:c r="CQ98" s="758"/>
      <x:c r="CR98" s="759"/>
      <x:c r="CS98" s="758"/>
      <x:c r="CT98" s="758"/>
      <x:c r="CU98" s="758"/>
      <x:c r="CV98" s="758"/>
      <x:c r="CW98" s="758"/>
      <x:c r="CX98" s="758"/>
      <x:c r="CY98" s="631" t="s">
        <x:v>885</x:v>
      </x:c>
      <x:c r="CZ98" s="758"/>
      <x:c r="DA98" s="759"/>
      <x:c r="DB98" s="758"/>
      <x:c r="DC98" s="759"/>
      <x:c r="DD98" s="758"/>
      <x:c r="DE98" s="759"/>
      <x:c r="DF98" s="758"/>
      <x:c r="DG98" s="760"/>
    </x:row>
    <x:row r="99" spans="1:111" s="7" customFormat="1" ht="30" customHeight="1">
      <x:c r="A99" s="288" t="s">
        <x:v>2366</x:v>
      </x:c>
      <x:c r="B99" s="297">
        <x:f t="shared" ref="B99:AK99" si="33">B100+B111</x:f>
        <x:v>0</x:v>
      </x:c>
      <x:c r="C99" s="298">
        <x:f t="shared" si="33"/>
        <x:v>0</x:v>
      </x:c>
      <x:c r="D99" s="299">
        <x:f t="shared" si="33"/>
        <x:v>0</x:v>
      </x:c>
      <x:c r="E99" s="298">
        <x:f t="shared" si="33"/>
        <x:v>0</x:v>
      </x:c>
      <x:c r="F99" s="299">
        <x:f t="shared" si="33"/>
        <x:v>0</x:v>
      </x:c>
      <x:c r="G99" s="298">
        <x:f t="shared" si="33"/>
        <x:v>0</x:v>
      </x:c>
      <x:c r="H99" s="299">
        <x:f t="shared" si="33"/>
        <x:v>0</x:v>
      </x:c>
      <x:c r="I99" s="298">
        <x:f t="shared" si="33"/>
        <x:v>0</x:v>
      </x:c>
      <x:c r="J99" s="299">
        <x:f t="shared" si="33"/>
        <x:v>0</x:v>
      </x:c>
      <x:c r="K99" s="299">
        <x:f t="shared" si="33"/>
        <x:v>0</x:v>
      </x:c>
      <x:c r="L99" s="298">
        <x:f t="shared" si="33"/>
        <x:v>0</x:v>
      </x:c>
      <x:c r="M99" s="299">
        <x:f t="shared" si="33"/>
        <x:v>0</x:v>
      </x:c>
      <x:c r="N99" s="299">
        <x:f t="shared" si="33"/>
        <x:v>0</x:v>
      </x:c>
      <x:c r="O99" s="299">
        <x:f t="shared" si="33"/>
        <x:v>0</x:v>
      </x:c>
      <x:c r="P99" s="299">
        <x:f t="shared" si="33"/>
        <x:v>0</x:v>
      </x:c>
      <x:c r="Q99" s="299">
        <x:f t="shared" si="33"/>
        <x:v>0</x:v>
      </x:c>
      <x:c r="R99" s="298">
        <x:f t="shared" si="33"/>
        <x:v>0</x:v>
      </x:c>
      <x:c r="S99" s="299">
        <x:f t="shared" si="33"/>
        <x:v>0</x:v>
      </x:c>
      <x:c r="T99" s="298">
        <x:f t="shared" si="33"/>
        <x:v>0</x:v>
      </x:c>
      <x:c r="U99" s="299">
        <x:f t="shared" si="33"/>
        <x:v>0</x:v>
      </x:c>
      <x:c r="V99" s="298">
        <x:f t="shared" si="33"/>
        <x:v>0</x:v>
      </x:c>
      <x:c r="W99" s="299">
        <x:f t="shared" si="33"/>
        <x:v>0</x:v>
      </x:c>
      <x:c r="X99" s="299">
        <x:f t="shared" si="33"/>
        <x:v>0</x:v>
      </x:c>
      <x:c r="Y99" s="299">
        <x:f t="shared" si="33"/>
        <x:v>1</x:v>
      </x:c>
      <x:c r="Z99" s="299">
        <x:f t="shared" si="33"/>
        <x:v>1</x:v>
      </x:c>
      <x:c r="AA99" s="299">
        <x:f t="shared" si="33"/>
        <x:v>0</x:v>
      </x:c>
      <x:c r="AB99" s="299">
        <x:f t="shared" si="33"/>
        <x:v>0</x:v>
      </x:c>
      <x:c r="AC99" s="299">
        <x:f t="shared" si="33"/>
        <x:v>0</x:v>
      </x:c>
      <x:c r="AD99" s="299">
        <x:f t="shared" si="33"/>
        <x:v>0</x:v>
      </x:c>
      <x:c r="AE99" s="299">
        <x:f t="shared" si="33"/>
        <x:v>0</x:v>
      </x:c>
      <x:c r="AF99" s="299">
        <x:f t="shared" si="33"/>
        <x:v>0</x:v>
      </x:c>
      <x:c r="AG99" s="299">
        <x:f t="shared" si="33"/>
        <x:v>0</x:v>
      </x:c>
      <x:c r="AH99" s="299">
        <x:f t="shared" si="33"/>
        <x:v>0</x:v>
      </x:c>
      <x:c r="AI99" s="299">
        <x:f t="shared" si="33"/>
        <x:v>0</x:v>
      </x:c>
      <x:c r="AJ99" s="299">
        <x:f t="shared" si="33"/>
        <x:v>0</x:v>
      </x:c>
      <x:c r="AK99" s="299">
        <x:f t="shared" si="33"/>
        <x:v>0</x:v>
      </x:c>
      <x:c r="AL99" s="288" t="s">
        <x:v>2366</x:v>
      </x:c>
      <x:c r="AM99" s="299">
        <x:f t="shared" ref="AM99:BU99" si="34">AM100+AM111</x:f>
        <x:v>0</x:v>
      </x:c>
      <x:c r="AN99" s="298">
        <x:f t="shared" si="34"/>
        <x:v>0</x:v>
      </x:c>
      <x:c r="AO99" s="299">
        <x:f t="shared" si="34"/>
        <x:v>0</x:v>
      </x:c>
      <x:c r="AP99" s="299">
        <x:f t="shared" si="34"/>
        <x:v>0</x:v>
      </x:c>
      <x:c r="AQ99" s="299">
        <x:f t="shared" si="34"/>
        <x:v>0</x:v>
      </x:c>
      <x:c r="AR99" s="298">
        <x:f t="shared" si="34"/>
        <x:v>0</x:v>
      </x:c>
      <x:c r="AS99" s="299">
        <x:f t="shared" si="34"/>
        <x:v>0</x:v>
      </x:c>
      <x:c r="AT99" s="298">
        <x:f t="shared" si="34"/>
        <x:v>0</x:v>
      </x:c>
      <x:c r="AU99" s="299">
        <x:f t="shared" si="34"/>
        <x:v>0</x:v>
      </x:c>
      <x:c r="AV99" s="299">
        <x:f t="shared" si="34"/>
        <x:v>0</x:v>
      </x:c>
      <x:c r="AW99" s="299">
        <x:f t="shared" si="34"/>
        <x:v>0</x:v>
      </x:c>
      <x:c r="AX99" s="299">
        <x:f t="shared" si="34"/>
        <x:v>0</x:v>
      </x:c>
      <x:c r="AY99" s="299">
        <x:f t="shared" si="34"/>
        <x:v>0</x:v>
      </x:c>
      <x:c r="AZ99" s="299">
        <x:f t="shared" si="34"/>
        <x:v>0</x:v>
      </x:c>
      <x:c r="BA99" s="298">
        <x:f t="shared" si="34"/>
        <x:v>0</x:v>
      </x:c>
      <x:c r="BB99" s="299">
        <x:f t="shared" si="34"/>
        <x:v>0</x:v>
      </x:c>
      <x:c r="BC99" s="299">
        <x:f t="shared" si="34"/>
        <x:v>0</x:v>
      </x:c>
      <x:c r="BD99" s="299">
        <x:f t="shared" si="34"/>
        <x:v>0</x:v>
      </x:c>
      <x:c r="BE99" s="299">
        <x:f t="shared" si="34"/>
        <x:v>0</x:v>
      </x:c>
      <x:c r="BF99" s="299">
        <x:f t="shared" si="34"/>
        <x:v>0</x:v>
      </x:c>
      <x:c r="BG99" s="299">
        <x:f t="shared" si="34"/>
        <x:v>0</x:v>
      </x:c>
      <x:c r="BH99" s="299">
        <x:f t="shared" si="34"/>
        <x:v>0</x:v>
      </x:c>
      <x:c r="BI99" s="299">
        <x:f t="shared" si="34"/>
        <x:v>0</x:v>
      </x:c>
      <x:c r="BJ99" s="298">
        <x:f t="shared" si="34"/>
        <x:v>0</x:v>
      </x:c>
      <x:c r="BK99" s="299">
        <x:f t="shared" si="34"/>
        <x:v>0</x:v>
      </x:c>
      <x:c r="BL99" s="298">
        <x:f t="shared" si="34"/>
        <x:v>0</x:v>
      </x:c>
      <x:c r="BM99" s="299">
        <x:f t="shared" si="34"/>
        <x:v>0</x:v>
      </x:c>
      <x:c r="BN99" s="298">
        <x:f t="shared" si="34"/>
        <x:v>0</x:v>
      </x:c>
      <x:c r="BO99" s="299">
        <x:f t="shared" si="34"/>
        <x:v>0</x:v>
      </x:c>
      <x:c r="BP99" s="298">
        <x:f t="shared" si="34"/>
        <x:v>0</x:v>
      </x:c>
      <x:c r="BQ99" s="299">
        <x:f t="shared" si="34"/>
        <x:v>0</x:v>
      </x:c>
      <x:c r="BR99" s="299">
        <x:f t="shared" si="34"/>
        <x:v>0</x:v>
      </x:c>
      <x:c r="BS99" s="299">
        <x:f t="shared" si="34"/>
        <x:v>0</x:v>
      </x:c>
      <x:c r="BT99" s="299">
        <x:f t="shared" si="34"/>
        <x:v>0</x:v>
      </x:c>
      <x:c r="BU99" s="299">
        <x:f t="shared" si="34"/>
        <x:v>0</x:v>
      </x:c>
      <x:c r="BV99" s="288" t="s">
        <x:v>2366</x:v>
      </x:c>
      <x:c r="BW99" s="299">
        <x:f t="shared" ref="BW99:CX99" si="35">BW100+BW111</x:f>
        <x:v>0</x:v>
      </x:c>
      <x:c r="BX99" s="299">
        <x:f t="shared" si="35"/>
        <x:v>0</x:v>
      </x:c>
      <x:c r="BY99" s="298">
        <x:f t="shared" si="35"/>
        <x:v>0</x:v>
      </x:c>
      <x:c r="BZ99" s="299">
        <x:f t="shared" si="35"/>
        <x:v>0</x:v>
      </x:c>
      <x:c r="CA99" s="298">
        <x:f t="shared" si="35"/>
        <x:v>0</x:v>
      </x:c>
      <x:c r="CB99" s="299">
        <x:f t="shared" si="35"/>
        <x:v>0</x:v>
      </x:c>
      <x:c r="CC99" s="298">
        <x:f t="shared" si="35"/>
        <x:v>0</x:v>
      </x:c>
      <x:c r="CD99" s="299">
        <x:f t="shared" si="35"/>
        <x:v>0</x:v>
      </x:c>
      <x:c r="CE99" s="299">
        <x:f t="shared" si="35"/>
        <x:v>0</x:v>
      </x:c>
      <x:c r="CF99" s="298">
        <x:f t="shared" si="35"/>
        <x:v>0</x:v>
      </x:c>
      <x:c r="CG99" s="299">
        <x:f t="shared" si="35"/>
        <x:v>0</x:v>
      </x:c>
      <x:c r="CH99" s="299">
        <x:f t="shared" si="35"/>
        <x:v>0</x:v>
      </x:c>
      <x:c r="CI99" s="299">
        <x:f t="shared" si="35"/>
        <x:v>0</x:v>
      </x:c>
      <x:c r="CJ99" s="299">
        <x:f t="shared" si="35"/>
        <x:v>0</x:v>
      </x:c>
      <x:c r="CK99" s="299">
        <x:f t="shared" si="35"/>
        <x:v>0</x:v>
      </x:c>
      <x:c r="CL99" s="299">
        <x:f t="shared" si="35"/>
        <x:v>0</x:v>
      </x:c>
      <x:c r="CM99" s="299">
        <x:f t="shared" si="35"/>
        <x:v>0</x:v>
      </x:c>
      <x:c r="CN99" s="299">
        <x:f t="shared" si="35"/>
        <x:v>0</x:v>
      </x:c>
      <x:c r="CO99" s="299">
        <x:f t="shared" si="35"/>
        <x:v>0</x:v>
      </x:c>
      <x:c r="CP99" s="298">
        <x:f t="shared" si="35"/>
        <x:v>0</x:v>
      </x:c>
      <x:c r="CQ99" s="299">
        <x:f t="shared" si="35"/>
        <x:v>0</x:v>
      </x:c>
      <x:c r="CR99" s="298">
        <x:f t="shared" si="35"/>
        <x:v>0</x:v>
      </x:c>
      <x:c r="CS99" s="299">
        <x:f t="shared" si="35"/>
        <x:v>0</x:v>
      </x:c>
      <x:c r="CT99" s="299">
        <x:f t="shared" si="35"/>
        <x:v>0</x:v>
      </x:c>
      <x:c r="CU99" s="299">
        <x:f t="shared" si="35"/>
        <x:v>0</x:v>
      </x:c>
      <x:c r="CV99" s="299">
        <x:f t="shared" si="35"/>
        <x:v>0</x:v>
      </x:c>
      <x:c r="CW99" s="299">
        <x:f t="shared" si="35"/>
        <x:v>0</x:v>
      </x:c>
      <x:c r="CX99" s="299">
        <x:f t="shared" si="35"/>
        <x:v>0</x:v>
      </x:c>
      <x:c r="CY99" s="288" t="s">
        <x:v>2366</x:v>
      </x:c>
      <x:c r="CZ99" s="299">
        <x:f t="shared" ref="CZ99:DG99" si="36">CZ100+CZ111</x:f>
        <x:v>0</x:v>
      </x:c>
      <x:c r="DA99" s="298">
        <x:f t="shared" si="36"/>
        <x:v>0</x:v>
      </x:c>
      <x:c r="DB99" s="299">
        <x:f t="shared" si="36"/>
        <x:v>0</x:v>
      </x:c>
      <x:c r="DC99" s="298">
        <x:f t="shared" si="36"/>
        <x:v>0</x:v>
      </x:c>
      <x:c r="DD99" s="299">
        <x:f t="shared" si="36"/>
        <x:v>0</x:v>
      </x:c>
      <x:c r="DE99" s="298">
        <x:f t="shared" si="36"/>
        <x:v>0</x:v>
      </x:c>
      <x:c r="DF99" s="299">
        <x:f t="shared" si="36"/>
        <x:v>0</x:v>
      </x:c>
      <x:c r="DG99" s="300">
        <x:f t="shared" si="36"/>
        <x:v>0</x:v>
      </x:c>
    </x:row>
    <x:row r="100" spans="1:111" s="7" customFormat="1" ht="30" customHeight="1">
      <x:c r="A100" s="288" t="s">
        <x:v>675</x:v>
      </x:c>
      <x:c r="B100" s="297">
        <x:f>SUM(B101:B110)</x:f>
        <x:v>0</x:v>
      </x:c>
      <x:c r="C100" s="298">
        <x:f t="shared" ref="C100:AJ100" si="37">SUM(C101:C110)</x:f>
        <x:v>0</x:v>
      </x:c>
      <x:c r="D100" s="299">
        <x:f t="shared" si="37"/>
        <x:v>0</x:v>
      </x:c>
      <x:c r="E100" s="298">
        <x:f t="shared" si="37"/>
        <x:v>0</x:v>
      </x:c>
      <x:c r="F100" s="299">
        <x:f t="shared" si="37"/>
        <x:v>0</x:v>
      </x:c>
      <x:c r="G100" s="298">
        <x:f t="shared" si="37"/>
        <x:v>0</x:v>
      </x:c>
      <x:c r="H100" s="299">
        <x:f t="shared" si="37"/>
        <x:v>0</x:v>
      </x:c>
      <x:c r="I100" s="298">
        <x:f t="shared" si="37"/>
        <x:v>0</x:v>
      </x:c>
      <x:c r="J100" s="299">
        <x:f t="shared" si="37"/>
        <x:v>0</x:v>
      </x:c>
      <x:c r="K100" s="299">
        <x:f t="shared" si="37"/>
        <x:v>0</x:v>
      </x:c>
      <x:c r="L100" s="298">
        <x:f t="shared" si="37"/>
        <x:v>0</x:v>
      </x:c>
      <x:c r="M100" s="299">
        <x:f t="shared" si="37"/>
        <x:v>0</x:v>
      </x:c>
      <x:c r="N100" s="299">
        <x:f t="shared" si="37"/>
        <x:v>0</x:v>
      </x:c>
      <x:c r="O100" s="299">
        <x:f t="shared" si="37"/>
        <x:v>0</x:v>
      </x:c>
      <x:c r="P100" s="299">
        <x:f t="shared" si="37"/>
        <x:v>0</x:v>
      </x:c>
      <x:c r="Q100" s="299">
        <x:f t="shared" si="37"/>
        <x:v>0</x:v>
      </x:c>
      <x:c r="R100" s="298">
        <x:f t="shared" si="37"/>
        <x:v>0</x:v>
      </x:c>
      <x:c r="S100" s="299">
        <x:f t="shared" si="37"/>
        <x:v>0</x:v>
      </x:c>
      <x:c r="T100" s="298">
        <x:f t="shared" si="37"/>
        <x:v>0</x:v>
      </x:c>
      <x:c r="U100" s="299">
        <x:f t="shared" si="37"/>
        <x:v>0</x:v>
      </x:c>
      <x:c r="V100" s="298">
        <x:f t="shared" si="37"/>
        <x:v>0</x:v>
      </x:c>
      <x:c r="W100" s="299">
        <x:f t="shared" si="37"/>
        <x:v>0</x:v>
      </x:c>
      <x:c r="X100" s="299">
        <x:f t="shared" si="37"/>
        <x:v>0</x:v>
      </x:c>
      <x:c r="Y100" s="299">
        <x:f t="shared" si="37"/>
        <x:v>1</x:v>
      </x:c>
      <x:c r="Z100" s="299">
        <x:f t="shared" si="37"/>
        <x:v>1</x:v>
      </x:c>
      <x:c r="AA100" s="299">
        <x:f t="shared" si="37"/>
        <x:v>0</x:v>
      </x:c>
      <x:c r="AB100" s="299">
        <x:f t="shared" si="37"/>
        <x:v>0</x:v>
      </x:c>
      <x:c r="AC100" s="299">
        <x:f t="shared" si="37"/>
        <x:v>0</x:v>
      </x:c>
      <x:c r="AD100" s="299">
        <x:f t="shared" si="37"/>
        <x:v>0</x:v>
      </x:c>
      <x:c r="AE100" s="299">
        <x:f t="shared" si="37"/>
        <x:v>0</x:v>
      </x:c>
      <x:c r="AF100" s="299">
        <x:f t="shared" si="37"/>
        <x:v>0</x:v>
      </x:c>
      <x:c r="AG100" s="299">
        <x:f t="shared" si="37"/>
        <x:v>0</x:v>
      </x:c>
      <x:c r="AH100" s="299">
        <x:f t="shared" si="37"/>
        <x:v>0</x:v>
      </x:c>
      <x:c r="AI100" s="299">
        <x:f t="shared" si="37"/>
        <x:v>0</x:v>
      </x:c>
      <x:c r="AJ100" s="299">
        <x:f t="shared" si="37"/>
        <x:v>0</x:v>
      </x:c>
      <x:c r="AK100" s="299">
        <x:f>SUM(AK101:AK110)</x:f>
        <x:v>0</x:v>
      </x:c>
      <x:c r="AL100" s="288" t="s">
        <x:v>675</x:v>
      </x:c>
      <x:c r="AM100" s="299">
        <x:f>SUM(AM101:AM110)</x:f>
        <x:v>0</x:v>
      </x:c>
      <x:c r="AN100" s="298">
        <x:f t="shared" ref="AN100:CX100" si="38">SUM(AN101:AN110)</x:f>
        <x:v>0</x:v>
      </x:c>
      <x:c r="AO100" s="299">
        <x:f t="shared" si="38"/>
        <x:v>0</x:v>
      </x:c>
      <x:c r="AP100" s="299">
        <x:f t="shared" si="38"/>
        <x:v>0</x:v>
      </x:c>
      <x:c r="AQ100" s="299">
        <x:f t="shared" si="38"/>
        <x:v>0</x:v>
      </x:c>
      <x:c r="AR100" s="298">
        <x:f t="shared" si="38"/>
        <x:v>0</x:v>
      </x:c>
      <x:c r="AS100" s="299">
        <x:f t="shared" si="38"/>
        <x:v>0</x:v>
      </x:c>
      <x:c r="AT100" s="298">
        <x:f t="shared" si="38"/>
        <x:v>0</x:v>
      </x:c>
      <x:c r="AU100" s="299">
        <x:f t="shared" si="38"/>
        <x:v>0</x:v>
      </x:c>
      <x:c r="AV100" s="299">
        <x:f t="shared" si="38"/>
        <x:v>0</x:v>
      </x:c>
      <x:c r="AW100" s="299">
        <x:f t="shared" si="38"/>
        <x:v>0</x:v>
      </x:c>
      <x:c r="AX100" s="299">
        <x:f t="shared" si="38"/>
        <x:v>0</x:v>
      </x:c>
      <x:c r="AY100" s="299">
        <x:f t="shared" si="38"/>
        <x:v>0</x:v>
      </x:c>
      <x:c r="AZ100" s="299">
        <x:f t="shared" si="38"/>
        <x:v>0</x:v>
      </x:c>
      <x:c r="BA100" s="298">
        <x:f t="shared" si="38"/>
        <x:v>0</x:v>
      </x:c>
      <x:c r="BB100" s="299">
        <x:f t="shared" si="38"/>
        <x:v>0</x:v>
      </x:c>
      <x:c r="BC100" s="299">
        <x:f t="shared" si="38"/>
        <x:v>0</x:v>
      </x:c>
      <x:c r="BD100" s="299">
        <x:f t="shared" si="38"/>
        <x:v>0</x:v>
      </x:c>
      <x:c r="BE100" s="299">
        <x:f t="shared" si="38"/>
        <x:v>0</x:v>
      </x:c>
      <x:c r="BF100" s="299">
        <x:f t="shared" si="38"/>
        <x:v>0</x:v>
      </x:c>
      <x:c r="BG100" s="299">
        <x:f t="shared" si="38"/>
        <x:v>0</x:v>
      </x:c>
      <x:c r="BH100" s="299">
        <x:f t="shared" si="38"/>
        <x:v>0</x:v>
      </x:c>
      <x:c r="BI100" s="299">
        <x:f t="shared" si="38"/>
        <x:v>0</x:v>
      </x:c>
      <x:c r="BJ100" s="298">
        <x:f t="shared" si="38"/>
        <x:v>0</x:v>
      </x:c>
      <x:c r="BK100" s="299">
        <x:f t="shared" si="38"/>
        <x:v>0</x:v>
      </x:c>
      <x:c r="BL100" s="298">
        <x:f t="shared" si="38"/>
        <x:v>0</x:v>
      </x:c>
      <x:c r="BM100" s="299">
        <x:f t="shared" si="38"/>
        <x:v>0</x:v>
      </x:c>
      <x:c r="BN100" s="298">
        <x:f t="shared" si="38"/>
        <x:v>0</x:v>
      </x:c>
      <x:c r="BO100" s="299">
        <x:f t="shared" si="38"/>
        <x:v>0</x:v>
      </x:c>
      <x:c r="BP100" s="298">
        <x:f t="shared" si="38"/>
        <x:v>0</x:v>
      </x:c>
      <x:c r="BQ100" s="299">
        <x:f t="shared" si="38"/>
        <x:v>0</x:v>
      </x:c>
      <x:c r="BR100" s="299">
        <x:f t="shared" si="38"/>
        <x:v>0</x:v>
      </x:c>
      <x:c r="BS100" s="299">
        <x:f t="shared" si="38"/>
        <x:v>0</x:v>
      </x:c>
      <x:c r="BT100" s="299">
        <x:f t="shared" si="38"/>
        <x:v>0</x:v>
      </x:c>
      <x:c r="BU100" s="299">
        <x:f t="shared" si="38"/>
        <x:v>0</x:v>
      </x:c>
      <x:c r="BV100" s="288" t="s">
        <x:v>675</x:v>
      </x:c>
      <x:c r="BW100" s="299">
        <x:f t="shared" si="38"/>
        <x:v>0</x:v>
      </x:c>
      <x:c r="BX100" s="299">
        <x:f t="shared" si="38"/>
        <x:v>0</x:v>
      </x:c>
      <x:c r="BY100" s="298">
        <x:f t="shared" si="38"/>
        <x:v>0</x:v>
      </x:c>
      <x:c r="BZ100" s="299">
        <x:f t="shared" si="38"/>
        <x:v>0</x:v>
      </x:c>
      <x:c r="CA100" s="298">
        <x:f t="shared" si="38"/>
        <x:v>0</x:v>
      </x:c>
      <x:c r="CB100" s="299">
        <x:f t="shared" si="38"/>
        <x:v>0</x:v>
      </x:c>
      <x:c r="CC100" s="298">
        <x:f t="shared" si="38"/>
        <x:v>0</x:v>
      </x:c>
      <x:c r="CD100" s="299">
        <x:f t="shared" si="38"/>
        <x:v>0</x:v>
      </x:c>
      <x:c r="CE100" s="299">
        <x:f t="shared" si="38"/>
        <x:v>0</x:v>
      </x:c>
      <x:c r="CF100" s="298">
        <x:f t="shared" si="38"/>
        <x:v>0</x:v>
      </x:c>
      <x:c r="CG100" s="299">
        <x:f t="shared" si="38"/>
        <x:v>0</x:v>
      </x:c>
      <x:c r="CH100" s="299">
        <x:f t="shared" si="38"/>
        <x:v>0</x:v>
      </x:c>
      <x:c r="CI100" s="299">
        <x:f t="shared" si="38"/>
        <x:v>0</x:v>
      </x:c>
      <x:c r="CJ100" s="299">
        <x:f t="shared" si="38"/>
        <x:v>0</x:v>
      </x:c>
      <x:c r="CK100" s="299">
        <x:f t="shared" si="38"/>
        <x:v>0</x:v>
      </x:c>
      <x:c r="CL100" s="299">
        <x:f t="shared" si="38"/>
        <x:v>0</x:v>
      </x:c>
      <x:c r="CM100" s="299">
        <x:f t="shared" si="38"/>
        <x:v>0</x:v>
      </x:c>
      <x:c r="CN100" s="299">
        <x:f t="shared" si="38"/>
        <x:v>0</x:v>
      </x:c>
      <x:c r="CO100" s="299">
        <x:f t="shared" si="38"/>
        <x:v>0</x:v>
      </x:c>
      <x:c r="CP100" s="298">
        <x:f t="shared" si="38"/>
        <x:v>0</x:v>
      </x:c>
      <x:c r="CQ100" s="299">
        <x:f t="shared" si="38"/>
        <x:v>0</x:v>
      </x:c>
      <x:c r="CR100" s="298">
        <x:f t="shared" si="38"/>
        <x:v>0</x:v>
      </x:c>
      <x:c r="CS100" s="299">
        <x:f t="shared" si="38"/>
        <x:v>0</x:v>
      </x:c>
      <x:c r="CT100" s="299">
        <x:f t="shared" si="38"/>
        <x:v>0</x:v>
      </x:c>
      <x:c r="CU100" s="299">
        <x:f t="shared" si="38"/>
        <x:v>0</x:v>
      </x:c>
      <x:c r="CV100" s="299">
        <x:f t="shared" si="38"/>
        <x:v>0</x:v>
      </x:c>
      <x:c r="CW100" s="299">
        <x:f t="shared" si="38"/>
        <x:v>0</x:v>
      </x:c>
      <x:c r="CX100" s="299">
        <x:f t="shared" si="38"/>
        <x:v>0</x:v>
      </x:c>
      <x:c r="CY100" s="288" t="s">
        <x:v>675</x:v>
      </x:c>
      <x:c r="CZ100" s="299">
        <x:f t="shared" ref="CZ100:DG100" si="39">SUM(CZ101:CZ110)</x:f>
        <x:v>0</x:v>
      </x:c>
      <x:c r="DA100" s="298">
        <x:f t="shared" si="39"/>
        <x:v>0</x:v>
      </x:c>
      <x:c r="DB100" s="299">
        <x:f t="shared" si="39"/>
        <x:v>0</x:v>
      </x:c>
      <x:c r="DC100" s="298">
        <x:f t="shared" si="39"/>
        <x:v>0</x:v>
      </x:c>
      <x:c r="DD100" s="299">
        <x:f t="shared" si="39"/>
        <x:v>0</x:v>
      </x:c>
      <x:c r="DE100" s="298">
        <x:f t="shared" si="39"/>
        <x:v>0</x:v>
      </x:c>
      <x:c r="DF100" s="299">
        <x:f t="shared" si="39"/>
        <x:v>0</x:v>
      </x:c>
      <x:c r="DG100" s="300">
        <x:f t="shared" si="39"/>
        <x:v>0</x:v>
      </x:c>
    </x:row>
    <x:row r="101" spans="1:111" s="7" customFormat="1" ht="30" customHeight="1">
      <x:c r="A101" s="631" t="s">
        <x:v>591</x:v>
      </x:c>
      <x:c r="B101" s="761"/>
      <x:c r="C101" s="759"/>
      <x:c r="D101" s="758"/>
      <x:c r="E101" s="759"/>
      <x:c r="F101" s="758"/>
      <x:c r="G101" s="759"/>
      <x:c r="H101" s="758"/>
      <x:c r="I101" s="759"/>
      <x:c r="J101" s="758"/>
      <x:c r="K101" s="758"/>
      <x:c r="L101" s="759"/>
      <x:c r="M101" s="758"/>
      <x:c r="N101" s="758"/>
      <x:c r="O101" s="758"/>
      <x:c r="P101" s="758"/>
      <x:c r="Q101" s="758"/>
      <x:c r="R101" s="759"/>
      <x:c r="S101" s="758"/>
      <x:c r="T101" s="759"/>
      <x:c r="U101" s="758"/>
      <x:c r="V101" s="759"/>
      <x:c r="W101" s="758"/>
      <x:c r="X101" s="758"/>
      <x:c r="Y101" s="758"/>
      <x:c r="Z101" s="758"/>
      <x:c r="AA101" s="758"/>
      <x:c r="AB101" s="758"/>
      <x:c r="AC101" s="758"/>
      <x:c r="AD101" s="758"/>
      <x:c r="AE101" s="758"/>
      <x:c r="AF101" s="758"/>
      <x:c r="AG101" s="758"/>
      <x:c r="AH101" s="758"/>
      <x:c r="AI101" s="758"/>
      <x:c r="AJ101" s="758"/>
      <x:c r="AK101" s="758"/>
      <x:c r="AL101" s="631" t="s">
        <x:v>591</x:v>
      </x:c>
      <x:c r="AM101" s="758"/>
      <x:c r="AN101" s="759"/>
      <x:c r="AO101" s="758"/>
      <x:c r="AP101" s="758"/>
      <x:c r="AQ101" s="758"/>
      <x:c r="AR101" s="759"/>
      <x:c r="AS101" s="758"/>
      <x:c r="AT101" s="759"/>
      <x:c r="AU101" s="758"/>
      <x:c r="AV101" s="758"/>
      <x:c r="AW101" s="758"/>
      <x:c r="AX101" s="758"/>
      <x:c r="AY101" s="758"/>
      <x:c r="AZ101" s="758"/>
      <x:c r="BA101" s="759"/>
      <x:c r="BB101" s="758"/>
      <x:c r="BC101" s="758"/>
      <x:c r="BD101" s="758"/>
      <x:c r="BE101" s="758"/>
      <x:c r="BF101" s="758"/>
      <x:c r="BG101" s="758"/>
      <x:c r="BH101" s="758"/>
      <x:c r="BI101" s="758"/>
      <x:c r="BJ101" s="759"/>
      <x:c r="BK101" s="758"/>
      <x:c r="BL101" s="759"/>
      <x:c r="BM101" s="758"/>
      <x:c r="BN101" s="759"/>
      <x:c r="BO101" s="758"/>
      <x:c r="BP101" s="759"/>
      <x:c r="BQ101" s="758"/>
      <x:c r="BR101" s="758"/>
      <x:c r="BS101" s="758"/>
      <x:c r="BT101" s="758"/>
      <x:c r="BU101" s="758"/>
      <x:c r="BV101" s="631" t="s">
        <x:v>591</x:v>
      </x:c>
      <x:c r="BW101" s="758"/>
      <x:c r="BX101" s="758"/>
      <x:c r="BY101" s="759"/>
      <x:c r="BZ101" s="758"/>
      <x:c r="CA101" s="759"/>
      <x:c r="CB101" s="758"/>
      <x:c r="CC101" s="759"/>
      <x:c r="CD101" s="758"/>
      <x:c r="CE101" s="758"/>
      <x:c r="CF101" s="759"/>
      <x:c r="CG101" s="758"/>
      <x:c r="CH101" s="758"/>
      <x:c r="CI101" s="758"/>
      <x:c r="CJ101" s="758"/>
      <x:c r="CK101" s="758"/>
      <x:c r="CL101" s="758"/>
      <x:c r="CM101" s="758"/>
      <x:c r="CN101" s="758"/>
      <x:c r="CO101" s="758"/>
      <x:c r="CP101" s="759"/>
      <x:c r="CQ101" s="758"/>
      <x:c r="CR101" s="759"/>
      <x:c r="CS101" s="758"/>
      <x:c r="CT101" s="758"/>
      <x:c r="CU101" s="758"/>
      <x:c r="CV101" s="758"/>
      <x:c r="CW101" s="758"/>
      <x:c r="CX101" s="758"/>
      <x:c r="CY101" s="631" t="s">
        <x:v>591</x:v>
      </x:c>
      <x:c r="CZ101" s="758"/>
      <x:c r="DA101" s="759"/>
      <x:c r="DB101" s="758"/>
      <x:c r="DC101" s="759"/>
      <x:c r="DD101" s="758"/>
      <x:c r="DE101" s="759"/>
      <x:c r="DF101" s="758"/>
      <x:c r="DG101" s="760"/>
    </x:row>
    <x:row r="102" spans="1:111" s="7" customFormat="1" ht="30" customHeight="1">
      <x:c r="A102" s="631" t="s">
        <x:v>796</x:v>
      </x:c>
      <x:c r="B102" s="761"/>
      <x:c r="C102" s="759"/>
      <x:c r="D102" s="758"/>
      <x:c r="E102" s="759"/>
      <x:c r="F102" s="758"/>
      <x:c r="G102" s="759"/>
      <x:c r="H102" s="758"/>
      <x:c r="I102" s="759"/>
      <x:c r="J102" s="758"/>
      <x:c r="K102" s="758"/>
      <x:c r="L102" s="759"/>
      <x:c r="M102" s="758"/>
      <x:c r="N102" s="758"/>
      <x:c r="O102" s="758"/>
      <x:c r="P102" s="758"/>
      <x:c r="Q102" s="758"/>
      <x:c r="R102" s="759"/>
      <x:c r="S102" s="758"/>
      <x:c r="T102" s="759"/>
      <x:c r="U102" s="758"/>
      <x:c r="V102" s="759"/>
      <x:c r="W102" s="758"/>
      <x:c r="X102" s="758"/>
      <x:c r="Y102" s="758"/>
      <x:c r="Z102" s="758"/>
      <x:c r="AA102" s="758"/>
      <x:c r="AB102" s="758"/>
      <x:c r="AC102" s="758"/>
      <x:c r="AD102" s="758"/>
      <x:c r="AE102" s="758"/>
      <x:c r="AF102" s="758"/>
      <x:c r="AG102" s="758"/>
      <x:c r="AH102" s="758"/>
      <x:c r="AI102" s="758"/>
      <x:c r="AJ102" s="758"/>
      <x:c r="AK102" s="758"/>
      <x:c r="AL102" s="631" t="s">
        <x:v>796</x:v>
      </x:c>
      <x:c r="AM102" s="758"/>
      <x:c r="AN102" s="759"/>
      <x:c r="AO102" s="758"/>
      <x:c r="AP102" s="758"/>
      <x:c r="AQ102" s="758"/>
      <x:c r="AR102" s="759"/>
      <x:c r="AS102" s="758"/>
      <x:c r="AT102" s="759"/>
      <x:c r="AU102" s="758"/>
      <x:c r="AV102" s="758"/>
      <x:c r="AW102" s="758"/>
      <x:c r="AX102" s="758"/>
      <x:c r="AY102" s="758"/>
      <x:c r="AZ102" s="758"/>
      <x:c r="BA102" s="759"/>
      <x:c r="BB102" s="758"/>
      <x:c r="BC102" s="758"/>
      <x:c r="BD102" s="758"/>
      <x:c r="BE102" s="758"/>
      <x:c r="BF102" s="758"/>
      <x:c r="BG102" s="758"/>
      <x:c r="BH102" s="758"/>
      <x:c r="BI102" s="758"/>
      <x:c r="BJ102" s="759"/>
      <x:c r="BK102" s="758"/>
      <x:c r="BL102" s="759"/>
      <x:c r="BM102" s="758"/>
      <x:c r="BN102" s="759"/>
      <x:c r="BO102" s="758"/>
      <x:c r="BP102" s="759"/>
      <x:c r="BQ102" s="758"/>
      <x:c r="BR102" s="758"/>
      <x:c r="BS102" s="758"/>
      <x:c r="BT102" s="758"/>
      <x:c r="BU102" s="758"/>
      <x:c r="BV102" s="631" t="s">
        <x:v>796</x:v>
      </x:c>
      <x:c r="BW102" s="758"/>
      <x:c r="BX102" s="758"/>
      <x:c r="BY102" s="759"/>
      <x:c r="BZ102" s="758"/>
      <x:c r="CA102" s="759"/>
      <x:c r="CB102" s="758"/>
      <x:c r="CC102" s="759"/>
      <x:c r="CD102" s="758"/>
      <x:c r="CE102" s="758"/>
      <x:c r="CF102" s="759"/>
      <x:c r="CG102" s="758"/>
      <x:c r="CH102" s="758"/>
      <x:c r="CI102" s="758"/>
      <x:c r="CJ102" s="758"/>
      <x:c r="CK102" s="758"/>
      <x:c r="CL102" s="758"/>
      <x:c r="CM102" s="758"/>
      <x:c r="CN102" s="758"/>
      <x:c r="CO102" s="758"/>
      <x:c r="CP102" s="759"/>
      <x:c r="CQ102" s="758"/>
      <x:c r="CR102" s="759"/>
      <x:c r="CS102" s="758"/>
      <x:c r="CT102" s="758"/>
      <x:c r="CU102" s="758"/>
      <x:c r="CV102" s="758"/>
      <x:c r="CW102" s="758"/>
      <x:c r="CX102" s="758"/>
      <x:c r="CY102" s="631" t="s">
        <x:v>796</x:v>
      </x:c>
      <x:c r="CZ102" s="758"/>
      <x:c r="DA102" s="759"/>
      <x:c r="DB102" s="758"/>
      <x:c r="DC102" s="759"/>
      <x:c r="DD102" s="758"/>
      <x:c r="DE102" s="759"/>
      <x:c r="DF102" s="758"/>
      <x:c r="DG102" s="760"/>
    </x:row>
    <x:row r="103" spans="1:111" s="7" customFormat="1" ht="30" customHeight="1">
      <x:c r="A103" s="631" t="s">
        <x:v>791</x:v>
      </x:c>
      <x:c r="B103" s="761"/>
      <x:c r="C103" s="759"/>
      <x:c r="D103" s="758"/>
      <x:c r="E103" s="759"/>
      <x:c r="F103" s="758"/>
      <x:c r="G103" s="759"/>
      <x:c r="H103" s="758"/>
      <x:c r="I103" s="759"/>
      <x:c r="J103" s="758"/>
      <x:c r="K103" s="758"/>
      <x:c r="L103" s="759"/>
      <x:c r="M103" s="758"/>
      <x:c r="N103" s="758"/>
      <x:c r="O103" s="758"/>
      <x:c r="P103" s="758"/>
      <x:c r="Q103" s="758"/>
      <x:c r="R103" s="759"/>
      <x:c r="S103" s="758"/>
      <x:c r="T103" s="759"/>
      <x:c r="U103" s="758"/>
      <x:c r="V103" s="759"/>
      <x:c r="W103" s="758"/>
      <x:c r="X103" s="758"/>
      <x:c r="Y103" s="758">
        <x:v>1</x:v>
      </x:c>
      <x:c r="Z103" s="758">
        <x:v>1</x:v>
      </x:c>
      <x:c r="AA103" s="758"/>
      <x:c r="AB103" s="758"/>
      <x:c r="AC103" s="758"/>
      <x:c r="AD103" s="758"/>
      <x:c r="AE103" s="758"/>
      <x:c r="AF103" s="758"/>
      <x:c r="AG103" s="758"/>
      <x:c r="AH103" s="758"/>
      <x:c r="AI103" s="758"/>
      <x:c r="AJ103" s="758"/>
      <x:c r="AK103" s="758"/>
      <x:c r="AL103" s="631" t="s">
        <x:v>791</x:v>
      </x:c>
      <x:c r="AM103" s="758"/>
      <x:c r="AN103" s="759"/>
      <x:c r="AO103" s="758"/>
      <x:c r="AP103" s="758"/>
      <x:c r="AQ103" s="758"/>
      <x:c r="AR103" s="759"/>
      <x:c r="AS103" s="758"/>
      <x:c r="AT103" s="759"/>
      <x:c r="AU103" s="758"/>
      <x:c r="AV103" s="758"/>
      <x:c r="AW103" s="758"/>
      <x:c r="AX103" s="758"/>
      <x:c r="AY103" s="758"/>
      <x:c r="AZ103" s="758"/>
      <x:c r="BA103" s="759"/>
      <x:c r="BB103" s="758"/>
      <x:c r="BC103" s="758"/>
      <x:c r="BD103" s="758"/>
      <x:c r="BE103" s="758"/>
      <x:c r="BF103" s="758"/>
      <x:c r="BG103" s="758"/>
      <x:c r="BH103" s="758"/>
      <x:c r="BI103" s="758"/>
      <x:c r="BJ103" s="759"/>
      <x:c r="BK103" s="758"/>
      <x:c r="BL103" s="759"/>
      <x:c r="BM103" s="758"/>
      <x:c r="BN103" s="759"/>
      <x:c r="BO103" s="758"/>
      <x:c r="BP103" s="759"/>
      <x:c r="BQ103" s="758"/>
      <x:c r="BR103" s="758"/>
      <x:c r="BS103" s="758"/>
      <x:c r="BT103" s="758"/>
      <x:c r="BU103" s="758"/>
      <x:c r="BV103" s="631" t="s">
        <x:v>791</x:v>
      </x:c>
      <x:c r="BW103" s="758"/>
      <x:c r="BX103" s="758"/>
      <x:c r="BY103" s="759"/>
      <x:c r="BZ103" s="758"/>
      <x:c r="CA103" s="759"/>
      <x:c r="CB103" s="758"/>
      <x:c r="CC103" s="759"/>
      <x:c r="CD103" s="758"/>
      <x:c r="CE103" s="758"/>
      <x:c r="CF103" s="759"/>
      <x:c r="CG103" s="758"/>
      <x:c r="CH103" s="758"/>
      <x:c r="CI103" s="758"/>
      <x:c r="CJ103" s="758"/>
      <x:c r="CK103" s="758"/>
      <x:c r="CL103" s="758"/>
      <x:c r="CM103" s="758"/>
      <x:c r="CN103" s="758"/>
      <x:c r="CO103" s="758"/>
      <x:c r="CP103" s="759"/>
      <x:c r="CQ103" s="758"/>
      <x:c r="CR103" s="759"/>
      <x:c r="CS103" s="758"/>
      <x:c r="CT103" s="758"/>
      <x:c r="CU103" s="758"/>
      <x:c r="CV103" s="758"/>
      <x:c r="CW103" s="758"/>
      <x:c r="CX103" s="758"/>
      <x:c r="CY103" s="631" t="s">
        <x:v>791</x:v>
      </x:c>
      <x:c r="CZ103" s="758"/>
      <x:c r="DA103" s="759"/>
      <x:c r="DB103" s="758"/>
      <x:c r="DC103" s="759"/>
      <x:c r="DD103" s="758"/>
      <x:c r="DE103" s="759"/>
      <x:c r="DF103" s="758"/>
      <x:c r="DG103" s="760"/>
    </x:row>
    <x:row r="104" spans="1:111" s="7" customFormat="1" ht="30" customHeight="1">
      <x:c r="A104" s="631" t="s">
        <x:v>705</x:v>
      </x:c>
      <x:c r="B104" s="761"/>
      <x:c r="C104" s="759"/>
      <x:c r="D104" s="758"/>
      <x:c r="E104" s="759"/>
      <x:c r="F104" s="758"/>
      <x:c r="G104" s="759"/>
      <x:c r="H104" s="758"/>
      <x:c r="I104" s="759"/>
      <x:c r="J104" s="758"/>
      <x:c r="K104" s="758"/>
      <x:c r="L104" s="759"/>
      <x:c r="M104" s="758"/>
      <x:c r="N104" s="758"/>
      <x:c r="O104" s="758"/>
      <x:c r="P104" s="758"/>
      <x:c r="Q104" s="758"/>
      <x:c r="R104" s="759"/>
      <x:c r="S104" s="758"/>
      <x:c r="T104" s="759"/>
      <x:c r="U104" s="758"/>
      <x:c r="V104" s="759"/>
      <x:c r="W104" s="758"/>
      <x:c r="X104" s="758"/>
      <x:c r="Y104" s="758"/>
      <x:c r="Z104" s="758"/>
      <x:c r="AA104" s="758"/>
      <x:c r="AB104" s="758"/>
      <x:c r="AC104" s="758"/>
      <x:c r="AD104" s="758"/>
      <x:c r="AE104" s="758"/>
      <x:c r="AF104" s="758"/>
      <x:c r="AG104" s="758"/>
      <x:c r="AH104" s="758"/>
      <x:c r="AI104" s="758"/>
      <x:c r="AJ104" s="758"/>
      <x:c r="AK104" s="758"/>
      <x:c r="AL104" s="631" t="s">
        <x:v>705</x:v>
      </x:c>
      <x:c r="AM104" s="758"/>
      <x:c r="AN104" s="759"/>
      <x:c r="AO104" s="758"/>
      <x:c r="AP104" s="758"/>
      <x:c r="AQ104" s="758"/>
      <x:c r="AR104" s="759"/>
      <x:c r="AS104" s="758"/>
      <x:c r="AT104" s="759"/>
      <x:c r="AU104" s="758"/>
      <x:c r="AV104" s="758"/>
      <x:c r="AW104" s="758"/>
      <x:c r="AX104" s="758"/>
      <x:c r="AY104" s="758"/>
      <x:c r="AZ104" s="758"/>
      <x:c r="BA104" s="759"/>
      <x:c r="BB104" s="758"/>
      <x:c r="BC104" s="758"/>
      <x:c r="BD104" s="758"/>
      <x:c r="BE104" s="758"/>
      <x:c r="BF104" s="758"/>
      <x:c r="BG104" s="758"/>
      <x:c r="BH104" s="758"/>
      <x:c r="BI104" s="758"/>
      <x:c r="BJ104" s="759"/>
      <x:c r="BK104" s="758"/>
      <x:c r="BL104" s="759"/>
      <x:c r="BM104" s="758"/>
      <x:c r="BN104" s="759"/>
      <x:c r="BO104" s="758"/>
      <x:c r="BP104" s="759"/>
      <x:c r="BQ104" s="758"/>
      <x:c r="BR104" s="758"/>
      <x:c r="BS104" s="758"/>
      <x:c r="BT104" s="758"/>
      <x:c r="BU104" s="758"/>
      <x:c r="BV104" s="631" t="s">
        <x:v>705</x:v>
      </x:c>
      <x:c r="BW104" s="758"/>
      <x:c r="BX104" s="758"/>
      <x:c r="BY104" s="759"/>
      <x:c r="BZ104" s="758"/>
      <x:c r="CA104" s="759"/>
      <x:c r="CB104" s="758"/>
      <x:c r="CC104" s="759"/>
      <x:c r="CD104" s="758"/>
      <x:c r="CE104" s="758"/>
      <x:c r="CF104" s="759"/>
      <x:c r="CG104" s="758"/>
      <x:c r="CH104" s="758"/>
      <x:c r="CI104" s="758"/>
      <x:c r="CJ104" s="758"/>
      <x:c r="CK104" s="758"/>
      <x:c r="CL104" s="758"/>
      <x:c r="CM104" s="758"/>
      <x:c r="CN104" s="758"/>
      <x:c r="CO104" s="758"/>
      <x:c r="CP104" s="759"/>
      <x:c r="CQ104" s="758"/>
      <x:c r="CR104" s="759"/>
      <x:c r="CS104" s="758"/>
      <x:c r="CT104" s="758"/>
      <x:c r="CU104" s="758"/>
      <x:c r="CV104" s="758"/>
      <x:c r="CW104" s="758"/>
      <x:c r="CX104" s="758"/>
      <x:c r="CY104" s="631" t="s">
        <x:v>705</x:v>
      </x:c>
      <x:c r="CZ104" s="758"/>
      <x:c r="DA104" s="759"/>
      <x:c r="DB104" s="758"/>
      <x:c r="DC104" s="759"/>
      <x:c r="DD104" s="758"/>
      <x:c r="DE104" s="759"/>
      <x:c r="DF104" s="758"/>
      <x:c r="DG104" s="760"/>
    </x:row>
    <x:row r="105" spans="1:111" s="7" customFormat="1" ht="30" customHeight="1">
      <x:c r="A105" s="631" t="s">
        <x:v>697</x:v>
      </x:c>
      <x:c r="B105" s="761"/>
      <x:c r="C105" s="759"/>
      <x:c r="D105" s="758"/>
      <x:c r="E105" s="759"/>
      <x:c r="F105" s="758"/>
      <x:c r="G105" s="759"/>
      <x:c r="H105" s="758"/>
      <x:c r="I105" s="759"/>
      <x:c r="J105" s="758"/>
      <x:c r="K105" s="758"/>
      <x:c r="L105" s="759"/>
      <x:c r="M105" s="758"/>
      <x:c r="N105" s="758"/>
      <x:c r="O105" s="758"/>
      <x:c r="P105" s="758"/>
      <x:c r="Q105" s="758"/>
      <x:c r="R105" s="759"/>
      <x:c r="S105" s="758"/>
      <x:c r="T105" s="759"/>
      <x:c r="U105" s="758"/>
      <x:c r="V105" s="759"/>
      <x:c r="W105" s="758"/>
      <x:c r="X105" s="758"/>
      <x:c r="Y105" s="758"/>
      <x:c r="Z105" s="758"/>
      <x:c r="AA105" s="758"/>
      <x:c r="AB105" s="758"/>
      <x:c r="AC105" s="758"/>
      <x:c r="AD105" s="758"/>
      <x:c r="AE105" s="758"/>
      <x:c r="AF105" s="758"/>
      <x:c r="AG105" s="758"/>
      <x:c r="AH105" s="758"/>
      <x:c r="AI105" s="758"/>
      <x:c r="AJ105" s="758"/>
      <x:c r="AK105" s="758"/>
      <x:c r="AL105" s="631" t="s">
        <x:v>697</x:v>
      </x:c>
      <x:c r="AM105" s="758"/>
      <x:c r="AN105" s="759"/>
      <x:c r="AO105" s="758"/>
      <x:c r="AP105" s="758"/>
      <x:c r="AQ105" s="758"/>
      <x:c r="AR105" s="759"/>
      <x:c r="AS105" s="758"/>
      <x:c r="AT105" s="759"/>
      <x:c r="AU105" s="758"/>
      <x:c r="AV105" s="758"/>
      <x:c r="AW105" s="758"/>
      <x:c r="AX105" s="758"/>
      <x:c r="AY105" s="758"/>
      <x:c r="AZ105" s="758"/>
      <x:c r="BA105" s="759"/>
      <x:c r="BB105" s="758"/>
      <x:c r="BC105" s="758"/>
      <x:c r="BD105" s="758"/>
      <x:c r="BE105" s="758"/>
      <x:c r="BF105" s="758"/>
      <x:c r="BG105" s="758"/>
      <x:c r="BH105" s="758"/>
      <x:c r="BI105" s="758"/>
      <x:c r="BJ105" s="759"/>
      <x:c r="BK105" s="758"/>
      <x:c r="BL105" s="759"/>
      <x:c r="BM105" s="758"/>
      <x:c r="BN105" s="759"/>
      <x:c r="BO105" s="758"/>
      <x:c r="BP105" s="759"/>
      <x:c r="BQ105" s="758"/>
      <x:c r="BR105" s="758"/>
      <x:c r="BS105" s="758"/>
      <x:c r="BT105" s="758"/>
      <x:c r="BU105" s="758"/>
      <x:c r="BV105" s="631" t="s">
        <x:v>697</x:v>
      </x:c>
      <x:c r="BW105" s="758"/>
      <x:c r="BX105" s="758"/>
      <x:c r="BY105" s="759"/>
      <x:c r="BZ105" s="758"/>
      <x:c r="CA105" s="759"/>
      <x:c r="CB105" s="758"/>
      <x:c r="CC105" s="759"/>
      <x:c r="CD105" s="758"/>
      <x:c r="CE105" s="758"/>
      <x:c r="CF105" s="759"/>
      <x:c r="CG105" s="758"/>
      <x:c r="CH105" s="758"/>
      <x:c r="CI105" s="758"/>
      <x:c r="CJ105" s="758"/>
      <x:c r="CK105" s="758"/>
      <x:c r="CL105" s="758"/>
      <x:c r="CM105" s="758"/>
      <x:c r="CN105" s="758"/>
      <x:c r="CO105" s="758"/>
      <x:c r="CP105" s="759"/>
      <x:c r="CQ105" s="758"/>
      <x:c r="CR105" s="759"/>
      <x:c r="CS105" s="758"/>
      <x:c r="CT105" s="758"/>
      <x:c r="CU105" s="758"/>
      <x:c r="CV105" s="758"/>
      <x:c r="CW105" s="758"/>
      <x:c r="CX105" s="758"/>
      <x:c r="CY105" s="631" t="s">
        <x:v>697</x:v>
      </x:c>
      <x:c r="CZ105" s="758"/>
      <x:c r="DA105" s="759"/>
      <x:c r="DB105" s="758"/>
      <x:c r="DC105" s="759"/>
      <x:c r="DD105" s="758"/>
      <x:c r="DE105" s="759"/>
      <x:c r="DF105" s="758"/>
      <x:c r="DG105" s="760"/>
    </x:row>
    <x:row r="106" spans="1:111" s="7" customFormat="1" ht="30" customHeight="1">
      <x:c r="A106" s="762" t="s">
        <x:v>2663</x:v>
      </x:c>
      <x:c r="B106" s="761"/>
      <x:c r="C106" s="759"/>
      <x:c r="D106" s="758"/>
      <x:c r="E106" s="759"/>
      <x:c r="F106" s="758"/>
      <x:c r="G106" s="759"/>
      <x:c r="H106" s="758"/>
      <x:c r="I106" s="759"/>
      <x:c r="J106" s="758"/>
      <x:c r="K106" s="758"/>
      <x:c r="L106" s="759"/>
      <x:c r="M106" s="758"/>
      <x:c r="N106" s="758"/>
      <x:c r="O106" s="758"/>
      <x:c r="P106" s="758"/>
      <x:c r="Q106" s="758"/>
      <x:c r="R106" s="759"/>
      <x:c r="S106" s="758"/>
      <x:c r="T106" s="759"/>
      <x:c r="U106" s="758"/>
      <x:c r="V106" s="759"/>
      <x:c r="W106" s="758"/>
      <x:c r="X106" s="758"/>
      <x:c r="Y106" s="758"/>
      <x:c r="Z106" s="758"/>
      <x:c r="AA106" s="758"/>
      <x:c r="AB106" s="758"/>
      <x:c r="AC106" s="758"/>
      <x:c r="AD106" s="758"/>
      <x:c r="AE106" s="758"/>
      <x:c r="AF106" s="758"/>
      <x:c r="AG106" s="758"/>
      <x:c r="AH106" s="758"/>
      <x:c r="AI106" s="758"/>
      <x:c r="AJ106" s="758"/>
      <x:c r="AK106" s="758"/>
      <x:c r="AL106" s="762" t="s">
        <x:v>2663</x:v>
      </x:c>
      <x:c r="AM106" s="758"/>
      <x:c r="AN106" s="759"/>
      <x:c r="AO106" s="758"/>
      <x:c r="AP106" s="758"/>
      <x:c r="AQ106" s="758"/>
      <x:c r="AR106" s="759"/>
      <x:c r="AS106" s="758"/>
      <x:c r="AT106" s="759"/>
      <x:c r="AU106" s="758"/>
      <x:c r="AV106" s="758"/>
      <x:c r="AW106" s="758"/>
      <x:c r="AX106" s="758"/>
      <x:c r="AY106" s="758"/>
      <x:c r="AZ106" s="758"/>
      <x:c r="BA106" s="759"/>
      <x:c r="BB106" s="758"/>
      <x:c r="BC106" s="758"/>
      <x:c r="BD106" s="758"/>
      <x:c r="BE106" s="758"/>
      <x:c r="BF106" s="758"/>
      <x:c r="BG106" s="758"/>
      <x:c r="BH106" s="758"/>
      <x:c r="BI106" s="758"/>
      <x:c r="BJ106" s="759"/>
      <x:c r="BK106" s="758"/>
      <x:c r="BL106" s="759"/>
      <x:c r="BM106" s="758"/>
      <x:c r="BN106" s="759"/>
      <x:c r="BO106" s="758"/>
      <x:c r="BP106" s="759"/>
      <x:c r="BQ106" s="758"/>
      <x:c r="BR106" s="758"/>
      <x:c r="BS106" s="758"/>
      <x:c r="BT106" s="758"/>
      <x:c r="BU106" s="758"/>
      <x:c r="BV106" s="762" t="s">
        <x:v>2663</x:v>
      </x:c>
      <x:c r="BW106" s="758"/>
      <x:c r="BX106" s="758"/>
      <x:c r="BY106" s="759"/>
      <x:c r="BZ106" s="758"/>
      <x:c r="CA106" s="759"/>
      <x:c r="CB106" s="758"/>
      <x:c r="CC106" s="759"/>
      <x:c r="CD106" s="758"/>
      <x:c r="CE106" s="758"/>
      <x:c r="CF106" s="759"/>
      <x:c r="CG106" s="758"/>
      <x:c r="CH106" s="758"/>
      <x:c r="CI106" s="758"/>
      <x:c r="CJ106" s="758"/>
      <x:c r="CK106" s="758"/>
      <x:c r="CL106" s="758"/>
      <x:c r="CM106" s="758"/>
      <x:c r="CN106" s="758"/>
      <x:c r="CO106" s="758"/>
      <x:c r="CP106" s="759"/>
      <x:c r="CQ106" s="758"/>
      <x:c r="CR106" s="759"/>
      <x:c r="CS106" s="758"/>
      <x:c r="CT106" s="758"/>
      <x:c r="CU106" s="758"/>
      <x:c r="CV106" s="758"/>
      <x:c r="CW106" s="758"/>
      <x:c r="CX106" s="758"/>
      <x:c r="CY106" s="762" t="s">
        <x:v>2663</x:v>
      </x:c>
      <x:c r="CZ106" s="758"/>
      <x:c r="DA106" s="759"/>
      <x:c r="DB106" s="758"/>
      <x:c r="DC106" s="759"/>
      <x:c r="DD106" s="758"/>
      <x:c r="DE106" s="759"/>
      <x:c r="DF106" s="758"/>
      <x:c r="DG106" s="760"/>
    </x:row>
    <x:row r="107" spans="1:111" s="7" customFormat="1" ht="30" customHeight="1">
      <x:c r="A107" s="762" t="s">
        <x:v>2049</x:v>
      </x:c>
      <x:c r="B107" s="761"/>
      <x:c r="C107" s="759"/>
      <x:c r="D107" s="758"/>
      <x:c r="E107" s="759"/>
      <x:c r="F107" s="758"/>
      <x:c r="G107" s="759"/>
      <x:c r="H107" s="758"/>
      <x:c r="I107" s="759"/>
      <x:c r="J107" s="758"/>
      <x:c r="K107" s="758"/>
      <x:c r="L107" s="759"/>
      <x:c r="M107" s="758"/>
      <x:c r="N107" s="758"/>
      <x:c r="O107" s="758"/>
      <x:c r="P107" s="758"/>
      <x:c r="Q107" s="758"/>
      <x:c r="R107" s="759"/>
      <x:c r="S107" s="758"/>
      <x:c r="T107" s="759"/>
      <x:c r="U107" s="758"/>
      <x:c r="V107" s="759"/>
      <x:c r="W107" s="758"/>
      <x:c r="X107" s="758"/>
      <x:c r="Y107" s="758"/>
      <x:c r="Z107" s="758"/>
      <x:c r="AA107" s="758"/>
      <x:c r="AB107" s="758"/>
      <x:c r="AC107" s="758"/>
      <x:c r="AD107" s="758"/>
      <x:c r="AE107" s="758"/>
      <x:c r="AF107" s="758"/>
      <x:c r="AG107" s="758"/>
      <x:c r="AH107" s="758"/>
      <x:c r="AI107" s="758"/>
      <x:c r="AJ107" s="758"/>
      <x:c r="AK107" s="758"/>
      <x:c r="AL107" s="762" t="s">
        <x:v>2049</x:v>
      </x:c>
      <x:c r="AM107" s="758"/>
      <x:c r="AN107" s="759"/>
      <x:c r="AO107" s="758"/>
      <x:c r="AP107" s="758"/>
      <x:c r="AQ107" s="758"/>
      <x:c r="AR107" s="759"/>
      <x:c r="AS107" s="758"/>
      <x:c r="AT107" s="759"/>
      <x:c r="AU107" s="758"/>
      <x:c r="AV107" s="758"/>
      <x:c r="AW107" s="758"/>
      <x:c r="AX107" s="758"/>
      <x:c r="AY107" s="758"/>
      <x:c r="AZ107" s="758"/>
      <x:c r="BA107" s="759"/>
      <x:c r="BB107" s="758"/>
      <x:c r="BC107" s="758"/>
      <x:c r="BD107" s="758"/>
      <x:c r="BE107" s="758"/>
      <x:c r="BF107" s="758"/>
      <x:c r="BG107" s="758"/>
      <x:c r="BH107" s="758"/>
      <x:c r="BI107" s="758"/>
      <x:c r="BJ107" s="759"/>
      <x:c r="BK107" s="758"/>
      <x:c r="BL107" s="759"/>
      <x:c r="BM107" s="758"/>
      <x:c r="BN107" s="759"/>
      <x:c r="BO107" s="758"/>
      <x:c r="BP107" s="759"/>
      <x:c r="BQ107" s="758"/>
      <x:c r="BR107" s="758"/>
      <x:c r="BS107" s="758"/>
      <x:c r="BT107" s="758"/>
      <x:c r="BU107" s="758"/>
      <x:c r="BV107" s="762" t="s">
        <x:v>2049</x:v>
      </x:c>
      <x:c r="BW107" s="758"/>
      <x:c r="BX107" s="758"/>
      <x:c r="BY107" s="759"/>
      <x:c r="BZ107" s="758"/>
      <x:c r="CA107" s="759"/>
      <x:c r="CB107" s="758"/>
      <x:c r="CC107" s="759"/>
      <x:c r="CD107" s="758"/>
      <x:c r="CE107" s="758"/>
      <x:c r="CF107" s="759"/>
      <x:c r="CG107" s="758"/>
      <x:c r="CH107" s="758"/>
      <x:c r="CI107" s="758"/>
      <x:c r="CJ107" s="758"/>
      <x:c r="CK107" s="758"/>
      <x:c r="CL107" s="758"/>
      <x:c r="CM107" s="758"/>
      <x:c r="CN107" s="758"/>
      <x:c r="CO107" s="758"/>
      <x:c r="CP107" s="759"/>
      <x:c r="CQ107" s="758"/>
      <x:c r="CR107" s="759"/>
      <x:c r="CS107" s="758"/>
      <x:c r="CT107" s="758"/>
      <x:c r="CU107" s="758"/>
      <x:c r="CV107" s="758"/>
      <x:c r="CW107" s="758"/>
      <x:c r="CX107" s="758"/>
      <x:c r="CY107" s="762" t="s">
        <x:v>2049</x:v>
      </x:c>
      <x:c r="CZ107" s="758"/>
      <x:c r="DA107" s="759"/>
      <x:c r="DB107" s="758"/>
      <x:c r="DC107" s="759"/>
      <x:c r="DD107" s="758"/>
      <x:c r="DE107" s="759"/>
      <x:c r="DF107" s="758"/>
      <x:c r="DG107" s="760"/>
    </x:row>
    <x:row r="108" spans="1:111" s="7" customFormat="1" ht="30" customHeight="1">
      <x:c r="A108" s="762" t="s">
        <x:v>2053</x:v>
      </x:c>
      <x:c r="B108" s="761"/>
      <x:c r="C108" s="759"/>
      <x:c r="D108" s="758"/>
      <x:c r="E108" s="759"/>
      <x:c r="F108" s="758"/>
      <x:c r="G108" s="759"/>
      <x:c r="H108" s="758"/>
      <x:c r="I108" s="759"/>
      <x:c r="J108" s="758"/>
      <x:c r="K108" s="758"/>
      <x:c r="L108" s="759"/>
      <x:c r="M108" s="758"/>
      <x:c r="N108" s="758"/>
      <x:c r="O108" s="758"/>
      <x:c r="P108" s="758"/>
      <x:c r="Q108" s="758"/>
      <x:c r="R108" s="759"/>
      <x:c r="S108" s="758"/>
      <x:c r="T108" s="759"/>
      <x:c r="U108" s="758"/>
      <x:c r="V108" s="759"/>
      <x:c r="W108" s="758"/>
      <x:c r="X108" s="758"/>
      <x:c r="Y108" s="758"/>
      <x:c r="Z108" s="758"/>
      <x:c r="AA108" s="758"/>
      <x:c r="AB108" s="758"/>
      <x:c r="AC108" s="758"/>
      <x:c r="AD108" s="758"/>
      <x:c r="AE108" s="758"/>
      <x:c r="AF108" s="758"/>
      <x:c r="AG108" s="758"/>
      <x:c r="AH108" s="758"/>
      <x:c r="AI108" s="758"/>
      <x:c r="AJ108" s="758"/>
      <x:c r="AK108" s="758"/>
      <x:c r="AL108" s="762" t="s">
        <x:v>2053</x:v>
      </x:c>
      <x:c r="AM108" s="758"/>
      <x:c r="AN108" s="759"/>
      <x:c r="AO108" s="758"/>
      <x:c r="AP108" s="758"/>
      <x:c r="AQ108" s="758"/>
      <x:c r="AR108" s="759"/>
      <x:c r="AS108" s="758"/>
      <x:c r="AT108" s="759"/>
      <x:c r="AU108" s="758"/>
      <x:c r="AV108" s="758"/>
      <x:c r="AW108" s="758"/>
      <x:c r="AX108" s="758"/>
      <x:c r="AY108" s="758"/>
      <x:c r="AZ108" s="758"/>
      <x:c r="BA108" s="759"/>
      <x:c r="BB108" s="758"/>
      <x:c r="BC108" s="758"/>
      <x:c r="BD108" s="758"/>
      <x:c r="BE108" s="758"/>
      <x:c r="BF108" s="758"/>
      <x:c r="BG108" s="758"/>
      <x:c r="BH108" s="758"/>
      <x:c r="BI108" s="758"/>
      <x:c r="BJ108" s="759"/>
      <x:c r="BK108" s="758"/>
      <x:c r="BL108" s="759"/>
      <x:c r="BM108" s="758"/>
      <x:c r="BN108" s="759"/>
      <x:c r="BO108" s="758"/>
      <x:c r="BP108" s="759"/>
      <x:c r="BQ108" s="758"/>
      <x:c r="BR108" s="758"/>
      <x:c r="BS108" s="758"/>
      <x:c r="BT108" s="758"/>
      <x:c r="BU108" s="758"/>
      <x:c r="BV108" s="762" t="s">
        <x:v>2053</x:v>
      </x:c>
      <x:c r="BW108" s="758"/>
      <x:c r="BX108" s="758"/>
      <x:c r="BY108" s="759"/>
      <x:c r="BZ108" s="758"/>
      <x:c r="CA108" s="759"/>
      <x:c r="CB108" s="758"/>
      <x:c r="CC108" s="759"/>
      <x:c r="CD108" s="758"/>
      <x:c r="CE108" s="758"/>
      <x:c r="CF108" s="759"/>
      <x:c r="CG108" s="758"/>
      <x:c r="CH108" s="758"/>
      <x:c r="CI108" s="758"/>
      <x:c r="CJ108" s="758"/>
      <x:c r="CK108" s="758"/>
      <x:c r="CL108" s="758"/>
      <x:c r="CM108" s="758"/>
      <x:c r="CN108" s="758"/>
      <x:c r="CO108" s="758"/>
      <x:c r="CP108" s="759"/>
      <x:c r="CQ108" s="758"/>
      <x:c r="CR108" s="759"/>
      <x:c r="CS108" s="758"/>
      <x:c r="CT108" s="758"/>
      <x:c r="CU108" s="758"/>
      <x:c r="CV108" s="758"/>
      <x:c r="CW108" s="758"/>
      <x:c r="CX108" s="758"/>
      <x:c r="CY108" s="762" t="s">
        <x:v>2053</x:v>
      </x:c>
      <x:c r="CZ108" s="758"/>
      <x:c r="DA108" s="759"/>
      <x:c r="DB108" s="758"/>
      <x:c r="DC108" s="759"/>
      <x:c r="DD108" s="758"/>
      <x:c r="DE108" s="759"/>
      <x:c r="DF108" s="758"/>
      <x:c r="DG108" s="760"/>
    </x:row>
    <x:row r="109" spans="1:111" s="7" customFormat="1" ht="30" customHeight="1">
      <x:c r="A109" s="631" t="s">
        <x:v>217</x:v>
      </x:c>
      <x:c r="B109" s="761"/>
      <x:c r="C109" s="759"/>
      <x:c r="D109" s="758"/>
      <x:c r="E109" s="759"/>
      <x:c r="F109" s="758"/>
      <x:c r="G109" s="759"/>
      <x:c r="H109" s="758"/>
      <x:c r="I109" s="759"/>
      <x:c r="J109" s="758"/>
      <x:c r="K109" s="758"/>
      <x:c r="L109" s="759"/>
      <x:c r="M109" s="758"/>
      <x:c r="N109" s="758"/>
      <x:c r="O109" s="758"/>
      <x:c r="P109" s="758"/>
      <x:c r="Q109" s="758"/>
      <x:c r="R109" s="759"/>
      <x:c r="S109" s="758"/>
      <x:c r="T109" s="759"/>
      <x:c r="U109" s="758"/>
      <x:c r="V109" s="759"/>
      <x:c r="W109" s="758"/>
      <x:c r="X109" s="758"/>
      <x:c r="Y109" s="758"/>
      <x:c r="Z109" s="758"/>
      <x:c r="AA109" s="758"/>
      <x:c r="AB109" s="758"/>
      <x:c r="AC109" s="758"/>
      <x:c r="AD109" s="758"/>
      <x:c r="AE109" s="758"/>
      <x:c r="AF109" s="758"/>
      <x:c r="AG109" s="758"/>
      <x:c r="AH109" s="758"/>
      <x:c r="AI109" s="758"/>
      <x:c r="AJ109" s="758"/>
      <x:c r="AK109" s="758"/>
      <x:c r="AL109" s="631" t="s">
        <x:v>217</x:v>
      </x:c>
      <x:c r="AM109" s="758"/>
      <x:c r="AN109" s="759"/>
      <x:c r="AO109" s="758"/>
      <x:c r="AP109" s="758"/>
      <x:c r="AQ109" s="758"/>
      <x:c r="AR109" s="759"/>
      <x:c r="AS109" s="758"/>
      <x:c r="AT109" s="759"/>
      <x:c r="AU109" s="758"/>
      <x:c r="AV109" s="758"/>
      <x:c r="AW109" s="758"/>
      <x:c r="AX109" s="758"/>
      <x:c r="AY109" s="758"/>
      <x:c r="AZ109" s="758"/>
      <x:c r="BA109" s="759"/>
      <x:c r="BB109" s="758"/>
      <x:c r="BC109" s="758"/>
      <x:c r="BD109" s="758"/>
      <x:c r="BE109" s="758"/>
      <x:c r="BF109" s="758"/>
      <x:c r="BG109" s="758"/>
      <x:c r="BH109" s="758"/>
      <x:c r="BI109" s="758"/>
      <x:c r="BJ109" s="759"/>
      <x:c r="BK109" s="758"/>
      <x:c r="BL109" s="759"/>
      <x:c r="BM109" s="758"/>
      <x:c r="BN109" s="759"/>
      <x:c r="BO109" s="758"/>
      <x:c r="BP109" s="759"/>
      <x:c r="BQ109" s="758"/>
      <x:c r="BR109" s="758"/>
      <x:c r="BS109" s="758"/>
      <x:c r="BT109" s="758"/>
      <x:c r="BU109" s="758"/>
      <x:c r="BV109" s="631" t="s">
        <x:v>217</x:v>
      </x:c>
      <x:c r="BW109" s="758"/>
      <x:c r="BX109" s="758"/>
      <x:c r="BY109" s="759"/>
      <x:c r="BZ109" s="758"/>
      <x:c r="CA109" s="759"/>
      <x:c r="CB109" s="758"/>
      <x:c r="CC109" s="759"/>
      <x:c r="CD109" s="758"/>
      <x:c r="CE109" s="758"/>
      <x:c r="CF109" s="759"/>
      <x:c r="CG109" s="758"/>
      <x:c r="CH109" s="758"/>
      <x:c r="CI109" s="758"/>
      <x:c r="CJ109" s="758"/>
      <x:c r="CK109" s="758"/>
      <x:c r="CL109" s="758"/>
      <x:c r="CM109" s="758"/>
      <x:c r="CN109" s="758"/>
      <x:c r="CO109" s="758"/>
      <x:c r="CP109" s="759"/>
      <x:c r="CQ109" s="758"/>
      <x:c r="CR109" s="759"/>
      <x:c r="CS109" s="758"/>
      <x:c r="CT109" s="758"/>
      <x:c r="CU109" s="758"/>
      <x:c r="CV109" s="758"/>
      <x:c r="CW109" s="758"/>
      <x:c r="CX109" s="758"/>
      <x:c r="CY109" s="631" t="s">
        <x:v>217</x:v>
      </x:c>
      <x:c r="CZ109" s="758"/>
      <x:c r="DA109" s="759"/>
      <x:c r="DB109" s="758"/>
      <x:c r="DC109" s="759"/>
      <x:c r="DD109" s="758"/>
      <x:c r="DE109" s="759"/>
      <x:c r="DF109" s="758"/>
      <x:c r="DG109" s="760"/>
    </x:row>
    <x:row r="110" spans="1:111" s="7" customFormat="1" ht="30" customHeight="1">
      <x:c r="A110" s="631" t="s">
        <x:v>611</x:v>
      </x:c>
      <x:c r="B110" s="761"/>
      <x:c r="C110" s="759"/>
      <x:c r="D110" s="758"/>
      <x:c r="E110" s="759"/>
      <x:c r="F110" s="758"/>
      <x:c r="G110" s="759"/>
      <x:c r="H110" s="758"/>
      <x:c r="I110" s="759"/>
      <x:c r="J110" s="758"/>
      <x:c r="K110" s="758"/>
      <x:c r="L110" s="759"/>
      <x:c r="M110" s="758"/>
      <x:c r="N110" s="758"/>
      <x:c r="O110" s="758"/>
      <x:c r="P110" s="758"/>
      <x:c r="Q110" s="758"/>
      <x:c r="R110" s="759"/>
      <x:c r="S110" s="758"/>
      <x:c r="T110" s="759"/>
      <x:c r="U110" s="758"/>
      <x:c r="V110" s="759"/>
      <x:c r="W110" s="758"/>
      <x:c r="X110" s="758"/>
      <x:c r="Y110" s="758"/>
      <x:c r="Z110" s="758"/>
      <x:c r="AA110" s="758"/>
      <x:c r="AB110" s="758"/>
      <x:c r="AC110" s="758"/>
      <x:c r="AD110" s="758"/>
      <x:c r="AE110" s="758"/>
      <x:c r="AF110" s="758"/>
      <x:c r="AG110" s="758"/>
      <x:c r="AH110" s="758"/>
      <x:c r="AI110" s="758"/>
      <x:c r="AJ110" s="758"/>
      <x:c r="AK110" s="758"/>
      <x:c r="AL110" s="631" t="s">
        <x:v>611</x:v>
      </x:c>
      <x:c r="AM110" s="758"/>
      <x:c r="AN110" s="759"/>
      <x:c r="AO110" s="758"/>
      <x:c r="AP110" s="758"/>
      <x:c r="AQ110" s="758"/>
      <x:c r="AR110" s="759"/>
      <x:c r="AS110" s="758"/>
      <x:c r="AT110" s="759"/>
      <x:c r="AU110" s="758"/>
      <x:c r="AV110" s="758"/>
      <x:c r="AW110" s="758"/>
      <x:c r="AX110" s="758"/>
      <x:c r="AY110" s="758"/>
      <x:c r="AZ110" s="758"/>
      <x:c r="BA110" s="759"/>
      <x:c r="BB110" s="758"/>
      <x:c r="BC110" s="758"/>
      <x:c r="BD110" s="758"/>
      <x:c r="BE110" s="758"/>
      <x:c r="BF110" s="758"/>
      <x:c r="BG110" s="758"/>
      <x:c r="BH110" s="758"/>
      <x:c r="BI110" s="758"/>
      <x:c r="BJ110" s="759"/>
      <x:c r="BK110" s="758"/>
      <x:c r="BL110" s="759"/>
      <x:c r="BM110" s="758"/>
      <x:c r="BN110" s="759"/>
      <x:c r="BO110" s="758"/>
      <x:c r="BP110" s="759"/>
      <x:c r="BQ110" s="758"/>
      <x:c r="BR110" s="758"/>
      <x:c r="BS110" s="758"/>
      <x:c r="BT110" s="758"/>
      <x:c r="BU110" s="758"/>
      <x:c r="BV110" s="631" t="s">
        <x:v>611</x:v>
      </x:c>
      <x:c r="BW110" s="758"/>
      <x:c r="BX110" s="758"/>
      <x:c r="BY110" s="759"/>
      <x:c r="BZ110" s="758"/>
      <x:c r="CA110" s="759"/>
      <x:c r="CB110" s="758"/>
      <x:c r="CC110" s="759"/>
      <x:c r="CD110" s="758"/>
      <x:c r="CE110" s="758"/>
      <x:c r="CF110" s="759"/>
      <x:c r="CG110" s="758"/>
      <x:c r="CH110" s="758"/>
      <x:c r="CI110" s="758"/>
      <x:c r="CJ110" s="758"/>
      <x:c r="CK110" s="758"/>
      <x:c r="CL110" s="758"/>
      <x:c r="CM110" s="758"/>
      <x:c r="CN110" s="758"/>
      <x:c r="CO110" s="758"/>
      <x:c r="CP110" s="759"/>
      <x:c r="CQ110" s="758"/>
      <x:c r="CR110" s="759"/>
      <x:c r="CS110" s="758"/>
      <x:c r="CT110" s="758"/>
      <x:c r="CU110" s="758"/>
      <x:c r="CV110" s="758"/>
      <x:c r="CW110" s="758"/>
      <x:c r="CX110" s="758"/>
      <x:c r="CY110" s="631" t="s">
        <x:v>611</x:v>
      </x:c>
      <x:c r="CZ110" s="758"/>
      <x:c r="DA110" s="759"/>
      <x:c r="DB110" s="758"/>
      <x:c r="DC110" s="759"/>
      <x:c r="DD110" s="758"/>
      <x:c r="DE110" s="759"/>
      <x:c r="DF110" s="758"/>
      <x:c r="DG110" s="760"/>
    </x:row>
    <x:row r="111" spans="1:111" s="7" customFormat="1" ht="30" customHeight="1">
      <x:c r="A111" s="288" t="s">
        <x:v>677</x:v>
      </x:c>
      <x:c r="B111" s="297">
        <x:f>SUM(B112:B118)</x:f>
        <x:v>0</x:v>
      </x:c>
      <x:c r="C111" s="298">
        <x:f t="shared" ref="C111:BN111" si="40">SUM(C112:C118)</x:f>
        <x:v>0</x:v>
      </x:c>
      <x:c r="D111" s="299">
        <x:f t="shared" si="40"/>
        <x:v>0</x:v>
      </x:c>
      <x:c r="E111" s="298">
        <x:f t="shared" si="40"/>
        <x:v>0</x:v>
      </x:c>
      <x:c r="F111" s="299">
        <x:f t="shared" si="40"/>
        <x:v>0</x:v>
      </x:c>
      <x:c r="G111" s="298">
        <x:f t="shared" si="40"/>
        <x:v>0</x:v>
      </x:c>
      <x:c r="H111" s="299">
        <x:f t="shared" si="40"/>
        <x:v>0</x:v>
      </x:c>
      <x:c r="I111" s="298">
        <x:f t="shared" si="40"/>
        <x:v>0</x:v>
      </x:c>
      <x:c r="J111" s="299">
        <x:f t="shared" si="40"/>
        <x:v>0</x:v>
      </x:c>
      <x:c r="K111" s="299">
        <x:f t="shared" si="40"/>
        <x:v>0</x:v>
      </x:c>
      <x:c r="L111" s="298">
        <x:f t="shared" si="40"/>
        <x:v>0</x:v>
      </x:c>
      <x:c r="M111" s="299">
        <x:f t="shared" si="40"/>
        <x:v>0</x:v>
      </x:c>
      <x:c r="N111" s="299">
        <x:f t="shared" si="40"/>
        <x:v>0</x:v>
      </x:c>
      <x:c r="O111" s="299">
        <x:f t="shared" si="40"/>
        <x:v>0</x:v>
      </x:c>
      <x:c r="P111" s="299">
        <x:f t="shared" si="40"/>
        <x:v>0</x:v>
      </x:c>
      <x:c r="Q111" s="299">
        <x:f t="shared" si="40"/>
        <x:v>0</x:v>
      </x:c>
      <x:c r="R111" s="298">
        <x:f t="shared" si="40"/>
        <x:v>0</x:v>
      </x:c>
      <x:c r="S111" s="299">
        <x:f t="shared" si="40"/>
        <x:v>0</x:v>
      </x:c>
      <x:c r="T111" s="298">
        <x:f t="shared" si="40"/>
        <x:v>0</x:v>
      </x:c>
      <x:c r="U111" s="299">
        <x:f t="shared" si="40"/>
        <x:v>0</x:v>
      </x:c>
      <x:c r="V111" s="298">
        <x:f t="shared" si="40"/>
        <x:v>0</x:v>
      </x:c>
      <x:c r="W111" s="299">
        <x:f t="shared" si="40"/>
        <x:v>0</x:v>
      </x:c>
      <x:c r="X111" s="299">
        <x:f t="shared" si="40"/>
        <x:v>0</x:v>
      </x:c>
      <x:c r="Y111" s="299">
        <x:f t="shared" si="40"/>
        <x:v>0</x:v>
      </x:c>
      <x:c r="Z111" s="299">
        <x:f t="shared" si="40"/>
        <x:v>0</x:v>
      </x:c>
      <x:c r="AA111" s="299">
        <x:f t="shared" si="40"/>
        <x:v>0</x:v>
      </x:c>
      <x:c r="AB111" s="299">
        <x:f t="shared" si="40"/>
        <x:v>0</x:v>
      </x:c>
      <x:c r="AC111" s="299">
        <x:f t="shared" si="40"/>
        <x:v>0</x:v>
      </x:c>
      <x:c r="AD111" s="299">
        <x:f t="shared" si="40"/>
        <x:v>0</x:v>
      </x:c>
      <x:c r="AE111" s="299">
        <x:f t="shared" si="40"/>
        <x:v>0</x:v>
      </x:c>
      <x:c r="AF111" s="299">
        <x:f t="shared" si="40"/>
        <x:v>0</x:v>
      </x:c>
      <x:c r="AG111" s="299">
        <x:f t="shared" si="40"/>
        <x:v>0</x:v>
      </x:c>
      <x:c r="AH111" s="299">
        <x:f t="shared" si="40"/>
        <x:v>0</x:v>
      </x:c>
      <x:c r="AI111" s="299">
        <x:f t="shared" si="40"/>
        <x:v>0</x:v>
      </x:c>
      <x:c r="AJ111" s="299">
        <x:f t="shared" si="40"/>
        <x:v>0</x:v>
      </x:c>
      <x:c r="AK111" s="299">
        <x:f t="shared" si="40"/>
        <x:v>0</x:v>
      </x:c>
      <x:c r="AL111" s="288" t="s">
        <x:v>677</x:v>
      </x:c>
      <x:c r="AM111" s="299">
        <x:f t="shared" si="40"/>
        <x:v>0</x:v>
      </x:c>
      <x:c r="AN111" s="298">
        <x:f t="shared" si="40"/>
        <x:v>0</x:v>
      </x:c>
      <x:c r="AO111" s="299">
        <x:f t="shared" si="40"/>
        <x:v>0</x:v>
      </x:c>
      <x:c r="AP111" s="299">
        <x:f t="shared" si="40"/>
        <x:v>0</x:v>
      </x:c>
      <x:c r="AQ111" s="299">
        <x:f t="shared" si="40"/>
        <x:v>0</x:v>
      </x:c>
      <x:c r="AR111" s="298">
        <x:f t="shared" si="40"/>
        <x:v>0</x:v>
      </x:c>
      <x:c r="AS111" s="299">
        <x:f t="shared" si="40"/>
        <x:v>0</x:v>
      </x:c>
      <x:c r="AT111" s="298">
        <x:f t="shared" si="40"/>
        <x:v>0</x:v>
      </x:c>
      <x:c r="AU111" s="299">
        <x:f t="shared" si="40"/>
        <x:v>0</x:v>
      </x:c>
      <x:c r="AV111" s="299">
        <x:f t="shared" si="40"/>
        <x:v>0</x:v>
      </x:c>
      <x:c r="AW111" s="299">
        <x:f t="shared" si="40"/>
        <x:v>0</x:v>
      </x:c>
      <x:c r="AX111" s="299">
        <x:f t="shared" si="40"/>
        <x:v>0</x:v>
      </x:c>
      <x:c r="AY111" s="299">
        <x:f t="shared" si="40"/>
        <x:v>0</x:v>
      </x:c>
      <x:c r="AZ111" s="299">
        <x:f t="shared" si="40"/>
        <x:v>0</x:v>
      </x:c>
      <x:c r="BA111" s="298">
        <x:f t="shared" si="40"/>
        <x:v>0</x:v>
      </x:c>
      <x:c r="BB111" s="299">
        <x:f t="shared" si="40"/>
        <x:v>0</x:v>
      </x:c>
      <x:c r="BC111" s="299">
        <x:f t="shared" si="40"/>
        <x:v>0</x:v>
      </x:c>
      <x:c r="BD111" s="299">
        <x:f t="shared" si="40"/>
        <x:v>0</x:v>
      </x:c>
      <x:c r="BE111" s="299">
        <x:f t="shared" si="40"/>
        <x:v>0</x:v>
      </x:c>
      <x:c r="BF111" s="299">
        <x:f t="shared" si="40"/>
        <x:v>0</x:v>
      </x:c>
      <x:c r="BG111" s="299">
        <x:f t="shared" si="40"/>
        <x:v>0</x:v>
      </x:c>
      <x:c r="BH111" s="299">
        <x:f t="shared" si="40"/>
        <x:v>0</x:v>
      </x:c>
      <x:c r="BI111" s="299">
        <x:f t="shared" si="40"/>
        <x:v>0</x:v>
      </x:c>
      <x:c r="BJ111" s="298">
        <x:f t="shared" si="40"/>
        <x:v>0</x:v>
      </x:c>
      <x:c r="BK111" s="299">
        <x:f t="shared" si="40"/>
        <x:v>0</x:v>
      </x:c>
      <x:c r="BL111" s="298">
        <x:f t="shared" si="40"/>
        <x:v>0</x:v>
      </x:c>
      <x:c r="BM111" s="299">
        <x:f t="shared" si="40"/>
        <x:v>0</x:v>
      </x:c>
      <x:c r="BN111" s="298">
        <x:f t="shared" si="40"/>
        <x:v>0</x:v>
      </x:c>
      <x:c r="BO111" s="299">
        <x:f t="shared" ref="BO111:DG111" si="41">SUM(BO112:BO118)</x:f>
        <x:v>0</x:v>
      </x:c>
      <x:c r="BP111" s="298">
        <x:f t="shared" si="41"/>
        <x:v>0</x:v>
      </x:c>
      <x:c r="BQ111" s="299">
        <x:f t="shared" si="41"/>
        <x:v>0</x:v>
      </x:c>
      <x:c r="BR111" s="299">
        <x:f t="shared" si="41"/>
        <x:v>0</x:v>
      </x:c>
      <x:c r="BS111" s="299">
        <x:f t="shared" si="41"/>
        <x:v>0</x:v>
      </x:c>
      <x:c r="BT111" s="299">
        <x:f t="shared" si="41"/>
        <x:v>0</x:v>
      </x:c>
      <x:c r="BU111" s="299">
        <x:f t="shared" si="41"/>
        <x:v>0</x:v>
      </x:c>
      <x:c r="BV111" s="288" t="s">
        <x:v>677</x:v>
      </x:c>
      <x:c r="BW111" s="299">
        <x:f t="shared" si="41"/>
        <x:v>0</x:v>
      </x:c>
      <x:c r="BX111" s="299">
        <x:f t="shared" si="41"/>
        <x:v>0</x:v>
      </x:c>
      <x:c r="BY111" s="298">
        <x:f t="shared" si="41"/>
        <x:v>0</x:v>
      </x:c>
      <x:c r="BZ111" s="299">
        <x:f t="shared" si="41"/>
        <x:v>0</x:v>
      </x:c>
      <x:c r="CA111" s="298">
        <x:f t="shared" si="41"/>
        <x:v>0</x:v>
      </x:c>
      <x:c r="CB111" s="299">
        <x:f t="shared" si="41"/>
        <x:v>0</x:v>
      </x:c>
      <x:c r="CC111" s="298">
        <x:f t="shared" si="41"/>
        <x:v>0</x:v>
      </x:c>
      <x:c r="CD111" s="299">
        <x:f t="shared" si="41"/>
        <x:v>0</x:v>
      </x:c>
      <x:c r="CE111" s="299">
        <x:f t="shared" si="41"/>
        <x:v>0</x:v>
      </x:c>
      <x:c r="CF111" s="298">
        <x:f t="shared" si="41"/>
        <x:v>0</x:v>
      </x:c>
      <x:c r="CG111" s="299">
        <x:f t="shared" si="41"/>
        <x:v>0</x:v>
      </x:c>
      <x:c r="CH111" s="299">
        <x:f t="shared" si="41"/>
        <x:v>0</x:v>
      </x:c>
      <x:c r="CI111" s="299">
        <x:f t="shared" si="41"/>
        <x:v>0</x:v>
      </x:c>
      <x:c r="CJ111" s="299">
        <x:f t="shared" si="41"/>
        <x:v>0</x:v>
      </x:c>
      <x:c r="CK111" s="299">
        <x:f t="shared" si="41"/>
        <x:v>0</x:v>
      </x:c>
      <x:c r="CL111" s="299">
        <x:f t="shared" si="41"/>
        <x:v>0</x:v>
      </x:c>
      <x:c r="CM111" s="299">
        <x:f t="shared" si="41"/>
        <x:v>0</x:v>
      </x:c>
      <x:c r="CN111" s="299">
        <x:f t="shared" si="41"/>
        <x:v>0</x:v>
      </x:c>
      <x:c r="CO111" s="299">
        <x:f t="shared" si="41"/>
        <x:v>0</x:v>
      </x:c>
      <x:c r="CP111" s="298">
        <x:f t="shared" si="41"/>
        <x:v>0</x:v>
      </x:c>
      <x:c r="CQ111" s="299">
        <x:f t="shared" si="41"/>
        <x:v>0</x:v>
      </x:c>
      <x:c r="CR111" s="298">
        <x:f t="shared" si="41"/>
        <x:v>0</x:v>
      </x:c>
      <x:c r="CS111" s="299">
        <x:f t="shared" si="41"/>
        <x:v>0</x:v>
      </x:c>
      <x:c r="CT111" s="299">
        <x:f t="shared" si="41"/>
        <x:v>0</x:v>
      </x:c>
      <x:c r="CU111" s="299">
        <x:f t="shared" si="41"/>
        <x:v>0</x:v>
      </x:c>
      <x:c r="CV111" s="299">
        <x:f t="shared" si="41"/>
        <x:v>0</x:v>
      </x:c>
      <x:c r="CW111" s="299">
        <x:f t="shared" si="41"/>
        <x:v>0</x:v>
      </x:c>
      <x:c r="CX111" s="299">
        <x:f t="shared" si="41"/>
        <x:v>0</x:v>
      </x:c>
      <x:c r="CY111" s="288" t="s">
        <x:v>677</x:v>
      </x:c>
      <x:c r="CZ111" s="299">
        <x:f t="shared" si="41"/>
        <x:v>0</x:v>
      </x:c>
      <x:c r="DA111" s="298">
        <x:f t="shared" si="41"/>
        <x:v>0</x:v>
      </x:c>
      <x:c r="DB111" s="299">
        <x:f t="shared" si="41"/>
        <x:v>0</x:v>
      </x:c>
      <x:c r="DC111" s="298">
        <x:f t="shared" si="41"/>
        <x:v>0</x:v>
      </x:c>
      <x:c r="DD111" s="299">
        <x:f t="shared" si="41"/>
        <x:v>0</x:v>
      </x:c>
      <x:c r="DE111" s="298">
        <x:f t="shared" si="41"/>
        <x:v>0</x:v>
      </x:c>
      <x:c r="DF111" s="299">
        <x:f t="shared" si="41"/>
        <x:v>0</x:v>
      </x:c>
      <x:c r="DG111" s="300">
        <x:f t="shared" si="41"/>
        <x:v>0</x:v>
      </x:c>
    </x:row>
    <x:row r="112" spans="1:111" s="7" customFormat="1" ht="30" customHeight="1">
      <x:c r="A112" s="631" t="s">
        <x:v>1523</x:v>
      </x:c>
      <x:c r="B112" s="761"/>
      <x:c r="C112" s="759"/>
      <x:c r="D112" s="758"/>
      <x:c r="E112" s="759"/>
      <x:c r="F112" s="758"/>
      <x:c r="G112" s="759"/>
      <x:c r="H112" s="758"/>
      <x:c r="I112" s="759"/>
      <x:c r="J112" s="758"/>
      <x:c r="K112" s="758"/>
      <x:c r="L112" s="759"/>
      <x:c r="M112" s="758"/>
      <x:c r="N112" s="758"/>
      <x:c r="O112" s="758"/>
      <x:c r="P112" s="758"/>
      <x:c r="Q112" s="758"/>
      <x:c r="R112" s="759"/>
      <x:c r="S112" s="758"/>
      <x:c r="T112" s="759"/>
      <x:c r="U112" s="758"/>
      <x:c r="V112" s="759"/>
      <x:c r="W112" s="758"/>
      <x:c r="X112" s="758"/>
      <x:c r="Y112" s="758"/>
      <x:c r="Z112" s="758"/>
      <x:c r="AA112" s="758"/>
      <x:c r="AB112" s="758"/>
      <x:c r="AC112" s="758"/>
      <x:c r="AD112" s="758"/>
      <x:c r="AE112" s="758"/>
      <x:c r="AF112" s="758"/>
      <x:c r="AG112" s="758"/>
      <x:c r="AH112" s="758"/>
      <x:c r="AI112" s="758"/>
      <x:c r="AJ112" s="758"/>
      <x:c r="AK112" s="758"/>
      <x:c r="AL112" s="631" t="s">
        <x:v>1523</x:v>
      </x:c>
      <x:c r="AM112" s="758"/>
      <x:c r="AN112" s="759"/>
      <x:c r="AO112" s="758"/>
      <x:c r="AP112" s="758"/>
      <x:c r="AQ112" s="758"/>
      <x:c r="AR112" s="759"/>
      <x:c r="AS112" s="758"/>
      <x:c r="AT112" s="759"/>
      <x:c r="AU112" s="758"/>
      <x:c r="AV112" s="758"/>
      <x:c r="AW112" s="758"/>
      <x:c r="AX112" s="758"/>
      <x:c r="AY112" s="758"/>
      <x:c r="AZ112" s="758"/>
      <x:c r="BA112" s="759"/>
      <x:c r="BB112" s="758"/>
      <x:c r="BC112" s="758"/>
      <x:c r="BD112" s="758"/>
      <x:c r="BE112" s="758"/>
      <x:c r="BF112" s="758"/>
      <x:c r="BG112" s="758"/>
      <x:c r="BH112" s="758"/>
      <x:c r="BI112" s="758"/>
      <x:c r="BJ112" s="759"/>
      <x:c r="BK112" s="758"/>
      <x:c r="BL112" s="759"/>
      <x:c r="BM112" s="758"/>
      <x:c r="BN112" s="759"/>
      <x:c r="BO112" s="758"/>
      <x:c r="BP112" s="759"/>
      <x:c r="BQ112" s="758"/>
      <x:c r="BR112" s="758"/>
      <x:c r="BS112" s="758"/>
      <x:c r="BT112" s="758"/>
      <x:c r="BU112" s="758"/>
      <x:c r="BV112" s="631" t="s">
        <x:v>1523</x:v>
      </x:c>
      <x:c r="BW112" s="758"/>
      <x:c r="BX112" s="758"/>
      <x:c r="BY112" s="759"/>
      <x:c r="BZ112" s="758"/>
      <x:c r="CA112" s="759"/>
      <x:c r="CB112" s="758"/>
      <x:c r="CC112" s="759"/>
      <x:c r="CD112" s="758"/>
      <x:c r="CE112" s="758"/>
      <x:c r="CF112" s="759"/>
      <x:c r="CG112" s="758"/>
      <x:c r="CH112" s="758"/>
      <x:c r="CI112" s="758"/>
      <x:c r="CJ112" s="758"/>
      <x:c r="CK112" s="758"/>
      <x:c r="CL112" s="758"/>
      <x:c r="CM112" s="758"/>
      <x:c r="CN112" s="758"/>
      <x:c r="CO112" s="758"/>
      <x:c r="CP112" s="759"/>
      <x:c r="CQ112" s="758"/>
      <x:c r="CR112" s="759"/>
      <x:c r="CS112" s="758"/>
      <x:c r="CT112" s="758"/>
      <x:c r="CU112" s="758"/>
      <x:c r="CV112" s="758"/>
      <x:c r="CW112" s="758"/>
      <x:c r="CX112" s="758"/>
      <x:c r="CY112" s="631" t="s">
        <x:v>1523</x:v>
      </x:c>
      <x:c r="CZ112" s="758"/>
      <x:c r="DA112" s="759"/>
      <x:c r="DB112" s="758"/>
      <x:c r="DC112" s="759"/>
      <x:c r="DD112" s="758"/>
      <x:c r="DE112" s="759"/>
      <x:c r="DF112" s="758"/>
      <x:c r="DG112" s="760"/>
    </x:row>
    <x:row r="113" spans="1:111" s="7" customFormat="1" ht="30" customHeight="1">
      <x:c r="A113" s="631" t="s">
        <x:v>711</x:v>
      </x:c>
      <x:c r="B113" s="761"/>
      <x:c r="C113" s="759"/>
      <x:c r="D113" s="758"/>
      <x:c r="E113" s="759"/>
      <x:c r="F113" s="758"/>
      <x:c r="G113" s="759"/>
      <x:c r="H113" s="758"/>
      <x:c r="I113" s="759"/>
      <x:c r="J113" s="758"/>
      <x:c r="K113" s="758"/>
      <x:c r="L113" s="759"/>
      <x:c r="M113" s="758"/>
      <x:c r="N113" s="758"/>
      <x:c r="O113" s="758"/>
      <x:c r="P113" s="758"/>
      <x:c r="Q113" s="758"/>
      <x:c r="R113" s="759"/>
      <x:c r="S113" s="758"/>
      <x:c r="T113" s="759"/>
      <x:c r="U113" s="758"/>
      <x:c r="V113" s="759"/>
      <x:c r="W113" s="758"/>
      <x:c r="X113" s="758"/>
      <x:c r="Y113" s="758"/>
      <x:c r="Z113" s="758"/>
      <x:c r="AA113" s="758"/>
      <x:c r="AB113" s="758"/>
      <x:c r="AC113" s="758"/>
      <x:c r="AD113" s="758"/>
      <x:c r="AE113" s="758"/>
      <x:c r="AF113" s="758"/>
      <x:c r="AG113" s="758"/>
      <x:c r="AH113" s="758"/>
      <x:c r="AI113" s="758"/>
      <x:c r="AJ113" s="758"/>
      <x:c r="AK113" s="758"/>
      <x:c r="AL113" s="631" t="s">
        <x:v>711</x:v>
      </x:c>
      <x:c r="AM113" s="758"/>
      <x:c r="AN113" s="759"/>
      <x:c r="AO113" s="758"/>
      <x:c r="AP113" s="758"/>
      <x:c r="AQ113" s="758"/>
      <x:c r="AR113" s="759"/>
      <x:c r="AS113" s="758"/>
      <x:c r="AT113" s="759"/>
      <x:c r="AU113" s="758"/>
      <x:c r="AV113" s="758"/>
      <x:c r="AW113" s="758"/>
      <x:c r="AX113" s="758"/>
      <x:c r="AY113" s="758"/>
      <x:c r="AZ113" s="758"/>
      <x:c r="BA113" s="759"/>
      <x:c r="BB113" s="758"/>
      <x:c r="BC113" s="758"/>
      <x:c r="BD113" s="758"/>
      <x:c r="BE113" s="758"/>
      <x:c r="BF113" s="758"/>
      <x:c r="BG113" s="758"/>
      <x:c r="BH113" s="758"/>
      <x:c r="BI113" s="758"/>
      <x:c r="BJ113" s="759"/>
      <x:c r="BK113" s="758"/>
      <x:c r="BL113" s="759"/>
      <x:c r="BM113" s="758"/>
      <x:c r="BN113" s="759"/>
      <x:c r="BO113" s="758"/>
      <x:c r="BP113" s="759"/>
      <x:c r="BQ113" s="758"/>
      <x:c r="BR113" s="758"/>
      <x:c r="BS113" s="758"/>
      <x:c r="BT113" s="758"/>
      <x:c r="BU113" s="758"/>
      <x:c r="BV113" s="631" t="s">
        <x:v>711</x:v>
      </x:c>
      <x:c r="BW113" s="758"/>
      <x:c r="BX113" s="758"/>
      <x:c r="BY113" s="759"/>
      <x:c r="BZ113" s="758"/>
      <x:c r="CA113" s="759"/>
      <x:c r="CB113" s="758"/>
      <x:c r="CC113" s="759"/>
      <x:c r="CD113" s="758"/>
      <x:c r="CE113" s="758"/>
      <x:c r="CF113" s="759"/>
      <x:c r="CG113" s="758"/>
      <x:c r="CH113" s="758"/>
      <x:c r="CI113" s="758"/>
      <x:c r="CJ113" s="758"/>
      <x:c r="CK113" s="758"/>
      <x:c r="CL113" s="758"/>
      <x:c r="CM113" s="758"/>
      <x:c r="CN113" s="758"/>
      <x:c r="CO113" s="758"/>
      <x:c r="CP113" s="759"/>
      <x:c r="CQ113" s="758"/>
      <x:c r="CR113" s="759"/>
      <x:c r="CS113" s="758"/>
      <x:c r="CT113" s="758"/>
      <x:c r="CU113" s="758"/>
      <x:c r="CV113" s="758"/>
      <x:c r="CW113" s="758"/>
      <x:c r="CX113" s="758"/>
      <x:c r="CY113" s="631" t="s">
        <x:v>711</x:v>
      </x:c>
      <x:c r="CZ113" s="758"/>
      <x:c r="DA113" s="759"/>
      <x:c r="DB113" s="758"/>
      <x:c r="DC113" s="759"/>
      <x:c r="DD113" s="758"/>
      <x:c r="DE113" s="759"/>
      <x:c r="DF113" s="758"/>
      <x:c r="DG113" s="760"/>
    </x:row>
    <x:row r="114" spans="1:111" s="7" customFormat="1" ht="30" customHeight="1">
      <x:c r="A114" s="631" t="s">
        <x:v>20</x:v>
      </x:c>
      <x:c r="B114" s="761"/>
      <x:c r="C114" s="759"/>
      <x:c r="D114" s="758"/>
      <x:c r="E114" s="759"/>
      <x:c r="F114" s="758"/>
      <x:c r="G114" s="759"/>
      <x:c r="H114" s="758"/>
      <x:c r="I114" s="759"/>
      <x:c r="J114" s="758"/>
      <x:c r="K114" s="758"/>
      <x:c r="L114" s="759"/>
      <x:c r="M114" s="758"/>
      <x:c r="N114" s="758"/>
      <x:c r="O114" s="758"/>
      <x:c r="P114" s="758"/>
      <x:c r="Q114" s="758"/>
      <x:c r="R114" s="759"/>
      <x:c r="S114" s="758"/>
      <x:c r="T114" s="759"/>
      <x:c r="U114" s="758"/>
      <x:c r="V114" s="759"/>
      <x:c r="W114" s="758"/>
      <x:c r="X114" s="758"/>
      <x:c r="Y114" s="758"/>
      <x:c r="Z114" s="758"/>
      <x:c r="AA114" s="758"/>
      <x:c r="AB114" s="758"/>
      <x:c r="AC114" s="758"/>
      <x:c r="AD114" s="758"/>
      <x:c r="AE114" s="758"/>
      <x:c r="AF114" s="758"/>
      <x:c r="AG114" s="758"/>
      <x:c r="AH114" s="758"/>
      <x:c r="AI114" s="758"/>
      <x:c r="AJ114" s="758"/>
      <x:c r="AK114" s="758"/>
      <x:c r="AL114" s="631" t="s">
        <x:v>20</x:v>
      </x:c>
      <x:c r="AM114" s="758"/>
      <x:c r="AN114" s="759"/>
      <x:c r="AO114" s="758"/>
      <x:c r="AP114" s="758"/>
      <x:c r="AQ114" s="758"/>
      <x:c r="AR114" s="759"/>
      <x:c r="AS114" s="758"/>
      <x:c r="AT114" s="759"/>
      <x:c r="AU114" s="758"/>
      <x:c r="AV114" s="758"/>
      <x:c r="AW114" s="758"/>
      <x:c r="AX114" s="758"/>
      <x:c r="AY114" s="758"/>
      <x:c r="AZ114" s="758"/>
      <x:c r="BA114" s="759"/>
      <x:c r="BB114" s="758"/>
      <x:c r="BC114" s="758"/>
      <x:c r="BD114" s="758"/>
      <x:c r="BE114" s="758"/>
      <x:c r="BF114" s="758"/>
      <x:c r="BG114" s="758"/>
      <x:c r="BH114" s="758"/>
      <x:c r="BI114" s="758"/>
      <x:c r="BJ114" s="759"/>
      <x:c r="BK114" s="758"/>
      <x:c r="BL114" s="759"/>
      <x:c r="BM114" s="758"/>
      <x:c r="BN114" s="759"/>
      <x:c r="BO114" s="758"/>
      <x:c r="BP114" s="759"/>
      <x:c r="BQ114" s="758"/>
      <x:c r="BR114" s="758"/>
      <x:c r="BS114" s="758"/>
      <x:c r="BT114" s="758"/>
      <x:c r="BU114" s="758"/>
      <x:c r="BV114" s="631" t="s">
        <x:v>20</x:v>
      </x:c>
      <x:c r="BW114" s="758"/>
      <x:c r="BX114" s="758"/>
      <x:c r="BY114" s="759"/>
      <x:c r="BZ114" s="758"/>
      <x:c r="CA114" s="759"/>
      <x:c r="CB114" s="758"/>
      <x:c r="CC114" s="759"/>
      <x:c r="CD114" s="758"/>
      <x:c r="CE114" s="758"/>
      <x:c r="CF114" s="759"/>
      <x:c r="CG114" s="758"/>
      <x:c r="CH114" s="758"/>
      <x:c r="CI114" s="758"/>
      <x:c r="CJ114" s="758"/>
      <x:c r="CK114" s="758"/>
      <x:c r="CL114" s="758"/>
      <x:c r="CM114" s="758"/>
      <x:c r="CN114" s="758"/>
      <x:c r="CO114" s="758"/>
      <x:c r="CP114" s="759"/>
      <x:c r="CQ114" s="758"/>
      <x:c r="CR114" s="759"/>
      <x:c r="CS114" s="758"/>
      <x:c r="CT114" s="758"/>
      <x:c r="CU114" s="758"/>
      <x:c r="CV114" s="758"/>
      <x:c r="CW114" s="758"/>
      <x:c r="CX114" s="758"/>
      <x:c r="CY114" s="631" t="s">
        <x:v>20</x:v>
      </x:c>
      <x:c r="CZ114" s="758"/>
      <x:c r="DA114" s="759"/>
      <x:c r="DB114" s="758"/>
      <x:c r="DC114" s="759"/>
      <x:c r="DD114" s="758"/>
      <x:c r="DE114" s="759"/>
      <x:c r="DF114" s="758"/>
      <x:c r="DG114" s="760"/>
    </x:row>
    <x:row r="115" spans="1:111" s="7" customFormat="1" ht="30" customHeight="1">
      <x:c r="A115" s="631" t="s">
        <x:v>749</x:v>
      </x:c>
      <x:c r="B115" s="761"/>
      <x:c r="C115" s="759"/>
      <x:c r="D115" s="758"/>
      <x:c r="E115" s="759"/>
      <x:c r="F115" s="758"/>
      <x:c r="G115" s="759"/>
      <x:c r="H115" s="758"/>
      <x:c r="I115" s="759"/>
      <x:c r="J115" s="758"/>
      <x:c r="K115" s="758"/>
      <x:c r="L115" s="759"/>
      <x:c r="M115" s="758"/>
      <x:c r="N115" s="758"/>
      <x:c r="O115" s="758"/>
      <x:c r="P115" s="758"/>
      <x:c r="Q115" s="758"/>
      <x:c r="R115" s="759"/>
      <x:c r="S115" s="758"/>
      <x:c r="T115" s="759"/>
      <x:c r="U115" s="758"/>
      <x:c r="V115" s="759"/>
      <x:c r="W115" s="758"/>
      <x:c r="X115" s="758"/>
      <x:c r="Y115" s="758"/>
      <x:c r="Z115" s="758"/>
      <x:c r="AA115" s="758"/>
      <x:c r="AB115" s="758"/>
      <x:c r="AC115" s="758"/>
      <x:c r="AD115" s="758"/>
      <x:c r="AE115" s="758"/>
      <x:c r="AF115" s="758"/>
      <x:c r="AG115" s="758"/>
      <x:c r="AH115" s="758"/>
      <x:c r="AI115" s="758"/>
      <x:c r="AJ115" s="758"/>
      <x:c r="AK115" s="758"/>
      <x:c r="AL115" s="631" t="s">
        <x:v>749</x:v>
      </x:c>
      <x:c r="AM115" s="758"/>
      <x:c r="AN115" s="759"/>
      <x:c r="AO115" s="758"/>
      <x:c r="AP115" s="758"/>
      <x:c r="AQ115" s="758"/>
      <x:c r="AR115" s="759"/>
      <x:c r="AS115" s="758"/>
      <x:c r="AT115" s="759"/>
      <x:c r="AU115" s="758"/>
      <x:c r="AV115" s="758"/>
      <x:c r="AW115" s="758"/>
      <x:c r="AX115" s="758"/>
      <x:c r="AY115" s="758"/>
      <x:c r="AZ115" s="758"/>
      <x:c r="BA115" s="759"/>
      <x:c r="BB115" s="758"/>
      <x:c r="BC115" s="758"/>
      <x:c r="BD115" s="758"/>
      <x:c r="BE115" s="758"/>
      <x:c r="BF115" s="758"/>
      <x:c r="BG115" s="758"/>
      <x:c r="BH115" s="758"/>
      <x:c r="BI115" s="758"/>
      <x:c r="BJ115" s="759"/>
      <x:c r="BK115" s="758"/>
      <x:c r="BL115" s="759"/>
      <x:c r="BM115" s="758"/>
      <x:c r="BN115" s="759"/>
      <x:c r="BO115" s="758"/>
      <x:c r="BP115" s="759"/>
      <x:c r="BQ115" s="758"/>
      <x:c r="BR115" s="758"/>
      <x:c r="BS115" s="758"/>
      <x:c r="BT115" s="758"/>
      <x:c r="BU115" s="758"/>
      <x:c r="BV115" s="631" t="s">
        <x:v>749</x:v>
      </x:c>
      <x:c r="BW115" s="758"/>
      <x:c r="BX115" s="758"/>
      <x:c r="BY115" s="759"/>
      <x:c r="BZ115" s="758"/>
      <x:c r="CA115" s="759"/>
      <x:c r="CB115" s="758"/>
      <x:c r="CC115" s="759"/>
      <x:c r="CD115" s="758"/>
      <x:c r="CE115" s="758"/>
      <x:c r="CF115" s="759"/>
      <x:c r="CG115" s="758"/>
      <x:c r="CH115" s="758"/>
      <x:c r="CI115" s="758"/>
      <x:c r="CJ115" s="758"/>
      <x:c r="CK115" s="758"/>
      <x:c r="CL115" s="758"/>
      <x:c r="CM115" s="758"/>
      <x:c r="CN115" s="758"/>
      <x:c r="CO115" s="758"/>
      <x:c r="CP115" s="759"/>
      <x:c r="CQ115" s="758"/>
      <x:c r="CR115" s="759"/>
      <x:c r="CS115" s="758"/>
      <x:c r="CT115" s="758"/>
      <x:c r="CU115" s="758"/>
      <x:c r="CV115" s="758"/>
      <x:c r="CW115" s="758"/>
      <x:c r="CX115" s="758"/>
      <x:c r="CY115" s="631" t="s">
        <x:v>749</x:v>
      </x:c>
      <x:c r="CZ115" s="758"/>
      <x:c r="DA115" s="759"/>
      <x:c r="DB115" s="758"/>
      <x:c r="DC115" s="759"/>
      <x:c r="DD115" s="758"/>
      <x:c r="DE115" s="759"/>
      <x:c r="DF115" s="758"/>
      <x:c r="DG115" s="760"/>
    </x:row>
    <x:row r="116" spans="1:111" s="7" customFormat="1" ht="30" customHeight="1">
      <x:c r="A116" s="631" t="s">
        <x:v>691</x:v>
      </x:c>
      <x:c r="B116" s="761"/>
      <x:c r="C116" s="759"/>
      <x:c r="D116" s="758"/>
      <x:c r="E116" s="759"/>
      <x:c r="F116" s="758"/>
      <x:c r="G116" s="759"/>
      <x:c r="H116" s="758"/>
      <x:c r="I116" s="759"/>
      <x:c r="J116" s="758"/>
      <x:c r="K116" s="758"/>
      <x:c r="L116" s="759"/>
      <x:c r="M116" s="758"/>
      <x:c r="N116" s="758"/>
      <x:c r="O116" s="758"/>
      <x:c r="P116" s="758"/>
      <x:c r="Q116" s="758"/>
      <x:c r="R116" s="759"/>
      <x:c r="S116" s="758"/>
      <x:c r="T116" s="759"/>
      <x:c r="U116" s="758"/>
      <x:c r="V116" s="759"/>
      <x:c r="W116" s="758"/>
      <x:c r="X116" s="758"/>
      <x:c r="Y116" s="758"/>
      <x:c r="Z116" s="758"/>
      <x:c r="AA116" s="758"/>
      <x:c r="AB116" s="758"/>
      <x:c r="AC116" s="758"/>
      <x:c r="AD116" s="758"/>
      <x:c r="AE116" s="758"/>
      <x:c r="AF116" s="758"/>
      <x:c r="AG116" s="758"/>
      <x:c r="AH116" s="758"/>
      <x:c r="AI116" s="758"/>
      <x:c r="AJ116" s="758"/>
      <x:c r="AK116" s="758"/>
      <x:c r="AL116" s="631" t="s">
        <x:v>691</x:v>
      </x:c>
      <x:c r="AM116" s="758"/>
      <x:c r="AN116" s="759"/>
      <x:c r="AO116" s="758"/>
      <x:c r="AP116" s="758"/>
      <x:c r="AQ116" s="758"/>
      <x:c r="AR116" s="759"/>
      <x:c r="AS116" s="758"/>
      <x:c r="AT116" s="759"/>
      <x:c r="AU116" s="758"/>
      <x:c r="AV116" s="758"/>
      <x:c r="AW116" s="758"/>
      <x:c r="AX116" s="758"/>
      <x:c r="AY116" s="758"/>
      <x:c r="AZ116" s="758"/>
      <x:c r="BA116" s="759"/>
      <x:c r="BB116" s="758"/>
      <x:c r="BC116" s="758"/>
      <x:c r="BD116" s="758"/>
      <x:c r="BE116" s="758"/>
      <x:c r="BF116" s="758"/>
      <x:c r="BG116" s="758"/>
      <x:c r="BH116" s="758"/>
      <x:c r="BI116" s="758"/>
      <x:c r="BJ116" s="759"/>
      <x:c r="BK116" s="758"/>
      <x:c r="BL116" s="759"/>
      <x:c r="BM116" s="758"/>
      <x:c r="BN116" s="759"/>
      <x:c r="BO116" s="758"/>
      <x:c r="BP116" s="759"/>
      <x:c r="BQ116" s="758"/>
      <x:c r="BR116" s="758"/>
      <x:c r="BS116" s="758"/>
      <x:c r="BT116" s="758"/>
      <x:c r="BU116" s="758"/>
      <x:c r="BV116" s="631" t="s">
        <x:v>691</x:v>
      </x:c>
      <x:c r="BW116" s="758"/>
      <x:c r="BX116" s="758"/>
      <x:c r="BY116" s="759"/>
      <x:c r="BZ116" s="758"/>
      <x:c r="CA116" s="759"/>
      <x:c r="CB116" s="758"/>
      <x:c r="CC116" s="759"/>
      <x:c r="CD116" s="758"/>
      <x:c r="CE116" s="758"/>
      <x:c r="CF116" s="759"/>
      <x:c r="CG116" s="758"/>
      <x:c r="CH116" s="758"/>
      <x:c r="CI116" s="758"/>
      <x:c r="CJ116" s="758"/>
      <x:c r="CK116" s="758"/>
      <x:c r="CL116" s="758"/>
      <x:c r="CM116" s="758"/>
      <x:c r="CN116" s="758"/>
      <x:c r="CO116" s="758"/>
      <x:c r="CP116" s="759"/>
      <x:c r="CQ116" s="758"/>
      <x:c r="CR116" s="759"/>
      <x:c r="CS116" s="758"/>
      <x:c r="CT116" s="758"/>
      <x:c r="CU116" s="758"/>
      <x:c r="CV116" s="758"/>
      <x:c r="CW116" s="758"/>
      <x:c r="CX116" s="758"/>
      <x:c r="CY116" s="631" t="s">
        <x:v>691</x:v>
      </x:c>
      <x:c r="CZ116" s="758"/>
      <x:c r="DA116" s="759"/>
      <x:c r="DB116" s="758"/>
      <x:c r="DC116" s="759"/>
      <x:c r="DD116" s="758"/>
      <x:c r="DE116" s="759"/>
      <x:c r="DF116" s="758"/>
      <x:c r="DG116" s="760"/>
    </x:row>
    <x:row r="117" spans="1:111" s="7" customFormat="1" ht="30" customHeight="1">
      <x:c r="A117" s="631" t="s">
        <x:v>1362</x:v>
      </x:c>
      <x:c r="B117" s="761"/>
      <x:c r="C117" s="759"/>
      <x:c r="D117" s="758"/>
      <x:c r="E117" s="759"/>
      <x:c r="F117" s="758"/>
      <x:c r="G117" s="759"/>
      <x:c r="H117" s="758"/>
      <x:c r="I117" s="759"/>
      <x:c r="J117" s="758"/>
      <x:c r="K117" s="758"/>
      <x:c r="L117" s="759"/>
      <x:c r="M117" s="758"/>
      <x:c r="N117" s="758"/>
      <x:c r="O117" s="758"/>
      <x:c r="P117" s="758"/>
      <x:c r="Q117" s="758"/>
      <x:c r="R117" s="759"/>
      <x:c r="S117" s="758"/>
      <x:c r="T117" s="759"/>
      <x:c r="U117" s="758"/>
      <x:c r="V117" s="759"/>
      <x:c r="W117" s="758"/>
      <x:c r="X117" s="758"/>
      <x:c r="Y117" s="758"/>
      <x:c r="Z117" s="758"/>
      <x:c r="AA117" s="758"/>
      <x:c r="AB117" s="758"/>
      <x:c r="AC117" s="758"/>
      <x:c r="AD117" s="758"/>
      <x:c r="AE117" s="758"/>
      <x:c r="AF117" s="758"/>
      <x:c r="AG117" s="758"/>
      <x:c r="AH117" s="758"/>
      <x:c r="AI117" s="758"/>
      <x:c r="AJ117" s="758"/>
      <x:c r="AK117" s="758"/>
      <x:c r="AL117" s="631" t="s">
        <x:v>1362</x:v>
      </x:c>
      <x:c r="AM117" s="758"/>
      <x:c r="AN117" s="759"/>
      <x:c r="AO117" s="758"/>
      <x:c r="AP117" s="758"/>
      <x:c r="AQ117" s="758"/>
      <x:c r="AR117" s="759"/>
      <x:c r="AS117" s="758"/>
      <x:c r="AT117" s="759"/>
      <x:c r="AU117" s="758"/>
      <x:c r="AV117" s="758"/>
      <x:c r="AW117" s="758"/>
      <x:c r="AX117" s="758"/>
      <x:c r="AY117" s="758"/>
      <x:c r="AZ117" s="758"/>
      <x:c r="BA117" s="759"/>
      <x:c r="BB117" s="758"/>
      <x:c r="BC117" s="758"/>
      <x:c r="BD117" s="758"/>
      <x:c r="BE117" s="758"/>
      <x:c r="BF117" s="758"/>
      <x:c r="BG117" s="758"/>
      <x:c r="BH117" s="758"/>
      <x:c r="BI117" s="758"/>
      <x:c r="BJ117" s="759"/>
      <x:c r="BK117" s="758"/>
      <x:c r="BL117" s="759"/>
      <x:c r="BM117" s="758"/>
      <x:c r="BN117" s="759"/>
      <x:c r="BO117" s="758"/>
      <x:c r="BP117" s="759"/>
      <x:c r="BQ117" s="758"/>
      <x:c r="BR117" s="758"/>
      <x:c r="BS117" s="758"/>
      <x:c r="BT117" s="758"/>
      <x:c r="BU117" s="758"/>
      <x:c r="BV117" s="631" t="s">
        <x:v>1362</x:v>
      </x:c>
      <x:c r="BW117" s="758"/>
      <x:c r="BX117" s="758"/>
      <x:c r="BY117" s="759"/>
      <x:c r="BZ117" s="758"/>
      <x:c r="CA117" s="759"/>
      <x:c r="CB117" s="758"/>
      <x:c r="CC117" s="759"/>
      <x:c r="CD117" s="758"/>
      <x:c r="CE117" s="758"/>
      <x:c r="CF117" s="759"/>
      <x:c r="CG117" s="758"/>
      <x:c r="CH117" s="758"/>
      <x:c r="CI117" s="758"/>
      <x:c r="CJ117" s="758"/>
      <x:c r="CK117" s="758"/>
      <x:c r="CL117" s="758"/>
      <x:c r="CM117" s="758"/>
      <x:c r="CN117" s="758"/>
      <x:c r="CO117" s="758"/>
      <x:c r="CP117" s="759"/>
      <x:c r="CQ117" s="758"/>
      <x:c r="CR117" s="759"/>
      <x:c r="CS117" s="758"/>
      <x:c r="CT117" s="758"/>
      <x:c r="CU117" s="758"/>
      <x:c r="CV117" s="758"/>
      <x:c r="CW117" s="758"/>
      <x:c r="CX117" s="758"/>
      <x:c r="CY117" s="631" t="s">
        <x:v>1362</x:v>
      </x:c>
      <x:c r="CZ117" s="758"/>
      <x:c r="DA117" s="759"/>
      <x:c r="DB117" s="758"/>
      <x:c r="DC117" s="759"/>
      <x:c r="DD117" s="758"/>
      <x:c r="DE117" s="759"/>
      <x:c r="DF117" s="758"/>
      <x:c r="DG117" s="760"/>
    </x:row>
    <x:row r="118" spans="1:111" s="7" customFormat="1" ht="30" customHeight="1">
      <x:c r="A118" s="631" t="s">
        <x:v>2653</x:v>
      </x:c>
      <x:c r="B118" s="761"/>
      <x:c r="C118" s="759"/>
      <x:c r="D118" s="758"/>
      <x:c r="E118" s="759"/>
      <x:c r="F118" s="758"/>
      <x:c r="G118" s="759"/>
      <x:c r="H118" s="758"/>
      <x:c r="I118" s="759"/>
      <x:c r="J118" s="758"/>
      <x:c r="K118" s="758"/>
      <x:c r="L118" s="759"/>
      <x:c r="M118" s="758"/>
      <x:c r="N118" s="758"/>
      <x:c r="O118" s="758"/>
      <x:c r="P118" s="758"/>
      <x:c r="Q118" s="758"/>
      <x:c r="R118" s="759"/>
      <x:c r="S118" s="758"/>
      <x:c r="T118" s="759"/>
      <x:c r="U118" s="758"/>
      <x:c r="V118" s="759"/>
      <x:c r="W118" s="758"/>
      <x:c r="X118" s="758"/>
      <x:c r="Y118" s="758"/>
      <x:c r="Z118" s="758"/>
      <x:c r="AA118" s="758"/>
      <x:c r="AB118" s="758"/>
      <x:c r="AC118" s="758"/>
      <x:c r="AD118" s="758"/>
      <x:c r="AE118" s="758"/>
      <x:c r="AF118" s="758"/>
      <x:c r="AG118" s="758"/>
      <x:c r="AH118" s="758"/>
      <x:c r="AI118" s="758"/>
      <x:c r="AJ118" s="758"/>
      <x:c r="AK118" s="758"/>
      <x:c r="AL118" s="631" t="s">
        <x:v>2653</x:v>
      </x:c>
      <x:c r="AM118" s="758"/>
      <x:c r="AN118" s="759"/>
      <x:c r="AO118" s="758"/>
      <x:c r="AP118" s="758"/>
      <x:c r="AQ118" s="758"/>
      <x:c r="AR118" s="759"/>
      <x:c r="AS118" s="758"/>
      <x:c r="AT118" s="759"/>
      <x:c r="AU118" s="758"/>
      <x:c r="AV118" s="758"/>
      <x:c r="AW118" s="758"/>
      <x:c r="AX118" s="758"/>
      <x:c r="AY118" s="758"/>
      <x:c r="AZ118" s="758"/>
      <x:c r="BA118" s="759"/>
      <x:c r="BB118" s="758"/>
      <x:c r="BC118" s="758"/>
      <x:c r="BD118" s="758"/>
      <x:c r="BE118" s="758"/>
      <x:c r="BF118" s="758"/>
      <x:c r="BG118" s="758"/>
      <x:c r="BH118" s="758"/>
      <x:c r="BI118" s="758"/>
      <x:c r="BJ118" s="759"/>
      <x:c r="BK118" s="758"/>
      <x:c r="BL118" s="759"/>
      <x:c r="BM118" s="758"/>
      <x:c r="BN118" s="759"/>
      <x:c r="BO118" s="758"/>
      <x:c r="BP118" s="759"/>
      <x:c r="BQ118" s="758"/>
      <x:c r="BR118" s="758"/>
      <x:c r="BS118" s="758"/>
      <x:c r="BT118" s="758"/>
      <x:c r="BU118" s="758"/>
      <x:c r="BV118" s="631" t="s">
        <x:v>2653</x:v>
      </x:c>
      <x:c r="BW118" s="758"/>
      <x:c r="BX118" s="758"/>
      <x:c r="BY118" s="759"/>
      <x:c r="BZ118" s="758"/>
      <x:c r="CA118" s="759"/>
      <x:c r="CB118" s="758"/>
      <x:c r="CC118" s="759"/>
      <x:c r="CD118" s="758"/>
      <x:c r="CE118" s="758"/>
      <x:c r="CF118" s="759"/>
      <x:c r="CG118" s="758"/>
      <x:c r="CH118" s="758"/>
      <x:c r="CI118" s="758"/>
      <x:c r="CJ118" s="758"/>
      <x:c r="CK118" s="758"/>
      <x:c r="CL118" s="758"/>
      <x:c r="CM118" s="758"/>
      <x:c r="CN118" s="758"/>
      <x:c r="CO118" s="758"/>
      <x:c r="CP118" s="759"/>
      <x:c r="CQ118" s="758"/>
      <x:c r="CR118" s="759"/>
      <x:c r="CS118" s="758"/>
      <x:c r="CT118" s="758"/>
      <x:c r="CU118" s="758"/>
      <x:c r="CV118" s="758"/>
      <x:c r="CW118" s="758"/>
      <x:c r="CX118" s="758"/>
      <x:c r="CY118" s="631" t="s">
        <x:v>2653</x:v>
      </x:c>
      <x:c r="CZ118" s="758"/>
      <x:c r="DA118" s="759"/>
      <x:c r="DB118" s="758"/>
      <x:c r="DC118" s="759"/>
      <x:c r="DD118" s="758"/>
      <x:c r="DE118" s="759"/>
      <x:c r="DF118" s="758"/>
      <x:c r="DG118" s="760"/>
    </x:row>
    <x:row r="119" spans="1:111" s="7" customFormat="1" ht="30" customHeight="1">
      <x:c r="A119" s="288" t="s">
        <x:v>893</x:v>
      </x:c>
      <x:c r="B119" s="297">
        <x:f>B120+B122</x:f>
        <x:v>0</x:v>
      </x:c>
      <x:c r="C119" s="298">
        <x:f t="shared" ref="C119:BN119" si="42">C120+C122</x:f>
        <x:v>0</x:v>
      </x:c>
      <x:c r="D119" s="299">
        <x:f t="shared" si="42"/>
        <x:v>0</x:v>
      </x:c>
      <x:c r="E119" s="298">
        <x:f t="shared" si="42"/>
        <x:v>0</x:v>
      </x:c>
      <x:c r="F119" s="299">
        <x:f t="shared" si="42"/>
        <x:v>0</x:v>
      </x:c>
      <x:c r="G119" s="298">
        <x:f t="shared" si="42"/>
        <x:v>0</x:v>
      </x:c>
      <x:c r="H119" s="299">
        <x:f t="shared" si="42"/>
        <x:v>0</x:v>
      </x:c>
      <x:c r="I119" s="298">
        <x:f t="shared" si="42"/>
        <x:v>0</x:v>
      </x:c>
      <x:c r="J119" s="299">
        <x:f t="shared" si="42"/>
        <x:v>0</x:v>
      </x:c>
      <x:c r="K119" s="299">
        <x:f t="shared" si="42"/>
        <x:v>0</x:v>
      </x:c>
      <x:c r="L119" s="298">
        <x:f t="shared" si="42"/>
        <x:v>0</x:v>
      </x:c>
      <x:c r="M119" s="299">
        <x:f t="shared" si="42"/>
        <x:v>0</x:v>
      </x:c>
      <x:c r="N119" s="299">
        <x:f t="shared" si="42"/>
        <x:v>0</x:v>
      </x:c>
      <x:c r="O119" s="299">
        <x:f t="shared" si="42"/>
        <x:v>0</x:v>
      </x:c>
      <x:c r="P119" s="299">
        <x:f t="shared" si="42"/>
        <x:v>0</x:v>
      </x:c>
      <x:c r="Q119" s="299">
        <x:f t="shared" si="42"/>
        <x:v>0</x:v>
      </x:c>
      <x:c r="R119" s="298">
        <x:f t="shared" si="42"/>
        <x:v>0</x:v>
      </x:c>
      <x:c r="S119" s="299">
        <x:f t="shared" si="42"/>
        <x:v>0</x:v>
      </x:c>
      <x:c r="T119" s="298">
        <x:f t="shared" si="42"/>
        <x:v>0</x:v>
      </x:c>
      <x:c r="U119" s="299">
        <x:f t="shared" si="42"/>
        <x:v>0</x:v>
      </x:c>
      <x:c r="V119" s="298">
        <x:f t="shared" si="42"/>
        <x:v>0</x:v>
      </x:c>
      <x:c r="W119" s="299">
        <x:f t="shared" si="42"/>
        <x:v>0</x:v>
      </x:c>
      <x:c r="X119" s="299">
        <x:f t="shared" si="42"/>
        <x:v>0</x:v>
      </x:c>
      <x:c r="Y119" s="299">
        <x:f t="shared" si="42"/>
        <x:v>0</x:v>
      </x:c>
      <x:c r="Z119" s="299">
        <x:f t="shared" si="42"/>
        <x:v>0</x:v>
      </x:c>
      <x:c r="AA119" s="299">
        <x:f t="shared" si="42"/>
        <x:v>0</x:v>
      </x:c>
      <x:c r="AB119" s="299">
        <x:f t="shared" si="42"/>
        <x:v>0</x:v>
      </x:c>
      <x:c r="AC119" s="299">
        <x:f t="shared" si="42"/>
        <x:v>0</x:v>
      </x:c>
      <x:c r="AD119" s="299">
        <x:f t="shared" si="42"/>
        <x:v>0</x:v>
      </x:c>
      <x:c r="AE119" s="299">
        <x:f t="shared" si="42"/>
        <x:v>0</x:v>
      </x:c>
      <x:c r="AF119" s="299">
        <x:f t="shared" si="42"/>
        <x:v>0</x:v>
      </x:c>
      <x:c r="AG119" s="299">
        <x:f t="shared" si="42"/>
        <x:v>0</x:v>
      </x:c>
      <x:c r="AH119" s="299">
        <x:f t="shared" si="42"/>
        <x:v>0</x:v>
      </x:c>
      <x:c r="AI119" s="299">
        <x:f t="shared" si="42"/>
        <x:v>0</x:v>
      </x:c>
      <x:c r="AJ119" s="299">
        <x:f t="shared" si="42"/>
        <x:v>0</x:v>
      </x:c>
      <x:c r="AK119" s="299">
        <x:f t="shared" si="42"/>
        <x:v>0</x:v>
      </x:c>
      <x:c r="AL119" s="288" t="s">
        <x:v>893</x:v>
      </x:c>
      <x:c r="AM119" s="299">
        <x:f t="shared" si="42"/>
        <x:v>0</x:v>
      </x:c>
      <x:c r="AN119" s="298">
        <x:f t="shared" si="42"/>
        <x:v>0</x:v>
      </x:c>
      <x:c r="AO119" s="299">
        <x:f t="shared" si="42"/>
        <x:v>0</x:v>
      </x:c>
      <x:c r="AP119" s="299">
        <x:f t="shared" si="42"/>
        <x:v>0</x:v>
      </x:c>
      <x:c r="AQ119" s="299">
        <x:f t="shared" si="42"/>
        <x:v>0</x:v>
      </x:c>
      <x:c r="AR119" s="298">
        <x:f t="shared" si="42"/>
        <x:v>0</x:v>
      </x:c>
      <x:c r="AS119" s="299">
        <x:f t="shared" si="42"/>
        <x:v>0</x:v>
      </x:c>
      <x:c r="AT119" s="298">
        <x:f t="shared" si="42"/>
        <x:v>0</x:v>
      </x:c>
      <x:c r="AU119" s="299">
        <x:f t="shared" si="42"/>
        <x:v>0</x:v>
      </x:c>
      <x:c r="AV119" s="299">
        <x:f t="shared" si="42"/>
        <x:v>0</x:v>
      </x:c>
      <x:c r="AW119" s="299">
        <x:f t="shared" si="42"/>
        <x:v>0</x:v>
      </x:c>
      <x:c r="AX119" s="299">
        <x:f t="shared" si="42"/>
        <x:v>0</x:v>
      </x:c>
      <x:c r="AY119" s="299">
        <x:f t="shared" si="42"/>
        <x:v>0</x:v>
      </x:c>
      <x:c r="AZ119" s="299">
        <x:f t="shared" si="42"/>
        <x:v>0</x:v>
      </x:c>
      <x:c r="BA119" s="298">
        <x:f t="shared" si="42"/>
        <x:v>0</x:v>
      </x:c>
      <x:c r="BB119" s="299">
        <x:f t="shared" si="42"/>
        <x:v>0</x:v>
      </x:c>
      <x:c r="BC119" s="299">
        <x:f t="shared" si="42"/>
        <x:v>0</x:v>
      </x:c>
      <x:c r="BD119" s="299">
        <x:f t="shared" si="42"/>
        <x:v>0</x:v>
      </x:c>
      <x:c r="BE119" s="299">
        <x:f t="shared" si="42"/>
        <x:v>0</x:v>
      </x:c>
      <x:c r="BF119" s="299">
        <x:f t="shared" si="42"/>
        <x:v>0</x:v>
      </x:c>
      <x:c r="BG119" s="299">
        <x:f t="shared" si="42"/>
        <x:v>0</x:v>
      </x:c>
      <x:c r="BH119" s="299">
        <x:f t="shared" si="42"/>
        <x:v>0</x:v>
      </x:c>
      <x:c r="BI119" s="299">
        <x:f t="shared" si="42"/>
        <x:v>0</x:v>
      </x:c>
      <x:c r="BJ119" s="298">
        <x:f t="shared" si="42"/>
        <x:v>0</x:v>
      </x:c>
      <x:c r="BK119" s="299">
        <x:f t="shared" si="42"/>
        <x:v>0</x:v>
      </x:c>
      <x:c r="BL119" s="298">
        <x:f t="shared" si="42"/>
        <x:v>0</x:v>
      </x:c>
      <x:c r="BM119" s="299">
        <x:f t="shared" si="42"/>
        <x:v>0</x:v>
      </x:c>
      <x:c r="BN119" s="298">
        <x:f t="shared" si="42"/>
        <x:v>0</x:v>
      </x:c>
      <x:c r="BO119" s="299">
        <x:f t="shared" ref="BO119:DG119" si="43">BO120+BO122</x:f>
        <x:v>0</x:v>
      </x:c>
      <x:c r="BP119" s="298">
        <x:f t="shared" si="43"/>
        <x:v>0</x:v>
      </x:c>
      <x:c r="BQ119" s="299">
        <x:f t="shared" si="43"/>
        <x:v>0</x:v>
      </x:c>
      <x:c r="BR119" s="299">
        <x:f t="shared" si="43"/>
        <x:v>0</x:v>
      </x:c>
      <x:c r="BS119" s="299">
        <x:f t="shared" si="43"/>
        <x:v>0</x:v>
      </x:c>
      <x:c r="BT119" s="299">
        <x:f t="shared" si="43"/>
        <x:v>0</x:v>
      </x:c>
      <x:c r="BU119" s="299">
        <x:f t="shared" si="43"/>
        <x:v>0</x:v>
      </x:c>
      <x:c r="BV119" s="288" t="s">
        <x:v>893</x:v>
      </x:c>
      <x:c r="BW119" s="299">
        <x:f t="shared" si="43"/>
        <x:v>0</x:v>
      </x:c>
      <x:c r="BX119" s="299">
        <x:f t="shared" si="43"/>
        <x:v>0</x:v>
      </x:c>
      <x:c r="BY119" s="298">
        <x:f t="shared" si="43"/>
        <x:v>0</x:v>
      </x:c>
      <x:c r="BZ119" s="299">
        <x:f t="shared" si="43"/>
        <x:v>0</x:v>
      </x:c>
      <x:c r="CA119" s="298">
        <x:f t="shared" si="43"/>
        <x:v>0</x:v>
      </x:c>
      <x:c r="CB119" s="299">
        <x:f t="shared" si="43"/>
        <x:v>0</x:v>
      </x:c>
      <x:c r="CC119" s="298">
        <x:f t="shared" si="43"/>
        <x:v>0</x:v>
      </x:c>
      <x:c r="CD119" s="299">
        <x:f t="shared" si="43"/>
        <x:v>0</x:v>
      </x:c>
      <x:c r="CE119" s="299">
        <x:f t="shared" si="43"/>
        <x:v>0</x:v>
      </x:c>
      <x:c r="CF119" s="298">
        <x:f t="shared" si="43"/>
        <x:v>0</x:v>
      </x:c>
      <x:c r="CG119" s="299">
        <x:f t="shared" si="43"/>
        <x:v>0</x:v>
      </x:c>
      <x:c r="CH119" s="299">
        <x:f t="shared" si="43"/>
        <x:v>0</x:v>
      </x:c>
      <x:c r="CI119" s="299">
        <x:f t="shared" si="43"/>
        <x:v>0</x:v>
      </x:c>
      <x:c r="CJ119" s="299">
        <x:f t="shared" si="43"/>
        <x:v>0</x:v>
      </x:c>
      <x:c r="CK119" s="299">
        <x:f t="shared" si="43"/>
        <x:v>0</x:v>
      </x:c>
      <x:c r="CL119" s="299">
        <x:f t="shared" si="43"/>
        <x:v>0</x:v>
      </x:c>
      <x:c r="CM119" s="299">
        <x:f t="shared" si="43"/>
        <x:v>0</x:v>
      </x:c>
      <x:c r="CN119" s="299">
        <x:f t="shared" si="43"/>
        <x:v>0</x:v>
      </x:c>
      <x:c r="CO119" s="299">
        <x:f t="shared" si="43"/>
        <x:v>0</x:v>
      </x:c>
      <x:c r="CP119" s="298">
        <x:f t="shared" si="43"/>
        <x:v>0</x:v>
      </x:c>
      <x:c r="CQ119" s="299">
        <x:f t="shared" si="43"/>
        <x:v>0</x:v>
      </x:c>
      <x:c r="CR119" s="298">
        <x:f t="shared" si="43"/>
        <x:v>0</x:v>
      </x:c>
      <x:c r="CS119" s="299">
        <x:f t="shared" si="43"/>
        <x:v>0</x:v>
      </x:c>
      <x:c r="CT119" s="299">
        <x:f t="shared" si="43"/>
        <x:v>0</x:v>
      </x:c>
      <x:c r="CU119" s="299">
        <x:f t="shared" si="43"/>
        <x:v>0</x:v>
      </x:c>
      <x:c r="CV119" s="299">
        <x:f t="shared" si="43"/>
        <x:v>0</x:v>
      </x:c>
      <x:c r="CW119" s="299">
        <x:f t="shared" si="43"/>
        <x:v>0</x:v>
      </x:c>
      <x:c r="CX119" s="299">
        <x:f t="shared" si="43"/>
        <x:v>0</x:v>
      </x:c>
      <x:c r="CY119" s="288" t="s">
        <x:v>893</x:v>
      </x:c>
      <x:c r="CZ119" s="299">
        <x:f t="shared" si="43"/>
        <x:v>0</x:v>
      </x:c>
      <x:c r="DA119" s="298">
        <x:f t="shared" si="43"/>
        <x:v>0</x:v>
      </x:c>
      <x:c r="DB119" s="299">
        <x:f t="shared" si="43"/>
        <x:v>0</x:v>
      </x:c>
      <x:c r="DC119" s="298">
        <x:f t="shared" si="43"/>
        <x:v>0</x:v>
      </x:c>
      <x:c r="DD119" s="299">
        <x:f t="shared" si="43"/>
        <x:v>0</x:v>
      </x:c>
      <x:c r="DE119" s="298">
        <x:f t="shared" si="43"/>
        <x:v>0</x:v>
      </x:c>
      <x:c r="DF119" s="299">
        <x:f t="shared" si="43"/>
        <x:v>0</x:v>
      </x:c>
      <x:c r="DG119" s="300">
        <x:f t="shared" si="43"/>
        <x:v>0</x:v>
      </x:c>
    </x:row>
    <x:row r="120" spans="1:111" s="7" customFormat="1" ht="30" customHeight="1">
      <x:c r="A120" s="288" t="s">
        <x:v>634</x:v>
      </x:c>
      <x:c r="B120" s="297">
        <x:f>SUM(B121)</x:f>
        <x:v>0</x:v>
      </x:c>
      <x:c r="C120" s="298">
        <x:f t="shared" ref="C120:AM120" si="44">SUM(C121)</x:f>
        <x:v>0</x:v>
      </x:c>
      <x:c r="D120" s="299">
        <x:f t="shared" si="44"/>
        <x:v>0</x:v>
      </x:c>
      <x:c r="E120" s="298">
        <x:f t="shared" si="44"/>
        <x:v>0</x:v>
      </x:c>
      <x:c r="F120" s="299">
        <x:f t="shared" si="44"/>
        <x:v>0</x:v>
      </x:c>
      <x:c r="G120" s="298">
        <x:f t="shared" si="44"/>
        <x:v>0</x:v>
      </x:c>
      <x:c r="H120" s="299">
        <x:f t="shared" si="44"/>
        <x:v>0</x:v>
      </x:c>
      <x:c r="I120" s="298">
        <x:f t="shared" si="44"/>
        <x:v>0</x:v>
      </x:c>
      <x:c r="J120" s="299">
        <x:f t="shared" si="44"/>
        <x:v>0</x:v>
      </x:c>
      <x:c r="K120" s="299">
        <x:f t="shared" si="44"/>
        <x:v>0</x:v>
      </x:c>
      <x:c r="L120" s="298">
        <x:f t="shared" si="44"/>
        <x:v>0</x:v>
      </x:c>
      <x:c r="M120" s="299">
        <x:f t="shared" si="44"/>
        <x:v>0</x:v>
      </x:c>
      <x:c r="N120" s="299">
        <x:f t="shared" si="44"/>
        <x:v>0</x:v>
      </x:c>
      <x:c r="O120" s="299">
        <x:f t="shared" si="44"/>
        <x:v>0</x:v>
      </x:c>
      <x:c r="P120" s="299">
        <x:f t="shared" si="44"/>
        <x:v>0</x:v>
      </x:c>
      <x:c r="Q120" s="299">
        <x:f t="shared" si="44"/>
        <x:v>0</x:v>
      </x:c>
      <x:c r="R120" s="298">
        <x:f t="shared" si="44"/>
        <x:v>0</x:v>
      </x:c>
      <x:c r="S120" s="299">
        <x:f t="shared" si="44"/>
        <x:v>0</x:v>
      </x:c>
      <x:c r="T120" s="298">
        <x:f t="shared" si="44"/>
        <x:v>0</x:v>
      </x:c>
      <x:c r="U120" s="299">
        <x:f t="shared" si="44"/>
        <x:v>0</x:v>
      </x:c>
      <x:c r="V120" s="298">
        <x:f t="shared" si="44"/>
        <x:v>0</x:v>
      </x:c>
      <x:c r="W120" s="299">
        <x:f t="shared" si="44"/>
        <x:v>0</x:v>
      </x:c>
      <x:c r="X120" s="299">
        <x:f t="shared" si="44"/>
        <x:v>0</x:v>
      </x:c>
      <x:c r="Y120" s="299">
        <x:f t="shared" si="44"/>
        <x:v>0</x:v>
      </x:c>
      <x:c r="Z120" s="299">
        <x:f t="shared" si="44"/>
        <x:v>0</x:v>
      </x:c>
      <x:c r="AA120" s="299">
        <x:f t="shared" si="44"/>
        <x:v>0</x:v>
      </x:c>
      <x:c r="AB120" s="299">
        <x:f t="shared" si="44"/>
        <x:v>0</x:v>
      </x:c>
      <x:c r="AC120" s="299">
        <x:f t="shared" si="44"/>
        <x:v>0</x:v>
      </x:c>
      <x:c r="AD120" s="299">
        <x:f t="shared" si="44"/>
        <x:v>0</x:v>
      </x:c>
      <x:c r="AE120" s="299">
        <x:f t="shared" si="44"/>
        <x:v>0</x:v>
      </x:c>
      <x:c r="AF120" s="299">
        <x:f t="shared" si="44"/>
        <x:v>0</x:v>
      </x:c>
      <x:c r="AG120" s="299">
        <x:f t="shared" si="44"/>
        <x:v>0</x:v>
      </x:c>
      <x:c r="AH120" s="299">
        <x:f t="shared" si="44"/>
        <x:v>0</x:v>
      </x:c>
      <x:c r="AI120" s="299">
        <x:f t="shared" si="44"/>
        <x:v>0</x:v>
      </x:c>
      <x:c r="AJ120" s="299">
        <x:f t="shared" si="44"/>
        <x:v>0</x:v>
      </x:c>
      <x:c r="AK120" s="299">
        <x:f t="shared" si="44"/>
        <x:v>0</x:v>
      </x:c>
      <x:c r="AL120" s="288" t="s">
        <x:v>634</x:v>
      </x:c>
      <x:c r="AM120" s="299">
        <x:f t="shared" si="44"/>
        <x:v>0</x:v>
      </x:c>
      <x:c r="AN120" s="298">
        <x:f t="shared" ref="AN120:BC120" si="45">SUM(AN121)</x:f>
        <x:v>0</x:v>
      </x:c>
      <x:c r="AO120" s="299">
        <x:f t="shared" si="45"/>
        <x:v>0</x:v>
      </x:c>
      <x:c r="AP120" s="299">
        <x:f t="shared" si="45"/>
        <x:v>0</x:v>
      </x:c>
      <x:c r="AQ120" s="299">
        <x:f t="shared" si="45"/>
        <x:v>0</x:v>
      </x:c>
      <x:c r="AR120" s="298">
        <x:f t="shared" si="45"/>
        <x:v>0</x:v>
      </x:c>
      <x:c r="AS120" s="299">
        <x:f t="shared" si="45"/>
        <x:v>0</x:v>
      </x:c>
      <x:c r="AT120" s="298">
        <x:f t="shared" si="45"/>
        <x:v>0</x:v>
      </x:c>
      <x:c r="AU120" s="299">
        <x:f t="shared" si="45"/>
        <x:v>0</x:v>
      </x:c>
      <x:c r="AV120" s="299">
        <x:f t="shared" si="45"/>
        <x:v>0</x:v>
      </x:c>
      <x:c r="AW120" s="299">
        <x:f t="shared" si="45"/>
        <x:v>0</x:v>
      </x:c>
      <x:c r="AX120" s="299">
        <x:f t="shared" si="45"/>
        <x:v>0</x:v>
      </x:c>
      <x:c r="AY120" s="299">
        <x:f t="shared" si="45"/>
        <x:v>0</x:v>
      </x:c>
      <x:c r="AZ120" s="299">
        <x:f t="shared" si="45"/>
        <x:v>0</x:v>
      </x:c>
      <x:c r="BA120" s="298">
        <x:f t="shared" si="45"/>
        <x:v>0</x:v>
      </x:c>
      <x:c r="BB120" s="299">
        <x:f t="shared" si="45"/>
        <x:v>0</x:v>
      </x:c>
      <x:c r="BC120" s="299">
        <x:f t="shared" si="45"/>
        <x:v>0</x:v>
      </x:c>
      <x:c r="BD120" s="299">
        <x:f t="shared" ref="BD120:BS120" si="46">SUM(BD121)</x:f>
        <x:v>0</x:v>
      </x:c>
      <x:c r="BE120" s="299">
        <x:f t="shared" si="46"/>
        <x:v>0</x:v>
      </x:c>
      <x:c r="BF120" s="299">
        <x:f t="shared" si="46"/>
        <x:v>0</x:v>
      </x:c>
      <x:c r="BG120" s="299">
        <x:f t="shared" si="46"/>
        <x:v>0</x:v>
      </x:c>
      <x:c r="BH120" s="299">
        <x:f t="shared" si="46"/>
        <x:v>0</x:v>
      </x:c>
      <x:c r="BI120" s="299">
        <x:f t="shared" si="46"/>
        <x:v>0</x:v>
      </x:c>
      <x:c r="BJ120" s="298">
        <x:f t="shared" si="46"/>
        <x:v>0</x:v>
      </x:c>
      <x:c r="BK120" s="299">
        <x:f t="shared" si="46"/>
        <x:v>0</x:v>
      </x:c>
      <x:c r="BL120" s="298">
        <x:f t="shared" si="46"/>
        <x:v>0</x:v>
      </x:c>
      <x:c r="BM120" s="299">
        <x:f t="shared" si="46"/>
        <x:v>0</x:v>
      </x:c>
      <x:c r="BN120" s="298">
        <x:f t="shared" si="46"/>
        <x:v>0</x:v>
      </x:c>
      <x:c r="BO120" s="299">
        <x:f t="shared" si="46"/>
        <x:v>0</x:v>
      </x:c>
      <x:c r="BP120" s="298">
        <x:f t="shared" si="46"/>
        <x:v>0</x:v>
      </x:c>
      <x:c r="BQ120" s="299">
        <x:f t="shared" si="46"/>
        <x:v>0</x:v>
      </x:c>
      <x:c r="BR120" s="299">
        <x:f t="shared" si="46"/>
        <x:v>0</x:v>
      </x:c>
      <x:c r="BS120" s="299">
        <x:f t="shared" si="46"/>
        <x:v>0</x:v>
      </x:c>
      <x:c r="BT120" s="299">
        <x:f t="shared" ref="BT120:CI120" si="47">SUM(BT121)</x:f>
        <x:v>0</x:v>
      </x:c>
      <x:c r="BU120" s="299">
        <x:f t="shared" si="47"/>
        <x:v>0</x:v>
      </x:c>
      <x:c r="BV120" s="288" t="s">
        <x:v>634</x:v>
      </x:c>
      <x:c r="BW120" s="299">
        <x:f t="shared" si="47"/>
        <x:v>0</x:v>
      </x:c>
      <x:c r="BX120" s="299">
        <x:f t="shared" si="47"/>
        <x:v>0</x:v>
      </x:c>
      <x:c r="BY120" s="298">
        <x:f t="shared" si="47"/>
        <x:v>0</x:v>
      </x:c>
      <x:c r="BZ120" s="299">
        <x:f t="shared" si="47"/>
        <x:v>0</x:v>
      </x:c>
      <x:c r="CA120" s="298">
        <x:f t="shared" si="47"/>
        <x:v>0</x:v>
      </x:c>
      <x:c r="CB120" s="299">
        <x:f t="shared" si="47"/>
        <x:v>0</x:v>
      </x:c>
      <x:c r="CC120" s="298">
        <x:f t="shared" si="47"/>
        <x:v>0</x:v>
      </x:c>
      <x:c r="CD120" s="299">
        <x:f t="shared" si="47"/>
        <x:v>0</x:v>
      </x:c>
      <x:c r="CE120" s="299">
        <x:f t="shared" si="47"/>
        <x:v>0</x:v>
      </x:c>
      <x:c r="CF120" s="298">
        <x:f t="shared" si="47"/>
        <x:v>0</x:v>
      </x:c>
      <x:c r="CG120" s="299">
        <x:f t="shared" si="47"/>
        <x:v>0</x:v>
      </x:c>
      <x:c r="CH120" s="299">
        <x:f t="shared" si="47"/>
        <x:v>0</x:v>
      </x:c>
      <x:c r="CI120" s="299">
        <x:f t="shared" si="47"/>
        <x:v>0</x:v>
      </x:c>
      <x:c r="CJ120" s="299">
        <x:f t="shared" ref="CJ120:CX120" si="48">SUM(CJ121)</x:f>
        <x:v>0</x:v>
      </x:c>
      <x:c r="CK120" s="299">
        <x:f t="shared" si="48"/>
        <x:v>0</x:v>
      </x:c>
      <x:c r="CL120" s="299">
        <x:f t="shared" si="48"/>
        <x:v>0</x:v>
      </x:c>
      <x:c r="CM120" s="299">
        <x:f t="shared" si="48"/>
        <x:v>0</x:v>
      </x:c>
      <x:c r="CN120" s="299">
        <x:f t="shared" si="48"/>
        <x:v>0</x:v>
      </x:c>
      <x:c r="CO120" s="299">
        <x:f t="shared" si="48"/>
        <x:v>0</x:v>
      </x:c>
      <x:c r="CP120" s="298">
        <x:f t="shared" si="48"/>
        <x:v>0</x:v>
      </x:c>
      <x:c r="CQ120" s="299">
        <x:f t="shared" si="48"/>
        <x:v>0</x:v>
      </x:c>
      <x:c r="CR120" s="298">
        <x:f t="shared" si="48"/>
        <x:v>0</x:v>
      </x:c>
      <x:c r="CS120" s="299">
        <x:f t="shared" si="48"/>
        <x:v>0</x:v>
      </x:c>
      <x:c r="CT120" s="299">
        <x:f t="shared" si="48"/>
        <x:v>0</x:v>
      </x:c>
      <x:c r="CU120" s="299">
        <x:f t="shared" si="48"/>
        <x:v>0</x:v>
      </x:c>
      <x:c r="CV120" s="299">
        <x:f t="shared" si="48"/>
        <x:v>0</x:v>
      </x:c>
      <x:c r="CW120" s="299">
        <x:f t="shared" si="48"/>
        <x:v>0</x:v>
      </x:c>
      <x:c r="CX120" s="299">
        <x:f t="shared" si="48"/>
        <x:v>0</x:v>
      </x:c>
      <x:c r="CY120" s="288" t="s">
        <x:v>634</x:v>
      </x:c>
      <x:c r="CZ120" s="299">
        <x:f t="shared" ref="CZ120:DG120" si="49">SUM(CZ121)</x:f>
        <x:v>0</x:v>
      </x:c>
      <x:c r="DA120" s="298">
        <x:f t="shared" si="49"/>
        <x:v>0</x:v>
      </x:c>
      <x:c r="DB120" s="299">
        <x:f t="shared" si="49"/>
        <x:v>0</x:v>
      </x:c>
      <x:c r="DC120" s="298">
        <x:f t="shared" si="49"/>
        <x:v>0</x:v>
      </x:c>
      <x:c r="DD120" s="299">
        <x:f t="shared" si="49"/>
        <x:v>0</x:v>
      </x:c>
      <x:c r="DE120" s="298">
        <x:f t="shared" si="49"/>
        <x:v>0</x:v>
      </x:c>
      <x:c r="DF120" s="299">
        <x:f t="shared" si="49"/>
        <x:v>0</x:v>
      </x:c>
      <x:c r="DG120" s="300">
        <x:f t="shared" si="49"/>
        <x:v>0</x:v>
      </x:c>
    </x:row>
    <x:row r="121" spans="1:111" s="7" customFormat="1" ht="30" customHeight="1">
      <x:c r="A121" s="631" t="s">
        <x:v>1136</x:v>
      </x:c>
      <x:c r="B121" s="297">
        <x:f>SUM(B122)</x:f>
        <x:v>0</x:v>
      </x:c>
      <x:c r="C121" s="298">
        <x:f t="shared" ref="C121:BN121" si="50">SUM(C122)</x:f>
        <x:v>0</x:v>
      </x:c>
      <x:c r="D121" s="299">
        <x:f t="shared" si="50"/>
        <x:v>0</x:v>
      </x:c>
      <x:c r="E121" s="298">
        <x:f t="shared" si="50"/>
        <x:v>0</x:v>
      </x:c>
      <x:c r="F121" s="299">
        <x:f t="shared" si="50"/>
        <x:v>0</x:v>
      </x:c>
      <x:c r="G121" s="298">
        <x:f t="shared" si="50"/>
        <x:v>0</x:v>
      </x:c>
      <x:c r="H121" s="299">
        <x:f t="shared" si="50"/>
        <x:v>0</x:v>
      </x:c>
      <x:c r="I121" s="298">
        <x:f t="shared" si="50"/>
        <x:v>0</x:v>
      </x:c>
      <x:c r="J121" s="299">
        <x:f t="shared" si="50"/>
        <x:v>0</x:v>
      </x:c>
      <x:c r="K121" s="299">
        <x:f t="shared" si="50"/>
        <x:v>0</x:v>
      </x:c>
      <x:c r="L121" s="298">
        <x:f t="shared" si="50"/>
        <x:v>0</x:v>
      </x:c>
      <x:c r="M121" s="299">
        <x:f t="shared" si="50"/>
        <x:v>0</x:v>
      </x:c>
      <x:c r="N121" s="299">
        <x:f t="shared" si="50"/>
        <x:v>0</x:v>
      </x:c>
      <x:c r="O121" s="299">
        <x:f t="shared" si="50"/>
        <x:v>0</x:v>
      </x:c>
      <x:c r="P121" s="299">
        <x:f t="shared" si="50"/>
        <x:v>0</x:v>
      </x:c>
      <x:c r="Q121" s="299">
        <x:f t="shared" si="50"/>
        <x:v>0</x:v>
      </x:c>
      <x:c r="R121" s="298">
        <x:f t="shared" si="50"/>
        <x:v>0</x:v>
      </x:c>
      <x:c r="S121" s="299">
        <x:f t="shared" si="50"/>
        <x:v>0</x:v>
      </x:c>
      <x:c r="T121" s="298">
        <x:f t="shared" si="50"/>
        <x:v>0</x:v>
      </x:c>
      <x:c r="U121" s="299">
        <x:f t="shared" si="50"/>
        <x:v>0</x:v>
      </x:c>
      <x:c r="V121" s="298">
        <x:f t="shared" si="50"/>
        <x:v>0</x:v>
      </x:c>
      <x:c r="W121" s="299">
        <x:f t="shared" si="50"/>
        <x:v>0</x:v>
      </x:c>
      <x:c r="X121" s="299">
        <x:f t="shared" si="50"/>
        <x:v>0</x:v>
      </x:c>
      <x:c r="Y121" s="299">
        <x:f t="shared" si="50"/>
        <x:v>0</x:v>
      </x:c>
      <x:c r="Z121" s="299">
        <x:f t="shared" si="50"/>
        <x:v>0</x:v>
      </x:c>
      <x:c r="AA121" s="299">
        <x:f t="shared" si="50"/>
        <x:v>0</x:v>
      </x:c>
      <x:c r="AB121" s="299">
        <x:f t="shared" si="50"/>
        <x:v>0</x:v>
      </x:c>
      <x:c r="AC121" s="299">
        <x:f t="shared" si="50"/>
        <x:v>0</x:v>
      </x:c>
      <x:c r="AD121" s="299">
        <x:f t="shared" si="50"/>
        <x:v>0</x:v>
      </x:c>
      <x:c r="AE121" s="299">
        <x:f t="shared" si="50"/>
        <x:v>0</x:v>
      </x:c>
      <x:c r="AF121" s="299">
        <x:f t="shared" si="50"/>
        <x:v>0</x:v>
      </x:c>
      <x:c r="AG121" s="299">
        <x:f t="shared" si="50"/>
        <x:v>0</x:v>
      </x:c>
      <x:c r="AH121" s="299">
        <x:f t="shared" si="50"/>
        <x:v>0</x:v>
      </x:c>
      <x:c r="AI121" s="299">
        <x:f t="shared" si="50"/>
        <x:v>0</x:v>
      </x:c>
      <x:c r="AJ121" s="299">
        <x:f t="shared" si="50"/>
        <x:v>0</x:v>
      </x:c>
      <x:c r="AK121" s="299">
        <x:f t="shared" si="50"/>
        <x:v>0</x:v>
      </x:c>
      <x:c r="AL121" s="631" t="s">
        <x:v>1136</x:v>
      </x:c>
      <x:c r="AM121" s="299">
        <x:f t="shared" si="50"/>
        <x:v>0</x:v>
      </x:c>
      <x:c r="AN121" s="298">
        <x:f t="shared" si="50"/>
        <x:v>0</x:v>
      </x:c>
      <x:c r="AO121" s="299">
        <x:f t="shared" si="50"/>
        <x:v>0</x:v>
      </x:c>
      <x:c r="AP121" s="299">
        <x:f t="shared" si="50"/>
        <x:v>0</x:v>
      </x:c>
      <x:c r="AQ121" s="299">
        <x:f t="shared" si="50"/>
        <x:v>0</x:v>
      </x:c>
      <x:c r="AR121" s="298">
        <x:f t="shared" si="50"/>
        <x:v>0</x:v>
      </x:c>
      <x:c r="AS121" s="299">
        <x:f t="shared" si="50"/>
        <x:v>0</x:v>
      </x:c>
      <x:c r="AT121" s="298">
        <x:f t="shared" si="50"/>
        <x:v>0</x:v>
      </x:c>
      <x:c r="AU121" s="299">
        <x:f t="shared" si="50"/>
        <x:v>0</x:v>
      </x:c>
      <x:c r="AV121" s="299">
        <x:f t="shared" si="50"/>
        <x:v>0</x:v>
      </x:c>
      <x:c r="AW121" s="299">
        <x:f t="shared" si="50"/>
        <x:v>0</x:v>
      </x:c>
      <x:c r="AX121" s="299">
        <x:f t="shared" si="50"/>
        <x:v>0</x:v>
      </x:c>
      <x:c r="AY121" s="299">
        <x:f t="shared" si="50"/>
        <x:v>0</x:v>
      </x:c>
      <x:c r="AZ121" s="299">
        <x:f t="shared" si="50"/>
        <x:v>0</x:v>
      </x:c>
      <x:c r="BA121" s="298">
        <x:f t="shared" si="50"/>
        <x:v>0</x:v>
      </x:c>
      <x:c r="BB121" s="299">
        <x:f t="shared" si="50"/>
        <x:v>0</x:v>
      </x:c>
      <x:c r="BC121" s="299">
        <x:f t="shared" si="50"/>
        <x:v>0</x:v>
      </x:c>
      <x:c r="BD121" s="299">
        <x:f t="shared" si="50"/>
        <x:v>0</x:v>
      </x:c>
      <x:c r="BE121" s="299">
        <x:f t="shared" si="50"/>
        <x:v>0</x:v>
      </x:c>
      <x:c r="BF121" s="299">
        <x:f t="shared" si="50"/>
        <x:v>0</x:v>
      </x:c>
      <x:c r="BG121" s="299">
        <x:f t="shared" si="50"/>
        <x:v>0</x:v>
      </x:c>
      <x:c r="BH121" s="299">
        <x:f t="shared" si="50"/>
        <x:v>0</x:v>
      </x:c>
      <x:c r="BI121" s="299">
        <x:f t="shared" si="50"/>
        <x:v>0</x:v>
      </x:c>
      <x:c r="BJ121" s="298">
        <x:f t="shared" si="50"/>
        <x:v>0</x:v>
      </x:c>
      <x:c r="BK121" s="299">
        <x:f t="shared" si="50"/>
        <x:v>0</x:v>
      </x:c>
      <x:c r="BL121" s="298">
        <x:f t="shared" si="50"/>
        <x:v>0</x:v>
      </x:c>
      <x:c r="BM121" s="299">
        <x:f t="shared" si="50"/>
        <x:v>0</x:v>
      </x:c>
      <x:c r="BN121" s="298">
        <x:f t="shared" si="50"/>
        <x:v>0</x:v>
      </x:c>
      <x:c r="BO121" s="299">
        <x:f t="shared" ref="BO121:CX121" si="51">SUM(BO122)</x:f>
        <x:v>0</x:v>
      </x:c>
      <x:c r="BP121" s="298">
        <x:f t="shared" si="51"/>
        <x:v>0</x:v>
      </x:c>
      <x:c r="BQ121" s="299">
        <x:f t="shared" si="51"/>
        <x:v>0</x:v>
      </x:c>
      <x:c r="BR121" s="299">
        <x:f t="shared" si="51"/>
        <x:v>0</x:v>
      </x:c>
      <x:c r="BS121" s="299">
        <x:f t="shared" si="51"/>
        <x:v>0</x:v>
      </x:c>
      <x:c r="BT121" s="299">
        <x:f t="shared" si="51"/>
        <x:v>0</x:v>
      </x:c>
      <x:c r="BU121" s="299">
        <x:f t="shared" si="51"/>
        <x:v>0</x:v>
      </x:c>
      <x:c r="BV121" s="631" t="s">
        <x:v>1136</x:v>
      </x:c>
      <x:c r="BW121" s="299">
        <x:f t="shared" si="51"/>
        <x:v>0</x:v>
      </x:c>
      <x:c r="BX121" s="299">
        <x:f t="shared" si="51"/>
        <x:v>0</x:v>
      </x:c>
      <x:c r="BY121" s="298">
        <x:f t="shared" si="51"/>
        <x:v>0</x:v>
      </x:c>
      <x:c r="BZ121" s="299">
        <x:f t="shared" si="51"/>
        <x:v>0</x:v>
      </x:c>
      <x:c r="CA121" s="298">
        <x:f t="shared" si="51"/>
        <x:v>0</x:v>
      </x:c>
      <x:c r="CB121" s="299">
        <x:f t="shared" si="51"/>
        <x:v>0</x:v>
      </x:c>
      <x:c r="CC121" s="298">
        <x:f t="shared" si="51"/>
        <x:v>0</x:v>
      </x:c>
      <x:c r="CD121" s="299">
        <x:f t="shared" si="51"/>
        <x:v>0</x:v>
      </x:c>
      <x:c r="CE121" s="299">
        <x:f t="shared" si="51"/>
        <x:v>0</x:v>
      </x:c>
      <x:c r="CF121" s="298">
        <x:f t="shared" si="51"/>
        <x:v>0</x:v>
      </x:c>
      <x:c r="CG121" s="299">
        <x:f t="shared" si="51"/>
        <x:v>0</x:v>
      </x:c>
      <x:c r="CH121" s="299">
        <x:f t="shared" si="51"/>
        <x:v>0</x:v>
      </x:c>
      <x:c r="CI121" s="299">
        <x:f t="shared" si="51"/>
        <x:v>0</x:v>
      </x:c>
      <x:c r="CJ121" s="299">
        <x:f t="shared" si="51"/>
        <x:v>0</x:v>
      </x:c>
      <x:c r="CK121" s="299">
        <x:f t="shared" si="51"/>
        <x:v>0</x:v>
      </x:c>
      <x:c r="CL121" s="299">
        <x:f t="shared" si="51"/>
        <x:v>0</x:v>
      </x:c>
      <x:c r="CM121" s="299">
        <x:f t="shared" si="51"/>
        <x:v>0</x:v>
      </x:c>
      <x:c r="CN121" s="299">
        <x:f t="shared" si="51"/>
        <x:v>0</x:v>
      </x:c>
      <x:c r="CO121" s="299">
        <x:f t="shared" si="51"/>
        <x:v>0</x:v>
      </x:c>
      <x:c r="CP121" s="298">
        <x:f t="shared" si="51"/>
        <x:v>0</x:v>
      </x:c>
      <x:c r="CQ121" s="299">
        <x:f t="shared" si="51"/>
        <x:v>0</x:v>
      </x:c>
      <x:c r="CR121" s="298">
        <x:f t="shared" si="51"/>
        <x:v>0</x:v>
      </x:c>
      <x:c r="CS121" s="299">
        <x:f t="shared" si="51"/>
        <x:v>0</x:v>
      </x:c>
      <x:c r="CT121" s="299">
        <x:f t="shared" si="51"/>
        <x:v>0</x:v>
      </x:c>
      <x:c r="CU121" s="299">
        <x:f t="shared" si="51"/>
        <x:v>0</x:v>
      </x:c>
      <x:c r="CV121" s="299">
        <x:f t="shared" si="51"/>
        <x:v>0</x:v>
      </x:c>
      <x:c r="CW121" s="299">
        <x:f t="shared" si="51"/>
        <x:v>0</x:v>
      </x:c>
      <x:c r="CX121" s="299">
        <x:f t="shared" si="51"/>
        <x:v>0</x:v>
      </x:c>
      <x:c r="CY121" s="631" t="s">
        <x:v>1136</x:v>
      </x:c>
      <x:c r="CZ121" s="299">
        <x:f t="shared" ref="CZ121:DG121" si="52">SUM(CZ122)</x:f>
        <x:v>0</x:v>
      </x:c>
      <x:c r="DA121" s="298">
        <x:f t="shared" si="52"/>
        <x:v>0</x:v>
      </x:c>
      <x:c r="DB121" s="299">
        <x:f t="shared" si="52"/>
        <x:v>0</x:v>
      </x:c>
      <x:c r="DC121" s="298">
        <x:f t="shared" si="52"/>
        <x:v>0</x:v>
      </x:c>
      <x:c r="DD121" s="299">
        <x:f t="shared" si="52"/>
        <x:v>0</x:v>
      </x:c>
      <x:c r="DE121" s="298">
        <x:f t="shared" si="52"/>
        <x:v>0</x:v>
      </x:c>
      <x:c r="DF121" s="299">
        <x:f t="shared" si="52"/>
        <x:v>0</x:v>
      </x:c>
      <x:c r="DG121" s="300">
        <x:f t="shared" si="52"/>
        <x:v>0</x:v>
      </x:c>
    </x:row>
    <x:row r="122" spans="1:111" s="7" customFormat="1" ht="30" customHeight="1">
      <x:c r="A122" s="277" t="s">
        <x:v>604</x:v>
      </x:c>
      <x:c r="B122" s="297">
        <x:f>SUM(B123:B126)</x:f>
        <x:v>0</x:v>
      </x:c>
      <x:c r="C122" s="298">
        <x:f t="shared" ref="C122:BN122" si="53">SUM(C123:C126)</x:f>
        <x:v>0</x:v>
      </x:c>
      <x:c r="D122" s="299">
        <x:f t="shared" si="53"/>
        <x:v>0</x:v>
      </x:c>
      <x:c r="E122" s="298">
        <x:f t="shared" si="53"/>
        <x:v>0</x:v>
      </x:c>
      <x:c r="F122" s="299">
        <x:f t="shared" si="53"/>
        <x:v>0</x:v>
      </x:c>
      <x:c r="G122" s="298">
        <x:f t="shared" si="53"/>
        <x:v>0</x:v>
      </x:c>
      <x:c r="H122" s="299">
        <x:f t="shared" si="53"/>
        <x:v>0</x:v>
      </x:c>
      <x:c r="I122" s="298">
        <x:f t="shared" si="53"/>
        <x:v>0</x:v>
      </x:c>
      <x:c r="J122" s="299">
        <x:f t="shared" si="53"/>
        <x:v>0</x:v>
      </x:c>
      <x:c r="K122" s="299">
        <x:f t="shared" si="53"/>
        <x:v>0</x:v>
      </x:c>
      <x:c r="L122" s="298">
        <x:f t="shared" si="53"/>
        <x:v>0</x:v>
      </x:c>
      <x:c r="M122" s="299">
        <x:f t="shared" si="53"/>
        <x:v>0</x:v>
      </x:c>
      <x:c r="N122" s="299">
        <x:f t="shared" si="53"/>
        <x:v>0</x:v>
      </x:c>
      <x:c r="O122" s="299">
        <x:f t="shared" si="53"/>
        <x:v>0</x:v>
      </x:c>
      <x:c r="P122" s="299">
        <x:f t="shared" si="53"/>
        <x:v>0</x:v>
      </x:c>
      <x:c r="Q122" s="299">
        <x:f t="shared" si="53"/>
        <x:v>0</x:v>
      </x:c>
      <x:c r="R122" s="298">
        <x:f t="shared" si="53"/>
        <x:v>0</x:v>
      </x:c>
      <x:c r="S122" s="299">
        <x:f t="shared" si="53"/>
        <x:v>0</x:v>
      </x:c>
      <x:c r="T122" s="298">
        <x:f t="shared" si="53"/>
        <x:v>0</x:v>
      </x:c>
      <x:c r="U122" s="299">
        <x:f t="shared" si="53"/>
        <x:v>0</x:v>
      </x:c>
      <x:c r="V122" s="298">
        <x:f t="shared" si="53"/>
        <x:v>0</x:v>
      </x:c>
      <x:c r="W122" s="299">
        <x:f t="shared" si="53"/>
        <x:v>0</x:v>
      </x:c>
      <x:c r="X122" s="299">
        <x:f t="shared" si="53"/>
        <x:v>0</x:v>
      </x:c>
      <x:c r="Y122" s="299">
        <x:f t="shared" si="53"/>
        <x:v>0</x:v>
      </x:c>
      <x:c r="Z122" s="299">
        <x:f t="shared" si="53"/>
        <x:v>0</x:v>
      </x:c>
      <x:c r="AA122" s="299">
        <x:f t="shared" si="53"/>
        <x:v>0</x:v>
      </x:c>
      <x:c r="AB122" s="299">
        <x:f t="shared" si="53"/>
        <x:v>0</x:v>
      </x:c>
      <x:c r="AC122" s="299">
        <x:f t="shared" si="53"/>
        <x:v>0</x:v>
      </x:c>
      <x:c r="AD122" s="299">
        <x:f t="shared" si="53"/>
        <x:v>0</x:v>
      </x:c>
      <x:c r="AE122" s="299">
        <x:f t="shared" si="53"/>
        <x:v>0</x:v>
      </x:c>
      <x:c r="AF122" s="299">
        <x:f t="shared" si="53"/>
        <x:v>0</x:v>
      </x:c>
      <x:c r="AG122" s="299">
        <x:f t="shared" si="53"/>
        <x:v>0</x:v>
      </x:c>
      <x:c r="AH122" s="299">
        <x:f t="shared" si="53"/>
        <x:v>0</x:v>
      </x:c>
      <x:c r="AI122" s="299">
        <x:f t="shared" si="53"/>
        <x:v>0</x:v>
      </x:c>
      <x:c r="AJ122" s="299">
        <x:f t="shared" si="53"/>
        <x:v>0</x:v>
      </x:c>
      <x:c r="AK122" s="299">
        <x:f t="shared" si="53"/>
        <x:v>0</x:v>
      </x:c>
      <x:c r="AL122" s="277" t="s">
        <x:v>604</x:v>
      </x:c>
      <x:c r="AM122" s="299">
        <x:f t="shared" si="53"/>
        <x:v>0</x:v>
      </x:c>
      <x:c r="AN122" s="298">
        <x:f t="shared" si="53"/>
        <x:v>0</x:v>
      </x:c>
      <x:c r="AO122" s="299">
        <x:f t="shared" si="53"/>
        <x:v>0</x:v>
      </x:c>
      <x:c r="AP122" s="299">
        <x:f t="shared" si="53"/>
        <x:v>0</x:v>
      </x:c>
      <x:c r="AQ122" s="299">
        <x:f t="shared" si="53"/>
        <x:v>0</x:v>
      </x:c>
      <x:c r="AR122" s="298">
        <x:f t="shared" si="53"/>
        <x:v>0</x:v>
      </x:c>
      <x:c r="AS122" s="299">
        <x:f t="shared" si="53"/>
        <x:v>0</x:v>
      </x:c>
      <x:c r="AT122" s="298">
        <x:f t="shared" si="53"/>
        <x:v>0</x:v>
      </x:c>
      <x:c r="AU122" s="299">
        <x:f t="shared" si="53"/>
        <x:v>0</x:v>
      </x:c>
      <x:c r="AV122" s="299">
        <x:f t="shared" si="53"/>
        <x:v>0</x:v>
      </x:c>
      <x:c r="AW122" s="299">
        <x:f t="shared" si="53"/>
        <x:v>0</x:v>
      </x:c>
      <x:c r="AX122" s="299">
        <x:f t="shared" si="53"/>
        <x:v>0</x:v>
      </x:c>
      <x:c r="AY122" s="299">
        <x:f t="shared" si="53"/>
        <x:v>0</x:v>
      </x:c>
      <x:c r="AZ122" s="299">
        <x:f t="shared" si="53"/>
        <x:v>0</x:v>
      </x:c>
      <x:c r="BA122" s="298">
        <x:f t="shared" si="53"/>
        <x:v>0</x:v>
      </x:c>
      <x:c r="BB122" s="299">
        <x:f t="shared" si="53"/>
        <x:v>0</x:v>
      </x:c>
      <x:c r="BC122" s="299">
        <x:f t="shared" si="53"/>
        <x:v>0</x:v>
      </x:c>
      <x:c r="BD122" s="299">
        <x:f t="shared" si="53"/>
        <x:v>0</x:v>
      </x:c>
      <x:c r="BE122" s="299">
        <x:f t="shared" si="53"/>
        <x:v>0</x:v>
      </x:c>
      <x:c r="BF122" s="299">
        <x:f t="shared" si="53"/>
        <x:v>0</x:v>
      </x:c>
      <x:c r="BG122" s="299">
        <x:f t="shared" si="53"/>
        <x:v>0</x:v>
      </x:c>
      <x:c r="BH122" s="299">
        <x:f t="shared" si="53"/>
        <x:v>0</x:v>
      </x:c>
      <x:c r="BI122" s="299">
        <x:f t="shared" si="53"/>
        <x:v>0</x:v>
      </x:c>
      <x:c r="BJ122" s="298">
        <x:f t="shared" si="53"/>
        <x:v>0</x:v>
      </x:c>
      <x:c r="BK122" s="299">
        <x:f t="shared" si="53"/>
        <x:v>0</x:v>
      </x:c>
      <x:c r="BL122" s="298">
        <x:f t="shared" si="53"/>
        <x:v>0</x:v>
      </x:c>
      <x:c r="BM122" s="299">
        <x:f t="shared" si="53"/>
        <x:v>0</x:v>
      </x:c>
      <x:c r="BN122" s="298">
        <x:f t="shared" si="53"/>
        <x:v>0</x:v>
      </x:c>
      <x:c r="BO122" s="299">
        <x:f t="shared" ref="BO122:CX122" si="54">SUM(BO123:BO126)</x:f>
        <x:v>0</x:v>
      </x:c>
      <x:c r="BP122" s="298">
        <x:f t="shared" si="54"/>
        <x:v>0</x:v>
      </x:c>
      <x:c r="BQ122" s="299">
        <x:f t="shared" si="54"/>
        <x:v>0</x:v>
      </x:c>
      <x:c r="BR122" s="299">
        <x:f t="shared" si="54"/>
        <x:v>0</x:v>
      </x:c>
      <x:c r="BS122" s="299">
        <x:f t="shared" si="54"/>
        <x:v>0</x:v>
      </x:c>
      <x:c r="BT122" s="299">
        <x:f t="shared" si="54"/>
        <x:v>0</x:v>
      </x:c>
      <x:c r="BU122" s="299">
        <x:f t="shared" si="54"/>
        <x:v>0</x:v>
      </x:c>
      <x:c r="BV122" s="277" t="s">
        <x:v>604</x:v>
      </x:c>
      <x:c r="BW122" s="299">
        <x:f t="shared" si="54"/>
        <x:v>0</x:v>
      </x:c>
      <x:c r="BX122" s="299">
        <x:f t="shared" si="54"/>
        <x:v>0</x:v>
      </x:c>
      <x:c r="BY122" s="298">
        <x:f t="shared" si="54"/>
        <x:v>0</x:v>
      </x:c>
      <x:c r="BZ122" s="299">
        <x:f t="shared" si="54"/>
        <x:v>0</x:v>
      </x:c>
      <x:c r="CA122" s="298">
        <x:f t="shared" si="54"/>
        <x:v>0</x:v>
      </x:c>
      <x:c r="CB122" s="299">
        <x:f t="shared" si="54"/>
        <x:v>0</x:v>
      </x:c>
      <x:c r="CC122" s="298">
        <x:f t="shared" si="54"/>
        <x:v>0</x:v>
      </x:c>
      <x:c r="CD122" s="299">
        <x:f t="shared" si="54"/>
        <x:v>0</x:v>
      </x:c>
      <x:c r="CE122" s="299">
        <x:f t="shared" si="54"/>
        <x:v>0</x:v>
      </x:c>
      <x:c r="CF122" s="298">
        <x:f t="shared" si="54"/>
        <x:v>0</x:v>
      </x:c>
      <x:c r="CG122" s="299">
        <x:f t="shared" si="54"/>
        <x:v>0</x:v>
      </x:c>
      <x:c r="CH122" s="299">
        <x:f t="shared" si="54"/>
        <x:v>0</x:v>
      </x:c>
      <x:c r="CI122" s="299">
        <x:f t="shared" si="54"/>
        <x:v>0</x:v>
      </x:c>
      <x:c r="CJ122" s="299">
        <x:f t="shared" si="54"/>
        <x:v>0</x:v>
      </x:c>
      <x:c r="CK122" s="299">
        <x:f t="shared" si="54"/>
        <x:v>0</x:v>
      </x:c>
      <x:c r="CL122" s="299">
        <x:f t="shared" si="54"/>
        <x:v>0</x:v>
      </x:c>
      <x:c r="CM122" s="299">
        <x:f t="shared" si="54"/>
        <x:v>0</x:v>
      </x:c>
      <x:c r="CN122" s="299">
        <x:f t="shared" si="54"/>
        <x:v>0</x:v>
      </x:c>
      <x:c r="CO122" s="299">
        <x:f t="shared" si="54"/>
        <x:v>0</x:v>
      </x:c>
      <x:c r="CP122" s="298">
        <x:f t="shared" si="54"/>
        <x:v>0</x:v>
      </x:c>
      <x:c r="CQ122" s="299">
        <x:f t="shared" si="54"/>
        <x:v>0</x:v>
      </x:c>
      <x:c r="CR122" s="298">
        <x:f t="shared" si="54"/>
        <x:v>0</x:v>
      </x:c>
      <x:c r="CS122" s="299">
        <x:f t="shared" si="54"/>
        <x:v>0</x:v>
      </x:c>
      <x:c r="CT122" s="299">
        <x:f t="shared" si="54"/>
        <x:v>0</x:v>
      </x:c>
      <x:c r="CU122" s="299">
        <x:f t="shared" si="54"/>
        <x:v>0</x:v>
      </x:c>
      <x:c r="CV122" s="299">
        <x:f t="shared" si="54"/>
        <x:v>0</x:v>
      </x:c>
      <x:c r="CW122" s="299">
        <x:f t="shared" si="54"/>
        <x:v>0</x:v>
      </x:c>
      <x:c r="CX122" s="299">
        <x:f t="shared" si="54"/>
        <x:v>0</x:v>
      </x:c>
      <x:c r="CY122" s="277" t="s">
        <x:v>604</x:v>
      </x:c>
      <x:c r="CZ122" s="299">
        <x:f t="shared" ref="CZ122:DG122" si="55">SUM(CZ123:CZ126)</x:f>
        <x:v>0</x:v>
      </x:c>
      <x:c r="DA122" s="298">
        <x:f t="shared" si="55"/>
        <x:v>0</x:v>
      </x:c>
      <x:c r="DB122" s="299">
        <x:f t="shared" si="55"/>
        <x:v>0</x:v>
      </x:c>
      <x:c r="DC122" s="298">
        <x:f t="shared" si="55"/>
        <x:v>0</x:v>
      </x:c>
      <x:c r="DD122" s="299">
        <x:f t="shared" si="55"/>
        <x:v>0</x:v>
      </x:c>
      <x:c r="DE122" s="298">
        <x:f t="shared" si="55"/>
        <x:v>0</x:v>
      </x:c>
      <x:c r="DF122" s="299">
        <x:f t="shared" si="55"/>
        <x:v>0</x:v>
      </x:c>
      <x:c r="DG122" s="300">
        <x:f t="shared" si="55"/>
        <x:v>0</x:v>
      </x:c>
    </x:row>
    <x:row r="123" spans="1:111" s="7" customFormat="1" ht="30" customHeight="1">
      <x:c r="A123" s="631" t="s">
        <x:v>1547</x:v>
      </x:c>
      <x:c r="B123" s="761"/>
      <x:c r="C123" s="759"/>
      <x:c r="D123" s="758"/>
      <x:c r="E123" s="759"/>
      <x:c r="F123" s="758"/>
      <x:c r="G123" s="759"/>
      <x:c r="H123" s="758"/>
      <x:c r="I123" s="759"/>
      <x:c r="J123" s="758"/>
      <x:c r="K123" s="758"/>
      <x:c r="L123" s="759"/>
      <x:c r="M123" s="758"/>
      <x:c r="N123" s="758"/>
      <x:c r="O123" s="758"/>
      <x:c r="P123" s="758"/>
      <x:c r="Q123" s="758"/>
      <x:c r="R123" s="759"/>
      <x:c r="S123" s="758"/>
      <x:c r="T123" s="759"/>
      <x:c r="U123" s="758"/>
      <x:c r="V123" s="759"/>
      <x:c r="W123" s="758"/>
      <x:c r="X123" s="758"/>
      <x:c r="Y123" s="758"/>
      <x:c r="Z123" s="758"/>
      <x:c r="AA123" s="758"/>
      <x:c r="AB123" s="758"/>
      <x:c r="AC123" s="758"/>
      <x:c r="AD123" s="758"/>
      <x:c r="AE123" s="758"/>
      <x:c r="AF123" s="758"/>
      <x:c r="AG123" s="758"/>
      <x:c r="AH123" s="758"/>
      <x:c r="AI123" s="758"/>
      <x:c r="AJ123" s="758"/>
      <x:c r="AK123" s="758"/>
      <x:c r="AL123" s="631" t="s">
        <x:v>1547</x:v>
      </x:c>
      <x:c r="AM123" s="758"/>
      <x:c r="AN123" s="759"/>
      <x:c r="AO123" s="758"/>
      <x:c r="AP123" s="758"/>
      <x:c r="AQ123" s="758"/>
      <x:c r="AR123" s="759"/>
      <x:c r="AS123" s="758"/>
      <x:c r="AT123" s="759"/>
      <x:c r="AU123" s="758"/>
      <x:c r="AV123" s="758"/>
      <x:c r="AW123" s="758"/>
      <x:c r="AX123" s="758"/>
      <x:c r="AY123" s="758"/>
      <x:c r="AZ123" s="758"/>
      <x:c r="BA123" s="759"/>
      <x:c r="BB123" s="758"/>
      <x:c r="BC123" s="758"/>
      <x:c r="BD123" s="758"/>
      <x:c r="BE123" s="758"/>
      <x:c r="BF123" s="758"/>
      <x:c r="BG123" s="758"/>
      <x:c r="BH123" s="758"/>
      <x:c r="BI123" s="758"/>
      <x:c r="BJ123" s="759"/>
      <x:c r="BK123" s="758"/>
      <x:c r="BL123" s="759"/>
      <x:c r="BM123" s="758"/>
      <x:c r="BN123" s="759"/>
      <x:c r="BO123" s="758"/>
      <x:c r="BP123" s="759"/>
      <x:c r="BQ123" s="758"/>
      <x:c r="BR123" s="758"/>
      <x:c r="BS123" s="758"/>
      <x:c r="BT123" s="758"/>
      <x:c r="BU123" s="758"/>
      <x:c r="BV123" s="631" t="s">
        <x:v>1547</x:v>
      </x:c>
      <x:c r="BW123" s="758"/>
      <x:c r="BX123" s="758"/>
      <x:c r="BY123" s="759"/>
      <x:c r="BZ123" s="758"/>
      <x:c r="CA123" s="759"/>
      <x:c r="CB123" s="758"/>
      <x:c r="CC123" s="759"/>
      <x:c r="CD123" s="758"/>
      <x:c r="CE123" s="758"/>
      <x:c r="CF123" s="759"/>
      <x:c r="CG123" s="758"/>
      <x:c r="CH123" s="758"/>
      <x:c r="CI123" s="758"/>
      <x:c r="CJ123" s="758"/>
      <x:c r="CK123" s="758"/>
      <x:c r="CL123" s="758"/>
      <x:c r="CM123" s="758"/>
      <x:c r="CN123" s="758"/>
      <x:c r="CO123" s="758"/>
      <x:c r="CP123" s="759"/>
      <x:c r="CQ123" s="758"/>
      <x:c r="CR123" s="759"/>
      <x:c r="CS123" s="758"/>
      <x:c r="CT123" s="758"/>
      <x:c r="CU123" s="758"/>
      <x:c r="CV123" s="758"/>
      <x:c r="CW123" s="758"/>
      <x:c r="CX123" s="758"/>
      <x:c r="CY123" s="631" t="s">
        <x:v>1547</x:v>
      </x:c>
      <x:c r="CZ123" s="758"/>
      <x:c r="DA123" s="759"/>
      <x:c r="DB123" s="758"/>
      <x:c r="DC123" s="759"/>
      <x:c r="DD123" s="758"/>
      <x:c r="DE123" s="759"/>
      <x:c r="DF123" s="758"/>
      <x:c r="DG123" s="760"/>
    </x:row>
    <x:row r="124" spans="1:111" s="7" customFormat="1" ht="30" customHeight="1">
      <x:c r="A124" s="631" t="s">
        <x:v>806</x:v>
      </x:c>
      <x:c r="B124" s="761"/>
      <x:c r="C124" s="759"/>
      <x:c r="D124" s="758"/>
      <x:c r="E124" s="759"/>
      <x:c r="F124" s="758"/>
      <x:c r="G124" s="759"/>
      <x:c r="H124" s="758"/>
      <x:c r="I124" s="759"/>
      <x:c r="J124" s="758"/>
      <x:c r="K124" s="758"/>
      <x:c r="L124" s="759"/>
      <x:c r="M124" s="758"/>
      <x:c r="N124" s="758"/>
      <x:c r="O124" s="758"/>
      <x:c r="P124" s="758"/>
      <x:c r="Q124" s="758"/>
      <x:c r="R124" s="759"/>
      <x:c r="S124" s="758"/>
      <x:c r="T124" s="759"/>
      <x:c r="U124" s="758"/>
      <x:c r="V124" s="759"/>
      <x:c r="W124" s="758"/>
      <x:c r="X124" s="758"/>
      <x:c r="Y124" s="758"/>
      <x:c r="Z124" s="758"/>
      <x:c r="AA124" s="758"/>
      <x:c r="AB124" s="758"/>
      <x:c r="AC124" s="758"/>
      <x:c r="AD124" s="758"/>
      <x:c r="AE124" s="758"/>
      <x:c r="AF124" s="758"/>
      <x:c r="AG124" s="758"/>
      <x:c r="AH124" s="758"/>
      <x:c r="AI124" s="758"/>
      <x:c r="AJ124" s="758"/>
      <x:c r="AK124" s="758"/>
      <x:c r="AL124" s="631" t="s">
        <x:v>806</x:v>
      </x:c>
      <x:c r="AM124" s="758"/>
      <x:c r="AN124" s="759"/>
      <x:c r="AO124" s="758"/>
      <x:c r="AP124" s="758"/>
      <x:c r="AQ124" s="758"/>
      <x:c r="AR124" s="759"/>
      <x:c r="AS124" s="758"/>
      <x:c r="AT124" s="759"/>
      <x:c r="AU124" s="758"/>
      <x:c r="AV124" s="758"/>
      <x:c r="AW124" s="758"/>
      <x:c r="AX124" s="758"/>
      <x:c r="AY124" s="758"/>
      <x:c r="AZ124" s="758"/>
      <x:c r="BA124" s="759"/>
      <x:c r="BB124" s="758"/>
      <x:c r="BC124" s="758"/>
      <x:c r="BD124" s="758"/>
      <x:c r="BE124" s="758"/>
      <x:c r="BF124" s="758"/>
      <x:c r="BG124" s="758"/>
      <x:c r="BH124" s="758"/>
      <x:c r="BI124" s="758"/>
      <x:c r="BJ124" s="759"/>
      <x:c r="BK124" s="758"/>
      <x:c r="BL124" s="759"/>
      <x:c r="BM124" s="758"/>
      <x:c r="BN124" s="759"/>
      <x:c r="BO124" s="758"/>
      <x:c r="BP124" s="759"/>
      <x:c r="BQ124" s="758"/>
      <x:c r="BR124" s="758"/>
      <x:c r="BS124" s="758"/>
      <x:c r="BT124" s="758"/>
      <x:c r="BU124" s="758"/>
      <x:c r="BV124" s="631" t="s">
        <x:v>806</x:v>
      </x:c>
      <x:c r="BW124" s="758"/>
      <x:c r="BX124" s="758"/>
      <x:c r="BY124" s="759"/>
      <x:c r="BZ124" s="758"/>
      <x:c r="CA124" s="759"/>
      <x:c r="CB124" s="758"/>
      <x:c r="CC124" s="759"/>
      <x:c r="CD124" s="758"/>
      <x:c r="CE124" s="758"/>
      <x:c r="CF124" s="759"/>
      <x:c r="CG124" s="758"/>
      <x:c r="CH124" s="758"/>
      <x:c r="CI124" s="758"/>
      <x:c r="CJ124" s="758"/>
      <x:c r="CK124" s="758"/>
      <x:c r="CL124" s="758"/>
      <x:c r="CM124" s="758"/>
      <x:c r="CN124" s="758"/>
      <x:c r="CO124" s="758"/>
      <x:c r="CP124" s="759"/>
      <x:c r="CQ124" s="758"/>
      <x:c r="CR124" s="759"/>
      <x:c r="CS124" s="758"/>
      <x:c r="CT124" s="758"/>
      <x:c r="CU124" s="758"/>
      <x:c r="CV124" s="758"/>
      <x:c r="CW124" s="758"/>
      <x:c r="CX124" s="758"/>
      <x:c r="CY124" s="631" t="s">
        <x:v>806</x:v>
      </x:c>
      <x:c r="CZ124" s="758"/>
      <x:c r="DA124" s="759"/>
      <x:c r="DB124" s="758"/>
      <x:c r="DC124" s="759"/>
      <x:c r="DD124" s="758"/>
      <x:c r="DE124" s="759"/>
      <x:c r="DF124" s="758"/>
      <x:c r="DG124" s="760"/>
    </x:row>
    <x:row r="125" spans="1:111" s="7" customFormat="1" ht="30" customHeight="1">
      <x:c r="A125" s="631" t="s">
        <x:v>1874</x:v>
      </x:c>
      <x:c r="B125" s="761"/>
      <x:c r="C125" s="759"/>
      <x:c r="D125" s="758"/>
      <x:c r="E125" s="759"/>
      <x:c r="F125" s="758"/>
      <x:c r="G125" s="759"/>
      <x:c r="H125" s="758"/>
      <x:c r="I125" s="759"/>
      <x:c r="J125" s="758"/>
      <x:c r="K125" s="758"/>
      <x:c r="L125" s="759"/>
      <x:c r="M125" s="758"/>
      <x:c r="N125" s="758"/>
      <x:c r="O125" s="758"/>
      <x:c r="P125" s="758"/>
      <x:c r="Q125" s="758"/>
      <x:c r="R125" s="759"/>
      <x:c r="S125" s="758"/>
      <x:c r="T125" s="759"/>
      <x:c r="U125" s="758"/>
      <x:c r="V125" s="759"/>
      <x:c r="W125" s="758"/>
      <x:c r="X125" s="758"/>
      <x:c r="Y125" s="758"/>
      <x:c r="Z125" s="758"/>
      <x:c r="AA125" s="758"/>
      <x:c r="AB125" s="758"/>
      <x:c r="AC125" s="758"/>
      <x:c r="AD125" s="758"/>
      <x:c r="AE125" s="758"/>
      <x:c r="AF125" s="758"/>
      <x:c r="AG125" s="758"/>
      <x:c r="AH125" s="758"/>
      <x:c r="AI125" s="758"/>
      <x:c r="AJ125" s="758"/>
      <x:c r="AK125" s="758"/>
      <x:c r="AL125" s="631" t="s">
        <x:v>1874</x:v>
      </x:c>
      <x:c r="AM125" s="758"/>
      <x:c r="AN125" s="759"/>
      <x:c r="AO125" s="758"/>
      <x:c r="AP125" s="758"/>
      <x:c r="AQ125" s="758"/>
      <x:c r="AR125" s="759"/>
      <x:c r="AS125" s="758"/>
      <x:c r="AT125" s="759"/>
      <x:c r="AU125" s="758"/>
      <x:c r="AV125" s="758"/>
      <x:c r="AW125" s="758"/>
      <x:c r="AX125" s="758"/>
      <x:c r="AY125" s="758"/>
      <x:c r="AZ125" s="758"/>
      <x:c r="BA125" s="759"/>
      <x:c r="BB125" s="758"/>
      <x:c r="BC125" s="758"/>
      <x:c r="BD125" s="758"/>
      <x:c r="BE125" s="758"/>
      <x:c r="BF125" s="758"/>
      <x:c r="BG125" s="758"/>
      <x:c r="BH125" s="758"/>
      <x:c r="BI125" s="758"/>
      <x:c r="BJ125" s="759"/>
      <x:c r="BK125" s="758"/>
      <x:c r="BL125" s="759"/>
      <x:c r="BM125" s="758"/>
      <x:c r="BN125" s="759"/>
      <x:c r="BO125" s="758"/>
      <x:c r="BP125" s="759"/>
      <x:c r="BQ125" s="758"/>
      <x:c r="BR125" s="758"/>
      <x:c r="BS125" s="758"/>
      <x:c r="BT125" s="758"/>
      <x:c r="BU125" s="758"/>
      <x:c r="BV125" s="631" t="s">
        <x:v>1874</x:v>
      </x:c>
      <x:c r="BW125" s="758"/>
      <x:c r="BX125" s="758"/>
      <x:c r="BY125" s="759"/>
      <x:c r="BZ125" s="758"/>
      <x:c r="CA125" s="759"/>
      <x:c r="CB125" s="758"/>
      <x:c r="CC125" s="759"/>
      <x:c r="CD125" s="758"/>
      <x:c r="CE125" s="758"/>
      <x:c r="CF125" s="759"/>
      <x:c r="CG125" s="758"/>
      <x:c r="CH125" s="758"/>
      <x:c r="CI125" s="758"/>
      <x:c r="CJ125" s="758"/>
      <x:c r="CK125" s="758"/>
      <x:c r="CL125" s="758"/>
      <x:c r="CM125" s="758"/>
      <x:c r="CN125" s="758"/>
      <x:c r="CO125" s="758"/>
      <x:c r="CP125" s="759"/>
      <x:c r="CQ125" s="758"/>
      <x:c r="CR125" s="759"/>
      <x:c r="CS125" s="758"/>
      <x:c r="CT125" s="758"/>
      <x:c r="CU125" s="758"/>
      <x:c r="CV125" s="758"/>
      <x:c r="CW125" s="758"/>
      <x:c r="CX125" s="758"/>
      <x:c r="CY125" s="631" t="s">
        <x:v>1874</x:v>
      </x:c>
      <x:c r="CZ125" s="758"/>
      <x:c r="DA125" s="759"/>
      <x:c r="DB125" s="758"/>
      <x:c r="DC125" s="759"/>
      <x:c r="DD125" s="758"/>
      <x:c r="DE125" s="759"/>
      <x:c r="DF125" s="758"/>
      <x:c r="DG125" s="760"/>
    </x:row>
    <x:row r="126" spans="1:111" s="7" customFormat="1" ht="30" customHeight="1">
      <x:c r="A126" s="639" t="s">
        <x:v>795</x:v>
      </x:c>
      <x:c r="B126" s="763"/>
      <x:c r="C126" s="764"/>
      <x:c r="D126" s="765"/>
      <x:c r="E126" s="764"/>
      <x:c r="F126" s="765"/>
      <x:c r="G126" s="764"/>
      <x:c r="H126" s="765"/>
      <x:c r="I126" s="764"/>
      <x:c r="J126" s="765"/>
      <x:c r="K126" s="765"/>
      <x:c r="L126" s="764"/>
      <x:c r="M126" s="765"/>
      <x:c r="N126" s="765"/>
      <x:c r="O126" s="765"/>
      <x:c r="P126" s="765"/>
      <x:c r="Q126" s="765"/>
      <x:c r="R126" s="764"/>
      <x:c r="S126" s="765"/>
      <x:c r="T126" s="764"/>
      <x:c r="U126" s="765"/>
      <x:c r="V126" s="764"/>
      <x:c r="W126" s="765"/>
      <x:c r="X126" s="765"/>
      <x:c r="Y126" s="765"/>
      <x:c r="Z126" s="765"/>
      <x:c r="AA126" s="765"/>
      <x:c r="AB126" s="765"/>
      <x:c r="AC126" s="765"/>
      <x:c r="AD126" s="765"/>
      <x:c r="AE126" s="765"/>
      <x:c r="AF126" s="765"/>
      <x:c r="AG126" s="765"/>
      <x:c r="AH126" s="765"/>
      <x:c r="AI126" s="765"/>
      <x:c r="AJ126" s="765"/>
      <x:c r="AK126" s="765"/>
      <x:c r="AL126" s="639" t="s">
        <x:v>795</x:v>
      </x:c>
      <x:c r="AM126" s="765"/>
      <x:c r="AN126" s="764"/>
      <x:c r="AO126" s="765"/>
      <x:c r="AP126" s="765"/>
      <x:c r="AQ126" s="765"/>
      <x:c r="AR126" s="764"/>
      <x:c r="AS126" s="765"/>
      <x:c r="AT126" s="764"/>
      <x:c r="AU126" s="765"/>
      <x:c r="AV126" s="765"/>
      <x:c r="AW126" s="765"/>
      <x:c r="AX126" s="765"/>
      <x:c r="AY126" s="765"/>
      <x:c r="AZ126" s="765"/>
      <x:c r="BA126" s="764"/>
      <x:c r="BB126" s="765"/>
      <x:c r="BC126" s="765"/>
      <x:c r="BD126" s="765"/>
      <x:c r="BE126" s="765"/>
      <x:c r="BF126" s="765"/>
      <x:c r="BG126" s="765"/>
      <x:c r="BH126" s="765"/>
      <x:c r="BI126" s="765"/>
      <x:c r="BJ126" s="764"/>
      <x:c r="BK126" s="765"/>
      <x:c r="BL126" s="764"/>
      <x:c r="BM126" s="765"/>
      <x:c r="BN126" s="764"/>
      <x:c r="BO126" s="765"/>
      <x:c r="BP126" s="764"/>
      <x:c r="BQ126" s="765"/>
      <x:c r="BR126" s="765"/>
      <x:c r="BS126" s="765"/>
      <x:c r="BT126" s="765"/>
      <x:c r="BU126" s="765"/>
      <x:c r="BV126" s="639" t="s">
        <x:v>795</x:v>
      </x:c>
      <x:c r="BW126" s="765"/>
      <x:c r="BX126" s="765"/>
      <x:c r="BY126" s="764"/>
      <x:c r="BZ126" s="765"/>
      <x:c r="CA126" s="764"/>
      <x:c r="CB126" s="765"/>
      <x:c r="CC126" s="764"/>
      <x:c r="CD126" s="765"/>
      <x:c r="CE126" s="765"/>
      <x:c r="CF126" s="764"/>
      <x:c r="CG126" s="765"/>
      <x:c r="CH126" s="765"/>
      <x:c r="CI126" s="765"/>
      <x:c r="CJ126" s="765"/>
      <x:c r="CK126" s="765"/>
      <x:c r="CL126" s="765"/>
      <x:c r="CM126" s="765"/>
      <x:c r="CN126" s="765"/>
      <x:c r="CO126" s="765"/>
      <x:c r="CP126" s="764"/>
      <x:c r="CQ126" s="765"/>
      <x:c r="CR126" s="764"/>
      <x:c r="CS126" s="765"/>
      <x:c r="CT126" s="765"/>
      <x:c r="CU126" s="765"/>
      <x:c r="CV126" s="765"/>
      <x:c r="CW126" s="765"/>
      <x:c r="CX126" s="765"/>
      <x:c r="CY126" s="639" t="s">
        <x:v>795</x:v>
      </x:c>
      <x:c r="CZ126" s="765"/>
      <x:c r="DA126" s="764"/>
      <x:c r="DB126" s="765"/>
      <x:c r="DC126" s="764"/>
      <x:c r="DD126" s="765"/>
      <x:c r="DE126" s="764"/>
      <x:c r="DF126" s="765"/>
      <x:c r="DG126" s="766"/>
    </x:row>
    <x:row r="127" spans="1:111" s="7" customFormat="1" ht="30" customHeight="1">
      <x:c r="A127" s="168" t="s">
        <x:v>2403</x:v>
      </x:c>
      <x:c r="B127" s="166">
        <x:f>B128+B141</x:f>
        <x:v>0</x:v>
      </x:c>
      <x:c r="C127" s="923">
        <x:f t="shared" ref="C127:BN127" si="56">C128+C141</x:f>
        <x:v>0</x:v>
      </x:c>
      <x:c r="D127" s="159">
        <x:f t="shared" si="56"/>
        <x:v>0</x:v>
      </x:c>
      <x:c r="E127" s="923">
        <x:f t="shared" si="56"/>
        <x:v>0</x:v>
      </x:c>
      <x:c r="F127" s="159">
        <x:f t="shared" si="56"/>
        <x:v>0</x:v>
      </x:c>
      <x:c r="G127" s="923">
        <x:f t="shared" si="56"/>
        <x:v>0</x:v>
      </x:c>
      <x:c r="H127" s="159">
        <x:f t="shared" si="56"/>
        <x:v>0</x:v>
      </x:c>
      <x:c r="I127" s="923">
        <x:f t="shared" si="56"/>
        <x:v>0</x:v>
      </x:c>
      <x:c r="J127" s="159">
        <x:f t="shared" si="56"/>
        <x:v>0</x:v>
      </x:c>
      <x:c r="K127" s="159">
        <x:f t="shared" si="56"/>
        <x:v>0</x:v>
      </x:c>
      <x:c r="L127" s="923">
        <x:f t="shared" si="56"/>
        <x:v>0</x:v>
      </x:c>
      <x:c r="M127" s="159">
        <x:f t="shared" si="56"/>
        <x:v>1</x:v>
      </x:c>
      <x:c r="N127" s="159">
        <x:f t="shared" si="56"/>
        <x:v>0</x:v>
      </x:c>
      <x:c r="O127" s="159">
        <x:f t="shared" si="56"/>
        <x:v>0</x:v>
      </x:c>
      <x:c r="P127" s="159">
        <x:f t="shared" si="56"/>
        <x:v>0</x:v>
      </x:c>
      <x:c r="Q127" s="159">
        <x:f t="shared" si="56"/>
        <x:v>0</x:v>
      </x:c>
      <x:c r="R127" s="923">
        <x:f t="shared" si="56"/>
        <x:v>0</x:v>
      </x:c>
      <x:c r="S127" s="159">
        <x:f t="shared" si="56"/>
        <x:v>18</x:v>
      </x:c>
      <x:c r="T127" s="923">
        <x:f t="shared" si="56"/>
        <x:v>162</x:v>
      </x:c>
      <x:c r="U127" s="159">
        <x:f t="shared" si="56"/>
        <x:v>0</x:v>
      </x:c>
      <x:c r="V127" s="923">
        <x:f t="shared" si="56"/>
        <x:v>0</x:v>
      </x:c>
      <x:c r="W127" s="159">
        <x:f t="shared" si="56"/>
        <x:v>0</x:v>
      </x:c>
      <x:c r="X127" s="159">
        <x:f t="shared" si="56"/>
        <x:v>188</x:v>
      </x:c>
      <x:c r="Y127" s="159">
        <x:f t="shared" si="56"/>
        <x:v>0</x:v>
      </x:c>
      <x:c r="Z127" s="159">
        <x:f t="shared" si="56"/>
        <x:v>0</x:v>
      </x:c>
      <x:c r="AA127" s="159">
        <x:f t="shared" si="56"/>
        <x:v>0</x:v>
      </x:c>
      <x:c r="AB127" s="159">
        <x:f t="shared" si="56"/>
        <x:v>0</x:v>
      </x:c>
      <x:c r="AC127" s="159">
        <x:f t="shared" si="56"/>
        <x:v>0</x:v>
      </x:c>
      <x:c r="AD127" s="159">
        <x:f t="shared" si="56"/>
        <x:v>1</x:v>
      </x:c>
      <x:c r="AE127" s="159">
        <x:f t="shared" si="56"/>
        <x:v>0</x:v>
      </x:c>
      <x:c r="AF127" s="159">
        <x:f t="shared" si="56"/>
        <x:v>0</x:v>
      </x:c>
      <x:c r="AG127" s="159">
        <x:f t="shared" si="56"/>
        <x:v>3</x:v>
      </x:c>
      <x:c r="AH127" s="159">
        <x:f t="shared" si="56"/>
        <x:v>0</x:v>
      </x:c>
      <x:c r="AI127" s="159">
        <x:f t="shared" si="56"/>
        <x:v>0</x:v>
      </x:c>
      <x:c r="AJ127" s="159">
        <x:f t="shared" si="56"/>
        <x:v>4</x:v>
      </x:c>
      <x:c r="AK127" s="159">
        <x:f t="shared" si="56"/>
        <x:v>12</x:v>
      </x:c>
      <x:c r="AL127" s="168" t="s">
        <x:v>2403</x:v>
      </x:c>
      <x:c r="AM127" s="159">
        <x:f t="shared" si="56"/>
        <x:v>0</x:v>
      </x:c>
      <x:c r="AN127" s="923">
        <x:f t="shared" si="56"/>
        <x:v>0</x:v>
      </x:c>
      <x:c r="AO127" s="159">
        <x:f t="shared" si="56"/>
        <x:v>0</x:v>
      </x:c>
      <x:c r="AP127" s="159">
        <x:f t="shared" si="56"/>
        <x:v>0</x:v>
      </x:c>
      <x:c r="AQ127" s="159">
        <x:f t="shared" si="56"/>
        <x:v>0</x:v>
      </x:c>
      <x:c r="AR127" s="923">
        <x:f t="shared" si="56"/>
        <x:v>0</x:v>
      </x:c>
      <x:c r="AS127" s="159">
        <x:f t="shared" si="56"/>
        <x:v>0</x:v>
      </x:c>
      <x:c r="AT127" s="923">
        <x:f t="shared" si="56"/>
        <x:v>0</x:v>
      </x:c>
      <x:c r="AU127" s="159">
        <x:f t="shared" si="56"/>
        <x:v>0</x:v>
      </x:c>
      <x:c r="AV127" s="159">
        <x:f t="shared" si="56"/>
        <x:v>0</x:v>
      </x:c>
      <x:c r="AW127" s="159">
        <x:f t="shared" si="56"/>
        <x:v>0</x:v>
      </x:c>
      <x:c r="AX127" s="159">
        <x:f t="shared" si="56"/>
        <x:v>0</x:v>
      </x:c>
      <x:c r="AY127" s="159">
        <x:f t="shared" si="56"/>
        <x:v>0</x:v>
      </x:c>
      <x:c r="AZ127" s="159">
        <x:f t="shared" si="56"/>
        <x:v>0</x:v>
      </x:c>
      <x:c r="BA127" s="923">
        <x:f t="shared" si="56"/>
        <x:v>0</x:v>
      </x:c>
      <x:c r="BB127" s="159">
        <x:f t="shared" si="56"/>
        <x:v>0</x:v>
      </x:c>
      <x:c r="BC127" s="159">
        <x:f t="shared" si="56"/>
        <x:v>0</x:v>
      </x:c>
      <x:c r="BD127" s="159">
        <x:f t="shared" si="56"/>
        <x:v>0</x:v>
      </x:c>
      <x:c r="BE127" s="159">
        <x:f t="shared" si="56"/>
        <x:v>20</x:v>
      </x:c>
      <x:c r="BF127" s="159">
        <x:f t="shared" si="56"/>
        <x:v>100</x:v>
      </x:c>
      <x:c r="BG127" s="159">
        <x:f t="shared" si="56"/>
        <x:v>0</x:v>
      </x:c>
      <x:c r="BH127" s="159">
        <x:f t="shared" si="56"/>
        <x:v>0</x:v>
      </x:c>
      <x:c r="BI127" s="159">
        <x:f t="shared" si="56"/>
        <x:v>0</x:v>
      </x:c>
      <x:c r="BJ127" s="923">
        <x:f t="shared" si="56"/>
        <x:v>0</x:v>
      </x:c>
      <x:c r="BK127" s="159">
        <x:f t="shared" si="56"/>
        <x:v>0</x:v>
      </x:c>
      <x:c r="BL127" s="923">
        <x:f t="shared" si="56"/>
        <x:v>0</x:v>
      </x:c>
      <x:c r="BM127" s="159">
        <x:f t="shared" si="56"/>
        <x:v>0</x:v>
      </x:c>
      <x:c r="BN127" s="923">
        <x:f t="shared" si="56"/>
        <x:v>0</x:v>
      </x:c>
      <x:c r="BO127" s="159">
        <x:f t="shared" ref="BO127:DG127" si="57">BO128+BO141</x:f>
        <x:v>0</x:v>
      </x:c>
      <x:c r="BP127" s="923">
        <x:f t="shared" si="57"/>
        <x:v>0</x:v>
      </x:c>
      <x:c r="BQ127" s="159">
        <x:f t="shared" si="57"/>
        <x:v>0</x:v>
      </x:c>
      <x:c r="BR127" s="159">
        <x:f t="shared" si="57"/>
        <x:v>0</x:v>
      </x:c>
      <x:c r="BS127" s="159">
        <x:f t="shared" si="57"/>
        <x:v>0</x:v>
      </x:c>
      <x:c r="BT127" s="159">
        <x:f t="shared" si="57"/>
        <x:v>0</x:v>
      </x:c>
      <x:c r="BU127" s="159">
        <x:f t="shared" si="57"/>
        <x:v>0</x:v>
      </x:c>
      <x:c r="BV127" s="168" t="s">
        <x:v>2403</x:v>
      </x:c>
      <x:c r="BW127" s="159">
        <x:f t="shared" si="57"/>
        <x:v>0</x:v>
      </x:c>
      <x:c r="BX127" s="159">
        <x:f t="shared" si="57"/>
        <x:v>0</x:v>
      </x:c>
      <x:c r="BY127" s="923">
        <x:f t="shared" si="57"/>
        <x:v>0</x:v>
      </x:c>
      <x:c r="BZ127" s="159">
        <x:f t="shared" si="57"/>
        <x:v>0</x:v>
      </x:c>
      <x:c r="CA127" s="923">
        <x:f t="shared" si="57"/>
        <x:v>0</x:v>
      </x:c>
      <x:c r="CB127" s="159">
        <x:f t="shared" si="57"/>
        <x:v>0</x:v>
      </x:c>
      <x:c r="CC127" s="923">
        <x:f t="shared" si="57"/>
        <x:v>0</x:v>
      </x:c>
      <x:c r="CD127" s="159">
        <x:f t="shared" si="57"/>
        <x:v>0</x:v>
      </x:c>
      <x:c r="CE127" s="159">
        <x:f t="shared" si="57"/>
        <x:v>0</x:v>
      </x:c>
      <x:c r="CF127" s="923">
        <x:f t="shared" si="57"/>
        <x:v>0</x:v>
      </x:c>
      <x:c r="CG127" s="159">
        <x:f t="shared" si="57"/>
        <x:v>0</x:v>
      </x:c>
      <x:c r="CH127" s="159">
        <x:f t="shared" si="57"/>
        <x:v>0</x:v>
      </x:c>
      <x:c r="CI127" s="159">
        <x:f t="shared" si="57"/>
        <x:v>0</x:v>
      </x:c>
      <x:c r="CJ127" s="159">
        <x:f t="shared" si="57"/>
        <x:v>2</x:v>
      </x:c>
      <x:c r="CK127" s="159">
        <x:f t="shared" si="57"/>
        <x:v>0</x:v>
      </x:c>
      <x:c r="CL127" s="159">
        <x:f t="shared" si="57"/>
        <x:v>0</x:v>
      </x:c>
      <x:c r="CM127" s="159">
        <x:f t="shared" si="57"/>
        <x:v>0</x:v>
      </x:c>
      <x:c r="CN127" s="159">
        <x:f t="shared" si="57"/>
        <x:v>0</x:v>
      </x:c>
      <x:c r="CO127" s="159">
        <x:f t="shared" si="57"/>
        <x:v>0</x:v>
      </x:c>
      <x:c r="CP127" s="923">
        <x:f t="shared" si="57"/>
        <x:v>0</x:v>
      </x:c>
      <x:c r="CQ127" s="159">
        <x:f t="shared" si="57"/>
        <x:v>4</x:v>
      </x:c>
      <x:c r="CR127" s="923">
        <x:f t="shared" si="57"/>
        <x:v>121</x:v>
      </x:c>
      <x:c r="CS127" s="159">
        <x:f t="shared" si="57"/>
        <x:v>0</x:v>
      </x:c>
      <x:c r="CT127" s="159">
        <x:f t="shared" si="57"/>
        <x:v>34</x:v>
      </x:c>
      <x:c r="CU127" s="159">
        <x:f t="shared" si="57"/>
        <x:v>0</x:v>
      </x:c>
      <x:c r="CV127" s="159">
        <x:f t="shared" si="57"/>
        <x:v>0</x:v>
      </x:c>
      <x:c r="CW127" s="159">
        <x:f t="shared" si="57"/>
        <x:v>0</x:v>
      </x:c>
      <x:c r="CX127" s="159">
        <x:f t="shared" si="57"/>
        <x:v>0</x:v>
      </x:c>
      <x:c r="CY127" s="168" t="s">
        <x:v>2403</x:v>
      </x:c>
      <x:c r="CZ127" s="159">
        <x:f t="shared" si="57"/>
        <x:v>0</x:v>
      </x:c>
      <x:c r="DA127" s="923">
        <x:f t="shared" si="57"/>
        <x:v>0</x:v>
      </x:c>
      <x:c r="DB127" s="159">
        <x:f t="shared" si="57"/>
        <x:v>0</x:v>
      </x:c>
      <x:c r="DC127" s="923">
        <x:f t="shared" si="57"/>
        <x:v>0</x:v>
      </x:c>
      <x:c r="DD127" s="159">
        <x:f t="shared" si="57"/>
        <x:v>0</x:v>
      </x:c>
      <x:c r="DE127" s="923">
        <x:f t="shared" si="57"/>
        <x:v>0</x:v>
      </x:c>
      <x:c r="DF127" s="159">
        <x:f t="shared" si="57"/>
        <x:v>0</x:v>
      </x:c>
      <x:c r="DG127" s="925">
        <x:f t="shared" si="57"/>
        <x:v>0</x:v>
      </x:c>
    </x:row>
    <x:row r="128" spans="1:111" s="7" customFormat="1" ht="30" customHeight="1">
      <x:c r="A128" s="287" t="s">
        <x:v>1065</x:v>
      </x:c>
      <x:c r="B128" s="295">
        <x:f>SUM(B129:B140)</x:f>
        <x:v>0</x:v>
      </x:c>
      <x:c r="C128" s="753">
        <x:f t="shared" ref="C128:BN128" si="58">SUM(C129:C140)</x:f>
        <x:v>0</x:v>
      </x:c>
      <x:c r="D128" s="296">
        <x:f t="shared" si="58"/>
        <x:v>0</x:v>
      </x:c>
      <x:c r="E128" s="753">
        <x:f t="shared" si="58"/>
        <x:v>0</x:v>
      </x:c>
      <x:c r="F128" s="296">
        <x:f t="shared" si="58"/>
        <x:v>0</x:v>
      </x:c>
      <x:c r="G128" s="753">
        <x:f t="shared" si="58"/>
        <x:v>0</x:v>
      </x:c>
      <x:c r="H128" s="296">
        <x:f t="shared" si="58"/>
        <x:v>0</x:v>
      </x:c>
      <x:c r="I128" s="753">
        <x:f t="shared" si="58"/>
        <x:v>0</x:v>
      </x:c>
      <x:c r="J128" s="296">
        <x:f t="shared" si="58"/>
        <x:v>0</x:v>
      </x:c>
      <x:c r="K128" s="296">
        <x:f t="shared" si="58"/>
        <x:v>0</x:v>
      </x:c>
      <x:c r="L128" s="753">
        <x:f t="shared" si="58"/>
        <x:v>0</x:v>
      </x:c>
      <x:c r="M128" s="296">
        <x:f t="shared" si="58"/>
        <x:v>1</x:v>
      </x:c>
      <x:c r="N128" s="296">
        <x:f t="shared" si="58"/>
        <x:v>0</x:v>
      </x:c>
      <x:c r="O128" s="296">
        <x:f t="shared" si="58"/>
        <x:v>0</x:v>
      </x:c>
      <x:c r="P128" s="296">
        <x:f t="shared" si="58"/>
        <x:v>0</x:v>
      </x:c>
      <x:c r="Q128" s="296">
        <x:f t="shared" si="58"/>
        <x:v>0</x:v>
      </x:c>
      <x:c r="R128" s="753">
        <x:f t="shared" si="58"/>
        <x:v>0</x:v>
      </x:c>
      <x:c r="S128" s="296">
        <x:f t="shared" si="58"/>
        <x:v>10</x:v>
      </x:c>
      <x:c r="T128" s="753">
        <x:f t="shared" si="58"/>
        <x:v>90</x:v>
      </x:c>
      <x:c r="U128" s="296">
        <x:f t="shared" si="58"/>
        <x:v>0</x:v>
      </x:c>
      <x:c r="V128" s="753">
        <x:f t="shared" si="58"/>
        <x:v>0</x:v>
      </x:c>
      <x:c r="W128" s="296">
        <x:f t="shared" si="58"/>
        <x:v>0</x:v>
      </x:c>
      <x:c r="X128" s="296">
        <x:f t="shared" si="58"/>
        <x:v>62</x:v>
      </x:c>
      <x:c r="Y128" s="296">
        <x:f t="shared" si="58"/>
        <x:v>0</x:v>
      </x:c>
      <x:c r="Z128" s="296">
        <x:f t="shared" si="58"/>
        <x:v>0</x:v>
      </x:c>
      <x:c r="AA128" s="296">
        <x:f t="shared" si="58"/>
        <x:v>0</x:v>
      </x:c>
      <x:c r="AB128" s="296">
        <x:f t="shared" si="58"/>
        <x:v>0</x:v>
      </x:c>
      <x:c r="AC128" s="296">
        <x:f t="shared" si="58"/>
        <x:v>0</x:v>
      </x:c>
      <x:c r="AD128" s="296">
        <x:f t="shared" si="58"/>
        <x:v>1</x:v>
      </x:c>
      <x:c r="AE128" s="296">
        <x:f t="shared" si="58"/>
        <x:v>0</x:v>
      </x:c>
      <x:c r="AF128" s="296">
        <x:f t="shared" si="58"/>
        <x:v>0</x:v>
      </x:c>
      <x:c r="AG128" s="296">
        <x:f t="shared" si="58"/>
        <x:v>3</x:v>
      </x:c>
      <x:c r="AH128" s="296">
        <x:f t="shared" si="58"/>
        <x:v>0</x:v>
      </x:c>
      <x:c r="AI128" s="296">
        <x:f t="shared" si="58"/>
        <x:v>0</x:v>
      </x:c>
      <x:c r="AJ128" s="296">
        <x:f t="shared" si="58"/>
        <x:v>3</x:v>
      </x:c>
      <x:c r="AK128" s="296">
        <x:f t="shared" si="58"/>
        <x:v>7</x:v>
      </x:c>
      <x:c r="AL128" s="287" t="s">
        <x:v>1065</x:v>
      </x:c>
      <x:c r="AM128" s="296">
        <x:f t="shared" si="58"/>
        <x:v>0</x:v>
      </x:c>
      <x:c r="AN128" s="753">
        <x:f t="shared" si="58"/>
        <x:v>0</x:v>
      </x:c>
      <x:c r="AO128" s="296">
        <x:f t="shared" si="58"/>
        <x:v>0</x:v>
      </x:c>
      <x:c r="AP128" s="296">
        <x:f t="shared" si="58"/>
        <x:v>0</x:v>
      </x:c>
      <x:c r="AQ128" s="296">
        <x:f t="shared" si="58"/>
        <x:v>0</x:v>
      </x:c>
      <x:c r="AR128" s="753">
        <x:f t="shared" si="58"/>
        <x:v>0</x:v>
      </x:c>
      <x:c r="AS128" s="296">
        <x:f t="shared" si="58"/>
        <x:v>0</x:v>
      </x:c>
      <x:c r="AT128" s="753">
        <x:f t="shared" si="58"/>
        <x:v>0</x:v>
      </x:c>
      <x:c r="AU128" s="296">
        <x:f t="shared" si="58"/>
        <x:v>0</x:v>
      </x:c>
      <x:c r="AV128" s="296">
        <x:f t="shared" si="58"/>
        <x:v>0</x:v>
      </x:c>
      <x:c r="AW128" s="296">
        <x:f t="shared" si="58"/>
        <x:v>0</x:v>
      </x:c>
      <x:c r="AX128" s="296">
        <x:f t="shared" si="58"/>
        <x:v>0</x:v>
      </x:c>
      <x:c r="AY128" s="296">
        <x:f t="shared" si="58"/>
        <x:v>0</x:v>
      </x:c>
      <x:c r="AZ128" s="296">
        <x:f t="shared" si="58"/>
        <x:v>0</x:v>
      </x:c>
      <x:c r="BA128" s="753">
        <x:f t="shared" si="58"/>
        <x:v>0</x:v>
      </x:c>
      <x:c r="BB128" s="296">
        <x:f t="shared" si="58"/>
        <x:v>0</x:v>
      </x:c>
      <x:c r="BC128" s="296">
        <x:f t="shared" si="58"/>
        <x:v>0</x:v>
      </x:c>
      <x:c r="BD128" s="296">
        <x:f t="shared" si="58"/>
        <x:v>0</x:v>
      </x:c>
      <x:c r="BE128" s="296">
        <x:f t="shared" si="58"/>
        <x:v>10</x:v>
      </x:c>
      <x:c r="BF128" s="296">
        <x:f t="shared" si="58"/>
        <x:v>62</x:v>
      </x:c>
      <x:c r="BG128" s="296">
        <x:f t="shared" si="58"/>
        <x:v>0</x:v>
      </x:c>
      <x:c r="BH128" s="296">
        <x:f t="shared" si="58"/>
        <x:v>0</x:v>
      </x:c>
      <x:c r="BI128" s="296">
        <x:f t="shared" si="58"/>
        <x:v>0</x:v>
      </x:c>
      <x:c r="BJ128" s="753">
        <x:f t="shared" si="58"/>
        <x:v>0</x:v>
      </x:c>
      <x:c r="BK128" s="296">
        <x:f t="shared" si="58"/>
        <x:v>0</x:v>
      </x:c>
      <x:c r="BL128" s="753">
        <x:f t="shared" si="58"/>
        <x:v>0</x:v>
      </x:c>
      <x:c r="BM128" s="296">
        <x:f t="shared" si="58"/>
        <x:v>0</x:v>
      </x:c>
      <x:c r="BN128" s="753">
        <x:f t="shared" si="58"/>
        <x:v>0</x:v>
      </x:c>
      <x:c r="BO128" s="296">
        <x:f t="shared" ref="BO128:DG128" si="59">SUM(BO129:BO140)</x:f>
        <x:v>0</x:v>
      </x:c>
      <x:c r="BP128" s="753">
        <x:f t="shared" si="59"/>
        <x:v>0</x:v>
      </x:c>
      <x:c r="BQ128" s="296">
        <x:f t="shared" si="59"/>
        <x:v>0</x:v>
      </x:c>
      <x:c r="BR128" s="296">
        <x:f t="shared" si="59"/>
        <x:v>0</x:v>
      </x:c>
      <x:c r="BS128" s="296">
        <x:f t="shared" si="59"/>
        <x:v>0</x:v>
      </x:c>
      <x:c r="BT128" s="296">
        <x:f t="shared" si="59"/>
        <x:v>0</x:v>
      </x:c>
      <x:c r="BU128" s="296">
        <x:f t="shared" si="59"/>
        <x:v>0</x:v>
      </x:c>
      <x:c r="BV128" s="287" t="s">
        <x:v>1065</x:v>
      </x:c>
      <x:c r="BW128" s="296">
        <x:f t="shared" si="59"/>
        <x:v>0</x:v>
      </x:c>
      <x:c r="BX128" s="296">
        <x:f t="shared" si="59"/>
        <x:v>0</x:v>
      </x:c>
      <x:c r="BY128" s="753">
        <x:f t="shared" si="59"/>
        <x:v>0</x:v>
      </x:c>
      <x:c r="BZ128" s="296">
        <x:f t="shared" si="59"/>
        <x:v>0</x:v>
      </x:c>
      <x:c r="CA128" s="753">
        <x:f t="shared" si="59"/>
        <x:v>0</x:v>
      </x:c>
      <x:c r="CB128" s="296">
        <x:f t="shared" si="59"/>
        <x:v>0</x:v>
      </x:c>
      <x:c r="CC128" s="753">
        <x:f t="shared" si="59"/>
        <x:v>0</x:v>
      </x:c>
      <x:c r="CD128" s="296">
        <x:f t="shared" si="59"/>
        <x:v>0</x:v>
      </x:c>
      <x:c r="CE128" s="296">
        <x:f t="shared" si="59"/>
        <x:v>0</x:v>
      </x:c>
      <x:c r="CF128" s="753">
        <x:f t="shared" si="59"/>
        <x:v>0</x:v>
      </x:c>
      <x:c r="CG128" s="296">
        <x:f t="shared" si="59"/>
        <x:v>0</x:v>
      </x:c>
      <x:c r="CH128" s="296">
        <x:f t="shared" si="59"/>
        <x:v>0</x:v>
      </x:c>
      <x:c r="CI128" s="296">
        <x:f t="shared" si="59"/>
        <x:v>0</x:v>
      </x:c>
      <x:c r="CJ128" s="296">
        <x:f t="shared" si="59"/>
        <x:v>2</x:v>
      </x:c>
      <x:c r="CK128" s="296">
        <x:f t="shared" si="59"/>
        <x:v>0</x:v>
      </x:c>
      <x:c r="CL128" s="296">
        <x:f t="shared" si="59"/>
        <x:v>0</x:v>
      </x:c>
      <x:c r="CM128" s="296">
        <x:f t="shared" si="59"/>
        <x:v>0</x:v>
      </x:c>
      <x:c r="CN128" s="296">
        <x:f t="shared" si="59"/>
        <x:v>0</x:v>
      </x:c>
      <x:c r="CO128" s="296">
        <x:f t="shared" si="59"/>
        <x:v>0</x:v>
      </x:c>
      <x:c r="CP128" s="753">
        <x:f t="shared" si="59"/>
        <x:v>0</x:v>
      </x:c>
      <x:c r="CQ128" s="296">
        <x:f t="shared" si="59"/>
        <x:v>1</x:v>
      </x:c>
      <x:c r="CR128" s="753">
        <x:f t="shared" si="59"/>
        <x:v>0</x:v>
      </x:c>
      <x:c r="CS128" s="296">
        <x:f t="shared" si="59"/>
        <x:v>0</x:v>
      </x:c>
      <x:c r="CT128" s="296">
        <x:f t="shared" si="59"/>
        <x:v>12</x:v>
      </x:c>
      <x:c r="CU128" s="296">
        <x:f t="shared" si="59"/>
        <x:v>0</x:v>
      </x:c>
      <x:c r="CV128" s="296">
        <x:f t="shared" si="59"/>
        <x:v>0</x:v>
      </x:c>
      <x:c r="CW128" s="296">
        <x:f t="shared" si="59"/>
        <x:v>0</x:v>
      </x:c>
      <x:c r="CX128" s="296">
        <x:f t="shared" si="59"/>
        <x:v>0</x:v>
      </x:c>
      <x:c r="CY128" s="287" t="s">
        <x:v>1065</x:v>
      </x:c>
      <x:c r="CZ128" s="296">
        <x:f t="shared" si="59"/>
        <x:v>0</x:v>
      </x:c>
      <x:c r="DA128" s="753">
        <x:f t="shared" si="59"/>
        <x:v>0</x:v>
      </x:c>
      <x:c r="DB128" s="296">
        <x:f t="shared" si="59"/>
        <x:v>0</x:v>
      </x:c>
      <x:c r="DC128" s="753">
        <x:f t="shared" si="59"/>
        <x:v>0</x:v>
      </x:c>
      <x:c r="DD128" s="296">
        <x:f t="shared" si="59"/>
        <x:v>0</x:v>
      </x:c>
      <x:c r="DE128" s="753">
        <x:f t="shared" si="59"/>
        <x:v>0</x:v>
      </x:c>
      <x:c r="DF128" s="296">
        <x:f t="shared" si="59"/>
        <x:v>0</x:v>
      </x:c>
      <x:c r="DG128" s="926">
        <x:f t="shared" si="59"/>
        <x:v>0</x:v>
      </x:c>
    </x:row>
    <x:row r="129" spans="1:111" s="7" customFormat="1" ht="30" customHeight="1">
      <x:c r="A129" s="631" t="s">
        <x:v>2053</x:v>
      </x:c>
      <x:c r="B129" s="297">
        <x:v>0</x:v>
      </x:c>
      <x:c r="C129" s="298">
        <x:v>0</x:v>
      </x:c>
      <x:c r="D129" s="299">
        <x:v>0</x:v>
      </x:c>
      <x:c r="E129" s="298">
        <x:v>0</x:v>
      </x:c>
      <x:c r="F129" s="299">
        <x:v>0</x:v>
      </x:c>
      <x:c r="G129" s="298">
        <x:v>0</x:v>
      </x:c>
      <x:c r="H129" s="758" t="s">
        <x:v>506</x:v>
      </x:c>
      <x:c r="I129" s="759" t="s">
        <x:v>506</x:v>
      </x:c>
      <x:c r="J129" s="758" t="s">
        <x:v>506</x:v>
      </x:c>
      <x:c r="K129" s="758" t="s">
        <x:v>506</x:v>
      </x:c>
      <x:c r="L129" s="759" t="s">
        <x:v>506</x:v>
      </x:c>
      <x:c r="M129" s="299" t="s">
        <x:v>506</x:v>
      </x:c>
      <x:c r="N129" s="758"/>
      <x:c r="O129" s="758"/>
      <x:c r="P129" s="758"/>
      <x:c r="Q129" s="758"/>
      <x:c r="R129" s="759"/>
      <x:c r="S129" s="758">
        <x:v>1</x:v>
      </x:c>
      <x:c r="T129" s="759">
        <x:v>9</x:v>
      </x:c>
      <x:c r="U129" s="758"/>
      <x:c r="V129" s="759"/>
      <x:c r="W129" s="758"/>
      <x:c r="X129" s="758">
        <x:v>8</x:v>
      </x:c>
      <x:c r="Y129" s="758"/>
      <x:c r="Z129" s="758"/>
      <x:c r="AA129" s="758"/>
      <x:c r="AB129" s="758"/>
      <x:c r="AC129" s="758"/>
      <x:c r="AD129" s="758"/>
      <x:c r="AE129" s="758"/>
      <x:c r="AF129" s="758"/>
      <x:c r="AG129" s="758"/>
      <x:c r="AH129" s="758"/>
      <x:c r="AI129" s="758"/>
      <x:c r="AJ129" s="758"/>
      <x:c r="AK129" s="758"/>
      <x:c r="AL129" s="631" t="s">
        <x:v>2053</x:v>
      </x:c>
      <x:c r="AM129" s="758"/>
      <x:c r="AN129" s="759"/>
      <x:c r="AO129" s="758"/>
      <x:c r="AP129" s="758"/>
      <x:c r="AQ129" s="758"/>
      <x:c r="AR129" s="759"/>
      <x:c r="AS129" s="758"/>
      <x:c r="AT129" s="759"/>
      <x:c r="AU129" s="758"/>
      <x:c r="AV129" s="758"/>
      <x:c r="AW129" s="758"/>
      <x:c r="AX129" s="758"/>
      <x:c r="AY129" s="758"/>
      <x:c r="AZ129" s="758"/>
      <x:c r="BA129" s="759"/>
      <x:c r="BB129" s="758"/>
      <x:c r="BC129" s="758"/>
      <x:c r="BD129" s="758"/>
      <x:c r="BE129" s="767">
        <x:v>1</x:v>
      </x:c>
      <x:c r="BF129" s="768">
        <x:v>4</x:v>
      </x:c>
      <x:c r="BG129" s="758"/>
      <x:c r="BH129" s="758"/>
      <x:c r="BI129" s="758"/>
      <x:c r="BJ129" s="759"/>
      <x:c r="BK129" s="758"/>
      <x:c r="BL129" s="759"/>
      <x:c r="BM129" s="758"/>
      <x:c r="BN129" s="759"/>
      <x:c r="BO129" s="758"/>
      <x:c r="BP129" s="759"/>
      <x:c r="BQ129" s="758"/>
      <x:c r="BR129" s="758"/>
      <x:c r="BS129" s="758"/>
      <x:c r="BT129" s="758"/>
      <x:c r="BU129" s="758"/>
      <x:c r="BV129" s="631" t="s">
        <x:v>2053</x:v>
      </x:c>
      <x:c r="BW129" s="758"/>
      <x:c r="BX129" s="758"/>
      <x:c r="BY129" s="759"/>
      <x:c r="BZ129" s="758"/>
      <x:c r="CA129" s="759"/>
      <x:c r="CB129" s="758"/>
      <x:c r="CC129" s="759"/>
      <x:c r="CD129" s="758"/>
      <x:c r="CE129" s="758"/>
      <x:c r="CF129" s="759"/>
      <x:c r="CG129" s="758"/>
      <x:c r="CH129" s="758"/>
      <x:c r="CI129" s="758"/>
      <x:c r="CJ129" s="758"/>
      <x:c r="CK129" s="758"/>
      <x:c r="CL129" s="758"/>
      <x:c r="CM129" s="758"/>
      <x:c r="CN129" s="758"/>
      <x:c r="CO129" s="758"/>
      <x:c r="CP129" s="759"/>
      <x:c r="CQ129" s="758"/>
      <x:c r="CR129" s="759"/>
      <x:c r="CS129" s="758"/>
      <x:c r="CT129" s="758">
        <x:v>1</x:v>
      </x:c>
      <x:c r="CU129" s="758"/>
      <x:c r="CV129" s="758"/>
      <x:c r="CW129" s="758"/>
      <x:c r="CX129" s="758"/>
      <x:c r="CY129" s="631" t="s">
        <x:v>2053</x:v>
      </x:c>
      <x:c r="CZ129" s="758"/>
      <x:c r="DA129" s="759"/>
      <x:c r="DB129" s="758"/>
      <x:c r="DC129" s="759"/>
      <x:c r="DD129" s="758"/>
      <x:c r="DE129" s="759"/>
      <x:c r="DF129" s="758"/>
      <x:c r="DG129" s="760"/>
    </x:row>
    <x:row r="130" spans="1:111" ht="30" customHeight="1">
      <x:c r="A130" s="631" t="s">
        <x:v>922</x:v>
      </x:c>
      <x:c r="B130" s="297">
        <x:v>0</x:v>
      </x:c>
      <x:c r="C130" s="298">
        <x:v>0</x:v>
      </x:c>
      <x:c r="D130" s="299">
        <x:v>0</x:v>
      </x:c>
      <x:c r="E130" s="298">
        <x:v>0</x:v>
      </x:c>
      <x:c r="F130" s="299">
        <x:v>0</x:v>
      </x:c>
      <x:c r="G130" s="298">
        <x:v>0</x:v>
      </x:c>
      <x:c r="H130" s="758" t="s">
        <x:v>506</x:v>
      </x:c>
      <x:c r="I130" s="759" t="s">
        <x:v>506</x:v>
      </x:c>
      <x:c r="J130" s="758" t="s">
        <x:v>506</x:v>
      </x:c>
      <x:c r="K130" s="758" t="s">
        <x:v>506</x:v>
      </x:c>
      <x:c r="L130" s="759" t="s">
        <x:v>506</x:v>
      </x:c>
      <x:c r="M130" s="299" t="s">
        <x:v>506</x:v>
      </x:c>
      <x:c r="N130" s="758"/>
      <x:c r="O130" s="758"/>
      <x:c r="P130" s="758"/>
      <x:c r="Q130" s="758"/>
      <x:c r="R130" s="759"/>
      <x:c r="S130" s="758">
        <x:v>0</x:v>
      </x:c>
      <x:c r="T130" s="759"/>
      <x:c r="U130" s="758"/>
      <x:c r="V130" s="759"/>
      <x:c r="W130" s="758"/>
      <x:c r="X130" s="758">
        <x:v>2</x:v>
      </x:c>
      <x:c r="Y130" s="758"/>
      <x:c r="Z130" s="758"/>
      <x:c r="AA130" s="758"/>
      <x:c r="AB130" s="758"/>
      <x:c r="AC130" s="758"/>
      <x:c r="AD130" s="758"/>
      <x:c r="AE130" s="758"/>
      <x:c r="AF130" s="758"/>
      <x:c r="AG130" s="758">
        <x:v>1</x:v>
      </x:c>
      <x:c r="AH130" s="758"/>
      <x:c r="AI130" s="758"/>
      <x:c r="AJ130" s="758">
        <x:v>1</x:v>
      </x:c>
      <x:c r="AK130" s="758">
        <x:v>2</x:v>
      </x:c>
      <x:c r="AL130" s="631" t="s">
        <x:v>922</x:v>
      </x:c>
      <x:c r="AM130" s="758"/>
      <x:c r="AN130" s="759"/>
      <x:c r="AO130" s="758"/>
      <x:c r="AP130" s="758"/>
      <x:c r="AQ130" s="758"/>
      <x:c r="AR130" s="759"/>
      <x:c r="AS130" s="758"/>
      <x:c r="AT130" s="759"/>
      <x:c r="AU130" s="758"/>
      <x:c r="AV130" s="758"/>
      <x:c r="AW130" s="758"/>
      <x:c r="AX130" s="758"/>
      <x:c r="AY130" s="758"/>
      <x:c r="AZ130" s="758"/>
      <x:c r="BA130" s="759"/>
      <x:c r="BB130" s="758"/>
      <x:c r="BC130" s="758"/>
      <x:c r="BD130" s="758"/>
      <x:c r="BE130" s="769">
        <x:v>1</x:v>
      </x:c>
      <x:c r="BF130" s="768">
        <x:v>4</x:v>
      </x:c>
      <x:c r="BG130" s="758"/>
      <x:c r="BH130" s="758"/>
      <x:c r="BI130" s="758"/>
      <x:c r="BJ130" s="759"/>
      <x:c r="BK130" s="758"/>
      <x:c r="BL130" s="759"/>
      <x:c r="BM130" s="758"/>
      <x:c r="BN130" s="759"/>
      <x:c r="BO130" s="758"/>
      <x:c r="BP130" s="759"/>
      <x:c r="BQ130" s="758"/>
      <x:c r="BR130" s="758"/>
      <x:c r="BS130" s="758"/>
      <x:c r="BT130" s="758"/>
      <x:c r="BU130" s="758"/>
      <x:c r="BV130" s="631" t="s">
        <x:v>922</x:v>
      </x:c>
      <x:c r="BW130" s="758"/>
      <x:c r="BX130" s="758"/>
      <x:c r="BY130" s="759"/>
      <x:c r="BZ130" s="758"/>
      <x:c r="CA130" s="759"/>
      <x:c r="CB130" s="758"/>
      <x:c r="CC130" s="759"/>
      <x:c r="CD130" s="758"/>
      <x:c r="CE130" s="758"/>
      <x:c r="CF130" s="759"/>
      <x:c r="CG130" s="758"/>
      <x:c r="CH130" s="758"/>
      <x:c r="CI130" s="758"/>
      <x:c r="CJ130" s="758"/>
      <x:c r="CK130" s="758"/>
      <x:c r="CL130" s="758"/>
      <x:c r="CM130" s="758"/>
      <x:c r="CN130" s="758"/>
      <x:c r="CO130" s="758"/>
      <x:c r="CP130" s="759"/>
      <x:c r="CQ130" s="758"/>
      <x:c r="CR130" s="759"/>
      <x:c r="CS130" s="758"/>
      <x:c r="CT130" s="758">
        <x:v>1</x:v>
      </x:c>
      <x:c r="CU130" s="758"/>
      <x:c r="CV130" s="758"/>
      <x:c r="CW130" s="758"/>
      <x:c r="CX130" s="758"/>
      <x:c r="CY130" s="631" t="s">
        <x:v>922</x:v>
      </x:c>
      <x:c r="CZ130" s="758"/>
      <x:c r="DA130" s="759"/>
      <x:c r="DB130" s="758"/>
      <x:c r="DC130" s="759"/>
      <x:c r="DD130" s="758"/>
      <x:c r="DE130" s="759"/>
      <x:c r="DF130" s="758"/>
      <x:c r="DG130" s="760"/>
    </x:row>
    <x:row r="131" spans="1:111" ht="30" customHeight="1">
      <x:c r="A131" s="631" t="s">
        <x:v>881</x:v>
      </x:c>
      <x:c r="B131" s="297">
        <x:v>0</x:v>
      </x:c>
      <x:c r="C131" s="298">
        <x:v>0</x:v>
      </x:c>
      <x:c r="D131" s="299">
        <x:v>0</x:v>
      </x:c>
      <x:c r="E131" s="298">
        <x:v>0</x:v>
      </x:c>
      <x:c r="F131" s="299">
        <x:v>0</x:v>
      </x:c>
      <x:c r="G131" s="298">
        <x:v>0</x:v>
      </x:c>
      <x:c r="H131" s="758" t="s">
        <x:v>506</x:v>
      </x:c>
      <x:c r="I131" s="759" t="s">
        <x:v>506</x:v>
      </x:c>
      <x:c r="J131" s="758" t="s">
        <x:v>506</x:v>
      </x:c>
      <x:c r="K131" s="758" t="s">
        <x:v>506</x:v>
      </x:c>
      <x:c r="L131" s="759" t="s">
        <x:v>506</x:v>
      </x:c>
      <x:c r="M131" s="299" t="s">
        <x:v>506</x:v>
      </x:c>
      <x:c r="N131" s="758"/>
      <x:c r="O131" s="758"/>
      <x:c r="P131" s="758"/>
      <x:c r="Q131" s="758"/>
      <x:c r="R131" s="759"/>
      <x:c r="S131" s="758">
        <x:v>1</x:v>
      </x:c>
      <x:c r="T131" s="759">
        <x:v>9</x:v>
      </x:c>
      <x:c r="U131" s="758"/>
      <x:c r="V131" s="759"/>
      <x:c r="W131" s="758"/>
      <x:c r="X131" s="758">
        <x:v>3</x:v>
      </x:c>
      <x:c r="Y131" s="758"/>
      <x:c r="Z131" s="758"/>
      <x:c r="AA131" s="758"/>
      <x:c r="AB131" s="758"/>
      <x:c r="AC131" s="758"/>
      <x:c r="AD131" s="758"/>
      <x:c r="AE131" s="758"/>
      <x:c r="AF131" s="758"/>
      <x:c r="AG131" s="758"/>
      <x:c r="AH131" s="758"/>
      <x:c r="AI131" s="758"/>
      <x:c r="AJ131" s="758"/>
      <x:c r="AK131" s="758"/>
      <x:c r="AL131" s="631" t="s">
        <x:v>881</x:v>
      </x:c>
      <x:c r="AM131" s="758"/>
      <x:c r="AN131" s="759"/>
      <x:c r="AO131" s="758"/>
      <x:c r="AP131" s="758"/>
      <x:c r="AQ131" s="758"/>
      <x:c r="AR131" s="759"/>
      <x:c r="AS131" s="758"/>
      <x:c r="AT131" s="759"/>
      <x:c r="AU131" s="758"/>
      <x:c r="AV131" s="758"/>
      <x:c r="AW131" s="758"/>
      <x:c r="AX131" s="758"/>
      <x:c r="AY131" s="758"/>
      <x:c r="AZ131" s="758"/>
      <x:c r="BA131" s="759"/>
      <x:c r="BB131" s="758"/>
      <x:c r="BC131" s="758"/>
      <x:c r="BD131" s="758"/>
      <x:c r="BE131" s="769">
        <x:v>1</x:v>
      </x:c>
      <x:c r="BF131" s="768">
        <x:v>3</x:v>
      </x:c>
      <x:c r="BG131" s="758"/>
      <x:c r="BH131" s="758"/>
      <x:c r="BI131" s="758"/>
      <x:c r="BJ131" s="759"/>
      <x:c r="BK131" s="758"/>
      <x:c r="BL131" s="759"/>
      <x:c r="BM131" s="758"/>
      <x:c r="BN131" s="759"/>
      <x:c r="BO131" s="758"/>
      <x:c r="BP131" s="759"/>
      <x:c r="BQ131" s="758"/>
      <x:c r="BR131" s="758"/>
      <x:c r="BS131" s="758"/>
      <x:c r="BT131" s="758"/>
      <x:c r="BU131" s="758"/>
      <x:c r="BV131" s="631" t="s">
        <x:v>881</x:v>
      </x:c>
      <x:c r="BW131" s="758"/>
      <x:c r="BX131" s="758"/>
      <x:c r="BY131" s="759"/>
      <x:c r="BZ131" s="758"/>
      <x:c r="CA131" s="759"/>
      <x:c r="CB131" s="758"/>
      <x:c r="CC131" s="759"/>
      <x:c r="CD131" s="758"/>
      <x:c r="CE131" s="758"/>
      <x:c r="CF131" s="759"/>
      <x:c r="CG131" s="758"/>
      <x:c r="CH131" s="758"/>
      <x:c r="CI131" s="758"/>
      <x:c r="CJ131" s="758"/>
      <x:c r="CK131" s="758"/>
      <x:c r="CL131" s="758"/>
      <x:c r="CM131" s="758"/>
      <x:c r="CN131" s="758"/>
      <x:c r="CO131" s="758"/>
      <x:c r="CP131" s="759"/>
      <x:c r="CQ131" s="758"/>
      <x:c r="CR131" s="759"/>
      <x:c r="CS131" s="758"/>
      <x:c r="CT131" s="758">
        <x:v>1</x:v>
      </x:c>
      <x:c r="CU131" s="758"/>
      <x:c r="CV131" s="758"/>
      <x:c r="CW131" s="758"/>
      <x:c r="CX131" s="758"/>
      <x:c r="CY131" s="631" t="s">
        <x:v>881</x:v>
      </x:c>
      <x:c r="CZ131" s="758"/>
      <x:c r="DA131" s="759"/>
      <x:c r="DB131" s="758"/>
      <x:c r="DC131" s="759"/>
      <x:c r="DD131" s="758"/>
      <x:c r="DE131" s="759"/>
      <x:c r="DF131" s="758"/>
      <x:c r="DG131" s="760"/>
    </x:row>
    <x:row r="132" spans="1:111" s="7" customFormat="1" ht="30" customHeight="1">
      <x:c r="A132" s="631" t="s">
        <x:v>541</x:v>
      </x:c>
      <x:c r="B132" s="297">
        <x:v>0</x:v>
      </x:c>
      <x:c r="C132" s="298">
        <x:v>0</x:v>
      </x:c>
      <x:c r="D132" s="299">
        <x:v>0</x:v>
      </x:c>
      <x:c r="E132" s="298">
        <x:v>0</x:v>
      </x:c>
      <x:c r="F132" s="299">
        <x:v>0</x:v>
      </x:c>
      <x:c r="G132" s="298">
        <x:v>0</x:v>
      </x:c>
      <x:c r="H132" s="758" t="s">
        <x:v>506</x:v>
      </x:c>
      <x:c r="I132" s="759" t="s">
        <x:v>506</x:v>
      </x:c>
      <x:c r="J132" s="758" t="s">
        <x:v>506</x:v>
      </x:c>
      <x:c r="K132" s="758" t="s">
        <x:v>506</x:v>
      </x:c>
      <x:c r="L132" s="759" t="s">
        <x:v>506</x:v>
      </x:c>
      <x:c r="M132" s="299" t="s">
        <x:v>506</x:v>
      </x:c>
      <x:c r="N132" s="758"/>
      <x:c r="O132" s="758"/>
      <x:c r="P132" s="758"/>
      <x:c r="Q132" s="758"/>
      <x:c r="R132" s="759"/>
      <x:c r="S132" s="758">
        <x:v>1</x:v>
      </x:c>
      <x:c r="T132" s="759">
        <x:v>9</x:v>
      </x:c>
      <x:c r="U132" s="758"/>
      <x:c r="V132" s="759"/>
      <x:c r="W132" s="758"/>
      <x:c r="X132" s="758">
        <x:v>3</x:v>
      </x:c>
      <x:c r="Y132" s="758"/>
      <x:c r="Z132" s="758"/>
      <x:c r="AA132" s="758"/>
      <x:c r="AB132" s="758"/>
      <x:c r="AC132" s="758"/>
      <x:c r="AD132" s="758">
        <x:v>1</x:v>
      </x:c>
      <x:c r="AE132" s="758"/>
      <x:c r="AF132" s="758"/>
      <x:c r="AG132" s="758">
        <x:v>1</x:v>
      </x:c>
      <x:c r="AH132" s="758"/>
      <x:c r="AI132" s="758"/>
      <x:c r="AJ132" s="758"/>
      <x:c r="AK132" s="758"/>
      <x:c r="AL132" s="631" t="s">
        <x:v>541</x:v>
      </x:c>
      <x:c r="AM132" s="758"/>
      <x:c r="AN132" s="759"/>
      <x:c r="AO132" s="758"/>
      <x:c r="AP132" s="758"/>
      <x:c r="AQ132" s="758"/>
      <x:c r="AR132" s="759"/>
      <x:c r="AS132" s="758"/>
      <x:c r="AT132" s="759"/>
      <x:c r="AU132" s="758"/>
      <x:c r="AV132" s="758"/>
      <x:c r="AW132" s="758"/>
      <x:c r="AX132" s="758"/>
      <x:c r="AY132" s="758"/>
      <x:c r="AZ132" s="758"/>
      <x:c r="BA132" s="759"/>
      <x:c r="BB132" s="758"/>
      <x:c r="BC132" s="758"/>
      <x:c r="BD132" s="758"/>
      <x:c r="BE132" s="767">
        <x:v>1</x:v>
      </x:c>
      <x:c r="BF132" s="768">
        <x:v>9</x:v>
      </x:c>
      <x:c r="BG132" s="758"/>
      <x:c r="BH132" s="758"/>
      <x:c r="BI132" s="758"/>
      <x:c r="BJ132" s="759"/>
      <x:c r="BK132" s="758"/>
      <x:c r="BL132" s="759"/>
      <x:c r="BM132" s="758"/>
      <x:c r="BN132" s="759"/>
      <x:c r="BO132" s="758"/>
      <x:c r="BP132" s="759"/>
      <x:c r="BQ132" s="758"/>
      <x:c r="BR132" s="758"/>
      <x:c r="BS132" s="758"/>
      <x:c r="BT132" s="758"/>
      <x:c r="BU132" s="758"/>
      <x:c r="BV132" s="631" t="s">
        <x:v>541</x:v>
      </x:c>
      <x:c r="BW132" s="758"/>
      <x:c r="BX132" s="758"/>
      <x:c r="BY132" s="759"/>
      <x:c r="BZ132" s="758"/>
      <x:c r="CA132" s="759"/>
      <x:c r="CB132" s="758"/>
      <x:c r="CC132" s="759"/>
      <x:c r="CD132" s="758"/>
      <x:c r="CE132" s="758"/>
      <x:c r="CF132" s="759"/>
      <x:c r="CG132" s="758"/>
      <x:c r="CH132" s="758"/>
      <x:c r="CI132" s="758"/>
      <x:c r="CJ132" s="758"/>
      <x:c r="CK132" s="758"/>
      <x:c r="CL132" s="758"/>
      <x:c r="CM132" s="758"/>
      <x:c r="CN132" s="758"/>
      <x:c r="CO132" s="758"/>
      <x:c r="CP132" s="759"/>
      <x:c r="CQ132" s="758"/>
      <x:c r="CR132" s="759"/>
      <x:c r="CS132" s="758"/>
      <x:c r="CT132" s="758">
        <x:v>1</x:v>
      </x:c>
      <x:c r="CU132" s="758"/>
      <x:c r="CV132" s="758"/>
      <x:c r="CW132" s="758"/>
      <x:c r="CX132" s="758"/>
      <x:c r="CY132" s="631" t="s">
        <x:v>541</x:v>
      </x:c>
      <x:c r="CZ132" s="758"/>
      <x:c r="DA132" s="759"/>
      <x:c r="DB132" s="758"/>
      <x:c r="DC132" s="759"/>
      <x:c r="DD132" s="758"/>
      <x:c r="DE132" s="759"/>
      <x:c r="DF132" s="758"/>
      <x:c r="DG132" s="760"/>
    </x:row>
    <x:row r="133" spans="1:111" s="7" customFormat="1" ht="30" customHeight="1">
      <x:c r="A133" s="631" t="s">
        <x:v>887</x:v>
      </x:c>
      <x:c r="B133" s="297">
        <x:v>0</x:v>
      </x:c>
      <x:c r="C133" s="298">
        <x:v>0</x:v>
      </x:c>
      <x:c r="D133" s="299">
        <x:v>0</x:v>
      </x:c>
      <x:c r="E133" s="298">
        <x:v>0</x:v>
      </x:c>
      <x:c r="F133" s="299">
        <x:v>0</x:v>
      </x:c>
      <x:c r="G133" s="298">
        <x:v>0</x:v>
      </x:c>
      <x:c r="H133" s="758" t="s">
        <x:v>506</x:v>
      </x:c>
      <x:c r="I133" s="759" t="s">
        <x:v>506</x:v>
      </x:c>
      <x:c r="J133" s="758" t="s">
        <x:v>506</x:v>
      </x:c>
      <x:c r="K133" s="758" t="s">
        <x:v>506</x:v>
      </x:c>
      <x:c r="L133" s="759" t="s">
        <x:v>506</x:v>
      </x:c>
      <x:c r="M133" s="299" t="s">
        <x:v>506</x:v>
      </x:c>
      <x:c r="N133" s="758"/>
      <x:c r="O133" s="758"/>
      <x:c r="P133" s="758"/>
      <x:c r="Q133" s="758"/>
      <x:c r="R133" s="759"/>
      <x:c r="S133" s="758">
        <x:v>1</x:v>
      </x:c>
      <x:c r="T133" s="759">
        <x:v>9</x:v>
      </x:c>
      <x:c r="U133" s="758"/>
      <x:c r="V133" s="759"/>
      <x:c r="W133" s="758"/>
      <x:c r="X133" s="758">
        <x:v>9</x:v>
      </x:c>
      <x:c r="Y133" s="758"/>
      <x:c r="Z133" s="758"/>
      <x:c r="AA133" s="758"/>
      <x:c r="AB133" s="758"/>
      <x:c r="AC133" s="758"/>
      <x:c r="AD133" s="758"/>
      <x:c r="AE133" s="758"/>
      <x:c r="AF133" s="758"/>
      <x:c r="AG133" s="758">
        <x:v>1</x:v>
      </x:c>
      <x:c r="AH133" s="758"/>
      <x:c r="AI133" s="758"/>
      <x:c r="AJ133" s="758">
        <x:v>1</x:v>
      </x:c>
      <x:c r="AK133" s="758">
        <x:v>3</x:v>
      </x:c>
      <x:c r="AL133" s="631" t="s">
        <x:v>887</x:v>
      </x:c>
      <x:c r="AM133" s="758"/>
      <x:c r="AN133" s="759"/>
      <x:c r="AO133" s="758"/>
      <x:c r="AP133" s="758"/>
      <x:c r="AQ133" s="758"/>
      <x:c r="AR133" s="759"/>
      <x:c r="AS133" s="758"/>
      <x:c r="AT133" s="759"/>
      <x:c r="AU133" s="758"/>
      <x:c r="AV133" s="758"/>
      <x:c r="AW133" s="758"/>
      <x:c r="AX133" s="758"/>
      <x:c r="AY133" s="758"/>
      <x:c r="AZ133" s="758"/>
      <x:c r="BA133" s="759"/>
      <x:c r="BB133" s="758"/>
      <x:c r="BC133" s="758"/>
      <x:c r="BD133" s="758"/>
      <x:c r="BE133" s="767">
        <x:v>1</x:v>
      </x:c>
      <x:c r="BF133" s="768">
        <x:v>6</x:v>
      </x:c>
      <x:c r="BG133" s="758"/>
      <x:c r="BH133" s="758"/>
      <x:c r="BI133" s="758"/>
      <x:c r="BJ133" s="759"/>
      <x:c r="BK133" s="758"/>
      <x:c r="BL133" s="759"/>
      <x:c r="BM133" s="758"/>
      <x:c r="BN133" s="759"/>
      <x:c r="BO133" s="758"/>
      <x:c r="BP133" s="759"/>
      <x:c r="BQ133" s="758"/>
      <x:c r="BR133" s="758"/>
      <x:c r="BS133" s="758"/>
      <x:c r="BT133" s="758"/>
      <x:c r="BU133" s="758"/>
      <x:c r="BV133" s="631" t="s">
        <x:v>887</x:v>
      </x:c>
      <x:c r="BW133" s="758"/>
      <x:c r="BX133" s="758"/>
      <x:c r="BY133" s="759"/>
      <x:c r="BZ133" s="758"/>
      <x:c r="CA133" s="759"/>
      <x:c r="CB133" s="758"/>
      <x:c r="CC133" s="759"/>
      <x:c r="CD133" s="758"/>
      <x:c r="CE133" s="758"/>
      <x:c r="CF133" s="759"/>
      <x:c r="CG133" s="758"/>
      <x:c r="CH133" s="758"/>
      <x:c r="CI133" s="758"/>
      <x:c r="CJ133" s="758">
        <x:v>1</x:v>
      </x:c>
      <x:c r="CK133" s="758"/>
      <x:c r="CL133" s="758"/>
      <x:c r="CM133" s="758"/>
      <x:c r="CN133" s="758"/>
      <x:c r="CO133" s="758"/>
      <x:c r="CP133" s="759"/>
      <x:c r="CQ133" s="758"/>
      <x:c r="CR133" s="759"/>
      <x:c r="CS133" s="758"/>
      <x:c r="CT133" s="758">
        <x:v>1</x:v>
      </x:c>
      <x:c r="CU133" s="758"/>
      <x:c r="CV133" s="758"/>
      <x:c r="CW133" s="758"/>
      <x:c r="CX133" s="758"/>
      <x:c r="CY133" s="631" t="s">
        <x:v>887</x:v>
      </x:c>
      <x:c r="CZ133" s="758"/>
      <x:c r="DA133" s="759"/>
      <x:c r="DB133" s="758"/>
      <x:c r="DC133" s="759"/>
      <x:c r="DD133" s="758"/>
      <x:c r="DE133" s="759"/>
      <x:c r="DF133" s="758"/>
      <x:c r="DG133" s="760"/>
    </x:row>
    <x:row r="134" spans="1:111" s="7" customFormat="1" ht="30" customHeight="1">
      <x:c r="A134" s="631" t="s">
        <x:v>907</x:v>
      </x:c>
      <x:c r="B134" s="297">
        <x:v>0</x:v>
      </x:c>
      <x:c r="C134" s="298">
        <x:v>0</x:v>
      </x:c>
      <x:c r="D134" s="299">
        <x:v>0</x:v>
      </x:c>
      <x:c r="E134" s="298">
        <x:v>0</x:v>
      </x:c>
      <x:c r="F134" s="299">
        <x:v>0</x:v>
      </x:c>
      <x:c r="G134" s="298">
        <x:v>0</x:v>
      </x:c>
      <x:c r="H134" s="758" t="s">
        <x:v>506</x:v>
      </x:c>
      <x:c r="I134" s="759" t="s">
        <x:v>506</x:v>
      </x:c>
      <x:c r="J134" s="758" t="s">
        <x:v>506</x:v>
      </x:c>
      <x:c r="K134" s="758" t="s">
        <x:v>506</x:v>
      </x:c>
      <x:c r="L134" s="759" t="s">
        <x:v>506</x:v>
      </x:c>
      <x:c r="M134" s="299" t="s">
        <x:v>506</x:v>
      </x:c>
      <x:c r="N134" s="758"/>
      <x:c r="O134" s="758"/>
      <x:c r="P134" s="758"/>
      <x:c r="Q134" s="758"/>
      <x:c r="R134" s="759"/>
      <x:c r="S134" s="758">
        <x:v>0</x:v>
      </x:c>
      <x:c r="T134" s="759"/>
      <x:c r="U134" s="758"/>
      <x:c r="V134" s="759"/>
      <x:c r="W134" s="758"/>
      <x:c r="X134" s="758">
        <x:v>1</x:v>
      </x:c>
      <x:c r="Y134" s="758"/>
      <x:c r="Z134" s="758"/>
      <x:c r="AA134" s="758"/>
      <x:c r="AB134" s="758"/>
      <x:c r="AC134" s="758"/>
      <x:c r="AD134" s="758"/>
      <x:c r="AE134" s="758"/>
      <x:c r="AF134" s="758"/>
      <x:c r="AG134" s="758"/>
      <x:c r="AH134" s="758"/>
      <x:c r="AI134" s="758"/>
      <x:c r="AJ134" s="758"/>
      <x:c r="AK134" s="758"/>
      <x:c r="AL134" s="631" t="s">
        <x:v>907</x:v>
      </x:c>
      <x:c r="AM134" s="758"/>
      <x:c r="AN134" s="759"/>
      <x:c r="AO134" s="758"/>
      <x:c r="AP134" s="758"/>
      <x:c r="AQ134" s="758"/>
      <x:c r="AR134" s="759"/>
      <x:c r="AS134" s="758"/>
      <x:c r="AT134" s="759"/>
      <x:c r="AU134" s="758"/>
      <x:c r="AV134" s="758"/>
      <x:c r="AW134" s="758"/>
      <x:c r="AX134" s="758"/>
      <x:c r="AY134" s="758"/>
      <x:c r="AZ134" s="758"/>
      <x:c r="BA134" s="759"/>
      <x:c r="BB134" s="758"/>
      <x:c r="BC134" s="758"/>
      <x:c r="BD134" s="758"/>
      <x:c r="BE134" s="767">
        <x:v>1</x:v>
      </x:c>
      <x:c r="BF134" s="768">
        <x:v>3</x:v>
      </x:c>
      <x:c r="BG134" s="758"/>
      <x:c r="BH134" s="758"/>
      <x:c r="BI134" s="758"/>
      <x:c r="BJ134" s="759"/>
      <x:c r="BK134" s="758"/>
      <x:c r="BL134" s="759"/>
      <x:c r="BM134" s="758"/>
      <x:c r="BN134" s="759"/>
      <x:c r="BO134" s="758"/>
      <x:c r="BP134" s="759"/>
      <x:c r="BQ134" s="758"/>
      <x:c r="BR134" s="758"/>
      <x:c r="BS134" s="758"/>
      <x:c r="BT134" s="758"/>
      <x:c r="BU134" s="758"/>
      <x:c r="BV134" s="631" t="s">
        <x:v>907</x:v>
      </x:c>
      <x:c r="BW134" s="758"/>
      <x:c r="BX134" s="758"/>
      <x:c r="BY134" s="759"/>
      <x:c r="BZ134" s="758"/>
      <x:c r="CA134" s="759"/>
      <x:c r="CB134" s="758"/>
      <x:c r="CC134" s="759"/>
      <x:c r="CD134" s="758"/>
      <x:c r="CE134" s="758"/>
      <x:c r="CF134" s="759"/>
      <x:c r="CG134" s="758"/>
      <x:c r="CH134" s="758"/>
      <x:c r="CI134" s="758"/>
      <x:c r="CJ134" s="758"/>
      <x:c r="CK134" s="758"/>
      <x:c r="CL134" s="758"/>
      <x:c r="CM134" s="758"/>
      <x:c r="CN134" s="758"/>
      <x:c r="CO134" s="758"/>
      <x:c r="CP134" s="759"/>
      <x:c r="CQ134" s="758"/>
      <x:c r="CR134" s="759"/>
      <x:c r="CS134" s="758"/>
      <x:c r="CT134" s="758">
        <x:v>1</x:v>
      </x:c>
      <x:c r="CU134" s="758"/>
      <x:c r="CV134" s="758"/>
      <x:c r="CW134" s="758"/>
      <x:c r="CX134" s="758"/>
      <x:c r="CY134" s="631" t="s">
        <x:v>907</x:v>
      </x:c>
      <x:c r="CZ134" s="758"/>
      <x:c r="DA134" s="759"/>
      <x:c r="DB134" s="758"/>
      <x:c r="DC134" s="759"/>
      <x:c r="DD134" s="758"/>
      <x:c r="DE134" s="759"/>
      <x:c r="DF134" s="758"/>
      <x:c r="DG134" s="760"/>
    </x:row>
    <x:row r="135" spans="1:111" ht="30" customHeight="1">
      <x:c r="A135" s="631" t="s">
        <x:v>942</x:v>
      </x:c>
      <x:c r="B135" s="297">
        <x:v>0</x:v>
      </x:c>
      <x:c r="C135" s="298">
        <x:v>0</x:v>
      </x:c>
      <x:c r="D135" s="299">
        <x:v>0</x:v>
      </x:c>
      <x:c r="E135" s="298">
        <x:v>0</x:v>
      </x:c>
      <x:c r="F135" s="299">
        <x:v>0</x:v>
      </x:c>
      <x:c r="G135" s="298">
        <x:v>0</x:v>
      </x:c>
      <x:c r="H135" s="758" t="s">
        <x:v>506</x:v>
      </x:c>
      <x:c r="I135" s="759" t="s">
        <x:v>506</x:v>
      </x:c>
      <x:c r="J135" s="758" t="s">
        <x:v>506</x:v>
      </x:c>
      <x:c r="K135" s="758" t="s">
        <x:v>506</x:v>
      </x:c>
      <x:c r="L135" s="759" t="s">
        <x:v>506</x:v>
      </x:c>
      <x:c r="M135" s="299" t="s">
        <x:v>506</x:v>
      </x:c>
      <x:c r="N135" s="758"/>
      <x:c r="O135" s="758"/>
      <x:c r="P135" s="758"/>
      <x:c r="Q135" s="758"/>
      <x:c r="R135" s="759"/>
      <x:c r="S135" s="758">
        <x:v>1</x:v>
      </x:c>
      <x:c r="T135" s="759">
        <x:v>9</x:v>
      </x:c>
      <x:c r="U135" s="758"/>
      <x:c r="V135" s="759"/>
      <x:c r="W135" s="758"/>
      <x:c r="X135" s="758">
        <x:v>2</x:v>
      </x:c>
      <x:c r="Y135" s="758"/>
      <x:c r="Z135" s="758"/>
      <x:c r="AA135" s="758"/>
      <x:c r="AB135" s="758"/>
      <x:c r="AC135" s="758"/>
      <x:c r="AD135" s="758"/>
      <x:c r="AE135" s="758"/>
      <x:c r="AF135" s="758"/>
      <x:c r="AG135" s="758"/>
      <x:c r="AH135" s="758"/>
      <x:c r="AI135" s="758"/>
      <x:c r="AJ135" s="758">
        <x:v>1</x:v>
      </x:c>
      <x:c r="AK135" s="758">
        <x:v>2</x:v>
      </x:c>
      <x:c r="AL135" s="631" t="s">
        <x:v>942</x:v>
      </x:c>
      <x:c r="AM135" s="758"/>
      <x:c r="AN135" s="759"/>
      <x:c r="AO135" s="758"/>
      <x:c r="AP135" s="758"/>
      <x:c r="AQ135" s="758"/>
      <x:c r="AR135" s="759"/>
      <x:c r="AS135" s="758"/>
      <x:c r="AT135" s="759"/>
      <x:c r="AU135" s="758"/>
      <x:c r="AV135" s="758"/>
      <x:c r="AW135" s="758"/>
      <x:c r="AX135" s="758"/>
      <x:c r="AY135" s="758"/>
      <x:c r="AZ135" s="758"/>
      <x:c r="BA135" s="759"/>
      <x:c r="BB135" s="758"/>
      <x:c r="BC135" s="758"/>
      <x:c r="BD135" s="758"/>
      <x:c r="BE135" s="769">
        <x:v>1</x:v>
      </x:c>
      <x:c r="BF135" s="768">
        <x:v>5</x:v>
      </x:c>
      <x:c r="BG135" s="758"/>
      <x:c r="BH135" s="758"/>
      <x:c r="BI135" s="758"/>
      <x:c r="BJ135" s="759"/>
      <x:c r="BK135" s="758"/>
      <x:c r="BL135" s="759"/>
      <x:c r="BM135" s="758"/>
      <x:c r="BN135" s="759"/>
      <x:c r="BO135" s="758"/>
      <x:c r="BP135" s="759"/>
      <x:c r="BQ135" s="758"/>
      <x:c r="BR135" s="758"/>
      <x:c r="BS135" s="758"/>
      <x:c r="BT135" s="758"/>
      <x:c r="BU135" s="758"/>
      <x:c r="BV135" s="631" t="s">
        <x:v>942</x:v>
      </x:c>
      <x:c r="BW135" s="758"/>
      <x:c r="BX135" s="758"/>
      <x:c r="BY135" s="759"/>
      <x:c r="BZ135" s="758"/>
      <x:c r="CA135" s="759"/>
      <x:c r="CB135" s="758"/>
      <x:c r="CC135" s="759"/>
      <x:c r="CD135" s="758"/>
      <x:c r="CE135" s="758"/>
      <x:c r="CF135" s="759"/>
      <x:c r="CG135" s="758"/>
      <x:c r="CH135" s="758"/>
      <x:c r="CI135" s="758"/>
      <x:c r="CJ135" s="758"/>
      <x:c r="CK135" s="758"/>
      <x:c r="CL135" s="758"/>
      <x:c r="CM135" s="758"/>
      <x:c r="CN135" s="758"/>
      <x:c r="CO135" s="758"/>
      <x:c r="CP135" s="759"/>
      <x:c r="CQ135" s="758"/>
      <x:c r="CR135" s="759"/>
      <x:c r="CS135" s="758"/>
      <x:c r="CT135" s="758">
        <x:v>1</x:v>
      </x:c>
      <x:c r="CU135" s="758"/>
      <x:c r="CV135" s="758"/>
      <x:c r="CW135" s="758"/>
      <x:c r="CX135" s="758"/>
      <x:c r="CY135" s="631" t="s">
        <x:v>942</x:v>
      </x:c>
      <x:c r="CZ135" s="758"/>
      <x:c r="DA135" s="759"/>
      <x:c r="DB135" s="758"/>
      <x:c r="DC135" s="759"/>
      <x:c r="DD135" s="758"/>
      <x:c r="DE135" s="759"/>
      <x:c r="DF135" s="758"/>
      <x:c r="DG135" s="760"/>
    </x:row>
    <x:row r="136" spans="1:111" s="7" customFormat="1" ht="30" customHeight="1">
      <x:c r="A136" s="631" t="s">
        <x:v>905</x:v>
      </x:c>
      <x:c r="B136" s="297">
        <x:v>0</x:v>
      </x:c>
      <x:c r="C136" s="298">
        <x:v>0</x:v>
      </x:c>
      <x:c r="D136" s="299">
        <x:v>0</x:v>
      </x:c>
      <x:c r="E136" s="298">
        <x:v>0</x:v>
      </x:c>
      <x:c r="F136" s="299">
        <x:v>0</x:v>
      </x:c>
      <x:c r="G136" s="298">
        <x:v>0</x:v>
      </x:c>
      <x:c r="H136" s="758" t="s">
        <x:v>506</x:v>
      </x:c>
      <x:c r="I136" s="759" t="s">
        <x:v>506</x:v>
      </x:c>
      <x:c r="J136" s="758" t="s">
        <x:v>506</x:v>
      </x:c>
      <x:c r="K136" s="758" t="s">
        <x:v>506</x:v>
      </x:c>
      <x:c r="L136" s="759" t="s">
        <x:v>506</x:v>
      </x:c>
      <x:c r="M136" s="299" t="s">
        <x:v>506</x:v>
      </x:c>
      <x:c r="N136" s="758"/>
      <x:c r="O136" s="758"/>
      <x:c r="P136" s="758"/>
      <x:c r="Q136" s="758"/>
      <x:c r="R136" s="759"/>
      <x:c r="S136" s="758">
        <x:v>1</x:v>
      </x:c>
      <x:c r="T136" s="759">
        <x:v>9</x:v>
      </x:c>
      <x:c r="U136" s="758"/>
      <x:c r="V136" s="759"/>
      <x:c r="W136" s="758"/>
      <x:c r="X136" s="758">
        <x:v>2</x:v>
      </x:c>
      <x:c r="Y136" s="758"/>
      <x:c r="Z136" s="758"/>
      <x:c r="AA136" s="758"/>
      <x:c r="AB136" s="758"/>
      <x:c r="AC136" s="758"/>
      <x:c r="AD136" s="758"/>
      <x:c r="AE136" s="758"/>
      <x:c r="AF136" s="758"/>
      <x:c r="AG136" s="758"/>
      <x:c r="AH136" s="758"/>
      <x:c r="AI136" s="758"/>
      <x:c r="AJ136" s="758"/>
      <x:c r="AK136" s="758"/>
      <x:c r="AL136" s="631" t="s">
        <x:v>905</x:v>
      </x:c>
      <x:c r="AM136" s="758"/>
      <x:c r="AN136" s="759"/>
      <x:c r="AO136" s="758"/>
      <x:c r="AP136" s="758"/>
      <x:c r="AQ136" s="758"/>
      <x:c r="AR136" s="759"/>
      <x:c r="AS136" s="758"/>
      <x:c r="AT136" s="759"/>
      <x:c r="AU136" s="758"/>
      <x:c r="AV136" s="758"/>
      <x:c r="AW136" s="758"/>
      <x:c r="AX136" s="758"/>
      <x:c r="AY136" s="758"/>
      <x:c r="AZ136" s="758"/>
      <x:c r="BA136" s="759"/>
      <x:c r="BB136" s="758"/>
      <x:c r="BC136" s="758"/>
      <x:c r="BD136" s="758"/>
      <x:c r="BE136" s="767">
        <x:v>0</x:v>
      </x:c>
      <x:c r="BF136" s="768">
        <x:v>0</x:v>
      </x:c>
      <x:c r="BG136" s="758"/>
      <x:c r="BH136" s="758"/>
      <x:c r="BI136" s="758"/>
      <x:c r="BJ136" s="759"/>
      <x:c r="BK136" s="758"/>
      <x:c r="BL136" s="759"/>
      <x:c r="BM136" s="758"/>
      <x:c r="BN136" s="759"/>
      <x:c r="BO136" s="758"/>
      <x:c r="BP136" s="759"/>
      <x:c r="BQ136" s="758"/>
      <x:c r="BR136" s="758"/>
      <x:c r="BS136" s="758"/>
      <x:c r="BT136" s="758"/>
      <x:c r="BU136" s="758"/>
      <x:c r="BV136" s="631" t="s">
        <x:v>905</x:v>
      </x:c>
      <x:c r="BW136" s="758"/>
      <x:c r="BX136" s="758"/>
      <x:c r="BY136" s="759"/>
      <x:c r="BZ136" s="758"/>
      <x:c r="CA136" s="759"/>
      <x:c r="CB136" s="758"/>
      <x:c r="CC136" s="759"/>
      <x:c r="CD136" s="758"/>
      <x:c r="CE136" s="758"/>
      <x:c r="CF136" s="759"/>
      <x:c r="CG136" s="758"/>
      <x:c r="CH136" s="758"/>
      <x:c r="CI136" s="758"/>
      <x:c r="CJ136" s="758"/>
      <x:c r="CK136" s="758"/>
      <x:c r="CL136" s="758"/>
      <x:c r="CM136" s="758"/>
      <x:c r="CN136" s="758"/>
      <x:c r="CO136" s="758"/>
      <x:c r="CP136" s="759"/>
      <x:c r="CQ136" s="758"/>
      <x:c r="CR136" s="759"/>
      <x:c r="CS136" s="758"/>
      <x:c r="CT136" s="758">
        <x:v>1</x:v>
      </x:c>
      <x:c r="CU136" s="758"/>
      <x:c r="CV136" s="758"/>
      <x:c r="CW136" s="758"/>
      <x:c r="CX136" s="758"/>
      <x:c r="CY136" s="631" t="s">
        <x:v>905</x:v>
      </x:c>
      <x:c r="CZ136" s="758"/>
      <x:c r="DA136" s="759"/>
      <x:c r="DB136" s="758"/>
      <x:c r="DC136" s="759"/>
      <x:c r="DD136" s="758"/>
      <x:c r="DE136" s="759"/>
      <x:c r="DF136" s="758"/>
      <x:c r="DG136" s="760"/>
    </x:row>
    <x:row r="137" spans="1:111" s="7" customFormat="1" ht="30" customHeight="1">
      <x:c r="A137" s="631" t="s">
        <x:v>862</x:v>
      </x:c>
      <x:c r="B137" s="297">
        <x:v>0</x:v>
      </x:c>
      <x:c r="C137" s="298">
        <x:v>0</x:v>
      </x:c>
      <x:c r="D137" s="299">
        <x:v>0</x:v>
      </x:c>
      <x:c r="E137" s="298">
        <x:v>0</x:v>
      </x:c>
      <x:c r="F137" s="299">
        <x:v>0</x:v>
      </x:c>
      <x:c r="G137" s="298">
        <x:v>0</x:v>
      </x:c>
      <x:c r="H137" s="758" t="s">
        <x:v>506</x:v>
      </x:c>
      <x:c r="I137" s="759" t="s">
        <x:v>506</x:v>
      </x:c>
      <x:c r="J137" s="758" t="s">
        <x:v>506</x:v>
      </x:c>
      <x:c r="K137" s="758" t="s">
        <x:v>506</x:v>
      </x:c>
      <x:c r="L137" s="759" t="s">
        <x:v>506</x:v>
      </x:c>
      <x:c r="M137" s="299" t="s">
        <x:v>506</x:v>
      </x:c>
      <x:c r="N137" s="758"/>
      <x:c r="O137" s="758"/>
      <x:c r="P137" s="758"/>
      <x:c r="Q137" s="758"/>
      <x:c r="R137" s="759"/>
      <x:c r="S137" s="758">
        <x:v>1</x:v>
      </x:c>
      <x:c r="T137" s="759">
        <x:v>9</x:v>
      </x:c>
      <x:c r="U137" s="758"/>
      <x:c r="V137" s="759"/>
      <x:c r="W137" s="758"/>
      <x:c r="X137" s="758">
        <x:v>10</x:v>
      </x:c>
      <x:c r="Y137" s="758"/>
      <x:c r="Z137" s="758"/>
      <x:c r="AA137" s="758"/>
      <x:c r="AB137" s="758"/>
      <x:c r="AC137" s="758"/>
      <x:c r="AD137" s="758"/>
      <x:c r="AE137" s="758"/>
      <x:c r="AF137" s="758"/>
      <x:c r="AG137" s="758"/>
      <x:c r="AH137" s="758"/>
      <x:c r="AI137" s="758"/>
      <x:c r="AJ137" s="758"/>
      <x:c r="AK137" s="758"/>
      <x:c r="AL137" s="631" t="s">
        <x:v>862</x:v>
      </x:c>
      <x:c r="AM137" s="758"/>
      <x:c r="AN137" s="759"/>
      <x:c r="AO137" s="758"/>
      <x:c r="AP137" s="758"/>
      <x:c r="AQ137" s="758"/>
      <x:c r="AR137" s="759"/>
      <x:c r="AS137" s="758"/>
      <x:c r="AT137" s="759"/>
      <x:c r="AU137" s="758"/>
      <x:c r="AV137" s="758"/>
      <x:c r="AW137" s="758"/>
      <x:c r="AX137" s="758"/>
      <x:c r="AY137" s="758"/>
      <x:c r="AZ137" s="758"/>
      <x:c r="BA137" s="759"/>
      <x:c r="BB137" s="758"/>
      <x:c r="BC137" s="758"/>
      <x:c r="BD137" s="758"/>
      <x:c r="BE137" s="767">
        <x:v>1</x:v>
      </x:c>
      <x:c r="BF137" s="768">
        <x:v>6</x:v>
      </x:c>
      <x:c r="BG137" s="758"/>
      <x:c r="BH137" s="758"/>
      <x:c r="BI137" s="758"/>
      <x:c r="BJ137" s="759"/>
      <x:c r="BK137" s="758"/>
      <x:c r="BL137" s="759"/>
      <x:c r="BM137" s="758"/>
      <x:c r="BN137" s="759"/>
      <x:c r="BO137" s="758"/>
      <x:c r="BP137" s="759"/>
      <x:c r="BQ137" s="758"/>
      <x:c r="BR137" s="758"/>
      <x:c r="BS137" s="758"/>
      <x:c r="BT137" s="758"/>
      <x:c r="BU137" s="758"/>
      <x:c r="BV137" s="631" t="s">
        <x:v>862</x:v>
      </x:c>
      <x:c r="BW137" s="758"/>
      <x:c r="BX137" s="758"/>
      <x:c r="BY137" s="759"/>
      <x:c r="BZ137" s="758"/>
      <x:c r="CA137" s="759"/>
      <x:c r="CB137" s="758"/>
      <x:c r="CC137" s="759"/>
      <x:c r="CD137" s="758"/>
      <x:c r="CE137" s="758"/>
      <x:c r="CF137" s="759"/>
      <x:c r="CG137" s="758"/>
      <x:c r="CH137" s="758"/>
      <x:c r="CI137" s="758"/>
      <x:c r="CJ137" s="758"/>
      <x:c r="CK137" s="758"/>
      <x:c r="CL137" s="758"/>
      <x:c r="CM137" s="758"/>
      <x:c r="CN137" s="758"/>
      <x:c r="CO137" s="758"/>
      <x:c r="CP137" s="759"/>
      <x:c r="CQ137" s="758">
        <x:v>1</x:v>
      </x:c>
      <x:c r="CR137" s="759"/>
      <x:c r="CS137" s="758"/>
      <x:c r="CT137" s="758">
        <x:v>1</x:v>
      </x:c>
      <x:c r="CU137" s="758"/>
      <x:c r="CV137" s="758"/>
      <x:c r="CW137" s="758"/>
      <x:c r="CX137" s="758"/>
      <x:c r="CY137" s="631" t="s">
        <x:v>862</x:v>
      </x:c>
      <x:c r="CZ137" s="758"/>
      <x:c r="DA137" s="759"/>
      <x:c r="DB137" s="758"/>
      <x:c r="DC137" s="759"/>
      <x:c r="DD137" s="758"/>
      <x:c r="DE137" s="759"/>
      <x:c r="DF137" s="758"/>
      <x:c r="DG137" s="760"/>
    </x:row>
    <x:row r="138" spans="1:111" s="7" customFormat="1" ht="30" customHeight="1">
      <x:c r="A138" s="631" t="s">
        <x:v>860</x:v>
      </x:c>
      <x:c r="B138" s="297">
        <x:v>0</x:v>
      </x:c>
      <x:c r="C138" s="298">
        <x:v>0</x:v>
      </x:c>
      <x:c r="D138" s="299">
        <x:v>0</x:v>
      </x:c>
      <x:c r="E138" s="298">
        <x:v>0</x:v>
      </x:c>
      <x:c r="F138" s="299">
        <x:v>0</x:v>
      </x:c>
      <x:c r="G138" s="298">
        <x:v>0</x:v>
      </x:c>
      <x:c r="H138" s="758" t="s">
        <x:v>506</x:v>
      </x:c>
      <x:c r="I138" s="759" t="s">
        <x:v>506</x:v>
      </x:c>
      <x:c r="J138" s="758" t="s">
        <x:v>506</x:v>
      </x:c>
      <x:c r="K138" s="758" t="s">
        <x:v>506</x:v>
      </x:c>
      <x:c r="L138" s="759" t="s">
        <x:v>506</x:v>
      </x:c>
      <x:c r="M138" s="299">
        <x:v>1</x:v>
      </x:c>
      <x:c r="N138" s="758"/>
      <x:c r="O138" s="758"/>
      <x:c r="P138" s="758"/>
      <x:c r="Q138" s="758"/>
      <x:c r="R138" s="759"/>
      <x:c r="S138" s="758">
        <x:v>1</x:v>
      </x:c>
      <x:c r="T138" s="759">
        <x:v>9</x:v>
      </x:c>
      <x:c r="U138" s="758"/>
      <x:c r="V138" s="759"/>
      <x:c r="W138" s="758"/>
      <x:c r="X138" s="758">
        <x:v>8</x:v>
      </x:c>
      <x:c r="Y138" s="758"/>
      <x:c r="Z138" s="758"/>
      <x:c r="AA138" s="758"/>
      <x:c r="AB138" s="758"/>
      <x:c r="AC138" s="758"/>
      <x:c r="AD138" s="758"/>
      <x:c r="AE138" s="758"/>
      <x:c r="AF138" s="758"/>
      <x:c r="AG138" s="758"/>
      <x:c r="AH138" s="758"/>
      <x:c r="AI138" s="758"/>
      <x:c r="AJ138" s="758"/>
      <x:c r="AK138" s="758"/>
      <x:c r="AL138" s="631" t="s">
        <x:v>860</x:v>
      </x:c>
      <x:c r="AM138" s="758"/>
      <x:c r="AN138" s="759"/>
      <x:c r="AO138" s="758"/>
      <x:c r="AP138" s="758"/>
      <x:c r="AQ138" s="758"/>
      <x:c r="AR138" s="759"/>
      <x:c r="AS138" s="758"/>
      <x:c r="AT138" s="759"/>
      <x:c r="AU138" s="758"/>
      <x:c r="AV138" s="758"/>
      <x:c r="AW138" s="758"/>
      <x:c r="AX138" s="758"/>
      <x:c r="AY138" s="758"/>
      <x:c r="AZ138" s="758"/>
      <x:c r="BA138" s="759"/>
      <x:c r="BB138" s="758"/>
      <x:c r="BC138" s="758"/>
      <x:c r="BD138" s="758"/>
      <x:c r="BE138" s="767">
        <x:v>0</x:v>
      </x:c>
      <x:c r="BF138" s="768">
        <x:v>0</x:v>
      </x:c>
      <x:c r="BG138" s="758"/>
      <x:c r="BH138" s="758"/>
      <x:c r="BI138" s="758"/>
      <x:c r="BJ138" s="759"/>
      <x:c r="BK138" s="758"/>
      <x:c r="BL138" s="759"/>
      <x:c r="BM138" s="758"/>
      <x:c r="BN138" s="759"/>
      <x:c r="BO138" s="758"/>
      <x:c r="BP138" s="759"/>
      <x:c r="BQ138" s="758"/>
      <x:c r="BR138" s="758"/>
      <x:c r="BS138" s="758"/>
      <x:c r="BT138" s="758"/>
      <x:c r="BU138" s="758"/>
      <x:c r="BV138" s="631" t="s">
        <x:v>860</x:v>
      </x:c>
      <x:c r="BW138" s="758"/>
      <x:c r="BX138" s="758"/>
      <x:c r="BY138" s="759"/>
      <x:c r="BZ138" s="758"/>
      <x:c r="CA138" s="759"/>
      <x:c r="CB138" s="758"/>
      <x:c r="CC138" s="759"/>
      <x:c r="CD138" s="758"/>
      <x:c r="CE138" s="758"/>
      <x:c r="CF138" s="759"/>
      <x:c r="CG138" s="758"/>
      <x:c r="CH138" s="758"/>
      <x:c r="CI138" s="758"/>
      <x:c r="CJ138" s="758"/>
      <x:c r="CK138" s="758"/>
      <x:c r="CL138" s="758"/>
      <x:c r="CM138" s="758"/>
      <x:c r="CN138" s="758"/>
      <x:c r="CO138" s="758"/>
      <x:c r="CP138" s="759"/>
      <x:c r="CQ138" s="758"/>
      <x:c r="CR138" s="759"/>
      <x:c r="CS138" s="758"/>
      <x:c r="CT138" s="758">
        <x:v>1</x:v>
      </x:c>
      <x:c r="CU138" s="758"/>
      <x:c r="CV138" s="758"/>
      <x:c r="CW138" s="758"/>
      <x:c r="CX138" s="758"/>
      <x:c r="CY138" s="631" t="s">
        <x:v>860</x:v>
      </x:c>
      <x:c r="CZ138" s="758"/>
      <x:c r="DA138" s="759"/>
      <x:c r="DB138" s="758"/>
      <x:c r="DC138" s="759"/>
      <x:c r="DD138" s="758"/>
      <x:c r="DE138" s="759"/>
      <x:c r="DF138" s="758"/>
      <x:c r="DG138" s="760"/>
    </x:row>
    <x:row r="139" spans="1:111" s="7" customFormat="1" ht="30" customHeight="1">
      <x:c r="A139" s="631" t="s">
        <x:v>845</x:v>
      </x:c>
      <x:c r="B139" s="297">
        <x:v>0</x:v>
      </x:c>
      <x:c r="C139" s="298">
        <x:v>0</x:v>
      </x:c>
      <x:c r="D139" s="299">
        <x:v>0</x:v>
      </x:c>
      <x:c r="E139" s="298">
        <x:v>0</x:v>
      </x:c>
      <x:c r="F139" s="299">
        <x:v>0</x:v>
      </x:c>
      <x:c r="G139" s="298">
        <x:v>0</x:v>
      </x:c>
      <x:c r="H139" s="758" t="s">
        <x:v>506</x:v>
      </x:c>
      <x:c r="I139" s="759" t="s">
        <x:v>506</x:v>
      </x:c>
      <x:c r="J139" s="758" t="s">
        <x:v>506</x:v>
      </x:c>
      <x:c r="K139" s="758" t="s">
        <x:v>506</x:v>
      </x:c>
      <x:c r="L139" s="759" t="s">
        <x:v>506</x:v>
      </x:c>
      <x:c r="M139" s="299">
        <x:v>0</x:v>
      </x:c>
      <x:c r="N139" s="758"/>
      <x:c r="O139" s="758"/>
      <x:c r="P139" s="758"/>
      <x:c r="Q139" s="758"/>
      <x:c r="R139" s="759"/>
      <x:c r="S139" s="758">
        <x:v>2</x:v>
      </x:c>
      <x:c r="T139" s="759">
        <x:v>18</x:v>
      </x:c>
      <x:c r="U139" s="758"/>
      <x:c r="V139" s="759"/>
      <x:c r="W139" s="758"/>
      <x:c r="X139" s="758">
        <x:v>10</x:v>
      </x:c>
      <x:c r="Y139" s="758"/>
      <x:c r="Z139" s="758"/>
      <x:c r="AA139" s="758"/>
      <x:c r="AB139" s="758"/>
      <x:c r="AC139" s="758"/>
      <x:c r="AD139" s="758"/>
      <x:c r="AE139" s="758"/>
      <x:c r="AF139" s="758"/>
      <x:c r="AG139" s="758"/>
      <x:c r="AH139" s="758"/>
      <x:c r="AI139" s="758"/>
      <x:c r="AJ139" s="758"/>
      <x:c r="AK139" s="758"/>
      <x:c r="AL139" s="631" t="s">
        <x:v>845</x:v>
      </x:c>
      <x:c r="AM139" s="758"/>
      <x:c r="AN139" s="759"/>
      <x:c r="AO139" s="758"/>
      <x:c r="AP139" s="758"/>
      <x:c r="AQ139" s="758"/>
      <x:c r="AR139" s="759"/>
      <x:c r="AS139" s="758"/>
      <x:c r="AT139" s="759"/>
      <x:c r="AU139" s="758"/>
      <x:c r="AV139" s="758"/>
      <x:c r="AW139" s="758"/>
      <x:c r="AX139" s="758"/>
      <x:c r="AY139" s="758"/>
      <x:c r="AZ139" s="758"/>
      <x:c r="BA139" s="759"/>
      <x:c r="BB139" s="758"/>
      <x:c r="BC139" s="758"/>
      <x:c r="BD139" s="758"/>
      <x:c r="BE139" s="767">
        <x:v>1</x:v>
      </x:c>
      <x:c r="BF139" s="768">
        <x:v>18</x:v>
      </x:c>
      <x:c r="BG139" s="758"/>
      <x:c r="BH139" s="758"/>
      <x:c r="BI139" s="758"/>
      <x:c r="BJ139" s="759"/>
      <x:c r="BK139" s="758"/>
      <x:c r="BL139" s="759"/>
      <x:c r="BM139" s="758"/>
      <x:c r="BN139" s="759"/>
      <x:c r="BO139" s="758"/>
      <x:c r="BP139" s="759"/>
      <x:c r="BQ139" s="758"/>
      <x:c r="BR139" s="758"/>
      <x:c r="BS139" s="758"/>
      <x:c r="BT139" s="758"/>
      <x:c r="BU139" s="758"/>
      <x:c r="BV139" s="631" t="s">
        <x:v>845</x:v>
      </x:c>
      <x:c r="BW139" s="758"/>
      <x:c r="BX139" s="758"/>
      <x:c r="BY139" s="759"/>
      <x:c r="BZ139" s="758"/>
      <x:c r="CA139" s="759"/>
      <x:c r="CB139" s="758"/>
      <x:c r="CC139" s="759"/>
      <x:c r="CD139" s="758"/>
      <x:c r="CE139" s="758"/>
      <x:c r="CF139" s="759"/>
      <x:c r="CG139" s="758"/>
      <x:c r="CH139" s="758"/>
      <x:c r="CI139" s="758"/>
      <x:c r="CJ139" s="758">
        <x:v>1</x:v>
      </x:c>
      <x:c r="CK139" s="758"/>
      <x:c r="CL139" s="758"/>
      <x:c r="CM139" s="758"/>
      <x:c r="CN139" s="758"/>
      <x:c r="CO139" s="758"/>
      <x:c r="CP139" s="759"/>
      <x:c r="CQ139" s="758"/>
      <x:c r="CR139" s="759"/>
      <x:c r="CS139" s="758"/>
      <x:c r="CT139" s="758">
        <x:v>1</x:v>
      </x:c>
      <x:c r="CU139" s="758"/>
      <x:c r="CV139" s="758"/>
      <x:c r="CW139" s="758"/>
      <x:c r="CX139" s="758"/>
      <x:c r="CY139" s="631" t="s">
        <x:v>845</x:v>
      </x:c>
      <x:c r="CZ139" s="758"/>
      <x:c r="DA139" s="759"/>
      <x:c r="DB139" s="758"/>
      <x:c r="DC139" s="759"/>
      <x:c r="DD139" s="758"/>
      <x:c r="DE139" s="759"/>
      <x:c r="DF139" s="758"/>
      <x:c r="DG139" s="760"/>
    </x:row>
    <x:row r="140" spans="1:111" s="7" customFormat="1" ht="30" customHeight="1">
      <x:c r="A140" s="631" t="s">
        <x:v>880</x:v>
      </x:c>
      <x:c r="B140" s="297">
        <x:v>0</x:v>
      </x:c>
      <x:c r="C140" s="298">
        <x:v>0</x:v>
      </x:c>
      <x:c r="D140" s="299">
        <x:v>0</x:v>
      </x:c>
      <x:c r="E140" s="298">
        <x:v>0</x:v>
      </x:c>
      <x:c r="F140" s="299">
        <x:v>0</x:v>
      </x:c>
      <x:c r="G140" s="298">
        <x:v>0</x:v>
      </x:c>
      <x:c r="H140" s="758" t="s">
        <x:v>506</x:v>
      </x:c>
      <x:c r="I140" s="759" t="s">
        <x:v>506</x:v>
      </x:c>
      <x:c r="J140" s="758" t="s">
        <x:v>506</x:v>
      </x:c>
      <x:c r="K140" s="758" t="s">
        <x:v>506</x:v>
      </x:c>
      <x:c r="L140" s="759" t="s">
        <x:v>506</x:v>
      </x:c>
      <x:c r="M140" s="299">
        <x:v>0</x:v>
      </x:c>
      <x:c r="N140" s="758"/>
      <x:c r="O140" s="758"/>
      <x:c r="P140" s="758"/>
      <x:c r="Q140" s="758"/>
      <x:c r="R140" s="759"/>
      <x:c r="S140" s="758">
        <x:v>0</x:v>
      </x:c>
      <x:c r="T140" s="759"/>
      <x:c r="U140" s="758"/>
      <x:c r="V140" s="759"/>
      <x:c r="W140" s="758"/>
      <x:c r="X140" s="758">
        <x:v>4</x:v>
      </x:c>
      <x:c r="Y140" s="758"/>
      <x:c r="Z140" s="758"/>
      <x:c r="AA140" s="758"/>
      <x:c r="AB140" s="758"/>
      <x:c r="AC140" s="758"/>
      <x:c r="AD140" s="758"/>
      <x:c r="AE140" s="758"/>
      <x:c r="AF140" s="758"/>
      <x:c r="AG140" s="758"/>
      <x:c r="AH140" s="758"/>
      <x:c r="AI140" s="758"/>
      <x:c r="AJ140" s="758"/>
      <x:c r="AK140" s="758"/>
      <x:c r="AL140" s="631" t="s">
        <x:v>880</x:v>
      </x:c>
      <x:c r="AM140" s="758"/>
      <x:c r="AN140" s="759"/>
      <x:c r="AO140" s="758"/>
      <x:c r="AP140" s="758"/>
      <x:c r="AQ140" s="758"/>
      <x:c r="AR140" s="759"/>
      <x:c r="AS140" s="758"/>
      <x:c r="AT140" s="759"/>
      <x:c r="AU140" s="758"/>
      <x:c r="AV140" s="758"/>
      <x:c r="AW140" s="758"/>
      <x:c r="AX140" s="758"/>
      <x:c r="AY140" s="758"/>
      <x:c r="AZ140" s="758"/>
      <x:c r="BA140" s="759"/>
      <x:c r="BB140" s="758"/>
      <x:c r="BC140" s="758"/>
      <x:c r="BD140" s="758"/>
      <x:c r="BE140" s="767">
        <x:v>1</x:v>
      </x:c>
      <x:c r="BF140" s="768">
        <x:v>4</x:v>
      </x:c>
      <x:c r="BG140" s="758"/>
      <x:c r="BH140" s="758"/>
      <x:c r="BI140" s="758"/>
      <x:c r="BJ140" s="759"/>
      <x:c r="BK140" s="758"/>
      <x:c r="BL140" s="759"/>
      <x:c r="BM140" s="758"/>
      <x:c r="BN140" s="759"/>
      <x:c r="BO140" s="758"/>
      <x:c r="BP140" s="759"/>
      <x:c r="BQ140" s="758"/>
      <x:c r="BR140" s="758"/>
      <x:c r="BS140" s="758"/>
      <x:c r="BT140" s="758"/>
      <x:c r="BU140" s="758"/>
      <x:c r="BV140" s="631" t="s">
        <x:v>880</x:v>
      </x:c>
      <x:c r="BW140" s="758"/>
      <x:c r="BX140" s="758"/>
      <x:c r="BY140" s="759"/>
      <x:c r="BZ140" s="758"/>
      <x:c r="CA140" s="759"/>
      <x:c r="CB140" s="758"/>
      <x:c r="CC140" s="759"/>
      <x:c r="CD140" s="758"/>
      <x:c r="CE140" s="758"/>
      <x:c r="CF140" s="759"/>
      <x:c r="CG140" s="758"/>
      <x:c r="CH140" s="758"/>
      <x:c r="CI140" s="758"/>
      <x:c r="CJ140" s="758"/>
      <x:c r="CK140" s="758"/>
      <x:c r="CL140" s="758"/>
      <x:c r="CM140" s="758"/>
      <x:c r="CN140" s="758"/>
      <x:c r="CO140" s="758"/>
      <x:c r="CP140" s="759"/>
      <x:c r="CQ140" s="758"/>
      <x:c r="CR140" s="759"/>
      <x:c r="CS140" s="758"/>
      <x:c r="CT140" s="758">
        <x:v>1</x:v>
      </x:c>
      <x:c r="CU140" s="758"/>
      <x:c r="CV140" s="758"/>
      <x:c r="CW140" s="758"/>
      <x:c r="CX140" s="758"/>
      <x:c r="CY140" s="631" t="s">
        <x:v>880</x:v>
      </x:c>
      <x:c r="CZ140" s="758"/>
      <x:c r="DA140" s="759"/>
      <x:c r="DB140" s="758"/>
      <x:c r="DC140" s="759"/>
      <x:c r="DD140" s="758"/>
      <x:c r="DE140" s="759"/>
      <x:c r="DF140" s="758"/>
      <x:c r="DG140" s="760"/>
    </x:row>
    <x:row r="141" spans="1:111" s="7" customFormat="1" ht="30" customHeight="1">
      <x:c r="A141" s="288" t="s">
        <x:v>607</x:v>
      </x:c>
      <x:c r="B141" s="297">
        <x:f>SUM(B142:B163)</x:f>
        <x:v>0</x:v>
      </x:c>
      <x:c r="C141" s="924">
        <x:f t="shared" ref="C141:AK141" si="60">SUM(C142:C163)</x:f>
        <x:v>0</x:v>
      </x:c>
      <x:c r="D141" s="297">
        <x:f t="shared" si="60"/>
        <x:v>0</x:v>
      </x:c>
      <x:c r="E141" s="924">
        <x:f t="shared" si="60"/>
        <x:v>0</x:v>
      </x:c>
      <x:c r="F141" s="297">
        <x:f t="shared" si="60"/>
        <x:v>0</x:v>
      </x:c>
      <x:c r="G141" s="924">
        <x:f t="shared" si="60"/>
        <x:v>0</x:v>
      </x:c>
      <x:c r="H141" s="297">
        <x:f t="shared" si="60"/>
        <x:v>0</x:v>
      </x:c>
      <x:c r="I141" s="924">
        <x:f t="shared" si="60"/>
        <x:v>0</x:v>
      </x:c>
      <x:c r="J141" s="297">
        <x:f t="shared" si="60"/>
        <x:v>0</x:v>
      </x:c>
      <x:c r="K141" s="297">
        <x:f t="shared" si="60"/>
        <x:v>0</x:v>
      </x:c>
      <x:c r="L141" s="924">
        <x:f t="shared" si="60"/>
        <x:v>0</x:v>
      </x:c>
      <x:c r="M141" s="297">
        <x:f t="shared" si="60"/>
        <x:v>0</x:v>
      </x:c>
      <x:c r="N141" s="297">
        <x:f t="shared" si="60"/>
        <x:v>0</x:v>
      </x:c>
      <x:c r="O141" s="297">
        <x:f t="shared" si="60"/>
        <x:v>0</x:v>
      </x:c>
      <x:c r="P141" s="297">
        <x:f t="shared" si="60"/>
        <x:v>0</x:v>
      </x:c>
      <x:c r="Q141" s="297">
        <x:f t="shared" si="60"/>
        <x:v>0</x:v>
      </x:c>
      <x:c r="R141" s="924">
        <x:f t="shared" si="60"/>
        <x:v>0</x:v>
      </x:c>
      <x:c r="S141" s="297">
        <x:f t="shared" si="60"/>
        <x:v>8</x:v>
      </x:c>
      <x:c r="T141" s="924">
        <x:f t="shared" si="60"/>
        <x:v>72</x:v>
      </x:c>
      <x:c r="U141" s="297">
        <x:f t="shared" si="60"/>
        <x:v>0</x:v>
      </x:c>
      <x:c r="V141" s="924">
        <x:f t="shared" si="60"/>
        <x:v>0</x:v>
      </x:c>
      <x:c r="W141" s="297">
        <x:f t="shared" si="60"/>
        <x:v>0</x:v>
      </x:c>
      <x:c r="X141" s="297">
        <x:f t="shared" si="60"/>
        <x:v>126</x:v>
      </x:c>
      <x:c r="Y141" s="297">
        <x:f t="shared" si="60"/>
        <x:v>0</x:v>
      </x:c>
      <x:c r="Z141" s="297">
        <x:f t="shared" si="60"/>
        <x:v>0</x:v>
      </x:c>
      <x:c r="AA141" s="297">
        <x:f t="shared" si="60"/>
        <x:v>0</x:v>
      </x:c>
      <x:c r="AB141" s="297">
        <x:f t="shared" si="60"/>
        <x:v>0</x:v>
      </x:c>
      <x:c r="AC141" s="297">
        <x:f t="shared" si="60"/>
        <x:v>0</x:v>
      </x:c>
      <x:c r="AD141" s="297">
        <x:f t="shared" si="60"/>
        <x:v>0</x:v>
      </x:c>
      <x:c r="AE141" s="297">
        <x:f t="shared" si="60"/>
        <x:v>0</x:v>
      </x:c>
      <x:c r="AF141" s="297">
        <x:f t="shared" si="60"/>
        <x:v>0</x:v>
      </x:c>
      <x:c r="AG141" s="297">
        <x:f t="shared" si="60"/>
        <x:v>0</x:v>
      </x:c>
      <x:c r="AH141" s="297">
        <x:f t="shared" si="60"/>
        <x:v>0</x:v>
      </x:c>
      <x:c r="AI141" s="297">
        <x:f t="shared" si="60"/>
        <x:v>0</x:v>
      </x:c>
      <x:c r="AJ141" s="297">
        <x:f t="shared" si="60"/>
        <x:v>1</x:v>
      </x:c>
      <x:c r="AK141" s="297">
        <x:f t="shared" si="60"/>
        <x:v>5</x:v>
      </x:c>
      <x:c r="AL141" s="288" t="s">
        <x:v>607</x:v>
      </x:c>
      <x:c r="AM141" s="299">
        <x:f>SUM(AM142:AM163)</x:f>
        <x:v>0</x:v>
      </x:c>
      <x:c r="AN141" s="298">
        <x:f t="shared" ref="AN141:BU141" si="61">SUM(AN142:AN163)</x:f>
        <x:v>0</x:v>
      </x:c>
      <x:c r="AO141" s="299">
        <x:f t="shared" si="61"/>
        <x:v>0</x:v>
      </x:c>
      <x:c r="AP141" s="299">
        <x:f t="shared" si="61"/>
        <x:v>0</x:v>
      </x:c>
      <x:c r="AQ141" s="299">
        <x:f t="shared" si="61"/>
        <x:v>0</x:v>
      </x:c>
      <x:c r="AR141" s="298">
        <x:f t="shared" si="61"/>
        <x:v>0</x:v>
      </x:c>
      <x:c r="AS141" s="299">
        <x:f t="shared" si="61"/>
        <x:v>0</x:v>
      </x:c>
      <x:c r="AT141" s="298">
        <x:f t="shared" si="61"/>
        <x:v>0</x:v>
      </x:c>
      <x:c r="AU141" s="299">
        <x:f t="shared" si="61"/>
        <x:v>0</x:v>
      </x:c>
      <x:c r="AV141" s="299">
        <x:f t="shared" si="61"/>
        <x:v>0</x:v>
      </x:c>
      <x:c r="AW141" s="299">
        <x:f t="shared" si="61"/>
        <x:v>0</x:v>
      </x:c>
      <x:c r="AX141" s="299">
        <x:f t="shared" si="61"/>
        <x:v>0</x:v>
      </x:c>
      <x:c r="AY141" s="299">
        <x:f t="shared" si="61"/>
        <x:v>0</x:v>
      </x:c>
      <x:c r="AZ141" s="299">
        <x:f t="shared" si="61"/>
        <x:v>0</x:v>
      </x:c>
      <x:c r="BA141" s="298">
        <x:f t="shared" si="61"/>
        <x:v>0</x:v>
      </x:c>
      <x:c r="BB141" s="299">
        <x:f t="shared" si="61"/>
        <x:v>0</x:v>
      </x:c>
      <x:c r="BC141" s="299">
        <x:f t="shared" si="61"/>
        <x:v>0</x:v>
      </x:c>
      <x:c r="BD141" s="299">
        <x:f t="shared" si="61"/>
        <x:v>0</x:v>
      </x:c>
      <x:c r="BE141" s="299">
        <x:f t="shared" si="61"/>
        <x:v>10</x:v>
      </x:c>
      <x:c r="BF141" s="299">
        <x:f t="shared" si="61"/>
        <x:v>38</x:v>
      </x:c>
      <x:c r="BG141" s="299">
        <x:f t="shared" si="61"/>
        <x:v>0</x:v>
      </x:c>
      <x:c r="BH141" s="299">
        <x:f t="shared" si="61"/>
        <x:v>0</x:v>
      </x:c>
      <x:c r="BI141" s="299">
        <x:f t="shared" si="61"/>
        <x:v>0</x:v>
      </x:c>
      <x:c r="BJ141" s="298">
        <x:f t="shared" si="61"/>
        <x:v>0</x:v>
      </x:c>
      <x:c r="BK141" s="299">
        <x:f t="shared" si="61"/>
        <x:v>0</x:v>
      </x:c>
      <x:c r="BL141" s="298">
        <x:f t="shared" si="61"/>
        <x:v>0</x:v>
      </x:c>
      <x:c r="BM141" s="299">
        <x:f t="shared" si="61"/>
        <x:v>0</x:v>
      </x:c>
      <x:c r="BN141" s="298">
        <x:f t="shared" si="61"/>
        <x:v>0</x:v>
      </x:c>
      <x:c r="BO141" s="299">
        <x:f t="shared" si="61"/>
        <x:v>0</x:v>
      </x:c>
      <x:c r="BP141" s="298">
        <x:f t="shared" si="61"/>
        <x:v>0</x:v>
      </x:c>
      <x:c r="BQ141" s="299">
        <x:f t="shared" si="61"/>
        <x:v>0</x:v>
      </x:c>
      <x:c r="BR141" s="299">
        <x:f t="shared" si="61"/>
        <x:v>0</x:v>
      </x:c>
      <x:c r="BS141" s="299">
        <x:f t="shared" si="61"/>
        <x:v>0</x:v>
      </x:c>
      <x:c r="BT141" s="299">
        <x:f t="shared" si="61"/>
        <x:v>0</x:v>
      </x:c>
      <x:c r="BU141" s="299">
        <x:f t="shared" si="61"/>
        <x:v>0</x:v>
      </x:c>
      <x:c r="BV141" s="288" t="s">
        <x:v>607</x:v>
      </x:c>
      <x:c r="BW141" s="299">
        <x:f>SUM(BW142:BW163)</x:f>
        <x:v>0</x:v>
      </x:c>
      <x:c r="BX141" s="299">
        <x:f t="shared" ref="BX141:CW141" si="62">SUM(BX142:BX163)</x:f>
        <x:v>0</x:v>
      </x:c>
      <x:c r="BY141" s="298">
        <x:f t="shared" si="62"/>
        <x:v>0</x:v>
      </x:c>
      <x:c r="BZ141" s="299">
        <x:f t="shared" si="62"/>
        <x:v>0</x:v>
      </x:c>
      <x:c r="CA141" s="298">
        <x:f t="shared" si="62"/>
        <x:v>0</x:v>
      </x:c>
      <x:c r="CB141" s="299">
        <x:f t="shared" si="62"/>
        <x:v>0</x:v>
      </x:c>
      <x:c r="CC141" s="298">
        <x:f t="shared" si="62"/>
        <x:v>0</x:v>
      </x:c>
      <x:c r="CD141" s="299">
        <x:f t="shared" si="62"/>
        <x:v>0</x:v>
      </x:c>
      <x:c r="CE141" s="299">
        <x:f t="shared" si="62"/>
        <x:v>0</x:v>
      </x:c>
      <x:c r="CF141" s="298">
        <x:f t="shared" si="62"/>
        <x:v>0</x:v>
      </x:c>
      <x:c r="CG141" s="299">
        <x:f t="shared" si="62"/>
        <x:v>0</x:v>
      </x:c>
      <x:c r="CH141" s="299">
        <x:f t="shared" si="62"/>
        <x:v>0</x:v>
      </x:c>
      <x:c r="CI141" s="299">
        <x:f t="shared" si="62"/>
        <x:v>0</x:v>
      </x:c>
      <x:c r="CJ141" s="299">
        <x:f t="shared" si="62"/>
        <x:v>0</x:v>
      </x:c>
      <x:c r="CK141" s="299">
        <x:f t="shared" si="62"/>
        <x:v>0</x:v>
      </x:c>
      <x:c r="CL141" s="299">
        <x:f t="shared" si="62"/>
        <x:v>0</x:v>
      </x:c>
      <x:c r="CM141" s="299">
        <x:f t="shared" si="62"/>
        <x:v>0</x:v>
      </x:c>
      <x:c r="CN141" s="299">
        <x:f t="shared" si="62"/>
        <x:v>0</x:v>
      </x:c>
      <x:c r="CO141" s="299">
        <x:f t="shared" si="62"/>
        <x:v>0</x:v>
      </x:c>
      <x:c r="CP141" s="298">
        <x:f t="shared" si="62"/>
        <x:v>0</x:v>
      </x:c>
      <x:c r="CQ141" s="299">
        <x:f t="shared" si="62"/>
        <x:v>3</x:v>
      </x:c>
      <x:c r="CR141" s="298">
        <x:f t="shared" si="62"/>
        <x:v>121</x:v>
      </x:c>
      <x:c r="CS141" s="299">
        <x:f t="shared" si="62"/>
        <x:v>0</x:v>
      </x:c>
      <x:c r="CT141" s="299">
        <x:f t="shared" si="62"/>
        <x:v>22</x:v>
      </x:c>
      <x:c r="CU141" s="299">
        <x:f t="shared" si="62"/>
        <x:v>0</x:v>
      </x:c>
      <x:c r="CV141" s="299">
        <x:f t="shared" si="62"/>
        <x:v>0</x:v>
      </x:c>
      <x:c r="CW141" s="299">
        <x:f t="shared" si="62"/>
        <x:v>0</x:v>
      </x:c>
      <x:c r="CX141" s="299">
        <x:f>SUM(CX142:CX163)</x:f>
        <x:v>0</x:v>
      </x:c>
      <x:c r="CY141" s="288" t="s">
        <x:v>607</x:v>
      </x:c>
      <x:c r="CZ141" s="299">
        <x:f>SUM(CZ142:CZ163)</x:f>
        <x:v>0</x:v>
      </x:c>
      <x:c r="DA141" s="298">
        <x:f t="shared" ref="DA141:DG141" si="63">SUM(DA142:DA163)</x:f>
        <x:v>0</x:v>
      </x:c>
      <x:c r="DB141" s="299">
        <x:f t="shared" si="63"/>
        <x:v>0</x:v>
      </x:c>
      <x:c r="DC141" s="298">
        <x:f t="shared" si="63"/>
        <x:v>0</x:v>
      </x:c>
      <x:c r="DD141" s="299">
        <x:f t="shared" si="63"/>
        <x:v>0</x:v>
      </x:c>
      <x:c r="DE141" s="298">
        <x:f t="shared" si="63"/>
        <x:v>0</x:v>
      </x:c>
      <x:c r="DF141" s="299">
        <x:f t="shared" si="63"/>
        <x:v>0</x:v>
      </x:c>
      <x:c r="DG141" s="298">
        <x:f t="shared" si="63"/>
        <x:v>0</x:v>
      </x:c>
    </x:row>
    <x:row r="142" spans="1:111" s="7" customFormat="1" ht="30" customHeight="1">
      <x:c r="A142" s="770" t="s">
        <x:v>2340</x:v>
      </x:c>
      <x:c r="B142" s="297">
        <x:v>0</x:v>
      </x:c>
      <x:c r="C142" s="298">
        <x:v>0</x:v>
      </x:c>
      <x:c r="D142" s="299">
        <x:v>0</x:v>
      </x:c>
      <x:c r="E142" s="298">
        <x:v>0</x:v>
      </x:c>
      <x:c r="F142" s="299">
        <x:v>0</x:v>
      </x:c>
      <x:c r="G142" s="298">
        <x:v>0</x:v>
      </x:c>
      <x:c r="H142" s="758" t="s">
        <x:v>506</x:v>
      </x:c>
      <x:c r="I142" s="759" t="s">
        <x:v>506</x:v>
      </x:c>
      <x:c r="J142" s="758" t="s">
        <x:v>506</x:v>
      </x:c>
      <x:c r="K142" s="758" t="s">
        <x:v>506</x:v>
      </x:c>
      <x:c r="L142" s="759" t="s">
        <x:v>506</x:v>
      </x:c>
      <x:c r="M142" s="758" t="s">
        <x:v>506</x:v>
      </x:c>
      <x:c r="N142" s="758"/>
      <x:c r="O142" s="758"/>
      <x:c r="P142" s="758"/>
      <x:c r="Q142" s="758"/>
      <x:c r="R142" s="759"/>
      <x:c r="S142" s="758">
        <x:v>1</x:v>
      </x:c>
      <x:c r="T142" s="759">
        <x:v>9</x:v>
      </x:c>
      <x:c r="U142" s="758"/>
      <x:c r="V142" s="759"/>
      <x:c r="W142" s="758"/>
      <x:c r="X142" s="758">
        <x:v>3</x:v>
      </x:c>
      <x:c r="Y142" s="758"/>
      <x:c r="Z142" s="758"/>
      <x:c r="AA142" s="758"/>
      <x:c r="AB142" s="758"/>
      <x:c r="AC142" s="758"/>
      <x:c r="AD142" s="758"/>
      <x:c r="AE142" s="758"/>
      <x:c r="AF142" s="758"/>
      <x:c r="AG142" s="758"/>
      <x:c r="AH142" s="758"/>
      <x:c r="AI142" s="758"/>
      <x:c r="AJ142" s="758"/>
      <x:c r="AK142" s="758"/>
      <x:c r="AL142" s="770" t="s">
        <x:v>2340</x:v>
      </x:c>
      <x:c r="AM142" s="758"/>
      <x:c r="AN142" s="759"/>
      <x:c r="AO142" s="758"/>
      <x:c r="AP142" s="758"/>
      <x:c r="AQ142" s="758"/>
      <x:c r="AR142" s="759"/>
      <x:c r="AS142" s="758"/>
      <x:c r="AT142" s="759"/>
      <x:c r="AU142" s="758"/>
      <x:c r="AV142" s="758"/>
      <x:c r="AW142" s="758"/>
      <x:c r="AX142" s="758"/>
      <x:c r="AY142" s="758"/>
      <x:c r="AZ142" s="758"/>
      <x:c r="BA142" s="759"/>
      <x:c r="BB142" s="758"/>
      <x:c r="BC142" s="758"/>
      <x:c r="BD142" s="758"/>
      <x:c r="BE142" s="767">
        <x:v>1</x:v>
      </x:c>
      <x:c r="BF142" s="768">
        <x:v>2</x:v>
      </x:c>
      <x:c r="BG142" s="758"/>
      <x:c r="BH142" s="758"/>
      <x:c r="BI142" s="758"/>
      <x:c r="BJ142" s="759"/>
      <x:c r="BK142" s="758"/>
      <x:c r="BL142" s="759"/>
      <x:c r="BM142" s="758"/>
      <x:c r="BN142" s="759"/>
      <x:c r="BO142" s="758"/>
      <x:c r="BP142" s="759"/>
      <x:c r="BQ142" s="758"/>
      <x:c r="BR142" s="758"/>
      <x:c r="BS142" s="758"/>
      <x:c r="BT142" s="758"/>
      <x:c r="BU142" s="758"/>
      <x:c r="BV142" s="770" t="s">
        <x:v>2340</x:v>
      </x:c>
      <x:c r="BW142" s="758"/>
      <x:c r="BX142" s="758"/>
      <x:c r="BY142" s="759"/>
      <x:c r="BZ142" s="758"/>
      <x:c r="CA142" s="759"/>
      <x:c r="CB142" s="758"/>
      <x:c r="CC142" s="759"/>
      <x:c r="CD142" s="758"/>
      <x:c r="CE142" s="758"/>
      <x:c r="CF142" s="759"/>
      <x:c r="CG142" s="758"/>
      <x:c r="CH142" s="758"/>
      <x:c r="CI142" s="758"/>
      <x:c r="CJ142" s="758"/>
      <x:c r="CK142" s="758"/>
      <x:c r="CL142" s="758"/>
      <x:c r="CM142" s="758"/>
      <x:c r="CN142" s="758"/>
      <x:c r="CO142" s="758"/>
      <x:c r="CP142" s="759"/>
      <x:c r="CQ142" s="758"/>
      <x:c r="CR142" s="759"/>
      <x:c r="CS142" s="758"/>
      <x:c r="CT142" s="758">
        <x:v>1</x:v>
      </x:c>
      <x:c r="CU142" s="758"/>
      <x:c r="CV142" s="758"/>
      <x:c r="CW142" s="758"/>
      <x:c r="CX142" s="758"/>
      <x:c r="CY142" s="770" t="s">
        <x:v>2340</x:v>
      </x:c>
      <x:c r="CZ142" s="758"/>
      <x:c r="DA142" s="759"/>
      <x:c r="DB142" s="758"/>
      <x:c r="DC142" s="759"/>
      <x:c r="DD142" s="758"/>
      <x:c r="DE142" s="759"/>
      <x:c r="DF142" s="758"/>
      <x:c r="DG142" s="760"/>
    </x:row>
    <x:row r="143" spans="1:111" ht="30" customHeight="1">
      <x:c r="A143" s="770" t="s">
        <x:v>2333</x:v>
      </x:c>
      <x:c r="B143" s="297">
        <x:v>0</x:v>
      </x:c>
      <x:c r="C143" s="298">
        <x:v>0</x:v>
      </x:c>
      <x:c r="D143" s="299">
        <x:v>0</x:v>
      </x:c>
      <x:c r="E143" s="298">
        <x:v>0</x:v>
      </x:c>
      <x:c r="F143" s="299">
        <x:v>0</x:v>
      </x:c>
      <x:c r="G143" s="298">
        <x:v>0</x:v>
      </x:c>
      <x:c r="H143" s="758" t="s">
        <x:v>506</x:v>
      </x:c>
      <x:c r="I143" s="759" t="s">
        <x:v>506</x:v>
      </x:c>
      <x:c r="J143" s="758" t="s">
        <x:v>506</x:v>
      </x:c>
      <x:c r="K143" s="758" t="s">
        <x:v>506</x:v>
      </x:c>
      <x:c r="L143" s="759" t="s">
        <x:v>506</x:v>
      </x:c>
      <x:c r="M143" s="758" t="s">
        <x:v>506</x:v>
      </x:c>
      <x:c r="N143" s="758"/>
      <x:c r="O143" s="758"/>
      <x:c r="P143" s="758"/>
      <x:c r="Q143" s="758"/>
      <x:c r="R143" s="759"/>
      <x:c r="S143" s="758">
        <x:v>1</x:v>
      </x:c>
      <x:c r="T143" s="759">
        <x:v>9</x:v>
      </x:c>
      <x:c r="U143" s="758"/>
      <x:c r="V143" s="759"/>
      <x:c r="W143" s="758"/>
      <x:c r="X143" s="758">
        <x:v>2</x:v>
      </x:c>
      <x:c r="Y143" s="758"/>
      <x:c r="Z143" s="758"/>
      <x:c r="AA143" s="758"/>
      <x:c r="AB143" s="758"/>
      <x:c r="AC143" s="758"/>
      <x:c r="AD143" s="758"/>
      <x:c r="AE143" s="758"/>
      <x:c r="AF143" s="758"/>
      <x:c r="AG143" s="758"/>
      <x:c r="AH143" s="758"/>
      <x:c r="AI143" s="758"/>
      <x:c r="AJ143" s="758"/>
      <x:c r="AK143" s="758"/>
      <x:c r="AL143" s="770" t="s">
        <x:v>2333</x:v>
      </x:c>
      <x:c r="AM143" s="758"/>
      <x:c r="AN143" s="759"/>
      <x:c r="AO143" s="758"/>
      <x:c r="AP143" s="758"/>
      <x:c r="AQ143" s="758"/>
      <x:c r="AR143" s="759"/>
      <x:c r="AS143" s="758"/>
      <x:c r="AT143" s="759"/>
      <x:c r="AU143" s="758"/>
      <x:c r="AV143" s="758"/>
      <x:c r="AW143" s="758"/>
      <x:c r="AX143" s="758"/>
      <x:c r="AY143" s="758"/>
      <x:c r="AZ143" s="758"/>
      <x:c r="BA143" s="759"/>
      <x:c r="BB143" s="758"/>
      <x:c r="BC143" s="758"/>
      <x:c r="BD143" s="758"/>
      <x:c r="BE143" s="769">
        <x:v>1</x:v>
      </x:c>
      <x:c r="BF143" s="768">
        <x:v>3</x:v>
      </x:c>
      <x:c r="BG143" s="758"/>
      <x:c r="BH143" s="758"/>
      <x:c r="BI143" s="758"/>
      <x:c r="BJ143" s="759"/>
      <x:c r="BK143" s="758"/>
      <x:c r="BL143" s="759"/>
      <x:c r="BM143" s="758"/>
      <x:c r="BN143" s="759"/>
      <x:c r="BO143" s="758"/>
      <x:c r="BP143" s="759"/>
      <x:c r="BQ143" s="758"/>
      <x:c r="BR143" s="758"/>
      <x:c r="BS143" s="758"/>
      <x:c r="BT143" s="758"/>
      <x:c r="BU143" s="758"/>
      <x:c r="BV143" s="770" t="s">
        <x:v>2333</x:v>
      </x:c>
      <x:c r="BW143" s="758"/>
      <x:c r="BX143" s="758"/>
      <x:c r="BY143" s="759"/>
      <x:c r="BZ143" s="758"/>
      <x:c r="CA143" s="759"/>
      <x:c r="CB143" s="758"/>
      <x:c r="CC143" s="759"/>
      <x:c r="CD143" s="758"/>
      <x:c r="CE143" s="758"/>
      <x:c r="CF143" s="759"/>
      <x:c r="CG143" s="758"/>
      <x:c r="CH143" s="758"/>
      <x:c r="CI143" s="758"/>
      <x:c r="CJ143" s="758"/>
      <x:c r="CK143" s="758"/>
      <x:c r="CL143" s="758"/>
      <x:c r="CM143" s="758"/>
      <x:c r="CN143" s="758"/>
      <x:c r="CO143" s="758"/>
      <x:c r="CP143" s="759"/>
      <x:c r="CQ143" s="758"/>
      <x:c r="CR143" s="759"/>
      <x:c r="CS143" s="758"/>
      <x:c r="CT143" s="758">
        <x:v>1</x:v>
      </x:c>
      <x:c r="CU143" s="758"/>
      <x:c r="CV143" s="758"/>
      <x:c r="CW143" s="758"/>
      <x:c r="CX143" s="758"/>
      <x:c r="CY143" s="770" t="s">
        <x:v>2333</x:v>
      </x:c>
      <x:c r="CZ143" s="758"/>
      <x:c r="DA143" s="759"/>
      <x:c r="DB143" s="758"/>
      <x:c r="DC143" s="759"/>
      <x:c r="DD143" s="758"/>
      <x:c r="DE143" s="759"/>
      <x:c r="DF143" s="758"/>
      <x:c r="DG143" s="760"/>
    </x:row>
    <x:row r="144" spans="1:111" ht="30" customHeight="1">
      <x:c r="A144" s="770" t="s">
        <x:v>2328</x:v>
      </x:c>
      <x:c r="B144" s="297">
        <x:v>0</x:v>
      </x:c>
      <x:c r="C144" s="298">
        <x:v>0</x:v>
      </x:c>
      <x:c r="D144" s="299">
        <x:v>0</x:v>
      </x:c>
      <x:c r="E144" s="298">
        <x:v>0</x:v>
      </x:c>
      <x:c r="F144" s="299">
        <x:v>0</x:v>
      </x:c>
      <x:c r="G144" s="298">
        <x:v>0</x:v>
      </x:c>
      <x:c r="H144" s="758" t="s">
        <x:v>506</x:v>
      </x:c>
      <x:c r="I144" s="759" t="s">
        <x:v>506</x:v>
      </x:c>
      <x:c r="J144" s="758" t="s">
        <x:v>506</x:v>
      </x:c>
      <x:c r="K144" s="758" t="s">
        <x:v>506</x:v>
      </x:c>
      <x:c r="L144" s="759" t="s">
        <x:v>506</x:v>
      </x:c>
      <x:c r="M144" s="758" t="s">
        <x:v>506</x:v>
      </x:c>
      <x:c r="N144" s="758"/>
      <x:c r="O144" s="758"/>
      <x:c r="P144" s="758"/>
      <x:c r="Q144" s="758"/>
      <x:c r="R144" s="759"/>
      <x:c r="S144" s="758">
        <x:v>0</x:v>
      </x:c>
      <x:c r="T144" s="759"/>
      <x:c r="U144" s="758"/>
      <x:c r="V144" s="759"/>
      <x:c r="W144" s="758"/>
      <x:c r="X144" s="758">
        <x:v>2</x:v>
      </x:c>
      <x:c r="Y144" s="758"/>
      <x:c r="Z144" s="758"/>
      <x:c r="AA144" s="758"/>
      <x:c r="AB144" s="758"/>
      <x:c r="AC144" s="758"/>
      <x:c r="AD144" s="758"/>
      <x:c r="AE144" s="758"/>
      <x:c r="AF144" s="758"/>
      <x:c r="AG144" s="758"/>
      <x:c r="AH144" s="758"/>
      <x:c r="AI144" s="758"/>
      <x:c r="AJ144" s="758"/>
      <x:c r="AK144" s="758"/>
      <x:c r="AL144" s="770" t="s">
        <x:v>2328</x:v>
      </x:c>
      <x:c r="AM144" s="758"/>
      <x:c r="AN144" s="759"/>
      <x:c r="AO144" s="758"/>
      <x:c r="AP144" s="758"/>
      <x:c r="AQ144" s="758"/>
      <x:c r="AR144" s="759"/>
      <x:c r="AS144" s="758"/>
      <x:c r="AT144" s="759"/>
      <x:c r="AU144" s="758"/>
      <x:c r="AV144" s="758"/>
      <x:c r="AW144" s="758"/>
      <x:c r="AX144" s="758"/>
      <x:c r="AY144" s="758"/>
      <x:c r="AZ144" s="758"/>
      <x:c r="BA144" s="759"/>
      <x:c r="BB144" s="758"/>
      <x:c r="BC144" s="758"/>
      <x:c r="BD144" s="758"/>
      <x:c r="BE144" s="769">
        <x:v>0</x:v>
      </x:c>
      <x:c r="BF144" s="768">
        <x:v>0</x:v>
      </x:c>
      <x:c r="BG144" s="758"/>
      <x:c r="BH144" s="758"/>
      <x:c r="BI144" s="758"/>
      <x:c r="BJ144" s="759"/>
      <x:c r="BK144" s="758"/>
      <x:c r="BL144" s="759"/>
      <x:c r="BM144" s="758"/>
      <x:c r="BN144" s="759"/>
      <x:c r="BO144" s="758"/>
      <x:c r="BP144" s="759"/>
      <x:c r="BQ144" s="758"/>
      <x:c r="BR144" s="758"/>
      <x:c r="BS144" s="758"/>
      <x:c r="BT144" s="758"/>
      <x:c r="BU144" s="758"/>
      <x:c r="BV144" s="770" t="s">
        <x:v>2328</x:v>
      </x:c>
      <x:c r="BW144" s="758"/>
      <x:c r="BX144" s="758"/>
      <x:c r="BY144" s="759"/>
      <x:c r="BZ144" s="758"/>
      <x:c r="CA144" s="759"/>
      <x:c r="CB144" s="758"/>
      <x:c r="CC144" s="759"/>
      <x:c r="CD144" s="758"/>
      <x:c r="CE144" s="758"/>
      <x:c r="CF144" s="759"/>
      <x:c r="CG144" s="758"/>
      <x:c r="CH144" s="758"/>
      <x:c r="CI144" s="758"/>
      <x:c r="CJ144" s="758"/>
      <x:c r="CK144" s="758"/>
      <x:c r="CL144" s="758"/>
      <x:c r="CM144" s="758"/>
      <x:c r="CN144" s="758"/>
      <x:c r="CO144" s="758"/>
      <x:c r="CP144" s="759"/>
      <x:c r="CQ144" s="758"/>
      <x:c r="CR144" s="759"/>
      <x:c r="CS144" s="758"/>
      <x:c r="CT144" s="758">
        <x:v>1</x:v>
      </x:c>
      <x:c r="CU144" s="758"/>
      <x:c r="CV144" s="758"/>
      <x:c r="CW144" s="758"/>
      <x:c r="CX144" s="758"/>
      <x:c r="CY144" s="770" t="s">
        <x:v>2328</x:v>
      </x:c>
      <x:c r="CZ144" s="758"/>
      <x:c r="DA144" s="759"/>
      <x:c r="DB144" s="758"/>
      <x:c r="DC144" s="759"/>
      <x:c r="DD144" s="758"/>
      <x:c r="DE144" s="759"/>
      <x:c r="DF144" s="758"/>
      <x:c r="DG144" s="760"/>
    </x:row>
    <x:row r="145" spans="1:111" s="7" customFormat="1" ht="30" customHeight="1">
      <x:c r="A145" s="770" t="s">
        <x:v>2358</x:v>
      </x:c>
      <x:c r="B145" s="297">
        <x:v>0</x:v>
      </x:c>
      <x:c r="C145" s="298">
        <x:v>0</x:v>
      </x:c>
      <x:c r="D145" s="299">
        <x:v>0</x:v>
      </x:c>
      <x:c r="E145" s="298">
        <x:v>0</x:v>
      </x:c>
      <x:c r="F145" s="299">
        <x:v>0</x:v>
      </x:c>
      <x:c r="G145" s="298">
        <x:v>0</x:v>
      </x:c>
      <x:c r="H145" s="758" t="s">
        <x:v>506</x:v>
      </x:c>
      <x:c r="I145" s="759" t="s">
        <x:v>506</x:v>
      </x:c>
      <x:c r="J145" s="758" t="s">
        <x:v>506</x:v>
      </x:c>
      <x:c r="K145" s="758" t="s">
        <x:v>506</x:v>
      </x:c>
      <x:c r="L145" s="759" t="s">
        <x:v>506</x:v>
      </x:c>
      <x:c r="M145" s="758" t="s">
        <x:v>506</x:v>
      </x:c>
      <x:c r="N145" s="758"/>
      <x:c r="O145" s="758"/>
      <x:c r="P145" s="758"/>
      <x:c r="Q145" s="758"/>
      <x:c r="R145" s="759"/>
      <x:c r="S145" s="758">
        <x:v>0</x:v>
      </x:c>
      <x:c r="T145" s="759"/>
      <x:c r="U145" s="758"/>
      <x:c r="V145" s="759"/>
      <x:c r="W145" s="758"/>
      <x:c r="X145" s="758">
        <x:v>5</x:v>
      </x:c>
      <x:c r="Y145" s="758"/>
      <x:c r="Z145" s="758"/>
      <x:c r="AA145" s="758"/>
      <x:c r="AB145" s="758"/>
      <x:c r="AC145" s="758"/>
      <x:c r="AD145" s="758"/>
      <x:c r="AE145" s="758"/>
      <x:c r="AF145" s="758"/>
      <x:c r="AG145" s="758"/>
      <x:c r="AH145" s="758"/>
      <x:c r="AI145" s="758"/>
      <x:c r="AJ145" s="758"/>
      <x:c r="AK145" s="758"/>
      <x:c r="AL145" s="770" t="s">
        <x:v>2358</x:v>
      </x:c>
      <x:c r="AM145" s="758"/>
      <x:c r="AN145" s="759"/>
      <x:c r="AO145" s="758"/>
      <x:c r="AP145" s="758"/>
      <x:c r="AQ145" s="758"/>
      <x:c r="AR145" s="759"/>
      <x:c r="AS145" s="758"/>
      <x:c r="AT145" s="759"/>
      <x:c r="AU145" s="758"/>
      <x:c r="AV145" s="758"/>
      <x:c r="AW145" s="758"/>
      <x:c r="AX145" s="758"/>
      <x:c r="AY145" s="758"/>
      <x:c r="AZ145" s="758"/>
      <x:c r="BA145" s="759"/>
      <x:c r="BB145" s="758"/>
      <x:c r="BC145" s="758"/>
      <x:c r="BD145" s="758"/>
      <x:c r="BE145" s="767">
        <x:v>0</x:v>
      </x:c>
      <x:c r="BF145" s="768">
        <x:v>0</x:v>
      </x:c>
      <x:c r="BG145" s="758"/>
      <x:c r="BH145" s="758"/>
      <x:c r="BI145" s="758"/>
      <x:c r="BJ145" s="759"/>
      <x:c r="BK145" s="758"/>
      <x:c r="BL145" s="759"/>
      <x:c r="BM145" s="758"/>
      <x:c r="BN145" s="759"/>
      <x:c r="BO145" s="758"/>
      <x:c r="BP145" s="759"/>
      <x:c r="BQ145" s="758"/>
      <x:c r="BR145" s="758"/>
      <x:c r="BS145" s="758"/>
      <x:c r="BT145" s="758"/>
      <x:c r="BU145" s="758"/>
      <x:c r="BV145" s="770" t="s">
        <x:v>2358</x:v>
      </x:c>
      <x:c r="BW145" s="758"/>
      <x:c r="BX145" s="758"/>
      <x:c r="BY145" s="759"/>
      <x:c r="BZ145" s="758"/>
      <x:c r="CA145" s="759"/>
      <x:c r="CB145" s="758"/>
      <x:c r="CC145" s="759"/>
      <x:c r="CD145" s="758"/>
      <x:c r="CE145" s="758"/>
      <x:c r="CF145" s="759"/>
      <x:c r="CG145" s="758"/>
      <x:c r="CH145" s="758"/>
      <x:c r="CI145" s="758"/>
      <x:c r="CJ145" s="758"/>
      <x:c r="CK145" s="758"/>
      <x:c r="CL145" s="758"/>
      <x:c r="CM145" s="758"/>
      <x:c r="CN145" s="758"/>
      <x:c r="CO145" s="758"/>
      <x:c r="CP145" s="759"/>
      <x:c r="CQ145" s="758"/>
      <x:c r="CR145" s="759"/>
      <x:c r="CS145" s="758"/>
      <x:c r="CT145" s="758">
        <x:v>1</x:v>
      </x:c>
      <x:c r="CU145" s="758"/>
      <x:c r="CV145" s="758"/>
      <x:c r="CW145" s="758"/>
      <x:c r="CX145" s="758"/>
      <x:c r="CY145" s="770" t="s">
        <x:v>2358</x:v>
      </x:c>
      <x:c r="CZ145" s="758"/>
      <x:c r="DA145" s="759"/>
      <x:c r="DB145" s="758"/>
      <x:c r="DC145" s="759"/>
      <x:c r="DD145" s="758"/>
      <x:c r="DE145" s="759"/>
      <x:c r="DF145" s="758"/>
      <x:c r="DG145" s="760"/>
    </x:row>
    <x:row r="146" spans="1:111" s="7" customFormat="1" ht="30" customHeight="1">
      <x:c r="A146" s="770" t="s">
        <x:v>2344</x:v>
      </x:c>
      <x:c r="B146" s="297">
        <x:v>0</x:v>
      </x:c>
      <x:c r="C146" s="298">
        <x:v>0</x:v>
      </x:c>
      <x:c r="D146" s="299">
        <x:v>0</x:v>
      </x:c>
      <x:c r="E146" s="298">
        <x:v>0</x:v>
      </x:c>
      <x:c r="F146" s="299">
        <x:v>0</x:v>
      </x:c>
      <x:c r="G146" s="298">
        <x:v>0</x:v>
      </x:c>
      <x:c r="H146" s="758" t="s">
        <x:v>506</x:v>
      </x:c>
      <x:c r="I146" s="759" t="s">
        <x:v>506</x:v>
      </x:c>
      <x:c r="J146" s="758" t="s">
        <x:v>506</x:v>
      </x:c>
      <x:c r="K146" s="758" t="s">
        <x:v>506</x:v>
      </x:c>
      <x:c r="L146" s="759" t="s">
        <x:v>506</x:v>
      </x:c>
      <x:c r="M146" s="758" t="s">
        <x:v>506</x:v>
      </x:c>
      <x:c r="N146" s="758"/>
      <x:c r="O146" s="758"/>
      <x:c r="P146" s="758"/>
      <x:c r="Q146" s="758"/>
      <x:c r="R146" s="759"/>
      <x:c r="S146" s="758">
        <x:v>0</x:v>
      </x:c>
      <x:c r="T146" s="759"/>
      <x:c r="U146" s="758"/>
      <x:c r="V146" s="759"/>
      <x:c r="W146" s="758"/>
      <x:c r="X146" s="758">
        <x:v>5</x:v>
      </x:c>
      <x:c r="Y146" s="758"/>
      <x:c r="Z146" s="758"/>
      <x:c r="AA146" s="758"/>
      <x:c r="AB146" s="758"/>
      <x:c r="AC146" s="758"/>
      <x:c r="AD146" s="758"/>
      <x:c r="AE146" s="758"/>
      <x:c r="AF146" s="758"/>
      <x:c r="AG146" s="758"/>
      <x:c r="AH146" s="758"/>
      <x:c r="AI146" s="758"/>
      <x:c r="AJ146" s="758"/>
      <x:c r="AK146" s="758"/>
      <x:c r="AL146" s="770" t="s">
        <x:v>2344</x:v>
      </x:c>
      <x:c r="AM146" s="758"/>
      <x:c r="AN146" s="759"/>
      <x:c r="AO146" s="758"/>
      <x:c r="AP146" s="758"/>
      <x:c r="AQ146" s="758"/>
      <x:c r="AR146" s="759"/>
      <x:c r="AS146" s="758"/>
      <x:c r="AT146" s="759"/>
      <x:c r="AU146" s="758"/>
      <x:c r="AV146" s="758"/>
      <x:c r="AW146" s="758"/>
      <x:c r="AX146" s="758"/>
      <x:c r="AY146" s="758"/>
      <x:c r="AZ146" s="758"/>
      <x:c r="BA146" s="759"/>
      <x:c r="BB146" s="758"/>
      <x:c r="BC146" s="758"/>
      <x:c r="BD146" s="758"/>
      <x:c r="BE146" s="767">
        <x:v>0</x:v>
      </x:c>
      <x:c r="BF146" s="768">
        <x:v>0</x:v>
      </x:c>
      <x:c r="BG146" s="758"/>
      <x:c r="BH146" s="758"/>
      <x:c r="BI146" s="758"/>
      <x:c r="BJ146" s="759"/>
      <x:c r="BK146" s="758"/>
      <x:c r="BL146" s="759"/>
      <x:c r="BM146" s="758"/>
      <x:c r="BN146" s="759"/>
      <x:c r="BO146" s="758"/>
      <x:c r="BP146" s="759"/>
      <x:c r="BQ146" s="758"/>
      <x:c r="BR146" s="758"/>
      <x:c r="BS146" s="758"/>
      <x:c r="BT146" s="758"/>
      <x:c r="BU146" s="758"/>
      <x:c r="BV146" s="770" t="s">
        <x:v>2344</x:v>
      </x:c>
      <x:c r="BW146" s="758"/>
      <x:c r="BX146" s="758"/>
      <x:c r="BY146" s="759"/>
      <x:c r="BZ146" s="758"/>
      <x:c r="CA146" s="759"/>
      <x:c r="CB146" s="758"/>
      <x:c r="CC146" s="759"/>
      <x:c r="CD146" s="758"/>
      <x:c r="CE146" s="758"/>
      <x:c r="CF146" s="759"/>
      <x:c r="CG146" s="758"/>
      <x:c r="CH146" s="758"/>
      <x:c r="CI146" s="758"/>
      <x:c r="CJ146" s="758"/>
      <x:c r="CK146" s="758"/>
      <x:c r="CL146" s="758"/>
      <x:c r="CM146" s="758"/>
      <x:c r="CN146" s="758"/>
      <x:c r="CO146" s="758"/>
      <x:c r="CP146" s="759"/>
      <x:c r="CQ146" s="758"/>
      <x:c r="CR146" s="759"/>
      <x:c r="CS146" s="758"/>
      <x:c r="CT146" s="758">
        <x:v>1</x:v>
      </x:c>
      <x:c r="CU146" s="758"/>
      <x:c r="CV146" s="758"/>
      <x:c r="CW146" s="758"/>
      <x:c r="CX146" s="758"/>
      <x:c r="CY146" s="770" t="s">
        <x:v>2344</x:v>
      </x:c>
      <x:c r="CZ146" s="758"/>
      <x:c r="DA146" s="759"/>
      <x:c r="DB146" s="758"/>
      <x:c r="DC146" s="759"/>
      <x:c r="DD146" s="758"/>
      <x:c r="DE146" s="759"/>
      <x:c r="DF146" s="758"/>
      <x:c r="DG146" s="760"/>
    </x:row>
    <x:row r="147" spans="1:111" s="7" customFormat="1" ht="30" customHeight="1">
      <x:c r="A147" s="770" t="s">
        <x:v>2962</x:v>
      </x:c>
      <x:c r="B147" s="297">
        <x:v>0</x:v>
      </x:c>
      <x:c r="C147" s="298">
        <x:v>0</x:v>
      </x:c>
      <x:c r="D147" s="299">
        <x:v>0</x:v>
      </x:c>
      <x:c r="E147" s="298">
        <x:v>0</x:v>
      </x:c>
      <x:c r="F147" s="299">
        <x:v>0</x:v>
      </x:c>
      <x:c r="G147" s="298">
        <x:v>0</x:v>
      </x:c>
      <x:c r="H147" s="758" t="s">
        <x:v>506</x:v>
      </x:c>
      <x:c r="I147" s="759" t="s">
        <x:v>506</x:v>
      </x:c>
      <x:c r="J147" s="758" t="s">
        <x:v>506</x:v>
      </x:c>
      <x:c r="K147" s="758" t="s">
        <x:v>506</x:v>
      </x:c>
      <x:c r="L147" s="759" t="s">
        <x:v>506</x:v>
      </x:c>
      <x:c r="M147" s="758" t="s">
        <x:v>506</x:v>
      </x:c>
      <x:c r="N147" s="758"/>
      <x:c r="O147" s="758"/>
      <x:c r="P147" s="758"/>
      <x:c r="Q147" s="758"/>
      <x:c r="R147" s="759"/>
      <x:c r="S147" s="758">
        <x:v>0</x:v>
      </x:c>
      <x:c r="T147" s="759"/>
      <x:c r="U147" s="758"/>
      <x:c r="V147" s="759"/>
      <x:c r="W147" s="758"/>
      <x:c r="X147" s="758">
        <x:v>9</x:v>
      </x:c>
      <x:c r="Y147" s="758"/>
      <x:c r="Z147" s="758"/>
      <x:c r="AA147" s="758"/>
      <x:c r="AB147" s="758"/>
      <x:c r="AC147" s="758"/>
      <x:c r="AD147" s="758"/>
      <x:c r="AE147" s="758"/>
      <x:c r="AF147" s="758"/>
      <x:c r="AG147" s="758"/>
      <x:c r="AH147" s="758"/>
      <x:c r="AI147" s="758"/>
      <x:c r="AJ147" s="758"/>
      <x:c r="AK147" s="758"/>
      <x:c r="AL147" s="770" t="s">
        <x:v>2962</x:v>
      </x:c>
      <x:c r="AM147" s="758"/>
      <x:c r="AN147" s="759"/>
      <x:c r="AO147" s="758"/>
      <x:c r="AP147" s="758"/>
      <x:c r="AQ147" s="758"/>
      <x:c r="AR147" s="759"/>
      <x:c r="AS147" s="758"/>
      <x:c r="AT147" s="759"/>
      <x:c r="AU147" s="758"/>
      <x:c r="AV147" s="758"/>
      <x:c r="AW147" s="758"/>
      <x:c r="AX147" s="758"/>
      <x:c r="AY147" s="758"/>
      <x:c r="AZ147" s="758"/>
      <x:c r="BA147" s="759"/>
      <x:c r="BB147" s="758"/>
      <x:c r="BC147" s="758"/>
      <x:c r="BD147" s="758"/>
      <x:c r="BE147" s="767">
        <x:v>0</x:v>
      </x:c>
      <x:c r="BF147" s="768">
        <x:v>0</x:v>
      </x:c>
      <x:c r="BG147" s="758"/>
      <x:c r="BH147" s="758"/>
      <x:c r="BI147" s="758"/>
      <x:c r="BJ147" s="759"/>
      <x:c r="BK147" s="758"/>
      <x:c r="BL147" s="759"/>
      <x:c r="BM147" s="758"/>
      <x:c r="BN147" s="759"/>
      <x:c r="BO147" s="758"/>
      <x:c r="BP147" s="759"/>
      <x:c r="BQ147" s="758"/>
      <x:c r="BR147" s="758"/>
      <x:c r="BS147" s="758"/>
      <x:c r="BT147" s="758"/>
      <x:c r="BU147" s="758"/>
      <x:c r="BV147" s="770" t="s">
        <x:v>2962</x:v>
      </x:c>
      <x:c r="BW147" s="758"/>
      <x:c r="BX147" s="758"/>
      <x:c r="BY147" s="759"/>
      <x:c r="BZ147" s="758"/>
      <x:c r="CA147" s="759"/>
      <x:c r="CB147" s="758"/>
      <x:c r="CC147" s="759"/>
      <x:c r="CD147" s="758"/>
      <x:c r="CE147" s="758"/>
      <x:c r="CF147" s="759"/>
      <x:c r="CG147" s="758"/>
      <x:c r="CH147" s="758"/>
      <x:c r="CI147" s="758"/>
      <x:c r="CJ147" s="758"/>
      <x:c r="CK147" s="758"/>
      <x:c r="CL147" s="758"/>
      <x:c r="CM147" s="758"/>
      <x:c r="CN147" s="758"/>
      <x:c r="CO147" s="758"/>
      <x:c r="CP147" s="759"/>
      <x:c r="CQ147" s="758">
        <x:v>1</x:v>
      </x:c>
      <x:c r="CR147" s="759">
        <x:v>70</x:v>
      </x:c>
      <x:c r="CS147" s="758"/>
      <x:c r="CT147" s="758">
        <x:v>1</x:v>
      </x:c>
      <x:c r="CU147" s="758"/>
      <x:c r="CV147" s="758"/>
      <x:c r="CW147" s="758"/>
      <x:c r="CX147" s="758"/>
      <x:c r="CY147" s="770" t="s">
        <x:v>2962</x:v>
      </x:c>
      <x:c r="CZ147" s="758"/>
      <x:c r="DA147" s="759"/>
      <x:c r="DB147" s="758"/>
      <x:c r="DC147" s="759"/>
      <x:c r="DD147" s="758"/>
      <x:c r="DE147" s="759"/>
      <x:c r="DF147" s="758"/>
      <x:c r="DG147" s="760"/>
    </x:row>
    <x:row r="148" spans="1:111" ht="30" customHeight="1">
      <x:c r="A148" s="770" t="s">
        <x:v>2321</x:v>
      </x:c>
      <x:c r="B148" s="297">
        <x:v>0</x:v>
      </x:c>
      <x:c r="C148" s="298">
        <x:v>0</x:v>
      </x:c>
      <x:c r="D148" s="299">
        <x:v>0</x:v>
      </x:c>
      <x:c r="E148" s="298">
        <x:v>0</x:v>
      </x:c>
      <x:c r="F148" s="299">
        <x:v>0</x:v>
      </x:c>
      <x:c r="G148" s="298">
        <x:v>0</x:v>
      </x:c>
      <x:c r="H148" s="758" t="s">
        <x:v>506</x:v>
      </x:c>
      <x:c r="I148" s="759" t="s">
        <x:v>506</x:v>
      </x:c>
      <x:c r="J148" s="758" t="s">
        <x:v>506</x:v>
      </x:c>
      <x:c r="K148" s="758" t="s">
        <x:v>506</x:v>
      </x:c>
      <x:c r="L148" s="759" t="s">
        <x:v>506</x:v>
      </x:c>
      <x:c r="M148" s="758" t="s">
        <x:v>506</x:v>
      </x:c>
      <x:c r="N148" s="758"/>
      <x:c r="O148" s="758"/>
      <x:c r="P148" s="758"/>
      <x:c r="Q148" s="758"/>
      <x:c r="R148" s="759"/>
      <x:c r="S148" s="758">
        <x:v>0</x:v>
      </x:c>
      <x:c r="T148" s="759"/>
      <x:c r="U148" s="758"/>
      <x:c r="V148" s="759"/>
      <x:c r="W148" s="758"/>
      <x:c r="X148" s="758">
        <x:v>3</x:v>
      </x:c>
      <x:c r="Y148" s="758"/>
      <x:c r="Z148" s="758"/>
      <x:c r="AA148" s="758"/>
      <x:c r="AB148" s="758"/>
      <x:c r="AC148" s="758"/>
      <x:c r="AD148" s="758"/>
      <x:c r="AE148" s="758"/>
      <x:c r="AF148" s="758"/>
      <x:c r="AG148" s="758"/>
      <x:c r="AH148" s="758"/>
      <x:c r="AI148" s="758"/>
      <x:c r="AJ148" s="758"/>
      <x:c r="AK148" s="758"/>
      <x:c r="AL148" s="770" t="s">
        <x:v>2321</x:v>
      </x:c>
      <x:c r="AM148" s="758"/>
      <x:c r="AN148" s="759"/>
      <x:c r="AO148" s="758"/>
      <x:c r="AP148" s="758"/>
      <x:c r="AQ148" s="758"/>
      <x:c r="AR148" s="759"/>
      <x:c r="AS148" s="758"/>
      <x:c r="AT148" s="759"/>
      <x:c r="AU148" s="758"/>
      <x:c r="AV148" s="758"/>
      <x:c r="AW148" s="758"/>
      <x:c r="AX148" s="758"/>
      <x:c r="AY148" s="758"/>
      <x:c r="AZ148" s="758"/>
      <x:c r="BA148" s="759"/>
      <x:c r="BB148" s="758"/>
      <x:c r="BC148" s="758"/>
      <x:c r="BD148" s="758"/>
      <x:c r="BE148" s="769">
        <x:v>1</x:v>
      </x:c>
      <x:c r="BF148" s="768">
        <x:v>1</x:v>
      </x:c>
      <x:c r="BG148" s="758"/>
      <x:c r="BH148" s="758"/>
      <x:c r="BI148" s="758"/>
      <x:c r="BJ148" s="759"/>
      <x:c r="BK148" s="758"/>
      <x:c r="BL148" s="759"/>
      <x:c r="BM148" s="758"/>
      <x:c r="BN148" s="759"/>
      <x:c r="BO148" s="758"/>
      <x:c r="BP148" s="759"/>
      <x:c r="BQ148" s="758"/>
      <x:c r="BR148" s="758"/>
      <x:c r="BS148" s="758"/>
      <x:c r="BT148" s="758"/>
      <x:c r="BU148" s="758"/>
      <x:c r="BV148" s="770" t="s">
        <x:v>2321</x:v>
      </x:c>
      <x:c r="BW148" s="758"/>
      <x:c r="BX148" s="758"/>
      <x:c r="BY148" s="759"/>
      <x:c r="BZ148" s="758"/>
      <x:c r="CA148" s="759"/>
      <x:c r="CB148" s="758"/>
      <x:c r="CC148" s="759"/>
      <x:c r="CD148" s="758"/>
      <x:c r="CE148" s="758"/>
      <x:c r="CF148" s="759"/>
      <x:c r="CG148" s="758"/>
      <x:c r="CH148" s="758"/>
      <x:c r="CI148" s="758"/>
      <x:c r="CJ148" s="758"/>
      <x:c r="CK148" s="758"/>
      <x:c r="CL148" s="758"/>
      <x:c r="CM148" s="758"/>
      <x:c r="CN148" s="758"/>
      <x:c r="CO148" s="758"/>
      <x:c r="CP148" s="759"/>
      <x:c r="CQ148" s="758"/>
      <x:c r="CR148" s="759"/>
      <x:c r="CS148" s="758"/>
      <x:c r="CT148" s="758">
        <x:v>1</x:v>
      </x:c>
      <x:c r="CU148" s="758"/>
      <x:c r="CV148" s="758"/>
      <x:c r="CW148" s="758"/>
      <x:c r="CX148" s="758"/>
      <x:c r="CY148" s="770" t="s">
        <x:v>2321</x:v>
      </x:c>
      <x:c r="CZ148" s="758"/>
      <x:c r="DA148" s="759"/>
      <x:c r="DB148" s="758"/>
      <x:c r="DC148" s="759"/>
      <x:c r="DD148" s="758"/>
      <x:c r="DE148" s="759"/>
      <x:c r="DF148" s="758"/>
      <x:c r="DG148" s="760"/>
    </x:row>
    <x:row r="149" spans="1:111" s="7" customFormat="1" ht="30" customHeight="1">
      <x:c r="A149" s="770" t="s">
        <x:v>2331</x:v>
      </x:c>
      <x:c r="B149" s="297">
        <x:v>0</x:v>
      </x:c>
      <x:c r="C149" s="298">
        <x:v>0</x:v>
      </x:c>
      <x:c r="D149" s="299">
        <x:v>0</x:v>
      </x:c>
      <x:c r="E149" s="298">
        <x:v>0</x:v>
      </x:c>
      <x:c r="F149" s="299">
        <x:v>0</x:v>
      </x:c>
      <x:c r="G149" s="298">
        <x:v>0</x:v>
      </x:c>
      <x:c r="H149" s="758" t="s">
        <x:v>506</x:v>
      </x:c>
      <x:c r="I149" s="759" t="s">
        <x:v>506</x:v>
      </x:c>
      <x:c r="J149" s="758" t="s">
        <x:v>506</x:v>
      </x:c>
      <x:c r="K149" s="758" t="s">
        <x:v>506</x:v>
      </x:c>
      <x:c r="L149" s="759" t="s">
        <x:v>506</x:v>
      </x:c>
      <x:c r="M149" s="758" t="s">
        <x:v>506</x:v>
      </x:c>
      <x:c r="N149" s="758"/>
      <x:c r="O149" s="758"/>
      <x:c r="P149" s="758"/>
      <x:c r="Q149" s="758"/>
      <x:c r="R149" s="759"/>
      <x:c r="S149" s="758">
        <x:v>0</x:v>
      </x:c>
      <x:c r="T149" s="759"/>
      <x:c r="U149" s="758"/>
      <x:c r="V149" s="759"/>
      <x:c r="W149" s="758"/>
      <x:c r="X149" s="758">
        <x:v>3</x:v>
      </x:c>
      <x:c r="Y149" s="758"/>
      <x:c r="Z149" s="758"/>
      <x:c r="AA149" s="758"/>
      <x:c r="AB149" s="758"/>
      <x:c r="AC149" s="758"/>
      <x:c r="AD149" s="758"/>
      <x:c r="AE149" s="758"/>
      <x:c r="AF149" s="758"/>
      <x:c r="AG149" s="758"/>
      <x:c r="AH149" s="758"/>
      <x:c r="AI149" s="758"/>
      <x:c r="AJ149" s="758"/>
      <x:c r="AK149" s="758"/>
      <x:c r="AL149" s="770" t="s">
        <x:v>2331</x:v>
      </x:c>
      <x:c r="AM149" s="758"/>
      <x:c r="AN149" s="759"/>
      <x:c r="AO149" s="758"/>
      <x:c r="AP149" s="758"/>
      <x:c r="AQ149" s="758"/>
      <x:c r="AR149" s="759"/>
      <x:c r="AS149" s="758"/>
      <x:c r="AT149" s="759"/>
      <x:c r="AU149" s="758"/>
      <x:c r="AV149" s="758"/>
      <x:c r="AW149" s="758"/>
      <x:c r="AX149" s="758"/>
      <x:c r="AY149" s="758"/>
      <x:c r="AZ149" s="758"/>
      <x:c r="BA149" s="759"/>
      <x:c r="BB149" s="758"/>
      <x:c r="BC149" s="758"/>
      <x:c r="BD149" s="758"/>
      <x:c r="BE149" s="767">
        <x:v>0</x:v>
      </x:c>
      <x:c r="BF149" s="768">
        <x:v>0</x:v>
      </x:c>
      <x:c r="BG149" s="758"/>
      <x:c r="BH149" s="758"/>
      <x:c r="BI149" s="758"/>
      <x:c r="BJ149" s="759"/>
      <x:c r="BK149" s="758"/>
      <x:c r="BL149" s="759"/>
      <x:c r="BM149" s="758"/>
      <x:c r="BN149" s="759"/>
      <x:c r="BO149" s="758"/>
      <x:c r="BP149" s="759"/>
      <x:c r="BQ149" s="758"/>
      <x:c r="BR149" s="758"/>
      <x:c r="BS149" s="758"/>
      <x:c r="BT149" s="758"/>
      <x:c r="BU149" s="758"/>
      <x:c r="BV149" s="770" t="s">
        <x:v>2331</x:v>
      </x:c>
      <x:c r="BW149" s="758"/>
      <x:c r="BX149" s="758"/>
      <x:c r="BY149" s="759"/>
      <x:c r="BZ149" s="758"/>
      <x:c r="CA149" s="759"/>
      <x:c r="CB149" s="758"/>
      <x:c r="CC149" s="759"/>
      <x:c r="CD149" s="758"/>
      <x:c r="CE149" s="758"/>
      <x:c r="CF149" s="759"/>
      <x:c r="CG149" s="758"/>
      <x:c r="CH149" s="758"/>
      <x:c r="CI149" s="758"/>
      <x:c r="CJ149" s="758"/>
      <x:c r="CK149" s="758"/>
      <x:c r="CL149" s="758"/>
      <x:c r="CM149" s="758"/>
      <x:c r="CN149" s="758"/>
      <x:c r="CO149" s="758"/>
      <x:c r="CP149" s="759"/>
      <x:c r="CQ149" s="758"/>
      <x:c r="CR149" s="759"/>
      <x:c r="CS149" s="758"/>
      <x:c r="CT149" s="758">
        <x:v>1</x:v>
      </x:c>
      <x:c r="CU149" s="758"/>
      <x:c r="CV149" s="758"/>
      <x:c r="CW149" s="758"/>
      <x:c r="CX149" s="758"/>
      <x:c r="CY149" s="770" t="s">
        <x:v>2331</x:v>
      </x:c>
      <x:c r="CZ149" s="758"/>
      <x:c r="DA149" s="759"/>
      <x:c r="DB149" s="758"/>
      <x:c r="DC149" s="759"/>
      <x:c r="DD149" s="758"/>
      <x:c r="DE149" s="759"/>
      <x:c r="DF149" s="758"/>
      <x:c r="DG149" s="760"/>
    </x:row>
    <x:row r="150" spans="1:111" s="7" customFormat="1" ht="30" customHeight="1">
      <x:c r="A150" s="770" t="s">
        <x:v>2325</x:v>
      </x:c>
      <x:c r="B150" s="297">
        <x:v>0</x:v>
      </x:c>
      <x:c r="C150" s="298">
        <x:v>0</x:v>
      </x:c>
      <x:c r="D150" s="299">
        <x:v>0</x:v>
      </x:c>
      <x:c r="E150" s="298">
        <x:v>0</x:v>
      </x:c>
      <x:c r="F150" s="299">
        <x:v>0</x:v>
      </x:c>
      <x:c r="G150" s="298">
        <x:v>0</x:v>
      </x:c>
      <x:c r="H150" s="758" t="s">
        <x:v>506</x:v>
      </x:c>
      <x:c r="I150" s="759" t="s">
        <x:v>506</x:v>
      </x:c>
      <x:c r="J150" s="758" t="s">
        <x:v>506</x:v>
      </x:c>
      <x:c r="K150" s="758" t="s">
        <x:v>506</x:v>
      </x:c>
      <x:c r="L150" s="759" t="s">
        <x:v>506</x:v>
      </x:c>
      <x:c r="M150" s="758" t="s">
        <x:v>506</x:v>
      </x:c>
      <x:c r="N150" s="758"/>
      <x:c r="O150" s="758"/>
      <x:c r="P150" s="758"/>
      <x:c r="Q150" s="758"/>
      <x:c r="R150" s="759"/>
      <x:c r="S150" s="758">
        <x:v>0</x:v>
      </x:c>
      <x:c r="T150" s="759"/>
      <x:c r="U150" s="758"/>
      <x:c r="V150" s="759"/>
      <x:c r="W150" s="758"/>
      <x:c r="X150" s="758">
        <x:v>4</x:v>
      </x:c>
      <x:c r="Y150" s="758"/>
      <x:c r="Z150" s="758"/>
      <x:c r="AA150" s="758"/>
      <x:c r="AB150" s="758"/>
      <x:c r="AC150" s="758"/>
      <x:c r="AD150" s="758"/>
      <x:c r="AE150" s="758"/>
      <x:c r="AF150" s="758"/>
      <x:c r="AG150" s="758"/>
      <x:c r="AH150" s="758"/>
      <x:c r="AI150" s="758"/>
      <x:c r="AJ150" s="758"/>
      <x:c r="AK150" s="758"/>
      <x:c r="AL150" s="770" t="s">
        <x:v>2325</x:v>
      </x:c>
      <x:c r="AM150" s="758"/>
      <x:c r="AN150" s="759"/>
      <x:c r="AO150" s="758"/>
      <x:c r="AP150" s="758"/>
      <x:c r="AQ150" s="758"/>
      <x:c r="AR150" s="759"/>
      <x:c r="AS150" s="758"/>
      <x:c r="AT150" s="759"/>
      <x:c r="AU150" s="758"/>
      <x:c r="AV150" s="758"/>
      <x:c r="AW150" s="758"/>
      <x:c r="AX150" s="758"/>
      <x:c r="AY150" s="758"/>
      <x:c r="AZ150" s="758"/>
      <x:c r="BA150" s="759"/>
      <x:c r="BB150" s="758"/>
      <x:c r="BC150" s="758"/>
      <x:c r="BD150" s="758"/>
      <x:c r="BE150" s="767">
        <x:v>1</x:v>
      </x:c>
      <x:c r="BF150" s="768">
        <x:v>2</x:v>
      </x:c>
      <x:c r="BG150" s="758"/>
      <x:c r="BH150" s="758"/>
      <x:c r="BI150" s="758"/>
      <x:c r="BJ150" s="759"/>
      <x:c r="BK150" s="758"/>
      <x:c r="BL150" s="759"/>
      <x:c r="BM150" s="758"/>
      <x:c r="BN150" s="759"/>
      <x:c r="BO150" s="758"/>
      <x:c r="BP150" s="759"/>
      <x:c r="BQ150" s="758"/>
      <x:c r="BR150" s="758"/>
      <x:c r="BS150" s="758"/>
      <x:c r="BT150" s="758"/>
      <x:c r="BU150" s="758"/>
      <x:c r="BV150" s="770" t="s">
        <x:v>2325</x:v>
      </x:c>
      <x:c r="BW150" s="758"/>
      <x:c r="BX150" s="758"/>
      <x:c r="BY150" s="759"/>
      <x:c r="BZ150" s="758"/>
      <x:c r="CA150" s="759"/>
      <x:c r="CB150" s="758"/>
      <x:c r="CC150" s="759"/>
      <x:c r="CD150" s="758"/>
      <x:c r="CE150" s="758"/>
      <x:c r="CF150" s="759"/>
      <x:c r="CG150" s="758"/>
      <x:c r="CH150" s="758"/>
      <x:c r="CI150" s="758"/>
      <x:c r="CJ150" s="758"/>
      <x:c r="CK150" s="758"/>
      <x:c r="CL150" s="758"/>
      <x:c r="CM150" s="758"/>
      <x:c r="CN150" s="758"/>
      <x:c r="CO150" s="758"/>
      <x:c r="CP150" s="759"/>
      <x:c r="CQ150" s="758"/>
      <x:c r="CR150" s="759"/>
      <x:c r="CS150" s="758"/>
      <x:c r="CT150" s="758">
        <x:v>1</x:v>
      </x:c>
      <x:c r="CU150" s="758"/>
      <x:c r="CV150" s="758"/>
      <x:c r="CW150" s="758"/>
      <x:c r="CX150" s="758"/>
      <x:c r="CY150" s="770" t="s">
        <x:v>2325</x:v>
      </x:c>
      <x:c r="CZ150" s="758"/>
      <x:c r="DA150" s="759"/>
      <x:c r="DB150" s="758"/>
      <x:c r="DC150" s="759"/>
      <x:c r="DD150" s="758"/>
      <x:c r="DE150" s="759"/>
      <x:c r="DF150" s="758"/>
      <x:c r="DG150" s="760"/>
    </x:row>
    <x:row r="151" spans="1:111" s="7" customFormat="1" ht="30" customHeight="1">
      <x:c r="A151" s="770" t="s">
        <x:v>2338</x:v>
      </x:c>
      <x:c r="B151" s="297">
        <x:v>0</x:v>
      </x:c>
      <x:c r="C151" s="298">
        <x:v>0</x:v>
      </x:c>
      <x:c r="D151" s="299">
        <x:v>0</x:v>
      </x:c>
      <x:c r="E151" s="298">
        <x:v>0</x:v>
      </x:c>
      <x:c r="F151" s="299">
        <x:v>0</x:v>
      </x:c>
      <x:c r="G151" s="298">
        <x:v>0</x:v>
      </x:c>
      <x:c r="H151" s="758" t="s">
        <x:v>506</x:v>
      </x:c>
      <x:c r="I151" s="759" t="s">
        <x:v>506</x:v>
      </x:c>
      <x:c r="J151" s="758" t="s">
        <x:v>506</x:v>
      </x:c>
      <x:c r="K151" s="758" t="s">
        <x:v>506</x:v>
      </x:c>
      <x:c r="L151" s="759" t="s">
        <x:v>506</x:v>
      </x:c>
      <x:c r="M151" s="758" t="s">
        <x:v>506</x:v>
      </x:c>
      <x:c r="N151" s="758"/>
      <x:c r="O151" s="758"/>
      <x:c r="P151" s="758"/>
      <x:c r="Q151" s="758"/>
      <x:c r="R151" s="759"/>
      <x:c r="S151" s="758">
        <x:v>0</x:v>
      </x:c>
      <x:c r="T151" s="759"/>
      <x:c r="U151" s="758"/>
      <x:c r="V151" s="759"/>
      <x:c r="W151" s="758"/>
      <x:c r="X151" s="758">
        <x:v>4</x:v>
      </x:c>
      <x:c r="Y151" s="758"/>
      <x:c r="Z151" s="758"/>
      <x:c r="AA151" s="758"/>
      <x:c r="AB151" s="758"/>
      <x:c r="AC151" s="758"/>
      <x:c r="AD151" s="758"/>
      <x:c r="AE151" s="758"/>
      <x:c r="AF151" s="758"/>
      <x:c r="AG151" s="758"/>
      <x:c r="AH151" s="758"/>
      <x:c r="AI151" s="758"/>
      <x:c r="AJ151" s="758"/>
      <x:c r="AK151" s="758"/>
      <x:c r="AL151" s="770" t="s">
        <x:v>2338</x:v>
      </x:c>
      <x:c r="AM151" s="758"/>
      <x:c r="AN151" s="759"/>
      <x:c r="AO151" s="758"/>
      <x:c r="AP151" s="758"/>
      <x:c r="AQ151" s="758"/>
      <x:c r="AR151" s="759"/>
      <x:c r="AS151" s="758"/>
      <x:c r="AT151" s="759"/>
      <x:c r="AU151" s="758"/>
      <x:c r="AV151" s="758"/>
      <x:c r="AW151" s="758"/>
      <x:c r="AX151" s="758"/>
      <x:c r="AY151" s="758"/>
      <x:c r="AZ151" s="758"/>
      <x:c r="BA151" s="759"/>
      <x:c r="BB151" s="758"/>
      <x:c r="BC151" s="758"/>
      <x:c r="BD151" s="758"/>
      <x:c r="BE151" s="767">
        <x:v>0</x:v>
      </x:c>
      <x:c r="BF151" s="768">
        <x:v>0</x:v>
      </x:c>
      <x:c r="BG151" s="758"/>
      <x:c r="BH151" s="758"/>
      <x:c r="BI151" s="758"/>
      <x:c r="BJ151" s="759"/>
      <x:c r="BK151" s="758"/>
      <x:c r="BL151" s="759"/>
      <x:c r="BM151" s="758"/>
      <x:c r="BN151" s="759"/>
      <x:c r="BO151" s="758"/>
      <x:c r="BP151" s="759"/>
      <x:c r="BQ151" s="758"/>
      <x:c r="BR151" s="758"/>
      <x:c r="BS151" s="758"/>
      <x:c r="BT151" s="758"/>
      <x:c r="BU151" s="758"/>
      <x:c r="BV151" s="770" t="s">
        <x:v>2338</x:v>
      </x:c>
      <x:c r="BW151" s="758"/>
      <x:c r="BX151" s="758"/>
      <x:c r="BY151" s="759"/>
      <x:c r="BZ151" s="758"/>
      <x:c r="CA151" s="759"/>
      <x:c r="CB151" s="758"/>
      <x:c r="CC151" s="759"/>
      <x:c r="CD151" s="758"/>
      <x:c r="CE151" s="758"/>
      <x:c r="CF151" s="759"/>
      <x:c r="CG151" s="758"/>
      <x:c r="CH151" s="758"/>
      <x:c r="CI151" s="758"/>
      <x:c r="CJ151" s="758"/>
      <x:c r="CK151" s="758"/>
      <x:c r="CL151" s="758"/>
      <x:c r="CM151" s="758"/>
      <x:c r="CN151" s="758"/>
      <x:c r="CO151" s="758"/>
      <x:c r="CP151" s="759"/>
      <x:c r="CQ151" s="758"/>
      <x:c r="CR151" s="759"/>
      <x:c r="CS151" s="758"/>
      <x:c r="CT151" s="758">
        <x:v>1</x:v>
      </x:c>
      <x:c r="CU151" s="758"/>
      <x:c r="CV151" s="758"/>
      <x:c r="CW151" s="758"/>
      <x:c r="CX151" s="758"/>
      <x:c r="CY151" s="770" t="s">
        <x:v>2338</x:v>
      </x:c>
      <x:c r="CZ151" s="758"/>
      <x:c r="DA151" s="759"/>
      <x:c r="DB151" s="758"/>
      <x:c r="DC151" s="759"/>
      <x:c r="DD151" s="758"/>
      <x:c r="DE151" s="759"/>
      <x:c r="DF151" s="758"/>
      <x:c r="DG151" s="760"/>
    </x:row>
    <x:row r="152" spans="1:111" s="7" customFormat="1" ht="30" customHeight="1">
      <x:c r="A152" s="770" t="s">
        <x:v>2931</x:v>
      </x:c>
      <x:c r="B152" s="297">
        <x:v>0</x:v>
      </x:c>
      <x:c r="C152" s="298">
        <x:v>0</x:v>
      </x:c>
      <x:c r="D152" s="299">
        <x:v>0</x:v>
      </x:c>
      <x:c r="E152" s="298">
        <x:v>0</x:v>
      </x:c>
      <x:c r="F152" s="299">
        <x:v>0</x:v>
      </x:c>
      <x:c r="G152" s="298">
        <x:v>0</x:v>
      </x:c>
      <x:c r="H152" s="758" t="s">
        <x:v>506</x:v>
      </x:c>
      <x:c r="I152" s="759" t="s">
        <x:v>506</x:v>
      </x:c>
      <x:c r="J152" s="758" t="s">
        <x:v>506</x:v>
      </x:c>
      <x:c r="K152" s="758" t="s">
        <x:v>506</x:v>
      </x:c>
      <x:c r="L152" s="759" t="s">
        <x:v>506</x:v>
      </x:c>
      <x:c r="M152" s="758" t="s">
        <x:v>506</x:v>
      </x:c>
      <x:c r="N152" s="758"/>
      <x:c r="O152" s="758"/>
      <x:c r="P152" s="758"/>
      <x:c r="Q152" s="758"/>
      <x:c r="R152" s="759"/>
      <x:c r="S152" s="758">
        <x:v>0</x:v>
      </x:c>
      <x:c r="T152" s="759"/>
      <x:c r="U152" s="758"/>
      <x:c r="V152" s="759"/>
      <x:c r="W152" s="758"/>
      <x:c r="X152" s="758">
        <x:v>4</x:v>
      </x:c>
      <x:c r="Y152" s="758"/>
      <x:c r="Z152" s="758"/>
      <x:c r="AA152" s="758"/>
      <x:c r="AB152" s="758"/>
      <x:c r="AC152" s="758"/>
      <x:c r="AD152" s="758"/>
      <x:c r="AE152" s="758"/>
      <x:c r="AF152" s="758"/>
      <x:c r="AG152" s="758"/>
      <x:c r="AH152" s="758"/>
      <x:c r="AI152" s="758"/>
      <x:c r="AJ152" s="758"/>
      <x:c r="AK152" s="758"/>
      <x:c r="AL152" s="770" t="s">
        <x:v>2931</x:v>
      </x:c>
      <x:c r="AM152" s="758"/>
      <x:c r="AN152" s="759"/>
      <x:c r="AO152" s="758"/>
      <x:c r="AP152" s="758"/>
      <x:c r="AQ152" s="758"/>
      <x:c r="AR152" s="759"/>
      <x:c r="AS152" s="758"/>
      <x:c r="AT152" s="759"/>
      <x:c r="AU152" s="758"/>
      <x:c r="AV152" s="758"/>
      <x:c r="AW152" s="758"/>
      <x:c r="AX152" s="758"/>
      <x:c r="AY152" s="758"/>
      <x:c r="AZ152" s="758"/>
      <x:c r="BA152" s="759"/>
      <x:c r="BB152" s="758"/>
      <x:c r="BC152" s="758"/>
      <x:c r="BD152" s="758"/>
      <x:c r="BE152" s="767">
        <x:v>0</x:v>
      </x:c>
      <x:c r="BF152" s="768">
        <x:v>0</x:v>
      </x:c>
      <x:c r="BG152" s="758"/>
      <x:c r="BH152" s="758"/>
      <x:c r="BI152" s="758"/>
      <x:c r="BJ152" s="759"/>
      <x:c r="BK152" s="758"/>
      <x:c r="BL152" s="759"/>
      <x:c r="BM152" s="758"/>
      <x:c r="BN152" s="759"/>
      <x:c r="BO152" s="758"/>
      <x:c r="BP152" s="759"/>
      <x:c r="BQ152" s="758"/>
      <x:c r="BR152" s="758"/>
      <x:c r="BS152" s="758"/>
      <x:c r="BT152" s="758"/>
      <x:c r="BU152" s="758"/>
      <x:c r="BV152" s="770" t="s">
        <x:v>2931</x:v>
      </x:c>
      <x:c r="BW152" s="758"/>
      <x:c r="BX152" s="758"/>
      <x:c r="BY152" s="759"/>
      <x:c r="BZ152" s="758"/>
      <x:c r="CA152" s="759"/>
      <x:c r="CB152" s="758"/>
      <x:c r="CC152" s="759"/>
      <x:c r="CD152" s="758"/>
      <x:c r="CE152" s="758"/>
      <x:c r="CF152" s="759"/>
      <x:c r="CG152" s="758"/>
      <x:c r="CH152" s="758"/>
      <x:c r="CI152" s="758"/>
      <x:c r="CJ152" s="758"/>
      <x:c r="CK152" s="758"/>
      <x:c r="CL152" s="758"/>
      <x:c r="CM152" s="758"/>
      <x:c r="CN152" s="758"/>
      <x:c r="CO152" s="758"/>
      <x:c r="CP152" s="759"/>
      <x:c r="CQ152" s="758">
        <x:v>1</x:v>
      </x:c>
      <x:c r="CR152" s="759">
        <x:v>21</x:v>
      </x:c>
      <x:c r="CS152" s="758"/>
      <x:c r="CT152" s="758">
        <x:v>1</x:v>
      </x:c>
      <x:c r="CU152" s="758"/>
      <x:c r="CV152" s="758"/>
      <x:c r="CW152" s="758"/>
      <x:c r="CX152" s="758"/>
      <x:c r="CY152" s="770" t="s">
        <x:v>2931</x:v>
      </x:c>
      <x:c r="CZ152" s="758"/>
      <x:c r="DA152" s="759"/>
      <x:c r="DB152" s="758"/>
      <x:c r="DC152" s="759"/>
      <x:c r="DD152" s="758"/>
      <x:c r="DE152" s="759"/>
      <x:c r="DF152" s="758"/>
      <x:c r="DG152" s="760"/>
    </x:row>
    <x:row r="153" spans="1:111" s="7" customFormat="1" ht="30" customHeight="1">
      <x:c r="A153" s="770" t="s">
        <x:v>422</x:v>
      </x:c>
      <x:c r="B153" s="297">
        <x:v>0</x:v>
      </x:c>
      <x:c r="C153" s="298">
        <x:v>0</x:v>
      </x:c>
      <x:c r="D153" s="299">
        <x:v>0</x:v>
      </x:c>
      <x:c r="E153" s="298">
        <x:v>0</x:v>
      </x:c>
      <x:c r="F153" s="299">
        <x:v>0</x:v>
      </x:c>
      <x:c r="G153" s="298">
        <x:v>0</x:v>
      </x:c>
      <x:c r="H153" s="758" t="s">
        <x:v>506</x:v>
      </x:c>
      <x:c r="I153" s="759" t="s">
        <x:v>506</x:v>
      </x:c>
      <x:c r="J153" s="758" t="s">
        <x:v>506</x:v>
      </x:c>
      <x:c r="K153" s="758" t="s">
        <x:v>506</x:v>
      </x:c>
      <x:c r="L153" s="759" t="s">
        <x:v>506</x:v>
      </x:c>
      <x:c r="M153" s="758" t="s">
        <x:v>506</x:v>
      </x:c>
      <x:c r="N153" s="758"/>
      <x:c r="O153" s="758"/>
      <x:c r="P153" s="758"/>
      <x:c r="Q153" s="758"/>
      <x:c r="R153" s="759"/>
      <x:c r="S153" s="758">
        <x:v>0</x:v>
      </x:c>
      <x:c r="T153" s="759"/>
      <x:c r="U153" s="758"/>
      <x:c r="V153" s="759"/>
      <x:c r="W153" s="758"/>
      <x:c r="X153" s="758">
        <x:v>2</x:v>
      </x:c>
      <x:c r="Y153" s="758"/>
      <x:c r="Z153" s="758"/>
      <x:c r="AA153" s="758"/>
      <x:c r="AB153" s="758"/>
      <x:c r="AC153" s="758"/>
      <x:c r="AD153" s="758"/>
      <x:c r="AE153" s="758"/>
      <x:c r="AF153" s="758"/>
      <x:c r="AG153" s="758"/>
      <x:c r="AH153" s="758"/>
      <x:c r="AI153" s="758"/>
      <x:c r="AJ153" s="758"/>
      <x:c r="AK153" s="758"/>
      <x:c r="AL153" s="770" t="s">
        <x:v>422</x:v>
      </x:c>
      <x:c r="AM153" s="758"/>
      <x:c r="AN153" s="759"/>
      <x:c r="AO153" s="758"/>
      <x:c r="AP153" s="758"/>
      <x:c r="AQ153" s="758"/>
      <x:c r="AR153" s="759"/>
      <x:c r="AS153" s="758"/>
      <x:c r="AT153" s="759"/>
      <x:c r="AU153" s="758"/>
      <x:c r="AV153" s="758"/>
      <x:c r="AW153" s="758"/>
      <x:c r="AX153" s="758"/>
      <x:c r="AY153" s="758"/>
      <x:c r="AZ153" s="758"/>
      <x:c r="BA153" s="759"/>
      <x:c r="BB153" s="758"/>
      <x:c r="BC153" s="758"/>
      <x:c r="BD153" s="758"/>
      <x:c r="BE153" s="767">
        <x:v>0</x:v>
      </x:c>
      <x:c r="BF153" s="768">
        <x:v>0</x:v>
      </x:c>
      <x:c r="BG153" s="758"/>
      <x:c r="BH153" s="758"/>
      <x:c r="BI153" s="758"/>
      <x:c r="BJ153" s="759"/>
      <x:c r="BK153" s="758"/>
      <x:c r="BL153" s="759"/>
      <x:c r="BM153" s="758"/>
      <x:c r="BN153" s="759"/>
      <x:c r="BO153" s="758"/>
      <x:c r="BP153" s="759"/>
      <x:c r="BQ153" s="758"/>
      <x:c r="BR153" s="758"/>
      <x:c r="BS153" s="758"/>
      <x:c r="BT153" s="758"/>
      <x:c r="BU153" s="758"/>
      <x:c r="BV153" s="770" t="s">
        <x:v>422</x:v>
      </x:c>
      <x:c r="BW153" s="758"/>
      <x:c r="BX153" s="758"/>
      <x:c r="BY153" s="759"/>
      <x:c r="BZ153" s="758"/>
      <x:c r="CA153" s="759"/>
      <x:c r="CB153" s="758"/>
      <x:c r="CC153" s="759"/>
      <x:c r="CD153" s="758"/>
      <x:c r="CE153" s="758"/>
      <x:c r="CF153" s="759"/>
      <x:c r="CG153" s="758"/>
      <x:c r="CH153" s="758"/>
      <x:c r="CI153" s="758"/>
      <x:c r="CJ153" s="758"/>
      <x:c r="CK153" s="758"/>
      <x:c r="CL153" s="758"/>
      <x:c r="CM153" s="758"/>
      <x:c r="CN153" s="758"/>
      <x:c r="CO153" s="758"/>
      <x:c r="CP153" s="759"/>
      <x:c r="CQ153" s="758"/>
      <x:c r="CR153" s="759"/>
      <x:c r="CS153" s="758"/>
      <x:c r="CT153" s="758">
        <x:v>1</x:v>
      </x:c>
      <x:c r="CU153" s="758"/>
      <x:c r="CV153" s="758"/>
      <x:c r="CW153" s="758"/>
      <x:c r="CX153" s="758"/>
      <x:c r="CY153" s="770" t="s">
        <x:v>422</x:v>
      </x:c>
      <x:c r="CZ153" s="758"/>
      <x:c r="DA153" s="759"/>
      <x:c r="DB153" s="758"/>
      <x:c r="DC153" s="759"/>
      <x:c r="DD153" s="758"/>
      <x:c r="DE153" s="759"/>
      <x:c r="DF153" s="758"/>
      <x:c r="DG153" s="760"/>
    </x:row>
    <x:row r="154" spans="1:111" ht="30" customHeight="1">
      <x:c r="A154" s="770" t="s">
        <x:v>2317</x:v>
      </x:c>
      <x:c r="B154" s="297">
        <x:v>0</x:v>
      </x:c>
      <x:c r="C154" s="298">
        <x:v>0</x:v>
      </x:c>
      <x:c r="D154" s="299">
        <x:v>0</x:v>
      </x:c>
      <x:c r="E154" s="298">
        <x:v>0</x:v>
      </x:c>
      <x:c r="F154" s="299">
        <x:v>0</x:v>
      </x:c>
      <x:c r="G154" s="298">
        <x:v>0</x:v>
      </x:c>
      <x:c r="H154" s="758" t="s">
        <x:v>506</x:v>
      </x:c>
      <x:c r="I154" s="759" t="s">
        <x:v>506</x:v>
      </x:c>
      <x:c r="J154" s="758" t="s">
        <x:v>506</x:v>
      </x:c>
      <x:c r="K154" s="758" t="s">
        <x:v>506</x:v>
      </x:c>
      <x:c r="L154" s="759" t="s">
        <x:v>506</x:v>
      </x:c>
      <x:c r="M154" s="758" t="s">
        <x:v>506</x:v>
      </x:c>
      <x:c r="N154" s="758"/>
      <x:c r="O154" s="758"/>
      <x:c r="P154" s="758"/>
      <x:c r="Q154" s="758"/>
      <x:c r="R154" s="759"/>
      <x:c r="S154" s="758">
        <x:v>0</x:v>
      </x:c>
      <x:c r="T154" s="759"/>
      <x:c r="U154" s="758"/>
      <x:c r="V154" s="759"/>
      <x:c r="W154" s="758"/>
      <x:c r="X154" s="758">
        <x:v>2</x:v>
      </x:c>
      <x:c r="Y154" s="758"/>
      <x:c r="Z154" s="758"/>
      <x:c r="AA154" s="758"/>
      <x:c r="AB154" s="758"/>
      <x:c r="AC154" s="758"/>
      <x:c r="AD154" s="758"/>
      <x:c r="AE154" s="758"/>
      <x:c r="AF154" s="758"/>
      <x:c r="AG154" s="758"/>
      <x:c r="AH154" s="758"/>
      <x:c r="AI154" s="758"/>
      <x:c r="AJ154" s="758"/>
      <x:c r="AK154" s="758"/>
      <x:c r="AL154" s="770" t="s">
        <x:v>2317</x:v>
      </x:c>
      <x:c r="AM154" s="758"/>
      <x:c r="AN154" s="759"/>
      <x:c r="AO154" s="758"/>
      <x:c r="AP154" s="758"/>
      <x:c r="AQ154" s="758"/>
      <x:c r="AR154" s="759"/>
      <x:c r="AS154" s="758"/>
      <x:c r="AT154" s="759"/>
      <x:c r="AU154" s="758"/>
      <x:c r="AV154" s="758"/>
      <x:c r="AW154" s="758"/>
      <x:c r="AX154" s="758"/>
      <x:c r="AY154" s="758"/>
      <x:c r="AZ154" s="758"/>
      <x:c r="BA154" s="759"/>
      <x:c r="BB154" s="758"/>
      <x:c r="BC154" s="758"/>
      <x:c r="BD154" s="758"/>
      <x:c r="BE154" s="769">
        <x:v>0</x:v>
      </x:c>
      <x:c r="BF154" s="768">
        <x:v>0</x:v>
      </x:c>
      <x:c r="BG154" s="758"/>
      <x:c r="BH154" s="758"/>
      <x:c r="BI154" s="758"/>
      <x:c r="BJ154" s="759"/>
      <x:c r="BK154" s="758"/>
      <x:c r="BL154" s="759"/>
      <x:c r="BM154" s="758"/>
      <x:c r="BN154" s="759"/>
      <x:c r="BO154" s="758"/>
      <x:c r="BP154" s="759"/>
      <x:c r="BQ154" s="758"/>
      <x:c r="BR154" s="758"/>
      <x:c r="BS154" s="758"/>
      <x:c r="BT154" s="758"/>
      <x:c r="BU154" s="758"/>
      <x:c r="BV154" s="770" t="s">
        <x:v>2317</x:v>
      </x:c>
      <x:c r="BW154" s="758"/>
      <x:c r="BX154" s="758"/>
      <x:c r="BY154" s="759"/>
      <x:c r="BZ154" s="758"/>
      <x:c r="CA154" s="759"/>
      <x:c r="CB154" s="758"/>
      <x:c r="CC154" s="759"/>
      <x:c r="CD154" s="758"/>
      <x:c r="CE154" s="758"/>
      <x:c r="CF154" s="759"/>
      <x:c r="CG154" s="758"/>
      <x:c r="CH154" s="758"/>
      <x:c r="CI154" s="758"/>
      <x:c r="CJ154" s="758"/>
      <x:c r="CK154" s="758"/>
      <x:c r="CL154" s="758"/>
      <x:c r="CM154" s="758"/>
      <x:c r="CN154" s="758"/>
      <x:c r="CO154" s="758"/>
      <x:c r="CP154" s="759"/>
      <x:c r="CQ154" s="758"/>
      <x:c r="CR154" s="759"/>
      <x:c r="CS154" s="758"/>
      <x:c r="CT154" s="758">
        <x:v>1</x:v>
      </x:c>
      <x:c r="CU154" s="758"/>
      <x:c r="CV154" s="758"/>
      <x:c r="CW154" s="758"/>
      <x:c r="CX154" s="758"/>
      <x:c r="CY154" s="770" t="s">
        <x:v>2317</x:v>
      </x:c>
      <x:c r="CZ154" s="758"/>
      <x:c r="DA154" s="759"/>
      <x:c r="DB154" s="758"/>
      <x:c r="DC154" s="759"/>
      <x:c r="DD154" s="758"/>
      <x:c r="DE154" s="759"/>
      <x:c r="DF154" s="758"/>
      <x:c r="DG154" s="760"/>
    </x:row>
    <x:row r="155" spans="1:111" s="7" customFormat="1" ht="30" customHeight="1">
      <x:c r="A155" s="770" t="s">
        <x:v>2334</x:v>
      </x:c>
      <x:c r="B155" s="297">
        <x:v>0</x:v>
      </x:c>
      <x:c r="C155" s="298">
        <x:v>0</x:v>
      </x:c>
      <x:c r="D155" s="299">
        <x:v>0</x:v>
      </x:c>
      <x:c r="E155" s="298">
        <x:v>0</x:v>
      </x:c>
      <x:c r="F155" s="299">
        <x:v>0</x:v>
      </x:c>
      <x:c r="G155" s="298">
        <x:v>0</x:v>
      </x:c>
      <x:c r="H155" s="758" t="s">
        <x:v>506</x:v>
      </x:c>
      <x:c r="I155" s="759" t="s">
        <x:v>506</x:v>
      </x:c>
      <x:c r="J155" s="758" t="s">
        <x:v>506</x:v>
      </x:c>
      <x:c r="K155" s="758" t="s">
        <x:v>506</x:v>
      </x:c>
      <x:c r="L155" s="759" t="s">
        <x:v>506</x:v>
      </x:c>
      <x:c r="M155" s="758" t="s">
        <x:v>506</x:v>
      </x:c>
      <x:c r="N155" s="758"/>
      <x:c r="O155" s="758"/>
      <x:c r="P155" s="758"/>
      <x:c r="Q155" s="758"/>
      <x:c r="R155" s="759"/>
      <x:c r="S155" s="758">
        <x:v>1</x:v>
      </x:c>
      <x:c r="T155" s="759">
        <x:v>9</x:v>
      </x:c>
      <x:c r="U155" s="758"/>
      <x:c r="V155" s="759"/>
      <x:c r="W155" s="758"/>
      <x:c r="X155" s="758">
        <x:v>4</x:v>
      </x:c>
      <x:c r="Y155" s="758"/>
      <x:c r="Z155" s="758"/>
      <x:c r="AA155" s="758"/>
      <x:c r="AB155" s="758"/>
      <x:c r="AC155" s="758"/>
      <x:c r="AD155" s="758"/>
      <x:c r="AE155" s="758"/>
      <x:c r="AF155" s="758"/>
      <x:c r="AG155" s="758"/>
      <x:c r="AH155" s="758"/>
      <x:c r="AI155" s="758"/>
      <x:c r="AJ155" s="758"/>
      <x:c r="AK155" s="758"/>
      <x:c r="AL155" s="770" t="s">
        <x:v>2334</x:v>
      </x:c>
      <x:c r="AM155" s="758"/>
      <x:c r="AN155" s="759"/>
      <x:c r="AO155" s="758"/>
      <x:c r="AP155" s="758"/>
      <x:c r="AQ155" s="758"/>
      <x:c r="AR155" s="759"/>
      <x:c r="AS155" s="758"/>
      <x:c r="AT155" s="759"/>
      <x:c r="AU155" s="758"/>
      <x:c r="AV155" s="758"/>
      <x:c r="AW155" s="758"/>
      <x:c r="AX155" s="758"/>
      <x:c r="AY155" s="758"/>
      <x:c r="AZ155" s="758"/>
      <x:c r="BA155" s="759"/>
      <x:c r="BB155" s="758"/>
      <x:c r="BC155" s="758"/>
      <x:c r="BD155" s="758"/>
      <x:c r="BE155" s="767">
        <x:v>1</x:v>
      </x:c>
      <x:c r="BF155" s="768">
        <x:v>4</x:v>
      </x:c>
      <x:c r="BG155" s="758"/>
      <x:c r="BH155" s="758"/>
      <x:c r="BI155" s="758"/>
      <x:c r="BJ155" s="759"/>
      <x:c r="BK155" s="758"/>
      <x:c r="BL155" s="759"/>
      <x:c r="BM155" s="758"/>
      <x:c r="BN155" s="759"/>
      <x:c r="BO155" s="758"/>
      <x:c r="BP155" s="759"/>
      <x:c r="BQ155" s="758"/>
      <x:c r="BR155" s="758"/>
      <x:c r="BS155" s="758"/>
      <x:c r="BT155" s="758"/>
      <x:c r="BU155" s="758"/>
      <x:c r="BV155" s="770" t="s">
        <x:v>2334</x:v>
      </x:c>
      <x:c r="BW155" s="758"/>
      <x:c r="BX155" s="758"/>
      <x:c r="BY155" s="759"/>
      <x:c r="BZ155" s="758"/>
      <x:c r="CA155" s="759"/>
      <x:c r="CB155" s="758"/>
      <x:c r="CC155" s="759"/>
      <x:c r="CD155" s="758"/>
      <x:c r="CE155" s="758"/>
      <x:c r="CF155" s="759"/>
      <x:c r="CG155" s="758"/>
      <x:c r="CH155" s="758"/>
      <x:c r="CI155" s="758"/>
      <x:c r="CJ155" s="758"/>
      <x:c r="CK155" s="758"/>
      <x:c r="CL155" s="758"/>
      <x:c r="CM155" s="758"/>
      <x:c r="CN155" s="758"/>
      <x:c r="CO155" s="758"/>
      <x:c r="CP155" s="759"/>
      <x:c r="CQ155" s="758"/>
      <x:c r="CR155" s="759"/>
      <x:c r="CS155" s="758"/>
      <x:c r="CT155" s="758">
        <x:v>1</x:v>
      </x:c>
      <x:c r="CU155" s="758"/>
      <x:c r="CV155" s="758"/>
      <x:c r="CW155" s="758"/>
      <x:c r="CX155" s="758"/>
      <x:c r="CY155" s="770" t="s">
        <x:v>2334</x:v>
      </x:c>
      <x:c r="CZ155" s="758"/>
      <x:c r="DA155" s="759"/>
      <x:c r="DB155" s="758"/>
      <x:c r="DC155" s="759"/>
      <x:c r="DD155" s="758"/>
      <x:c r="DE155" s="759"/>
      <x:c r="DF155" s="758"/>
      <x:c r="DG155" s="760"/>
    </x:row>
    <x:row r="156" spans="1:111" s="7" customFormat="1" ht="30" customHeight="1">
      <x:c r="A156" s="770" t="s">
        <x:v>2306</x:v>
      </x:c>
      <x:c r="B156" s="297">
        <x:v>0</x:v>
      </x:c>
      <x:c r="C156" s="298">
        <x:v>0</x:v>
      </x:c>
      <x:c r="D156" s="299">
        <x:v>0</x:v>
      </x:c>
      <x:c r="E156" s="298">
        <x:v>0</x:v>
      </x:c>
      <x:c r="F156" s="299">
        <x:v>0</x:v>
      </x:c>
      <x:c r="G156" s="298">
        <x:v>0</x:v>
      </x:c>
      <x:c r="H156" s="758" t="s">
        <x:v>506</x:v>
      </x:c>
      <x:c r="I156" s="759" t="s">
        <x:v>506</x:v>
      </x:c>
      <x:c r="J156" s="758" t="s">
        <x:v>506</x:v>
      </x:c>
      <x:c r="K156" s="758" t="s">
        <x:v>506</x:v>
      </x:c>
      <x:c r="L156" s="759" t="s">
        <x:v>506</x:v>
      </x:c>
      <x:c r="M156" s="758" t="s">
        <x:v>506</x:v>
      </x:c>
      <x:c r="N156" s="758"/>
      <x:c r="O156" s="758"/>
      <x:c r="P156" s="758"/>
      <x:c r="Q156" s="758"/>
      <x:c r="R156" s="759"/>
      <x:c r="S156" s="758">
        <x:v>0</x:v>
      </x:c>
      <x:c r="T156" s="759"/>
      <x:c r="U156" s="758"/>
      <x:c r="V156" s="759"/>
      <x:c r="W156" s="758"/>
      <x:c r="X156" s="758">
        <x:v>4</x:v>
      </x:c>
      <x:c r="Y156" s="758"/>
      <x:c r="Z156" s="758"/>
      <x:c r="AA156" s="758"/>
      <x:c r="AB156" s="758"/>
      <x:c r="AC156" s="758"/>
      <x:c r="AD156" s="758"/>
      <x:c r="AE156" s="758"/>
      <x:c r="AF156" s="758"/>
      <x:c r="AG156" s="758"/>
      <x:c r="AH156" s="758"/>
      <x:c r="AI156" s="758"/>
      <x:c r="AJ156" s="758"/>
      <x:c r="AK156" s="758"/>
      <x:c r="AL156" s="770" t="s">
        <x:v>2306</x:v>
      </x:c>
      <x:c r="AM156" s="758"/>
      <x:c r="AN156" s="759"/>
      <x:c r="AO156" s="758"/>
      <x:c r="AP156" s="758"/>
      <x:c r="AQ156" s="758"/>
      <x:c r="AR156" s="759"/>
      <x:c r="AS156" s="758"/>
      <x:c r="AT156" s="759"/>
      <x:c r="AU156" s="758"/>
      <x:c r="AV156" s="758"/>
      <x:c r="AW156" s="758"/>
      <x:c r="AX156" s="758"/>
      <x:c r="AY156" s="758"/>
      <x:c r="AZ156" s="758"/>
      <x:c r="BA156" s="759"/>
      <x:c r="BB156" s="758"/>
      <x:c r="BC156" s="758"/>
      <x:c r="BD156" s="758"/>
      <x:c r="BE156" s="767">
        <x:v>0</x:v>
      </x:c>
      <x:c r="BF156" s="768">
        <x:v>0</x:v>
      </x:c>
      <x:c r="BG156" s="758"/>
      <x:c r="BH156" s="758"/>
      <x:c r="BI156" s="758"/>
      <x:c r="BJ156" s="759"/>
      <x:c r="BK156" s="758"/>
      <x:c r="BL156" s="759"/>
      <x:c r="BM156" s="758"/>
      <x:c r="BN156" s="759"/>
      <x:c r="BO156" s="758"/>
      <x:c r="BP156" s="759"/>
      <x:c r="BQ156" s="758"/>
      <x:c r="BR156" s="758"/>
      <x:c r="BS156" s="758"/>
      <x:c r="BT156" s="758"/>
      <x:c r="BU156" s="758"/>
      <x:c r="BV156" s="770" t="s">
        <x:v>2306</x:v>
      </x:c>
      <x:c r="BW156" s="758"/>
      <x:c r="BX156" s="758"/>
      <x:c r="BY156" s="759"/>
      <x:c r="BZ156" s="758"/>
      <x:c r="CA156" s="759"/>
      <x:c r="CB156" s="758"/>
      <x:c r="CC156" s="759"/>
      <x:c r="CD156" s="758"/>
      <x:c r="CE156" s="758"/>
      <x:c r="CF156" s="759"/>
      <x:c r="CG156" s="758"/>
      <x:c r="CH156" s="758"/>
      <x:c r="CI156" s="758"/>
      <x:c r="CJ156" s="758"/>
      <x:c r="CK156" s="758"/>
      <x:c r="CL156" s="758"/>
      <x:c r="CM156" s="758"/>
      <x:c r="CN156" s="758"/>
      <x:c r="CO156" s="758"/>
      <x:c r="CP156" s="759"/>
      <x:c r="CQ156" s="758"/>
      <x:c r="CR156" s="759"/>
      <x:c r="CS156" s="758"/>
      <x:c r="CT156" s="758">
        <x:v>1</x:v>
      </x:c>
      <x:c r="CU156" s="758"/>
      <x:c r="CV156" s="758"/>
      <x:c r="CW156" s="758"/>
      <x:c r="CX156" s="758"/>
      <x:c r="CY156" s="770" t="s">
        <x:v>2306</x:v>
      </x:c>
      <x:c r="CZ156" s="758"/>
      <x:c r="DA156" s="759"/>
      <x:c r="DB156" s="758"/>
      <x:c r="DC156" s="759"/>
      <x:c r="DD156" s="758"/>
      <x:c r="DE156" s="759"/>
      <x:c r="DF156" s="758"/>
      <x:c r="DG156" s="760"/>
    </x:row>
    <x:row r="157" spans="1:111" s="7" customFormat="1" ht="30" customHeight="1">
      <x:c r="A157" s="770" t="s">
        <x:v>2953</x:v>
      </x:c>
      <x:c r="B157" s="297">
        <x:v>0</x:v>
      </x:c>
      <x:c r="C157" s="298">
        <x:v>0</x:v>
      </x:c>
      <x:c r="D157" s="299">
        <x:v>0</x:v>
      </x:c>
      <x:c r="E157" s="298">
        <x:v>0</x:v>
      </x:c>
      <x:c r="F157" s="299">
        <x:v>0</x:v>
      </x:c>
      <x:c r="G157" s="298">
        <x:v>0</x:v>
      </x:c>
      <x:c r="H157" s="758" t="s">
        <x:v>506</x:v>
      </x:c>
      <x:c r="I157" s="759" t="s">
        <x:v>506</x:v>
      </x:c>
      <x:c r="J157" s="758" t="s">
        <x:v>506</x:v>
      </x:c>
      <x:c r="K157" s="758" t="s">
        <x:v>506</x:v>
      </x:c>
      <x:c r="L157" s="759" t="s">
        <x:v>506</x:v>
      </x:c>
      <x:c r="M157" s="758" t="s">
        <x:v>506</x:v>
      </x:c>
      <x:c r="N157" s="758"/>
      <x:c r="O157" s="758"/>
      <x:c r="P157" s="758"/>
      <x:c r="Q157" s="758"/>
      <x:c r="R157" s="759"/>
      <x:c r="S157" s="758">
        <x:v>4</x:v>
      </x:c>
      <x:c r="T157" s="759">
        <x:v>36</x:v>
      </x:c>
      <x:c r="U157" s="758"/>
      <x:c r="V157" s="759"/>
      <x:c r="W157" s="758"/>
      <x:c r="X157" s="758">
        <x:v>50</x:v>
      </x:c>
      <x:c r="Y157" s="758"/>
      <x:c r="Z157" s="758"/>
      <x:c r="AA157" s="758"/>
      <x:c r="AB157" s="758"/>
      <x:c r="AC157" s="758"/>
      <x:c r="AD157" s="758"/>
      <x:c r="AE157" s="758"/>
      <x:c r="AF157" s="758"/>
      <x:c r="AG157" s="758"/>
      <x:c r="AH157" s="758"/>
      <x:c r="AI157" s="758"/>
      <x:c r="AJ157" s="758"/>
      <x:c r="AK157" s="758"/>
      <x:c r="AL157" s="770" t="s">
        <x:v>2953</x:v>
      </x:c>
      <x:c r="AM157" s="758"/>
      <x:c r="AN157" s="759"/>
      <x:c r="AO157" s="758"/>
      <x:c r="AP157" s="758"/>
      <x:c r="AQ157" s="758"/>
      <x:c r="AR157" s="759"/>
      <x:c r="AS157" s="758"/>
      <x:c r="AT157" s="759"/>
      <x:c r="AU157" s="758"/>
      <x:c r="AV157" s="758"/>
      <x:c r="AW157" s="758"/>
      <x:c r="AX157" s="758"/>
      <x:c r="AY157" s="758"/>
      <x:c r="AZ157" s="758"/>
      <x:c r="BA157" s="759"/>
      <x:c r="BB157" s="758"/>
      <x:c r="BC157" s="758"/>
      <x:c r="BD157" s="758"/>
      <x:c r="BE157" s="767">
        <x:v>5</x:v>
      </x:c>
      <x:c r="BF157" s="768">
        <x:v>26</x:v>
      </x:c>
      <x:c r="BG157" s="758"/>
      <x:c r="BH157" s="758"/>
      <x:c r="BI157" s="758"/>
      <x:c r="BJ157" s="759"/>
      <x:c r="BK157" s="758"/>
      <x:c r="BL157" s="759"/>
      <x:c r="BM157" s="758"/>
      <x:c r="BN157" s="759"/>
      <x:c r="BO157" s="758"/>
      <x:c r="BP157" s="759"/>
      <x:c r="BQ157" s="758"/>
      <x:c r="BR157" s="758"/>
      <x:c r="BS157" s="758"/>
      <x:c r="BT157" s="758"/>
      <x:c r="BU157" s="758"/>
      <x:c r="BV157" s="770" t="s">
        <x:v>2953</x:v>
      </x:c>
      <x:c r="BW157" s="758"/>
      <x:c r="BX157" s="758"/>
      <x:c r="BY157" s="759"/>
      <x:c r="BZ157" s="758"/>
      <x:c r="CA157" s="759"/>
      <x:c r="CB157" s="758"/>
      <x:c r="CC157" s="759"/>
      <x:c r="CD157" s="758"/>
      <x:c r="CE157" s="758"/>
      <x:c r="CF157" s="759"/>
      <x:c r="CG157" s="758"/>
      <x:c r="CH157" s="758"/>
      <x:c r="CI157" s="758"/>
      <x:c r="CJ157" s="758"/>
      <x:c r="CK157" s="758"/>
      <x:c r="CL157" s="758"/>
      <x:c r="CM157" s="758"/>
      <x:c r="CN157" s="758"/>
      <x:c r="CO157" s="758"/>
      <x:c r="CP157" s="759"/>
      <x:c r="CQ157" s="758"/>
      <x:c r="CR157" s="759"/>
      <x:c r="CS157" s="758"/>
      <x:c r="CT157" s="758">
        <x:v>1</x:v>
      </x:c>
      <x:c r="CU157" s="758"/>
      <x:c r="CV157" s="758"/>
      <x:c r="CW157" s="758"/>
      <x:c r="CX157" s="758"/>
      <x:c r="CY157" s="770" t="s">
        <x:v>2953</x:v>
      </x:c>
      <x:c r="CZ157" s="758"/>
      <x:c r="DA157" s="759"/>
      <x:c r="DB157" s="758"/>
      <x:c r="DC157" s="759"/>
      <x:c r="DD157" s="758"/>
      <x:c r="DE157" s="759"/>
      <x:c r="DF157" s="758"/>
      <x:c r="DG157" s="760"/>
    </x:row>
    <x:row r="158" spans="1:111" s="7" customFormat="1" ht="30" customHeight="1">
      <x:c r="A158" s="770" t="s">
        <x:v>2987</x:v>
      </x:c>
      <x:c r="B158" s="297">
        <x:v>0</x:v>
      </x:c>
      <x:c r="C158" s="298">
        <x:v>0</x:v>
      </x:c>
      <x:c r="D158" s="299">
        <x:v>0</x:v>
      </x:c>
      <x:c r="E158" s="298">
        <x:v>0</x:v>
      </x:c>
      <x:c r="F158" s="299">
        <x:v>0</x:v>
      </x:c>
      <x:c r="G158" s="298">
        <x:v>0</x:v>
      </x:c>
      <x:c r="H158" s="758" t="s">
        <x:v>506</x:v>
      </x:c>
      <x:c r="I158" s="759" t="s">
        <x:v>506</x:v>
      </x:c>
      <x:c r="J158" s="758" t="s">
        <x:v>506</x:v>
      </x:c>
      <x:c r="K158" s="758" t="s">
        <x:v>506</x:v>
      </x:c>
      <x:c r="L158" s="759" t="s">
        <x:v>506</x:v>
      </x:c>
      <x:c r="M158" s="758" t="s">
        <x:v>506</x:v>
      </x:c>
      <x:c r="N158" s="758"/>
      <x:c r="O158" s="758"/>
      <x:c r="P158" s="758"/>
      <x:c r="Q158" s="758"/>
      <x:c r="R158" s="759"/>
      <x:c r="S158" s="758">
        <x:v>0</x:v>
      </x:c>
      <x:c r="T158" s="759"/>
      <x:c r="U158" s="758"/>
      <x:c r="V158" s="759"/>
      <x:c r="W158" s="758"/>
      <x:c r="X158" s="758">
        <x:v>5</x:v>
      </x:c>
      <x:c r="Y158" s="758"/>
      <x:c r="Z158" s="758"/>
      <x:c r="AA158" s="758"/>
      <x:c r="AB158" s="758"/>
      <x:c r="AC158" s="758"/>
      <x:c r="AD158" s="758"/>
      <x:c r="AE158" s="758"/>
      <x:c r="AF158" s="758"/>
      <x:c r="AG158" s="758"/>
      <x:c r="AH158" s="758"/>
      <x:c r="AI158" s="758"/>
      <x:c r="AJ158" s="758"/>
      <x:c r="AK158" s="758"/>
      <x:c r="AL158" s="770" t="s">
        <x:v>2987</x:v>
      </x:c>
      <x:c r="AM158" s="758"/>
      <x:c r="AN158" s="759"/>
      <x:c r="AO158" s="758"/>
      <x:c r="AP158" s="758"/>
      <x:c r="AQ158" s="758"/>
      <x:c r="AR158" s="759"/>
      <x:c r="AS158" s="758"/>
      <x:c r="AT158" s="759"/>
      <x:c r="AU158" s="758"/>
      <x:c r="AV158" s="758"/>
      <x:c r="AW158" s="758"/>
      <x:c r="AX158" s="758"/>
      <x:c r="AY158" s="758"/>
      <x:c r="AZ158" s="758"/>
      <x:c r="BA158" s="759"/>
      <x:c r="BB158" s="758"/>
      <x:c r="BC158" s="758"/>
      <x:c r="BD158" s="758"/>
      <x:c r="BE158" s="769">
        <x:v>0</x:v>
      </x:c>
      <x:c r="BF158" s="768">
        <x:v>0</x:v>
      </x:c>
      <x:c r="BG158" s="758"/>
      <x:c r="BH158" s="758"/>
      <x:c r="BI158" s="758"/>
      <x:c r="BJ158" s="759"/>
      <x:c r="BK158" s="758"/>
      <x:c r="BL158" s="759"/>
      <x:c r="BM158" s="758"/>
      <x:c r="BN158" s="759"/>
      <x:c r="BO158" s="758"/>
      <x:c r="BP158" s="759"/>
      <x:c r="BQ158" s="758"/>
      <x:c r="BR158" s="758"/>
      <x:c r="BS158" s="758"/>
      <x:c r="BT158" s="758"/>
      <x:c r="BU158" s="758"/>
      <x:c r="BV158" s="770" t="s">
        <x:v>2987</x:v>
      </x:c>
      <x:c r="BW158" s="758"/>
      <x:c r="BX158" s="758"/>
      <x:c r="BY158" s="759"/>
      <x:c r="BZ158" s="758"/>
      <x:c r="CA158" s="759"/>
      <x:c r="CB158" s="758"/>
      <x:c r="CC158" s="759"/>
      <x:c r="CD158" s="758"/>
      <x:c r="CE158" s="758"/>
      <x:c r="CF158" s="759"/>
      <x:c r="CG158" s="758"/>
      <x:c r="CH158" s="758"/>
      <x:c r="CI158" s="758"/>
      <x:c r="CJ158" s="758"/>
      <x:c r="CK158" s="758"/>
      <x:c r="CL158" s="758"/>
      <x:c r="CM158" s="758"/>
      <x:c r="CN158" s="758"/>
      <x:c r="CO158" s="758"/>
      <x:c r="CP158" s="759"/>
      <x:c r="CQ158" s="758"/>
      <x:c r="CR158" s="759"/>
      <x:c r="CS158" s="758"/>
      <x:c r="CT158" s="758">
        <x:v>1</x:v>
      </x:c>
      <x:c r="CU158" s="758"/>
      <x:c r="CV158" s="758"/>
      <x:c r="CW158" s="758"/>
      <x:c r="CX158" s="758"/>
      <x:c r="CY158" s="770" t="s">
        <x:v>2987</x:v>
      </x:c>
      <x:c r="CZ158" s="758"/>
      <x:c r="DA158" s="759"/>
      <x:c r="DB158" s="758"/>
      <x:c r="DC158" s="759"/>
      <x:c r="DD158" s="758"/>
      <x:c r="DE158" s="759"/>
      <x:c r="DF158" s="758"/>
      <x:c r="DG158" s="760"/>
    </x:row>
    <x:row r="159" spans="1:111" s="7" customFormat="1" ht="30" customHeight="1">
      <x:c r="A159" s="770" t="s">
        <x:v>2071</x:v>
      </x:c>
      <x:c r="B159" s="297">
        <x:v>0</x:v>
      </x:c>
      <x:c r="C159" s="298">
        <x:v>0</x:v>
      </x:c>
      <x:c r="D159" s="299">
        <x:v>0</x:v>
      </x:c>
      <x:c r="E159" s="298">
        <x:v>0</x:v>
      </x:c>
      <x:c r="F159" s="299">
        <x:v>0</x:v>
      </x:c>
      <x:c r="G159" s="298">
        <x:v>0</x:v>
      </x:c>
      <x:c r="H159" s="758" t="s">
        <x:v>506</x:v>
      </x:c>
      <x:c r="I159" s="759" t="s">
        <x:v>506</x:v>
      </x:c>
      <x:c r="J159" s="758" t="s">
        <x:v>506</x:v>
      </x:c>
      <x:c r="K159" s="758" t="s">
        <x:v>506</x:v>
      </x:c>
      <x:c r="L159" s="759" t="s">
        <x:v>506</x:v>
      </x:c>
      <x:c r="M159" s="758" t="s">
        <x:v>506</x:v>
      </x:c>
      <x:c r="N159" s="758"/>
      <x:c r="O159" s="758"/>
      <x:c r="P159" s="758"/>
      <x:c r="Q159" s="758"/>
      <x:c r="R159" s="759"/>
      <x:c r="S159" s="758">
        <x:v>1</x:v>
      </x:c>
      <x:c r="T159" s="759">
        <x:v>9</x:v>
      </x:c>
      <x:c r="U159" s="758"/>
      <x:c r="V159" s="759"/>
      <x:c r="W159" s="758"/>
      <x:c r="X159" s="758">
        <x:v>6</x:v>
      </x:c>
      <x:c r="Y159" s="758"/>
      <x:c r="Z159" s="758"/>
      <x:c r="AA159" s="758"/>
      <x:c r="AB159" s="758"/>
      <x:c r="AC159" s="758"/>
      <x:c r="AD159" s="758"/>
      <x:c r="AE159" s="758"/>
      <x:c r="AF159" s="758"/>
      <x:c r="AG159" s="758"/>
      <x:c r="AH159" s="758"/>
      <x:c r="AI159" s="758"/>
      <x:c r="AJ159" s="758"/>
      <x:c r="AK159" s="758"/>
      <x:c r="AL159" s="770" t="s">
        <x:v>2071</x:v>
      </x:c>
      <x:c r="AM159" s="758"/>
      <x:c r="AN159" s="759"/>
      <x:c r="AO159" s="758"/>
      <x:c r="AP159" s="758"/>
      <x:c r="AQ159" s="758"/>
      <x:c r="AR159" s="759"/>
      <x:c r="AS159" s="758"/>
      <x:c r="AT159" s="759"/>
      <x:c r="AU159" s="758"/>
      <x:c r="AV159" s="758"/>
      <x:c r="AW159" s="758"/>
      <x:c r="AX159" s="758"/>
      <x:c r="AY159" s="758"/>
      <x:c r="AZ159" s="758"/>
      <x:c r="BA159" s="759"/>
      <x:c r="BB159" s="758"/>
      <x:c r="BC159" s="758"/>
      <x:c r="BD159" s="758"/>
      <x:c r="BE159" s="769">
        <x:v>0</x:v>
      </x:c>
      <x:c r="BF159" s="768">
        <x:v>0</x:v>
      </x:c>
      <x:c r="BG159" s="758"/>
      <x:c r="BH159" s="758"/>
      <x:c r="BI159" s="758"/>
      <x:c r="BJ159" s="759"/>
      <x:c r="BK159" s="758"/>
      <x:c r="BL159" s="759"/>
      <x:c r="BM159" s="758"/>
      <x:c r="BN159" s="759"/>
      <x:c r="BO159" s="758"/>
      <x:c r="BP159" s="759"/>
      <x:c r="BQ159" s="758"/>
      <x:c r="BR159" s="758"/>
      <x:c r="BS159" s="758"/>
      <x:c r="BT159" s="758"/>
      <x:c r="BU159" s="758"/>
      <x:c r="BV159" s="770" t="s">
        <x:v>2071</x:v>
      </x:c>
      <x:c r="BW159" s="758"/>
      <x:c r="BX159" s="758"/>
      <x:c r="BY159" s="759"/>
      <x:c r="BZ159" s="758"/>
      <x:c r="CA159" s="759"/>
      <x:c r="CB159" s="758"/>
      <x:c r="CC159" s="759"/>
      <x:c r="CD159" s="758"/>
      <x:c r="CE159" s="758"/>
      <x:c r="CF159" s="759"/>
      <x:c r="CG159" s="758"/>
      <x:c r="CH159" s="758"/>
      <x:c r="CI159" s="758"/>
      <x:c r="CJ159" s="758"/>
      <x:c r="CK159" s="758"/>
      <x:c r="CL159" s="758"/>
      <x:c r="CM159" s="758"/>
      <x:c r="CN159" s="758"/>
      <x:c r="CO159" s="758"/>
      <x:c r="CP159" s="759"/>
      <x:c r="CQ159" s="758">
        <x:v>1</x:v>
      </x:c>
      <x:c r="CR159" s="759">
        <x:v>30</x:v>
      </x:c>
      <x:c r="CS159" s="758"/>
      <x:c r="CT159" s="758">
        <x:v>1</x:v>
      </x:c>
      <x:c r="CU159" s="758"/>
      <x:c r="CV159" s="758"/>
      <x:c r="CW159" s="758"/>
      <x:c r="CX159" s="758"/>
      <x:c r="CY159" s="770" t="s">
        <x:v>2071</x:v>
      </x:c>
      <x:c r="CZ159" s="758"/>
      <x:c r="DA159" s="759"/>
      <x:c r="DB159" s="758"/>
      <x:c r="DC159" s="759"/>
      <x:c r="DD159" s="758"/>
      <x:c r="DE159" s="759"/>
      <x:c r="DF159" s="758"/>
      <x:c r="DG159" s="760"/>
    </x:row>
    <x:row r="160" spans="1:111" ht="30" customHeight="1">
      <x:c r="A160" s="770" t="s">
        <x:v>867</x:v>
      </x:c>
      <x:c r="B160" s="297">
        <x:v>0</x:v>
      </x:c>
      <x:c r="C160" s="298">
        <x:v>0</x:v>
      </x:c>
      <x:c r="D160" s="299">
        <x:v>0</x:v>
      </x:c>
      <x:c r="E160" s="298">
        <x:v>0</x:v>
      </x:c>
      <x:c r="F160" s="299">
        <x:v>0</x:v>
      </x:c>
      <x:c r="G160" s="298">
        <x:v>0</x:v>
      </x:c>
      <x:c r="H160" s="758" t="s">
        <x:v>506</x:v>
      </x:c>
      <x:c r="I160" s="759" t="s">
        <x:v>506</x:v>
      </x:c>
      <x:c r="J160" s="758" t="s">
        <x:v>506</x:v>
      </x:c>
      <x:c r="K160" s="758" t="s">
        <x:v>506</x:v>
      </x:c>
      <x:c r="L160" s="759" t="s">
        <x:v>506</x:v>
      </x:c>
      <x:c r="M160" s="758" t="s">
        <x:v>506</x:v>
      </x:c>
      <x:c r="N160" s="758"/>
      <x:c r="O160" s="758"/>
      <x:c r="P160" s="758"/>
      <x:c r="Q160" s="758"/>
      <x:c r="R160" s="759"/>
      <x:c r="S160" s="758">
        <x:v>0</x:v>
      </x:c>
      <x:c r="T160" s="759"/>
      <x:c r="U160" s="758"/>
      <x:c r="V160" s="759"/>
      <x:c r="W160" s="758"/>
      <x:c r="X160" s="758">
        <x:v>4</x:v>
      </x:c>
      <x:c r="Y160" s="758"/>
      <x:c r="Z160" s="758"/>
      <x:c r="AA160" s="758"/>
      <x:c r="AB160" s="758"/>
      <x:c r="AC160" s="758"/>
      <x:c r="AD160" s="758"/>
      <x:c r="AE160" s="758"/>
      <x:c r="AF160" s="758"/>
      <x:c r="AG160" s="758"/>
      <x:c r="AH160" s="758"/>
      <x:c r="AI160" s="758"/>
      <x:c r="AJ160" s="758"/>
      <x:c r="AK160" s="758"/>
      <x:c r="AL160" s="770" t="s">
        <x:v>867</x:v>
      </x:c>
      <x:c r="AM160" s="758"/>
      <x:c r="AN160" s="759"/>
      <x:c r="AO160" s="758"/>
      <x:c r="AP160" s="758"/>
      <x:c r="AQ160" s="758"/>
      <x:c r="AR160" s="759"/>
      <x:c r="AS160" s="758"/>
      <x:c r="AT160" s="759"/>
      <x:c r="AU160" s="758"/>
      <x:c r="AV160" s="758"/>
      <x:c r="AW160" s="758"/>
      <x:c r="AX160" s="758"/>
      <x:c r="AY160" s="758"/>
      <x:c r="AZ160" s="758"/>
      <x:c r="BA160" s="759"/>
      <x:c r="BB160" s="758"/>
      <x:c r="BC160" s="758"/>
      <x:c r="BD160" s="758"/>
      <x:c r="BE160" s="769">
        <x:v>0</x:v>
      </x:c>
      <x:c r="BF160" s="768"/>
      <x:c r="BG160" s="758"/>
      <x:c r="BH160" s="758"/>
      <x:c r="BI160" s="758"/>
      <x:c r="BJ160" s="759"/>
      <x:c r="BK160" s="758"/>
      <x:c r="BL160" s="759"/>
      <x:c r="BM160" s="758"/>
      <x:c r="BN160" s="759"/>
      <x:c r="BO160" s="758"/>
      <x:c r="BP160" s="759"/>
      <x:c r="BQ160" s="758"/>
      <x:c r="BR160" s="758"/>
      <x:c r="BS160" s="758"/>
      <x:c r="BT160" s="758"/>
      <x:c r="BU160" s="758"/>
      <x:c r="BV160" s="770" t="s">
        <x:v>867</x:v>
      </x:c>
      <x:c r="BW160" s="758"/>
      <x:c r="BX160" s="758"/>
      <x:c r="BY160" s="759"/>
      <x:c r="BZ160" s="758"/>
      <x:c r="CA160" s="759"/>
      <x:c r="CB160" s="758"/>
      <x:c r="CC160" s="759"/>
      <x:c r="CD160" s="758"/>
      <x:c r="CE160" s="758"/>
      <x:c r="CF160" s="759"/>
      <x:c r="CG160" s="758"/>
      <x:c r="CH160" s="758"/>
      <x:c r="CI160" s="758"/>
      <x:c r="CJ160" s="758"/>
      <x:c r="CK160" s="758"/>
      <x:c r="CL160" s="758"/>
      <x:c r="CM160" s="758"/>
      <x:c r="CN160" s="758"/>
      <x:c r="CO160" s="758"/>
      <x:c r="CP160" s="759"/>
      <x:c r="CQ160" s="758"/>
      <x:c r="CR160" s="759"/>
      <x:c r="CS160" s="758"/>
      <x:c r="CT160" s="758">
        <x:v>1</x:v>
      </x:c>
      <x:c r="CU160" s="758"/>
      <x:c r="CV160" s="758"/>
      <x:c r="CW160" s="758"/>
      <x:c r="CX160" s="758"/>
      <x:c r="CY160" s="770" t="s">
        <x:v>867</x:v>
      </x:c>
      <x:c r="CZ160" s="758"/>
      <x:c r="DA160" s="759"/>
      <x:c r="DB160" s="758"/>
      <x:c r="DC160" s="759"/>
      <x:c r="DD160" s="758"/>
      <x:c r="DE160" s="759"/>
      <x:c r="DF160" s="758"/>
      <x:c r="DG160" s="760"/>
    </x:row>
    <x:row r="161" spans="1:111" ht="30" customHeight="1">
      <x:c r="A161" s="770" t="s">
        <x:v>486</x:v>
      </x:c>
      <x:c r="B161" s="297">
        <x:v>0</x:v>
      </x:c>
      <x:c r="C161" s="298">
        <x:v>0</x:v>
      </x:c>
      <x:c r="D161" s="299">
        <x:v>0</x:v>
      </x:c>
      <x:c r="E161" s="298">
        <x:v>0</x:v>
      </x:c>
      <x:c r="F161" s="299">
        <x:v>0</x:v>
      </x:c>
      <x:c r="G161" s="298">
        <x:v>0</x:v>
      </x:c>
      <x:c r="H161" s="758" t="s">
        <x:v>506</x:v>
      </x:c>
      <x:c r="I161" s="759" t="s">
        <x:v>506</x:v>
      </x:c>
      <x:c r="J161" s="758" t="s">
        <x:v>506</x:v>
      </x:c>
      <x:c r="K161" s="758" t="s">
        <x:v>506</x:v>
      </x:c>
      <x:c r="L161" s="759" t="s">
        <x:v>506</x:v>
      </x:c>
      <x:c r="M161" s="758" t="s">
        <x:v>506</x:v>
      </x:c>
      <x:c r="N161" s="758"/>
      <x:c r="O161" s="758"/>
      <x:c r="P161" s="758"/>
      <x:c r="Q161" s="758"/>
      <x:c r="R161" s="759"/>
      <x:c r="S161" s="758">
        <x:v>0</x:v>
      </x:c>
      <x:c r="T161" s="759"/>
      <x:c r="U161" s="758"/>
      <x:c r="V161" s="759"/>
      <x:c r="W161" s="758"/>
      <x:c r="X161" s="758">
        <x:v>1</x:v>
      </x:c>
      <x:c r="Y161" s="758"/>
      <x:c r="Z161" s="758"/>
      <x:c r="AA161" s="758"/>
      <x:c r="AB161" s="758"/>
      <x:c r="AC161" s="758"/>
      <x:c r="AD161" s="758"/>
      <x:c r="AE161" s="758"/>
      <x:c r="AF161" s="758"/>
      <x:c r="AG161" s="758"/>
      <x:c r="AH161" s="758"/>
      <x:c r="AI161" s="758"/>
      <x:c r="AJ161" s="758"/>
      <x:c r="AK161" s="758"/>
      <x:c r="AL161" s="770" t="s">
        <x:v>486</x:v>
      </x:c>
      <x:c r="AM161" s="758"/>
      <x:c r="AN161" s="759"/>
      <x:c r="AO161" s="758"/>
      <x:c r="AP161" s="758"/>
      <x:c r="AQ161" s="758"/>
      <x:c r="AR161" s="759"/>
      <x:c r="AS161" s="758"/>
      <x:c r="AT161" s="759"/>
      <x:c r="AU161" s="758"/>
      <x:c r="AV161" s="758"/>
      <x:c r="AW161" s="758"/>
      <x:c r="AX161" s="758"/>
      <x:c r="AY161" s="758"/>
      <x:c r="AZ161" s="758"/>
      <x:c r="BA161" s="759"/>
      <x:c r="BB161" s="758"/>
      <x:c r="BC161" s="758"/>
      <x:c r="BD161" s="758"/>
      <x:c r="BE161" s="769">
        <x:v>0</x:v>
      </x:c>
      <x:c r="BF161" s="768">
        <x:v>0</x:v>
      </x:c>
      <x:c r="BG161" s="758"/>
      <x:c r="BH161" s="758"/>
      <x:c r="BI161" s="758"/>
      <x:c r="BJ161" s="759"/>
      <x:c r="BK161" s="758"/>
      <x:c r="BL161" s="759"/>
      <x:c r="BM161" s="758"/>
      <x:c r="BN161" s="759"/>
      <x:c r="BO161" s="758"/>
      <x:c r="BP161" s="759"/>
      <x:c r="BQ161" s="758"/>
      <x:c r="BR161" s="758"/>
      <x:c r="BS161" s="758"/>
      <x:c r="BT161" s="758"/>
      <x:c r="BU161" s="758"/>
      <x:c r="BV161" s="770" t="s">
        <x:v>486</x:v>
      </x:c>
      <x:c r="BW161" s="758"/>
      <x:c r="BX161" s="758"/>
      <x:c r="BY161" s="759"/>
      <x:c r="BZ161" s="758"/>
      <x:c r="CA161" s="759"/>
      <x:c r="CB161" s="758"/>
      <x:c r="CC161" s="759"/>
      <x:c r="CD161" s="758"/>
      <x:c r="CE161" s="758"/>
      <x:c r="CF161" s="759"/>
      <x:c r="CG161" s="758"/>
      <x:c r="CH161" s="758"/>
      <x:c r="CI161" s="758"/>
      <x:c r="CJ161" s="758"/>
      <x:c r="CK161" s="758"/>
      <x:c r="CL161" s="758"/>
      <x:c r="CM161" s="758"/>
      <x:c r="CN161" s="758"/>
      <x:c r="CO161" s="758"/>
      <x:c r="CP161" s="759"/>
      <x:c r="CQ161" s="758"/>
      <x:c r="CR161" s="759"/>
      <x:c r="CS161" s="758"/>
      <x:c r="CT161" s="758">
        <x:v>1</x:v>
      </x:c>
      <x:c r="CU161" s="758"/>
      <x:c r="CV161" s="758"/>
      <x:c r="CW161" s="758"/>
      <x:c r="CX161" s="758"/>
      <x:c r="CY161" s="770" t="s">
        <x:v>486</x:v>
      </x:c>
      <x:c r="CZ161" s="758"/>
      <x:c r="DA161" s="759"/>
      <x:c r="DB161" s="758"/>
      <x:c r="DC161" s="759"/>
      <x:c r="DD161" s="758"/>
      <x:c r="DE161" s="759"/>
      <x:c r="DF161" s="758"/>
      <x:c r="DG161" s="760"/>
    </x:row>
    <x:row r="162" spans="1:111" ht="30" customHeight="1">
      <x:c r="A162" s="770" t="s">
        <x:v>2108</x:v>
      </x:c>
      <x:c r="B162" s="297">
        <x:v>0</x:v>
      </x:c>
      <x:c r="C162" s="298">
        <x:v>0</x:v>
      </x:c>
      <x:c r="D162" s="299">
        <x:v>0</x:v>
      </x:c>
      <x:c r="E162" s="298">
        <x:v>0</x:v>
      </x:c>
      <x:c r="F162" s="299">
        <x:v>0</x:v>
      </x:c>
      <x:c r="G162" s="298">
        <x:v>0</x:v>
      </x:c>
      <x:c r="H162" s="758" t="s">
        <x:v>506</x:v>
      </x:c>
      <x:c r="I162" s="759" t="s">
        <x:v>506</x:v>
      </x:c>
      <x:c r="J162" s="758" t="s">
        <x:v>506</x:v>
      </x:c>
      <x:c r="K162" s="758" t="s">
        <x:v>506</x:v>
      </x:c>
      <x:c r="L162" s="759" t="s">
        <x:v>506</x:v>
      </x:c>
      <x:c r="M162" s="758" t="s">
        <x:v>506</x:v>
      </x:c>
      <x:c r="N162" s="758"/>
      <x:c r="O162" s="758"/>
      <x:c r="P162" s="758"/>
      <x:c r="Q162" s="758"/>
      <x:c r="R162" s="759"/>
      <x:c r="S162" s="758">
        <x:v>0</x:v>
      </x:c>
      <x:c r="T162" s="759"/>
      <x:c r="U162" s="758"/>
      <x:c r="V162" s="759"/>
      <x:c r="W162" s="758"/>
      <x:c r="X162" s="758">
        <x:v>4</x:v>
      </x:c>
      <x:c r="Y162" s="758"/>
      <x:c r="Z162" s="758"/>
      <x:c r="AA162" s="758"/>
      <x:c r="AB162" s="758"/>
      <x:c r="AC162" s="758"/>
      <x:c r="AD162" s="758"/>
      <x:c r="AE162" s="758"/>
      <x:c r="AF162" s="758"/>
      <x:c r="AG162" s="758"/>
      <x:c r="AH162" s="758"/>
      <x:c r="AI162" s="758"/>
      <x:c r="AJ162" s="758"/>
      <x:c r="AK162" s="758"/>
      <x:c r="AL162" s="770" t="s">
        <x:v>2108</x:v>
      </x:c>
      <x:c r="AM162" s="758"/>
      <x:c r="AN162" s="759"/>
      <x:c r="AO162" s="758"/>
      <x:c r="AP162" s="758"/>
      <x:c r="AQ162" s="758"/>
      <x:c r="AR162" s="759"/>
      <x:c r="AS162" s="758"/>
      <x:c r="AT162" s="759"/>
      <x:c r="AU162" s="758"/>
      <x:c r="AV162" s="758"/>
      <x:c r="AW162" s="758"/>
      <x:c r="AX162" s="758"/>
      <x:c r="AY162" s="758"/>
      <x:c r="AZ162" s="758"/>
      <x:c r="BA162" s="759"/>
      <x:c r="BB162" s="758"/>
      <x:c r="BC162" s="758"/>
      <x:c r="BD162" s="758"/>
      <x:c r="BE162" s="769">
        <x:v>0</x:v>
      </x:c>
      <x:c r="BF162" s="768">
        <x:v>0</x:v>
      </x:c>
      <x:c r="BG162" s="758"/>
      <x:c r="BH162" s="758"/>
      <x:c r="BI162" s="758"/>
      <x:c r="BJ162" s="759"/>
      <x:c r="BK162" s="758"/>
      <x:c r="BL162" s="759"/>
      <x:c r="BM162" s="758"/>
      <x:c r="BN162" s="759"/>
      <x:c r="BO162" s="758"/>
      <x:c r="BP162" s="759"/>
      <x:c r="BQ162" s="758"/>
      <x:c r="BR162" s="758"/>
      <x:c r="BS162" s="758"/>
      <x:c r="BT162" s="758"/>
      <x:c r="BU162" s="758"/>
      <x:c r="BV162" s="770" t="s">
        <x:v>2108</x:v>
      </x:c>
      <x:c r="BW162" s="758"/>
      <x:c r="BX162" s="758"/>
      <x:c r="BY162" s="759"/>
      <x:c r="BZ162" s="758"/>
      <x:c r="CA162" s="759"/>
      <x:c r="CB162" s="758"/>
      <x:c r="CC162" s="759"/>
      <x:c r="CD162" s="758"/>
      <x:c r="CE162" s="758"/>
      <x:c r="CF162" s="759"/>
      <x:c r="CG162" s="758"/>
      <x:c r="CH162" s="758"/>
      <x:c r="CI162" s="758"/>
      <x:c r="CJ162" s="758"/>
      <x:c r="CK162" s="758"/>
      <x:c r="CL162" s="758"/>
      <x:c r="CM162" s="758"/>
      <x:c r="CN162" s="758"/>
      <x:c r="CO162" s="758"/>
      <x:c r="CP162" s="759"/>
      <x:c r="CQ162" s="758"/>
      <x:c r="CR162" s="759"/>
      <x:c r="CS162" s="758"/>
      <x:c r="CT162" s="758">
        <x:v>1</x:v>
      </x:c>
      <x:c r="CU162" s="758"/>
      <x:c r="CV162" s="758"/>
      <x:c r="CW162" s="758"/>
      <x:c r="CX162" s="771"/>
      <x:c r="CY162" s="770" t="s">
        <x:v>2108</x:v>
      </x:c>
      <x:c r="CZ162" s="758"/>
      <x:c r="DA162" s="759"/>
      <x:c r="DB162" s="758"/>
      <x:c r="DC162" s="759"/>
      <x:c r="DD162" s="758"/>
      <x:c r="DE162" s="759"/>
      <x:c r="DF162" s="758"/>
      <x:c r="DG162" s="760"/>
    </x:row>
    <x:row r="163" spans="1:111" ht="30" customHeight="1">
      <x:c r="A163" s="772" t="s">
        <x:v>1716</x:v>
      </x:c>
      <x:c r="B163" s="141">
        <x:v>0</x:v>
      </x:c>
      <x:c r="C163" s="110">
        <x:v>0</x:v>
      </x:c>
      <x:c r="D163" s="140">
        <x:v>0</x:v>
      </x:c>
      <x:c r="E163" s="110">
        <x:v>0</x:v>
      </x:c>
      <x:c r="F163" s="140">
        <x:v>0</x:v>
      </x:c>
      <x:c r="G163" s="110">
        <x:v>0</x:v>
      </x:c>
      <x:c r="H163" s="773" t="s">
        <x:v>506</x:v>
      </x:c>
      <x:c r="I163" s="774" t="s">
        <x:v>506</x:v>
      </x:c>
      <x:c r="J163" s="773" t="s">
        <x:v>506</x:v>
      </x:c>
      <x:c r="K163" s="773" t="s">
        <x:v>506</x:v>
      </x:c>
      <x:c r="L163" s="774" t="s">
        <x:v>506</x:v>
      </x:c>
      <x:c r="M163" s="773" t="s">
        <x:v>506</x:v>
      </x:c>
      <x:c r="N163" s="773"/>
      <x:c r="O163" s="773"/>
      <x:c r="P163" s="773"/>
      <x:c r="Q163" s="773"/>
      <x:c r="R163" s="774"/>
      <x:c r="S163" s="773">
        <x:v>0</x:v>
      </x:c>
      <x:c r="T163" s="774"/>
      <x:c r="U163" s="773"/>
      <x:c r="V163" s="774"/>
      <x:c r="W163" s="773"/>
      <x:c r="X163" s="773">
        <x:v>0</x:v>
      </x:c>
      <x:c r="Y163" s="773"/>
      <x:c r="Z163" s="773"/>
      <x:c r="AA163" s="773"/>
      <x:c r="AB163" s="773"/>
      <x:c r="AC163" s="773"/>
      <x:c r="AD163" s="773"/>
      <x:c r="AE163" s="773"/>
      <x:c r="AF163" s="773"/>
      <x:c r="AG163" s="773"/>
      <x:c r="AH163" s="773"/>
      <x:c r="AI163" s="773"/>
      <x:c r="AJ163" s="773">
        <x:v>1</x:v>
      </x:c>
      <x:c r="AK163" s="773">
        <x:v>5</x:v>
      </x:c>
      <x:c r="AL163" s="772" t="s">
        <x:v>1716</x:v>
      </x:c>
      <x:c r="AM163" s="773"/>
      <x:c r="AN163" s="774"/>
      <x:c r="AO163" s="773"/>
      <x:c r="AP163" s="773"/>
      <x:c r="AQ163" s="773"/>
      <x:c r="AR163" s="774"/>
      <x:c r="AS163" s="773"/>
      <x:c r="AT163" s="774"/>
      <x:c r="AU163" s="773"/>
      <x:c r="AV163" s="773"/>
      <x:c r="AW163" s="773"/>
      <x:c r="AX163" s="773"/>
      <x:c r="AY163" s="773"/>
      <x:c r="AZ163" s="773"/>
      <x:c r="BA163" s="774"/>
      <x:c r="BB163" s="773"/>
      <x:c r="BC163" s="773"/>
      <x:c r="BD163" s="773"/>
      <x:c r="BE163" s="775">
        <x:v>0</x:v>
      </x:c>
      <x:c r="BF163" s="776">
        <x:v>0</x:v>
      </x:c>
      <x:c r="BG163" s="773"/>
      <x:c r="BH163" s="773"/>
      <x:c r="BI163" s="773"/>
      <x:c r="BJ163" s="774"/>
      <x:c r="BK163" s="773"/>
      <x:c r="BL163" s="774"/>
      <x:c r="BM163" s="773"/>
      <x:c r="BN163" s="774"/>
      <x:c r="BO163" s="773"/>
      <x:c r="BP163" s="774"/>
      <x:c r="BQ163" s="773"/>
      <x:c r="BR163" s="773"/>
      <x:c r="BS163" s="773"/>
      <x:c r="BT163" s="773"/>
      <x:c r="BU163" s="773"/>
      <x:c r="BV163" s="772" t="s">
        <x:v>1716</x:v>
      </x:c>
      <x:c r="BW163" s="773"/>
      <x:c r="BX163" s="773"/>
      <x:c r="BY163" s="774"/>
      <x:c r="BZ163" s="773"/>
      <x:c r="CA163" s="774"/>
      <x:c r="CB163" s="773"/>
      <x:c r="CC163" s="774"/>
      <x:c r="CD163" s="773"/>
      <x:c r="CE163" s="773"/>
      <x:c r="CF163" s="774"/>
      <x:c r="CG163" s="773"/>
      <x:c r="CH163" s="773"/>
      <x:c r="CI163" s="773"/>
      <x:c r="CJ163" s="773"/>
      <x:c r="CK163" s="773"/>
      <x:c r="CL163" s="773"/>
      <x:c r="CM163" s="773"/>
      <x:c r="CN163" s="773"/>
      <x:c r="CO163" s="773"/>
      <x:c r="CP163" s="774"/>
      <x:c r="CQ163" s="773"/>
      <x:c r="CR163" s="774"/>
      <x:c r="CS163" s="773"/>
      <x:c r="CT163" s="773">
        <x:v>1</x:v>
      </x:c>
      <x:c r="CU163" s="773"/>
      <x:c r="CV163" s="773"/>
      <x:c r="CW163" s="773"/>
      <x:c r="CX163" s="777"/>
      <x:c r="CY163" s="772" t="s">
        <x:v>1716</x:v>
      </x:c>
      <x:c r="CZ163" s="773"/>
      <x:c r="DA163" s="774"/>
      <x:c r="DB163" s="773"/>
      <x:c r="DC163" s="774"/>
      <x:c r="DD163" s="773"/>
      <x:c r="DE163" s="774"/>
      <x:c r="DF163" s="773"/>
      <x:c r="DG163" s="778"/>
    </x:row>
    <x:row r="164" ht="18" customHeight="1"/>
    <x:row r="165" ht="18" customHeight="1"/>
    <x:row r="166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93" firstPageNumber="1" fitToWidth="1" fitToHeight="1" orientation="portrait" usePrinterDefaults="1" blackAndWhite="0" draft="0" useFirstPageNumber="0" horizontalDpi="300" verticalDpi="300" copies="1"/>
  <x:rowBreaks count="2" manualBreakCount="2">
    <x:brk id="38" min="0" max="1048575" man="1" pt="0"/>
    <x:brk id="71" min="0" max="1048575" man="1" pt="0"/>
  </x:rowBreaks>
  <x:colBreaks count="3" manualBreakCount="3">
    <x:brk id="16" min="0" max="16383" man="1" pt="0"/>
    <x:brk id="73" min="0" max="16383" man="1" pt="0"/>
    <x:brk id="102" min="0" max="16383" man="1" pt="0"/>
  </x:colBreaks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DN203"/>
  <x:sheetViews>
    <x:sheetView view="pageBreakPreview" topLeftCell="A1" zoomScale="85" zoomScaleNormal="100" zoomScaleSheetLayoutView="85" workbookViewId="0">
      <x:pane xSplit="1" ySplit="6" topLeftCell="BZ7" activePane="bottomRight" state="frozen"/>
      <x:selection pane="bottomRight" activeCell="DG1" activeCellId="6" sqref="CF1:CF1048576 CP1:CP1048576 CR1:CR1048576 DA1:DA1048576 DC1:DC1048576 DE1:DE1048576 DG1:DG1048576"/>
    </x:sheetView>
  </x:sheetViews>
  <x:sheetFormatPr defaultColWidth="8.88671875" defaultRowHeight="16.399999999999999"/>
  <x:cols>
    <x:col min="1" max="1" width="20" style="25" customWidth="1"/>
    <x:col min="2" max="2" width="3.44140625" style="26" customWidth="1"/>
    <x:col min="3" max="3" width="9.33203125" style="28" bestFit="1" customWidth="1"/>
    <x:col min="4" max="4" width="3.33203125" style="26" customWidth="1"/>
    <x:col min="5" max="5" width="8.44140625" style="28" customWidth="1"/>
    <x:col min="6" max="6" width="5.44140625" style="26" bestFit="1" customWidth="1"/>
    <x:col min="7" max="7" width="5.88671875" style="28" customWidth="1"/>
    <x:col min="8" max="8" width="3.44140625" style="26" customWidth="1"/>
    <x:col min="9" max="9" width="5.5546875" style="28" customWidth="1"/>
    <x:col min="10" max="10" width="4.5546875" style="26" bestFit="1" customWidth="1"/>
    <x:col min="11" max="11" width="3.21875" style="26" customWidth="1"/>
    <x:col min="12" max="12" width="9.33203125" style="28" bestFit="1" customWidth="1"/>
    <x:col min="13" max="16" width="3.33203125" style="26" customWidth="1"/>
    <x:col min="17" max="17" width="3.109375" style="26" customWidth="1"/>
    <x:col min="18" max="18" width="6.109375" style="28" customWidth="1"/>
    <x:col min="19" max="19" width="3.33203125" style="26" customWidth="1"/>
    <x:col min="20" max="20" width="6.21875" style="28" customWidth="1"/>
    <x:col min="21" max="21" width="3.6640625" style="26" customWidth="1"/>
    <x:col min="22" max="22" width="7" style="28" customWidth="1"/>
    <x:col min="23" max="23" width="3.88671875" style="26" customWidth="1"/>
    <x:col min="24" max="24" width="5.33203125" style="26" customWidth="1"/>
    <x:col min="25" max="25" width="3" style="26" customWidth="1"/>
    <x:col min="26" max="26" width="3.6640625" style="26" customWidth="1"/>
    <x:col min="27" max="27" width="4" style="26" customWidth="1"/>
    <x:col min="28" max="28" width="3.77734375" style="26" customWidth="1"/>
    <x:col min="29" max="30" width="4.6640625" style="26" bestFit="1" customWidth="1"/>
    <x:col min="31" max="32" width="3.88671875" style="26" bestFit="1" customWidth="1"/>
    <x:col min="33" max="33" width="4.109375" style="26" bestFit="1" customWidth="1"/>
    <x:col min="34" max="34" width="2.77734375" style="26" customWidth="1"/>
    <x:col min="35" max="35" width="3.88671875" style="26" bestFit="1" customWidth="1"/>
    <x:col min="36" max="36" width="3.5546875" style="26" customWidth="1"/>
    <x:col min="37" max="37" width="4.5546875" style="26" bestFit="1" customWidth="1"/>
    <x:col min="38" max="38" width="24.6640625" style="26" customWidth="1"/>
    <x:col min="39" max="39" width="3.6640625" style="26" customWidth="1"/>
    <x:col min="40" max="40" width="7" style="28" customWidth="1"/>
    <x:col min="41" max="42" width="3.33203125" style="26" customWidth="1"/>
    <x:col min="43" max="43" width="3.6640625" style="26" customWidth="1"/>
    <x:col min="44" max="44" width="7.77734375" style="28" bestFit="1" customWidth="1"/>
    <x:col min="45" max="45" width="5.21875" style="26" bestFit="1" customWidth="1"/>
    <x:col min="46" max="46" width="5.5546875" style="28" customWidth="1"/>
    <x:col min="47" max="47" width="3.88671875" style="26" customWidth="1"/>
    <x:col min="48" max="48" width="3.33203125" style="26" customWidth="1"/>
    <x:col min="49" max="49" width="3.109375" style="26" customWidth="1"/>
    <x:col min="50" max="50" width="3.33203125" style="26" customWidth="1"/>
    <x:col min="51" max="51" width="3.77734375" style="26" customWidth="1"/>
    <x:col min="52" max="52" width="3.109375" style="26" customWidth="1"/>
    <x:col min="53" max="53" width="5.21875" style="28" bestFit="1" customWidth="1"/>
    <x:col min="54" max="54" width="2.77734375" style="26" customWidth="1"/>
    <x:col min="55" max="55" width="5.21875" style="26" bestFit="1" customWidth="1"/>
    <x:col min="56" max="56" width="4.21875" style="26" customWidth="1"/>
    <x:col min="57" max="57" width="3.77734375" style="26" customWidth="1"/>
    <x:col min="58" max="58" width="6.109375" style="26" bestFit="1" customWidth="1"/>
    <x:col min="59" max="59" width="3.33203125" style="26" customWidth="1"/>
    <x:col min="60" max="60" width="3.5546875" style="26" customWidth="1"/>
    <x:col min="61" max="61" width="2.6640625" style="26" customWidth="1"/>
    <x:col min="62" max="62" width="10.44140625" style="28" bestFit="1" customWidth="1"/>
    <x:col min="63" max="63" width="2.6640625" style="26" customWidth="1"/>
    <x:col min="64" max="64" width="10.44140625" style="28" bestFit="1" customWidth="1"/>
    <x:col min="65" max="65" width="2.6640625" style="26" customWidth="1"/>
    <x:col min="66" max="66" width="10.44140625" style="28" bestFit="1" customWidth="1"/>
    <x:col min="67" max="67" width="2.6640625" style="26" customWidth="1"/>
    <x:col min="68" max="68" width="10.44140625" style="28" bestFit="1" customWidth="1"/>
    <x:col min="69" max="69" width="4.6640625" style="26" bestFit="1" customWidth="1"/>
    <x:col min="70" max="70" width="3.44140625" style="26" bestFit="1" customWidth="1"/>
    <x:col min="71" max="71" width="3.88671875" style="26" bestFit="1" customWidth="1"/>
    <x:col min="72" max="73" width="3.77734375" style="26" bestFit="1" customWidth="1"/>
    <x:col min="74" max="74" width="26.33203125" style="26" bestFit="1" customWidth="1"/>
    <x:col min="75" max="75" width="4.44140625" style="26" customWidth="1"/>
    <x:col min="76" max="76" width="5.6640625" style="26" customWidth="1"/>
    <x:col min="77" max="77" width="7.5546875" style="28" customWidth="1"/>
    <x:col min="78" max="78" width="4.21875" style="26" customWidth="1"/>
    <x:col min="79" max="79" width="10.44140625" style="28" bestFit="1" customWidth="1"/>
    <x:col min="80" max="80" width="5" style="26" customWidth="1"/>
    <x:col min="81" max="81" width="10.44140625" style="28" bestFit="1" customWidth="1"/>
    <x:col min="82" max="82" width="4" style="26" customWidth="1"/>
    <x:col min="83" max="83" width="4.33203125" style="26" customWidth="1"/>
    <x:col min="84" max="84" width="10.44140625" style="28" bestFit="1" customWidth="1"/>
    <x:col min="85" max="85" width="5.109375" style="26" customWidth="1"/>
    <x:col min="86" max="86" width="4.5546875" style="26" customWidth="1"/>
    <x:col min="87" max="87" width="4.33203125" style="26" customWidth="1"/>
    <x:col min="88" max="88" width="3.77734375" style="26" customWidth="1"/>
    <x:col min="89" max="89" width="4.33203125" style="26" customWidth="1"/>
    <x:col min="90" max="90" width="3.88671875" style="26" customWidth="1"/>
    <x:col min="91" max="92" width="3.33203125" style="26" customWidth="1"/>
    <x:col min="93" max="93" width="3.77734375" style="26" customWidth="1"/>
    <x:col min="94" max="94" width="10.44140625" style="28" bestFit="1" customWidth="1"/>
    <x:col min="95" max="95" width="3.77734375" style="26" customWidth="1"/>
    <x:col min="96" max="96" width="6.6640625" style="28" customWidth="1"/>
    <x:col min="97" max="97" width="6.109375" style="26" bestFit="1" customWidth="1"/>
    <x:col min="98" max="98" width="3.33203125" style="26" customWidth="1"/>
    <x:col min="99" max="99" width="4.21875" style="26" customWidth="1"/>
    <x:col min="100" max="100" width="4.44140625" style="26" customWidth="1"/>
    <x:col min="101" max="101" width="3.33203125" style="26" customWidth="1"/>
    <x:col min="102" max="102" width="3.44140625" style="26" customWidth="1"/>
    <x:col min="103" max="103" width="23.6640625" style="26" bestFit="1" customWidth="1"/>
    <x:col min="104" max="104" width="4.88671875" style="23" customWidth="1"/>
    <x:col min="105" max="105" width="10.33203125" style="24" customWidth="1"/>
    <x:col min="106" max="106" width="5.44140625" style="23" customWidth="1"/>
    <x:col min="107" max="107" width="11.44140625" style="24" customWidth="1"/>
    <x:col min="108" max="108" width="4.88671875" style="23" customWidth="1"/>
    <x:col min="109" max="109" width="9.6640625" style="24" customWidth="1"/>
    <x:col min="110" max="110" width="5.109375" style="23" customWidth="1"/>
    <x:col min="111" max="111" width="9.33203125" style="24" customWidth="1"/>
    <x:col min="112" max="16384" width="8.88671875" style="25"/>
  </x:cols>
  <x:sheetData>
    <x:row r="1" spans="1:111" s="12" customFormat="1" ht="30" customHeight="1">
      <x:c r="A1" s="12" t="s">
        <x:v>1688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3" customHeight="1">
      <x:c r="A2" s="12" t="s">
        <x:v>2801</x:v>
      </x:c>
      <x:c r="B2" s="83"/>
      <x:c r="C2" s="84"/>
      <x:c r="D2" s="83"/>
      <x:c r="E2" s="84"/>
      <x:c r="F2" s="83"/>
      <x:c r="G2" s="137"/>
      <x:c r="H2" s="83"/>
      <x:c r="I2" s="84"/>
      <x:c r="J2" s="85"/>
      <x:c r="K2" s="83"/>
      <x:c r="L2" s="84"/>
      <x:c r="M2" s="83"/>
      <x:c r="N2" s="83"/>
      <x:c r="O2" s="83"/>
      <x:c r="P2" s="83"/>
      <x:c r="Q2" s="83"/>
      <x:c r="R2" s="84"/>
      <x:c r="S2" s="83"/>
      <x:c r="T2" s="84"/>
      <x:c r="U2" s="83"/>
      <x:c r="V2" s="84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466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465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2162</x:v>
      </x:c>
      <x:c r="CZ2" s="85"/>
      <x:c r="DA2" s="137"/>
      <x:c r="DB2" s="85"/>
      <x:c r="DC2" s="137"/>
      <x:c r="DD2" s="85"/>
      <x:c r="DE2" s="137"/>
      <x:c r="DF2" s="85"/>
      <x:c r="DG2" s="137"/>
    </x:row>
    <x:row r="3" spans="1:111" s="205" customFormat="1" ht="30" customHeight="1">
      <x:c r="A3" s="1000" t="s">
        <x:v>2745</x:v>
      </x:c>
      <x:c r="B3" s="1003" t="s">
        <x:v>2854</x:v>
      </x:c>
      <x:c r="C3" s="1004"/>
      <x:c r="D3" s="1004"/>
      <x:c r="E3" s="1004"/>
      <x:c r="F3" s="1004"/>
      <x:c r="G3" s="1004"/>
      <x:c r="H3" s="1004" t="s">
        <x:v>2859</x:v>
      </x:c>
      <x:c r="I3" s="1004"/>
      <x:c r="J3" s="1004"/>
      <x:c r="K3" s="1004"/>
      <x:c r="L3" s="1004"/>
      <x:c r="M3" s="1004"/>
      <x:c r="N3" s="1004"/>
      <x:c r="O3" s="1004"/>
      <x:c r="P3" s="1004"/>
      <x:c r="Q3" s="1004" t="s">
        <x:v>2860</x:v>
      </x:c>
      <x:c r="R3" s="1004"/>
      <x:c r="S3" s="1004"/>
      <x:c r="T3" s="1004"/>
      <x:c r="U3" s="1004"/>
      <x:c r="V3" s="1004"/>
      <x:c r="W3" s="1004"/>
      <x:c r="X3" s="1004"/>
      <x:c r="Y3" s="1004"/>
      <x:c r="Z3" s="1004"/>
      <x:c r="AA3" s="1004" t="s">
        <x:v>2902</x:v>
      </x:c>
      <x:c r="AB3" s="1004"/>
      <x:c r="AC3" s="1004"/>
      <x:c r="AD3" s="1004"/>
      <x:c r="AE3" s="1004"/>
      <x:c r="AF3" s="1004"/>
      <x:c r="AG3" s="1004"/>
      <x:c r="AH3" s="1004"/>
      <x:c r="AI3" s="1004"/>
      <x:c r="AJ3" s="1004"/>
      <x:c r="AK3" s="1004"/>
      <x:c r="AL3" s="1000" t="s">
        <x:v>2745</x:v>
      </x:c>
      <x:c r="AM3" s="1004" t="s">
        <x:v>2937</x:v>
      </x:c>
      <x:c r="AN3" s="1004"/>
      <x:c r="AO3" s="1004"/>
      <x:c r="AP3" s="1004"/>
      <x:c r="AQ3" s="1004"/>
      <x:c r="AR3" s="1004"/>
      <x:c r="AS3" s="1004"/>
      <x:c r="AT3" s="1004"/>
      <x:c r="AU3" s="1004"/>
      <x:c r="AV3" s="1004"/>
      <x:c r="AW3" s="1004"/>
      <x:c r="AX3" s="1004"/>
      <x:c r="AY3" s="1004"/>
      <x:c r="AZ3" s="1004"/>
      <x:c r="BA3" s="1004"/>
      <x:c r="BB3" s="1004"/>
      <x:c r="BC3" s="1004"/>
      <x:c r="BD3" s="1004" t="s">
        <x:v>2405</x:v>
      </x:c>
      <x:c r="BE3" s="1004"/>
      <x:c r="BF3" s="1004"/>
      <x:c r="BG3" s="1004"/>
      <x:c r="BH3" s="1004"/>
      <x:c r="BI3" s="1004" t="s">
        <x:v>2959</x:v>
      </x:c>
      <x:c r="BJ3" s="1004"/>
      <x:c r="BK3" s="1004"/>
      <x:c r="BL3" s="1004"/>
      <x:c r="BM3" s="1004"/>
      <x:c r="BN3" s="1004"/>
      <x:c r="BO3" s="1004"/>
      <x:c r="BP3" s="1004"/>
      <x:c r="BQ3" s="1004"/>
      <x:c r="BR3" s="1004"/>
      <x:c r="BS3" s="1004"/>
      <x:c r="BT3" s="1004"/>
      <x:c r="BU3" s="1004"/>
      <x:c r="BV3" s="1000" t="s">
        <x:v>2745</x:v>
      </x:c>
      <x:c r="BW3" s="1004" t="s">
        <x:v>2873</x:v>
      </x:c>
      <x:c r="BX3" s="1004"/>
      <x:c r="BY3" s="1004"/>
      <x:c r="BZ3" s="1004"/>
      <x:c r="CA3" s="1004"/>
      <x:c r="CB3" s="1004"/>
      <x:c r="CC3" s="1004"/>
      <x:c r="CD3" s="1004"/>
      <x:c r="CE3" s="1004"/>
      <x:c r="CF3" s="1004"/>
      <x:c r="CG3" s="1004"/>
      <x:c r="CH3" s="1004" t="s">
        <x:v>2873</x:v>
      </x:c>
      <x:c r="CI3" s="1004"/>
      <x:c r="CJ3" s="1004"/>
      <x:c r="CK3" s="1004"/>
      <x:c r="CL3" s="1004"/>
      <x:c r="CM3" s="1004"/>
      <x:c r="CN3" s="1004"/>
      <x:c r="CO3" s="1004" t="s">
        <x:v>2862</x:v>
      </x:c>
      <x:c r="CP3" s="1004"/>
      <x:c r="CQ3" s="1004"/>
      <x:c r="CR3" s="1004"/>
      <x:c r="CS3" s="1004"/>
      <x:c r="CT3" s="1004"/>
      <x:c r="CU3" s="1004"/>
      <x:c r="CV3" s="1004"/>
      <x:c r="CW3" s="1004"/>
      <x:c r="CX3" s="1004"/>
      <x:c r="CY3" s="1000" t="s">
        <x:v>2745</x:v>
      </x:c>
      <x:c r="CZ3" s="1004" t="s">
        <x:v>2392</x:v>
      </x:c>
      <x:c r="DA3" s="1004"/>
      <x:c r="DB3" s="1004" t="s">
        <x:v>2837</x:v>
      </x:c>
      <x:c r="DC3" s="1004"/>
      <x:c r="DD3" s="1004"/>
      <x:c r="DE3" s="1004"/>
      <x:c r="DF3" s="1004"/>
      <x:c r="DG3" s="1006"/>
    </x:row>
    <x:row r="4" spans="1:111" s="205" customFormat="1" ht="30" customHeight="1">
      <x:c r="A4" s="1001"/>
      <x:c r="B4" s="1007" t="s">
        <x:v>1103</x:v>
      </x:c>
      <x:c r="C4" s="1005"/>
      <x:c r="D4" s="1005" t="s">
        <x:v>1279</x:v>
      </x:c>
      <x:c r="E4" s="1005"/>
      <x:c r="F4" s="1005" t="s">
        <x:v>265</x:v>
      </x:c>
      <x:c r="G4" s="1005"/>
      <x:c r="H4" s="1005" t="s">
        <x:v>1185</x:v>
      </x:c>
      <x:c r="I4" s="1005"/>
      <x:c r="J4" s="1008" t="s">
        <x:v>2362</x:v>
      </x:c>
      <x:c r="K4" s="1005" t="s">
        <x:v>1119</x:v>
      </x:c>
      <x:c r="L4" s="1005"/>
      <x:c r="M4" s="1008" t="s">
        <x:v>50</x:v>
      </x:c>
      <x:c r="N4" s="1008" t="s">
        <x:v>5</x:v>
      </x:c>
      <x:c r="O4" s="1005" t="s">
        <x:v>385</x:v>
      </x:c>
      <x:c r="P4" s="1005"/>
      <x:c r="Q4" s="1008" t="s">
        <x:v>2383</x:v>
      </x:c>
      <x:c r="R4" s="1008"/>
      <x:c r="S4" s="1005" t="s">
        <x:v>2719</x:v>
      </x:c>
      <x:c r="T4" s="1005"/>
      <x:c r="U4" s="1005" t="s">
        <x:v>1199</x:v>
      </x:c>
      <x:c r="V4" s="1005"/>
      <x:c r="W4" s="1008" t="s">
        <x:v>2748</x:v>
      </x:c>
      <x:c r="X4" s="1008" t="s">
        <x:v>280</x:v>
      </x:c>
      <x:c r="Y4" s="1005" t="s">
        <x:v>385</x:v>
      </x:c>
      <x:c r="Z4" s="1005"/>
      <x:c r="AA4" s="1008" t="s">
        <x:v>1284</x:v>
      </x:c>
      <x:c r="AB4" s="1008" t="s">
        <x:v>2777</x:v>
      </x:c>
      <x:c r="AC4" s="1008" t="s">
        <x:v>2677</x:v>
      </x:c>
      <x:c r="AD4" s="1008" t="s">
        <x:v>288</x:v>
      </x:c>
      <x:c r="AE4" s="1008" t="s">
        <x:v>2349</x:v>
      </x:c>
      <x:c r="AF4" s="1008" t="s">
        <x:v>2365</x:v>
      </x:c>
      <x:c r="AG4" s="1008" t="s">
        <x:v>2760</x:v>
      </x:c>
      <x:c r="AH4" s="1005" t="s">
        <x:v>25</x:v>
      </x:c>
      <x:c r="AI4" s="1005"/>
      <x:c r="AJ4" s="1005" t="s">
        <x:v>385</x:v>
      </x:c>
      <x:c r="AK4" s="1005"/>
      <x:c r="AL4" s="1001"/>
      <x:c r="AM4" s="1005" t="s">
        <x:v>515</x:v>
      </x:c>
      <x:c r="AN4" s="1005"/>
      <x:c r="AO4" s="1005" t="s">
        <x:v>820</x:v>
      </x:c>
      <x:c r="AP4" s="1005"/>
      <x:c r="AQ4" s="1005" t="s">
        <x:v>2695</x:v>
      </x:c>
      <x:c r="AR4" s="1005"/>
      <x:c r="AS4" s="1005" t="s">
        <x:v>31</x:v>
      </x:c>
      <x:c r="AT4" s="1005"/>
      <x:c r="AU4" s="1008" t="s">
        <x:v>2771</x:v>
      </x:c>
      <x:c r="AV4" s="1008" t="s">
        <x:v>2375</x:v>
      </x:c>
      <x:c r="AW4" s="1008" t="s">
        <x:v>2686</x:v>
      </x:c>
      <x:c r="AX4" s="1008" t="s">
        <x:v>2406</x:v>
      </x:c>
      <x:c r="AY4" s="1008" t="s">
        <x:v>2367</x:v>
      </x:c>
      <x:c r="AZ4" s="1005" t="s">
        <x:v>13</x:v>
      </x:c>
      <x:c r="BA4" s="1005"/>
      <x:c r="BB4" s="1005" t="s">
        <x:v>829</x:v>
      </x:c>
      <x:c r="BC4" s="1005"/>
      <x:c r="BD4" s="1008" t="s">
        <x:v>2385</x:v>
      </x:c>
      <x:c r="BE4" s="1005" t="s">
        <x:v>822</x:v>
      </x:c>
      <x:c r="BF4" s="1005"/>
      <x:c r="BG4" s="1005" t="s">
        <x:v>385</x:v>
      </x:c>
      <x:c r="BH4" s="1005"/>
      <x:c r="BI4" s="1005" t="s">
        <x:v>503</x:v>
      </x:c>
      <x:c r="BJ4" s="1005"/>
      <x:c r="BK4" s="1005" t="s">
        <x:v>514</x:v>
      </x:c>
      <x:c r="BL4" s="1005"/>
      <x:c r="BM4" s="1008" t="s">
        <x:v>1080</x:v>
      </x:c>
      <x:c r="BN4" s="1008"/>
      <x:c r="BO4" s="1005" t="s">
        <x:v>241</x:v>
      </x:c>
      <x:c r="BP4" s="1005"/>
      <x:c r="BQ4" s="1008" t="s">
        <x:v>2768</x:v>
      </x:c>
      <x:c r="BR4" s="1008" t="s">
        <x:v>299</x:v>
      </x:c>
      <x:c r="BS4" s="1008" t="s">
        <x:v>2767</x:v>
      </x:c>
      <x:c r="BT4" s="1010" t="s">
        <x:v>385</x:v>
      </x:c>
      <x:c r="BU4" s="1010"/>
      <x:c r="BV4" s="1001"/>
      <x:c r="BW4" s="1005" t="s">
        <x:v>2723</x:v>
      </x:c>
      <x:c r="BX4" s="1005"/>
      <x:c r="BY4" s="1005"/>
      <x:c r="BZ4" s="1005" t="s">
        <x:v>2395</x:v>
      </x:c>
      <x:c r="CA4" s="1005"/>
      <x:c r="CB4" s="1005" t="s">
        <x:v>1415</x:v>
      </x:c>
      <x:c r="CC4" s="1005"/>
      <x:c r="CD4" s="1005" t="s">
        <x:v>537</x:v>
      </x:c>
      <x:c r="CE4" s="1005" t="s">
        <x:v>2721</x:v>
      </x:c>
      <x:c r="CF4" s="1005"/>
      <x:c r="CG4" s="1008" t="s">
        <x:v>2740</x:v>
      </x:c>
      <x:c r="CH4" s="1008" t="s">
        <x:v>2180</x:v>
      </x:c>
      <x:c r="CI4" s="1008" t="s">
        <x:v>2379</x:v>
      </x:c>
      <x:c r="CJ4" s="1008" t="s">
        <x:v>89</x:v>
      </x:c>
      <x:c r="CK4" s="1008" t="s">
        <x:v>372</x:v>
      </x:c>
      <x:c r="CL4" s="1008" t="s">
        <x:v>1840</x:v>
      </x:c>
      <x:c r="CM4" s="1005" t="s">
        <x:v>385</x:v>
      </x:c>
      <x:c r="CN4" s="1005"/>
      <x:c r="CO4" s="1005" t="s">
        <x:v>1599</x:v>
      </x:c>
      <x:c r="CP4" s="1005"/>
      <x:c r="CQ4" s="1005" t="s">
        <x:v>1105</x:v>
      </x:c>
      <x:c r="CR4" s="1005"/>
      <x:c r="CS4" s="1008" t="s">
        <x:v>259</x:v>
      </x:c>
      <x:c r="CT4" s="1005" t="s">
        <x:v>2878</x:v>
      </x:c>
      <x:c r="CU4" s="1005"/>
      <x:c r="CV4" s="1005"/>
      <x:c r="CW4" s="1005" t="s">
        <x:v>542</x:v>
      </x:c>
      <x:c r="CX4" s="1005"/>
      <x:c r="CY4" s="1001"/>
      <x:c r="CZ4" s="1005"/>
      <x:c r="DA4" s="1005"/>
      <x:c r="DB4" s="1005" t="s">
        <x:v>508</x:v>
      </x:c>
      <x:c r="DC4" s="1005"/>
      <x:c r="DD4" s="1005" t="s">
        <x:v>290</x:v>
      </x:c>
      <x:c r="DE4" s="1005"/>
      <x:c r="DF4" s="1005" t="s">
        <x:v>6</x:v>
      </x:c>
      <x:c r="DG4" s="1012"/>
    </x:row>
    <x:row r="5" spans="1:111" s="205" customFormat="1" ht="30" customHeight="1">
      <x:c r="A5" s="1002"/>
      <x:c r="B5" s="320" t="s">
        <x:v>505</x:v>
      </x:c>
      <x:c r="C5" s="322" t="s">
        <x:v>517</x:v>
      </x:c>
      <x:c r="D5" s="321" t="s">
        <x:v>550</x:v>
      </x:c>
      <x:c r="E5" s="322" t="s">
        <x:v>517</x:v>
      </x:c>
      <x:c r="F5" s="321" t="s">
        <x:v>550</x:v>
      </x:c>
      <x:c r="G5" s="322" t="s">
        <x:v>531</x:v>
      </x:c>
      <x:c r="H5" s="321" t="s">
        <x:v>505</x:v>
      </x:c>
      <x:c r="I5" s="322" t="s">
        <x:v>517</x:v>
      </x:c>
      <x:c r="J5" s="1009"/>
      <x:c r="K5" s="321" t="s">
        <x:v>505</x:v>
      </x:c>
      <x:c r="L5" s="322" t="s">
        <x:v>517</x:v>
      </x:c>
      <x:c r="M5" s="1009"/>
      <x:c r="N5" s="1009"/>
      <x:c r="O5" s="321" t="s">
        <x:v>558</x:v>
      </x:c>
      <x:c r="P5" s="321" t="s">
        <x:v>501</x:v>
      </x:c>
      <x:c r="Q5" s="321" t="s">
        <x:v>505</x:v>
      </x:c>
      <x:c r="R5" s="322" t="s">
        <x:v>517</x:v>
      </x:c>
      <x:c r="S5" s="321" t="s">
        <x:v>529</x:v>
      </x:c>
      <x:c r="T5" s="322" t="s">
        <x:v>1135</x:v>
      </x:c>
      <x:c r="U5" s="321" t="s">
        <x:v>529</x:v>
      </x:c>
      <x:c r="V5" s="322" t="s">
        <x:v>1135</x:v>
      </x:c>
      <x:c r="W5" s="1009"/>
      <x:c r="X5" s="1009"/>
      <x:c r="Y5" s="321" t="s">
        <x:v>558</x:v>
      </x:c>
      <x:c r="Z5" s="321" t="s">
        <x:v>501</x:v>
      </x:c>
      <x:c r="AA5" s="1009"/>
      <x:c r="AB5" s="1009"/>
      <x:c r="AC5" s="1009"/>
      <x:c r="AD5" s="1009"/>
      <x:c r="AE5" s="1009"/>
      <x:c r="AF5" s="1009"/>
      <x:c r="AG5" s="1009"/>
      <x:c r="AH5" s="321" t="s">
        <x:v>558</x:v>
      </x:c>
      <x:c r="AI5" s="321" t="s">
        <x:v>501</x:v>
      </x:c>
      <x:c r="AJ5" s="321" t="s">
        <x:v>558</x:v>
      </x:c>
      <x:c r="AK5" s="321" t="s">
        <x:v>501</x:v>
      </x:c>
      <x:c r="AL5" s="1002"/>
      <x:c r="AM5" s="321" t="s">
        <x:v>505</x:v>
      </x:c>
      <x:c r="AN5" s="322" t="s">
        <x:v>517</x:v>
      </x:c>
      <x:c r="AO5" s="321" t="s">
        <x:v>505</x:v>
      </x:c>
      <x:c r="AP5" s="321" t="s">
        <x:v>559</x:v>
      </x:c>
      <x:c r="AQ5" s="321" t="s">
        <x:v>505</x:v>
      </x:c>
      <x:c r="AR5" s="322" t="s">
        <x:v>1135</x:v>
      </x:c>
      <x:c r="AS5" s="321" t="s">
        <x:v>505</x:v>
      </x:c>
      <x:c r="AT5" s="322" t="s">
        <x:v>517</x:v>
      </x:c>
      <x:c r="AU5" s="1009"/>
      <x:c r="AV5" s="1009"/>
      <x:c r="AW5" s="1009"/>
      <x:c r="AX5" s="1009"/>
      <x:c r="AY5" s="1009"/>
      <x:c r="AZ5" s="321" t="s">
        <x:v>505</x:v>
      </x:c>
      <x:c r="BA5" s="322" t="s">
        <x:v>562</x:v>
      </x:c>
      <x:c r="BB5" s="321" t="s">
        <x:v>505</x:v>
      </x:c>
      <x:c r="BC5" s="321" t="s">
        <x:v>504</x:v>
      </x:c>
      <x:c r="BD5" s="1009"/>
      <x:c r="BE5" s="321" t="s">
        <x:v>505</x:v>
      </x:c>
      <x:c r="BF5" s="321" t="s">
        <x:v>501</x:v>
      </x:c>
      <x:c r="BG5" s="321" t="s">
        <x:v>558</x:v>
      </x:c>
      <x:c r="BH5" s="321" t="s">
        <x:v>501</x:v>
      </x:c>
      <x:c r="BI5" s="321" t="s">
        <x:v>505</x:v>
      </x:c>
      <x:c r="BJ5" s="322" t="s">
        <x:v>1525</x:v>
      </x:c>
      <x:c r="BK5" s="321" t="s">
        <x:v>505</x:v>
      </x:c>
      <x:c r="BL5" s="322" t="s">
        <x:v>1525</x:v>
      </x:c>
      <x:c r="BM5" s="321" t="s">
        <x:v>505</x:v>
      </x:c>
      <x:c r="BN5" s="322" t="s">
        <x:v>1525</x:v>
      </x:c>
      <x:c r="BO5" s="321" t="s">
        <x:v>505</x:v>
      </x:c>
      <x:c r="BP5" s="322" t="s">
        <x:v>1525</x:v>
      </x:c>
      <x:c r="BQ5" s="1009"/>
      <x:c r="BR5" s="1009"/>
      <x:c r="BS5" s="1009"/>
      <x:c r="BT5" s="321" t="s">
        <x:v>558</x:v>
      </x:c>
      <x:c r="BU5" s="321" t="s">
        <x:v>501</x:v>
      </x:c>
      <x:c r="BV5" s="1002"/>
      <x:c r="BW5" s="321" t="s">
        <x:v>505</x:v>
      </x:c>
      <x:c r="BX5" s="321" t="s">
        <x:v>1143</x:v>
      </x:c>
      <x:c r="BY5" s="322" t="s">
        <x:v>562</x:v>
      </x:c>
      <x:c r="BZ5" s="321" t="s">
        <x:v>505</x:v>
      </x:c>
      <x:c r="CA5" s="322" t="s">
        <x:v>1525</x:v>
      </x:c>
      <x:c r="CB5" s="321" t="s">
        <x:v>505</x:v>
      </x:c>
      <x:c r="CC5" s="322" t="s">
        <x:v>1525</x:v>
      </x:c>
      <x:c r="CD5" s="1011"/>
      <x:c r="CE5" s="321" t="s">
        <x:v>505</x:v>
      </x:c>
      <x:c r="CF5" s="322" t="s">
        <x:v>1525</x:v>
      </x:c>
      <x:c r="CG5" s="1009"/>
      <x:c r="CH5" s="1009"/>
      <x:c r="CI5" s="1009"/>
      <x:c r="CJ5" s="1009"/>
      <x:c r="CK5" s="1009"/>
      <x:c r="CL5" s="1009"/>
      <x:c r="CM5" s="321" t="s">
        <x:v>558</x:v>
      </x:c>
      <x:c r="CN5" s="321" t="s">
        <x:v>501</x:v>
      </x:c>
      <x:c r="CO5" s="321" t="s">
        <x:v>505</x:v>
      </x:c>
      <x:c r="CP5" s="322" t="s">
        <x:v>1525</x:v>
      </x:c>
      <x:c r="CQ5" s="321" t="s">
        <x:v>505</x:v>
      </x:c>
      <x:c r="CR5" s="322" t="s">
        <x:v>532</x:v>
      </x:c>
      <x:c r="CS5" s="1009"/>
      <x:c r="CT5" s="321" t="s">
        <x:v>543</x:v>
      </x:c>
      <x:c r="CU5" s="321" t="s">
        <x:v>540</x:v>
      </x:c>
      <x:c r="CV5" s="321" t="s">
        <x:v>519</x:v>
      </x:c>
      <x:c r="CW5" s="321" t="s">
        <x:v>558</x:v>
      </x:c>
      <x:c r="CX5" s="321" t="s">
        <x:v>501</x:v>
      </x:c>
      <x:c r="CY5" s="1002"/>
      <x:c r="CZ5" s="321" t="s">
        <x:v>529</x:v>
      </x:c>
      <x:c r="DA5" s="322" t="s">
        <x:v>832</x:v>
      </x:c>
      <x:c r="DB5" s="321" t="s">
        <x:v>529</x:v>
      </x:c>
      <x:c r="DC5" s="322" t="s">
        <x:v>832</x:v>
      </x:c>
      <x:c r="DD5" s="321" t="s">
        <x:v>529</x:v>
      </x:c>
      <x:c r="DE5" s="322" t="s">
        <x:v>832</x:v>
      </x:c>
      <x:c r="DF5" s="321" t="s">
        <x:v>529</x:v>
      </x:c>
      <x:c r="DG5" s="323" t="s">
        <x:v>832</x:v>
      </x:c>
    </x:row>
    <x:row r="6" spans="1:111" s="174" customFormat="1" ht="30" customHeight="1">
      <x:c r="A6" s="324" t="s">
        <x:v>1640</x:v>
      </x:c>
      <x:c r="B6" s="334">
        <x:f t="shared" ref="B6:AK6" si="0">B7+B16+B176</x:f>
        <x:v>18</x:v>
      </x:c>
      <x:c r="C6" s="335">
        <x:f t="shared" si="0"/>
        <x:v>17048.5</x:v>
      </x:c>
      <x:c r="D6" s="336">
        <x:f t="shared" si="0"/>
        <x:v>8</x:v>
      </x:c>
      <x:c r="E6" s="335">
        <x:f t="shared" si="0"/>
        <x:v>30735.260000000002</x:v>
      </x:c>
      <x:c r="F6" s="336">
        <x:f t="shared" si="0"/>
        <x:v>55</x:v>
      </x:c>
      <x:c r="G6" s="335">
        <x:f t="shared" si="0"/>
        <x:v>52.700000000000003</x:v>
      </x:c>
      <x:c r="H6" s="336">
        <x:f t="shared" si="0"/>
        <x:v>0</x:v>
      </x:c>
      <x:c r="I6" s="335">
        <x:f t="shared" si="0"/>
        <x:v>0</x:v>
      </x:c>
      <x:c r="J6" s="336">
        <x:f t="shared" si="0"/>
        <x:v>82</x:v>
      </x:c>
      <x:c r="K6" s="336">
        <x:f t="shared" si="0"/>
        <x:v>5</x:v>
      </x:c>
      <x:c r="L6" s="335">
        <x:f t="shared" si="0"/>
        <x:v>4161</x:v>
      </x:c>
      <x:c r="M6" s="336">
        <x:f t="shared" si="0"/>
        <x:v>11</x:v>
      </x:c>
      <x:c r="N6" s="336">
        <x:f t="shared" si="0"/>
        <x:v>22</x:v>
      </x:c>
      <x:c r="O6" s="336">
        <x:f t="shared" si="0"/>
        <x:v>5</x:v>
      </x:c>
      <x:c r="P6" s="336">
        <x:f t="shared" si="0"/>
        <x:v>6</x:v>
      </x:c>
      <x:c r="Q6" s="336">
        <x:f t="shared" si="0"/>
        <x:v>0</x:v>
      </x:c>
      <x:c r="R6" s="335">
        <x:f t="shared" si="0"/>
        <x:v>0</x:v>
      </x:c>
      <x:c r="S6" s="336">
        <x:f t="shared" si="0"/>
        <x:v>156</x:v>
      </x:c>
      <x:c r="T6" s="335">
        <x:f t="shared" si="0"/>
        <x:v>2166.98</x:v>
      </x:c>
      <x:c r="U6" s="336">
        <x:f t="shared" si="0"/>
        <x:v>12</x:v>
      </x:c>
      <x:c r="V6" s="335">
        <x:f t="shared" si="0"/>
        <x:v>1903.3000000000002</x:v>
      </x:c>
      <x:c r="W6" s="336">
        <x:f t="shared" si="0"/>
        <x:v>77</x:v>
      </x:c>
      <x:c r="X6" s="336">
        <x:f t="shared" si="0"/>
        <x:v>2153</x:v>
      </x:c>
      <x:c r="Y6" s="336">
        <x:f t="shared" si="0"/>
        <x:v>2</x:v>
      </x:c>
      <x:c r="Z6" s="336">
        <x:f t="shared" si="0"/>
        <x:v>23</x:v>
      </x:c>
      <x:c r="AA6" s="336">
        <x:f t="shared" si="0"/>
        <x:v>57</x:v>
      </x:c>
      <x:c r="AB6" s="336">
        <x:f t="shared" si="0"/>
        <x:v>7</x:v>
      </x:c>
      <x:c r="AC6" s="336">
        <x:f t="shared" si="0"/>
        <x:v>24</x:v>
      </x:c>
      <x:c r="AD6" s="336">
        <x:f t="shared" si="0"/>
        <x:v>48</x:v>
      </x:c>
      <x:c r="AE6" s="336">
        <x:f t="shared" si="0"/>
        <x:v>3</x:v>
      </x:c>
      <x:c r="AF6" s="336">
        <x:f t="shared" si="0"/>
        <x:v>1</x:v>
      </x:c>
      <x:c r="AG6" s="336">
        <x:f t="shared" si="0"/>
        <x:v>81</x:v>
      </x:c>
      <x:c r="AH6" s="336">
        <x:f t="shared" si="0"/>
        <x:v>0</x:v>
      </x:c>
      <x:c r="AI6" s="336">
        <x:f t="shared" si="0"/>
        <x:v>0</x:v>
      </x:c>
      <x:c r="AJ6" s="336">
        <x:f t="shared" si="0"/>
        <x:v>0</x:v>
      </x:c>
      <x:c r="AK6" s="336">
        <x:f t="shared" si="0"/>
        <x:v>176</x:v>
      </x:c>
      <x:c r="AL6" s="324" t="s">
        <x:v>1640</x:v>
      </x:c>
      <x:c r="AM6" s="336">
        <x:f t="shared" ref="AM6:BU6" si="1">AM7+AM16+AM176</x:f>
        <x:v>2</x:v>
      </x:c>
      <x:c r="AN6" s="335">
        <x:f t="shared" si="1"/>
        <x:v>0</x:v>
      </x:c>
      <x:c r="AO6" s="336">
        <x:f t="shared" si="1"/>
        <x:v>0</x:v>
      </x:c>
      <x:c r="AP6" s="336">
        <x:f t="shared" si="1"/>
        <x:v>0</x:v>
      </x:c>
      <x:c r="AQ6" s="336">
        <x:f t="shared" si="1"/>
        <x:v>0</x:v>
      </x:c>
      <x:c r="AR6" s="335">
        <x:f t="shared" si="1"/>
        <x:v>0</x:v>
      </x:c>
      <x:c r="AS6" s="336">
        <x:f t="shared" si="1"/>
        <x:v>0</x:v>
      </x:c>
      <x:c r="AT6" s="335">
        <x:f t="shared" si="1"/>
        <x:v>0</x:v>
      </x:c>
      <x:c r="AU6" s="336">
        <x:f t="shared" si="1"/>
        <x:v>0</x:v>
      </x:c>
      <x:c r="AV6" s="336">
        <x:f t="shared" si="1"/>
        <x:v>0</x:v>
      </x:c>
      <x:c r="AW6" s="336">
        <x:f t="shared" si="1"/>
        <x:v>1</x:v>
      </x:c>
      <x:c r="AX6" s="336">
        <x:f t="shared" si="1"/>
        <x:v>11</x:v>
      </x:c>
      <x:c r="AY6" s="336">
        <x:f t="shared" si="1"/>
        <x:v>0</x:v>
      </x:c>
      <x:c r="AZ6" s="336">
        <x:f t="shared" si="1"/>
        <x:v>16</x:v>
      </x:c>
      <x:c r="BA6" s="335">
        <x:f t="shared" si="1"/>
        <x:v>33</x:v>
      </x:c>
      <x:c r="BB6" s="336">
        <x:f t="shared" si="1"/>
        <x:v>0</x:v>
      </x:c>
      <x:c r="BC6" s="336">
        <x:f t="shared" si="1"/>
        <x:v>0</x:v>
      </x:c>
      <x:c r="BD6" s="336">
        <x:f t="shared" si="1"/>
        <x:v>6</x:v>
      </x:c>
      <x:c r="BE6" s="336">
        <x:f t="shared" si="1"/>
        <x:v>152</x:v>
      </x:c>
      <x:c r="BF6" s="336">
        <x:f t="shared" si="1"/>
        <x:v>1199</x:v>
      </x:c>
      <x:c r="BG6" s="336">
        <x:f t="shared" si="1"/>
        <x:v>0</x:v>
      </x:c>
      <x:c r="BH6" s="336">
        <x:f t="shared" si="1"/>
        <x:v>0</x:v>
      </x:c>
      <x:c r="BI6" s="336">
        <x:f t="shared" si="1"/>
        <x:v>0</x:v>
      </x:c>
      <x:c r="BJ6" s="335">
        <x:f t="shared" si="1"/>
        <x:v>0</x:v>
      </x:c>
      <x:c r="BK6" s="336">
        <x:f t="shared" si="1"/>
        <x:v>0</x:v>
      </x:c>
      <x:c r="BL6" s="335">
        <x:f t="shared" si="1"/>
        <x:v>0</x:v>
      </x:c>
      <x:c r="BM6" s="336">
        <x:f t="shared" si="1"/>
        <x:v>1</x:v>
      </x:c>
      <x:c r="BN6" s="335">
        <x:f t="shared" si="1"/>
        <x:v>26205.080000000002</x:v>
      </x:c>
      <x:c r="BO6" s="336">
        <x:f t="shared" si="1"/>
        <x:v>1</x:v>
      </x:c>
      <x:c r="BP6" s="335">
        <x:f t="shared" si="1"/>
        <x:v>1500</x:v>
      </x:c>
      <x:c r="BQ6" s="336">
        <x:f t="shared" si="1"/>
        <x:v>0</x:v>
      </x:c>
      <x:c r="BR6" s="336">
        <x:f t="shared" si="1"/>
        <x:v>0</x:v>
      </x:c>
      <x:c r="BS6" s="336">
        <x:f t="shared" si="1"/>
        <x:v>0</x:v>
      </x:c>
      <x:c r="BT6" s="336">
        <x:f t="shared" si="1"/>
        <x:v>0</x:v>
      </x:c>
      <x:c r="BU6" s="336">
        <x:f t="shared" si="1"/>
        <x:v>0</x:v>
      </x:c>
      <x:c r="BV6" s="324" t="s">
        <x:v>1640</x:v>
      </x:c>
      <x:c r="BW6" s="336">
        <x:f t="shared" ref="BW6:CX6" si="2">BW7+BW16+BW176</x:f>
        <x:v>6</x:v>
      </x:c>
      <x:c r="BX6" s="336">
        <x:f t="shared" si="2"/>
        <x:v>635</x:v>
      </x:c>
      <x:c r="BY6" s="335">
        <x:f t="shared" si="2"/>
        <x:v>23699.629999999997</x:v>
      </x:c>
      <x:c r="BZ6" s="336">
        <x:f t="shared" si="2"/>
        <x:v>0</x:v>
      </x:c>
      <x:c r="CA6" s="335">
        <x:f t="shared" si="2"/>
        <x:v>0</x:v>
      </x:c>
      <x:c r="CB6" s="336">
        <x:f t="shared" si="2"/>
        <x:v>0</x:v>
      </x:c>
      <x:c r="CC6" s="335">
        <x:f t="shared" si="2"/>
        <x:v>0</x:v>
      </x:c>
      <x:c r="CD6" s="336">
        <x:f t="shared" si="2"/>
        <x:v>0</x:v>
      </x:c>
      <x:c r="CE6" s="336">
        <x:f t="shared" si="2"/>
        <x:v>23</x:v>
      </x:c>
      <x:c r="CF6" s="335">
        <x:f t="shared" si="2"/>
        <x:v>1226.21</x:v>
      </x:c>
      <x:c r="CG6" s="336">
        <x:f t="shared" si="2"/>
        <x:v>11</x:v>
      </x:c>
      <x:c r="CH6" s="336">
        <x:f t="shared" si="2"/>
        <x:v>0</x:v>
      </x:c>
      <x:c r="CI6" s="336">
        <x:f t="shared" si="2"/>
        <x:v>0</x:v>
      </x:c>
      <x:c r="CJ6" s="336">
        <x:f t="shared" si="2"/>
        <x:v>46</x:v>
      </x:c>
      <x:c r="CK6" s="336">
        <x:f t="shared" si="2"/>
        <x:v>13</x:v>
      </x:c>
      <x:c r="CL6" s="336">
        <x:f t="shared" si="2"/>
        <x:v>2</x:v>
      </x:c>
      <x:c r="CM6" s="336">
        <x:f t="shared" si="2"/>
        <x:v>0</x:v>
      </x:c>
      <x:c r="CN6" s="336">
        <x:f t="shared" si="2"/>
        <x:v>0</x:v>
      </x:c>
      <x:c r="CO6" s="336">
        <x:f t="shared" si="2"/>
        <x:v>9</x:v>
      </x:c>
      <x:c r="CP6" s="335">
        <x:f t="shared" si="2"/>
        <x:v>639</x:v>
      </x:c>
      <x:c r="CQ6" s="336">
        <x:f t="shared" si="2"/>
        <x:v>68</x:v>
      </x:c>
      <x:c r="CR6" s="335">
        <x:f t="shared" si="2"/>
        <x:v>6799</x:v>
      </x:c>
      <x:c r="CS6" s="336">
        <x:f t="shared" si="2"/>
        <x:v>1633</x:v>
      </x:c>
      <x:c r="CT6" s="336">
        <x:f t="shared" si="2"/>
        <x:v>44</x:v>
      </x:c>
      <x:c r="CU6" s="336">
        <x:f t="shared" si="2"/>
        <x:v>250</x:v>
      </x:c>
      <x:c r="CV6" s="336">
        <x:f t="shared" si="2"/>
        <x:v>280</x:v>
      </x:c>
      <x:c r="CW6" s="336">
        <x:f t="shared" si="2"/>
        <x:v>19</x:v>
      </x:c>
      <x:c r="CX6" s="336">
        <x:f t="shared" si="2"/>
        <x:v>35</x:v>
      </x:c>
      <x:c r="CY6" s="324" t="s">
        <x:v>1640</x:v>
      </x:c>
      <x:c r="CZ6" s="336">
        <x:f t="shared" ref="CZ6:DG6" si="3">CZ7+CZ16+CZ176</x:f>
        <x:v>10</x:v>
      </x:c>
      <x:c r="DA6" s="335">
        <x:f t="shared" si="3"/>
        <x:v>5479.5</x:v>
      </x:c>
      <x:c r="DB6" s="336">
        <x:f t="shared" si="3"/>
        <x:v>45</x:v>
      </x:c>
      <x:c r="DC6" s="335">
        <x:f t="shared" si="3"/>
        <x:v>2801</x:v>
      </x:c>
      <x:c r="DD6" s="336">
        <x:f t="shared" si="3"/>
        <x:v>28</x:v>
      </x:c>
      <x:c r="DE6" s="335">
        <x:f t="shared" si="3"/>
        <x:v>2153</x:v>
      </x:c>
      <x:c r="DF6" s="336">
        <x:f t="shared" si="3"/>
        <x:v>17</x:v>
      </x:c>
      <x:c r="DG6" s="337">
        <x:f t="shared" si="3"/>
        <x:v>648</x:v>
      </x:c>
    </x:row>
    <x:row r="7" spans="1:111" s="174" customFormat="1" ht="30" customHeight="1">
      <x:c r="A7" s="313" t="s">
        <x:v>2063</x:v>
      </x:c>
      <x:c r="B7" s="338">
        <x:f t="shared" ref="B7:AK7" si="4">SUM(B8)</x:f>
        <x:v>0</x:v>
      </x:c>
      <x:c r="C7" s="339">
        <x:f t="shared" si="4"/>
        <x:v>0</x:v>
      </x:c>
      <x:c r="D7" s="340">
        <x:f t="shared" si="4"/>
        <x:v>0</x:v>
      </x:c>
      <x:c r="E7" s="339">
        <x:f t="shared" si="4"/>
        <x:v>0</x:v>
      </x:c>
      <x:c r="F7" s="340">
        <x:f t="shared" si="4"/>
        <x:v>26</x:v>
      </x:c>
      <x:c r="G7" s="339">
        <x:f t="shared" si="4"/>
        <x:v>27.390000000000001</x:v>
      </x:c>
      <x:c r="H7" s="340">
        <x:f t="shared" si="4"/>
        <x:v>0</x:v>
      </x:c>
      <x:c r="I7" s="339">
        <x:f t="shared" si="4"/>
        <x:v>0</x:v>
      </x:c>
      <x:c r="J7" s="340">
        <x:f t="shared" si="4"/>
        <x:v>1</x:v>
      </x:c>
      <x:c r="K7" s="340">
        <x:f t="shared" si="4"/>
        <x:v>0</x:v>
      </x:c>
      <x:c r="L7" s="339">
        <x:f t="shared" si="4"/>
        <x:v>0</x:v>
      </x:c>
      <x:c r="M7" s="340">
        <x:f t="shared" si="4"/>
        <x:v>0</x:v>
      </x:c>
      <x:c r="N7" s="340">
        <x:f t="shared" si="4"/>
        <x:v>0</x:v>
      </x:c>
      <x:c r="O7" s="340">
        <x:f t="shared" si="4"/>
        <x:v>0</x:v>
      </x:c>
      <x:c r="P7" s="340">
        <x:f t="shared" si="4"/>
        <x:v>0</x:v>
      </x:c>
      <x:c r="Q7" s="340">
        <x:f t="shared" si="4"/>
        <x:v>0</x:v>
      </x:c>
      <x:c r="R7" s="339">
        <x:f t="shared" si="4"/>
        <x:v>0</x:v>
      </x:c>
      <x:c r="S7" s="340">
        <x:f t="shared" si="4"/>
        <x:v>11</x:v>
      </x:c>
      <x:c r="T7" s="339">
        <x:f t="shared" si="4"/>
        <x:v>55</x:v>
      </x:c>
      <x:c r="U7" s="340">
        <x:f t="shared" si="4"/>
        <x:v>0</x:v>
      </x:c>
      <x:c r="V7" s="339">
        <x:f t="shared" si="4"/>
        <x:v>0</x:v>
      </x:c>
      <x:c r="W7" s="340">
        <x:f t="shared" si="4"/>
        <x:v>8</x:v>
      </x:c>
      <x:c r="X7" s="340">
        <x:f t="shared" si="4"/>
        <x:v>325</x:v>
      </x:c>
      <x:c r="Y7" s="340">
        <x:f t="shared" si="4"/>
        <x:v>0</x:v>
      </x:c>
      <x:c r="Z7" s="340">
        <x:f t="shared" si="4"/>
        <x:v>0</x:v>
      </x:c>
      <x:c r="AA7" s="340">
        <x:f t="shared" si="4"/>
        <x:v>0</x:v>
      </x:c>
      <x:c r="AB7" s="340">
        <x:f t="shared" si="4"/>
        <x:v>0</x:v>
      </x:c>
      <x:c r="AC7" s="340">
        <x:f t="shared" si="4"/>
        <x:v>0</x:v>
      </x:c>
      <x:c r="AD7" s="340">
        <x:f t="shared" si="4"/>
        <x:v>0</x:v>
      </x:c>
      <x:c r="AE7" s="340">
        <x:f t="shared" si="4"/>
        <x:v>0</x:v>
      </x:c>
      <x:c r="AF7" s="340">
        <x:f t="shared" si="4"/>
        <x:v>0</x:v>
      </x:c>
      <x:c r="AG7" s="340">
        <x:f t="shared" si="4"/>
        <x:v>0</x:v>
      </x:c>
      <x:c r="AH7" s="340">
        <x:f t="shared" si="4"/>
        <x:v>0</x:v>
      </x:c>
      <x:c r="AI7" s="340">
        <x:f t="shared" si="4"/>
        <x:v>0</x:v>
      </x:c>
      <x:c r="AJ7" s="340">
        <x:f t="shared" si="4"/>
        <x:v>0</x:v>
      </x:c>
      <x:c r="AK7" s="340">
        <x:f t="shared" si="4"/>
        <x:v>0</x:v>
      </x:c>
      <x:c r="AL7" s="313" t="s">
        <x:v>2063</x:v>
      </x:c>
      <x:c r="AM7" s="340">
        <x:f t="shared" ref="AM7:BP7" si="5">SUM(AM8)</x:f>
        <x:v>0</x:v>
      </x:c>
      <x:c r="AN7" s="339">
        <x:f t="shared" si="5"/>
        <x:v>0</x:v>
      </x:c>
      <x:c r="AO7" s="340">
        <x:f t="shared" si="5"/>
        <x:v>0</x:v>
      </x:c>
      <x:c r="AP7" s="340">
        <x:f t="shared" si="5"/>
        <x:v>0</x:v>
      </x:c>
      <x:c r="AQ7" s="340">
        <x:f t="shared" si="5"/>
        <x:v>0</x:v>
      </x:c>
      <x:c r="AR7" s="339">
        <x:f t="shared" si="5"/>
        <x:v>0</x:v>
      </x:c>
      <x:c r="AS7" s="340">
        <x:f t="shared" si="5"/>
        <x:v>0</x:v>
      </x:c>
      <x:c r="AT7" s="339">
        <x:f t="shared" si="5"/>
        <x:v>0</x:v>
      </x:c>
      <x:c r="AU7" s="340">
        <x:f t="shared" si="5"/>
        <x:v>0</x:v>
      </x:c>
      <x:c r="AV7" s="340">
        <x:f t="shared" si="5"/>
        <x:v>0</x:v>
      </x:c>
      <x:c r="AW7" s="340">
        <x:f t="shared" si="5"/>
        <x:v>0</x:v>
      </x:c>
      <x:c r="AX7" s="340">
        <x:f t="shared" si="5"/>
        <x:v>0</x:v>
      </x:c>
      <x:c r="AY7" s="340">
        <x:f t="shared" si="5"/>
        <x:v>0</x:v>
      </x:c>
      <x:c r="AZ7" s="340">
        <x:f t="shared" si="5"/>
        <x:v>0</x:v>
      </x:c>
      <x:c r="BA7" s="339">
        <x:f t="shared" si="5"/>
        <x:v>0</x:v>
      </x:c>
      <x:c r="BB7" s="340">
        <x:f t="shared" si="5"/>
        <x:v>0</x:v>
      </x:c>
      <x:c r="BC7" s="340">
        <x:f t="shared" si="5"/>
        <x:v>0</x:v>
      </x:c>
      <x:c r="BD7" s="340">
        <x:f t="shared" si="5"/>
        <x:v>0</x:v>
      </x:c>
      <x:c r="BE7" s="340">
        <x:f t="shared" si="5"/>
        <x:v>4</x:v>
      </x:c>
      <x:c r="BF7" s="340">
        <x:f t="shared" si="5"/>
        <x:v>10</x:v>
      </x:c>
      <x:c r="BG7" s="340">
        <x:f t="shared" si="5"/>
        <x:v>0</x:v>
      </x:c>
      <x:c r="BH7" s="340">
        <x:f t="shared" si="5"/>
        <x:v>0</x:v>
      </x:c>
      <x:c r="BI7" s="340">
        <x:f t="shared" si="5"/>
        <x:v>0</x:v>
      </x:c>
      <x:c r="BJ7" s="339">
        <x:f t="shared" si="5"/>
        <x:v>0</x:v>
      </x:c>
      <x:c r="BK7" s="340">
        <x:f t="shared" si="5"/>
        <x:v>0</x:v>
      </x:c>
      <x:c r="BL7" s="339">
        <x:f t="shared" si="5"/>
        <x:v>0</x:v>
      </x:c>
      <x:c r="BM7" s="340">
        <x:f t="shared" si="5"/>
        <x:v>0</x:v>
      </x:c>
      <x:c r="BN7" s="339">
        <x:f t="shared" si="5"/>
        <x:v>0</x:v>
      </x:c>
      <x:c r="BO7" s="340">
        <x:f t="shared" si="5"/>
        <x:v>0</x:v>
      </x:c>
      <x:c r="BP7" s="339">
        <x:f t="shared" si="5"/>
        <x:v>0</x:v>
      </x:c>
      <x:c r="BQ7" s="340">
        <x:v>0</x:v>
      </x:c>
      <x:c r="BR7" s="340">
        <x:f>SUM(BR8)</x:f>
        <x:v>0</x:v>
      </x:c>
      <x:c r="BS7" s="340">
        <x:f>SUM(BS8)</x:f>
        <x:v>0</x:v>
      </x:c>
      <x:c r="BT7" s="340">
        <x:f>SUM(BT8)</x:f>
        <x:v>0</x:v>
      </x:c>
      <x:c r="BU7" s="340">
        <x:f>SUM(BU8)</x:f>
        <x:v>0</x:v>
      </x:c>
      <x:c r="BV7" s="313" t="s">
        <x:v>2063</x:v>
      </x:c>
      <x:c r="BW7" s="340">
        <x:f t="shared" ref="BW7:CX7" si="6">SUM(BW8)</x:f>
        <x:v>0</x:v>
      </x:c>
      <x:c r="BX7" s="340">
        <x:f t="shared" si="6"/>
        <x:v>0</x:v>
      </x:c>
      <x:c r="BY7" s="339">
        <x:f t="shared" si="6"/>
        <x:v>0</x:v>
      </x:c>
      <x:c r="BZ7" s="340">
        <x:f t="shared" si="6"/>
        <x:v>0</x:v>
      </x:c>
      <x:c r="CA7" s="339">
        <x:f t="shared" si="6"/>
        <x:v>0</x:v>
      </x:c>
      <x:c r="CB7" s="340">
        <x:f t="shared" si="6"/>
        <x:v>0</x:v>
      </x:c>
      <x:c r="CC7" s="339">
        <x:f t="shared" si="6"/>
        <x:v>0</x:v>
      </x:c>
      <x:c r="CD7" s="340">
        <x:f t="shared" si="6"/>
        <x:v>0</x:v>
      </x:c>
      <x:c r="CE7" s="340">
        <x:f t="shared" si="6"/>
        <x:v>8</x:v>
      </x:c>
      <x:c r="CF7" s="339">
        <x:f t="shared" si="6"/>
        <x:v>651.91999999999996</x:v>
      </x:c>
      <x:c r="CG7" s="340">
        <x:f t="shared" si="6"/>
        <x:v>11</x:v>
      </x:c>
      <x:c r="CH7" s="340">
        <x:f t="shared" si="6"/>
        <x:v>0</x:v>
      </x:c>
      <x:c r="CI7" s="340">
        <x:f t="shared" si="6"/>
        <x:v>0</x:v>
      </x:c>
      <x:c r="CJ7" s="340">
        <x:f t="shared" si="6"/>
        <x:v>0</x:v>
      </x:c>
      <x:c r="CK7" s="340">
        <x:f t="shared" si="6"/>
        <x:v>13</x:v>
      </x:c>
      <x:c r="CL7" s="340">
        <x:f t="shared" si="6"/>
        <x:v>0</x:v>
      </x:c>
      <x:c r="CM7" s="340">
        <x:f t="shared" si="6"/>
        <x:v>0</x:v>
      </x:c>
      <x:c r="CN7" s="340">
        <x:f t="shared" si="6"/>
        <x:v>0</x:v>
      </x:c>
      <x:c r="CO7" s="340">
        <x:f t="shared" si="6"/>
        <x:v>0</x:v>
      </x:c>
      <x:c r="CP7" s="339">
        <x:f t="shared" si="6"/>
        <x:v>0</x:v>
      </x:c>
      <x:c r="CQ7" s="340">
        <x:f t="shared" si="6"/>
        <x:v>1</x:v>
      </x:c>
      <x:c r="CR7" s="339">
        <x:f t="shared" si="6"/>
        <x:v>300</x:v>
      </x:c>
      <x:c r="CS7" s="340">
        <x:f t="shared" si="6"/>
        <x:v>0</x:v>
      </x:c>
      <x:c r="CT7" s="340">
        <x:f t="shared" si="6"/>
        <x:v>4</x:v>
      </x:c>
      <x:c r="CU7" s="340">
        <x:f t="shared" si="6"/>
        <x:v>24</x:v>
      </x:c>
      <x:c r="CV7" s="340">
        <x:f t="shared" si="6"/>
        <x:v>14</x:v>
      </x:c>
      <x:c r="CW7" s="340">
        <x:f t="shared" si="6"/>
        <x:v>0</x:v>
      </x:c>
      <x:c r="CX7" s="340">
        <x:f t="shared" si="6"/>
        <x:v>0</x:v>
      </x:c>
      <x:c r="CY7" s="313" t="s">
        <x:v>2063</x:v>
      </x:c>
      <x:c r="CZ7" s="340">
        <x:f t="shared" ref="CZ7:DG7" si="7">CZ8</x:f>
        <x:v>5</x:v>
      </x:c>
      <x:c r="DA7" s="339">
        <x:f t="shared" si="7"/>
        <x:v>3065</x:v>
      </x:c>
      <x:c r="DB7" s="340">
        <x:f t="shared" si="7"/>
        <x:v>45</x:v>
      </x:c>
      <x:c r="DC7" s="339">
        <x:f t="shared" si="7"/>
        <x:v>2801</x:v>
      </x:c>
      <x:c r="DD7" s="340">
        <x:f t="shared" si="7"/>
        <x:v>28</x:v>
      </x:c>
      <x:c r="DE7" s="339">
        <x:f t="shared" si="7"/>
        <x:v>2153</x:v>
      </x:c>
      <x:c r="DF7" s="340">
        <x:f t="shared" si="7"/>
        <x:v>17</x:v>
      </x:c>
      <x:c r="DG7" s="341">
        <x:f t="shared" si="7"/>
        <x:v>648</x:v>
      </x:c>
    </x:row>
    <x:row r="8" spans="1:111" s="7" customFormat="1" ht="30" customHeight="1">
      <x:c r="A8" s="314" t="s">
        <x:v>502</x:v>
      </x:c>
      <x:c r="B8" s="325">
        <x:f t="shared" ref="B8:G8" si="8">SUM(B9:B15)</x:f>
        <x:v>0</x:v>
      </x:c>
      <x:c r="C8" s="326">
        <x:f t="shared" si="8"/>
        <x:v>0</x:v>
      </x:c>
      <x:c r="D8" s="327">
        <x:f t="shared" si="8"/>
        <x:v>0</x:v>
      </x:c>
      <x:c r="E8" s="326">
        <x:f t="shared" si="8"/>
        <x:v>0</x:v>
      </x:c>
      <x:c r="F8" s="327">
        <x:f t="shared" si="8"/>
        <x:v>26</x:v>
      </x:c>
      <x:c r="G8" s="326">
        <x:f t="shared" si="8"/>
        <x:v>27.390000000000001</x:v>
      </x:c>
      <x:c r="H8" s="327"/>
      <x:c r="I8" s="326">
        <x:f t="shared" ref="I8:AK8" si="9">SUM(I9:I15)</x:f>
        <x:v>0</x:v>
      </x:c>
      <x:c r="J8" s="327">
        <x:f t="shared" si="9"/>
        <x:v>1</x:v>
      </x:c>
      <x:c r="K8" s="327">
        <x:f t="shared" si="9"/>
        <x:v>0</x:v>
      </x:c>
      <x:c r="L8" s="326">
        <x:f t="shared" si="9"/>
        <x:v>0</x:v>
      </x:c>
      <x:c r="M8" s="327">
        <x:f t="shared" si="9"/>
        <x:v>0</x:v>
      </x:c>
      <x:c r="N8" s="327">
        <x:f t="shared" si="9"/>
        <x:v>0</x:v>
      </x:c>
      <x:c r="O8" s="327">
        <x:f t="shared" si="9"/>
        <x:v>0</x:v>
      </x:c>
      <x:c r="P8" s="327">
        <x:f t="shared" si="9"/>
        <x:v>0</x:v>
      </x:c>
      <x:c r="Q8" s="327">
        <x:f t="shared" si="9"/>
        <x:v>0</x:v>
      </x:c>
      <x:c r="R8" s="326">
        <x:f t="shared" si="9"/>
        <x:v>0</x:v>
      </x:c>
      <x:c r="S8" s="327">
        <x:f t="shared" si="9"/>
        <x:v>11</x:v>
      </x:c>
      <x:c r="T8" s="326">
        <x:f t="shared" si="9"/>
        <x:v>55</x:v>
      </x:c>
      <x:c r="U8" s="327">
        <x:f t="shared" si="9"/>
        <x:v>0</x:v>
      </x:c>
      <x:c r="V8" s="326">
        <x:f t="shared" si="9"/>
        <x:v>0</x:v>
      </x:c>
      <x:c r="W8" s="327">
        <x:f t="shared" si="9"/>
        <x:v>8</x:v>
      </x:c>
      <x:c r="X8" s="327">
        <x:f t="shared" si="9"/>
        <x:v>325</x:v>
      </x:c>
      <x:c r="Y8" s="327">
        <x:f t="shared" si="9"/>
        <x:v>0</x:v>
      </x:c>
      <x:c r="Z8" s="327">
        <x:f t="shared" si="9"/>
        <x:v>0</x:v>
      </x:c>
      <x:c r="AA8" s="327">
        <x:f t="shared" si="9"/>
        <x:v>0</x:v>
      </x:c>
      <x:c r="AB8" s="327">
        <x:f t="shared" si="9"/>
        <x:v>0</x:v>
      </x:c>
      <x:c r="AC8" s="327">
        <x:f t="shared" si="9"/>
        <x:v>0</x:v>
      </x:c>
      <x:c r="AD8" s="327">
        <x:f t="shared" si="9"/>
        <x:v>0</x:v>
      </x:c>
      <x:c r="AE8" s="327">
        <x:f t="shared" si="9"/>
        <x:v>0</x:v>
      </x:c>
      <x:c r="AF8" s="327">
        <x:f t="shared" si="9"/>
        <x:v>0</x:v>
      </x:c>
      <x:c r="AG8" s="327">
        <x:f t="shared" si="9"/>
        <x:v>0</x:v>
      </x:c>
      <x:c r="AH8" s="327">
        <x:f t="shared" si="9"/>
        <x:v>0</x:v>
      </x:c>
      <x:c r="AI8" s="327">
        <x:f t="shared" si="9"/>
        <x:v>0</x:v>
      </x:c>
      <x:c r="AJ8" s="327">
        <x:f t="shared" si="9"/>
        <x:v>0</x:v>
      </x:c>
      <x:c r="AK8" s="327">
        <x:f t="shared" si="9"/>
        <x:v>0</x:v>
      </x:c>
      <x:c r="AL8" s="314" t="s">
        <x:v>502</x:v>
      </x:c>
      <x:c r="AM8" s="327">
        <x:f t="shared" ref="AM8:BP8" si="10">SUM(AM9:AM15)</x:f>
        <x:v>0</x:v>
      </x:c>
      <x:c r="AN8" s="326">
        <x:f t="shared" si="10"/>
        <x:v>0</x:v>
      </x:c>
      <x:c r="AO8" s="327">
        <x:f t="shared" si="10"/>
        <x:v>0</x:v>
      </x:c>
      <x:c r="AP8" s="327">
        <x:f t="shared" si="10"/>
        <x:v>0</x:v>
      </x:c>
      <x:c r="AQ8" s="327">
        <x:f t="shared" si="10"/>
        <x:v>0</x:v>
      </x:c>
      <x:c r="AR8" s="326">
        <x:f t="shared" si="10"/>
        <x:v>0</x:v>
      </x:c>
      <x:c r="AS8" s="327">
        <x:f t="shared" si="10"/>
        <x:v>0</x:v>
      </x:c>
      <x:c r="AT8" s="326">
        <x:f t="shared" si="10"/>
        <x:v>0</x:v>
      </x:c>
      <x:c r="AU8" s="327">
        <x:f t="shared" si="10"/>
        <x:v>0</x:v>
      </x:c>
      <x:c r="AV8" s="327">
        <x:f t="shared" si="10"/>
        <x:v>0</x:v>
      </x:c>
      <x:c r="AW8" s="327">
        <x:f t="shared" si="10"/>
        <x:v>0</x:v>
      </x:c>
      <x:c r="AX8" s="327">
        <x:f t="shared" si="10"/>
        <x:v>0</x:v>
      </x:c>
      <x:c r="AY8" s="327">
        <x:f t="shared" si="10"/>
        <x:v>0</x:v>
      </x:c>
      <x:c r="AZ8" s="327">
        <x:f t="shared" si="10"/>
        <x:v>0</x:v>
      </x:c>
      <x:c r="BA8" s="326">
        <x:f t="shared" si="10"/>
        <x:v>0</x:v>
      </x:c>
      <x:c r="BB8" s="327">
        <x:f t="shared" si="10"/>
        <x:v>0</x:v>
      </x:c>
      <x:c r="BC8" s="327">
        <x:f t="shared" si="10"/>
        <x:v>0</x:v>
      </x:c>
      <x:c r="BD8" s="327">
        <x:f t="shared" si="10"/>
        <x:v>0</x:v>
      </x:c>
      <x:c r="BE8" s="327">
        <x:f t="shared" si="10"/>
        <x:v>4</x:v>
      </x:c>
      <x:c r="BF8" s="327">
        <x:f t="shared" si="10"/>
        <x:v>10</x:v>
      </x:c>
      <x:c r="BG8" s="327">
        <x:f t="shared" si="10"/>
        <x:v>0</x:v>
      </x:c>
      <x:c r="BH8" s="327">
        <x:f t="shared" si="10"/>
        <x:v>0</x:v>
      </x:c>
      <x:c r="BI8" s="327">
        <x:f t="shared" si="10"/>
        <x:v>0</x:v>
      </x:c>
      <x:c r="BJ8" s="326">
        <x:f t="shared" si="10"/>
        <x:v>0</x:v>
      </x:c>
      <x:c r="BK8" s="327">
        <x:f t="shared" si="10"/>
        <x:v>0</x:v>
      </x:c>
      <x:c r="BL8" s="326">
        <x:f t="shared" si="10"/>
        <x:v>0</x:v>
      </x:c>
      <x:c r="BM8" s="327">
        <x:f t="shared" si="10"/>
        <x:v>0</x:v>
      </x:c>
      <x:c r="BN8" s="326">
        <x:f t="shared" si="10"/>
        <x:v>0</x:v>
      </x:c>
      <x:c r="BO8" s="327">
        <x:f t="shared" si="10"/>
        <x:v>0</x:v>
      </x:c>
      <x:c r="BP8" s="326">
        <x:f t="shared" si="10"/>
        <x:v>0</x:v>
      </x:c>
      <x:c r="BQ8" s="327">
        <x:v>0</x:v>
      </x:c>
      <x:c r="BR8" s="327">
        <x:f>SUM(BR9:BR15)</x:f>
        <x:v>0</x:v>
      </x:c>
      <x:c r="BS8" s="327">
        <x:f>SUM(BS9:BS15)</x:f>
        <x:v>0</x:v>
      </x:c>
      <x:c r="BT8" s="327">
        <x:f>SUM(BT9:BT15)</x:f>
        <x:v>0</x:v>
      </x:c>
      <x:c r="BU8" s="327">
        <x:f>SUM(BU9:BU15)</x:f>
        <x:v>0</x:v>
      </x:c>
      <x:c r="BV8" s="314" t="s">
        <x:v>502</x:v>
      </x:c>
      <x:c r="BW8" s="327">
        <x:f t="shared" ref="BW8:CX8" si="11">SUM(BW9:BW15)</x:f>
        <x:v>0</x:v>
      </x:c>
      <x:c r="BX8" s="327">
        <x:f t="shared" si="11"/>
        <x:v>0</x:v>
      </x:c>
      <x:c r="BY8" s="326">
        <x:f t="shared" si="11"/>
        <x:v>0</x:v>
      </x:c>
      <x:c r="BZ8" s="327">
        <x:f t="shared" si="11"/>
        <x:v>0</x:v>
      </x:c>
      <x:c r="CA8" s="326">
        <x:f t="shared" si="11"/>
        <x:v>0</x:v>
      </x:c>
      <x:c r="CB8" s="327">
        <x:f t="shared" si="11"/>
        <x:v>0</x:v>
      </x:c>
      <x:c r="CC8" s="326">
        <x:f t="shared" si="11"/>
        <x:v>0</x:v>
      </x:c>
      <x:c r="CD8" s="327">
        <x:f t="shared" si="11"/>
        <x:v>0</x:v>
      </x:c>
      <x:c r="CE8" s="327">
        <x:f t="shared" si="11"/>
        <x:v>8</x:v>
      </x:c>
      <x:c r="CF8" s="326">
        <x:f t="shared" si="11"/>
        <x:v>651.91999999999996</x:v>
      </x:c>
      <x:c r="CG8" s="327">
        <x:f t="shared" si="11"/>
        <x:v>11</x:v>
      </x:c>
      <x:c r="CH8" s="327">
        <x:f t="shared" si="11"/>
        <x:v>0</x:v>
      </x:c>
      <x:c r="CI8" s="327">
        <x:f t="shared" si="11"/>
        <x:v>0</x:v>
      </x:c>
      <x:c r="CJ8" s="327">
        <x:f t="shared" si="11"/>
        <x:v>0</x:v>
      </x:c>
      <x:c r="CK8" s="327">
        <x:f t="shared" si="11"/>
        <x:v>13</x:v>
      </x:c>
      <x:c r="CL8" s="327">
        <x:f t="shared" si="11"/>
        <x:v>0</x:v>
      </x:c>
      <x:c r="CM8" s="327">
        <x:f t="shared" si="11"/>
        <x:v>0</x:v>
      </x:c>
      <x:c r="CN8" s="327">
        <x:f t="shared" si="11"/>
        <x:v>0</x:v>
      </x:c>
      <x:c r="CO8" s="327">
        <x:f t="shared" si="11"/>
        <x:v>0</x:v>
      </x:c>
      <x:c r="CP8" s="326">
        <x:f t="shared" si="11"/>
        <x:v>0</x:v>
      </x:c>
      <x:c r="CQ8" s="327">
        <x:f t="shared" si="11"/>
        <x:v>1</x:v>
      </x:c>
      <x:c r="CR8" s="326">
        <x:f t="shared" si="11"/>
        <x:v>300</x:v>
      </x:c>
      <x:c r="CS8" s="327">
        <x:f t="shared" si="11"/>
        <x:v>0</x:v>
      </x:c>
      <x:c r="CT8" s="327">
        <x:f t="shared" si="11"/>
        <x:v>4</x:v>
      </x:c>
      <x:c r="CU8" s="327">
        <x:f t="shared" si="11"/>
        <x:v>24</x:v>
      </x:c>
      <x:c r="CV8" s="327">
        <x:f t="shared" si="11"/>
        <x:v>14</x:v>
      </x:c>
      <x:c r="CW8" s="327">
        <x:f t="shared" si="11"/>
        <x:v>0</x:v>
      </x:c>
      <x:c r="CX8" s="327">
        <x:f t="shared" si="11"/>
        <x:v>0</x:v>
      </x:c>
      <x:c r="CY8" s="314" t="s">
        <x:v>502</x:v>
      </x:c>
      <x:c r="CZ8" s="327">
        <x:f t="shared" ref="CZ8:DG8" si="12">SUM(CZ9:CZ15)</x:f>
        <x:v>5</x:v>
      </x:c>
      <x:c r="DA8" s="326">
        <x:f t="shared" si="12"/>
        <x:v>3065</x:v>
      </x:c>
      <x:c r="DB8" s="327">
        <x:f t="shared" si="12"/>
        <x:v>45</x:v>
      </x:c>
      <x:c r="DC8" s="326">
        <x:f t="shared" si="12"/>
        <x:v>2801</x:v>
      </x:c>
      <x:c r="DD8" s="327">
        <x:f t="shared" si="12"/>
        <x:v>28</x:v>
      </x:c>
      <x:c r="DE8" s="326">
        <x:f t="shared" si="12"/>
        <x:v>2153</x:v>
      </x:c>
      <x:c r="DF8" s="327">
        <x:f t="shared" si="12"/>
        <x:v>17</x:v>
      </x:c>
      <x:c r="DG8" s="328">
        <x:f t="shared" si="12"/>
        <x:v>648</x:v>
      </x:c>
    </x:row>
    <x:row r="9" spans="1:111" s="7" customFormat="1" ht="30" customHeight="1">
      <x:c r="A9" s="780" t="s">
        <x:v>473</x:v>
      </x:c>
      <x:c r="B9" s="781"/>
      <x:c r="C9" s="782"/>
      <x:c r="D9" s="783"/>
      <x:c r="E9" s="782"/>
      <x:c r="F9" s="783">
        <x:v>9</x:v>
      </x:c>
      <x:c r="G9" s="782">
        <x:v>9.4000000000000004</x:v>
      </x:c>
      <x:c r="H9" s="783"/>
      <x:c r="I9" s="782"/>
      <x:c r="J9" s="783">
        <x:v>1</x:v>
      </x:c>
      <x:c r="K9" s="783"/>
      <x:c r="L9" s="782"/>
      <x:c r="M9" s="783"/>
      <x:c r="N9" s="783"/>
      <x:c r="O9" s="783"/>
      <x:c r="P9" s="783"/>
      <x:c r="Q9" s="783"/>
      <x:c r="R9" s="782"/>
      <x:c r="S9" s="783">
        <x:v>4</x:v>
      </x:c>
      <x:c r="T9" s="782">
        <x:v>20</x:v>
      </x:c>
      <x:c r="U9" s="783"/>
      <x:c r="V9" s="782"/>
      <x:c r="W9" s="783"/>
      <x:c r="X9" s="783">
        <x:v>110</x:v>
      </x:c>
      <x:c r="Y9" s="783"/>
      <x:c r="Z9" s="783"/>
      <x:c r="AA9" s="783"/>
      <x:c r="AB9" s="783"/>
      <x:c r="AC9" s="783"/>
      <x:c r="AD9" s="783"/>
      <x:c r="AE9" s="783"/>
      <x:c r="AF9" s="783"/>
      <x:c r="AG9" s="783"/>
      <x:c r="AH9" s="783"/>
      <x:c r="AI9" s="783"/>
      <x:c r="AJ9" s="783"/>
      <x:c r="AK9" s="783"/>
      <x:c r="AL9" s="780" t="s">
        <x:v>473</x:v>
      </x:c>
      <x:c r="AM9" s="783"/>
      <x:c r="AN9" s="782"/>
      <x:c r="AO9" s="783"/>
      <x:c r="AP9" s="783"/>
      <x:c r="AQ9" s="783"/>
      <x:c r="AR9" s="782"/>
      <x:c r="AS9" s="783"/>
      <x:c r="AT9" s="782"/>
      <x:c r="AU9" s="783"/>
      <x:c r="AV9" s="783"/>
      <x:c r="AW9" s="783"/>
      <x:c r="AX9" s="783"/>
      <x:c r="AY9" s="783"/>
      <x:c r="AZ9" s="783"/>
      <x:c r="BA9" s="782"/>
      <x:c r="BB9" s="783"/>
      <x:c r="BC9" s="783"/>
      <x:c r="BD9" s="783"/>
      <x:c r="BE9" s="783"/>
      <x:c r="BF9" s="783"/>
      <x:c r="BG9" s="783"/>
      <x:c r="BH9" s="783"/>
      <x:c r="BI9" s="783"/>
      <x:c r="BJ9" s="782"/>
      <x:c r="BK9" s="783"/>
      <x:c r="BL9" s="782"/>
      <x:c r="BM9" s="783"/>
      <x:c r="BN9" s="782"/>
      <x:c r="BO9" s="783"/>
      <x:c r="BP9" s="782"/>
      <x:c r="BQ9" s="783"/>
      <x:c r="BR9" s="783"/>
      <x:c r="BS9" s="783"/>
      <x:c r="BT9" s="783"/>
      <x:c r="BU9" s="783"/>
      <x:c r="BV9" s="780" t="s">
        <x:v>473</x:v>
      </x:c>
      <x:c r="BW9" s="783"/>
      <x:c r="BX9" s="783"/>
      <x:c r="BY9" s="782"/>
      <x:c r="BZ9" s="783"/>
      <x:c r="CA9" s="782"/>
      <x:c r="CB9" s="783"/>
      <x:c r="CC9" s="782"/>
      <x:c r="CD9" s="783"/>
      <x:c r="CE9" s="783">
        <x:v>2</x:v>
      </x:c>
      <x:c r="CF9" s="782">
        <x:v>242</x:v>
      </x:c>
      <x:c r="CG9" s="783">
        <x:v>5</x:v>
      </x:c>
      <x:c r="CH9" s="783"/>
      <x:c r="CI9" s="783"/>
      <x:c r="CJ9" s="783"/>
      <x:c r="CK9" s="783">
        <x:v>3</x:v>
      </x:c>
      <x:c r="CL9" s="783"/>
      <x:c r="CM9" s="783"/>
      <x:c r="CN9" s="783"/>
      <x:c r="CO9" s="783"/>
      <x:c r="CP9" s="782"/>
      <x:c r="CQ9" s="783"/>
      <x:c r="CR9" s="782"/>
      <x:c r="CS9" s="783"/>
      <x:c r="CT9" s="783"/>
      <x:c r="CU9" s="783">
        <x:v>14</x:v>
      </x:c>
      <x:c r="CV9" s="783"/>
      <x:c r="CW9" s="783"/>
      <x:c r="CX9" s="783"/>
      <x:c r="CY9" s="780" t="s">
        <x:v>473</x:v>
      </x:c>
      <x:c r="CZ9" s="783"/>
      <x:c r="DA9" s="782"/>
      <x:c r="DB9" s="783"/>
      <x:c r="DC9" s="782"/>
      <x:c r="DD9" s="783"/>
      <x:c r="DE9" s="782"/>
      <x:c r="DF9" s="783"/>
      <x:c r="DG9" s="784"/>
    </x:row>
    <x:row r="10" spans="1:111" s="7" customFormat="1" ht="30" customHeight="1">
      <x:c r="A10" s="780" t="s">
        <x:v>2908</x:v>
      </x:c>
      <x:c r="B10" s="781"/>
      <x:c r="C10" s="782"/>
      <x:c r="D10" s="783"/>
      <x:c r="E10" s="782"/>
      <x:c r="F10" s="783">
        <x:v>4</x:v>
      </x:c>
      <x:c r="G10" s="782">
        <x:v>2.5</x:v>
      </x:c>
      <x:c r="H10" s="783"/>
      <x:c r="I10" s="782"/>
      <x:c r="J10" s="783"/>
      <x:c r="K10" s="783"/>
      <x:c r="L10" s="782"/>
      <x:c r="M10" s="783"/>
      <x:c r="N10" s="783"/>
      <x:c r="O10" s="783"/>
      <x:c r="P10" s="783"/>
      <x:c r="Q10" s="783"/>
      <x:c r="R10" s="782"/>
      <x:c r="S10" s="783">
        <x:v>2</x:v>
      </x:c>
      <x:c r="T10" s="782">
        <x:v>10</x:v>
      </x:c>
      <x:c r="U10" s="783"/>
      <x:c r="V10" s="782"/>
      <x:c r="W10" s="783">
        <x:v>8</x:v>
      </x:c>
      <x:c r="X10" s="783">
        <x:v>15</x:v>
      </x:c>
      <x:c r="Y10" s="783"/>
      <x:c r="Z10" s="783"/>
      <x:c r="AA10" s="783"/>
      <x:c r="AB10" s="783"/>
      <x:c r="AC10" s="783"/>
      <x:c r="AD10" s="783"/>
      <x:c r="AE10" s="783"/>
      <x:c r="AF10" s="783"/>
      <x:c r="AG10" s="783"/>
      <x:c r="AH10" s="783"/>
      <x:c r="AI10" s="783"/>
      <x:c r="AJ10" s="783"/>
      <x:c r="AK10" s="783"/>
      <x:c r="AL10" s="780" t="s">
        <x:v>2908</x:v>
      </x:c>
      <x:c r="AM10" s="783"/>
      <x:c r="AN10" s="782"/>
      <x:c r="AO10" s="783"/>
      <x:c r="AP10" s="783"/>
      <x:c r="AQ10" s="783"/>
      <x:c r="AR10" s="782"/>
      <x:c r="AS10" s="783"/>
      <x:c r="AT10" s="782"/>
      <x:c r="AU10" s="783"/>
      <x:c r="AV10" s="783"/>
      <x:c r="AW10" s="783"/>
      <x:c r="AX10" s="783"/>
      <x:c r="AY10" s="783"/>
      <x:c r="AZ10" s="783"/>
      <x:c r="BA10" s="782"/>
      <x:c r="BB10" s="783"/>
      <x:c r="BC10" s="783"/>
      <x:c r="BD10" s="783"/>
      <x:c r="BE10" s="783">
        <x:v>4</x:v>
      </x:c>
      <x:c r="BF10" s="783">
        <x:v>10</x:v>
      </x:c>
      <x:c r="BG10" s="783"/>
      <x:c r="BH10" s="783"/>
      <x:c r="BI10" s="783"/>
      <x:c r="BJ10" s="782"/>
      <x:c r="BK10" s="783"/>
      <x:c r="BL10" s="782"/>
      <x:c r="BM10" s="783"/>
      <x:c r="BN10" s="782"/>
      <x:c r="BO10" s="783"/>
      <x:c r="BP10" s="782"/>
      <x:c r="BQ10" s="783"/>
      <x:c r="BR10" s="783"/>
      <x:c r="BS10" s="783"/>
      <x:c r="BT10" s="783"/>
      <x:c r="BU10" s="783"/>
      <x:c r="BV10" s="780" t="s">
        <x:v>2908</x:v>
      </x:c>
      <x:c r="BW10" s="783"/>
      <x:c r="BX10" s="783"/>
      <x:c r="BY10" s="782"/>
      <x:c r="BZ10" s="783"/>
      <x:c r="CA10" s="782"/>
      <x:c r="CB10" s="783"/>
      <x:c r="CC10" s="782"/>
      <x:c r="CD10" s="783"/>
      <x:c r="CE10" s="783"/>
      <x:c r="CF10" s="782"/>
      <x:c r="CG10" s="783">
        <x:v>1</x:v>
      </x:c>
      <x:c r="CH10" s="783"/>
      <x:c r="CI10" s="783"/>
      <x:c r="CJ10" s="783"/>
      <x:c r="CK10" s="783">
        <x:v>1</x:v>
      </x:c>
      <x:c r="CL10" s="783"/>
      <x:c r="CM10" s="783"/>
      <x:c r="CN10" s="783"/>
      <x:c r="CO10" s="783"/>
      <x:c r="CP10" s="782"/>
      <x:c r="CQ10" s="783"/>
      <x:c r="CR10" s="782"/>
      <x:c r="CS10" s="783"/>
      <x:c r="CT10" s="783"/>
      <x:c r="CU10" s="783"/>
      <x:c r="CV10" s="783"/>
      <x:c r="CW10" s="783"/>
      <x:c r="CX10" s="783"/>
      <x:c r="CY10" s="780" t="s">
        <x:v>2908</x:v>
      </x:c>
      <x:c r="CZ10" s="783">
        <x:v>1</x:v>
      </x:c>
      <x:c r="DA10" s="782">
        <x:v>2920</x:v>
      </x:c>
      <x:c r="DB10" s="783"/>
      <x:c r="DC10" s="782"/>
      <x:c r="DD10" s="783"/>
      <x:c r="DE10" s="782"/>
      <x:c r="DF10" s="783"/>
      <x:c r="DG10" s="784"/>
    </x:row>
    <x:row r="11" spans="1:111" s="7" customFormat="1" ht="30" customHeight="1">
      <x:c r="A11" s="780" t="s">
        <x:v>2084</x:v>
      </x:c>
      <x:c r="B11" s="781"/>
      <x:c r="C11" s="782"/>
      <x:c r="D11" s="783"/>
      <x:c r="E11" s="782"/>
      <x:c r="F11" s="783">
        <x:v>6</x:v>
      </x:c>
      <x:c r="G11" s="782">
        <x:v>11.699999999999999</x:v>
      </x:c>
      <x:c r="H11" s="783"/>
      <x:c r="I11" s="782"/>
      <x:c r="J11" s="783"/>
      <x:c r="K11" s="783"/>
      <x:c r="L11" s="782"/>
      <x:c r="M11" s="783"/>
      <x:c r="N11" s="783"/>
      <x:c r="O11" s="783"/>
      <x:c r="P11" s="783"/>
      <x:c r="Q11" s="783"/>
      <x:c r="R11" s="782"/>
      <x:c r="S11" s="783">
        <x:v>5</x:v>
      </x:c>
      <x:c r="T11" s="782">
        <x:v>25</x:v>
      </x:c>
      <x:c r="U11" s="783"/>
      <x:c r="V11" s="782"/>
      <x:c r="W11" s="783"/>
      <x:c r="X11" s="783">
        <x:v>200</x:v>
      </x:c>
      <x:c r="Y11" s="783"/>
      <x:c r="Z11" s="783"/>
      <x:c r="AA11" s="783"/>
      <x:c r="AB11" s="783"/>
      <x:c r="AC11" s="783"/>
      <x:c r="AD11" s="783"/>
      <x:c r="AE11" s="783"/>
      <x:c r="AF11" s="783"/>
      <x:c r="AG11" s="783"/>
      <x:c r="AH11" s="783"/>
      <x:c r="AI11" s="783"/>
      <x:c r="AJ11" s="783"/>
      <x:c r="AK11" s="783"/>
      <x:c r="AL11" s="780" t="s">
        <x:v>2084</x:v>
      </x:c>
      <x:c r="AM11" s="783"/>
      <x:c r="AN11" s="782"/>
      <x:c r="AO11" s="783"/>
      <x:c r="AP11" s="783"/>
      <x:c r="AQ11" s="783"/>
      <x:c r="AR11" s="782"/>
      <x:c r="AS11" s="783"/>
      <x:c r="AT11" s="782"/>
      <x:c r="AU11" s="783"/>
      <x:c r="AV11" s="783"/>
      <x:c r="AW11" s="783"/>
      <x:c r="AX11" s="783"/>
      <x:c r="AY11" s="783"/>
      <x:c r="AZ11" s="783">
        <x:v>0</x:v>
      </x:c>
      <x:c r="BA11" s="782">
        <x:v>0</x:v>
      </x:c>
      <x:c r="BB11" s="783"/>
      <x:c r="BC11" s="783"/>
      <x:c r="BD11" s="783"/>
      <x:c r="BE11" s="783"/>
      <x:c r="BF11" s="783"/>
      <x:c r="BG11" s="783"/>
      <x:c r="BH11" s="783"/>
      <x:c r="BI11" s="783"/>
      <x:c r="BJ11" s="782"/>
      <x:c r="BK11" s="783"/>
      <x:c r="BL11" s="782"/>
      <x:c r="BM11" s="783"/>
      <x:c r="BN11" s="782"/>
      <x:c r="BO11" s="783"/>
      <x:c r="BP11" s="782"/>
      <x:c r="BQ11" s="783"/>
      <x:c r="BR11" s="783"/>
      <x:c r="BS11" s="783"/>
      <x:c r="BT11" s="783"/>
      <x:c r="BU11" s="783"/>
      <x:c r="BV11" s="780" t="s">
        <x:v>2084</x:v>
      </x:c>
      <x:c r="BW11" s="783"/>
      <x:c r="BX11" s="783"/>
      <x:c r="BY11" s="782"/>
      <x:c r="BZ11" s="783"/>
      <x:c r="CA11" s="782"/>
      <x:c r="CB11" s="783"/>
      <x:c r="CC11" s="782"/>
      <x:c r="CD11" s="783"/>
      <x:c r="CE11" s="783">
        <x:v>4</x:v>
      </x:c>
      <x:c r="CF11" s="782">
        <x:v>382</x:v>
      </x:c>
      <x:c r="CG11" s="783">
        <x:v>5</x:v>
      </x:c>
      <x:c r="CH11" s="783"/>
      <x:c r="CI11" s="783"/>
      <x:c r="CJ11" s="783"/>
      <x:c r="CK11" s="783">
        <x:v>7</x:v>
      </x:c>
      <x:c r="CL11" s="783"/>
      <x:c r="CM11" s="783"/>
      <x:c r="CN11" s="783"/>
      <x:c r="CO11" s="783"/>
      <x:c r="CP11" s="782"/>
      <x:c r="CQ11" s="783">
        <x:v>1</x:v>
      </x:c>
      <x:c r="CR11" s="782">
        <x:v>300</x:v>
      </x:c>
      <x:c r="CS11" s="783"/>
      <x:c r="CT11" s="783">
        <x:v>4</x:v>
      </x:c>
      <x:c r="CU11" s="783">
        <x:v>10</x:v>
      </x:c>
      <x:c r="CV11" s="783">
        <x:v>14</x:v>
      </x:c>
      <x:c r="CW11" s="783"/>
      <x:c r="CX11" s="783"/>
      <x:c r="CY11" s="780" t="s">
        <x:v>2084</x:v>
      </x:c>
      <x:c r="CZ11" s="783">
        <x:v>4</x:v>
      </x:c>
      <x:c r="DA11" s="782">
        <x:v>145</x:v>
      </x:c>
      <x:c r="DB11" s="783">
        <x:f>SUM(DD11+DF11)</x:f>
        <x:v>27</x:v>
      </x:c>
      <x:c r="DC11" s="782">
        <x:f>SUM(DE11+DG11)</x:f>
        <x:v>1672</x:v>
      </x:c>
      <x:c r="DD11" s="783">
        <x:v>20</x:v>
      </x:c>
      <x:c r="DE11" s="782">
        <x:v>1557</x:v>
      </x:c>
      <x:c r="DF11" s="783">
        <x:v>7</x:v>
      </x:c>
      <x:c r="DG11" s="784">
        <x:v>115</x:v>
      </x:c>
    </x:row>
    <x:row r="12" spans="1:111" s="7" customFormat="1" ht="30" customHeight="1">
      <x:c r="A12" s="780" t="s">
        <x:v>457</x:v>
      </x:c>
      <x:c r="B12" s="781"/>
      <x:c r="C12" s="782"/>
      <x:c r="D12" s="783"/>
      <x:c r="E12" s="782"/>
      <x:c r="F12" s="783">
        <x:v>3</x:v>
      </x:c>
      <x:c r="G12" s="782">
        <x:v>1.5</x:v>
      </x:c>
      <x:c r="H12" s="783"/>
      <x:c r="I12" s="782"/>
      <x:c r="J12" s="783"/>
      <x:c r="K12" s="783"/>
      <x:c r="L12" s="782"/>
      <x:c r="M12" s="783"/>
      <x:c r="N12" s="783"/>
      <x:c r="O12" s="783"/>
      <x:c r="P12" s="783"/>
      <x:c r="Q12" s="783"/>
      <x:c r="R12" s="782"/>
      <x:c r="S12" s="783"/>
      <x:c r="T12" s="782"/>
      <x:c r="U12" s="783"/>
      <x:c r="V12" s="782"/>
      <x:c r="W12" s="783"/>
      <x:c r="X12" s="783"/>
      <x:c r="Y12" s="783"/>
      <x:c r="Z12" s="783"/>
      <x:c r="AA12" s="783"/>
      <x:c r="AB12" s="783"/>
      <x:c r="AC12" s="783"/>
      <x:c r="AD12" s="783"/>
      <x:c r="AE12" s="783"/>
      <x:c r="AF12" s="783"/>
      <x:c r="AG12" s="783"/>
      <x:c r="AH12" s="783"/>
      <x:c r="AI12" s="783"/>
      <x:c r="AJ12" s="783"/>
      <x:c r="AK12" s="783"/>
      <x:c r="AL12" s="780" t="s">
        <x:v>457</x:v>
      </x:c>
      <x:c r="AM12" s="783"/>
      <x:c r="AN12" s="782"/>
      <x:c r="AO12" s="783"/>
      <x:c r="AP12" s="783"/>
      <x:c r="AQ12" s="783"/>
      <x:c r="AR12" s="782"/>
      <x:c r="AS12" s="783"/>
      <x:c r="AT12" s="782"/>
      <x:c r="AU12" s="783"/>
      <x:c r="AV12" s="783"/>
      <x:c r="AW12" s="783"/>
      <x:c r="AX12" s="783"/>
      <x:c r="AY12" s="783"/>
      <x:c r="AZ12" s="783"/>
      <x:c r="BA12" s="782"/>
      <x:c r="BB12" s="783"/>
      <x:c r="BC12" s="783"/>
      <x:c r="BD12" s="783"/>
      <x:c r="BE12" s="783"/>
      <x:c r="BF12" s="783"/>
      <x:c r="BG12" s="783"/>
      <x:c r="BH12" s="783"/>
      <x:c r="BI12" s="783"/>
      <x:c r="BJ12" s="782"/>
      <x:c r="BK12" s="783"/>
      <x:c r="BL12" s="782"/>
      <x:c r="BM12" s="783"/>
      <x:c r="BN12" s="782"/>
      <x:c r="BO12" s="783"/>
      <x:c r="BP12" s="782"/>
      <x:c r="BQ12" s="783"/>
      <x:c r="BR12" s="783"/>
      <x:c r="BS12" s="783"/>
      <x:c r="BT12" s="783"/>
      <x:c r="BU12" s="783"/>
      <x:c r="BV12" s="780" t="s">
        <x:v>457</x:v>
      </x:c>
      <x:c r="BW12" s="783"/>
      <x:c r="BX12" s="783"/>
      <x:c r="BY12" s="782"/>
      <x:c r="BZ12" s="783"/>
      <x:c r="CA12" s="782"/>
      <x:c r="CB12" s="783"/>
      <x:c r="CC12" s="782"/>
      <x:c r="CD12" s="783"/>
      <x:c r="CE12" s="783"/>
      <x:c r="CF12" s="782"/>
      <x:c r="CG12" s="783"/>
      <x:c r="CH12" s="783"/>
      <x:c r="CI12" s="783"/>
      <x:c r="CJ12" s="783"/>
      <x:c r="CK12" s="783">
        <x:v>1</x:v>
      </x:c>
      <x:c r="CL12" s="783"/>
      <x:c r="CM12" s="783"/>
      <x:c r="CN12" s="783"/>
      <x:c r="CO12" s="783"/>
      <x:c r="CP12" s="782"/>
      <x:c r="CQ12" s="783"/>
      <x:c r="CR12" s="782"/>
      <x:c r="CS12" s="783"/>
      <x:c r="CT12" s="783"/>
      <x:c r="CU12" s="783"/>
      <x:c r="CV12" s="783"/>
      <x:c r="CW12" s="783"/>
      <x:c r="CX12" s="783"/>
      <x:c r="CY12" s="780" t="s">
        <x:v>457</x:v>
      </x:c>
      <x:c r="CZ12" s="783"/>
      <x:c r="DA12" s="782"/>
      <x:c r="DB12" s="783">
        <x:v>14</x:v>
      </x:c>
      <x:c r="DC12" s="782">
        <x:v>929</x:v>
      </x:c>
      <x:c r="DD12" s="783">
        <x:v>4</x:v>
      </x:c>
      <x:c r="DE12" s="782">
        <x:v>396</x:v>
      </x:c>
      <x:c r="DF12" s="783">
        <x:v>10</x:v>
      </x:c>
      <x:c r="DG12" s="784">
        <x:v>533</x:v>
      </x:c>
    </x:row>
    <x:row r="13" spans="1:111" s="7" customFormat="1" ht="30" customHeight="1">
      <x:c r="A13" s="785" t="s">
        <x:v>421</x:v>
      </x:c>
      <x:c r="B13" s="329"/>
      <x:c r="C13" s="330"/>
      <x:c r="D13" s="331"/>
      <x:c r="E13" s="330"/>
      <x:c r="F13" s="331">
        <x:v>2</x:v>
      </x:c>
      <x:c r="G13" s="330">
        <x:v>1.0800000000000001</x:v>
      </x:c>
      <x:c r="H13" s="331"/>
      <x:c r="I13" s="330"/>
      <x:c r="J13" s="331"/>
      <x:c r="K13" s="331"/>
      <x:c r="L13" s="330"/>
      <x:c r="M13" s="331"/>
      <x:c r="N13" s="331"/>
      <x:c r="O13" s="331"/>
      <x:c r="P13" s="331"/>
      <x:c r="Q13" s="331"/>
      <x:c r="R13" s="330"/>
      <x:c r="S13" s="331"/>
      <x:c r="T13" s="330"/>
      <x:c r="U13" s="331"/>
      <x:c r="V13" s="330"/>
      <x:c r="W13" s="331"/>
      <x:c r="X13" s="331"/>
      <x:c r="Y13" s="331"/>
      <x:c r="Z13" s="331"/>
      <x:c r="AA13" s="331"/>
      <x:c r="AB13" s="331"/>
      <x:c r="AC13" s="331"/>
      <x:c r="AD13" s="331"/>
      <x:c r="AE13" s="331"/>
      <x:c r="AF13" s="331"/>
      <x:c r="AG13" s="331"/>
      <x:c r="AH13" s="331"/>
      <x:c r="AI13" s="331"/>
      <x:c r="AJ13" s="331"/>
      <x:c r="AK13" s="331"/>
      <x:c r="AL13" s="785" t="s">
        <x:v>421</x:v>
      </x:c>
      <x:c r="AM13" s="331"/>
      <x:c r="AN13" s="330"/>
      <x:c r="AO13" s="331"/>
      <x:c r="AP13" s="331"/>
      <x:c r="AQ13" s="331"/>
      <x:c r="AR13" s="330"/>
      <x:c r="AS13" s="331"/>
      <x:c r="AT13" s="330"/>
      <x:c r="AU13" s="331"/>
      <x:c r="AV13" s="331"/>
      <x:c r="AW13" s="331"/>
      <x:c r="AX13" s="331"/>
      <x:c r="AY13" s="331"/>
      <x:c r="AZ13" s="331"/>
      <x:c r="BA13" s="330"/>
      <x:c r="BB13" s="331"/>
      <x:c r="BC13" s="331"/>
      <x:c r="BD13" s="331"/>
      <x:c r="BE13" s="331"/>
      <x:c r="BF13" s="331"/>
      <x:c r="BG13" s="331"/>
      <x:c r="BH13" s="331"/>
      <x:c r="BI13" s="331"/>
      <x:c r="BJ13" s="330"/>
      <x:c r="BK13" s="331"/>
      <x:c r="BL13" s="330"/>
      <x:c r="BM13" s="331"/>
      <x:c r="BN13" s="330"/>
      <x:c r="BO13" s="331"/>
      <x:c r="BP13" s="330"/>
      <x:c r="BQ13" s="331"/>
      <x:c r="BR13" s="331"/>
      <x:c r="BS13" s="331"/>
      <x:c r="BT13" s="331"/>
      <x:c r="BU13" s="331"/>
      <x:c r="BV13" s="785" t="s">
        <x:v>421</x:v>
      </x:c>
      <x:c r="BW13" s="331"/>
      <x:c r="BX13" s="331"/>
      <x:c r="BY13" s="330"/>
      <x:c r="BZ13" s="331"/>
      <x:c r="CA13" s="330"/>
      <x:c r="CB13" s="331"/>
      <x:c r="CC13" s="330"/>
      <x:c r="CD13" s="331"/>
      <x:c r="CE13" s="331"/>
      <x:c r="CF13" s="330"/>
      <x:c r="CG13" s="331"/>
      <x:c r="CH13" s="331"/>
      <x:c r="CI13" s="331"/>
      <x:c r="CJ13" s="331"/>
      <x:c r="CK13" s="331"/>
      <x:c r="CL13" s="331"/>
      <x:c r="CM13" s="331"/>
      <x:c r="CN13" s="786"/>
      <x:c r="CO13" s="331"/>
      <x:c r="CP13" s="330"/>
      <x:c r="CQ13" s="331"/>
      <x:c r="CR13" s="330"/>
      <x:c r="CS13" s="331"/>
      <x:c r="CT13" s="331"/>
      <x:c r="CU13" s="331"/>
      <x:c r="CV13" s="331"/>
      <x:c r="CW13" s="331"/>
      <x:c r="CX13" s="331"/>
      <x:c r="CY13" s="785" t="s">
        <x:v>421</x:v>
      </x:c>
      <x:c r="CZ13" s="331"/>
      <x:c r="DA13" s="330"/>
      <x:c r="DB13" s="331"/>
      <x:c r="DC13" s="330"/>
      <x:c r="DD13" s="331"/>
      <x:c r="DE13" s="330"/>
      <x:c r="DF13" s="331"/>
      <x:c r="DG13" s="332"/>
    </x:row>
    <x:row r="14" spans="1:111" s="7" customFormat="1" ht="30" customHeight="1">
      <x:c r="A14" s="780" t="s">
        <x:v>436</x:v>
      </x:c>
      <x:c r="B14" s="781"/>
      <x:c r="C14" s="782"/>
      <x:c r="D14" s="783"/>
      <x:c r="E14" s="782"/>
      <x:c r="F14" s="783"/>
      <x:c r="G14" s="782"/>
      <x:c r="H14" s="783"/>
      <x:c r="I14" s="782"/>
      <x:c r="J14" s="783"/>
      <x:c r="K14" s="783"/>
      <x:c r="L14" s="782"/>
      <x:c r="M14" s="783"/>
      <x:c r="N14" s="783"/>
      <x:c r="O14" s="783"/>
      <x:c r="P14" s="783"/>
      <x:c r="Q14" s="783"/>
      <x:c r="R14" s="782"/>
      <x:c r="S14" s="783"/>
      <x:c r="T14" s="782"/>
      <x:c r="U14" s="783"/>
      <x:c r="V14" s="782"/>
      <x:c r="W14" s="783"/>
      <x:c r="X14" s="783"/>
      <x:c r="Y14" s="783"/>
      <x:c r="Z14" s="783"/>
      <x:c r="AA14" s="783"/>
      <x:c r="AB14" s="783"/>
      <x:c r="AC14" s="783"/>
      <x:c r="AD14" s="783"/>
      <x:c r="AE14" s="783"/>
      <x:c r="AF14" s="783"/>
      <x:c r="AG14" s="783"/>
      <x:c r="AH14" s="783"/>
      <x:c r="AI14" s="783"/>
      <x:c r="AJ14" s="783"/>
      <x:c r="AK14" s="783"/>
      <x:c r="AL14" s="780" t="s">
        <x:v>436</x:v>
      </x:c>
      <x:c r="AM14" s="783"/>
      <x:c r="AN14" s="782"/>
      <x:c r="AO14" s="783"/>
      <x:c r="AP14" s="783"/>
      <x:c r="AQ14" s="783"/>
      <x:c r="AR14" s="782"/>
      <x:c r="AS14" s="783"/>
      <x:c r="AT14" s="782"/>
      <x:c r="AU14" s="783"/>
      <x:c r="AV14" s="783"/>
      <x:c r="AW14" s="783"/>
      <x:c r="AX14" s="783"/>
      <x:c r="AY14" s="783"/>
      <x:c r="AZ14" s="783"/>
      <x:c r="BA14" s="782"/>
      <x:c r="BB14" s="783"/>
      <x:c r="BC14" s="783"/>
      <x:c r="BD14" s="783"/>
      <x:c r="BE14" s="783"/>
      <x:c r="BF14" s="783"/>
      <x:c r="BG14" s="783"/>
      <x:c r="BH14" s="783"/>
      <x:c r="BI14" s="783"/>
      <x:c r="BJ14" s="782"/>
      <x:c r="BK14" s="783"/>
      <x:c r="BL14" s="782"/>
      <x:c r="BM14" s="783"/>
      <x:c r="BN14" s="782"/>
      <x:c r="BO14" s="783"/>
      <x:c r="BP14" s="782"/>
      <x:c r="BQ14" s="783"/>
      <x:c r="BR14" s="783"/>
      <x:c r="BS14" s="783"/>
      <x:c r="BT14" s="783"/>
      <x:c r="BU14" s="783"/>
      <x:c r="BV14" s="780" t="s">
        <x:v>436</x:v>
      </x:c>
      <x:c r="BW14" s="783"/>
      <x:c r="BX14" s="783"/>
      <x:c r="BY14" s="782"/>
      <x:c r="BZ14" s="783"/>
      <x:c r="CA14" s="782"/>
      <x:c r="CB14" s="783"/>
      <x:c r="CC14" s="782"/>
      <x:c r="CD14" s="783"/>
      <x:c r="CE14" s="783">
        <x:v>1</x:v>
      </x:c>
      <x:c r="CF14" s="782">
        <x:v>17</x:v>
      </x:c>
      <x:c r="CG14" s="783"/>
      <x:c r="CH14" s="783"/>
      <x:c r="CI14" s="783"/>
      <x:c r="CJ14" s="783"/>
      <x:c r="CK14" s="783">
        <x:v>0</x:v>
      </x:c>
      <x:c r="CL14" s="783"/>
      <x:c r="CM14" s="783"/>
      <x:c r="CN14" s="783"/>
      <x:c r="CO14" s="783"/>
      <x:c r="CP14" s="782"/>
      <x:c r="CQ14" s="783"/>
      <x:c r="CR14" s="782"/>
      <x:c r="CS14" s="783"/>
      <x:c r="CT14" s="783"/>
      <x:c r="CU14" s="783"/>
      <x:c r="CV14" s="783"/>
      <x:c r="CW14" s="783"/>
      <x:c r="CX14" s="783"/>
      <x:c r="CY14" s="780" t="s">
        <x:v>436</x:v>
      </x:c>
      <x:c r="CZ14" s="783"/>
      <x:c r="DA14" s="782"/>
      <x:c r="DB14" s="783">
        <x:f>SUM(DD14+DF14)</x:f>
        <x:v>4</x:v>
      </x:c>
      <x:c r="DC14" s="782">
        <x:f>SUM(DE14+DG14)</x:f>
        <x:v>200</x:v>
      </x:c>
      <x:c r="DD14" s="783">
        <x:v>4</x:v>
      </x:c>
      <x:c r="DE14" s="782">
        <x:v>200</x:v>
      </x:c>
      <x:c r="DF14" s="783"/>
      <x:c r="DG14" s="784"/>
    </x:row>
    <x:row r="15" spans="1:111" s="7" customFormat="1" ht="30" customHeight="1">
      <x:c r="A15" s="780" t="s">
        <x:v>481</x:v>
      </x:c>
      <x:c r="B15" s="781"/>
      <x:c r="C15" s="782"/>
      <x:c r="D15" s="783"/>
      <x:c r="E15" s="782"/>
      <x:c r="F15" s="783">
        <x:v>2</x:v>
      </x:c>
      <x:c r="G15" s="782">
        <x:v>1.21</x:v>
      </x:c>
      <x:c r="H15" s="783"/>
      <x:c r="I15" s="782"/>
      <x:c r="J15" s="783"/>
      <x:c r="K15" s="783"/>
      <x:c r="L15" s="782"/>
      <x:c r="M15" s="783"/>
      <x:c r="N15" s="783"/>
      <x:c r="O15" s="783"/>
      <x:c r="P15" s="783"/>
      <x:c r="Q15" s="783"/>
      <x:c r="R15" s="782"/>
      <x:c r="S15" s="783"/>
      <x:c r="T15" s="782"/>
      <x:c r="U15" s="783"/>
      <x:c r="V15" s="782"/>
      <x:c r="W15" s="783"/>
      <x:c r="X15" s="783"/>
      <x:c r="Y15" s="783"/>
      <x:c r="Z15" s="783"/>
      <x:c r="AA15" s="783"/>
      <x:c r="AB15" s="783"/>
      <x:c r="AC15" s="783"/>
      <x:c r="AD15" s="783"/>
      <x:c r="AE15" s="783"/>
      <x:c r="AF15" s="783"/>
      <x:c r="AG15" s="783"/>
      <x:c r="AH15" s="783"/>
      <x:c r="AI15" s="783"/>
      <x:c r="AJ15" s="783"/>
      <x:c r="AK15" s="783"/>
      <x:c r="AL15" s="780" t="s">
        <x:v>481</x:v>
      </x:c>
      <x:c r="AM15" s="783"/>
      <x:c r="AN15" s="782"/>
      <x:c r="AO15" s="783"/>
      <x:c r="AP15" s="783"/>
      <x:c r="AQ15" s="783"/>
      <x:c r="AR15" s="782"/>
      <x:c r="AS15" s="783"/>
      <x:c r="AT15" s="782"/>
      <x:c r="AU15" s="783"/>
      <x:c r="AV15" s="783"/>
      <x:c r="AW15" s="783"/>
      <x:c r="AX15" s="783"/>
      <x:c r="AY15" s="783"/>
      <x:c r="AZ15" s="783"/>
      <x:c r="BA15" s="782"/>
      <x:c r="BB15" s="783"/>
      <x:c r="BC15" s="783"/>
      <x:c r="BD15" s="783"/>
      <x:c r="BE15" s="783"/>
      <x:c r="BF15" s="783"/>
      <x:c r="BG15" s="783"/>
      <x:c r="BH15" s="783"/>
      <x:c r="BI15" s="783"/>
      <x:c r="BJ15" s="782"/>
      <x:c r="BK15" s="783"/>
      <x:c r="BL15" s="782"/>
      <x:c r="BM15" s="783"/>
      <x:c r="BN15" s="782"/>
      <x:c r="BO15" s="783"/>
      <x:c r="BP15" s="782"/>
      <x:c r="BQ15" s="783"/>
      <x:c r="BR15" s="783"/>
      <x:c r="BS15" s="783"/>
      <x:c r="BT15" s="783"/>
      <x:c r="BU15" s="783"/>
      <x:c r="BV15" s="780" t="s">
        <x:v>481</x:v>
      </x:c>
      <x:c r="BW15" s="783"/>
      <x:c r="BX15" s="783"/>
      <x:c r="BY15" s="782"/>
      <x:c r="BZ15" s="783"/>
      <x:c r="CA15" s="782"/>
      <x:c r="CB15" s="783"/>
      <x:c r="CC15" s="782"/>
      <x:c r="CD15" s="783"/>
      <x:c r="CE15" s="783">
        <x:v>1</x:v>
      </x:c>
      <x:c r="CF15" s="782">
        <x:v>10.92</x:v>
      </x:c>
      <x:c r="CG15" s="783"/>
      <x:c r="CH15" s="783"/>
      <x:c r="CI15" s="783"/>
      <x:c r="CJ15" s="783"/>
      <x:c r="CK15" s="783">
        <x:v>1</x:v>
      </x:c>
      <x:c r="CL15" s="783"/>
      <x:c r="CM15" s="783"/>
      <x:c r="CN15" s="783"/>
      <x:c r="CO15" s="783"/>
      <x:c r="CP15" s="782"/>
      <x:c r="CQ15" s="783"/>
      <x:c r="CR15" s="782"/>
      <x:c r="CS15" s="783"/>
      <x:c r="CT15" s="783"/>
      <x:c r="CU15" s="783"/>
      <x:c r="CV15" s="783"/>
      <x:c r="CW15" s="783"/>
      <x:c r="CX15" s="783"/>
      <x:c r="CY15" s="780" t="s">
        <x:v>481</x:v>
      </x:c>
      <x:c r="CZ15" s="783"/>
      <x:c r="DA15" s="782"/>
      <x:c r="DB15" s="783"/>
      <x:c r="DC15" s="782"/>
      <x:c r="DD15" s="783"/>
      <x:c r="DE15" s="782"/>
      <x:c r="DF15" s="783"/>
      <x:c r="DG15" s="784"/>
    </x:row>
    <x:row r="16" spans="1:111" s="7" customFormat="1" ht="30" customHeight="1">
      <x:c r="A16" s="315" t="s">
        <x:v>2069</x:v>
      </x:c>
      <x:c r="B16" s="329">
        <x:f t="shared" ref="B16:AK16" si="13">B17+B169</x:f>
        <x:v>3</x:v>
      </x:c>
      <x:c r="C16" s="330">
        <x:f t="shared" si="13"/>
        <x:v>9276</x:v>
      </x:c>
      <x:c r="D16" s="331">
        <x:f t="shared" si="13"/>
        <x:v>8</x:v>
      </x:c>
      <x:c r="E16" s="330">
        <x:f t="shared" si="13"/>
        <x:v>30735.260000000002</x:v>
      </x:c>
      <x:c r="F16" s="331">
        <x:f t="shared" si="13"/>
        <x:v>29</x:v>
      </x:c>
      <x:c r="G16" s="330">
        <x:f t="shared" si="13"/>
        <x:v>25.309999999999999</x:v>
      </x:c>
      <x:c r="H16" s="331">
        <x:f t="shared" si="13"/>
        <x:v>0</x:v>
      </x:c>
      <x:c r="I16" s="330">
        <x:f t="shared" si="13"/>
        <x:v>0</x:v>
      </x:c>
      <x:c r="J16" s="331">
        <x:f t="shared" si="13"/>
        <x:v>81</x:v>
      </x:c>
      <x:c r="K16" s="331">
        <x:f t="shared" si="13"/>
        <x:v>5</x:v>
      </x:c>
      <x:c r="L16" s="330">
        <x:f t="shared" si="13"/>
        <x:v>4161</x:v>
      </x:c>
      <x:c r="M16" s="331">
        <x:f t="shared" si="13"/>
        <x:v>10</x:v>
      </x:c>
      <x:c r="N16" s="331">
        <x:f t="shared" si="13"/>
        <x:v>19</x:v>
      </x:c>
      <x:c r="O16" s="331">
        <x:f t="shared" si="13"/>
        <x:v>5</x:v>
      </x:c>
      <x:c r="P16" s="331">
        <x:f t="shared" si="13"/>
        <x:v>6</x:v>
      </x:c>
      <x:c r="Q16" s="331">
        <x:f t="shared" si="13"/>
        <x:v>0</x:v>
      </x:c>
      <x:c r="R16" s="330">
        <x:f t="shared" si="13"/>
        <x:v>0</x:v>
      </x:c>
      <x:c r="S16" s="331">
        <x:f t="shared" si="13"/>
        <x:v>135</x:v>
      </x:c>
      <x:c r="T16" s="330">
        <x:f t="shared" si="13"/>
        <x:v>1958.73</x:v>
      </x:c>
      <x:c r="U16" s="331">
        <x:f t="shared" si="13"/>
        <x:v>12</x:v>
      </x:c>
      <x:c r="V16" s="330">
        <x:f t="shared" si="13"/>
        <x:v>1903.3000000000002</x:v>
      </x:c>
      <x:c r="W16" s="331">
        <x:f t="shared" si="13"/>
        <x:v>69</x:v>
      </x:c>
      <x:c r="X16" s="331">
        <x:f t="shared" si="13"/>
        <x:v>1704</x:v>
      </x:c>
      <x:c r="Y16" s="331">
        <x:f t="shared" si="13"/>
        <x:v>2</x:v>
      </x:c>
      <x:c r="Z16" s="331">
        <x:f t="shared" si="13"/>
        <x:v>23</x:v>
      </x:c>
      <x:c r="AA16" s="331">
        <x:f t="shared" si="13"/>
        <x:v>56</x:v>
      </x:c>
      <x:c r="AB16" s="331">
        <x:f t="shared" si="13"/>
        <x:v>7</x:v>
      </x:c>
      <x:c r="AC16" s="331">
        <x:f t="shared" si="13"/>
        <x:v>24</x:v>
      </x:c>
      <x:c r="AD16" s="331">
        <x:f t="shared" si="13"/>
        <x:v>48</x:v>
      </x:c>
      <x:c r="AE16" s="331">
        <x:f t="shared" si="13"/>
        <x:v>3</x:v>
      </x:c>
      <x:c r="AF16" s="331">
        <x:f t="shared" si="13"/>
        <x:v>1</x:v>
      </x:c>
      <x:c r="AG16" s="331">
        <x:f t="shared" si="13"/>
        <x:v>80</x:v>
      </x:c>
      <x:c r="AH16" s="331">
        <x:f t="shared" si="13"/>
        <x:v>0</x:v>
      </x:c>
      <x:c r="AI16" s="331">
        <x:f t="shared" si="13"/>
        <x:v>0</x:v>
      </x:c>
      <x:c r="AJ16" s="331">
        <x:f t="shared" si="13"/>
        <x:v>0</x:v>
      </x:c>
      <x:c r="AK16" s="331">
        <x:f t="shared" si="13"/>
        <x:v>174</x:v>
      </x:c>
      <x:c r="AL16" s="315" t="s">
        <x:v>2069</x:v>
      </x:c>
      <x:c r="AM16" s="331">
        <x:f t="shared" ref="AM16:BU16" si="14">AM17+AM169</x:f>
        <x:v>2</x:v>
      </x:c>
      <x:c r="AN16" s="330">
        <x:f t="shared" si="14"/>
        <x:v>0</x:v>
      </x:c>
      <x:c r="AO16" s="331">
        <x:f t="shared" si="14"/>
        <x:v>0</x:v>
      </x:c>
      <x:c r="AP16" s="331">
        <x:f t="shared" si="14"/>
        <x:v>0</x:v>
      </x:c>
      <x:c r="AQ16" s="331">
        <x:f t="shared" si="14"/>
        <x:v>0</x:v>
      </x:c>
      <x:c r="AR16" s="330">
        <x:f t="shared" si="14"/>
        <x:v>0</x:v>
      </x:c>
      <x:c r="AS16" s="331">
        <x:f t="shared" si="14"/>
        <x:v>0</x:v>
      </x:c>
      <x:c r="AT16" s="330">
        <x:f t="shared" si="14"/>
        <x:v>0</x:v>
      </x:c>
      <x:c r="AU16" s="331">
        <x:f t="shared" si="14"/>
        <x:v>0</x:v>
      </x:c>
      <x:c r="AV16" s="331">
        <x:f t="shared" si="14"/>
        <x:v>0</x:v>
      </x:c>
      <x:c r="AW16" s="331">
        <x:f t="shared" si="14"/>
        <x:v>1</x:v>
      </x:c>
      <x:c r="AX16" s="331">
        <x:f t="shared" si="14"/>
        <x:v>11</x:v>
      </x:c>
      <x:c r="AY16" s="331">
        <x:f t="shared" si="14"/>
        <x:v>0</x:v>
      </x:c>
      <x:c r="AZ16" s="331">
        <x:f t="shared" si="14"/>
        <x:v>16</x:v>
      </x:c>
      <x:c r="BA16" s="330">
        <x:f t="shared" si="14"/>
        <x:v>33</x:v>
      </x:c>
      <x:c r="BB16" s="331">
        <x:f t="shared" si="14"/>
        <x:v>0</x:v>
      </x:c>
      <x:c r="BC16" s="331">
        <x:f t="shared" si="14"/>
        <x:v>0</x:v>
      </x:c>
      <x:c r="BD16" s="331">
        <x:f t="shared" si="14"/>
        <x:v>6</x:v>
      </x:c>
      <x:c r="BE16" s="331">
        <x:f t="shared" si="14"/>
        <x:v>137</x:v>
      </x:c>
      <x:c r="BF16" s="331">
        <x:f t="shared" si="14"/>
        <x:v>1095</x:v>
      </x:c>
      <x:c r="BG16" s="331">
        <x:f t="shared" si="14"/>
        <x:v>0</x:v>
      </x:c>
      <x:c r="BH16" s="331">
        <x:f t="shared" si="14"/>
        <x:v>0</x:v>
      </x:c>
      <x:c r="BI16" s="331">
        <x:f t="shared" si="14"/>
        <x:v>0</x:v>
      </x:c>
      <x:c r="BJ16" s="330">
        <x:f t="shared" si="14"/>
        <x:v>0</x:v>
      </x:c>
      <x:c r="BK16" s="331">
        <x:f t="shared" si="14"/>
        <x:v>0</x:v>
      </x:c>
      <x:c r="BL16" s="330">
        <x:f t="shared" si="14"/>
        <x:v>0</x:v>
      </x:c>
      <x:c r="BM16" s="331">
        <x:f t="shared" si="14"/>
        <x:v>1</x:v>
      </x:c>
      <x:c r="BN16" s="330">
        <x:f t="shared" si="14"/>
        <x:v>26205.080000000002</x:v>
      </x:c>
      <x:c r="BO16" s="331">
        <x:f t="shared" si="14"/>
        <x:v>1</x:v>
      </x:c>
      <x:c r="BP16" s="330">
        <x:f t="shared" si="14"/>
        <x:v>1500</x:v>
      </x:c>
      <x:c r="BQ16" s="331">
        <x:f t="shared" si="14"/>
        <x:v>0</x:v>
      </x:c>
      <x:c r="BR16" s="331">
        <x:f t="shared" si="14"/>
        <x:v>0</x:v>
      </x:c>
      <x:c r="BS16" s="331">
        <x:f t="shared" si="14"/>
        <x:v>0</x:v>
      </x:c>
      <x:c r="BT16" s="331">
        <x:f t="shared" si="14"/>
        <x:v>0</x:v>
      </x:c>
      <x:c r="BU16" s="331">
        <x:f t="shared" si="14"/>
        <x:v>0</x:v>
      </x:c>
      <x:c r="BV16" s="315" t="s">
        <x:v>2069</x:v>
      </x:c>
      <x:c r="BW16" s="331">
        <x:f t="shared" ref="BW16:CX16" si="15">BW17+BW169</x:f>
        <x:v>6</x:v>
      </x:c>
      <x:c r="BX16" s="331">
        <x:f t="shared" si="15"/>
        <x:v>635</x:v>
      </x:c>
      <x:c r="BY16" s="330">
        <x:f t="shared" si="15"/>
        <x:v>23699.629999999997</x:v>
      </x:c>
      <x:c r="BZ16" s="331">
        <x:f t="shared" si="15"/>
        <x:v>0</x:v>
      </x:c>
      <x:c r="CA16" s="330">
        <x:f t="shared" si="15"/>
        <x:v>0</x:v>
      </x:c>
      <x:c r="CB16" s="331">
        <x:f t="shared" si="15"/>
        <x:v>0</x:v>
      </x:c>
      <x:c r="CC16" s="330">
        <x:f t="shared" si="15"/>
        <x:v>0</x:v>
      </x:c>
      <x:c r="CD16" s="331">
        <x:f t="shared" si="15"/>
        <x:v>0</x:v>
      </x:c>
      <x:c r="CE16" s="331">
        <x:f t="shared" si="15"/>
        <x:v>15</x:v>
      </x:c>
      <x:c r="CF16" s="330">
        <x:f t="shared" si="15"/>
        <x:v>574.28999999999996</x:v>
      </x:c>
      <x:c r="CG16" s="331">
        <x:f t="shared" si="15"/>
        <x:v>0</x:v>
      </x:c>
      <x:c r="CH16" s="331">
        <x:f t="shared" si="15"/>
        <x:v>0</x:v>
      </x:c>
      <x:c r="CI16" s="331">
        <x:f t="shared" si="15"/>
        <x:v>0</x:v>
      </x:c>
      <x:c r="CJ16" s="331">
        <x:f t="shared" si="15"/>
        <x:v>46</x:v>
      </x:c>
      <x:c r="CK16" s="331">
        <x:f t="shared" si="15"/>
        <x:v>0</x:v>
      </x:c>
      <x:c r="CL16" s="331">
        <x:f t="shared" si="15"/>
        <x:v>2</x:v>
      </x:c>
      <x:c r="CM16" s="331">
        <x:f t="shared" si="15"/>
        <x:v>0</x:v>
      </x:c>
      <x:c r="CN16" s="331">
        <x:f t="shared" si="15"/>
        <x:v>0</x:v>
      </x:c>
      <x:c r="CO16" s="331">
        <x:f t="shared" si="15"/>
        <x:v>9</x:v>
      </x:c>
      <x:c r="CP16" s="330">
        <x:f t="shared" si="15"/>
        <x:v>639</x:v>
      </x:c>
      <x:c r="CQ16" s="331">
        <x:f t="shared" si="15"/>
        <x:v>66</x:v>
      </x:c>
      <x:c r="CR16" s="330">
        <x:f t="shared" si="15"/>
        <x:v>6341</x:v>
      </x:c>
      <x:c r="CS16" s="331">
        <x:f t="shared" si="15"/>
        <x:v>1289</x:v>
      </x:c>
      <x:c r="CT16" s="331">
        <x:f t="shared" si="15"/>
        <x:v>35</x:v>
      </x:c>
      <x:c r="CU16" s="331">
        <x:f t="shared" si="15"/>
        <x:v>108</x:v>
      </x:c>
      <x:c r="CV16" s="331">
        <x:f t="shared" si="15"/>
        <x:v>264</x:v>
      </x:c>
      <x:c r="CW16" s="331">
        <x:f t="shared" si="15"/>
        <x:v>19</x:v>
      </x:c>
      <x:c r="CX16" s="331">
        <x:f t="shared" si="15"/>
        <x:v>35</x:v>
      </x:c>
      <x:c r="CY16" s="315" t="s">
        <x:v>2069</x:v>
      </x:c>
      <x:c r="CZ16" s="331">
        <x:f t="shared" ref="CZ16:DG16" si="16">CZ17+CZ169</x:f>
        <x:v>5</x:v>
      </x:c>
      <x:c r="DA16" s="330">
        <x:f t="shared" si="16"/>
        <x:v>2414.5</x:v>
      </x:c>
      <x:c r="DB16" s="331">
        <x:f t="shared" si="16"/>
        <x:v>0</x:v>
      </x:c>
      <x:c r="DC16" s="330">
        <x:f t="shared" si="16"/>
        <x:v>0</x:v>
      </x:c>
      <x:c r="DD16" s="331">
        <x:f t="shared" si="16"/>
        <x:v>0</x:v>
      </x:c>
      <x:c r="DE16" s="330">
        <x:f t="shared" si="16"/>
        <x:v>0</x:v>
      </x:c>
      <x:c r="DF16" s="331">
        <x:f t="shared" si="16"/>
        <x:v>0</x:v>
      </x:c>
      <x:c r="DG16" s="332">
        <x:f t="shared" si="16"/>
        <x:v>0</x:v>
      </x:c>
    </x:row>
    <x:row r="17" spans="1:111" s="7" customFormat="1" ht="30" customHeight="1">
      <x:c r="A17" s="315" t="s">
        <x:v>1611</x:v>
      </x:c>
      <x:c r="B17" s="329">
        <x:f t="shared" ref="B17:AK17" si="17">B18+B51+B142</x:f>
        <x:v>3</x:v>
      </x:c>
      <x:c r="C17" s="330">
        <x:f t="shared" si="17"/>
        <x:v>9276</x:v>
      </x:c>
      <x:c r="D17" s="331">
        <x:f t="shared" si="17"/>
        <x:v>8</x:v>
      </x:c>
      <x:c r="E17" s="330">
        <x:f t="shared" si="17"/>
        <x:v>30735.260000000002</x:v>
      </x:c>
      <x:c r="F17" s="331">
        <x:f t="shared" si="17"/>
        <x:v>29</x:v>
      </x:c>
      <x:c r="G17" s="330">
        <x:f t="shared" si="17"/>
        <x:v>25.309999999999999</x:v>
      </x:c>
      <x:c r="H17" s="331">
        <x:f t="shared" si="17"/>
        <x:v>0</x:v>
      </x:c>
      <x:c r="I17" s="330">
        <x:f t="shared" si="17"/>
        <x:v>0</x:v>
      </x:c>
      <x:c r="J17" s="331">
        <x:f t="shared" si="17"/>
        <x:v>78</x:v>
      </x:c>
      <x:c r="K17" s="331">
        <x:f t="shared" si="17"/>
        <x:v>3</x:v>
      </x:c>
      <x:c r="L17" s="330">
        <x:f t="shared" si="17"/>
        <x:v>2239</x:v>
      </x:c>
      <x:c r="M17" s="331">
        <x:f t="shared" si="17"/>
        <x:v>9</x:v>
      </x:c>
      <x:c r="N17" s="331">
        <x:f t="shared" si="17"/>
        <x:v>15</x:v>
      </x:c>
      <x:c r="O17" s="331">
        <x:f t="shared" si="17"/>
        <x:v>5</x:v>
      </x:c>
      <x:c r="P17" s="331">
        <x:f t="shared" si="17"/>
        <x:v>6</x:v>
      </x:c>
      <x:c r="Q17" s="331">
        <x:f t="shared" si="17"/>
        <x:v>0</x:v>
      </x:c>
      <x:c r="R17" s="330">
        <x:f t="shared" si="17"/>
        <x:v>0</x:v>
      </x:c>
      <x:c r="S17" s="331">
        <x:f t="shared" si="17"/>
        <x:v>120</x:v>
      </x:c>
      <x:c r="T17" s="330">
        <x:f t="shared" si="17"/>
        <x:v>1733.73</x:v>
      </x:c>
      <x:c r="U17" s="331">
        <x:f t="shared" si="17"/>
        <x:v>12</x:v>
      </x:c>
      <x:c r="V17" s="330">
        <x:f t="shared" si="17"/>
        <x:v>1903.3000000000002</x:v>
      </x:c>
      <x:c r="W17" s="331">
        <x:f t="shared" si="17"/>
        <x:v>69</x:v>
      </x:c>
      <x:c r="X17" s="331">
        <x:f t="shared" si="17"/>
        <x:v>1453</x:v>
      </x:c>
      <x:c r="Y17" s="331">
        <x:f t="shared" si="17"/>
        <x:v>2</x:v>
      </x:c>
      <x:c r="Z17" s="331">
        <x:f t="shared" si="17"/>
        <x:v>23</x:v>
      </x:c>
      <x:c r="AA17" s="331">
        <x:f t="shared" si="17"/>
        <x:v>56</x:v>
      </x:c>
      <x:c r="AB17" s="331">
        <x:f t="shared" si="17"/>
        <x:v>7</x:v>
      </x:c>
      <x:c r="AC17" s="331">
        <x:f t="shared" si="17"/>
        <x:v>24</x:v>
      </x:c>
      <x:c r="AD17" s="331">
        <x:f t="shared" si="17"/>
        <x:v>48</x:v>
      </x:c>
      <x:c r="AE17" s="331">
        <x:f t="shared" si="17"/>
        <x:v>3</x:v>
      </x:c>
      <x:c r="AF17" s="331">
        <x:f t="shared" si="17"/>
        <x:v>1</x:v>
      </x:c>
      <x:c r="AG17" s="331">
        <x:f t="shared" si="17"/>
        <x:v>80</x:v>
      </x:c>
      <x:c r="AH17" s="331">
        <x:f t="shared" si="17"/>
        <x:v>0</x:v>
      </x:c>
      <x:c r="AI17" s="331">
        <x:f t="shared" si="17"/>
        <x:v>0</x:v>
      </x:c>
      <x:c r="AJ17" s="331">
        <x:f t="shared" si="17"/>
        <x:v>0</x:v>
      </x:c>
      <x:c r="AK17" s="331">
        <x:f t="shared" si="17"/>
        <x:v>174</x:v>
      </x:c>
      <x:c r="AL17" s="315" t="s">
        <x:v>1611</x:v>
      </x:c>
      <x:c r="AM17" s="331">
        <x:f t="shared" ref="AM17:BU17" si="18">AM18+AM51+AM142</x:f>
        <x:v>2</x:v>
      </x:c>
      <x:c r="AN17" s="330">
        <x:f t="shared" si="18"/>
        <x:v>0</x:v>
      </x:c>
      <x:c r="AO17" s="331">
        <x:f t="shared" si="18"/>
        <x:v>0</x:v>
      </x:c>
      <x:c r="AP17" s="331">
        <x:f t="shared" si="18"/>
        <x:v>0</x:v>
      </x:c>
      <x:c r="AQ17" s="331">
        <x:f t="shared" si="18"/>
        <x:v>0</x:v>
      </x:c>
      <x:c r="AR17" s="330">
        <x:f t="shared" si="18"/>
        <x:v>0</x:v>
      </x:c>
      <x:c r="AS17" s="331">
        <x:f t="shared" si="18"/>
        <x:v>0</x:v>
      </x:c>
      <x:c r="AT17" s="330">
        <x:f t="shared" si="18"/>
        <x:v>0</x:v>
      </x:c>
      <x:c r="AU17" s="331">
        <x:f t="shared" si="18"/>
        <x:v>0</x:v>
      </x:c>
      <x:c r="AV17" s="331">
        <x:f t="shared" si="18"/>
        <x:v>0</x:v>
      </x:c>
      <x:c r="AW17" s="331">
        <x:f t="shared" si="18"/>
        <x:v>1</x:v>
      </x:c>
      <x:c r="AX17" s="331">
        <x:f t="shared" si="18"/>
        <x:v>11</x:v>
      </x:c>
      <x:c r="AY17" s="331">
        <x:f t="shared" si="18"/>
        <x:v>0</x:v>
      </x:c>
      <x:c r="AZ17" s="331">
        <x:f t="shared" si="18"/>
        <x:v>15</x:v>
      </x:c>
      <x:c r="BA17" s="330">
        <x:f t="shared" si="18"/>
        <x:v>32</x:v>
      </x:c>
      <x:c r="BB17" s="331">
        <x:f t="shared" si="18"/>
        <x:v>0</x:v>
      </x:c>
      <x:c r="BC17" s="331">
        <x:f t="shared" si="18"/>
        <x:v>0</x:v>
      </x:c>
      <x:c r="BD17" s="331">
        <x:f t="shared" si="18"/>
        <x:v>5</x:v>
      </x:c>
      <x:c r="BE17" s="331">
        <x:f t="shared" si="18"/>
        <x:v>134</x:v>
      </x:c>
      <x:c r="BF17" s="331">
        <x:f t="shared" si="18"/>
        <x:v>1038</x:v>
      </x:c>
      <x:c r="BG17" s="331">
        <x:f t="shared" si="18"/>
        <x:v>0</x:v>
      </x:c>
      <x:c r="BH17" s="331">
        <x:f t="shared" si="18"/>
        <x:v>0</x:v>
      </x:c>
      <x:c r="BI17" s="331">
        <x:f t="shared" si="18"/>
        <x:v>0</x:v>
      </x:c>
      <x:c r="BJ17" s="330">
        <x:f t="shared" si="18"/>
        <x:v>0</x:v>
      </x:c>
      <x:c r="BK17" s="331">
        <x:f t="shared" si="18"/>
        <x:v>0</x:v>
      </x:c>
      <x:c r="BL17" s="330">
        <x:f t="shared" si="18"/>
        <x:v>0</x:v>
      </x:c>
      <x:c r="BM17" s="331">
        <x:f t="shared" si="18"/>
        <x:v>1</x:v>
      </x:c>
      <x:c r="BN17" s="330">
        <x:f t="shared" si="18"/>
        <x:v>26205.080000000002</x:v>
      </x:c>
      <x:c r="BO17" s="331">
        <x:f t="shared" si="18"/>
        <x:v>1</x:v>
      </x:c>
      <x:c r="BP17" s="330">
        <x:f t="shared" si="18"/>
        <x:v>1500</x:v>
      </x:c>
      <x:c r="BQ17" s="331">
        <x:f t="shared" si="18"/>
        <x:v>0</x:v>
      </x:c>
      <x:c r="BR17" s="331">
        <x:f t="shared" si="18"/>
        <x:v>0</x:v>
      </x:c>
      <x:c r="BS17" s="331">
        <x:f t="shared" si="18"/>
        <x:v>0</x:v>
      </x:c>
      <x:c r="BT17" s="331">
        <x:f t="shared" si="18"/>
        <x:v>0</x:v>
      </x:c>
      <x:c r="BU17" s="331">
        <x:f t="shared" si="18"/>
        <x:v>0</x:v>
      </x:c>
      <x:c r="BV17" s="315" t="s">
        <x:v>1611</x:v>
      </x:c>
      <x:c r="BW17" s="331">
        <x:f t="shared" ref="BW17:CX17" si="19">BW18+BW51+BW142</x:f>
        <x:v>6</x:v>
      </x:c>
      <x:c r="BX17" s="331">
        <x:f t="shared" si="19"/>
        <x:v>635</x:v>
      </x:c>
      <x:c r="BY17" s="330">
        <x:f t="shared" si="19"/>
        <x:v>23699.629999999997</x:v>
      </x:c>
      <x:c r="BZ17" s="331">
        <x:f t="shared" si="19"/>
        <x:v>0</x:v>
      </x:c>
      <x:c r="CA17" s="330">
        <x:f t="shared" si="19"/>
        <x:v>0</x:v>
      </x:c>
      <x:c r="CB17" s="331">
        <x:f t="shared" si="19"/>
        <x:v>0</x:v>
      </x:c>
      <x:c r="CC17" s="330">
        <x:f t="shared" si="19"/>
        <x:v>0</x:v>
      </x:c>
      <x:c r="CD17" s="331">
        <x:f t="shared" si="19"/>
        <x:v>0</x:v>
      </x:c>
      <x:c r="CE17" s="331">
        <x:f t="shared" si="19"/>
        <x:v>13</x:v>
      </x:c>
      <x:c r="CF17" s="330">
        <x:f t="shared" si="19"/>
        <x:v>454.29000000000002</x:v>
      </x:c>
      <x:c r="CG17" s="331">
        <x:f t="shared" si="19"/>
        <x:v>0</x:v>
      </x:c>
      <x:c r="CH17" s="331">
        <x:f t="shared" si="19"/>
        <x:v>0</x:v>
      </x:c>
      <x:c r="CI17" s="331">
        <x:f t="shared" si="19"/>
        <x:v>0</x:v>
      </x:c>
      <x:c r="CJ17" s="331">
        <x:f t="shared" si="19"/>
        <x:v>43</x:v>
      </x:c>
      <x:c r="CK17" s="331">
        <x:f t="shared" si="19"/>
        <x:v>0</x:v>
      </x:c>
      <x:c r="CL17" s="331">
        <x:f t="shared" si="19"/>
        <x:v>2</x:v>
      </x:c>
      <x:c r="CM17" s="331">
        <x:f t="shared" si="19"/>
        <x:v>0</x:v>
      </x:c>
      <x:c r="CN17" s="331">
        <x:f t="shared" si="19"/>
        <x:v>0</x:v>
      </x:c>
      <x:c r="CO17" s="331">
        <x:f t="shared" si="19"/>
        <x:v>7</x:v>
      </x:c>
      <x:c r="CP17" s="330">
        <x:f t="shared" si="19"/>
        <x:v>487</x:v>
      </x:c>
      <x:c r="CQ17" s="331">
        <x:f t="shared" si="19"/>
        <x:v>66</x:v>
      </x:c>
      <x:c r="CR17" s="330">
        <x:f t="shared" si="19"/>
        <x:v>6341</x:v>
      </x:c>
      <x:c r="CS17" s="331">
        <x:f t="shared" si="19"/>
        <x:v>1084</x:v>
      </x:c>
      <x:c r="CT17" s="331">
        <x:f t="shared" si="19"/>
        <x:v>25</x:v>
      </x:c>
      <x:c r="CU17" s="331">
        <x:f t="shared" si="19"/>
        <x:v>108</x:v>
      </x:c>
      <x:c r="CV17" s="331">
        <x:f t="shared" si="19"/>
        <x:v>236</x:v>
      </x:c>
      <x:c r="CW17" s="331">
        <x:f t="shared" si="19"/>
        <x:v>19</x:v>
      </x:c>
      <x:c r="CX17" s="331">
        <x:f t="shared" si="19"/>
        <x:v>35</x:v>
      </x:c>
      <x:c r="CY17" s="315" t="s">
        <x:v>1611</x:v>
      </x:c>
      <x:c r="CZ17" s="331">
        <x:f t="shared" ref="CZ17:DG17" si="20">CZ18+CZ51+CZ142</x:f>
        <x:v>5</x:v>
      </x:c>
      <x:c r="DA17" s="330">
        <x:f t="shared" si="20"/>
        <x:v>2414.5</x:v>
      </x:c>
      <x:c r="DB17" s="331">
        <x:f t="shared" si="20"/>
        <x:v>0</x:v>
      </x:c>
      <x:c r="DC17" s="330">
        <x:f t="shared" si="20"/>
        <x:v>0</x:v>
      </x:c>
      <x:c r="DD17" s="331">
        <x:f t="shared" si="20"/>
        <x:v>0</x:v>
      </x:c>
      <x:c r="DE17" s="330">
        <x:f t="shared" si="20"/>
        <x:v>0</x:v>
      </x:c>
      <x:c r="DF17" s="331">
        <x:f t="shared" si="20"/>
        <x:v>0</x:v>
      </x:c>
      <x:c r="DG17" s="332">
        <x:f t="shared" si="20"/>
        <x:v>0</x:v>
      </x:c>
    </x:row>
    <x:row r="18" spans="1:111" s="7" customFormat="1" ht="30" customHeight="1">
      <x:c r="A18" s="315" t="s">
        <x:v>906</x:v>
      </x:c>
      <x:c r="B18" s="329">
        <x:f t="shared" ref="B18:AK18" si="21">SUM(B19,B44)</x:f>
        <x:v>3</x:v>
      </x:c>
      <x:c r="C18" s="330">
        <x:f t="shared" si="21"/>
        <x:v>9276</x:v>
      </x:c>
      <x:c r="D18" s="331">
        <x:f t="shared" si="21"/>
        <x:v>8</x:v>
      </x:c>
      <x:c r="E18" s="330">
        <x:f t="shared" si="21"/>
        <x:v>30735.260000000002</x:v>
      </x:c>
      <x:c r="F18" s="331">
        <x:f t="shared" si="21"/>
        <x:v>29</x:v>
      </x:c>
      <x:c r="G18" s="330">
        <x:f t="shared" si="21"/>
        <x:v>25.309999999999999</x:v>
      </x:c>
      <x:c r="H18" s="331">
        <x:f t="shared" si="21"/>
        <x:v>0</x:v>
      </x:c>
      <x:c r="I18" s="330">
        <x:f t="shared" si="21"/>
        <x:v>0</x:v>
      </x:c>
      <x:c r="J18" s="331">
        <x:f t="shared" si="21"/>
        <x:v>36</x:v>
      </x:c>
      <x:c r="K18" s="331">
        <x:f t="shared" si="21"/>
        <x:v>3</x:v>
      </x:c>
      <x:c r="L18" s="330">
        <x:f t="shared" si="21"/>
        <x:v>2239</x:v>
      </x:c>
      <x:c r="M18" s="331">
        <x:f t="shared" si="21"/>
        <x:v>6</x:v>
      </x:c>
      <x:c r="N18" s="331">
        <x:f t="shared" si="21"/>
        <x:v>10</x:v>
      </x:c>
      <x:c r="O18" s="331">
        <x:f t="shared" si="21"/>
        <x:v>1</x:v>
      </x:c>
      <x:c r="P18" s="331">
        <x:f t="shared" si="21"/>
        <x:v>2</x:v>
      </x:c>
      <x:c r="Q18" s="331">
        <x:f t="shared" si="21"/>
        <x:v>0</x:v>
      </x:c>
      <x:c r="R18" s="330">
        <x:f t="shared" si="21"/>
        <x:v>0</x:v>
      </x:c>
      <x:c r="S18" s="331">
        <x:f t="shared" si="21"/>
        <x:v>39</x:v>
      </x:c>
      <x:c r="T18" s="330">
        <x:f t="shared" si="21"/>
        <x:v>457</x:v>
      </x:c>
      <x:c r="U18" s="331">
        <x:f t="shared" si="21"/>
        <x:v>1</x:v>
      </x:c>
      <x:c r="V18" s="330">
        <x:f t="shared" si="21"/>
        <x:v>132.19999999999999</x:v>
      </x:c>
      <x:c r="W18" s="331">
        <x:f t="shared" si="21"/>
        <x:v>31</x:v>
      </x:c>
      <x:c r="X18" s="331">
        <x:f t="shared" si="21"/>
        <x:v>662</x:v>
      </x:c>
      <x:c r="Y18" s="331">
        <x:f t="shared" si="21"/>
        <x:v>0</x:v>
      </x:c>
      <x:c r="Z18" s="331">
        <x:f t="shared" si="21"/>
        <x:v>0</x:v>
      </x:c>
      <x:c r="AA18" s="331">
        <x:f t="shared" si="21"/>
        <x:v>3</x:v>
      </x:c>
      <x:c r="AB18" s="331">
        <x:f t="shared" si="21"/>
        <x:v>0</x:v>
      </x:c>
      <x:c r="AC18" s="331">
        <x:f t="shared" si="21"/>
        <x:v>4</x:v>
      </x:c>
      <x:c r="AD18" s="331">
        <x:f t="shared" si="21"/>
        <x:v>2</x:v>
      </x:c>
      <x:c r="AE18" s="331">
        <x:f t="shared" si="21"/>
        <x:v>2</x:v>
      </x:c>
      <x:c r="AF18" s="331">
        <x:f t="shared" si="21"/>
        <x:v>0</x:v>
      </x:c>
      <x:c r="AG18" s="331">
        <x:f t="shared" si="21"/>
        <x:v>8</x:v>
      </x:c>
      <x:c r="AH18" s="331">
        <x:f t="shared" si="21"/>
        <x:v>0</x:v>
      </x:c>
      <x:c r="AI18" s="331">
        <x:f t="shared" si="21"/>
        <x:v>0</x:v>
      </x:c>
      <x:c r="AJ18" s="331">
        <x:f t="shared" si="21"/>
        <x:v>0</x:v>
      </x:c>
      <x:c r="AK18" s="331">
        <x:f t="shared" si="21"/>
        <x:v>11</x:v>
      </x:c>
      <x:c r="AL18" s="315" t="s">
        <x:v>906</x:v>
      </x:c>
      <x:c r="AM18" s="331">
        <x:f t="shared" ref="AM18:BU18" si="22">SUM(AM19,AM44)</x:f>
        <x:v>2</x:v>
      </x:c>
      <x:c r="AN18" s="330">
        <x:f t="shared" si="22"/>
        <x:v>0</x:v>
      </x:c>
      <x:c r="AO18" s="331">
        <x:f t="shared" si="22"/>
        <x:v>0</x:v>
      </x:c>
      <x:c r="AP18" s="331">
        <x:f t="shared" si="22"/>
        <x:v>0</x:v>
      </x:c>
      <x:c r="AQ18" s="331">
        <x:f t="shared" si="22"/>
        <x:v>0</x:v>
      </x:c>
      <x:c r="AR18" s="330">
        <x:f t="shared" si="22"/>
        <x:v>0</x:v>
      </x:c>
      <x:c r="AS18" s="331">
        <x:f t="shared" si="22"/>
        <x:v>0</x:v>
      </x:c>
      <x:c r="AT18" s="330">
        <x:f t="shared" si="22"/>
        <x:v>0</x:v>
      </x:c>
      <x:c r="AU18" s="331">
        <x:f t="shared" si="22"/>
        <x:v>0</x:v>
      </x:c>
      <x:c r="AV18" s="331">
        <x:f t="shared" si="22"/>
        <x:v>0</x:v>
      </x:c>
      <x:c r="AW18" s="331">
        <x:f t="shared" si="22"/>
        <x:v>1</x:v>
      </x:c>
      <x:c r="AX18" s="331">
        <x:f t="shared" si="22"/>
        <x:v>4</x:v>
      </x:c>
      <x:c r="AY18" s="331">
        <x:f t="shared" si="22"/>
        <x:v>0</x:v>
      </x:c>
      <x:c r="AZ18" s="331">
        <x:f t="shared" si="22"/>
        <x:v>11</x:v>
      </x:c>
      <x:c r="BA18" s="330">
        <x:f t="shared" si="22"/>
        <x:v>28</x:v>
      </x:c>
      <x:c r="BB18" s="331">
        <x:f t="shared" si="22"/>
        <x:v>0</x:v>
      </x:c>
      <x:c r="BC18" s="331">
        <x:f t="shared" si="22"/>
        <x:v>0</x:v>
      </x:c>
      <x:c r="BD18" s="331">
        <x:f t="shared" si="22"/>
        <x:v>3</x:v>
      </x:c>
      <x:c r="BE18" s="331">
        <x:f t="shared" si="22"/>
        <x:v>64</x:v>
      </x:c>
      <x:c r="BF18" s="331">
        <x:f t="shared" si="22"/>
        <x:v>599</x:v>
      </x:c>
      <x:c r="BG18" s="331">
        <x:f t="shared" si="22"/>
        <x:v>0</x:v>
      </x:c>
      <x:c r="BH18" s="331">
        <x:f t="shared" si="22"/>
        <x:v>0</x:v>
      </x:c>
      <x:c r="BI18" s="331">
        <x:f t="shared" si="22"/>
        <x:v>0</x:v>
      </x:c>
      <x:c r="BJ18" s="330">
        <x:f t="shared" si="22"/>
        <x:v>0</x:v>
      </x:c>
      <x:c r="BK18" s="331">
        <x:f t="shared" si="22"/>
        <x:v>0</x:v>
      </x:c>
      <x:c r="BL18" s="330">
        <x:f t="shared" si="22"/>
        <x:v>0</x:v>
      </x:c>
      <x:c r="BM18" s="331">
        <x:f t="shared" si="22"/>
        <x:v>1</x:v>
      </x:c>
      <x:c r="BN18" s="330">
        <x:f t="shared" si="22"/>
        <x:v>26205.080000000002</x:v>
      </x:c>
      <x:c r="BO18" s="331">
        <x:f t="shared" si="22"/>
        <x:v>1</x:v>
      </x:c>
      <x:c r="BP18" s="330">
        <x:f t="shared" si="22"/>
        <x:v>1500</x:v>
      </x:c>
      <x:c r="BQ18" s="331">
        <x:f t="shared" si="22"/>
        <x:v>0</x:v>
      </x:c>
      <x:c r="BR18" s="331">
        <x:f t="shared" si="22"/>
        <x:v>0</x:v>
      </x:c>
      <x:c r="BS18" s="331">
        <x:f t="shared" si="22"/>
        <x:v>0</x:v>
      </x:c>
      <x:c r="BT18" s="331">
        <x:f t="shared" si="22"/>
        <x:v>0</x:v>
      </x:c>
      <x:c r="BU18" s="331">
        <x:f t="shared" si="22"/>
        <x:v>0</x:v>
      </x:c>
      <x:c r="BV18" s="315" t="s">
        <x:v>906</x:v>
      </x:c>
      <x:c r="BW18" s="331">
        <x:f t="shared" ref="BW18:CX18" si="23">SUM(BW19,BW44)</x:f>
        <x:v>3</x:v>
      </x:c>
      <x:c r="BX18" s="331">
        <x:f t="shared" si="23"/>
        <x:v>360</x:v>
      </x:c>
      <x:c r="BY18" s="330">
        <x:f t="shared" si="23"/>
        <x:v>13782</x:v>
      </x:c>
      <x:c r="BZ18" s="331">
        <x:f t="shared" si="23"/>
        <x:v>0</x:v>
      </x:c>
      <x:c r="CA18" s="330">
        <x:f t="shared" si="23"/>
        <x:v>0</x:v>
      </x:c>
      <x:c r="CB18" s="331">
        <x:f t="shared" si="23"/>
        <x:v>0</x:v>
      </x:c>
      <x:c r="CC18" s="330">
        <x:f t="shared" si="23"/>
        <x:v>0</x:v>
      </x:c>
      <x:c r="CD18" s="331">
        <x:f t="shared" si="23"/>
        <x:v>0</x:v>
      </x:c>
      <x:c r="CE18" s="331">
        <x:f t="shared" si="23"/>
        <x:v>10</x:v>
      </x:c>
      <x:c r="CF18" s="330">
        <x:f t="shared" si="23"/>
        <x:v>371.29000000000002</x:v>
      </x:c>
      <x:c r="CG18" s="331">
        <x:f t="shared" si="23"/>
        <x:v>0</x:v>
      </x:c>
      <x:c r="CH18" s="331">
        <x:f t="shared" si="23"/>
        <x:v>0</x:v>
      </x:c>
      <x:c r="CI18" s="331">
        <x:f t="shared" si="23"/>
        <x:v>0</x:v>
      </x:c>
      <x:c r="CJ18" s="331">
        <x:f t="shared" si="23"/>
        <x:v>11</x:v>
      </x:c>
      <x:c r="CK18" s="331">
        <x:f t="shared" si="23"/>
        <x:v>0</x:v>
      </x:c>
      <x:c r="CL18" s="331">
        <x:f t="shared" si="23"/>
        <x:v>0</x:v>
      </x:c>
      <x:c r="CM18" s="331">
        <x:f t="shared" si="23"/>
        <x:v>0</x:v>
      </x:c>
      <x:c r="CN18" s="331">
        <x:f t="shared" si="23"/>
        <x:v>0</x:v>
      </x:c>
      <x:c r="CO18" s="331">
        <x:f t="shared" si="23"/>
        <x:v>7</x:v>
      </x:c>
      <x:c r="CP18" s="330">
        <x:f t="shared" si="23"/>
        <x:v>487</x:v>
      </x:c>
      <x:c r="CQ18" s="331">
        <x:f t="shared" si="23"/>
        <x:v>10</x:v>
      </x:c>
      <x:c r="CR18" s="330">
        <x:f t="shared" si="23"/>
        <x:v>1752</x:v>
      </x:c>
      <x:c r="CS18" s="331">
        <x:f t="shared" si="23"/>
        <x:v>601</x:v>
      </x:c>
      <x:c r="CT18" s="331">
        <x:f t="shared" si="23"/>
        <x:v>10</x:v>
      </x:c>
      <x:c r="CU18" s="331">
        <x:f t="shared" si="23"/>
        <x:v>23</x:v>
      </x:c>
      <x:c r="CV18" s="331">
        <x:f t="shared" si="23"/>
        <x:v>80</x:v>
      </x:c>
      <x:c r="CW18" s="331">
        <x:f t="shared" si="23"/>
        <x:v>0</x:v>
      </x:c>
      <x:c r="CX18" s="331">
        <x:f t="shared" si="23"/>
        <x:v>0</x:v>
      </x:c>
      <x:c r="CY18" s="315" t="s">
        <x:v>906</x:v>
      </x:c>
      <x:c r="CZ18" s="331">
        <x:f>CZ19+CZ44</x:f>
        <x:v>5</x:v>
      </x:c>
      <x:c r="DA18" s="330">
        <x:f>DA19+DA44</x:f>
        <x:v>2414.5</x:v>
      </x:c>
      <x:c r="DB18" s="331">
        <x:f>DD18+DF18</x:f>
        <x:v>0</x:v>
      </x:c>
      <x:c r="DC18" s="330">
        <x:f>DC19+DC44</x:f>
        <x:v>0</x:v>
      </x:c>
      <x:c r="DD18" s="331">
        <x:f>DD19+DD44</x:f>
        <x:v>0</x:v>
      </x:c>
      <x:c r="DE18" s="330">
        <x:f>DE19+DE44</x:f>
        <x:v>0</x:v>
      </x:c>
      <x:c r="DF18" s="331">
        <x:f>DF19+DF44</x:f>
        <x:v>0</x:v>
      </x:c>
      <x:c r="DG18" s="332">
        <x:f>DG19+DG44</x:f>
        <x:v>0</x:v>
      </x:c>
    </x:row>
    <x:row r="19" spans="1:111" s="7" customFormat="1" ht="30" customHeight="1">
      <x:c r="A19" s="315" t="s">
        <x:v>675</x:v>
      </x:c>
      <x:c r="B19" s="329">
        <x:f>SUM(B20:B43)</x:f>
        <x:v>3</x:v>
      </x:c>
      <x:c r="C19" s="330">
        <x:f t="shared" ref="C19:AK19" si="24">SUM(C20:C43)</x:f>
        <x:v>9276</x:v>
      </x:c>
      <x:c r="D19" s="331">
        <x:f t="shared" si="24"/>
        <x:v>7</x:v>
      </x:c>
      <x:c r="E19" s="330">
        <x:f t="shared" si="24"/>
        <x:v>30429.260000000002</x:v>
      </x:c>
      <x:c r="F19" s="331">
        <x:f t="shared" si="24"/>
        <x:v>5</x:v>
      </x:c>
      <x:c r="G19" s="330">
        <x:f t="shared" si="24"/>
        <x:v>10.869999999999999</x:v>
      </x:c>
      <x:c r="H19" s="331">
        <x:f t="shared" si="24"/>
        <x:v>0</x:v>
      </x:c>
      <x:c r="I19" s="330">
        <x:f t="shared" si="24"/>
        <x:v>0</x:v>
      </x:c>
      <x:c r="J19" s="331">
        <x:f t="shared" si="24"/>
        <x:v>36</x:v>
      </x:c>
      <x:c r="K19" s="331">
        <x:f t="shared" si="24"/>
        <x:v>3</x:v>
      </x:c>
      <x:c r="L19" s="330">
        <x:f t="shared" si="24"/>
        <x:v>2239</x:v>
      </x:c>
      <x:c r="M19" s="331">
        <x:f t="shared" si="24"/>
        <x:v>6</x:v>
      </x:c>
      <x:c r="N19" s="331">
        <x:f t="shared" si="24"/>
        <x:v>10</x:v>
      </x:c>
      <x:c r="O19" s="331">
        <x:f t="shared" si="24"/>
        <x:v>1</x:v>
      </x:c>
      <x:c r="P19" s="331">
        <x:f t="shared" si="24"/>
        <x:v>2</x:v>
      </x:c>
      <x:c r="Q19" s="331">
        <x:f t="shared" si="24"/>
        <x:v>0</x:v>
      </x:c>
      <x:c r="R19" s="330">
        <x:f t="shared" si="24"/>
        <x:v>0</x:v>
      </x:c>
      <x:c r="S19" s="331">
        <x:f t="shared" si="24"/>
        <x:v>33</x:v>
      </x:c>
      <x:c r="T19" s="330">
        <x:f t="shared" si="24"/>
        <x:v>417</x:v>
      </x:c>
      <x:c r="U19" s="331">
        <x:f t="shared" si="24"/>
        <x:v>1</x:v>
      </x:c>
      <x:c r="V19" s="330">
        <x:f t="shared" si="24"/>
        <x:v>132.19999999999999</x:v>
      </x:c>
      <x:c r="W19" s="331">
        <x:f t="shared" si="24"/>
        <x:v>31</x:v>
      </x:c>
      <x:c r="X19" s="331">
        <x:f t="shared" si="24"/>
        <x:v>462</x:v>
      </x:c>
      <x:c r="Y19" s="331">
        <x:f t="shared" si="24"/>
        <x:v>0</x:v>
      </x:c>
      <x:c r="Z19" s="331">
        <x:f t="shared" si="24"/>
        <x:v>0</x:v>
      </x:c>
      <x:c r="AA19" s="331">
        <x:f t="shared" si="24"/>
        <x:v>3</x:v>
      </x:c>
      <x:c r="AB19" s="331">
        <x:f t="shared" si="24"/>
        <x:v>0</x:v>
      </x:c>
      <x:c r="AC19" s="331">
        <x:f t="shared" si="24"/>
        <x:v>3</x:v>
      </x:c>
      <x:c r="AD19" s="331">
        <x:f t="shared" si="24"/>
        <x:v>2</x:v>
      </x:c>
      <x:c r="AE19" s="331">
        <x:f t="shared" si="24"/>
        <x:v>2</x:v>
      </x:c>
      <x:c r="AF19" s="331">
        <x:f t="shared" si="24"/>
        <x:v>0</x:v>
      </x:c>
      <x:c r="AG19" s="331">
        <x:f t="shared" si="24"/>
        <x:v>4</x:v>
      </x:c>
      <x:c r="AH19" s="331">
        <x:f t="shared" si="24"/>
        <x:v>0</x:v>
      </x:c>
      <x:c r="AI19" s="331">
        <x:f t="shared" si="24"/>
        <x:v>0</x:v>
      </x:c>
      <x:c r="AJ19" s="331">
        <x:f t="shared" si="24"/>
        <x:v>0</x:v>
      </x:c>
      <x:c r="AK19" s="331">
        <x:f t="shared" si="24"/>
        <x:v>6</x:v>
      </x:c>
      <x:c r="AL19" s="315" t="s">
        <x:v>675</x:v>
      </x:c>
      <x:c r="AM19" s="331">
        <x:f t="shared" ref="AM19:BU19" si="25">SUM(AM20:AM43)</x:f>
        <x:v>2</x:v>
      </x:c>
      <x:c r="AN19" s="330">
        <x:f t="shared" si="25"/>
        <x:v>0</x:v>
      </x:c>
      <x:c r="AO19" s="331">
        <x:f t="shared" si="25"/>
        <x:v>0</x:v>
      </x:c>
      <x:c r="AP19" s="331">
        <x:f t="shared" si="25"/>
        <x:v>0</x:v>
      </x:c>
      <x:c r="AQ19" s="331">
        <x:f t="shared" si="25"/>
        <x:v>0</x:v>
      </x:c>
      <x:c r="AR19" s="330">
        <x:f t="shared" si="25"/>
        <x:v>0</x:v>
      </x:c>
      <x:c r="AS19" s="331">
        <x:f t="shared" si="25"/>
        <x:v>0</x:v>
      </x:c>
      <x:c r="AT19" s="330">
        <x:f t="shared" si="25"/>
        <x:v>0</x:v>
      </x:c>
      <x:c r="AU19" s="331">
        <x:f t="shared" si="25"/>
        <x:v>0</x:v>
      </x:c>
      <x:c r="AV19" s="331">
        <x:f t="shared" si="25"/>
        <x:v>0</x:v>
      </x:c>
      <x:c r="AW19" s="331">
        <x:f t="shared" si="25"/>
        <x:v>1</x:v>
      </x:c>
      <x:c r="AX19" s="331">
        <x:f t="shared" si="25"/>
        <x:v>4</x:v>
      </x:c>
      <x:c r="AY19" s="331">
        <x:f t="shared" si="25"/>
        <x:v>0</x:v>
      </x:c>
      <x:c r="AZ19" s="331">
        <x:f t="shared" si="25"/>
        <x:v>9</x:v>
      </x:c>
      <x:c r="BA19" s="330">
        <x:f t="shared" si="25"/>
        <x:v>20</x:v>
      </x:c>
      <x:c r="BB19" s="331">
        <x:f t="shared" si="25"/>
        <x:v>0</x:v>
      </x:c>
      <x:c r="BC19" s="331">
        <x:f t="shared" si="25"/>
        <x:v>0</x:v>
      </x:c>
      <x:c r="BD19" s="331">
        <x:f t="shared" si="25"/>
        <x:v>2</x:v>
      </x:c>
      <x:c r="BE19" s="331">
        <x:f t="shared" si="25"/>
        <x:v>27</x:v>
      </x:c>
      <x:c r="BF19" s="331">
        <x:f t="shared" si="25"/>
        <x:v>371</x:v>
      </x:c>
      <x:c r="BG19" s="331">
        <x:f t="shared" si="25"/>
        <x:v>0</x:v>
      </x:c>
      <x:c r="BH19" s="331">
        <x:f t="shared" si="25"/>
        <x:v>0</x:v>
      </x:c>
      <x:c r="BI19" s="331">
        <x:f t="shared" si="25"/>
        <x:v>0</x:v>
      </x:c>
      <x:c r="BJ19" s="330">
        <x:f t="shared" si="25"/>
        <x:v>0</x:v>
      </x:c>
      <x:c r="BK19" s="331">
        <x:f t="shared" si="25"/>
        <x:v>0</x:v>
      </x:c>
      <x:c r="BL19" s="330">
        <x:f t="shared" si="25"/>
        <x:v>0</x:v>
      </x:c>
      <x:c r="BM19" s="331">
        <x:f t="shared" si="25"/>
        <x:v>1</x:v>
      </x:c>
      <x:c r="BN19" s="330">
        <x:f t="shared" si="25"/>
        <x:v>26205.080000000002</x:v>
      </x:c>
      <x:c r="BO19" s="331">
        <x:f t="shared" si="25"/>
        <x:v>1</x:v>
      </x:c>
      <x:c r="BP19" s="330">
        <x:f t="shared" si="25"/>
        <x:v>1500</x:v>
      </x:c>
      <x:c r="BQ19" s="331">
        <x:f t="shared" si="25"/>
        <x:v>0</x:v>
      </x:c>
      <x:c r="BR19" s="331">
        <x:f t="shared" si="25"/>
        <x:v>0</x:v>
      </x:c>
      <x:c r="BS19" s="331">
        <x:f t="shared" si="25"/>
        <x:v>0</x:v>
      </x:c>
      <x:c r="BT19" s="331">
        <x:f t="shared" si="25"/>
        <x:v>0</x:v>
      </x:c>
      <x:c r="BU19" s="331">
        <x:f t="shared" si="25"/>
        <x:v>0</x:v>
      </x:c>
      <x:c r="BV19" s="315" t="s">
        <x:v>675</x:v>
      </x:c>
      <x:c r="BW19" s="331">
        <x:f t="shared" ref="BW19:CX19" si="26">SUM(BW20:BW43)</x:f>
        <x:v>3</x:v>
      </x:c>
      <x:c r="BX19" s="331">
        <x:f t="shared" si="26"/>
        <x:v>360</x:v>
      </x:c>
      <x:c r="BY19" s="330">
        <x:f t="shared" si="26"/>
        <x:v>13782</x:v>
      </x:c>
      <x:c r="BZ19" s="331">
        <x:f t="shared" si="26"/>
        <x:v>0</x:v>
      </x:c>
      <x:c r="CA19" s="330">
        <x:f t="shared" si="26"/>
        <x:v>0</x:v>
      </x:c>
      <x:c r="CB19" s="331">
        <x:f t="shared" si="26"/>
        <x:v>0</x:v>
      </x:c>
      <x:c r="CC19" s="330">
        <x:f t="shared" si="26"/>
        <x:v>0</x:v>
      </x:c>
      <x:c r="CD19" s="331">
        <x:f t="shared" si="26"/>
        <x:v>0</x:v>
      </x:c>
      <x:c r="CE19" s="331">
        <x:f t="shared" si="26"/>
        <x:v>10</x:v>
      </x:c>
      <x:c r="CF19" s="330">
        <x:f t="shared" si="26"/>
        <x:v>371.29000000000002</x:v>
      </x:c>
      <x:c r="CG19" s="331">
        <x:f t="shared" si="26"/>
        <x:v>0</x:v>
      </x:c>
      <x:c r="CH19" s="331">
        <x:f t="shared" si="26"/>
        <x:v>0</x:v>
      </x:c>
      <x:c r="CI19" s="331">
        <x:f t="shared" si="26"/>
        <x:v>0</x:v>
      </x:c>
      <x:c r="CJ19" s="331">
        <x:f t="shared" si="26"/>
        <x:v>11</x:v>
      </x:c>
      <x:c r="CK19" s="331">
        <x:f t="shared" si="26"/>
        <x:v>0</x:v>
      </x:c>
      <x:c r="CL19" s="331">
        <x:f t="shared" si="26"/>
        <x:v>0</x:v>
      </x:c>
      <x:c r="CM19" s="331">
        <x:f t="shared" si="26"/>
        <x:v>0</x:v>
      </x:c>
      <x:c r="CN19" s="331">
        <x:f t="shared" si="26"/>
        <x:v>0</x:v>
      </x:c>
      <x:c r="CO19" s="331">
        <x:f t="shared" si="26"/>
        <x:v>7</x:v>
      </x:c>
      <x:c r="CP19" s="330">
        <x:f t="shared" si="26"/>
        <x:v>487</x:v>
      </x:c>
      <x:c r="CQ19" s="331">
        <x:f t="shared" si="26"/>
        <x:v>10</x:v>
      </x:c>
      <x:c r="CR19" s="330">
        <x:f t="shared" si="26"/>
        <x:v>1752</x:v>
      </x:c>
      <x:c r="CS19" s="331">
        <x:f t="shared" si="26"/>
        <x:v>585</x:v>
      </x:c>
      <x:c r="CT19" s="331">
        <x:f t="shared" si="26"/>
        <x:v>10</x:v>
      </x:c>
      <x:c r="CU19" s="331">
        <x:f t="shared" si="26"/>
        <x:v>23</x:v>
      </x:c>
      <x:c r="CV19" s="331">
        <x:f t="shared" si="26"/>
        <x:v>80</x:v>
      </x:c>
      <x:c r="CW19" s="331">
        <x:f t="shared" si="26"/>
        <x:v>0</x:v>
      </x:c>
      <x:c r="CX19" s="331">
        <x:f t="shared" si="26"/>
        <x:v>0</x:v>
      </x:c>
      <x:c r="CY19" s="315" t="s">
        <x:v>675</x:v>
      </x:c>
      <x:c r="CZ19" s="331">
        <x:f t="shared" ref="CZ19:DG19" si="27">SUM(CZ20:CZ43)</x:f>
        <x:v>5</x:v>
      </x:c>
      <x:c r="DA19" s="330">
        <x:f t="shared" si="27"/>
        <x:v>2414.5</x:v>
      </x:c>
      <x:c r="DB19" s="331">
        <x:f t="shared" si="27"/>
        <x:v>0</x:v>
      </x:c>
      <x:c r="DC19" s="330">
        <x:f t="shared" si="27"/>
        <x:v>0</x:v>
      </x:c>
      <x:c r="DD19" s="331">
        <x:f t="shared" si="27"/>
        <x:v>0</x:v>
      </x:c>
      <x:c r="DE19" s="330">
        <x:f t="shared" si="27"/>
        <x:v>0</x:v>
      </x:c>
      <x:c r="DF19" s="331">
        <x:f t="shared" si="27"/>
        <x:v>0</x:v>
      </x:c>
      <x:c r="DG19" s="332">
        <x:f t="shared" si="27"/>
        <x:v>0</x:v>
      </x:c>
    </x:row>
    <x:row r="20" spans="1:111" s="7" customFormat="1" ht="30" customHeight="1">
      <x:c r="A20" s="780" t="s">
        <x:v>1439</x:v>
      </x:c>
      <x:c r="B20" s="781"/>
      <x:c r="C20" s="782"/>
      <x:c r="D20" s="783">
        <x:v>1</x:v>
      </x:c>
      <x:c r="E20" s="782">
        <x:v>500</x:v>
      </x:c>
      <x:c r="F20" s="783">
        <x:v>2</x:v>
      </x:c>
      <x:c r="G20" s="782">
        <x:v>2.8999999999999999</x:v>
      </x:c>
      <x:c r="H20" s="783"/>
      <x:c r="I20" s="782"/>
      <x:c r="J20" s="783">
        <x:v>2</x:v>
      </x:c>
      <x:c r="K20" s="783"/>
      <x:c r="L20" s="782"/>
      <x:c r="M20" s="783"/>
      <x:c r="N20" s="783"/>
      <x:c r="O20" s="783"/>
      <x:c r="P20" s="783"/>
      <x:c r="Q20" s="783"/>
      <x:c r="R20" s="782"/>
      <x:c r="S20" s="783">
        <x:v>2</x:v>
      </x:c>
      <x:c r="T20" s="782">
        <x:v>32</x:v>
      </x:c>
      <x:c r="U20" s="783"/>
      <x:c r="V20" s="782"/>
      <x:c r="W20" s="783"/>
      <x:c r="X20" s="783">
        <x:v>28</x:v>
      </x:c>
      <x:c r="Y20" s="783"/>
      <x:c r="Z20" s="783"/>
      <x:c r="AA20" s="783"/>
      <x:c r="AB20" s="783"/>
      <x:c r="AC20" s="783"/>
      <x:c r="AD20" s="783"/>
      <x:c r="AE20" s="783"/>
      <x:c r="AF20" s="783"/>
      <x:c r="AG20" s="783"/>
      <x:c r="AH20" s="783"/>
      <x:c r="AI20" s="783"/>
      <x:c r="AJ20" s="783"/>
      <x:c r="AK20" s="783"/>
      <x:c r="AL20" s="780" t="s">
        <x:v>1439</x:v>
      </x:c>
      <x:c r="AM20" s="783">
        <x:v>0</x:v>
      </x:c>
      <x:c r="AN20" s="782">
        <x:v>0</x:v>
      </x:c>
      <x:c r="AO20" s="783"/>
      <x:c r="AP20" s="783"/>
      <x:c r="AQ20" s="783"/>
      <x:c r="AR20" s="782"/>
      <x:c r="AS20" s="783"/>
      <x:c r="AT20" s="782"/>
      <x:c r="AU20" s="783"/>
      <x:c r="AV20" s="783"/>
      <x:c r="AW20" s="783"/>
      <x:c r="AX20" s="783"/>
      <x:c r="AY20" s="783"/>
      <x:c r="AZ20" s="783"/>
      <x:c r="BA20" s="782"/>
      <x:c r="BB20" s="783"/>
      <x:c r="BC20" s="783"/>
      <x:c r="BD20" s="783"/>
      <x:c r="BE20" s="783"/>
      <x:c r="BF20" s="783"/>
      <x:c r="BG20" s="783"/>
      <x:c r="BH20" s="783"/>
      <x:c r="BI20" s="783"/>
      <x:c r="BJ20" s="782"/>
      <x:c r="BK20" s="783"/>
      <x:c r="BL20" s="782"/>
      <x:c r="BM20" s="783"/>
      <x:c r="BN20" s="782"/>
      <x:c r="BO20" s="783"/>
      <x:c r="BP20" s="782"/>
      <x:c r="BQ20" s="783"/>
      <x:c r="BR20" s="783"/>
      <x:c r="BS20" s="783"/>
      <x:c r="BT20" s="783"/>
      <x:c r="BU20" s="783"/>
      <x:c r="BV20" s="780" t="s">
        <x:v>1439</x:v>
      </x:c>
      <x:c r="BW20" s="783"/>
      <x:c r="BX20" s="783"/>
      <x:c r="BY20" s="782"/>
      <x:c r="BZ20" s="783"/>
      <x:c r="CA20" s="782"/>
      <x:c r="CB20" s="783"/>
      <x:c r="CC20" s="782"/>
      <x:c r="CD20" s="783"/>
      <x:c r="CE20" s="783"/>
      <x:c r="CF20" s="782"/>
      <x:c r="CG20" s="783"/>
      <x:c r="CH20" s="783"/>
      <x:c r="CI20" s="783"/>
      <x:c r="CJ20" s="783"/>
      <x:c r="CK20" s="783"/>
      <x:c r="CL20" s="783"/>
      <x:c r="CM20" s="783"/>
      <x:c r="CN20" s="783"/>
      <x:c r="CO20" s="783">
        <x:v>1</x:v>
      </x:c>
      <x:c r="CP20" s="782">
        <x:v>18</x:v>
      </x:c>
      <x:c r="CQ20" s="783"/>
      <x:c r="CR20" s="782"/>
      <x:c r="CS20" s="783">
        <x:v>34</x:v>
      </x:c>
      <x:c r="CT20" s="783"/>
      <x:c r="CU20" s="783">
        <x:v>1</x:v>
      </x:c>
      <x:c r="CV20" s="783">
        <x:v>1</x:v>
      </x:c>
      <x:c r="CW20" s="783"/>
      <x:c r="CX20" s="783"/>
      <x:c r="CY20" s="780" t="s">
        <x:v>1439</x:v>
      </x:c>
      <x:c r="CZ20" s="783">
        <x:v>1</x:v>
      </x:c>
      <x:c r="DA20" s="782">
        <x:v>1724</x:v>
      </x:c>
      <x:c r="DB20" s="783"/>
      <x:c r="DC20" s="782"/>
      <x:c r="DD20" s="783"/>
      <x:c r="DE20" s="782"/>
      <x:c r="DF20" s="783"/>
      <x:c r="DG20" s="784"/>
    </x:row>
    <x:row r="21" spans="1:111" s="7" customFormat="1" ht="30" customHeight="1">
      <x:c r="A21" s="780" t="s">
        <x:v>2209</x:v>
      </x:c>
      <x:c r="B21" s="781"/>
      <x:c r="C21" s="782"/>
      <x:c r="D21" s="783"/>
      <x:c r="E21" s="782"/>
      <x:c r="F21" s="783"/>
      <x:c r="G21" s="782"/>
      <x:c r="H21" s="783"/>
      <x:c r="I21" s="782"/>
      <x:c r="J21" s="783">
        <x:v>0</x:v>
      </x:c>
      <x:c r="K21" s="783"/>
      <x:c r="L21" s="782"/>
      <x:c r="M21" s="783"/>
      <x:c r="N21" s="783"/>
      <x:c r="O21" s="783"/>
      <x:c r="P21" s="783"/>
      <x:c r="Q21" s="783"/>
      <x:c r="R21" s="782"/>
      <x:c r="S21" s="783">
        <x:v>1</x:v>
      </x:c>
      <x:c r="T21" s="782">
        <x:v>16</x:v>
      </x:c>
      <x:c r="U21" s="783"/>
      <x:c r="V21" s="782"/>
      <x:c r="W21" s="783"/>
      <x:c r="X21" s="783">
        <x:v>13</x:v>
      </x:c>
      <x:c r="Y21" s="783"/>
      <x:c r="Z21" s="783"/>
      <x:c r="AA21" s="783"/>
      <x:c r="AB21" s="783"/>
      <x:c r="AC21" s="783"/>
      <x:c r="AD21" s="783"/>
      <x:c r="AE21" s="783"/>
      <x:c r="AF21" s="783"/>
      <x:c r="AG21" s="783"/>
      <x:c r="AH21" s="783"/>
      <x:c r="AI21" s="783"/>
      <x:c r="AJ21" s="783"/>
      <x:c r="AK21" s="783"/>
      <x:c r="AL21" s="780" t="s">
        <x:v>2209</x:v>
      </x:c>
      <x:c r="AM21" s="783"/>
      <x:c r="AN21" s="782"/>
      <x:c r="AO21" s="783"/>
      <x:c r="AP21" s="783"/>
      <x:c r="AQ21" s="783"/>
      <x:c r="AR21" s="782"/>
      <x:c r="AS21" s="783"/>
      <x:c r="AT21" s="782"/>
      <x:c r="AU21" s="783"/>
      <x:c r="AV21" s="783"/>
      <x:c r="AW21" s="783"/>
      <x:c r="AX21" s="783"/>
      <x:c r="AY21" s="783"/>
      <x:c r="AZ21" s="783"/>
      <x:c r="BA21" s="782"/>
      <x:c r="BB21" s="783"/>
      <x:c r="BC21" s="783"/>
      <x:c r="BD21" s="783"/>
      <x:c r="BE21" s="783">
        <x:v>1</x:v>
      </x:c>
      <x:c r="BF21" s="783">
        <x:v>6</x:v>
      </x:c>
      <x:c r="BG21" s="783"/>
      <x:c r="BH21" s="783"/>
      <x:c r="BI21" s="783"/>
      <x:c r="BJ21" s="782"/>
      <x:c r="BK21" s="783"/>
      <x:c r="BL21" s="782"/>
      <x:c r="BM21" s="783"/>
      <x:c r="BN21" s="782"/>
      <x:c r="BO21" s="783"/>
      <x:c r="BP21" s="782"/>
      <x:c r="BQ21" s="783"/>
      <x:c r="BR21" s="783"/>
      <x:c r="BS21" s="783"/>
      <x:c r="BT21" s="783"/>
      <x:c r="BU21" s="783"/>
      <x:c r="BV21" s="780" t="s">
        <x:v>2209</x:v>
      </x:c>
      <x:c r="BW21" s="783"/>
      <x:c r="BX21" s="783"/>
      <x:c r="BY21" s="782"/>
      <x:c r="BZ21" s="783"/>
      <x:c r="CA21" s="782"/>
      <x:c r="CB21" s="783"/>
      <x:c r="CC21" s="782"/>
      <x:c r="CD21" s="783"/>
      <x:c r="CE21" s="783"/>
      <x:c r="CF21" s="782"/>
      <x:c r="CG21" s="783"/>
      <x:c r="CH21" s="783"/>
      <x:c r="CI21" s="783"/>
      <x:c r="CJ21" s="783"/>
      <x:c r="CK21" s="783"/>
      <x:c r="CL21" s="783"/>
      <x:c r="CM21" s="783"/>
      <x:c r="CN21" s="783"/>
      <x:c r="CO21" s="783"/>
      <x:c r="CP21" s="782"/>
      <x:c r="CQ21" s="783">
        <x:v>1</x:v>
      </x:c>
      <x:c r="CR21" s="782">
        <x:v>200</x:v>
      </x:c>
      <x:c r="CS21" s="783">
        <x:v>7</x:v>
      </x:c>
      <x:c r="CT21" s="783"/>
      <x:c r="CU21" s="783"/>
      <x:c r="CV21" s="783">
        <x:v>1</x:v>
      </x:c>
      <x:c r="CW21" s="783"/>
      <x:c r="CX21" s="783"/>
      <x:c r="CY21" s="780" t="s">
        <x:v>2209</x:v>
      </x:c>
      <x:c r="CZ21" s="783"/>
      <x:c r="DA21" s="782"/>
      <x:c r="DB21" s="783"/>
      <x:c r="DC21" s="782"/>
      <x:c r="DD21" s="783"/>
      <x:c r="DE21" s="782"/>
      <x:c r="DF21" s="783"/>
      <x:c r="DG21" s="784"/>
    </x:row>
    <x:row r="22" spans="1:111" s="7" customFormat="1" ht="30" customHeight="1">
      <x:c r="A22" s="780" t="s">
        <x:v>2194</x:v>
      </x:c>
      <x:c r="B22" s="781"/>
      <x:c r="C22" s="782"/>
      <x:c r="D22" s="783"/>
      <x:c r="E22" s="782"/>
      <x:c r="F22" s="783"/>
      <x:c r="G22" s="782"/>
      <x:c r="H22" s="783"/>
      <x:c r="I22" s="782"/>
      <x:c r="J22" s="783">
        <x:v>1</x:v>
      </x:c>
      <x:c r="K22" s="783"/>
      <x:c r="L22" s="782"/>
      <x:c r="M22" s="783"/>
      <x:c r="N22" s="783"/>
      <x:c r="O22" s="783"/>
      <x:c r="P22" s="783"/>
      <x:c r="Q22" s="783"/>
      <x:c r="R22" s="782"/>
      <x:c r="S22" s="783"/>
      <x:c r="T22" s="782"/>
      <x:c r="U22" s="783"/>
      <x:c r="V22" s="782"/>
      <x:c r="W22" s="783"/>
      <x:c r="X22" s="783">
        <x:v>10</x:v>
      </x:c>
      <x:c r="Y22" s="783"/>
      <x:c r="Z22" s="783"/>
      <x:c r="AA22" s="783"/>
      <x:c r="AB22" s="783"/>
      <x:c r="AC22" s="783"/>
      <x:c r="AD22" s="783"/>
      <x:c r="AE22" s="783"/>
      <x:c r="AF22" s="783"/>
      <x:c r="AG22" s="783"/>
      <x:c r="AH22" s="783"/>
      <x:c r="AI22" s="783"/>
      <x:c r="AJ22" s="783"/>
      <x:c r="AK22" s="783"/>
      <x:c r="AL22" s="780" t="s">
        <x:v>2194</x:v>
      </x:c>
      <x:c r="AM22" s="783"/>
      <x:c r="AN22" s="782"/>
      <x:c r="AO22" s="783"/>
      <x:c r="AP22" s="783"/>
      <x:c r="AQ22" s="783"/>
      <x:c r="AR22" s="782"/>
      <x:c r="AS22" s="783"/>
      <x:c r="AT22" s="782"/>
      <x:c r="AU22" s="783"/>
      <x:c r="AV22" s="783"/>
      <x:c r="AW22" s="783"/>
      <x:c r="AX22" s="783"/>
      <x:c r="AY22" s="783"/>
      <x:c r="AZ22" s="783"/>
      <x:c r="BA22" s="782"/>
      <x:c r="BB22" s="783"/>
      <x:c r="BC22" s="783"/>
      <x:c r="BD22" s="783"/>
      <x:c r="BE22" s="783"/>
      <x:c r="BF22" s="783"/>
      <x:c r="BG22" s="783"/>
      <x:c r="BH22" s="783"/>
      <x:c r="BI22" s="783"/>
      <x:c r="BJ22" s="782"/>
      <x:c r="BK22" s="783"/>
      <x:c r="BL22" s="782"/>
      <x:c r="BM22" s="783"/>
      <x:c r="BN22" s="782"/>
      <x:c r="BO22" s="783"/>
      <x:c r="BP22" s="782"/>
      <x:c r="BQ22" s="783"/>
      <x:c r="BR22" s="783"/>
      <x:c r="BS22" s="783"/>
      <x:c r="BT22" s="783"/>
      <x:c r="BU22" s="783"/>
      <x:c r="BV22" s="780" t="s">
        <x:v>2194</x:v>
      </x:c>
      <x:c r="BW22" s="783"/>
      <x:c r="BX22" s="783"/>
      <x:c r="BY22" s="782"/>
      <x:c r="BZ22" s="783"/>
      <x:c r="CA22" s="782"/>
      <x:c r="CB22" s="783"/>
      <x:c r="CC22" s="782"/>
      <x:c r="CD22" s="783"/>
      <x:c r="CE22" s="783"/>
      <x:c r="CF22" s="782"/>
      <x:c r="CG22" s="783"/>
      <x:c r="CH22" s="783"/>
      <x:c r="CI22" s="783"/>
      <x:c r="CJ22" s="783"/>
      <x:c r="CK22" s="783"/>
      <x:c r="CL22" s="783"/>
      <x:c r="CM22" s="783"/>
      <x:c r="CN22" s="783"/>
      <x:c r="CO22" s="783"/>
      <x:c r="CP22" s="782"/>
      <x:c r="CQ22" s="783">
        <x:v>1</x:v>
      </x:c>
      <x:c r="CR22" s="782">
        <x:v>200</x:v>
      </x:c>
      <x:c r="CS22" s="783">
        <x:v>6</x:v>
      </x:c>
      <x:c r="CT22" s="783"/>
      <x:c r="CU22" s="783"/>
      <x:c r="CV22" s="783">
        <x:v>1</x:v>
      </x:c>
      <x:c r="CW22" s="783"/>
      <x:c r="CX22" s="783"/>
      <x:c r="CY22" s="780" t="s">
        <x:v>2194</x:v>
      </x:c>
      <x:c r="CZ22" s="783"/>
      <x:c r="DA22" s="782"/>
      <x:c r="DB22" s="783"/>
      <x:c r="DC22" s="782"/>
      <x:c r="DD22" s="783"/>
      <x:c r="DE22" s="782"/>
      <x:c r="DF22" s="783"/>
      <x:c r="DG22" s="784"/>
    </x:row>
    <x:row r="23" spans="1:111" s="7" customFormat="1" ht="30" customHeight="1">
      <x:c r="A23" s="780" t="s">
        <x:v>807</x:v>
      </x:c>
      <x:c r="B23" s="781"/>
      <x:c r="C23" s="782"/>
      <x:c r="D23" s="783"/>
      <x:c r="E23" s="782"/>
      <x:c r="F23" s="783"/>
      <x:c r="G23" s="782"/>
      <x:c r="H23" s="783"/>
      <x:c r="I23" s="782"/>
      <x:c r="J23" s="783">
        <x:v>4</x:v>
      </x:c>
      <x:c r="K23" s="783"/>
      <x:c r="L23" s="782"/>
      <x:c r="M23" s="783"/>
      <x:c r="N23" s="783">
        <x:v>4</x:v>
      </x:c>
      <x:c r="O23" s="783"/>
      <x:c r="P23" s="783"/>
      <x:c r="Q23" s="783"/>
      <x:c r="R23" s="782"/>
      <x:c r="S23" s="783">
        <x:v>8</x:v>
      </x:c>
      <x:c r="T23" s="782">
        <x:f>(S23*8)</x:f>
        <x:v>64</x:v>
      </x:c>
      <x:c r="U23" s="783"/>
      <x:c r="V23" s="782"/>
      <x:c r="W23" s="783">
        <x:v>7</x:v>
      </x:c>
      <x:c r="X23" s="783">
        <x:v>41</x:v>
      </x:c>
      <x:c r="Y23" s="783"/>
      <x:c r="Z23" s="783"/>
      <x:c r="AA23" s="783"/>
      <x:c r="AB23" s="783"/>
      <x:c r="AC23" s="783"/>
      <x:c r="AD23" s="783"/>
      <x:c r="AE23" s="783"/>
      <x:c r="AF23" s="783"/>
      <x:c r="AG23" s="783"/>
      <x:c r="AH23" s="783"/>
      <x:c r="AI23" s="783"/>
      <x:c r="AJ23" s="783"/>
      <x:c r="AK23" s="783"/>
      <x:c r="AL23" s="780" t="s">
        <x:v>807</x:v>
      </x:c>
      <x:c r="AM23" s="783"/>
      <x:c r="AN23" s="782"/>
      <x:c r="AO23" s="783"/>
      <x:c r="AP23" s="783"/>
      <x:c r="AQ23" s="783"/>
      <x:c r="AR23" s="782"/>
      <x:c r="AS23" s="783"/>
      <x:c r="AT23" s="782"/>
      <x:c r="AU23" s="783"/>
      <x:c r="AV23" s="783"/>
      <x:c r="AW23" s="783"/>
      <x:c r="AX23" s="783"/>
      <x:c r="AY23" s="783"/>
      <x:c r="AZ23" s="783">
        <x:v>0</x:v>
      </x:c>
      <x:c r="BA23" s="782">
        <x:v>0</x:v>
      </x:c>
      <x:c r="BB23" s="783"/>
      <x:c r="BC23" s="783"/>
      <x:c r="BD23" s="783">
        <x:v>1</x:v>
      </x:c>
      <x:c r="BE23" s="783">
        <x:v>1</x:v>
      </x:c>
      <x:c r="BF23" s="783">
        <x:v>32</x:v>
      </x:c>
      <x:c r="BG23" s="783"/>
      <x:c r="BH23" s="783"/>
      <x:c r="BI23" s="783"/>
      <x:c r="BJ23" s="782"/>
      <x:c r="BK23" s="783"/>
      <x:c r="BL23" s="782"/>
      <x:c r="BM23" s="783"/>
      <x:c r="BN23" s="782"/>
      <x:c r="BO23" s="783"/>
      <x:c r="BP23" s="782"/>
      <x:c r="BQ23" s="783"/>
      <x:c r="BR23" s="783"/>
      <x:c r="BS23" s="783"/>
      <x:c r="BT23" s="783"/>
      <x:c r="BU23" s="783"/>
      <x:c r="BV23" s="780" t="s">
        <x:v>807</x:v>
      </x:c>
      <x:c r="BW23" s="783"/>
      <x:c r="BX23" s="783"/>
      <x:c r="BY23" s="782"/>
      <x:c r="BZ23" s="783"/>
      <x:c r="CA23" s="782"/>
      <x:c r="CB23" s="783"/>
      <x:c r="CC23" s="782"/>
      <x:c r="CD23" s="783"/>
      <x:c r="CE23" s="783">
        <x:v>1</x:v>
      </x:c>
      <x:c r="CF23" s="782">
        <x:v>20.800000000000001</x:v>
      </x:c>
      <x:c r="CG23" s="783"/>
      <x:c r="CH23" s="783"/>
      <x:c r="CI23" s="783"/>
      <x:c r="CJ23" s="783">
        <x:v>1</x:v>
      </x:c>
      <x:c r="CK23" s="783"/>
      <x:c r="CL23" s="783"/>
      <x:c r="CM23" s="783"/>
      <x:c r="CN23" s="783"/>
      <x:c r="CO23" s="783"/>
      <x:c r="CP23" s="782"/>
      <x:c r="CQ23" s="783"/>
      <x:c r="CR23" s="782"/>
      <x:c r="CS23" s="783">
        <x:v>27</x:v>
      </x:c>
      <x:c r="CT23" s="783"/>
      <x:c r="CU23" s="783"/>
      <x:c r="CV23" s="783">
        <x:v>12</x:v>
      </x:c>
      <x:c r="CW23" s="783"/>
      <x:c r="CX23" s="783"/>
      <x:c r="CY23" s="780" t="s">
        <x:v>807</x:v>
      </x:c>
      <x:c r="CZ23" s="783"/>
      <x:c r="DA23" s="782"/>
      <x:c r="DB23" s="783"/>
      <x:c r="DC23" s="782"/>
      <x:c r="DD23" s="783"/>
      <x:c r="DE23" s="782"/>
      <x:c r="DF23" s="783"/>
      <x:c r="DG23" s="784"/>
    </x:row>
    <x:row r="24" spans="1:111" s="7" customFormat="1" ht="30" customHeight="1">
      <x:c r="A24" s="780" t="s">
        <x:v>1373</x:v>
      </x:c>
      <x:c r="B24" s="781"/>
      <x:c r="C24" s="782"/>
      <x:c r="D24" s="783"/>
      <x:c r="E24" s="782"/>
      <x:c r="F24" s="783"/>
      <x:c r="G24" s="782"/>
      <x:c r="H24" s="783"/>
      <x:c r="I24" s="782"/>
      <x:c r="J24" s="783"/>
      <x:c r="K24" s="783"/>
      <x:c r="L24" s="782"/>
      <x:c r="M24" s="783"/>
      <x:c r="N24" s="783">
        <x:v>1</x:v>
      </x:c>
      <x:c r="O24" s="783"/>
      <x:c r="P24" s="783"/>
      <x:c r="Q24" s="783"/>
      <x:c r="R24" s="782"/>
      <x:c r="S24" s="783"/>
      <x:c r="T24" s="782"/>
      <x:c r="U24" s="783"/>
      <x:c r="V24" s="782"/>
      <x:c r="W24" s="783"/>
      <x:c r="X24" s="783"/>
      <x:c r="Y24" s="783"/>
      <x:c r="Z24" s="783"/>
      <x:c r="AA24" s="783"/>
      <x:c r="AB24" s="783"/>
      <x:c r="AC24" s="783"/>
      <x:c r="AD24" s="783"/>
      <x:c r="AE24" s="783"/>
      <x:c r="AF24" s="783"/>
      <x:c r="AG24" s="783"/>
      <x:c r="AH24" s="783"/>
      <x:c r="AI24" s="783"/>
      <x:c r="AJ24" s="783"/>
      <x:c r="AK24" s="783"/>
      <x:c r="AL24" s="780" t="s">
        <x:v>1373</x:v>
      </x:c>
      <x:c r="AM24" s="783"/>
      <x:c r="AN24" s="782"/>
      <x:c r="AO24" s="783"/>
      <x:c r="AP24" s="783"/>
      <x:c r="AQ24" s="783"/>
      <x:c r="AR24" s="782"/>
      <x:c r="AS24" s="783"/>
      <x:c r="AT24" s="782"/>
      <x:c r="AU24" s="783"/>
      <x:c r="AV24" s="783"/>
      <x:c r="AW24" s="783"/>
      <x:c r="AX24" s="783"/>
      <x:c r="AY24" s="783"/>
      <x:c r="AZ24" s="783"/>
      <x:c r="BA24" s="782"/>
      <x:c r="BB24" s="783"/>
      <x:c r="BC24" s="783"/>
      <x:c r="BD24" s="783"/>
      <x:c r="BE24" s="783"/>
      <x:c r="BF24" s="783"/>
      <x:c r="BG24" s="783"/>
      <x:c r="BH24" s="783"/>
      <x:c r="BI24" s="783"/>
      <x:c r="BJ24" s="782"/>
      <x:c r="BK24" s="783"/>
      <x:c r="BL24" s="782"/>
      <x:c r="BM24" s="783"/>
      <x:c r="BN24" s="782"/>
      <x:c r="BO24" s="783"/>
      <x:c r="BP24" s="782"/>
      <x:c r="BQ24" s="783"/>
      <x:c r="BR24" s="783"/>
      <x:c r="BS24" s="783"/>
      <x:c r="BT24" s="783"/>
      <x:c r="BU24" s="783"/>
      <x:c r="BV24" s="780" t="s">
        <x:v>1373</x:v>
      </x:c>
      <x:c r="BW24" s="783">
        <x:v>1</x:v>
      </x:c>
      <x:c r="BX24" s="783">
        <x:v>148</x:v>
      </x:c>
      <x:c r="BY24" s="782">
        <x:v>3850</x:v>
      </x:c>
      <x:c r="BZ24" s="783"/>
      <x:c r="CA24" s="782"/>
      <x:c r="CB24" s="783"/>
      <x:c r="CC24" s="782"/>
      <x:c r="CD24" s="783"/>
      <x:c r="CE24" s="783"/>
      <x:c r="CF24" s="782"/>
      <x:c r="CG24" s="783"/>
      <x:c r="CH24" s="783"/>
      <x:c r="CI24" s="783"/>
      <x:c r="CJ24" s="783"/>
      <x:c r="CK24" s="783"/>
      <x:c r="CL24" s="783"/>
      <x:c r="CM24" s="783"/>
      <x:c r="CN24" s="783"/>
      <x:c r="CO24" s="783"/>
      <x:c r="CP24" s="782"/>
      <x:c r="CQ24" s="783"/>
      <x:c r="CR24" s="782"/>
      <x:c r="CS24" s="783"/>
      <x:c r="CT24" s="783"/>
      <x:c r="CU24" s="783"/>
      <x:c r="CV24" s="783">
        <x:v>1</x:v>
      </x:c>
      <x:c r="CW24" s="783"/>
      <x:c r="CX24" s="783"/>
      <x:c r="CY24" s="780" t="s">
        <x:v>1373</x:v>
      </x:c>
      <x:c r="CZ24" s="783"/>
      <x:c r="DA24" s="782"/>
      <x:c r="DB24" s="783"/>
      <x:c r="DC24" s="782"/>
      <x:c r="DD24" s="783"/>
      <x:c r="DE24" s="782"/>
      <x:c r="DF24" s="783"/>
      <x:c r="DG24" s="784"/>
    </x:row>
    <x:row r="25" spans="1:111" s="7" customFormat="1" ht="30" customHeight="1">
      <x:c r="A25" s="780" t="s">
        <x:v>939</x:v>
      </x:c>
      <x:c r="B25" s="781"/>
      <x:c r="C25" s="782"/>
      <x:c r="D25" s="783"/>
      <x:c r="E25" s="782"/>
      <x:c r="F25" s="783"/>
      <x:c r="G25" s="782"/>
      <x:c r="H25" s="783"/>
      <x:c r="I25" s="782"/>
      <x:c r="J25" s="783">
        <x:v>3</x:v>
      </x:c>
      <x:c r="K25" s="783"/>
      <x:c r="L25" s="782"/>
      <x:c r="M25" s="783">
        <x:v>1</x:v>
      </x:c>
      <x:c r="N25" s="783"/>
      <x:c r="O25" s="783"/>
      <x:c r="P25" s="783"/>
      <x:c r="Q25" s="783"/>
      <x:c r="R25" s="782"/>
      <x:c r="S25" s="783">
        <x:v>3</x:v>
      </x:c>
      <x:c r="T25" s="782">
        <x:v>45</x:v>
      </x:c>
      <x:c r="U25" s="783"/>
      <x:c r="V25" s="782"/>
      <x:c r="W25" s="783">
        <x:v>3</x:v>
      </x:c>
      <x:c r="X25" s="783">
        <x:v>48</x:v>
      </x:c>
      <x:c r="Y25" s="787"/>
      <x:c r="Z25" s="783"/>
      <x:c r="AA25" s="783">
        <x:v>1</x:v>
      </x:c>
      <x:c r="AB25" s="783"/>
      <x:c r="AC25" s="783">
        <x:v>1</x:v>
      </x:c>
      <x:c r="AD25" s="783">
        <x:v>1</x:v>
      </x:c>
      <x:c r="AE25" s="783">
        <x:v>1</x:v>
      </x:c>
      <x:c r="AF25" s="783"/>
      <x:c r="AG25" s="783">
        <x:v>1</x:v>
      </x:c>
      <x:c r="AH25" s="783"/>
      <x:c r="AI25" s="783"/>
      <x:c r="AJ25" s="783"/>
      <x:c r="AK25" s="783">
        <x:v>1</x:v>
      </x:c>
      <x:c r="AL25" s="780" t="s">
        <x:v>939</x:v>
      </x:c>
      <x:c r="AM25" s="783"/>
      <x:c r="AN25" s="782"/>
      <x:c r="AO25" s="783"/>
      <x:c r="AP25" s="783"/>
      <x:c r="AQ25" s="783"/>
      <x:c r="AR25" s="782"/>
      <x:c r="AS25" s="783"/>
      <x:c r="AT25" s="782"/>
      <x:c r="AU25" s="783"/>
      <x:c r="AV25" s="783"/>
      <x:c r="AW25" s="783">
        <x:v>1</x:v>
      </x:c>
      <x:c r="AX25" s="783">
        <x:v>1</x:v>
      </x:c>
      <x:c r="AY25" s="783"/>
      <x:c r="AZ25" s="783">
        <x:v>1</x:v>
      </x:c>
      <x:c r="BA25" s="782">
        <x:v>1</x:v>
      </x:c>
      <x:c r="BB25" s="783"/>
      <x:c r="BC25" s="783"/>
      <x:c r="BD25" s="783"/>
      <x:c r="BE25" s="783">
        <x:v>1</x:v>
      </x:c>
      <x:c r="BF25" s="783">
        <x:v>27</x:v>
      </x:c>
      <x:c r="BG25" s="783"/>
      <x:c r="BH25" s="783"/>
      <x:c r="BI25" s="783"/>
      <x:c r="BJ25" s="782"/>
      <x:c r="BK25" s="783"/>
      <x:c r="BL25" s="782"/>
      <x:c r="BM25" s="783"/>
      <x:c r="BN25" s="782"/>
      <x:c r="BO25" s="783"/>
      <x:c r="BP25" s="782"/>
      <x:c r="BQ25" s="783"/>
      <x:c r="BR25" s="783"/>
      <x:c r="BS25" s="783"/>
      <x:c r="BT25" s="783"/>
      <x:c r="BU25" s="783"/>
      <x:c r="BV25" s="780" t="s">
        <x:v>939</x:v>
      </x:c>
      <x:c r="BW25" s="783">
        <x:v>1</x:v>
      </x:c>
      <x:c r="BX25" s="783">
        <x:v>102</x:v>
      </x:c>
      <x:c r="BY25" s="782">
        <x:v>4150</x:v>
      </x:c>
      <x:c r="BZ25" s="783"/>
      <x:c r="CA25" s="782"/>
      <x:c r="CB25" s="783"/>
      <x:c r="CC25" s="782"/>
      <x:c r="CD25" s="783"/>
      <x:c r="CE25" s="783">
        <x:v>1</x:v>
      </x:c>
      <x:c r="CF25" s="782">
        <x:v>63.490000000000002</x:v>
      </x:c>
      <x:c r="CG25" s="783"/>
      <x:c r="CH25" s="783"/>
      <x:c r="CI25" s="783"/>
      <x:c r="CJ25" s="783">
        <x:v>2</x:v>
      </x:c>
      <x:c r="CK25" s="783"/>
      <x:c r="CL25" s="783"/>
      <x:c r="CM25" s="783"/>
      <x:c r="CN25" s="783"/>
      <x:c r="CO25" s="783">
        <x:v>1</x:v>
      </x:c>
      <x:c r="CP25" s="782">
        <x:v>43</x:v>
      </x:c>
      <x:c r="CQ25" s="783">
        <x:v>1</x:v>
      </x:c>
      <x:c r="CR25" s="782">
        <x:v>562</x:v>
      </x:c>
      <x:c r="CS25" s="783">
        <x:v>54</x:v>
      </x:c>
      <x:c r="CT25" s="783"/>
      <x:c r="CU25" s="783">
        <x:v>1</x:v>
      </x:c>
      <x:c r="CV25" s="783">
        <x:v>1</x:v>
      </x:c>
      <x:c r="CW25" s="783"/>
      <x:c r="CX25" s="783"/>
      <x:c r="CY25" s="780" t="s">
        <x:v>939</x:v>
      </x:c>
      <x:c r="CZ25" s="783"/>
      <x:c r="DA25" s="782"/>
      <x:c r="DB25" s="783"/>
      <x:c r="DC25" s="782"/>
      <x:c r="DD25" s="783"/>
      <x:c r="DE25" s="782"/>
      <x:c r="DF25" s="783"/>
      <x:c r="DG25" s="784"/>
    </x:row>
    <x:row r="26" spans="1:111" s="7" customFormat="1" ht="30" customHeight="1">
      <x:c r="A26" s="780" t="s">
        <x:v>793</x:v>
      </x:c>
      <x:c r="B26" s="781"/>
      <x:c r="C26" s="782"/>
      <x:c r="D26" s="783"/>
      <x:c r="E26" s="782"/>
      <x:c r="F26" s="783"/>
      <x:c r="G26" s="782"/>
      <x:c r="H26" s="783"/>
      <x:c r="I26" s="782"/>
      <x:c r="J26" s="783">
        <x:v>1</x:v>
      </x:c>
      <x:c r="K26" s="783">
        <x:v>1</x:v>
      </x:c>
      <x:c r="L26" s="782">
        <x:v>50</x:v>
      </x:c>
      <x:c r="M26" s="783"/>
      <x:c r="N26" s="783"/>
      <x:c r="O26" s="783"/>
      <x:c r="P26" s="783"/>
      <x:c r="Q26" s="783"/>
      <x:c r="R26" s="782"/>
      <x:c r="S26" s="783">
        <x:v>1</x:v>
      </x:c>
      <x:c r="T26" s="782">
        <x:v>15</x:v>
      </x:c>
      <x:c r="U26" s="783"/>
      <x:c r="V26" s="782"/>
      <x:c r="W26" s="783"/>
      <x:c r="X26" s="783">
        <x:v>15</x:v>
      </x:c>
      <x:c r="Y26" s="787"/>
      <x:c r="Z26" s="783"/>
      <x:c r="AA26" s="783"/>
      <x:c r="AB26" s="783"/>
      <x:c r="AC26" s="783"/>
      <x:c r="AD26" s="783"/>
      <x:c r="AE26" s="783"/>
      <x:c r="AF26" s="783"/>
      <x:c r="AG26" s="783"/>
      <x:c r="AH26" s="783"/>
      <x:c r="AI26" s="783"/>
      <x:c r="AJ26" s="783"/>
      <x:c r="AK26" s="783"/>
      <x:c r="AL26" s="780" t="s">
        <x:v>793</x:v>
      </x:c>
      <x:c r="AM26" s="783">
        <x:v>1</x:v>
      </x:c>
      <x:c r="AN26" s="782"/>
      <x:c r="AO26" s="783"/>
      <x:c r="AP26" s="783"/>
      <x:c r="AQ26" s="783"/>
      <x:c r="AR26" s="782"/>
      <x:c r="AS26" s="783"/>
      <x:c r="AT26" s="782"/>
      <x:c r="AU26" s="783"/>
      <x:c r="AV26" s="783"/>
      <x:c r="AW26" s="783"/>
      <x:c r="AX26" s="783">
        <x:v>0</x:v>
      </x:c>
      <x:c r="AY26" s="783">
        <x:v>0</x:v>
      </x:c>
      <x:c r="AZ26" s="783">
        <x:v>0</x:v>
      </x:c>
      <x:c r="BA26" s="782">
        <x:v>0</x:v>
      </x:c>
      <x:c r="BB26" s="783"/>
      <x:c r="BC26" s="783"/>
      <x:c r="BD26" s="783"/>
      <x:c r="BE26" s="783">
        <x:v>1</x:v>
      </x:c>
      <x:c r="BF26" s="783">
        <x:v>5</x:v>
      </x:c>
      <x:c r="BG26" s="783">
        <x:v>0</x:v>
      </x:c>
      <x:c r="BH26" s="783">
        <x:v>0</x:v>
      </x:c>
      <x:c r="BI26" s="783"/>
      <x:c r="BJ26" s="782"/>
      <x:c r="BK26" s="783"/>
      <x:c r="BL26" s="782"/>
      <x:c r="BM26" s="783"/>
      <x:c r="BN26" s="782"/>
      <x:c r="BO26" s="783"/>
      <x:c r="BP26" s="782"/>
      <x:c r="BQ26" s="783"/>
      <x:c r="BR26" s="783"/>
      <x:c r="BS26" s="783"/>
      <x:c r="BT26" s="783"/>
      <x:c r="BU26" s="783"/>
      <x:c r="BV26" s="780" t="s">
        <x:v>793</x:v>
      </x:c>
      <x:c r="BW26" s="783"/>
      <x:c r="BX26" s="783"/>
      <x:c r="BY26" s="782"/>
      <x:c r="BZ26" s="783"/>
      <x:c r="CA26" s="782"/>
      <x:c r="CB26" s="783"/>
      <x:c r="CC26" s="782"/>
      <x:c r="CD26" s="783"/>
      <x:c r="CE26" s="783">
        <x:v>1</x:v>
      </x:c>
      <x:c r="CF26" s="782">
        <x:v>30</x:v>
      </x:c>
      <x:c r="CG26" s="783"/>
      <x:c r="CH26" s="783"/>
      <x:c r="CI26" s="783"/>
      <x:c r="CJ26" s="783">
        <x:v>1</x:v>
      </x:c>
      <x:c r="CK26" s="783"/>
      <x:c r="CL26" s="783"/>
      <x:c r="CM26" s="783"/>
      <x:c r="CN26" s="783"/>
      <x:c r="CO26" s="783">
        <x:v>1</x:v>
      </x:c>
      <x:c r="CP26" s="782">
        <x:v>18</x:v>
      </x:c>
      <x:c r="CQ26" s="783"/>
      <x:c r="CR26" s="782">
        <x:v>148</x:v>
      </x:c>
      <x:c r="CS26" s="783">
        <x:v>10</x:v>
      </x:c>
      <x:c r="CT26" s="783"/>
      <x:c r="CU26" s="783">
        <x:v>1</x:v>
      </x:c>
      <x:c r="CV26" s="783">
        <x:v>2</x:v>
      </x:c>
      <x:c r="CW26" s="783"/>
      <x:c r="CX26" s="783"/>
      <x:c r="CY26" s="780" t="s">
        <x:v>793</x:v>
      </x:c>
      <x:c r="CZ26" s="783"/>
      <x:c r="DA26" s="782"/>
      <x:c r="DB26" s="783"/>
      <x:c r="DC26" s="782"/>
      <x:c r="DD26" s="783"/>
      <x:c r="DE26" s="782"/>
      <x:c r="DF26" s="783"/>
      <x:c r="DG26" s="784"/>
    </x:row>
    <x:row r="27" spans="1:111" s="7" customFormat="1" ht="30" customHeight="1">
      <x:c r="A27" s="780" t="s">
        <x:v>811</x:v>
      </x:c>
      <x:c r="B27" s="781"/>
      <x:c r="C27" s="782"/>
      <x:c r="D27" s="783"/>
      <x:c r="E27" s="782"/>
      <x:c r="F27" s="783"/>
      <x:c r="G27" s="782"/>
      <x:c r="H27" s="783"/>
      <x:c r="I27" s="782"/>
      <x:c r="J27" s="783">
        <x:v>1</x:v>
      </x:c>
      <x:c r="K27" s="783"/>
      <x:c r="L27" s="782"/>
      <x:c r="M27" s="783">
        <x:v>1</x:v>
      </x:c>
      <x:c r="N27" s="783"/>
      <x:c r="O27" s="783"/>
      <x:c r="P27" s="783"/>
      <x:c r="Q27" s="783"/>
      <x:c r="R27" s="782"/>
      <x:c r="S27" s="783">
        <x:v>1</x:v>
      </x:c>
      <x:c r="T27" s="782">
        <x:v>15</x:v>
      </x:c>
      <x:c r="U27" s="783">
        <x:v>1</x:v>
      </x:c>
      <x:c r="V27" s="782">
        <x:v>132.19999999999999</x:v>
      </x:c>
      <x:c r="W27" s="783"/>
      <x:c r="X27" s="783">
        <x:v>18</x:v>
      </x:c>
      <x:c r="Y27" s="787"/>
      <x:c r="Z27" s="783"/>
      <x:c r="AA27" s="783"/>
      <x:c r="AB27" s="783"/>
      <x:c r="AC27" s="783"/>
      <x:c r="AD27" s="783"/>
      <x:c r="AE27" s="783"/>
      <x:c r="AF27" s="783"/>
      <x:c r="AG27" s="783"/>
      <x:c r="AH27" s="783"/>
      <x:c r="AI27" s="783"/>
      <x:c r="AJ27" s="783"/>
      <x:c r="AK27" s="783"/>
      <x:c r="AL27" s="780" t="s">
        <x:v>811</x:v>
      </x:c>
      <x:c r="AM27" s="783"/>
      <x:c r="AN27" s="782"/>
      <x:c r="AO27" s="783"/>
      <x:c r="AP27" s="783"/>
      <x:c r="AQ27" s="783"/>
      <x:c r="AR27" s="782"/>
      <x:c r="AS27" s="783"/>
      <x:c r="AT27" s="782"/>
      <x:c r="AU27" s="783"/>
      <x:c r="AV27" s="783"/>
      <x:c r="AW27" s="783"/>
      <x:c r="AX27" s="783"/>
      <x:c r="AY27" s="783"/>
      <x:c r="AZ27" s="783">
        <x:v>1</x:v>
      </x:c>
      <x:c r="BA27" s="782">
        <x:v>2</x:v>
      </x:c>
      <x:c r="BB27" s="783"/>
      <x:c r="BC27" s="783"/>
      <x:c r="BD27" s="783"/>
      <x:c r="BE27" s="783">
        <x:v>1</x:v>
      </x:c>
      <x:c r="BF27" s="783">
        <x:v>17</x:v>
      </x:c>
      <x:c r="BG27" s="783"/>
      <x:c r="BH27" s="783"/>
      <x:c r="BI27" s="783"/>
      <x:c r="BJ27" s="782"/>
      <x:c r="BK27" s="783"/>
      <x:c r="BL27" s="782"/>
      <x:c r="BM27" s="783"/>
      <x:c r="BN27" s="782"/>
      <x:c r="BO27" s="783"/>
      <x:c r="BP27" s="782"/>
      <x:c r="BQ27" s="783"/>
      <x:c r="BR27" s="783"/>
      <x:c r="BS27" s="783"/>
      <x:c r="BT27" s="783"/>
      <x:c r="BU27" s="783"/>
      <x:c r="BV27" s="780" t="s">
        <x:v>811</x:v>
      </x:c>
      <x:c r="BW27" s="783"/>
      <x:c r="BX27" s="783"/>
      <x:c r="BY27" s="782"/>
      <x:c r="BZ27" s="783"/>
      <x:c r="CA27" s="782"/>
      <x:c r="CB27" s="783"/>
      <x:c r="CC27" s="782"/>
      <x:c r="CD27" s="783"/>
      <x:c r="CE27" s="783">
        <x:v>1</x:v>
      </x:c>
      <x:c r="CF27" s="782">
        <x:v>21</x:v>
      </x:c>
      <x:c r="CG27" s="783"/>
      <x:c r="CH27" s="783"/>
      <x:c r="CI27" s="783"/>
      <x:c r="CJ27" s="783">
        <x:v>1</x:v>
      </x:c>
      <x:c r="CK27" s="783"/>
      <x:c r="CL27" s="783"/>
      <x:c r="CM27" s="783"/>
      <x:c r="CN27" s="783"/>
      <x:c r="CO27" s="783">
        <x:v>1</x:v>
      </x:c>
      <x:c r="CP27" s="782">
        <x:v>18</x:v>
      </x:c>
      <x:c r="CQ27" s="783">
        <x:v>1</x:v>
      </x:c>
      <x:c r="CR27" s="782">
        <x:v>92</x:v>
      </x:c>
      <x:c r="CS27" s="783">
        <x:v>14</x:v>
      </x:c>
      <x:c r="CT27" s="783"/>
      <x:c r="CU27" s="783">
        <x:v>2</x:v>
      </x:c>
      <x:c r="CV27" s="783">
        <x:v>2</x:v>
      </x:c>
      <x:c r="CW27" s="783"/>
      <x:c r="CX27" s="783"/>
      <x:c r="CY27" s="780" t="s">
        <x:v>811</x:v>
      </x:c>
      <x:c r="CZ27" s="783"/>
      <x:c r="DA27" s="782"/>
      <x:c r="DB27" s="783"/>
      <x:c r="DC27" s="782"/>
      <x:c r="DD27" s="783"/>
      <x:c r="DE27" s="782"/>
      <x:c r="DF27" s="783"/>
      <x:c r="DG27" s="784"/>
    </x:row>
    <x:row r="28" spans="1:111" s="7" customFormat="1" ht="30" customHeight="1">
      <x:c r="A28" s="780" t="s">
        <x:v>953</x:v>
      </x:c>
      <x:c r="B28" s="781"/>
      <x:c r="C28" s="782"/>
      <x:c r="D28" s="783"/>
      <x:c r="E28" s="782"/>
      <x:c r="F28" s="783"/>
      <x:c r="G28" s="782"/>
      <x:c r="H28" s="783"/>
      <x:c r="I28" s="782"/>
      <x:c r="J28" s="783"/>
      <x:c r="K28" s="783"/>
      <x:c r="L28" s="782"/>
      <x:c r="M28" s="783">
        <x:v>1</x:v>
      </x:c>
      <x:c r="N28" s="783"/>
      <x:c r="O28" s="783"/>
      <x:c r="P28" s="783"/>
      <x:c r="Q28" s="783"/>
      <x:c r="R28" s="782"/>
      <x:c r="S28" s="783"/>
      <x:c r="T28" s="782"/>
      <x:c r="U28" s="783"/>
      <x:c r="V28" s="782"/>
      <x:c r="W28" s="783"/>
      <x:c r="X28" s="783">
        <x:v>11</x:v>
      </x:c>
      <x:c r="Y28" s="787"/>
      <x:c r="Z28" s="783"/>
      <x:c r="AA28" s="783"/>
      <x:c r="AB28" s="783"/>
      <x:c r="AC28" s="783"/>
      <x:c r="AD28" s="783"/>
      <x:c r="AE28" s="783"/>
      <x:c r="AF28" s="783"/>
      <x:c r="AG28" s="783"/>
      <x:c r="AH28" s="783"/>
      <x:c r="AI28" s="783"/>
      <x:c r="AJ28" s="783"/>
      <x:c r="AK28" s="783"/>
      <x:c r="AL28" s="780" t="s">
        <x:v>953</x:v>
      </x:c>
      <x:c r="AM28" s="783"/>
      <x:c r="AN28" s="782"/>
      <x:c r="AO28" s="783"/>
      <x:c r="AP28" s="783"/>
      <x:c r="AQ28" s="783"/>
      <x:c r="AR28" s="782"/>
      <x:c r="AS28" s="783"/>
      <x:c r="AT28" s="782"/>
      <x:c r="AU28" s="783"/>
      <x:c r="AV28" s="783"/>
      <x:c r="AW28" s="783"/>
      <x:c r="AX28" s="783"/>
      <x:c r="AY28" s="783"/>
      <x:c r="AZ28" s="783"/>
      <x:c r="BA28" s="782"/>
      <x:c r="BB28" s="783"/>
      <x:c r="BC28" s="783"/>
      <x:c r="BD28" s="783"/>
      <x:c r="BE28" s="783">
        <x:v>1</x:v>
      </x:c>
      <x:c r="BF28" s="783">
        <x:v>6</x:v>
      </x:c>
      <x:c r="BG28" s="783"/>
      <x:c r="BH28" s="783"/>
      <x:c r="BI28" s="783"/>
      <x:c r="BJ28" s="782"/>
      <x:c r="BK28" s="783"/>
      <x:c r="BL28" s="782"/>
      <x:c r="BM28" s="783"/>
      <x:c r="BN28" s="782"/>
      <x:c r="BO28" s="783"/>
      <x:c r="BP28" s="782"/>
      <x:c r="BQ28" s="783"/>
      <x:c r="BR28" s="783"/>
      <x:c r="BS28" s="783"/>
      <x:c r="BT28" s="783"/>
      <x:c r="BU28" s="783"/>
      <x:c r="BV28" s="780" t="s">
        <x:v>953</x:v>
      </x:c>
      <x:c r="BW28" s="783"/>
      <x:c r="BX28" s="783"/>
      <x:c r="BY28" s="782"/>
      <x:c r="BZ28" s="783"/>
      <x:c r="CA28" s="782"/>
      <x:c r="CB28" s="783"/>
      <x:c r="CC28" s="782"/>
      <x:c r="CD28" s="783"/>
      <x:c r="CE28" s="783"/>
      <x:c r="CF28" s="782"/>
      <x:c r="CG28" s="783"/>
      <x:c r="CH28" s="783"/>
      <x:c r="CI28" s="783"/>
      <x:c r="CJ28" s="783"/>
      <x:c r="CK28" s="783"/>
      <x:c r="CL28" s="783"/>
      <x:c r="CM28" s="783"/>
      <x:c r="CN28" s="783"/>
      <x:c r="CO28" s="783"/>
      <x:c r="CP28" s="782"/>
      <x:c r="CQ28" s="783">
        <x:v>1</x:v>
      </x:c>
      <x:c r="CR28" s="782">
        <x:v>144</x:v>
      </x:c>
      <x:c r="CS28" s="783">
        <x:v>7</x:v>
      </x:c>
      <x:c r="CT28" s="783"/>
      <x:c r="CU28" s="783">
        <x:v>1</x:v>
      </x:c>
      <x:c r="CV28" s="783"/>
      <x:c r="CW28" s="783"/>
      <x:c r="CX28" s="783"/>
      <x:c r="CY28" s="780" t="s">
        <x:v>953</x:v>
      </x:c>
      <x:c r="CZ28" s="783"/>
      <x:c r="DA28" s="782"/>
      <x:c r="DB28" s="783"/>
      <x:c r="DC28" s="782"/>
      <x:c r="DD28" s="783"/>
      <x:c r="DE28" s="782"/>
      <x:c r="DF28" s="783"/>
      <x:c r="DG28" s="784"/>
    </x:row>
    <x:row r="29" spans="1:111" s="7" customFormat="1" ht="30" customHeight="1">
      <x:c r="A29" s="780" t="s">
        <x:v>1349</x:v>
      </x:c>
      <x:c r="B29" s="781"/>
      <x:c r="C29" s="782"/>
      <x:c r="D29" s="783"/>
      <x:c r="E29" s="782"/>
      <x:c r="F29" s="783"/>
      <x:c r="G29" s="782"/>
      <x:c r="H29" s="783"/>
      <x:c r="I29" s="782"/>
      <x:c r="J29" s="783">
        <x:v>1</x:v>
      </x:c>
      <x:c r="K29" s="783"/>
      <x:c r="L29" s="782"/>
      <x:c r="M29" s="783">
        <x:v>1</x:v>
      </x:c>
      <x:c r="N29" s="783"/>
      <x:c r="O29" s="783"/>
      <x:c r="P29" s="783"/>
      <x:c r="Q29" s="783"/>
      <x:c r="R29" s="782"/>
      <x:c r="S29" s="783">
        <x:v>1</x:v>
      </x:c>
      <x:c r="T29" s="782">
        <x:v>15</x:v>
      </x:c>
      <x:c r="U29" s="783"/>
      <x:c r="V29" s="782"/>
      <x:c r="W29" s="783"/>
      <x:c r="X29" s="783">
        <x:v>14</x:v>
      </x:c>
      <x:c r="Y29" s="787"/>
      <x:c r="Z29" s="783"/>
      <x:c r="AA29" s="783"/>
      <x:c r="AB29" s="783"/>
      <x:c r="AC29" s="783"/>
      <x:c r="AD29" s="783"/>
      <x:c r="AE29" s="783"/>
      <x:c r="AF29" s="783"/>
      <x:c r="AG29" s="783"/>
      <x:c r="AH29" s="783"/>
      <x:c r="AI29" s="783"/>
      <x:c r="AJ29" s="783"/>
      <x:c r="AK29" s="783"/>
      <x:c r="AL29" s="780" t="s">
        <x:v>1349</x:v>
      </x:c>
      <x:c r="AM29" s="783"/>
      <x:c r="AN29" s="782"/>
      <x:c r="AO29" s="783"/>
      <x:c r="AP29" s="783"/>
      <x:c r="AQ29" s="783"/>
      <x:c r="AR29" s="782"/>
      <x:c r="AS29" s="783"/>
      <x:c r="AT29" s="782"/>
      <x:c r="AU29" s="783"/>
      <x:c r="AV29" s="783"/>
      <x:c r="AW29" s="783"/>
      <x:c r="AX29" s="783"/>
      <x:c r="AY29" s="783"/>
      <x:c r="AZ29" s="783"/>
      <x:c r="BA29" s="782"/>
      <x:c r="BB29" s="783"/>
      <x:c r="BC29" s="783"/>
      <x:c r="BD29" s="783"/>
      <x:c r="BE29" s="783">
        <x:v>1</x:v>
      </x:c>
      <x:c r="BF29" s="783">
        <x:v>8</x:v>
      </x:c>
      <x:c r="BG29" s="783"/>
      <x:c r="BH29" s="783"/>
      <x:c r="BI29" s="783"/>
      <x:c r="BJ29" s="782"/>
      <x:c r="BK29" s="783"/>
      <x:c r="BL29" s="782"/>
      <x:c r="BM29" s="783"/>
      <x:c r="BN29" s="782"/>
      <x:c r="BO29" s="783"/>
      <x:c r="BP29" s="782"/>
      <x:c r="BQ29" s="783"/>
      <x:c r="BR29" s="783"/>
      <x:c r="BS29" s="783"/>
      <x:c r="BT29" s="783"/>
      <x:c r="BU29" s="783"/>
      <x:c r="BV29" s="780" t="s">
        <x:v>1349</x:v>
      </x:c>
      <x:c r="BW29" s="783"/>
      <x:c r="BX29" s="783"/>
      <x:c r="BY29" s="782"/>
      <x:c r="BZ29" s="783"/>
      <x:c r="CA29" s="782"/>
      <x:c r="CB29" s="783"/>
      <x:c r="CC29" s="782"/>
      <x:c r="CD29" s="783"/>
      <x:c r="CE29" s="783"/>
      <x:c r="CF29" s="782"/>
      <x:c r="CG29" s="783"/>
      <x:c r="CH29" s="783"/>
      <x:c r="CI29" s="783"/>
      <x:c r="CJ29" s="783"/>
      <x:c r="CK29" s="783"/>
      <x:c r="CL29" s="783"/>
      <x:c r="CM29" s="783"/>
      <x:c r="CN29" s="783"/>
      <x:c r="CO29" s="783"/>
      <x:c r="CP29" s="782"/>
      <x:c r="CQ29" s="783">
        <x:v>1</x:v>
      </x:c>
      <x:c r="CR29" s="782">
        <x:v>76</x:v>
      </x:c>
      <x:c r="CS29" s="783">
        <x:v>5</x:v>
      </x:c>
      <x:c r="CT29" s="783"/>
      <x:c r="CU29" s="783">
        <x:v>2</x:v>
      </x:c>
      <x:c r="CV29" s="783">
        <x:v>1</x:v>
      </x:c>
      <x:c r="CW29" s="783"/>
      <x:c r="CX29" s="783"/>
      <x:c r="CY29" s="780" t="s">
        <x:v>1349</x:v>
      </x:c>
      <x:c r="CZ29" s="783"/>
      <x:c r="DA29" s="782"/>
      <x:c r="DB29" s="783"/>
      <x:c r="DC29" s="782"/>
      <x:c r="DD29" s="783"/>
      <x:c r="DE29" s="782"/>
      <x:c r="DF29" s="783"/>
      <x:c r="DG29" s="784"/>
    </x:row>
    <x:row r="30" spans="1:111" s="7" customFormat="1" ht="30" customHeight="1">
      <x:c r="A30" s="780" t="s">
        <x:v>838</x:v>
      </x:c>
      <x:c r="B30" s="781"/>
      <x:c r="C30" s="782"/>
      <x:c r="D30" s="783"/>
      <x:c r="E30" s="782"/>
      <x:c r="F30" s="783"/>
      <x:c r="G30" s="782"/>
      <x:c r="H30" s="783"/>
      <x:c r="I30" s="782"/>
      <x:c r="J30" s="783">
        <x:v>2</x:v>
      </x:c>
      <x:c r="K30" s="783">
        <x:v>1</x:v>
      </x:c>
      <x:c r="L30" s="782">
        <x:v>189</x:v>
      </x:c>
      <x:c r="M30" s="783"/>
      <x:c r="N30" s="783"/>
      <x:c r="O30" s="783"/>
      <x:c r="P30" s="783"/>
      <x:c r="Q30" s="783"/>
      <x:c r="R30" s="782"/>
      <x:c r="S30" s="783">
        <x:v>1</x:v>
      </x:c>
      <x:c r="T30" s="782">
        <x:v>15</x:v>
      </x:c>
      <x:c r="U30" s="783"/>
      <x:c r="V30" s="782"/>
      <x:c r="W30" s="783"/>
      <x:c r="X30" s="783">
        <x:v>12</x:v>
      </x:c>
      <x:c r="Y30" s="787"/>
      <x:c r="Z30" s="783"/>
      <x:c r="AA30" s="783"/>
      <x:c r="AB30" s="783"/>
      <x:c r="AC30" s="783"/>
      <x:c r="AD30" s="783"/>
      <x:c r="AE30" s="783"/>
      <x:c r="AF30" s="783"/>
      <x:c r="AG30" s="783"/>
      <x:c r="AH30" s="783"/>
      <x:c r="AI30" s="783"/>
      <x:c r="AJ30" s="783"/>
      <x:c r="AK30" s="783"/>
      <x:c r="AL30" s="780" t="s">
        <x:v>838</x:v>
      </x:c>
      <x:c r="AM30" s="783"/>
      <x:c r="AN30" s="782"/>
      <x:c r="AO30" s="783"/>
      <x:c r="AP30" s="783"/>
      <x:c r="AQ30" s="783"/>
      <x:c r="AR30" s="782"/>
      <x:c r="AS30" s="783"/>
      <x:c r="AT30" s="782"/>
      <x:c r="AU30" s="783"/>
      <x:c r="AV30" s="783"/>
      <x:c r="AW30" s="783"/>
      <x:c r="AX30" s="783"/>
      <x:c r="AY30" s="783"/>
      <x:c r="AZ30" s="783"/>
      <x:c r="BA30" s="782"/>
      <x:c r="BB30" s="783"/>
      <x:c r="BC30" s="783"/>
      <x:c r="BD30" s="783"/>
      <x:c r="BE30" s="783">
        <x:v>1</x:v>
      </x:c>
      <x:c r="BF30" s="783">
        <x:v>5</x:v>
      </x:c>
      <x:c r="BG30" s="783"/>
      <x:c r="BH30" s="783"/>
      <x:c r="BI30" s="783"/>
      <x:c r="BJ30" s="782"/>
      <x:c r="BK30" s="783"/>
      <x:c r="BL30" s="782"/>
      <x:c r="BM30" s="783"/>
      <x:c r="BN30" s="782"/>
      <x:c r="BO30" s="783"/>
      <x:c r="BP30" s="782"/>
      <x:c r="BQ30" s="783"/>
      <x:c r="BR30" s="783"/>
      <x:c r="BS30" s="783"/>
      <x:c r="BT30" s="783"/>
      <x:c r="BU30" s="783"/>
      <x:c r="BV30" s="780" t="s">
        <x:v>838</x:v>
      </x:c>
      <x:c r="BW30" s="783"/>
      <x:c r="BX30" s="783"/>
      <x:c r="BY30" s="782"/>
      <x:c r="BZ30" s="783"/>
      <x:c r="CA30" s="782"/>
      <x:c r="CB30" s="783"/>
      <x:c r="CC30" s="782"/>
      <x:c r="CD30" s="783"/>
      <x:c r="CE30" s="783"/>
      <x:c r="CF30" s="782"/>
      <x:c r="CG30" s="783"/>
      <x:c r="CH30" s="783"/>
      <x:c r="CI30" s="783"/>
      <x:c r="CJ30" s="783"/>
      <x:c r="CK30" s="783"/>
      <x:c r="CL30" s="783"/>
      <x:c r="CM30" s="783"/>
      <x:c r="CN30" s="783"/>
      <x:c r="CO30" s="783"/>
      <x:c r="CP30" s="782"/>
      <x:c r="CQ30" s="783">
        <x:v>1</x:v>
      </x:c>
      <x:c r="CR30" s="782">
        <x:v>230</x:v>
      </x:c>
      <x:c r="CS30" s="783">
        <x:v>11</x:v>
      </x:c>
      <x:c r="CT30" s="783"/>
      <x:c r="CU30" s="783">
        <x:v>1</x:v>
      </x:c>
      <x:c r="CV30" s="783">
        <x:v>3</x:v>
      </x:c>
      <x:c r="CW30" s="783"/>
      <x:c r="CX30" s="783"/>
      <x:c r="CY30" s="780" t="s">
        <x:v>838</x:v>
      </x:c>
      <x:c r="CZ30" s="783"/>
      <x:c r="DA30" s="782"/>
      <x:c r="DB30" s="783"/>
      <x:c r="DC30" s="782"/>
      <x:c r="DD30" s="783"/>
      <x:c r="DE30" s="782"/>
      <x:c r="DF30" s="783"/>
      <x:c r="DG30" s="784"/>
    </x:row>
    <x:row r="31" spans="1:111" s="7" customFormat="1" ht="30" customHeight="1">
      <x:c r="A31" s="780" t="s">
        <x:v>1363</x:v>
      </x:c>
      <x:c r="B31" s="781"/>
      <x:c r="C31" s="782"/>
      <x:c r="D31" s="783"/>
      <x:c r="E31" s="782"/>
      <x:c r="F31" s="783"/>
      <x:c r="G31" s="782"/>
      <x:c r="H31" s="783"/>
      <x:c r="I31" s="782"/>
      <x:c r="J31" s="783"/>
      <x:c r="K31" s="783"/>
      <x:c r="L31" s="782"/>
      <x:c r="M31" s="783"/>
      <x:c r="N31" s="783"/>
      <x:c r="O31" s="783"/>
      <x:c r="P31" s="783"/>
      <x:c r="Q31" s="783"/>
      <x:c r="R31" s="782"/>
      <x:c r="S31" s="783">
        <x:v>1</x:v>
      </x:c>
      <x:c r="T31" s="782">
        <x:v>25</x:v>
      </x:c>
      <x:c r="U31" s="783"/>
      <x:c r="V31" s="782"/>
      <x:c r="W31" s="783"/>
      <x:c r="X31" s="783">
        <x:v>12</x:v>
      </x:c>
      <x:c r="Y31" s="787"/>
      <x:c r="Z31" s="783"/>
      <x:c r="AA31" s="783"/>
      <x:c r="AB31" s="783"/>
      <x:c r="AC31" s="783"/>
      <x:c r="AD31" s="783"/>
      <x:c r="AE31" s="783"/>
      <x:c r="AF31" s="783"/>
      <x:c r="AG31" s="783"/>
      <x:c r="AH31" s="783"/>
      <x:c r="AI31" s="783"/>
      <x:c r="AJ31" s="783"/>
      <x:c r="AK31" s="783"/>
      <x:c r="AL31" s="780" t="s">
        <x:v>1363</x:v>
      </x:c>
      <x:c r="AM31" s="783"/>
      <x:c r="AN31" s="782"/>
      <x:c r="AO31" s="783"/>
      <x:c r="AP31" s="783"/>
      <x:c r="AQ31" s="783"/>
      <x:c r="AR31" s="782"/>
      <x:c r="AS31" s="783"/>
      <x:c r="AT31" s="782"/>
      <x:c r="AU31" s="783"/>
      <x:c r="AV31" s="783"/>
      <x:c r="AW31" s="783"/>
      <x:c r="AX31" s="783"/>
      <x:c r="AY31" s="783"/>
      <x:c r="AZ31" s="783">
        <x:v>1</x:v>
      </x:c>
      <x:c r="BA31" s="782">
        <x:v>1</x:v>
      </x:c>
      <x:c r="BB31" s="783"/>
      <x:c r="BC31" s="783"/>
      <x:c r="BD31" s="783"/>
      <x:c r="BE31" s="783">
        <x:v>1</x:v>
      </x:c>
      <x:c r="BF31" s="783">
        <x:v>10</x:v>
      </x:c>
      <x:c r="BG31" s="783"/>
      <x:c r="BH31" s="783"/>
      <x:c r="BI31" s="783"/>
      <x:c r="BJ31" s="782"/>
      <x:c r="BK31" s="783"/>
      <x:c r="BL31" s="782"/>
      <x:c r="BM31" s="783"/>
      <x:c r="BN31" s="782"/>
      <x:c r="BO31" s="783"/>
      <x:c r="BP31" s="782"/>
      <x:c r="BQ31" s="783"/>
      <x:c r="BR31" s="783"/>
      <x:c r="BS31" s="783"/>
      <x:c r="BT31" s="783"/>
      <x:c r="BU31" s="783"/>
      <x:c r="BV31" s="780" t="s">
        <x:v>1363</x:v>
      </x:c>
      <x:c r="BW31" s="783"/>
      <x:c r="BX31" s="783"/>
      <x:c r="BY31" s="782"/>
      <x:c r="BZ31" s="783"/>
      <x:c r="CA31" s="782"/>
      <x:c r="CB31" s="783"/>
      <x:c r="CC31" s="782"/>
      <x:c r="CD31" s="783"/>
      <x:c r="CE31" s="783"/>
      <x:c r="CF31" s="782"/>
      <x:c r="CG31" s="783"/>
      <x:c r="CH31" s="783"/>
      <x:c r="CI31" s="783"/>
      <x:c r="CJ31" s="783">
        <x:v>1</x:v>
      </x:c>
      <x:c r="CK31" s="783"/>
      <x:c r="CL31" s="783"/>
      <x:c r="CM31" s="783"/>
      <x:c r="CN31" s="783"/>
      <x:c r="CO31" s="783"/>
      <x:c r="CP31" s="782"/>
      <x:c r="CQ31" s="783"/>
      <x:c r="CR31" s="782"/>
      <x:c r="CS31" s="783">
        <x:v>3</x:v>
      </x:c>
      <x:c r="CT31" s="783"/>
      <x:c r="CU31" s="783">
        <x:v>2</x:v>
      </x:c>
      <x:c r="CV31" s="783">
        <x:v>3</x:v>
      </x:c>
      <x:c r="CW31" s="783"/>
      <x:c r="CX31" s="783"/>
      <x:c r="CY31" s="780" t="s">
        <x:v>1363</x:v>
      </x:c>
      <x:c r="CZ31" s="783"/>
      <x:c r="DA31" s="782"/>
      <x:c r="DB31" s="783"/>
      <x:c r="DC31" s="782"/>
      <x:c r="DD31" s="783"/>
      <x:c r="DE31" s="782"/>
      <x:c r="DF31" s="783"/>
      <x:c r="DG31" s="784"/>
    </x:row>
    <x:row r="32" spans="1:111" s="7" customFormat="1" ht="30" customHeight="1">
      <x:c r="A32" s="780" t="s">
        <x:v>1340</x:v>
      </x:c>
      <x:c r="B32" s="781"/>
      <x:c r="C32" s="782"/>
      <x:c r="D32" s="783"/>
      <x:c r="E32" s="782"/>
      <x:c r="F32" s="783">
        <x:v>1</x:v>
      </x:c>
      <x:c r="G32" s="782">
        <x:v>0.20000000000000001</x:v>
      </x:c>
      <x:c r="H32" s="783"/>
      <x:c r="I32" s="782"/>
      <x:c r="J32" s="783">
        <x:v>2</x:v>
      </x:c>
      <x:c r="K32" s="783"/>
      <x:c r="L32" s="782"/>
      <x:c r="M32" s="783"/>
      <x:c r="N32" s="783"/>
      <x:c r="O32" s="783"/>
      <x:c r="P32" s="783"/>
      <x:c r="Q32" s="783">
        <x:v>0</x:v>
      </x:c>
      <x:c r="R32" s="782">
        <x:v>0</x:v>
      </x:c>
      <x:c r="S32" s="783">
        <x:v>2</x:v>
      </x:c>
      <x:c r="T32" s="782">
        <x:v>40</x:v>
      </x:c>
      <x:c r="U32" s="783"/>
      <x:c r="V32" s="782"/>
      <x:c r="W32" s="783"/>
      <x:c r="X32" s="783">
        <x:v>10</x:v>
      </x:c>
      <x:c r="Y32" s="787"/>
      <x:c r="Z32" s="783"/>
      <x:c r="AA32" s="783"/>
      <x:c r="AB32" s="783"/>
      <x:c r="AC32" s="783"/>
      <x:c r="AD32" s="783"/>
      <x:c r="AE32" s="783"/>
      <x:c r="AF32" s="783"/>
      <x:c r="AG32" s="783"/>
      <x:c r="AH32" s="783"/>
      <x:c r="AI32" s="783"/>
      <x:c r="AJ32" s="783"/>
      <x:c r="AK32" s="783"/>
      <x:c r="AL32" s="780" t="s">
        <x:v>1340</x:v>
      </x:c>
      <x:c r="AM32" s="783"/>
      <x:c r="AN32" s="782"/>
      <x:c r="AO32" s="783"/>
      <x:c r="AP32" s="783"/>
      <x:c r="AQ32" s="783"/>
      <x:c r="AR32" s="782"/>
      <x:c r="AS32" s="783"/>
      <x:c r="AT32" s="782"/>
      <x:c r="AU32" s="783"/>
      <x:c r="AV32" s="783"/>
      <x:c r="AW32" s="783"/>
      <x:c r="AX32" s="783"/>
      <x:c r="AY32" s="783"/>
      <x:c r="AZ32" s="783"/>
      <x:c r="BA32" s="782"/>
      <x:c r="BB32" s="783"/>
      <x:c r="BC32" s="783"/>
      <x:c r="BD32" s="783"/>
      <x:c r="BE32" s="783">
        <x:v>1</x:v>
      </x:c>
      <x:c r="BF32" s="783">
        <x:v>2</x:v>
      </x:c>
      <x:c r="BG32" s="783"/>
      <x:c r="BH32" s="783"/>
      <x:c r="BI32" s="783"/>
      <x:c r="BJ32" s="782"/>
      <x:c r="BK32" s="783"/>
      <x:c r="BL32" s="782"/>
      <x:c r="BM32" s="783"/>
      <x:c r="BN32" s="782"/>
      <x:c r="BO32" s="783"/>
      <x:c r="BP32" s="782"/>
      <x:c r="BQ32" s="783"/>
      <x:c r="BR32" s="783"/>
      <x:c r="BS32" s="783"/>
      <x:c r="BT32" s="783"/>
      <x:c r="BU32" s="783"/>
      <x:c r="BV32" s="780" t="s">
        <x:v>1340</x:v>
      </x:c>
      <x:c r="BW32" s="783"/>
      <x:c r="BX32" s="783"/>
      <x:c r="BY32" s="782"/>
      <x:c r="BZ32" s="783"/>
      <x:c r="CA32" s="782"/>
      <x:c r="CB32" s="783"/>
      <x:c r="CC32" s="782"/>
      <x:c r="CD32" s="783"/>
      <x:c r="CE32" s="783"/>
      <x:c r="CF32" s="782"/>
      <x:c r="CG32" s="783"/>
      <x:c r="CH32" s="783"/>
      <x:c r="CI32" s="783"/>
      <x:c r="CJ32" s="783"/>
      <x:c r="CK32" s="783"/>
      <x:c r="CL32" s="783"/>
      <x:c r="CM32" s="783"/>
      <x:c r="CN32" s="783"/>
      <x:c r="CO32" s="783"/>
      <x:c r="CP32" s="782"/>
      <x:c r="CQ32" s="783">
        <x:v>1</x:v>
      </x:c>
      <x:c r="CR32" s="782">
        <x:v>36</x:v>
      </x:c>
      <x:c r="CS32" s="783">
        <x:v>14</x:v>
      </x:c>
      <x:c r="CT32" s="783"/>
      <x:c r="CU32" s="783"/>
      <x:c r="CV32" s="783">
        <x:v>1</x:v>
      </x:c>
      <x:c r="CW32" s="783"/>
      <x:c r="CX32" s="783"/>
      <x:c r="CY32" s="780" t="s">
        <x:v>1340</x:v>
      </x:c>
      <x:c r="CZ32" s="783"/>
      <x:c r="DA32" s="782"/>
      <x:c r="DB32" s="783"/>
      <x:c r="DC32" s="782"/>
      <x:c r="DD32" s="783"/>
      <x:c r="DE32" s="782"/>
      <x:c r="DF32" s="783"/>
      <x:c r="DG32" s="784"/>
    </x:row>
    <x:row r="33" spans="1:111" s="7" customFormat="1" ht="30" customHeight="1">
      <x:c r="A33" s="780" t="s">
        <x:v>812</x:v>
      </x:c>
      <x:c r="B33" s="781"/>
      <x:c r="C33" s="782"/>
      <x:c r="D33" s="783"/>
      <x:c r="E33" s="782"/>
      <x:c r="F33" s="783"/>
      <x:c r="G33" s="782"/>
      <x:c r="H33" s="783"/>
      <x:c r="I33" s="782"/>
      <x:c r="J33" s="783">
        <x:v>1</x:v>
      </x:c>
      <x:c r="K33" s="783"/>
      <x:c r="L33" s="782"/>
      <x:c r="M33" s="783"/>
      <x:c r="N33" s="783">
        <x:v>5</x:v>
      </x:c>
      <x:c r="O33" s="783"/>
      <x:c r="P33" s="783"/>
      <x:c r="Q33" s="783"/>
      <x:c r="R33" s="782"/>
      <x:c r="S33" s="783"/>
      <x:c r="T33" s="782"/>
      <x:c r="U33" s="783"/>
      <x:c r="V33" s="782"/>
      <x:c r="W33" s="783"/>
      <x:c r="X33" s="783">
        <x:v>13</x:v>
      </x:c>
      <x:c r="Y33" s="783"/>
      <x:c r="Z33" s="783"/>
      <x:c r="AA33" s="783"/>
      <x:c r="AB33" s="783"/>
      <x:c r="AC33" s="783"/>
      <x:c r="AD33" s="783"/>
      <x:c r="AE33" s="783"/>
      <x:c r="AF33" s="783"/>
      <x:c r="AG33" s="783"/>
      <x:c r="AH33" s="783"/>
      <x:c r="AI33" s="783"/>
      <x:c r="AJ33" s="783"/>
      <x:c r="AK33" s="783"/>
      <x:c r="AL33" s="780" t="s">
        <x:v>812</x:v>
      </x:c>
      <x:c r="AM33" s="783"/>
      <x:c r="AN33" s="782"/>
      <x:c r="AO33" s="783"/>
      <x:c r="AP33" s="783"/>
      <x:c r="AQ33" s="783"/>
      <x:c r="AR33" s="782"/>
      <x:c r="AS33" s="783"/>
      <x:c r="AT33" s="782"/>
      <x:c r="AU33" s="783"/>
      <x:c r="AV33" s="783"/>
      <x:c r="AW33" s="783"/>
      <x:c r="AX33" s="783"/>
      <x:c r="AY33" s="783"/>
      <x:c r="AZ33" s="783"/>
      <x:c r="BA33" s="782"/>
      <x:c r="BB33" s="783"/>
      <x:c r="BC33" s="783"/>
      <x:c r="BD33" s="783"/>
      <x:c r="BE33" s="783">
        <x:v>1</x:v>
      </x:c>
      <x:c r="BF33" s="783">
        <x:v>5</x:v>
      </x:c>
      <x:c r="BG33" s="783"/>
      <x:c r="BH33" s="783"/>
      <x:c r="BI33" s="783"/>
      <x:c r="BJ33" s="782"/>
      <x:c r="BK33" s="783"/>
      <x:c r="BL33" s="782"/>
      <x:c r="BM33" s="783"/>
      <x:c r="BN33" s="782"/>
      <x:c r="BO33" s="783"/>
      <x:c r="BP33" s="782"/>
      <x:c r="BQ33" s="783"/>
      <x:c r="BR33" s="783"/>
      <x:c r="BS33" s="783"/>
      <x:c r="BT33" s="783"/>
      <x:c r="BU33" s="783"/>
      <x:c r="BV33" s="780" t="s">
        <x:v>812</x:v>
      </x:c>
      <x:c r="BW33" s="783"/>
      <x:c r="BX33" s="783"/>
      <x:c r="BY33" s="782"/>
      <x:c r="BZ33" s="783"/>
      <x:c r="CA33" s="782"/>
      <x:c r="CB33" s="783"/>
      <x:c r="CC33" s="782"/>
      <x:c r="CD33" s="783"/>
      <x:c r="CE33" s="783"/>
      <x:c r="CF33" s="782"/>
      <x:c r="CG33" s="783"/>
      <x:c r="CH33" s="783"/>
      <x:c r="CI33" s="783"/>
      <x:c r="CJ33" s="783">
        <x:v>1</x:v>
      </x:c>
      <x:c r="CK33" s="783"/>
      <x:c r="CL33" s="783"/>
      <x:c r="CM33" s="783"/>
      <x:c r="CN33" s="783"/>
      <x:c r="CO33" s="783"/>
      <x:c r="CP33" s="782"/>
      <x:c r="CQ33" s="783">
        <x:v>1</x:v>
      </x:c>
      <x:c r="CR33" s="782">
        <x:v>44</x:v>
      </x:c>
      <x:c r="CS33" s="783">
        <x:v>12</x:v>
      </x:c>
      <x:c r="CT33" s="783"/>
      <x:c r="CU33" s="783">
        <x:v>1</x:v>
      </x:c>
      <x:c r="CV33" s="783">
        <x:v>2</x:v>
      </x:c>
      <x:c r="CW33" s="783"/>
      <x:c r="CX33" s="783"/>
      <x:c r="CY33" s="780" t="s">
        <x:v>812</x:v>
      </x:c>
      <x:c r="CZ33" s="783"/>
      <x:c r="DA33" s="782"/>
      <x:c r="DB33" s="783"/>
      <x:c r="DC33" s="782"/>
      <x:c r="DD33" s="783"/>
      <x:c r="DE33" s="782"/>
      <x:c r="DF33" s="783"/>
      <x:c r="DG33" s="784"/>
    </x:row>
    <x:row r="34" spans="1:111" s="7" customFormat="1" ht="30" customHeight="1">
      <x:c r="A34" s="780" t="s">
        <x:v>1377</x:v>
      </x:c>
      <x:c r="B34" s="781"/>
      <x:c r="C34" s="782"/>
      <x:c r="D34" s="783"/>
      <x:c r="E34" s="782"/>
      <x:c r="F34" s="783"/>
      <x:c r="G34" s="782"/>
      <x:c r="H34" s="783"/>
      <x:c r="I34" s="782"/>
      <x:c r="J34" s="783">
        <x:v>2</x:v>
      </x:c>
      <x:c r="K34" s="783"/>
      <x:c r="L34" s="782"/>
      <x:c r="M34" s="783"/>
      <x:c r="N34" s="783"/>
      <x:c r="O34" s="783"/>
      <x:c r="P34" s="783"/>
      <x:c r="Q34" s="783"/>
      <x:c r="R34" s="782"/>
      <x:c r="S34" s="783">
        <x:v>1</x:v>
      </x:c>
      <x:c r="T34" s="782">
        <x:v>15</x:v>
      </x:c>
      <x:c r="U34" s="783"/>
      <x:c r="V34" s="782"/>
      <x:c r="W34" s="783">
        <x:v>2</x:v>
      </x:c>
      <x:c r="X34" s="783">
        <x:v>15</x:v>
      </x:c>
      <x:c r="Y34" s="783"/>
      <x:c r="Z34" s="783"/>
      <x:c r="AA34" s="783">
        <x:v>1</x:v>
      </x:c>
      <x:c r="AB34" s="783"/>
      <x:c r="AC34" s="783"/>
      <x:c r="AD34" s="783">
        <x:v>1</x:v>
      </x:c>
      <x:c r="AE34" s="783"/>
      <x:c r="AF34" s="783"/>
      <x:c r="AG34" s="783">
        <x:v>1</x:v>
      </x:c>
      <x:c r="AH34" s="783"/>
      <x:c r="AI34" s="783"/>
      <x:c r="AJ34" s="783"/>
      <x:c r="AK34" s="783"/>
      <x:c r="AL34" s="780" t="s">
        <x:v>1377</x:v>
      </x:c>
      <x:c r="AM34" s="783"/>
      <x:c r="AN34" s="782"/>
      <x:c r="AO34" s="783"/>
      <x:c r="AP34" s="783"/>
      <x:c r="AQ34" s="783"/>
      <x:c r="AR34" s="782"/>
      <x:c r="AS34" s="783"/>
      <x:c r="AT34" s="782"/>
      <x:c r="AU34" s="783"/>
      <x:c r="AV34" s="783"/>
      <x:c r="AW34" s="783"/>
      <x:c r="AX34" s="783">
        <x:v>1</x:v>
      </x:c>
      <x:c r="AY34" s="783"/>
      <x:c r="AZ34" s="783">
        <x:v>1</x:v>
      </x:c>
      <x:c r="BA34" s="782">
        <x:v>2</x:v>
      </x:c>
      <x:c r="BB34" s="783"/>
      <x:c r="BC34" s="783"/>
      <x:c r="BD34" s="783"/>
      <x:c r="BE34" s="783">
        <x:v>1</x:v>
      </x:c>
      <x:c r="BF34" s="783">
        <x:v>21</x:v>
      </x:c>
      <x:c r="BG34" s="783"/>
      <x:c r="BH34" s="783"/>
      <x:c r="BI34" s="783"/>
      <x:c r="BJ34" s="782"/>
      <x:c r="BK34" s="783"/>
      <x:c r="BL34" s="782"/>
      <x:c r="BM34" s="783"/>
      <x:c r="BN34" s="782"/>
      <x:c r="BO34" s="783"/>
      <x:c r="BP34" s="782"/>
      <x:c r="BQ34" s="783"/>
      <x:c r="BR34" s="783"/>
      <x:c r="BS34" s="783"/>
      <x:c r="BT34" s="783"/>
      <x:c r="BU34" s="783"/>
      <x:c r="BV34" s="780" t="s">
        <x:v>1377</x:v>
      </x:c>
      <x:c r="BW34" s="783"/>
      <x:c r="BX34" s="783"/>
      <x:c r="BY34" s="782"/>
      <x:c r="BZ34" s="783"/>
      <x:c r="CA34" s="782"/>
      <x:c r="CB34" s="783"/>
      <x:c r="CC34" s="782"/>
      <x:c r="CD34" s="783"/>
      <x:c r="CE34" s="783"/>
      <x:c r="CF34" s="782"/>
      <x:c r="CG34" s="783"/>
      <x:c r="CH34" s="783"/>
      <x:c r="CI34" s="783"/>
      <x:c r="CJ34" s="783"/>
      <x:c r="CK34" s="783"/>
      <x:c r="CL34" s="783"/>
      <x:c r="CM34" s="783"/>
      <x:c r="CN34" s="783"/>
      <x:c r="CO34" s="783"/>
      <x:c r="CP34" s="782"/>
      <x:c r="CQ34" s="783"/>
      <x:c r="CR34" s="782"/>
      <x:c r="CS34" s="783">
        <x:v>14</x:v>
      </x:c>
      <x:c r="CT34" s="783">
        <x:v>1</x:v>
      </x:c>
      <x:c r="CU34" s="783">
        <x:v>1</x:v>
      </x:c>
      <x:c r="CV34" s="783">
        <x:v>3</x:v>
      </x:c>
      <x:c r="CW34" s="783"/>
      <x:c r="CX34" s="783"/>
      <x:c r="CY34" s="780" t="s">
        <x:v>1377</x:v>
      </x:c>
      <x:c r="CZ34" s="783"/>
      <x:c r="DA34" s="782"/>
      <x:c r="DB34" s="783"/>
      <x:c r="DC34" s="782"/>
      <x:c r="DD34" s="783"/>
      <x:c r="DE34" s="782"/>
      <x:c r="DF34" s="783"/>
      <x:c r="DG34" s="784"/>
    </x:row>
    <x:row r="35" spans="1:111" s="7" customFormat="1" ht="30" customHeight="1">
      <x:c r="A35" s="780" t="s">
        <x:v>1428</x:v>
      </x:c>
      <x:c r="B35" s="781"/>
      <x:c r="C35" s="782"/>
      <x:c r="D35" s="783"/>
      <x:c r="E35" s="782"/>
      <x:c r="F35" s="783"/>
      <x:c r="G35" s="782"/>
      <x:c r="H35" s="783"/>
      <x:c r="I35" s="782"/>
      <x:c r="J35" s="783">
        <x:v>3</x:v>
      </x:c>
      <x:c r="K35" s="783">
        <x:v>1</x:v>
      </x:c>
      <x:c r="L35" s="782">
        <x:v>2000</x:v>
      </x:c>
      <x:c r="M35" s="783">
        <x:v>1</x:v>
      </x:c>
      <x:c r="N35" s="783"/>
      <x:c r="O35" s="783"/>
      <x:c r="P35" s="783"/>
      <x:c r="Q35" s="783"/>
      <x:c r="R35" s="782"/>
      <x:c r="S35" s="783">
        <x:v>1</x:v>
      </x:c>
      <x:c r="T35" s="782">
        <x:v>15</x:v>
      </x:c>
      <x:c r="U35" s="783"/>
      <x:c r="V35" s="782"/>
      <x:c r="W35" s="783"/>
      <x:c r="X35" s="783">
        <x:v>45</x:v>
      </x:c>
      <x:c r="Y35" s="783"/>
      <x:c r="Z35" s="783"/>
      <x:c r="AA35" s="783"/>
      <x:c r="AB35" s="783"/>
      <x:c r="AC35" s="783"/>
      <x:c r="AD35" s="783"/>
      <x:c r="AE35" s="783"/>
      <x:c r="AF35" s="783"/>
      <x:c r="AG35" s="783"/>
      <x:c r="AH35" s="783"/>
      <x:c r="AI35" s="783"/>
      <x:c r="AJ35" s="783"/>
      <x:c r="AK35" s="783"/>
      <x:c r="AL35" s="780" t="s">
        <x:v>1428</x:v>
      </x:c>
      <x:c r="AM35" s="783"/>
      <x:c r="AN35" s="782"/>
      <x:c r="AO35" s="783"/>
      <x:c r="AP35" s="783"/>
      <x:c r="AQ35" s="783"/>
      <x:c r="AR35" s="782"/>
      <x:c r="AS35" s="783"/>
      <x:c r="AT35" s="782"/>
      <x:c r="AU35" s="783"/>
      <x:c r="AV35" s="783"/>
      <x:c r="AW35" s="783"/>
      <x:c r="AX35" s="783"/>
      <x:c r="AY35" s="783"/>
      <x:c r="AZ35" s="783">
        <x:v>1</x:v>
      </x:c>
      <x:c r="BA35" s="782">
        <x:v>2</x:v>
      </x:c>
      <x:c r="BB35" s="783"/>
      <x:c r="BC35" s="783"/>
      <x:c r="BD35" s="783">
        <x:v>1</x:v>
      </x:c>
      <x:c r="BE35" s="783">
        <x:v>1</x:v>
      </x:c>
      <x:c r="BF35" s="783">
        <x:v>11</x:v>
      </x:c>
      <x:c r="BG35" s="783"/>
      <x:c r="BH35" s="783"/>
      <x:c r="BI35" s="783"/>
      <x:c r="BJ35" s="782"/>
      <x:c r="BK35" s="783"/>
      <x:c r="BL35" s="782"/>
      <x:c r="BM35" s="783"/>
      <x:c r="BN35" s="782"/>
      <x:c r="BO35" s="783"/>
      <x:c r="BP35" s="782"/>
      <x:c r="BQ35" s="783"/>
      <x:c r="BR35" s="783"/>
      <x:c r="BS35" s="783"/>
      <x:c r="BT35" s="783"/>
      <x:c r="BU35" s="783"/>
      <x:c r="BV35" s="780" t="s">
        <x:v>1428</x:v>
      </x:c>
      <x:c r="BW35" s="783"/>
      <x:c r="BX35" s="783"/>
      <x:c r="BY35" s="782"/>
      <x:c r="BZ35" s="783"/>
      <x:c r="CA35" s="782"/>
      <x:c r="CB35" s="783"/>
      <x:c r="CC35" s="782"/>
      <x:c r="CD35" s="783"/>
      <x:c r="CE35" s="783"/>
      <x:c r="CF35" s="782"/>
      <x:c r="CG35" s="783"/>
      <x:c r="CH35" s="783"/>
      <x:c r="CI35" s="783"/>
      <x:c r="CJ35" s="783">
        <x:v>1</x:v>
      </x:c>
      <x:c r="CK35" s="783"/>
      <x:c r="CL35" s="783"/>
      <x:c r="CM35" s="783"/>
      <x:c r="CN35" s="783"/>
      <x:c r="CO35" s="783"/>
      <x:c r="CP35" s="782"/>
      <x:c r="CQ35" s="783"/>
      <x:c r="CR35" s="782"/>
      <x:c r="CS35" s="783">
        <x:v>34</x:v>
      </x:c>
      <x:c r="CT35" s="783">
        <x:v>1</x:v>
      </x:c>
      <x:c r="CU35" s="783"/>
      <x:c r="CV35" s="783">
        <x:v>1</x:v>
      </x:c>
      <x:c r="CW35" s="783"/>
      <x:c r="CX35" s="783"/>
      <x:c r="CY35" s="780" t="s">
        <x:v>1428</x:v>
      </x:c>
      <x:c r="CZ35" s="783"/>
      <x:c r="DA35" s="782"/>
      <x:c r="DB35" s="783"/>
      <x:c r="DC35" s="782"/>
      <x:c r="DD35" s="783"/>
      <x:c r="DE35" s="782"/>
      <x:c r="DF35" s="783"/>
      <x:c r="DG35" s="784"/>
    </x:row>
    <x:row r="36" spans="1:111" s="7" customFormat="1" ht="30" customHeight="1">
      <x:c r="A36" s="780" t="s">
        <x:v>1607</x:v>
      </x:c>
      <x:c r="B36" s="781"/>
      <x:c r="C36" s="782"/>
      <x:c r="D36" s="783"/>
      <x:c r="E36" s="782"/>
      <x:c r="F36" s="783"/>
      <x:c r="G36" s="782"/>
      <x:c r="H36" s="783"/>
      <x:c r="I36" s="782"/>
      <x:c r="J36" s="783"/>
      <x:c r="K36" s="783"/>
      <x:c r="L36" s="782"/>
      <x:c r="M36" s="783"/>
      <x:c r="N36" s="783"/>
      <x:c r="O36" s="783"/>
      <x:c r="P36" s="783"/>
      <x:c r="Q36" s="783"/>
      <x:c r="R36" s="782"/>
      <x:c r="S36" s="783">
        <x:v>4</x:v>
      </x:c>
      <x:c r="T36" s="782">
        <x:v>15</x:v>
      </x:c>
      <x:c r="U36" s="783"/>
      <x:c r="V36" s="782"/>
      <x:c r="W36" s="783"/>
      <x:c r="X36" s="783">
        <x:v>12</x:v>
      </x:c>
      <x:c r="Y36" s="783"/>
      <x:c r="Z36" s="783"/>
      <x:c r="AA36" s="783"/>
      <x:c r="AB36" s="783"/>
      <x:c r="AC36" s="783"/>
      <x:c r="AD36" s="783"/>
      <x:c r="AE36" s="783"/>
      <x:c r="AF36" s="783"/>
      <x:c r="AG36" s="783"/>
      <x:c r="AH36" s="783"/>
      <x:c r="AI36" s="783"/>
      <x:c r="AJ36" s="783"/>
      <x:c r="AK36" s="783"/>
      <x:c r="AL36" s="780" t="s">
        <x:v>1607</x:v>
      </x:c>
      <x:c r="AM36" s="783"/>
      <x:c r="AN36" s="782"/>
      <x:c r="AO36" s="783"/>
      <x:c r="AP36" s="783"/>
      <x:c r="AQ36" s="783"/>
      <x:c r="AR36" s="782"/>
      <x:c r="AS36" s="783"/>
      <x:c r="AT36" s="782"/>
      <x:c r="AU36" s="783"/>
      <x:c r="AV36" s="783"/>
      <x:c r="AW36" s="783"/>
      <x:c r="AX36" s="783"/>
      <x:c r="AY36" s="783"/>
      <x:c r="AZ36" s="783"/>
      <x:c r="BA36" s="782"/>
      <x:c r="BB36" s="783"/>
      <x:c r="BC36" s="783"/>
      <x:c r="BD36" s="783">
        <x:v>0</x:v>
      </x:c>
      <x:c r="BE36" s="783"/>
      <x:c r="BF36" s="783"/>
      <x:c r="BG36" s="783"/>
      <x:c r="BH36" s="783"/>
      <x:c r="BI36" s="783"/>
      <x:c r="BJ36" s="782"/>
      <x:c r="BK36" s="783"/>
      <x:c r="BL36" s="782"/>
      <x:c r="BM36" s="783"/>
      <x:c r="BN36" s="782"/>
      <x:c r="BO36" s="783"/>
      <x:c r="BP36" s="782"/>
      <x:c r="BQ36" s="783"/>
      <x:c r="BR36" s="783"/>
      <x:c r="BS36" s="783"/>
      <x:c r="BT36" s="783"/>
      <x:c r="BU36" s="783"/>
      <x:c r="BV36" s="780" t="s">
        <x:v>1607</x:v>
      </x:c>
      <x:c r="BW36" s="783"/>
      <x:c r="BX36" s="783"/>
      <x:c r="BY36" s="782"/>
      <x:c r="BZ36" s="783"/>
      <x:c r="CA36" s="782"/>
      <x:c r="CB36" s="783"/>
      <x:c r="CC36" s="782"/>
      <x:c r="CD36" s="783"/>
      <x:c r="CE36" s="783"/>
      <x:c r="CF36" s="782"/>
      <x:c r="CG36" s="783"/>
      <x:c r="CH36" s="783"/>
      <x:c r="CI36" s="783"/>
      <x:c r="CJ36" s="783"/>
      <x:c r="CK36" s="783"/>
      <x:c r="CL36" s="783"/>
      <x:c r="CM36" s="783"/>
      <x:c r="CN36" s="783"/>
      <x:c r="CO36" s="783"/>
      <x:c r="CP36" s="782"/>
      <x:c r="CQ36" s="783"/>
      <x:c r="CR36" s="782"/>
      <x:c r="CS36" s="783">
        <x:v>12</x:v>
      </x:c>
      <x:c r="CT36" s="783"/>
      <x:c r="CU36" s="783">
        <x:v>1</x:v>
      </x:c>
      <x:c r="CV36" s="783">
        <x:v>2</x:v>
      </x:c>
      <x:c r="CW36" s="783"/>
      <x:c r="CX36" s="783"/>
      <x:c r="CY36" s="780" t="s">
        <x:v>1607</x:v>
      </x:c>
      <x:c r="CZ36" s="783"/>
      <x:c r="DA36" s="782"/>
      <x:c r="DB36" s="783"/>
      <x:c r="DC36" s="782"/>
      <x:c r="DD36" s="783"/>
      <x:c r="DE36" s="782"/>
      <x:c r="DF36" s="783"/>
      <x:c r="DG36" s="784"/>
    </x:row>
    <x:row r="37" spans="1:111" s="7" customFormat="1" ht="30" customHeight="1">
      <x:c r="A37" s="780" t="s">
        <x:v>1456</x:v>
      </x:c>
      <x:c r="B37" s="781"/>
      <x:c r="C37" s="782"/>
      <x:c r="D37" s="783"/>
      <x:c r="E37" s="782"/>
      <x:c r="F37" s="783"/>
      <x:c r="G37" s="782"/>
      <x:c r="H37" s="783"/>
      <x:c r="I37" s="782"/>
      <x:c r="J37" s="783">
        <x:v>3</x:v>
      </x:c>
      <x:c r="K37" s="783"/>
      <x:c r="L37" s="782"/>
      <x:c r="M37" s="783"/>
      <x:c r="N37" s="783"/>
      <x:c r="O37" s="783"/>
      <x:c r="P37" s="783"/>
      <x:c r="Q37" s="783"/>
      <x:c r="R37" s="782"/>
      <x:c r="S37" s="783">
        <x:v>2</x:v>
      </x:c>
      <x:c r="T37" s="782">
        <x:v>30</x:v>
      </x:c>
      <x:c r="U37" s="783"/>
      <x:c r="V37" s="782"/>
      <x:c r="W37" s="783"/>
      <x:c r="X37" s="783">
        <x:v>8</x:v>
      </x:c>
      <x:c r="Y37" s="783"/>
      <x:c r="Z37" s="783"/>
      <x:c r="AA37" s="783"/>
      <x:c r="AB37" s="783"/>
      <x:c r="AC37" s="783">
        <x:v>1</x:v>
      </x:c>
      <x:c r="AD37" s="783"/>
      <x:c r="AE37" s="783"/>
      <x:c r="AF37" s="783"/>
      <x:c r="AG37" s="783">
        <x:v>1</x:v>
      </x:c>
      <x:c r="AH37" s="783"/>
      <x:c r="AI37" s="783"/>
      <x:c r="AJ37" s="783"/>
      <x:c r="AK37" s="783">
        <x:v>3</x:v>
      </x:c>
      <x:c r="AL37" s="780" t="s">
        <x:v>1456</x:v>
      </x:c>
      <x:c r="AM37" s="783"/>
      <x:c r="AN37" s="782"/>
      <x:c r="AO37" s="783"/>
      <x:c r="AP37" s="783"/>
      <x:c r="AQ37" s="783"/>
      <x:c r="AR37" s="782"/>
      <x:c r="AS37" s="783"/>
      <x:c r="AT37" s="782"/>
      <x:c r="AU37" s="783"/>
      <x:c r="AV37" s="783"/>
      <x:c r="AW37" s="783"/>
      <x:c r="AX37" s="783"/>
      <x:c r="AY37" s="783"/>
      <x:c r="AZ37" s="783"/>
      <x:c r="BA37" s="782"/>
      <x:c r="BB37" s="783"/>
      <x:c r="BC37" s="783"/>
      <x:c r="BD37" s="783"/>
      <x:c r="BE37" s="783">
        <x:v>1</x:v>
      </x:c>
      <x:c r="BF37" s="783">
        <x:v>7</x:v>
      </x:c>
      <x:c r="BG37" s="783"/>
      <x:c r="BH37" s="783"/>
      <x:c r="BI37" s="783"/>
      <x:c r="BJ37" s="782"/>
      <x:c r="BK37" s="783"/>
      <x:c r="BL37" s="782"/>
      <x:c r="BM37" s="783"/>
      <x:c r="BN37" s="782"/>
      <x:c r="BO37" s="783"/>
      <x:c r="BP37" s="782"/>
      <x:c r="BQ37" s="783"/>
      <x:c r="BR37" s="783"/>
      <x:c r="BS37" s="783"/>
      <x:c r="BT37" s="783"/>
      <x:c r="BU37" s="783"/>
      <x:c r="BV37" s="780" t="s">
        <x:v>1456</x:v>
      </x:c>
      <x:c r="BW37" s="783"/>
      <x:c r="BX37" s="783"/>
      <x:c r="BY37" s="782"/>
      <x:c r="BZ37" s="783"/>
      <x:c r="CA37" s="782"/>
      <x:c r="CB37" s="783"/>
      <x:c r="CC37" s="782"/>
      <x:c r="CD37" s="783"/>
      <x:c r="CE37" s="783"/>
      <x:c r="CF37" s="782"/>
      <x:c r="CG37" s="783"/>
      <x:c r="CH37" s="783"/>
      <x:c r="CI37" s="783"/>
      <x:c r="CJ37" s="783"/>
      <x:c r="CK37" s="783"/>
      <x:c r="CL37" s="783"/>
      <x:c r="CM37" s="783"/>
      <x:c r="CN37" s="783"/>
      <x:c r="CO37" s="783"/>
      <x:c r="CP37" s="782"/>
      <x:c r="CQ37" s="783"/>
      <x:c r="CR37" s="782"/>
      <x:c r="CS37" s="783">
        <x:v>23</x:v>
      </x:c>
      <x:c r="CT37" s="783">
        <x:v>1</x:v>
      </x:c>
      <x:c r="CU37" s="783"/>
      <x:c r="CV37" s="783">
        <x:v>2</x:v>
      </x:c>
      <x:c r="CW37" s="783"/>
      <x:c r="CX37" s="783"/>
      <x:c r="CY37" s="780" t="s">
        <x:v>1456</x:v>
      </x:c>
      <x:c r="CZ37" s="783"/>
      <x:c r="DA37" s="782"/>
      <x:c r="DB37" s="783"/>
      <x:c r="DC37" s="782"/>
      <x:c r="DD37" s="783"/>
      <x:c r="DE37" s="782"/>
      <x:c r="DF37" s="783"/>
      <x:c r="DG37" s="784"/>
    </x:row>
    <x:row r="38" spans="1:111" s="7" customFormat="1" ht="30" customHeight="1">
      <x:c r="A38" s="780" t="s">
        <x:v>1646</x:v>
      </x:c>
      <x:c r="B38" s="781"/>
      <x:c r="C38" s="782"/>
      <x:c r="D38" s="783"/>
      <x:c r="E38" s="782"/>
      <x:c r="F38" s="783"/>
      <x:c r="G38" s="782"/>
      <x:c r="H38" s="783"/>
      <x:c r="I38" s="782"/>
      <x:c r="J38" s="783">
        <x:v>3</x:v>
      </x:c>
      <x:c r="K38" s="783"/>
      <x:c r="L38" s="782"/>
      <x:c r="M38" s="783"/>
      <x:c r="N38" s="783"/>
      <x:c r="O38" s="783"/>
      <x:c r="P38" s="783"/>
      <x:c r="Q38" s="783"/>
      <x:c r="R38" s="782"/>
      <x:c r="S38" s="783">
        <x:v>1</x:v>
      </x:c>
      <x:c r="T38" s="782">
        <x:v>15</x:v>
      </x:c>
      <x:c r="U38" s="783"/>
      <x:c r="V38" s="782"/>
      <x:c r="W38" s="783">
        <x:v>5</x:v>
      </x:c>
      <x:c r="X38" s="783">
        <x:v>16</x:v>
      </x:c>
      <x:c r="Y38" s="783"/>
      <x:c r="Z38" s="783"/>
      <x:c r="AA38" s="783"/>
      <x:c r="AB38" s="783"/>
      <x:c r="AC38" s="783"/>
      <x:c r="AD38" s="783"/>
      <x:c r="AE38" s="783"/>
      <x:c r="AF38" s="783"/>
      <x:c r="AG38" s="783"/>
      <x:c r="AH38" s="783"/>
      <x:c r="AI38" s="783"/>
      <x:c r="AJ38" s="783"/>
      <x:c r="AK38" s="783"/>
      <x:c r="AL38" s="780" t="s">
        <x:v>1646</x:v>
      </x:c>
      <x:c r="AM38" s="783"/>
      <x:c r="AN38" s="782"/>
      <x:c r="AO38" s="783"/>
      <x:c r="AP38" s="783"/>
      <x:c r="AQ38" s="783"/>
      <x:c r="AR38" s="782"/>
      <x:c r="AS38" s="783"/>
      <x:c r="AT38" s="782"/>
      <x:c r="AU38" s="783"/>
      <x:c r="AV38" s="783"/>
      <x:c r="AW38" s="783"/>
      <x:c r="AX38" s="783"/>
      <x:c r="AY38" s="783"/>
      <x:c r="AZ38" s="783">
        <x:v>1</x:v>
      </x:c>
      <x:c r="BA38" s="782">
        <x:v>1</x:v>
      </x:c>
      <x:c r="BB38" s="783"/>
      <x:c r="BC38" s="783"/>
      <x:c r="BD38" s="783"/>
      <x:c r="BE38" s="783">
        <x:v>1</x:v>
      </x:c>
      <x:c r="BF38" s="783">
        <x:v>6</x:v>
      </x:c>
      <x:c r="BG38" s="783"/>
      <x:c r="BH38" s="783"/>
      <x:c r="BI38" s="783"/>
      <x:c r="BJ38" s="782"/>
      <x:c r="BK38" s="783"/>
      <x:c r="BL38" s="782"/>
      <x:c r="BM38" s="783"/>
      <x:c r="BN38" s="782"/>
      <x:c r="BO38" s="783"/>
      <x:c r="BP38" s="782"/>
      <x:c r="BQ38" s="783"/>
      <x:c r="BR38" s="783"/>
      <x:c r="BS38" s="783"/>
      <x:c r="BT38" s="783"/>
      <x:c r="BU38" s="783"/>
      <x:c r="BV38" s="780" t="s">
        <x:v>1646</x:v>
      </x:c>
      <x:c r="BW38" s="783"/>
      <x:c r="BX38" s="783"/>
      <x:c r="BY38" s="782"/>
      <x:c r="BZ38" s="783"/>
      <x:c r="CA38" s="782"/>
      <x:c r="CB38" s="783"/>
      <x:c r="CC38" s="782"/>
      <x:c r="CD38" s="783"/>
      <x:c r="CE38" s="783">
        <x:v>1</x:v>
      </x:c>
      <x:c r="CF38" s="782">
        <x:v>50</x:v>
      </x:c>
      <x:c r="CG38" s="783"/>
      <x:c r="CH38" s="783"/>
      <x:c r="CI38" s="783"/>
      <x:c r="CJ38" s="783"/>
      <x:c r="CK38" s="783"/>
      <x:c r="CL38" s="783"/>
      <x:c r="CM38" s="783"/>
      <x:c r="CN38" s="783"/>
      <x:c r="CO38" s="783">
        <x:v>1</x:v>
      </x:c>
      <x:c r="CP38" s="782">
        <x:v>120</x:v>
      </x:c>
      <x:c r="CQ38" s="783"/>
      <x:c r="CR38" s="782"/>
      <x:c r="CS38" s="783">
        <x:v>31</x:v>
      </x:c>
      <x:c r="CT38" s="783"/>
      <x:c r="CU38" s="783"/>
      <x:c r="CV38" s="783">
        <x:v>2</x:v>
      </x:c>
      <x:c r="CW38" s="783"/>
      <x:c r="CX38" s="783"/>
      <x:c r="CY38" s="780" t="s">
        <x:v>1646</x:v>
      </x:c>
      <x:c r="CZ38" s="783"/>
      <x:c r="DA38" s="782"/>
      <x:c r="DB38" s="783"/>
      <x:c r="DC38" s="782"/>
      <x:c r="DD38" s="783"/>
      <x:c r="DE38" s="782"/>
      <x:c r="DF38" s="783"/>
      <x:c r="DG38" s="784"/>
    </x:row>
    <x:row r="39" spans="1:111" s="7" customFormat="1" ht="30" customHeight="1">
      <x:c r="A39" s="780" t="s">
        <x:v>1412</x:v>
      </x:c>
      <x:c r="B39" s="781"/>
      <x:c r="C39" s="782"/>
      <x:c r="D39" s="783"/>
      <x:c r="E39" s="782"/>
      <x:c r="F39" s="783"/>
      <x:c r="G39" s="782"/>
      <x:c r="H39" s="783"/>
      <x:c r="I39" s="782"/>
      <x:c r="J39" s="783">
        <x:v>2</x:v>
      </x:c>
      <x:c r="K39" s="783"/>
      <x:c r="L39" s="782"/>
      <x:c r="M39" s="783"/>
      <x:c r="N39" s="783"/>
      <x:c r="O39" s="783"/>
      <x:c r="P39" s="783"/>
      <x:c r="Q39" s="783"/>
      <x:c r="R39" s="782"/>
      <x:c r="S39" s="783">
        <x:v>2</x:v>
      </x:c>
      <x:c r="T39" s="782">
        <x:v>30</x:v>
      </x:c>
      <x:c r="U39" s="783"/>
      <x:c r="V39" s="782"/>
      <x:c r="W39" s="783"/>
      <x:c r="X39" s="783">
        <x:v>28</x:v>
      </x:c>
      <x:c r="Y39" s="783"/>
      <x:c r="Z39" s="783"/>
      <x:c r="AA39" s="783"/>
      <x:c r="AB39" s="783"/>
      <x:c r="AC39" s="783"/>
      <x:c r="AD39" s="783"/>
      <x:c r="AE39" s="783"/>
      <x:c r="AF39" s="783"/>
      <x:c r="AG39" s="783"/>
      <x:c r="AH39" s="783"/>
      <x:c r="AI39" s="783"/>
      <x:c r="AJ39" s="783"/>
      <x:c r="AK39" s="783"/>
      <x:c r="AL39" s="780" t="s">
        <x:v>1412</x:v>
      </x:c>
      <x:c r="AM39" s="783">
        <x:v>1</x:v>
      </x:c>
      <x:c r="AN39" s="782"/>
      <x:c r="AO39" s="783"/>
      <x:c r="AP39" s="783"/>
      <x:c r="AQ39" s="783"/>
      <x:c r="AR39" s="782"/>
      <x:c r="AS39" s="783"/>
      <x:c r="AT39" s="782"/>
      <x:c r="AU39" s="783"/>
      <x:c r="AV39" s="783"/>
      <x:c r="AW39" s="783"/>
      <x:c r="AX39" s="783">
        <x:v>2</x:v>
      </x:c>
      <x:c r="AY39" s="783"/>
      <x:c r="AZ39" s="783">
        <x:v>1</x:v>
      </x:c>
      <x:c r="BA39" s="782">
        <x:v>2</x:v>
      </x:c>
      <x:c r="BB39" s="783"/>
      <x:c r="BC39" s="783"/>
      <x:c r="BD39" s="783"/>
      <x:c r="BE39" s="783">
        <x:v>1</x:v>
      </x:c>
      <x:c r="BF39" s="783">
        <x:v>20</x:v>
      </x:c>
      <x:c r="BG39" s="783"/>
      <x:c r="BH39" s="783"/>
      <x:c r="BI39" s="783"/>
      <x:c r="BJ39" s="782"/>
      <x:c r="BK39" s="783"/>
      <x:c r="BL39" s="782"/>
      <x:c r="BM39" s="783"/>
      <x:c r="BN39" s="782"/>
      <x:c r="BO39" s="783"/>
      <x:c r="BP39" s="782"/>
      <x:c r="BQ39" s="783"/>
      <x:c r="BR39" s="783"/>
      <x:c r="BS39" s="783"/>
      <x:c r="BT39" s="783"/>
      <x:c r="BU39" s="783"/>
      <x:c r="BV39" s="780" t="s">
        <x:v>1412</x:v>
      </x:c>
      <x:c r="BW39" s="783"/>
      <x:c r="BX39" s="783"/>
      <x:c r="BY39" s="782"/>
      <x:c r="BZ39" s="783"/>
      <x:c r="CA39" s="782"/>
      <x:c r="CB39" s="783"/>
      <x:c r="CC39" s="782"/>
      <x:c r="CD39" s="783"/>
      <x:c r="CE39" s="783"/>
      <x:c r="CF39" s="782"/>
      <x:c r="CG39" s="783"/>
      <x:c r="CH39" s="783"/>
      <x:c r="CI39" s="783"/>
      <x:c r="CJ39" s="783"/>
      <x:c r="CK39" s="783"/>
      <x:c r="CL39" s="783"/>
      <x:c r="CM39" s="783"/>
      <x:c r="CN39" s="783"/>
      <x:c r="CO39" s="783"/>
      <x:c r="CP39" s="782"/>
      <x:c r="CQ39" s="783"/>
      <x:c r="CR39" s="782"/>
      <x:c r="CS39" s="783">
        <x:v>16</x:v>
      </x:c>
      <x:c r="CT39" s="783"/>
      <x:c r="CU39" s="783"/>
      <x:c r="CV39" s="783">
        <x:v>2</x:v>
      </x:c>
      <x:c r="CW39" s="783"/>
      <x:c r="CX39" s="783"/>
      <x:c r="CY39" s="780" t="s">
        <x:v>1412</x:v>
      </x:c>
      <x:c r="CZ39" s="783"/>
      <x:c r="DA39" s="782"/>
      <x:c r="DB39" s="783"/>
      <x:c r="DC39" s="782"/>
      <x:c r="DD39" s="783"/>
      <x:c r="DE39" s="782"/>
      <x:c r="DF39" s="783"/>
      <x:c r="DG39" s="784"/>
    </x:row>
    <x:row r="40" spans="1:111" s="7" customFormat="1" ht="30" customHeight="1">
      <x:c r="A40" s="780" t="s">
        <x:v>817</x:v>
      </x:c>
      <x:c r="B40" s="781"/>
      <x:c r="C40" s="782"/>
      <x:c r="D40" s="783"/>
      <x:c r="E40" s="782"/>
      <x:c r="F40" s="783"/>
      <x:c r="G40" s="782"/>
      <x:c r="H40" s="783"/>
      <x:c r="I40" s="782"/>
      <x:c r="J40" s="783">
        <x:v>4</x:v>
      </x:c>
      <x:c r="K40" s="783"/>
      <x:c r="L40" s="782"/>
      <x:c r="M40" s="783">
        <x:v>1</x:v>
      </x:c>
      <x:c r="N40" s="783"/>
      <x:c r="O40" s="783"/>
      <x:c r="P40" s="783"/>
      <x:c r="Q40" s="783"/>
      <x:c r="R40" s="782"/>
      <x:c r="S40" s="783"/>
      <x:c r="T40" s="782"/>
      <x:c r="U40" s="783"/>
      <x:c r="V40" s="782"/>
      <x:c r="W40" s="783">
        <x:v>8</x:v>
      </x:c>
      <x:c r="X40" s="783">
        <x:v>20</x:v>
      </x:c>
      <x:c r="Y40" s="783"/>
      <x:c r="Z40" s="783"/>
      <x:c r="AA40" s="783">
        <x:v>1</x:v>
      </x:c>
      <x:c r="AB40" s="783"/>
      <x:c r="AC40" s="783">
        <x:v>1</x:v>
      </x:c>
      <x:c r="AD40" s="783"/>
      <x:c r="AE40" s="783">
        <x:v>1</x:v>
      </x:c>
      <x:c r="AF40" s="783"/>
      <x:c r="AG40" s="783">
        <x:v>1</x:v>
      </x:c>
      <x:c r="AH40" s="783"/>
      <x:c r="AI40" s="783"/>
      <x:c r="AJ40" s="783"/>
      <x:c r="AK40" s="783">
        <x:v>2</x:v>
      </x:c>
      <x:c r="AL40" s="780" t="s">
        <x:v>817</x:v>
      </x:c>
      <x:c r="AM40" s="783"/>
      <x:c r="AN40" s="782"/>
      <x:c r="AO40" s="783"/>
      <x:c r="AP40" s="783"/>
      <x:c r="AQ40" s="783"/>
      <x:c r="AR40" s="782"/>
      <x:c r="AS40" s="783"/>
      <x:c r="AT40" s="782"/>
      <x:c r="AU40" s="783"/>
      <x:c r="AV40" s="783"/>
      <x:c r="AW40" s="783"/>
      <x:c r="AX40" s="783"/>
      <x:c r="AY40" s="783"/>
      <x:c r="AZ40" s="783"/>
      <x:c r="BA40" s="782"/>
      <x:c r="BB40" s="783"/>
      <x:c r="BC40" s="783"/>
      <x:c r="BD40" s="783"/>
      <x:c r="BE40" s="783">
        <x:v>1</x:v>
      </x:c>
      <x:c r="BF40" s="783">
        <x:v>17</x:v>
      </x:c>
      <x:c r="BG40" s="783"/>
      <x:c r="BH40" s="783"/>
      <x:c r="BI40" s="783"/>
      <x:c r="BJ40" s="782"/>
      <x:c r="BK40" s="783"/>
      <x:c r="BL40" s="782"/>
      <x:c r="BM40" s="783"/>
      <x:c r="BN40" s="782"/>
      <x:c r="BO40" s="783"/>
      <x:c r="BP40" s="782"/>
      <x:c r="BQ40" s="783"/>
      <x:c r="BR40" s="783"/>
      <x:c r="BS40" s="783"/>
      <x:c r="BT40" s="783"/>
      <x:c r="BU40" s="783"/>
      <x:c r="BV40" s="780" t="s">
        <x:v>817</x:v>
      </x:c>
      <x:c r="BW40" s="783"/>
      <x:c r="BX40" s="783"/>
      <x:c r="BY40" s="782"/>
      <x:c r="BZ40" s="783"/>
      <x:c r="CA40" s="782"/>
      <x:c r="CB40" s="783"/>
      <x:c r="CC40" s="782"/>
      <x:c r="CD40" s="783"/>
      <x:c r="CE40" s="783">
        <x:v>1</x:v>
      </x:c>
      <x:c r="CF40" s="782">
        <x:v>90</x:v>
      </x:c>
      <x:c r="CG40" s="783"/>
      <x:c r="CH40" s="783"/>
      <x:c r="CI40" s="783"/>
      <x:c r="CJ40" s="783"/>
      <x:c r="CK40" s="783"/>
      <x:c r="CL40" s="783"/>
      <x:c r="CM40" s="783"/>
      <x:c r="CN40" s="783"/>
      <x:c r="CO40" s="783">
        <x:v>1</x:v>
      </x:c>
      <x:c r="CP40" s="782">
        <x:v>135</x:v>
      </x:c>
      <x:c r="CQ40" s="783"/>
      <x:c r="CR40" s="782"/>
      <x:c r="CS40" s="783">
        <x:v>29</x:v>
      </x:c>
      <x:c r="CT40" s="783">
        <x:v>1</x:v>
      </x:c>
      <x:c r="CU40" s="783"/>
      <x:c r="CV40" s="783">
        <x:v>2</x:v>
      </x:c>
      <x:c r="CW40" s="783"/>
      <x:c r="CX40" s="783"/>
      <x:c r="CY40" s="780" t="s">
        <x:v>817</x:v>
      </x:c>
      <x:c r="CZ40" s="783"/>
      <x:c r="DA40" s="782"/>
      <x:c r="DB40" s="783"/>
      <x:c r="DC40" s="782"/>
      <x:c r="DD40" s="783"/>
      <x:c r="DE40" s="782"/>
      <x:c r="DF40" s="783"/>
      <x:c r="DG40" s="784"/>
    </x:row>
    <x:row r="41" spans="1:111" s="7" customFormat="1" ht="30" customHeight="1">
      <x:c r="A41" s="780" t="s">
        <x:v>1429</x:v>
      </x:c>
      <x:c r="B41" s="781"/>
      <x:c r="C41" s="782"/>
      <x:c r="D41" s="783"/>
      <x:c r="E41" s="782"/>
      <x:c r="F41" s="783"/>
      <x:c r="G41" s="782"/>
      <x:c r="H41" s="783"/>
      <x:c r="I41" s="782"/>
      <x:c r="J41" s="783">
        <x:v>1</x:v>
      </x:c>
      <x:c r="K41" s="783"/>
      <x:c r="L41" s="782"/>
      <x:c r="M41" s="783"/>
      <x:c r="N41" s="783"/>
      <x:c r="O41" s="783">
        <x:v>1</x:v>
      </x:c>
      <x:c r="P41" s="783">
        <x:v>2</x:v>
      </x:c>
      <x:c r="Q41" s="783"/>
      <x:c r="R41" s="782"/>
      <x:c r="S41" s="783">
        <x:v>1</x:v>
      </x:c>
      <x:c r="T41" s="782">
        <x:v>15</x:v>
      </x:c>
      <x:c r="U41" s="783"/>
      <x:c r="V41" s="782"/>
      <x:c r="W41" s="783">
        <x:v>6</x:v>
      </x:c>
      <x:c r="X41" s="783">
        <x:v>39</x:v>
      </x:c>
      <x:c r="Y41" s="783"/>
      <x:c r="Z41" s="783"/>
      <x:c r="AA41" s="783"/>
      <x:c r="AB41" s="783"/>
      <x:c r="AC41" s="783"/>
      <x:c r="AD41" s="783"/>
      <x:c r="AE41" s="783"/>
      <x:c r="AF41" s="783"/>
      <x:c r="AG41" s="783"/>
      <x:c r="AH41" s="783"/>
      <x:c r="AI41" s="783"/>
      <x:c r="AJ41" s="783"/>
      <x:c r="AK41" s="783"/>
      <x:c r="AL41" s="780" t="s">
        <x:v>1429</x:v>
      </x:c>
      <x:c r="AM41" s="783"/>
      <x:c r="AN41" s="782"/>
      <x:c r="AO41" s="783"/>
      <x:c r="AP41" s="783"/>
      <x:c r="AQ41" s="783"/>
      <x:c r="AR41" s="782"/>
      <x:c r="AS41" s="783"/>
      <x:c r="AT41" s="782"/>
      <x:c r="AU41" s="783"/>
      <x:c r="AV41" s="783"/>
      <x:c r="AW41" s="783"/>
      <x:c r="AX41" s="783"/>
      <x:c r="AY41" s="783"/>
      <x:c r="AZ41" s="783"/>
      <x:c r="BA41" s="782"/>
      <x:c r="BB41" s="783"/>
      <x:c r="BC41" s="783"/>
      <x:c r="BD41" s="783"/>
      <x:c r="BE41" s="783"/>
      <x:c r="BF41" s="783"/>
      <x:c r="BG41" s="783"/>
      <x:c r="BH41" s="783"/>
      <x:c r="BI41" s="783"/>
      <x:c r="BJ41" s="782"/>
      <x:c r="BK41" s="783"/>
      <x:c r="BL41" s="782"/>
      <x:c r="BM41" s="783"/>
      <x:c r="BN41" s="782"/>
      <x:c r="BO41" s="783"/>
      <x:c r="BP41" s="782"/>
      <x:c r="BQ41" s="783"/>
      <x:c r="BR41" s="783"/>
      <x:c r="BS41" s="783"/>
      <x:c r="BT41" s="783"/>
      <x:c r="BU41" s="783"/>
      <x:c r="BV41" s="780" t="s">
        <x:v>1429</x:v>
      </x:c>
      <x:c r="BW41" s="783"/>
      <x:c r="BX41" s="783"/>
      <x:c r="BY41" s="782"/>
      <x:c r="BZ41" s="783"/>
      <x:c r="CA41" s="782"/>
      <x:c r="CB41" s="783"/>
      <x:c r="CC41" s="782"/>
      <x:c r="CD41" s="783"/>
      <x:c r="CE41" s="783"/>
      <x:c r="CF41" s="782"/>
      <x:c r="CG41" s="783"/>
      <x:c r="CH41" s="783"/>
      <x:c r="CI41" s="783"/>
      <x:c r="CJ41" s="783"/>
      <x:c r="CK41" s="783"/>
      <x:c r="CL41" s="783"/>
      <x:c r="CM41" s="783"/>
      <x:c r="CN41" s="783"/>
      <x:c r="CO41" s="783"/>
      <x:c r="CP41" s="782"/>
      <x:c r="CQ41" s="783">
        <x:v>1</x:v>
      </x:c>
      <x:c r="CR41" s="782">
        <x:v>20</x:v>
      </x:c>
      <x:c r="CS41" s="783">
        <x:v>15</x:v>
      </x:c>
      <x:c r="CT41" s="783">
        <x:v>1</x:v>
      </x:c>
      <x:c r="CU41" s="783">
        <x:v>2</x:v>
      </x:c>
      <x:c r="CV41" s="783">
        <x:v>2</x:v>
      </x:c>
      <x:c r="CW41" s="783"/>
      <x:c r="CX41" s="783"/>
      <x:c r="CY41" s="780" t="s">
        <x:v>1429</x:v>
      </x:c>
      <x:c r="CZ41" s="783"/>
      <x:c r="DA41" s="782"/>
      <x:c r="DB41" s="783"/>
      <x:c r="DC41" s="782"/>
      <x:c r="DD41" s="783"/>
      <x:c r="DE41" s="782"/>
      <x:c r="DF41" s="783"/>
      <x:c r="DG41" s="784"/>
    </x:row>
    <x:row r="42" spans="1:111" s="7" customFormat="1" ht="30" customHeight="1">
      <x:c r="A42" s="780" t="s">
        <x:v>2713</x:v>
      </x:c>
      <x:c r="B42" s="781">
        <x:v>2</x:v>
      </x:c>
      <x:c r="C42" s="782">
        <x:v>8896</x:v>
      </x:c>
      <x:c r="D42" s="783">
        <x:v>5</x:v>
      </x:c>
      <x:c r="E42" s="782">
        <x:v>20398</x:v>
      </x:c>
      <x:c r="F42" s="783">
        <x:v>2</x:v>
      </x:c>
      <x:c r="G42" s="782">
        <x:v>7.7699999999999996</x:v>
      </x:c>
      <x:c r="H42" s="783"/>
      <x:c r="I42" s="782"/>
      <x:c r="J42" s="783"/>
      <x:c r="K42" s="783"/>
      <x:c r="L42" s="782"/>
      <x:c r="M42" s="783"/>
      <x:c r="N42" s="783"/>
      <x:c r="O42" s="783"/>
      <x:c r="P42" s="783"/>
      <x:c r="Q42" s="783"/>
      <x:c r="R42" s="782"/>
      <x:c r="S42" s="783"/>
      <x:c r="T42" s="782"/>
      <x:c r="U42" s="783"/>
      <x:c r="V42" s="782"/>
      <x:c r="W42" s="783"/>
      <x:c r="X42" s="783">
        <x:v>34</x:v>
      </x:c>
      <x:c r="Y42" s="783"/>
      <x:c r="Z42" s="783"/>
      <x:c r="AA42" s="783"/>
      <x:c r="AB42" s="783"/>
      <x:c r="AC42" s="783"/>
      <x:c r="AD42" s="783"/>
      <x:c r="AE42" s="783"/>
      <x:c r="AF42" s="783"/>
      <x:c r="AG42" s="783"/>
      <x:c r="AH42" s="783"/>
      <x:c r="AI42" s="783"/>
      <x:c r="AJ42" s="783"/>
      <x:c r="AK42" s="783"/>
      <x:c r="AL42" s="780" t="s">
        <x:v>2713</x:v>
      </x:c>
      <x:c r="AM42" s="783"/>
      <x:c r="AN42" s="782"/>
      <x:c r="AO42" s="783"/>
      <x:c r="AP42" s="783"/>
      <x:c r="AQ42" s="783"/>
      <x:c r="AR42" s="782"/>
      <x:c r="AS42" s="783"/>
      <x:c r="AT42" s="782"/>
      <x:c r="AU42" s="783"/>
      <x:c r="AV42" s="783"/>
      <x:c r="AW42" s="783"/>
      <x:c r="AX42" s="783"/>
      <x:c r="AY42" s="783"/>
      <x:c r="AZ42" s="783">
        <x:v>1</x:v>
      </x:c>
      <x:c r="BA42" s="782">
        <x:v>6</x:v>
      </x:c>
      <x:c r="BB42" s="783"/>
      <x:c r="BC42" s="783"/>
      <x:c r="BD42" s="783"/>
      <x:c r="BE42" s="783">
        <x:v>7</x:v>
      </x:c>
      <x:c r="BF42" s="783">
        <x:v>122</x:v>
      </x:c>
      <x:c r="BG42" s="783"/>
      <x:c r="BH42" s="783"/>
      <x:c r="BI42" s="783"/>
      <x:c r="BJ42" s="782"/>
      <x:c r="BK42" s="783"/>
      <x:c r="BL42" s="782"/>
      <x:c r="BM42" s="783">
        <x:v>1</x:v>
      </x:c>
      <x:c r="BN42" s="782">
        <x:v>26205.080000000002</x:v>
      </x:c>
      <x:c r="BO42" s="783">
        <x:v>1</x:v>
      </x:c>
      <x:c r="BP42" s="782">
        <x:v>1500</x:v>
      </x:c>
      <x:c r="BQ42" s="783"/>
      <x:c r="BR42" s="783"/>
      <x:c r="BS42" s="783"/>
      <x:c r="BT42" s="783"/>
      <x:c r="BU42" s="783"/>
      <x:c r="BV42" s="780" t="s">
        <x:v>2713</x:v>
      </x:c>
      <x:c r="BW42" s="783">
        <x:v>1</x:v>
      </x:c>
      <x:c r="BX42" s="783">
        <x:v>110</x:v>
      </x:c>
      <x:c r="BY42" s="782">
        <x:v>5782</x:v>
      </x:c>
      <x:c r="BZ42" s="783"/>
      <x:c r="CA42" s="782"/>
      <x:c r="CB42" s="783"/>
      <x:c r="CC42" s="782"/>
      <x:c r="CD42" s="783"/>
      <x:c r="CE42" s="783">
        <x:v>3</x:v>
      </x:c>
      <x:c r="CF42" s="782">
        <x:v>72</x:v>
      </x:c>
      <x:c r="CG42" s="783"/>
      <x:c r="CH42" s="783"/>
      <x:c r="CI42" s="783"/>
      <x:c r="CJ42" s="783">
        <x:v>2</x:v>
      </x:c>
      <x:c r="CK42" s="783"/>
      <x:c r="CL42" s="783"/>
      <x:c r="CM42" s="783"/>
      <x:c r="CN42" s="783"/>
      <x:c r="CO42" s="783">
        <x:v>1</x:v>
      </x:c>
      <x:c r="CP42" s="782">
        <x:v>135</x:v>
      </x:c>
      <x:c r="CQ42" s="783"/>
      <x:c r="CR42" s="782"/>
      <x:c r="CS42" s="783">
        <x:v>207</x:v>
      </x:c>
      <x:c r="CT42" s="783">
        <x:v>5</x:v>
      </x:c>
      <x:c r="CU42" s="783">
        <x:v>7</x:v>
      </x:c>
      <x:c r="CV42" s="783">
        <x:v>33</x:v>
      </x:c>
      <x:c r="CW42" s="783"/>
      <x:c r="CX42" s="783"/>
      <x:c r="CY42" s="780" t="s">
        <x:v>2713</x:v>
      </x:c>
      <x:c r="CZ42" s="783">
        <x:v>3</x:v>
      </x:c>
      <x:c r="DA42" s="782">
        <x:v>207</x:v>
      </x:c>
      <x:c r="DB42" s="783"/>
      <x:c r="DC42" s="782"/>
      <x:c r="DD42" s="783"/>
      <x:c r="DE42" s="782"/>
      <x:c r="DF42" s="783"/>
      <x:c r="DG42" s="784"/>
    </x:row>
    <x:row r="43" spans="1:111" s="7" customFormat="1" ht="30" customHeight="1">
      <x:c r="A43" s="780" t="s">
        <x:v>1634</x:v>
      </x:c>
      <x:c r="B43" s="781">
        <x:v>1</x:v>
      </x:c>
      <x:c r="C43" s="782">
        <x:v>380</x:v>
      </x:c>
      <x:c r="D43" s="783">
        <x:v>1</x:v>
      </x:c>
      <x:c r="E43" s="782">
        <x:v>9531.2600000000002</x:v>
      </x:c>
      <x:c r="F43" s="783"/>
      <x:c r="G43" s="782"/>
      <x:c r="H43" s="783"/>
      <x:c r="I43" s="782"/>
      <x:c r="J43" s="783"/>
      <x:c r="K43" s="783"/>
      <x:c r="L43" s="782"/>
      <x:c r="M43" s="783"/>
      <x:c r="N43" s="783"/>
      <x:c r="O43" s="783"/>
      <x:c r="P43" s="783"/>
      <x:c r="Q43" s="783"/>
      <x:c r="R43" s="782"/>
      <x:c r="S43" s="783"/>
      <x:c r="T43" s="782"/>
      <x:c r="U43" s="783"/>
      <x:c r="V43" s="782"/>
      <x:c r="W43" s="783"/>
      <x:c r="X43" s="783"/>
      <x:c r="Y43" s="783"/>
      <x:c r="Z43" s="783"/>
      <x:c r="AA43" s="783"/>
      <x:c r="AB43" s="783"/>
      <x:c r="AC43" s="783"/>
      <x:c r="AD43" s="783"/>
      <x:c r="AE43" s="783"/>
      <x:c r="AF43" s="783"/>
      <x:c r="AG43" s="783"/>
      <x:c r="AH43" s="783"/>
      <x:c r="AI43" s="783"/>
      <x:c r="AJ43" s="783"/>
      <x:c r="AK43" s="783"/>
      <x:c r="AL43" s="780" t="s">
        <x:v>1634</x:v>
      </x:c>
      <x:c r="AM43" s="783"/>
      <x:c r="AN43" s="782"/>
      <x:c r="AO43" s="783"/>
      <x:c r="AP43" s="783"/>
      <x:c r="AQ43" s="783"/>
      <x:c r="AR43" s="782"/>
      <x:c r="AS43" s="783"/>
      <x:c r="AT43" s="782"/>
      <x:c r="AU43" s="783"/>
      <x:c r="AV43" s="783"/>
      <x:c r="AW43" s="783"/>
      <x:c r="AX43" s="783"/>
      <x:c r="AY43" s="783"/>
      <x:c r="AZ43" s="783">
        <x:v>1</x:v>
      </x:c>
      <x:c r="BA43" s="782">
        <x:v>3</x:v>
      </x:c>
      <x:c r="BB43" s="783"/>
      <x:c r="BC43" s="783"/>
      <x:c r="BD43" s="783"/>
      <x:c r="BE43" s="783">
        <x:v>3</x:v>
      </x:c>
      <x:c r="BF43" s="783">
        <x:v>44</x:v>
      </x:c>
      <x:c r="BG43" s="783"/>
      <x:c r="BH43" s="783"/>
      <x:c r="BI43" s="783"/>
      <x:c r="BJ43" s="782"/>
      <x:c r="BK43" s="783"/>
      <x:c r="BL43" s="782"/>
      <x:c r="BM43" s="783"/>
      <x:c r="BN43" s="782"/>
      <x:c r="BO43" s="783"/>
      <x:c r="BP43" s="782"/>
      <x:c r="BQ43" s="783"/>
      <x:c r="BR43" s="783"/>
      <x:c r="BS43" s="783"/>
      <x:c r="BT43" s="783"/>
      <x:c r="BU43" s="783"/>
      <x:c r="BV43" s="780" t="s">
        <x:v>1634</x:v>
      </x:c>
      <x:c r="BW43" s="783"/>
      <x:c r="BX43" s="783"/>
      <x:c r="BY43" s="782"/>
      <x:c r="BZ43" s="783"/>
      <x:c r="CA43" s="782"/>
      <x:c r="CB43" s="783"/>
      <x:c r="CC43" s="782"/>
      <x:c r="CD43" s="783"/>
      <x:c r="CE43" s="783">
        <x:v>1</x:v>
      </x:c>
      <x:c r="CF43" s="782">
        <x:v>24</x:v>
      </x:c>
      <x:c r="CG43" s="783"/>
      <x:c r="CH43" s="783"/>
      <x:c r="CI43" s="783"/>
      <x:c r="CJ43" s="783">
        <x:v>1</x:v>
      </x:c>
      <x:c r="CK43" s="783"/>
      <x:c r="CL43" s="783"/>
      <x:c r="CM43" s="783"/>
      <x:c r="CN43" s="783"/>
      <x:c r="CO43" s="783"/>
      <x:c r="CP43" s="782"/>
      <x:c r="CQ43" s="783"/>
      <x:c r="CR43" s="782"/>
      <x:c r="CS43" s="783"/>
      <x:c r="CT43" s="783"/>
      <x:c r="CU43" s="783"/>
      <x:c r="CV43" s="783"/>
      <x:c r="CW43" s="783"/>
      <x:c r="CX43" s="783"/>
      <x:c r="CY43" s="780" t="s">
        <x:v>1634</x:v>
      </x:c>
      <x:c r="CZ43" s="783">
        <x:v>1</x:v>
      </x:c>
      <x:c r="DA43" s="782">
        <x:v>483.5</x:v>
      </x:c>
      <x:c r="DB43" s="783"/>
      <x:c r="DC43" s="782"/>
      <x:c r="DD43" s="783"/>
      <x:c r="DE43" s="782"/>
      <x:c r="DF43" s="783"/>
      <x:c r="DG43" s="788"/>
    </x:row>
    <x:row r="44" spans="1:111" s="7" customFormat="1" ht="30" customHeight="1">
      <x:c r="A44" s="315" t="s">
        <x:v>677</x:v>
      </x:c>
      <x:c r="B44" s="329">
        <x:f t="shared" ref="B44:AK44" si="28">SUM(B45:B50)</x:f>
        <x:v>0</x:v>
      </x:c>
      <x:c r="C44" s="330">
        <x:f t="shared" si="28"/>
        <x:v>0</x:v>
      </x:c>
      <x:c r="D44" s="331">
        <x:f t="shared" si="28"/>
        <x:v>1</x:v>
      </x:c>
      <x:c r="E44" s="330">
        <x:f t="shared" si="28"/>
        <x:v>306</x:v>
      </x:c>
      <x:c r="F44" s="331">
        <x:f t="shared" si="28"/>
        <x:v>24</x:v>
      </x:c>
      <x:c r="G44" s="330">
        <x:f t="shared" si="28"/>
        <x:v>14.44</x:v>
      </x:c>
      <x:c r="H44" s="331">
        <x:f t="shared" si="28"/>
        <x:v>0</x:v>
      </x:c>
      <x:c r="I44" s="330">
        <x:f t="shared" si="28"/>
        <x:v>0</x:v>
      </x:c>
      <x:c r="J44" s="331">
        <x:f t="shared" si="28"/>
        <x:v>0</x:v>
      </x:c>
      <x:c r="K44" s="331">
        <x:f t="shared" si="28"/>
        <x:v>0</x:v>
      </x:c>
      <x:c r="L44" s="330">
        <x:f t="shared" si="28"/>
        <x:v>0</x:v>
      </x:c>
      <x:c r="M44" s="331">
        <x:f t="shared" si="28"/>
        <x:v>0</x:v>
      </x:c>
      <x:c r="N44" s="331">
        <x:f t="shared" si="28"/>
        <x:v>0</x:v>
      </x:c>
      <x:c r="O44" s="331">
        <x:f t="shared" si="28"/>
        <x:v>0</x:v>
      </x:c>
      <x:c r="P44" s="331">
        <x:f t="shared" si="28"/>
        <x:v>0</x:v>
      </x:c>
      <x:c r="Q44" s="331">
        <x:f t="shared" si="28"/>
        <x:v>0</x:v>
      </x:c>
      <x:c r="R44" s="330">
        <x:f t="shared" si="28"/>
        <x:v>0</x:v>
      </x:c>
      <x:c r="S44" s="331">
        <x:f t="shared" si="28"/>
        <x:v>6</x:v>
      </x:c>
      <x:c r="T44" s="330">
        <x:f t="shared" si="28"/>
        <x:v>40</x:v>
      </x:c>
      <x:c r="U44" s="331">
        <x:f t="shared" si="28"/>
        <x:v>0</x:v>
      </x:c>
      <x:c r="V44" s="330">
        <x:f t="shared" si="28"/>
        <x:v>0</x:v>
      </x:c>
      <x:c r="W44" s="331">
        <x:f t="shared" si="28"/>
        <x:v>0</x:v>
      </x:c>
      <x:c r="X44" s="331">
        <x:f t="shared" si="28"/>
        <x:v>200</x:v>
      </x:c>
      <x:c r="Y44" s="331">
        <x:f t="shared" si="28"/>
        <x:v>0</x:v>
      </x:c>
      <x:c r="Z44" s="331">
        <x:f t="shared" si="28"/>
        <x:v>0</x:v>
      </x:c>
      <x:c r="AA44" s="331">
        <x:f t="shared" si="28"/>
        <x:v>0</x:v>
      </x:c>
      <x:c r="AB44" s="331">
        <x:f t="shared" si="28"/>
        <x:v>0</x:v>
      </x:c>
      <x:c r="AC44" s="331">
        <x:f t="shared" si="28"/>
        <x:v>1</x:v>
      </x:c>
      <x:c r="AD44" s="331">
        <x:f t="shared" si="28"/>
        <x:v>0</x:v>
      </x:c>
      <x:c r="AE44" s="331">
        <x:f t="shared" si="28"/>
        <x:v>0</x:v>
      </x:c>
      <x:c r="AF44" s="331">
        <x:f t="shared" si="28"/>
        <x:v>0</x:v>
      </x:c>
      <x:c r="AG44" s="331">
        <x:f t="shared" si="28"/>
        <x:v>4</x:v>
      </x:c>
      <x:c r="AH44" s="331">
        <x:f t="shared" si="28"/>
        <x:v>0</x:v>
      </x:c>
      <x:c r="AI44" s="331">
        <x:f t="shared" si="28"/>
        <x:v>0</x:v>
      </x:c>
      <x:c r="AJ44" s="331">
        <x:f t="shared" si="28"/>
        <x:v>0</x:v>
      </x:c>
      <x:c r="AK44" s="331">
        <x:f t="shared" si="28"/>
        <x:v>5</x:v>
      </x:c>
      <x:c r="AL44" s="315" t="s">
        <x:v>677</x:v>
      </x:c>
      <x:c r="AM44" s="331">
        <x:f t="shared" ref="AM44:BU44" si="29">SUM(AM45:AM50)</x:f>
        <x:v>0</x:v>
      </x:c>
      <x:c r="AN44" s="330">
        <x:f t="shared" si="29"/>
        <x:v>0</x:v>
      </x:c>
      <x:c r="AO44" s="331">
        <x:f t="shared" si="29"/>
        <x:v>0</x:v>
      </x:c>
      <x:c r="AP44" s="331">
        <x:f t="shared" si="29"/>
        <x:v>0</x:v>
      </x:c>
      <x:c r="AQ44" s="331">
        <x:f t="shared" si="29"/>
        <x:v>0</x:v>
      </x:c>
      <x:c r="AR44" s="330">
        <x:f t="shared" si="29"/>
        <x:v>0</x:v>
      </x:c>
      <x:c r="AS44" s="331">
        <x:f t="shared" si="29"/>
        <x:v>0</x:v>
      </x:c>
      <x:c r="AT44" s="330">
        <x:f t="shared" si="29"/>
        <x:v>0</x:v>
      </x:c>
      <x:c r="AU44" s="331">
        <x:f t="shared" si="29"/>
        <x:v>0</x:v>
      </x:c>
      <x:c r="AV44" s="331">
        <x:f t="shared" si="29"/>
        <x:v>0</x:v>
      </x:c>
      <x:c r="AW44" s="331">
        <x:f t="shared" si="29"/>
        <x:v>0</x:v>
      </x:c>
      <x:c r="AX44" s="331">
        <x:f t="shared" si="29"/>
        <x:v>0</x:v>
      </x:c>
      <x:c r="AY44" s="331">
        <x:f t="shared" si="29"/>
        <x:v>0</x:v>
      </x:c>
      <x:c r="AZ44" s="331">
        <x:f t="shared" si="29"/>
        <x:v>2</x:v>
      </x:c>
      <x:c r="BA44" s="330">
        <x:f t="shared" si="29"/>
        <x:v>8</x:v>
      </x:c>
      <x:c r="BB44" s="331">
        <x:f t="shared" si="29"/>
        <x:v>0</x:v>
      </x:c>
      <x:c r="BC44" s="331">
        <x:f t="shared" si="29"/>
        <x:v>0</x:v>
      </x:c>
      <x:c r="BD44" s="331">
        <x:f t="shared" si="29"/>
        <x:v>1</x:v>
      </x:c>
      <x:c r="BE44" s="331">
        <x:f t="shared" si="29"/>
        <x:v>37</x:v>
      </x:c>
      <x:c r="BF44" s="331">
        <x:f t="shared" si="29"/>
        <x:v>228</x:v>
      </x:c>
      <x:c r="BG44" s="331">
        <x:f t="shared" si="29"/>
        <x:v>0</x:v>
      </x:c>
      <x:c r="BH44" s="331">
        <x:f t="shared" si="29"/>
        <x:v>0</x:v>
      </x:c>
      <x:c r="BI44" s="331">
        <x:f t="shared" si="29"/>
        <x:v>0</x:v>
      </x:c>
      <x:c r="BJ44" s="330">
        <x:f t="shared" si="29"/>
        <x:v>0</x:v>
      </x:c>
      <x:c r="BK44" s="331">
        <x:f t="shared" si="29"/>
        <x:v>0</x:v>
      </x:c>
      <x:c r="BL44" s="330">
        <x:f t="shared" si="29"/>
        <x:v>0</x:v>
      </x:c>
      <x:c r="BM44" s="331">
        <x:f t="shared" si="29"/>
        <x:v>0</x:v>
      </x:c>
      <x:c r="BN44" s="330">
        <x:f t="shared" si="29"/>
        <x:v>0</x:v>
      </x:c>
      <x:c r="BO44" s="331">
        <x:f t="shared" si="29"/>
        <x:v>0</x:v>
      </x:c>
      <x:c r="BP44" s="330">
        <x:f t="shared" si="29"/>
        <x:v>0</x:v>
      </x:c>
      <x:c r="BQ44" s="331">
        <x:f t="shared" si="29"/>
        <x:v>0</x:v>
      </x:c>
      <x:c r="BR44" s="331">
        <x:f t="shared" si="29"/>
        <x:v>0</x:v>
      </x:c>
      <x:c r="BS44" s="331">
        <x:f t="shared" si="29"/>
        <x:v>0</x:v>
      </x:c>
      <x:c r="BT44" s="331">
        <x:f t="shared" si="29"/>
        <x:v>0</x:v>
      </x:c>
      <x:c r="BU44" s="331">
        <x:f t="shared" si="29"/>
        <x:v>0</x:v>
      </x:c>
      <x:c r="BV44" s="315" t="s">
        <x:v>677</x:v>
      </x:c>
      <x:c r="BW44" s="331">
        <x:f t="shared" ref="BW44:CX44" si="30">SUM(BW45:BW50)</x:f>
        <x:v>0</x:v>
      </x:c>
      <x:c r="BX44" s="331">
        <x:f t="shared" si="30"/>
        <x:v>0</x:v>
      </x:c>
      <x:c r="BY44" s="330">
        <x:f t="shared" si="30"/>
        <x:v>0</x:v>
      </x:c>
      <x:c r="BZ44" s="331">
        <x:f t="shared" si="30"/>
        <x:v>0</x:v>
      </x:c>
      <x:c r="CA44" s="330">
        <x:f t="shared" si="30"/>
        <x:v>0</x:v>
      </x:c>
      <x:c r="CB44" s="331">
        <x:f t="shared" si="30"/>
        <x:v>0</x:v>
      </x:c>
      <x:c r="CC44" s="330">
        <x:f t="shared" si="30"/>
        <x:v>0</x:v>
      </x:c>
      <x:c r="CD44" s="331">
        <x:f t="shared" si="30"/>
        <x:v>0</x:v>
      </x:c>
      <x:c r="CE44" s="331">
        <x:f t="shared" si="30"/>
        <x:v>0</x:v>
      </x:c>
      <x:c r="CF44" s="330">
        <x:f t="shared" si="30"/>
        <x:v>0</x:v>
      </x:c>
      <x:c r="CG44" s="331">
        <x:f t="shared" si="30"/>
        <x:v>0</x:v>
      </x:c>
      <x:c r="CH44" s="331">
        <x:f t="shared" si="30"/>
        <x:v>0</x:v>
      </x:c>
      <x:c r="CI44" s="331">
        <x:f t="shared" si="30"/>
        <x:v>0</x:v>
      </x:c>
      <x:c r="CJ44" s="331">
        <x:f t="shared" si="30"/>
        <x:v>0</x:v>
      </x:c>
      <x:c r="CK44" s="331">
        <x:f t="shared" si="30"/>
        <x:v>0</x:v>
      </x:c>
      <x:c r="CL44" s="331">
        <x:f t="shared" si="30"/>
        <x:v>0</x:v>
      </x:c>
      <x:c r="CM44" s="331">
        <x:f t="shared" si="30"/>
        <x:v>0</x:v>
      </x:c>
      <x:c r="CN44" s="331">
        <x:f t="shared" si="30"/>
        <x:v>0</x:v>
      </x:c>
      <x:c r="CO44" s="331">
        <x:f t="shared" si="30"/>
        <x:v>0</x:v>
      </x:c>
      <x:c r="CP44" s="330">
        <x:f t="shared" si="30"/>
        <x:v>0</x:v>
      </x:c>
      <x:c r="CQ44" s="331">
        <x:f t="shared" si="30"/>
        <x:v>0</x:v>
      </x:c>
      <x:c r="CR44" s="330">
        <x:f t="shared" si="30"/>
        <x:v>0</x:v>
      </x:c>
      <x:c r="CS44" s="331">
        <x:f t="shared" si="30"/>
        <x:v>16</x:v>
      </x:c>
      <x:c r="CT44" s="331">
        <x:f t="shared" si="30"/>
        <x:v>0</x:v>
      </x:c>
      <x:c r="CU44" s="331">
        <x:f t="shared" si="30"/>
        <x:v>0</x:v>
      </x:c>
      <x:c r="CV44" s="331">
        <x:f t="shared" si="30"/>
        <x:v>0</x:v>
      </x:c>
      <x:c r="CW44" s="331">
        <x:f t="shared" si="30"/>
        <x:v>0</x:v>
      </x:c>
      <x:c r="CX44" s="331">
        <x:f t="shared" si="30"/>
        <x:v>0</x:v>
      </x:c>
      <x:c r="CY44" s="315" t="s">
        <x:v>677</x:v>
      </x:c>
      <x:c r="CZ44" s="331">
        <x:f t="shared" ref="CZ44:DG44" si="31">SUM(CZ45:CZ50)</x:f>
        <x:v>0</x:v>
      </x:c>
      <x:c r="DA44" s="330">
        <x:f t="shared" si="31"/>
        <x:v>0</x:v>
      </x:c>
      <x:c r="DB44" s="331">
        <x:f t="shared" si="31"/>
        <x:v>0</x:v>
      </x:c>
      <x:c r="DC44" s="330">
        <x:f t="shared" si="31"/>
        <x:v>0</x:v>
      </x:c>
      <x:c r="DD44" s="331">
        <x:f t="shared" si="31"/>
        <x:v>0</x:v>
      </x:c>
      <x:c r="DE44" s="330">
        <x:f t="shared" si="31"/>
        <x:v>0</x:v>
      </x:c>
      <x:c r="DF44" s="331">
        <x:f t="shared" si="31"/>
        <x:v>0</x:v>
      </x:c>
      <x:c r="DG44" s="332">
        <x:f t="shared" si="31"/>
        <x:v>0</x:v>
      </x:c>
    </x:row>
    <x:row r="45" spans="1:111" s="7" customFormat="1" ht="30" customHeight="1">
      <x:c r="A45" s="780" t="s">
        <x:v>2769</x:v>
      </x:c>
      <x:c r="B45" s="781"/>
      <x:c r="C45" s="782"/>
      <x:c r="D45" s="783"/>
      <x:c r="E45" s="782"/>
      <x:c r="F45" s="783"/>
      <x:c r="G45" s="782"/>
      <x:c r="H45" s="783"/>
      <x:c r="I45" s="782"/>
      <x:c r="J45" s="783"/>
      <x:c r="K45" s="783"/>
      <x:c r="L45" s="782"/>
      <x:c r="M45" s="783"/>
      <x:c r="N45" s="783"/>
      <x:c r="O45" s="783"/>
      <x:c r="P45" s="783"/>
      <x:c r="Q45" s="783"/>
      <x:c r="R45" s="782"/>
      <x:c r="S45" s="783"/>
      <x:c r="T45" s="782"/>
      <x:c r="U45" s="783"/>
      <x:c r="V45" s="782"/>
      <x:c r="W45" s="783"/>
      <x:c r="X45" s="783"/>
      <x:c r="Y45" s="783"/>
      <x:c r="Z45" s="783"/>
      <x:c r="AA45" s="783"/>
      <x:c r="AB45" s="783"/>
      <x:c r="AC45" s="783"/>
      <x:c r="AD45" s="783"/>
      <x:c r="AE45" s="783"/>
      <x:c r="AF45" s="783"/>
      <x:c r="AG45" s="783"/>
      <x:c r="AH45" s="783"/>
      <x:c r="AI45" s="783"/>
      <x:c r="AJ45" s="783"/>
      <x:c r="AK45" s="783"/>
      <x:c r="AL45" s="780" t="s">
        <x:v>2769</x:v>
      </x:c>
      <x:c r="AM45" s="783"/>
      <x:c r="AN45" s="782"/>
      <x:c r="AO45" s="783"/>
      <x:c r="AP45" s="783"/>
      <x:c r="AQ45" s="783"/>
      <x:c r="AR45" s="782"/>
      <x:c r="AS45" s="783"/>
      <x:c r="AT45" s="782"/>
      <x:c r="AU45" s="783"/>
      <x:c r="AV45" s="783"/>
      <x:c r="AW45" s="783"/>
      <x:c r="AX45" s="783"/>
      <x:c r="AY45" s="783"/>
      <x:c r="AZ45" s="783">
        <x:v>1</x:v>
      </x:c>
      <x:c r="BA45" s="782">
        <x:v>5</x:v>
      </x:c>
      <x:c r="BB45" s="783"/>
      <x:c r="BC45" s="783"/>
      <x:c r="BD45" s="783"/>
      <x:c r="BE45" s="783">
        <x:v>6</x:v>
      </x:c>
      <x:c r="BF45" s="783">
        <x:v>28</x:v>
      </x:c>
      <x:c r="BG45" s="783"/>
      <x:c r="BH45" s="783"/>
      <x:c r="BI45" s="783"/>
      <x:c r="BJ45" s="782"/>
      <x:c r="BK45" s="783"/>
      <x:c r="BL45" s="782"/>
      <x:c r="BM45" s="783"/>
      <x:c r="BN45" s="782"/>
      <x:c r="BO45" s="783"/>
      <x:c r="BP45" s="782"/>
      <x:c r="BQ45" s="783"/>
      <x:c r="BR45" s="783"/>
      <x:c r="BS45" s="783"/>
      <x:c r="BT45" s="783"/>
      <x:c r="BU45" s="783"/>
      <x:c r="BV45" s="780" t="s">
        <x:v>2769</x:v>
      </x:c>
      <x:c r="BW45" s="783"/>
      <x:c r="BX45" s="783"/>
      <x:c r="BY45" s="782"/>
      <x:c r="BZ45" s="783"/>
      <x:c r="CA45" s="782"/>
      <x:c r="CB45" s="783"/>
      <x:c r="CC45" s="782"/>
      <x:c r="CD45" s="783"/>
      <x:c r="CE45" s="783">
        <x:v>0</x:v>
      </x:c>
      <x:c r="CF45" s="782">
        <x:v>0</x:v>
      </x:c>
      <x:c r="CG45" s="783"/>
      <x:c r="CH45" s="783"/>
      <x:c r="CI45" s="783"/>
      <x:c r="CJ45" s="783"/>
      <x:c r="CK45" s="783">
        <x:v>0</x:v>
      </x:c>
      <x:c r="CL45" s="783"/>
      <x:c r="CM45" s="783"/>
      <x:c r="CN45" s="783"/>
      <x:c r="CO45" s="783"/>
      <x:c r="CP45" s="782"/>
      <x:c r="CQ45" s="783"/>
      <x:c r="CR45" s="782"/>
      <x:c r="CS45" s="783"/>
      <x:c r="CT45" s="783"/>
      <x:c r="CU45" s="783"/>
      <x:c r="CV45" s="783"/>
      <x:c r="CW45" s="783"/>
      <x:c r="CX45" s="783"/>
      <x:c r="CY45" s="780" t="s">
        <x:v>2769</x:v>
      </x:c>
      <x:c r="CZ45" s="783"/>
      <x:c r="DA45" s="782"/>
      <x:c r="DB45" s="783">
        <x:v>0</x:v>
      </x:c>
      <x:c r="DC45" s="782">
        <x:v>0</x:v>
      </x:c>
      <x:c r="DD45" s="783">
        <x:v>0</x:v>
      </x:c>
      <x:c r="DE45" s="782">
        <x:v>0</x:v>
      </x:c>
      <x:c r="DF45" s="783"/>
      <x:c r="DG45" s="784"/>
    </x:row>
    <x:row r="46" spans="1:111" s="7" customFormat="1" ht="30" customHeight="1">
      <x:c r="A46" s="780" t="s">
        <x:v>2887</x:v>
      </x:c>
      <x:c r="B46" s="781"/>
      <x:c r="C46" s="782"/>
      <x:c r="D46" s="783">
        <x:v>1</x:v>
      </x:c>
      <x:c r="E46" s="782">
        <x:v>306</x:v>
      </x:c>
      <x:c r="F46" s="783">
        <x:v>18</x:v>
      </x:c>
      <x:c r="G46" s="782">
        <x:v>2.7400000000000002</x:v>
      </x:c>
      <x:c r="H46" s="783"/>
      <x:c r="I46" s="782"/>
      <x:c r="J46" s="783"/>
      <x:c r="K46" s="783"/>
      <x:c r="L46" s="782"/>
      <x:c r="M46" s="783"/>
      <x:c r="N46" s="783"/>
      <x:c r="O46" s="783"/>
      <x:c r="P46" s="783"/>
      <x:c r="Q46" s="783"/>
      <x:c r="R46" s="782"/>
      <x:c r="S46" s="783"/>
      <x:c r="T46" s="782"/>
      <x:c r="U46" s="783"/>
      <x:c r="V46" s="782"/>
      <x:c r="W46" s="783"/>
      <x:c r="X46" s="783"/>
      <x:c r="Y46" s="783"/>
      <x:c r="Z46" s="783"/>
      <x:c r="AA46" s="783"/>
      <x:c r="AB46" s="783"/>
      <x:c r="AC46" s="783">
        <x:v>1</x:v>
      </x:c>
      <x:c r="AD46" s="783"/>
      <x:c r="AE46" s="783"/>
      <x:c r="AF46" s="783"/>
      <x:c r="AG46" s="783"/>
      <x:c r="AH46" s="783"/>
      <x:c r="AI46" s="783"/>
      <x:c r="AJ46" s="783"/>
      <x:c r="AK46" s="783">
        <x:v>1</x:v>
      </x:c>
      <x:c r="AL46" s="780" t="s">
        <x:v>2887</x:v>
      </x:c>
      <x:c r="AM46" s="783"/>
      <x:c r="AN46" s="782"/>
      <x:c r="AO46" s="783"/>
      <x:c r="AP46" s="783"/>
      <x:c r="AQ46" s="783"/>
      <x:c r="AR46" s="782"/>
      <x:c r="AS46" s="783"/>
      <x:c r="AT46" s="782"/>
      <x:c r="AU46" s="783"/>
      <x:c r="AV46" s="783"/>
      <x:c r="AW46" s="783"/>
      <x:c r="AX46" s="783"/>
      <x:c r="AY46" s="783"/>
      <x:c r="AZ46" s="783">
        <x:v>1</x:v>
      </x:c>
      <x:c r="BA46" s="782">
        <x:v>3</x:v>
      </x:c>
      <x:c r="BB46" s="783"/>
      <x:c r="BC46" s="783"/>
      <x:c r="BD46" s="783"/>
      <x:c r="BE46" s="783">
        <x:v>3</x:v>
      </x:c>
      <x:c r="BF46" s="783">
        <x:v>49</x:v>
      </x:c>
      <x:c r="BG46" s="783"/>
      <x:c r="BH46" s="783"/>
      <x:c r="BI46" s="783"/>
      <x:c r="BJ46" s="782"/>
      <x:c r="BK46" s="783"/>
      <x:c r="BL46" s="782"/>
      <x:c r="BM46" s="783"/>
      <x:c r="BN46" s="782"/>
      <x:c r="BO46" s="783"/>
      <x:c r="BP46" s="782"/>
      <x:c r="BQ46" s="783"/>
      <x:c r="BR46" s="783"/>
      <x:c r="BS46" s="783"/>
      <x:c r="BT46" s="783"/>
      <x:c r="BU46" s="783"/>
      <x:c r="BV46" s="780" t="s">
        <x:v>2887</x:v>
      </x:c>
      <x:c r="BW46" s="783"/>
      <x:c r="BX46" s="783"/>
      <x:c r="BY46" s="782"/>
      <x:c r="BZ46" s="783"/>
      <x:c r="CA46" s="782"/>
      <x:c r="CB46" s="783"/>
      <x:c r="CC46" s="782"/>
      <x:c r="CD46" s="783"/>
      <x:c r="CE46" s="783">
        <x:v>0</x:v>
      </x:c>
      <x:c r="CF46" s="782">
        <x:v>0</x:v>
      </x:c>
      <x:c r="CG46" s="783"/>
      <x:c r="CH46" s="783"/>
      <x:c r="CI46" s="783"/>
      <x:c r="CJ46" s="783"/>
      <x:c r="CK46" s="783">
        <x:v>0</x:v>
      </x:c>
      <x:c r="CL46" s="783"/>
      <x:c r="CM46" s="783"/>
      <x:c r="CN46" s="783"/>
      <x:c r="CO46" s="783"/>
      <x:c r="CP46" s="782"/>
      <x:c r="CQ46" s="783"/>
      <x:c r="CR46" s="782"/>
      <x:c r="CS46" s="783">
        <x:v>11</x:v>
      </x:c>
      <x:c r="CT46" s="783"/>
      <x:c r="CU46" s="783"/>
      <x:c r="CV46" s="783"/>
      <x:c r="CW46" s="783"/>
      <x:c r="CX46" s="783"/>
      <x:c r="CY46" s="780" t="s">
        <x:v>2887</x:v>
      </x:c>
      <x:c r="CZ46" s="783"/>
      <x:c r="DA46" s="782"/>
      <x:c r="DB46" s="783"/>
      <x:c r="DC46" s="782"/>
      <x:c r="DD46" s="783"/>
      <x:c r="DE46" s="782"/>
      <x:c r="DF46" s="783"/>
      <x:c r="DG46" s="784"/>
    </x:row>
    <x:row r="47" spans="1:111" s="7" customFormat="1" ht="30" customHeight="1">
      <x:c r="A47" s="780" t="s">
        <x:v>2413</x:v>
      </x:c>
      <x:c r="B47" s="781"/>
      <x:c r="C47" s="782"/>
      <x:c r="D47" s="783"/>
      <x:c r="E47" s="782"/>
      <x:c r="F47" s="783">
        <x:v>6</x:v>
      </x:c>
      <x:c r="G47" s="782">
        <x:v>11.699999999999999</x:v>
      </x:c>
      <x:c r="H47" s="783"/>
      <x:c r="I47" s="782"/>
      <x:c r="J47" s="783"/>
      <x:c r="K47" s="783"/>
      <x:c r="L47" s="782"/>
      <x:c r="M47" s="783"/>
      <x:c r="N47" s="783"/>
      <x:c r="O47" s="783"/>
      <x:c r="P47" s="783"/>
      <x:c r="Q47" s="783"/>
      <x:c r="R47" s="782"/>
      <x:c r="S47" s="783">
        <x:v>5</x:v>
      </x:c>
      <x:c r="T47" s="782">
        <x:v>25</x:v>
      </x:c>
      <x:c r="U47" s="783"/>
      <x:c r="V47" s="782"/>
      <x:c r="W47" s="783"/>
      <x:c r="X47" s="783">
        <x:v>200</x:v>
      </x:c>
      <x:c r="Y47" s="783"/>
      <x:c r="Z47" s="783"/>
      <x:c r="AA47" s="783"/>
      <x:c r="AB47" s="783"/>
      <x:c r="AC47" s="783"/>
      <x:c r="AD47" s="783"/>
      <x:c r="AE47" s="783"/>
      <x:c r="AF47" s="783"/>
      <x:c r="AG47" s="783">
        <x:v>4</x:v>
      </x:c>
      <x:c r="AH47" s="783"/>
      <x:c r="AI47" s="783"/>
      <x:c r="AJ47" s="783"/>
      <x:c r="AK47" s="783">
        <x:v>4</x:v>
      </x:c>
      <x:c r="AL47" s="780" t="s">
        <x:v>2413</x:v>
      </x:c>
      <x:c r="AM47" s="783"/>
      <x:c r="AN47" s="782"/>
      <x:c r="AO47" s="783"/>
      <x:c r="AP47" s="783"/>
      <x:c r="AQ47" s="783"/>
      <x:c r="AR47" s="782"/>
      <x:c r="AS47" s="783"/>
      <x:c r="AT47" s="782"/>
      <x:c r="AU47" s="783"/>
      <x:c r="AV47" s="783"/>
      <x:c r="AW47" s="783"/>
      <x:c r="AX47" s="783"/>
      <x:c r="AY47" s="783"/>
      <x:c r="AZ47" s="783">
        <x:v>0</x:v>
      </x:c>
      <x:c r="BA47" s="782">
        <x:v>0</x:v>
      </x:c>
      <x:c r="BB47" s="783"/>
      <x:c r="BC47" s="783"/>
      <x:c r="BD47" s="783">
        <x:v>1</x:v>
      </x:c>
      <x:c r="BE47" s="783">
        <x:v>20</x:v>
      </x:c>
      <x:c r="BF47" s="783">
        <x:v>116</x:v>
      </x:c>
      <x:c r="BG47" s="783"/>
      <x:c r="BH47" s="783"/>
      <x:c r="BI47" s="783"/>
      <x:c r="BJ47" s="782"/>
      <x:c r="BK47" s="783"/>
      <x:c r="BL47" s="782"/>
      <x:c r="BM47" s="783"/>
      <x:c r="BN47" s="782"/>
      <x:c r="BO47" s="783"/>
      <x:c r="BP47" s="782"/>
      <x:c r="BQ47" s="783"/>
      <x:c r="BR47" s="783"/>
      <x:c r="BS47" s="783"/>
      <x:c r="BT47" s="783"/>
      <x:c r="BU47" s="783"/>
      <x:c r="BV47" s="780" t="s">
        <x:v>2413</x:v>
      </x:c>
      <x:c r="BW47" s="783"/>
      <x:c r="BX47" s="783"/>
      <x:c r="BY47" s="782"/>
      <x:c r="BZ47" s="783"/>
      <x:c r="CA47" s="782"/>
      <x:c r="CB47" s="783"/>
      <x:c r="CC47" s="782"/>
      <x:c r="CD47" s="783"/>
      <x:c r="CE47" s="783"/>
      <x:c r="CF47" s="782"/>
      <x:c r="CG47" s="783"/>
      <x:c r="CH47" s="783"/>
      <x:c r="CI47" s="783"/>
      <x:c r="CJ47" s="783"/>
      <x:c r="CK47" s="783"/>
      <x:c r="CL47" s="783"/>
      <x:c r="CM47" s="783"/>
      <x:c r="CN47" s="783"/>
      <x:c r="CO47" s="783"/>
      <x:c r="CP47" s="782"/>
      <x:c r="CQ47" s="783"/>
      <x:c r="CR47" s="782"/>
      <x:c r="CS47" s="783">
        <x:v>5</x:v>
      </x:c>
      <x:c r="CT47" s="783"/>
      <x:c r="CU47" s="783"/>
      <x:c r="CV47" s="783"/>
      <x:c r="CW47" s="783"/>
      <x:c r="CX47" s="783"/>
      <x:c r="CY47" s="780" t="s">
        <x:v>2413</x:v>
      </x:c>
      <x:c r="CZ47" s="783"/>
      <x:c r="DA47" s="782"/>
      <x:c r="DB47" s="783"/>
      <x:c r="DC47" s="782"/>
      <x:c r="DD47" s="783"/>
      <x:c r="DE47" s="782"/>
      <x:c r="DF47" s="783"/>
      <x:c r="DG47" s="784"/>
    </x:row>
    <x:row r="48" spans="1:111" s="7" customFormat="1" ht="30" customHeight="1">
      <x:c r="A48" s="780" t="s">
        <x:v>2201</x:v>
      </x:c>
      <x:c r="B48" s="781"/>
      <x:c r="C48" s="782"/>
      <x:c r="D48" s="783"/>
      <x:c r="E48" s="782"/>
      <x:c r="F48" s="783"/>
      <x:c r="G48" s="782"/>
      <x:c r="H48" s="783"/>
      <x:c r="I48" s="782"/>
      <x:c r="J48" s="783"/>
      <x:c r="K48" s="783"/>
      <x:c r="L48" s="782"/>
      <x:c r="M48" s="783"/>
      <x:c r="N48" s="783"/>
      <x:c r="O48" s="783"/>
      <x:c r="P48" s="783"/>
      <x:c r="Q48" s="783"/>
      <x:c r="R48" s="782"/>
      <x:c r="S48" s="783"/>
      <x:c r="T48" s="782"/>
      <x:c r="U48" s="783"/>
      <x:c r="V48" s="782"/>
      <x:c r="W48" s="783"/>
      <x:c r="X48" s="783"/>
      <x:c r="Y48" s="783"/>
      <x:c r="Z48" s="783"/>
      <x:c r="AA48" s="783"/>
      <x:c r="AB48" s="783"/>
      <x:c r="AC48" s="783"/>
      <x:c r="AD48" s="783"/>
      <x:c r="AE48" s="783"/>
      <x:c r="AF48" s="783"/>
      <x:c r="AG48" s="783"/>
      <x:c r="AH48" s="783"/>
      <x:c r="AI48" s="783"/>
      <x:c r="AJ48" s="783"/>
      <x:c r="AK48" s="783"/>
      <x:c r="AL48" s="780" t="s">
        <x:v>2201</x:v>
      </x:c>
      <x:c r="AM48" s="783"/>
      <x:c r="AN48" s="782"/>
      <x:c r="AO48" s="783"/>
      <x:c r="AP48" s="783"/>
      <x:c r="AQ48" s="783"/>
      <x:c r="AR48" s="782"/>
      <x:c r="AS48" s="783"/>
      <x:c r="AT48" s="782"/>
      <x:c r="AU48" s="783"/>
      <x:c r="AV48" s="783"/>
      <x:c r="AW48" s="783"/>
      <x:c r="AX48" s="783"/>
      <x:c r="AY48" s="783"/>
      <x:c r="AZ48" s="783"/>
      <x:c r="BA48" s="782"/>
      <x:c r="BB48" s="783"/>
      <x:c r="BC48" s="783"/>
      <x:c r="BD48" s="783"/>
      <x:c r="BE48" s="783">
        <x:v>5</x:v>
      </x:c>
      <x:c r="BF48" s="783">
        <x:v>25</x:v>
      </x:c>
      <x:c r="BG48" s="783"/>
      <x:c r="BH48" s="783"/>
      <x:c r="BI48" s="783"/>
      <x:c r="BJ48" s="782"/>
      <x:c r="BK48" s="783"/>
      <x:c r="BL48" s="782"/>
      <x:c r="BM48" s="783"/>
      <x:c r="BN48" s="782"/>
      <x:c r="BO48" s="783"/>
      <x:c r="BP48" s="782"/>
      <x:c r="BQ48" s="783"/>
      <x:c r="BR48" s="783"/>
      <x:c r="BS48" s="783"/>
      <x:c r="BT48" s="783"/>
      <x:c r="BU48" s="783"/>
      <x:c r="BV48" s="780" t="s">
        <x:v>2201</x:v>
      </x:c>
      <x:c r="BW48" s="783"/>
      <x:c r="BX48" s="783"/>
      <x:c r="BY48" s="782"/>
      <x:c r="BZ48" s="783"/>
      <x:c r="CA48" s="782"/>
      <x:c r="CB48" s="783"/>
      <x:c r="CC48" s="782"/>
      <x:c r="CD48" s="783"/>
      <x:c r="CE48" s="783"/>
      <x:c r="CF48" s="782"/>
      <x:c r="CG48" s="783"/>
      <x:c r="CH48" s="783"/>
      <x:c r="CI48" s="783"/>
      <x:c r="CJ48" s="783"/>
      <x:c r="CK48" s="783"/>
      <x:c r="CL48" s="783"/>
      <x:c r="CM48" s="783"/>
      <x:c r="CN48" s="783"/>
      <x:c r="CO48" s="783"/>
      <x:c r="CP48" s="782"/>
      <x:c r="CQ48" s="783"/>
      <x:c r="CR48" s="782"/>
      <x:c r="CS48" s="783"/>
      <x:c r="CT48" s="783"/>
      <x:c r="CU48" s="783"/>
      <x:c r="CV48" s="783"/>
      <x:c r="CW48" s="783"/>
      <x:c r="CX48" s="783"/>
      <x:c r="CY48" s="780" t="s">
        <x:v>2201</x:v>
      </x:c>
      <x:c r="CZ48" s="783"/>
      <x:c r="DA48" s="782"/>
      <x:c r="DB48" s="783"/>
      <x:c r="DC48" s="782"/>
      <x:c r="DD48" s="783"/>
      <x:c r="DE48" s="782"/>
      <x:c r="DF48" s="783"/>
      <x:c r="DG48" s="784"/>
    </x:row>
    <x:row r="49" spans="1:111" s="7" customFormat="1" ht="30" customHeight="1">
      <x:c r="A49" s="780" t="s">
        <x:v>2574</x:v>
      </x:c>
      <x:c r="B49" s="781"/>
      <x:c r="C49" s="782"/>
      <x:c r="D49" s="783"/>
      <x:c r="E49" s="782"/>
      <x:c r="F49" s="783"/>
      <x:c r="G49" s="782"/>
      <x:c r="H49" s="783"/>
      <x:c r="I49" s="782"/>
      <x:c r="J49" s="783"/>
      <x:c r="K49" s="783"/>
      <x:c r="L49" s="782"/>
      <x:c r="M49" s="783"/>
      <x:c r="N49" s="783"/>
      <x:c r="O49" s="783"/>
      <x:c r="P49" s="783"/>
      <x:c r="Q49" s="783"/>
      <x:c r="R49" s="782"/>
      <x:c r="S49" s="783"/>
      <x:c r="T49" s="782"/>
      <x:c r="U49" s="783"/>
      <x:c r="V49" s="782"/>
      <x:c r="W49" s="783"/>
      <x:c r="X49" s="783"/>
      <x:c r="Y49" s="783"/>
      <x:c r="Z49" s="783"/>
      <x:c r="AA49" s="783"/>
      <x:c r="AB49" s="783"/>
      <x:c r="AC49" s="783"/>
      <x:c r="AD49" s="783"/>
      <x:c r="AE49" s="783"/>
      <x:c r="AF49" s="783"/>
      <x:c r="AG49" s="783"/>
      <x:c r="AH49" s="783"/>
      <x:c r="AI49" s="783"/>
      <x:c r="AJ49" s="783"/>
      <x:c r="AK49" s="783"/>
      <x:c r="AL49" s="780" t="s">
        <x:v>2574</x:v>
      </x:c>
      <x:c r="AM49" s="783"/>
      <x:c r="AN49" s="782"/>
      <x:c r="AO49" s="783"/>
      <x:c r="AP49" s="783"/>
      <x:c r="AQ49" s="783"/>
      <x:c r="AR49" s="782"/>
      <x:c r="AS49" s="783"/>
      <x:c r="AT49" s="782"/>
      <x:c r="AU49" s="783"/>
      <x:c r="AV49" s="783"/>
      <x:c r="AW49" s="783"/>
      <x:c r="AX49" s="783"/>
      <x:c r="AY49" s="783"/>
      <x:c r="AZ49" s="783"/>
      <x:c r="BA49" s="782"/>
      <x:c r="BB49" s="783"/>
      <x:c r="BC49" s="783"/>
      <x:c r="BD49" s="783"/>
      <x:c r="BE49" s="783">
        <x:v>3</x:v>
      </x:c>
      <x:c r="BF49" s="783">
        <x:v>10</x:v>
      </x:c>
      <x:c r="BG49" s="783"/>
      <x:c r="BH49" s="783"/>
      <x:c r="BI49" s="783"/>
      <x:c r="BJ49" s="782"/>
      <x:c r="BK49" s="783"/>
      <x:c r="BL49" s="782"/>
      <x:c r="BM49" s="783"/>
      <x:c r="BN49" s="782"/>
      <x:c r="BO49" s="783"/>
      <x:c r="BP49" s="782"/>
      <x:c r="BQ49" s="783"/>
      <x:c r="BR49" s="783"/>
      <x:c r="BS49" s="783"/>
      <x:c r="BT49" s="783"/>
      <x:c r="BU49" s="783"/>
      <x:c r="BV49" s="780" t="s">
        <x:v>2574</x:v>
      </x:c>
      <x:c r="BW49" s="783"/>
      <x:c r="BX49" s="783"/>
      <x:c r="BY49" s="782"/>
      <x:c r="BZ49" s="783"/>
      <x:c r="CA49" s="782"/>
      <x:c r="CB49" s="783"/>
      <x:c r="CC49" s="782"/>
      <x:c r="CD49" s="783"/>
      <x:c r="CE49" s="783"/>
      <x:c r="CF49" s="782"/>
      <x:c r="CG49" s="783"/>
      <x:c r="CH49" s="783"/>
      <x:c r="CI49" s="783"/>
      <x:c r="CJ49" s="783"/>
      <x:c r="CK49" s="783"/>
      <x:c r="CL49" s="783"/>
      <x:c r="CM49" s="783"/>
      <x:c r="CN49" s="783"/>
      <x:c r="CO49" s="783"/>
      <x:c r="CP49" s="782"/>
      <x:c r="CQ49" s="783"/>
      <x:c r="CR49" s="782"/>
      <x:c r="CS49" s="783"/>
      <x:c r="CT49" s="783"/>
      <x:c r="CU49" s="783"/>
      <x:c r="CV49" s="783"/>
      <x:c r="CW49" s="783"/>
      <x:c r="CX49" s="783"/>
      <x:c r="CY49" s="780" t="s">
        <x:v>2574</x:v>
      </x:c>
      <x:c r="CZ49" s="783"/>
      <x:c r="DA49" s="782"/>
      <x:c r="DB49" s="783"/>
      <x:c r="DC49" s="782"/>
      <x:c r="DD49" s="783"/>
      <x:c r="DE49" s="782"/>
      <x:c r="DF49" s="783"/>
      <x:c r="DG49" s="784"/>
    </x:row>
    <x:row r="50" spans="1:111" s="7" customFormat="1" ht="30" customHeight="1">
      <x:c r="A50" s="780" t="s">
        <x:v>816</x:v>
      </x:c>
      <x:c r="B50" s="781"/>
      <x:c r="C50" s="782"/>
      <x:c r="D50" s="783"/>
      <x:c r="E50" s="782"/>
      <x:c r="F50" s="783"/>
      <x:c r="G50" s="782"/>
      <x:c r="H50" s="783"/>
      <x:c r="I50" s="782"/>
      <x:c r="J50" s="783"/>
      <x:c r="K50" s="783"/>
      <x:c r="L50" s="782"/>
      <x:c r="M50" s="783"/>
      <x:c r="N50" s="783"/>
      <x:c r="O50" s="783"/>
      <x:c r="P50" s="783"/>
      <x:c r="Q50" s="783"/>
      <x:c r="R50" s="782"/>
      <x:c r="S50" s="783">
        <x:v>1</x:v>
      </x:c>
      <x:c r="T50" s="782">
        <x:v>15</x:v>
      </x:c>
      <x:c r="U50" s="783"/>
      <x:c r="V50" s="782"/>
      <x:c r="W50" s="783"/>
      <x:c r="X50" s="783"/>
      <x:c r="Y50" s="783"/>
      <x:c r="Z50" s="783"/>
      <x:c r="AA50" s="783"/>
      <x:c r="AB50" s="783"/>
      <x:c r="AC50" s="783"/>
      <x:c r="AD50" s="783"/>
      <x:c r="AE50" s="783"/>
      <x:c r="AF50" s="783"/>
      <x:c r="AG50" s="783"/>
      <x:c r="AH50" s="783"/>
      <x:c r="AI50" s="783"/>
      <x:c r="AJ50" s="783"/>
      <x:c r="AK50" s="783"/>
      <x:c r="AL50" s="780" t="s">
        <x:v>816</x:v>
      </x:c>
      <x:c r="AM50" s="783"/>
      <x:c r="AN50" s="782"/>
      <x:c r="AO50" s="783"/>
      <x:c r="AP50" s="783"/>
      <x:c r="AQ50" s="783"/>
      <x:c r="AR50" s="782"/>
      <x:c r="AS50" s="783"/>
      <x:c r="AT50" s="782"/>
      <x:c r="AU50" s="783"/>
      <x:c r="AV50" s="783"/>
      <x:c r="AW50" s="783"/>
      <x:c r="AX50" s="783"/>
      <x:c r="AY50" s="783"/>
      <x:c r="AZ50" s="783"/>
      <x:c r="BA50" s="782"/>
      <x:c r="BB50" s="783"/>
      <x:c r="BC50" s="783"/>
      <x:c r="BD50" s="783"/>
      <x:c r="BE50" s="783"/>
      <x:c r="BF50" s="783"/>
      <x:c r="BG50" s="783"/>
      <x:c r="BH50" s="783"/>
      <x:c r="BI50" s="783"/>
      <x:c r="BJ50" s="782"/>
      <x:c r="BK50" s="783"/>
      <x:c r="BL50" s="782"/>
      <x:c r="BM50" s="783"/>
      <x:c r="BN50" s="782"/>
      <x:c r="BO50" s="783"/>
      <x:c r="BP50" s="782"/>
      <x:c r="BQ50" s="783"/>
      <x:c r="BR50" s="783"/>
      <x:c r="BS50" s="783"/>
      <x:c r="BT50" s="783"/>
      <x:c r="BU50" s="783"/>
      <x:c r="BV50" s="780" t="s">
        <x:v>816</x:v>
      </x:c>
      <x:c r="BW50" s="783"/>
      <x:c r="BX50" s="783"/>
      <x:c r="BY50" s="782"/>
      <x:c r="BZ50" s="783"/>
      <x:c r="CA50" s="782"/>
      <x:c r="CB50" s="783"/>
      <x:c r="CC50" s="782"/>
      <x:c r="CD50" s="783"/>
      <x:c r="CE50" s="783"/>
      <x:c r="CF50" s="782"/>
      <x:c r="CG50" s="783"/>
      <x:c r="CH50" s="783"/>
      <x:c r="CI50" s="783"/>
      <x:c r="CJ50" s="783"/>
      <x:c r="CK50" s="783"/>
      <x:c r="CL50" s="783"/>
      <x:c r="CM50" s="783"/>
      <x:c r="CN50" s="783"/>
      <x:c r="CO50" s="783"/>
      <x:c r="CP50" s="782"/>
      <x:c r="CQ50" s="783"/>
      <x:c r="CR50" s="782"/>
      <x:c r="CS50" s="783"/>
      <x:c r="CT50" s="783"/>
      <x:c r="CU50" s="783"/>
      <x:c r="CV50" s="783"/>
      <x:c r="CW50" s="783"/>
      <x:c r="CX50" s="783"/>
      <x:c r="CY50" s="780" t="s">
        <x:v>816</x:v>
      </x:c>
      <x:c r="CZ50" s="783"/>
      <x:c r="DA50" s="782"/>
      <x:c r="DB50" s="783"/>
      <x:c r="DC50" s="782"/>
      <x:c r="DD50" s="783"/>
      <x:c r="DE50" s="782"/>
      <x:c r="DF50" s="783"/>
      <x:c r="DG50" s="784"/>
    </x:row>
    <x:row r="51" spans="1:111" s="7" customFormat="1" ht="30" customHeight="1">
      <x:c r="A51" s="315" t="s">
        <x:v>1359</x:v>
      </x:c>
      <x:c r="B51" s="329">
        <x:f>B52+B134</x:f>
        <x:v>0</x:v>
      </x:c>
      <x:c r="C51" s="330">
        <x:f t="shared" ref="C51:AK51" si="32">SUM(C52,C134)</x:f>
        <x:v>0</x:v>
      </x:c>
      <x:c r="D51" s="331">
        <x:f t="shared" si="32"/>
        <x:v>0</x:v>
      </x:c>
      <x:c r="E51" s="330">
        <x:f t="shared" si="32"/>
        <x:v>0</x:v>
      </x:c>
      <x:c r="F51" s="331">
        <x:f t="shared" si="32"/>
        <x:v>0</x:v>
      </x:c>
      <x:c r="G51" s="330">
        <x:f t="shared" si="32"/>
        <x:v>0</x:v>
      </x:c>
      <x:c r="H51" s="331">
        <x:f t="shared" si="32"/>
        <x:v>0</x:v>
      </x:c>
      <x:c r="I51" s="330">
        <x:f t="shared" si="32"/>
        <x:v>0</x:v>
      </x:c>
      <x:c r="J51" s="331">
        <x:f t="shared" si="32"/>
        <x:v>34</x:v>
      </x:c>
      <x:c r="K51" s="331">
        <x:f t="shared" si="32"/>
        <x:v>0</x:v>
      </x:c>
      <x:c r="L51" s="330">
        <x:f t="shared" si="32"/>
        <x:v>0</x:v>
      </x:c>
      <x:c r="M51" s="331">
        <x:f t="shared" si="32"/>
        <x:v>2</x:v>
      </x:c>
      <x:c r="N51" s="331">
        <x:f t="shared" si="32"/>
        <x:v>3</x:v>
      </x:c>
      <x:c r="O51" s="331">
        <x:f t="shared" si="32"/>
        <x:v>4</x:v>
      </x:c>
      <x:c r="P51" s="331">
        <x:f t="shared" si="32"/>
        <x:v>4</x:v>
      </x:c>
      <x:c r="Q51" s="331">
        <x:f t="shared" si="32"/>
        <x:v>0</x:v>
      </x:c>
      <x:c r="R51" s="330">
        <x:f t="shared" si="32"/>
        <x:v>0</x:v>
      </x:c>
      <x:c r="S51" s="331">
        <x:f t="shared" si="32"/>
        <x:v>64</x:v>
      </x:c>
      <x:c r="T51" s="330">
        <x:f t="shared" si="32"/>
        <x:v>1004</x:v>
      </x:c>
      <x:c r="U51" s="331">
        <x:f t="shared" si="32"/>
        <x:v>11</x:v>
      </x:c>
      <x:c r="V51" s="330">
        <x:f t="shared" si="32"/>
        <x:v>1771.1000000000001</x:v>
      </x:c>
      <x:c r="W51" s="331">
        <x:f t="shared" si="32"/>
        <x:v>38</x:v>
      </x:c>
      <x:c r="X51" s="331">
        <x:f t="shared" si="32"/>
        <x:v>691</x:v>
      </x:c>
      <x:c r="Y51" s="331">
        <x:f t="shared" si="32"/>
        <x:v>2</x:v>
      </x:c>
      <x:c r="Z51" s="331">
        <x:f t="shared" si="32"/>
        <x:v>23</x:v>
      </x:c>
      <x:c r="AA51" s="331">
        <x:f t="shared" si="32"/>
        <x:v>53</x:v>
      </x:c>
      <x:c r="AB51" s="331">
        <x:f t="shared" si="32"/>
        <x:v>7</x:v>
      </x:c>
      <x:c r="AC51" s="331">
        <x:f t="shared" si="32"/>
        <x:v>20</x:v>
      </x:c>
      <x:c r="AD51" s="331">
        <x:f t="shared" si="32"/>
        <x:v>46</x:v>
      </x:c>
      <x:c r="AE51" s="331">
        <x:f t="shared" si="32"/>
        <x:v>1</x:v>
      </x:c>
      <x:c r="AF51" s="331">
        <x:f t="shared" si="32"/>
        <x:v>1</x:v>
      </x:c>
      <x:c r="AG51" s="331">
        <x:f t="shared" si="32"/>
        <x:v>71</x:v>
      </x:c>
      <x:c r="AH51" s="331">
        <x:f t="shared" si="32"/>
        <x:v>0</x:v>
      </x:c>
      <x:c r="AI51" s="331">
        <x:f t="shared" si="32"/>
        <x:v>0</x:v>
      </x:c>
      <x:c r="AJ51" s="331">
        <x:f t="shared" si="32"/>
        <x:v>0</x:v>
      </x:c>
      <x:c r="AK51" s="331">
        <x:f t="shared" si="32"/>
        <x:v>161</x:v>
      </x:c>
      <x:c r="AL51" s="315" t="s">
        <x:v>1359</x:v>
      </x:c>
      <x:c r="AM51" s="331">
        <x:f t="shared" ref="AM51:BU51" si="33">SUM(AM52,AM134)</x:f>
        <x:v>0</x:v>
      </x:c>
      <x:c r="AN51" s="330">
        <x:f t="shared" si="33"/>
        <x:v>0</x:v>
      </x:c>
      <x:c r="AO51" s="331">
        <x:f t="shared" si="33"/>
        <x:v>0</x:v>
      </x:c>
      <x:c r="AP51" s="331">
        <x:f t="shared" si="33"/>
        <x:v>0</x:v>
      </x:c>
      <x:c r="AQ51" s="331">
        <x:f t="shared" si="33"/>
        <x:v>0</x:v>
      </x:c>
      <x:c r="AR51" s="330">
        <x:f t="shared" si="33"/>
        <x:v>0</x:v>
      </x:c>
      <x:c r="AS51" s="331">
        <x:f t="shared" si="33"/>
        <x:v>0</x:v>
      </x:c>
      <x:c r="AT51" s="330">
        <x:f t="shared" si="33"/>
        <x:v>0</x:v>
      </x:c>
      <x:c r="AU51" s="331">
        <x:f t="shared" si="33"/>
        <x:v>0</x:v>
      </x:c>
      <x:c r="AV51" s="331">
        <x:f t="shared" si="33"/>
        <x:v>0</x:v>
      </x:c>
      <x:c r="AW51" s="331">
        <x:f t="shared" si="33"/>
        <x:v>0</x:v>
      </x:c>
      <x:c r="AX51" s="331">
        <x:f t="shared" si="33"/>
        <x:v>7</x:v>
      </x:c>
      <x:c r="AY51" s="331">
        <x:f t="shared" si="33"/>
        <x:v>0</x:v>
      </x:c>
      <x:c r="AZ51" s="331">
        <x:f t="shared" si="33"/>
        <x:v>4</x:v>
      </x:c>
      <x:c r="BA51" s="330">
        <x:f t="shared" si="33"/>
        <x:v>4</x:v>
      </x:c>
      <x:c r="BB51" s="331">
        <x:f t="shared" si="33"/>
        <x:v>0</x:v>
      </x:c>
      <x:c r="BC51" s="331">
        <x:f t="shared" si="33"/>
        <x:v>0</x:v>
      </x:c>
      <x:c r="BD51" s="331">
        <x:f t="shared" si="33"/>
        <x:v>2</x:v>
      </x:c>
      <x:c r="BE51" s="331">
        <x:f t="shared" si="33"/>
        <x:v>65</x:v>
      </x:c>
      <x:c r="BF51" s="331">
        <x:f t="shared" si="33"/>
        <x:v>415</x:v>
      </x:c>
      <x:c r="BG51" s="331">
        <x:f t="shared" si="33"/>
        <x:v>0</x:v>
      </x:c>
      <x:c r="BH51" s="331">
        <x:f t="shared" si="33"/>
        <x:v>0</x:v>
      </x:c>
      <x:c r="BI51" s="331">
        <x:f t="shared" si="33"/>
        <x:v>0</x:v>
      </x:c>
      <x:c r="BJ51" s="330">
        <x:f t="shared" si="33"/>
        <x:v>0</x:v>
      </x:c>
      <x:c r="BK51" s="331">
        <x:f t="shared" si="33"/>
        <x:v>0</x:v>
      </x:c>
      <x:c r="BL51" s="330">
        <x:f t="shared" si="33"/>
        <x:v>0</x:v>
      </x:c>
      <x:c r="BM51" s="331">
        <x:f t="shared" si="33"/>
        <x:v>0</x:v>
      </x:c>
      <x:c r="BN51" s="330">
        <x:f t="shared" si="33"/>
        <x:v>0</x:v>
      </x:c>
      <x:c r="BO51" s="331">
        <x:f t="shared" si="33"/>
        <x:v>0</x:v>
      </x:c>
      <x:c r="BP51" s="330">
        <x:f t="shared" si="33"/>
        <x:v>0</x:v>
      </x:c>
      <x:c r="BQ51" s="331">
        <x:f t="shared" si="33"/>
        <x:v>0</x:v>
      </x:c>
      <x:c r="BR51" s="331">
        <x:f t="shared" si="33"/>
        <x:v>0</x:v>
      </x:c>
      <x:c r="BS51" s="331">
        <x:f t="shared" si="33"/>
        <x:v>0</x:v>
      </x:c>
      <x:c r="BT51" s="331">
        <x:f t="shared" si="33"/>
        <x:v>0</x:v>
      </x:c>
      <x:c r="BU51" s="331">
        <x:f t="shared" si="33"/>
        <x:v>0</x:v>
      </x:c>
      <x:c r="BV51" s="315" t="s">
        <x:v>1359</x:v>
      </x:c>
      <x:c r="BW51" s="331">
        <x:f t="shared" ref="BW51:CX51" si="34">SUM(BW52,BW134)</x:f>
        <x:v>3</x:v>
      </x:c>
      <x:c r="BX51" s="331">
        <x:f t="shared" si="34"/>
        <x:v>275</x:v>
      </x:c>
      <x:c r="BY51" s="330">
        <x:f t="shared" si="34"/>
        <x:v>9917.6299999999992</x:v>
      </x:c>
      <x:c r="BZ51" s="331">
        <x:f t="shared" si="34"/>
        <x:v>0</x:v>
      </x:c>
      <x:c r="CA51" s="330">
        <x:f t="shared" si="34"/>
        <x:v>0</x:v>
      </x:c>
      <x:c r="CB51" s="331">
        <x:f t="shared" si="34"/>
        <x:v>0</x:v>
      </x:c>
      <x:c r="CC51" s="330">
        <x:f t="shared" si="34"/>
        <x:v>0</x:v>
      </x:c>
      <x:c r="CD51" s="331">
        <x:f t="shared" si="34"/>
        <x:v>0</x:v>
      </x:c>
      <x:c r="CE51" s="331">
        <x:f t="shared" si="34"/>
        <x:v>3</x:v>
      </x:c>
      <x:c r="CF51" s="330">
        <x:f t="shared" si="34"/>
        <x:v>83</x:v>
      </x:c>
      <x:c r="CG51" s="331">
        <x:f t="shared" si="34"/>
        <x:v>0</x:v>
      </x:c>
      <x:c r="CH51" s="331">
        <x:f t="shared" si="34"/>
        <x:v>0</x:v>
      </x:c>
      <x:c r="CI51" s="331">
        <x:f t="shared" si="34"/>
        <x:v>0</x:v>
      </x:c>
      <x:c r="CJ51" s="331">
        <x:f t="shared" si="34"/>
        <x:v>29</x:v>
      </x:c>
      <x:c r="CK51" s="331">
        <x:f t="shared" si="34"/>
        <x:v>0</x:v>
      </x:c>
      <x:c r="CL51" s="331">
        <x:f t="shared" si="34"/>
        <x:v>2</x:v>
      </x:c>
      <x:c r="CM51" s="331">
        <x:f t="shared" si="34"/>
        <x:v>0</x:v>
      </x:c>
      <x:c r="CN51" s="331">
        <x:f t="shared" si="34"/>
        <x:v>0</x:v>
      </x:c>
      <x:c r="CO51" s="331">
        <x:f t="shared" si="34"/>
        <x:v>0</x:v>
      </x:c>
      <x:c r="CP51" s="330">
        <x:f t="shared" si="34"/>
        <x:v>0</x:v>
      </x:c>
      <x:c r="CQ51" s="331">
        <x:f t="shared" si="34"/>
        <x:v>55</x:v>
      </x:c>
      <x:c r="CR51" s="330">
        <x:f t="shared" si="34"/>
        <x:v>4502</x:v>
      </x:c>
      <x:c r="CS51" s="331">
        <x:f t="shared" si="34"/>
        <x:v>401</x:v>
      </x:c>
      <x:c r="CT51" s="331">
        <x:f t="shared" si="34"/>
        <x:v>14</x:v>
      </x:c>
      <x:c r="CU51" s="331">
        <x:f t="shared" si="34"/>
        <x:v>73</x:v>
      </x:c>
      <x:c r="CV51" s="331">
        <x:f t="shared" si="34"/>
        <x:v>136</x:v>
      </x:c>
      <x:c r="CW51" s="331">
        <x:f t="shared" si="34"/>
        <x:v>19</x:v>
      </x:c>
      <x:c r="CX51" s="331">
        <x:f t="shared" si="34"/>
        <x:v>35</x:v>
      </x:c>
      <x:c r="CY51" s="315" t="s">
        <x:v>1359</x:v>
      </x:c>
      <x:c r="CZ51" s="331">
        <x:f t="shared" ref="CZ51:DG51" si="35">CZ52+CZ134</x:f>
        <x:v>0</x:v>
      </x:c>
      <x:c r="DA51" s="330">
        <x:f t="shared" si="35"/>
        <x:v>0</x:v>
      </x:c>
      <x:c r="DB51" s="331">
        <x:f t="shared" si="35"/>
        <x:v>0</x:v>
      </x:c>
      <x:c r="DC51" s="330">
        <x:f t="shared" si="35"/>
        <x:v>0</x:v>
      </x:c>
      <x:c r="DD51" s="331">
        <x:f t="shared" si="35"/>
        <x:v>0</x:v>
      </x:c>
      <x:c r="DE51" s="330">
        <x:f t="shared" si="35"/>
        <x:v>0</x:v>
      </x:c>
      <x:c r="DF51" s="331">
        <x:f t="shared" si="35"/>
        <x:v>0</x:v>
      </x:c>
      <x:c r="DG51" s="332">
        <x:f t="shared" si="35"/>
        <x:v>0</x:v>
      </x:c>
    </x:row>
    <x:row r="52" spans="1:111" s="7" customFormat="1" ht="30" customHeight="1">
      <x:c r="A52" s="315" t="s">
        <x:v>675</x:v>
      </x:c>
      <x:c r="B52" s="329">
        <x:f>SUM(B53:B133)</x:f>
        <x:v>0</x:v>
      </x:c>
      <x:c r="C52" s="333">
        <x:f t="shared" ref="C52:AK52" si="36">SUM(C53:C133)</x:f>
        <x:v>0</x:v>
      </x:c>
      <x:c r="D52" s="329">
        <x:f t="shared" si="36"/>
        <x:v>0</x:v>
      </x:c>
      <x:c r="E52" s="333">
        <x:f t="shared" si="36"/>
        <x:v>0</x:v>
      </x:c>
      <x:c r="F52" s="329">
        <x:f t="shared" si="36"/>
        <x:v>0</x:v>
      </x:c>
      <x:c r="G52" s="333">
        <x:f t="shared" si="36"/>
        <x:v>0</x:v>
      </x:c>
      <x:c r="H52" s="329">
        <x:f t="shared" si="36"/>
        <x:v>0</x:v>
      </x:c>
      <x:c r="I52" s="333">
        <x:f t="shared" si="36"/>
        <x:v>0</x:v>
      </x:c>
      <x:c r="J52" s="329">
        <x:f t="shared" si="36"/>
        <x:v>34</x:v>
      </x:c>
      <x:c r="K52" s="329">
        <x:f t="shared" si="36"/>
        <x:v>0</x:v>
      </x:c>
      <x:c r="L52" s="333">
        <x:f t="shared" si="36"/>
        <x:v>0</x:v>
      </x:c>
      <x:c r="M52" s="329">
        <x:f t="shared" si="36"/>
        <x:v>2</x:v>
      </x:c>
      <x:c r="N52" s="329">
        <x:f t="shared" si="36"/>
        <x:v>3</x:v>
      </x:c>
      <x:c r="O52" s="329">
        <x:f t="shared" si="36"/>
        <x:v>4</x:v>
      </x:c>
      <x:c r="P52" s="329">
        <x:f t="shared" si="36"/>
        <x:v>4</x:v>
      </x:c>
      <x:c r="Q52" s="329">
        <x:f t="shared" si="36"/>
        <x:v>0</x:v>
      </x:c>
      <x:c r="R52" s="333">
        <x:f t="shared" si="36"/>
        <x:v>0</x:v>
      </x:c>
      <x:c r="S52" s="329">
        <x:f t="shared" si="36"/>
        <x:v>64</x:v>
      </x:c>
      <x:c r="T52" s="333">
        <x:f t="shared" si="36"/>
        <x:v>1004</x:v>
      </x:c>
      <x:c r="U52" s="329">
        <x:f t="shared" si="36"/>
        <x:v>11</x:v>
      </x:c>
      <x:c r="V52" s="333">
        <x:f t="shared" si="36"/>
        <x:v>1771.1000000000001</x:v>
      </x:c>
      <x:c r="W52" s="329">
        <x:f t="shared" si="36"/>
        <x:v>38</x:v>
      </x:c>
      <x:c r="X52" s="329">
        <x:f t="shared" si="36"/>
        <x:v>691</x:v>
      </x:c>
      <x:c r="Y52" s="329">
        <x:f t="shared" si="36"/>
        <x:v>2</x:v>
      </x:c>
      <x:c r="Z52" s="329">
        <x:f t="shared" si="36"/>
        <x:v>23</x:v>
      </x:c>
      <x:c r="AA52" s="329">
        <x:f t="shared" si="36"/>
        <x:v>53</x:v>
      </x:c>
      <x:c r="AB52" s="329">
        <x:f t="shared" si="36"/>
        <x:v>7</x:v>
      </x:c>
      <x:c r="AC52" s="329">
        <x:f t="shared" si="36"/>
        <x:v>20</x:v>
      </x:c>
      <x:c r="AD52" s="329">
        <x:f t="shared" si="36"/>
        <x:v>46</x:v>
      </x:c>
      <x:c r="AE52" s="329">
        <x:f t="shared" si="36"/>
        <x:v>1</x:v>
      </x:c>
      <x:c r="AF52" s="329">
        <x:f t="shared" si="36"/>
        <x:v>1</x:v>
      </x:c>
      <x:c r="AG52" s="329">
        <x:f t="shared" si="36"/>
        <x:v>71</x:v>
      </x:c>
      <x:c r="AH52" s="329">
        <x:f t="shared" si="36"/>
        <x:v>0</x:v>
      </x:c>
      <x:c r="AI52" s="329">
        <x:f t="shared" si="36"/>
        <x:v>0</x:v>
      </x:c>
      <x:c r="AJ52" s="329">
        <x:f t="shared" si="36"/>
        <x:v>0</x:v>
      </x:c>
      <x:c r="AK52" s="329">
        <x:f t="shared" si="36"/>
        <x:v>161</x:v>
      </x:c>
      <x:c r="AL52" s="315" t="s">
        <x:v>675</x:v>
      </x:c>
      <x:c r="AM52" s="331">
        <x:f>SUM(AM53:AM133)</x:f>
        <x:v>0</x:v>
      </x:c>
      <x:c r="AN52" s="330">
        <x:f t="shared" ref="AN52:BU52" si="37">SUM(AN53:AN133)</x:f>
        <x:v>0</x:v>
      </x:c>
      <x:c r="AO52" s="331">
        <x:f t="shared" si="37"/>
        <x:v>0</x:v>
      </x:c>
      <x:c r="AP52" s="331">
        <x:f t="shared" si="37"/>
        <x:v>0</x:v>
      </x:c>
      <x:c r="AQ52" s="331">
        <x:f t="shared" si="37"/>
        <x:v>0</x:v>
      </x:c>
      <x:c r="AR52" s="330">
        <x:f t="shared" si="37"/>
        <x:v>0</x:v>
      </x:c>
      <x:c r="AS52" s="331">
        <x:f t="shared" si="37"/>
        <x:v>0</x:v>
      </x:c>
      <x:c r="AT52" s="330">
        <x:f t="shared" si="37"/>
        <x:v>0</x:v>
      </x:c>
      <x:c r="AU52" s="331">
        <x:f t="shared" si="37"/>
        <x:v>0</x:v>
      </x:c>
      <x:c r="AV52" s="331">
        <x:f t="shared" si="37"/>
        <x:v>0</x:v>
      </x:c>
      <x:c r="AW52" s="331">
        <x:f t="shared" si="37"/>
        <x:v>0</x:v>
      </x:c>
      <x:c r="AX52" s="331">
        <x:f t="shared" si="37"/>
        <x:v>7</x:v>
      </x:c>
      <x:c r="AY52" s="331">
        <x:f t="shared" si="37"/>
        <x:v>0</x:v>
      </x:c>
      <x:c r="AZ52" s="331">
        <x:f t="shared" si="37"/>
        <x:v>4</x:v>
      </x:c>
      <x:c r="BA52" s="330">
        <x:f t="shared" si="37"/>
        <x:v>4</x:v>
      </x:c>
      <x:c r="BB52" s="331">
        <x:f t="shared" si="37"/>
        <x:v>0</x:v>
      </x:c>
      <x:c r="BC52" s="331">
        <x:f t="shared" si="37"/>
        <x:v>0</x:v>
      </x:c>
      <x:c r="BD52" s="331">
        <x:f t="shared" si="37"/>
        <x:v>2</x:v>
      </x:c>
      <x:c r="BE52" s="331">
        <x:f t="shared" si="37"/>
        <x:v>65</x:v>
      </x:c>
      <x:c r="BF52" s="331">
        <x:f t="shared" si="37"/>
        <x:v>415</x:v>
      </x:c>
      <x:c r="BG52" s="331">
        <x:f t="shared" si="37"/>
        <x:v>0</x:v>
      </x:c>
      <x:c r="BH52" s="331">
        <x:f t="shared" si="37"/>
        <x:v>0</x:v>
      </x:c>
      <x:c r="BI52" s="331">
        <x:f t="shared" si="37"/>
        <x:v>0</x:v>
      </x:c>
      <x:c r="BJ52" s="330">
        <x:f t="shared" si="37"/>
        <x:v>0</x:v>
      </x:c>
      <x:c r="BK52" s="331">
        <x:f t="shared" si="37"/>
        <x:v>0</x:v>
      </x:c>
      <x:c r="BL52" s="330">
        <x:f t="shared" si="37"/>
        <x:v>0</x:v>
      </x:c>
      <x:c r="BM52" s="331">
        <x:f t="shared" si="37"/>
        <x:v>0</x:v>
      </x:c>
      <x:c r="BN52" s="330">
        <x:f t="shared" si="37"/>
        <x:v>0</x:v>
      </x:c>
      <x:c r="BO52" s="331">
        <x:f t="shared" si="37"/>
        <x:v>0</x:v>
      </x:c>
      <x:c r="BP52" s="330">
        <x:f t="shared" si="37"/>
        <x:v>0</x:v>
      </x:c>
      <x:c r="BQ52" s="331">
        <x:f t="shared" si="37"/>
        <x:v>0</x:v>
      </x:c>
      <x:c r="BR52" s="331">
        <x:f t="shared" si="37"/>
        <x:v>0</x:v>
      </x:c>
      <x:c r="BS52" s="331">
        <x:f t="shared" si="37"/>
        <x:v>0</x:v>
      </x:c>
      <x:c r="BT52" s="331">
        <x:f t="shared" si="37"/>
        <x:v>0</x:v>
      </x:c>
      <x:c r="BU52" s="331">
        <x:f t="shared" si="37"/>
        <x:v>0</x:v>
      </x:c>
      <x:c r="BV52" s="315" t="s">
        <x:v>675</x:v>
      </x:c>
      <x:c r="BW52" s="331">
        <x:f t="shared" ref="BW52:CX52" si="38">SUM(BW53:BW133)</x:f>
        <x:v>3</x:v>
      </x:c>
      <x:c r="BX52" s="331">
        <x:f t="shared" si="38"/>
        <x:v>275</x:v>
      </x:c>
      <x:c r="BY52" s="330">
        <x:f t="shared" si="38"/>
        <x:v>9917.6299999999992</x:v>
      </x:c>
      <x:c r="BZ52" s="331">
        <x:f t="shared" si="38"/>
        <x:v>0</x:v>
      </x:c>
      <x:c r="CA52" s="330">
        <x:f t="shared" si="38"/>
        <x:v>0</x:v>
      </x:c>
      <x:c r="CB52" s="331">
        <x:f t="shared" si="38"/>
        <x:v>0</x:v>
      </x:c>
      <x:c r="CC52" s="330">
        <x:f t="shared" si="38"/>
        <x:v>0</x:v>
      </x:c>
      <x:c r="CD52" s="331">
        <x:f t="shared" si="38"/>
        <x:v>0</x:v>
      </x:c>
      <x:c r="CE52" s="331">
        <x:f t="shared" si="38"/>
        <x:v>3</x:v>
      </x:c>
      <x:c r="CF52" s="330">
        <x:f t="shared" si="38"/>
        <x:v>83</x:v>
      </x:c>
      <x:c r="CG52" s="331">
        <x:f t="shared" si="38"/>
        <x:v>0</x:v>
      </x:c>
      <x:c r="CH52" s="331">
        <x:f t="shared" si="38"/>
        <x:v>0</x:v>
      </x:c>
      <x:c r="CI52" s="331">
        <x:f t="shared" si="38"/>
        <x:v>0</x:v>
      </x:c>
      <x:c r="CJ52" s="331">
        <x:f t="shared" si="38"/>
        <x:v>29</x:v>
      </x:c>
      <x:c r="CK52" s="331">
        <x:f t="shared" si="38"/>
        <x:v>0</x:v>
      </x:c>
      <x:c r="CL52" s="331">
        <x:f t="shared" si="38"/>
        <x:v>2</x:v>
      </x:c>
      <x:c r="CM52" s="331">
        <x:f t="shared" si="38"/>
        <x:v>0</x:v>
      </x:c>
      <x:c r="CN52" s="331">
        <x:f t="shared" si="38"/>
        <x:v>0</x:v>
      </x:c>
      <x:c r="CO52" s="331">
        <x:f t="shared" si="38"/>
        <x:v>0</x:v>
      </x:c>
      <x:c r="CP52" s="330">
        <x:f t="shared" si="38"/>
        <x:v>0</x:v>
      </x:c>
      <x:c r="CQ52" s="331">
        <x:f t="shared" si="38"/>
        <x:v>55</x:v>
      </x:c>
      <x:c r="CR52" s="330">
        <x:f t="shared" si="38"/>
        <x:v>4502</x:v>
      </x:c>
      <x:c r="CS52" s="331">
        <x:f t="shared" si="38"/>
        <x:v>401</x:v>
      </x:c>
      <x:c r="CT52" s="331">
        <x:f t="shared" si="38"/>
        <x:v>14</x:v>
      </x:c>
      <x:c r="CU52" s="331">
        <x:f t="shared" si="38"/>
        <x:v>73</x:v>
      </x:c>
      <x:c r="CV52" s="331">
        <x:f t="shared" si="38"/>
        <x:v>136</x:v>
      </x:c>
      <x:c r="CW52" s="331">
        <x:f t="shared" si="38"/>
        <x:v>19</x:v>
      </x:c>
      <x:c r="CX52" s="331">
        <x:f t="shared" si="38"/>
        <x:v>35</x:v>
      </x:c>
      <x:c r="CY52" s="315" t="s">
        <x:v>675</x:v>
      </x:c>
      <x:c r="CZ52" s="331">
        <x:f>SUM(CZ53:CZ133)</x:f>
        <x:v>0</x:v>
      </x:c>
      <x:c r="DA52" s="330">
        <x:f t="shared" ref="DA52:DG52" si="39">SUM(DA53:DA133)</x:f>
        <x:v>0</x:v>
      </x:c>
      <x:c r="DB52" s="331">
        <x:f t="shared" si="39"/>
        <x:v>0</x:v>
      </x:c>
      <x:c r="DC52" s="330">
        <x:f t="shared" si="39"/>
        <x:v>0</x:v>
      </x:c>
      <x:c r="DD52" s="331">
        <x:f t="shared" si="39"/>
        <x:v>0</x:v>
      </x:c>
      <x:c r="DE52" s="330">
        <x:f t="shared" si="39"/>
        <x:v>0</x:v>
      </x:c>
      <x:c r="DF52" s="331">
        <x:f t="shared" si="39"/>
        <x:v>0</x:v>
      </x:c>
      <x:c r="DG52" s="330">
        <x:f t="shared" si="39"/>
        <x:v>0</x:v>
      </x:c>
    </x:row>
    <x:row r="53" spans="1:111" s="7" customFormat="1" ht="30" customHeight="1">
      <x:c r="A53" s="780" t="s">
        <x:v>940</x:v>
      </x:c>
      <x:c r="B53" s="781"/>
      <x:c r="C53" s="782"/>
      <x:c r="D53" s="783"/>
      <x:c r="E53" s="782"/>
      <x:c r="F53" s="783"/>
      <x:c r="G53" s="782"/>
      <x:c r="H53" s="783"/>
      <x:c r="I53" s="782"/>
      <x:c r="J53" s="783">
        <x:v>1</x:v>
      </x:c>
      <x:c r="K53" s="783"/>
      <x:c r="L53" s="782"/>
      <x:c r="M53" s="783">
        <x:v>1</x:v>
      </x:c>
      <x:c r="N53" s="783"/>
      <x:c r="O53" s="783"/>
      <x:c r="P53" s="783"/>
      <x:c r="Q53" s="783"/>
      <x:c r="R53" s="782"/>
      <x:c r="S53" s="783">
        <x:v>3</x:v>
      </x:c>
      <x:c r="T53" s="782">
        <x:v>45</x:v>
      </x:c>
      <x:c r="U53" s="783">
        <x:v>1</x:v>
      </x:c>
      <x:c r="V53" s="782">
        <x:v>146.19999999999999</x:v>
      </x:c>
      <x:c r="W53" s="783"/>
      <x:c r="X53" s="783">
        <x:v>37</x:v>
      </x:c>
      <x:c r="Y53" s="783"/>
      <x:c r="Z53" s="783"/>
      <x:c r="AA53" s="783">
        <x:v>2</x:v>
      </x:c>
      <x:c r="AB53" s="783"/>
      <x:c r="AC53" s="783"/>
      <x:c r="AD53" s="783">
        <x:v>3</x:v>
      </x:c>
      <x:c r="AE53" s="783"/>
      <x:c r="AF53" s="783"/>
      <x:c r="AG53" s="783">
        <x:v>1</x:v>
      </x:c>
      <x:c r="AH53" s="783"/>
      <x:c r="AI53" s="783"/>
      <x:c r="AJ53" s="783"/>
      <x:c r="AK53" s="783">
        <x:v>2</x:v>
      </x:c>
      <x:c r="AL53" s="780" t="s">
        <x:v>940</x:v>
      </x:c>
      <x:c r="AM53" s="783"/>
      <x:c r="AN53" s="782"/>
      <x:c r="AO53" s="783"/>
      <x:c r="AP53" s="783"/>
      <x:c r="AQ53" s="783"/>
      <x:c r="AR53" s="782"/>
      <x:c r="AS53" s="783"/>
      <x:c r="AT53" s="782"/>
      <x:c r="AU53" s="783"/>
      <x:c r="AV53" s="783"/>
      <x:c r="AW53" s="783"/>
      <x:c r="AX53" s="783">
        <x:v>1</x:v>
      </x:c>
      <x:c r="AY53" s="783"/>
      <x:c r="AZ53" s="783">
        <x:v>1</x:v>
      </x:c>
      <x:c r="BA53" s="782">
        <x:v>1</x:v>
      </x:c>
      <x:c r="BB53" s="783"/>
      <x:c r="BC53" s="783"/>
      <x:c r="BD53" s="783">
        <x:v>1</x:v>
      </x:c>
      <x:c r="BE53" s="783">
        <x:v>1</x:v>
      </x:c>
      <x:c r="BF53" s="783">
        <x:v>27</x:v>
      </x:c>
      <x:c r="BG53" s="783"/>
      <x:c r="BH53" s="783"/>
      <x:c r="BI53" s="783"/>
      <x:c r="BJ53" s="782"/>
      <x:c r="BK53" s="783"/>
      <x:c r="BL53" s="782"/>
      <x:c r="BM53" s="783"/>
      <x:c r="BN53" s="782"/>
      <x:c r="BO53" s="783"/>
      <x:c r="BP53" s="782"/>
      <x:c r="BQ53" s="783"/>
      <x:c r="BR53" s="783"/>
      <x:c r="BS53" s="783"/>
      <x:c r="BT53" s="783"/>
      <x:c r="BU53" s="783"/>
      <x:c r="BV53" s="780" t="s">
        <x:v>940</x:v>
      </x:c>
      <x:c r="BW53" s="783"/>
      <x:c r="BX53" s="783"/>
      <x:c r="BY53" s="782"/>
      <x:c r="BZ53" s="783"/>
      <x:c r="CA53" s="782"/>
      <x:c r="CB53" s="783"/>
      <x:c r="CC53" s="782"/>
      <x:c r="CD53" s="783"/>
      <x:c r="CE53" s="783">
        <x:v>1</x:v>
      </x:c>
      <x:c r="CF53" s="782">
        <x:v>43</x:v>
      </x:c>
      <x:c r="CG53" s="783"/>
      <x:c r="CH53" s="783"/>
      <x:c r="CI53" s="783">
        <x:v>0</x:v>
      </x:c>
      <x:c r="CJ53" s="783">
        <x:v>1</x:v>
      </x:c>
      <x:c r="CK53" s="783"/>
      <x:c r="CL53" s="783">
        <x:v>1</x:v>
      </x:c>
      <x:c r="CM53" s="783"/>
      <x:c r="CN53" s="783"/>
      <x:c r="CO53" s="783"/>
      <x:c r="CP53" s="782"/>
      <x:c r="CQ53" s="783">
        <x:v>1</x:v>
      </x:c>
      <x:c r="CR53" s="782">
        <x:v>311</x:v>
      </x:c>
      <x:c r="CS53" s="783">
        <x:v>13</x:v>
      </x:c>
      <x:c r="CT53" s="783"/>
      <x:c r="CU53" s="783">
        <x:v>3</x:v>
      </x:c>
      <x:c r="CV53" s="783">
        <x:v>5</x:v>
      </x:c>
      <x:c r="CW53" s="783"/>
      <x:c r="CX53" s="783"/>
      <x:c r="CY53" s="780" t="s">
        <x:v>940</x:v>
      </x:c>
      <x:c r="CZ53" s="783"/>
      <x:c r="DA53" s="782"/>
      <x:c r="DB53" s="783"/>
      <x:c r="DC53" s="782"/>
      <x:c r="DD53" s="783"/>
      <x:c r="DE53" s="782"/>
      <x:c r="DF53" s="783"/>
      <x:c r="DG53" s="784"/>
    </x:row>
    <x:row r="54" spans="1:111" s="7" customFormat="1" ht="30" customHeight="1">
      <x:c r="A54" s="780" t="s">
        <x:v>815</x:v>
      </x:c>
      <x:c r="B54" s="781"/>
      <x:c r="C54" s="782"/>
      <x:c r="D54" s="783"/>
      <x:c r="E54" s="782"/>
      <x:c r="F54" s="783"/>
      <x:c r="G54" s="782"/>
      <x:c r="H54" s="783"/>
      <x:c r="I54" s="782"/>
      <x:c r="J54" s="783"/>
      <x:c r="K54" s="783"/>
      <x:c r="L54" s="782"/>
      <x:c r="M54" s="783"/>
      <x:c r="N54" s="783"/>
      <x:c r="O54" s="783"/>
      <x:c r="P54" s="783"/>
      <x:c r="Q54" s="783"/>
      <x:c r="R54" s="782"/>
      <x:c r="S54" s="783">
        <x:v>1</x:v>
      </x:c>
      <x:c r="T54" s="782">
        <x:v>16</x:v>
      </x:c>
      <x:c r="U54" s="783"/>
      <x:c r="V54" s="782"/>
      <x:c r="W54" s="783"/>
      <x:c r="X54" s="783">
        <x:v>12</x:v>
      </x:c>
      <x:c r="Y54" s="783"/>
      <x:c r="Z54" s="783"/>
      <x:c r="AA54" s="783">
        <x:v>1</x:v>
      </x:c>
      <x:c r="AB54" s="783"/>
      <x:c r="AC54" s="783"/>
      <x:c r="AD54" s="783">
        <x:v>2</x:v>
      </x:c>
      <x:c r="AE54" s="783"/>
      <x:c r="AF54" s="783"/>
      <x:c r="AG54" s="783">
        <x:v>1</x:v>
      </x:c>
      <x:c r="AH54" s="783"/>
      <x:c r="AI54" s="783"/>
      <x:c r="AJ54" s="783"/>
      <x:c r="AK54" s="783">
        <x:v>2</x:v>
      </x:c>
      <x:c r="AL54" s="780" t="s">
        <x:v>815</x:v>
      </x:c>
      <x:c r="AM54" s="783"/>
      <x:c r="AN54" s="782"/>
      <x:c r="AO54" s="783"/>
      <x:c r="AP54" s="783"/>
      <x:c r="AQ54" s="783"/>
      <x:c r="AR54" s="782"/>
      <x:c r="AS54" s="783"/>
      <x:c r="AT54" s="782"/>
      <x:c r="AU54" s="783"/>
      <x:c r="AV54" s="783"/>
      <x:c r="AW54" s="783"/>
      <x:c r="AX54" s="783"/>
      <x:c r="AY54" s="783"/>
      <x:c r="AZ54" s="783"/>
      <x:c r="BA54" s="782"/>
      <x:c r="BB54" s="783"/>
      <x:c r="BC54" s="783"/>
      <x:c r="BD54" s="783"/>
      <x:c r="BE54" s="783">
        <x:v>1</x:v>
      </x:c>
      <x:c r="BF54" s="783">
        <x:v>10</x:v>
      </x:c>
      <x:c r="BG54" s="783"/>
      <x:c r="BH54" s="783"/>
      <x:c r="BI54" s="783"/>
      <x:c r="BJ54" s="782"/>
      <x:c r="BK54" s="783"/>
      <x:c r="BL54" s="782"/>
      <x:c r="BM54" s="783"/>
      <x:c r="BN54" s="782"/>
      <x:c r="BO54" s="783"/>
      <x:c r="BP54" s="782"/>
      <x:c r="BQ54" s="783"/>
      <x:c r="BR54" s="783"/>
      <x:c r="BS54" s="783"/>
      <x:c r="BT54" s="783"/>
      <x:c r="BU54" s="783"/>
      <x:c r="BV54" s="780" t="s">
        <x:v>815</x:v>
      </x:c>
      <x:c r="BW54" s="783"/>
      <x:c r="BX54" s="783"/>
      <x:c r="BY54" s="782"/>
      <x:c r="BZ54" s="783"/>
      <x:c r="CA54" s="782"/>
      <x:c r="CB54" s="783"/>
      <x:c r="CC54" s="782"/>
      <x:c r="CD54" s="783"/>
      <x:c r="CE54" s="783"/>
      <x:c r="CF54" s="782"/>
      <x:c r="CG54" s="783"/>
      <x:c r="CH54" s="783"/>
      <x:c r="CI54" s="783">
        <x:v>0</x:v>
      </x:c>
      <x:c r="CJ54" s="783">
        <x:v>1</x:v>
      </x:c>
      <x:c r="CK54" s="783"/>
      <x:c r="CL54" s="783"/>
      <x:c r="CM54" s="783"/>
      <x:c r="CN54" s="783"/>
      <x:c r="CO54" s="783"/>
      <x:c r="CP54" s="782"/>
      <x:c r="CQ54" s="783">
        <x:v>1</x:v>
      </x:c>
      <x:c r="CR54" s="782">
        <x:v>98</x:v>
      </x:c>
      <x:c r="CS54" s="783">
        <x:v>9</x:v>
      </x:c>
      <x:c r="CT54" s="783"/>
      <x:c r="CU54" s="783">
        <x:v>1</x:v>
      </x:c>
      <x:c r="CV54" s="783">
        <x:v>5</x:v>
      </x:c>
      <x:c r="CW54" s="783"/>
      <x:c r="CX54" s="783"/>
      <x:c r="CY54" s="780" t="s">
        <x:v>815</x:v>
      </x:c>
      <x:c r="CZ54" s="783"/>
      <x:c r="DA54" s="782"/>
      <x:c r="DB54" s="783"/>
      <x:c r="DC54" s="782"/>
      <x:c r="DD54" s="783"/>
      <x:c r="DE54" s="782"/>
      <x:c r="DF54" s="783"/>
      <x:c r="DG54" s="784"/>
    </x:row>
    <x:row r="55" spans="1:111" s="7" customFormat="1" ht="30" customHeight="1">
      <x:c r="A55" s="780" t="s">
        <x:v>1380</x:v>
      </x:c>
      <x:c r="B55" s="781"/>
      <x:c r="C55" s="782"/>
      <x:c r="D55" s="783"/>
      <x:c r="E55" s="782"/>
      <x:c r="F55" s="783"/>
      <x:c r="G55" s="782"/>
      <x:c r="H55" s="783"/>
      <x:c r="I55" s="782"/>
      <x:c r="J55" s="783"/>
      <x:c r="K55" s="783"/>
      <x:c r="L55" s="782"/>
      <x:c r="M55" s="783"/>
      <x:c r="N55" s="783"/>
      <x:c r="O55" s="783"/>
      <x:c r="P55" s="783"/>
      <x:c r="Q55" s="783"/>
      <x:c r="R55" s="782"/>
      <x:c r="S55" s="783">
        <x:v>1</x:v>
      </x:c>
      <x:c r="T55" s="782">
        <x:v>15</x:v>
      </x:c>
      <x:c r="U55" s="783"/>
      <x:c r="V55" s="782"/>
      <x:c r="W55" s="783"/>
      <x:c r="X55" s="783">
        <x:v>6</x:v>
      </x:c>
      <x:c r="Y55" s="783"/>
      <x:c r="Z55" s="783"/>
      <x:c r="AA55" s="783">
        <x:v>1</x:v>
      </x:c>
      <x:c r="AB55" s="783"/>
      <x:c r="AC55" s="783"/>
      <x:c r="AD55" s="783">
        <x:v>1</x:v>
      </x:c>
      <x:c r="AE55" s="783"/>
      <x:c r="AF55" s="783"/>
      <x:c r="AG55" s="783">
        <x:v>1</x:v>
      </x:c>
      <x:c r="AH55" s="783"/>
      <x:c r="AI55" s="783"/>
      <x:c r="AJ55" s="783"/>
      <x:c r="AK55" s="783">
        <x:v>2</x:v>
      </x:c>
      <x:c r="AL55" s="780" t="s">
        <x:v>1380</x:v>
      </x:c>
      <x:c r="AM55" s="783"/>
      <x:c r="AN55" s="782"/>
      <x:c r="AO55" s="783"/>
      <x:c r="AP55" s="783"/>
      <x:c r="AQ55" s="783"/>
      <x:c r="AR55" s="782"/>
      <x:c r="AS55" s="783"/>
      <x:c r="AT55" s="782"/>
      <x:c r="AU55" s="783"/>
      <x:c r="AV55" s="783"/>
      <x:c r="AW55" s="783"/>
      <x:c r="AX55" s="783"/>
      <x:c r="AY55" s="783"/>
      <x:c r="AZ55" s="783"/>
      <x:c r="BA55" s="782"/>
      <x:c r="BB55" s="783"/>
      <x:c r="BC55" s="783"/>
      <x:c r="BD55" s="783"/>
      <x:c r="BE55" s="783">
        <x:v>1</x:v>
      </x:c>
      <x:c r="BF55" s="783">
        <x:v>5</x:v>
      </x:c>
      <x:c r="BG55" s="783"/>
      <x:c r="BH55" s="783"/>
      <x:c r="BI55" s="783"/>
      <x:c r="BJ55" s="782"/>
      <x:c r="BK55" s="783"/>
      <x:c r="BL55" s="782"/>
      <x:c r="BM55" s="783"/>
      <x:c r="BN55" s="782"/>
      <x:c r="BO55" s="783"/>
      <x:c r="BP55" s="782"/>
      <x:c r="BQ55" s="783"/>
      <x:c r="BR55" s="783"/>
      <x:c r="BS55" s="783"/>
      <x:c r="BT55" s="783"/>
      <x:c r="BU55" s="783"/>
      <x:c r="BV55" s="780" t="s">
        <x:v>1380</x:v>
      </x:c>
      <x:c r="BW55" s="783"/>
      <x:c r="BX55" s="783"/>
      <x:c r="BY55" s="782"/>
      <x:c r="BZ55" s="783"/>
      <x:c r="CA55" s="782"/>
      <x:c r="CB55" s="783"/>
      <x:c r="CC55" s="782"/>
      <x:c r="CD55" s="783"/>
      <x:c r="CE55" s="783"/>
      <x:c r="CF55" s="782"/>
      <x:c r="CG55" s="783"/>
      <x:c r="CH55" s="783"/>
      <x:c r="CI55" s="783"/>
      <x:c r="CJ55" s="783">
        <x:v>1</x:v>
      </x:c>
      <x:c r="CK55" s="783"/>
      <x:c r="CL55" s="783"/>
      <x:c r="CM55" s="783"/>
      <x:c r="CN55" s="783"/>
      <x:c r="CO55" s="783"/>
      <x:c r="CP55" s="782"/>
      <x:c r="CQ55" s="783">
        <x:v>1</x:v>
      </x:c>
      <x:c r="CR55" s="782">
        <x:v>84</x:v>
      </x:c>
      <x:c r="CS55" s="783">
        <x:v>5</x:v>
      </x:c>
      <x:c r="CT55" s="783"/>
      <x:c r="CU55" s="783">
        <x:v>1</x:v>
      </x:c>
      <x:c r="CV55" s="783">
        <x:v>1</x:v>
      </x:c>
      <x:c r="CW55" s="783"/>
      <x:c r="CX55" s="783"/>
      <x:c r="CY55" s="780" t="s">
        <x:v>1380</x:v>
      </x:c>
      <x:c r="CZ55" s="783"/>
      <x:c r="DA55" s="782"/>
      <x:c r="DB55" s="783"/>
      <x:c r="DC55" s="782"/>
      <x:c r="DD55" s="783"/>
      <x:c r="DE55" s="782"/>
      <x:c r="DF55" s="783"/>
      <x:c r="DG55" s="784"/>
    </x:row>
    <x:row r="56" spans="1:111" s="7" customFormat="1" ht="30" customHeight="1">
      <x:c r="A56" s="780" t="s">
        <x:v>1778</x:v>
      </x:c>
      <x:c r="B56" s="781"/>
      <x:c r="C56" s="782"/>
      <x:c r="D56" s="783"/>
      <x:c r="E56" s="782"/>
      <x:c r="F56" s="783"/>
      <x:c r="G56" s="782"/>
      <x:c r="H56" s="783"/>
      <x:c r="I56" s="782"/>
      <x:c r="J56" s="783"/>
      <x:c r="K56" s="783"/>
      <x:c r="L56" s="782"/>
      <x:c r="M56" s="783"/>
      <x:c r="N56" s="783"/>
      <x:c r="O56" s="783"/>
      <x:c r="P56" s="783"/>
      <x:c r="Q56" s="783"/>
      <x:c r="R56" s="782"/>
      <x:c r="S56" s="783">
        <x:v>1</x:v>
      </x:c>
      <x:c r="T56" s="782">
        <x:v>16</x:v>
      </x:c>
      <x:c r="U56" s="783"/>
      <x:c r="V56" s="782"/>
      <x:c r="W56" s="783"/>
      <x:c r="X56" s="783">
        <x:v>5</x:v>
      </x:c>
      <x:c r="Y56" s="783"/>
      <x:c r="Z56" s="783"/>
      <x:c r="AA56" s="783">
        <x:v>1</x:v>
      </x:c>
      <x:c r="AB56" s="783"/>
      <x:c r="AC56" s="783"/>
      <x:c r="AD56" s="783">
        <x:v>1</x:v>
      </x:c>
      <x:c r="AE56" s="783"/>
      <x:c r="AF56" s="783"/>
      <x:c r="AG56" s="783">
        <x:v>1</x:v>
      </x:c>
      <x:c r="AH56" s="783"/>
      <x:c r="AI56" s="783"/>
      <x:c r="AJ56" s="783"/>
      <x:c r="AK56" s="783">
        <x:v>5</x:v>
      </x:c>
      <x:c r="AL56" s="780" t="s">
        <x:v>1778</x:v>
      </x:c>
      <x:c r="AM56" s="783"/>
      <x:c r="AN56" s="782"/>
      <x:c r="AO56" s="783"/>
      <x:c r="AP56" s="783"/>
      <x:c r="AQ56" s="783"/>
      <x:c r="AR56" s="782"/>
      <x:c r="AS56" s="783"/>
      <x:c r="AT56" s="782"/>
      <x:c r="AU56" s="783"/>
      <x:c r="AV56" s="783"/>
      <x:c r="AW56" s="783"/>
      <x:c r="AX56" s="783"/>
      <x:c r="AY56" s="783"/>
      <x:c r="AZ56" s="783"/>
      <x:c r="BA56" s="782"/>
      <x:c r="BB56" s="783"/>
      <x:c r="BC56" s="783"/>
      <x:c r="BD56" s="783"/>
      <x:c r="BE56" s="783">
        <x:v>1</x:v>
      </x:c>
      <x:c r="BF56" s="783">
        <x:v>6</x:v>
      </x:c>
      <x:c r="BG56" s="783"/>
      <x:c r="BH56" s="783"/>
      <x:c r="BI56" s="783"/>
      <x:c r="BJ56" s="782"/>
      <x:c r="BK56" s="783"/>
      <x:c r="BL56" s="782"/>
      <x:c r="BM56" s="783"/>
      <x:c r="BN56" s="782"/>
      <x:c r="BO56" s="783"/>
      <x:c r="BP56" s="782"/>
      <x:c r="BQ56" s="783"/>
      <x:c r="BR56" s="783"/>
      <x:c r="BS56" s="783"/>
      <x:c r="BT56" s="783"/>
      <x:c r="BU56" s="783"/>
      <x:c r="BV56" s="780" t="s">
        <x:v>1778</x:v>
      </x:c>
      <x:c r="BW56" s="783"/>
      <x:c r="BX56" s="783"/>
      <x:c r="BY56" s="782"/>
      <x:c r="BZ56" s="783"/>
      <x:c r="CA56" s="782"/>
      <x:c r="CB56" s="783"/>
      <x:c r="CC56" s="782"/>
      <x:c r="CD56" s="783"/>
      <x:c r="CE56" s="783"/>
      <x:c r="CF56" s="782"/>
      <x:c r="CG56" s="783"/>
      <x:c r="CH56" s="783"/>
      <x:c r="CI56" s="783"/>
      <x:c r="CJ56" s="783"/>
      <x:c r="CK56" s="783"/>
      <x:c r="CL56" s="783"/>
      <x:c r="CM56" s="783"/>
      <x:c r="CN56" s="783"/>
      <x:c r="CO56" s="783"/>
      <x:c r="CP56" s="782"/>
      <x:c r="CQ56" s="783">
        <x:v>1</x:v>
      </x:c>
      <x:c r="CR56" s="782">
        <x:v>40</x:v>
      </x:c>
      <x:c r="CS56" s="783">
        <x:v>4</x:v>
      </x:c>
      <x:c r="CT56" s="783"/>
      <x:c r="CU56" s="783">
        <x:v>1</x:v>
      </x:c>
      <x:c r="CV56" s="783">
        <x:v>2</x:v>
      </x:c>
      <x:c r="CW56" s="783">
        <x:v>1</x:v>
      </x:c>
      <x:c r="CX56" s="783">
        <x:v>2</x:v>
      </x:c>
      <x:c r="CY56" s="780" t="s">
        <x:v>1778</x:v>
      </x:c>
      <x:c r="CZ56" s="783"/>
      <x:c r="DA56" s="782"/>
      <x:c r="DB56" s="783"/>
      <x:c r="DC56" s="782"/>
      <x:c r="DD56" s="783"/>
      <x:c r="DE56" s="782"/>
      <x:c r="DF56" s="783"/>
      <x:c r="DG56" s="784"/>
    </x:row>
    <x:row r="57" spans="1:111" s="7" customFormat="1" ht="30" customHeight="1">
      <x:c r="A57" s="780" t="s">
        <x:v>1576</x:v>
      </x:c>
      <x:c r="B57" s="781"/>
      <x:c r="C57" s="782"/>
      <x:c r="D57" s="783"/>
      <x:c r="E57" s="782"/>
      <x:c r="F57" s="783"/>
      <x:c r="G57" s="782"/>
      <x:c r="H57" s="783"/>
      <x:c r="I57" s="782"/>
      <x:c r="J57" s="783"/>
      <x:c r="K57" s="783"/>
      <x:c r="L57" s="782"/>
      <x:c r="M57" s="783"/>
      <x:c r="N57" s="783"/>
      <x:c r="O57" s="783"/>
      <x:c r="P57" s="783"/>
      <x:c r="Q57" s="783"/>
      <x:c r="R57" s="782"/>
      <x:c r="S57" s="783">
        <x:v>1</x:v>
      </x:c>
      <x:c r="T57" s="782">
        <x:v>15</x:v>
      </x:c>
      <x:c r="U57" s="783">
        <x:v>1</x:v>
      </x:c>
      <x:c r="V57" s="782">
        <x:v>131</x:v>
      </x:c>
      <x:c r="W57" s="783"/>
      <x:c r="X57" s="783">
        <x:v>5</x:v>
      </x:c>
      <x:c r="Y57" s="783"/>
      <x:c r="Z57" s="783"/>
      <x:c r="AA57" s="783">
        <x:v>1</x:v>
      </x:c>
      <x:c r="AB57" s="783"/>
      <x:c r="AC57" s="783">
        <x:v>1</x:v>
      </x:c>
      <x:c r="AD57" s="783"/>
      <x:c r="AE57" s="783"/>
      <x:c r="AF57" s="783"/>
      <x:c r="AG57" s="783">
        <x:v>1</x:v>
      </x:c>
      <x:c r="AH57" s="783"/>
      <x:c r="AI57" s="783"/>
      <x:c r="AJ57" s="783"/>
      <x:c r="AK57" s="783"/>
      <x:c r="AL57" s="780" t="s">
        <x:v>1576</x:v>
      </x:c>
      <x:c r="AM57" s="783"/>
      <x:c r="AN57" s="782"/>
      <x:c r="AO57" s="783"/>
      <x:c r="AP57" s="783"/>
      <x:c r="AQ57" s="783"/>
      <x:c r="AR57" s="782"/>
      <x:c r="AS57" s="783"/>
      <x:c r="AT57" s="782"/>
      <x:c r="AU57" s="783"/>
      <x:c r="AV57" s="783"/>
      <x:c r="AW57" s="783"/>
      <x:c r="AX57" s="783"/>
      <x:c r="AY57" s="783"/>
      <x:c r="AZ57" s="783"/>
      <x:c r="BA57" s="782"/>
      <x:c r="BB57" s="783"/>
      <x:c r="BC57" s="783"/>
      <x:c r="BD57" s="783"/>
      <x:c r="BE57" s="783">
        <x:v>1</x:v>
      </x:c>
      <x:c r="BF57" s="783">
        <x:v>4</x:v>
      </x:c>
      <x:c r="BG57" s="783"/>
      <x:c r="BH57" s="783"/>
      <x:c r="BI57" s="783"/>
      <x:c r="BJ57" s="782"/>
      <x:c r="BK57" s="783"/>
      <x:c r="BL57" s="782"/>
      <x:c r="BM57" s="783"/>
      <x:c r="BN57" s="782"/>
      <x:c r="BO57" s="783"/>
      <x:c r="BP57" s="782"/>
      <x:c r="BQ57" s="783"/>
      <x:c r="BR57" s="783"/>
      <x:c r="BS57" s="783"/>
      <x:c r="BT57" s="783"/>
      <x:c r="BU57" s="783"/>
      <x:c r="BV57" s="780" t="s">
        <x:v>1576</x:v>
      </x:c>
      <x:c r="BW57" s="783"/>
      <x:c r="BX57" s="783"/>
      <x:c r="BY57" s="782"/>
      <x:c r="BZ57" s="783"/>
      <x:c r="CA57" s="782"/>
      <x:c r="CB57" s="783"/>
      <x:c r="CC57" s="782"/>
      <x:c r="CD57" s="783"/>
      <x:c r="CE57" s="783">
        <x:v>1</x:v>
      </x:c>
      <x:c r="CF57" s="782">
        <x:v>20</x:v>
      </x:c>
      <x:c r="CG57" s="783"/>
      <x:c r="CH57" s="783"/>
      <x:c r="CI57" s="783"/>
      <x:c r="CJ57" s="783">
        <x:v>1</x:v>
      </x:c>
      <x:c r="CK57" s="783"/>
      <x:c r="CL57" s="783"/>
      <x:c r="CM57" s="783"/>
      <x:c r="CN57" s="783"/>
      <x:c r="CO57" s="783"/>
      <x:c r="CP57" s="782"/>
      <x:c r="CQ57" s="783">
        <x:v>1</x:v>
      </x:c>
      <x:c r="CR57" s="782">
        <x:v>13</x:v>
      </x:c>
      <x:c r="CS57" s="783">
        <x:v>5</x:v>
      </x:c>
      <x:c r="CT57" s="783"/>
      <x:c r="CU57" s="783">
        <x:v>1</x:v>
      </x:c>
      <x:c r="CV57" s="783">
        <x:v>3</x:v>
      </x:c>
      <x:c r="CW57" s="783"/>
      <x:c r="CX57" s="783"/>
      <x:c r="CY57" s="780" t="s">
        <x:v>1576</x:v>
      </x:c>
      <x:c r="CZ57" s="783"/>
      <x:c r="DA57" s="782"/>
      <x:c r="DB57" s="783"/>
      <x:c r="DC57" s="782"/>
      <x:c r="DD57" s="783"/>
      <x:c r="DE57" s="782"/>
      <x:c r="DF57" s="783"/>
      <x:c r="DG57" s="784"/>
    </x:row>
    <x:row r="58" spans="1:111" s="7" customFormat="1" ht="30" customHeight="1">
      <x:c r="A58" s="780" t="s">
        <x:v>698</x:v>
      </x:c>
      <x:c r="B58" s="781"/>
      <x:c r="C58" s="782"/>
      <x:c r="D58" s="783"/>
      <x:c r="E58" s="782"/>
      <x:c r="F58" s="783"/>
      <x:c r="G58" s="782"/>
      <x:c r="H58" s="783"/>
      <x:c r="I58" s="782"/>
      <x:c r="J58" s="783"/>
      <x:c r="K58" s="783"/>
      <x:c r="L58" s="782"/>
      <x:c r="M58" s="783"/>
      <x:c r="N58" s="783"/>
      <x:c r="O58" s="783"/>
      <x:c r="P58" s="783"/>
      <x:c r="Q58" s="783"/>
      <x:c r="R58" s="782"/>
      <x:c r="S58" s="783">
        <x:v>1</x:v>
      </x:c>
      <x:c r="T58" s="782">
        <x:v>9</x:v>
      </x:c>
      <x:c r="U58" s="783"/>
      <x:c r="V58" s="782"/>
      <x:c r="W58" s="783"/>
      <x:c r="X58" s="783">
        <x:v>7</x:v>
      </x:c>
      <x:c r="Y58" s="783"/>
      <x:c r="Z58" s="783"/>
      <x:c r="AA58" s="783"/>
      <x:c r="AB58" s="783">
        <x:v>1</x:v>
      </x:c>
      <x:c r="AC58" s="783"/>
      <x:c r="AD58" s="783">
        <x:v>1</x:v>
      </x:c>
      <x:c r="AE58" s="783"/>
      <x:c r="AF58" s="783"/>
      <x:c r="AG58" s="783">
        <x:v>1</x:v>
      </x:c>
      <x:c r="AH58" s="783"/>
      <x:c r="AI58" s="783"/>
      <x:c r="AJ58" s="783"/>
      <x:c r="AK58" s="783">
        <x:v>3</x:v>
      </x:c>
      <x:c r="AL58" s="780" t="s">
        <x:v>698</x:v>
      </x:c>
      <x:c r="AM58" s="783"/>
      <x:c r="AN58" s="782"/>
      <x:c r="AO58" s="783"/>
      <x:c r="AP58" s="783"/>
      <x:c r="AQ58" s="783"/>
      <x:c r="AR58" s="782"/>
      <x:c r="AS58" s="783"/>
      <x:c r="AT58" s="782"/>
      <x:c r="AU58" s="783"/>
      <x:c r="AV58" s="783"/>
      <x:c r="AW58" s="783"/>
      <x:c r="AX58" s="783"/>
      <x:c r="AY58" s="783"/>
      <x:c r="AZ58" s="783"/>
      <x:c r="BA58" s="782"/>
      <x:c r="BB58" s="783"/>
      <x:c r="BC58" s="783"/>
      <x:c r="BD58" s="783"/>
      <x:c r="BE58" s="783">
        <x:v>1</x:v>
      </x:c>
      <x:c r="BF58" s="783">
        <x:v>8</x:v>
      </x:c>
      <x:c r="BG58" s="783"/>
      <x:c r="BH58" s="783"/>
      <x:c r="BI58" s="783"/>
      <x:c r="BJ58" s="782"/>
      <x:c r="BK58" s="783"/>
      <x:c r="BL58" s="782"/>
      <x:c r="BM58" s="783"/>
      <x:c r="BN58" s="782"/>
      <x:c r="BO58" s="783"/>
      <x:c r="BP58" s="782"/>
      <x:c r="BQ58" s="783"/>
      <x:c r="BR58" s="783"/>
      <x:c r="BS58" s="783"/>
      <x:c r="BT58" s="783"/>
      <x:c r="BU58" s="783"/>
      <x:c r="BV58" s="780" t="s">
        <x:v>698</x:v>
      </x:c>
      <x:c r="BW58" s="783"/>
      <x:c r="BX58" s="783"/>
      <x:c r="BY58" s="782"/>
      <x:c r="BZ58" s="783"/>
      <x:c r="CA58" s="782"/>
      <x:c r="CB58" s="783"/>
      <x:c r="CC58" s="782"/>
      <x:c r="CD58" s="783"/>
      <x:c r="CE58" s="783"/>
      <x:c r="CF58" s="782"/>
      <x:c r="CG58" s="783"/>
      <x:c r="CH58" s="783"/>
      <x:c r="CI58" s="783"/>
      <x:c r="CJ58" s="783">
        <x:v>1</x:v>
      </x:c>
      <x:c r="CK58" s="783"/>
      <x:c r="CL58" s="783"/>
      <x:c r="CM58" s="783"/>
      <x:c r="CN58" s="783"/>
      <x:c r="CO58" s="783"/>
      <x:c r="CP58" s="782"/>
      <x:c r="CQ58" s="783">
        <x:v>1</x:v>
      </x:c>
      <x:c r="CR58" s="782">
        <x:v>80</x:v>
      </x:c>
      <x:c r="CS58" s="783">
        <x:v>4</x:v>
      </x:c>
      <x:c r="CT58" s="783"/>
      <x:c r="CU58" s="783">
        <x:v>1</x:v>
      </x:c>
      <x:c r="CV58" s="783">
        <x:v>4</x:v>
      </x:c>
      <x:c r="CW58" s="783"/>
      <x:c r="CX58" s="783"/>
      <x:c r="CY58" s="780" t="s">
        <x:v>698</x:v>
      </x:c>
      <x:c r="CZ58" s="783"/>
      <x:c r="DA58" s="782"/>
      <x:c r="DB58" s="783"/>
      <x:c r="DC58" s="782"/>
      <x:c r="DD58" s="783"/>
      <x:c r="DE58" s="782"/>
      <x:c r="DF58" s="783"/>
      <x:c r="DG58" s="784"/>
    </x:row>
    <x:row r="59" spans="1:111" s="7" customFormat="1" ht="30" customHeight="1">
      <x:c r="A59" s="780" t="s">
        <x:v>1852</x:v>
      </x:c>
      <x:c r="B59" s="781"/>
      <x:c r="C59" s="782"/>
      <x:c r="D59" s="783"/>
      <x:c r="E59" s="782"/>
      <x:c r="F59" s="783"/>
      <x:c r="G59" s="782"/>
      <x:c r="H59" s="783"/>
      <x:c r="I59" s="782"/>
      <x:c r="J59" s="783"/>
      <x:c r="K59" s="783"/>
      <x:c r="L59" s="782"/>
      <x:c r="M59" s="783"/>
      <x:c r="N59" s="783"/>
      <x:c r="O59" s="783"/>
      <x:c r="P59" s="783"/>
      <x:c r="Q59" s="783"/>
      <x:c r="R59" s="782"/>
      <x:c r="S59" s="783">
        <x:v>2</x:v>
      </x:c>
      <x:c r="T59" s="782">
        <x:v>30</x:v>
      </x:c>
      <x:c r="U59" s="783"/>
      <x:c r="V59" s="782"/>
      <x:c r="W59" s="783"/>
      <x:c r="X59" s="783">
        <x:v>15</x:v>
      </x:c>
      <x:c r="Y59" s="783"/>
      <x:c r="Z59" s="783"/>
      <x:c r="AA59" s="783"/>
      <x:c r="AB59" s="783"/>
      <x:c r="AC59" s="783">
        <x:v>1</x:v>
      </x:c>
      <x:c r="AD59" s="783"/>
      <x:c r="AE59" s="783"/>
      <x:c r="AF59" s="783"/>
      <x:c r="AG59" s="783">
        <x:v>2</x:v>
      </x:c>
      <x:c r="AH59" s="783"/>
      <x:c r="AI59" s="783"/>
      <x:c r="AJ59" s="783"/>
      <x:c r="AK59" s="783">
        <x:v>3</x:v>
      </x:c>
      <x:c r="AL59" s="780" t="s">
        <x:v>1852</x:v>
      </x:c>
      <x:c r="AM59" s="783"/>
      <x:c r="AN59" s="782"/>
      <x:c r="AO59" s="783"/>
      <x:c r="AP59" s="783"/>
      <x:c r="AQ59" s="783"/>
      <x:c r="AR59" s="782"/>
      <x:c r="AS59" s="783"/>
      <x:c r="AT59" s="782"/>
      <x:c r="AU59" s="783"/>
      <x:c r="AV59" s="783"/>
      <x:c r="AW59" s="783"/>
      <x:c r="AX59" s="783"/>
      <x:c r="AY59" s="783"/>
      <x:c r="AZ59" s="783"/>
      <x:c r="BA59" s="782"/>
      <x:c r="BB59" s="783"/>
      <x:c r="BC59" s="783"/>
      <x:c r="BD59" s="783"/>
      <x:c r="BE59" s="783">
        <x:v>1</x:v>
      </x:c>
      <x:c r="BF59" s="783">
        <x:v>5</x:v>
      </x:c>
      <x:c r="BG59" s="783"/>
      <x:c r="BH59" s="783"/>
      <x:c r="BI59" s="783"/>
      <x:c r="BJ59" s="782"/>
      <x:c r="BK59" s="783"/>
      <x:c r="BL59" s="782"/>
      <x:c r="BM59" s="783"/>
      <x:c r="BN59" s="782"/>
      <x:c r="BO59" s="783"/>
      <x:c r="BP59" s="782"/>
      <x:c r="BQ59" s="783"/>
      <x:c r="BR59" s="783"/>
      <x:c r="BS59" s="783"/>
      <x:c r="BT59" s="783"/>
      <x:c r="BU59" s="783"/>
      <x:c r="BV59" s="780" t="s">
        <x:v>1852</x:v>
      </x:c>
      <x:c r="BW59" s="783"/>
      <x:c r="BX59" s="783"/>
      <x:c r="BY59" s="782"/>
      <x:c r="BZ59" s="783"/>
      <x:c r="CA59" s="782"/>
      <x:c r="CB59" s="783"/>
      <x:c r="CC59" s="782"/>
      <x:c r="CD59" s="783"/>
      <x:c r="CE59" s="783"/>
      <x:c r="CF59" s="782"/>
      <x:c r="CG59" s="783"/>
      <x:c r="CH59" s="783"/>
      <x:c r="CI59" s="783"/>
      <x:c r="CJ59" s="783"/>
      <x:c r="CK59" s="783"/>
      <x:c r="CL59" s="783"/>
      <x:c r="CM59" s="783"/>
      <x:c r="CN59" s="783"/>
      <x:c r="CO59" s="783"/>
      <x:c r="CP59" s="782"/>
      <x:c r="CQ59" s="783">
        <x:v>1</x:v>
      </x:c>
      <x:c r="CR59" s="782">
        <x:v>55</x:v>
      </x:c>
      <x:c r="CS59" s="783">
        <x:v>5</x:v>
      </x:c>
      <x:c r="CT59" s="783"/>
      <x:c r="CU59" s="783">
        <x:v>2</x:v>
      </x:c>
      <x:c r="CV59" s="783">
        <x:v>2</x:v>
      </x:c>
      <x:c r="CW59" s="783"/>
      <x:c r="CX59" s="783"/>
      <x:c r="CY59" s="780" t="s">
        <x:v>1852</x:v>
      </x:c>
      <x:c r="CZ59" s="783"/>
      <x:c r="DA59" s="782"/>
      <x:c r="DB59" s="783"/>
      <x:c r="DC59" s="782"/>
      <x:c r="DD59" s="783"/>
      <x:c r="DE59" s="782"/>
      <x:c r="DF59" s="783"/>
      <x:c r="DG59" s="784"/>
    </x:row>
    <x:row r="60" spans="1:111" s="7" customFormat="1" ht="30" customHeight="1">
      <x:c r="A60" s="780" t="s">
        <x:v>840</x:v>
      </x:c>
      <x:c r="B60" s="781"/>
      <x:c r="C60" s="782"/>
      <x:c r="D60" s="783"/>
      <x:c r="E60" s="782"/>
      <x:c r="F60" s="783"/>
      <x:c r="G60" s="782"/>
      <x:c r="H60" s="783"/>
      <x:c r="I60" s="782"/>
      <x:c r="J60" s="783">
        <x:v>2</x:v>
      </x:c>
      <x:c r="K60" s="783"/>
      <x:c r="L60" s="782"/>
      <x:c r="M60" s="783"/>
      <x:c r="N60" s="783"/>
      <x:c r="O60" s="783"/>
      <x:c r="P60" s="783"/>
      <x:c r="Q60" s="783"/>
      <x:c r="R60" s="782"/>
      <x:c r="S60" s="783">
        <x:v>1</x:v>
      </x:c>
      <x:c r="T60" s="782">
        <x:v>15</x:v>
      </x:c>
      <x:c r="U60" s="783">
        <x:v>1</x:v>
      </x:c>
      <x:c r="V60" s="782">
        <x:v>198</x:v>
      </x:c>
      <x:c r="W60" s="783">
        <x:v>2</x:v>
      </x:c>
      <x:c r="X60" s="783">
        <x:v>13</x:v>
      </x:c>
      <x:c r="Y60" s="783"/>
      <x:c r="Z60" s="783"/>
      <x:c r="AA60" s="783">
        <x:v>1</x:v>
      </x:c>
      <x:c r="AB60" s="783"/>
      <x:c r="AC60" s="783"/>
      <x:c r="AD60" s="783">
        <x:v>1</x:v>
      </x:c>
      <x:c r="AE60" s="783"/>
      <x:c r="AF60" s="783"/>
      <x:c r="AG60" s="783"/>
      <x:c r="AH60" s="783"/>
      <x:c r="AI60" s="783"/>
      <x:c r="AJ60" s="783"/>
      <x:c r="AK60" s="783">
        <x:v>4</x:v>
      </x:c>
      <x:c r="AL60" s="780" t="s">
        <x:v>840</x:v>
      </x:c>
      <x:c r="AM60" s="783"/>
      <x:c r="AN60" s="782"/>
      <x:c r="AO60" s="783"/>
      <x:c r="AP60" s="783"/>
      <x:c r="AQ60" s="783"/>
      <x:c r="AR60" s="782"/>
      <x:c r="AS60" s="783"/>
      <x:c r="AT60" s="782"/>
      <x:c r="AU60" s="783"/>
      <x:c r="AV60" s="783"/>
      <x:c r="AW60" s="783"/>
      <x:c r="AX60" s="783"/>
      <x:c r="AY60" s="783"/>
      <x:c r="AZ60" s="783"/>
      <x:c r="BA60" s="782"/>
      <x:c r="BB60" s="783"/>
      <x:c r="BC60" s="783"/>
      <x:c r="BD60" s="783"/>
      <x:c r="BE60" s="783">
        <x:v>1</x:v>
      </x:c>
      <x:c r="BF60" s="783">
        <x:v>6</x:v>
      </x:c>
      <x:c r="BG60" s="783"/>
      <x:c r="BH60" s="783"/>
      <x:c r="BI60" s="783"/>
      <x:c r="BJ60" s="782"/>
      <x:c r="BK60" s="783"/>
      <x:c r="BL60" s="782"/>
      <x:c r="BM60" s="783"/>
      <x:c r="BN60" s="782"/>
      <x:c r="BO60" s="783"/>
      <x:c r="BP60" s="782"/>
      <x:c r="BQ60" s="783"/>
      <x:c r="BR60" s="783"/>
      <x:c r="BS60" s="783"/>
      <x:c r="BT60" s="783"/>
      <x:c r="BU60" s="783"/>
      <x:c r="BV60" s="780" t="s">
        <x:v>840</x:v>
      </x:c>
      <x:c r="BW60" s="783"/>
      <x:c r="BX60" s="783"/>
      <x:c r="BY60" s="782"/>
      <x:c r="BZ60" s="783"/>
      <x:c r="CA60" s="782"/>
      <x:c r="CB60" s="783"/>
      <x:c r="CC60" s="782"/>
      <x:c r="CD60" s="783"/>
      <x:c r="CE60" s="783"/>
      <x:c r="CF60" s="782"/>
      <x:c r="CG60" s="783"/>
      <x:c r="CH60" s="783"/>
      <x:c r="CI60" s="783"/>
      <x:c r="CJ60" s="783"/>
      <x:c r="CK60" s="783"/>
      <x:c r="CL60" s="783"/>
      <x:c r="CM60" s="783"/>
      <x:c r="CN60" s="783"/>
      <x:c r="CO60" s="783"/>
      <x:c r="CP60" s="782"/>
      <x:c r="CQ60" s="783">
        <x:v>1</x:v>
      </x:c>
      <x:c r="CR60" s="782">
        <x:v>16</x:v>
      </x:c>
      <x:c r="CS60" s="783">
        <x:v>4</x:v>
      </x:c>
      <x:c r="CT60" s="783"/>
      <x:c r="CU60" s="783">
        <x:v>1</x:v>
      </x:c>
      <x:c r="CV60" s="783">
        <x:v>3</x:v>
      </x:c>
      <x:c r="CW60" s="783"/>
      <x:c r="CX60" s="783"/>
      <x:c r="CY60" s="780" t="s">
        <x:v>840</x:v>
      </x:c>
      <x:c r="CZ60" s="783"/>
      <x:c r="DA60" s="782"/>
      <x:c r="DB60" s="783"/>
      <x:c r="DC60" s="782"/>
      <x:c r="DD60" s="783"/>
      <x:c r="DE60" s="782"/>
      <x:c r="DF60" s="783"/>
      <x:c r="DG60" s="784"/>
    </x:row>
    <x:row r="61" spans="1:111" s="7" customFormat="1" ht="30" customHeight="1">
      <x:c r="A61" s="780" t="s">
        <x:v>808</x:v>
      </x:c>
      <x:c r="B61" s="781"/>
      <x:c r="C61" s="782"/>
      <x:c r="D61" s="783"/>
      <x:c r="E61" s="782"/>
      <x:c r="F61" s="783"/>
      <x:c r="G61" s="782"/>
      <x:c r="H61" s="783"/>
      <x:c r="I61" s="782"/>
      <x:c r="J61" s="783"/>
      <x:c r="K61" s="783"/>
      <x:c r="L61" s="782"/>
      <x:c r="M61" s="783"/>
      <x:c r="N61" s="783"/>
      <x:c r="O61" s="783"/>
      <x:c r="P61" s="783"/>
      <x:c r="Q61" s="783"/>
      <x:c r="R61" s="782"/>
      <x:c r="S61" s="783"/>
      <x:c r="T61" s="782"/>
      <x:c r="U61" s="783"/>
      <x:c r="V61" s="782"/>
      <x:c r="W61" s="783"/>
      <x:c r="X61" s="783">
        <x:v>6</x:v>
      </x:c>
      <x:c r="Y61" s="783"/>
      <x:c r="Z61" s="783"/>
      <x:c r="AA61" s="783">
        <x:v>1</x:v>
      </x:c>
      <x:c r="AB61" s="783"/>
      <x:c r="AC61" s="783"/>
      <x:c r="AD61" s="783">
        <x:v>1</x:v>
      </x:c>
      <x:c r="AE61" s="783"/>
      <x:c r="AF61" s="783"/>
      <x:c r="AG61" s="783"/>
      <x:c r="AH61" s="783"/>
      <x:c r="AI61" s="783"/>
      <x:c r="AJ61" s="783"/>
      <x:c r="AK61" s="783">
        <x:v>4</x:v>
      </x:c>
      <x:c r="AL61" s="780" t="s">
        <x:v>808</x:v>
      </x:c>
      <x:c r="AM61" s="783"/>
      <x:c r="AN61" s="782"/>
      <x:c r="AO61" s="783"/>
      <x:c r="AP61" s="783"/>
      <x:c r="AQ61" s="783"/>
      <x:c r="AR61" s="782"/>
      <x:c r="AS61" s="783"/>
      <x:c r="AT61" s="782"/>
      <x:c r="AU61" s="783"/>
      <x:c r="AV61" s="783"/>
      <x:c r="AW61" s="783"/>
      <x:c r="AX61" s="783"/>
      <x:c r="AY61" s="783"/>
      <x:c r="AZ61" s="783"/>
      <x:c r="BA61" s="782"/>
      <x:c r="BB61" s="783"/>
      <x:c r="BC61" s="783"/>
      <x:c r="BD61" s="783"/>
      <x:c r="BE61" s="783">
        <x:v>1</x:v>
      </x:c>
      <x:c r="BF61" s="783">
        <x:v>3</x:v>
      </x:c>
      <x:c r="BG61" s="783"/>
      <x:c r="BH61" s="783"/>
      <x:c r="BI61" s="783"/>
      <x:c r="BJ61" s="782"/>
      <x:c r="BK61" s="783"/>
      <x:c r="BL61" s="782"/>
      <x:c r="BM61" s="783"/>
      <x:c r="BN61" s="782"/>
      <x:c r="BO61" s="783"/>
      <x:c r="BP61" s="782"/>
      <x:c r="BQ61" s="783"/>
      <x:c r="BR61" s="783"/>
      <x:c r="BS61" s="783"/>
      <x:c r="BT61" s="783"/>
      <x:c r="BU61" s="783"/>
      <x:c r="BV61" s="780" t="s">
        <x:v>808</x:v>
      </x:c>
      <x:c r="BW61" s="783"/>
      <x:c r="BX61" s="783"/>
      <x:c r="BY61" s="782"/>
      <x:c r="BZ61" s="783"/>
      <x:c r="CA61" s="782"/>
      <x:c r="CB61" s="783"/>
      <x:c r="CC61" s="782"/>
      <x:c r="CD61" s="783"/>
      <x:c r="CE61" s="783"/>
      <x:c r="CF61" s="782"/>
      <x:c r="CG61" s="783"/>
      <x:c r="CH61" s="783"/>
      <x:c r="CI61" s="783"/>
      <x:c r="CJ61" s="783"/>
      <x:c r="CK61" s="783"/>
      <x:c r="CL61" s="783"/>
      <x:c r="CM61" s="783"/>
      <x:c r="CN61" s="783"/>
      <x:c r="CO61" s="783"/>
      <x:c r="CP61" s="782"/>
      <x:c r="CQ61" s="783">
        <x:v>1</x:v>
      </x:c>
      <x:c r="CR61" s="782">
        <x:v>74</x:v>
      </x:c>
      <x:c r="CS61" s="783">
        <x:v>2</x:v>
      </x:c>
      <x:c r="CT61" s="783"/>
      <x:c r="CU61" s="783">
        <x:v>1</x:v>
      </x:c>
      <x:c r="CV61" s="783">
        <x:v>2</x:v>
      </x:c>
      <x:c r="CW61" s="783"/>
      <x:c r="CX61" s="783"/>
      <x:c r="CY61" s="780" t="s">
        <x:v>808</x:v>
      </x:c>
      <x:c r="CZ61" s="783"/>
      <x:c r="DA61" s="782"/>
      <x:c r="DB61" s="783"/>
      <x:c r="DC61" s="782"/>
      <x:c r="DD61" s="783"/>
      <x:c r="DE61" s="782"/>
      <x:c r="DF61" s="783"/>
      <x:c r="DG61" s="784"/>
    </x:row>
    <x:row r="62" spans="1:111" s="7" customFormat="1" ht="30" customHeight="1">
      <x:c r="A62" s="780" t="s">
        <x:v>910</x:v>
      </x:c>
      <x:c r="B62" s="781"/>
      <x:c r="C62" s="782"/>
      <x:c r="D62" s="783"/>
      <x:c r="E62" s="782"/>
      <x:c r="F62" s="783"/>
      <x:c r="G62" s="782"/>
      <x:c r="H62" s="783"/>
      <x:c r="I62" s="782"/>
      <x:c r="J62" s="783">
        <x:v>1</x:v>
      </x:c>
      <x:c r="K62" s="783"/>
      <x:c r="L62" s="782"/>
      <x:c r="M62" s="783">
        <x:v>1</x:v>
      </x:c>
      <x:c r="N62" s="783">
        <x:v>2</x:v>
      </x:c>
      <x:c r="O62" s="783"/>
      <x:c r="P62" s="783"/>
      <x:c r="Q62" s="783"/>
      <x:c r="R62" s="782"/>
      <x:c r="S62" s="783">
        <x:v>1</x:v>
      </x:c>
      <x:c r="T62" s="782">
        <x:v>15</x:v>
      </x:c>
      <x:c r="U62" s="783"/>
      <x:c r="V62" s="782"/>
      <x:c r="W62" s="783">
        <x:v>3</x:v>
      </x:c>
      <x:c r="X62" s="783">
        <x:v>9</x:v>
      </x:c>
      <x:c r="Y62" s="783"/>
      <x:c r="Z62" s="783"/>
      <x:c r="AA62" s="783"/>
      <x:c r="AB62" s="783">
        <x:v>1</x:v>
      </x:c>
      <x:c r="AC62" s="783"/>
      <x:c r="AD62" s="783">
        <x:v>1</x:v>
      </x:c>
      <x:c r="AE62" s="783"/>
      <x:c r="AF62" s="783"/>
      <x:c r="AG62" s="783">
        <x:v>1</x:v>
      </x:c>
      <x:c r="AH62" s="783"/>
      <x:c r="AI62" s="783"/>
      <x:c r="AJ62" s="783"/>
      <x:c r="AK62" s="783">
        <x:v>1</x:v>
      </x:c>
      <x:c r="AL62" s="780" t="s">
        <x:v>910</x:v>
      </x:c>
      <x:c r="AM62" s="783"/>
      <x:c r="AN62" s="782"/>
      <x:c r="AO62" s="783"/>
      <x:c r="AP62" s="783"/>
      <x:c r="AQ62" s="783"/>
      <x:c r="AR62" s="782"/>
      <x:c r="AS62" s="783"/>
      <x:c r="AT62" s="782"/>
      <x:c r="AU62" s="783"/>
      <x:c r="AV62" s="783"/>
      <x:c r="AW62" s="783"/>
      <x:c r="AX62" s="783"/>
      <x:c r="AY62" s="783"/>
      <x:c r="AZ62" s="783"/>
      <x:c r="BA62" s="782"/>
      <x:c r="BB62" s="783"/>
      <x:c r="BC62" s="783"/>
      <x:c r="BD62" s="783"/>
      <x:c r="BE62" s="783">
        <x:v>1</x:v>
      </x:c>
      <x:c r="BF62" s="783">
        <x:v>4</x:v>
      </x:c>
      <x:c r="BG62" s="783"/>
      <x:c r="BH62" s="783"/>
      <x:c r="BI62" s="783"/>
      <x:c r="BJ62" s="782"/>
      <x:c r="BK62" s="783"/>
      <x:c r="BL62" s="782"/>
      <x:c r="BM62" s="783"/>
      <x:c r="BN62" s="782"/>
      <x:c r="BO62" s="783"/>
      <x:c r="BP62" s="782"/>
      <x:c r="BQ62" s="783"/>
      <x:c r="BR62" s="783"/>
      <x:c r="BS62" s="783"/>
      <x:c r="BT62" s="783"/>
      <x:c r="BU62" s="783"/>
      <x:c r="BV62" s="780" t="s">
        <x:v>910</x:v>
      </x:c>
      <x:c r="BW62" s="783"/>
      <x:c r="BX62" s="783"/>
      <x:c r="BY62" s="782"/>
      <x:c r="BZ62" s="783"/>
      <x:c r="CA62" s="782"/>
      <x:c r="CB62" s="783"/>
      <x:c r="CC62" s="782"/>
      <x:c r="CD62" s="783"/>
      <x:c r="CE62" s="783"/>
      <x:c r="CF62" s="782"/>
      <x:c r="CG62" s="783"/>
      <x:c r="CH62" s="783"/>
      <x:c r="CI62" s="783"/>
      <x:c r="CJ62" s="783"/>
      <x:c r="CK62" s="783"/>
      <x:c r="CL62" s="783"/>
      <x:c r="CM62" s="783"/>
      <x:c r="CN62" s="783"/>
      <x:c r="CO62" s="783"/>
      <x:c r="CP62" s="782"/>
      <x:c r="CQ62" s="783">
        <x:v>1</x:v>
      </x:c>
      <x:c r="CR62" s="782">
        <x:v>96</x:v>
      </x:c>
      <x:c r="CS62" s="783">
        <x:v>2</x:v>
      </x:c>
      <x:c r="CT62" s="783"/>
      <x:c r="CU62" s="783"/>
      <x:c r="CV62" s="783">
        <x:v>2</x:v>
      </x:c>
      <x:c r="CW62" s="783">
        <x:v>1</x:v>
      </x:c>
      <x:c r="CX62" s="783">
        <x:v>2</x:v>
      </x:c>
      <x:c r="CY62" s="780" t="s">
        <x:v>910</x:v>
      </x:c>
      <x:c r="CZ62" s="783"/>
      <x:c r="DA62" s="782"/>
      <x:c r="DB62" s="783"/>
      <x:c r="DC62" s="782"/>
      <x:c r="DD62" s="783"/>
      <x:c r="DE62" s="782"/>
      <x:c r="DF62" s="783"/>
      <x:c r="DG62" s="784"/>
    </x:row>
    <x:row r="63" spans="1:111" s="7" customFormat="1" ht="30" customHeight="1">
      <x:c r="A63" s="780" t="s">
        <x:v>899</x:v>
      </x:c>
      <x:c r="B63" s="781"/>
      <x:c r="C63" s="782"/>
      <x:c r="D63" s="783"/>
      <x:c r="E63" s="782"/>
      <x:c r="F63" s="783"/>
      <x:c r="G63" s="782"/>
      <x:c r="H63" s="783"/>
      <x:c r="I63" s="782"/>
      <x:c r="J63" s="783"/>
      <x:c r="K63" s="783"/>
      <x:c r="L63" s="782"/>
      <x:c r="M63" s="783"/>
      <x:c r="N63" s="783"/>
      <x:c r="O63" s="783"/>
      <x:c r="P63" s="783"/>
      <x:c r="Q63" s="783"/>
      <x:c r="R63" s="782"/>
      <x:c r="S63" s="783">
        <x:v>0</x:v>
      </x:c>
      <x:c r="T63" s="782">
        <x:v>0</x:v>
      </x:c>
      <x:c r="U63" s="783">
        <x:v>1</x:v>
      </x:c>
      <x:c r="V63" s="782">
        <x:v>79.400000000000006</x:v>
      </x:c>
      <x:c r="W63" s="783"/>
      <x:c r="X63" s="783">
        <x:v>6</x:v>
      </x:c>
      <x:c r="Y63" s="783"/>
      <x:c r="Z63" s="783"/>
      <x:c r="AA63" s="783"/>
      <x:c r="AB63" s="783"/>
      <x:c r="AC63" s="783"/>
      <x:c r="AD63" s="783"/>
      <x:c r="AE63" s="783"/>
      <x:c r="AF63" s="783"/>
      <x:c r="AG63" s="783">
        <x:v>1</x:v>
      </x:c>
      <x:c r="AH63" s="783"/>
      <x:c r="AI63" s="783"/>
      <x:c r="AJ63" s="783"/>
      <x:c r="AK63" s="783">
        <x:v>0</x:v>
      </x:c>
      <x:c r="AL63" s="780" t="s">
        <x:v>899</x:v>
      </x:c>
      <x:c r="AM63" s="783"/>
      <x:c r="AN63" s="782"/>
      <x:c r="AO63" s="783"/>
      <x:c r="AP63" s="783"/>
      <x:c r="AQ63" s="783"/>
      <x:c r="AR63" s="782"/>
      <x:c r="AS63" s="783"/>
      <x:c r="AT63" s="782"/>
      <x:c r="AU63" s="783"/>
      <x:c r="AV63" s="783"/>
      <x:c r="AW63" s="783"/>
      <x:c r="AX63" s="783"/>
      <x:c r="AY63" s="783"/>
      <x:c r="AZ63" s="783"/>
      <x:c r="BA63" s="782"/>
      <x:c r="BB63" s="783"/>
      <x:c r="BC63" s="783"/>
      <x:c r="BD63" s="783"/>
      <x:c r="BE63" s="783">
        <x:v>1</x:v>
      </x:c>
      <x:c r="BF63" s="783">
        <x:v>5</x:v>
      </x:c>
      <x:c r="BG63" s="783"/>
      <x:c r="BH63" s="783"/>
      <x:c r="BI63" s="783"/>
      <x:c r="BJ63" s="782"/>
      <x:c r="BK63" s="783"/>
      <x:c r="BL63" s="782"/>
      <x:c r="BM63" s="783"/>
      <x:c r="BN63" s="782"/>
      <x:c r="BO63" s="783"/>
      <x:c r="BP63" s="782"/>
      <x:c r="BQ63" s="783"/>
      <x:c r="BR63" s="783"/>
      <x:c r="BS63" s="783"/>
      <x:c r="BT63" s="783"/>
      <x:c r="BU63" s="783"/>
      <x:c r="BV63" s="780" t="s">
        <x:v>899</x:v>
      </x:c>
      <x:c r="BW63" s="783"/>
      <x:c r="BX63" s="783"/>
      <x:c r="BY63" s="782"/>
      <x:c r="BZ63" s="783"/>
      <x:c r="CA63" s="782"/>
      <x:c r="CB63" s="783"/>
      <x:c r="CC63" s="782"/>
      <x:c r="CD63" s="783"/>
      <x:c r="CE63" s="783"/>
      <x:c r="CF63" s="782"/>
      <x:c r="CG63" s="783"/>
      <x:c r="CH63" s="783"/>
      <x:c r="CI63" s="783"/>
      <x:c r="CJ63" s="783"/>
      <x:c r="CK63" s="783"/>
      <x:c r="CL63" s="783"/>
      <x:c r="CM63" s="783"/>
      <x:c r="CN63" s="783"/>
      <x:c r="CO63" s="783"/>
      <x:c r="CP63" s="782"/>
      <x:c r="CQ63" s="783">
        <x:v>1</x:v>
      </x:c>
      <x:c r="CR63" s="782">
        <x:v>108</x:v>
      </x:c>
      <x:c r="CS63" s="783">
        <x:v>4</x:v>
      </x:c>
      <x:c r="CT63" s="783"/>
      <x:c r="CU63" s="783">
        <x:v>2</x:v>
      </x:c>
      <x:c r="CV63" s="783">
        <x:v>2</x:v>
      </x:c>
      <x:c r="CW63" s="783">
        <x:v>1</x:v>
      </x:c>
      <x:c r="CX63" s="783">
        <x:v>1</x:v>
      </x:c>
      <x:c r="CY63" s="780" t="s">
        <x:v>899</x:v>
      </x:c>
      <x:c r="CZ63" s="783"/>
      <x:c r="DA63" s="782"/>
      <x:c r="DB63" s="783"/>
      <x:c r="DC63" s="782"/>
      <x:c r="DD63" s="783"/>
      <x:c r="DE63" s="782"/>
      <x:c r="DF63" s="783"/>
      <x:c r="DG63" s="784"/>
    </x:row>
    <x:row r="64" spans="1:111" s="7" customFormat="1" ht="30" customHeight="1">
      <x:c r="A64" s="780" t="s">
        <x:v>704</x:v>
      </x:c>
      <x:c r="B64" s="781"/>
      <x:c r="C64" s="782"/>
      <x:c r="D64" s="783"/>
      <x:c r="E64" s="782"/>
      <x:c r="F64" s="783"/>
      <x:c r="G64" s="782"/>
      <x:c r="H64" s="783"/>
      <x:c r="I64" s="782"/>
      <x:c r="J64" s="783">
        <x:v>1</x:v>
      </x:c>
      <x:c r="K64" s="783"/>
      <x:c r="L64" s="782"/>
      <x:c r="M64" s="783"/>
      <x:c r="N64" s="783"/>
      <x:c r="O64" s="783"/>
      <x:c r="P64" s="783"/>
      <x:c r="Q64" s="783"/>
      <x:c r="R64" s="782"/>
      <x:c r="S64" s="783">
        <x:v>1</x:v>
      </x:c>
      <x:c r="T64" s="782">
        <x:v>15</x:v>
      </x:c>
      <x:c r="U64" s="783"/>
      <x:c r="V64" s="782"/>
      <x:c r="W64" s="783"/>
      <x:c r="X64" s="783">
        <x:v>6</x:v>
      </x:c>
      <x:c r="Y64" s="783"/>
      <x:c r="Z64" s="783"/>
      <x:c r="AA64" s="783">
        <x:v>1</x:v>
      </x:c>
      <x:c r="AB64" s="783"/>
      <x:c r="AC64" s="783"/>
      <x:c r="AD64" s="783">
        <x:v>1</x:v>
      </x:c>
      <x:c r="AE64" s="783"/>
      <x:c r="AF64" s="783"/>
      <x:c r="AG64" s="783">
        <x:v>1</x:v>
      </x:c>
      <x:c r="AH64" s="783"/>
      <x:c r="AI64" s="783"/>
      <x:c r="AJ64" s="783"/>
      <x:c r="AK64" s="783">
        <x:v>2</x:v>
      </x:c>
      <x:c r="AL64" s="780" t="s">
        <x:v>704</x:v>
      </x:c>
      <x:c r="AM64" s="783"/>
      <x:c r="AN64" s="782"/>
      <x:c r="AO64" s="783"/>
      <x:c r="AP64" s="783"/>
      <x:c r="AQ64" s="783"/>
      <x:c r="AR64" s="782"/>
      <x:c r="AS64" s="783"/>
      <x:c r="AT64" s="782"/>
      <x:c r="AU64" s="783"/>
      <x:c r="AV64" s="783"/>
      <x:c r="AW64" s="783"/>
      <x:c r="AX64" s="783"/>
      <x:c r="AY64" s="783"/>
      <x:c r="AZ64" s="783"/>
      <x:c r="BA64" s="782"/>
      <x:c r="BB64" s="783"/>
      <x:c r="BC64" s="783"/>
      <x:c r="BD64" s="783"/>
      <x:c r="BE64" s="783">
        <x:v>1</x:v>
      </x:c>
      <x:c r="BF64" s="783">
        <x:v>2</x:v>
      </x:c>
      <x:c r="BG64" s="783"/>
      <x:c r="BH64" s="783"/>
      <x:c r="BI64" s="783"/>
      <x:c r="BJ64" s="782"/>
      <x:c r="BK64" s="783"/>
      <x:c r="BL64" s="782"/>
      <x:c r="BM64" s="783"/>
      <x:c r="BN64" s="782"/>
      <x:c r="BO64" s="783"/>
      <x:c r="BP64" s="782"/>
      <x:c r="BQ64" s="783"/>
      <x:c r="BR64" s="783"/>
      <x:c r="BS64" s="783"/>
      <x:c r="BT64" s="783"/>
      <x:c r="BU64" s="783"/>
      <x:c r="BV64" s="780" t="s">
        <x:v>704</x:v>
      </x:c>
      <x:c r="BW64" s="783"/>
      <x:c r="BX64" s="783"/>
      <x:c r="BY64" s="782"/>
      <x:c r="BZ64" s="783"/>
      <x:c r="CA64" s="782"/>
      <x:c r="CB64" s="783"/>
      <x:c r="CC64" s="782"/>
      <x:c r="CD64" s="783"/>
      <x:c r="CE64" s="783"/>
      <x:c r="CF64" s="782"/>
      <x:c r="CG64" s="783"/>
      <x:c r="CH64" s="783"/>
      <x:c r="CI64" s="783"/>
      <x:c r="CJ64" s="783">
        <x:v>1</x:v>
      </x:c>
      <x:c r="CK64" s="783"/>
      <x:c r="CL64" s="783"/>
      <x:c r="CM64" s="783"/>
      <x:c r="CN64" s="783"/>
      <x:c r="CO64" s="783"/>
      <x:c r="CP64" s="782"/>
      <x:c r="CQ64" s="783">
        <x:v>1</x:v>
      </x:c>
      <x:c r="CR64" s="782">
        <x:v>62</x:v>
      </x:c>
      <x:c r="CS64" s="783">
        <x:v>5</x:v>
      </x:c>
      <x:c r="CT64" s="783"/>
      <x:c r="CU64" s="783">
        <x:v>1</x:v>
      </x:c>
      <x:c r="CV64" s="783">
        <x:v>2</x:v>
      </x:c>
      <x:c r="CW64" s="783">
        <x:v>1</x:v>
      </x:c>
      <x:c r="CX64" s="783">
        <x:v>4</x:v>
      </x:c>
      <x:c r="CY64" s="780" t="s">
        <x:v>704</x:v>
      </x:c>
      <x:c r="CZ64" s="783"/>
      <x:c r="DA64" s="782"/>
      <x:c r="DB64" s="783"/>
      <x:c r="DC64" s="782"/>
      <x:c r="DD64" s="783"/>
      <x:c r="DE64" s="782"/>
      <x:c r="DF64" s="783"/>
      <x:c r="DG64" s="784"/>
    </x:row>
    <x:row r="65" spans="1:111" s="7" customFormat="1" ht="30" customHeight="1">
      <x:c r="A65" s="780" t="s">
        <x:v>1336</x:v>
      </x:c>
      <x:c r="B65" s="781"/>
      <x:c r="C65" s="782"/>
      <x:c r="D65" s="783"/>
      <x:c r="E65" s="782"/>
      <x:c r="F65" s="783"/>
      <x:c r="G65" s="782"/>
      <x:c r="H65" s="783"/>
      <x:c r="I65" s="782"/>
      <x:c r="J65" s="783">
        <x:v>1</x:v>
      </x:c>
      <x:c r="K65" s="783"/>
      <x:c r="L65" s="782"/>
      <x:c r="M65" s="783"/>
      <x:c r="N65" s="783"/>
      <x:c r="O65" s="783"/>
      <x:c r="P65" s="783"/>
      <x:c r="Q65" s="783"/>
      <x:c r="R65" s="782"/>
      <x:c r="S65" s="783">
        <x:v>1</x:v>
      </x:c>
      <x:c r="T65" s="782">
        <x:v>15</x:v>
      </x:c>
      <x:c r="U65" s="783"/>
      <x:c r="V65" s="782"/>
      <x:c r="W65" s="783"/>
      <x:c r="X65" s="783">
        <x:v>10</x:v>
      </x:c>
      <x:c r="Y65" s="783"/>
      <x:c r="Z65" s="783"/>
      <x:c r="AA65" s="783">
        <x:v>1</x:v>
      </x:c>
      <x:c r="AB65" s="783"/>
      <x:c r="AC65" s="783"/>
      <x:c r="AD65" s="783"/>
      <x:c r="AE65" s="783"/>
      <x:c r="AF65" s="783"/>
      <x:c r="AG65" s="783">
        <x:v>1</x:v>
      </x:c>
      <x:c r="AH65" s="783"/>
      <x:c r="AI65" s="783"/>
      <x:c r="AJ65" s="783"/>
      <x:c r="AK65" s="783">
        <x:v>2</x:v>
      </x:c>
      <x:c r="AL65" s="780" t="s">
        <x:v>1336</x:v>
      </x:c>
      <x:c r="AM65" s="783"/>
      <x:c r="AN65" s="782"/>
      <x:c r="AO65" s="783"/>
      <x:c r="AP65" s="783"/>
      <x:c r="AQ65" s="783"/>
      <x:c r="AR65" s="782"/>
      <x:c r="AS65" s="783"/>
      <x:c r="AT65" s="782"/>
      <x:c r="AU65" s="783"/>
      <x:c r="AV65" s="783"/>
      <x:c r="AW65" s="783"/>
      <x:c r="AX65" s="783"/>
      <x:c r="AY65" s="783"/>
      <x:c r="AZ65" s="783"/>
      <x:c r="BA65" s="782"/>
      <x:c r="BB65" s="783"/>
      <x:c r="BC65" s="783"/>
      <x:c r="BD65" s="783"/>
      <x:c r="BE65" s="783">
        <x:v>1</x:v>
      </x:c>
      <x:c r="BF65" s="783">
        <x:v>4</x:v>
      </x:c>
      <x:c r="BG65" s="783"/>
      <x:c r="BH65" s="783"/>
      <x:c r="BI65" s="783"/>
      <x:c r="BJ65" s="782"/>
      <x:c r="BK65" s="783"/>
      <x:c r="BL65" s="782"/>
      <x:c r="BM65" s="783"/>
      <x:c r="BN65" s="782"/>
      <x:c r="BO65" s="783"/>
      <x:c r="BP65" s="782"/>
      <x:c r="BQ65" s="783"/>
      <x:c r="BR65" s="783"/>
      <x:c r="BS65" s="783"/>
      <x:c r="BT65" s="783"/>
      <x:c r="BU65" s="783"/>
      <x:c r="BV65" s="780" t="s">
        <x:v>1336</x:v>
      </x:c>
      <x:c r="BW65" s="783"/>
      <x:c r="BX65" s="783"/>
      <x:c r="BY65" s="782"/>
      <x:c r="BZ65" s="783"/>
      <x:c r="CA65" s="782"/>
      <x:c r="CB65" s="783"/>
      <x:c r="CC65" s="782"/>
      <x:c r="CD65" s="783"/>
      <x:c r="CE65" s="783"/>
      <x:c r="CF65" s="782"/>
      <x:c r="CG65" s="783"/>
      <x:c r="CH65" s="783"/>
      <x:c r="CI65" s="783"/>
      <x:c r="CJ65" s="783"/>
      <x:c r="CK65" s="783"/>
      <x:c r="CL65" s="783"/>
      <x:c r="CM65" s="783"/>
      <x:c r="CN65" s="783"/>
      <x:c r="CO65" s="783"/>
      <x:c r="CP65" s="782"/>
      <x:c r="CQ65" s="783">
        <x:v>1</x:v>
      </x:c>
      <x:c r="CR65" s="782">
        <x:v>84</x:v>
      </x:c>
      <x:c r="CS65" s="783">
        <x:v>2</x:v>
      </x:c>
      <x:c r="CT65" s="783"/>
      <x:c r="CU65" s="783">
        <x:v>1</x:v>
      </x:c>
      <x:c r="CV65" s="783">
        <x:v>3</x:v>
      </x:c>
      <x:c r="CW65" s="783">
        <x:v>1</x:v>
      </x:c>
      <x:c r="CX65" s="783">
        <x:v>1</x:v>
      </x:c>
      <x:c r="CY65" s="780" t="s">
        <x:v>1336</x:v>
      </x:c>
      <x:c r="CZ65" s="783"/>
      <x:c r="DA65" s="782"/>
      <x:c r="DB65" s="783"/>
      <x:c r="DC65" s="782"/>
      <x:c r="DD65" s="783"/>
      <x:c r="DE65" s="782"/>
      <x:c r="DF65" s="783"/>
      <x:c r="DG65" s="784"/>
    </x:row>
    <x:row r="66" spans="1:111" s="7" customFormat="1" ht="30" customHeight="1">
      <x:c r="A66" s="780" t="s">
        <x:v>821</x:v>
      </x:c>
      <x:c r="B66" s="781"/>
      <x:c r="C66" s="782"/>
      <x:c r="D66" s="783"/>
      <x:c r="E66" s="782"/>
      <x:c r="F66" s="783"/>
      <x:c r="G66" s="782"/>
      <x:c r="H66" s="783"/>
      <x:c r="I66" s="782"/>
      <x:c r="J66" s="783">
        <x:v>1</x:v>
      </x:c>
      <x:c r="K66" s="783"/>
      <x:c r="L66" s="782"/>
      <x:c r="M66" s="783"/>
      <x:c r="N66" s="783"/>
      <x:c r="O66" s="783"/>
      <x:c r="P66" s="783"/>
      <x:c r="Q66" s="783"/>
      <x:c r="R66" s="782"/>
      <x:c r="S66" s="783">
        <x:v>1</x:v>
      </x:c>
      <x:c r="T66" s="782">
        <x:v>9</x:v>
      </x:c>
      <x:c r="U66" s="783"/>
      <x:c r="V66" s="782"/>
      <x:c r="W66" s="783"/>
      <x:c r="X66" s="783">
        <x:v>13</x:v>
      </x:c>
      <x:c r="Y66" s="783"/>
      <x:c r="Z66" s="783"/>
      <x:c r="AA66" s="783">
        <x:v>1</x:v>
      </x:c>
      <x:c r="AB66" s="783"/>
      <x:c r="AC66" s="783">
        <x:v>1</x:v>
      </x:c>
      <x:c r="AD66" s="783">
        <x:v>1</x:v>
      </x:c>
      <x:c r="AE66" s="783"/>
      <x:c r="AF66" s="783"/>
      <x:c r="AG66" s="783">
        <x:v>1</x:v>
      </x:c>
      <x:c r="AH66" s="783"/>
      <x:c r="AI66" s="783"/>
      <x:c r="AJ66" s="783"/>
      <x:c r="AK66" s="783">
        <x:v>2</x:v>
      </x:c>
      <x:c r="AL66" s="780" t="s">
        <x:v>821</x:v>
      </x:c>
      <x:c r="AM66" s="783"/>
      <x:c r="AN66" s="782"/>
      <x:c r="AO66" s="783"/>
      <x:c r="AP66" s="783"/>
      <x:c r="AQ66" s="783"/>
      <x:c r="AR66" s="782"/>
      <x:c r="AS66" s="783"/>
      <x:c r="AT66" s="782"/>
      <x:c r="AU66" s="783"/>
      <x:c r="AV66" s="783"/>
      <x:c r="AW66" s="783"/>
      <x:c r="AX66" s="783"/>
      <x:c r="AY66" s="783"/>
      <x:c r="AZ66" s="783"/>
      <x:c r="BA66" s="782"/>
      <x:c r="BB66" s="783"/>
      <x:c r="BC66" s="783"/>
      <x:c r="BD66" s="783"/>
      <x:c r="BE66" s="783">
        <x:v>1</x:v>
      </x:c>
      <x:c r="BF66" s="783">
        <x:v>9</x:v>
      </x:c>
      <x:c r="BG66" s="783"/>
      <x:c r="BH66" s="783"/>
      <x:c r="BI66" s="783"/>
      <x:c r="BJ66" s="782"/>
      <x:c r="BK66" s="783"/>
      <x:c r="BL66" s="782"/>
      <x:c r="BM66" s="783"/>
      <x:c r="BN66" s="782"/>
      <x:c r="BO66" s="783"/>
      <x:c r="BP66" s="782"/>
      <x:c r="BQ66" s="783"/>
      <x:c r="BR66" s="783"/>
      <x:c r="BS66" s="783"/>
      <x:c r="BT66" s="783"/>
      <x:c r="BU66" s="783"/>
      <x:c r="BV66" s="780" t="s">
        <x:v>821</x:v>
      </x:c>
      <x:c r="BW66" s="783"/>
      <x:c r="BX66" s="783"/>
      <x:c r="BY66" s="782"/>
      <x:c r="BZ66" s="783"/>
      <x:c r="CA66" s="782"/>
      <x:c r="CB66" s="783"/>
      <x:c r="CC66" s="782"/>
      <x:c r="CD66" s="783"/>
      <x:c r="CE66" s="783"/>
      <x:c r="CF66" s="782"/>
      <x:c r="CG66" s="783"/>
      <x:c r="CH66" s="783"/>
      <x:c r="CI66" s="783"/>
      <x:c r="CJ66" s="783">
        <x:v>1</x:v>
      </x:c>
      <x:c r="CK66" s="783"/>
      <x:c r="CL66" s="783"/>
      <x:c r="CM66" s="783"/>
      <x:c r="CN66" s="783"/>
      <x:c r="CO66" s="783"/>
      <x:c r="CP66" s="782"/>
      <x:c r="CQ66" s="783">
        <x:v>1</x:v>
      </x:c>
      <x:c r="CR66" s="782">
        <x:v>62</x:v>
      </x:c>
      <x:c r="CS66" s="783">
        <x:v>6</x:v>
      </x:c>
      <x:c r="CT66" s="783"/>
      <x:c r="CU66" s="783">
        <x:v>1</x:v>
      </x:c>
      <x:c r="CV66" s="783">
        <x:v>2</x:v>
      </x:c>
      <x:c r="CW66" s="783"/>
      <x:c r="CX66" s="783"/>
      <x:c r="CY66" s="780" t="s">
        <x:v>821</x:v>
      </x:c>
      <x:c r="CZ66" s="783"/>
      <x:c r="DA66" s="782"/>
      <x:c r="DB66" s="783"/>
      <x:c r="DC66" s="782"/>
      <x:c r="DD66" s="783"/>
      <x:c r="DE66" s="782"/>
      <x:c r="DF66" s="783"/>
      <x:c r="DG66" s="784"/>
    </x:row>
    <x:row r="67" spans="1:111" s="7" customFormat="1" ht="30" customHeight="1">
      <x:c r="A67" s="780" t="s">
        <x:v>1096</x:v>
      </x:c>
      <x:c r="B67" s="781"/>
      <x:c r="C67" s="782"/>
      <x:c r="D67" s="783"/>
      <x:c r="E67" s="782"/>
      <x:c r="F67" s="783"/>
      <x:c r="G67" s="782"/>
      <x:c r="H67" s="783"/>
      <x:c r="I67" s="782"/>
      <x:c r="J67" s="783">
        <x:v>1</x:v>
      </x:c>
      <x:c r="K67" s="783"/>
      <x:c r="L67" s="782"/>
      <x:c r="M67" s="783"/>
      <x:c r="N67" s="783"/>
      <x:c r="O67" s="783"/>
      <x:c r="P67" s="783"/>
      <x:c r="Q67" s="783"/>
      <x:c r="R67" s="782"/>
      <x:c r="S67" s="783"/>
      <x:c r="T67" s="782"/>
      <x:c r="U67" s="783"/>
      <x:c r="V67" s="782"/>
      <x:c r="W67" s="783"/>
      <x:c r="X67" s="783">
        <x:v>8</x:v>
      </x:c>
      <x:c r="Y67" s="783"/>
      <x:c r="Z67" s="783"/>
      <x:c r="AA67" s="783">
        <x:v>1</x:v>
      </x:c>
      <x:c r="AB67" s="783">
        <x:v>1</x:v>
      </x:c>
      <x:c r="AC67" s="783">
        <x:v>1</x:v>
      </x:c>
      <x:c r="AD67" s="783">
        <x:v>1</x:v>
      </x:c>
      <x:c r="AE67" s="783"/>
      <x:c r="AF67" s="783"/>
      <x:c r="AG67" s="783">
        <x:v>1</x:v>
      </x:c>
      <x:c r="AH67" s="783"/>
      <x:c r="AI67" s="783"/>
      <x:c r="AJ67" s="783"/>
      <x:c r="AK67" s="783">
        <x:v>2</x:v>
      </x:c>
      <x:c r="AL67" s="780" t="s">
        <x:v>1096</x:v>
      </x:c>
      <x:c r="AM67" s="783"/>
      <x:c r="AN67" s="782"/>
      <x:c r="AO67" s="783"/>
      <x:c r="AP67" s="783"/>
      <x:c r="AQ67" s="783"/>
      <x:c r="AR67" s="782"/>
      <x:c r="AS67" s="783"/>
      <x:c r="AT67" s="782"/>
      <x:c r="AU67" s="783"/>
      <x:c r="AV67" s="783"/>
      <x:c r="AW67" s="783"/>
      <x:c r="AX67" s="783"/>
      <x:c r="AY67" s="783"/>
      <x:c r="AZ67" s="783"/>
      <x:c r="BA67" s="782"/>
      <x:c r="BB67" s="783"/>
      <x:c r="BC67" s="783"/>
      <x:c r="BD67" s="783"/>
      <x:c r="BE67" s="783">
        <x:v>1</x:v>
      </x:c>
      <x:c r="BF67" s="783">
        <x:v>2</x:v>
      </x:c>
      <x:c r="BG67" s="783"/>
      <x:c r="BH67" s="783"/>
      <x:c r="BI67" s="783"/>
      <x:c r="BJ67" s="782"/>
      <x:c r="BK67" s="783"/>
      <x:c r="BL67" s="782"/>
      <x:c r="BM67" s="783"/>
      <x:c r="BN67" s="782"/>
      <x:c r="BO67" s="783"/>
      <x:c r="BP67" s="782"/>
      <x:c r="BQ67" s="783"/>
      <x:c r="BR67" s="783"/>
      <x:c r="BS67" s="783"/>
      <x:c r="BT67" s="783"/>
      <x:c r="BU67" s="783"/>
      <x:c r="BV67" s="780" t="s">
        <x:v>1096</x:v>
      </x:c>
      <x:c r="BW67" s="783"/>
      <x:c r="BX67" s="783"/>
      <x:c r="BY67" s="782"/>
      <x:c r="BZ67" s="783"/>
      <x:c r="CA67" s="782"/>
      <x:c r="CB67" s="783"/>
      <x:c r="CC67" s="782"/>
      <x:c r="CD67" s="783"/>
      <x:c r="CE67" s="783"/>
      <x:c r="CF67" s="782"/>
      <x:c r="CG67" s="783"/>
      <x:c r="CH67" s="783"/>
      <x:c r="CI67" s="783"/>
      <x:c r="CJ67" s="783">
        <x:v>1</x:v>
      </x:c>
      <x:c r="CK67" s="783"/>
      <x:c r="CL67" s="783"/>
      <x:c r="CM67" s="783"/>
      <x:c r="CN67" s="783"/>
      <x:c r="CO67" s="783"/>
      <x:c r="CP67" s="782"/>
      <x:c r="CQ67" s="783">
        <x:v>1</x:v>
      </x:c>
      <x:c r="CR67" s="782">
        <x:v>116</x:v>
      </x:c>
      <x:c r="CS67" s="783">
        <x:v>3</x:v>
      </x:c>
      <x:c r="CT67" s="783"/>
      <x:c r="CU67" s="783">
        <x:v>1</x:v>
      </x:c>
      <x:c r="CV67" s="783">
        <x:v>1</x:v>
      </x:c>
      <x:c r="CW67" s="783">
        <x:v>1</x:v>
      </x:c>
      <x:c r="CX67" s="783">
        <x:v>1</x:v>
      </x:c>
      <x:c r="CY67" s="780" t="s">
        <x:v>1096</x:v>
      </x:c>
      <x:c r="CZ67" s="783"/>
      <x:c r="DA67" s="782"/>
      <x:c r="DB67" s="783"/>
      <x:c r="DC67" s="782"/>
      <x:c r="DD67" s="783"/>
      <x:c r="DE67" s="782"/>
      <x:c r="DF67" s="783"/>
      <x:c r="DG67" s="784"/>
    </x:row>
    <x:row r="68" spans="1:111" s="7" customFormat="1" ht="30" customHeight="1">
      <x:c r="A68" s="780" t="s">
        <x:v>877</x:v>
      </x:c>
      <x:c r="B68" s="781"/>
      <x:c r="C68" s="782"/>
      <x:c r="D68" s="783"/>
      <x:c r="E68" s="782"/>
      <x:c r="F68" s="783"/>
      <x:c r="G68" s="782"/>
      <x:c r="H68" s="783"/>
      <x:c r="I68" s="782"/>
      <x:c r="J68" s="783"/>
      <x:c r="K68" s="783"/>
      <x:c r="L68" s="782"/>
      <x:c r="M68" s="783"/>
      <x:c r="N68" s="783"/>
      <x:c r="O68" s="783"/>
      <x:c r="P68" s="783"/>
      <x:c r="Q68" s="783"/>
      <x:c r="R68" s="782"/>
      <x:c r="S68" s="783">
        <x:v>1</x:v>
      </x:c>
      <x:c r="T68" s="782">
        <x:v>15</x:v>
      </x:c>
      <x:c r="U68" s="783"/>
      <x:c r="V68" s="782"/>
      <x:c r="W68" s="783"/>
      <x:c r="X68" s="783">
        <x:v>5</x:v>
      </x:c>
      <x:c r="Y68" s="783"/>
      <x:c r="Z68" s="783"/>
      <x:c r="AA68" s="783">
        <x:v>1</x:v>
      </x:c>
      <x:c r="AB68" s="783">
        <x:v>1</x:v>
      </x:c>
      <x:c r="AC68" s="783"/>
      <x:c r="AD68" s="783">
        <x:v>2</x:v>
      </x:c>
      <x:c r="AE68" s="783"/>
      <x:c r="AF68" s="783"/>
      <x:c r="AG68" s="783">
        <x:v>1</x:v>
      </x:c>
      <x:c r="AH68" s="783"/>
      <x:c r="AI68" s="783"/>
      <x:c r="AJ68" s="783"/>
      <x:c r="AK68" s="783">
        <x:v>5</x:v>
      </x:c>
      <x:c r="AL68" s="780" t="s">
        <x:v>877</x:v>
      </x:c>
      <x:c r="AM68" s="783"/>
      <x:c r="AN68" s="782"/>
      <x:c r="AO68" s="783"/>
      <x:c r="AP68" s="783"/>
      <x:c r="AQ68" s="783"/>
      <x:c r="AR68" s="782"/>
      <x:c r="AS68" s="783"/>
      <x:c r="AT68" s="782"/>
      <x:c r="AU68" s="783"/>
      <x:c r="AV68" s="783"/>
      <x:c r="AW68" s="783"/>
      <x:c r="AX68" s="783">
        <x:v>0</x:v>
      </x:c>
      <x:c r="AY68" s="783"/>
      <x:c r="AZ68" s="783"/>
      <x:c r="BA68" s="782"/>
      <x:c r="BB68" s="783"/>
      <x:c r="BC68" s="783"/>
      <x:c r="BD68" s="783"/>
      <x:c r="BE68" s="783">
        <x:v>1</x:v>
      </x:c>
      <x:c r="BF68" s="783">
        <x:v>5</x:v>
      </x:c>
      <x:c r="BG68" s="783"/>
      <x:c r="BH68" s="783"/>
      <x:c r="BI68" s="783"/>
      <x:c r="BJ68" s="782"/>
      <x:c r="BK68" s="783"/>
      <x:c r="BL68" s="782"/>
      <x:c r="BM68" s="783"/>
      <x:c r="BN68" s="782"/>
      <x:c r="BO68" s="783"/>
      <x:c r="BP68" s="782"/>
      <x:c r="BQ68" s="783"/>
      <x:c r="BR68" s="783"/>
      <x:c r="BS68" s="783"/>
      <x:c r="BT68" s="783"/>
      <x:c r="BU68" s="783"/>
      <x:c r="BV68" s="780" t="s">
        <x:v>877</x:v>
      </x:c>
      <x:c r="BW68" s="783"/>
      <x:c r="BX68" s="783"/>
      <x:c r="BY68" s="782"/>
      <x:c r="BZ68" s="783"/>
      <x:c r="CA68" s="782"/>
      <x:c r="CB68" s="783"/>
      <x:c r="CC68" s="782"/>
      <x:c r="CD68" s="783"/>
      <x:c r="CE68" s="783"/>
      <x:c r="CF68" s="782"/>
      <x:c r="CG68" s="783"/>
      <x:c r="CH68" s="783"/>
      <x:c r="CI68" s="783"/>
      <x:c r="CJ68" s="783">
        <x:v>1</x:v>
      </x:c>
      <x:c r="CK68" s="783"/>
      <x:c r="CL68" s="783"/>
      <x:c r="CM68" s="783"/>
      <x:c r="CN68" s="783"/>
      <x:c r="CO68" s="783"/>
      <x:c r="CP68" s="782"/>
      <x:c r="CQ68" s="783">
        <x:v>1</x:v>
      </x:c>
      <x:c r="CR68" s="782">
        <x:v>60</x:v>
      </x:c>
      <x:c r="CS68" s="783">
        <x:v>3</x:v>
      </x:c>
      <x:c r="CT68" s="783"/>
      <x:c r="CU68" s="783">
        <x:v>1</x:v>
      </x:c>
      <x:c r="CV68" s="783">
        <x:v>2</x:v>
      </x:c>
      <x:c r="CW68" s="783">
        <x:v>1</x:v>
      </x:c>
      <x:c r="CX68" s="783">
        <x:v>2</x:v>
      </x:c>
      <x:c r="CY68" s="780" t="s">
        <x:v>877</x:v>
      </x:c>
      <x:c r="CZ68" s="783"/>
      <x:c r="DA68" s="782"/>
      <x:c r="DB68" s="783"/>
      <x:c r="DC68" s="782"/>
      <x:c r="DD68" s="783"/>
      <x:c r="DE68" s="782"/>
      <x:c r="DF68" s="783"/>
      <x:c r="DG68" s="784"/>
    </x:row>
    <x:row r="69" spans="1:111" s="7" customFormat="1" ht="30" customHeight="1">
      <x:c r="A69" s="780" t="s">
        <x:v>932</x:v>
      </x:c>
      <x:c r="B69" s="781"/>
      <x:c r="C69" s="782"/>
      <x:c r="D69" s="783"/>
      <x:c r="E69" s="782"/>
      <x:c r="F69" s="783"/>
      <x:c r="G69" s="782"/>
      <x:c r="H69" s="783"/>
      <x:c r="I69" s="782"/>
      <x:c r="J69" s="783"/>
      <x:c r="K69" s="783"/>
      <x:c r="L69" s="782"/>
      <x:c r="M69" s="783"/>
      <x:c r="N69" s="783"/>
      <x:c r="O69" s="783"/>
      <x:c r="P69" s="783"/>
      <x:c r="Q69" s="783"/>
      <x:c r="R69" s="782"/>
      <x:c r="S69" s="783"/>
      <x:c r="T69" s="782"/>
      <x:c r="U69" s="783"/>
      <x:c r="V69" s="782"/>
      <x:c r="W69" s="783"/>
      <x:c r="X69" s="783">
        <x:v>7</x:v>
      </x:c>
      <x:c r="Y69" s="783"/>
      <x:c r="Z69" s="783"/>
      <x:c r="AA69" s="783">
        <x:v>1</x:v>
      </x:c>
      <x:c r="AB69" s="783"/>
      <x:c r="AC69" s="783"/>
      <x:c r="AD69" s="783">
        <x:v>2</x:v>
      </x:c>
      <x:c r="AE69" s="783"/>
      <x:c r="AF69" s="783"/>
      <x:c r="AG69" s="783">
        <x:v>1</x:v>
      </x:c>
      <x:c r="AH69" s="783"/>
      <x:c r="AI69" s="783"/>
      <x:c r="AJ69" s="783"/>
      <x:c r="AK69" s="783">
        <x:v>4</x:v>
      </x:c>
      <x:c r="AL69" s="780" t="s">
        <x:v>932</x:v>
      </x:c>
      <x:c r="AM69" s="783"/>
      <x:c r="AN69" s="782"/>
      <x:c r="AO69" s="783"/>
      <x:c r="AP69" s="783"/>
      <x:c r="AQ69" s="783"/>
      <x:c r="AR69" s="782"/>
      <x:c r="AS69" s="783"/>
      <x:c r="AT69" s="782"/>
      <x:c r="AU69" s="783"/>
      <x:c r="AV69" s="783"/>
      <x:c r="AW69" s="783"/>
      <x:c r="AX69" s="783"/>
      <x:c r="AY69" s="783"/>
      <x:c r="AZ69" s="783"/>
      <x:c r="BA69" s="782"/>
      <x:c r="BB69" s="783"/>
      <x:c r="BC69" s="783"/>
      <x:c r="BD69" s="783"/>
      <x:c r="BE69" s="783">
        <x:v>1</x:v>
      </x:c>
      <x:c r="BF69" s="783">
        <x:v>4</x:v>
      </x:c>
      <x:c r="BG69" s="783"/>
      <x:c r="BH69" s="783"/>
      <x:c r="BI69" s="783"/>
      <x:c r="BJ69" s="782"/>
      <x:c r="BK69" s="783"/>
      <x:c r="BL69" s="782"/>
      <x:c r="BM69" s="783"/>
      <x:c r="BN69" s="782"/>
      <x:c r="BO69" s="783"/>
      <x:c r="BP69" s="782"/>
      <x:c r="BQ69" s="783"/>
      <x:c r="BR69" s="783"/>
      <x:c r="BS69" s="783"/>
      <x:c r="BT69" s="783"/>
      <x:c r="BU69" s="783"/>
      <x:c r="BV69" s="780" t="s">
        <x:v>932</x:v>
      </x:c>
      <x:c r="BW69" s="783"/>
      <x:c r="BX69" s="783"/>
      <x:c r="BY69" s="782"/>
      <x:c r="BZ69" s="783"/>
      <x:c r="CA69" s="782"/>
      <x:c r="CB69" s="783"/>
      <x:c r="CC69" s="782"/>
      <x:c r="CD69" s="783"/>
      <x:c r="CE69" s="783"/>
      <x:c r="CF69" s="782"/>
      <x:c r="CG69" s="783"/>
      <x:c r="CH69" s="783"/>
      <x:c r="CI69" s="783"/>
      <x:c r="CJ69" s="783"/>
      <x:c r="CK69" s="783"/>
      <x:c r="CL69" s="783"/>
      <x:c r="CM69" s="783"/>
      <x:c r="CN69" s="783"/>
      <x:c r="CO69" s="783"/>
      <x:c r="CP69" s="782"/>
      <x:c r="CQ69" s="783">
        <x:v>1</x:v>
      </x:c>
      <x:c r="CR69" s="782">
        <x:v>68</x:v>
      </x:c>
      <x:c r="CS69" s="783">
        <x:v>4</x:v>
      </x:c>
      <x:c r="CT69" s="783"/>
      <x:c r="CU69" s="783">
        <x:v>1</x:v>
      </x:c>
      <x:c r="CV69" s="783">
        <x:v>1</x:v>
      </x:c>
      <x:c r="CW69" s="783"/>
      <x:c r="CX69" s="783"/>
      <x:c r="CY69" s="780" t="s">
        <x:v>932</x:v>
      </x:c>
      <x:c r="CZ69" s="783"/>
      <x:c r="DA69" s="782"/>
      <x:c r="DB69" s="783"/>
      <x:c r="DC69" s="782"/>
      <x:c r="DD69" s="783"/>
      <x:c r="DE69" s="782"/>
      <x:c r="DF69" s="783"/>
      <x:c r="DG69" s="784"/>
    </x:row>
    <x:row r="70" spans="1:111" s="7" customFormat="1" ht="30" customHeight="1">
      <x:c r="A70" s="780" t="s">
        <x:v>1350</x:v>
      </x:c>
      <x:c r="B70" s="781"/>
      <x:c r="C70" s="782"/>
      <x:c r="D70" s="783"/>
      <x:c r="E70" s="782"/>
      <x:c r="F70" s="783"/>
      <x:c r="G70" s="782"/>
      <x:c r="H70" s="783"/>
      <x:c r="I70" s="782"/>
      <x:c r="J70" s="783"/>
      <x:c r="K70" s="783"/>
      <x:c r="L70" s="782"/>
      <x:c r="M70" s="783"/>
      <x:c r="N70" s="783"/>
      <x:c r="O70" s="783"/>
      <x:c r="P70" s="783"/>
      <x:c r="Q70" s="783"/>
      <x:c r="R70" s="782"/>
      <x:c r="S70" s="783"/>
      <x:c r="T70" s="782"/>
      <x:c r="U70" s="783"/>
      <x:c r="V70" s="782"/>
      <x:c r="W70" s="783"/>
      <x:c r="X70" s="783">
        <x:v>11</x:v>
      </x:c>
      <x:c r="Y70" s="783"/>
      <x:c r="Z70" s="783"/>
      <x:c r="AA70" s="783">
        <x:v>1</x:v>
      </x:c>
      <x:c r="AB70" s="783"/>
      <x:c r="AC70" s="783">
        <x:v>1</x:v>
      </x:c>
      <x:c r="AD70" s="783">
        <x:v>1</x:v>
      </x:c>
      <x:c r="AE70" s="783"/>
      <x:c r="AF70" s="783"/>
      <x:c r="AG70" s="783">
        <x:v>1</x:v>
      </x:c>
      <x:c r="AH70" s="783"/>
      <x:c r="AI70" s="783"/>
      <x:c r="AJ70" s="783"/>
      <x:c r="AK70" s="783">
        <x:v>3</x:v>
      </x:c>
      <x:c r="AL70" s="780" t="s">
        <x:v>1350</x:v>
      </x:c>
      <x:c r="AM70" s="783"/>
      <x:c r="AN70" s="782"/>
      <x:c r="AO70" s="783"/>
      <x:c r="AP70" s="783"/>
      <x:c r="AQ70" s="783"/>
      <x:c r="AR70" s="782"/>
      <x:c r="AS70" s="783"/>
      <x:c r="AT70" s="782"/>
      <x:c r="AU70" s="783"/>
      <x:c r="AV70" s="783"/>
      <x:c r="AW70" s="783"/>
      <x:c r="AX70" s="783"/>
      <x:c r="AY70" s="783"/>
      <x:c r="AZ70" s="783"/>
      <x:c r="BA70" s="782"/>
      <x:c r="BB70" s="783"/>
      <x:c r="BC70" s="783"/>
      <x:c r="BD70" s="783"/>
      <x:c r="BE70" s="783">
        <x:v>1</x:v>
      </x:c>
      <x:c r="BF70" s="783">
        <x:v>6</x:v>
      </x:c>
      <x:c r="BG70" s="783"/>
      <x:c r="BH70" s="783"/>
      <x:c r="BI70" s="783"/>
      <x:c r="BJ70" s="782"/>
      <x:c r="BK70" s="783"/>
      <x:c r="BL70" s="782"/>
      <x:c r="BM70" s="783"/>
      <x:c r="BN70" s="782"/>
      <x:c r="BO70" s="783"/>
      <x:c r="BP70" s="782"/>
      <x:c r="BQ70" s="783"/>
      <x:c r="BR70" s="783"/>
      <x:c r="BS70" s="783"/>
      <x:c r="BT70" s="783"/>
      <x:c r="BU70" s="783"/>
      <x:c r="BV70" s="780" t="s">
        <x:v>1350</x:v>
      </x:c>
      <x:c r="BW70" s="783"/>
      <x:c r="BX70" s="783"/>
      <x:c r="BY70" s="782"/>
      <x:c r="BZ70" s="783"/>
      <x:c r="CA70" s="782"/>
      <x:c r="CB70" s="783"/>
      <x:c r="CC70" s="782"/>
      <x:c r="CD70" s="783"/>
      <x:c r="CE70" s="783"/>
      <x:c r="CF70" s="782"/>
      <x:c r="CG70" s="783"/>
      <x:c r="CH70" s="783"/>
      <x:c r="CI70" s="783"/>
      <x:c r="CJ70" s="783">
        <x:v>1</x:v>
      </x:c>
      <x:c r="CK70" s="783"/>
      <x:c r="CL70" s="783"/>
      <x:c r="CM70" s="783"/>
      <x:c r="CN70" s="783"/>
      <x:c r="CO70" s="783"/>
      <x:c r="CP70" s="782"/>
      <x:c r="CQ70" s="783">
        <x:v>1</x:v>
      </x:c>
      <x:c r="CR70" s="782">
        <x:v>72</x:v>
      </x:c>
      <x:c r="CS70" s="783">
        <x:v>3</x:v>
      </x:c>
      <x:c r="CT70" s="783"/>
      <x:c r="CU70" s="783">
        <x:v>1</x:v>
      </x:c>
      <x:c r="CV70" s="783">
        <x:v>1</x:v>
      </x:c>
      <x:c r="CW70" s="783">
        <x:v>1</x:v>
      </x:c>
      <x:c r="CX70" s="783">
        <x:v>1</x:v>
      </x:c>
      <x:c r="CY70" s="780" t="s">
        <x:v>1350</x:v>
      </x:c>
      <x:c r="CZ70" s="783"/>
      <x:c r="DA70" s="782"/>
      <x:c r="DB70" s="783"/>
      <x:c r="DC70" s="782"/>
      <x:c r="DD70" s="783"/>
      <x:c r="DE70" s="782"/>
      <x:c r="DF70" s="783"/>
      <x:c r="DG70" s="784"/>
    </x:row>
    <x:row r="71" spans="1:111" s="7" customFormat="1" ht="30" customHeight="1">
      <x:c r="A71" s="780" t="s">
        <x:v>813</x:v>
      </x:c>
      <x:c r="B71" s="781"/>
      <x:c r="C71" s="782"/>
      <x:c r="D71" s="783"/>
      <x:c r="E71" s="782"/>
      <x:c r="F71" s="783"/>
      <x:c r="G71" s="782"/>
      <x:c r="H71" s="783"/>
      <x:c r="I71" s="782"/>
      <x:c r="J71" s="783">
        <x:v>2</x:v>
      </x:c>
      <x:c r="K71" s="783"/>
      <x:c r="L71" s="782"/>
      <x:c r="M71" s="783"/>
      <x:c r="N71" s="783"/>
      <x:c r="O71" s="783"/>
      <x:c r="P71" s="783"/>
      <x:c r="Q71" s="783"/>
      <x:c r="R71" s="782"/>
      <x:c r="S71" s="783">
        <x:v>2</x:v>
      </x:c>
      <x:c r="T71" s="782">
        <x:v>30</x:v>
      </x:c>
      <x:c r="U71" s="783">
        <x:v>1</x:v>
      </x:c>
      <x:c r="V71" s="782">
        <x:v>198</x:v>
      </x:c>
      <x:c r="W71" s="783"/>
      <x:c r="X71" s="783">
        <x:v>5</x:v>
      </x:c>
      <x:c r="Y71" s="783"/>
      <x:c r="Z71" s="783"/>
      <x:c r="AA71" s="783">
        <x:v>1</x:v>
      </x:c>
      <x:c r="AB71" s="783"/>
      <x:c r="AC71" s="783">
        <x:v>1</x:v>
      </x:c>
      <x:c r="AD71" s="783"/>
      <x:c r="AE71" s="783"/>
      <x:c r="AF71" s="783"/>
      <x:c r="AG71" s="783">
        <x:v>1</x:v>
      </x:c>
      <x:c r="AH71" s="783"/>
      <x:c r="AI71" s="783"/>
      <x:c r="AJ71" s="783"/>
      <x:c r="AK71" s="783">
        <x:v>2</x:v>
      </x:c>
      <x:c r="AL71" s="780" t="s">
        <x:v>813</x:v>
      </x:c>
      <x:c r="AM71" s="783"/>
      <x:c r="AN71" s="782"/>
      <x:c r="AO71" s="783"/>
      <x:c r="AP71" s="783"/>
      <x:c r="AQ71" s="783"/>
      <x:c r="AR71" s="782"/>
      <x:c r="AS71" s="783"/>
      <x:c r="AT71" s="782"/>
      <x:c r="AU71" s="783"/>
      <x:c r="AV71" s="783"/>
      <x:c r="AW71" s="783"/>
      <x:c r="AX71" s="783"/>
      <x:c r="AY71" s="783"/>
      <x:c r="AZ71" s="783"/>
      <x:c r="BA71" s="782"/>
      <x:c r="BB71" s="783"/>
      <x:c r="BC71" s="783"/>
      <x:c r="BD71" s="783"/>
      <x:c r="BE71" s="783">
        <x:v>1</x:v>
      </x:c>
      <x:c r="BF71" s="783">
        <x:v>6</x:v>
      </x:c>
      <x:c r="BG71" s="783"/>
      <x:c r="BH71" s="783"/>
      <x:c r="BI71" s="783"/>
      <x:c r="BJ71" s="782"/>
      <x:c r="BK71" s="783"/>
      <x:c r="BL71" s="782"/>
      <x:c r="BM71" s="783"/>
      <x:c r="BN71" s="782"/>
      <x:c r="BO71" s="783"/>
      <x:c r="BP71" s="782"/>
      <x:c r="BQ71" s="783"/>
      <x:c r="BR71" s="783"/>
      <x:c r="BS71" s="783"/>
      <x:c r="BT71" s="783"/>
      <x:c r="BU71" s="783"/>
      <x:c r="BV71" s="780" t="s">
        <x:v>813</x:v>
      </x:c>
      <x:c r="BW71" s="783"/>
      <x:c r="BX71" s="783"/>
      <x:c r="BY71" s="782"/>
      <x:c r="BZ71" s="783"/>
      <x:c r="CA71" s="782"/>
      <x:c r="CB71" s="783"/>
      <x:c r="CC71" s="782"/>
      <x:c r="CD71" s="783"/>
      <x:c r="CE71" s="783"/>
      <x:c r="CF71" s="782"/>
      <x:c r="CG71" s="783"/>
      <x:c r="CH71" s="783"/>
      <x:c r="CI71" s="783"/>
      <x:c r="CJ71" s="783">
        <x:v>1</x:v>
      </x:c>
      <x:c r="CK71" s="783"/>
      <x:c r="CL71" s="783"/>
      <x:c r="CM71" s="783"/>
      <x:c r="CN71" s="783"/>
      <x:c r="CO71" s="783"/>
      <x:c r="CP71" s="782"/>
      <x:c r="CQ71" s="783">
        <x:v>1</x:v>
      </x:c>
      <x:c r="CR71" s="782">
        <x:v>36</x:v>
      </x:c>
      <x:c r="CS71" s="783">
        <x:v>4</x:v>
      </x:c>
      <x:c r="CT71" s="783"/>
      <x:c r="CU71" s="783">
        <x:v>1</x:v>
      </x:c>
      <x:c r="CV71" s="783">
        <x:v>2</x:v>
      </x:c>
      <x:c r="CW71" s="783"/>
      <x:c r="CX71" s="783"/>
      <x:c r="CY71" s="780" t="s">
        <x:v>813</x:v>
      </x:c>
      <x:c r="CZ71" s="783"/>
      <x:c r="DA71" s="782"/>
      <x:c r="DB71" s="783"/>
      <x:c r="DC71" s="782"/>
      <x:c r="DD71" s="783"/>
      <x:c r="DE71" s="782"/>
      <x:c r="DF71" s="783"/>
      <x:c r="DG71" s="784"/>
    </x:row>
    <x:row r="72" spans="1:111" s="7" customFormat="1" ht="30" customHeight="1">
      <x:c r="A72" s="780" t="s">
        <x:v>1379</x:v>
      </x:c>
      <x:c r="B72" s="781"/>
      <x:c r="C72" s="782"/>
      <x:c r="D72" s="783"/>
      <x:c r="E72" s="782"/>
      <x:c r="F72" s="783"/>
      <x:c r="G72" s="782"/>
      <x:c r="H72" s="783"/>
      <x:c r="I72" s="782"/>
      <x:c r="J72" s="783">
        <x:v>1</x:v>
      </x:c>
      <x:c r="K72" s="783"/>
      <x:c r="L72" s="782"/>
      <x:c r="M72" s="783"/>
      <x:c r="N72" s="783"/>
      <x:c r="O72" s="783"/>
      <x:c r="P72" s="783"/>
      <x:c r="Q72" s="783"/>
      <x:c r="R72" s="782"/>
      <x:c r="S72" s="783">
        <x:v>1</x:v>
      </x:c>
      <x:c r="T72" s="782">
        <x:v>16</x:v>
      </x:c>
      <x:c r="U72" s="783"/>
      <x:c r="V72" s="782"/>
      <x:c r="W72" s="783"/>
      <x:c r="X72" s="783">
        <x:v>25</x:v>
      </x:c>
      <x:c r="Y72" s="783"/>
      <x:c r="Z72" s="783"/>
      <x:c r="AA72" s="783">
        <x:v>1</x:v>
      </x:c>
      <x:c r="AB72" s="783"/>
      <x:c r="AC72" s="783"/>
      <x:c r="AD72" s="783">
        <x:v>4</x:v>
      </x:c>
      <x:c r="AE72" s="783"/>
      <x:c r="AF72" s="783"/>
      <x:c r="AG72" s="783">
        <x:v>1</x:v>
      </x:c>
      <x:c r="AH72" s="783"/>
      <x:c r="AI72" s="783"/>
      <x:c r="AJ72" s="783"/>
      <x:c r="AK72" s="783">
        <x:v>2</x:v>
      </x:c>
      <x:c r="AL72" s="780" t="s">
        <x:v>1379</x:v>
      </x:c>
      <x:c r="AM72" s="783"/>
      <x:c r="AN72" s="782"/>
      <x:c r="AO72" s="783"/>
      <x:c r="AP72" s="783"/>
      <x:c r="AQ72" s="783"/>
      <x:c r="AR72" s="782"/>
      <x:c r="AS72" s="783"/>
      <x:c r="AT72" s="782"/>
      <x:c r="AU72" s="783"/>
      <x:c r="AV72" s="783"/>
      <x:c r="AW72" s="783"/>
      <x:c r="AX72" s="783"/>
      <x:c r="AY72" s="783"/>
      <x:c r="AZ72" s="783">
        <x:v>0</x:v>
      </x:c>
      <x:c r="BA72" s="782">
        <x:v>0</x:v>
      </x:c>
      <x:c r="BB72" s="783"/>
      <x:c r="BC72" s="783"/>
      <x:c r="BD72" s="783"/>
      <x:c r="BE72" s="783">
        <x:v>1</x:v>
      </x:c>
      <x:c r="BF72" s="783">
        <x:v>9</x:v>
      </x:c>
      <x:c r="BG72" s="783"/>
      <x:c r="BH72" s="783"/>
      <x:c r="BI72" s="783"/>
      <x:c r="BJ72" s="782"/>
      <x:c r="BK72" s="783"/>
      <x:c r="BL72" s="782"/>
      <x:c r="BM72" s="783"/>
      <x:c r="BN72" s="782"/>
      <x:c r="BO72" s="783"/>
      <x:c r="BP72" s="782"/>
      <x:c r="BQ72" s="783"/>
      <x:c r="BR72" s="783"/>
      <x:c r="BS72" s="783"/>
      <x:c r="BT72" s="783"/>
      <x:c r="BU72" s="783"/>
      <x:c r="BV72" s="780" t="s">
        <x:v>1379</x:v>
      </x:c>
      <x:c r="BW72" s="783"/>
      <x:c r="BX72" s="783"/>
      <x:c r="BY72" s="782"/>
      <x:c r="BZ72" s="783"/>
      <x:c r="CA72" s="782"/>
      <x:c r="CB72" s="783"/>
      <x:c r="CC72" s="782"/>
      <x:c r="CD72" s="783"/>
      <x:c r="CE72" s="783"/>
      <x:c r="CF72" s="782"/>
      <x:c r="CG72" s="783"/>
      <x:c r="CH72" s="783"/>
      <x:c r="CI72" s="783"/>
      <x:c r="CJ72" s="783"/>
      <x:c r="CK72" s="783"/>
      <x:c r="CL72" s="783">
        <x:v>1</x:v>
      </x:c>
      <x:c r="CM72" s="783"/>
      <x:c r="CN72" s="783"/>
      <x:c r="CO72" s="783"/>
      <x:c r="CP72" s="782"/>
      <x:c r="CQ72" s="783">
        <x:v>1</x:v>
      </x:c>
      <x:c r="CR72" s="782">
        <x:v>150</x:v>
      </x:c>
      <x:c r="CS72" s="783">
        <x:v>13</x:v>
      </x:c>
      <x:c r="CT72" s="783"/>
      <x:c r="CU72" s="783">
        <x:v>1</x:v>
      </x:c>
      <x:c r="CV72" s="783">
        <x:v>2</x:v>
      </x:c>
      <x:c r="CW72" s="783">
        <x:v>1</x:v>
      </x:c>
      <x:c r="CX72" s="783">
        <x:v>2</x:v>
      </x:c>
      <x:c r="CY72" s="780" t="s">
        <x:v>1379</x:v>
      </x:c>
      <x:c r="CZ72" s="783"/>
      <x:c r="DA72" s="782"/>
      <x:c r="DB72" s="783"/>
      <x:c r="DC72" s="782"/>
      <x:c r="DD72" s="783"/>
      <x:c r="DE72" s="782"/>
      <x:c r="DF72" s="783"/>
      <x:c r="DG72" s="784"/>
    </x:row>
    <x:row r="73" spans="1:111" s="7" customFormat="1" ht="30" customHeight="1">
      <x:c r="A73" s="780" t="s">
        <x:v>1356</x:v>
      </x:c>
      <x:c r="B73" s="781"/>
      <x:c r="C73" s="782"/>
      <x:c r="D73" s="783"/>
      <x:c r="E73" s="782"/>
      <x:c r="F73" s="783"/>
      <x:c r="G73" s="782"/>
      <x:c r="H73" s="783"/>
      <x:c r="I73" s="782"/>
      <x:c r="J73" s="783"/>
      <x:c r="K73" s="783">
        <x:v>0</x:v>
      </x:c>
      <x:c r="L73" s="782">
        <x:v>0</x:v>
      </x:c>
      <x:c r="M73" s="783"/>
      <x:c r="N73" s="783"/>
      <x:c r="O73" s="783"/>
      <x:c r="P73" s="783"/>
      <x:c r="Q73" s="783"/>
      <x:c r="R73" s="782"/>
      <x:c r="S73" s="783">
        <x:v>1</x:v>
      </x:c>
      <x:c r="T73" s="782">
        <x:v>16</x:v>
      </x:c>
      <x:c r="U73" s="783"/>
      <x:c r="V73" s="782"/>
      <x:c r="W73" s="783"/>
      <x:c r="X73" s="783">
        <x:v>5</x:v>
      </x:c>
      <x:c r="Y73" s="783"/>
      <x:c r="Z73" s="783"/>
      <x:c r="AA73" s="783"/>
      <x:c r="AB73" s="783"/>
      <x:c r="AC73" s="783"/>
      <x:c r="AD73" s="783"/>
      <x:c r="AE73" s="783"/>
      <x:c r="AF73" s="783"/>
      <x:c r="AG73" s="783"/>
      <x:c r="AH73" s="783"/>
      <x:c r="AI73" s="783"/>
      <x:c r="AJ73" s="783"/>
      <x:c r="AK73" s="783"/>
      <x:c r="AL73" s="780" t="s">
        <x:v>1356</x:v>
      </x:c>
      <x:c r="AM73" s="783"/>
      <x:c r="AN73" s="782"/>
      <x:c r="AO73" s="783"/>
      <x:c r="AP73" s="783"/>
      <x:c r="AQ73" s="783"/>
      <x:c r="AR73" s="782"/>
      <x:c r="AS73" s="783"/>
      <x:c r="AT73" s="782"/>
      <x:c r="AU73" s="783"/>
      <x:c r="AV73" s="783"/>
      <x:c r="AW73" s="783"/>
      <x:c r="AX73" s="783"/>
      <x:c r="AY73" s="783"/>
      <x:c r="AZ73" s="783"/>
      <x:c r="BA73" s="782"/>
      <x:c r="BB73" s="783"/>
      <x:c r="BC73" s="783"/>
      <x:c r="BD73" s="783"/>
      <x:c r="BE73" s="783">
        <x:v>1</x:v>
      </x:c>
      <x:c r="BF73" s="783">
        <x:v>7</x:v>
      </x:c>
      <x:c r="BG73" s="783"/>
      <x:c r="BH73" s="783"/>
      <x:c r="BI73" s="783"/>
      <x:c r="BJ73" s="782"/>
      <x:c r="BK73" s="783"/>
      <x:c r="BL73" s="782"/>
      <x:c r="BM73" s="783"/>
      <x:c r="BN73" s="782"/>
      <x:c r="BO73" s="783"/>
      <x:c r="BP73" s="782"/>
      <x:c r="BQ73" s="783"/>
      <x:c r="BR73" s="783"/>
      <x:c r="BS73" s="783"/>
      <x:c r="BT73" s="783"/>
      <x:c r="BU73" s="783"/>
      <x:c r="BV73" s="780" t="s">
        <x:v>1356</x:v>
      </x:c>
      <x:c r="BW73" s="783"/>
      <x:c r="BX73" s="783"/>
      <x:c r="BY73" s="782"/>
      <x:c r="BZ73" s="783"/>
      <x:c r="CA73" s="782"/>
      <x:c r="CB73" s="783"/>
      <x:c r="CC73" s="782"/>
      <x:c r="CD73" s="783"/>
      <x:c r="CE73" s="783"/>
      <x:c r="CF73" s="782"/>
      <x:c r="CG73" s="783"/>
      <x:c r="CH73" s="783"/>
      <x:c r="CI73" s="783"/>
      <x:c r="CJ73" s="783"/>
      <x:c r="CK73" s="783"/>
      <x:c r="CL73" s="783"/>
      <x:c r="CM73" s="783"/>
      <x:c r="CN73" s="783"/>
      <x:c r="CO73" s="783"/>
      <x:c r="CP73" s="782"/>
      <x:c r="CQ73" s="783">
        <x:v>1</x:v>
      </x:c>
      <x:c r="CR73" s="782">
        <x:v>80</x:v>
      </x:c>
      <x:c r="CS73" s="783">
        <x:v>7</x:v>
      </x:c>
      <x:c r="CT73" s="783"/>
      <x:c r="CU73" s="783">
        <x:v>1</x:v>
      </x:c>
      <x:c r="CV73" s="783">
        <x:v>1</x:v>
      </x:c>
      <x:c r="CW73" s="783"/>
      <x:c r="CX73" s="783"/>
      <x:c r="CY73" s="780" t="s">
        <x:v>1356</x:v>
      </x:c>
      <x:c r="CZ73" s="783"/>
      <x:c r="DA73" s="782"/>
      <x:c r="DB73" s="783"/>
      <x:c r="DC73" s="782"/>
      <x:c r="DD73" s="783"/>
      <x:c r="DE73" s="782"/>
      <x:c r="DF73" s="783"/>
      <x:c r="DG73" s="784"/>
    </x:row>
    <x:row r="74" spans="1:111" s="7" customFormat="1" ht="30" customHeight="1">
      <x:c r="A74" s="780" t="s">
        <x:v>792</x:v>
      </x:c>
      <x:c r="B74" s="781"/>
      <x:c r="C74" s="782"/>
      <x:c r="D74" s="783"/>
      <x:c r="E74" s="782"/>
      <x:c r="F74" s="783"/>
      <x:c r="G74" s="782"/>
      <x:c r="H74" s="783"/>
      <x:c r="I74" s="782"/>
      <x:c r="J74" s="783"/>
      <x:c r="K74" s="783"/>
      <x:c r="L74" s="782"/>
      <x:c r="M74" s="783"/>
      <x:c r="N74" s="783"/>
      <x:c r="O74" s="783"/>
      <x:c r="P74" s="783"/>
      <x:c r="Q74" s="783"/>
      <x:c r="R74" s="782"/>
      <x:c r="S74" s="783">
        <x:v>1</x:v>
      </x:c>
      <x:c r="T74" s="782">
        <x:v>16</x:v>
      </x:c>
      <x:c r="U74" s="783"/>
      <x:c r="V74" s="782"/>
      <x:c r="W74" s="783"/>
      <x:c r="X74" s="783">
        <x:v>6</x:v>
      </x:c>
      <x:c r="Y74" s="783"/>
      <x:c r="Z74" s="783"/>
      <x:c r="AA74" s="783">
        <x:v>1</x:v>
      </x:c>
      <x:c r="AB74" s="783"/>
      <x:c r="AC74" s="783"/>
      <x:c r="AD74" s="783">
        <x:v>1</x:v>
      </x:c>
      <x:c r="AE74" s="783"/>
      <x:c r="AF74" s="783"/>
      <x:c r="AG74" s="783">
        <x:v>2</x:v>
      </x:c>
      <x:c r="AH74" s="783"/>
      <x:c r="AI74" s="783"/>
      <x:c r="AJ74" s="783"/>
      <x:c r="AK74" s="783">
        <x:v>3</x:v>
      </x:c>
      <x:c r="AL74" s="780" t="s">
        <x:v>792</x:v>
      </x:c>
      <x:c r="AM74" s="783"/>
      <x:c r="AN74" s="782"/>
      <x:c r="AO74" s="783"/>
      <x:c r="AP74" s="783"/>
      <x:c r="AQ74" s="783"/>
      <x:c r="AR74" s="782"/>
      <x:c r="AS74" s="783"/>
      <x:c r="AT74" s="782"/>
      <x:c r="AU74" s="783"/>
      <x:c r="AV74" s="783"/>
      <x:c r="AW74" s="783"/>
      <x:c r="AX74" s="783"/>
      <x:c r="AY74" s="783"/>
      <x:c r="AZ74" s="783"/>
      <x:c r="BA74" s="782"/>
      <x:c r="BB74" s="783"/>
      <x:c r="BC74" s="783"/>
      <x:c r="BD74" s="783"/>
      <x:c r="BE74" s="783">
        <x:v>1</x:v>
      </x:c>
      <x:c r="BF74" s="783">
        <x:v>7</x:v>
      </x:c>
      <x:c r="BG74" s="783"/>
      <x:c r="BH74" s="783"/>
      <x:c r="BI74" s="783"/>
      <x:c r="BJ74" s="782"/>
      <x:c r="BK74" s="783"/>
      <x:c r="BL74" s="782"/>
      <x:c r="BM74" s="783"/>
      <x:c r="BN74" s="782"/>
      <x:c r="BO74" s="783"/>
      <x:c r="BP74" s="782"/>
      <x:c r="BQ74" s="783"/>
      <x:c r="BR74" s="783"/>
      <x:c r="BS74" s="783"/>
      <x:c r="BT74" s="783"/>
      <x:c r="BU74" s="783"/>
      <x:c r="BV74" s="780" t="s">
        <x:v>792</x:v>
      </x:c>
      <x:c r="BW74" s="783"/>
      <x:c r="BX74" s="783"/>
      <x:c r="BY74" s="782"/>
      <x:c r="BZ74" s="783"/>
      <x:c r="CA74" s="782"/>
      <x:c r="CB74" s="783"/>
      <x:c r="CC74" s="782"/>
      <x:c r="CD74" s="783"/>
      <x:c r="CE74" s="783"/>
      <x:c r="CF74" s="782"/>
      <x:c r="CG74" s="783"/>
      <x:c r="CH74" s="783"/>
      <x:c r="CI74" s="783"/>
      <x:c r="CJ74" s="783"/>
      <x:c r="CK74" s="783"/>
      <x:c r="CL74" s="783"/>
      <x:c r="CM74" s="783"/>
      <x:c r="CN74" s="783"/>
      <x:c r="CO74" s="783"/>
      <x:c r="CP74" s="782"/>
      <x:c r="CQ74" s="783">
        <x:v>1</x:v>
      </x:c>
      <x:c r="CR74" s="782">
        <x:v>40</x:v>
      </x:c>
      <x:c r="CS74" s="783">
        <x:v>6</x:v>
      </x:c>
      <x:c r="CT74" s="783"/>
      <x:c r="CU74" s="783">
        <x:v>1</x:v>
      </x:c>
      <x:c r="CV74" s="783">
        <x:v>2</x:v>
      </x:c>
      <x:c r="CW74" s="783"/>
      <x:c r="CX74" s="783"/>
      <x:c r="CY74" s="780" t="s">
        <x:v>792</x:v>
      </x:c>
      <x:c r="CZ74" s="783"/>
      <x:c r="DA74" s="782"/>
      <x:c r="DB74" s="783"/>
      <x:c r="DC74" s="782"/>
      <x:c r="DD74" s="783"/>
      <x:c r="DE74" s="782"/>
      <x:c r="DF74" s="783"/>
      <x:c r="DG74" s="784"/>
    </x:row>
    <x:row r="75" spans="1:111" s="7" customFormat="1" ht="30" customHeight="1">
      <x:c r="A75" s="780" t="s">
        <x:v>1354</x:v>
      </x:c>
      <x:c r="B75" s="781"/>
      <x:c r="C75" s="782"/>
      <x:c r="D75" s="783"/>
      <x:c r="E75" s="782"/>
      <x:c r="F75" s="783"/>
      <x:c r="G75" s="782"/>
      <x:c r="H75" s="783"/>
      <x:c r="I75" s="782"/>
      <x:c r="J75" s="783"/>
      <x:c r="K75" s="783"/>
      <x:c r="L75" s="782"/>
      <x:c r="M75" s="783"/>
      <x:c r="N75" s="783"/>
      <x:c r="O75" s="783"/>
      <x:c r="P75" s="783"/>
      <x:c r="Q75" s="783"/>
      <x:c r="R75" s="782"/>
      <x:c r="S75" s="783">
        <x:v>1</x:v>
      </x:c>
      <x:c r="T75" s="782">
        <x:v>16</x:v>
      </x:c>
      <x:c r="U75" s="783"/>
      <x:c r="V75" s="782"/>
      <x:c r="W75" s="783"/>
      <x:c r="X75" s="783">
        <x:v>15</x:v>
      </x:c>
      <x:c r="Y75" s="783"/>
      <x:c r="Z75" s="783"/>
      <x:c r="AA75" s="783">
        <x:v>1</x:v>
      </x:c>
      <x:c r="AB75" s="783"/>
      <x:c r="AC75" s="783"/>
      <x:c r="AD75" s="783">
        <x:v>1</x:v>
      </x:c>
      <x:c r="AE75" s="783"/>
      <x:c r="AF75" s="783"/>
      <x:c r="AG75" s="783">
        <x:v>1</x:v>
      </x:c>
      <x:c r="AH75" s="783"/>
      <x:c r="AI75" s="783"/>
      <x:c r="AJ75" s="783"/>
      <x:c r="AK75" s="783">
        <x:v>2</x:v>
      </x:c>
      <x:c r="AL75" s="780" t="s">
        <x:v>1354</x:v>
      </x:c>
      <x:c r="AM75" s="783"/>
      <x:c r="AN75" s="782"/>
      <x:c r="AO75" s="783"/>
      <x:c r="AP75" s="783"/>
      <x:c r="AQ75" s="783"/>
      <x:c r="AR75" s="782"/>
      <x:c r="AS75" s="783"/>
      <x:c r="AT75" s="782"/>
      <x:c r="AU75" s="783"/>
      <x:c r="AV75" s="783"/>
      <x:c r="AW75" s="783"/>
      <x:c r="AX75" s="783"/>
      <x:c r="AY75" s="783"/>
      <x:c r="AZ75" s="783"/>
      <x:c r="BA75" s="782"/>
      <x:c r="BB75" s="783"/>
      <x:c r="BC75" s="783"/>
      <x:c r="BD75" s="783"/>
      <x:c r="BE75" s="783">
        <x:v>1</x:v>
      </x:c>
      <x:c r="BF75" s="783">
        <x:v>5</x:v>
      </x:c>
      <x:c r="BG75" s="783"/>
      <x:c r="BH75" s="783"/>
      <x:c r="BI75" s="783"/>
      <x:c r="BJ75" s="782"/>
      <x:c r="BK75" s="783"/>
      <x:c r="BL75" s="782"/>
      <x:c r="BM75" s="783"/>
      <x:c r="BN75" s="782"/>
      <x:c r="BO75" s="783"/>
      <x:c r="BP75" s="782"/>
      <x:c r="BQ75" s="783"/>
      <x:c r="BR75" s="783"/>
      <x:c r="BS75" s="783"/>
      <x:c r="BT75" s="783"/>
      <x:c r="BU75" s="783"/>
      <x:c r="BV75" s="780" t="s">
        <x:v>1354</x:v>
      </x:c>
      <x:c r="BW75" s="783"/>
      <x:c r="BX75" s="783"/>
      <x:c r="BY75" s="782"/>
      <x:c r="BZ75" s="783"/>
      <x:c r="CA75" s="782"/>
      <x:c r="CB75" s="783"/>
      <x:c r="CC75" s="782"/>
      <x:c r="CD75" s="783"/>
      <x:c r="CE75" s="783"/>
      <x:c r="CF75" s="782"/>
      <x:c r="CG75" s="783"/>
      <x:c r="CH75" s="783"/>
      <x:c r="CI75" s="783"/>
      <x:c r="CJ75" s="783">
        <x:v>1</x:v>
      </x:c>
      <x:c r="CK75" s="783"/>
      <x:c r="CL75" s="783"/>
      <x:c r="CM75" s="783"/>
      <x:c r="CN75" s="783"/>
      <x:c r="CO75" s="783"/>
      <x:c r="CP75" s="782"/>
      <x:c r="CQ75" s="783">
        <x:v>1</x:v>
      </x:c>
      <x:c r="CR75" s="782">
        <x:v>50</x:v>
      </x:c>
      <x:c r="CS75" s="783">
        <x:v>5</x:v>
      </x:c>
      <x:c r="CT75" s="783"/>
      <x:c r="CU75" s="783">
        <x:v>1</x:v>
      </x:c>
      <x:c r="CV75" s="783">
        <x:v>2</x:v>
      </x:c>
      <x:c r="CW75" s="783"/>
      <x:c r="CX75" s="783"/>
      <x:c r="CY75" s="780" t="s">
        <x:v>1354</x:v>
      </x:c>
      <x:c r="CZ75" s="783"/>
      <x:c r="DA75" s="782"/>
      <x:c r="DB75" s="783"/>
      <x:c r="DC75" s="782"/>
      <x:c r="DD75" s="783"/>
      <x:c r="DE75" s="782"/>
      <x:c r="DF75" s="783"/>
      <x:c r="DG75" s="784"/>
    </x:row>
    <x:row r="76" spans="1:111" s="7" customFormat="1" ht="30" customHeight="1">
      <x:c r="A76" s="780" t="s">
        <x:v>919</x:v>
      </x:c>
      <x:c r="B76" s="781"/>
      <x:c r="C76" s="782"/>
      <x:c r="D76" s="783"/>
      <x:c r="E76" s="782"/>
      <x:c r="F76" s="783"/>
      <x:c r="G76" s="782"/>
      <x:c r="H76" s="783"/>
      <x:c r="I76" s="782"/>
      <x:c r="J76" s="783"/>
      <x:c r="K76" s="783"/>
      <x:c r="L76" s="782"/>
      <x:c r="M76" s="783"/>
      <x:c r="N76" s="783"/>
      <x:c r="O76" s="783"/>
      <x:c r="P76" s="783"/>
      <x:c r="Q76" s="783"/>
      <x:c r="R76" s="782"/>
      <x:c r="S76" s="783">
        <x:v>1</x:v>
      </x:c>
      <x:c r="T76" s="782">
        <x:v>16</x:v>
      </x:c>
      <x:c r="U76" s="783"/>
      <x:c r="V76" s="782"/>
      <x:c r="W76" s="783"/>
      <x:c r="X76" s="783">
        <x:v>12</x:v>
      </x:c>
      <x:c r="Y76" s="783"/>
      <x:c r="Z76" s="783"/>
      <x:c r="AA76" s="783">
        <x:v>1</x:v>
      </x:c>
      <x:c r="AB76" s="783"/>
      <x:c r="AC76" s="783">
        <x:v>1</x:v>
      </x:c>
      <x:c r="AD76" s="783">
        <x:v>2</x:v>
      </x:c>
      <x:c r="AE76" s="783"/>
      <x:c r="AF76" s="783"/>
      <x:c r="AG76" s="783">
        <x:v>1</x:v>
      </x:c>
      <x:c r="AH76" s="783"/>
      <x:c r="AI76" s="783"/>
      <x:c r="AJ76" s="783"/>
      <x:c r="AK76" s="783">
        <x:v>2</x:v>
      </x:c>
      <x:c r="AL76" s="780" t="s">
        <x:v>919</x:v>
      </x:c>
      <x:c r="AM76" s="783"/>
      <x:c r="AN76" s="782"/>
      <x:c r="AO76" s="783"/>
      <x:c r="AP76" s="783"/>
      <x:c r="AQ76" s="783"/>
      <x:c r="AR76" s="782"/>
      <x:c r="AS76" s="783"/>
      <x:c r="AT76" s="782"/>
      <x:c r="AU76" s="783"/>
      <x:c r="AV76" s="783"/>
      <x:c r="AW76" s="783"/>
      <x:c r="AX76" s="783"/>
      <x:c r="AY76" s="783"/>
      <x:c r="AZ76" s="783"/>
      <x:c r="BA76" s="782"/>
      <x:c r="BB76" s="783"/>
      <x:c r="BC76" s="783"/>
      <x:c r="BD76" s="783"/>
      <x:c r="BE76" s="783">
        <x:v>1</x:v>
      </x:c>
      <x:c r="BF76" s="783">
        <x:v>3</x:v>
      </x:c>
      <x:c r="BG76" s="783"/>
      <x:c r="BH76" s="783"/>
      <x:c r="BI76" s="783"/>
      <x:c r="BJ76" s="782"/>
      <x:c r="BK76" s="783"/>
      <x:c r="BL76" s="782"/>
      <x:c r="BM76" s="783"/>
      <x:c r="BN76" s="782"/>
      <x:c r="BO76" s="783"/>
      <x:c r="BP76" s="782"/>
      <x:c r="BQ76" s="783"/>
      <x:c r="BR76" s="783"/>
      <x:c r="BS76" s="783"/>
      <x:c r="BT76" s="783"/>
      <x:c r="BU76" s="783"/>
      <x:c r="BV76" s="780" t="s">
        <x:v>919</x:v>
      </x:c>
      <x:c r="BW76" s="783"/>
      <x:c r="BX76" s="783"/>
      <x:c r="BY76" s="782"/>
      <x:c r="BZ76" s="783"/>
      <x:c r="CA76" s="782"/>
      <x:c r="CB76" s="783"/>
      <x:c r="CC76" s="782"/>
      <x:c r="CD76" s="783"/>
      <x:c r="CE76" s="783"/>
      <x:c r="CF76" s="782"/>
      <x:c r="CG76" s="783"/>
      <x:c r="CH76" s="783"/>
      <x:c r="CI76" s="783"/>
      <x:c r="CJ76" s="783">
        <x:v>1</x:v>
      </x:c>
      <x:c r="CK76" s="783"/>
      <x:c r="CL76" s="783"/>
      <x:c r="CM76" s="783"/>
      <x:c r="CN76" s="783"/>
      <x:c r="CO76" s="783"/>
      <x:c r="CP76" s="782"/>
      <x:c r="CQ76" s="783">
        <x:v>1</x:v>
      </x:c>
      <x:c r="CR76" s="782">
        <x:v>48</x:v>
      </x:c>
      <x:c r="CS76" s="783">
        <x:v>4</x:v>
      </x:c>
      <x:c r="CT76" s="783"/>
      <x:c r="CU76" s="783">
        <x:v>1</x:v>
      </x:c>
      <x:c r="CV76" s="783">
        <x:v>4</x:v>
      </x:c>
      <x:c r="CW76" s="783"/>
      <x:c r="CX76" s="783"/>
      <x:c r="CY76" s="780" t="s">
        <x:v>919</x:v>
      </x:c>
      <x:c r="CZ76" s="783"/>
      <x:c r="DA76" s="782"/>
      <x:c r="DB76" s="783"/>
      <x:c r="DC76" s="782"/>
      <x:c r="DD76" s="783"/>
      <x:c r="DE76" s="782"/>
      <x:c r="DF76" s="783"/>
      <x:c r="DG76" s="788"/>
    </x:row>
    <x:row r="77" spans="1:111" s="7" customFormat="1" ht="30" customHeight="1">
      <x:c r="A77" s="780" t="s">
        <x:v>790</x:v>
      </x:c>
      <x:c r="B77" s="781"/>
      <x:c r="C77" s="782"/>
      <x:c r="D77" s="783"/>
      <x:c r="E77" s="782"/>
      <x:c r="F77" s="783"/>
      <x:c r="G77" s="782"/>
      <x:c r="H77" s="783"/>
      <x:c r="I77" s="782"/>
      <x:c r="J77" s="783">
        <x:v>1</x:v>
      </x:c>
      <x:c r="K77" s="783"/>
      <x:c r="L77" s="782"/>
      <x:c r="M77" s="783"/>
      <x:c r="N77" s="783"/>
      <x:c r="O77" s="783"/>
      <x:c r="P77" s="783"/>
      <x:c r="Q77" s="783"/>
      <x:c r="R77" s="782"/>
      <x:c r="S77" s="783"/>
      <x:c r="T77" s="782"/>
      <x:c r="U77" s="783"/>
      <x:c r="V77" s="782"/>
      <x:c r="W77" s="783">
        <x:v>2</x:v>
      </x:c>
      <x:c r="X77" s="783">
        <x:v>6</x:v>
      </x:c>
      <x:c r="Y77" s="783"/>
      <x:c r="Z77" s="783"/>
      <x:c r="AA77" s="783">
        <x:v>1</x:v>
      </x:c>
      <x:c r="AB77" s="783"/>
      <x:c r="AC77" s="783">
        <x:v>1</x:v>
      </x:c>
      <x:c r="AD77" s="783">
        <x:v>1</x:v>
      </x:c>
      <x:c r="AE77" s="783"/>
      <x:c r="AF77" s="783"/>
      <x:c r="AG77" s="783">
        <x:v>1</x:v>
      </x:c>
      <x:c r="AH77" s="783"/>
      <x:c r="AI77" s="783"/>
      <x:c r="AJ77" s="783"/>
      <x:c r="AK77" s="783">
        <x:v>2</x:v>
      </x:c>
      <x:c r="AL77" s="780" t="s">
        <x:v>790</x:v>
      </x:c>
      <x:c r="AM77" s="783"/>
      <x:c r="AN77" s="782"/>
      <x:c r="AO77" s="783"/>
      <x:c r="AP77" s="783"/>
      <x:c r="AQ77" s="783"/>
      <x:c r="AR77" s="782"/>
      <x:c r="AS77" s="783"/>
      <x:c r="AT77" s="782"/>
      <x:c r="AU77" s="783"/>
      <x:c r="AV77" s="783"/>
      <x:c r="AW77" s="783"/>
      <x:c r="AX77" s="783"/>
      <x:c r="AY77" s="783"/>
      <x:c r="AZ77" s="783"/>
      <x:c r="BA77" s="782"/>
      <x:c r="BB77" s="783"/>
      <x:c r="BC77" s="783"/>
      <x:c r="BD77" s="783"/>
      <x:c r="BE77" s="783">
        <x:v>1</x:v>
      </x:c>
      <x:c r="BF77" s="783">
        <x:v>2</x:v>
      </x:c>
      <x:c r="BG77" s="783"/>
      <x:c r="BH77" s="783"/>
      <x:c r="BI77" s="783"/>
      <x:c r="BJ77" s="782"/>
      <x:c r="BK77" s="783"/>
      <x:c r="BL77" s="782"/>
      <x:c r="BM77" s="783"/>
      <x:c r="BN77" s="782"/>
      <x:c r="BO77" s="783"/>
      <x:c r="BP77" s="782"/>
      <x:c r="BQ77" s="783"/>
      <x:c r="BR77" s="783"/>
      <x:c r="BS77" s="783"/>
      <x:c r="BT77" s="783"/>
      <x:c r="BU77" s="783"/>
      <x:c r="BV77" s="780" t="s">
        <x:v>790</x:v>
      </x:c>
      <x:c r="BW77" s="783"/>
      <x:c r="BX77" s="783"/>
      <x:c r="BY77" s="782"/>
      <x:c r="BZ77" s="783"/>
      <x:c r="CA77" s="782"/>
      <x:c r="CB77" s="783"/>
      <x:c r="CC77" s="782"/>
      <x:c r="CD77" s="783"/>
      <x:c r="CE77" s="783"/>
      <x:c r="CF77" s="782"/>
      <x:c r="CG77" s="783"/>
      <x:c r="CH77" s="783"/>
      <x:c r="CI77" s="783"/>
      <x:c r="CJ77" s="783">
        <x:v>1</x:v>
      </x:c>
      <x:c r="CK77" s="783"/>
      <x:c r="CL77" s="783"/>
      <x:c r="CM77" s="783"/>
      <x:c r="CN77" s="783"/>
      <x:c r="CO77" s="783"/>
      <x:c r="CP77" s="782"/>
      <x:c r="CQ77" s="783">
        <x:v>1</x:v>
      </x:c>
      <x:c r="CR77" s="782">
        <x:v>50</x:v>
      </x:c>
      <x:c r="CS77" s="783">
        <x:v>7</x:v>
      </x:c>
      <x:c r="CT77" s="783"/>
      <x:c r="CU77" s="783">
        <x:v>1</x:v>
      </x:c>
      <x:c r="CV77" s="783">
        <x:v>2</x:v>
      </x:c>
      <x:c r="CW77" s="783"/>
      <x:c r="CX77" s="783"/>
      <x:c r="CY77" s="780" t="s">
        <x:v>790</x:v>
      </x:c>
      <x:c r="CZ77" s="783"/>
      <x:c r="DA77" s="782"/>
      <x:c r="DB77" s="783"/>
      <x:c r="DC77" s="782"/>
      <x:c r="DD77" s="783"/>
      <x:c r="DE77" s="782"/>
      <x:c r="DF77" s="783"/>
      <x:c r="DG77" s="784"/>
    </x:row>
    <x:row r="78" spans="1:111" s="7" customFormat="1" ht="30" customHeight="1">
      <x:c r="A78" s="780" t="s">
        <x:v>695</x:v>
      </x:c>
      <x:c r="B78" s="781"/>
      <x:c r="C78" s="782"/>
      <x:c r="D78" s="783"/>
      <x:c r="E78" s="782"/>
      <x:c r="F78" s="783"/>
      <x:c r="G78" s="782"/>
      <x:c r="H78" s="783"/>
      <x:c r="I78" s="782"/>
      <x:c r="J78" s="783"/>
      <x:c r="K78" s="783"/>
      <x:c r="L78" s="782"/>
      <x:c r="M78" s="783"/>
      <x:c r="N78" s="783"/>
      <x:c r="O78" s="783"/>
      <x:c r="P78" s="783"/>
      <x:c r="Q78" s="783"/>
      <x:c r="R78" s="782"/>
      <x:c r="S78" s="783"/>
      <x:c r="T78" s="782"/>
      <x:c r="U78" s="783"/>
      <x:c r="V78" s="782"/>
      <x:c r="W78" s="783"/>
      <x:c r="X78" s="783">
        <x:v>9</x:v>
      </x:c>
      <x:c r="Y78" s="783"/>
      <x:c r="Z78" s="783"/>
      <x:c r="AA78" s="783">
        <x:v>1</x:v>
      </x:c>
      <x:c r="AB78" s="783"/>
      <x:c r="AC78" s="783"/>
      <x:c r="AD78" s="783"/>
      <x:c r="AE78" s="783"/>
      <x:c r="AF78" s="783"/>
      <x:c r="AG78" s="783">
        <x:v>1</x:v>
      </x:c>
      <x:c r="AH78" s="783"/>
      <x:c r="AI78" s="783"/>
      <x:c r="AJ78" s="783"/>
      <x:c r="AK78" s="783"/>
      <x:c r="AL78" s="780" t="s">
        <x:v>695</x:v>
      </x:c>
      <x:c r="AM78" s="783"/>
      <x:c r="AN78" s="782"/>
      <x:c r="AO78" s="783"/>
      <x:c r="AP78" s="783"/>
      <x:c r="AQ78" s="783"/>
      <x:c r="AR78" s="782"/>
      <x:c r="AS78" s="783"/>
      <x:c r="AT78" s="782"/>
      <x:c r="AU78" s="783"/>
      <x:c r="AV78" s="783"/>
      <x:c r="AW78" s="783"/>
      <x:c r="AX78" s="783"/>
      <x:c r="AY78" s="783"/>
      <x:c r="AZ78" s="783"/>
      <x:c r="BA78" s="782"/>
      <x:c r="BB78" s="783"/>
      <x:c r="BC78" s="783"/>
      <x:c r="BD78" s="783"/>
      <x:c r="BE78" s="783"/>
      <x:c r="BF78" s="783"/>
      <x:c r="BG78" s="783"/>
      <x:c r="BH78" s="783"/>
      <x:c r="BI78" s="783"/>
      <x:c r="BJ78" s="782"/>
      <x:c r="BK78" s="783"/>
      <x:c r="BL78" s="782"/>
      <x:c r="BM78" s="783"/>
      <x:c r="BN78" s="782"/>
      <x:c r="BO78" s="783"/>
      <x:c r="BP78" s="782"/>
      <x:c r="BQ78" s="783"/>
      <x:c r="BR78" s="783"/>
      <x:c r="BS78" s="783"/>
      <x:c r="BT78" s="783"/>
      <x:c r="BU78" s="783"/>
      <x:c r="BV78" s="780" t="s">
        <x:v>695</x:v>
      </x:c>
      <x:c r="BW78" s="783"/>
      <x:c r="BX78" s="783"/>
      <x:c r="BY78" s="782"/>
      <x:c r="BZ78" s="783"/>
      <x:c r="CA78" s="782"/>
      <x:c r="CB78" s="783"/>
      <x:c r="CC78" s="782"/>
      <x:c r="CD78" s="783"/>
      <x:c r="CE78" s="783"/>
      <x:c r="CF78" s="782"/>
      <x:c r="CG78" s="783"/>
      <x:c r="CH78" s="783"/>
      <x:c r="CI78" s="783"/>
      <x:c r="CJ78" s="783"/>
      <x:c r="CK78" s="783"/>
      <x:c r="CL78" s="783"/>
      <x:c r="CM78" s="783"/>
      <x:c r="CN78" s="783"/>
      <x:c r="CO78" s="783"/>
      <x:c r="CP78" s="782"/>
      <x:c r="CQ78" s="783">
        <x:v>1</x:v>
      </x:c>
      <x:c r="CR78" s="782">
        <x:v>80</x:v>
      </x:c>
      <x:c r="CS78" s="783">
        <x:v>4</x:v>
      </x:c>
      <x:c r="CT78" s="783"/>
      <x:c r="CU78" s="783"/>
      <x:c r="CV78" s="783">
        <x:v>2</x:v>
      </x:c>
      <x:c r="CW78" s="783"/>
      <x:c r="CX78" s="783"/>
      <x:c r="CY78" s="780" t="s">
        <x:v>695</x:v>
      </x:c>
      <x:c r="CZ78" s="783"/>
      <x:c r="DA78" s="782"/>
      <x:c r="DB78" s="783"/>
      <x:c r="DC78" s="782"/>
      <x:c r="DD78" s="783"/>
      <x:c r="DE78" s="782"/>
      <x:c r="DF78" s="783"/>
      <x:c r="DG78" s="784"/>
    </x:row>
    <x:row r="79" spans="1:111" s="7" customFormat="1" ht="30" customHeight="1">
      <x:c r="A79" s="780" t="s">
        <x:v>915</x:v>
      </x:c>
      <x:c r="B79" s="781"/>
      <x:c r="C79" s="782"/>
      <x:c r="D79" s="783"/>
      <x:c r="E79" s="782"/>
      <x:c r="F79" s="783"/>
      <x:c r="G79" s="782"/>
      <x:c r="H79" s="783"/>
      <x:c r="I79" s="782"/>
      <x:c r="J79" s="783"/>
      <x:c r="K79" s="783"/>
      <x:c r="L79" s="782"/>
      <x:c r="M79" s="783"/>
      <x:c r="N79" s="783"/>
      <x:c r="O79" s="783"/>
      <x:c r="P79" s="783"/>
      <x:c r="Q79" s="783"/>
      <x:c r="R79" s="782"/>
      <x:c r="S79" s="783">
        <x:v>1</x:v>
      </x:c>
      <x:c r="T79" s="782">
        <x:v>20</x:v>
      </x:c>
      <x:c r="U79" s="783"/>
      <x:c r="V79" s="782"/>
      <x:c r="W79" s="783"/>
      <x:c r="X79" s="783">
        <x:v>6</x:v>
      </x:c>
      <x:c r="Y79" s="783"/>
      <x:c r="Z79" s="783"/>
      <x:c r="AA79" s="783"/>
      <x:c r="AB79" s="783"/>
      <x:c r="AC79" s="783">
        <x:v>1</x:v>
      </x:c>
      <x:c r="AD79" s="783"/>
      <x:c r="AE79" s="783"/>
      <x:c r="AF79" s="783"/>
      <x:c r="AG79" s="783">
        <x:v>1</x:v>
      </x:c>
      <x:c r="AH79" s="783"/>
      <x:c r="AI79" s="783"/>
      <x:c r="AJ79" s="783"/>
      <x:c r="AK79" s="783"/>
      <x:c r="AL79" s="780" t="s">
        <x:v>915</x:v>
      </x:c>
      <x:c r="AM79" s="783"/>
      <x:c r="AN79" s="782"/>
      <x:c r="AO79" s="783"/>
      <x:c r="AP79" s="783"/>
      <x:c r="AQ79" s="783"/>
      <x:c r="AR79" s="782"/>
      <x:c r="AS79" s="783"/>
      <x:c r="AT79" s="782"/>
      <x:c r="AU79" s="783"/>
      <x:c r="AV79" s="783"/>
      <x:c r="AW79" s="783"/>
      <x:c r="AX79" s="783"/>
      <x:c r="AY79" s="783"/>
      <x:c r="AZ79" s="783"/>
      <x:c r="BA79" s="782"/>
      <x:c r="BB79" s="783"/>
      <x:c r="BC79" s="783"/>
      <x:c r="BD79" s="783"/>
      <x:c r="BE79" s="783">
        <x:v>1</x:v>
      </x:c>
      <x:c r="BF79" s="783">
        <x:v>7</x:v>
      </x:c>
      <x:c r="BG79" s="783"/>
      <x:c r="BH79" s="783"/>
      <x:c r="BI79" s="783"/>
      <x:c r="BJ79" s="782"/>
      <x:c r="BK79" s="783"/>
      <x:c r="BL79" s="782"/>
      <x:c r="BM79" s="783"/>
      <x:c r="BN79" s="782"/>
      <x:c r="BO79" s="783"/>
      <x:c r="BP79" s="782"/>
      <x:c r="BQ79" s="783"/>
      <x:c r="BR79" s="783"/>
      <x:c r="BS79" s="783"/>
      <x:c r="BT79" s="783"/>
      <x:c r="BU79" s="783"/>
      <x:c r="BV79" s="780" t="s">
        <x:v>915</x:v>
      </x:c>
      <x:c r="BW79" s="783"/>
      <x:c r="BX79" s="783"/>
      <x:c r="BY79" s="782"/>
      <x:c r="BZ79" s="783"/>
      <x:c r="CA79" s="782"/>
      <x:c r="CB79" s="783"/>
      <x:c r="CC79" s="782"/>
      <x:c r="CD79" s="783"/>
      <x:c r="CE79" s="783"/>
      <x:c r="CF79" s="782"/>
      <x:c r="CG79" s="783"/>
      <x:c r="CH79" s="783"/>
      <x:c r="CI79" s="783"/>
      <x:c r="CJ79" s="783">
        <x:v>1</x:v>
      </x:c>
      <x:c r="CK79" s="783"/>
      <x:c r="CL79" s="783"/>
      <x:c r="CM79" s="783"/>
      <x:c r="CN79" s="783"/>
      <x:c r="CO79" s="783"/>
      <x:c r="CP79" s="782"/>
      <x:c r="CQ79" s="783">
        <x:v>1</x:v>
      </x:c>
      <x:c r="CR79" s="782">
        <x:v>100</x:v>
      </x:c>
      <x:c r="CS79" s="783">
        <x:v>3</x:v>
      </x:c>
      <x:c r="CT79" s="783"/>
      <x:c r="CU79" s="783">
        <x:v>1</x:v>
      </x:c>
      <x:c r="CV79" s="783">
        <x:v>1</x:v>
      </x:c>
      <x:c r="CW79" s="783"/>
      <x:c r="CX79" s="783"/>
      <x:c r="CY79" s="780" t="s">
        <x:v>915</x:v>
      </x:c>
      <x:c r="CZ79" s="783"/>
      <x:c r="DA79" s="782"/>
      <x:c r="DB79" s="783"/>
      <x:c r="DC79" s="782"/>
      <x:c r="DD79" s="783"/>
      <x:c r="DE79" s="782"/>
      <x:c r="DF79" s="783"/>
      <x:c r="DG79" s="784"/>
    </x:row>
    <x:row r="80" spans="1:111" s="7" customFormat="1" ht="30" customHeight="1">
      <x:c r="A80" s="780" t="s">
        <x:v>1375</x:v>
      </x:c>
      <x:c r="B80" s="781"/>
      <x:c r="C80" s="782"/>
      <x:c r="D80" s="783"/>
      <x:c r="E80" s="782"/>
      <x:c r="F80" s="783"/>
      <x:c r="G80" s="782"/>
      <x:c r="H80" s="783"/>
      <x:c r="I80" s="782"/>
      <x:c r="J80" s="783"/>
      <x:c r="K80" s="783"/>
      <x:c r="L80" s="782"/>
      <x:c r="M80" s="783"/>
      <x:c r="N80" s="783"/>
      <x:c r="O80" s="783"/>
      <x:c r="P80" s="783"/>
      <x:c r="Q80" s="783"/>
      <x:c r="R80" s="782"/>
      <x:c r="S80" s="783">
        <x:v>1</x:v>
      </x:c>
      <x:c r="T80" s="782">
        <x:v>20</x:v>
      </x:c>
      <x:c r="U80" s="783"/>
      <x:c r="V80" s="782"/>
      <x:c r="W80" s="783"/>
      <x:c r="X80" s="783">
        <x:v>6</x:v>
      </x:c>
      <x:c r="Y80" s="783"/>
      <x:c r="Z80" s="783"/>
      <x:c r="AA80" s="783">
        <x:v>1</x:v>
      </x:c>
      <x:c r="AB80" s="783"/>
      <x:c r="AC80" s="783"/>
      <x:c r="AD80" s="783">
        <x:v>1</x:v>
      </x:c>
      <x:c r="AE80" s="783"/>
      <x:c r="AF80" s="783"/>
      <x:c r="AG80" s="783">
        <x:v>1</x:v>
      </x:c>
      <x:c r="AH80" s="783"/>
      <x:c r="AI80" s="783"/>
      <x:c r="AJ80" s="783"/>
      <x:c r="AK80" s="783">
        <x:v>1</x:v>
      </x:c>
      <x:c r="AL80" s="780" t="s">
        <x:v>1375</x:v>
      </x:c>
      <x:c r="AM80" s="783"/>
      <x:c r="AN80" s="782"/>
      <x:c r="AO80" s="783"/>
      <x:c r="AP80" s="783"/>
      <x:c r="AQ80" s="783"/>
      <x:c r="AR80" s="782"/>
      <x:c r="AS80" s="783"/>
      <x:c r="AT80" s="782"/>
      <x:c r="AU80" s="783"/>
      <x:c r="AV80" s="783"/>
      <x:c r="AW80" s="783"/>
      <x:c r="AX80" s="783">
        <x:v>1</x:v>
      </x:c>
      <x:c r="AY80" s="783">
        <x:v>0</x:v>
      </x:c>
      <x:c r="AZ80" s="783"/>
      <x:c r="BA80" s="782"/>
      <x:c r="BB80" s="783"/>
      <x:c r="BC80" s="783"/>
      <x:c r="BD80" s="783"/>
      <x:c r="BE80" s="783">
        <x:v>1</x:v>
      </x:c>
      <x:c r="BF80" s="783">
        <x:v>11</x:v>
      </x:c>
      <x:c r="BG80" s="783"/>
      <x:c r="BH80" s="783"/>
      <x:c r="BI80" s="783"/>
      <x:c r="BJ80" s="782"/>
      <x:c r="BK80" s="783"/>
      <x:c r="BL80" s="782"/>
      <x:c r="BM80" s="783"/>
      <x:c r="BN80" s="782"/>
      <x:c r="BO80" s="783"/>
      <x:c r="BP80" s="782"/>
      <x:c r="BQ80" s="783"/>
      <x:c r="BR80" s="783"/>
      <x:c r="BS80" s="783"/>
      <x:c r="BT80" s="783"/>
      <x:c r="BU80" s="783"/>
      <x:c r="BV80" s="780" t="s">
        <x:v>1375</x:v>
      </x:c>
      <x:c r="BW80" s="783"/>
      <x:c r="BX80" s="783"/>
      <x:c r="BY80" s="782"/>
      <x:c r="BZ80" s="783"/>
      <x:c r="CA80" s="782"/>
      <x:c r="CB80" s="783"/>
      <x:c r="CC80" s="782"/>
      <x:c r="CD80" s="783"/>
      <x:c r="CE80" s="783"/>
      <x:c r="CF80" s="782"/>
      <x:c r="CG80" s="783"/>
      <x:c r="CH80" s="783"/>
      <x:c r="CI80" s="783"/>
      <x:c r="CJ80" s="783"/>
      <x:c r="CK80" s="783"/>
      <x:c r="CL80" s="783"/>
      <x:c r="CM80" s="783"/>
      <x:c r="CN80" s="783"/>
      <x:c r="CO80" s="783"/>
      <x:c r="CP80" s="782"/>
      <x:c r="CQ80" s="783">
        <x:v>1</x:v>
      </x:c>
      <x:c r="CR80" s="782">
        <x:v>55</x:v>
      </x:c>
      <x:c r="CS80" s="783">
        <x:v>7</x:v>
      </x:c>
      <x:c r="CT80" s="783">
        <x:v>1</x:v>
      </x:c>
      <x:c r="CU80" s="783">
        <x:v>1</x:v>
      </x:c>
      <x:c r="CV80" s="783">
        <x:v>1</x:v>
      </x:c>
      <x:c r="CW80" s="783"/>
      <x:c r="CX80" s="783"/>
      <x:c r="CY80" s="780" t="s">
        <x:v>1375</x:v>
      </x:c>
      <x:c r="CZ80" s="783"/>
      <x:c r="DA80" s="782"/>
      <x:c r="DB80" s="783"/>
      <x:c r="DC80" s="782"/>
      <x:c r="DD80" s="783"/>
      <x:c r="DE80" s="782"/>
      <x:c r="DF80" s="783"/>
      <x:c r="DG80" s="784"/>
    </x:row>
    <x:row r="81" spans="1:111" s="7" customFormat="1" ht="30" customHeight="1">
      <x:c r="A81" s="780" t="s">
        <x:v>933</x:v>
      </x:c>
      <x:c r="B81" s="781"/>
      <x:c r="C81" s="782"/>
      <x:c r="D81" s="783"/>
      <x:c r="E81" s="782"/>
      <x:c r="F81" s="783"/>
      <x:c r="G81" s="782"/>
      <x:c r="H81" s="783"/>
      <x:c r="I81" s="782"/>
      <x:c r="J81" s="783"/>
      <x:c r="K81" s="783"/>
      <x:c r="L81" s="782"/>
      <x:c r="M81" s="783"/>
      <x:c r="N81" s="783"/>
      <x:c r="O81" s="783"/>
      <x:c r="P81" s="783"/>
      <x:c r="Q81" s="783"/>
      <x:c r="R81" s="782"/>
      <x:c r="S81" s="783">
        <x:v>1</x:v>
      </x:c>
      <x:c r="T81" s="782">
        <x:v>20</x:v>
      </x:c>
      <x:c r="U81" s="783"/>
      <x:c r="V81" s="782"/>
      <x:c r="W81" s="783"/>
      <x:c r="X81" s="783">
        <x:v>7</x:v>
      </x:c>
      <x:c r="Y81" s="783"/>
      <x:c r="Z81" s="783"/>
      <x:c r="AA81" s="783"/>
      <x:c r="AB81" s="783"/>
      <x:c r="AC81" s="783"/>
      <x:c r="AD81" s="783"/>
      <x:c r="AE81" s="783"/>
      <x:c r="AF81" s="783"/>
      <x:c r="AG81" s="783">
        <x:v>1</x:v>
      </x:c>
      <x:c r="AH81" s="783"/>
      <x:c r="AI81" s="783"/>
      <x:c r="AJ81" s="783"/>
      <x:c r="AK81" s="783">
        <x:v>1</x:v>
      </x:c>
      <x:c r="AL81" s="780" t="s">
        <x:v>933</x:v>
      </x:c>
      <x:c r="AM81" s="783"/>
      <x:c r="AN81" s="782"/>
      <x:c r="AO81" s="783"/>
      <x:c r="AP81" s="783"/>
      <x:c r="AQ81" s="783"/>
      <x:c r="AR81" s="782"/>
      <x:c r="AS81" s="783"/>
      <x:c r="AT81" s="782"/>
      <x:c r="AU81" s="783"/>
      <x:c r="AV81" s="783"/>
      <x:c r="AW81" s="783"/>
      <x:c r="AX81" s="783"/>
      <x:c r="AY81" s="783"/>
      <x:c r="AZ81" s="783"/>
      <x:c r="BA81" s="782"/>
      <x:c r="BB81" s="783"/>
      <x:c r="BC81" s="783"/>
      <x:c r="BD81" s="783"/>
      <x:c r="BE81" s="783">
        <x:v>1</x:v>
      </x:c>
      <x:c r="BF81" s="783">
        <x:v>7</x:v>
      </x:c>
      <x:c r="BG81" s="783"/>
      <x:c r="BH81" s="783"/>
      <x:c r="BI81" s="783"/>
      <x:c r="BJ81" s="782"/>
      <x:c r="BK81" s="783"/>
      <x:c r="BL81" s="782"/>
      <x:c r="BM81" s="783"/>
      <x:c r="BN81" s="782"/>
      <x:c r="BO81" s="783"/>
      <x:c r="BP81" s="782"/>
      <x:c r="BQ81" s="783"/>
      <x:c r="BR81" s="783"/>
      <x:c r="BS81" s="783"/>
      <x:c r="BT81" s="783"/>
      <x:c r="BU81" s="783"/>
      <x:c r="BV81" s="780" t="s">
        <x:v>933</x:v>
      </x:c>
      <x:c r="BW81" s="783"/>
      <x:c r="BX81" s="783"/>
      <x:c r="BY81" s="782"/>
      <x:c r="BZ81" s="783"/>
      <x:c r="CA81" s="782"/>
      <x:c r="CB81" s="783"/>
      <x:c r="CC81" s="782"/>
      <x:c r="CD81" s="783"/>
      <x:c r="CE81" s="783"/>
      <x:c r="CF81" s="782"/>
      <x:c r="CG81" s="783"/>
      <x:c r="CH81" s="783"/>
      <x:c r="CI81" s="783"/>
      <x:c r="CJ81" s="783"/>
      <x:c r="CK81" s="783"/>
      <x:c r="CL81" s="783"/>
      <x:c r="CM81" s="783"/>
      <x:c r="CN81" s="783"/>
      <x:c r="CO81" s="783"/>
      <x:c r="CP81" s="782"/>
      <x:c r="CQ81" s="783">
        <x:v>1</x:v>
      </x:c>
      <x:c r="CR81" s="782">
        <x:v>71</x:v>
      </x:c>
      <x:c r="CS81" s="783">
        <x:v>5</x:v>
      </x:c>
      <x:c r="CT81" s="783"/>
      <x:c r="CU81" s="783">
        <x:v>1</x:v>
      </x:c>
      <x:c r="CV81" s="783">
        <x:v>1</x:v>
      </x:c>
      <x:c r="CW81" s="783">
        <x:v>1</x:v>
      </x:c>
      <x:c r="CX81" s="783">
        <x:v>2</x:v>
      </x:c>
      <x:c r="CY81" s="780" t="s">
        <x:v>933</x:v>
      </x:c>
      <x:c r="CZ81" s="783"/>
      <x:c r="DA81" s="782"/>
      <x:c r="DB81" s="783"/>
      <x:c r="DC81" s="782"/>
      <x:c r="DD81" s="783"/>
      <x:c r="DE81" s="782"/>
      <x:c r="DF81" s="783"/>
      <x:c r="DG81" s="784"/>
    </x:row>
    <x:row r="82" spans="1:111" s="7" customFormat="1" ht="30" customHeight="1">
      <x:c r="A82" s="780" t="s">
        <x:v>817</x:v>
      </x:c>
      <x:c r="B82" s="781"/>
      <x:c r="C82" s="782"/>
      <x:c r="D82" s="783"/>
      <x:c r="E82" s="782"/>
      <x:c r="F82" s="783"/>
      <x:c r="G82" s="782"/>
      <x:c r="H82" s="783"/>
      <x:c r="I82" s="782"/>
      <x:c r="J82" s="783">
        <x:v>1</x:v>
      </x:c>
      <x:c r="K82" s="783"/>
      <x:c r="L82" s="782"/>
      <x:c r="M82" s="783"/>
      <x:c r="N82" s="783"/>
      <x:c r="O82" s="783"/>
      <x:c r="P82" s="783"/>
      <x:c r="Q82" s="783"/>
      <x:c r="R82" s="782"/>
      <x:c r="S82" s="783">
        <x:v>1</x:v>
      </x:c>
      <x:c r="T82" s="782">
        <x:v>20</x:v>
      </x:c>
      <x:c r="U82" s="783"/>
      <x:c r="V82" s="782"/>
      <x:c r="W82" s="783">
        <x:v>6</x:v>
      </x:c>
      <x:c r="X82" s="783">
        <x:v>6</x:v>
      </x:c>
      <x:c r="Y82" s="783"/>
      <x:c r="Z82" s="783"/>
      <x:c r="AA82" s="783">
        <x:v>1</x:v>
      </x:c>
      <x:c r="AB82" s="783"/>
      <x:c r="AC82" s="783"/>
      <x:c r="AD82" s="783"/>
      <x:c r="AE82" s="783"/>
      <x:c r="AF82" s="783"/>
      <x:c r="AG82" s="783">
        <x:v>1</x:v>
      </x:c>
      <x:c r="AH82" s="783"/>
      <x:c r="AI82" s="783"/>
      <x:c r="AJ82" s="783"/>
      <x:c r="AK82" s="783">
        <x:v>3</x:v>
      </x:c>
      <x:c r="AL82" s="780" t="s">
        <x:v>817</x:v>
      </x:c>
      <x:c r="AM82" s="783"/>
      <x:c r="AN82" s="782"/>
      <x:c r="AO82" s="783"/>
      <x:c r="AP82" s="783"/>
      <x:c r="AQ82" s="783"/>
      <x:c r="AR82" s="782"/>
      <x:c r="AS82" s="783"/>
      <x:c r="AT82" s="782"/>
      <x:c r="AU82" s="783"/>
      <x:c r="AV82" s="783"/>
      <x:c r="AW82" s="783"/>
      <x:c r="AX82" s="783"/>
      <x:c r="AY82" s="783"/>
      <x:c r="AZ82" s="783"/>
      <x:c r="BA82" s="782"/>
      <x:c r="BB82" s="783"/>
      <x:c r="BC82" s="783"/>
      <x:c r="BD82" s="783">
        <x:v>1</x:v>
      </x:c>
      <x:c r="BE82" s="783">
        <x:v>1</x:v>
      </x:c>
      <x:c r="BF82" s="783">
        <x:v>10</x:v>
      </x:c>
      <x:c r="BG82" s="783"/>
      <x:c r="BH82" s="783"/>
      <x:c r="BI82" s="783"/>
      <x:c r="BJ82" s="782"/>
      <x:c r="BK82" s="783"/>
      <x:c r="BL82" s="782"/>
      <x:c r="BM82" s="783"/>
      <x:c r="BN82" s="782"/>
      <x:c r="BO82" s="783"/>
      <x:c r="BP82" s="782"/>
      <x:c r="BQ82" s="783"/>
      <x:c r="BR82" s="783"/>
      <x:c r="BS82" s="783"/>
      <x:c r="BT82" s="783"/>
      <x:c r="BU82" s="783"/>
      <x:c r="BV82" s="780" t="s">
        <x:v>817</x:v>
      </x:c>
      <x:c r="BW82" s="783"/>
      <x:c r="BX82" s="783"/>
      <x:c r="BY82" s="782"/>
      <x:c r="BZ82" s="783"/>
      <x:c r="CA82" s="782"/>
      <x:c r="CB82" s="783"/>
      <x:c r="CC82" s="782"/>
      <x:c r="CD82" s="783"/>
      <x:c r="CE82" s="783"/>
      <x:c r="CF82" s="782"/>
      <x:c r="CG82" s="783"/>
      <x:c r="CH82" s="783"/>
      <x:c r="CI82" s="783"/>
      <x:c r="CJ82" s="783"/>
      <x:c r="CK82" s="783"/>
      <x:c r="CL82" s="783"/>
      <x:c r="CM82" s="783"/>
      <x:c r="CN82" s="783"/>
      <x:c r="CO82" s="783"/>
      <x:c r="CP82" s="782"/>
      <x:c r="CQ82" s="783">
        <x:v>1</x:v>
      </x:c>
      <x:c r="CR82" s="782">
        <x:v>50</x:v>
      </x:c>
      <x:c r="CS82" s="783">
        <x:v>5</x:v>
      </x:c>
      <x:c r="CT82" s="783">
        <x:v>1</x:v>
      </x:c>
      <x:c r="CU82" s="783"/>
      <x:c r="CV82" s="783">
        <x:v>1</x:v>
      </x:c>
      <x:c r="CW82" s="783">
        <x:v>1</x:v>
      </x:c>
      <x:c r="CX82" s="783">
        <x:v>1</x:v>
      </x:c>
      <x:c r="CY82" s="780" t="s">
        <x:v>817</x:v>
      </x:c>
      <x:c r="CZ82" s="783"/>
      <x:c r="DA82" s="782"/>
      <x:c r="DB82" s="783"/>
      <x:c r="DC82" s="782"/>
      <x:c r="DD82" s="783"/>
      <x:c r="DE82" s="782"/>
      <x:c r="DF82" s="783"/>
      <x:c r="DG82" s="784"/>
    </x:row>
    <x:row r="83" spans="1:111" s="7" customFormat="1" ht="30" customHeight="1">
      <x:c r="A83" s="780" t="s">
        <x:v>875</x:v>
      </x:c>
      <x:c r="B83" s="781"/>
      <x:c r="C83" s="782"/>
      <x:c r="D83" s="783"/>
      <x:c r="E83" s="782"/>
      <x:c r="F83" s="783"/>
      <x:c r="G83" s="782"/>
      <x:c r="H83" s="783"/>
      <x:c r="I83" s="782"/>
      <x:c r="J83" s="783"/>
      <x:c r="K83" s="783"/>
      <x:c r="L83" s="782"/>
      <x:c r="M83" s="783"/>
      <x:c r="N83" s="783"/>
      <x:c r="O83" s="783"/>
      <x:c r="P83" s="783"/>
      <x:c r="Q83" s="783"/>
      <x:c r="R83" s="782"/>
      <x:c r="S83" s="783"/>
      <x:c r="T83" s="782"/>
      <x:c r="U83" s="783"/>
      <x:c r="V83" s="782"/>
      <x:c r="W83" s="783">
        <x:v>2</x:v>
      </x:c>
      <x:c r="X83" s="783">
        <x:v>6</x:v>
      </x:c>
      <x:c r="Y83" s="783"/>
      <x:c r="Z83" s="783"/>
      <x:c r="AA83" s="783">
        <x:v>1</x:v>
      </x:c>
      <x:c r="AB83" s="783"/>
      <x:c r="AC83" s="783">
        <x:v>1</x:v>
      </x:c>
      <x:c r="AD83" s="783"/>
      <x:c r="AE83" s="783"/>
      <x:c r="AF83" s="783"/>
      <x:c r="AG83" s="783">
        <x:v>1</x:v>
      </x:c>
      <x:c r="AH83" s="783"/>
      <x:c r="AI83" s="783"/>
      <x:c r="AJ83" s="783"/>
      <x:c r="AK83" s="783">
        <x:v>2</x:v>
      </x:c>
      <x:c r="AL83" s="780" t="s">
        <x:v>875</x:v>
      </x:c>
      <x:c r="AM83" s="783"/>
      <x:c r="AN83" s="782"/>
      <x:c r="AO83" s="783"/>
      <x:c r="AP83" s="783"/>
      <x:c r="AQ83" s="783"/>
      <x:c r="AR83" s="782"/>
      <x:c r="AS83" s="783"/>
      <x:c r="AT83" s="782"/>
      <x:c r="AU83" s="783"/>
      <x:c r="AV83" s="783"/>
      <x:c r="AW83" s="783"/>
      <x:c r="AX83" s="783"/>
      <x:c r="AY83" s="783"/>
      <x:c r="AZ83" s="783"/>
      <x:c r="BA83" s="782"/>
      <x:c r="BB83" s="783"/>
      <x:c r="BC83" s="783"/>
      <x:c r="BD83" s="783"/>
      <x:c r="BE83" s="783">
        <x:v>1</x:v>
      </x:c>
      <x:c r="BF83" s="783">
        <x:v>3</x:v>
      </x:c>
      <x:c r="BG83" s="783"/>
      <x:c r="BH83" s="783"/>
      <x:c r="BI83" s="783"/>
      <x:c r="BJ83" s="782"/>
      <x:c r="BK83" s="783"/>
      <x:c r="BL83" s="782"/>
      <x:c r="BM83" s="783"/>
      <x:c r="BN83" s="782"/>
      <x:c r="BO83" s="783"/>
      <x:c r="BP83" s="782"/>
      <x:c r="BQ83" s="783"/>
      <x:c r="BR83" s="783"/>
      <x:c r="BS83" s="783"/>
      <x:c r="BT83" s="783"/>
      <x:c r="BU83" s="783"/>
      <x:c r="BV83" s="780" t="s">
        <x:v>875</x:v>
      </x:c>
      <x:c r="BW83" s="783"/>
      <x:c r="BX83" s="783"/>
      <x:c r="BY83" s="782"/>
      <x:c r="BZ83" s="783"/>
      <x:c r="CA83" s="782"/>
      <x:c r="CB83" s="783"/>
      <x:c r="CC83" s="782"/>
      <x:c r="CD83" s="783"/>
      <x:c r="CE83" s="783"/>
      <x:c r="CF83" s="782"/>
      <x:c r="CG83" s="783"/>
      <x:c r="CH83" s="783"/>
      <x:c r="CI83" s="783"/>
      <x:c r="CJ83" s="783">
        <x:v>1</x:v>
      </x:c>
      <x:c r="CK83" s="783"/>
      <x:c r="CL83" s="783"/>
      <x:c r="CM83" s="783"/>
      <x:c r="CN83" s="783"/>
      <x:c r="CO83" s="783"/>
      <x:c r="CP83" s="782"/>
      <x:c r="CQ83" s="783">
        <x:v>1</x:v>
      </x:c>
      <x:c r="CR83" s="782">
        <x:v>70</x:v>
      </x:c>
      <x:c r="CS83" s="783">
        <x:v>3</x:v>
      </x:c>
      <x:c r="CT83" s="783"/>
      <x:c r="CU83" s="783">
        <x:v>1</x:v>
      </x:c>
      <x:c r="CV83" s="783">
        <x:v>2</x:v>
      </x:c>
      <x:c r="CW83" s="783"/>
      <x:c r="CX83" s="783"/>
      <x:c r="CY83" s="780" t="s">
        <x:v>875</x:v>
      </x:c>
      <x:c r="CZ83" s="783"/>
      <x:c r="DA83" s="782"/>
      <x:c r="DB83" s="783"/>
      <x:c r="DC83" s="782"/>
      <x:c r="DD83" s="783"/>
      <x:c r="DE83" s="782"/>
      <x:c r="DF83" s="783"/>
      <x:c r="DG83" s="784"/>
    </x:row>
    <x:row r="84" spans="1:111" s="7" customFormat="1" ht="30" customHeight="1">
      <x:c r="A84" s="780" t="s">
        <x:v>654</x:v>
      </x:c>
      <x:c r="B84" s="781"/>
      <x:c r="C84" s="782"/>
      <x:c r="D84" s="783"/>
      <x:c r="E84" s="782"/>
      <x:c r="F84" s="783"/>
      <x:c r="G84" s="782"/>
      <x:c r="H84" s="783"/>
      <x:c r="I84" s="782"/>
      <x:c r="J84" s="783"/>
      <x:c r="K84" s="783"/>
      <x:c r="L84" s="782"/>
      <x:c r="M84" s="783"/>
      <x:c r="N84" s="783"/>
      <x:c r="O84" s="783"/>
      <x:c r="P84" s="783"/>
      <x:c r="Q84" s="783"/>
      <x:c r="R84" s="782"/>
      <x:c r="S84" s="783">
        <x:v>1</x:v>
      </x:c>
      <x:c r="T84" s="782">
        <x:v>15</x:v>
      </x:c>
      <x:c r="U84" s="783"/>
      <x:c r="V84" s="782"/>
      <x:c r="W84" s="783"/>
      <x:c r="X84" s="783">
        <x:v>8</x:v>
      </x:c>
      <x:c r="Y84" s="783"/>
      <x:c r="Z84" s="783"/>
      <x:c r="AA84" s="783">
        <x:v>1</x:v>
      </x:c>
      <x:c r="AB84" s="783"/>
      <x:c r="AC84" s="783">
        <x:v>1</x:v>
      </x:c>
      <x:c r="AD84" s="783"/>
      <x:c r="AE84" s="783"/>
      <x:c r="AF84" s="783"/>
      <x:c r="AG84" s="783">
        <x:v>1</x:v>
      </x:c>
      <x:c r="AH84" s="783"/>
      <x:c r="AI84" s="783"/>
      <x:c r="AJ84" s="783"/>
      <x:c r="AK84" s="783">
        <x:v>2</x:v>
      </x:c>
      <x:c r="AL84" s="780" t="s">
        <x:v>654</x:v>
      </x:c>
      <x:c r="AM84" s="783"/>
      <x:c r="AN84" s="782"/>
      <x:c r="AO84" s="783"/>
      <x:c r="AP84" s="783"/>
      <x:c r="AQ84" s="783"/>
      <x:c r="AR84" s="782"/>
      <x:c r="AS84" s="783"/>
      <x:c r="AT84" s="782"/>
      <x:c r="AU84" s="783"/>
      <x:c r="AV84" s="783"/>
      <x:c r="AW84" s="783"/>
      <x:c r="AX84" s="783">
        <x:v>0</x:v>
      </x:c>
      <x:c r="AY84" s="783"/>
      <x:c r="AZ84" s="783"/>
      <x:c r="BA84" s="782"/>
      <x:c r="BB84" s="783"/>
      <x:c r="BC84" s="783"/>
      <x:c r="BD84" s="783"/>
      <x:c r="BE84" s="783">
        <x:v>1</x:v>
      </x:c>
      <x:c r="BF84" s="783">
        <x:v>8</x:v>
      </x:c>
      <x:c r="BG84" s="783"/>
      <x:c r="BH84" s="783"/>
      <x:c r="BI84" s="783"/>
      <x:c r="BJ84" s="782"/>
      <x:c r="BK84" s="783"/>
      <x:c r="BL84" s="782"/>
      <x:c r="BM84" s="783"/>
      <x:c r="BN84" s="782"/>
      <x:c r="BO84" s="783"/>
      <x:c r="BP84" s="782"/>
      <x:c r="BQ84" s="783"/>
      <x:c r="BR84" s="783"/>
      <x:c r="BS84" s="783"/>
      <x:c r="BT84" s="783"/>
      <x:c r="BU84" s="783"/>
      <x:c r="BV84" s="780" t="s">
        <x:v>654</x:v>
      </x:c>
      <x:c r="BW84" s="783"/>
      <x:c r="BX84" s="783"/>
      <x:c r="BY84" s="782"/>
      <x:c r="BZ84" s="783"/>
      <x:c r="CA84" s="782"/>
      <x:c r="CB84" s="783"/>
      <x:c r="CC84" s="782"/>
      <x:c r="CD84" s="783"/>
      <x:c r="CE84" s="783"/>
      <x:c r="CF84" s="782"/>
      <x:c r="CG84" s="783"/>
      <x:c r="CH84" s="783"/>
      <x:c r="CI84" s="783"/>
      <x:c r="CJ84" s="783"/>
      <x:c r="CK84" s="783"/>
      <x:c r="CL84" s="783"/>
      <x:c r="CM84" s="783"/>
      <x:c r="CN84" s="783"/>
      <x:c r="CO84" s="783"/>
      <x:c r="CP84" s="782"/>
      <x:c r="CQ84" s="783">
        <x:v>1</x:v>
      </x:c>
      <x:c r="CR84" s="782">
        <x:v>80</x:v>
      </x:c>
      <x:c r="CS84" s="783">
        <x:v>3</x:v>
      </x:c>
      <x:c r="CT84" s="783"/>
      <x:c r="CU84" s="783">
        <x:v>1</x:v>
      </x:c>
      <x:c r="CV84" s="783">
        <x:v>3</x:v>
      </x:c>
      <x:c r="CW84" s="783">
        <x:v>1</x:v>
      </x:c>
      <x:c r="CX84" s="783">
        <x:v>1</x:v>
      </x:c>
      <x:c r="CY84" s="780" t="s">
        <x:v>654</x:v>
      </x:c>
      <x:c r="CZ84" s="783"/>
      <x:c r="DA84" s="782"/>
      <x:c r="DB84" s="783"/>
      <x:c r="DC84" s="782"/>
      <x:c r="DD84" s="783"/>
      <x:c r="DE84" s="782"/>
      <x:c r="DF84" s="783"/>
      <x:c r="DG84" s="784"/>
    </x:row>
    <x:row r="85" spans="1:111" s="7" customFormat="1" ht="30" customHeight="1">
      <x:c r="A85" s="780" t="s">
        <x:v>1517</x:v>
      </x:c>
      <x:c r="B85" s="781"/>
      <x:c r="C85" s="782"/>
      <x:c r="D85" s="783"/>
      <x:c r="E85" s="782"/>
      <x:c r="F85" s="783"/>
      <x:c r="G85" s="782"/>
      <x:c r="H85" s="783"/>
      <x:c r="I85" s="782"/>
      <x:c r="J85" s="783"/>
      <x:c r="K85" s="783"/>
      <x:c r="L85" s="782"/>
      <x:c r="M85" s="783"/>
      <x:c r="N85" s="783"/>
      <x:c r="O85" s="783"/>
      <x:c r="P85" s="783"/>
      <x:c r="Q85" s="783"/>
      <x:c r="R85" s="782"/>
      <x:c r="S85" s="783">
        <x:v>2</x:v>
      </x:c>
      <x:c r="T85" s="782">
        <x:v>40</x:v>
      </x:c>
      <x:c r="U85" s="783"/>
      <x:c r="V85" s="782"/>
      <x:c r="W85" s="783"/>
      <x:c r="X85" s="783">
        <x:v>17</x:v>
      </x:c>
      <x:c r="Y85" s="783"/>
      <x:c r="Z85" s="783"/>
      <x:c r="AA85" s="783"/>
      <x:c r="AB85" s="783"/>
      <x:c r="AC85" s="783"/>
      <x:c r="AD85" s="783"/>
      <x:c r="AE85" s="783"/>
      <x:c r="AF85" s="783"/>
      <x:c r="AG85" s="783"/>
      <x:c r="AH85" s="783"/>
      <x:c r="AI85" s="783"/>
      <x:c r="AJ85" s="783"/>
      <x:c r="AK85" s="783"/>
      <x:c r="AL85" s="780" t="s">
        <x:v>1517</x:v>
      </x:c>
      <x:c r="AM85" s="783"/>
      <x:c r="AN85" s="782"/>
      <x:c r="AO85" s="783"/>
      <x:c r="AP85" s="783"/>
      <x:c r="AQ85" s="783"/>
      <x:c r="AR85" s="782"/>
      <x:c r="AS85" s="783"/>
      <x:c r="AT85" s="782"/>
      <x:c r="AU85" s="783"/>
      <x:c r="AV85" s="783"/>
      <x:c r="AW85" s="783"/>
      <x:c r="AX85" s="783"/>
      <x:c r="AY85" s="783"/>
      <x:c r="AZ85" s="783"/>
      <x:c r="BA85" s="782"/>
      <x:c r="BB85" s="783"/>
      <x:c r="BC85" s="783"/>
      <x:c r="BD85" s="783"/>
      <x:c r="BE85" s="783"/>
      <x:c r="BF85" s="783"/>
      <x:c r="BG85" s="783"/>
      <x:c r="BH85" s="783"/>
      <x:c r="BI85" s="783"/>
      <x:c r="BJ85" s="782"/>
      <x:c r="BK85" s="783"/>
      <x:c r="BL85" s="782"/>
      <x:c r="BM85" s="783"/>
      <x:c r="BN85" s="782"/>
      <x:c r="BO85" s="783"/>
      <x:c r="BP85" s="782"/>
      <x:c r="BQ85" s="783"/>
      <x:c r="BR85" s="783"/>
      <x:c r="BS85" s="783"/>
      <x:c r="BT85" s="783"/>
      <x:c r="BU85" s="783"/>
      <x:c r="BV85" s="780" t="s">
        <x:v>1517</x:v>
      </x:c>
      <x:c r="BW85" s="783"/>
      <x:c r="BX85" s="783"/>
      <x:c r="BY85" s="782"/>
      <x:c r="BZ85" s="783"/>
      <x:c r="CA85" s="782"/>
      <x:c r="CB85" s="783"/>
      <x:c r="CC85" s="782"/>
      <x:c r="CD85" s="783"/>
      <x:c r="CE85" s="783"/>
      <x:c r="CF85" s="782"/>
      <x:c r="CG85" s="783"/>
      <x:c r="CH85" s="783"/>
      <x:c r="CI85" s="783"/>
      <x:c r="CJ85" s="783"/>
      <x:c r="CK85" s="783"/>
      <x:c r="CL85" s="783"/>
      <x:c r="CM85" s="783"/>
      <x:c r="CN85" s="783"/>
      <x:c r="CO85" s="783"/>
      <x:c r="CP85" s="782"/>
      <x:c r="CQ85" s="783">
        <x:v>1</x:v>
      </x:c>
      <x:c r="CR85" s="782">
        <x:v>40</x:v>
      </x:c>
      <x:c r="CS85" s="783"/>
      <x:c r="CT85" s="783"/>
      <x:c r="CU85" s="783">
        <x:v>1</x:v>
      </x:c>
      <x:c r="CV85" s="783"/>
      <x:c r="CW85" s="783"/>
      <x:c r="CX85" s="783"/>
      <x:c r="CY85" s="780" t="s">
        <x:v>1517</x:v>
      </x:c>
      <x:c r="CZ85" s="783"/>
      <x:c r="DA85" s="782"/>
      <x:c r="DB85" s="783"/>
      <x:c r="DC85" s="782"/>
      <x:c r="DD85" s="783"/>
      <x:c r="DE85" s="782"/>
      <x:c r="DF85" s="783"/>
      <x:c r="DG85" s="784"/>
    </x:row>
    <x:row r="86" spans="1:111" s="7" customFormat="1" ht="30" customHeight="1">
      <x:c r="A86" s="780" t="s">
        <x:v>1435</x:v>
      </x:c>
      <x:c r="B86" s="781"/>
      <x:c r="C86" s="782"/>
      <x:c r="D86" s="783"/>
      <x:c r="E86" s="782"/>
      <x:c r="F86" s="783"/>
      <x:c r="G86" s="782"/>
      <x:c r="H86" s="783"/>
      <x:c r="I86" s="782"/>
      <x:c r="J86" s="783"/>
      <x:c r="K86" s="783"/>
      <x:c r="L86" s="782"/>
      <x:c r="M86" s="783"/>
      <x:c r="N86" s="783"/>
      <x:c r="O86" s="783"/>
      <x:c r="P86" s="783"/>
      <x:c r="Q86" s="783"/>
      <x:c r="R86" s="782"/>
      <x:c r="S86" s="783"/>
      <x:c r="T86" s="782"/>
      <x:c r="U86" s="783">
        <x:v>1</x:v>
      </x:c>
      <x:c r="V86" s="782">
        <x:v>147</x:v>
      </x:c>
      <x:c r="W86" s="783"/>
      <x:c r="X86" s="783">
        <x:v>6</x:v>
      </x:c>
      <x:c r="Y86" s="783"/>
      <x:c r="Z86" s="783"/>
      <x:c r="AA86" s="783">
        <x:v>1</x:v>
      </x:c>
      <x:c r="AB86" s="783"/>
      <x:c r="AC86" s="783">
        <x:v>1</x:v>
      </x:c>
      <x:c r="AD86" s="783">
        <x:v>2</x:v>
      </x:c>
      <x:c r="AE86" s="783"/>
      <x:c r="AF86" s="783"/>
      <x:c r="AG86" s="783">
        <x:v>1</x:v>
      </x:c>
      <x:c r="AH86" s="783"/>
      <x:c r="AI86" s="783"/>
      <x:c r="AJ86" s="783"/>
      <x:c r="AK86" s="783">
        <x:v>3</x:v>
      </x:c>
      <x:c r="AL86" s="780" t="s">
        <x:v>1435</x:v>
      </x:c>
      <x:c r="AM86" s="783"/>
      <x:c r="AN86" s="782"/>
      <x:c r="AO86" s="783"/>
      <x:c r="AP86" s="783"/>
      <x:c r="AQ86" s="783"/>
      <x:c r="AR86" s="782"/>
      <x:c r="AS86" s="783"/>
      <x:c r="AT86" s="782"/>
      <x:c r="AU86" s="783"/>
      <x:c r="AV86" s="783"/>
      <x:c r="AW86" s="783"/>
      <x:c r="AX86" s="783">
        <x:v>0</x:v>
      </x:c>
      <x:c r="AY86" s="783"/>
      <x:c r="AZ86" s="783"/>
      <x:c r="BA86" s="782"/>
      <x:c r="BB86" s="783"/>
      <x:c r="BC86" s="783"/>
      <x:c r="BD86" s="783"/>
      <x:c r="BE86" s="783">
        <x:v>1</x:v>
      </x:c>
      <x:c r="BF86" s="783">
        <x:v>9</x:v>
      </x:c>
      <x:c r="BG86" s="783"/>
      <x:c r="BH86" s="783"/>
      <x:c r="BI86" s="783"/>
      <x:c r="BJ86" s="782"/>
      <x:c r="BK86" s="783"/>
      <x:c r="BL86" s="782"/>
      <x:c r="BM86" s="783"/>
      <x:c r="BN86" s="782"/>
      <x:c r="BO86" s="783"/>
      <x:c r="BP86" s="782"/>
      <x:c r="BQ86" s="783"/>
      <x:c r="BR86" s="783"/>
      <x:c r="BS86" s="783"/>
      <x:c r="BT86" s="783"/>
      <x:c r="BU86" s="783"/>
      <x:c r="BV86" s="780" t="s">
        <x:v>1435</x:v>
      </x:c>
      <x:c r="BW86" s="783"/>
      <x:c r="BX86" s="783"/>
      <x:c r="BY86" s="782"/>
      <x:c r="BZ86" s="783"/>
      <x:c r="CA86" s="782"/>
      <x:c r="CB86" s="783"/>
      <x:c r="CC86" s="782"/>
      <x:c r="CD86" s="783"/>
      <x:c r="CE86" s="783"/>
      <x:c r="CF86" s="782"/>
      <x:c r="CG86" s="783"/>
      <x:c r="CH86" s="783"/>
      <x:c r="CI86" s="783"/>
      <x:c r="CJ86" s="783">
        <x:v>1</x:v>
      </x:c>
      <x:c r="CK86" s="783"/>
      <x:c r="CL86" s="783"/>
      <x:c r="CM86" s="783"/>
      <x:c r="CN86" s="783"/>
      <x:c r="CO86" s="783"/>
      <x:c r="CP86" s="782"/>
      <x:c r="CQ86" s="783">
        <x:v>1</x:v>
      </x:c>
      <x:c r="CR86" s="782">
        <x:v>160</x:v>
      </x:c>
      <x:c r="CS86" s="783">
        <x:v>4</x:v>
      </x:c>
      <x:c r="CT86" s="783"/>
      <x:c r="CU86" s="783">
        <x:v>1</x:v>
      </x:c>
      <x:c r="CV86" s="783">
        <x:v>4</x:v>
      </x:c>
      <x:c r="CW86" s="783">
        <x:v>1</x:v>
      </x:c>
      <x:c r="CX86" s="783">
        <x:v>1</x:v>
      </x:c>
      <x:c r="CY86" s="780" t="s">
        <x:v>1435</x:v>
      </x:c>
      <x:c r="CZ86" s="783"/>
      <x:c r="DA86" s="782"/>
      <x:c r="DB86" s="783"/>
      <x:c r="DC86" s="782"/>
      <x:c r="DD86" s="783"/>
      <x:c r="DE86" s="782"/>
      <x:c r="DF86" s="783"/>
      <x:c r="DG86" s="784"/>
    </x:row>
    <x:row r="87" spans="1:111" s="7" customFormat="1" ht="30" customHeight="1">
      <x:c r="A87" s="780" t="s">
        <x:v>788</x:v>
      </x:c>
      <x:c r="B87" s="781"/>
      <x:c r="C87" s="782"/>
      <x:c r="D87" s="783"/>
      <x:c r="E87" s="782"/>
      <x:c r="F87" s="783"/>
      <x:c r="G87" s="782"/>
      <x:c r="H87" s="783"/>
      <x:c r="I87" s="782"/>
      <x:c r="J87" s="783">
        <x:v>1</x:v>
      </x:c>
      <x:c r="K87" s="783"/>
      <x:c r="L87" s="782"/>
      <x:c r="M87" s="783"/>
      <x:c r="N87" s="783"/>
      <x:c r="O87" s="783"/>
      <x:c r="P87" s="783"/>
      <x:c r="Q87" s="783"/>
      <x:c r="R87" s="782"/>
      <x:c r="S87" s="783">
        <x:v>1</x:v>
      </x:c>
      <x:c r="T87" s="782">
        <x:v>15</x:v>
      </x:c>
      <x:c r="U87" s="783"/>
      <x:c r="V87" s="782"/>
      <x:c r="W87" s="783">
        <x:v>2</x:v>
      </x:c>
      <x:c r="X87" s="783">
        <x:v>9</x:v>
      </x:c>
      <x:c r="Y87" s="783"/>
      <x:c r="Z87" s="783"/>
      <x:c r="AA87" s="783">
        <x:v>1</x:v>
      </x:c>
      <x:c r="AB87" s="783"/>
      <x:c r="AC87" s="783">
        <x:v>1</x:v>
      </x:c>
      <x:c r="AD87" s="783"/>
      <x:c r="AE87" s="783"/>
      <x:c r="AF87" s="783"/>
      <x:c r="AG87" s="783">
        <x:v>3</x:v>
      </x:c>
      <x:c r="AH87" s="783"/>
      <x:c r="AI87" s="783"/>
      <x:c r="AJ87" s="783"/>
      <x:c r="AK87" s="783">
        <x:v>1</x:v>
      </x:c>
      <x:c r="AL87" s="780" t="s">
        <x:v>788</x:v>
      </x:c>
      <x:c r="AM87" s="783"/>
      <x:c r="AN87" s="782"/>
      <x:c r="AO87" s="783"/>
      <x:c r="AP87" s="783"/>
      <x:c r="AQ87" s="783"/>
      <x:c r="AR87" s="782"/>
      <x:c r="AS87" s="783"/>
      <x:c r="AT87" s="782"/>
      <x:c r="AU87" s="783"/>
      <x:c r="AV87" s="783"/>
      <x:c r="AW87" s="783"/>
      <x:c r="AX87" s="783"/>
      <x:c r="AY87" s="783"/>
      <x:c r="AZ87" s="783"/>
      <x:c r="BA87" s="782"/>
      <x:c r="BB87" s="783"/>
      <x:c r="BC87" s="783"/>
      <x:c r="BD87" s="783"/>
      <x:c r="BE87" s="783">
        <x:v>1</x:v>
      </x:c>
      <x:c r="BF87" s="783">
        <x:v>5</x:v>
      </x:c>
      <x:c r="BG87" s="783"/>
      <x:c r="BH87" s="783"/>
      <x:c r="BI87" s="783"/>
      <x:c r="BJ87" s="782"/>
      <x:c r="BK87" s="783"/>
      <x:c r="BL87" s="782"/>
      <x:c r="BM87" s="783"/>
      <x:c r="BN87" s="782"/>
      <x:c r="BO87" s="783"/>
      <x:c r="BP87" s="782"/>
      <x:c r="BQ87" s="783"/>
      <x:c r="BR87" s="783"/>
      <x:c r="BS87" s="783"/>
      <x:c r="BT87" s="783"/>
      <x:c r="BU87" s="783"/>
      <x:c r="BV87" s="780" t="s">
        <x:v>788</x:v>
      </x:c>
      <x:c r="BW87" s="783"/>
      <x:c r="BX87" s="783"/>
      <x:c r="BY87" s="782"/>
      <x:c r="BZ87" s="783"/>
      <x:c r="CA87" s="782"/>
      <x:c r="CB87" s="783"/>
      <x:c r="CC87" s="782"/>
      <x:c r="CD87" s="783"/>
      <x:c r="CE87" s="783"/>
      <x:c r="CF87" s="782"/>
      <x:c r="CG87" s="783"/>
      <x:c r="CH87" s="783"/>
      <x:c r="CI87" s="783"/>
      <x:c r="CJ87" s="783">
        <x:v>1</x:v>
      </x:c>
      <x:c r="CK87" s="783"/>
      <x:c r="CL87" s="783"/>
      <x:c r="CM87" s="783"/>
      <x:c r="CN87" s="783"/>
      <x:c r="CO87" s="783"/>
      <x:c r="CP87" s="782"/>
      <x:c r="CQ87" s="783">
        <x:v>1</x:v>
      </x:c>
      <x:c r="CR87" s="782">
        <x:v>140</x:v>
      </x:c>
      <x:c r="CS87" s="783">
        <x:v>9</x:v>
      </x:c>
      <x:c r="CT87" s="783"/>
      <x:c r="CU87" s="783">
        <x:v>1</x:v>
      </x:c>
      <x:c r="CV87" s="783">
        <x:v>2</x:v>
      </x:c>
      <x:c r="CW87" s="783"/>
      <x:c r="CX87" s="783"/>
      <x:c r="CY87" s="780" t="s">
        <x:v>788</x:v>
      </x:c>
      <x:c r="CZ87" s="783"/>
      <x:c r="DA87" s="782"/>
      <x:c r="DB87" s="783"/>
      <x:c r="DC87" s="782"/>
      <x:c r="DD87" s="783"/>
      <x:c r="DE87" s="782"/>
      <x:c r="DF87" s="783"/>
      <x:c r="DG87" s="784"/>
    </x:row>
    <x:row r="88" spans="1:111" s="7" customFormat="1" ht="30" customHeight="1">
      <x:c r="A88" s="780" t="s">
        <x:v>703</x:v>
      </x:c>
      <x:c r="B88" s="781"/>
      <x:c r="C88" s="782"/>
      <x:c r="D88" s="783"/>
      <x:c r="E88" s="782"/>
      <x:c r="F88" s="783"/>
      <x:c r="G88" s="782"/>
      <x:c r="H88" s="783"/>
      <x:c r="I88" s="782"/>
      <x:c r="J88" s="783"/>
      <x:c r="K88" s="783"/>
      <x:c r="L88" s="782"/>
      <x:c r="M88" s="783"/>
      <x:c r="N88" s="783"/>
      <x:c r="O88" s="783"/>
      <x:c r="P88" s="783"/>
      <x:c r="Q88" s="783"/>
      <x:c r="R88" s="782"/>
      <x:c r="S88" s="783">
        <x:v>1</x:v>
      </x:c>
      <x:c r="T88" s="782">
        <x:v>15</x:v>
      </x:c>
      <x:c r="U88" s="783"/>
      <x:c r="V88" s="782"/>
      <x:c r="W88" s="783">
        <x:v>2</x:v>
      </x:c>
      <x:c r="X88" s="783">
        <x:v>4</x:v>
      </x:c>
      <x:c r="Y88" s="783"/>
      <x:c r="Z88" s="783"/>
      <x:c r="AA88" s="783">
        <x:v>1</x:v>
      </x:c>
      <x:c r="AB88" s="783"/>
      <x:c r="AC88" s="783"/>
      <x:c r="AD88" s="783">
        <x:v>1</x:v>
      </x:c>
      <x:c r="AE88" s="783"/>
      <x:c r="AF88" s="783"/>
      <x:c r="AG88" s="783">
        <x:v>1</x:v>
      </x:c>
      <x:c r="AH88" s="783"/>
      <x:c r="AI88" s="783"/>
      <x:c r="AJ88" s="783"/>
      <x:c r="AK88" s="783">
        <x:v>1</x:v>
      </x:c>
      <x:c r="AL88" s="780" t="s">
        <x:v>703</x:v>
      </x:c>
      <x:c r="AM88" s="783"/>
      <x:c r="AN88" s="782"/>
      <x:c r="AO88" s="783"/>
      <x:c r="AP88" s="783"/>
      <x:c r="AQ88" s="783"/>
      <x:c r="AR88" s="782"/>
      <x:c r="AS88" s="783"/>
      <x:c r="AT88" s="782"/>
      <x:c r="AU88" s="783"/>
      <x:c r="AV88" s="783"/>
      <x:c r="AW88" s="783"/>
      <x:c r="AX88" s="783">
        <x:v>1</x:v>
      </x:c>
      <x:c r="AY88" s="783"/>
      <x:c r="AZ88" s="783"/>
      <x:c r="BA88" s="782"/>
      <x:c r="BB88" s="783"/>
      <x:c r="BC88" s="783"/>
      <x:c r="BD88" s="783"/>
      <x:c r="BE88" s="783">
        <x:v>1</x:v>
      </x:c>
      <x:c r="BF88" s="783">
        <x:v>4</x:v>
      </x:c>
      <x:c r="BG88" s="783"/>
      <x:c r="BH88" s="783"/>
      <x:c r="BI88" s="783"/>
      <x:c r="BJ88" s="782"/>
      <x:c r="BK88" s="783"/>
      <x:c r="BL88" s="782"/>
      <x:c r="BM88" s="783"/>
      <x:c r="BN88" s="782"/>
      <x:c r="BO88" s="783"/>
      <x:c r="BP88" s="782"/>
      <x:c r="BQ88" s="783"/>
      <x:c r="BR88" s="783"/>
      <x:c r="BS88" s="783"/>
      <x:c r="BT88" s="783"/>
      <x:c r="BU88" s="783"/>
      <x:c r="BV88" s="780" t="s">
        <x:v>703</x:v>
      </x:c>
      <x:c r="BW88" s="783"/>
      <x:c r="BX88" s="783"/>
      <x:c r="BY88" s="782"/>
      <x:c r="BZ88" s="783"/>
      <x:c r="CA88" s="782"/>
      <x:c r="CB88" s="783"/>
      <x:c r="CC88" s="782"/>
      <x:c r="CD88" s="783"/>
      <x:c r="CE88" s="783"/>
      <x:c r="CF88" s="782"/>
      <x:c r="CG88" s="783"/>
      <x:c r="CH88" s="783"/>
      <x:c r="CI88" s="783"/>
      <x:c r="CJ88" s="783"/>
      <x:c r="CK88" s="783"/>
      <x:c r="CL88" s="783"/>
      <x:c r="CM88" s="783"/>
      <x:c r="CN88" s="783"/>
      <x:c r="CO88" s="783"/>
      <x:c r="CP88" s="782"/>
      <x:c r="CQ88" s="783">
        <x:v>1</x:v>
      </x:c>
      <x:c r="CR88" s="782">
        <x:v>45</x:v>
      </x:c>
      <x:c r="CS88" s="783">
        <x:v>3</x:v>
      </x:c>
      <x:c r="CT88" s="783"/>
      <x:c r="CU88" s="783">
        <x:v>1</x:v>
      </x:c>
      <x:c r="CV88" s="783">
        <x:v>1</x:v>
      </x:c>
      <x:c r="CW88" s="783"/>
      <x:c r="CX88" s="783"/>
      <x:c r="CY88" s="780" t="s">
        <x:v>703</x:v>
      </x:c>
      <x:c r="CZ88" s="783"/>
      <x:c r="DA88" s="782"/>
      <x:c r="DB88" s="783"/>
      <x:c r="DC88" s="782"/>
      <x:c r="DD88" s="783"/>
      <x:c r="DE88" s="782"/>
      <x:c r="DF88" s="783"/>
      <x:c r="DG88" s="784"/>
    </x:row>
    <x:row r="89" spans="1:111" s="7" customFormat="1" ht="30" customHeight="1">
      <x:c r="A89" s="780" t="s">
        <x:v>268</x:v>
      </x:c>
      <x:c r="B89" s="781"/>
      <x:c r="C89" s="782"/>
      <x:c r="D89" s="783"/>
      <x:c r="E89" s="782"/>
      <x:c r="F89" s="783"/>
      <x:c r="G89" s="782"/>
      <x:c r="H89" s="783"/>
      <x:c r="I89" s="782"/>
      <x:c r="J89" s="783"/>
      <x:c r="K89" s="783"/>
      <x:c r="L89" s="782"/>
      <x:c r="M89" s="783"/>
      <x:c r="N89" s="783"/>
      <x:c r="O89" s="783"/>
      <x:c r="P89" s="783"/>
      <x:c r="Q89" s="783"/>
      <x:c r="R89" s="782"/>
      <x:c r="S89" s="783">
        <x:v>1</x:v>
      </x:c>
      <x:c r="T89" s="782">
        <x:v>15</x:v>
      </x:c>
      <x:c r="U89" s="783"/>
      <x:c r="V89" s="782"/>
      <x:c r="W89" s="783">
        <x:v>1</x:v>
      </x:c>
      <x:c r="X89" s="783">
        <x:v>6</x:v>
      </x:c>
      <x:c r="Y89" s="783"/>
      <x:c r="Z89" s="783"/>
      <x:c r="AA89" s="783">
        <x:v>1</x:v>
      </x:c>
      <x:c r="AB89" s="783">
        <x:v>1</x:v>
      </x:c>
      <x:c r="AC89" s="783"/>
      <x:c r="AD89" s="783"/>
      <x:c r="AE89" s="783"/>
      <x:c r="AF89" s="783"/>
      <x:c r="AG89" s="783"/>
      <x:c r="AH89" s="783"/>
      <x:c r="AI89" s="783"/>
      <x:c r="AJ89" s="783"/>
      <x:c r="AK89" s="783">
        <x:v>3</x:v>
      </x:c>
      <x:c r="AL89" s="780" t="s">
        <x:v>268</x:v>
      </x:c>
      <x:c r="AM89" s="783"/>
      <x:c r="AN89" s="782"/>
      <x:c r="AO89" s="783"/>
      <x:c r="AP89" s="783"/>
      <x:c r="AQ89" s="783"/>
      <x:c r="AR89" s="782"/>
      <x:c r="AS89" s="783"/>
      <x:c r="AT89" s="782"/>
      <x:c r="AU89" s="783"/>
      <x:c r="AV89" s="783"/>
      <x:c r="AW89" s="783"/>
      <x:c r="AX89" s="783"/>
      <x:c r="AY89" s="783"/>
      <x:c r="AZ89" s="783"/>
      <x:c r="BA89" s="782"/>
      <x:c r="BB89" s="783"/>
      <x:c r="BC89" s="783"/>
      <x:c r="BD89" s="783"/>
      <x:c r="BE89" s="783">
        <x:v>1</x:v>
      </x:c>
      <x:c r="BF89" s="783">
        <x:v>3</x:v>
      </x:c>
      <x:c r="BG89" s="783"/>
      <x:c r="BH89" s="783"/>
      <x:c r="BI89" s="783"/>
      <x:c r="BJ89" s="782"/>
      <x:c r="BK89" s="783"/>
      <x:c r="BL89" s="782"/>
      <x:c r="BM89" s="783"/>
      <x:c r="BN89" s="782"/>
      <x:c r="BO89" s="783"/>
      <x:c r="BP89" s="782"/>
      <x:c r="BQ89" s="783"/>
      <x:c r="BR89" s="783"/>
      <x:c r="BS89" s="783"/>
      <x:c r="BT89" s="783"/>
      <x:c r="BU89" s="783"/>
      <x:c r="BV89" s="780" t="s">
        <x:v>268</x:v>
      </x:c>
      <x:c r="BW89" s="783"/>
      <x:c r="BX89" s="783"/>
      <x:c r="BY89" s="782"/>
      <x:c r="BZ89" s="783"/>
      <x:c r="CA89" s="782"/>
      <x:c r="CB89" s="783"/>
      <x:c r="CC89" s="782"/>
      <x:c r="CD89" s="783"/>
      <x:c r="CE89" s="783"/>
      <x:c r="CF89" s="782"/>
      <x:c r="CG89" s="783"/>
      <x:c r="CH89" s="783"/>
      <x:c r="CI89" s="783"/>
      <x:c r="CJ89" s="783"/>
      <x:c r="CK89" s="783"/>
      <x:c r="CL89" s="783"/>
      <x:c r="CM89" s="783"/>
      <x:c r="CN89" s="783"/>
      <x:c r="CO89" s="783"/>
      <x:c r="CP89" s="782"/>
      <x:c r="CQ89" s="783">
        <x:v>1</x:v>
      </x:c>
      <x:c r="CR89" s="782">
        <x:v>20</x:v>
      </x:c>
      <x:c r="CS89" s="783">
        <x:v>3</x:v>
      </x:c>
      <x:c r="CT89" s="783"/>
      <x:c r="CU89" s="783">
        <x:v>1</x:v>
      </x:c>
      <x:c r="CV89" s="783">
        <x:v>3</x:v>
      </x:c>
      <x:c r="CW89" s="783">
        <x:v>1</x:v>
      </x:c>
      <x:c r="CX89" s="783">
        <x:v>2</x:v>
      </x:c>
      <x:c r="CY89" s="780" t="s">
        <x:v>268</x:v>
      </x:c>
      <x:c r="CZ89" s="783"/>
      <x:c r="DA89" s="782"/>
      <x:c r="DB89" s="783"/>
      <x:c r="DC89" s="782"/>
      <x:c r="DD89" s="783"/>
      <x:c r="DE89" s="782"/>
      <x:c r="DF89" s="783"/>
      <x:c r="DG89" s="784"/>
    </x:row>
    <x:row r="90" spans="1:111" s="7" customFormat="1" ht="30" customHeight="1">
      <x:c r="A90" s="780" t="s">
        <x:v>1371</x:v>
      </x:c>
      <x:c r="B90" s="781"/>
      <x:c r="C90" s="782"/>
      <x:c r="D90" s="783"/>
      <x:c r="E90" s="782"/>
      <x:c r="F90" s="783"/>
      <x:c r="G90" s="782"/>
      <x:c r="H90" s="783"/>
      <x:c r="I90" s="782"/>
      <x:c r="J90" s="783"/>
      <x:c r="K90" s="783"/>
      <x:c r="L90" s="782"/>
      <x:c r="M90" s="783"/>
      <x:c r="N90" s="783"/>
      <x:c r="O90" s="783"/>
      <x:c r="P90" s="783"/>
      <x:c r="Q90" s="783"/>
      <x:c r="R90" s="782"/>
      <x:c r="S90" s="783"/>
      <x:c r="T90" s="782"/>
      <x:c r="U90" s="783"/>
      <x:c r="V90" s="782"/>
      <x:c r="W90" s="783">
        <x:v>4</x:v>
      </x:c>
      <x:c r="X90" s="783">
        <x:v>10</x:v>
      </x:c>
      <x:c r="Y90" s="783"/>
      <x:c r="Z90" s="783"/>
      <x:c r="AA90" s="783">
        <x:v>1</x:v>
      </x:c>
      <x:c r="AB90" s="783"/>
      <x:c r="AC90" s="783">
        <x:v>1</x:v>
      </x:c>
      <x:c r="AD90" s="783">
        <x:v>2</x:v>
      </x:c>
      <x:c r="AE90" s="783"/>
      <x:c r="AF90" s="783"/>
      <x:c r="AG90" s="783">
        <x:v>1</x:v>
      </x:c>
      <x:c r="AH90" s="783"/>
      <x:c r="AI90" s="783"/>
      <x:c r="AJ90" s="783"/>
      <x:c r="AK90" s="783">
        <x:v>1</x:v>
      </x:c>
      <x:c r="AL90" s="780" t="s">
        <x:v>1371</x:v>
      </x:c>
      <x:c r="AM90" s="783"/>
      <x:c r="AN90" s="782"/>
      <x:c r="AO90" s="783"/>
      <x:c r="AP90" s="783"/>
      <x:c r="AQ90" s="783"/>
      <x:c r="AR90" s="782"/>
      <x:c r="AS90" s="783"/>
      <x:c r="AT90" s="782"/>
      <x:c r="AU90" s="783"/>
      <x:c r="AV90" s="783"/>
      <x:c r="AW90" s="783"/>
      <x:c r="AX90" s="783">
        <x:v>1</x:v>
      </x:c>
      <x:c r="AY90" s="783"/>
      <x:c r="AZ90" s="783"/>
      <x:c r="BA90" s="782"/>
      <x:c r="BB90" s="783"/>
      <x:c r="BC90" s="783"/>
      <x:c r="BD90" s="783"/>
      <x:c r="BE90" s="783">
        <x:v>1</x:v>
      </x:c>
      <x:c r="BF90" s="783">
        <x:v>8</x:v>
      </x:c>
      <x:c r="BG90" s="783"/>
      <x:c r="BH90" s="783"/>
      <x:c r="BI90" s="783"/>
      <x:c r="BJ90" s="782"/>
      <x:c r="BK90" s="783"/>
      <x:c r="BL90" s="782"/>
      <x:c r="BM90" s="783"/>
      <x:c r="BN90" s="782"/>
      <x:c r="BO90" s="783"/>
      <x:c r="BP90" s="782"/>
      <x:c r="BQ90" s="783"/>
      <x:c r="BR90" s="783"/>
      <x:c r="BS90" s="783"/>
      <x:c r="BT90" s="783"/>
      <x:c r="BU90" s="783"/>
      <x:c r="BV90" s="780" t="s">
        <x:v>1371</x:v>
      </x:c>
      <x:c r="BW90" s="783"/>
      <x:c r="BX90" s="783"/>
      <x:c r="BY90" s="782"/>
      <x:c r="BZ90" s="783"/>
      <x:c r="CA90" s="782"/>
      <x:c r="CB90" s="783"/>
      <x:c r="CC90" s="782"/>
      <x:c r="CD90" s="783"/>
      <x:c r="CE90" s="783"/>
      <x:c r="CF90" s="782"/>
      <x:c r="CG90" s="783"/>
      <x:c r="CH90" s="783"/>
      <x:c r="CI90" s="783"/>
      <x:c r="CJ90" s="783"/>
      <x:c r="CK90" s="783"/>
      <x:c r="CL90" s="783"/>
      <x:c r="CM90" s="783"/>
      <x:c r="CN90" s="783"/>
      <x:c r="CO90" s="783"/>
      <x:c r="CP90" s="782"/>
      <x:c r="CQ90" s="783">
        <x:v>1</x:v>
      </x:c>
      <x:c r="CR90" s="782">
        <x:v>80</x:v>
      </x:c>
      <x:c r="CS90" s="783">
        <x:v>4</x:v>
      </x:c>
      <x:c r="CT90" s="783"/>
      <x:c r="CU90" s="783">
        <x:v>1</x:v>
      </x:c>
      <x:c r="CV90" s="783">
        <x:v>0</x:v>
      </x:c>
      <x:c r="CW90" s="783"/>
      <x:c r="CX90" s="783"/>
      <x:c r="CY90" s="780" t="s">
        <x:v>1371</x:v>
      </x:c>
      <x:c r="CZ90" s="783"/>
      <x:c r="DA90" s="782"/>
      <x:c r="DB90" s="783"/>
      <x:c r="DC90" s="782"/>
      <x:c r="DD90" s="783"/>
      <x:c r="DE90" s="782"/>
      <x:c r="DF90" s="783"/>
      <x:c r="DG90" s="784"/>
    </x:row>
    <x:row r="91" spans="1:111" s="7" customFormat="1" ht="30" customHeight="1">
      <x:c r="A91" s="780" t="s">
        <x:v>1438</x:v>
      </x:c>
      <x:c r="B91" s="781"/>
      <x:c r="C91" s="782"/>
      <x:c r="D91" s="783"/>
      <x:c r="E91" s="782"/>
      <x:c r="F91" s="783"/>
      <x:c r="G91" s="782"/>
      <x:c r="H91" s="783"/>
      <x:c r="I91" s="782"/>
      <x:c r="J91" s="783"/>
      <x:c r="K91" s="783"/>
      <x:c r="L91" s="782"/>
      <x:c r="M91" s="783"/>
      <x:c r="N91" s="783"/>
      <x:c r="O91" s="783"/>
      <x:c r="P91" s="783"/>
      <x:c r="Q91" s="783"/>
      <x:c r="R91" s="782"/>
      <x:c r="S91" s="783"/>
      <x:c r="T91" s="782"/>
      <x:c r="U91" s="783"/>
      <x:c r="V91" s="782"/>
      <x:c r="W91" s="783"/>
      <x:c r="X91" s="783">
        <x:v>5</x:v>
      </x:c>
      <x:c r="Y91" s="783"/>
      <x:c r="Z91" s="783"/>
      <x:c r="AA91" s="783">
        <x:v>1</x:v>
      </x:c>
      <x:c r="AB91" s="783"/>
      <x:c r="AC91" s="783"/>
      <x:c r="AD91" s="783"/>
      <x:c r="AE91" s="783"/>
      <x:c r="AF91" s="783"/>
      <x:c r="AG91" s="783">
        <x:v>1</x:v>
      </x:c>
      <x:c r="AH91" s="783"/>
      <x:c r="AI91" s="783"/>
      <x:c r="AJ91" s="783"/>
      <x:c r="AK91" s="783">
        <x:v>2</x:v>
      </x:c>
      <x:c r="AL91" s="780" t="s">
        <x:v>1438</x:v>
      </x:c>
      <x:c r="AM91" s="783"/>
      <x:c r="AN91" s="782"/>
      <x:c r="AO91" s="783"/>
      <x:c r="AP91" s="783"/>
      <x:c r="AQ91" s="783"/>
      <x:c r="AR91" s="782"/>
      <x:c r="AS91" s="783"/>
      <x:c r="AT91" s="782"/>
      <x:c r="AU91" s="783"/>
      <x:c r="AV91" s="783"/>
      <x:c r="AW91" s="783"/>
      <x:c r="AX91" s="783">
        <x:v>0</x:v>
      </x:c>
      <x:c r="AY91" s="783"/>
      <x:c r="AZ91" s="783"/>
      <x:c r="BA91" s="782"/>
      <x:c r="BB91" s="783"/>
      <x:c r="BC91" s="783"/>
      <x:c r="BD91" s="783"/>
      <x:c r="BE91" s="783">
        <x:v>1</x:v>
      </x:c>
      <x:c r="BF91" s="783">
        <x:v>8</x:v>
      </x:c>
      <x:c r="BG91" s="783"/>
      <x:c r="BH91" s="783"/>
      <x:c r="BI91" s="783"/>
      <x:c r="BJ91" s="782"/>
      <x:c r="BK91" s="783"/>
      <x:c r="BL91" s="782"/>
      <x:c r="BM91" s="783"/>
      <x:c r="BN91" s="782"/>
      <x:c r="BO91" s="783"/>
      <x:c r="BP91" s="782"/>
      <x:c r="BQ91" s="783"/>
      <x:c r="BR91" s="783"/>
      <x:c r="BS91" s="783"/>
      <x:c r="BT91" s="783"/>
      <x:c r="BU91" s="783"/>
      <x:c r="BV91" s="780" t="s">
        <x:v>1438</x:v>
      </x:c>
      <x:c r="BW91" s="783"/>
      <x:c r="BX91" s="783"/>
      <x:c r="BY91" s="782"/>
      <x:c r="BZ91" s="783"/>
      <x:c r="CA91" s="782"/>
      <x:c r="CB91" s="783"/>
      <x:c r="CC91" s="782"/>
      <x:c r="CD91" s="783"/>
      <x:c r="CE91" s="783"/>
      <x:c r="CF91" s="782"/>
      <x:c r="CG91" s="783"/>
      <x:c r="CH91" s="783"/>
      <x:c r="CI91" s="783"/>
      <x:c r="CJ91" s="783"/>
      <x:c r="CK91" s="783"/>
      <x:c r="CL91" s="783"/>
      <x:c r="CM91" s="783"/>
      <x:c r="CN91" s="783"/>
      <x:c r="CO91" s="783"/>
      <x:c r="CP91" s="782"/>
      <x:c r="CQ91" s="783">
        <x:v>1</x:v>
      </x:c>
      <x:c r="CR91" s="782">
        <x:v>60</x:v>
      </x:c>
      <x:c r="CS91" s="783">
        <x:v>4</x:v>
      </x:c>
      <x:c r="CT91" s="783"/>
      <x:c r="CU91" s="783">
        <x:v>1</x:v>
      </x:c>
      <x:c r="CV91" s="783">
        <x:v>2</x:v>
      </x:c>
      <x:c r="CW91" s="783"/>
      <x:c r="CX91" s="783"/>
      <x:c r="CY91" s="780" t="s">
        <x:v>1438</x:v>
      </x:c>
      <x:c r="CZ91" s="783"/>
      <x:c r="DA91" s="782"/>
      <x:c r="DB91" s="783"/>
      <x:c r="DC91" s="782"/>
      <x:c r="DD91" s="783"/>
      <x:c r="DE91" s="782"/>
      <x:c r="DF91" s="783"/>
      <x:c r="DG91" s="784"/>
    </x:row>
    <x:row r="92" spans="1:111" s="7" customFormat="1" ht="30" customHeight="1">
      <x:c r="A92" s="780" t="s">
        <x:v>665</x:v>
      </x:c>
      <x:c r="B92" s="781"/>
      <x:c r="C92" s="782"/>
      <x:c r="D92" s="783"/>
      <x:c r="E92" s="782"/>
      <x:c r="F92" s="783"/>
      <x:c r="G92" s="782"/>
      <x:c r="H92" s="783"/>
      <x:c r="I92" s="782"/>
      <x:c r="J92" s="783"/>
      <x:c r="K92" s="783"/>
      <x:c r="L92" s="782"/>
      <x:c r="M92" s="783"/>
      <x:c r="N92" s="783"/>
      <x:c r="O92" s="783"/>
      <x:c r="P92" s="783"/>
      <x:c r="Q92" s="783"/>
      <x:c r="R92" s="782"/>
      <x:c r="S92" s="783"/>
      <x:c r="T92" s="782"/>
      <x:c r="U92" s="783"/>
      <x:c r="V92" s="782"/>
      <x:c r="W92" s="783"/>
      <x:c r="X92" s="783">
        <x:v>6</x:v>
      </x:c>
      <x:c r="Y92" s="783"/>
      <x:c r="Z92" s="783"/>
      <x:c r="AA92" s="783"/>
      <x:c r="AB92" s="783"/>
      <x:c r="AC92" s="783"/>
      <x:c r="AD92" s="783"/>
      <x:c r="AE92" s="783"/>
      <x:c r="AF92" s="783"/>
      <x:c r="AG92" s="783">
        <x:v>1</x:v>
      </x:c>
      <x:c r="AH92" s="783"/>
      <x:c r="AI92" s="783"/>
      <x:c r="AJ92" s="783"/>
      <x:c r="AK92" s="783"/>
      <x:c r="AL92" s="780" t="s">
        <x:v>665</x:v>
      </x:c>
      <x:c r="AM92" s="783"/>
      <x:c r="AN92" s="782"/>
      <x:c r="AO92" s="783"/>
      <x:c r="AP92" s="783"/>
      <x:c r="AQ92" s="783"/>
      <x:c r="AR92" s="782"/>
      <x:c r="AS92" s="783"/>
      <x:c r="AT92" s="782"/>
      <x:c r="AU92" s="783"/>
      <x:c r="AV92" s="783"/>
      <x:c r="AW92" s="783"/>
      <x:c r="AX92" s="783"/>
      <x:c r="AY92" s="783"/>
      <x:c r="AZ92" s="783"/>
      <x:c r="BA92" s="782"/>
      <x:c r="BB92" s="783"/>
      <x:c r="BC92" s="783"/>
      <x:c r="BD92" s="783"/>
      <x:c r="BE92" s="783">
        <x:v>1</x:v>
      </x:c>
      <x:c r="BF92" s="783">
        <x:v>8</x:v>
      </x:c>
      <x:c r="BG92" s="783"/>
      <x:c r="BH92" s="783"/>
      <x:c r="BI92" s="783"/>
      <x:c r="BJ92" s="782"/>
      <x:c r="BK92" s="783"/>
      <x:c r="BL92" s="782"/>
      <x:c r="BM92" s="783"/>
      <x:c r="BN92" s="782"/>
      <x:c r="BO92" s="783"/>
      <x:c r="BP92" s="782"/>
      <x:c r="BQ92" s="783"/>
      <x:c r="BR92" s="783"/>
      <x:c r="BS92" s="783"/>
      <x:c r="BT92" s="783"/>
      <x:c r="BU92" s="783"/>
      <x:c r="BV92" s="780" t="s">
        <x:v>665</x:v>
      </x:c>
      <x:c r="BW92" s="783"/>
      <x:c r="BX92" s="783"/>
      <x:c r="BY92" s="782"/>
      <x:c r="BZ92" s="783"/>
      <x:c r="CA92" s="782"/>
      <x:c r="CB92" s="783"/>
      <x:c r="CC92" s="782"/>
      <x:c r="CD92" s="783"/>
      <x:c r="CE92" s="783"/>
      <x:c r="CF92" s="782"/>
      <x:c r="CG92" s="783"/>
      <x:c r="CH92" s="783"/>
      <x:c r="CI92" s="783"/>
      <x:c r="CJ92" s="783"/>
      <x:c r="CK92" s="783"/>
      <x:c r="CL92" s="783"/>
      <x:c r="CM92" s="783"/>
      <x:c r="CN92" s="783"/>
      <x:c r="CO92" s="783"/>
      <x:c r="CP92" s="782"/>
      <x:c r="CQ92" s="783">
        <x:v>1</x:v>
      </x:c>
      <x:c r="CR92" s="782">
        <x:v>50</x:v>
      </x:c>
      <x:c r="CS92" s="783">
        <x:v>4</x:v>
      </x:c>
      <x:c r="CT92" s="783"/>
      <x:c r="CU92" s="783">
        <x:v>1</x:v>
      </x:c>
      <x:c r="CV92" s="783">
        <x:v>2</x:v>
      </x:c>
      <x:c r="CW92" s="783"/>
      <x:c r="CX92" s="783"/>
      <x:c r="CY92" s="780" t="s">
        <x:v>665</x:v>
      </x:c>
      <x:c r="CZ92" s="783"/>
      <x:c r="DA92" s="782"/>
      <x:c r="DB92" s="783"/>
      <x:c r="DC92" s="782"/>
      <x:c r="DD92" s="783"/>
      <x:c r="DE92" s="782"/>
      <x:c r="DF92" s="783"/>
      <x:c r="DG92" s="784"/>
    </x:row>
    <x:row r="93" spans="1:111" s="7" customFormat="1" ht="30" customHeight="1">
      <x:c r="A93" s="780" t="s">
        <x:v>916</x:v>
      </x:c>
      <x:c r="B93" s="781"/>
      <x:c r="C93" s="782"/>
      <x:c r="D93" s="783"/>
      <x:c r="E93" s="782"/>
      <x:c r="F93" s="783"/>
      <x:c r="G93" s="782"/>
      <x:c r="H93" s="783"/>
      <x:c r="I93" s="782"/>
      <x:c r="J93" s="783">
        <x:v>1</x:v>
      </x:c>
      <x:c r="K93" s="783"/>
      <x:c r="L93" s="782"/>
      <x:c r="M93" s="783"/>
      <x:c r="N93" s="783"/>
      <x:c r="O93" s="783"/>
      <x:c r="P93" s="783"/>
      <x:c r="Q93" s="783"/>
      <x:c r="R93" s="782"/>
      <x:c r="S93" s="783">
        <x:v>1</x:v>
      </x:c>
      <x:c r="T93" s="782">
        <x:v>15</x:v>
      </x:c>
      <x:c r="U93" s="783"/>
      <x:c r="V93" s="782"/>
      <x:c r="W93" s="783"/>
      <x:c r="X93" s="783">
        <x:v>6</x:v>
      </x:c>
      <x:c r="Y93" s="783"/>
      <x:c r="Z93" s="783"/>
      <x:c r="AA93" s="783">
        <x:v>1</x:v>
      </x:c>
      <x:c r="AB93" s="783"/>
      <x:c r="AC93" s="783"/>
      <x:c r="AD93" s="783"/>
      <x:c r="AE93" s="783"/>
      <x:c r="AF93" s="783"/>
      <x:c r="AG93" s="783">
        <x:v>1</x:v>
      </x:c>
      <x:c r="AH93" s="783"/>
      <x:c r="AI93" s="783"/>
      <x:c r="AJ93" s="783"/>
      <x:c r="AK93" s="783">
        <x:v>2</x:v>
      </x:c>
      <x:c r="AL93" s="780" t="s">
        <x:v>916</x:v>
      </x:c>
      <x:c r="AM93" s="783"/>
      <x:c r="AN93" s="782"/>
      <x:c r="AO93" s="783"/>
      <x:c r="AP93" s="783"/>
      <x:c r="AQ93" s="783"/>
      <x:c r="AR93" s="782"/>
      <x:c r="AS93" s="783"/>
      <x:c r="AT93" s="782"/>
      <x:c r="AU93" s="783"/>
      <x:c r="AV93" s="783"/>
      <x:c r="AW93" s="783"/>
      <x:c r="AX93" s="783"/>
      <x:c r="AY93" s="783"/>
      <x:c r="AZ93" s="783"/>
      <x:c r="BA93" s="782"/>
      <x:c r="BB93" s="783"/>
      <x:c r="BC93" s="783"/>
      <x:c r="BD93" s="783"/>
      <x:c r="BE93" s="783">
        <x:v>1</x:v>
      </x:c>
      <x:c r="BF93" s="783">
        <x:v>6</x:v>
      </x:c>
      <x:c r="BG93" s="783"/>
      <x:c r="BH93" s="783"/>
      <x:c r="BI93" s="783"/>
      <x:c r="BJ93" s="782"/>
      <x:c r="BK93" s="783"/>
      <x:c r="BL93" s="782"/>
      <x:c r="BM93" s="783"/>
      <x:c r="BN93" s="782"/>
      <x:c r="BO93" s="783"/>
      <x:c r="BP93" s="782"/>
      <x:c r="BQ93" s="783"/>
      <x:c r="BR93" s="783"/>
      <x:c r="BS93" s="783"/>
      <x:c r="BT93" s="783"/>
      <x:c r="BU93" s="783"/>
      <x:c r="BV93" s="780" t="s">
        <x:v>916</x:v>
      </x:c>
      <x:c r="BW93" s="783"/>
      <x:c r="BX93" s="783"/>
      <x:c r="BY93" s="782"/>
      <x:c r="BZ93" s="783"/>
      <x:c r="CA93" s="782"/>
      <x:c r="CB93" s="783"/>
      <x:c r="CC93" s="782"/>
      <x:c r="CD93" s="783"/>
      <x:c r="CE93" s="783"/>
      <x:c r="CF93" s="782"/>
      <x:c r="CG93" s="783"/>
      <x:c r="CH93" s="783"/>
      <x:c r="CI93" s="783"/>
      <x:c r="CJ93" s="783">
        <x:v>1</x:v>
      </x:c>
      <x:c r="CK93" s="783"/>
      <x:c r="CL93" s="783"/>
      <x:c r="CM93" s="783"/>
      <x:c r="CN93" s="783"/>
      <x:c r="CO93" s="783"/>
      <x:c r="CP93" s="782"/>
      <x:c r="CQ93" s="783">
        <x:v>1</x:v>
      </x:c>
      <x:c r="CR93" s="782">
        <x:v>74</x:v>
      </x:c>
      <x:c r="CS93" s="783">
        <x:v>4</x:v>
      </x:c>
      <x:c r="CT93" s="783"/>
      <x:c r="CU93" s="783">
        <x:v>1</x:v>
      </x:c>
      <x:c r="CV93" s="783">
        <x:v>2</x:v>
      </x:c>
      <x:c r="CW93" s="783"/>
      <x:c r="CX93" s="783"/>
      <x:c r="CY93" s="780" t="s">
        <x:v>916</x:v>
      </x:c>
      <x:c r="CZ93" s="783"/>
      <x:c r="DA93" s="782"/>
      <x:c r="DB93" s="783"/>
      <x:c r="DC93" s="782"/>
      <x:c r="DD93" s="783"/>
      <x:c r="DE93" s="782"/>
      <x:c r="DF93" s="783"/>
      <x:c r="DG93" s="784"/>
    </x:row>
    <x:row r="94" spans="1:111" s="7" customFormat="1" ht="30" customHeight="1">
      <x:c r="A94" s="780" t="s">
        <x:v>939</x:v>
      </x:c>
      <x:c r="B94" s="781"/>
      <x:c r="C94" s="782"/>
      <x:c r="D94" s="783"/>
      <x:c r="E94" s="782"/>
      <x:c r="F94" s="783"/>
      <x:c r="G94" s="782"/>
      <x:c r="H94" s="783"/>
      <x:c r="I94" s="782"/>
      <x:c r="J94" s="783"/>
      <x:c r="K94" s="783"/>
      <x:c r="L94" s="782"/>
      <x:c r="M94" s="783"/>
      <x:c r="N94" s="783"/>
      <x:c r="O94" s="783"/>
      <x:c r="P94" s="783"/>
      <x:c r="Q94" s="783"/>
      <x:c r="R94" s="782"/>
      <x:c r="S94" s="783">
        <x:v>1</x:v>
      </x:c>
      <x:c r="T94" s="782">
        <x:v>20</x:v>
      </x:c>
      <x:c r="U94" s="783"/>
      <x:c r="V94" s="782"/>
      <x:c r="W94" s="783"/>
      <x:c r="X94" s="783">
        <x:v>6</x:v>
      </x:c>
      <x:c r="Y94" s="783"/>
      <x:c r="Z94" s="783"/>
      <x:c r="AA94" s="783">
        <x:v>1</x:v>
      </x:c>
      <x:c r="AB94" s="783"/>
      <x:c r="AC94" s="783">
        <x:v>1</x:v>
      </x:c>
      <x:c r="AD94" s="783"/>
      <x:c r="AE94" s="783"/>
      <x:c r="AF94" s="783"/>
      <x:c r="AG94" s="783">
        <x:v>1</x:v>
      </x:c>
      <x:c r="AH94" s="783"/>
      <x:c r="AI94" s="783"/>
      <x:c r="AJ94" s="783"/>
      <x:c r="AK94" s="783">
        <x:v>2</x:v>
      </x:c>
      <x:c r="AL94" s="780" t="s">
        <x:v>939</x:v>
      </x:c>
      <x:c r="AM94" s="783"/>
      <x:c r="AN94" s="782"/>
      <x:c r="AO94" s="783"/>
      <x:c r="AP94" s="783"/>
      <x:c r="AQ94" s="783"/>
      <x:c r="AR94" s="782"/>
      <x:c r="AS94" s="783"/>
      <x:c r="AT94" s="782"/>
      <x:c r="AU94" s="783"/>
      <x:c r="AV94" s="783"/>
      <x:c r="AW94" s="783"/>
      <x:c r="AX94" s="783"/>
      <x:c r="AY94" s="783"/>
      <x:c r="AZ94" s="783"/>
      <x:c r="BA94" s="782"/>
      <x:c r="BB94" s="783"/>
      <x:c r="BC94" s="783"/>
      <x:c r="BD94" s="783"/>
      <x:c r="BE94" s="783">
        <x:v>1</x:v>
      </x:c>
      <x:c r="BF94" s="783">
        <x:v>4</x:v>
      </x:c>
      <x:c r="BG94" s="783"/>
      <x:c r="BH94" s="783"/>
      <x:c r="BI94" s="783"/>
      <x:c r="BJ94" s="782"/>
      <x:c r="BK94" s="783"/>
      <x:c r="BL94" s="782"/>
      <x:c r="BM94" s="783"/>
      <x:c r="BN94" s="782"/>
      <x:c r="BO94" s="783"/>
      <x:c r="BP94" s="782"/>
      <x:c r="BQ94" s="783"/>
      <x:c r="BR94" s="783"/>
      <x:c r="BS94" s="783"/>
      <x:c r="BT94" s="783"/>
      <x:c r="BU94" s="783"/>
      <x:c r="BV94" s="780" t="s">
        <x:v>939</x:v>
      </x:c>
      <x:c r="BW94" s="783"/>
      <x:c r="BX94" s="783"/>
      <x:c r="BY94" s="782"/>
      <x:c r="BZ94" s="783"/>
      <x:c r="CA94" s="782"/>
      <x:c r="CB94" s="783"/>
      <x:c r="CC94" s="782"/>
      <x:c r="CD94" s="783"/>
      <x:c r="CE94" s="783"/>
      <x:c r="CF94" s="782"/>
      <x:c r="CG94" s="783"/>
      <x:c r="CH94" s="783"/>
      <x:c r="CI94" s="783"/>
      <x:c r="CJ94" s="783">
        <x:v>1</x:v>
      </x:c>
      <x:c r="CK94" s="783"/>
      <x:c r="CL94" s="783"/>
      <x:c r="CM94" s="783"/>
      <x:c r="CN94" s="783"/>
      <x:c r="CO94" s="783"/>
      <x:c r="CP94" s="782"/>
      <x:c r="CQ94" s="783">
        <x:v>1</x:v>
      </x:c>
      <x:c r="CR94" s="782">
        <x:v>40</x:v>
      </x:c>
      <x:c r="CS94" s="783">
        <x:v>6</x:v>
      </x:c>
      <x:c r="CT94" s="783"/>
      <x:c r="CU94" s="783">
        <x:v>1</x:v>
      </x:c>
      <x:c r="CV94" s="783">
        <x:v>2</x:v>
      </x:c>
      <x:c r="CW94" s="783"/>
      <x:c r="CX94" s="783"/>
      <x:c r="CY94" s="780" t="s">
        <x:v>939</x:v>
      </x:c>
      <x:c r="CZ94" s="783"/>
      <x:c r="DA94" s="782"/>
      <x:c r="DB94" s="783"/>
      <x:c r="DC94" s="782"/>
      <x:c r="DD94" s="783"/>
      <x:c r="DE94" s="782"/>
      <x:c r="DF94" s="783"/>
      <x:c r="DG94" s="784"/>
    </x:row>
    <x:row r="95" spans="1:111" s="7" customFormat="1" ht="30" customHeight="1">
      <x:c r="A95" s="780" t="s">
        <x:v>1036</x:v>
      </x:c>
      <x:c r="B95" s="781"/>
      <x:c r="C95" s="782"/>
      <x:c r="D95" s="783"/>
      <x:c r="E95" s="782"/>
      <x:c r="F95" s="783"/>
      <x:c r="G95" s="782"/>
      <x:c r="H95" s="783"/>
      <x:c r="I95" s="782"/>
      <x:c r="J95" s="783"/>
      <x:c r="K95" s="783"/>
      <x:c r="L95" s="782"/>
      <x:c r="M95" s="783"/>
      <x:c r="N95" s="783">
        <x:v>1</x:v>
      </x:c>
      <x:c r="O95" s="783"/>
      <x:c r="P95" s="783"/>
      <x:c r="Q95" s="783"/>
      <x:c r="R95" s="782"/>
      <x:c r="S95" s="783">
        <x:v>1</x:v>
      </x:c>
      <x:c r="T95" s="782">
        <x:v>9</x:v>
      </x:c>
      <x:c r="U95" s="783">
        <x:v>1</x:v>
      </x:c>
      <x:c r="V95" s="782">
        <x:v>200</x:v>
      </x:c>
      <x:c r="W95" s="783"/>
      <x:c r="X95" s="783">
        <x:v>9</x:v>
      </x:c>
      <x:c r="Y95" s="783"/>
      <x:c r="Z95" s="783"/>
      <x:c r="AA95" s="783">
        <x:v>1</x:v>
      </x:c>
      <x:c r="AB95" s="783"/>
      <x:c r="AC95" s="783"/>
      <x:c r="AD95" s="783">
        <x:v>1</x:v>
      </x:c>
      <x:c r="AE95" s="783"/>
      <x:c r="AF95" s="783"/>
      <x:c r="AG95" s="783">
        <x:v>1</x:v>
      </x:c>
      <x:c r="AH95" s="783"/>
      <x:c r="AI95" s="783"/>
      <x:c r="AJ95" s="783"/>
      <x:c r="AK95" s="783">
        <x:v>2</x:v>
      </x:c>
      <x:c r="AL95" s="780" t="s">
        <x:v>1036</x:v>
      </x:c>
      <x:c r="AM95" s="783"/>
      <x:c r="AN95" s="782"/>
      <x:c r="AO95" s="783"/>
      <x:c r="AP95" s="783"/>
      <x:c r="AQ95" s="783"/>
      <x:c r="AR95" s="782"/>
      <x:c r="AS95" s="783"/>
      <x:c r="AT95" s="782"/>
      <x:c r="AU95" s="783"/>
      <x:c r="AV95" s="783"/>
      <x:c r="AW95" s="783"/>
      <x:c r="AX95" s="783"/>
      <x:c r="AY95" s="783"/>
      <x:c r="AZ95" s="783">
        <x:v>1</x:v>
      </x:c>
      <x:c r="BA95" s="782">
        <x:v>1</x:v>
      </x:c>
      <x:c r="BB95" s="783"/>
      <x:c r="BC95" s="783"/>
      <x:c r="BD95" s="783"/>
      <x:c r="BE95" s="783">
        <x:v>1</x:v>
      </x:c>
      <x:c r="BF95" s="783">
        <x:v>9</x:v>
      </x:c>
      <x:c r="BG95" s="783"/>
      <x:c r="BH95" s="783"/>
      <x:c r="BI95" s="783"/>
      <x:c r="BJ95" s="782"/>
      <x:c r="BK95" s="783"/>
      <x:c r="BL95" s="782"/>
      <x:c r="BM95" s="783"/>
      <x:c r="BN95" s="782"/>
      <x:c r="BO95" s="783"/>
      <x:c r="BP95" s="782"/>
      <x:c r="BQ95" s="783"/>
      <x:c r="BR95" s="783"/>
      <x:c r="BS95" s="783"/>
      <x:c r="BT95" s="783"/>
      <x:c r="BU95" s="783"/>
      <x:c r="BV95" s="780" t="s">
        <x:v>1036</x:v>
      </x:c>
      <x:c r="BW95" s="783"/>
      <x:c r="BX95" s="783"/>
      <x:c r="BY95" s="782"/>
      <x:c r="BZ95" s="783"/>
      <x:c r="CA95" s="782"/>
      <x:c r="CB95" s="783"/>
      <x:c r="CC95" s="782"/>
      <x:c r="CD95" s="783"/>
      <x:c r="CE95" s="783">
        <x:v>1</x:v>
      </x:c>
      <x:c r="CF95" s="782">
        <x:v>20</x:v>
      </x:c>
      <x:c r="CG95" s="783"/>
      <x:c r="CH95" s="783"/>
      <x:c r="CI95" s="783"/>
      <x:c r="CJ95" s="783"/>
      <x:c r="CK95" s="783"/>
      <x:c r="CL95" s="783"/>
      <x:c r="CM95" s="783"/>
      <x:c r="CN95" s="783"/>
      <x:c r="CO95" s="783"/>
      <x:c r="CP95" s="782"/>
      <x:c r="CQ95" s="783">
        <x:v>1</x:v>
      </x:c>
      <x:c r="CR95" s="782">
        <x:v>70</x:v>
      </x:c>
      <x:c r="CS95" s="783">
        <x:v>8</x:v>
      </x:c>
      <x:c r="CT95" s="783"/>
      <x:c r="CU95" s="783">
        <x:v>1</x:v>
      </x:c>
      <x:c r="CV95" s="783">
        <x:v>2</x:v>
      </x:c>
      <x:c r="CW95" s="783"/>
      <x:c r="CX95" s="783"/>
      <x:c r="CY95" s="780" t="s">
        <x:v>1036</x:v>
      </x:c>
      <x:c r="CZ95" s="783"/>
      <x:c r="DA95" s="782"/>
      <x:c r="DB95" s="783"/>
      <x:c r="DC95" s="782"/>
      <x:c r="DD95" s="783"/>
      <x:c r="DE95" s="782"/>
      <x:c r="DF95" s="783"/>
      <x:c r="DG95" s="784"/>
    </x:row>
    <x:row r="96" spans="1:111" s="7" customFormat="1" ht="30" customHeight="1">
      <x:c r="A96" s="780" t="s">
        <x:v>1352</x:v>
      </x:c>
      <x:c r="B96" s="781"/>
      <x:c r="C96" s="782"/>
      <x:c r="D96" s="783"/>
      <x:c r="E96" s="782"/>
      <x:c r="F96" s="783"/>
      <x:c r="G96" s="782"/>
      <x:c r="H96" s="783"/>
      <x:c r="I96" s="782"/>
      <x:c r="J96" s="783"/>
      <x:c r="K96" s="783"/>
      <x:c r="L96" s="782"/>
      <x:c r="M96" s="783"/>
      <x:c r="N96" s="783"/>
      <x:c r="O96" s="783"/>
      <x:c r="P96" s="783"/>
      <x:c r="Q96" s="783"/>
      <x:c r="R96" s="782"/>
      <x:c r="S96" s="783">
        <x:v>1</x:v>
      </x:c>
      <x:c r="T96" s="782">
        <x:v>16</x:v>
      </x:c>
      <x:c r="U96" s="783">
        <x:v>1</x:v>
      </x:c>
      <x:c r="V96" s="782">
        <x:v>82.700000000000003</x:v>
      </x:c>
      <x:c r="W96" s="783"/>
      <x:c r="X96" s="783">
        <x:v>2</x:v>
      </x:c>
      <x:c r="Y96" s="783"/>
      <x:c r="Z96" s="783"/>
      <x:c r="AA96" s="783">
        <x:v>1</x:v>
      </x:c>
      <x:c r="AB96" s="783"/>
      <x:c r="AC96" s="783"/>
      <x:c r="AD96" s="783"/>
      <x:c r="AE96" s="783"/>
      <x:c r="AF96" s="783"/>
      <x:c r="AG96" s="783">
        <x:v>1</x:v>
      </x:c>
      <x:c r="AH96" s="783"/>
      <x:c r="AI96" s="783"/>
      <x:c r="AJ96" s="783"/>
      <x:c r="AK96" s="783"/>
      <x:c r="AL96" s="780" t="s">
        <x:v>1352</x:v>
      </x:c>
      <x:c r="AM96" s="783"/>
      <x:c r="AN96" s="782"/>
      <x:c r="AO96" s="783"/>
      <x:c r="AP96" s="783"/>
      <x:c r="AQ96" s="783"/>
      <x:c r="AR96" s="782"/>
      <x:c r="AS96" s="783"/>
      <x:c r="AT96" s="782"/>
      <x:c r="AU96" s="783"/>
      <x:c r="AV96" s="783"/>
      <x:c r="AW96" s="783"/>
      <x:c r="AX96" s="783"/>
      <x:c r="AY96" s="783"/>
      <x:c r="AZ96" s="783"/>
      <x:c r="BA96" s="782"/>
      <x:c r="BB96" s="783"/>
      <x:c r="BC96" s="783"/>
      <x:c r="BD96" s="783"/>
      <x:c r="BE96" s="783">
        <x:v>1</x:v>
      </x:c>
      <x:c r="BF96" s="783">
        <x:v>4</x:v>
      </x:c>
      <x:c r="BG96" s="783"/>
      <x:c r="BH96" s="783"/>
      <x:c r="BI96" s="783"/>
      <x:c r="BJ96" s="782"/>
      <x:c r="BK96" s="783"/>
      <x:c r="BL96" s="782"/>
      <x:c r="BM96" s="783"/>
      <x:c r="BN96" s="782"/>
      <x:c r="BO96" s="783"/>
      <x:c r="BP96" s="782"/>
      <x:c r="BQ96" s="783"/>
      <x:c r="BR96" s="783"/>
      <x:c r="BS96" s="783"/>
      <x:c r="BT96" s="783"/>
      <x:c r="BU96" s="783"/>
      <x:c r="BV96" s="780" t="s">
        <x:v>1352</x:v>
      </x:c>
      <x:c r="BW96" s="783"/>
      <x:c r="BX96" s="783"/>
      <x:c r="BY96" s="782"/>
      <x:c r="BZ96" s="783"/>
      <x:c r="CA96" s="782"/>
      <x:c r="CB96" s="783"/>
      <x:c r="CC96" s="782"/>
      <x:c r="CD96" s="783"/>
      <x:c r="CE96" s="783"/>
      <x:c r="CF96" s="782"/>
      <x:c r="CG96" s="783"/>
      <x:c r="CH96" s="783"/>
      <x:c r="CI96" s="783"/>
      <x:c r="CJ96" s="783"/>
      <x:c r="CK96" s="783"/>
      <x:c r="CL96" s="783"/>
      <x:c r="CM96" s="783"/>
      <x:c r="CN96" s="783"/>
      <x:c r="CO96" s="783"/>
      <x:c r="CP96" s="782"/>
      <x:c r="CQ96" s="783">
        <x:v>1</x:v>
      </x:c>
      <x:c r="CR96" s="782">
        <x:v>70</x:v>
      </x:c>
      <x:c r="CS96" s="783">
        <x:v>3</x:v>
      </x:c>
      <x:c r="CT96" s="783"/>
      <x:c r="CU96" s="783">
        <x:v>1</x:v>
      </x:c>
      <x:c r="CV96" s="783">
        <x:v>1</x:v>
      </x:c>
      <x:c r="CW96" s="783">
        <x:v>1</x:v>
      </x:c>
      <x:c r="CX96" s="783">
        <x:v>1</x:v>
      </x:c>
      <x:c r="CY96" s="780" t="s">
        <x:v>1352</x:v>
      </x:c>
      <x:c r="CZ96" s="783"/>
      <x:c r="DA96" s="782"/>
      <x:c r="DB96" s="783"/>
      <x:c r="DC96" s="782"/>
      <x:c r="DD96" s="783"/>
      <x:c r="DE96" s="782"/>
      <x:c r="DF96" s="783"/>
      <x:c r="DG96" s="784"/>
    </x:row>
    <x:row r="97" spans="1:111" s="7" customFormat="1" ht="30" customHeight="1">
      <x:c r="A97" s="780" t="s">
        <x:v>1447</x:v>
      </x:c>
      <x:c r="B97" s="781"/>
      <x:c r="C97" s="782"/>
      <x:c r="D97" s="783"/>
      <x:c r="E97" s="782"/>
      <x:c r="F97" s="783"/>
      <x:c r="G97" s="782"/>
      <x:c r="H97" s="783"/>
      <x:c r="I97" s="782"/>
      <x:c r="J97" s="783"/>
      <x:c r="K97" s="783"/>
      <x:c r="L97" s="782"/>
      <x:c r="M97" s="783"/>
      <x:c r="N97" s="783"/>
      <x:c r="O97" s="783"/>
      <x:c r="P97" s="783"/>
      <x:c r="Q97" s="783"/>
      <x:c r="R97" s="782"/>
      <x:c r="S97" s="783"/>
      <x:c r="T97" s="782"/>
      <x:c r="U97" s="783"/>
      <x:c r="V97" s="782"/>
      <x:c r="W97" s="783"/>
      <x:c r="X97" s="783">
        <x:v>2</x:v>
      </x:c>
      <x:c r="Y97" s="783"/>
      <x:c r="Z97" s="783"/>
      <x:c r="AA97" s="783"/>
      <x:c r="AB97" s="783"/>
      <x:c r="AC97" s="783">
        <x:v>1</x:v>
      </x:c>
      <x:c r="AD97" s="783"/>
      <x:c r="AE97" s="783"/>
      <x:c r="AF97" s="783"/>
      <x:c r="AG97" s="783">
        <x:v>1</x:v>
      </x:c>
      <x:c r="AH97" s="783"/>
      <x:c r="AI97" s="783"/>
      <x:c r="AJ97" s="783"/>
      <x:c r="AK97" s="783">
        <x:v>2</x:v>
      </x:c>
      <x:c r="AL97" s="780" t="s">
        <x:v>1447</x:v>
      </x:c>
      <x:c r="AM97" s="783"/>
      <x:c r="AN97" s="782"/>
      <x:c r="AO97" s="783"/>
      <x:c r="AP97" s="783"/>
      <x:c r="AQ97" s="783"/>
      <x:c r="AR97" s="782"/>
      <x:c r="AS97" s="783"/>
      <x:c r="AT97" s="782"/>
      <x:c r="AU97" s="783"/>
      <x:c r="AV97" s="783"/>
      <x:c r="AW97" s="783"/>
      <x:c r="AX97" s="783"/>
      <x:c r="AY97" s="783"/>
      <x:c r="AZ97" s="783"/>
      <x:c r="BA97" s="782"/>
      <x:c r="BB97" s="783"/>
      <x:c r="BC97" s="783"/>
      <x:c r="BD97" s="783"/>
      <x:c r="BE97" s="783">
        <x:v>1</x:v>
      </x:c>
      <x:c r="BF97" s="783">
        <x:v>6</x:v>
      </x:c>
      <x:c r="BG97" s="783"/>
      <x:c r="BH97" s="783"/>
      <x:c r="BI97" s="783"/>
      <x:c r="BJ97" s="782"/>
      <x:c r="BK97" s="783"/>
      <x:c r="BL97" s="782"/>
      <x:c r="BM97" s="783"/>
      <x:c r="BN97" s="782"/>
      <x:c r="BO97" s="783"/>
      <x:c r="BP97" s="782"/>
      <x:c r="BQ97" s="783"/>
      <x:c r="BR97" s="783"/>
      <x:c r="BS97" s="783"/>
      <x:c r="BT97" s="783"/>
      <x:c r="BU97" s="783"/>
      <x:c r="BV97" s="780" t="s">
        <x:v>1447</x:v>
      </x:c>
      <x:c r="BW97" s="783"/>
      <x:c r="BX97" s="783"/>
      <x:c r="BY97" s="782"/>
      <x:c r="BZ97" s="783"/>
      <x:c r="CA97" s="782"/>
      <x:c r="CB97" s="783"/>
      <x:c r="CC97" s="782"/>
      <x:c r="CD97" s="783"/>
      <x:c r="CE97" s="783"/>
      <x:c r="CF97" s="782"/>
      <x:c r="CG97" s="783"/>
      <x:c r="CH97" s="783"/>
      <x:c r="CI97" s="783"/>
      <x:c r="CJ97" s="783"/>
      <x:c r="CK97" s="783"/>
      <x:c r="CL97" s="783"/>
      <x:c r="CM97" s="783"/>
      <x:c r="CN97" s="783"/>
      <x:c r="CO97" s="783"/>
      <x:c r="CP97" s="782"/>
      <x:c r="CQ97" s="783">
        <x:v>1</x:v>
      </x:c>
      <x:c r="CR97" s="782">
        <x:v>54</x:v>
      </x:c>
      <x:c r="CS97" s="783">
        <x:v>5</x:v>
      </x:c>
      <x:c r="CT97" s="783"/>
      <x:c r="CU97" s="783"/>
      <x:c r="CV97" s="783">
        <x:v>1</x:v>
      </x:c>
      <x:c r="CW97" s="783"/>
      <x:c r="CX97" s="783"/>
      <x:c r="CY97" s="780" t="s">
        <x:v>1447</x:v>
      </x:c>
      <x:c r="CZ97" s="783"/>
      <x:c r="DA97" s="782"/>
      <x:c r="DB97" s="783"/>
      <x:c r="DC97" s="782"/>
      <x:c r="DD97" s="783"/>
      <x:c r="DE97" s="782"/>
      <x:c r="DF97" s="783"/>
      <x:c r="DG97" s="784"/>
    </x:row>
    <x:row r="98" spans="1:111" s="7" customFormat="1" ht="30" customHeight="1">
      <x:c r="A98" s="780" t="s">
        <x:v>1072</x:v>
      </x:c>
      <x:c r="B98" s="781"/>
      <x:c r="C98" s="782"/>
      <x:c r="D98" s="783"/>
      <x:c r="E98" s="782"/>
      <x:c r="F98" s="783"/>
      <x:c r="G98" s="782"/>
      <x:c r="H98" s="783"/>
      <x:c r="I98" s="782"/>
      <x:c r="J98" s="783"/>
      <x:c r="K98" s="783"/>
      <x:c r="L98" s="782"/>
      <x:c r="M98" s="783"/>
      <x:c r="N98" s="783"/>
      <x:c r="O98" s="783"/>
      <x:c r="P98" s="783"/>
      <x:c r="Q98" s="783"/>
      <x:c r="R98" s="782"/>
      <x:c r="S98" s="783"/>
      <x:c r="T98" s="782"/>
      <x:c r="U98" s="783"/>
      <x:c r="V98" s="782"/>
      <x:c r="W98" s="783"/>
      <x:c r="X98" s="783"/>
      <x:c r="Y98" s="783"/>
      <x:c r="Z98" s="783"/>
      <x:c r="AA98" s="783"/>
      <x:c r="AB98" s="783"/>
      <x:c r="AC98" s="783"/>
      <x:c r="AD98" s="783"/>
      <x:c r="AE98" s="783"/>
      <x:c r="AF98" s="783"/>
      <x:c r="AG98" s="783"/>
      <x:c r="AH98" s="783"/>
      <x:c r="AI98" s="783"/>
      <x:c r="AJ98" s="783"/>
      <x:c r="AK98" s="783"/>
      <x:c r="AL98" s="780" t="s">
        <x:v>1072</x:v>
      </x:c>
      <x:c r="AM98" s="783"/>
      <x:c r="AN98" s="782"/>
      <x:c r="AO98" s="783"/>
      <x:c r="AP98" s="783"/>
      <x:c r="AQ98" s="783"/>
      <x:c r="AR98" s="782"/>
      <x:c r="AS98" s="783"/>
      <x:c r="AT98" s="782"/>
      <x:c r="AU98" s="783"/>
      <x:c r="AV98" s="783"/>
      <x:c r="AW98" s="783"/>
      <x:c r="AX98" s="783"/>
      <x:c r="AY98" s="783"/>
      <x:c r="AZ98" s="783"/>
      <x:c r="BA98" s="782"/>
      <x:c r="BB98" s="783"/>
      <x:c r="BC98" s="783"/>
      <x:c r="BD98" s="783"/>
      <x:c r="BE98" s="783"/>
      <x:c r="BF98" s="783"/>
      <x:c r="BG98" s="783"/>
      <x:c r="BH98" s="783"/>
      <x:c r="BI98" s="783"/>
      <x:c r="BJ98" s="782"/>
      <x:c r="BK98" s="783"/>
      <x:c r="BL98" s="782"/>
      <x:c r="BM98" s="783"/>
      <x:c r="BN98" s="782"/>
      <x:c r="BO98" s="783"/>
      <x:c r="BP98" s="782"/>
      <x:c r="BQ98" s="783"/>
      <x:c r="BR98" s="783"/>
      <x:c r="BS98" s="783"/>
      <x:c r="BT98" s="783"/>
      <x:c r="BU98" s="783"/>
      <x:c r="BV98" s="780" t="s">
        <x:v>1072</x:v>
      </x:c>
      <x:c r="BW98" s="783"/>
      <x:c r="BX98" s="783"/>
      <x:c r="BY98" s="782"/>
      <x:c r="BZ98" s="783"/>
      <x:c r="CA98" s="782"/>
      <x:c r="CB98" s="783"/>
      <x:c r="CC98" s="782"/>
      <x:c r="CD98" s="783"/>
      <x:c r="CE98" s="783"/>
      <x:c r="CF98" s="782"/>
      <x:c r="CG98" s="783"/>
      <x:c r="CH98" s="783"/>
      <x:c r="CI98" s="783"/>
      <x:c r="CJ98" s="783"/>
      <x:c r="CK98" s="783"/>
      <x:c r="CL98" s="783"/>
      <x:c r="CM98" s="783"/>
      <x:c r="CN98" s="783"/>
      <x:c r="CO98" s="783"/>
      <x:c r="CP98" s="782"/>
      <x:c r="CQ98" s="783"/>
      <x:c r="CR98" s="782"/>
      <x:c r="CS98" s="783"/>
      <x:c r="CT98" s="783"/>
      <x:c r="CU98" s="783"/>
      <x:c r="CV98" s="783"/>
      <x:c r="CW98" s="783"/>
      <x:c r="CX98" s="783"/>
      <x:c r="CY98" s="780" t="s">
        <x:v>1072</x:v>
      </x:c>
      <x:c r="CZ98" s="783"/>
      <x:c r="DA98" s="782"/>
      <x:c r="DB98" s="783"/>
      <x:c r="DC98" s="782"/>
      <x:c r="DD98" s="783"/>
      <x:c r="DE98" s="782"/>
      <x:c r="DF98" s="783"/>
      <x:c r="DG98" s="784"/>
    </x:row>
    <x:row r="99" spans="1:111" s="7" customFormat="1" ht="30" customHeight="1">
      <x:c r="A99" s="780" t="s">
        <x:v>645</x:v>
      </x:c>
      <x:c r="B99" s="781"/>
      <x:c r="C99" s="782"/>
      <x:c r="D99" s="783"/>
      <x:c r="E99" s="782"/>
      <x:c r="F99" s="783"/>
      <x:c r="G99" s="782"/>
      <x:c r="H99" s="783"/>
      <x:c r="I99" s="782"/>
      <x:c r="J99" s="783"/>
      <x:c r="K99" s="783"/>
      <x:c r="L99" s="782"/>
      <x:c r="M99" s="783"/>
      <x:c r="N99" s="783"/>
      <x:c r="O99" s="783"/>
      <x:c r="P99" s="783"/>
      <x:c r="Q99" s="783"/>
      <x:c r="R99" s="782"/>
      <x:c r="S99" s="783"/>
      <x:c r="T99" s="782"/>
      <x:c r="U99" s="783"/>
      <x:c r="V99" s="782"/>
      <x:c r="W99" s="783"/>
      <x:c r="X99" s="783"/>
      <x:c r="Y99" s="783"/>
      <x:c r="Z99" s="783"/>
      <x:c r="AA99" s="783"/>
      <x:c r="AB99" s="783"/>
      <x:c r="AC99" s="783"/>
      <x:c r="AD99" s="783"/>
      <x:c r="AE99" s="783"/>
      <x:c r="AF99" s="783"/>
      <x:c r="AG99" s="783"/>
      <x:c r="AH99" s="783"/>
      <x:c r="AI99" s="783"/>
      <x:c r="AJ99" s="783"/>
      <x:c r="AK99" s="783"/>
      <x:c r="AL99" s="780" t="s">
        <x:v>645</x:v>
      </x:c>
      <x:c r="AM99" s="783"/>
      <x:c r="AN99" s="782"/>
      <x:c r="AO99" s="783"/>
      <x:c r="AP99" s="783"/>
      <x:c r="AQ99" s="783"/>
      <x:c r="AR99" s="782"/>
      <x:c r="AS99" s="783"/>
      <x:c r="AT99" s="782"/>
      <x:c r="AU99" s="783"/>
      <x:c r="AV99" s="783"/>
      <x:c r="AW99" s="783"/>
      <x:c r="AX99" s="783"/>
      <x:c r="AY99" s="783"/>
      <x:c r="AZ99" s="783"/>
      <x:c r="BA99" s="782"/>
      <x:c r="BB99" s="783"/>
      <x:c r="BC99" s="783"/>
      <x:c r="BD99" s="783"/>
      <x:c r="BE99" s="783"/>
      <x:c r="BF99" s="783"/>
      <x:c r="BG99" s="783"/>
      <x:c r="BH99" s="783"/>
      <x:c r="BI99" s="783"/>
      <x:c r="BJ99" s="782"/>
      <x:c r="BK99" s="783"/>
      <x:c r="BL99" s="782"/>
      <x:c r="BM99" s="783"/>
      <x:c r="BN99" s="782"/>
      <x:c r="BO99" s="783"/>
      <x:c r="BP99" s="782"/>
      <x:c r="BQ99" s="783"/>
      <x:c r="BR99" s="783"/>
      <x:c r="BS99" s="783"/>
      <x:c r="BT99" s="783"/>
      <x:c r="BU99" s="783"/>
      <x:c r="BV99" s="780" t="s">
        <x:v>645</x:v>
      </x:c>
      <x:c r="BW99" s="783"/>
      <x:c r="BX99" s="783"/>
      <x:c r="BY99" s="782"/>
      <x:c r="BZ99" s="783"/>
      <x:c r="CA99" s="782"/>
      <x:c r="CB99" s="783"/>
      <x:c r="CC99" s="782"/>
      <x:c r="CD99" s="783"/>
      <x:c r="CE99" s="783"/>
      <x:c r="CF99" s="782"/>
      <x:c r="CG99" s="783"/>
      <x:c r="CH99" s="783"/>
      <x:c r="CI99" s="783"/>
      <x:c r="CJ99" s="783"/>
      <x:c r="CK99" s="783"/>
      <x:c r="CL99" s="783"/>
      <x:c r="CM99" s="783"/>
      <x:c r="CN99" s="783"/>
      <x:c r="CO99" s="783"/>
      <x:c r="CP99" s="782"/>
      <x:c r="CQ99" s="783"/>
      <x:c r="CR99" s="782"/>
      <x:c r="CS99" s="783"/>
      <x:c r="CT99" s="783"/>
      <x:c r="CU99" s="783"/>
      <x:c r="CV99" s="783"/>
      <x:c r="CW99" s="783"/>
      <x:c r="CX99" s="783"/>
      <x:c r="CY99" s="780" t="s">
        <x:v>645</x:v>
      </x:c>
      <x:c r="CZ99" s="783"/>
      <x:c r="DA99" s="782"/>
      <x:c r="DB99" s="783"/>
      <x:c r="DC99" s="782"/>
      <x:c r="DD99" s="783"/>
      <x:c r="DE99" s="782"/>
      <x:c r="DF99" s="783"/>
      <x:c r="DG99" s="784"/>
    </x:row>
    <x:row r="100" spans="1:111" s="7" customFormat="1" ht="30" customHeight="1">
      <x:c r="A100" s="780" t="s">
        <x:v>1364</x:v>
      </x:c>
      <x:c r="B100" s="781"/>
      <x:c r="C100" s="782"/>
      <x:c r="D100" s="783"/>
      <x:c r="E100" s="782"/>
      <x:c r="F100" s="783"/>
      <x:c r="G100" s="782"/>
      <x:c r="H100" s="783"/>
      <x:c r="I100" s="782"/>
      <x:c r="J100" s="783"/>
      <x:c r="K100" s="783"/>
      <x:c r="L100" s="782"/>
      <x:c r="M100" s="783"/>
      <x:c r="N100" s="783"/>
      <x:c r="O100" s="783"/>
      <x:c r="P100" s="783"/>
      <x:c r="Q100" s="783"/>
      <x:c r="R100" s="782"/>
      <x:c r="S100" s="783"/>
      <x:c r="T100" s="782"/>
      <x:c r="U100" s="783"/>
      <x:c r="V100" s="782"/>
      <x:c r="W100" s="783"/>
      <x:c r="X100" s="783"/>
      <x:c r="Y100" s="783"/>
      <x:c r="Z100" s="783"/>
      <x:c r="AA100" s="783"/>
      <x:c r="AB100" s="783"/>
      <x:c r="AC100" s="783"/>
      <x:c r="AD100" s="783"/>
      <x:c r="AE100" s="783"/>
      <x:c r="AF100" s="783"/>
      <x:c r="AG100" s="783"/>
      <x:c r="AH100" s="783"/>
      <x:c r="AI100" s="783"/>
      <x:c r="AJ100" s="783"/>
      <x:c r="AK100" s="783"/>
      <x:c r="AL100" s="780" t="s">
        <x:v>1364</x:v>
      </x:c>
      <x:c r="AM100" s="783"/>
      <x:c r="AN100" s="782"/>
      <x:c r="AO100" s="783"/>
      <x:c r="AP100" s="783"/>
      <x:c r="AQ100" s="783"/>
      <x:c r="AR100" s="782"/>
      <x:c r="AS100" s="783"/>
      <x:c r="AT100" s="782"/>
      <x:c r="AU100" s="783"/>
      <x:c r="AV100" s="783"/>
      <x:c r="AW100" s="783"/>
      <x:c r="AX100" s="783"/>
      <x:c r="AY100" s="783"/>
      <x:c r="AZ100" s="783"/>
      <x:c r="BA100" s="782"/>
      <x:c r="BB100" s="783"/>
      <x:c r="BC100" s="783"/>
      <x:c r="BD100" s="783"/>
      <x:c r="BE100" s="783"/>
      <x:c r="BF100" s="783"/>
      <x:c r="BG100" s="783"/>
      <x:c r="BH100" s="783"/>
      <x:c r="BI100" s="783"/>
      <x:c r="BJ100" s="782"/>
      <x:c r="BK100" s="783"/>
      <x:c r="BL100" s="782"/>
      <x:c r="BM100" s="783"/>
      <x:c r="BN100" s="782"/>
      <x:c r="BO100" s="783"/>
      <x:c r="BP100" s="782"/>
      <x:c r="BQ100" s="783"/>
      <x:c r="BR100" s="783"/>
      <x:c r="BS100" s="783"/>
      <x:c r="BT100" s="783"/>
      <x:c r="BU100" s="783"/>
      <x:c r="BV100" s="780" t="s">
        <x:v>1364</x:v>
      </x:c>
      <x:c r="BW100" s="783"/>
      <x:c r="BX100" s="783"/>
      <x:c r="BY100" s="782"/>
      <x:c r="BZ100" s="783"/>
      <x:c r="CA100" s="782"/>
      <x:c r="CB100" s="783"/>
      <x:c r="CC100" s="782"/>
      <x:c r="CD100" s="783"/>
      <x:c r="CE100" s="783"/>
      <x:c r="CF100" s="782"/>
      <x:c r="CG100" s="783"/>
      <x:c r="CH100" s="783"/>
      <x:c r="CI100" s="783"/>
      <x:c r="CJ100" s="783"/>
      <x:c r="CK100" s="783"/>
      <x:c r="CL100" s="783"/>
      <x:c r="CM100" s="783"/>
      <x:c r="CN100" s="783"/>
      <x:c r="CO100" s="783"/>
      <x:c r="CP100" s="782"/>
      <x:c r="CQ100" s="783"/>
      <x:c r="CR100" s="782"/>
      <x:c r="CS100" s="783"/>
      <x:c r="CT100" s="783"/>
      <x:c r="CU100" s="783"/>
      <x:c r="CV100" s="783"/>
      <x:c r="CW100" s="783"/>
      <x:c r="CX100" s="783"/>
      <x:c r="CY100" s="780" t="s">
        <x:v>1364</x:v>
      </x:c>
      <x:c r="CZ100" s="783"/>
      <x:c r="DA100" s="782"/>
      <x:c r="DB100" s="783"/>
      <x:c r="DC100" s="782"/>
      <x:c r="DD100" s="783"/>
      <x:c r="DE100" s="782"/>
      <x:c r="DF100" s="783"/>
      <x:c r="DG100" s="784"/>
    </x:row>
    <x:row r="101" spans="1:111" s="7" customFormat="1" ht="30" customHeight="1">
      <x:c r="A101" s="780" t="s">
        <x:v>1022</x:v>
      </x:c>
      <x:c r="B101" s="781"/>
      <x:c r="C101" s="782"/>
      <x:c r="D101" s="783"/>
      <x:c r="E101" s="782"/>
      <x:c r="F101" s="783"/>
      <x:c r="G101" s="782"/>
      <x:c r="H101" s="783"/>
      <x:c r="I101" s="782"/>
      <x:c r="J101" s="783"/>
      <x:c r="K101" s="783"/>
      <x:c r="L101" s="782"/>
      <x:c r="M101" s="783"/>
      <x:c r="N101" s="783"/>
      <x:c r="O101" s="783"/>
      <x:c r="P101" s="783"/>
      <x:c r="Q101" s="783"/>
      <x:c r="R101" s="782"/>
      <x:c r="S101" s="783"/>
      <x:c r="T101" s="782"/>
      <x:c r="U101" s="783"/>
      <x:c r="V101" s="782"/>
      <x:c r="W101" s="783"/>
      <x:c r="X101" s="783"/>
      <x:c r="Y101" s="783"/>
      <x:c r="Z101" s="783"/>
      <x:c r="AA101" s="783"/>
      <x:c r="AB101" s="783"/>
      <x:c r="AC101" s="783"/>
      <x:c r="AD101" s="783"/>
      <x:c r="AE101" s="783"/>
      <x:c r="AF101" s="783"/>
      <x:c r="AG101" s="783"/>
      <x:c r="AH101" s="783"/>
      <x:c r="AI101" s="783"/>
      <x:c r="AJ101" s="783"/>
      <x:c r="AK101" s="783"/>
      <x:c r="AL101" s="780" t="s">
        <x:v>1022</x:v>
      </x:c>
      <x:c r="AM101" s="783"/>
      <x:c r="AN101" s="782"/>
      <x:c r="AO101" s="783"/>
      <x:c r="AP101" s="783"/>
      <x:c r="AQ101" s="783"/>
      <x:c r="AR101" s="782"/>
      <x:c r="AS101" s="783"/>
      <x:c r="AT101" s="782"/>
      <x:c r="AU101" s="783"/>
      <x:c r="AV101" s="783"/>
      <x:c r="AW101" s="783"/>
      <x:c r="AX101" s="783"/>
      <x:c r="AY101" s="783"/>
      <x:c r="AZ101" s="783"/>
      <x:c r="BA101" s="782"/>
      <x:c r="BB101" s="783"/>
      <x:c r="BC101" s="783"/>
      <x:c r="BD101" s="783"/>
      <x:c r="BE101" s="783"/>
      <x:c r="BF101" s="783"/>
      <x:c r="BG101" s="783"/>
      <x:c r="BH101" s="783"/>
      <x:c r="BI101" s="783"/>
      <x:c r="BJ101" s="782"/>
      <x:c r="BK101" s="783"/>
      <x:c r="BL101" s="782"/>
      <x:c r="BM101" s="783"/>
      <x:c r="BN101" s="782"/>
      <x:c r="BO101" s="783"/>
      <x:c r="BP101" s="782"/>
      <x:c r="BQ101" s="783"/>
      <x:c r="BR101" s="783"/>
      <x:c r="BS101" s="783"/>
      <x:c r="BT101" s="783"/>
      <x:c r="BU101" s="783"/>
      <x:c r="BV101" s="780" t="s">
        <x:v>1022</x:v>
      </x:c>
      <x:c r="BW101" s="783"/>
      <x:c r="BX101" s="783"/>
      <x:c r="BY101" s="782"/>
      <x:c r="BZ101" s="783"/>
      <x:c r="CA101" s="782"/>
      <x:c r="CB101" s="783"/>
      <x:c r="CC101" s="782"/>
      <x:c r="CD101" s="783"/>
      <x:c r="CE101" s="783"/>
      <x:c r="CF101" s="782"/>
      <x:c r="CG101" s="783"/>
      <x:c r="CH101" s="783"/>
      <x:c r="CI101" s="783"/>
      <x:c r="CJ101" s="783"/>
      <x:c r="CK101" s="783"/>
      <x:c r="CL101" s="783"/>
      <x:c r="CM101" s="783"/>
      <x:c r="CN101" s="783"/>
      <x:c r="CO101" s="783"/>
      <x:c r="CP101" s="782"/>
      <x:c r="CQ101" s="783"/>
      <x:c r="CR101" s="782"/>
      <x:c r="CS101" s="783"/>
      <x:c r="CT101" s="783"/>
      <x:c r="CU101" s="783"/>
      <x:c r="CV101" s="783"/>
      <x:c r="CW101" s="783"/>
      <x:c r="CX101" s="783"/>
      <x:c r="CY101" s="780" t="s">
        <x:v>1022</x:v>
      </x:c>
      <x:c r="CZ101" s="783"/>
      <x:c r="DA101" s="782"/>
      <x:c r="DB101" s="783"/>
      <x:c r="DC101" s="782"/>
      <x:c r="DD101" s="783"/>
      <x:c r="DE101" s="782"/>
      <x:c r="DF101" s="783"/>
      <x:c r="DG101" s="784"/>
    </x:row>
    <x:row r="102" spans="1:111" s="7" customFormat="1" ht="30" customHeight="1">
      <x:c r="A102" s="780" t="s">
        <x:v>1337</x:v>
      </x:c>
      <x:c r="B102" s="781"/>
      <x:c r="C102" s="782"/>
      <x:c r="D102" s="783"/>
      <x:c r="E102" s="782"/>
      <x:c r="F102" s="783"/>
      <x:c r="G102" s="782"/>
      <x:c r="H102" s="783"/>
      <x:c r="I102" s="782"/>
      <x:c r="J102" s="783"/>
      <x:c r="K102" s="783"/>
      <x:c r="L102" s="782"/>
      <x:c r="M102" s="783"/>
      <x:c r="N102" s="783"/>
      <x:c r="O102" s="783"/>
      <x:c r="P102" s="783"/>
      <x:c r="Q102" s="783"/>
      <x:c r="R102" s="782"/>
      <x:c r="S102" s="783"/>
      <x:c r="T102" s="782"/>
      <x:c r="U102" s="783"/>
      <x:c r="V102" s="782"/>
      <x:c r="W102" s="783"/>
      <x:c r="X102" s="783"/>
      <x:c r="Y102" s="783"/>
      <x:c r="Z102" s="783"/>
      <x:c r="AA102" s="783"/>
      <x:c r="AB102" s="783"/>
      <x:c r="AC102" s="783"/>
      <x:c r="AD102" s="783"/>
      <x:c r="AE102" s="783"/>
      <x:c r="AF102" s="783"/>
      <x:c r="AG102" s="783"/>
      <x:c r="AH102" s="783"/>
      <x:c r="AI102" s="783"/>
      <x:c r="AJ102" s="783"/>
      <x:c r="AK102" s="783"/>
      <x:c r="AL102" s="780" t="s">
        <x:v>1337</x:v>
      </x:c>
      <x:c r="AM102" s="783"/>
      <x:c r="AN102" s="782"/>
      <x:c r="AO102" s="783"/>
      <x:c r="AP102" s="783"/>
      <x:c r="AQ102" s="783"/>
      <x:c r="AR102" s="782"/>
      <x:c r="AS102" s="783"/>
      <x:c r="AT102" s="782"/>
      <x:c r="AU102" s="783"/>
      <x:c r="AV102" s="783"/>
      <x:c r="AW102" s="783"/>
      <x:c r="AX102" s="783"/>
      <x:c r="AY102" s="783"/>
      <x:c r="AZ102" s="783"/>
      <x:c r="BA102" s="782"/>
      <x:c r="BB102" s="783"/>
      <x:c r="BC102" s="783"/>
      <x:c r="BD102" s="783"/>
      <x:c r="BE102" s="783"/>
      <x:c r="BF102" s="783"/>
      <x:c r="BG102" s="783"/>
      <x:c r="BH102" s="783"/>
      <x:c r="BI102" s="783"/>
      <x:c r="BJ102" s="782"/>
      <x:c r="BK102" s="783"/>
      <x:c r="BL102" s="782"/>
      <x:c r="BM102" s="783"/>
      <x:c r="BN102" s="782"/>
      <x:c r="BO102" s="783"/>
      <x:c r="BP102" s="782"/>
      <x:c r="BQ102" s="783"/>
      <x:c r="BR102" s="783"/>
      <x:c r="BS102" s="783"/>
      <x:c r="BT102" s="783"/>
      <x:c r="BU102" s="783"/>
      <x:c r="BV102" s="780" t="s">
        <x:v>1337</x:v>
      </x:c>
      <x:c r="BW102" s="783"/>
      <x:c r="BX102" s="783"/>
      <x:c r="BY102" s="782"/>
      <x:c r="BZ102" s="783"/>
      <x:c r="CA102" s="782"/>
      <x:c r="CB102" s="783"/>
      <x:c r="CC102" s="782"/>
      <x:c r="CD102" s="783"/>
      <x:c r="CE102" s="783"/>
      <x:c r="CF102" s="782"/>
      <x:c r="CG102" s="783"/>
      <x:c r="CH102" s="783"/>
      <x:c r="CI102" s="783"/>
      <x:c r="CJ102" s="783"/>
      <x:c r="CK102" s="783"/>
      <x:c r="CL102" s="783"/>
      <x:c r="CM102" s="783"/>
      <x:c r="CN102" s="783"/>
      <x:c r="CO102" s="783"/>
      <x:c r="CP102" s="782"/>
      <x:c r="CQ102" s="783"/>
      <x:c r="CR102" s="782"/>
      <x:c r="CS102" s="783"/>
      <x:c r="CT102" s="783"/>
      <x:c r="CU102" s="783"/>
      <x:c r="CV102" s="783"/>
      <x:c r="CW102" s="783"/>
      <x:c r="CX102" s="783"/>
      <x:c r="CY102" s="780" t="s">
        <x:v>1337</x:v>
      </x:c>
      <x:c r="CZ102" s="783"/>
      <x:c r="DA102" s="782"/>
      <x:c r="DB102" s="783"/>
      <x:c r="DC102" s="782"/>
      <x:c r="DD102" s="783"/>
      <x:c r="DE102" s="782"/>
      <x:c r="DF102" s="783"/>
      <x:c r="DG102" s="784"/>
    </x:row>
    <x:row r="103" spans="1:111" s="7" customFormat="1" ht="30" customHeight="1">
      <x:c r="A103" s="780" t="s">
        <x:v>1102</x:v>
      </x:c>
      <x:c r="B103" s="781"/>
      <x:c r="C103" s="782"/>
      <x:c r="D103" s="783"/>
      <x:c r="E103" s="782"/>
      <x:c r="F103" s="783"/>
      <x:c r="G103" s="782"/>
      <x:c r="H103" s="783"/>
      <x:c r="I103" s="782"/>
      <x:c r="J103" s="783">
        <x:v>2</x:v>
      </x:c>
      <x:c r="K103" s="783"/>
      <x:c r="L103" s="782"/>
      <x:c r="M103" s="783">
        <x:v>0</x:v>
      </x:c>
      <x:c r="N103" s="783"/>
      <x:c r="O103" s="783">
        <x:v>1</x:v>
      </x:c>
      <x:c r="P103" s="783">
        <x:v>1</x:v>
      </x:c>
      <x:c r="Q103" s="783"/>
      <x:c r="R103" s="782"/>
      <x:c r="S103" s="783"/>
      <x:c r="T103" s="782"/>
      <x:c r="U103" s="783">
        <x:v>1</x:v>
      </x:c>
      <x:c r="V103" s="782">
        <x:v>231</x:v>
      </x:c>
      <x:c r="W103" s="783"/>
      <x:c r="X103" s="783">
        <x:v>20</x:v>
      </x:c>
      <x:c r="Y103" s="783">
        <x:v>2</x:v>
      </x:c>
      <x:c r="Z103" s="783">
        <x:v>23</x:v>
      </x:c>
      <x:c r="AA103" s="783">
        <x:v>1</x:v>
      </x:c>
      <x:c r="AB103" s="783"/>
      <x:c r="AC103" s="783"/>
      <x:c r="AD103" s="783">
        <x:v>2</x:v>
      </x:c>
      <x:c r="AE103" s="783"/>
      <x:c r="AF103" s="783"/>
      <x:c r="AG103" s="783">
        <x:v>2</x:v>
      </x:c>
      <x:c r="AH103" s="783"/>
      <x:c r="AI103" s="783"/>
      <x:c r="AJ103" s="783"/>
      <x:c r="AK103" s="783">
        <x:v>6</x:v>
      </x:c>
      <x:c r="AL103" s="780" t="s">
        <x:v>1102</x:v>
      </x:c>
      <x:c r="AM103" s="783"/>
      <x:c r="AN103" s="782"/>
      <x:c r="AO103" s="783"/>
      <x:c r="AP103" s="783"/>
      <x:c r="AQ103" s="783"/>
      <x:c r="AR103" s="782"/>
      <x:c r="AS103" s="783"/>
      <x:c r="AT103" s="782"/>
      <x:c r="AU103" s="783"/>
      <x:c r="AV103" s="783"/>
      <x:c r="AW103" s="783"/>
      <x:c r="AX103" s="783"/>
      <x:c r="AY103" s="783"/>
      <x:c r="AZ103" s="783"/>
      <x:c r="BA103" s="782"/>
      <x:c r="BB103" s="783"/>
      <x:c r="BC103" s="783"/>
      <x:c r="BD103" s="783"/>
      <x:c r="BE103" s="783">
        <x:v>1</x:v>
      </x:c>
      <x:c r="BF103" s="783">
        <x:v>10</x:v>
      </x:c>
      <x:c r="BG103" s="783">
        <x:v>0</x:v>
      </x:c>
      <x:c r="BH103" s="783">
        <x:v>0</x:v>
      </x:c>
      <x:c r="BI103" s="783"/>
      <x:c r="BJ103" s="782"/>
      <x:c r="BK103" s="783"/>
      <x:c r="BL103" s="782"/>
      <x:c r="BM103" s="783"/>
      <x:c r="BN103" s="782"/>
      <x:c r="BO103" s="783"/>
      <x:c r="BP103" s="782"/>
      <x:c r="BQ103" s="783"/>
      <x:c r="BR103" s="783"/>
      <x:c r="BS103" s="783"/>
      <x:c r="BT103" s="783"/>
      <x:c r="BU103" s="783"/>
      <x:c r="BV103" s="780" t="s">
        <x:v>1102</x:v>
      </x:c>
      <x:c r="BW103" s="783"/>
      <x:c r="BX103" s="783"/>
      <x:c r="BY103" s="782"/>
      <x:c r="BZ103" s="783"/>
      <x:c r="CA103" s="782"/>
      <x:c r="CB103" s="783"/>
      <x:c r="CC103" s="782"/>
      <x:c r="CD103" s="783"/>
      <x:c r="CE103" s="783"/>
      <x:c r="CF103" s="782"/>
      <x:c r="CG103" s="783"/>
      <x:c r="CH103" s="783"/>
      <x:c r="CI103" s="783"/>
      <x:c r="CJ103" s="783">
        <x:v>1</x:v>
      </x:c>
      <x:c r="CK103" s="783"/>
      <x:c r="CL103" s="783"/>
      <x:c r="CM103" s="783"/>
      <x:c r="CN103" s="783"/>
      <x:c r="CO103" s="783"/>
      <x:c r="CP103" s="782"/>
      <x:c r="CQ103" s="783"/>
      <x:c r="CR103" s="782"/>
      <x:c r="CS103" s="783">
        <x:v>11</x:v>
      </x:c>
      <x:c r="CT103" s="783"/>
      <x:c r="CU103" s="783">
        <x:v>2</x:v>
      </x:c>
      <x:c r="CV103" s="783"/>
      <x:c r="CW103" s="783"/>
      <x:c r="CX103" s="783"/>
      <x:c r="CY103" s="780" t="s">
        <x:v>1102</x:v>
      </x:c>
      <x:c r="CZ103" s="783"/>
      <x:c r="DA103" s="782"/>
      <x:c r="DB103" s="783"/>
      <x:c r="DC103" s="782"/>
      <x:c r="DD103" s="783"/>
      <x:c r="DE103" s="782"/>
      <x:c r="DF103" s="783"/>
      <x:c r="DG103" s="784"/>
    </x:row>
    <x:row r="104" spans="1:111" s="7" customFormat="1" ht="30" customHeight="1">
      <x:c r="A104" s="780" t="s">
        <x:v>914</x:v>
      </x:c>
      <x:c r="B104" s="781"/>
      <x:c r="C104" s="782"/>
      <x:c r="D104" s="783"/>
      <x:c r="E104" s="782"/>
      <x:c r="F104" s="783"/>
      <x:c r="G104" s="782"/>
      <x:c r="H104" s="783"/>
      <x:c r="I104" s="782"/>
      <x:c r="J104" s="783">
        <x:v>1</x:v>
      </x:c>
      <x:c r="K104" s="783"/>
      <x:c r="L104" s="782"/>
      <x:c r="M104" s="783"/>
      <x:c r="N104" s="783"/>
      <x:c r="O104" s="783"/>
      <x:c r="P104" s="783"/>
      <x:c r="Q104" s="783"/>
      <x:c r="R104" s="782"/>
      <x:c r="S104" s="783">
        <x:v>2</x:v>
      </x:c>
      <x:c r="T104" s="782">
        <x:v>30</x:v>
      </x:c>
      <x:c r="U104" s="783">
        <x:v>1</x:v>
      </x:c>
      <x:c r="V104" s="782">
        <x:v>163.40000000000001</x:v>
      </x:c>
      <x:c r="W104" s="783"/>
      <x:c r="X104" s="783">
        <x:v>11</x:v>
      </x:c>
      <x:c r="Y104" s="783"/>
      <x:c r="Z104" s="783"/>
      <x:c r="AA104" s="783"/>
      <x:c r="AB104" s="783"/>
      <x:c r="AC104" s="783"/>
      <x:c r="AD104" s="783">
        <x:v>1</x:v>
      </x:c>
      <x:c r="AE104" s="783"/>
      <x:c r="AF104" s="783"/>
      <x:c r="AG104" s="783">
        <x:v>1</x:v>
      </x:c>
      <x:c r="AH104" s="783"/>
      <x:c r="AI104" s="783"/>
      <x:c r="AJ104" s="783"/>
      <x:c r="AK104" s="783">
        <x:v>3</x:v>
      </x:c>
      <x:c r="AL104" s="780" t="s">
        <x:v>914</x:v>
      </x:c>
      <x:c r="AM104" s="783"/>
      <x:c r="AN104" s="782"/>
      <x:c r="AO104" s="783"/>
      <x:c r="AP104" s="783"/>
      <x:c r="AQ104" s="783"/>
      <x:c r="AR104" s="782"/>
      <x:c r="AS104" s="783"/>
      <x:c r="AT104" s="782"/>
      <x:c r="AU104" s="783"/>
      <x:c r="AV104" s="783"/>
      <x:c r="AW104" s="783"/>
      <x:c r="AX104" s="783"/>
      <x:c r="AY104" s="783"/>
      <x:c r="AZ104" s="783"/>
      <x:c r="BA104" s="782"/>
      <x:c r="BB104" s="783"/>
      <x:c r="BC104" s="783"/>
      <x:c r="BD104" s="783"/>
      <x:c r="BE104" s="783">
        <x:v>1</x:v>
      </x:c>
      <x:c r="BF104" s="783">
        <x:v>11</x:v>
      </x:c>
      <x:c r="BG104" s="783">
        <x:v>0</x:v>
      </x:c>
      <x:c r="BH104" s="783">
        <x:v>0</x:v>
      </x:c>
      <x:c r="BI104" s="783"/>
      <x:c r="BJ104" s="782"/>
      <x:c r="BK104" s="783"/>
      <x:c r="BL104" s="782"/>
      <x:c r="BM104" s="783"/>
      <x:c r="BN104" s="782"/>
      <x:c r="BO104" s="783"/>
      <x:c r="BP104" s="782"/>
      <x:c r="BQ104" s="783"/>
      <x:c r="BR104" s="783"/>
      <x:c r="BS104" s="783"/>
      <x:c r="BT104" s="783"/>
      <x:c r="BU104" s="783"/>
      <x:c r="BV104" s="780" t="s">
        <x:v>914</x:v>
      </x:c>
      <x:c r="BW104" s="783"/>
      <x:c r="BX104" s="783"/>
      <x:c r="BY104" s="782"/>
      <x:c r="BZ104" s="783"/>
      <x:c r="CA104" s="782"/>
      <x:c r="CB104" s="783"/>
      <x:c r="CC104" s="782"/>
      <x:c r="CD104" s="783"/>
      <x:c r="CE104" s="783"/>
      <x:c r="CF104" s="782"/>
      <x:c r="CG104" s="783"/>
      <x:c r="CH104" s="783"/>
      <x:c r="CI104" s="783"/>
      <x:c r="CJ104" s="783">
        <x:v>1</x:v>
      </x:c>
      <x:c r="CK104" s="783"/>
      <x:c r="CL104" s="783"/>
      <x:c r="CM104" s="783"/>
      <x:c r="CN104" s="783"/>
      <x:c r="CO104" s="783"/>
      <x:c r="CP104" s="782"/>
      <x:c r="CQ104" s="783"/>
      <x:c r="CR104" s="782"/>
      <x:c r="CS104" s="783">
        <x:v>12</x:v>
      </x:c>
      <x:c r="CT104" s="783"/>
      <x:c r="CU104" s="783">
        <x:v>1</x:v>
      </x:c>
      <x:c r="CV104" s="783">
        <x:v>3</x:v>
      </x:c>
      <x:c r="CW104" s="783">
        <x:v>1</x:v>
      </x:c>
      <x:c r="CX104" s="783">
        <x:v>3</x:v>
      </x:c>
      <x:c r="CY104" s="780" t="s">
        <x:v>914</x:v>
      </x:c>
      <x:c r="CZ104" s="783"/>
      <x:c r="DA104" s="782"/>
      <x:c r="DB104" s="783"/>
      <x:c r="DC104" s="782"/>
      <x:c r="DD104" s="783"/>
      <x:c r="DE104" s="782"/>
      <x:c r="DF104" s="783"/>
      <x:c r="DG104" s="784"/>
    </x:row>
    <x:row r="105" spans="1:111" s="7" customFormat="1" ht="30" customHeight="1">
      <x:c r="A105" s="780" t="s">
        <x:v>1820</x:v>
      </x:c>
      <x:c r="B105" s="781"/>
      <x:c r="C105" s="782"/>
      <x:c r="D105" s="783"/>
      <x:c r="E105" s="782"/>
      <x:c r="F105" s="783"/>
      <x:c r="G105" s="782"/>
      <x:c r="H105" s="783"/>
      <x:c r="I105" s="782"/>
      <x:c r="J105" s="783"/>
      <x:c r="K105" s="783"/>
      <x:c r="L105" s="782"/>
      <x:c r="M105" s="783"/>
      <x:c r="N105" s="783"/>
      <x:c r="O105" s="783"/>
      <x:c r="P105" s="783"/>
      <x:c r="Q105" s="783"/>
      <x:c r="R105" s="782"/>
      <x:c r="S105" s="783"/>
      <x:c r="T105" s="782"/>
      <x:c r="U105" s="783"/>
      <x:c r="V105" s="782"/>
      <x:c r="W105" s="783"/>
      <x:c r="X105" s="783"/>
      <x:c r="Y105" s="783"/>
      <x:c r="Z105" s="783"/>
      <x:c r="AA105" s="783"/>
      <x:c r="AB105" s="783"/>
      <x:c r="AC105" s="783"/>
      <x:c r="AD105" s="783"/>
      <x:c r="AE105" s="783"/>
      <x:c r="AF105" s="783"/>
      <x:c r="AG105" s="783"/>
      <x:c r="AH105" s="783"/>
      <x:c r="AI105" s="783"/>
      <x:c r="AJ105" s="783"/>
      <x:c r="AK105" s="783"/>
      <x:c r="AL105" s="780" t="s">
        <x:v>1820</x:v>
      </x:c>
      <x:c r="AM105" s="783"/>
      <x:c r="AN105" s="782"/>
      <x:c r="AO105" s="783"/>
      <x:c r="AP105" s="783"/>
      <x:c r="AQ105" s="783"/>
      <x:c r="AR105" s="782"/>
      <x:c r="AS105" s="783"/>
      <x:c r="AT105" s="782"/>
      <x:c r="AU105" s="783"/>
      <x:c r="AV105" s="783"/>
      <x:c r="AW105" s="783"/>
      <x:c r="AX105" s="783"/>
      <x:c r="AY105" s="783"/>
      <x:c r="AZ105" s="783"/>
      <x:c r="BA105" s="782"/>
      <x:c r="BB105" s="783"/>
      <x:c r="BC105" s="783"/>
      <x:c r="BD105" s="783"/>
      <x:c r="BE105" s="783"/>
      <x:c r="BF105" s="783"/>
      <x:c r="BG105" s="783"/>
      <x:c r="BH105" s="783"/>
      <x:c r="BI105" s="783"/>
      <x:c r="BJ105" s="782"/>
      <x:c r="BK105" s="783"/>
      <x:c r="BL105" s="782"/>
      <x:c r="BM105" s="783"/>
      <x:c r="BN105" s="782"/>
      <x:c r="BO105" s="783"/>
      <x:c r="BP105" s="782"/>
      <x:c r="BQ105" s="783"/>
      <x:c r="BR105" s="783"/>
      <x:c r="BS105" s="783"/>
      <x:c r="BT105" s="783"/>
      <x:c r="BU105" s="783"/>
      <x:c r="BV105" s="780" t="s">
        <x:v>1820</x:v>
      </x:c>
      <x:c r="BW105" s="783"/>
      <x:c r="BX105" s="783"/>
      <x:c r="BY105" s="782"/>
      <x:c r="BZ105" s="783"/>
      <x:c r="CA105" s="782"/>
      <x:c r="CB105" s="783"/>
      <x:c r="CC105" s="782"/>
      <x:c r="CD105" s="783"/>
      <x:c r="CE105" s="783"/>
      <x:c r="CF105" s="782"/>
      <x:c r="CG105" s="783"/>
      <x:c r="CH105" s="783"/>
      <x:c r="CI105" s="783"/>
      <x:c r="CJ105" s="783"/>
      <x:c r="CK105" s="783"/>
      <x:c r="CL105" s="783"/>
      <x:c r="CM105" s="783"/>
      <x:c r="CN105" s="783"/>
      <x:c r="CO105" s="783"/>
      <x:c r="CP105" s="782"/>
      <x:c r="CQ105" s="783"/>
      <x:c r="CR105" s="782"/>
      <x:c r="CS105" s="783"/>
      <x:c r="CT105" s="783"/>
      <x:c r="CU105" s="783"/>
      <x:c r="CV105" s="783"/>
      <x:c r="CW105" s="783"/>
      <x:c r="CX105" s="783"/>
      <x:c r="CY105" s="780" t="s">
        <x:v>1820</x:v>
      </x:c>
      <x:c r="CZ105" s="783"/>
      <x:c r="DA105" s="782"/>
      <x:c r="DB105" s="783"/>
      <x:c r="DC105" s="782"/>
      <x:c r="DD105" s="783"/>
      <x:c r="DE105" s="782"/>
      <x:c r="DF105" s="783"/>
      <x:c r="DG105" s="784"/>
    </x:row>
    <x:row r="106" spans="1:111" s="7" customFormat="1" ht="30" customHeight="1">
      <x:c r="A106" s="780" t="s">
        <x:v>639</x:v>
      </x:c>
      <x:c r="B106" s="781"/>
      <x:c r="C106" s="782"/>
      <x:c r="D106" s="783"/>
      <x:c r="E106" s="782"/>
      <x:c r="F106" s="783"/>
      <x:c r="G106" s="782"/>
      <x:c r="H106" s="783"/>
      <x:c r="I106" s="782"/>
      <x:c r="J106" s="783"/>
      <x:c r="K106" s="783"/>
      <x:c r="L106" s="782"/>
      <x:c r="M106" s="783"/>
      <x:c r="N106" s="783"/>
      <x:c r="O106" s="783"/>
      <x:c r="P106" s="783"/>
      <x:c r="Q106" s="783"/>
      <x:c r="R106" s="782"/>
      <x:c r="S106" s="783"/>
      <x:c r="T106" s="782"/>
      <x:c r="U106" s="783"/>
      <x:c r="V106" s="782"/>
      <x:c r="W106" s="783"/>
      <x:c r="X106" s="783"/>
      <x:c r="Y106" s="783"/>
      <x:c r="Z106" s="783"/>
      <x:c r="AA106" s="783"/>
      <x:c r="AB106" s="783"/>
      <x:c r="AC106" s="783"/>
      <x:c r="AD106" s="783"/>
      <x:c r="AE106" s="783"/>
      <x:c r="AF106" s="783"/>
      <x:c r="AG106" s="783"/>
      <x:c r="AH106" s="783"/>
      <x:c r="AI106" s="783"/>
      <x:c r="AJ106" s="783"/>
      <x:c r="AK106" s="783"/>
      <x:c r="AL106" s="780" t="s">
        <x:v>639</x:v>
      </x:c>
      <x:c r="AM106" s="783"/>
      <x:c r="AN106" s="782"/>
      <x:c r="AO106" s="783"/>
      <x:c r="AP106" s="783"/>
      <x:c r="AQ106" s="783"/>
      <x:c r="AR106" s="782"/>
      <x:c r="AS106" s="783"/>
      <x:c r="AT106" s="782"/>
      <x:c r="AU106" s="783"/>
      <x:c r="AV106" s="783"/>
      <x:c r="AW106" s="783"/>
      <x:c r="AX106" s="783"/>
      <x:c r="AY106" s="783"/>
      <x:c r="AZ106" s="783"/>
      <x:c r="BA106" s="782"/>
      <x:c r="BB106" s="783"/>
      <x:c r="BC106" s="783"/>
      <x:c r="BD106" s="783"/>
      <x:c r="BE106" s="783"/>
      <x:c r="BF106" s="783"/>
      <x:c r="BG106" s="783"/>
      <x:c r="BH106" s="783"/>
      <x:c r="BI106" s="783"/>
      <x:c r="BJ106" s="782"/>
      <x:c r="BK106" s="783"/>
      <x:c r="BL106" s="782"/>
      <x:c r="BM106" s="783"/>
      <x:c r="BN106" s="782"/>
      <x:c r="BO106" s="783"/>
      <x:c r="BP106" s="782"/>
      <x:c r="BQ106" s="783"/>
      <x:c r="BR106" s="783"/>
      <x:c r="BS106" s="783"/>
      <x:c r="BT106" s="783"/>
      <x:c r="BU106" s="783"/>
      <x:c r="BV106" s="780" t="s">
        <x:v>639</x:v>
      </x:c>
      <x:c r="BW106" s="783"/>
      <x:c r="BX106" s="783"/>
      <x:c r="BY106" s="782"/>
      <x:c r="BZ106" s="783"/>
      <x:c r="CA106" s="782"/>
      <x:c r="CB106" s="783"/>
      <x:c r="CC106" s="782"/>
      <x:c r="CD106" s="783"/>
      <x:c r="CE106" s="783"/>
      <x:c r="CF106" s="782"/>
      <x:c r="CG106" s="783"/>
      <x:c r="CH106" s="783"/>
      <x:c r="CI106" s="783"/>
      <x:c r="CJ106" s="783"/>
      <x:c r="CK106" s="783"/>
      <x:c r="CL106" s="783"/>
      <x:c r="CM106" s="783"/>
      <x:c r="CN106" s="783"/>
      <x:c r="CO106" s="783"/>
      <x:c r="CP106" s="782"/>
      <x:c r="CQ106" s="783"/>
      <x:c r="CR106" s="782"/>
      <x:c r="CS106" s="783"/>
      <x:c r="CT106" s="783"/>
      <x:c r="CU106" s="783"/>
      <x:c r="CV106" s="783"/>
      <x:c r="CW106" s="783"/>
      <x:c r="CX106" s="783"/>
      <x:c r="CY106" s="780" t="s">
        <x:v>639</x:v>
      </x:c>
      <x:c r="CZ106" s="783"/>
      <x:c r="DA106" s="782"/>
      <x:c r="DB106" s="783"/>
      <x:c r="DC106" s="782"/>
      <x:c r="DD106" s="783"/>
      <x:c r="DE106" s="782"/>
      <x:c r="DF106" s="783"/>
      <x:c r="DG106" s="784"/>
    </x:row>
    <x:row r="107" spans="1:111" s="7" customFormat="1" ht="30" customHeight="1">
      <x:c r="A107" s="780" t="s">
        <x:v>1107</x:v>
      </x:c>
      <x:c r="B107" s="781"/>
      <x:c r="C107" s="782"/>
      <x:c r="D107" s="783"/>
      <x:c r="E107" s="782"/>
      <x:c r="F107" s="783"/>
      <x:c r="G107" s="782"/>
      <x:c r="H107" s="783"/>
      <x:c r="I107" s="782"/>
      <x:c r="J107" s="783">
        <x:v>1</x:v>
      </x:c>
      <x:c r="K107" s="783"/>
      <x:c r="L107" s="782"/>
      <x:c r="M107" s="783"/>
      <x:c r="N107" s="783"/>
      <x:c r="O107" s="783"/>
      <x:c r="P107" s="783"/>
      <x:c r="Q107" s="783"/>
      <x:c r="R107" s="782"/>
      <x:c r="S107" s="783">
        <x:v>3</x:v>
      </x:c>
      <x:c r="T107" s="782">
        <x:v>45</x:v>
      </x:c>
      <x:c r="U107" s="783"/>
      <x:c r="V107" s="782"/>
      <x:c r="W107" s="783"/>
      <x:c r="X107" s="783">
        <x:v>8</x:v>
      </x:c>
      <x:c r="Y107" s="783"/>
      <x:c r="Z107" s="783"/>
      <x:c r="AA107" s="783">
        <x:v>1</x:v>
      </x:c>
      <x:c r="AB107" s="783"/>
      <x:c r="AC107" s="783"/>
      <x:c r="AD107" s="783"/>
      <x:c r="AE107" s="783"/>
      <x:c r="AF107" s="783"/>
      <x:c r="AG107" s="783">
        <x:v>1</x:v>
      </x:c>
      <x:c r="AH107" s="783"/>
      <x:c r="AI107" s="783"/>
      <x:c r="AJ107" s="783"/>
      <x:c r="AK107" s="783">
        <x:v>2</x:v>
      </x:c>
      <x:c r="AL107" s="780" t="s">
        <x:v>1107</x:v>
      </x:c>
      <x:c r="AM107" s="783"/>
      <x:c r="AN107" s="782"/>
      <x:c r="AO107" s="783"/>
      <x:c r="AP107" s="783"/>
      <x:c r="AQ107" s="783"/>
      <x:c r="AR107" s="782"/>
      <x:c r="AS107" s="783"/>
      <x:c r="AT107" s="782"/>
      <x:c r="AU107" s="783"/>
      <x:c r="AV107" s="783"/>
      <x:c r="AW107" s="783"/>
      <x:c r="AX107" s="783">
        <x:v>1</x:v>
      </x:c>
      <x:c r="AY107" s="783"/>
      <x:c r="AZ107" s="783"/>
      <x:c r="BA107" s="782"/>
      <x:c r="BB107" s="783"/>
      <x:c r="BC107" s="783"/>
      <x:c r="BD107" s="783"/>
      <x:c r="BE107" s="783">
        <x:v>1</x:v>
      </x:c>
      <x:c r="BF107" s="783">
        <x:v>10</x:v>
      </x:c>
      <x:c r="BG107" s="783"/>
      <x:c r="BH107" s="783"/>
      <x:c r="BI107" s="783"/>
      <x:c r="BJ107" s="782"/>
      <x:c r="BK107" s="783"/>
      <x:c r="BL107" s="782"/>
      <x:c r="BM107" s="783"/>
      <x:c r="BN107" s="782"/>
      <x:c r="BO107" s="783"/>
      <x:c r="BP107" s="782"/>
      <x:c r="BQ107" s="783"/>
      <x:c r="BR107" s="783"/>
      <x:c r="BS107" s="783"/>
      <x:c r="BT107" s="783"/>
      <x:c r="BU107" s="783"/>
      <x:c r="BV107" s="780" t="s">
        <x:v>1107</x:v>
      </x:c>
      <x:c r="BW107" s="783">
        <x:v>1</x:v>
      </x:c>
      <x:c r="BX107" s="783">
        <x:v>132</x:v>
      </x:c>
      <x:c r="BY107" s="782">
        <x:v>4299.4300000000003</x:v>
      </x:c>
      <x:c r="BZ107" s="783"/>
      <x:c r="CA107" s="782"/>
      <x:c r="CB107" s="783"/>
      <x:c r="CC107" s="782"/>
      <x:c r="CD107" s="783"/>
      <x:c r="CE107" s="783"/>
      <x:c r="CF107" s="782"/>
      <x:c r="CG107" s="783"/>
      <x:c r="CH107" s="783"/>
      <x:c r="CI107" s="783"/>
      <x:c r="CJ107" s="783"/>
      <x:c r="CK107" s="783"/>
      <x:c r="CL107" s="783"/>
      <x:c r="CM107" s="783"/>
      <x:c r="CN107" s="783"/>
      <x:c r="CO107" s="783"/>
      <x:c r="CP107" s="782"/>
      <x:c r="CQ107" s="783"/>
      <x:c r="CR107" s="782"/>
      <x:c r="CS107" s="783">
        <x:v>12</x:v>
      </x:c>
      <x:c r="CT107" s="783"/>
      <x:c r="CU107" s="783">
        <x:v>1</x:v>
      </x:c>
      <x:c r="CV107" s="783">
        <x:v>2</x:v>
      </x:c>
      <x:c r="CW107" s="783"/>
      <x:c r="CX107" s="783"/>
      <x:c r="CY107" s="780" t="s">
        <x:v>1107</x:v>
      </x:c>
      <x:c r="CZ107" s="783"/>
      <x:c r="DA107" s="782"/>
      <x:c r="DB107" s="783"/>
      <x:c r="DC107" s="782"/>
      <x:c r="DD107" s="783"/>
      <x:c r="DE107" s="782"/>
      <x:c r="DF107" s="783"/>
      <x:c r="DG107" s="784"/>
    </x:row>
    <x:row r="108" spans="1:111" s="7" customFormat="1" ht="30" customHeight="1">
      <x:c r="A108" s="780" t="s">
        <x:v>637</x:v>
      </x:c>
      <x:c r="B108" s="781"/>
      <x:c r="C108" s="782"/>
      <x:c r="D108" s="783"/>
      <x:c r="E108" s="782"/>
      <x:c r="F108" s="783"/>
      <x:c r="G108" s="782"/>
      <x:c r="H108" s="783"/>
      <x:c r="I108" s="782"/>
      <x:c r="J108" s="783">
        <x:v>3</x:v>
      </x:c>
      <x:c r="K108" s="783"/>
      <x:c r="L108" s="782"/>
      <x:c r="M108" s="783"/>
      <x:c r="N108" s="783"/>
      <x:c r="O108" s="783"/>
      <x:c r="P108" s="783"/>
      <x:c r="Q108" s="783"/>
      <x:c r="R108" s="782"/>
      <x:c r="S108" s="783">
        <x:v>2</x:v>
      </x:c>
      <x:c r="T108" s="782">
        <x:v>32</x:v>
      </x:c>
      <x:c r="U108" s="783"/>
      <x:c r="V108" s="782"/>
      <x:c r="W108" s="783">
        <x:v>2</x:v>
      </x:c>
      <x:c r="X108" s="783">
        <x:v>28</x:v>
      </x:c>
      <x:c r="Y108" s="783"/>
      <x:c r="Z108" s="783"/>
      <x:c r="AA108" s="783"/>
      <x:c r="AB108" s="783"/>
      <x:c r="AC108" s="783"/>
      <x:c r="AD108" s="783"/>
      <x:c r="AE108" s="783"/>
      <x:c r="AF108" s="783"/>
      <x:c r="AG108" s="783"/>
      <x:c r="AH108" s="783"/>
      <x:c r="AI108" s="783"/>
      <x:c r="AJ108" s="783"/>
      <x:c r="AK108" s="783"/>
      <x:c r="AL108" s="780" t="s">
        <x:v>637</x:v>
      </x:c>
      <x:c r="AM108" s="783"/>
      <x:c r="AN108" s="782"/>
      <x:c r="AO108" s="783"/>
      <x:c r="AP108" s="783"/>
      <x:c r="AQ108" s="783"/>
      <x:c r="AR108" s="782"/>
      <x:c r="AS108" s="783"/>
      <x:c r="AT108" s="782"/>
      <x:c r="AU108" s="783"/>
      <x:c r="AV108" s="783"/>
      <x:c r="AW108" s="783"/>
      <x:c r="AX108" s="783"/>
      <x:c r="AY108" s="783"/>
      <x:c r="AZ108" s="783"/>
      <x:c r="BA108" s="782"/>
      <x:c r="BB108" s="783"/>
      <x:c r="BC108" s="783"/>
      <x:c r="BD108" s="783"/>
      <x:c r="BE108" s="783">
        <x:v>1</x:v>
      </x:c>
      <x:c r="BF108" s="783">
        <x:v>6</x:v>
      </x:c>
      <x:c r="BG108" s="783"/>
      <x:c r="BH108" s="783"/>
      <x:c r="BI108" s="783"/>
      <x:c r="BJ108" s="782"/>
      <x:c r="BK108" s="783"/>
      <x:c r="BL108" s="782"/>
      <x:c r="BM108" s="783"/>
      <x:c r="BN108" s="782"/>
      <x:c r="BO108" s="783"/>
      <x:c r="BP108" s="782"/>
      <x:c r="BQ108" s="783"/>
      <x:c r="BR108" s="783"/>
      <x:c r="BS108" s="783"/>
      <x:c r="BT108" s="783"/>
      <x:c r="BU108" s="783"/>
      <x:c r="BV108" s="780" t="s">
        <x:v>637</x:v>
      </x:c>
      <x:c r="BW108" s="783"/>
      <x:c r="BX108" s="783"/>
      <x:c r="BY108" s="782"/>
      <x:c r="BZ108" s="783"/>
      <x:c r="CA108" s="782"/>
      <x:c r="CB108" s="783"/>
      <x:c r="CC108" s="782"/>
      <x:c r="CD108" s="783"/>
      <x:c r="CE108" s="783"/>
      <x:c r="CF108" s="782"/>
      <x:c r="CG108" s="783"/>
      <x:c r="CH108" s="783"/>
      <x:c r="CI108" s="783"/>
      <x:c r="CJ108" s="783"/>
      <x:c r="CK108" s="783"/>
      <x:c r="CL108" s="783"/>
      <x:c r="CM108" s="783"/>
      <x:c r="CN108" s="783"/>
      <x:c r="CO108" s="783"/>
      <x:c r="CP108" s="782"/>
      <x:c r="CQ108" s="783">
        <x:v>1</x:v>
      </x:c>
      <x:c r="CR108" s="782">
        <x:v>114</x:v>
      </x:c>
      <x:c r="CS108" s="783">
        <x:v>4</x:v>
      </x:c>
      <x:c r="CT108" s="783"/>
      <x:c r="CU108" s="783">
        <x:v>1</x:v>
      </x:c>
      <x:c r="CV108" s="783">
        <x:v>0</x:v>
      </x:c>
      <x:c r="CW108" s="783"/>
      <x:c r="CX108" s="783"/>
      <x:c r="CY108" s="780" t="s">
        <x:v>637</x:v>
      </x:c>
      <x:c r="CZ108" s="783"/>
      <x:c r="DA108" s="782"/>
      <x:c r="DB108" s="783"/>
      <x:c r="DC108" s="782"/>
      <x:c r="DD108" s="783"/>
      <x:c r="DE108" s="782"/>
      <x:c r="DF108" s="783"/>
      <x:c r="DG108" s="784"/>
    </x:row>
    <x:row r="109" spans="1:111" s="7" customFormat="1" ht="30" customHeight="1">
      <x:c r="A109" s="780" t="s">
        <x:v>682</x:v>
      </x:c>
      <x:c r="B109" s="781"/>
      <x:c r="C109" s="782"/>
      <x:c r="D109" s="783"/>
      <x:c r="E109" s="782"/>
      <x:c r="F109" s="783"/>
      <x:c r="G109" s="782"/>
      <x:c r="H109" s="783"/>
      <x:c r="I109" s="782"/>
      <x:c r="J109" s="783">
        <x:v>1</x:v>
      </x:c>
      <x:c r="K109" s="783"/>
      <x:c r="L109" s="782"/>
      <x:c r="M109" s="783"/>
      <x:c r="N109" s="783"/>
      <x:c r="O109" s="783"/>
      <x:c r="P109" s="783"/>
      <x:c r="Q109" s="783"/>
      <x:c r="R109" s="782"/>
      <x:c r="S109" s="783">
        <x:v>1</x:v>
      </x:c>
      <x:c r="T109" s="782">
        <x:v>16</x:v>
      </x:c>
      <x:c r="U109" s="783"/>
      <x:c r="V109" s="782"/>
      <x:c r="W109" s="783"/>
      <x:c r="X109" s="783">
        <x:v>8</x:v>
      </x:c>
      <x:c r="Y109" s="783"/>
      <x:c r="Z109" s="783"/>
      <x:c r="AA109" s="783">
        <x:v>1</x:v>
      </x:c>
      <x:c r="AB109" s="783"/>
      <x:c r="AC109" s="783"/>
      <x:c r="AD109" s="783"/>
      <x:c r="AE109" s="783"/>
      <x:c r="AF109" s="783"/>
      <x:c r="AG109" s="783">
        <x:v>1</x:v>
      </x:c>
      <x:c r="AH109" s="783"/>
      <x:c r="AI109" s="783"/>
      <x:c r="AJ109" s="783"/>
      <x:c r="AK109" s="783"/>
      <x:c r="AL109" s="780" t="s">
        <x:v>682</x:v>
      </x:c>
      <x:c r="AM109" s="783"/>
      <x:c r="AN109" s="782"/>
      <x:c r="AO109" s="783"/>
      <x:c r="AP109" s="783"/>
      <x:c r="AQ109" s="783"/>
      <x:c r="AR109" s="782"/>
      <x:c r="AS109" s="783"/>
      <x:c r="AT109" s="782"/>
      <x:c r="AU109" s="783"/>
      <x:c r="AV109" s="783"/>
      <x:c r="AW109" s="783"/>
      <x:c r="AX109" s="783">
        <x:v>2</x:v>
      </x:c>
      <x:c r="AY109" s="783"/>
      <x:c r="AZ109" s="783"/>
      <x:c r="BA109" s="782"/>
      <x:c r="BB109" s="783"/>
      <x:c r="BC109" s="783"/>
      <x:c r="BD109" s="783"/>
      <x:c r="BE109" s="783"/>
      <x:c r="BF109" s="783"/>
      <x:c r="BG109" s="783"/>
      <x:c r="BH109" s="783"/>
      <x:c r="BI109" s="783"/>
      <x:c r="BJ109" s="782"/>
      <x:c r="BK109" s="783"/>
      <x:c r="BL109" s="782"/>
      <x:c r="BM109" s="783"/>
      <x:c r="BN109" s="782"/>
      <x:c r="BO109" s="783"/>
      <x:c r="BP109" s="782"/>
      <x:c r="BQ109" s="783"/>
      <x:c r="BR109" s="783"/>
      <x:c r="BS109" s="783"/>
      <x:c r="BT109" s="783"/>
      <x:c r="BU109" s="783"/>
      <x:c r="BV109" s="780" t="s">
        <x:v>682</x:v>
      </x:c>
      <x:c r="BW109" s="783"/>
      <x:c r="BX109" s="783"/>
      <x:c r="BY109" s="782"/>
      <x:c r="BZ109" s="783"/>
      <x:c r="CA109" s="782"/>
      <x:c r="CB109" s="783"/>
      <x:c r="CC109" s="782"/>
      <x:c r="CD109" s="783"/>
      <x:c r="CE109" s="783"/>
      <x:c r="CF109" s="782"/>
      <x:c r="CG109" s="783"/>
      <x:c r="CH109" s="783"/>
      <x:c r="CI109" s="783"/>
      <x:c r="CJ109" s="783"/>
      <x:c r="CK109" s="783"/>
      <x:c r="CL109" s="783"/>
      <x:c r="CM109" s="783"/>
      <x:c r="CN109" s="783"/>
      <x:c r="CO109" s="783"/>
      <x:c r="CP109" s="782"/>
      <x:c r="CQ109" s="783">
        <x:v>1</x:v>
      </x:c>
      <x:c r="CR109" s="782">
        <x:v>75</x:v>
      </x:c>
      <x:c r="CS109" s="783">
        <x:v>3</x:v>
      </x:c>
      <x:c r="CT109" s="783"/>
      <x:c r="CU109" s="783">
        <x:v>1</x:v>
      </x:c>
      <x:c r="CV109" s="783">
        <x:v>3</x:v>
      </x:c>
      <x:c r="CW109" s="783"/>
      <x:c r="CX109" s="783"/>
      <x:c r="CY109" s="780" t="s">
        <x:v>682</x:v>
      </x:c>
      <x:c r="CZ109" s="783"/>
      <x:c r="DA109" s="782"/>
      <x:c r="DB109" s="783"/>
      <x:c r="DC109" s="782"/>
      <x:c r="DD109" s="783"/>
      <x:c r="DE109" s="782"/>
      <x:c r="DF109" s="783"/>
      <x:c r="DG109" s="788"/>
    </x:row>
    <x:row r="110" spans="1:111" s="7" customFormat="1" ht="30" customHeight="1">
      <x:c r="A110" s="780" t="s">
        <x:v>1146</x:v>
      </x:c>
      <x:c r="B110" s="781"/>
      <x:c r="C110" s="782"/>
      <x:c r="D110" s="783"/>
      <x:c r="E110" s="782"/>
      <x:c r="F110" s="783"/>
      <x:c r="G110" s="782"/>
      <x:c r="H110" s="783"/>
      <x:c r="I110" s="782"/>
      <x:c r="J110" s="783"/>
      <x:c r="K110" s="783"/>
      <x:c r="L110" s="782"/>
      <x:c r="M110" s="783"/>
      <x:c r="N110" s="783"/>
      <x:c r="O110" s="783"/>
      <x:c r="P110" s="783"/>
      <x:c r="Q110" s="783"/>
      <x:c r="R110" s="782"/>
      <x:c r="S110" s="783"/>
      <x:c r="T110" s="782"/>
      <x:c r="U110" s="783"/>
      <x:c r="V110" s="782"/>
      <x:c r="W110" s="783"/>
      <x:c r="X110" s="783">
        <x:v>11</x:v>
      </x:c>
      <x:c r="Y110" s="783"/>
      <x:c r="Z110" s="783"/>
      <x:c r="AA110" s="783"/>
      <x:c r="AB110" s="783"/>
      <x:c r="AC110" s="783"/>
      <x:c r="AD110" s="783">
        <x:v>2</x:v>
      </x:c>
      <x:c r="AE110" s="783"/>
      <x:c r="AF110" s="783"/>
      <x:c r="AG110" s="783">
        <x:v>1</x:v>
      </x:c>
      <x:c r="AH110" s="783"/>
      <x:c r="AI110" s="783"/>
      <x:c r="AJ110" s="783"/>
      <x:c r="AK110" s="783">
        <x:v>4</x:v>
      </x:c>
      <x:c r="AL110" s="780" t="s">
        <x:v>1146</x:v>
      </x:c>
      <x:c r="AM110" s="783"/>
      <x:c r="AN110" s="782"/>
      <x:c r="AO110" s="783"/>
      <x:c r="AP110" s="783"/>
      <x:c r="AQ110" s="783"/>
      <x:c r="AR110" s="782"/>
      <x:c r="AS110" s="783"/>
      <x:c r="AT110" s="782"/>
      <x:c r="AU110" s="783"/>
      <x:c r="AV110" s="783"/>
      <x:c r="AW110" s="783"/>
      <x:c r="AX110" s="783"/>
      <x:c r="AY110" s="783"/>
      <x:c r="AZ110" s="783"/>
      <x:c r="BA110" s="782"/>
      <x:c r="BB110" s="783"/>
      <x:c r="BC110" s="783"/>
      <x:c r="BD110" s="783"/>
      <x:c r="BE110" s="783">
        <x:v>1</x:v>
      </x:c>
      <x:c r="BF110" s="783">
        <x:v>3</x:v>
      </x:c>
      <x:c r="BG110" s="783"/>
      <x:c r="BH110" s="783"/>
      <x:c r="BI110" s="783"/>
      <x:c r="BJ110" s="782"/>
      <x:c r="BK110" s="783"/>
      <x:c r="BL110" s="782"/>
      <x:c r="BM110" s="783"/>
      <x:c r="BN110" s="782"/>
      <x:c r="BO110" s="783"/>
      <x:c r="BP110" s="782"/>
      <x:c r="BQ110" s="783"/>
      <x:c r="BR110" s="783"/>
      <x:c r="BS110" s="783"/>
      <x:c r="BT110" s="783"/>
      <x:c r="BU110" s="783"/>
      <x:c r="BV110" s="780" t="s">
        <x:v>1146</x:v>
      </x:c>
      <x:c r="BW110" s="783"/>
      <x:c r="BX110" s="783"/>
      <x:c r="BY110" s="782"/>
      <x:c r="BZ110" s="783"/>
      <x:c r="CA110" s="782"/>
      <x:c r="CB110" s="783"/>
      <x:c r="CC110" s="782"/>
      <x:c r="CD110" s="783"/>
      <x:c r="CE110" s="783"/>
      <x:c r="CF110" s="782"/>
      <x:c r="CG110" s="783"/>
      <x:c r="CH110" s="783"/>
      <x:c r="CI110" s="783"/>
      <x:c r="CJ110" s="783"/>
      <x:c r="CK110" s="783"/>
      <x:c r="CL110" s="783"/>
      <x:c r="CM110" s="783"/>
      <x:c r="CN110" s="783"/>
      <x:c r="CO110" s="783"/>
      <x:c r="CP110" s="782"/>
      <x:c r="CQ110" s="783">
        <x:v>1</x:v>
      </x:c>
      <x:c r="CR110" s="782">
        <x:v>85</x:v>
      </x:c>
      <x:c r="CS110" s="783">
        <x:v>5</x:v>
      </x:c>
      <x:c r="CT110" s="783"/>
      <x:c r="CU110" s="783">
        <x:v>1</x:v>
      </x:c>
      <x:c r="CV110" s="783">
        <x:v>2</x:v>
      </x:c>
      <x:c r="CW110" s="783"/>
      <x:c r="CX110" s="783"/>
      <x:c r="CY110" s="780" t="s">
        <x:v>1146</x:v>
      </x:c>
      <x:c r="CZ110" s="783"/>
      <x:c r="DA110" s="782"/>
      <x:c r="DB110" s="783"/>
      <x:c r="DC110" s="782"/>
      <x:c r="DD110" s="783"/>
      <x:c r="DE110" s="782"/>
      <x:c r="DF110" s="783"/>
      <x:c r="DG110" s="784"/>
    </x:row>
    <x:row r="111" spans="1:111" s="7" customFormat="1" ht="30" customHeight="1">
      <x:c r="A111" s="780" t="s">
        <x:v>958</x:v>
      </x:c>
      <x:c r="B111" s="781"/>
      <x:c r="C111" s="782"/>
      <x:c r="D111" s="783"/>
      <x:c r="E111" s="782"/>
      <x:c r="F111" s="783"/>
      <x:c r="G111" s="782"/>
      <x:c r="H111" s="783"/>
      <x:c r="I111" s="782"/>
      <x:c r="J111" s="783"/>
      <x:c r="K111" s="783"/>
      <x:c r="L111" s="782"/>
      <x:c r="M111" s="783"/>
      <x:c r="N111" s="783"/>
      <x:c r="O111" s="783"/>
      <x:c r="P111" s="783"/>
      <x:c r="Q111" s="783"/>
      <x:c r="R111" s="782"/>
      <x:c r="S111" s="783">
        <x:v>1</x:v>
      </x:c>
      <x:c r="T111" s="782">
        <x:v>16</x:v>
      </x:c>
      <x:c r="U111" s="783"/>
      <x:c r="V111" s="782"/>
      <x:c r="W111" s="783"/>
      <x:c r="X111" s="783">
        <x:v>15</x:v>
      </x:c>
      <x:c r="Y111" s="783"/>
      <x:c r="Z111" s="783"/>
      <x:c r="AA111" s="783">
        <x:v>1</x:v>
      </x:c>
      <x:c r="AB111" s="783"/>
      <x:c r="AC111" s="783">
        <x:v>1</x:v>
      </x:c>
      <x:c r="AD111" s="783"/>
      <x:c r="AE111" s="783"/>
      <x:c r="AF111" s="783"/>
      <x:c r="AG111" s="783">
        <x:v>1</x:v>
      </x:c>
      <x:c r="AH111" s="783"/>
      <x:c r="AI111" s="783"/>
      <x:c r="AJ111" s="783"/>
      <x:c r="AK111" s="783">
        <x:v>2</x:v>
      </x:c>
      <x:c r="AL111" s="780" t="s">
        <x:v>958</x:v>
      </x:c>
      <x:c r="AM111" s="783"/>
      <x:c r="AN111" s="782"/>
      <x:c r="AO111" s="783"/>
      <x:c r="AP111" s="783"/>
      <x:c r="AQ111" s="783"/>
      <x:c r="AR111" s="782"/>
      <x:c r="AS111" s="783"/>
      <x:c r="AT111" s="782"/>
      <x:c r="AU111" s="783"/>
      <x:c r="AV111" s="783"/>
      <x:c r="AW111" s="783"/>
      <x:c r="AX111" s="783"/>
      <x:c r="AY111" s="783"/>
      <x:c r="AZ111" s="783"/>
      <x:c r="BA111" s="782"/>
      <x:c r="BB111" s="783"/>
      <x:c r="BC111" s="783"/>
      <x:c r="BD111" s="783"/>
      <x:c r="BE111" s="783">
        <x:v>1</x:v>
      </x:c>
      <x:c r="BF111" s="783">
        <x:v>5</x:v>
      </x:c>
      <x:c r="BG111" s="783"/>
      <x:c r="BH111" s="783"/>
      <x:c r="BI111" s="783"/>
      <x:c r="BJ111" s="782"/>
      <x:c r="BK111" s="783"/>
      <x:c r="BL111" s="782"/>
      <x:c r="BM111" s="783"/>
      <x:c r="BN111" s="782"/>
      <x:c r="BO111" s="783"/>
      <x:c r="BP111" s="782"/>
      <x:c r="BQ111" s="783"/>
      <x:c r="BR111" s="783"/>
      <x:c r="BS111" s="783"/>
      <x:c r="BT111" s="783"/>
      <x:c r="BU111" s="783"/>
      <x:c r="BV111" s="780" t="s">
        <x:v>958</x:v>
      </x:c>
      <x:c r="BW111" s="783"/>
      <x:c r="BX111" s="783"/>
      <x:c r="BY111" s="782"/>
      <x:c r="BZ111" s="783"/>
      <x:c r="CA111" s="782"/>
      <x:c r="CB111" s="783"/>
      <x:c r="CC111" s="782"/>
      <x:c r="CD111" s="783"/>
      <x:c r="CE111" s="783"/>
      <x:c r="CF111" s="782"/>
      <x:c r="CG111" s="783"/>
      <x:c r="CH111" s="783"/>
      <x:c r="CI111" s="783"/>
      <x:c r="CJ111" s="783">
        <x:v>1</x:v>
      </x:c>
      <x:c r="CK111" s="783"/>
      <x:c r="CL111" s="783"/>
      <x:c r="CM111" s="783"/>
      <x:c r="CN111" s="783"/>
      <x:c r="CO111" s="783"/>
      <x:c r="CP111" s="782"/>
      <x:c r="CQ111" s="783"/>
      <x:c r="CR111" s="782"/>
      <x:c r="CS111" s="783">
        <x:v>4</x:v>
      </x:c>
      <x:c r="CT111" s="783"/>
      <x:c r="CU111" s="783"/>
      <x:c r="CV111" s="783">
        <x:v>1</x:v>
      </x:c>
      <x:c r="CW111" s="783"/>
      <x:c r="CX111" s="783"/>
      <x:c r="CY111" s="780" t="s">
        <x:v>958</x:v>
      </x:c>
      <x:c r="CZ111" s="783"/>
      <x:c r="DA111" s="782"/>
      <x:c r="DB111" s="783"/>
      <x:c r="DC111" s="782"/>
      <x:c r="DD111" s="783"/>
      <x:c r="DE111" s="782"/>
      <x:c r="DF111" s="783"/>
      <x:c r="DG111" s="784"/>
    </x:row>
    <x:row r="112" spans="1:111" s="7" customFormat="1" ht="30" customHeight="1">
      <x:c r="A112" s="780" t="s">
        <x:v>1832</x:v>
      </x:c>
      <x:c r="B112" s="781"/>
      <x:c r="C112" s="782"/>
      <x:c r="D112" s="783"/>
      <x:c r="E112" s="782"/>
      <x:c r="F112" s="783"/>
      <x:c r="G112" s="782"/>
      <x:c r="H112" s="783"/>
      <x:c r="I112" s="782"/>
      <x:c r="J112" s="783"/>
      <x:c r="K112" s="783"/>
      <x:c r="L112" s="782"/>
      <x:c r="M112" s="783"/>
      <x:c r="N112" s="783"/>
      <x:c r="O112" s="783"/>
      <x:c r="P112" s="783"/>
      <x:c r="Q112" s="783"/>
      <x:c r="R112" s="782"/>
      <x:c r="S112" s="783">
        <x:v>2</x:v>
      </x:c>
      <x:c r="T112" s="782">
        <x:v>16</x:v>
      </x:c>
      <x:c r="U112" s="783"/>
      <x:c r="V112" s="782"/>
      <x:c r="W112" s="783"/>
      <x:c r="X112" s="783">
        <x:v>13</x:v>
      </x:c>
      <x:c r="Y112" s="783"/>
      <x:c r="Z112" s="783"/>
      <x:c r="AA112" s="783"/>
      <x:c r="AB112" s="783"/>
      <x:c r="AC112" s="783">
        <x:v>1</x:v>
      </x:c>
      <x:c r="AD112" s="783">
        <x:v>1</x:v>
      </x:c>
      <x:c r="AE112" s="783"/>
      <x:c r="AF112" s="783"/>
      <x:c r="AG112" s="783">
        <x:v>1</x:v>
      </x:c>
      <x:c r="AH112" s="783"/>
      <x:c r="AI112" s="783"/>
      <x:c r="AJ112" s="783"/>
      <x:c r="AK112" s="783">
        <x:v>2</x:v>
      </x:c>
      <x:c r="AL112" s="780" t="s">
        <x:v>1832</x:v>
      </x:c>
      <x:c r="AM112" s="783"/>
      <x:c r="AN112" s="782"/>
      <x:c r="AO112" s="783"/>
      <x:c r="AP112" s="783"/>
      <x:c r="AQ112" s="783"/>
      <x:c r="AR112" s="782"/>
      <x:c r="AS112" s="783"/>
      <x:c r="AT112" s="782"/>
      <x:c r="AU112" s="783"/>
      <x:c r="AV112" s="783"/>
      <x:c r="AW112" s="783"/>
      <x:c r="AX112" s="783"/>
      <x:c r="AY112" s="783"/>
      <x:c r="AZ112" s="783"/>
      <x:c r="BA112" s="782"/>
      <x:c r="BB112" s="783"/>
      <x:c r="BC112" s="783"/>
      <x:c r="BD112" s="783"/>
      <x:c r="BE112" s="783">
        <x:v>1</x:v>
      </x:c>
      <x:c r="BF112" s="783">
        <x:v>9</x:v>
      </x:c>
      <x:c r="BG112" s="783"/>
      <x:c r="BH112" s="783"/>
      <x:c r="BI112" s="783"/>
      <x:c r="BJ112" s="782"/>
      <x:c r="BK112" s="783"/>
      <x:c r="BL112" s="782"/>
      <x:c r="BM112" s="783"/>
      <x:c r="BN112" s="782"/>
      <x:c r="BO112" s="783"/>
      <x:c r="BP112" s="782"/>
      <x:c r="BQ112" s="783"/>
      <x:c r="BR112" s="783"/>
      <x:c r="BS112" s="783"/>
      <x:c r="BT112" s="783"/>
      <x:c r="BU112" s="783"/>
      <x:c r="BV112" s="780" t="s">
        <x:v>1832</x:v>
      </x:c>
      <x:c r="BW112" s="783"/>
      <x:c r="BX112" s="783"/>
      <x:c r="BY112" s="782"/>
      <x:c r="BZ112" s="783"/>
      <x:c r="CA112" s="782"/>
      <x:c r="CB112" s="783"/>
      <x:c r="CC112" s="782"/>
      <x:c r="CD112" s="783"/>
      <x:c r="CE112" s="783"/>
      <x:c r="CF112" s="782"/>
      <x:c r="CG112" s="783"/>
      <x:c r="CH112" s="783"/>
      <x:c r="CI112" s="783"/>
      <x:c r="CJ112" s="783">
        <x:v>1</x:v>
      </x:c>
      <x:c r="CK112" s="783"/>
      <x:c r="CL112" s="783"/>
      <x:c r="CM112" s="783"/>
      <x:c r="CN112" s="783"/>
      <x:c r="CO112" s="783"/>
      <x:c r="CP112" s="782"/>
      <x:c r="CQ112" s="783"/>
      <x:c r="CR112" s="782"/>
      <x:c r="CS112" s="783">
        <x:v>4</x:v>
      </x:c>
      <x:c r="CT112" s="783"/>
      <x:c r="CU112" s="783">
        <x:v>1</x:v>
      </x:c>
      <x:c r="CV112" s="783">
        <x:v>3</x:v>
      </x:c>
      <x:c r="CW112" s="783"/>
      <x:c r="CX112" s="783"/>
      <x:c r="CY112" s="780" t="s">
        <x:v>1832</x:v>
      </x:c>
      <x:c r="CZ112" s="783"/>
      <x:c r="DA112" s="782"/>
      <x:c r="DB112" s="783"/>
      <x:c r="DC112" s="782"/>
      <x:c r="DD112" s="783"/>
      <x:c r="DE112" s="782"/>
      <x:c r="DF112" s="783"/>
      <x:c r="DG112" s="784"/>
    </x:row>
    <x:row r="113" spans="1:111" s="7" customFormat="1" ht="30" customHeight="1">
      <x:c r="A113" s="780" t="s">
        <x:v>1168</x:v>
      </x:c>
      <x:c r="B113" s="781"/>
      <x:c r="C113" s="782"/>
      <x:c r="D113" s="783"/>
      <x:c r="E113" s="782"/>
      <x:c r="F113" s="783"/>
      <x:c r="G113" s="782"/>
      <x:c r="H113" s="783"/>
      <x:c r="I113" s="782"/>
      <x:c r="J113" s="783">
        <x:v>2</x:v>
      </x:c>
      <x:c r="K113" s="783"/>
      <x:c r="L113" s="782"/>
      <x:c r="M113" s="783"/>
      <x:c r="N113" s="783"/>
      <x:c r="O113" s="783"/>
      <x:c r="P113" s="783"/>
      <x:c r="Q113" s="783"/>
      <x:c r="R113" s="782"/>
      <x:c r="S113" s="783"/>
      <x:c r="T113" s="782"/>
      <x:c r="U113" s="783"/>
      <x:c r="V113" s="782"/>
      <x:c r="W113" s="783"/>
      <x:c r="X113" s="783">
        <x:v>16</x:v>
      </x:c>
      <x:c r="Y113" s="783"/>
      <x:c r="Z113" s="783"/>
      <x:c r="AA113" s="783">
        <x:v>1</x:v>
      </x:c>
      <x:c r="AB113" s="783"/>
      <x:c r="AC113" s="783"/>
      <x:c r="AD113" s="783"/>
      <x:c r="AE113" s="783"/>
      <x:c r="AF113" s="783"/>
      <x:c r="AG113" s="783">
        <x:v>1</x:v>
      </x:c>
      <x:c r="AH113" s="783"/>
      <x:c r="AI113" s="783"/>
      <x:c r="AJ113" s="783"/>
      <x:c r="AK113" s="783">
        <x:v>2</x:v>
      </x:c>
      <x:c r="AL113" s="780" t="s">
        <x:v>1168</x:v>
      </x:c>
      <x:c r="AM113" s="783"/>
      <x:c r="AN113" s="782"/>
      <x:c r="AO113" s="783"/>
      <x:c r="AP113" s="783"/>
      <x:c r="AQ113" s="783"/>
      <x:c r="AR113" s="782"/>
      <x:c r="AS113" s="783"/>
      <x:c r="AT113" s="782"/>
      <x:c r="AU113" s="783"/>
      <x:c r="AV113" s="783"/>
      <x:c r="AW113" s="783"/>
      <x:c r="AX113" s="783"/>
      <x:c r="AY113" s="783"/>
      <x:c r="AZ113" s="783"/>
      <x:c r="BA113" s="782"/>
      <x:c r="BB113" s="783"/>
      <x:c r="BC113" s="783"/>
      <x:c r="BD113" s="783"/>
      <x:c r="BE113" s="783"/>
      <x:c r="BF113" s="783"/>
      <x:c r="BG113" s="783"/>
      <x:c r="BH113" s="783"/>
      <x:c r="BI113" s="783"/>
      <x:c r="BJ113" s="782"/>
      <x:c r="BK113" s="783"/>
      <x:c r="BL113" s="782"/>
      <x:c r="BM113" s="783"/>
      <x:c r="BN113" s="782"/>
      <x:c r="BO113" s="783"/>
      <x:c r="BP113" s="782"/>
      <x:c r="BQ113" s="783"/>
      <x:c r="BR113" s="783"/>
      <x:c r="BS113" s="783"/>
      <x:c r="BT113" s="783"/>
      <x:c r="BU113" s="783"/>
      <x:c r="BV113" s="780" t="s">
        <x:v>1168</x:v>
      </x:c>
      <x:c r="BW113" s="783">
        <x:v>1</x:v>
      </x:c>
      <x:c r="BX113" s="783">
        <x:v>121</x:v>
      </x:c>
      <x:c r="BY113" s="782">
        <x:v>4185.3999999999996</x:v>
      </x:c>
      <x:c r="BZ113" s="783"/>
      <x:c r="CA113" s="782"/>
      <x:c r="CB113" s="783"/>
      <x:c r="CC113" s="782"/>
      <x:c r="CD113" s="783"/>
      <x:c r="CE113" s="783"/>
      <x:c r="CF113" s="782"/>
      <x:c r="CG113" s="783"/>
      <x:c r="CH113" s="783"/>
      <x:c r="CI113" s="783"/>
      <x:c r="CJ113" s="783"/>
      <x:c r="CK113" s="783"/>
      <x:c r="CL113" s="783"/>
      <x:c r="CM113" s="783"/>
      <x:c r="CN113" s="783"/>
      <x:c r="CO113" s="783"/>
      <x:c r="CP113" s="782"/>
      <x:c r="CQ113" s="783">
        <x:v>1</x:v>
      </x:c>
      <x:c r="CR113" s="782">
        <x:v>130</x:v>
      </x:c>
      <x:c r="CS113" s="783">
        <x:v>6</x:v>
      </x:c>
      <x:c r="CT113" s="783"/>
      <x:c r="CU113" s="783">
        <x:v>1</x:v>
      </x:c>
      <x:c r="CV113" s="783">
        <x:v>2</x:v>
      </x:c>
      <x:c r="CW113" s="783"/>
      <x:c r="CX113" s="783"/>
      <x:c r="CY113" s="780" t="s">
        <x:v>1168</x:v>
      </x:c>
      <x:c r="CZ113" s="783"/>
      <x:c r="DA113" s="782"/>
      <x:c r="DB113" s="783"/>
      <x:c r="DC113" s="782"/>
      <x:c r="DD113" s="783"/>
      <x:c r="DE113" s="782"/>
      <x:c r="DF113" s="783"/>
      <x:c r="DG113" s="784"/>
    </x:row>
    <x:row r="114" spans="1:111" s="7" customFormat="1" ht="30" customHeight="1">
      <x:c r="A114" s="780" t="s">
        <x:v>948</x:v>
      </x:c>
      <x:c r="B114" s="781"/>
      <x:c r="C114" s="782"/>
      <x:c r="D114" s="783"/>
      <x:c r="E114" s="782"/>
      <x:c r="F114" s="783"/>
      <x:c r="G114" s="782"/>
      <x:c r="H114" s="783"/>
      <x:c r="I114" s="782"/>
      <x:c r="J114" s="783">
        <x:v>1</x:v>
      </x:c>
      <x:c r="K114" s="783"/>
      <x:c r="L114" s="782"/>
      <x:c r="M114" s="783"/>
      <x:c r="N114" s="783"/>
      <x:c r="O114" s="783"/>
      <x:c r="P114" s="783"/>
      <x:c r="Q114" s="783"/>
      <x:c r="R114" s="782"/>
      <x:c r="S114" s="783">
        <x:v>1</x:v>
      </x:c>
      <x:c r="T114" s="782">
        <x:v>15</x:v>
      </x:c>
      <x:c r="U114" s="783"/>
      <x:c r="V114" s="782"/>
      <x:c r="W114" s="783"/>
      <x:c r="X114" s="783">
        <x:v>11</x:v>
      </x:c>
      <x:c r="Y114" s="783"/>
      <x:c r="Z114" s="783"/>
      <x:c r="AA114" s="783">
        <x:v>1</x:v>
      </x:c>
      <x:c r="AB114" s="783">
        <x:v>1</x:v>
      </x:c>
      <x:c r="AC114" s="783"/>
      <x:c r="AD114" s="783"/>
      <x:c r="AE114" s="783"/>
      <x:c r="AF114" s="783"/>
      <x:c r="AG114" s="783">
        <x:v>1</x:v>
      </x:c>
      <x:c r="AH114" s="783"/>
      <x:c r="AI114" s="783"/>
      <x:c r="AJ114" s="783"/>
      <x:c r="AK114" s="783">
        <x:v>2</x:v>
      </x:c>
      <x:c r="AL114" s="780" t="s">
        <x:v>948</x:v>
      </x:c>
      <x:c r="AM114" s="783"/>
      <x:c r="AN114" s="782"/>
      <x:c r="AO114" s="783"/>
      <x:c r="AP114" s="783"/>
      <x:c r="AQ114" s="783"/>
      <x:c r="AR114" s="782"/>
      <x:c r="AS114" s="783"/>
      <x:c r="AT114" s="782"/>
      <x:c r="AU114" s="783"/>
      <x:c r="AV114" s="783"/>
      <x:c r="AW114" s="783"/>
      <x:c r="AX114" s="783"/>
      <x:c r="AY114" s="783"/>
      <x:c r="AZ114" s="783"/>
      <x:c r="BA114" s="782"/>
      <x:c r="BB114" s="783"/>
      <x:c r="BC114" s="783"/>
      <x:c r="BD114" s="783"/>
      <x:c r="BE114" s="783">
        <x:v>1</x:v>
      </x:c>
      <x:c r="BF114" s="783">
        <x:v>7</x:v>
      </x:c>
      <x:c r="BG114" s="783"/>
      <x:c r="BH114" s="783"/>
      <x:c r="BI114" s="783"/>
      <x:c r="BJ114" s="782"/>
      <x:c r="BK114" s="783"/>
      <x:c r="BL114" s="782"/>
      <x:c r="BM114" s="783"/>
      <x:c r="BN114" s="782"/>
      <x:c r="BO114" s="783"/>
      <x:c r="BP114" s="782"/>
      <x:c r="BQ114" s="783"/>
      <x:c r="BR114" s="783"/>
      <x:c r="BS114" s="783"/>
      <x:c r="BT114" s="783"/>
      <x:c r="BU114" s="783"/>
      <x:c r="BV114" s="780" t="s">
        <x:v>948</x:v>
      </x:c>
      <x:c r="BW114" s="783"/>
      <x:c r="BX114" s="783"/>
      <x:c r="BY114" s="782"/>
      <x:c r="BZ114" s="783"/>
      <x:c r="CA114" s="782"/>
      <x:c r="CB114" s="783"/>
      <x:c r="CC114" s="782"/>
      <x:c r="CD114" s="783"/>
      <x:c r="CE114" s="783"/>
      <x:c r="CF114" s="782"/>
      <x:c r="CG114" s="783"/>
      <x:c r="CH114" s="783"/>
      <x:c r="CI114" s="783"/>
      <x:c r="CJ114" s="783">
        <x:v>1</x:v>
      </x:c>
      <x:c r="CK114" s="783"/>
      <x:c r="CL114" s="783"/>
      <x:c r="CM114" s="783"/>
      <x:c r="CN114" s="783"/>
      <x:c r="CO114" s="783"/>
      <x:c r="CP114" s="782"/>
      <x:c r="CQ114" s="783">
        <x:v>1</x:v>
      </x:c>
      <x:c r="CR114" s="782">
        <x:v>115</x:v>
      </x:c>
      <x:c r="CS114" s="783">
        <x:v>5</x:v>
      </x:c>
      <x:c r="CT114" s="783"/>
      <x:c r="CU114" s="783">
        <x:v>1</x:v>
      </x:c>
      <x:c r="CV114" s="783">
        <x:v>2</x:v>
      </x:c>
      <x:c r="CW114" s="783"/>
      <x:c r="CX114" s="783"/>
      <x:c r="CY114" s="780" t="s">
        <x:v>948</x:v>
      </x:c>
      <x:c r="CZ114" s="783"/>
      <x:c r="DA114" s="782"/>
      <x:c r="DB114" s="783"/>
      <x:c r="DC114" s="782"/>
      <x:c r="DD114" s="783"/>
      <x:c r="DE114" s="782"/>
      <x:c r="DF114" s="783"/>
      <x:c r="DG114" s="784"/>
    </x:row>
    <x:row r="115" spans="1:111" s="7" customFormat="1" ht="30" customHeight="1">
      <x:c r="A115" s="780" t="s">
        <x:v>683</x:v>
      </x:c>
      <x:c r="B115" s="781"/>
      <x:c r="C115" s="782"/>
      <x:c r="D115" s="783"/>
      <x:c r="E115" s="782"/>
      <x:c r="F115" s="783"/>
      <x:c r="G115" s="782"/>
      <x:c r="H115" s="783"/>
      <x:c r="I115" s="782"/>
      <x:c r="J115" s="783">
        <x:v>1</x:v>
      </x:c>
      <x:c r="K115" s="783"/>
      <x:c r="L115" s="782"/>
      <x:c r="M115" s="783"/>
      <x:c r="N115" s="783"/>
      <x:c r="O115" s="783"/>
      <x:c r="P115" s="783"/>
      <x:c r="Q115" s="783"/>
      <x:c r="R115" s="782"/>
      <x:c r="S115" s="783"/>
      <x:c r="T115" s="782"/>
      <x:c r="U115" s="783"/>
      <x:c r="V115" s="782"/>
      <x:c r="W115" s="783"/>
      <x:c r="X115" s="783">
        <x:v>6</x:v>
      </x:c>
      <x:c r="Y115" s="783"/>
      <x:c r="Z115" s="783"/>
      <x:c r="AA115" s="783">
        <x:v>1</x:v>
      </x:c>
      <x:c r="AB115" s="783"/>
      <x:c r="AC115" s="783">
        <x:v>1</x:v>
      </x:c>
      <x:c r="AD115" s="783">
        <x:v>1</x:v>
      </x:c>
      <x:c r="AE115" s="783"/>
      <x:c r="AF115" s="783"/>
      <x:c r="AG115" s="783"/>
      <x:c r="AH115" s="783"/>
      <x:c r="AI115" s="783"/>
      <x:c r="AJ115" s="783"/>
      <x:c r="AK115" s="783">
        <x:v>4</x:v>
      </x:c>
      <x:c r="AL115" s="780" t="s">
        <x:v>683</x:v>
      </x:c>
      <x:c r="AM115" s="783"/>
      <x:c r="AN115" s="782"/>
      <x:c r="AO115" s="783"/>
      <x:c r="AP115" s="783"/>
      <x:c r="AQ115" s="783"/>
      <x:c r="AR115" s="782"/>
      <x:c r="AS115" s="783"/>
      <x:c r="AT115" s="782"/>
      <x:c r="AU115" s="783"/>
      <x:c r="AV115" s="783"/>
      <x:c r="AW115" s="783"/>
      <x:c r="AX115" s="783"/>
      <x:c r="AY115" s="783"/>
      <x:c r="AZ115" s="783">
        <x:v>1</x:v>
      </x:c>
      <x:c r="BA115" s="782">
        <x:v>1</x:v>
      </x:c>
      <x:c r="BB115" s="783"/>
      <x:c r="BC115" s="783"/>
      <x:c r="BD115" s="783"/>
      <x:c r="BE115" s="783">
        <x:v>1</x:v>
      </x:c>
      <x:c r="BF115" s="783">
        <x:v>4</x:v>
      </x:c>
      <x:c r="BG115" s="783"/>
      <x:c r="BH115" s="783"/>
      <x:c r="BI115" s="783"/>
      <x:c r="BJ115" s="782"/>
      <x:c r="BK115" s="783"/>
      <x:c r="BL115" s="782"/>
      <x:c r="BM115" s="783"/>
      <x:c r="BN115" s="782"/>
      <x:c r="BO115" s="783"/>
      <x:c r="BP115" s="782"/>
      <x:c r="BQ115" s="783"/>
      <x:c r="BR115" s="783"/>
      <x:c r="BS115" s="783"/>
      <x:c r="BT115" s="783"/>
      <x:c r="BU115" s="783"/>
      <x:c r="BV115" s="780" t="s">
        <x:v>683</x:v>
      </x:c>
      <x:c r="BW115" s="783"/>
      <x:c r="BX115" s="783"/>
      <x:c r="BY115" s="782"/>
      <x:c r="BZ115" s="783"/>
      <x:c r="CA115" s="782"/>
      <x:c r="CB115" s="783"/>
      <x:c r="CC115" s="782"/>
      <x:c r="CD115" s="783"/>
      <x:c r="CE115" s="783"/>
      <x:c r="CF115" s="782"/>
      <x:c r="CG115" s="783"/>
      <x:c r="CH115" s="783"/>
      <x:c r="CI115" s="783"/>
      <x:c r="CJ115" s="783"/>
      <x:c r="CK115" s="783"/>
      <x:c r="CL115" s="783"/>
      <x:c r="CM115" s="783"/>
      <x:c r="CN115" s="783"/>
      <x:c r="CO115" s="783"/>
      <x:c r="CP115" s="782"/>
      <x:c r="CQ115" s="783">
        <x:v>1</x:v>
      </x:c>
      <x:c r="CR115" s="782">
        <x:v>90</x:v>
      </x:c>
      <x:c r="CS115" s="783">
        <x:v>4</x:v>
      </x:c>
      <x:c r="CT115" s="783"/>
      <x:c r="CU115" s="783"/>
      <x:c r="CV115" s="783">
        <x:v>1</x:v>
      </x:c>
      <x:c r="CW115" s="783">
        <x:v>1</x:v>
      </x:c>
      <x:c r="CX115" s="783">
        <x:v>4</x:v>
      </x:c>
      <x:c r="CY115" s="780" t="s">
        <x:v>683</x:v>
      </x:c>
      <x:c r="CZ115" s="783"/>
      <x:c r="DA115" s="782"/>
      <x:c r="DB115" s="783"/>
      <x:c r="DC115" s="782"/>
      <x:c r="DD115" s="783"/>
      <x:c r="DE115" s="782"/>
      <x:c r="DF115" s="783"/>
      <x:c r="DG115" s="784"/>
    </x:row>
    <x:row r="116" spans="1:111" s="7" customFormat="1" ht="30" customHeight="1">
      <x:c r="A116" s="780" t="s">
        <x:v>937</x:v>
      </x:c>
      <x:c r="B116" s="781"/>
      <x:c r="C116" s="782"/>
      <x:c r="D116" s="783"/>
      <x:c r="E116" s="782"/>
      <x:c r="F116" s="783"/>
      <x:c r="G116" s="782"/>
      <x:c r="H116" s="783"/>
      <x:c r="I116" s="782"/>
      <x:c r="J116" s="783">
        <x:v>1</x:v>
      </x:c>
      <x:c r="K116" s="783"/>
      <x:c r="L116" s="782"/>
      <x:c r="M116" s="783"/>
      <x:c r="N116" s="783"/>
      <x:c r="O116" s="783"/>
      <x:c r="P116" s="783"/>
      <x:c r="Q116" s="783"/>
      <x:c r="R116" s="782"/>
      <x:c r="S116" s="783"/>
      <x:c r="T116" s="782"/>
      <x:c r="U116" s="783"/>
      <x:c r="V116" s="782"/>
      <x:c r="W116" s="783"/>
      <x:c r="X116" s="783">
        <x:v>6</x:v>
      </x:c>
      <x:c r="Y116" s="783"/>
      <x:c r="Z116" s="783"/>
      <x:c r="AA116" s="783">
        <x:v>1</x:v>
      </x:c>
      <x:c r="AB116" s="783"/>
      <x:c r="AC116" s="783"/>
      <x:c r="AD116" s="783">
        <x:v>1</x:v>
      </x:c>
      <x:c r="AE116" s="783"/>
      <x:c r="AF116" s="783"/>
      <x:c r="AG116" s="783">
        <x:v>1</x:v>
      </x:c>
      <x:c r="AH116" s="783"/>
      <x:c r="AI116" s="783"/>
      <x:c r="AJ116" s="783"/>
      <x:c r="AK116" s="783">
        <x:v>3</x:v>
      </x:c>
      <x:c r="AL116" s="780" t="s">
        <x:v>937</x:v>
      </x:c>
      <x:c r="AM116" s="783"/>
      <x:c r="AN116" s="782"/>
      <x:c r="AO116" s="783"/>
      <x:c r="AP116" s="783"/>
      <x:c r="AQ116" s="783"/>
      <x:c r="AR116" s="782"/>
      <x:c r="AS116" s="783"/>
      <x:c r="AT116" s="782"/>
      <x:c r="AU116" s="783"/>
      <x:c r="AV116" s="783"/>
      <x:c r="AW116" s="783"/>
      <x:c r="AX116" s="783"/>
      <x:c r="AY116" s="783"/>
      <x:c r="AZ116" s="783"/>
      <x:c r="BA116" s="782"/>
      <x:c r="BB116" s="783"/>
      <x:c r="BC116" s="783"/>
      <x:c r="BD116" s="783"/>
      <x:c r="BE116" s="783">
        <x:v>1</x:v>
      </x:c>
      <x:c r="BF116" s="783">
        <x:v>5</x:v>
      </x:c>
      <x:c r="BG116" s="783"/>
      <x:c r="BH116" s="783"/>
      <x:c r="BI116" s="783"/>
      <x:c r="BJ116" s="782"/>
      <x:c r="BK116" s="783"/>
      <x:c r="BL116" s="782"/>
      <x:c r="BM116" s="783"/>
      <x:c r="BN116" s="782"/>
      <x:c r="BO116" s="783"/>
      <x:c r="BP116" s="782"/>
      <x:c r="BQ116" s="783"/>
      <x:c r="BR116" s="783"/>
      <x:c r="BS116" s="783"/>
      <x:c r="BT116" s="783"/>
      <x:c r="BU116" s="783"/>
      <x:c r="BV116" s="780" t="s">
        <x:v>937</x:v>
      </x:c>
      <x:c r="BW116" s="783"/>
      <x:c r="BX116" s="783"/>
      <x:c r="BY116" s="782"/>
      <x:c r="BZ116" s="783"/>
      <x:c r="CA116" s="782"/>
      <x:c r="CB116" s="783"/>
      <x:c r="CC116" s="782"/>
      <x:c r="CD116" s="783"/>
      <x:c r="CE116" s="783"/>
      <x:c r="CF116" s="782"/>
      <x:c r="CG116" s="783"/>
      <x:c r="CH116" s="783"/>
      <x:c r="CI116" s="783"/>
      <x:c r="CJ116" s="783"/>
      <x:c r="CK116" s="783"/>
      <x:c r="CL116" s="783"/>
      <x:c r="CM116" s="783"/>
      <x:c r="CN116" s="783"/>
      <x:c r="CO116" s="783"/>
      <x:c r="CP116" s="782"/>
      <x:c r="CQ116" s="783">
        <x:v>1</x:v>
      </x:c>
      <x:c r="CR116" s="782">
        <x:v>172</x:v>
      </x:c>
      <x:c r="CS116" s="783">
        <x:v>8</x:v>
      </x:c>
      <x:c r="CT116" s="783">
        <x:v>0</x:v>
      </x:c>
      <x:c r="CU116" s="783">
        <x:v>1</x:v>
      </x:c>
      <x:c r="CV116" s="783">
        <x:v>2</x:v>
      </x:c>
      <x:c r="CW116" s="783">
        <x:v>1</x:v>
      </x:c>
      <x:c r="CX116" s="783">
        <x:v>1</x:v>
      </x:c>
      <x:c r="CY116" s="780" t="s">
        <x:v>937</x:v>
      </x:c>
      <x:c r="CZ116" s="783"/>
      <x:c r="DA116" s="782"/>
      <x:c r="DB116" s="783"/>
      <x:c r="DC116" s="782"/>
      <x:c r="DD116" s="783"/>
      <x:c r="DE116" s="782"/>
      <x:c r="DF116" s="783"/>
      <x:c r="DG116" s="784"/>
    </x:row>
    <x:row r="117" spans="1:111" s="7" customFormat="1" ht="30" customHeight="1">
      <x:c r="A117" s="780" t="s">
        <x:v>644</x:v>
      </x:c>
      <x:c r="B117" s="781"/>
      <x:c r="C117" s="782"/>
      <x:c r="D117" s="783"/>
      <x:c r="E117" s="782"/>
      <x:c r="F117" s="783"/>
      <x:c r="G117" s="782"/>
      <x:c r="H117" s="783"/>
      <x:c r="I117" s="782"/>
      <x:c r="J117" s="783">
        <x:v>1</x:v>
      </x:c>
      <x:c r="K117" s="783"/>
      <x:c r="L117" s="782"/>
      <x:c r="M117" s="783"/>
      <x:c r="N117" s="783"/>
      <x:c r="O117" s="783">
        <x:v>1</x:v>
      </x:c>
      <x:c r="P117" s="783">
        <x:v>1</x:v>
      </x:c>
      <x:c r="Q117" s="783"/>
      <x:c r="R117" s="782"/>
      <x:c r="S117" s="783">
        <x:v>2</x:v>
      </x:c>
      <x:c r="T117" s="782">
        <x:v>32</x:v>
      </x:c>
      <x:c r="U117" s="783"/>
      <x:c r="V117" s="782"/>
      <x:c r="W117" s="783"/>
      <x:c r="X117" s="783">
        <x:v>13</x:v>
      </x:c>
      <x:c r="Y117" s="783"/>
      <x:c r="Z117" s="783"/>
      <x:c r="AA117" s="783">
        <x:v>1</x:v>
      </x:c>
      <x:c r="AB117" s="783"/>
      <x:c r="AC117" s="783"/>
      <x:c r="AD117" s="783"/>
      <x:c r="AE117" s="783"/>
      <x:c r="AF117" s="783"/>
      <x:c r="AG117" s="783">
        <x:v>1</x:v>
      </x:c>
      <x:c r="AH117" s="783"/>
      <x:c r="AI117" s="783"/>
      <x:c r="AJ117" s="783"/>
      <x:c r="AK117" s="783">
        <x:v>3</x:v>
      </x:c>
      <x:c r="AL117" s="780" t="s">
        <x:v>644</x:v>
      </x:c>
      <x:c r="AM117" s="783"/>
      <x:c r="AN117" s="782"/>
      <x:c r="AO117" s="783"/>
      <x:c r="AP117" s="783"/>
      <x:c r="AQ117" s="783"/>
      <x:c r="AR117" s="782"/>
      <x:c r="AS117" s="783"/>
      <x:c r="AT117" s="782"/>
      <x:c r="AU117" s="783"/>
      <x:c r="AV117" s="783"/>
      <x:c r="AW117" s="783"/>
      <x:c r="AX117" s="783"/>
      <x:c r="AY117" s="783"/>
      <x:c r="AZ117" s="783"/>
      <x:c r="BA117" s="782"/>
      <x:c r="BB117" s="783"/>
      <x:c r="BC117" s="783"/>
      <x:c r="BD117" s="783"/>
      <x:c r="BE117" s="783">
        <x:v>1</x:v>
      </x:c>
      <x:c r="BF117" s="783">
        <x:v>4</x:v>
      </x:c>
      <x:c r="BG117" s="783"/>
      <x:c r="BH117" s="783"/>
      <x:c r="BI117" s="783"/>
      <x:c r="BJ117" s="782"/>
      <x:c r="BK117" s="783"/>
      <x:c r="BL117" s="782"/>
      <x:c r="BM117" s="783"/>
      <x:c r="BN117" s="782"/>
      <x:c r="BO117" s="783"/>
      <x:c r="BP117" s="782"/>
      <x:c r="BQ117" s="783"/>
      <x:c r="BR117" s="783"/>
      <x:c r="BS117" s="783"/>
      <x:c r="BT117" s="783"/>
      <x:c r="BU117" s="783"/>
      <x:c r="BV117" s="780" t="s">
        <x:v>644</x:v>
      </x:c>
      <x:c r="BW117" s="783"/>
      <x:c r="BX117" s="783"/>
      <x:c r="BY117" s="782"/>
      <x:c r="BZ117" s="783"/>
      <x:c r="CA117" s="782"/>
      <x:c r="CB117" s="783"/>
      <x:c r="CC117" s="782"/>
      <x:c r="CD117" s="783"/>
      <x:c r="CE117" s="783"/>
      <x:c r="CF117" s="782"/>
      <x:c r="CG117" s="783"/>
      <x:c r="CH117" s="783"/>
      <x:c r="CI117" s="783"/>
      <x:c r="CJ117" s="783"/>
      <x:c r="CK117" s="783"/>
      <x:c r="CL117" s="783"/>
      <x:c r="CM117" s="783"/>
      <x:c r="CN117" s="783"/>
      <x:c r="CO117" s="783"/>
      <x:c r="CP117" s="782"/>
      <x:c r="CQ117" s="783">
        <x:v>1</x:v>
      </x:c>
      <x:c r="CR117" s="782">
        <x:v>128</x:v>
      </x:c>
      <x:c r="CS117" s="783">
        <x:v>4</x:v>
      </x:c>
      <x:c r="CT117" s="783"/>
      <x:c r="CU117" s="783">
        <x:v>1</x:v>
      </x:c>
      <x:c r="CV117" s="783">
        <x:v>2</x:v>
      </x:c>
      <x:c r="CW117" s="783"/>
      <x:c r="CX117" s="783"/>
      <x:c r="CY117" s="780" t="s">
        <x:v>644</x:v>
      </x:c>
      <x:c r="CZ117" s="783"/>
      <x:c r="DA117" s="782"/>
      <x:c r="DB117" s="783"/>
      <x:c r="DC117" s="782"/>
      <x:c r="DD117" s="783"/>
      <x:c r="DE117" s="782"/>
      <x:c r="DF117" s="783"/>
      <x:c r="DG117" s="784"/>
    </x:row>
    <x:row r="118" spans="1:111" s="7" customFormat="1" ht="30" customHeight="1">
      <x:c r="A118" s="780" t="s">
        <x:v>847</x:v>
      </x:c>
      <x:c r="B118" s="781"/>
      <x:c r="C118" s="782"/>
      <x:c r="D118" s="783"/>
      <x:c r="E118" s="782"/>
      <x:c r="F118" s="783"/>
      <x:c r="G118" s="782"/>
      <x:c r="H118" s="783"/>
      <x:c r="I118" s="782"/>
      <x:c r="J118" s="783"/>
      <x:c r="K118" s="783"/>
      <x:c r="L118" s="782"/>
      <x:c r="M118" s="783"/>
      <x:c r="N118" s="783"/>
      <x:c r="O118" s="783">
        <x:v>1</x:v>
      </x:c>
      <x:c r="P118" s="783">
        <x:v>1</x:v>
      </x:c>
      <x:c r="Q118" s="783"/>
      <x:c r="R118" s="782"/>
      <x:c r="S118" s="783">
        <x:v>1</x:v>
      </x:c>
      <x:c r="T118" s="782">
        <x:v>16</x:v>
      </x:c>
      <x:c r="U118" s="783"/>
      <x:c r="V118" s="782"/>
      <x:c r="W118" s="783"/>
      <x:c r="X118" s="783">
        <x:v>15</x:v>
      </x:c>
      <x:c r="Y118" s="783"/>
      <x:c r="Z118" s="783"/>
      <x:c r="AA118" s="783">
        <x:v>0</x:v>
      </x:c>
      <x:c r="AB118" s="783">
        <x:v>0</x:v>
      </x:c>
      <x:c r="AC118" s="783"/>
      <x:c r="AD118" s="783"/>
      <x:c r="AE118" s="783"/>
      <x:c r="AF118" s="783"/>
      <x:c r="AG118" s="783">
        <x:v>1</x:v>
      </x:c>
      <x:c r="AH118" s="783"/>
      <x:c r="AI118" s="783"/>
      <x:c r="AJ118" s="783"/>
      <x:c r="AK118" s="783">
        <x:v>3</x:v>
      </x:c>
      <x:c r="AL118" s="780" t="s">
        <x:v>847</x:v>
      </x:c>
      <x:c r="AM118" s="783"/>
      <x:c r="AN118" s="782"/>
      <x:c r="AO118" s="783"/>
      <x:c r="AP118" s="783"/>
      <x:c r="AQ118" s="783"/>
      <x:c r="AR118" s="782"/>
      <x:c r="AS118" s="783"/>
      <x:c r="AT118" s="782"/>
      <x:c r="AU118" s="783"/>
      <x:c r="AV118" s="783"/>
      <x:c r="AW118" s="783"/>
      <x:c r="AX118" s="783"/>
      <x:c r="AY118" s="783"/>
      <x:c r="AZ118" s="783"/>
      <x:c r="BA118" s="782"/>
      <x:c r="BB118" s="783"/>
      <x:c r="BC118" s="783"/>
      <x:c r="BD118" s="783"/>
      <x:c r="BE118" s="783">
        <x:v>1</x:v>
      </x:c>
      <x:c r="BF118" s="783">
        <x:v>5</x:v>
      </x:c>
      <x:c r="BG118" s="783"/>
      <x:c r="BH118" s="783"/>
      <x:c r="BI118" s="783"/>
      <x:c r="BJ118" s="782"/>
      <x:c r="BK118" s="783"/>
      <x:c r="BL118" s="782"/>
      <x:c r="BM118" s="783"/>
      <x:c r="BN118" s="782"/>
      <x:c r="BO118" s="783"/>
      <x:c r="BP118" s="782"/>
      <x:c r="BQ118" s="783"/>
      <x:c r="BR118" s="783"/>
      <x:c r="BS118" s="783"/>
      <x:c r="BT118" s="783"/>
      <x:c r="BU118" s="783"/>
      <x:c r="BV118" s="780" t="s">
        <x:v>847</x:v>
      </x:c>
      <x:c r="BW118" s="783"/>
      <x:c r="BX118" s="783"/>
      <x:c r="BY118" s="782"/>
      <x:c r="BZ118" s="783"/>
      <x:c r="CA118" s="782"/>
      <x:c r="CB118" s="783"/>
      <x:c r="CC118" s="782"/>
      <x:c r="CD118" s="783"/>
      <x:c r="CE118" s="783"/>
      <x:c r="CF118" s="782"/>
      <x:c r="CG118" s="783"/>
      <x:c r="CH118" s="783"/>
      <x:c r="CI118" s="783"/>
      <x:c r="CJ118" s="783"/>
      <x:c r="CK118" s="783"/>
      <x:c r="CL118" s="783"/>
      <x:c r="CM118" s="783"/>
      <x:c r="CN118" s="783"/>
      <x:c r="CO118" s="783"/>
      <x:c r="CP118" s="782"/>
      <x:c r="CQ118" s="783"/>
      <x:c r="CR118" s="782"/>
      <x:c r="CS118" s="783">
        <x:v>7</x:v>
      </x:c>
      <x:c r="CT118" s="783"/>
      <x:c r="CU118" s="783">
        <x:v>1</x:v>
      </x:c>
      <x:c r="CV118" s="783"/>
      <x:c r="CW118" s="783"/>
      <x:c r="CX118" s="783"/>
      <x:c r="CY118" s="780" t="s">
        <x:v>847</x:v>
      </x:c>
      <x:c r="CZ118" s="783"/>
      <x:c r="DA118" s="782"/>
      <x:c r="DB118" s="783"/>
      <x:c r="DC118" s="782"/>
      <x:c r="DD118" s="783"/>
      <x:c r="DE118" s="782"/>
      <x:c r="DF118" s="783"/>
      <x:c r="DG118" s="784"/>
    </x:row>
    <x:row r="119" spans="1:111" s="7" customFormat="1" ht="30" customHeight="1">
      <x:c r="A119" s="780" t="s">
        <x:v>1348</x:v>
      </x:c>
      <x:c r="B119" s="781"/>
      <x:c r="C119" s="782"/>
      <x:c r="D119" s="783"/>
      <x:c r="E119" s="782"/>
      <x:c r="F119" s="783"/>
      <x:c r="G119" s="782"/>
      <x:c r="H119" s="783"/>
      <x:c r="I119" s="782"/>
      <x:c r="J119" s="783">
        <x:v>1</x:v>
      </x:c>
      <x:c r="K119" s="783"/>
      <x:c r="L119" s="782"/>
      <x:c r="M119" s="783"/>
      <x:c r="N119" s="783"/>
      <x:c r="O119" s="783">
        <x:v>1</x:v>
      </x:c>
      <x:c r="P119" s="783">
        <x:v>1</x:v>
      </x:c>
      <x:c r="Q119" s="783"/>
      <x:c r="R119" s="782"/>
      <x:c r="S119" s="783">
        <x:v>2</x:v>
      </x:c>
      <x:c r="T119" s="782">
        <x:v>32</x:v>
      </x:c>
      <x:c r="U119" s="783"/>
      <x:c r="V119" s="782"/>
      <x:c r="W119" s="783"/>
      <x:c r="X119" s="783">
        <x:v>14</x:v>
      </x:c>
      <x:c r="Y119" s="783"/>
      <x:c r="Z119" s="783"/>
      <x:c r="AA119" s="783">
        <x:v>1</x:v>
      </x:c>
      <x:c r="AB119" s="783"/>
      <x:c r="AC119" s="783"/>
      <x:c r="AD119" s="783"/>
      <x:c r="AE119" s="783"/>
      <x:c r="AF119" s="783"/>
      <x:c r="AG119" s="783">
        <x:v>1</x:v>
      </x:c>
      <x:c r="AH119" s="783"/>
      <x:c r="AI119" s="783"/>
      <x:c r="AJ119" s="783"/>
      <x:c r="AK119" s="783">
        <x:v>3</x:v>
      </x:c>
      <x:c r="AL119" s="780" t="s">
        <x:v>1348</x:v>
      </x:c>
      <x:c r="AM119" s="783"/>
      <x:c r="AN119" s="782"/>
      <x:c r="AO119" s="783"/>
      <x:c r="AP119" s="783"/>
      <x:c r="AQ119" s="783"/>
      <x:c r="AR119" s="782"/>
      <x:c r="AS119" s="783"/>
      <x:c r="AT119" s="782"/>
      <x:c r="AU119" s="783"/>
      <x:c r="AV119" s="783"/>
      <x:c r="AW119" s="783"/>
      <x:c r="AX119" s="783"/>
      <x:c r="AY119" s="783"/>
      <x:c r="AZ119" s="783"/>
      <x:c r="BA119" s="782"/>
      <x:c r="BB119" s="783"/>
      <x:c r="BC119" s="783"/>
      <x:c r="BD119" s="783"/>
      <x:c r="BE119" s="783">
        <x:v>1</x:v>
      </x:c>
      <x:c r="BF119" s="783">
        <x:v>5</x:v>
      </x:c>
      <x:c r="BG119" s="783"/>
      <x:c r="BH119" s="783"/>
      <x:c r="BI119" s="783"/>
      <x:c r="BJ119" s="782"/>
      <x:c r="BK119" s="783"/>
      <x:c r="BL119" s="782"/>
      <x:c r="BM119" s="783"/>
      <x:c r="BN119" s="782"/>
      <x:c r="BO119" s="783"/>
      <x:c r="BP119" s="782"/>
      <x:c r="BQ119" s="783"/>
      <x:c r="BR119" s="783"/>
      <x:c r="BS119" s="783"/>
      <x:c r="BT119" s="783"/>
      <x:c r="BU119" s="783"/>
      <x:c r="BV119" s="780" t="s">
        <x:v>1348</x:v>
      </x:c>
      <x:c r="BW119" s="783"/>
      <x:c r="BX119" s="783"/>
      <x:c r="BY119" s="782"/>
      <x:c r="BZ119" s="783"/>
      <x:c r="CA119" s="782"/>
      <x:c r="CB119" s="783"/>
      <x:c r="CC119" s="782"/>
      <x:c r="CD119" s="783"/>
      <x:c r="CE119" s="783"/>
      <x:c r="CF119" s="782"/>
      <x:c r="CG119" s="783"/>
      <x:c r="CH119" s="783"/>
      <x:c r="CI119" s="783"/>
      <x:c r="CJ119" s="783"/>
      <x:c r="CK119" s="783"/>
      <x:c r="CL119" s="783"/>
      <x:c r="CM119" s="783"/>
      <x:c r="CN119" s="783"/>
      <x:c r="CO119" s="783"/>
      <x:c r="CP119" s="782"/>
      <x:c r="CQ119" s="783"/>
      <x:c r="CR119" s="782"/>
      <x:c r="CS119" s="783">
        <x:v>4</x:v>
      </x:c>
      <x:c r="CT119" s="783"/>
      <x:c r="CU119" s="783">
        <x:v>1</x:v>
      </x:c>
      <x:c r="CV119" s="783">
        <x:v>2</x:v>
      </x:c>
      <x:c r="CW119" s="783"/>
      <x:c r="CX119" s="783"/>
      <x:c r="CY119" s="780" t="s">
        <x:v>1348</x:v>
      </x:c>
      <x:c r="CZ119" s="783"/>
      <x:c r="DA119" s="782"/>
      <x:c r="DB119" s="783"/>
      <x:c r="DC119" s="782"/>
      <x:c r="DD119" s="783"/>
      <x:c r="DE119" s="782"/>
      <x:c r="DF119" s="783"/>
      <x:c r="DG119" s="784"/>
    </x:row>
    <x:row r="120" spans="1:111" s="7" customFormat="1" ht="30" customHeight="1">
      <x:c r="A120" s="780" t="s">
        <x:v>1340</x:v>
      </x:c>
      <x:c r="B120" s="781"/>
      <x:c r="C120" s="782"/>
      <x:c r="D120" s="783"/>
      <x:c r="E120" s="782"/>
      <x:c r="F120" s="783"/>
      <x:c r="G120" s="782"/>
      <x:c r="H120" s="783"/>
      <x:c r="I120" s="782"/>
      <x:c r="J120" s="783">
        <x:v>2</x:v>
      </x:c>
      <x:c r="K120" s="783"/>
      <x:c r="L120" s="782"/>
      <x:c r="M120" s="783"/>
      <x:c r="N120" s="783"/>
      <x:c r="O120" s="783"/>
      <x:c r="P120" s="783"/>
      <x:c r="Q120" s="783"/>
      <x:c r="R120" s="782"/>
      <x:c r="S120" s="783"/>
      <x:c r="T120" s="782"/>
      <x:c r="U120" s="783"/>
      <x:c r="V120" s="782"/>
      <x:c r="W120" s="783"/>
      <x:c r="X120" s="783">
        <x:v>9</x:v>
      </x:c>
      <x:c r="Y120" s="783"/>
      <x:c r="Z120" s="783"/>
      <x:c r="AA120" s="783"/>
      <x:c r="AB120" s="783"/>
      <x:c r="AC120" s="783"/>
      <x:c r="AD120" s="783"/>
      <x:c r="AE120" s="783"/>
      <x:c r="AF120" s="783"/>
      <x:c r="AG120" s="783">
        <x:v>1</x:v>
      </x:c>
      <x:c r="AH120" s="783"/>
      <x:c r="AI120" s="783"/>
      <x:c r="AJ120" s="783"/>
      <x:c r="AK120" s="783">
        <x:v>1</x:v>
      </x:c>
      <x:c r="AL120" s="780" t="s">
        <x:v>1340</x:v>
      </x:c>
      <x:c r="AM120" s="783"/>
      <x:c r="AN120" s="782"/>
      <x:c r="AO120" s="783"/>
      <x:c r="AP120" s="783"/>
      <x:c r="AQ120" s="783"/>
      <x:c r="AR120" s="782"/>
      <x:c r="AS120" s="783"/>
      <x:c r="AT120" s="782"/>
      <x:c r="AU120" s="783"/>
      <x:c r="AV120" s="783"/>
      <x:c r="AW120" s="783"/>
      <x:c r="AX120" s="783"/>
      <x:c r="AY120" s="783"/>
      <x:c r="AZ120" s="783"/>
      <x:c r="BA120" s="782"/>
      <x:c r="BB120" s="783"/>
      <x:c r="BC120" s="783"/>
      <x:c r="BD120" s="783"/>
      <x:c r="BE120" s="783">
        <x:v>1</x:v>
      </x:c>
      <x:c r="BF120" s="783">
        <x:v>3</x:v>
      </x:c>
      <x:c r="BG120" s="783"/>
      <x:c r="BH120" s="783"/>
      <x:c r="BI120" s="783"/>
      <x:c r="BJ120" s="782"/>
      <x:c r="BK120" s="783"/>
      <x:c r="BL120" s="782"/>
      <x:c r="BM120" s="783"/>
      <x:c r="BN120" s="782"/>
      <x:c r="BO120" s="783"/>
      <x:c r="BP120" s="782"/>
      <x:c r="BQ120" s="783"/>
      <x:c r="BR120" s="783"/>
      <x:c r="BS120" s="783"/>
      <x:c r="BT120" s="783"/>
      <x:c r="BU120" s="783"/>
      <x:c r="BV120" s="780" t="s">
        <x:v>1340</x:v>
      </x:c>
      <x:c r="BW120" s="783"/>
      <x:c r="BX120" s="783"/>
      <x:c r="BY120" s="782"/>
      <x:c r="BZ120" s="783"/>
      <x:c r="CA120" s="782"/>
      <x:c r="CB120" s="783"/>
      <x:c r="CC120" s="782"/>
      <x:c r="CD120" s="783"/>
      <x:c r="CE120" s="783"/>
      <x:c r="CF120" s="782"/>
      <x:c r="CG120" s="783"/>
      <x:c r="CH120" s="783"/>
      <x:c r="CI120" s="783"/>
      <x:c r="CJ120" s="783"/>
      <x:c r="CK120" s="783"/>
      <x:c r="CL120" s="783"/>
      <x:c r="CM120" s="783"/>
      <x:c r="CN120" s="783"/>
      <x:c r="CO120" s="783"/>
      <x:c r="CP120" s="782"/>
      <x:c r="CQ120" s="783">
        <x:v>1</x:v>
      </x:c>
      <x:c r="CR120" s="782">
        <x:v>77</x:v>
      </x:c>
      <x:c r="CS120" s="783">
        <x:v>7</x:v>
      </x:c>
      <x:c r="CT120" s="783"/>
      <x:c r="CU120" s="783">
        <x:v>1</x:v>
      </x:c>
      <x:c r="CV120" s="783"/>
      <x:c r="CW120" s="783"/>
      <x:c r="CX120" s="783"/>
      <x:c r="CY120" s="780" t="s">
        <x:v>1340</x:v>
      </x:c>
      <x:c r="CZ120" s="783"/>
      <x:c r="DA120" s="782"/>
      <x:c r="DB120" s="783"/>
      <x:c r="DC120" s="782"/>
      <x:c r="DD120" s="783"/>
      <x:c r="DE120" s="782"/>
      <x:c r="DF120" s="783"/>
      <x:c r="DG120" s="784"/>
    </x:row>
    <x:row r="121" spans="1:111" s="7" customFormat="1" ht="30" customHeight="1">
      <x:c r="A121" s="780" t="s">
        <x:v>678</x:v>
      </x:c>
      <x:c r="B121" s="781"/>
      <x:c r="C121" s="782"/>
      <x:c r="D121" s="783"/>
      <x:c r="E121" s="782"/>
      <x:c r="F121" s="783"/>
      <x:c r="G121" s="782"/>
      <x:c r="H121" s="783"/>
      <x:c r="I121" s="782"/>
      <x:c r="J121" s="783">
        <x:v>1</x:v>
      </x:c>
      <x:c r="K121" s="783"/>
      <x:c r="L121" s="782"/>
      <x:c r="M121" s="783"/>
      <x:c r="N121" s="783"/>
      <x:c r="O121" s="783"/>
      <x:c r="P121" s="783"/>
      <x:c r="Q121" s="783"/>
      <x:c r="R121" s="782"/>
      <x:c r="S121" s="783"/>
      <x:c r="T121" s="782"/>
      <x:c r="U121" s="783"/>
      <x:c r="V121" s="782"/>
      <x:c r="W121" s="783"/>
      <x:c r="X121" s="783">
        <x:v>7</x:v>
      </x:c>
      <x:c r="Y121" s="783"/>
      <x:c r="Z121" s="783"/>
      <x:c r="AA121" s="783">
        <x:v>1</x:v>
      </x:c>
      <x:c r="AB121" s="783"/>
      <x:c r="AC121" s="783"/>
      <x:c r="AD121" s="783">
        <x:v>1</x:v>
      </x:c>
      <x:c r="AE121" s="783"/>
      <x:c r="AF121" s="783"/>
      <x:c r="AG121" s="783">
        <x:v>1</x:v>
      </x:c>
      <x:c r="AH121" s="783"/>
      <x:c r="AI121" s="783"/>
      <x:c r="AJ121" s="783"/>
      <x:c r="AK121" s="783">
        <x:v>3</x:v>
      </x:c>
      <x:c r="AL121" s="780" t="s">
        <x:v>678</x:v>
      </x:c>
      <x:c r="AM121" s="783"/>
      <x:c r="AN121" s="782"/>
      <x:c r="AO121" s="783"/>
      <x:c r="AP121" s="783"/>
      <x:c r="AQ121" s="783"/>
      <x:c r="AR121" s="782"/>
      <x:c r="AS121" s="783"/>
      <x:c r="AT121" s="782"/>
      <x:c r="AU121" s="783"/>
      <x:c r="AV121" s="783"/>
      <x:c r="AW121" s="783"/>
      <x:c r="AX121" s="783"/>
      <x:c r="AY121" s="783"/>
      <x:c r="AZ121" s="783"/>
      <x:c r="BA121" s="782"/>
      <x:c r="BB121" s="783"/>
      <x:c r="BC121" s="783"/>
      <x:c r="BD121" s="783"/>
      <x:c r="BE121" s="783">
        <x:v>1</x:v>
      </x:c>
      <x:c r="BF121" s="783">
        <x:v>5</x:v>
      </x:c>
      <x:c r="BG121" s="783"/>
      <x:c r="BH121" s="783"/>
      <x:c r="BI121" s="783"/>
      <x:c r="BJ121" s="782"/>
      <x:c r="BK121" s="783"/>
      <x:c r="BL121" s="782"/>
      <x:c r="BM121" s="783"/>
      <x:c r="BN121" s="782"/>
      <x:c r="BO121" s="783"/>
      <x:c r="BP121" s="782"/>
      <x:c r="BQ121" s="783"/>
      <x:c r="BR121" s="783"/>
      <x:c r="BS121" s="783"/>
      <x:c r="BT121" s="783"/>
      <x:c r="BU121" s="783"/>
      <x:c r="BV121" s="780" t="s">
        <x:v>678</x:v>
      </x:c>
      <x:c r="BW121" s="783"/>
      <x:c r="BX121" s="783"/>
      <x:c r="BY121" s="782"/>
      <x:c r="BZ121" s="783"/>
      <x:c r="CA121" s="782"/>
      <x:c r="CB121" s="783"/>
      <x:c r="CC121" s="782"/>
      <x:c r="CD121" s="783"/>
      <x:c r="CE121" s="783"/>
      <x:c r="CF121" s="782"/>
      <x:c r="CG121" s="783"/>
      <x:c r="CH121" s="783"/>
      <x:c r="CI121" s="783"/>
      <x:c r="CJ121" s="783"/>
      <x:c r="CK121" s="783"/>
      <x:c r="CL121" s="783"/>
      <x:c r="CM121" s="783"/>
      <x:c r="CN121" s="783"/>
      <x:c r="CO121" s="783"/>
      <x:c r="CP121" s="782"/>
      <x:c r="CQ121" s="783">
        <x:v>1</x:v>
      </x:c>
      <x:c r="CR121" s="782">
        <x:v>120</x:v>
      </x:c>
      <x:c r="CS121" s="783">
        <x:v>4</x:v>
      </x:c>
      <x:c r="CT121" s="783"/>
      <x:c r="CU121" s="783"/>
      <x:c r="CV121" s="783">
        <x:v>1</x:v>
      </x:c>
      <x:c r="CW121" s="783"/>
      <x:c r="CX121" s="783"/>
      <x:c r="CY121" s="780" t="s">
        <x:v>678</x:v>
      </x:c>
      <x:c r="CZ121" s="783"/>
      <x:c r="DA121" s="782"/>
      <x:c r="DB121" s="783"/>
      <x:c r="DC121" s="782"/>
      <x:c r="DD121" s="783"/>
      <x:c r="DE121" s="782"/>
      <x:c r="DF121" s="783"/>
      <x:c r="DG121" s="784"/>
    </x:row>
    <x:row r="122" spans="1:111" s="7" customFormat="1" ht="30" customHeight="1">
      <x:c r="A122" s="780" t="s">
        <x:v>1425</x:v>
      </x:c>
      <x:c r="B122" s="781"/>
      <x:c r="C122" s="782"/>
      <x:c r="D122" s="783"/>
      <x:c r="E122" s="782"/>
      <x:c r="F122" s="783"/>
      <x:c r="G122" s="782"/>
      <x:c r="H122" s="783"/>
      <x:c r="I122" s="782"/>
      <x:c r="J122" s="783"/>
      <x:c r="K122" s="783"/>
      <x:c r="L122" s="782"/>
      <x:c r="M122" s="783"/>
      <x:c r="N122" s="783"/>
      <x:c r="O122" s="783"/>
      <x:c r="P122" s="783"/>
      <x:c r="Q122" s="783"/>
      <x:c r="R122" s="782"/>
      <x:c r="S122" s="783">
        <x:v>1</x:v>
      </x:c>
      <x:c r="T122" s="782">
        <x:v>16</x:v>
      </x:c>
      <x:c r="U122" s="783">
        <x:v>1</x:v>
      </x:c>
      <x:c r="V122" s="782">
        <x:v>194.40000000000001</x:v>
      </x:c>
      <x:c r="W122" s="783"/>
      <x:c r="X122" s="783">
        <x:v>15</x:v>
      </x:c>
      <x:c r="Y122" s="783"/>
      <x:c r="Z122" s="783"/>
      <x:c r="AA122" s="783"/>
      <x:c r="AB122" s="783"/>
      <x:c r="AC122" s="783">
        <x:v>1</x:v>
      </x:c>
      <x:c r="AD122" s="783"/>
      <x:c r="AE122" s="783"/>
      <x:c r="AF122" s="783"/>
      <x:c r="AG122" s="783">
        <x:v>1</x:v>
      </x:c>
      <x:c r="AH122" s="783"/>
      <x:c r="AI122" s="783"/>
      <x:c r="AJ122" s="783"/>
      <x:c r="AK122" s="783">
        <x:v>3</x:v>
      </x:c>
      <x:c r="AL122" s="780" t="s">
        <x:v>1425</x:v>
      </x:c>
      <x:c r="AM122" s="783"/>
      <x:c r="AN122" s="782"/>
      <x:c r="AO122" s="783"/>
      <x:c r="AP122" s="783"/>
      <x:c r="AQ122" s="783"/>
      <x:c r="AR122" s="782"/>
      <x:c r="AS122" s="783"/>
      <x:c r="AT122" s="782"/>
      <x:c r="AU122" s="783"/>
      <x:c r="AV122" s="783"/>
      <x:c r="AW122" s="783"/>
      <x:c r="AX122" s="783"/>
      <x:c r="AY122" s="783"/>
      <x:c r="AZ122" s="783"/>
      <x:c r="BA122" s="782"/>
      <x:c r="BB122" s="783"/>
      <x:c r="BC122" s="783"/>
      <x:c r="BD122" s="783"/>
      <x:c r="BE122" s="783">
        <x:v>1</x:v>
      </x:c>
      <x:c r="BF122" s="783">
        <x:v>9</x:v>
      </x:c>
      <x:c r="BG122" s="783"/>
      <x:c r="BH122" s="783"/>
      <x:c r="BI122" s="783"/>
      <x:c r="BJ122" s="782"/>
      <x:c r="BK122" s="783"/>
      <x:c r="BL122" s="782"/>
      <x:c r="BM122" s="783"/>
      <x:c r="BN122" s="782"/>
      <x:c r="BO122" s="783"/>
      <x:c r="BP122" s="782"/>
      <x:c r="BQ122" s="783"/>
      <x:c r="BR122" s="783"/>
      <x:c r="BS122" s="783"/>
      <x:c r="BT122" s="783"/>
      <x:c r="BU122" s="783"/>
      <x:c r="BV122" s="780" t="s">
        <x:v>1425</x:v>
      </x:c>
      <x:c r="BW122" s="783"/>
      <x:c r="BX122" s="783"/>
      <x:c r="BY122" s="782"/>
      <x:c r="BZ122" s="783"/>
      <x:c r="CA122" s="782"/>
      <x:c r="CB122" s="783"/>
      <x:c r="CC122" s="782"/>
      <x:c r="CD122" s="783"/>
      <x:c r="CE122" s="783"/>
      <x:c r="CF122" s="782"/>
      <x:c r="CG122" s="783"/>
      <x:c r="CH122" s="783"/>
      <x:c r="CI122" s="783"/>
      <x:c r="CJ122" s="783">
        <x:v>1</x:v>
      </x:c>
      <x:c r="CK122" s="783"/>
      <x:c r="CL122" s="783"/>
      <x:c r="CM122" s="783"/>
      <x:c r="CN122" s="783"/>
      <x:c r="CO122" s="783"/>
      <x:c r="CP122" s="782"/>
      <x:c r="CQ122" s="783"/>
      <x:c r="CR122" s="782">
        <x:v>34</x:v>
      </x:c>
      <x:c r="CS122" s="783">
        <x:v>5</x:v>
      </x:c>
      <x:c r="CT122" s="783"/>
      <x:c r="CU122" s="783"/>
      <x:c r="CV122" s="783"/>
      <x:c r="CW122" s="783">
        <x:v>1</x:v>
      </x:c>
      <x:c r="CX122" s="783">
        <x:v>3</x:v>
      </x:c>
      <x:c r="CY122" s="780" t="s">
        <x:v>1425</x:v>
      </x:c>
      <x:c r="CZ122" s="783"/>
      <x:c r="DA122" s="782"/>
      <x:c r="DB122" s="783"/>
      <x:c r="DC122" s="782"/>
      <x:c r="DD122" s="783"/>
      <x:c r="DE122" s="782"/>
      <x:c r="DF122" s="783"/>
      <x:c r="DG122" s="784"/>
    </x:row>
    <x:row r="123" spans="1:111" s="7" customFormat="1" ht="30" customHeight="1">
      <x:c r="A123" s="780" t="s">
        <x:v>1307</x:v>
      </x:c>
      <x:c r="B123" s="781"/>
      <x:c r="C123" s="782"/>
      <x:c r="D123" s="783"/>
      <x:c r="E123" s="782"/>
      <x:c r="F123" s="783"/>
      <x:c r="G123" s="782"/>
      <x:c r="H123" s="783"/>
      <x:c r="I123" s="782"/>
      <x:c r="J123" s="783"/>
      <x:c r="K123" s="783"/>
      <x:c r="L123" s="782"/>
      <x:c r="M123" s="783"/>
      <x:c r="N123" s="783"/>
      <x:c r="O123" s="783"/>
      <x:c r="P123" s="783"/>
      <x:c r="Q123" s="783"/>
      <x:c r="R123" s="782"/>
      <x:c r="S123" s="783">
        <x:v>1</x:v>
      </x:c>
      <x:c r="T123" s="782">
        <x:v>16</x:v>
      </x:c>
      <x:c r="U123" s="783"/>
      <x:c r="V123" s="782"/>
      <x:c r="W123" s="783"/>
      <x:c r="X123" s="783">
        <x:v>4</x:v>
      </x:c>
      <x:c r="Y123" s="783"/>
      <x:c r="Z123" s="783"/>
      <x:c r="AA123" s="783">
        <x:v>1</x:v>
      </x:c>
      <x:c r="AB123" s="783"/>
      <x:c r="AC123" s="783"/>
      <x:c r="AD123" s="783"/>
      <x:c r="AE123" s="783"/>
      <x:c r="AF123" s="783"/>
      <x:c r="AG123" s="783">
        <x:v>1</x:v>
      </x:c>
      <x:c r="AH123" s="783"/>
      <x:c r="AI123" s="783"/>
      <x:c r="AJ123" s="783"/>
      <x:c r="AK123" s="783">
        <x:v>3</x:v>
      </x:c>
      <x:c r="AL123" s="780" t="s">
        <x:v>1307</x:v>
      </x:c>
      <x:c r="AM123" s="783"/>
      <x:c r="AN123" s="782"/>
      <x:c r="AO123" s="783"/>
      <x:c r="AP123" s="783"/>
      <x:c r="AQ123" s="783"/>
      <x:c r="AR123" s="782"/>
      <x:c r="AS123" s="783"/>
      <x:c r="AT123" s="782"/>
      <x:c r="AU123" s="783"/>
      <x:c r="AV123" s="783"/>
      <x:c r="AW123" s="783"/>
      <x:c r="AX123" s="783"/>
      <x:c r="AY123" s="783"/>
      <x:c r="AZ123" s="783"/>
      <x:c r="BA123" s="782"/>
      <x:c r="BB123" s="783"/>
      <x:c r="BC123" s="783"/>
      <x:c r="BD123" s="783"/>
      <x:c r="BE123" s="783">
        <x:v>1</x:v>
      </x:c>
      <x:c r="BF123" s="783">
        <x:v>6</x:v>
      </x:c>
      <x:c r="BG123" s="783"/>
      <x:c r="BH123" s="783"/>
      <x:c r="BI123" s="783"/>
      <x:c r="BJ123" s="782"/>
      <x:c r="BK123" s="783"/>
      <x:c r="BL123" s="782"/>
      <x:c r="BM123" s="783"/>
      <x:c r="BN123" s="782"/>
      <x:c r="BO123" s="783"/>
      <x:c r="BP123" s="782"/>
      <x:c r="BQ123" s="783"/>
      <x:c r="BR123" s="783"/>
      <x:c r="BS123" s="783"/>
      <x:c r="BT123" s="783"/>
      <x:c r="BU123" s="783"/>
      <x:c r="BV123" s="780" t="s">
        <x:v>1307</x:v>
      </x:c>
      <x:c r="BW123" s="783"/>
      <x:c r="BX123" s="783"/>
      <x:c r="BY123" s="782"/>
      <x:c r="BZ123" s="783"/>
      <x:c r="CA123" s="782"/>
      <x:c r="CB123" s="783"/>
      <x:c r="CC123" s="782"/>
      <x:c r="CD123" s="783"/>
      <x:c r="CE123" s="783"/>
      <x:c r="CF123" s="782"/>
      <x:c r="CG123" s="783"/>
      <x:c r="CH123" s="783"/>
      <x:c r="CI123" s="783"/>
      <x:c r="CJ123" s="783">
        <x:v>1</x:v>
      </x:c>
      <x:c r="CK123" s="783"/>
      <x:c r="CL123" s="783"/>
      <x:c r="CM123" s="783"/>
      <x:c r="CN123" s="783"/>
      <x:c r="CO123" s="783"/>
      <x:c r="CP123" s="782"/>
      <x:c r="CQ123" s="783"/>
      <x:c r="CR123" s="782"/>
      <x:c r="CS123" s="783">
        <x:v>7</x:v>
      </x:c>
      <x:c r="CT123" s="783"/>
      <x:c r="CU123" s="783"/>
      <x:c r="CV123" s="783">
        <x:v>1</x:v>
      </x:c>
      <x:c r="CW123" s="783"/>
      <x:c r="CX123" s="783"/>
      <x:c r="CY123" s="780" t="s">
        <x:v>1307</x:v>
      </x:c>
      <x:c r="CZ123" s="783"/>
      <x:c r="DA123" s="782"/>
      <x:c r="DB123" s="783"/>
      <x:c r="DC123" s="782"/>
      <x:c r="DD123" s="783"/>
      <x:c r="DE123" s="782"/>
      <x:c r="DF123" s="783"/>
      <x:c r="DG123" s="784"/>
    </x:row>
    <x:row r="124" spans="1:111" s="7" customFormat="1" ht="30" customHeight="1">
      <x:c r="A124" s="780" t="s">
        <x:v>1601</x:v>
      </x:c>
      <x:c r="B124" s="781"/>
      <x:c r="C124" s="782"/>
      <x:c r="D124" s="783"/>
      <x:c r="E124" s="782"/>
      <x:c r="F124" s="783"/>
      <x:c r="G124" s="782"/>
      <x:c r="H124" s="783"/>
      <x:c r="I124" s="782"/>
      <x:c r="J124" s="783"/>
      <x:c r="K124" s="783"/>
      <x:c r="L124" s="782"/>
      <x:c r="M124" s="783"/>
      <x:c r="N124" s="783"/>
      <x:c r="O124" s="783"/>
      <x:c r="P124" s="783"/>
      <x:c r="Q124" s="783"/>
      <x:c r="R124" s="782"/>
      <x:c r="S124" s="783">
        <x:v>1</x:v>
      </x:c>
      <x:c r="T124" s="782">
        <x:v>15</x:v>
      </x:c>
      <x:c r="U124" s="783"/>
      <x:c r="V124" s="782"/>
      <x:c r="W124" s="783"/>
      <x:c r="X124" s="783">
        <x:v>6</x:v>
      </x:c>
      <x:c r="Y124" s="783"/>
      <x:c r="Z124" s="783"/>
      <x:c r="AA124" s="783"/>
      <x:c r="AB124" s="783"/>
      <x:c r="AC124" s="783"/>
      <x:c r="AD124" s="783">
        <x:v>1</x:v>
      </x:c>
      <x:c r="AE124" s="783"/>
      <x:c r="AF124" s="783"/>
      <x:c r="AG124" s="783">
        <x:v>1</x:v>
      </x:c>
      <x:c r="AH124" s="783"/>
      <x:c r="AI124" s="783"/>
      <x:c r="AJ124" s="783"/>
      <x:c r="AK124" s="783">
        <x:v>3</x:v>
      </x:c>
      <x:c r="AL124" s="780" t="s">
        <x:v>1601</x:v>
      </x:c>
      <x:c r="AM124" s="783"/>
      <x:c r="AN124" s="782"/>
      <x:c r="AO124" s="783"/>
      <x:c r="AP124" s="783"/>
      <x:c r="AQ124" s="783"/>
      <x:c r="AR124" s="782"/>
      <x:c r="AS124" s="783"/>
      <x:c r="AT124" s="782"/>
      <x:c r="AU124" s="783"/>
      <x:c r="AV124" s="783"/>
      <x:c r="AW124" s="783"/>
      <x:c r="AX124" s="783"/>
      <x:c r="AY124" s="783"/>
      <x:c r="AZ124" s="783"/>
      <x:c r="BA124" s="782"/>
      <x:c r="BB124" s="783"/>
      <x:c r="BC124" s="783"/>
      <x:c r="BD124" s="783"/>
      <x:c r="BE124" s="783"/>
      <x:c r="BF124" s="783"/>
      <x:c r="BG124" s="783"/>
      <x:c r="BH124" s="783"/>
      <x:c r="BI124" s="783"/>
      <x:c r="BJ124" s="782"/>
      <x:c r="BK124" s="783"/>
      <x:c r="BL124" s="782"/>
      <x:c r="BM124" s="783"/>
      <x:c r="BN124" s="782"/>
      <x:c r="BO124" s="783"/>
      <x:c r="BP124" s="782"/>
      <x:c r="BQ124" s="783"/>
      <x:c r="BR124" s="783"/>
      <x:c r="BS124" s="783"/>
      <x:c r="BT124" s="783"/>
      <x:c r="BU124" s="783"/>
      <x:c r="BV124" s="780" t="s">
        <x:v>1601</x:v>
      </x:c>
      <x:c r="BW124" s="783">
        <x:v>1</x:v>
      </x:c>
      <x:c r="BX124" s="783">
        <x:v>22</x:v>
      </x:c>
      <x:c r="BY124" s="782">
        <x:v>1432.8</x:v>
      </x:c>
      <x:c r="BZ124" s="783"/>
      <x:c r="CA124" s="782"/>
      <x:c r="CB124" s="783"/>
      <x:c r="CC124" s="782"/>
      <x:c r="CD124" s="783"/>
      <x:c r="CE124" s="783"/>
      <x:c r="CF124" s="782"/>
      <x:c r="CG124" s="783"/>
      <x:c r="CH124" s="783"/>
      <x:c r="CI124" s="783"/>
      <x:c r="CJ124" s="783"/>
      <x:c r="CK124" s="783"/>
      <x:c r="CL124" s="783"/>
      <x:c r="CM124" s="783"/>
      <x:c r="CN124" s="783"/>
      <x:c r="CO124" s="783"/>
      <x:c r="CP124" s="782"/>
      <x:c r="CQ124" s="783"/>
      <x:c r="CR124" s="782"/>
      <x:c r="CS124" s="783">
        <x:v>4</x:v>
      </x:c>
      <x:c r="CT124" s="783"/>
      <x:c r="CU124" s="783">
        <x:v>1</x:v>
      </x:c>
      <x:c r="CV124" s="783">
        <x:v>2</x:v>
      </x:c>
      <x:c r="CW124" s="783"/>
      <x:c r="CX124" s="783"/>
      <x:c r="CY124" s="780" t="s">
        <x:v>1601</x:v>
      </x:c>
      <x:c r="CZ124" s="783"/>
      <x:c r="DA124" s="782"/>
      <x:c r="DB124" s="783"/>
      <x:c r="DC124" s="782"/>
      <x:c r="DD124" s="783"/>
      <x:c r="DE124" s="782"/>
      <x:c r="DF124" s="783"/>
      <x:c r="DG124" s="784"/>
    </x:row>
    <x:row r="125" spans="1:111" s="7" customFormat="1" ht="30" customHeight="1">
      <x:c r="A125" s="780" t="s">
        <x:v>1523</x:v>
      </x:c>
      <x:c r="B125" s="781"/>
      <x:c r="C125" s="782"/>
      <x:c r="D125" s="783"/>
      <x:c r="E125" s="782"/>
      <x:c r="F125" s="783"/>
      <x:c r="G125" s="782"/>
      <x:c r="H125" s="783"/>
      <x:c r="I125" s="782"/>
      <x:c r="J125" s="783"/>
      <x:c r="K125" s="783"/>
      <x:c r="L125" s="782"/>
      <x:c r="M125" s="783"/>
      <x:c r="N125" s="783"/>
      <x:c r="O125" s="783"/>
      <x:c r="P125" s="783"/>
      <x:c r="Q125" s="783"/>
      <x:c r="R125" s="782"/>
      <x:c r="S125" s="783"/>
      <x:c r="T125" s="782"/>
      <x:c r="U125" s="783"/>
      <x:c r="V125" s="782"/>
      <x:c r="W125" s="783"/>
      <x:c r="X125" s="783">
        <x:v>2</x:v>
      </x:c>
      <x:c r="Y125" s="783"/>
      <x:c r="Z125" s="783"/>
      <x:c r="AA125" s="783"/>
      <x:c r="AB125" s="783"/>
      <x:c r="AC125" s="783"/>
      <x:c r="AD125" s="783"/>
      <x:c r="AE125" s="783"/>
      <x:c r="AF125" s="783"/>
      <x:c r="AG125" s="783"/>
      <x:c r="AH125" s="783"/>
      <x:c r="AI125" s="783"/>
      <x:c r="AJ125" s="783"/>
      <x:c r="AK125" s="783">
        <x:v>3</x:v>
      </x:c>
      <x:c r="AL125" s="780" t="s">
        <x:v>1523</x:v>
      </x:c>
      <x:c r="AM125" s="783"/>
      <x:c r="AN125" s="782"/>
      <x:c r="AO125" s="783"/>
      <x:c r="AP125" s="783"/>
      <x:c r="AQ125" s="783"/>
      <x:c r="AR125" s="782"/>
      <x:c r="AS125" s="783"/>
      <x:c r="AT125" s="782"/>
      <x:c r="AU125" s="783"/>
      <x:c r="AV125" s="783"/>
      <x:c r="AW125" s="783"/>
      <x:c r="AX125" s="783"/>
      <x:c r="AY125" s="783"/>
      <x:c r="AZ125" s="783"/>
      <x:c r="BA125" s="782"/>
      <x:c r="BB125" s="783"/>
      <x:c r="BC125" s="783"/>
      <x:c r="BD125" s="783"/>
      <x:c r="BE125" s="783"/>
      <x:c r="BF125" s="783"/>
      <x:c r="BG125" s="783"/>
      <x:c r="BH125" s="783"/>
      <x:c r="BI125" s="783"/>
      <x:c r="BJ125" s="782"/>
      <x:c r="BK125" s="783"/>
      <x:c r="BL125" s="782"/>
      <x:c r="BM125" s="783"/>
      <x:c r="BN125" s="782"/>
      <x:c r="BO125" s="783"/>
      <x:c r="BP125" s="782"/>
      <x:c r="BQ125" s="783"/>
      <x:c r="BR125" s="783"/>
      <x:c r="BS125" s="783"/>
      <x:c r="BT125" s="783"/>
      <x:c r="BU125" s="783"/>
      <x:c r="BV125" s="780" t="s">
        <x:v>1523</x:v>
      </x:c>
      <x:c r="BW125" s="783"/>
      <x:c r="BX125" s="783"/>
      <x:c r="BY125" s="782"/>
      <x:c r="BZ125" s="783"/>
      <x:c r="CA125" s="782"/>
      <x:c r="CB125" s="783"/>
      <x:c r="CC125" s="782"/>
      <x:c r="CD125" s="783"/>
      <x:c r="CE125" s="783"/>
      <x:c r="CF125" s="782"/>
      <x:c r="CG125" s="783"/>
      <x:c r="CH125" s="783"/>
      <x:c r="CI125" s="783"/>
      <x:c r="CJ125" s="783"/>
      <x:c r="CK125" s="783"/>
      <x:c r="CL125" s="783"/>
      <x:c r="CM125" s="783"/>
      <x:c r="CN125" s="783"/>
      <x:c r="CO125" s="783"/>
      <x:c r="CP125" s="782"/>
      <x:c r="CQ125" s="783"/>
      <x:c r="CR125" s="782"/>
      <x:c r="CS125" s="783">
        <x:v>4</x:v>
      </x:c>
      <x:c r="CT125" s="783"/>
      <x:c r="CU125" s="783">
        <x:v>1</x:v>
      </x:c>
      <x:c r="CV125" s="783">
        <x:v>2</x:v>
      </x:c>
      <x:c r="CW125" s="783"/>
      <x:c r="CX125" s="783"/>
      <x:c r="CY125" s="780" t="s">
        <x:v>1523</x:v>
      </x:c>
      <x:c r="CZ125" s="783"/>
      <x:c r="DA125" s="782"/>
      <x:c r="DB125" s="783"/>
      <x:c r="DC125" s="782"/>
      <x:c r="DD125" s="783"/>
      <x:c r="DE125" s="782"/>
      <x:c r="DF125" s="783"/>
      <x:c r="DG125" s="784"/>
    </x:row>
    <x:row r="126" spans="1:111" s="7" customFormat="1" ht="30" customHeight="1">
      <x:c r="A126" s="780" t="s">
        <x:v>1413</x:v>
      </x:c>
      <x:c r="B126" s="781"/>
      <x:c r="C126" s="782"/>
      <x:c r="D126" s="783"/>
      <x:c r="E126" s="782"/>
      <x:c r="F126" s="783"/>
      <x:c r="G126" s="782"/>
      <x:c r="H126" s="783"/>
      <x:c r="I126" s="782"/>
      <x:c r="J126" s="783"/>
      <x:c r="K126" s="783"/>
      <x:c r="L126" s="782"/>
      <x:c r="M126" s="783"/>
      <x:c r="N126" s="783"/>
      <x:c r="O126" s="783"/>
      <x:c r="P126" s="783"/>
      <x:c r="Q126" s="783"/>
      <x:c r="R126" s="782"/>
      <x:c r="S126" s="783">
        <x:v>1</x:v>
      </x:c>
      <x:c r="T126" s="782">
        <x:v>15</x:v>
      </x:c>
      <x:c r="U126" s="783"/>
      <x:c r="V126" s="782"/>
      <x:c r="W126" s="783"/>
      <x:c r="X126" s="783">
        <x:v>5</x:v>
      </x:c>
      <x:c r="Y126" s="783"/>
      <x:c r="Z126" s="783"/>
      <x:c r="AA126" s="783"/>
      <x:c r="AB126" s="783">
        <x:v>1</x:v>
      </x:c>
      <x:c r="AC126" s="783"/>
      <x:c r="AD126" s="783"/>
      <x:c r="AE126" s="783">
        <x:v>1</x:v>
      </x:c>
      <x:c r="AF126" s="783">
        <x:v>1</x:v>
      </x:c>
      <x:c r="AG126" s="783">
        <x:v>1</x:v>
      </x:c>
      <x:c r="AH126" s="783"/>
      <x:c r="AI126" s="783"/>
      <x:c r="AJ126" s="783"/>
      <x:c r="AK126" s="783">
        <x:v>2</x:v>
      </x:c>
      <x:c r="AL126" s="780" t="s">
        <x:v>1413</x:v>
      </x:c>
      <x:c r="AM126" s="783"/>
      <x:c r="AN126" s="782"/>
      <x:c r="AO126" s="783"/>
      <x:c r="AP126" s="783"/>
      <x:c r="AQ126" s="783"/>
      <x:c r="AR126" s="782"/>
      <x:c r="AS126" s="783"/>
      <x:c r="AT126" s="782"/>
      <x:c r="AU126" s="783"/>
      <x:c r="AV126" s="783"/>
      <x:c r="AW126" s="783"/>
      <x:c r="AX126" s="783"/>
      <x:c r="AY126" s="783"/>
      <x:c r="AZ126" s="783"/>
      <x:c r="BA126" s="782"/>
      <x:c r="BB126" s="783"/>
      <x:c r="BC126" s="783"/>
      <x:c r="BD126" s="783"/>
      <x:c r="BE126" s="783"/>
      <x:c r="BF126" s="783"/>
      <x:c r="BG126" s="783"/>
      <x:c r="BH126" s="783"/>
      <x:c r="BI126" s="783"/>
      <x:c r="BJ126" s="782"/>
      <x:c r="BK126" s="783"/>
      <x:c r="BL126" s="782"/>
      <x:c r="BM126" s="783"/>
      <x:c r="BN126" s="782"/>
      <x:c r="BO126" s="783"/>
      <x:c r="BP126" s="782"/>
      <x:c r="BQ126" s="783"/>
      <x:c r="BR126" s="783"/>
      <x:c r="BS126" s="783"/>
      <x:c r="BT126" s="783"/>
      <x:c r="BU126" s="783"/>
      <x:c r="BV126" s="780" t="s">
        <x:v>1413</x:v>
      </x:c>
      <x:c r="BW126" s="783"/>
      <x:c r="BX126" s="783"/>
      <x:c r="BY126" s="782"/>
      <x:c r="BZ126" s="783"/>
      <x:c r="CA126" s="782"/>
      <x:c r="CB126" s="783"/>
      <x:c r="CC126" s="782"/>
      <x:c r="CD126" s="783"/>
      <x:c r="CE126" s="783"/>
      <x:c r="CF126" s="782"/>
      <x:c r="CG126" s="783"/>
      <x:c r="CH126" s="783"/>
      <x:c r="CI126" s="783"/>
      <x:c r="CJ126" s="783"/>
      <x:c r="CK126" s="783"/>
      <x:c r="CL126" s="783"/>
      <x:c r="CM126" s="783"/>
      <x:c r="CN126" s="783"/>
      <x:c r="CO126" s="783"/>
      <x:c r="CP126" s="782"/>
      <x:c r="CQ126" s="783"/>
      <x:c r="CR126" s="782"/>
      <x:c r="CS126" s="783">
        <x:v>6</x:v>
      </x:c>
      <x:c r="CT126" s="783">
        <x:v>5</x:v>
      </x:c>
      <x:c r="CU126" s="783">
        <x:v>1</x:v>
      </x:c>
      <x:c r="CV126" s="783"/>
      <x:c r="CW126" s="783"/>
      <x:c r="CX126" s="783"/>
      <x:c r="CY126" s="780" t="s">
        <x:v>1413</x:v>
      </x:c>
      <x:c r="CZ126" s="783"/>
      <x:c r="DA126" s="782"/>
      <x:c r="DB126" s="783"/>
      <x:c r="DC126" s="782"/>
      <x:c r="DD126" s="783"/>
      <x:c r="DE126" s="782"/>
      <x:c r="DF126" s="783"/>
      <x:c r="DG126" s="784"/>
    </x:row>
    <x:row r="127" spans="1:111" s="7" customFormat="1" ht="30" customHeight="1">
      <x:c r="A127" s="780" t="s">
        <x:v>1617</x:v>
      </x:c>
      <x:c r="B127" s="781"/>
      <x:c r="C127" s="782"/>
      <x:c r="D127" s="783"/>
      <x:c r="E127" s="782"/>
      <x:c r="F127" s="783"/>
      <x:c r="G127" s="782"/>
      <x:c r="H127" s="783"/>
      <x:c r="I127" s="782"/>
      <x:c r="J127" s="783">
        <x:v>1</x:v>
      </x:c>
      <x:c r="K127" s="783"/>
      <x:c r="L127" s="782"/>
      <x:c r="M127" s="783"/>
      <x:c r="N127" s="783"/>
      <x:c r="O127" s="783"/>
      <x:c r="P127" s="783"/>
      <x:c r="Q127" s="783"/>
      <x:c r="R127" s="782"/>
      <x:c r="S127" s="783"/>
      <x:c r="T127" s="782"/>
      <x:c r="U127" s="783"/>
      <x:c r="V127" s="782"/>
      <x:c r="W127" s="783"/>
      <x:c r="X127" s="783">
        <x:v>2</x:v>
      </x:c>
      <x:c r="Y127" s="783"/>
      <x:c r="Z127" s="783"/>
      <x:c r="AA127" s="783"/>
      <x:c r="AB127" s="783"/>
      <x:c r="AC127" s="783"/>
      <x:c r="AD127" s="783"/>
      <x:c r="AE127" s="783"/>
      <x:c r="AF127" s="783"/>
      <x:c r="AG127" s="783">
        <x:v>1</x:v>
      </x:c>
      <x:c r="AH127" s="783"/>
      <x:c r="AI127" s="783"/>
      <x:c r="AJ127" s="783"/>
      <x:c r="AK127" s="783">
        <x:v>2</x:v>
      </x:c>
      <x:c r="AL127" s="780" t="s">
        <x:v>1617</x:v>
      </x:c>
      <x:c r="AM127" s="783"/>
      <x:c r="AN127" s="782"/>
      <x:c r="AO127" s="783"/>
      <x:c r="AP127" s="783"/>
      <x:c r="AQ127" s="783"/>
      <x:c r="AR127" s="782"/>
      <x:c r="AS127" s="783"/>
      <x:c r="AT127" s="782"/>
      <x:c r="AU127" s="783"/>
      <x:c r="AV127" s="783"/>
      <x:c r="AW127" s="783"/>
      <x:c r="AX127" s="783"/>
      <x:c r="AY127" s="783"/>
      <x:c r="AZ127" s="783">
        <x:v>1</x:v>
      </x:c>
      <x:c r="BA127" s="782">
        <x:v>1</x:v>
      </x:c>
      <x:c r="BB127" s="783"/>
      <x:c r="BC127" s="783"/>
      <x:c r="BD127" s="783"/>
      <x:c r="BE127" s="783"/>
      <x:c r="BF127" s="783"/>
      <x:c r="BG127" s="783"/>
      <x:c r="BH127" s="783"/>
      <x:c r="BI127" s="783"/>
      <x:c r="BJ127" s="782"/>
      <x:c r="BK127" s="783"/>
      <x:c r="BL127" s="782"/>
      <x:c r="BM127" s="783"/>
      <x:c r="BN127" s="782"/>
      <x:c r="BO127" s="783"/>
      <x:c r="BP127" s="782"/>
      <x:c r="BQ127" s="783"/>
      <x:c r="BR127" s="783"/>
      <x:c r="BS127" s="783"/>
      <x:c r="BT127" s="783"/>
      <x:c r="BU127" s="783"/>
      <x:c r="BV127" s="780" t="s">
        <x:v>1617</x:v>
      </x:c>
      <x:c r="BW127" s="783"/>
      <x:c r="BX127" s="783"/>
      <x:c r="BY127" s="782"/>
      <x:c r="BZ127" s="783"/>
      <x:c r="CA127" s="782"/>
      <x:c r="CB127" s="783"/>
      <x:c r="CC127" s="782"/>
      <x:c r="CD127" s="783"/>
      <x:c r="CE127" s="783"/>
      <x:c r="CF127" s="782"/>
      <x:c r="CG127" s="783"/>
      <x:c r="CH127" s="783"/>
      <x:c r="CI127" s="783"/>
      <x:c r="CJ127" s="783"/>
      <x:c r="CK127" s="783"/>
      <x:c r="CL127" s="783"/>
      <x:c r="CM127" s="783"/>
      <x:c r="CN127" s="783"/>
      <x:c r="CO127" s="783"/>
      <x:c r="CP127" s="782"/>
      <x:c r="CQ127" s="783"/>
      <x:c r="CR127" s="782"/>
      <x:c r="CS127" s="783">
        <x:v>9</x:v>
      </x:c>
      <x:c r="CT127" s="783">
        <x:v>5</x:v>
      </x:c>
      <x:c r="CU127" s="783">
        <x:v>1</x:v>
      </x:c>
      <x:c r="CV127" s="783"/>
      <x:c r="CW127" s="783"/>
      <x:c r="CX127" s="783"/>
      <x:c r="CY127" s="780" t="s">
        <x:v>1617</x:v>
      </x:c>
      <x:c r="CZ127" s="783"/>
      <x:c r="DA127" s="782"/>
      <x:c r="DB127" s="783"/>
      <x:c r="DC127" s="782"/>
      <x:c r="DD127" s="783"/>
      <x:c r="DE127" s="782"/>
      <x:c r="DF127" s="783"/>
      <x:c r="DG127" s="784"/>
    </x:row>
    <x:row r="128" spans="1:111" s="7" customFormat="1" ht="30" customHeight="1">
      <x:c r="A128" s="780" t="s">
        <x:v>1606</x:v>
      </x:c>
      <x:c r="B128" s="781"/>
      <x:c r="C128" s="782"/>
      <x:c r="D128" s="783"/>
      <x:c r="E128" s="782"/>
      <x:c r="F128" s="783"/>
      <x:c r="G128" s="782"/>
      <x:c r="H128" s="783"/>
      <x:c r="I128" s="782"/>
      <x:c r="J128" s="783"/>
      <x:c r="K128" s="783"/>
      <x:c r="L128" s="782"/>
      <x:c r="M128" s="783"/>
      <x:c r="N128" s="783"/>
      <x:c r="O128" s="783"/>
      <x:c r="P128" s="783"/>
      <x:c r="Q128" s="783"/>
      <x:c r="R128" s="782"/>
      <x:c r="S128" s="783">
        <x:v>2</x:v>
      </x:c>
      <x:c r="T128" s="782">
        <x:v>30</x:v>
      </x:c>
      <x:c r="U128" s="783"/>
      <x:c r="V128" s="782"/>
      <x:c r="W128" s="783"/>
      <x:c r="X128" s="783">
        <x:v>15</x:v>
      </x:c>
      <x:c r="Y128" s="783"/>
      <x:c r="Z128" s="783"/>
      <x:c r="AA128" s="783">
        <x:v>1</x:v>
      </x:c>
      <x:c r="AB128" s="783"/>
      <x:c r="AC128" s="783"/>
      <x:c r="AD128" s="783"/>
      <x:c r="AE128" s="783"/>
      <x:c r="AF128" s="783"/>
      <x:c r="AG128" s="783">
        <x:v>1</x:v>
      </x:c>
      <x:c r="AH128" s="783"/>
      <x:c r="AI128" s="783"/>
      <x:c r="AJ128" s="783"/>
      <x:c r="AK128" s="783"/>
      <x:c r="AL128" s="780" t="s">
        <x:v>1606</x:v>
      </x:c>
      <x:c r="AM128" s="783"/>
      <x:c r="AN128" s="782"/>
      <x:c r="AO128" s="783"/>
      <x:c r="AP128" s="783"/>
      <x:c r="AQ128" s="783"/>
      <x:c r="AR128" s="782"/>
      <x:c r="AS128" s="783"/>
      <x:c r="AT128" s="782"/>
      <x:c r="AU128" s="783"/>
      <x:c r="AV128" s="783"/>
      <x:c r="AW128" s="783"/>
      <x:c r="AX128" s="783"/>
      <x:c r="AY128" s="783"/>
      <x:c r="AZ128" s="783"/>
      <x:c r="BA128" s="782"/>
      <x:c r="BB128" s="783"/>
      <x:c r="BC128" s="783"/>
      <x:c r="BD128" s="783"/>
      <x:c r="BE128" s="783">
        <x:v>1</x:v>
      </x:c>
      <x:c r="BF128" s="783">
        <x:v>8</x:v>
      </x:c>
      <x:c r="BG128" s="783"/>
      <x:c r="BH128" s="783"/>
      <x:c r="BI128" s="783"/>
      <x:c r="BJ128" s="782"/>
      <x:c r="BK128" s="783"/>
      <x:c r="BL128" s="782"/>
      <x:c r="BM128" s="783"/>
      <x:c r="BN128" s="782"/>
      <x:c r="BO128" s="783"/>
      <x:c r="BP128" s="782"/>
      <x:c r="BQ128" s="783"/>
      <x:c r="BR128" s="783"/>
      <x:c r="BS128" s="783"/>
      <x:c r="BT128" s="783"/>
      <x:c r="BU128" s="783"/>
      <x:c r="BV128" s="780" t="s">
        <x:v>1606</x:v>
      </x:c>
      <x:c r="BW128" s="783"/>
      <x:c r="BX128" s="783"/>
      <x:c r="BY128" s="782"/>
      <x:c r="BZ128" s="783"/>
      <x:c r="CA128" s="782"/>
      <x:c r="CB128" s="783"/>
      <x:c r="CC128" s="782"/>
      <x:c r="CD128" s="783"/>
      <x:c r="CE128" s="783"/>
      <x:c r="CF128" s="782"/>
      <x:c r="CG128" s="783"/>
      <x:c r="CH128" s="783"/>
      <x:c r="CI128" s="783"/>
      <x:c r="CJ128" s="783"/>
      <x:c r="CK128" s="783"/>
      <x:c r="CL128" s="783"/>
      <x:c r="CM128" s="783"/>
      <x:c r="CN128" s="783"/>
      <x:c r="CO128" s="783"/>
      <x:c r="CP128" s="782"/>
      <x:c r="CQ128" s="783"/>
      <x:c r="CR128" s="782"/>
      <x:c r="CS128" s="783">
        <x:v>9</x:v>
      </x:c>
      <x:c r="CT128" s="783"/>
      <x:c r="CU128" s="783">
        <x:v>1</x:v>
      </x:c>
      <x:c r="CV128" s="783">
        <x:v>2</x:v>
      </x:c>
      <x:c r="CW128" s="783"/>
      <x:c r="CX128" s="783"/>
      <x:c r="CY128" s="780" t="s">
        <x:v>1606</x:v>
      </x:c>
      <x:c r="CZ128" s="783"/>
      <x:c r="DA128" s="782"/>
      <x:c r="DB128" s="783"/>
      <x:c r="DC128" s="782"/>
      <x:c r="DD128" s="783"/>
      <x:c r="DE128" s="782"/>
      <x:c r="DF128" s="783"/>
      <x:c r="DG128" s="784"/>
    </x:row>
    <x:row r="129" spans="1:111" s="7" customFormat="1" ht="30" customHeight="1">
      <x:c r="A129" s="780" t="s">
        <x:v>1796</x:v>
      </x:c>
      <x:c r="B129" s="781"/>
      <x:c r="C129" s="782"/>
      <x:c r="D129" s="783"/>
      <x:c r="E129" s="782"/>
      <x:c r="F129" s="783"/>
      <x:c r="G129" s="782"/>
      <x:c r="H129" s="783"/>
      <x:c r="I129" s="782"/>
      <x:c r="J129" s="783"/>
      <x:c r="K129" s="783"/>
      <x:c r="L129" s="782"/>
      <x:c r="M129" s="783"/>
      <x:c r="N129" s="783"/>
      <x:c r="O129" s="783"/>
      <x:c r="P129" s="783"/>
      <x:c r="Q129" s="783"/>
      <x:c r="R129" s="782"/>
      <x:c r="S129" s="783">
        <x:v>1</x:v>
      </x:c>
      <x:c r="T129" s="782">
        <x:v>15</x:v>
      </x:c>
      <x:c r="U129" s="783"/>
      <x:c r="V129" s="782"/>
      <x:c r="W129" s="783"/>
      <x:c r="X129" s="783">
        <x:v>8</x:v>
      </x:c>
      <x:c r="Y129" s="783"/>
      <x:c r="Z129" s="783"/>
      <x:c r="AA129" s="783">
        <x:v>1</x:v>
      </x:c>
      <x:c r="AB129" s="783"/>
      <x:c r="AC129" s="783"/>
      <x:c r="AD129" s="783"/>
      <x:c r="AE129" s="783"/>
      <x:c r="AF129" s="783"/>
      <x:c r="AG129" s="783">
        <x:v>1</x:v>
      </x:c>
      <x:c r="AH129" s="783"/>
      <x:c r="AI129" s="783"/>
      <x:c r="AJ129" s="783"/>
      <x:c r="AK129" s="783">
        <x:v>4</x:v>
      </x:c>
      <x:c r="AL129" s="780" t="s">
        <x:v>1796</x:v>
      </x:c>
      <x:c r="AM129" s="783"/>
      <x:c r="AN129" s="782"/>
      <x:c r="AO129" s="783"/>
      <x:c r="AP129" s="783"/>
      <x:c r="AQ129" s="783"/>
      <x:c r="AR129" s="782"/>
      <x:c r="AS129" s="783"/>
      <x:c r="AT129" s="782"/>
      <x:c r="AU129" s="783"/>
      <x:c r="AV129" s="783"/>
      <x:c r="AW129" s="783"/>
      <x:c r="AX129" s="783"/>
      <x:c r="AY129" s="783"/>
      <x:c r="AZ129" s="783"/>
      <x:c r="BA129" s="782"/>
      <x:c r="BB129" s="783"/>
      <x:c r="BC129" s="783"/>
      <x:c r="BD129" s="783"/>
      <x:c r="BE129" s="783">
        <x:v>1</x:v>
      </x:c>
      <x:c r="BF129" s="783">
        <x:v>4</x:v>
      </x:c>
      <x:c r="BG129" s="783"/>
      <x:c r="BH129" s="783"/>
      <x:c r="BI129" s="783"/>
      <x:c r="BJ129" s="782"/>
      <x:c r="BK129" s="783"/>
      <x:c r="BL129" s="782"/>
      <x:c r="BM129" s="783"/>
      <x:c r="BN129" s="782"/>
      <x:c r="BO129" s="783"/>
      <x:c r="BP129" s="782"/>
      <x:c r="BQ129" s="783"/>
      <x:c r="BR129" s="783"/>
      <x:c r="BS129" s="783"/>
      <x:c r="BT129" s="783"/>
      <x:c r="BU129" s="783"/>
      <x:c r="BV129" s="780" t="s">
        <x:v>1796</x:v>
      </x:c>
      <x:c r="BW129" s="783"/>
      <x:c r="BX129" s="783"/>
      <x:c r="BY129" s="782"/>
      <x:c r="BZ129" s="783"/>
      <x:c r="CA129" s="782"/>
      <x:c r="CB129" s="783"/>
      <x:c r="CC129" s="782"/>
      <x:c r="CD129" s="783"/>
      <x:c r="CE129" s="783"/>
      <x:c r="CF129" s="782"/>
      <x:c r="CG129" s="783"/>
      <x:c r="CH129" s="783"/>
      <x:c r="CI129" s="783"/>
      <x:c r="CJ129" s="783"/>
      <x:c r="CK129" s="783"/>
      <x:c r="CL129" s="783"/>
      <x:c r="CM129" s="783"/>
      <x:c r="CN129" s="783"/>
      <x:c r="CO129" s="783"/>
      <x:c r="CP129" s="782"/>
      <x:c r="CQ129" s="783"/>
      <x:c r="CR129" s="782"/>
      <x:c r="CS129" s="783">
        <x:v>4</x:v>
      </x:c>
      <x:c r="CT129" s="783"/>
      <x:c r="CU129" s="783">
        <x:v>1</x:v>
      </x:c>
      <x:c r="CV129" s="783">
        <x:v>2</x:v>
      </x:c>
      <x:c r="CW129" s="783"/>
      <x:c r="CX129" s="783"/>
      <x:c r="CY129" s="780" t="s">
        <x:v>1796</x:v>
      </x:c>
      <x:c r="CZ129" s="783"/>
      <x:c r="DA129" s="782"/>
      <x:c r="DB129" s="783"/>
      <x:c r="DC129" s="782"/>
      <x:c r="DD129" s="783"/>
      <x:c r="DE129" s="782"/>
      <x:c r="DF129" s="783"/>
      <x:c r="DG129" s="784"/>
    </x:row>
    <x:row r="130" spans="1:111" s="7" customFormat="1" ht="30" customHeight="1">
      <x:c r="A130" s="780" t="s">
        <x:v>1627</x:v>
      </x:c>
      <x:c r="B130" s="781"/>
      <x:c r="C130" s="782"/>
      <x:c r="D130" s="783"/>
      <x:c r="E130" s="782"/>
      <x:c r="F130" s="783"/>
      <x:c r="G130" s="782"/>
      <x:c r="H130" s="783"/>
      <x:c r="I130" s="782"/>
      <x:c r="J130" s="783"/>
      <x:c r="K130" s="783"/>
      <x:c r="L130" s="782"/>
      <x:c r="M130" s="783"/>
      <x:c r="N130" s="783"/>
      <x:c r="O130" s="783"/>
      <x:c r="P130" s="783"/>
      <x:c r="Q130" s="783"/>
      <x:c r="R130" s="782"/>
      <x:c r="S130" s="783"/>
      <x:c r="T130" s="782"/>
      <x:c r="U130" s="783"/>
      <x:c r="V130" s="782"/>
      <x:c r="W130" s="783"/>
      <x:c r="X130" s="783">
        <x:v>5</x:v>
      </x:c>
      <x:c r="Y130" s="783"/>
      <x:c r="Z130" s="783"/>
      <x:c r="AA130" s="783"/>
      <x:c r="AB130" s="783"/>
      <x:c r="AC130" s="783"/>
      <x:c r="AD130" s="783"/>
      <x:c r="AE130" s="783"/>
      <x:c r="AF130" s="783"/>
      <x:c r="AG130" s="783">
        <x:v>1</x:v>
      </x:c>
      <x:c r="AH130" s="783"/>
      <x:c r="AI130" s="783"/>
      <x:c r="AJ130" s="783"/>
      <x:c r="AK130" s="783">
        <x:v>3</x:v>
      </x:c>
      <x:c r="AL130" s="780" t="s">
        <x:v>1627</x:v>
      </x:c>
      <x:c r="AM130" s="783"/>
      <x:c r="AN130" s="782"/>
      <x:c r="AO130" s="783"/>
      <x:c r="AP130" s="783"/>
      <x:c r="AQ130" s="783"/>
      <x:c r="AR130" s="782"/>
      <x:c r="AS130" s="783"/>
      <x:c r="AT130" s="782"/>
      <x:c r="AU130" s="783"/>
      <x:c r="AV130" s="783"/>
      <x:c r="AW130" s="783"/>
      <x:c r="AX130" s="783"/>
      <x:c r="AY130" s="783"/>
      <x:c r="AZ130" s="783"/>
      <x:c r="BA130" s="782"/>
      <x:c r="BB130" s="783"/>
      <x:c r="BC130" s="783"/>
      <x:c r="BD130" s="783"/>
      <x:c r="BE130" s="783">
        <x:v>1</x:v>
      </x:c>
      <x:c r="BF130" s="783">
        <x:v>4</x:v>
      </x:c>
      <x:c r="BG130" s="783"/>
      <x:c r="BH130" s="783"/>
      <x:c r="BI130" s="783"/>
      <x:c r="BJ130" s="782"/>
      <x:c r="BK130" s="783"/>
      <x:c r="BL130" s="782"/>
      <x:c r="BM130" s="783"/>
      <x:c r="BN130" s="782"/>
      <x:c r="BO130" s="783"/>
      <x:c r="BP130" s="782"/>
      <x:c r="BQ130" s="783"/>
      <x:c r="BR130" s="783"/>
      <x:c r="BS130" s="783"/>
      <x:c r="BT130" s="783"/>
      <x:c r="BU130" s="783"/>
      <x:c r="BV130" s="780" t="s">
        <x:v>1627</x:v>
      </x:c>
      <x:c r="BW130" s="783"/>
      <x:c r="BX130" s="783"/>
      <x:c r="BY130" s="782"/>
      <x:c r="BZ130" s="783"/>
      <x:c r="CA130" s="782"/>
      <x:c r="CB130" s="783"/>
      <x:c r="CC130" s="782"/>
      <x:c r="CD130" s="783"/>
      <x:c r="CE130" s="783"/>
      <x:c r="CF130" s="782"/>
      <x:c r="CG130" s="783"/>
      <x:c r="CH130" s="783"/>
      <x:c r="CI130" s="783"/>
      <x:c r="CJ130" s="783"/>
      <x:c r="CK130" s="783"/>
      <x:c r="CL130" s="783"/>
      <x:c r="CM130" s="783"/>
      <x:c r="CN130" s="783"/>
      <x:c r="CO130" s="783"/>
      <x:c r="CP130" s="782"/>
      <x:c r="CQ130" s="783"/>
      <x:c r="CR130" s="782"/>
      <x:c r="CS130" s="783">
        <x:v>6</x:v>
      </x:c>
      <x:c r="CT130" s="783"/>
      <x:c r="CU130" s="783">
        <x:v>2</x:v>
      </x:c>
      <x:c r="CV130" s="783">
        <x:v>4</x:v>
      </x:c>
      <x:c r="CW130" s="783"/>
      <x:c r="CX130" s="783"/>
      <x:c r="CY130" s="780" t="s">
        <x:v>1627</x:v>
      </x:c>
      <x:c r="CZ130" s="783"/>
      <x:c r="DA130" s="782"/>
      <x:c r="DB130" s="783"/>
      <x:c r="DC130" s="782"/>
      <x:c r="DD130" s="783"/>
      <x:c r="DE130" s="782"/>
      <x:c r="DF130" s="783"/>
      <x:c r="DG130" s="784"/>
    </x:row>
    <x:row r="131" spans="1:111" s="7" customFormat="1" ht="30" customHeight="1">
      <x:c r="A131" s="780" t="s">
        <x:v>1618</x:v>
      </x:c>
      <x:c r="B131" s="781"/>
      <x:c r="C131" s="782"/>
      <x:c r="D131" s="783"/>
      <x:c r="E131" s="782"/>
      <x:c r="F131" s="783"/>
      <x:c r="G131" s="782"/>
      <x:c r="H131" s="783"/>
      <x:c r="I131" s="782"/>
      <x:c r="J131" s="783"/>
      <x:c r="K131" s="783"/>
      <x:c r="L131" s="782"/>
      <x:c r="M131" s="783"/>
      <x:c r="N131" s="783"/>
      <x:c r="O131" s="783"/>
      <x:c r="P131" s="783"/>
      <x:c r="Q131" s="783"/>
      <x:c r="R131" s="782"/>
      <x:c r="S131" s="783"/>
      <x:c r="T131" s="782"/>
      <x:c r="U131" s="783"/>
      <x:c r="V131" s="782"/>
      <x:c r="W131" s="783"/>
      <x:c r="X131" s="783">
        <x:v>8</x:v>
      </x:c>
      <x:c r="Y131" s="783"/>
      <x:c r="Z131" s="783"/>
      <x:c r="AA131" s="783">
        <x:v>1</x:v>
      </x:c>
      <x:c r="AB131" s="783"/>
      <x:c r="AC131" s="783"/>
      <x:c r="AD131" s="783"/>
      <x:c r="AE131" s="783"/>
      <x:c r="AF131" s="783"/>
      <x:c r="AG131" s="783">
        <x:v>1</x:v>
      </x:c>
      <x:c r="AH131" s="783"/>
      <x:c r="AI131" s="783"/>
      <x:c r="AJ131" s="783"/>
      <x:c r="AK131" s="783">
        <x:v>4</x:v>
      </x:c>
      <x:c r="AL131" s="780" t="s">
        <x:v>1618</x:v>
      </x:c>
      <x:c r="AM131" s="783"/>
      <x:c r="AN131" s="782"/>
      <x:c r="AO131" s="783"/>
      <x:c r="AP131" s="783"/>
      <x:c r="AQ131" s="783"/>
      <x:c r="AR131" s="782"/>
      <x:c r="AS131" s="783"/>
      <x:c r="AT131" s="782"/>
      <x:c r="AU131" s="783"/>
      <x:c r="AV131" s="783"/>
      <x:c r="AW131" s="783"/>
      <x:c r="AX131" s="783"/>
      <x:c r="AY131" s="783"/>
      <x:c r="AZ131" s="783"/>
      <x:c r="BA131" s="782"/>
      <x:c r="BB131" s="783"/>
      <x:c r="BC131" s="783"/>
      <x:c r="BD131" s="783"/>
      <x:c r="BE131" s="783">
        <x:v>1</x:v>
      </x:c>
      <x:c r="BF131" s="783">
        <x:v>3</x:v>
      </x:c>
      <x:c r="BG131" s="783"/>
      <x:c r="BH131" s="783"/>
      <x:c r="BI131" s="783"/>
      <x:c r="BJ131" s="782"/>
      <x:c r="BK131" s="783"/>
      <x:c r="BL131" s="782"/>
      <x:c r="BM131" s="783"/>
      <x:c r="BN131" s="782"/>
      <x:c r="BO131" s="783"/>
      <x:c r="BP131" s="782"/>
      <x:c r="BQ131" s="783"/>
      <x:c r="BR131" s="783"/>
      <x:c r="BS131" s="783"/>
      <x:c r="BT131" s="783"/>
      <x:c r="BU131" s="783"/>
      <x:c r="BV131" s="780" t="s">
        <x:v>1618</x:v>
      </x:c>
      <x:c r="BW131" s="783"/>
      <x:c r="BX131" s="783"/>
      <x:c r="BY131" s="782"/>
      <x:c r="BZ131" s="783"/>
      <x:c r="CA131" s="782"/>
      <x:c r="CB131" s="783"/>
      <x:c r="CC131" s="782"/>
      <x:c r="CD131" s="783"/>
      <x:c r="CE131" s="783"/>
      <x:c r="CF131" s="782"/>
      <x:c r="CG131" s="783"/>
      <x:c r="CH131" s="783"/>
      <x:c r="CI131" s="783"/>
      <x:c r="CJ131" s="783"/>
      <x:c r="CK131" s="783"/>
      <x:c r="CL131" s="783"/>
      <x:c r="CM131" s="783"/>
      <x:c r="CN131" s="783"/>
      <x:c r="CO131" s="783"/>
      <x:c r="CP131" s="782"/>
      <x:c r="CQ131" s="783"/>
      <x:c r="CR131" s="782"/>
      <x:c r="CS131" s="783">
        <x:v>8</x:v>
      </x:c>
      <x:c r="CT131" s="783"/>
      <x:c r="CU131" s="783">
        <x:v>2</x:v>
      </x:c>
      <x:c r="CV131" s="783">
        <x:v>4</x:v>
      </x:c>
      <x:c r="CW131" s="783"/>
      <x:c r="CX131" s="783"/>
      <x:c r="CY131" s="780" t="s">
        <x:v>1618</x:v>
      </x:c>
      <x:c r="CZ131" s="783"/>
      <x:c r="DA131" s="782"/>
      <x:c r="DB131" s="783"/>
      <x:c r="DC131" s="782"/>
      <x:c r="DD131" s="783"/>
      <x:c r="DE131" s="782"/>
      <x:c r="DF131" s="783"/>
      <x:c r="DG131" s="784"/>
    </x:row>
    <x:row r="132" spans="1:111" s="7" customFormat="1" ht="30" customHeight="1">
      <x:c r="A132" s="785" t="s">
        <x:v>1436</x:v>
      </x:c>
      <x:c r="B132" s="329"/>
      <x:c r="C132" s="330"/>
      <x:c r="D132" s="331"/>
      <x:c r="E132" s="330"/>
      <x:c r="F132" s="331"/>
      <x:c r="G132" s="330"/>
      <x:c r="H132" s="331"/>
      <x:c r="I132" s="330"/>
      <x:c r="J132" s="331"/>
      <x:c r="K132" s="331"/>
      <x:c r="L132" s="330"/>
      <x:c r="M132" s="331"/>
      <x:c r="N132" s="331"/>
      <x:c r="O132" s="331"/>
      <x:c r="P132" s="331"/>
      <x:c r="Q132" s="331"/>
      <x:c r="R132" s="330"/>
      <x:c r="S132" s="331">
        <x:v>2</x:v>
      </x:c>
      <x:c r="T132" s="330">
        <x:v>38.5</x:v>
      </x:c>
      <x:c r="U132" s="331"/>
      <x:c r="V132" s="330"/>
      <x:c r="W132" s="331">
        <x:v>4</x:v>
      </x:c>
      <x:c r="X132" s="331">
        <x:v>6</x:v>
      </x:c>
      <x:c r="Y132" s="331"/>
      <x:c r="Z132" s="331"/>
      <x:c r="AA132" s="331">
        <x:v>1</x:v>
      </x:c>
      <x:c r="AB132" s="331"/>
      <x:c r="AC132" s="331"/>
      <x:c r="AD132" s="331"/>
      <x:c r="AE132" s="331"/>
      <x:c r="AF132" s="331"/>
      <x:c r="AG132" s="331">
        <x:v>1</x:v>
      </x:c>
      <x:c r="AH132" s="331"/>
      <x:c r="AI132" s="331"/>
      <x:c r="AJ132" s="331"/>
      <x:c r="AK132" s="331">
        <x:v>1</x:v>
      </x:c>
      <x:c r="AL132" s="785" t="s">
        <x:v>1436</x:v>
      </x:c>
      <x:c r="AM132" s="331"/>
      <x:c r="AN132" s="330"/>
      <x:c r="AO132" s="331"/>
      <x:c r="AP132" s="331"/>
      <x:c r="AQ132" s="331"/>
      <x:c r="AR132" s="330"/>
      <x:c r="AS132" s="331"/>
      <x:c r="AT132" s="330"/>
      <x:c r="AU132" s="331"/>
      <x:c r="AV132" s="331"/>
      <x:c r="AW132" s="331"/>
      <x:c r="AX132" s="331"/>
      <x:c r="AY132" s="331"/>
      <x:c r="AZ132" s="331"/>
      <x:c r="BA132" s="330"/>
      <x:c r="BB132" s="331"/>
      <x:c r="BC132" s="331"/>
      <x:c r="BD132" s="331"/>
      <x:c r="BE132" s="331"/>
      <x:c r="BF132" s="331"/>
      <x:c r="BG132" s="331"/>
      <x:c r="BH132" s="331"/>
      <x:c r="BI132" s="331"/>
      <x:c r="BJ132" s="330"/>
      <x:c r="BK132" s="331"/>
      <x:c r="BL132" s="330"/>
      <x:c r="BM132" s="331"/>
      <x:c r="BN132" s="330"/>
      <x:c r="BO132" s="331"/>
      <x:c r="BP132" s="330"/>
      <x:c r="BQ132" s="331"/>
      <x:c r="BR132" s="331"/>
      <x:c r="BS132" s="331"/>
      <x:c r="BT132" s="331"/>
      <x:c r="BU132" s="331"/>
      <x:c r="BV132" s="785" t="s">
        <x:v>1436</x:v>
      </x:c>
      <x:c r="BW132" s="331"/>
      <x:c r="BX132" s="331"/>
      <x:c r="BY132" s="330"/>
      <x:c r="BZ132" s="331"/>
      <x:c r="CA132" s="330"/>
      <x:c r="CB132" s="331"/>
      <x:c r="CC132" s="330"/>
      <x:c r="CD132" s="331"/>
      <x:c r="CE132" s="331"/>
      <x:c r="CF132" s="330"/>
      <x:c r="CG132" s="331"/>
      <x:c r="CH132" s="331"/>
      <x:c r="CI132" s="331"/>
      <x:c r="CJ132" s="331">
        <x:v>1</x:v>
      </x:c>
      <x:c r="CK132" s="331"/>
      <x:c r="CL132" s="331"/>
      <x:c r="CM132" s="331"/>
      <x:c r="CN132" s="331"/>
      <x:c r="CO132" s="331"/>
      <x:c r="CP132" s="330"/>
      <x:c r="CQ132" s="331"/>
      <x:c r="CR132" s="330"/>
      <x:c r="CS132" s="331">
        <x:v>7</x:v>
      </x:c>
      <x:c r="CT132" s="331">
        <x:v>1</x:v>
      </x:c>
      <x:c r="CU132" s="331">
        <x:v>1</x:v>
      </x:c>
      <x:c r="CV132" s="331">
        <x:v>1</x:v>
      </x:c>
      <x:c r="CW132" s="331"/>
      <x:c r="CX132" s="331"/>
      <x:c r="CY132" s="785" t="s">
        <x:v>1436</x:v>
      </x:c>
      <x:c r="CZ132" s="331"/>
      <x:c r="DA132" s="330"/>
      <x:c r="DB132" s="331"/>
      <x:c r="DC132" s="330"/>
      <x:c r="DD132" s="331"/>
      <x:c r="DE132" s="330"/>
      <x:c r="DF132" s="331"/>
      <x:c r="DG132" s="332"/>
    </x:row>
    <x:row r="133" spans="1:111" s="7" customFormat="1" ht="30" customHeight="1">
      <x:c r="A133" s="785" t="s">
        <x:v>1419</x:v>
      </x:c>
      <x:c r="B133" s="329"/>
      <x:c r="C133" s="330"/>
      <x:c r="D133" s="331"/>
      <x:c r="E133" s="330"/>
      <x:c r="F133" s="331"/>
      <x:c r="G133" s="330"/>
      <x:c r="H133" s="331"/>
      <x:c r="I133" s="330"/>
      <x:c r="J133" s="331"/>
      <x:c r="K133" s="331"/>
      <x:c r="L133" s="330"/>
      <x:c r="M133" s="331"/>
      <x:c r="N133" s="331"/>
      <x:c r="O133" s="331"/>
      <x:c r="P133" s="331"/>
      <x:c r="Q133" s="331"/>
      <x:c r="R133" s="330"/>
      <x:c r="S133" s="331">
        <x:v>1</x:v>
      </x:c>
      <x:c r="T133" s="330">
        <x:v>28.5</x:v>
      </x:c>
      <x:c r="U133" s="331"/>
      <x:c r="V133" s="330"/>
      <x:c r="W133" s="331">
        <x:v>8</x:v>
      </x:c>
      <x:c r="X133" s="331">
        <x:v>13</x:v>
      </x:c>
      <x:c r="Y133" s="331"/>
      <x:c r="Z133" s="331"/>
      <x:c r="AA133" s="331">
        <x:v>1</x:v>
      </x:c>
      <x:c r="AB133" s="331"/>
      <x:c r="AC133" s="331"/>
      <x:c r="AD133" s="331">
        <x:v>1</x:v>
      </x:c>
      <x:c r="AE133" s="331"/>
      <x:c r="AF133" s="331"/>
      <x:c r="AG133" s="331">
        <x:v>1</x:v>
      </x:c>
      <x:c r="AH133" s="331"/>
      <x:c r="AI133" s="331"/>
      <x:c r="AJ133" s="331"/>
      <x:c r="AK133" s="331">
        <x:v>3</x:v>
      </x:c>
      <x:c r="AL133" s="785" t="s">
        <x:v>1419</x:v>
      </x:c>
      <x:c r="AM133" s="331"/>
      <x:c r="AN133" s="330"/>
      <x:c r="AO133" s="331"/>
      <x:c r="AP133" s="331"/>
      <x:c r="AQ133" s="331"/>
      <x:c r="AR133" s="330"/>
      <x:c r="AS133" s="331"/>
      <x:c r="AT133" s="330"/>
      <x:c r="AU133" s="331"/>
      <x:c r="AV133" s="331"/>
      <x:c r="AW133" s="331"/>
      <x:c r="AX133" s="331"/>
      <x:c r="AY133" s="331"/>
      <x:c r="AZ133" s="331"/>
      <x:c r="BA133" s="330"/>
      <x:c r="BB133" s="331"/>
      <x:c r="BC133" s="331"/>
      <x:c r="BD133" s="331"/>
      <x:c r="BE133" s="331">
        <x:v>1</x:v>
      </x:c>
      <x:c r="BF133" s="331">
        <x:v>15</x:v>
      </x:c>
      <x:c r="BG133" s="331"/>
      <x:c r="BH133" s="331"/>
      <x:c r="BI133" s="331"/>
      <x:c r="BJ133" s="330"/>
      <x:c r="BK133" s="331"/>
      <x:c r="BL133" s="330"/>
      <x:c r="BM133" s="331"/>
      <x:c r="BN133" s="330"/>
      <x:c r="BO133" s="331"/>
      <x:c r="BP133" s="330"/>
      <x:c r="BQ133" s="331"/>
      <x:c r="BR133" s="331"/>
      <x:c r="BS133" s="331"/>
      <x:c r="BT133" s="331"/>
      <x:c r="BU133" s="331"/>
      <x:c r="BV133" s="785" t="s">
        <x:v>1419</x:v>
      </x:c>
      <x:c r="BW133" s="331"/>
      <x:c r="BX133" s="331"/>
      <x:c r="BY133" s="330"/>
      <x:c r="BZ133" s="331"/>
      <x:c r="CA133" s="330"/>
      <x:c r="CB133" s="331"/>
      <x:c r="CC133" s="330"/>
      <x:c r="CD133" s="331"/>
      <x:c r="CE133" s="331"/>
      <x:c r="CF133" s="330"/>
      <x:c r="CG133" s="331"/>
      <x:c r="CH133" s="331"/>
      <x:c r="CI133" s="331"/>
      <x:c r="CJ133" s="331">
        <x:v>1</x:v>
      </x:c>
      <x:c r="CK133" s="331"/>
      <x:c r="CL133" s="331"/>
      <x:c r="CM133" s="331"/>
      <x:c r="CN133" s="331"/>
      <x:c r="CO133" s="331"/>
      <x:c r="CP133" s="330"/>
      <x:c r="CQ133" s="331"/>
      <x:c r="CR133" s="330"/>
      <x:c r="CS133" s="331">
        <x:v>12</x:v>
      </x:c>
      <x:c r="CT133" s="331">
        <x:v>1</x:v>
      </x:c>
      <x:c r="CU133" s="331">
        <x:v>2</x:v>
      </x:c>
      <x:c r="CV133" s="331">
        <x:v>1</x:v>
      </x:c>
      <x:c r="CW133" s="331"/>
      <x:c r="CX133" s="331"/>
      <x:c r="CY133" s="785" t="s">
        <x:v>1419</x:v>
      </x:c>
      <x:c r="CZ133" s="331"/>
      <x:c r="DA133" s="330"/>
      <x:c r="DB133" s="331"/>
      <x:c r="DC133" s="330"/>
      <x:c r="DD133" s="331"/>
      <x:c r="DE133" s="330"/>
      <x:c r="DF133" s="331"/>
      <x:c r="DG133" s="332"/>
    </x:row>
    <x:row r="134" spans="1:111" s="7" customFormat="1" ht="30" customHeight="1">
      <x:c r="A134" s="315" t="s">
        <x:v>677</x:v>
      </x:c>
      <x:c r="B134" s="329">
        <x:f t="shared" ref="B134:AK134" si="40">SUM(B135:B141)</x:f>
        <x:v>0</x:v>
      </x:c>
      <x:c r="C134" s="330">
        <x:f t="shared" si="40"/>
        <x:v>0</x:v>
      </x:c>
      <x:c r="D134" s="331">
        <x:f t="shared" si="40"/>
        <x:v>0</x:v>
      </x:c>
      <x:c r="E134" s="330">
        <x:f t="shared" si="40"/>
        <x:v>0</x:v>
      </x:c>
      <x:c r="F134" s="331">
        <x:f t="shared" si="40"/>
        <x:v>0</x:v>
      </x:c>
      <x:c r="G134" s="330">
        <x:f t="shared" si="40"/>
        <x:v>0</x:v>
      </x:c>
      <x:c r="H134" s="331">
        <x:f t="shared" si="40"/>
        <x:v>0</x:v>
      </x:c>
      <x:c r="I134" s="330">
        <x:f t="shared" si="40"/>
        <x:v>0</x:v>
      </x:c>
      <x:c r="J134" s="331">
        <x:f t="shared" si="40"/>
        <x:v>0</x:v>
      </x:c>
      <x:c r="K134" s="331">
        <x:f t="shared" si="40"/>
        <x:v>0</x:v>
      </x:c>
      <x:c r="L134" s="330">
        <x:f t="shared" si="40"/>
        <x:v>0</x:v>
      </x:c>
      <x:c r="M134" s="331">
        <x:f t="shared" si="40"/>
        <x:v>0</x:v>
      </x:c>
      <x:c r="N134" s="331">
        <x:f t="shared" si="40"/>
        <x:v>0</x:v>
      </x:c>
      <x:c r="O134" s="331">
        <x:f t="shared" si="40"/>
        <x:v>0</x:v>
      </x:c>
      <x:c r="P134" s="331">
        <x:f t="shared" si="40"/>
        <x:v>0</x:v>
      </x:c>
      <x:c r="Q134" s="331">
        <x:f t="shared" si="40"/>
        <x:v>0</x:v>
      </x:c>
      <x:c r="R134" s="330">
        <x:f t="shared" si="40"/>
        <x:v>0</x:v>
      </x:c>
      <x:c r="S134" s="331">
        <x:f t="shared" si="40"/>
        <x:v>0</x:v>
      </x:c>
      <x:c r="T134" s="330">
        <x:f t="shared" si="40"/>
        <x:v>0</x:v>
      </x:c>
      <x:c r="U134" s="331">
        <x:f t="shared" si="40"/>
        <x:v>0</x:v>
      </x:c>
      <x:c r="V134" s="330">
        <x:f t="shared" si="40"/>
        <x:v>0</x:v>
      </x:c>
      <x:c r="W134" s="331">
        <x:f t="shared" si="40"/>
        <x:v>0</x:v>
      </x:c>
      <x:c r="X134" s="331">
        <x:f t="shared" si="40"/>
        <x:v>0</x:v>
      </x:c>
      <x:c r="Y134" s="331">
        <x:f t="shared" si="40"/>
        <x:v>0</x:v>
      </x:c>
      <x:c r="Z134" s="331">
        <x:f t="shared" si="40"/>
        <x:v>0</x:v>
      </x:c>
      <x:c r="AA134" s="331">
        <x:f t="shared" si="40"/>
        <x:v>0</x:v>
      </x:c>
      <x:c r="AB134" s="331">
        <x:f t="shared" si="40"/>
        <x:v>0</x:v>
      </x:c>
      <x:c r="AC134" s="331">
        <x:f t="shared" si="40"/>
        <x:v>0</x:v>
      </x:c>
      <x:c r="AD134" s="331">
        <x:f t="shared" si="40"/>
        <x:v>0</x:v>
      </x:c>
      <x:c r="AE134" s="331">
        <x:f t="shared" si="40"/>
        <x:v>0</x:v>
      </x:c>
      <x:c r="AF134" s="331">
        <x:f t="shared" si="40"/>
        <x:v>0</x:v>
      </x:c>
      <x:c r="AG134" s="331">
        <x:f t="shared" si="40"/>
        <x:v>0</x:v>
      </x:c>
      <x:c r="AH134" s="331">
        <x:f t="shared" si="40"/>
        <x:v>0</x:v>
      </x:c>
      <x:c r="AI134" s="331">
        <x:f t="shared" si="40"/>
        <x:v>0</x:v>
      </x:c>
      <x:c r="AJ134" s="331">
        <x:f t="shared" si="40"/>
        <x:v>0</x:v>
      </x:c>
      <x:c r="AK134" s="331">
        <x:f t="shared" si="40"/>
        <x:v>0</x:v>
      </x:c>
      <x:c r="AL134" s="315" t="s">
        <x:v>677</x:v>
      </x:c>
      <x:c r="AM134" s="331">
        <x:f t="shared" ref="AM134:BU134" si="41">SUM(AM135:AM141)</x:f>
        <x:v>0</x:v>
      </x:c>
      <x:c r="AN134" s="330">
        <x:f t="shared" si="41"/>
        <x:v>0</x:v>
      </x:c>
      <x:c r="AO134" s="331">
        <x:f t="shared" si="41"/>
        <x:v>0</x:v>
      </x:c>
      <x:c r="AP134" s="331">
        <x:f t="shared" si="41"/>
        <x:v>0</x:v>
      </x:c>
      <x:c r="AQ134" s="331">
        <x:f t="shared" si="41"/>
        <x:v>0</x:v>
      </x:c>
      <x:c r="AR134" s="330">
        <x:f t="shared" si="41"/>
        <x:v>0</x:v>
      </x:c>
      <x:c r="AS134" s="331">
        <x:f t="shared" si="41"/>
        <x:v>0</x:v>
      </x:c>
      <x:c r="AT134" s="330">
        <x:f t="shared" si="41"/>
        <x:v>0</x:v>
      </x:c>
      <x:c r="AU134" s="331">
        <x:f t="shared" si="41"/>
        <x:v>0</x:v>
      </x:c>
      <x:c r="AV134" s="331">
        <x:f t="shared" si="41"/>
        <x:v>0</x:v>
      </x:c>
      <x:c r="AW134" s="331">
        <x:f t="shared" si="41"/>
        <x:v>0</x:v>
      </x:c>
      <x:c r="AX134" s="331">
        <x:f t="shared" si="41"/>
        <x:v>0</x:v>
      </x:c>
      <x:c r="AY134" s="331">
        <x:f t="shared" si="41"/>
        <x:v>0</x:v>
      </x:c>
      <x:c r="AZ134" s="331">
        <x:f t="shared" si="41"/>
        <x:v>0</x:v>
      </x:c>
      <x:c r="BA134" s="330">
        <x:f t="shared" si="41"/>
        <x:v>0</x:v>
      </x:c>
      <x:c r="BB134" s="331">
        <x:f t="shared" si="41"/>
        <x:v>0</x:v>
      </x:c>
      <x:c r="BC134" s="331">
        <x:f t="shared" si="41"/>
        <x:v>0</x:v>
      </x:c>
      <x:c r="BD134" s="331">
        <x:f t="shared" si="41"/>
        <x:v>0</x:v>
      </x:c>
      <x:c r="BE134" s="331">
        <x:f t="shared" si="41"/>
        <x:v>0</x:v>
      </x:c>
      <x:c r="BF134" s="331">
        <x:f t="shared" si="41"/>
        <x:v>0</x:v>
      </x:c>
      <x:c r="BG134" s="331">
        <x:f t="shared" si="41"/>
        <x:v>0</x:v>
      </x:c>
      <x:c r="BH134" s="331">
        <x:f t="shared" si="41"/>
        <x:v>0</x:v>
      </x:c>
      <x:c r="BI134" s="331">
        <x:f t="shared" si="41"/>
        <x:v>0</x:v>
      </x:c>
      <x:c r="BJ134" s="330">
        <x:f t="shared" si="41"/>
        <x:v>0</x:v>
      </x:c>
      <x:c r="BK134" s="331">
        <x:f t="shared" si="41"/>
        <x:v>0</x:v>
      </x:c>
      <x:c r="BL134" s="330">
        <x:f t="shared" si="41"/>
        <x:v>0</x:v>
      </x:c>
      <x:c r="BM134" s="331">
        <x:f t="shared" si="41"/>
        <x:v>0</x:v>
      </x:c>
      <x:c r="BN134" s="330">
        <x:f t="shared" si="41"/>
        <x:v>0</x:v>
      </x:c>
      <x:c r="BO134" s="331">
        <x:f t="shared" si="41"/>
        <x:v>0</x:v>
      </x:c>
      <x:c r="BP134" s="330">
        <x:f t="shared" si="41"/>
        <x:v>0</x:v>
      </x:c>
      <x:c r="BQ134" s="331">
        <x:f t="shared" si="41"/>
        <x:v>0</x:v>
      </x:c>
      <x:c r="BR134" s="331">
        <x:f t="shared" si="41"/>
        <x:v>0</x:v>
      </x:c>
      <x:c r="BS134" s="331">
        <x:f t="shared" si="41"/>
        <x:v>0</x:v>
      </x:c>
      <x:c r="BT134" s="331">
        <x:f t="shared" si="41"/>
        <x:v>0</x:v>
      </x:c>
      <x:c r="BU134" s="331">
        <x:f t="shared" si="41"/>
        <x:v>0</x:v>
      </x:c>
      <x:c r="BV134" s="315" t="s">
        <x:v>677</x:v>
      </x:c>
      <x:c r="BW134" s="331">
        <x:f t="shared" ref="BW134:CX134" si="42">SUM(BW135:BW141)</x:f>
        <x:v>0</x:v>
      </x:c>
      <x:c r="BX134" s="331">
        <x:f t="shared" si="42"/>
        <x:v>0</x:v>
      </x:c>
      <x:c r="BY134" s="330">
        <x:f t="shared" si="42"/>
        <x:v>0</x:v>
      </x:c>
      <x:c r="BZ134" s="331">
        <x:f t="shared" si="42"/>
        <x:v>0</x:v>
      </x:c>
      <x:c r="CA134" s="330">
        <x:f t="shared" si="42"/>
        <x:v>0</x:v>
      </x:c>
      <x:c r="CB134" s="331">
        <x:f t="shared" si="42"/>
        <x:v>0</x:v>
      </x:c>
      <x:c r="CC134" s="330">
        <x:f t="shared" si="42"/>
        <x:v>0</x:v>
      </x:c>
      <x:c r="CD134" s="331">
        <x:f t="shared" si="42"/>
        <x:v>0</x:v>
      </x:c>
      <x:c r="CE134" s="331">
        <x:f t="shared" si="42"/>
        <x:v>0</x:v>
      </x:c>
      <x:c r="CF134" s="330">
        <x:f t="shared" si="42"/>
        <x:v>0</x:v>
      </x:c>
      <x:c r="CG134" s="331">
        <x:f t="shared" si="42"/>
        <x:v>0</x:v>
      </x:c>
      <x:c r="CH134" s="331">
        <x:f t="shared" si="42"/>
        <x:v>0</x:v>
      </x:c>
      <x:c r="CI134" s="331">
        <x:f t="shared" si="42"/>
        <x:v>0</x:v>
      </x:c>
      <x:c r="CJ134" s="331">
        <x:f t="shared" si="42"/>
        <x:v>0</x:v>
      </x:c>
      <x:c r="CK134" s="331">
        <x:f t="shared" si="42"/>
        <x:v>0</x:v>
      </x:c>
      <x:c r="CL134" s="331">
        <x:f t="shared" si="42"/>
        <x:v>0</x:v>
      </x:c>
      <x:c r="CM134" s="331">
        <x:f t="shared" si="42"/>
        <x:v>0</x:v>
      </x:c>
      <x:c r="CN134" s="331">
        <x:f t="shared" si="42"/>
        <x:v>0</x:v>
      </x:c>
      <x:c r="CO134" s="331">
        <x:f t="shared" si="42"/>
        <x:v>0</x:v>
      </x:c>
      <x:c r="CP134" s="330">
        <x:f t="shared" si="42"/>
        <x:v>0</x:v>
      </x:c>
      <x:c r="CQ134" s="331">
        <x:f t="shared" si="42"/>
        <x:v>0</x:v>
      </x:c>
      <x:c r="CR134" s="330">
        <x:f t="shared" si="42"/>
        <x:v>0</x:v>
      </x:c>
      <x:c r="CS134" s="331">
        <x:f t="shared" si="42"/>
        <x:v>0</x:v>
      </x:c>
      <x:c r="CT134" s="331">
        <x:f t="shared" si="42"/>
        <x:v>0</x:v>
      </x:c>
      <x:c r="CU134" s="331">
        <x:f t="shared" si="42"/>
        <x:v>0</x:v>
      </x:c>
      <x:c r="CV134" s="331">
        <x:f t="shared" si="42"/>
        <x:v>0</x:v>
      </x:c>
      <x:c r="CW134" s="331">
        <x:f t="shared" si="42"/>
        <x:v>0</x:v>
      </x:c>
      <x:c r="CX134" s="331">
        <x:f t="shared" si="42"/>
        <x:v>0</x:v>
      </x:c>
      <x:c r="CY134" s="315" t="s">
        <x:v>677</x:v>
      </x:c>
      <x:c r="CZ134" s="331">
        <x:f t="shared" ref="CZ134:DG134" si="43">SUM(CZ135:CZ141)</x:f>
        <x:v>0</x:v>
      </x:c>
      <x:c r="DA134" s="330">
        <x:f t="shared" si="43"/>
        <x:v>0</x:v>
      </x:c>
      <x:c r="DB134" s="331">
        <x:f t="shared" si="43"/>
        <x:v>0</x:v>
      </x:c>
      <x:c r="DC134" s="330">
        <x:f t="shared" si="43"/>
        <x:v>0</x:v>
      </x:c>
      <x:c r="DD134" s="331">
        <x:f t="shared" si="43"/>
        <x:v>0</x:v>
      </x:c>
      <x:c r="DE134" s="330">
        <x:f t="shared" si="43"/>
        <x:v>0</x:v>
      </x:c>
      <x:c r="DF134" s="331">
        <x:f t="shared" si="43"/>
        <x:v>0</x:v>
      </x:c>
      <x:c r="DG134" s="332">
        <x:f t="shared" si="43"/>
        <x:v>0</x:v>
      </x:c>
    </x:row>
    <x:row r="135" spans="1:111" s="7" customFormat="1" ht="30" customHeight="1">
      <x:c r="A135" s="780" t="s">
        <x:v>944</x:v>
      </x:c>
      <x:c r="B135" s="781"/>
      <x:c r="C135" s="782"/>
      <x:c r="D135" s="783"/>
      <x:c r="E135" s="782"/>
      <x:c r="F135" s="783"/>
      <x:c r="G135" s="782"/>
      <x:c r="H135" s="783"/>
      <x:c r="I135" s="782"/>
      <x:c r="J135" s="783"/>
      <x:c r="K135" s="783"/>
      <x:c r="L135" s="782"/>
      <x:c r="M135" s="783"/>
      <x:c r="N135" s="783"/>
      <x:c r="O135" s="783"/>
      <x:c r="P135" s="783"/>
      <x:c r="Q135" s="783"/>
      <x:c r="R135" s="782"/>
      <x:c r="S135" s="783"/>
      <x:c r="T135" s="782"/>
      <x:c r="U135" s="783"/>
      <x:c r="V135" s="782"/>
      <x:c r="W135" s="783"/>
      <x:c r="X135" s="783"/>
      <x:c r="Y135" s="783"/>
      <x:c r="Z135" s="783"/>
      <x:c r="AA135" s="783"/>
      <x:c r="AB135" s="783"/>
      <x:c r="AC135" s="783"/>
      <x:c r="AD135" s="783"/>
      <x:c r="AE135" s="783"/>
      <x:c r="AF135" s="783"/>
      <x:c r="AG135" s="783"/>
      <x:c r="AH135" s="783"/>
      <x:c r="AI135" s="783"/>
      <x:c r="AJ135" s="783"/>
      <x:c r="AK135" s="783"/>
      <x:c r="AL135" s="780" t="s">
        <x:v>944</x:v>
      </x:c>
      <x:c r="AM135" s="783"/>
      <x:c r="AN135" s="782"/>
      <x:c r="AO135" s="783"/>
      <x:c r="AP135" s="783"/>
      <x:c r="AQ135" s="783"/>
      <x:c r="AR135" s="782"/>
      <x:c r="AS135" s="783"/>
      <x:c r="AT135" s="782"/>
      <x:c r="AU135" s="783"/>
      <x:c r="AV135" s="783"/>
      <x:c r="AW135" s="783"/>
      <x:c r="AX135" s="783"/>
      <x:c r="AY135" s="783"/>
      <x:c r="AZ135" s="783"/>
      <x:c r="BA135" s="782"/>
      <x:c r="BB135" s="783"/>
      <x:c r="BC135" s="783"/>
      <x:c r="BD135" s="783"/>
      <x:c r="BE135" s="783"/>
      <x:c r="BF135" s="783"/>
      <x:c r="BG135" s="783"/>
      <x:c r="BH135" s="783"/>
      <x:c r="BI135" s="783"/>
      <x:c r="BJ135" s="782"/>
      <x:c r="BK135" s="783"/>
      <x:c r="BL135" s="782"/>
      <x:c r="BM135" s="783"/>
      <x:c r="BN135" s="782"/>
      <x:c r="BO135" s="783"/>
      <x:c r="BP135" s="782"/>
      <x:c r="BQ135" s="783"/>
      <x:c r="BR135" s="783"/>
      <x:c r="BS135" s="783"/>
      <x:c r="BT135" s="783"/>
      <x:c r="BU135" s="783"/>
      <x:c r="BV135" s="780" t="s">
        <x:v>944</x:v>
      </x:c>
      <x:c r="BW135" s="783"/>
      <x:c r="BX135" s="783"/>
      <x:c r="BY135" s="782"/>
      <x:c r="BZ135" s="783"/>
      <x:c r="CA135" s="782"/>
      <x:c r="CB135" s="783"/>
      <x:c r="CC135" s="782"/>
      <x:c r="CD135" s="783"/>
      <x:c r="CE135" s="783"/>
      <x:c r="CF135" s="782"/>
      <x:c r="CG135" s="783"/>
      <x:c r="CH135" s="783"/>
      <x:c r="CI135" s="783"/>
      <x:c r="CJ135" s="783"/>
      <x:c r="CK135" s="783"/>
      <x:c r="CL135" s="783"/>
      <x:c r="CM135" s="783"/>
      <x:c r="CN135" s="783"/>
      <x:c r="CO135" s="783"/>
      <x:c r="CP135" s="782" t="s">
        <x:v>509</x:v>
      </x:c>
      <x:c r="CQ135" s="783"/>
      <x:c r="CR135" s="782"/>
      <x:c r="CS135" s="783"/>
      <x:c r="CT135" s="783"/>
      <x:c r="CU135" s="783"/>
      <x:c r="CV135" s="783"/>
      <x:c r="CW135" s="783"/>
      <x:c r="CX135" s="783"/>
      <x:c r="CY135" s="780" t="s">
        <x:v>944</x:v>
      </x:c>
      <x:c r="CZ135" s="783"/>
      <x:c r="DA135" s="782"/>
      <x:c r="DB135" s="783"/>
      <x:c r="DC135" s="782"/>
      <x:c r="DD135" s="783"/>
      <x:c r="DE135" s="782"/>
      <x:c r="DF135" s="783"/>
      <x:c r="DG135" s="784"/>
    </x:row>
    <x:row r="136" spans="1:111" s="7" customFormat="1" ht="30" customHeight="1">
      <x:c r="A136" s="780" t="s">
        <x:v>782</x:v>
      </x:c>
      <x:c r="B136" s="781"/>
      <x:c r="C136" s="782"/>
      <x:c r="D136" s="783"/>
      <x:c r="E136" s="782"/>
      <x:c r="F136" s="783"/>
      <x:c r="G136" s="782"/>
      <x:c r="H136" s="783"/>
      <x:c r="I136" s="782"/>
      <x:c r="J136" s="783"/>
      <x:c r="K136" s="783"/>
      <x:c r="L136" s="782"/>
      <x:c r="M136" s="783"/>
      <x:c r="N136" s="783"/>
      <x:c r="O136" s="783"/>
      <x:c r="P136" s="783"/>
      <x:c r="Q136" s="783"/>
      <x:c r="R136" s="782"/>
      <x:c r="S136" s="783"/>
      <x:c r="T136" s="782"/>
      <x:c r="U136" s="783"/>
      <x:c r="V136" s="782"/>
      <x:c r="W136" s="783"/>
      <x:c r="X136" s="783"/>
      <x:c r="Y136" s="783"/>
      <x:c r="Z136" s="783"/>
      <x:c r="AA136" s="783"/>
      <x:c r="AB136" s="783"/>
      <x:c r="AC136" s="783"/>
      <x:c r="AD136" s="783"/>
      <x:c r="AE136" s="783"/>
      <x:c r="AF136" s="783"/>
      <x:c r="AG136" s="783"/>
      <x:c r="AH136" s="783"/>
      <x:c r="AI136" s="783"/>
      <x:c r="AJ136" s="783"/>
      <x:c r="AK136" s="783"/>
      <x:c r="AL136" s="780" t="s">
        <x:v>782</x:v>
      </x:c>
      <x:c r="AM136" s="783"/>
      <x:c r="AN136" s="782"/>
      <x:c r="AO136" s="783"/>
      <x:c r="AP136" s="783"/>
      <x:c r="AQ136" s="783"/>
      <x:c r="AR136" s="782"/>
      <x:c r="AS136" s="783"/>
      <x:c r="AT136" s="782"/>
      <x:c r="AU136" s="783"/>
      <x:c r="AV136" s="783"/>
      <x:c r="AW136" s="783"/>
      <x:c r="AX136" s="783"/>
      <x:c r="AY136" s="783"/>
      <x:c r="AZ136" s="783"/>
      <x:c r="BA136" s="782"/>
      <x:c r="BB136" s="783"/>
      <x:c r="BC136" s="783"/>
      <x:c r="BD136" s="783"/>
      <x:c r="BE136" s="783"/>
      <x:c r="BF136" s="783"/>
      <x:c r="BG136" s="783"/>
      <x:c r="BH136" s="783"/>
      <x:c r="BI136" s="783"/>
      <x:c r="BJ136" s="782"/>
      <x:c r="BK136" s="783"/>
      <x:c r="BL136" s="782"/>
      <x:c r="BM136" s="783"/>
      <x:c r="BN136" s="782"/>
      <x:c r="BO136" s="783"/>
      <x:c r="BP136" s="782"/>
      <x:c r="BQ136" s="783"/>
      <x:c r="BR136" s="783"/>
      <x:c r="BS136" s="783"/>
      <x:c r="BT136" s="783"/>
      <x:c r="BU136" s="783"/>
      <x:c r="BV136" s="780" t="s">
        <x:v>782</x:v>
      </x:c>
      <x:c r="BW136" s="783"/>
      <x:c r="BX136" s="783"/>
      <x:c r="BY136" s="782"/>
      <x:c r="BZ136" s="783"/>
      <x:c r="CA136" s="782"/>
      <x:c r="CB136" s="783"/>
      <x:c r="CC136" s="782"/>
      <x:c r="CD136" s="783"/>
      <x:c r="CE136" s="783"/>
      <x:c r="CF136" s="782"/>
      <x:c r="CG136" s="783"/>
      <x:c r="CH136" s="783"/>
      <x:c r="CI136" s="783"/>
      <x:c r="CJ136" s="783"/>
      <x:c r="CK136" s="783"/>
      <x:c r="CL136" s="783"/>
      <x:c r="CM136" s="783"/>
      <x:c r="CN136" s="783"/>
      <x:c r="CO136" s="783"/>
      <x:c r="CP136" s="782"/>
      <x:c r="CQ136" s="783"/>
      <x:c r="CR136" s="782"/>
      <x:c r="CS136" s="783"/>
      <x:c r="CT136" s="783"/>
      <x:c r="CU136" s="783"/>
      <x:c r="CV136" s="783"/>
      <x:c r="CW136" s="783"/>
      <x:c r="CX136" s="783"/>
      <x:c r="CY136" s="780" t="s">
        <x:v>782</x:v>
      </x:c>
      <x:c r="CZ136" s="783"/>
      <x:c r="DA136" s="782"/>
      <x:c r="DB136" s="783"/>
      <x:c r="DC136" s="782"/>
      <x:c r="DD136" s="783"/>
      <x:c r="DE136" s="782"/>
      <x:c r="DF136" s="783"/>
      <x:c r="DG136" s="784"/>
    </x:row>
    <x:row r="137" spans="1:118" s="7" customFormat="1" ht="30" customHeight="1">
      <x:c r="A137" s="780" t="s">
        <x:v>2206</x:v>
      </x:c>
      <x:c r="B137" s="781"/>
      <x:c r="C137" s="782"/>
      <x:c r="D137" s="783"/>
      <x:c r="E137" s="782"/>
      <x:c r="F137" s="783"/>
      <x:c r="G137" s="782"/>
      <x:c r="H137" s="783"/>
      <x:c r="I137" s="782"/>
      <x:c r="J137" s="783"/>
      <x:c r="K137" s="783"/>
      <x:c r="L137" s="782"/>
      <x:c r="M137" s="783"/>
      <x:c r="N137" s="783"/>
      <x:c r="O137" s="783"/>
      <x:c r="P137" s="783"/>
      <x:c r="Q137" s="783"/>
      <x:c r="R137" s="782"/>
      <x:c r="S137" s="783"/>
      <x:c r="T137" s="782"/>
      <x:c r="U137" s="783"/>
      <x:c r="V137" s="782"/>
      <x:c r="W137" s="783"/>
      <x:c r="X137" s="783"/>
      <x:c r="Y137" s="783"/>
      <x:c r="Z137" s="783"/>
      <x:c r="AA137" s="783"/>
      <x:c r="AB137" s="783"/>
      <x:c r="AC137" s="783"/>
      <x:c r="AD137" s="783"/>
      <x:c r="AE137" s="783"/>
      <x:c r="AF137" s="783"/>
      <x:c r="AG137" s="783"/>
      <x:c r="AH137" s="783"/>
      <x:c r="AI137" s="783"/>
      <x:c r="AJ137" s="783"/>
      <x:c r="AK137" s="783"/>
      <x:c r="AL137" s="780" t="s">
        <x:v>2206</x:v>
      </x:c>
      <x:c r="AM137" s="783"/>
      <x:c r="AN137" s="782"/>
      <x:c r="AO137" s="783"/>
      <x:c r="AP137" s="783"/>
      <x:c r="AQ137" s="783"/>
      <x:c r="AR137" s="782"/>
      <x:c r="AS137" s="783"/>
      <x:c r="AT137" s="782"/>
      <x:c r="AU137" s="783"/>
      <x:c r="AV137" s="783"/>
      <x:c r="AW137" s="783"/>
      <x:c r="AX137" s="783"/>
      <x:c r="AY137" s="783"/>
      <x:c r="AZ137" s="783"/>
      <x:c r="BA137" s="782"/>
      <x:c r="BB137" s="783"/>
      <x:c r="BC137" s="783"/>
      <x:c r="BD137" s="783"/>
      <x:c r="BE137" s="783"/>
      <x:c r="BF137" s="783"/>
      <x:c r="BG137" s="783"/>
      <x:c r="BH137" s="783"/>
      <x:c r="BI137" s="783"/>
      <x:c r="BJ137" s="782"/>
      <x:c r="BK137" s="783"/>
      <x:c r="BL137" s="782"/>
      <x:c r="BM137" s="783"/>
      <x:c r="BN137" s="782"/>
      <x:c r="BO137" s="783"/>
      <x:c r="BP137" s="782"/>
      <x:c r="BQ137" s="783"/>
      <x:c r="BR137" s="783"/>
      <x:c r="BS137" s="783"/>
      <x:c r="BT137" s="783"/>
      <x:c r="BU137" s="783"/>
      <x:c r="BV137" s="780" t="s">
        <x:v>2206</x:v>
      </x:c>
      <x:c r="BW137" s="783"/>
      <x:c r="BX137" s="783"/>
      <x:c r="BY137" s="782"/>
      <x:c r="BZ137" s="783"/>
      <x:c r="CA137" s="782"/>
      <x:c r="CB137" s="783"/>
      <x:c r="CC137" s="782"/>
      <x:c r="CD137" s="783"/>
      <x:c r="CE137" s="783"/>
      <x:c r="CF137" s="782"/>
      <x:c r="CG137" s="783"/>
      <x:c r="CH137" s="783"/>
      <x:c r="CI137" s="783"/>
      <x:c r="CJ137" s="783"/>
      <x:c r="CK137" s="783"/>
      <x:c r="CL137" s="783"/>
      <x:c r="CM137" s="783"/>
      <x:c r="CN137" s="783"/>
      <x:c r="CO137" s="783"/>
      <x:c r="CP137" s="782"/>
      <x:c r="CQ137" s="783"/>
      <x:c r="CR137" s="782"/>
      <x:c r="CS137" s="783"/>
      <x:c r="CT137" s="783"/>
      <x:c r="CU137" s="783"/>
      <x:c r="CV137" s="783"/>
      <x:c r="CW137" s="783"/>
      <x:c r="CX137" s="783"/>
      <x:c r="CY137" s="780" t="s">
        <x:v>2206</x:v>
      </x:c>
      <x:c r="CZ137" s="783"/>
      <x:c r="DA137" s="782"/>
      <x:c r="DB137" s="783"/>
      <x:c r="DC137" s="782"/>
      <x:c r="DD137" s="783"/>
      <x:c r="DE137" s="782"/>
      <x:c r="DF137" s="783"/>
      <x:c r="DG137" s="784"/>
      <x:c r="DH137" s="720"/>
      <x:c r="DI137" s="720"/>
      <x:c r="DJ137" s="720"/>
      <x:c r="DK137" s="720"/>
      <x:c r="DL137" s="720"/>
      <x:c r="DM137" s="720"/>
      <x:c r="DN137" s="720"/>
    </x:row>
    <x:row r="138" spans="1:118" s="7" customFormat="1" ht="30" customHeight="1">
      <x:c r="A138" s="780" t="s">
        <x:v>2220</x:v>
      </x:c>
      <x:c r="B138" s="781"/>
      <x:c r="C138" s="782"/>
      <x:c r="D138" s="783"/>
      <x:c r="E138" s="782"/>
      <x:c r="F138" s="783"/>
      <x:c r="G138" s="782"/>
      <x:c r="H138" s="783"/>
      <x:c r="I138" s="782"/>
      <x:c r="J138" s="783"/>
      <x:c r="K138" s="783"/>
      <x:c r="L138" s="782"/>
      <x:c r="M138" s="783"/>
      <x:c r="N138" s="783"/>
      <x:c r="O138" s="783"/>
      <x:c r="P138" s="783"/>
      <x:c r="Q138" s="783"/>
      <x:c r="R138" s="782"/>
      <x:c r="S138" s="783"/>
      <x:c r="T138" s="782"/>
      <x:c r="U138" s="783"/>
      <x:c r="V138" s="782"/>
      <x:c r="W138" s="783"/>
      <x:c r="X138" s="783"/>
      <x:c r="Y138" s="783"/>
      <x:c r="Z138" s="783"/>
      <x:c r="AA138" s="783"/>
      <x:c r="AB138" s="783"/>
      <x:c r="AC138" s="783"/>
      <x:c r="AD138" s="783"/>
      <x:c r="AE138" s="783"/>
      <x:c r="AF138" s="783"/>
      <x:c r="AG138" s="783"/>
      <x:c r="AH138" s="783"/>
      <x:c r="AI138" s="783"/>
      <x:c r="AJ138" s="783"/>
      <x:c r="AK138" s="783"/>
      <x:c r="AL138" s="780" t="s">
        <x:v>2220</x:v>
      </x:c>
      <x:c r="AM138" s="783"/>
      <x:c r="AN138" s="782"/>
      <x:c r="AO138" s="783"/>
      <x:c r="AP138" s="783"/>
      <x:c r="AQ138" s="783"/>
      <x:c r="AR138" s="782"/>
      <x:c r="AS138" s="783"/>
      <x:c r="AT138" s="782"/>
      <x:c r="AU138" s="783"/>
      <x:c r="AV138" s="783"/>
      <x:c r="AW138" s="783"/>
      <x:c r="AX138" s="783"/>
      <x:c r="AY138" s="783"/>
      <x:c r="AZ138" s="783"/>
      <x:c r="BA138" s="782"/>
      <x:c r="BB138" s="783"/>
      <x:c r="BC138" s="783"/>
      <x:c r="BD138" s="783"/>
      <x:c r="BE138" s="783"/>
      <x:c r="BF138" s="783"/>
      <x:c r="BG138" s="783"/>
      <x:c r="BH138" s="783"/>
      <x:c r="BI138" s="783"/>
      <x:c r="BJ138" s="782"/>
      <x:c r="BK138" s="783"/>
      <x:c r="BL138" s="782"/>
      <x:c r="BM138" s="783"/>
      <x:c r="BN138" s="782"/>
      <x:c r="BO138" s="783"/>
      <x:c r="BP138" s="782"/>
      <x:c r="BQ138" s="783"/>
      <x:c r="BR138" s="783"/>
      <x:c r="BS138" s="783"/>
      <x:c r="BT138" s="783"/>
      <x:c r="BU138" s="783"/>
      <x:c r="BV138" s="780" t="s">
        <x:v>2220</x:v>
      </x:c>
      <x:c r="BW138" s="783"/>
      <x:c r="BX138" s="783"/>
      <x:c r="BY138" s="782"/>
      <x:c r="BZ138" s="783"/>
      <x:c r="CA138" s="782"/>
      <x:c r="CB138" s="783"/>
      <x:c r="CC138" s="782"/>
      <x:c r="CD138" s="783"/>
      <x:c r="CE138" s="783"/>
      <x:c r="CF138" s="782"/>
      <x:c r="CG138" s="783"/>
      <x:c r="CH138" s="783"/>
      <x:c r="CI138" s="783"/>
      <x:c r="CJ138" s="783"/>
      <x:c r="CK138" s="783"/>
      <x:c r="CL138" s="783"/>
      <x:c r="CM138" s="783"/>
      <x:c r="CN138" s="783"/>
      <x:c r="CO138" s="783"/>
      <x:c r="CP138" s="782"/>
      <x:c r="CQ138" s="783"/>
      <x:c r="CR138" s="782"/>
      <x:c r="CS138" s="783"/>
      <x:c r="CT138" s="783"/>
      <x:c r="CU138" s="783"/>
      <x:c r="CV138" s="783"/>
      <x:c r="CW138" s="783"/>
      <x:c r="CX138" s="783"/>
      <x:c r="CY138" s="780" t="s">
        <x:v>2220</x:v>
      </x:c>
      <x:c r="CZ138" s="783"/>
      <x:c r="DA138" s="782"/>
      <x:c r="DB138" s="783"/>
      <x:c r="DC138" s="782"/>
      <x:c r="DD138" s="783"/>
      <x:c r="DE138" s="782"/>
      <x:c r="DF138" s="783"/>
      <x:c r="DG138" s="784"/>
      <x:c r="DH138" s="720"/>
      <x:c r="DI138" s="720"/>
      <x:c r="DJ138" s="720"/>
      <x:c r="DK138" s="720"/>
      <x:c r="DL138" s="720"/>
      <x:c r="DM138" s="720"/>
      <x:c r="DN138" s="720"/>
    </x:row>
    <x:row r="139" spans="1:118" s="7" customFormat="1" ht="30" customHeight="1">
      <x:c r="A139" s="780" t="s">
        <x:v>2198</x:v>
      </x:c>
      <x:c r="B139" s="781"/>
      <x:c r="C139" s="782"/>
      <x:c r="D139" s="783"/>
      <x:c r="E139" s="782"/>
      <x:c r="F139" s="783"/>
      <x:c r="G139" s="782"/>
      <x:c r="H139" s="783"/>
      <x:c r="I139" s="782"/>
      <x:c r="J139" s="783"/>
      <x:c r="K139" s="783"/>
      <x:c r="L139" s="782"/>
      <x:c r="M139" s="783"/>
      <x:c r="N139" s="783"/>
      <x:c r="O139" s="783"/>
      <x:c r="P139" s="783"/>
      <x:c r="Q139" s="783"/>
      <x:c r="R139" s="782"/>
      <x:c r="S139" s="783"/>
      <x:c r="T139" s="782"/>
      <x:c r="U139" s="783"/>
      <x:c r="V139" s="782"/>
      <x:c r="W139" s="783"/>
      <x:c r="X139" s="783"/>
      <x:c r="Y139" s="783"/>
      <x:c r="Z139" s="783"/>
      <x:c r="AA139" s="783"/>
      <x:c r="AB139" s="783"/>
      <x:c r="AC139" s="783"/>
      <x:c r="AD139" s="783"/>
      <x:c r="AE139" s="783"/>
      <x:c r="AF139" s="783"/>
      <x:c r="AG139" s="783"/>
      <x:c r="AH139" s="783"/>
      <x:c r="AI139" s="783"/>
      <x:c r="AJ139" s="783"/>
      <x:c r="AK139" s="783"/>
      <x:c r="AL139" s="780" t="s">
        <x:v>2198</x:v>
      </x:c>
      <x:c r="AM139" s="783"/>
      <x:c r="AN139" s="782"/>
      <x:c r="AO139" s="783"/>
      <x:c r="AP139" s="783"/>
      <x:c r="AQ139" s="783"/>
      <x:c r="AR139" s="782"/>
      <x:c r="AS139" s="783"/>
      <x:c r="AT139" s="782"/>
      <x:c r="AU139" s="783"/>
      <x:c r="AV139" s="783"/>
      <x:c r="AW139" s="783"/>
      <x:c r="AX139" s="783"/>
      <x:c r="AY139" s="783"/>
      <x:c r="AZ139" s="783"/>
      <x:c r="BA139" s="782"/>
      <x:c r="BB139" s="783"/>
      <x:c r="BC139" s="783"/>
      <x:c r="BD139" s="783"/>
      <x:c r="BE139" s="783"/>
      <x:c r="BF139" s="783"/>
      <x:c r="BG139" s="783"/>
      <x:c r="BH139" s="783"/>
      <x:c r="BI139" s="783"/>
      <x:c r="BJ139" s="782"/>
      <x:c r="BK139" s="783"/>
      <x:c r="BL139" s="782"/>
      <x:c r="BM139" s="783"/>
      <x:c r="BN139" s="782"/>
      <x:c r="BO139" s="783"/>
      <x:c r="BP139" s="782"/>
      <x:c r="BQ139" s="783"/>
      <x:c r="BR139" s="783"/>
      <x:c r="BS139" s="783"/>
      <x:c r="BT139" s="783"/>
      <x:c r="BU139" s="783"/>
      <x:c r="BV139" s="780" t="s">
        <x:v>2198</x:v>
      </x:c>
      <x:c r="BW139" s="783"/>
      <x:c r="BX139" s="783"/>
      <x:c r="BY139" s="782"/>
      <x:c r="BZ139" s="783"/>
      <x:c r="CA139" s="782"/>
      <x:c r="CB139" s="783"/>
      <x:c r="CC139" s="782"/>
      <x:c r="CD139" s="783"/>
      <x:c r="CE139" s="783"/>
      <x:c r="CF139" s="782"/>
      <x:c r="CG139" s="783"/>
      <x:c r="CH139" s="783"/>
      <x:c r="CI139" s="783"/>
      <x:c r="CJ139" s="783"/>
      <x:c r="CK139" s="783"/>
      <x:c r="CL139" s="783"/>
      <x:c r="CM139" s="783"/>
      <x:c r="CN139" s="783"/>
      <x:c r="CO139" s="783"/>
      <x:c r="CP139" s="782"/>
      <x:c r="CQ139" s="783"/>
      <x:c r="CR139" s="782"/>
      <x:c r="CS139" s="783"/>
      <x:c r="CT139" s="783"/>
      <x:c r="CU139" s="783"/>
      <x:c r="CV139" s="783"/>
      <x:c r="CW139" s="783"/>
      <x:c r="CX139" s="783"/>
      <x:c r="CY139" s="780" t="s">
        <x:v>2198</x:v>
      </x:c>
      <x:c r="CZ139" s="783"/>
      <x:c r="DA139" s="782"/>
      <x:c r="DB139" s="783"/>
      <x:c r="DC139" s="782"/>
      <x:c r="DD139" s="783"/>
      <x:c r="DE139" s="782"/>
      <x:c r="DF139" s="783"/>
      <x:c r="DG139" s="784"/>
      <x:c r="DH139" s="720"/>
      <x:c r="DI139" s="720"/>
      <x:c r="DJ139" s="720"/>
      <x:c r="DK139" s="720"/>
      <x:c r="DL139" s="720"/>
      <x:c r="DM139" s="720"/>
      <x:c r="DN139" s="720"/>
    </x:row>
    <x:row r="140" spans="1:118" s="779" customFormat="1" ht="30" customHeight="1">
      <x:c r="A140" s="780" t="s">
        <x:v>1488</x:v>
      </x:c>
      <x:c r="B140" s="781"/>
      <x:c r="C140" s="782"/>
      <x:c r="D140" s="783"/>
      <x:c r="E140" s="782"/>
      <x:c r="F140" s="783"/>
      <x:c r="G140" s="782"/>
      <x:c r="H140" s="783"/>
      <x:c r="I140" s="782"/>
      <x:c r="J140" s="783"/>
      <x:c r="K140" s="783"/>
      <x:c r="L140" s="782"/>
      <x:c r="M140" s="783"/>
      <x:c r="N140" s="783"/>
      <x:c r="O140" s="783"/>
      <x:c r="P140" s="783"/>
      <x:c r="Q140" s="783"/>
      <x:c r="R140" s="782"/>
      <x:c r="S140" s="783"/>
      <x:c r="T140" s="782"/>
      <x:c r="U140" s="783"/>
      <x:c r="V140" s="782"/>
      <x:c r="W140" s="783"/>
      <x:c r="X140" s="783"/>
      <x:c r="Y140" s="783"/>
      <x:c r="Z140" s="783"/>
      <x:c r="AA140" s="783"/>
      <x:c r="AB140" s="783"/>
      <x:c r="AC140" s="783"/>
      <x:c r="AD140" s="783"/>
      <x:c r="AE140" s="783"/>
      <x:c r="AF140" s="783"/>
      <x:c r="AG140" s="783"/>
      <x:c r="AH140" s="783"/>
      <x:c r="AI140" s="783"/>
      <x:c r="AJ140" s="783"/>
      <x:c r="AK140" s="783"/>
      <x:c r="AL140" s="780" t="s">
        <x:v>1488</x:v>
      </x:c>
      <x:c r="AM140" s="783"/>
      <x:c r="AN140" s="782"/>
      <x:c r="AO140" s="783"/>
      <x:c r="AP140" s="783"/>
      <x:c r="AQ140" s="783"/>
      <x:c r="AR140" s="782"/>
      <x:c r="AS140" s="783"/>
      <x:c r="AT140" s="782"/>
      <x:c r="AU140" s="783"/>
      <x:c r="AV140" s="783"/>
      <x:c r="AW140" s="783"/>
      <x:c r="AX140" s="783"/>
      <x:c r="AY140" s="783"/>
      <x:c r="AZ140" s="783"/>
      <x:c r="BA140" s="782"/>
      <x:c r="BB140" s="783"/>
      <x:c r="BC140" s="783"/>
      <x:c r="BD140" s="783"/>
      <x:c r="BE140" s="783"/>
      <x:c r="BF140" s="783"/>
      <x:c r="BG140" s="783"/>
      <x:c r="BH140" s="783"/>
      <x:c r="BI140" s="783"/>
      <x:c r="BJ140" s="782"/>
      <x:c r="BK140" s="783"/>
      <x:c r="BL140" s="782"/>
      <x:c r="BM140" s="783"/>
      <x:c r="BN140" s="782"/>
      <x:c r="BO140" s="783"/>
      <x:c r="BP140" s="782"/>
      <x:c r="BQ140" s="783"/>
      <x:c r="BR140" s="783"/>
      <x:c r="BS140" s="783"/>
      <x:c r="BT140" s="783"/>
      <x:c r="BU140" s="783"/>
      <x:c r="BV140" s="780" t="s">
        <x:v>1488</x:v>
      </x:c>
      <x:c r="BW140" s="783"/>
      <x:c r="BX140" s="783"/>
      <x:c r="BY140" s="782"/>
      <x:c r="BZ140" s="783"/>
      <x:c r="CA140" s="782"/>
      <x:c r="CB140" s="783"/>
      <x:c r="CC140" s="782"/>
      <x:c r="CD140" s="783"/>
      <x:c r="CE140" s="783"/>
      <x:c r="CF140" s="782"/>
      <x:c r="CG140" s="783"/>
      <x:c r="CH140" s="783"/>
      <x:c r="CI140" s="783"/>
      <x:c r="CJ140" s="783"/>
      <x:c r="CK140" s="783"/>
      <x:c r="CL140" s="783"/>
      <x:c r="CM140" s="783"/>
      <x:c r="CN140" s="783"/>
      <x:c r="CO140" s="783"/>
      <x:c r="CP140" s="782"/>
      <x:c r="CQ140" s="783"/>
      <x:c r="CR140" s="782"/>
      <x:c r="CS140" s="783"/>
      <x:c r="CT140" s="783"/>
      <x:c r="CU140" s="783"/>
      <x:c r="CV140" s="783"/>
      <x:c r="CW140" s="783"/>
      <x:c r="CX140" s="783"/>
      <x:c r="CY140" s="780" t="s">
        <x:v>1488</x:v>
      </x:c>
      <x:c r="CZ140" s="783"/>
      <x:c r="DA140" s="782"/>
      <x:c r="DB140" s="783"/>
      <x:c r="DC140" s="782"/>
      <x:c r="DD140" s="783"/>
      <x:c r="DE140" s="782"/>
      <x:c r="DF140" s="783"/>
      <x:c r="DG140" s="784"/>
      <x:c r="DH140" s="789"/>
      <x:c r="DI140" s="789"/>
      <x:c r="DJ140" s="789"/>
      <x:c r="DK140" s="789"/>
      <x:c r="DL140" s="789"/>
      <x:c r="DM140" s="789"/>
      <x:c r="DN140" s="789"/>
    </x:row>
    <x:row r="141" spans="1:118" s="10" customFormat="1" ht="30" customHeight="1">
      <x:c r="A141" s="780" t="s">
        <x:v>2178</x:v>
      </x:c>
      <x:c r="B141" s="781"/>
      <x:c r="C141" s="782"/>
      <x:c r="D141" s="783"/>
      <x:c r="E141" s="782"/>
      <x:c r="F141" s="783"/>
      <x:c r="G141" s="782"/>
      <x:c r="H141" s="783"/>
      <x:c r="I141" s="782"/>
      <x:c r="J141" s="783"/>
      <x:c r="K141" s="783"/>
      <x:c r="L141" s="782"/>
      <x:c r="M141" s="783"/>
      <x:c r="N141" s="783"/>
      <x:c r="O141" s="783"/>
      <x:c r="P141" s="783"/>
      <x:c r="Q141" s="783"/>
      <x:c r="R141" s="782"/>
      <x:c r="S141" s="783"/>
      <x:c r="T141" s="782"/>
      <x:c r="U141" s="783"/>
      <x:c r="V141" s="782"/>
      <x:c r="W141" s="783"/>
      <x:c r="X141" s="783"/>
      <x:c r="Y141" s="783"/>
      <x:c r="Z141" s="783"/>
      <x:c r="AA141" s="783"/>
      <x:c r="AB141" s="783"/>
      <x:c r="AC141" s="783"/>
      <x:c r="AD141" s="783"/>
      <x:c r="AE141" s="783"/>
      <x:c r="AF141" s="783"/>
      <x:c r="AG141" s="783"/>
      <x:c r="AH141" s="783"/>
      <x:c r="AI141" s="783"/>
      <x:c r="AJ141" s="783"/>
      <x:c r="AK141" s="783"/>
      <x:c r="AL141" s="780" t="s">
        <x:v>2178</x:v>
      </x:c>
      <x:c r="AM141" s="783"/>
      <x:c r="AN141" s="782"/>
      <x:c r="AO141" s="783"/>
      <x:c r="AP141" s="783"/>
      <x:c r="AQ141" s="783"/>
      <x:c r="AR141" s="782"/>
      <x:c r="AS141" s="783"/>
      <x:c r="AT141" s="782"/>
      <x:c r="AU141" s="783"/>
      <x:c r="AV141" s="783"/>
      <x:c r="AW141" s="783"/>
      <x:c r="AX141" s="783"/>
      <x:c r="AY141" s="783"/>
      <x:c r="AZ141" s="783"/>
      <x:c r="BA141" s="782"/>
      <x:c r="BB141" s="783"/>
      <x:c r="BC141" s="783"/>
      <x:c r="BD141" s="783"/>
      <x:c r="BE141" s="783"/>
      <x:c r="BF141" s="783"/>
      <x:c r="BG141" s="783"/>
      <x:c r="BH141" s="783"/>
      <x:c r="BI141" s="783"/>
      <x:c r="BJ141" s="782"/>
      <x:c r="BK141" s="783"/>
      <x:c r="BL141" s="782"/>
      <x:c r="BM141" s="783"/>
      <x:c r="BN141" s="782"/>
      <x:c r="BO141" s="783"/>
      <x:c r="BP141" s="782"/>
      <x:c r="BQ141" s="783"/>
      <x:c r="BR141" s="783"/>
      <x:c r="BS141" s="783"/>
      <x:c r="BT141" s="783"/>
      <x:c r="BU141" s="783"/>
      <x:c r="BV141" s="780" t="s">
        <x:v>2178</x:v>
      </x:c>
      <x:c r="BW141" s="783"/>
      <x:c r="BX141" s="783"/>
      <x:c r="BY141" s="782"/>
      <x:c r="BZ141" s="783"/>
      <x:c r="CA141" s="782"/>
      <x:c r="CB141" s="783"/>
      <x:c r="CC141" s="782"/>
      <x:c r="CD141" s="783"/>
      <x:c r="CE141" s="783"/>
      <x:c r="CF141" s="782"/>
      <x:c r="CG141" s="783"/>
      <x:c r="CH141" s="783"/>
      <x:c r="CI141" s="783"/>
      <x:c r="CJ141" s="783"/>
      <x:c r="CK141" s="783"/>
      <x:c r="CL141" s="783"/>
      <x:c r="CM141" s="783"/>
      <x:c r="CN141" s="783"/>
      <x:c r="CO141" s="783"/>
      <x:c r="CP141" s="782"/>
      <x:c r="CQ141" s="783"/>
      <x:c r="CR141" s="782"/>
      <x:c r="CS141" s="783"/>
      <x:c r="CT141" s="783"/>
      <x:c r="CU141" s="783"/>
      <x:c r="CV141" s="783"/>
      <x:c r="CW141" s="783"/>
      <x:c r="CX141" s="783"/>
      <x:c r="CY141" s="780" t="s">
        <x:v>2178</x:v>
      </x:c>
      <x:c r="CZ141" s="783"/>
      <x:c r="DA141" s="782"/>
      <x:c r="DB141" s="783"/>
      <x:c r="DC141" s="782"/>
      <x:c r="DD141" s="783"/>
      <x:c r="DE141" s="782"/>
      <x:c r="DF141" s="783"/>
      <x:c r="DG141" s="784"/>
      <x:c r="DH141" s="15"/>
      <x:c r="DI141" s="15"/>
      <x:c r="DJ141" s="15"/>
      <x:c r="DK141" s="15"/>
      <x:c r="DL141" s="15"/>
      <x:c r="DM141" s="15"/>
      <x:c r="DN141" s="15"/>
    </x:row>
    <x:row r="142" spans="1:118" s="10" customFormat="1" ht="30" customHeight="1">
      <x:c r="A142" s="315" t="s">
        <x:v>2366</x:v>
      </x:c>
      <x:c r="B142" s="329">
        <x:f>B143+B162</x:f>
        <x:v>0</x:v>
      </x:c>
      <x:c r="C142" s="333">
        <x:f t="shared" ref="C142:AK142" si="44">C143+C162</x:f>
        <x:v>0</x:v>
      </x:c>
      <x:c r="D142" s="329">
        <x:f t="shared" si="44"/>
        <x:v>0</x:v>
      </x:c>
      <x:c r="E142" s="333">
        <x:f t="shared" si="44"/>
        <x:v>0</x:v>
      </x:c>
      <x:c r="F142" s="329">
        <x:f t="shared" si="44"/>
        <x:v>0</x:v>
      </x:c>
      <x:c r="G142" s="333">
        <x:f t="shared" si="44"/>
        <x:v>0</x:v>
      </x:c>
      <x:c r="H142" s="329">
        <x:f t="shared" si="44"/>
        <x:v>0</x:v>
      </x:c>
      <x:c r="I142" s="333">
        <x:f t="shared" si="44"/>
        <x:v>0</x:v>
      </x:c>
      <x:c r="J142" s="329">
        <x:f t="shared" si="44"/>
        <x:v>8</x:v>
      </x:c>
      <x:c r="K142" s="329">
        <x:f t="shared" si="44"/>
        <x:v>0</x:v>
      </x:c>
      <x:c r="L142" s="333">
        <x:f t="shared" si="44"/>
        <x:v>0</x:v>
      </x:c>
      <x:c r="M142" s="329">
        <x:f t="shared" si="44"/>
        <x:v>1</x:v>
      </x:c>
      <x:c r="N142" s="329">
        <x:f t="shared" si="44"/>
        <x:v>2</x:v>
      </x:c>
      <x:c r="O142" s="329">
        <x:f t="shared" si="44"/>
        <x:v>0</x:v>
      </x:c>
      <x:c r="P142" s="329">
        <x:f t="shared" si="44"/>
        <x:v>0</x:v>
      </x:c>
      <x:c r="Q142" s="329">
        <x:f t="shared" si="44"/>
        <x:v>0</x:v>
      </x:c>
      <x:c r="R142" s="333">
        <x:f t="shared" si="44"/>
        <x:v>0</x:v>
      </x:c>
      <x:c r="S142" s="329">
        <x:f t="shared" si="44"/>
        <x:v>17</x:v>
      </x:c>
      <x:c r="T142" s="333">
        <x:f t="shared" si="44"/>
        <x:v>272.73000000000002</x:v>
      </x:c>
      <x:c r="U142" s="329">
        <x:f t="shared" si="44"/>
        <x:v>0</x:v>
      </x:c>
      <x:c r="V142" s="333">
        <x:f t="shared" si="44"/>
        <x:v>0</x:v>
      </x:c>
      <x:c r="W142" s="329">
        <x:f t="shared" si="44"/>
        <x:v>0</x:v>
      </x:c>
      <x:c r="X142" s="329">
        <x:f t="shared" si="44"/>
        <x:v>100</x:v>
      </x:c>
      <x:c r="Y142" s="329">
        <x:f t="shared" si="44"/>
        <x:v>0</x:v>
      </x:c>
      <x:c r="Z142" s="329">
        <x:f t="shared" si="44"/>
        <x:v>0</x:v>
      </x:c>
      <x:c r="AA142" s="329">
        <x:f t="shared" si="44"/>
        <x:v>0</x:v>
      </x:c>
      <x:c r="AB142" s="329">
        <x:f t="shared" si="44"/>
        <x:v>0</x:v>
      </x:c>
      <x:c r="AC142" s="329">
        <x:f t="shared" si="44"/>
        <x:v>0</x:v>
      </x:c>
      <x:c r="AD142" s="329">
        <x:f t="shared" si="44"/>
        <x:v>0</x:v>
      </x:c>
      <x:c r="AE142" s="329">
        <x:f t="shared" si="44"/>
        <x:v>0</x:v>
      </x:c>
      <x:c r="AF142" s="329">
        <x:f t="shared" si="44"/>
        <x:v>0</x:v>
      </x:c>
      <x:c r="AG142" s="329">
        <x:f t="shared" si="44"/>
        <x:v>1</x:v>
      </x:c>
      <x:c r="AH142" s="329">
        <x:f t="shared" si="44"/>
        <x:v>0</x:v>
      </x:c>
      <x:c r="AI142" s="329">
        <x:f t="shared" si="44"/>
        <x:v>0</x:v>
      </x:c>
      <x:c r="AJ142" s="329">
        <x:f t="shared" si="44"/>
        <x:v>0</x:v>
      </x:c>
      <x:c r="AK142" s="329">
        <x:f t="shared" si="44"/>
        <x:v>2</x:v>
      </x:c>
      <x:c r="AL142" s="315" t="s">
        <x:v>2366</x:v>
      </x:c>
      <x:c r="AM142" s="331">
        <x:f>AM143+AM162</x:f>
        <x:v>0</x:v>
      </x:c>
      <x:c r="AN142" s="330">
        <x:f t="shared" ref="AN142:BU142" si="45">AN143+AN162</x:f>
        <x:v>0</x:v>
      </x:c>
      <x:c r="AO142" s="331">
        <x:f t="shared" si="45"/>
        <x:v>0</x:v>
      </x:c>
      <x:c r="AP142" s="331">
        <x:f t="shared" si="45"/>
        <x:v>0</x:v>
      </x:c>
      <x:c r="AQ142" s="331">
        <x:f t="shared" si="45"/>
        <x:v>0</x:v>
      </x:c>
      <x:c r="AR142" s="330">
        <x:f t="shared" si="45"/>
        <x:v>0</x:v>
      </x:c>
      <x:c r="AS142" s="331">
        <x:f t="shared" si="45"/>
        <x:v>0</x:v>
      </x:c>
      <x:c r="AT142" s="330">
        <x:f t="shared" si="45"/>
        <x:v>0</x:v>
      </x:c>
      <x:c r="AU142" s="331">
        <x:f t="shared" si="45"/>
        <x:v>0</x:v>
      </x:c>
      <x:c r="AV142" s="331">
        <x:f t="shared" si="45"/>
        <x:v>0</x:v>
      </x:c>
      <x:c r="AW142" s="331">
        <x:f t="shared" si="45"/>
        <x:v>0</x:v>
      </x:c>
      <x:c r="AX142" s="331">
        <x:f t="shared" si="45"/>
        <x:v>0</x:v>
      </x:c>
      <x:c r="AY142" s="331">
        <x:f t="shared" si="45"/>
        <x:v>0</x:v>
      </x:c>
      <x:c r="AZ142" s="331">
        <x:f t="shared" si="45"/>
        <x:v>0</x:v>
      </x:c>
      <x:c r="BA142" s="330">
        <x:f t="shared" si="45"/>
        <x:v>0</x:v>
      </x:c>
      <x:c r="BB142" s="331">
        <x:f t="shared" si="45"/>
        <x:v>0</x:v>
      </x:c>
      <x:c r="BC142" s="331">
        <x:f t="shared" si="45"/>
        <x:v>0</x:v>
      </x:c>
      <x:c r="BD142" s="331">
        <x:f t="shared" si="45"/>
        <x:v>0</x:v>
      </x:c>
      <x:c r="BE142" s="331">
        <x:f t="shared" si="45"/>
        <x:v>5</x:v>
      </x:c>
      <x:c r="BF142" s="331">
        <x:f t="shared" si="45"/>
        <x:v>24</x:v>
      </x:c>
      <x:c r="BG142" s="331">
        <x:f t="shared" si="45"/>
        <x:v>0</x:v>
      </x:c>
      <x:c r="BH142" s="331">
        <x:f t="shared" si="45"/>
        <x:v>0</x:v>
      </x:c>
      <x:c r="BI142" s="331">
        <x:f t="shared" si="45"/>
        <x:v>0</x:v>
      </x:c>
      <x:c r="BJ142" s="330">
        <x:f t="shared" si="45"/>
        <x:v>0</x:v>
      </x:c>
      <x:c r="BK142" s="331">
        <x:f t="shared" si="45"/>
        <x:v>0</x:v>
      </x:c>
      <x:c r="BL142" s="330">
        <x:f t="shared" si="45"/>
        <x:v>0</x:v>
      </x:c>
      <x:c r="BM142" s="331">
        <x:f t="shared" si="45"/>
        <x:v>0</x:v>
      </x:c>
      <x:c r="BN142" s="330">
        <x:f t="shared" si="45"/>
        <x:v>0</x:v>
      </x:c>
      <x:c r="BO142" s="331">
        <x:f t="shared" si="45"/>
        <x:v>0</x:v>
      </x:c>
      <x:c r="BP142" s="330">
        <x:f t="shared" si="45"/>
        <x:v>0</x:v>
      </x:c>
      <x:c r="BQ142" s="331">
        <x:f t="shared" si="45"/>
        <x:v>0</x:v>
      </x:c>
      <x:c r="BR142" s="331">
        <x:f t="shared" si="45"/>
        <x:v>0</x:v>
      </x:c>
      <x:c r="BS142" s="331">
        <x:f t="shared" si="45"/>
        <x:v>0</x:v>
      </x:c>
      <x:c r="BT142" s="331">
        <x:f t="shared" si="45"/>
        <x:v>0</x:v>
      </x:c>
      <x:c r="BU142" s="331">
        <x:f t="shared" si="45"/>
        <x:v>0</x:v>
      </x:c>
      <x:c r="BV142" s="315" t="s">
        <x:v>2366</x:v>
      </x:c>
      <x:c r="BW142" s="331">
        <x:f>BW143+BW162</x:f>
        <x:v>0</x:v>
      </x:c>
      <x:c r="BX142" s="331">
        <x:f t="shared" ref="BX142:CX142" si="46">BX143+BX162</x:f>
        <x:v>0</x:v>
      </x:c>
      <x:c r="BY142" s="330">
        <x:f t="shared" si="46"/>
        <x:v>0</x:v>
      </x:c>
      <x:c r="BZ142" s="331">
        <x:f t="shared" si="46"/>
        <x:v>0</x:v>
      </x:c>
      <x:c r="CA142" s="330">
        <x:f t="shared" si="46"/>
        <x:v>0</x:v>
      </x:c>
      <x:c r="CB142" s="331">
        <x:f t="shared" si="46"/>
        <x:v>0</x:v>
      </x:c>
      <x:c r="CC142" s="330">
        <x:f t="shared" si="46"/>
        <x:v>0</x:v>
      </x:c>
      <x:c r="CD142" s="331">
        <x:f t="shared" si="46"/>
        <x:v>0</x:v>
      </x:c>
      <x:c r="CE142" s="331">
        <x:f t="shared" si="46"/>
        <x:v>0</x:v>
      </x:c>
      <x:c r="CF142" s="330">
        <x:f t="shared" si="46"/>
        <x:v>0</x:v>
      </x:c>
      <x:c r="CG142" s="331">
        <x:f t="shared" si="46"/>
        <x:v>0</x:v>
      </x:c>
      <x:c r="CH142" s="331">
        <x:f t="shared" si="46"/>
        <x:v>0</x:v>
      </x:c>
      <x:c r="CI142" s="331">
        <x:f t="shared" si="46"/>
        <x:v>0</x:v>
      </x:c>
      <x:c r="CJ142" s="331">
        <x:f t="shared" si="46"/>
        <x:v>3</x:v>
      </x:c>
      <x:c r="CK142" s="331">
        <x:f t="shared" si="46"/>
        <x:v>0</x:v>
      </x:c>
      <x:c r="CL142" s="331">
        <x:f t="shared" si="46"/>
        <x:v>0</x:v>
      </x:c>
      <x:c r="CM142" s="331">
        <x:f t="shared" si="46"/>
        <x:v>0</x:v>
      </x:c>
      <x:c r="CN142" s="331">
        <x:f t="shared" si="46"/>
        <x:v>0</x:v>
      </x:c>
      <x:c r="CO142" s="331">
        <x:f t="shared" si="46"/>
        <x:v>0</x:v>
      </x:c>
      <x:c r="CP142" s="330">
        <x:f t="shared" si="46"/>
        <x:v>0</x:v>
      </x:c>
      <x:c r="CQ142" s="331">
        <x:f t="shared" si="46"/>
        <x:v>1</x:v>
      </x:c>
      <x:c r="CR142" s="330">
        <x:f t="shared" si="46"/>
        <x:v>87</x:v>
      </x:c>
      <x:c r="CS142" s="331">
        <x:f t="shared" si="46"/>
        <x:v>82</x:v>
      </x:c>
      <x:c r="CT142" s="331">
        <x:f t="shared" si="46"/>
        <x:v>1</x:v>
      </x:c>
      <x:c r="CU142" s="331">
        <x:f t="shared" si="46"/>
        <x:v>12</x:v>
      </x:c>
      <x:c r="CV142" s="331">
        <x:f t="shared" si="46"/>
        <x:v>20</x:v>
      </x:c>
      <x:c r="CW142" s="331">
        <x:f t="shared" si="46"/>
        <x:v>0</x:v>
      </x:c>
      <x:c r="CX142" s="331">
        <x:f t="shared" si="46"/>
        <x:v>0</x:v>
      </x:c>
      <x:c r="CY142" s="315" t="s">
        <x:v>2366</x:v>
      </x:c>
      <x:c r="CZ142" s="331">
        <x:f>CZ143+CZ162</x:f>
        <x:v>0</x:v>
      </x:c>
      <x:c r="DA142" s="330">
        <x:f t="shared" ref="DA142:DG142" si="47">DA143+DA162</x:f>
        <x:v>0</x:v>
      </x:c>
      <x:c r="DB142" s="331">
        <x:f t="shared" si="47"/>
        <x:v>0</x:v>
      </x:c>
      <x:c r="DC142" s="330">
        <x:f t="shared" si="47"/>
        <x:v>0</x:v>
      </x:c>
      <x:c r="DD142" s="331">
        <x:f t="shared" si="47"/>
        <x:v>0</x:v>
      </x:c>
      <x:c r="DE142" s="330">
        <x:f t="shared" si="47"/>
        <x:v>0</x:v>
      </x:c>
      <x:c r="DF142" s="331">
        <x:f t="shared" si="47"/>
        <x:v>0</x:v>
      </x:c>
      <x:c r="DG142" s="330">
        <x:f t="shared" si="47"/>
        <x:v>0</x:v>
      </x:c>
      <x:c r="DH142" s="15"/>
      <x:c r="DI142" s="15"/>
      <x:c r="DJ142" s="15"/>
      <x:c r="DK142" s="15"/>
      <x:c r="DL142" s="15"/>
      <x:c r="DM142" s="15"/>
      <x:c r="DN142" s="15"/>
    </x:row>
    <x:row r="143" spans="1:118" s="10" customFormat="1" ht="30" customHeight="1">
      <x:c r="A143" s="315" t="s">
        <x:v>675</x:v>
      </x:c>
      <x:c r="B143" s="329">
        <x:f t="shared" ref="B143:AK143" si="48">SUM(B144:B161)</x:f>
        <x:v>0</x:v>
      </x:c>
      <x:c r="C143" s="330">
        <x:f t="shared" si="48"/>
        <x:v>0</x:v>
      </x:c>
      <x:c r="D143" s="331">
        <x:f t="shared" si="48"/>
        <x:v>0</x:v>
      </x:c>
      <x:c r="E143" s="330">
        <x:f t="shared" si="48"/>
        <x:v>0</x:v>
      </x:c>
      <x:c r="F143" s="331">
        <x:f t="shared" si="48"/>
        <x:v>0</x:v>
      </x:c>
      <x:c r="G143" s="330">
        <x:f t="shared" si="48"/>
        <x:v>0</x:v>
      </x:c>
      <x:c r="H143" s="331">
        <x:f t="shared" si="48"/>
        <x:v>0</x:v>
      </x:c>
      <x:c r="I143" s="330">
        <x:f t="shared" si="48"/>
        <x:v>0</x:v>
      </x:c>
      <x:c r="J143" s="331">
        <x:f t="shared" si="48"/>
        <x:v>8</x:v>
      </x:c>
      <x:c r="K143" s="331">
        <x:f t="shared" si="48"/>
        <x:v>0</x:v>
      </x:c>
      <x:c r="L143" s="330">
        <x:f t="shared" si="48"/>
        <x:v>0</x:v>
      </x:c>
      <x:c r="M143" s="331">
        <x:f t="shared" si="48"/>
        <x:v>1</x:v>
      </x:c>
      <x:c r="N143" s="331">
        <x:f t="shared" si="48"/>
        <x:v>2</x:v>
      </x:c>
      <x:c r="O143" s="331">
        <x:f t="shared" si="48"/>
        <x:v>0</x:v>
      </x:c>
      <x:c r="P143" s="331">
        <x:f t="shared" si="48"/>
        <x:v>0</x:v>
      </x:c>
      <x:c r="Q143" s="331">
        <x:f t="shared" si="48"/>
        <x:v>0</x:v>
      </x:c>
      <x:c r="R143" s="330">
        <x:f t="shared" si="48"/>
        <x:v>0</x:v>
      </x:c>
      <x:c r="S143" s="331">
        <x:f t="shared" si="48"/>
        <x:v>17</x:v>
      </x:c>
      <x:c r="T143" s="330">
        <x:f t="shared" si="48"/>
        <x:v>272.73000000000002</x:v>
      </x:c>
      <x:c r="U143" s="331">
        <x:f t="shared" si="48"/>
        <x:v>0</x:v>
      </x:c>
      <x:c r="V143" s="330">
        <x:f t="shared" si="48"/>
        <x:v>0</x:v>
      </x:c>
      <x:c r="W143" s="331">
        <x:f t="shared" si="48"/>
        <x:v>0</x:v>
      </x:c>
      <x:c r="X143" s="331">
        <x:f t="shared" si="48"/>
        <x:v>100</x:v>
      </x:c>
      <x:c r="Y143" s="331">
        <x:f t="shared" si="48"/>
        <x:v>0</x:v>
      </x:c>
      <x:c r="Z143" s="331">
        <x:f t="shared" si="48"/>
        <x:v>0</x:v>
      </x:c>
      <x:c r="AA143" s="331">
        <x:f t="shared" si="48"/>
        <x:v>0</x:v>
      </x:c>
      <x:c r="AB143" s="331">
        <x:f t="shared" si="48"/>
        <x:v>0</x:v>
      </x:c>
      <x:c r="AC143" s="331">
        <x:f t="shared" si="48"/>
        <x:v>0</x:v>
      </x:c>
      <x:c r="AD143" s="331">
        <x:f t="shared" si="48"/>
        <x:v>0</x:v>
      </x:c>
      <x:c r="AE143" s="331">
        <x:f t="shared" si="48"/>
        <x:v>0</x:v>
      </x:c>
      <x:c r="AF143" s="331">
        <x:f t="shared" si="48"/>
        <x:v>0</x:v>
      </x:c>
      <x:c r="AG143" s="331">
        <x:f t="shared" si="48"/>
        <x:v>1</x:v>
      </x:c>
      <x:c r="AH143" s="331">
        <x:f t="shared" si="48"/>
        <x:v>0</x:v>
      </x:c>
      <x:c r="AI143" s="331">
        <x:f t="shared" si="48"/>
        <x:v>0</x:v>
      </x:c>
      <x:c r="AJ143" s="331">
        <x:f t="shared" si="48"/>
        <x:v>0</x:v>
      </x:c>
      <x:c r="AK143" s="331">
        <x:f t="shared" si="48"/>
        <x:v>2</x:v>
      </x:c>
      <x:c r="AL143" s="315" t="s">
        <x:v>675</x:v>
      </x:c>
      <x:c r="AM143" s="331">
        <x:f t="shared" ref="AM143:BU143" si="49">SUM(AM144:AM161)</x:f>
        <x:v>0</x:v>
      </x:c>
      <x:c r="AN143" s="330">
        <x:f t="shared" si="49"/>
        <x:v>0</x:v>
      </x:c>
      <x:c r="AO143" s="331">
        <x:f t="shared" si="49"/>
        <x:v>0</x:v>
      </x:c>
      <x:c r="AP143" s="331">
        <x:f t="shared" si="49"/>
        <x:v>0</x:v>
      </x:c>
      <x:c r="AQ143" s="331">
        <x:f t="shared" si="49"/>
        <x:v>0</x:v>
      </x:c>
      <x:c r="AR143" s="330">
        <x:f t="shared" si="49"/>
        <x:v>0</x:v>
      </x:c>
      <x:c r="AS143" s="331">
        <x:f t="shared" si="49"/>
        <x:v>0</x:v>
      </x:c>
      <x:c r="AT143" s="330">
        <x:f t="shared" si="49"/>
        <x:v>0</x:v>
      </x:c>
      <x:c r="AU143" s="331">
        <x:f t="shared" si="49"/>
        <x:v>0</x:v>
      </x:c>
      <x:c r="AV143" s="331">
        <x:f t="shared" si="49"/>
        <x:v>0</x:v>
      </x:c>
      <x:c r="AW143" s="331">
        <x:f t="shared" si="49"/>
        <x:v>0</x:v>
      </x:c>
      <x:c r="AX143" s="331">
        <x:f t="shared" si="49"/>
        <x:v>0</x:v>
      </x:c>
      <x:c r="AY143" s="331">
        <x:f t="shared" si="49"/>
        <x:v>0</x:v>
      </x:c>
      <x:c r="AZ143" s="331">
        <x:f t="shared" si="49"/>
        <x:v>0</x:v>
      </x:c>
      <x:c r="BA143" s="330">
        <x:f t="shared" si="49"/>
        <x:v>0</x:v>
      </x:c>
      <x:c r="BB143" s="331">
        <x:f t="shared" si="49"/>
        <x:v>0</x:v>
      </x:c>
      <x:c r="BC143" s="331">
        <x:f t="shared" si="49"/>
        <x:v>0</x:v>
      </x:c>
      <x:c r="BD143" s="331">
        <x:f t="shared" si="49"/>
        <x:v>0</x:v>
      </x:c>
      <x:c r="BE143" s="331">
        <x:f t="shared" si="49"/>
        <x:v>5</x:v>
      </x:c>
      <x:c r="BF143" s="331">
        <x:f t="shared" si="49"/>
        <x:v>24</x:v>
      </x:c>
      <x:c r="BG143" s="331">
        <x:f t="shared" si="49"/>
        <x:v>0</x:v>
      </x:c>
      <x:c r="BH143" s="331">
        <x:f t="shared" si="49"/>
        <x:v>0</x:v>
      </x:c>
      <x:c r="BI143" s="331">
        <x:f t="shared" si="49"/>
        <x:v>0</x:v>
      </x:c>
      <x:c r="BJ143" s="330">
        <x:f t="shared" si="49"/>
        <x:v>0</x:v>
      </x:c>
      <x:c r="BK143" s="331">
        <x:f t="shared" si="49"/>
        <x:v>0</x:v>
      </x:c>
      <x:c r="BL143" s="330">
        <x:f t="shared" si="49"/>
        <x:v>0</x:v>
      </x:c>
      <x:c r="BM143" s="331">
        <x:f t="shared" si="49"/>
        <x:v>0</x:v>
      </x:c>
      <x:c r="BN143" s="330">
        <x:f t="shared" si="49"/>
        <x:v>0</x:v>
      </x:c>
      <x:c r="BO143" s="331">
        <x:f t="shared" si="49"/>
        <x:v>0</x:v>
      </x:c>
      <x:c r="BP143" s="330">
        <x:f t="shared" si="49"/>
        <x:v>0</x:v>
      </x:c>
      <x:c r="BQ143" s="331">
        <x:f t="shared" si="49"/>
        <x:v>0</x:v>
      </x:c>
      <x:c r="BR143" s="331">
        <x:f t="shared" si="49"/>
        <x:v>0</x:v>
      </x:c>
      <x:c r="BS143" s="331">
        <x:f t="shared" si="49"/>
        <x:v>0</x:v>
      </x:c>
      <x:c r="BT143" s="331">
        <x:f t="shared" si="49"/>
        <x:v>0</x:v>
      </x:c>
      <x:c r="BU143" s="331">
        <x:f t="shared" si="49"/>
        <x:v>0</x:v>
      </x:c>
      <x:c r="BV143" s="315" t="s">
        <x:v>675</x:v>
      </x:c>
      <x:c r="BW143" s="331">
        <x:f t="shared" ref="BW143:CX143" si="50">SUM(BW144:BW161)</x:f>
        <x:v>0</x:v>
      </x:c>
      <x:c r="BX143" s="331">
        <x:f t="shared" si="50"/>
        <x:v>0</x:v>
      </x:c>
      <x:c r="BY143" s="330">
        <x:f t="shared" si="50"/>
        <x:v>0</x:v>
      </x:c>
      <x:c r="BZ143" s="331">
        <x:f t="shared" si="50"/>
        <x:v>0</x:v>
      </x:c>
      <x:c r="CA143" s="330">
        <x:f t="shared" si="50"/>
        <x:v>0</x:v>
      </x:c>
      <x:c r="CB143" s="331">
        <x:f t="shared" si="50"/>
        <x:v>0</x:v>
      </x:c>
      <x:c r="CC143" s="330">
        <x:f t="shared" si="50"/>
        <x:v>0</x:v>
      </x:c>
      <x:c r="CD143" s="331">
        <x:f t="shared" si="50"/>
        <x:v>0</x:v>
      </x:c>
      <x:c r="CE143" s="331">
        <x:f t="shared" si="50"/>
        <x:v>0</x:v>
      </x:c>
      <x:c r="CF143" s="330">
        <x:f t="shared" si="50"/>
        <x:v>0</x:v>
      </x:c>
      <x:c r="CG143" s="331">
        <x:f t="shared" si="50"/>
        <x:v>0</x:v>
      </x:c>
      <x:c r="CH143" s="331">
        <x:f t="shared" si="50"/>
        <x:v>0</x:v>
      </x:c>
      <x:c r="CI143" s="331">
        <x:f t="shared" si="50"/>
        <x:v>0</x:v>
      </x:c>
      <x:c r="CJ143" s="331">
        <x:f t="shared" si="50"/>
        <x:v>3</x:v>
      </x:c>
      <x:c r="CK143" s="331">
        <x:f t="shared" si="50"/>
        <x:v>0</x:v>
      </x:c>
      <x:c r="CL143" s="331">
        <x:f t="shared" si="50"/>
        <x:v>0</x:v>
      </x:c>
      <x:c r="CM143" s="331">
        <x:f t="shared" si="50"/>
        <x:v>0</x:v>
      </x:c>
      <x:c r="CN143" s="331">
        <x:f t="shared" si="50"/>
        <x:v>0</x:v>
      </x:c>
      <x:c r="CO143" s="331">
        <x:f t="shared" si="50"/>
        <x:v>0</x:v>
      </x:c>
      <x:c r="CP143" s="330">
        <x:f t="shared" si="50"/>
        <x:v>0</x:v>
      </x:c>
      <x:c r="CQ143" s="331">
        <x:f t="shared" si="50"/>
        <x:v>1</x:v>
      </x:c>
      <x:c r="CR143" s="330">
        <x:f t="shared" si="50"/>
        <x:v>87</x:v>
      </x:c>
      <x:c r="CS143" s="331">
        <x:f t="shared" si="50"/>
        <x:v>82</x:v>
      </x:c>
      <x:c r="CT143" s="331">
        <x:f t="shared" si="50"/>
        <x:v>1</x:v>
      </x:c>
      <x:c r="CU143" s="331">
        <x:f t="shared" si="50"/>
        <x:v>12</x:v>
      </x:c>
      <x:c r="CV143" s="331">
        <x:f t="shared" si="50"/>
        <x:v>20</x:v>
      </x:c>
      <x:c r="CW143" s="331">
        <x:f t="shared" si="50"/>
        <x:v>0</x:v>
      </x:c>
      <x:c r="CX143" s="331">
        <x:f t="shared" si="50"/>
        <x:v>0</x:v>
      </x:c>
      <x:c r="CY143" s="315" t="s">
        <x:v>675</x:v>
      </x:c>
      <x:c r="CZ143" s="331">
        <x:f t="shared" ref="CZ143:DG143" si="51">SUM(CZ144:CZ161)</x:f>
        <x:v>0</x:v>
      </x:c>
      <x:c r="DA143" s="330">
        <x:f t="shared" si="51"/>
        <x:v>0</x:v>
      </x:c>
      <x:c r="DB143" s="331">
        <x:f t="shared" si="51"/>
        <x:v>0</x:v>
      </x:c>
      <x:c r="DC143" s="330">
        <x:f t="shared" si="51"/>
        <x:v>0</x:v>
      </x:c>
      <x:c r="DD143" s="331">
        <x:f t="shared" si="51"/>
        <x:v>0</x:v>
      </x:c>
      <x:c r="DE143" s="330">
        <x:f t="shared" si="51"/>
        <x:v>0</x:v>
      </x:c>
      <x:c r="DF143" s="331">
        <x:f t="shared" si="51"/>
        <x:v>0</x:v>
      </x:c>
      <x:c r="DG143" s="332">
        <x:f t="shared" si="51"/>
        <x:v>0</x:v>
      </x:c>
      <x:c r="DH143" s="15"/>
      <x:c r="DI143" s="15"/>
      <x:c r="DJ143" s="15"/>
      <x:c r="DK143" s="15"/>
      <x:c r="DL143" s="15"/>
      <x:c r="DM143" s="15"/>
      <x:c r="DN143" s="15"/>
    </x:row>
    <x:row r="144" spans="1:111" s="10" customFormat="1" ht="30" customHeight="1">
      <x:c r="A144" s="780" t="s">
        <x:v>1358</x:v>
      </x:c>
      <x:c r="B144" s="781"/>
      <x:c r="C144" s="782"/>
      <x:c r="D144" s="783"/>
      <x:c r="E144" s="782"/>
      <x:c r="F144" s="783"/>
      <x:c r="G144" s="782"/>
      <x:c r="H144" s="783"/>
      <x:c r="I144" s="782"/>
      <x:c r="J144" s="783"/>
      <x:c r="K144" s="783"/>
      <x:c r="L144" s="782"/>
      <x:c r="M144" s="783"/>
      <x:c r="N144" s="783"/>
      <x:c r="O144" s="783"/>
      <x:c r="P144" s="783"/>
      <x:c r="Q144" s="783"/>
      <x:c r="R144" s="782"/>
      <x:c r="S144" s="783"/>
      <x:c r="T144" s="782"/>
      <x:c r="U144" s="783"/>
      <x:c r="V144" s="782"/>
      <x:c r="W144" s="783"/>
      <x:c r="X144" s="783"/>
      <x:c r="Y144" s="783"/>
      <x:c r="Z144" s="783"/>
      <x:c r="AA144" s="783"/>
      <x:c r="AB144" s="783"/>
      <x:c r="AC144" s="783"/>
      <x:c r="AD144" s="783"/>
      <x:c r="AE144" s="783"/>
      <x:c r="AF144" s="783"/>
      <x:c r="AG144" s="783"/>
      <x:c r="AH144" s="783"/>
      <x:c r="AI144" s="783"/>
      <x:c r="AJ144" s="783"/>
      <x:c r="AK144" s="783"/>
      <x:c r="AL144" s="780" t="s">
        <x:v>1358</x:v>
      </x:c>
      <x:c r="AM144" s="783"/>
      <x:c r="AN144" s="782"/>
      <x:c r="AO144" s="783"/>
      <x:c r="AP144" s="783"/>
      <x:c r="AQ144" s="783"/>
      <x:c r="AR144" s="782"/>
      <x:c r="AS144" s="783"/>
      <x:c r="AT144" s="782"/>
      <x:c r="AU144" s="783"/>
      <x:c r="AV144" s="783"/>
      <x:c r="AW144" s="783"/>
      <x:c r="AX144" s="783"/>
      <x:c r="AY144" s="783"/>
      <x:c r="AZ144" s="783"/>
      <x:c r="BA144" s="782"/>
      <x:c r="BB144" s="783"/>
      <x:c r="BC144" s="783"/>
      <x:c r="BD144" s="783"/>
      <x:c r="BE144" s="783"/>
      <x:c r="BF144" s="783"/>
      <x:c r="BG144" s="783"/>
      <x:c r="BH144" s="783"/>
      <x:c r="BI144" s="783"/>
      <x:c r="BJ144" s="782"/>
      <x:c r="BK144" s="783"/>
      <x:c r="BL144" s="782"/>
      <x:c r="BM144" s="783"/>
      <x:c r="BN144" s="782"/>
      <x:c r="BO144" s="783"/>
      <x:c r="BP144" s="782"/>
      <x:c r="BQ144" s="783"/>
      <x:c r="BR144" s="783"/>
      <x:c r="BS144" s="783"/>
      <x:c r="BT144" s="783"/>
      <x:c r="BU144" s="783"/>
      <x:c r="BV144" s="780" t="s">
        <x:v>1358</x:v>
      </x:c>
      <x:c r="BW144" s="783"/>
      <x:c r="BX144" s="783"/>
      <x:c r="BY144" s="782"/>
      <x:c r="BZ144" s="783"/>
      <x:c r="CA144" s="782"/>
      <x:c r="CB144" s="783"/>
      <x:c r="CC144" s="782"/>
      <x:c r="CD144" s="783"/>
      <x:c r="CE144" s="783"/>
      <x:c r="CF144" s="782"/>
      <x:c r="CG144" s="783"/>
      <x:c r="CH144" s="783"/>
      <x:c r="CI144" s="783"/>
      <x:c r="CJ144" s="783"/>
      <x:c r="CK144" s="783"/>
      <x:c r="CL144" s="783"/>
      <x:c r="CM144" s="783"/>
      <x:c r="CN144" s="783"/>
      <x:c r="CO144" s="783"/>
      <x:c r="CP144" s="782"/>
      <x:c r="CQ144" s="783"/>
      <x:c r="CR144" s="782"/>
      <x:c r="CS144" s="783"/>
      <x:c r="CT144" s="783"/>
      <x:c r="CU144" s="783"/>
      <x:c r="CV144" s="783"/>
      <x:c r="CW144" s="783"/>
      <x:c r="CX144" s="783"/>
      <x:c r="CY144" s="780" t="s">
        <x:v>1358</x:v>
      </x:c>
      <x:c r="CZ144" s="783"/>
      <x:c r="DA144" s="782"/>
      <x:c r="DB144" s="783"/>
      <x:c r="DC144" s="782"/>
      <x:c r="DD144" s="783"/>
      <x:c r="DE144" s="782"/>
      <x:c r="DF144" s="783"/>
      <x:c r="DG144" s="784"/>
    </x:row>
    <x:row r="145" spans="1:111" s="10" customFormat="1" ht="30" customHeight="1">
      <x:c r="A145" s="780" t="s">
        <x:v>1333</x:v>
      </x:c>
      <x:c r="B145" s="781"/>
      <x:c r="C145" s="782"/>
      <x:c r="D145" s="783"/>
      <x:c r="E145" s="782"/>
      <x:c r="F145" s="783"/>
      <x:c r="G145" s="782"/>
      <x:c r="H145" s="783"/>
      <x:c r="I145" s="782"/>
      <x:c r="J145" s="783"/>
      <x:c r="K145" s="783"/>
      <x:c r="L145" s="782"/>
      <x:c r="M145" s="783"/>
      <x:c r="N145" s="783"/>
      <x:c r="O145" s="783"/>
      <x:c r="P145" s="783"/>
      <x:c r="Q145" s="783"/>
      <x:c r="R145" s="782"/>
      <x:c r="S145" s="783"/>
      <x:c r="T145" s="782"/>
      <x:c r="U145" s="783"/>
      <x:c r="V145" s="782"/>
      <x:c r="W145" s="783"/>
      <x:c r="X145" s="783">
        <x:v>8</x:v>
      </x:c>
      <x:c r="Y145" s="783"/>
      <x:c r="Z145" s="783"/>
      <x:c r="AA145" s="783"/>
      <x:c r="AB145" s="783"/>
      <x:c r="AC145" s="783"/>
      <x:c r="AD145" s="783"/>
      <x:c r="AE145" s="783"/>
      <x:c r="AF145" s="783"/>
      <x:c r="AG145" s="783"/>
      <x:c r="AH145" s="783"/>
      <x:c r="AI145" s="783"/>
      <x:c r="AJ145" s="783"/>
      <x:c r="AK145" s="783"/>
      <x:c r="AL145" s="780" t="s">
        <x:v>1333</x:v>
      </x:c>
      <x:c r="AM145" s="783"/>
      <x:c r="AN145" s="782"/>
      <x:c r="AO145" s="783"/>
      <x:c r="AP145" s="783"/>
      <x:c r="AQ145" s="783"/>
      <x:c r="AR145" s="782"/>
      <x:c r="AS145" s="783"/>
      <x:c r="AT145" s="782"/>
      <x:c r="AU145" s="783"/>
      <x:c r="AV145" s="783"/>
      <x:c r="AW145" s="783"/>
      <x:c r="AX145" s="783"/>
      <x:c r="AY145" s="783"/>
      <x:c r="AZ145" s="783"/>
      <x:c r="BA145" s="782"/>
      <x:c r="BB145" s="783"/>
      <x:c r="BC145" s="783"/>
      <x:c r="BD145" s="783"/>
      <x:c r="BE145" s="783"/>
      <x:c r="BF145" s="783"/>
      <x:c r="BG145" s="783"/>
      <x:c r="BH145" s="783"/>
      <x:c r="BI145" s="783"/>
      <x:c r="BJ145" s="782"/>
      <x:c r="BK145" s="783"/>
      <x:c r="BL145" s="782"/>
      <x:c r="BM145" s="783"/>
      <x:c r="BN145" s="782"/>
      <x:c r="BO145" s="783"/>
      <x:c r="BP145" s="782"/>
      <x:c r="BQ145" s="783"/>
      <x:c r="BR145" s="783"/>
      <x:c r="BS145" s="783"/>
      <x:c r="BT145" s="783"/>
      <x:c r="BU145" s="783"/>
      <x:c r="BV145" s="780" t="s">
        <x:v>1333</x:v>
      </x:c>
      <x:c r="BW145" s="783"/>
      <x:c r="BX145" s="783"/>
      <x:c r="BY145" s="782"/>
      <x:c r="BZ145" s="783"/>
      <x:c r="CA145" s="782"/>
      <x:c r="CB145" s="783"/>
      <x:c r="CC145" s="782"/>
      <x:c r="CD145" s="783"/>
      <x:c r="CE145" s="783"/>
      <x:c r="CF145" s="782"/>
      <x:c r="CG145" s="783"/>
      <x:c r="CH145" s="783"/>
      <x:c r="CI145" s="783"/>
      <x:c r="CJ145" s="783"/>
      <x:c r="CK145" s="783"/>
      <x:c r="CL145" s="783"/>
      <x:c r="CM145" s="783"/>
      <x:c r="CN145" s="783"/>
      <x:c r="CO145" s="783"/>
      <x:c r="CP145" s="782"/>
      <x:c r="CQ145" s="783"/>
      <x:c r="CR145" s="782"/>
      <x:c r="CS145" s="783">
        <x:v>1</x:v>
      </x:c>
      <x:c r="CT145" s="783"/>
      <x:c r="CU145" s="783"/>
      <x:c r="CV145" s="783">
        <x:v>3</x:v>
      </x:c>
      <x:c r="CW145" s="783"/>
      <x:c r="CX145" s="783"/>
      <x:c r="CY145" s="780" t="s">
        <x:v>1333</x:v>
      </x:c>
      <x:c r="CZ145" s="783"/>
      <x:c r="DA145" s="782"/>
      <x:c r="DB145" s="783"/>
      <x:c r="DC145" s="782"/>
      <x:c r="DD145" s="783"/>
      <x:c r="DE145" s="782"/>
      <x:c r="DF145" s="783"/>
      <x:c r="DG145" s="784"/>
    </x:row>
    <x:row r="146" spans="1:111" s="10" customFormat="1" ht="30" customHeight="1">
      <x:c r="A146" s="780" t="s">
        <x:v>101</x:v>
      </x:c>
      <x:c r="B146" s="781"/>
      <x:c r="C146" s="782"/>
      <x:c r="D146" s="783"/>
      <x:c r="E146" s="782"/>
      <x:c r="F146" s="783"/>
      <x:c r="G146" s="782"/>
      <x:c r="H146" s="783"/>
      <x:c r="I146" s="782"/>
      <x:c r="J146" s="783"/>
      <x:c r="K146" s="783"/>
      <x:c r="L146" s="782"/>
      <x:c r="M146" s="783"/>
      <x:c r="N146" s="783"/>
      <x:c r="O146" s="783"/>
      <x:c r="P146" s="783"/>
      <x:c r="Q146" s="783"/>
      <x:c r="R146" s="782"/>
      <x:c r="S146" s="783">
        <x:v>1</x:v>
      </x:c>
      <x:c r="T146" s="782">
        <x:v>16</x:v>
      </x:c>
      <x:c r="U146" s="783"/>
      <x:c r="V146" s="782"/>
      <x:c r="W146" s="783"/>
      <x:c r="X146" s="783"/>
      <x:c r="Y146" s="783"/>
      <x:c r="Z146" s="783"/>
      <x:c r="AA146" s="783"/>
      <x:c r="AB146" s="783"/>
      <x:c r="AC146" s="783"/>
      <x:c r="AD146" s="783"/>
      <x:c r="AE146" s="783"/>
      <x:c r="AF146" s="783"/>
      <x:c r="AG146" s="783"/>
      <x:c r="AH146" s="783"/>
      <x:c r="AI146" s="783"/>
      <x:c r="AJ146" s="783"/>
      <x:c r="AK146" s="783"/>
      <x:c r="AL146" s="780" t="s">
        <x:v>101</x:v>
      </x:c>
      <x:c r="AM146" s="783"/>
      <x:c r="AN146" s="782"/>
      <x:c r="AO146" s="783"/>
      <x:c r="AP146" s="783"/>
      <x:c r="AQ146" s="783"/>
      <x:c r="AR146" s="782"/>
      <x:c r="AS146" s="783"/>
      <x:c r="AT146" s="782"/>
      <x:c r="AU146" s="783"/>
      <x:c r="AV146" s="783"/>
      <x:c r="AW146" s="783"/>
      <x:c r="AX146" s="783"/>
      <x:c r="AY146" s="783"/>
      <x:c r="AZ146" s="783"/>
      <x:c r="BA146" s="782"/>
      <x:c r="BB146" s="783"/>
      <x:c r="BC146" s="783"/>
      <x:c r="BD146" s="783"/>
      <x:c r="BE146" s="783"/>
      <x:c r="BF146" s="783"/>
      <x:c r="BG146" s="783"/>
      <x:c r="BH146" s="783"/>
      <x:c r="BI146" s="783"/>
      <x:c r="BJ146" s="782"/>
      <x:c r="BK146" s="783"/>
      <x:c r="BL146" s="782"/>
      <x:c r="BM146" s="783"/>
      <x:c r="BN146" s="782"/>
      <x:c r="BO146" s="783"/>
      <x:c r="BP146" s="782"/>
      <x:c r="BQ146" s="783"/>
      <x:c r="BR146" s="783"/>
      <x:c r="BS146" s="783"/>
      <x:c r="BT146" s="783"/>
      <x:c r="BU146" s="783"/>
      <x:c r="BV146" s="780" t="s">
        <x:v>101</x:v>
      </x:c>
      <x:c r="BW146" s="783"/>
      <x:c r="BX146" s="783"/>
      <x:c r="BY146" s="782"/>
      <x:c r="BZ146" s="783"/>
      <x:c r="CA146" s="782"/>
      <x:c r="CB146" s="783"/>
      <x:c r="CC146" s="782"/>
      <x:c r="CD146" s="783"/>
      <x:c r="CE146" s="783"/>
      <x:c r="CF146" s="782"/>
      <x:c r="CG146" s="783"/>
      <x:c r="CH146" s="783"/>
      <x:c r="CI146" s="783"/>
      <x:c r="CJ146" s="783"/>
      <x:c r="CK146" s="783"/>
      <x:c r="CL146" s="783"/>
      <x:c r="CM146" s="783"/>
      <x:c r="CN146" s="783"/>
      <x:c r="CO146" s="783"/>
      <x:c r="CP146" s="782"/>
      <x:c r="CQ146" s="783"/>
      <x:c r="CR146" s="782"/>
      <x:c r="CS146" s="783">
        <x:v>10</x:v>
      </x:c>
      <x:c r="CT146" s="783"/>
      <x:c r="CU146" s="783"/>
      <x:c r="CV146" s="783"/>
      <x:c r="CW146" s="783"/>
      <x:c r="CX146" s="783"/>
      <x:c r="CY146" s="780" t="s">
        <x:v>101</x:v>
      </x:c>
      <x:c r="CZ146" s="783"/>
      <x:c r="DA146" s="782"/>
      <x:c r="DB146" s="783"/>
      <x:c r="DC146" s="782"/>
      <x:c r="DD146" s="783"/>
      <x:c r="DE146" s="782"/>
      <x:c r="DF146" s="783"/>
      <x:c r="DG146" s="784"/>
    </x:row>
    <x:row r="147" spans="1:111" s="10" customFormat="1" ht="30" customHeight="1">
      <x:c r="A147" s="780" t="s">
        <x:v>1408</x:v>
      </x:c>
      <x:c r="B147" s="781"/>
      <x:c r="C147" s="782"/>
      <x:c r="D147" s="783"/>
      <x:c r="E147" s="782"/>
      <x:c r="F147" s="783"/>
      <x:c r="G147" s="782"/>
      <x:c r="H147" s="783"/>
      <x:c r="I147" s="782"/>
      <x:c r="J147" s="783">
        <x:v>1</x:v>
      </x:c>
      <x:c r="K147" s="783"/>
      <x:c r="L147" s="782"/>
      <x:c r="M147" s="783"/>
      <x:c r="N147" s="783"/>
      <x:c r="O147" s="783"/>
      <x:c r="P147" s="783"/>
      <x:c r="Q147" s="783"/>
      <x:c r="R147" s="782"/>
      <x:c r="S147" s="783">
        <x:v>1</x:v>
      </x:c>
      <x:c r="T147" s="782">
        <x:v>16</x:v>
      </x:c>
      <x:c r="U147" s="783"/>
      <x:c r="V147" s="782"/>
      <x:c r="W147" s="783"/>
      <x:c r="X147" s="783">
        <x:v>5</x:v>
      </x:c>
      <x:c r="Y147" s="783"/>
      <x:c r="Z147" s="783"/>
      <x:c r="AA147" s="783"/>
      <x:c r="AB147" s="783"/>
      <x:c r="AC147" s="783"/>
      <x:c r="AD147" s="783"/>
      <x:c r="AE147" s="783"/>
      <x:c r="AF147" s="783"/>
      <x:c r="AG147" s="783"/>
      <x:c r="AH147" s="783"/>
      <x:c r="AI147" s="783"/>
      <x:c r="AJ147" s="783"/>
      <x:c r="AK147" s="783"/>
      <x:c r="AL147" s="780" t="s">
        <x:v>1408</x:v>
      </x:c>
      <x:c r="AM147" s="783"/>
      <x:c r="AN147" s="782"/>
      <x:c r="AO147" s="783"/>
      <x:c r="AP147" s="783"/>
      <x:c r="AQ147" s="783"/>
      <x:c r="AR147" s="782"/>
      <x:c r="AS147" s="783"/>
      <x:c r="AT147" s="782"/>
      <x:c r="AU147" s="783"/>
      <x:c r="AV147" s="783"/>
      <x:c r="AW147" s="783"/>
      <x:c r="AX147" s="783"/>
      <x:c r="AY147" s="783"/>
      <x:c r="AZ147" s="783"/>
      <x:c r="BA147" s="782"/>
      <x:c r="BB147" s="783"/>
      <x:c r="BC147" s="783"/>
      <x:c r="BD147" s="783"/>
      <x:c r="BE147" s="783"/>
      <x:c r="BF147" s="783"/>
      <x:c r="BG147" s="783"/>
      <x:c r="BH147" s="783"/>
      <x:c r="BI147" s="783"/>
      <x:c r="BJ147" s="782"/>
      <x:c r="BK147" s="783"/>
      <x:c r="BL147" s="782"/>
      <x:c r="BM147" s="783"/>
      <x:c r="BN147" s="782"/>
      <x:c r="BO147" s="783"/>
      <x:c r="BP147" s="782"/>
      <x:c r="BQ147" s="783"/>
      <x:c r="BR147" s="783"/>
      <x:c r="BS147" s="783"/>
      <x:c r="BT147" s="783"/>
      <x:c r="BU147" s="783"/>
      <x:c r="BV147" s="780" t="s">
        <x:v>1408</x:v>
      </x:c>
      <x:c r="BW147" s="783"/>
      <x:c r="BX147" s="783"/>
      <x:c r="BY147" s="782"/>
      <x:c r="BZ147" s="783"/>
      <x:c r="CA147" s="782"/>
      <x:c r="CB147" s="783"/>
      <x:c r="CC147" s="782"/>
      <x:c r="CD147" s="783"/>
      <x:c r="CE147" s="783"/>
      <x:c r="CF147" s="782"/>
      <x:c r="CG147" s="783"/>
      <x:c r="CH147" s="783"/>
      <x:c r="CI147" s="783"/>
      <x:c r="CJ147" s="783"/>
      <x:c r="CK147" s="783"/>
      <x:c r="CL147" s="783"/>
      <x:c r="CM147" s="783"/>
      <x:c r="CN147" s="783"/>
      <x:c r="CO147" s="783"/>
      <x:c r="CP147" s="782"/>
      <x:c r="CQ147" s="783"/>
      <x:c r="CR147" s="782"/>
      <x:c r="CS147" s="783">
        <x:v>5</x:v>
      </x:c>
      <x:c r="CT147" s="783"/>
      <x:c r="CU147" s="783">
        <x:v>0</x:v>
      </x:c>
      <x:c r="CV147" s="783">
        <x:v>1</x:v>
      </x:c>
      <x:c r="CW147" s="783"/>
      <x:c r="CX147" s="783"/>
      <x:c r="CY147" s="780" t="s">
        <x:v>1408</x:v>
      </x:c>
      <x:c r="CZ147" s="783"/>
      <x:c r="DA147" s="782"/>
      <x:c r="DB147" s="783"/>
      <x:c r="DC147" s="782"/>
      <x:c r="DD147" s="783"/>
      <x:c r="DE147" s="782"/>
      <x:c r="DF147" s="783"/>
      <x:c r="DG147" s="784"/>
    </x:row>
    <x:row r="148" spans="1:111" ht="30" customHeight="1">
      <x:c r="A148" s="780" t="s">
        <x:v>1941</x:v>
      </x:c>
      <x:c r="B148" s="781"/>
      <x:c r="C148" s="782"/>
      <x:c r="D148" s="783"/>
      <x:c r="E148" s="782"/>
      <x:c r="F148" s="783"/>
      <x:c r="G148" s="782"/>
      <x:c r="H148" s="783"/>
      <x:c r="I148" s="782"/>
      <x:c r="J148" s="783"/>
      <x:c r="K148" s="783"/>
      <x:c r="L148" s="782"/>
      <x:c r="M148" s="783"/>
      <x:c r="N148" s="783"/>
      <x:c r="O148" s="783"/>
      <x:c r="P148" s="783"/>
      <x:c r="Q148" s="783"/>
      <x:c r="R148" s="782"/>
      <x:c r="S148" s="783"/>
      <x:c r="T148" s="782"/>
      <x:c r="U148" s="783"/>
      <x:c r="V148" s="782"/>
      <x:c r="W148" s="783"/>
      <x:c r="X148" s="783">
        <x:v>6</x:v>
      </x:c>
      <x:c r="Y148" s="783"/>
      <x:c r="Z148" s="783"/>
      <x:c r="AA148" s="783"/>
      <x:c r="AB148" s="783"/>
      <x:c r="AC148" s="783"/>
      <x:c r="AD148" s="783"/>
      <x:c r="AE148" s="783"/>
      <x:c r="AF148" s="783"/>
      <x:c r="AG148" s="783"/>
      <x:c r="AH148" s="783"/>
      <x:c r="AI148" s="783"/>
      <x:c r="AJ148" s="783"/>
      <x:c r="AK148" s="783"/>
      <x:c r="AL148" s="780" t="s">
        <x:v>1941</x:v>
      </x:c>
      <x:c r="AM148" s="783"/>
      <x:c r="AN148" s="782"/>
      <x:c r="AO148" s="783"/>
      <x:c r="AP148" s="783"/>
      <x:c r="AQ148" s="783"/>
      <x:c r="AR148" s="782"/>
      <x:c r="AS148" s="783"/>
      <x:c r="AT148" s="782"/>
      <x:c r="AU148" s="783"/>
      <x:c r="AV148" s="783"/>
      <x:c r="AW148" s="783"/>
      <x:c r="AX148" s="783"/>
      <x:c r="AY148" s="783"/>
      <x:c r="AZ148" s="783"/>
      <x:c r="BA148" s="782"/>
      <x:c r="BB148" s="783"/>
      <x:c r="BC148" s="783"/>
      <x:c r="BD148" s="783"/>
      <x:c r="BE148" s="783">
        <x:v>1</x:v>
      </x:c>
      <x:c r="BF148" s="783">
        <x:v>5</x:v>
      </x:c>
      <x:c r="BG148" s="783"/>
      <x:c r="BH148" s="783"/>
      <x:c r="BI148" s="783"/>
      <x:c r="BJ148" s="782"/>
      <x:c r="BK148" s="783"/>
      <x:c r="BL148" s="782"/>
      <x:c r="BM148" s="783"/>
      <x:c r="BN148" s="782"/>
      <x:c r="BO148" s="783"/>
      <x:c r="BP148" s="782"/>
      <x:c r="BQ148" s="783"/>
      <x:c r="BR148" s="783"/>
      <x:c r="BS148" s="783"/>
      <x:c r="BT148" s="783"/>
      <x:c r="BU148" s="783"/>
      <x:c r="BV148" s="780" t="s">
        <x:v>1941</x:v>
      </x:c>
      <x:c r="BW148" s="783"/>
      <x:c r="BX148" s="783"/>
      <x:c r="BY148" s="782"/>
      <x:c r="BZ148" s="783"/>
      <x:c r="CA148" s="782"/>
      <x:c r="CB148" s="783"/>
      <x:c r="CC148" s="782"/>
      <x:c r="CD148" s="783"/>
      <x:c r="CE148" s="783"/>
      <x:c r="CF148" s="782"/>
      <x:c r="CG148" s="783"/>
      <x:c r="CH148" s="783"/>
      <x:c r="CI148" s="783"/>
      <x:c r="CJ148" s="783"/>
      <x:c r="CK148" s="783"/>
      <x:c r="CL148" s="783"/>
      <x:c r="CM148" s="783"/>
      <x:c r="CN148" s="783"/>
      <x:c r="CO148" s="783"/>
      <x:c r="CP148" s="782"/>
      <x:c r="CQ148" s="783"/>
      <x:c r="CR148" s="782"/>
      <x:c r="CS148" s="783">
        <x:v>5</x:v>
      </x:c>
      <x:c r="CT148" s="783"/>
      <x:c r="CU148" s="783">
        <x:v>1</x:v>
      </x:c>
      <x:c r="CV148" s="783">
        <x:v>2</x:v>
      </x:c>
      <x:c r="CW148" s="783"/>
      <x:c r="CX148" s="783"/>
      <x:c r="CY148" s="780" t="s">
        <x:v>1941</x:v>
      </x:c>
      <x:c r="CZ148" s="783"/>
      <x:c r="DA148" s="782"/>
      <x:c r="DB148" s="783"/>
      <x:c r="DC148" s="782"/>
      <x:c r="DD148" s="783"/>
      <x:c r="DE148" s="782"/>
      <x:c r="DF148" s="783"/>
      <x:c r="DG148" s="784"/>
    </x:row>
    <x:row r="149" spans="1:111" ht="30" customHeight="1">
      <x:c r="A149" s="780" t="s">
        <x:v>1179</x:v>
      </x:c>
      <x:c r="B149" s="781"/>
      <x:c r="C149" s="782"/>
      <x:c r="D149" s="783"/>
      <x:c r="E149" s="782"/>
      <x:c r="F149" s="783"/>
      <x:c r="G149" s="782"/>
      <x:c r="H149" s="783"/>
      <x:c r="I149" s="782"/>
      <x:c r="J149" s="783"/>
      <x:c r="K149" s="783"/>
      <x:c r="L149" s="782"/>
      <x:c r="M149" s="783"/>
      <x:c r="N149" s="783">
        <x:v>1</x:v>
      </x:c>
      <x:c r="O149" s="783"/>
      <x:c r="P149" s="783"/>
      <x:c r="Q149" s="783"/>
      <x:c r="R149" s="782"/>
      <x:c r="S149" s="783">
        <x:v>2</x:v>
      </x:c>
      <x:c r="T149" s="782">
        <x:v>30</x:v>
      </x:c>
      <x:c r="U149" s="783"/>
      <x:c r="V149" s="782"/>
      <x:c r="W149" s="783"/>
      <x:c r="X149" s="783">
        <x:v>2</x:v>
      </x:c>
      <x:c r="Y149" s="783"/>
      <x:c r="Z149" s="783"/>
      <x:c r="AA149" s="783"/>
      <x:c r="AB149" s="783"/>
      <x:c r="AC149" s="783"/>
      <x:c r="AD149" s="783"/>
      <x:c r="AE149" s="783"/>
      <x:c r="AF149" s="783"/>
      <x:c r="AG149" s="783"/>
      <x:c r="AH149" s="783"/>
      <x:c r="AI149" s="783"/>
      <x:c r="AJ149" s="783"/>
      <x:c r="AK149" s="783"/>
      <x:c r="AL149" s="780" t="s">
        <x:v>1179</x:v>
      </x:c>
      <x:c r="AM149" s="783"/>
      <x:c r="AN149" s="782"/>
      <x:c r="AO149" s="783"/>
      <x:c r="AP149" s="783"/>
      <x:c r="AQ149" s="783"/>
      <x:c r="AR149" s="782"/>
      <x:c r="AS149" s="783"/>
      <x:c r="AT149" s="782"/>
      <x:c r="AU149" s="783"/>
      <x:c r="AV149" s="783"/>
      <x:c r="AW149" s="783"/>
      <x:c r="AX149" s="783"/>
      <x:c r="AY149" s="783"/>
      <x:c r="AZ149" s="783"/>
      <x:c r="BA149" s="782"/>
      <x:c r="BB149" s="783"/>
      <x:c r="BC149" s="783"/>
      <x:c r="BD149" s="783"/>
      <x:c r="BE149" s="783"/>
      <x:c r="BF149" s="783"/>
      <x:c r="BG149" s="783"/>
      <x:c r="BH149" s="783"/>
      <x:c r="BI149" s="783"/>
      <x:c r="BJ149" s="782"/>
      <x:c r="BK149" s="783"/>
      <x:c r="BL149" s="782"/>
      <x:c r="BM149" s="783"/>
      <x:c r="BN149" s="782"/>
      <x:c r="BO149" s="783"/>
      <x:c r="BP149" s="782"/>
      <x:c r="BQ149" s="783"/>
      <x:c r="BR149" s="783"/>
      <x:c r="BS149" s="783"/>
      <x:c r="BT149" s="783"/>
      <x:c r="BU149" s="783"/>
      <x:c r="BV149" s="780" t="s">
        <x:v>1179</x:v>
      </x:c>
      <x:c r="BW149" s="783"/>
      <x:c r="BX149" s="783"/>
      <x:c r="BY149" s="782"/>
      <x:c r="BZ149" s="783"/>
      <x:c r="CA149" s="782"/>
      <x:c r="CB149" s="783"/>
      <x:c r="CC149" s="782"/>
      <x:c r="CD149" s="783"/>
      <x:c r="CE149" s="783"/>
      <x:c r="CF149" s="782"/>
      <x:c r="CG149" s="783"/>
      <x:c r="CH149" s="783"/>
      <x:c r="CI149" s="783"/>
      <x:c r="CJ149" s="783"/>
      <x:c r="CK149" s="783"/>
      <x:c r="CL149" s="783"/>
      <x:c r="CM149" s="783"/>
      <x:c r="CN149" s="783"/>
      <x:c r="CO149" s="783"/>
      <x:c r="CP149" s="782"/>
      <x:c r="CQ149" s="783"/>
      <x:c r="CR149" s="782"/>
      <x:c r="CS149" s="783"/>
      <x:c r="CT149" s="783"/>
      <x:c r="CU149" s="783">
        <x:v>1</x:v>
      </x:c>
      <x:c r="CV149" s="783"/>
      <x:c r="CW149" s="783"/>
      <x:c r="CX149" s="783"/>
      <x:c r="CY149" s="780" t="s">
        <x:v>1179</x:v>
      </x:c>
      <x:c r="CZ149" s="783"/>
      <x:c r="DA149" s="782"/>
      <x:c r="DB149" s="783"/>
      <x:c r="DC149" s="782"/>
      <x:c r="DD149" s="783"/>
      <x:c r="DE149" s="782"/>
      <x:c r="DF149" s="783"/>
      <x:c r="DG149" s="784"/>
    </x:row>
    <x:row r="150" spans="1:111" ht="30" customHeight="1">
      <x:c r="A150" s="780" t="s">
        <x:v>1427</x:v>
      </x:c>
      <x:c r="B150" s="781"/>
      <x:c r="C150" s="782"/>
      <x:c r="D150" s="783"/>
      <x:c r="E150" s="782"/>
      <x:c r="F150" s="783"/>
      <x:c r="G150" s="782"/>
      <x:c r="H150" s="783"/>
      <x:c r="I150" s="782"/>
      <x:c r="J150" s="783">
        <x:v>4</x:v>
      </x:c>
      <x:c r="K150" s="783"/>
      <x:c r="L150" s="782"/>
      <x:c r="M150" s="783">
        <x:v>1</x:v>
      </x:c>
      <x:c r="N150" s="783"/>
      <x:c r="O150" s="783"/>
      <x:c r="P150" s="783"/>
      <x:c r="Q150" s="783"/>
      <x:c r="R150" s="782"/>
      <x:c r="S150" s="783">
        <x:v>1</x:v>
      </x:c>
      <x:c r="T150" s="782">
        <x:v>16</x:v>
      </x:c>
      <x:c r="U150" s="783"/>
      <x:c r="V150" s="782"/>
      <x:c r="W150" s="783"/>
      <x:c r="X150" s="783">
        <x:v>2</x:v>
      </x:c>
      <x:c r="Y150" s="783"/>
      <x:c r="Z150" s="783"/>
      <x:c r="AA150" s="783"/>
      <x:c r="AB150" s="783"/>
      <x:c r="AC150" s="783"/>
      <x:c r="AD150" s="783"/>
      <x:c r="AE150" s="783"/>
      <x:c r="AF150" s="783"/>
      <x:c r="AG150" s="783"/>
      <x:c r="AH150" s="783"/>
      <x:c r="AI150" s="783"/>
      <x:c r="AJ150" s="783"/>
      <x:c r="AK150" s="783"/>
      <x:c r="AL150" s="780" t="s">
        <x:v>1427</x:v>
      </x:c>
      <x:c r="AM150" s="783"/>
      <x:c r="AN150" s="782"/>
      <x:c r="AO150" s="783"/>
      <x:c r="AP150" s="783"/>
      <x:c r="AQ150" s="783"/>
      <x:c r="AR150" s="782"/>
      <x:c r="AS150" s="783"/>
      <x:c r="AT150" s="782"/>
      <x:c r="AU150" s="783"/>
      <x:c r="AV150" s="783"/>
      <x:c r="AW150" s="783"/>
      <x:c r="AX150" s="783"/>
      <x:c r="AY150" s="783"/>
      <x:c r="AZ150" s="783"/>
      <x:c r="BA150" s="782"/>
      <x:c r="BB150" s="783"/>
      <x:c r="BC150" s="783"/>
      <x:c r="BD150" s="783"/>
      <x:c r="BE150" s="783"/>
      <x:c r="BF150" s="783"/>
      <x:c r="BG150" s="783"/>
      <x:c r="BH150" s="783"/>
      <x:c r="BI150" s="783"/>
      <x:c r="BJ150" s="782"/>
      <x:c r="BK150" s="783"/>
      <x:c r="BL150" s="782"/>
      <x:c r="BM150" s="783"/>
      <x:c r="BN150" s="782"/>
      <x:c r="BO150" s="783"/>
      <x:c r="BP150" s="782"/>
      <x:c r="BQ150" s="783"/>
      <x:c r="BR150" s="783"/>
      <x:c r="BS150" s="783"/>
      <x:c r="BT150" s="783"/>
      <x:c r="BU150" s="783"/>
      <x:c r="BV150" s="780" t="s">
        <x:v>1427</x:v>
      </x:c>
      <x:c r="BW150" s="783"/>
      <x:c r="BX150" s="783"/>
      <x:c r="BY150" s="782"/>
      <x:c r="BZ150" s="783"/>
      <x:c r="CA150" s="782"/>
      <x:c r="CB150" s="783"/>
      <x:c r="CC150" s="782"/>
      <x:c r="CD150" s="783"/>
      <x:c r="CE150" s="783"/>
      <x:c r="CF150" s="782"/>
      <x:c r="CG150" s="783"/>
      <x:c r="CH150" s="783"/>
      <x:c r="CI150" s="783"/>
      <x:c r="CJ150" s="783"/>
      <x:c r="CK150" s="783"/>
      <x:c r="CL150" s="783"/>
      <x:c r="CM150" s="783"/>
      <x:c r="CN150" s="783"/>
      <x:c r="CO150" s="783"/>
      <x:c r="CP150" s="782"/>
      <x:c r="CQ150" s="783"/>
      <x:c r="CR150" s="782"/>
      <x:c r="CS150" s="783">
        <x:v>9</x:v>
      </x:c>
      <x:c r="CT150" s="783"/>
      <x:c r="CU150" s="783">
        <x:v>1</x:v>
      </x:c>
      <x:c r="CV150" s="783">
        <x:v>1</x:v>
      </x:c>
      <x:c r="CW150" s="783"/>
      <x:c r="CX150" s="783"/>
      <x:c r="CY150" s="780" t="s">
        <x:v>1427</x:v>
      </x:c>
      <x:c r="CZ150" s="783"/>
      <x:c r="DA150" s="782"/>
      <x:c r="DB150" s="783"/>
      <x:c r="DC150" s="782"/>
      <x:c r="DD150" s="783"/>
      <x:c r="DE150" s="782"/>
      <x:c r="DF150" s="783"/>
      <x:c r="DG150" s="784"/>
    </x:row>
    <x:row r="151" spans="1:111" ht="30" customHeight="1">
      <x:c r="A151" s="780" t="s">
        <x:v>1857</x:v>
      </x:c>
      <x:c r="B151" s="781"/>
      <x:c r="C151" s="782"/>
      <x:c r="D151" s="783"/>
      <x:c r="E151" s="782"/>
      <x:c r="F151" s="783"/>
      <x:c r="G151" s="782"/>
      <x:c r="H151" s="783"/>
      <x:c r="I151" s="782"/>
      <x:c r="J151" s="783"/>
      <x:c r="K151" s="783"/>
      <x:c r="L151" s="782"/>
      <x:c r="M151" s="783"/>
      <x:c r="N151" s="783"/>
      <x:c r="O151" s="783"/>
      <x:c r="P151" s="783"/>
      <x:c r="Q151" s="783"/>
      <x:c r="R151" s="782"/>
      <x:c r="S151" s="783"/>
      <x:c r="T151" s="782"/>
      <x:c r="U151" s="783"/>
      <x:c r="V151" s="782"/>
      <x:c r="W151" s="783"/>
      <x:c r="X151" s="783"/>
      <x:c r="Y151" s="783"/>
      <x:c r="Z151" s="783"/>
      <x:c r="AA151" s="783"/>
      <x:c r="AB151" s="783"/>
      <x:c r="AC151" s="783"/>
      <x:c r="AD151" s="783"/>
      <x:c r="AE151" s="783"/>
      <x:c r="AF151" s="783"/>
      <x:c r="AG151" s="783"/>
      <x:c r="AH151" s="783"/>
      <x:c r="AI151" s="783"/>
      <x:c r="AJ151" s="783"/>
      <x:c r="AK151" s="783"/>
      <x:c r="AL151" s="780" t="s">
        <x:v>1857</x:v>
      </x:c>
      <x:c r="AM151" s="783"/>
      <x:c r="AN151" s="782"/>
      <x:c r="AO151" s="783"/>
      <x:c r="AP151" s="783"/>
      <x:c r="AQ151" s="783"/>
      <x:c r="AR151" s="782"/>
      <x:c r="AS151" s="783"/>
      <x:c r="AT151" s="782"/>
      <x:c r="AU151" s="783"/>
      <x:c r="AV151" s="783"/>
      <x:c r="AW151" s="783"/>
      <x:c r="AX151" s="783"/>
      <x:c r="AY151" s="783"/>
      <x:c r="AZ151" s="783"/>
      <x:c r="BA151" s="782"/>
      <x:c r="BB151" s="783"/>
      <x:c r="BC151" s="783"/>
      <x:c r="BD151" s="783"/>
      <x:c r="BE151" s="783"/>
      <x:c r="BF151" s="783"/>
      <x:c r="BG151" s="783"/>
      <x:c r="BH151" s="783"/>
      <x:c r="BI151" s="783"/>
      <x:c r="BJ151" s="782"/>
      <x:c r="BK151" s="783"/>
      <x:c r="BL151" s="782"/>
      <x:c r="BM151" s="783"/>
      <x:c r="BN151" s="782"/>
      <x:c r="BO151" s="783"/>
      <x:c r="BP151" s="782"/>
      <x:c r="BQ151" s="783"/>
      <x:c r="BR151" s="783"/>
      <x:c r="BS151" s="783"/>
      <x:c r="BT151" s="783"/>
      <x:c r="BU151" s="783"/>
      <x:c r="BV151" s="780" t="s">
        <x:v>1857</x:v>
      </x:c>
      <x:c r="BW151" s="783"/>
      <x:c r="BX151" s="783"/>
      <x:c r="BY151" s="782"/>
      <x:c r="BZ151" s="783"/>
      <x:c r="CA151" s="782"/>
      <x:c r="CB151" s="783"/>
      <x:c r="CC151" s="782"/>
      <x:c r="CD151" s="783"/>
      <x:c r="CE151" s="783"/>
      <x:c r="CF151" s="782"/>
      <x:c r="CG151" s="783"/>
      <x:c r="CH151" s="783"/>
      <x:c r="CI151" s="783"/>
      <x:c r="CJ151" s="783"/>
      <x:c r="CK151" s="783"/>
      <x:c r="CL151" s="783"/>
      <x:c r="CM151" s="783"/>
      <x:c r="CN151" s="783"/>
      <x:c r="CO151" s="783"/>
      <x:c r="CP151" s="782"/>
      <x:c r="CQ151" s="783"/>
      <x:c r="CR151" s="782"/>
      <x:c r="CS151" s="783"/>
      <x:c r="CT151" s="783"/>
      <x:c r="CU151" s="783"/>
      <x:c r="CV151" s="783"/>
      <x:c r="CW151" s="783"/>
      <x:c r="CX151" s="783"/>
      <x:c r="CY151" s="780" t="s">
        <x:v>1857</x:v>
      </x:c>
      <x:c r="CZ151" s="783"/>
      <x:c r="DA151" s="782"/>
      <x:c r="DB151" s="783"/>
      <x:c r="DC151" s="782"/>
      <x:c r="DD151" s="783"/>
      <x:c r="DE151" s="782"/>
      <x:c r="DF151" s="783"/>
      <x:c r="DG151" s="784"/>
    </x:row>
    <x:row r="152" spans="1:111" ht="30" customHeight="1">
      <x:c r="A152" s="780" t="s">
        <x:v>1349</x:v>
      </x:c>
      <x:c r="B152" s="781"/>
      <x:c r="C152" s="782"/>
      <x:c r="D152" s="783"/>
      <x:c r="E152" s="782"/>
      <x:c r="F152" s="783"/>
      <x:c r="G152" s="782"/>
      <x:c r="H152" s="783"/>
      <x:c r="I152" s="782"/>
      <x:c r="J152" s="783">
        <x:v>1</x:v>
      </x:c>
      <x:c r="K152" s="783"/>
      <x:c r="L152" s="782"/>
      <x:c r="M152" s="783"/>
      <x:c r="N152" s="783"/>
      <x:c r="O152" s="783"/>
      <x:c r="P152" s="783"/>
      <x:c r="Q152" s="783"/>
      <x:c r="R152" s="782"/>
      <x:c r="S152" s="783">
        <x:v>1</x:v>
      </x:c>
      <x:c r="T152" s="782">
        <x:v>15</x:v>
      </x:c>
      <x:c r="U152" s="783"/>
      <x:c r="V152" s="782"/>
      <x:c r="W152" s="783"/>
      <x:c r="X152" s="783">
        <x:v>14</x:v>
      </x:c>
      <x:c r="Y152" s="783"/>
      <x:c r="Z152" s="783"/>
      <x:c r="AA152" s="783"/>
      <x:c r="AB152" s="783"/>
      <x:c r="AC152" s="783"/>
      <x:c r="AD152" s="783"/>
      <x:c r="AE152" s="783"/>
      <x:c r="AF152" s="783"/>
      <x:c r="AG152" s="783"/>
      <x:c r="AH152" s="783"/>
      <x:c r="AI152" s="783"/>
      <x:c r="AJ152" s="783"/>
      <x:c r="AK152" s="783"/>
      <x:c r="AL152" s="780" t="s">
        <x:v>1349</x:v>
      </x:c>
      <x:c r="AM152" s="783"/>
      <x:c r="AN152" s="782"/>
      <x:c r="AO152" s="783"/>
      <x:c r="AP152" s="783"/>
      <x:c r="AQ152" s="783"/>
      <x:c r="AR152" s="782"/>
      <x:c r="AS152" s="783"/>
      <x:c r="AT152" s="782"/>
      <x:c r="AU152" s="783"/>
      <x:c r="AV152" s="783"/>
      <x:c r="AW152" s="783"/>
      <x:c r="AX152" s="783"/>
      <x:c r="AY152" s="783"/>
      <x:c r="AZ152" s="783"/>
      <x:c r="BA152" s="782"/>
      <x:c r="BB152" s="783"/>
      <x:c r="BC152" s="783"/>
      <x:c r="BD152" s="783"/>
      <x:c r="BE152" s="783">
        <x:v>0</x:v>
      </x:c>
      <x:c r="BF152" s="783">
        <x:v>0</x:v>
      </x:c>
      <x:c r="BG152" s="783"/>
      <x:c r="BH152" s="783"/>
      <x:c r="BI152" s="783"/>
      <x:c r="BJ152" s="782"/>
      <x:c r="BK152" s="783"/>
      <x:c r="BL152" s="782"/>
      <x:c r="BM152" s="783"/>
      <x:c r="BN152" s="782"/>
      <x:c r="BO152" s="783"/>
      <x:c r="BP152" s="782"/>
      <x:c r="BQ152" s="783"/>
      <x:c r="BR152" s="783"/>
      <x:c r="BS152" s="783"/>
      <x:c r="BT152" s="783"/>
      <x:c r="BU152" s="783"/>
      <x:c r="BV152" s="780" t="s">
        <x:v>1349</x:v>
      </x:c>
      <x:c r="BW152" s="783"/>
      <x:c r="BX152" s="783"/>
      <x:c r="BY152" s="782"/>
      <x:c r="BZ152" s="783"/>
      <x:c r="CA152" s="782"/>
      <x:c r="CB152" s="783"/>
      <x:c r="CC152" s="782"/>
      <x:c r="CD152" s="783"/>
      <x:c r="CE152" s="783"/>
      <x:c r="CF152" s="782"/>
      <x:c r="CG152" s="783"/>
      <x:c r="CH152" s="783"/>
      <x:c r="CI152" s="783"/>
      <x:c r="CJ152" s="783"/>
      <x:c r="CK152" s="783"/>
      <x:c r="CL152" s="783"/>
      <x:c r="CM152" s="783"/>
      <x:c r="CN152" s="783"/>
      <x:c r="CO152" s="783"/>
      <x:c r="CP152" s="782"/>
      <x:c r="CQ152" s="783">
        <x:v>1</x:v>
      </x:c>
      <x:c r="CR152" s="782">
        <x:v>87</x:v>
      </x:c>
      <x:c r="CS152" s="783">
        <x:v>8</x:v>
      </x:c>
      <x:c r="CT152" s="783">
        <x:v>1</x:v>
      </x:c>
      <x:c r="CU152" s="783">
        <x:v>1</x:v>
      </x:c>
      <x:c r="CV152" s="783">
        <x:v>1</x:v>
      </x:c>
      <x:c r="CW152" s="783"/>
      <x:c r="CX152" s="783"/>
      <x:c r="CY152" s="780" t="s">
        <x:v>1349</x:v>
      </x:c>
      <x:c r="CZ152" s="783"/>
      <x:c r="DA152" s="782"/>
      <x:c r="DB152" s="783"/>
      <x:c r="DC152" s="782"/>
      <x:c r="DD152" s="783"/>
      <x:c r="DE152" s="782"/>
      <x:c r="DF152" s="783"/>
      <x:c r="DG152" s="784"/>
    </x:row>
    <x:row r="153" spans="1:111" ht="30" customHeight="1">
      <x:c r="A153" s="780" t="s">
        <x:v>1421</x:v>
      </x:c>
      <x:c r="B153" s="781"/>
      <x:c r="C153" s="782"/>
      <x:c r="D153" s="783"/>
      <x:c r="E153" s="782"/>
      <x:c r="F153" s="783"/>
      <x:c r="G153" s="782"/>
      <x:c r="H153" s="783"/>
      <x:c r="I153" s="782"/>
      <x:c r="J153" s="783">
        <x:v>1</x:v>
      </x:c>
      <x:c r="K153" s="783"/>
      <x:c r="L153" s="782"/>
      <x:c r="M153" s="783"/>
      <x:c r="N153" s="783"/>
      <x:c r="O153" s="783"/>
      <x:c r="P153" s="783"/>
      <x:c r="Q153" s="783"/>
      <x:c r="R153" s="782"/>
      <x:c r="S153" s="783">
        <x:v>2</x:v>
      </x:c>
      <x:c r="T153" s="782">
        <x:v>30</x:v>
      </x:c>
      <x:c r="U153" s="783"/>
      <x:c r="V153" s="782"/>
      <x:c r="W153" s="783"/>
      <x:c r="X153" s="783">
        <x:v>14</x:v>
      </x:c>
      <x:c r="Y153" s="783"/>
      <x:c r="Z153" s="783"/>
      <x:c r="AA153" s="783"/>
      <x:c r="AB153" s="783"/>
      <x:c r="AC153" s="783"/>
      <x:c r="AD153" s="783"/>
      <x:c r="AE153" s="783"/>
      <x:c r="AF153" s="783"/>
      <x:c r="AG153" s="783"/>
      <x:c r="AH153" s="783"/>
      <x:c r="AI153" s="783"/>
      <x:c r="AJ153" s="783"/>
      <x:c r="AK153" s="783"/>
      <x:c r="AL153" s="780" t="s">
        <x:v>1421</x:v>
      </x:c>
      <x:c r="AM153" s="783"/>
      <x:c r="AN153" s="782"/>
      <x:c r="AO153" s="783"/>
      <x:c r="AP153" s="783"/>
      <x:c r="AQ153" s="783"/>
      <x:c r="AR153" s="782"/>
      <x:c r="AS153" s="783"/>
      <x:c r="AT153" s="782"/>
      <x:c r="AU153" s="783"/>
      <x:c r="AV153" s="783"/>
      <x:c r="AW153" s="783"/>
      <x:c r="AX153" s="783"/>
      <x:c r="AY153" s="783"/>
      <x:c r="AZ153" s="783"/>
      <x:c r="BA153" s="782"/>
      <x:c r="BB153" s="783"/>
      <x:c r="BC153" s="783"/>
      <x:c r="BD153" s="783"/>
      <x:c r="BE153" s="783"/>
      <x:c r="BF153" s="783"/>
      <x:c r="BG153" s="783"/>
      <x:c r="BH153" s="783"/>
      <x:c r="BI153" s="783"/>
      <x:c r="BJ153" s="782"/>
      <x:c r="BK153" s="783"/>
      <x:c r="BL153" s="782"/>
      <x:c r="BM153" s="783"/>
      <x:c r="BN153" s="782"/>
      <x:c r="BO153" s="783"/>
      <x:c r="BP153" s="782"/>
      <x:c r="BQ153" s="783"/>
      <x:c r="BR153" s="783"/>
      <x:c r="BS153" s="783"/>
      <x:c r="BT153" s="783"/>
      <x:c r="BU153" s="783"/>
      <x:c r="BV153" s="780" t="s">
        <x:v>1421</x:v>
      </x:c>
      <x:c r="BW153" s="783"/>
      <x:c r="BX153" s="783"/>
      <x:c r="BY153" s="782"/>
      <x:c r="BZ153" s="783"/>
      <x:c r="CA153" s="782"/>
      <x:c r="CB153" s="783"/>
      <x:c r="CC153" s="782"/>
      <x:c r="CD153" s="783"/>
      <x:c r="CE153" s="783"/>
      <x:c r="CF153" s="782"/>
      <x:c r="CG153" s="783"/>
      <x:c r="CH153" s="783"/>
      <x:c r="CI153" s="783"/>
      <x:c r="CJ153" s="783"/>
      <x:c r="CK153" s="783"/>
      <x:c r="CL153" s="783"/>
      <x:c r="CM153" s="783"/>
      <x:c r="CN153" s="783"/>
      <x:c r="CO153" s="783"/>
      <x:c r="CP153" s="782"/>
      <x:c r="CQ153" s="783"/>
      <x:c r="CR153" s="782"/>
      <x:c r="CS153" s="783">
        <x:v>6</x:v>
      </x:c>
      <x:c r="CT153" s="783"/>
      <x:c r="CU153" s="783">
        <x:v>1</x:v>
      </x:c>
      <x:c r="CV153" s="783">
        <x:v>1</x:v>
      </x:c>
      <x:c r="CW153" s="783"/>
      <x:c r="CX153" s="783"/>
      <x:c r="CY153" s="780" t="s">
        <x:v>1421</x:v>
      </x:c>
      <x:c r="CZ153" s="783"/>
      <x:c r="DA153" s="782"/>
      <x:c r="DB153" s="783"/>
      <x:c r="DC153" s="782"/>
      <x:c r="DD153" s="783"/>
      <x:c r="DE153" s="782"/>
      <x:c r="DF153" s="783"/>
      <x:c r="DG153" s="784"/>
    </x:row>
    <x:row r="154" spans="1:111" ht="30" customHeight="1">
      <x:c r="A154" s="780" t="s">
        <x:v>1402</x:v>
      </x:c>
      <x:c r="B154" s="781"/>
      <x:c r="C154" s="782"/>
      <x:c r="D154" s="783"/>
      <x:c r="E154" s="782"/>
      <x:c r="F154" s="783"/>
      <x:c r="G154" s="782"/>
      <x:c r="H154" s="783"/>
      <x:c r="I154" s="782"/>
      <x:c r="J154" s="783"/>
      <x:c r="K154" s="783"/>
      <x:c r="L154" s="782"/>
      <x:c r="M154" s="783"/>
      <x:c r="N154" s="783">
        <x:v>1</x:v>
      </x:c>
      <x:c r="O154" s="783"/>
      <x:c r="P154" s="783"/>
      <x:c r="Q154" s="783"/>
      <x:c r="R154" s="782"/>
      <x:c r="S154" s="783">
        <x:v>2</x:v>
      </x:c>
      <x:c r="T154" s="782">
        <x:v>30</x:v>
      </x:c>
      <x:c r="U154" s="783"/>
      <x:c r="V154" s="782"/>
      <x:c r="W154" s="783"/>
      <x:c r="X154" s="783">
        <x:v>7</x:v>
      </x:c>
      <x:c r="Y154" s="783"/>
      <x:c r="Z154" s="783"/>
      <x:c r="AA154" s="783"/>
      <x:c r="AB154" s="783"/>
      <x:c r="AC154" s="783"/>
      <x:c r="AD154" s="783"/>
      <x:c r="AE154" s="783"/>
      <x:c r="AF154" s="783"/>
      <x:c r="AG154" s="783"/>
      <x:c r="AH154" s="783"/>
      <x:c r="AI154" s="783"/>
      <x:c r="AJ154" s="783"/>
      <x:c r="AK154" s="783"/>
      <x:c r="AL154" s="780" t="s">
        <x:v>1402</x:v>
      </x:c>
      <x:c r="AM154" s="783"/>
      <x:c r="AN154" s="782"/>
      <x:c r="AO154" s="783"/>
      <x:c r="AP154" s="783"/>
      <x:c r="AQ154" s="783"/>
      <x:c r="AR154" s="782"/>
      <x:c r="AS154" s="783"/>
      <x:c r="AT154" s="782"/>
      <x:c r="AU154" s="783"/>
      <x:c r="AV154" s="783"/>
      <x:c r="AW154" s="783"/>
      <x:c r="AX154" s="783"/>
      <x:c r="AY154" s="783"/>
      <x:c r="AZ154" s="783"/>
      <x:c r="BA154" s="782"/>
      <x:c r="BB154" s="783"/>
      <x:c r="BC154" s="783"/>
      <x:c r="BD154" s="783"/>
      <x:c r="BE154" s="783">
        <x:v>1</x:v>
      </x:c>
      <x:c r="BF154" s="783">
        <x:v>8</x:v>
      </x:c>
      <x:c r="BG154" s="783"/>
      <x:c r="BH154" s="783"/>
      <x:c r="BI154" s="783"/>
      <x:c r="BJ154" s="782"/>
      <x:c r="BK154" s="783"/>
      <x:c r="BL154" s="782"/>
      <x:c r="BM154" s="783"/>
      <x:c r="BN154" s="782"/>
      <x:c r="BO154" s="783"/>
      <x:c r="BP154" s="782"/>
      <x:c r="BQ154" s="783"/>
      <x:c r="BR154" s="783"/>
      <x:c r="BS154" s="783"/>
      <x:c r="BT154" s="783"/>
      <x:c r="BU154" s="783"/>
      <x:c r="BV154" s="780" t="s">
        <x:v>1402</x:v>
      </x:c>
      <x:c r="BW154" s="783"/>
      <x:c r="BX154" s="783"/>
      <x:c r="BY154" s="782"/>
      <x:c r="BZ154" s="783"/>
      <x:c r="CA154" s="782"/>
      <x:c r="CB154" s="783"/>
      <x:c r="CC154" s="782"/>
      <x:c r="CD154" s="783"/>
      <x:c r="CE154" s="783"/>
      <x:c r="CF154" s="782"/>
      <x:c r="CG154" s="783"/>
      <x:c r="CH154" s="783"/>
      <x:c r="CI154" s="783"/>
      <x:c r="CJ154" s="783"/>
      <x:c r="CK154" s="783"/>
      <x:c r="CL154" s="783"/>
      <x:c r="CM154" s="783"/>
      <x:c r="CN154" s="783"/>
      <x:c r="CO154" s="783"/>
      <x:c r="CP154" s="782"/>
      <x:c r="CQ154" s="783"/>
      <x:c r="CR154" s="782"/>
      <x:c r="CS154" s="783">
        <x:v>8</x:v>
      </x:c>
      <x:c r="CT154" s="783"/>
      <x:c r="CU154" s="783">
        <x:v>1</x:v>
      </x:c>
      <x:c r="CV154" s="783">
        <x:v>1</x:v>
      </x:c>
      <x:c r="CW154" s="783"/>
      <x:c r="CX154" s="783"/>
      <x:c r="CY154" s="780" t="s">
        <x:v>1402</x:v>
      </x:c>
      <x:c r="CZ154" s="783"/>
      <x:c r="DA154" s="782"/>
      <x:c r="DB154" s="783"/>
      <x:c r="DC154" s="782"/>
      <x:c r="DD154" s="783"/>
      <x:c r="DE154" s="782"/>
      <x:c r="DF154" s="783"/>
      <x:c r="DG154" s="784"/>
    </x:row>
    <x:row r="155" spans="1:111" ht="30" customHeight="1">
      <x:c r="A155" s="780" t="s">
        <x:v>1896</x:v>
      </x:c>
      <x:c r="B155" s="781"/>
      <x:c r="C155" s="782"/>
      <x:c r="D155" s="783"/>
      <x:c r="E155" s="782"/>
      <x:c r="F155" s="783"/>
      <x:c r="G155" s="782"/>
      <x:c r="H155" s="783"/>
      <x:c r="I155" s="782"/>
      <x:c r="J155" s="783">
        <x:v>1</x:v>
      </x:c>
      <x:c r="K155" s="783"/>
      <x:c r="L155" s="782"/>
      <x:c r="M155" s="783"/>
      <x:c r="N155" s="783"/>
      <x:c r="O155" s="783"/>
      <x:c r="P155" s="783"/>
      <x:c r="Q155" s="783"/>
      <x:c r="R155" s="782"/>
      <x:c r="S155" s="783">
        <x:v>3</x:v>
      </x:c>
      <x:c r="T155" s="782">
        <x:v>45</x:v>
      </x:c>
      <x:c r="U155" s="783"/>
      <x:c r="V155" s="782"/>
      <x:c r="W155" s="783"/>
      <x:c r="X155" s="783">
        <x:v>4</x:v>
      </x:c>
      <x:c r="Y155" s="783"/>
      <x:c r="Z155" s="783"/>
      <x:c r="AA155" s="783"/>
      <x:c r="AB155" s="783"/>
      <x:c r="AC155" s="783"/>
      <x:c r="AD155" s="783"/>
      <x:c r="AE155" s="783"/>
      <x:c r="AF155" s="783"/>
      <x:c r="AG155" s="783"/>
      <x:c r="AH155" s="783"/>
      <x:c r="AI155" s="783"/>
      <x:c r="AJ155" s="783"/>
      <x:c r="AK155" s="783"/>
      <x:c r="AL155" s="780" t="s">
        <x:v>1896</x:v>
      </x:c>
      <x:c r="AM155" s="783"/>
      <x:c r="AN155" s="782"/>
      <x:c r="AO155" s="783"/>
      <x:c r="AP155" s="783"/>
      <x:c r="AQ155" s="783"/>
      <x:c r="AR155" s="782"/>
      <x:c r="AS155" s="783"/>
      <x:c r="AT155" s="782"/>
      <x:c r="AU155" s="783"/>
      <x:c r="AV155" s="783"/>
      <x:c r="AW155" s="783"/>
      <x:c r="AX155" s="783"/>
      <x:c r="AY155" s="783"/>
      <x:c r="AZ155" s="783"/>
      <x:c r="BA155" s="782"/>
      <x:c r="BB155" s="783"/>
      <x:c r="BC155" s="783"/>
      <x:c r="BD155" s="783"/>
      <x:c r="BE155" s="783"/>
      <x:c r="BF155" s="783"/>
      <x:c r="BG155" s="783"/>
      <x:c r="BH155" s="783"/>
      <x:c r="BI155" s="783"/>
      <x:c r="BJ155" s="782"/>
      <x:c r="BK155" s="783"/>
      <x:c r="BL155" s="782"/>
      <x:c r="BM155" s="783"/>
      <x:c r="BN155" s="782"/>
      <x:c r="BO155" s="783"/>
      <x:c r="BP155" s="782"/>
      <x:c r="BQ155" s="783"/>
      <x:c r="BR155" s="783"/>
      <x:c r="BS155" s="783"/>
      <x:c r="BT155" s="783"/>
      <x:c r="BU155" s="783"/>
      <x:c r="BV155" s="780" t="s">
        <x:v>1896</x:v>
      </x:c>
      <x:c r="BW155" s="783"/>
      <x:c r="BX155" s="783"/>
      <x:c r="BY155" s="782"/>
      <x:c r="BZ155" s="783"/>
      <x:c r="CA155" s="782"/>
      <x:c r="CB155" s="783"/>
      <x:c r="CC155" s="782"/>
      <x:c r="CD155" s="783"/>
      <x:c r="CE155" s="783"/>
      <x:c r="CF155" s="782"/>
      <x:c r="CG155" s="783"/>
      <x:c r="CH155" s="783"/>
      <x:c r="CI155" s="783"/>
      <x:c r="CJ155" s="783">
        <x:v>1</x:v>
      </x:c>
      <x:c r="CK155" s="783"/>
      <x:c r="CL155" s="783"/>
      <x:c r="CM155" s="783"/>
      <x:c r="CN155" s="783"/>
      <x:c r="CO155" s="783"/>
      <x:c r="CP155" s="782"/>
      <x:c r="CQ155" s="783"/>
      <x:c r="CR155" s="782"/>
      <x:c r="CS155" s="783"/>
      <x:c r="CT155" s="783"/>
      <x:c r="CU155" s="783"/>
      <x:c r="CV155" s="783"/>
      <x:c r="CW155" s="783"/>
      <x:c r="CX155" s="783"/>
      <x:c r="CY155" s="780" t="s">
        <x:v>1896</x:v>
      </x:c>
      <x:c r="CZ155" s="783"/>
      <x:c r="DA155" s="782"/>
      <x:c r="DB155" s="783"/>
      <x:c r="DC155" s="782"/>
      <x:c r="DD155" s="783"/>
      <x:c r="DE155" s="782"/>
      <x:c r="DF155" s="783"/>
      <x:c r="DG155" s="784"/>
    </x:row>
    <x:row r="156" spans="1:111" ht="30" customHeight="1">
      <x:c r="A156" s="780" t="s">
        <x:v>1695</x:v>
      </x:c>
      <x:c r="B156" s="781"/>
      <x:c r="C156" s="782"/>
      <x:c r="D156" s="783"/>
      <x:c r="E156" s="782"/>
      <x:c r="F156" s="783"/>
      <x:c r="G156" s="782"/>
      <x:c r="H156" s="783"/>
      <x:c r="I156" s="782"/>
      <x:c r="J156" s="783"/>
      <x:c r="K156" s="783"/>
      <x:c r="L156" s="782"/>
      <x:c r="M156" s="783"/>
      <x:c r="N156" s="783"/>
      <x:c r="O156" s="783"/>
      <x:c r="P156" s="783"/>
      <x:c r="Q156" s="783"/>
      <x:c r="R156" s="782"/>
      <x:c r="S156" s="783">
        <x:v>1</x:v>
      </x:c>
      <x:c r="T156" s="782">
        <x:v>15</x:v>
      </x:c>
      <x:c r="U156" s="783"/>
      <x:c r="V156" s="782"/>
      <x:c r="W156" s="783"/>
      <x:c r="X156" s="783">
        <x:v>6</x:v>
      </x:c>
      <x:c r="Y156" s="783"/>
      <x:c r="Z156" s="783"/>
      <x:c r="AA156" s="783"/>
      <x:c r="AB156" s="783"/>
      <x:c r="AC156" s="783"/>
      <x:c r="AD156" s="783"/>
      <x:c r="AE156" s="783"/>
      <x:c r="AF156" s="783"/>
      <x:c r="AG156" s="783"/>
      <x:c r="AH156" s="783"/>
      <x:c r="AI156" s="783"/>
      <x:c r="AJ156" s="783"/>
      <x:c r="AK156" s="783"/>
      <x:c r="AL156" s="780" t="s">
        <x:v>1695</x:v>
      </x:c>
      <x:c r="AM156" s="783"/>
      <x:c r="AN156" s="782"/>
      <x:c r="AO156" s="783"/>
      <x:c r="AP156" s="783"/>
      <x:c r="AQ156" s="783"/>
      <x:c r="AR156" s="782"/>
      <x:c r="AS156" s="783"/>
      <x:c r="AT156" s="782"/>
      <x:c r="AU156" s="783"/>
      <x:c r="AV156" s="783"/>
      <x:c r="AW156" s="783"/>
      <x:c r="AX156" s="783"/>
      <x:c r="AY156" s="783"/>
      <x:c r="AZ156" s="783"/>
      <x:c r="BA156" s="782"/>
      <x:c r="BB156" s="783"/>
      <x:c r="BC156" s="783"/>
      <x:c r="BD156" s="783"/>
      <x:c r="BE156" s="783"/>
      <x:c r="BF156" s="783"/>
      <x:c r="BG156" s="783"/>
      <x:c r="BH156" s="783"/>
      <x:c r="BI156" s="783"/>
      <x:c r="BJ156" s="782"/>
      <x:c r="BK156" s="783"/>
      <x:c r="BL156" s="782"/>
      <x:c r="BM156" s="783"/>
      <x:c r="BN156" s="782"/>
      <x:c r="BO156" s="783"/>
      <x:c r="BP156" s="782"/>
      <x:c r="BQ156" s="783"/>
      <x:c r="BR156" s="783"/>
      <x:c r="BS156" s="783"/>
      <x:c r="BT156" s="783"/>
      <x:c r="BU156" s="783"/>
      <x:c r="BV156" s="780" t="s">
        <x:v>1695</x:v>
      </x:c>
      <x:c r="BW156" s="783"/>
      <x:c r="BX156" s="783"/>
      <x:c r="BY156" s="782"/>
      <x:c r="BZ156" s="783"/>
      <x:c r="CA156" s="782"/>
      <x:c r="CB156" s="783"/>
      <x:c r="CC156" s="782"/>
      <x:c r="CD156" s="783"/>
      <x:c r="CE156" s="783"/>
      <x:c r="CF156" s="782"/>
      <x:c r="CG156" s="783"/>
      <x:c r="CH156" s="783"/>
      <x:c r="CI156" s="783"/>
      <x:c r="CJ156" s="783"/>
      <x:c r="CK156" s="783"/>
      <x:c r="CL156" s="783"/>
      <x:c r="CM156" s="783"/>
      <x:c r="CN156" s="783"/>
      <x:c r="CO156" s="783"/>
      <x:c r="CP156" s="782"/>
      <x:c r="CQ156" s="783"/>
      <x:c r="CR156" s="782"/>
      <x:c r="CS156" s="783">
        <x:v>3</x:v>
      </x:c>
      <x:c r="CT156" s="783"/>
      <x:c r="CU156" s="783">
        <x:v>1</x:v>
      </x:c>
      <x:c r="CV156" s="783">
        <x:v>3</x:v>
      </x:c>
      <x:c r="CW156" s="783"/>
      <x:c r="CX156" s="783"/>
      <x:c r="CY156" s="780" t="s">
        <x:v>1695</x:v>
      </x:c>
      <x:c r="CZ156" s="783"/>
      <x:c r="DA156" s="782"/>
      <x:c r="DB156" s="783"/>
      <x:c r="DC156" s="782"/>
      <x:c r="DD156" s="783"/>
      <x:c r="DE156" s="782"/>
      <x:c r="DF156" s="783"/>
      <x:c r="DG156" s="784"/>
    </x:row>
    <x:row r="157" spans="1:111" ht="30" customHeight="1">
      <x:c r="A157" s="780" t="s">
        <x:v>1826</x:v>
      </x:c>
      <x:c r="B157" s="781"/>
      <x:c r="C157" s="782"/>
      <x:c r="D157" s="783"/>
      <x:c r="E157" s="782"/>
      <x:c r="F157" s="783"/>
      <x:c r="G157" s="782"/>
      <x:c r="H157" s="783"/>
      <x:c r="I157" s="782"/>
      <x:c r="J157" s="783"/>
      <x:c r="K157" s="783"/>
      <x:c r="L157" s="782"/>
      <x:c r="M157" s="783"/>
      <x:c r="N157" s="783"/>
      <x:c r="O157" s="783"/>
      <x:c r="P157" s="783"/>
      <x:c r="Q157" s="783"/>
      <x:c r="R157" s="782"/>
      <x:c r="S157" s="783">
        <x:v>1</x:v>
      </x:c>
      <x:c r="T157" s="782">
        <x:v>15</x:v>
      </x:c>
      <x:c r="U157" s="783"/>
      <x:c r="V157" s="782"/>
      <x:c r="W157" s="783"/>
      <x:c r="X157" s="783">
        <x:v>6</x:v>
      </x:c>
      <x:c r="Y157" s="783"/>
      <x:c r="Z157" s="783"/>
      <x:c r="AA157" s="783"/>
      <x:c r="AB157" s="783"/>
      <x:c r="AC157" s="783"/>
      <x:c r="AD157" s="783"/>
      <x:c r="AE157" s="783"/>
      <x:c r="AF157" s="783"/>
      <x:c r="AG157" s="783"/>
      <x:c r="AH157" s="783"/>
      <x:c r="AI157" s="783"/>
      <x:c r="AJ157" s="783"/>
      <x:c r="AK157" s="783"/>
      <x:c r="AL157" s="780" t="s">
        <x:v>1826</x:v>
      </x:c>
      <x:c r="AM157" s="783"/>
      <x:c r="AN157" s="782"/>
      <x:c r="AO157" s="783"/>
      <x:c r="AP157" s="783"/>
      <x:c r="AQ157" s="783"/>
      <x:c r="AR157" s="782"/>
      <x:c r="AS157" s="783"/>
      <x:c r="AT157" s="782"/>
      <x:c r="AU157" s="783"/>
      <x:c r="AV157" s="783"/>
      <x:c r="AW157" s="783"/>
      <x:c r="AX157" s="783"/>
      <x:c r="AY157" s="783"/>
      <x:c r="AZ157" s="783"/>
      <x:c r="BA157" s="782"/>
      <x:c r="BB157" s="783"/>
      <x:c r="BC157" s="783"/>
      <x:c r="BD157" s="783"/>
      <x:c r="BE157" s="783">
        <x:v>1</x:v>
      </x:c>
      <x:c r="BF157" s="783">
        <x:v>3</x:v>
      </x:c>
      <x:c r="BG157" s="783"/>
      <x:c r="BH157" s="783"/>
      <x:c r="BI157" s="783"/>
      <x:c r="BJ157" s="782"/>
      <x:c r="BK157" s="783"/>
      <x:c r="BL157" s="782"/>
      <x:c r="BM157" s="783"/>
      <x:c r="BN157" s="782"/>
      <x:c r="BO157" s="783"/>
      <x:c r="BP157" s="782"/>
      <x:c r="BQ157" s="783"/>
      <x:c r="BR157" s="783"/>
      <x:c r="BS157" s="783"/>
      <x:c r="BT157" s="783"/>
      <x:c r="BU157" s="783"/>
      <x:c r="BV157" s="780" t="s">
        <x:v>1826</x:v>
      </x:c>
      <x:c r="BW157" s="783"/>
      <x:c r="BX157" s="783"/>
      <x:c r="BY157" s="782"/>
      <x:c r="BZ157" s="783"/>
      <x:c r="CA157" s="782"/>
      <x:c r="CB157" s="783"/>
      <x:c r="CC157" s="782"/>
      <x:c r="CD157" s="783"/>
      <x:c r="CE157" s="783"/>
      <x:c r="CF157" s="782"/>
      <x:c r="CG157" s="783"/>
      <x:c r="CH157" s="783"/>
      <x:c r="CI157" s="783"/>
      <x:c r="CJ157" s="783"/>
      <x:c r="CK157" s="783"/>
      <x:c r="CL157" s="783"/>
      <x:c r="CM157" s="783"/>
      <x:c r="CN157" s="783"/>
      <x:c r="CO157" s="783"/>
      <x:c r="CP157" s="782"/>
      <x:c r="CQ157" s="783"/>
      <x:c r="CR157" s="782"/>
      <x:c r="CS157" s="783">
        <x:v>4</x:v>
      </x:c>
      <x:c r="CT157" s="783"/>
      <x:c r="CU157" s="783">
        <x:v>1</x:v>
      </x:c>
      <x:c r="CV157" s="783">
        <x:v>3</x:v>
      </x:c>
      <x:c r="CW157" s="783"/>
      <x:c r="CX157" s="783"/>
      <x:c r="CY157" s="780" t="s">
        <x:v>1826</x:v>
      </x:c>
      <x:c r="CZ157" s="783"/>
      <x:c r="DA157" s="782"/>
      <x:c r="DB157" s="783"/>
      <x:c r="DC157" s="782"/>
      <x:c r="DD157" s="783"/>
      <x:c r="DE157" s="782"/>
      <x:c r="DF157" s="783"/>
      <x:c r="DG157" s="784"/>
    </x:row>
    <x:row r="158" spans="1:111" ht="30" customHeight="1">
      <x:c r="A158" s="780" t="s">
        <x:v>363</x:v>
      </x:c>
      <x:c r="B158" s="781"/>
      <x:c r="C158" s="782"/>
      <x:c r="D158" s="783"/>
      <x:c r="E158" s="782"/>
      <x:c r="F158" s="783"/>
      <x:c r="G158" s="782"/>
      <x:c r="H158" s="783"/>
      <x:c r="I158" s="782"/>
      <x:c r="J158" s="783"/>
      <x:c r="K158" s="783"/>
      <x:c r="L158" s="782"/>
      <x:c r="M158" s="783"/>
      <x:c r="N158" s="783"/>
      <x:c r="O158" s="783"/>
      <x:c r="P158" s="783"/>
      <x:c r="Q158" s="783"/>
      <x:c r="R158" s="782"/>
      <x:c r="S158" s="783">
        <x:v>1</x:v>
      </x:c>
      <x:c r="T158" s="782">
        <x:v>15</x:v>
      </x:c>
      <x:c r="U158" s="783"/>
      <x:c r="V158" s="782"/>
      <x:c r="W158" s="783"/>
      <x:c r="X158" s="783">
        <x:v>6</x:v>
      </x:c>
      <x:c r="Y158" s="783"/>
      <x:c r="Z158" s="783"/>
      <x:c r="AA158" s="783"/>
      <x:c r="AB158" s="783"/>
      <x:c r="AC158" s="783"/>
      <x:c r="AD158" s="783"/>
      <x:c r="AE158" s="783"/>
      <x:c r="AF158" s="783"/>
      <x:c r="AG158" s="783"/>
      <x:c r="AH158" s="783"/>
      <x:c r="AI158" s="783"/>
      <x:c r="AJ158" s="783"/>
      <x:c r="AK158" s="783"/>
      <x:c r="AL158" s="780" t="s">
        <x:v>363</x:v>
      </x:c>
      <x:c r="AM158" s="783"/>
      <x:c r="AN158" s="782"/>
      <x:c r="AO158" s="783"/>
      <x:c r="AP158" s="783"/>
      <x:c r="AQ158" s="783"/>
      <x:c r="AR158" s="782"/>
      <x:c r="AS158" s="783"/>
      <x:c r="AT158" s="782"/>
      <x:c r="AU158" s="783"/>
      <x:c r="AV158" s="783"/>
      <x:c r="AW158" s="783"/>
      <x:c r="AX158" s="783"/>
      <x:c r="AY158" s="783"/>
      <x:c r="AZ158" s="783"/>
      <x:c r="BA158" s="782"/>
      <x:c r="BB158" s="783"/>
      <x:c r="BC158" s="783"/>
      <x:c r="BD158" s="783"/>
      <x:c r="BE158" s="783">
        <x:v>1</x:v>
      </x:c>
      <x:c r="BF158" s="783">
        <x:v>3</x:v>
      </x:c>
      <x:c r="BG158" s="783"/>
      <x:c r="BH158" s="783"/>
      <x:c r="BI158" s="783"/>
      <x:c r="BJ158" s="782"/>
      <x:c r="BK158" s="783"/>
      <x:c r="BL158" s="782"/>
      <x:c r="BM158" s="783"/>
      <x:c r="BN158" s="782"/>
      <x:c r="BO158" s="783"/>
      <x:c r="BP158" s="782"/>
      <x:c r="BQ158" s="783"/>
      <x:c r="BR158" s="783"/>
      <x:c r="BS158" s="783"/>
      <x:c r="BT158" s="783"/>
      <x:c r="BU158" s="783"/>
      <x:c r="BV158" s="780" t="s">
        <x:v>363</x:v>
      </x:c>
      <x:c r="BW158" s="783"/>
      <x:c r="BX158" s="783"/>
      <x:c r="BY158" s="782"/>
      <x:c r="BZ158" s="783"/>
      <x:c r="CA158" s="782"/>
      <x:c r="CB158" s="783"/>
      <x:c r="CC158" s="782"/>
      <x:c r="CD158" s="783"/>
      <x:c r="CE158" s="783"/>
      <x:c r="CF158" s="782"/>
      <x:c r="CG158" s="783"/>
      <x:c r="CH158" s="783"/>
      <x:c r="CI158" s="783"/>
      <x:c r="CJ158" s="783"/>
      <x:c r="CK158" s="783"/>
      <x:c r="CL158" s="783"/>
      <x:c r="CM158" s="783"/>
      <x:c r="CN158" s="783"/>
      <x:c r="CO158" s="783"/>
      <x:c r="CP158" s="782"/>
      <x:c r="CQ158" s="783"/>
      <x:c r="CR158" s="782"/>
      <x:c r="CS158" s="783">
        <x:v>4</x:v>
      </x:c>
      <x:c r="CT158" s="783"/>
      <x:c r="CU158" s="783">
        <x:v>1</x:v>
      </x:c>
      <x:c r="CV158" s="783">
        <x:v>3</x:v>
      </x:c>
      <x:c r="CW158" s="783"/>
      <x:c r="CX158" s="783"/>
      <x:c r="CY158" s="780" t="s">
        <x:v>363</x:v>
      </x:c>
      <x:c r="CZ158" s="783"/>
      <x:c r="DA158" s="782"/>
      <x:c r="DB158" s="783"/>
      <x:c r="DC158" s="782"/>
      <x:c r="DD158" s="783"/>
      <x:c r="DE158" s="782"/>
      <x:c r="DF158" s="783"/>
      <x:c r="DG158" s="784"/>
    </x:row>
    <x:row r="159" spans="1:111" ht="30" customHeight="1">
      <x:c r="A159" s="780" t="s">
        <x:v>1931</x:v>
      </x:c>
      <x:c r="B159" s="781"/>
      <x:c r="C159" s="782"/>
      <x:c r="D159" s="783"/>
      <x:c r="E159" s="782"/>
      <x:c r="F159" s="783"/>
      <x:c r="G159" s="782"/>
      <x:c r="H159" s="783"/>
      <x:c r="I159" s="782"/>
      <x:c r="J159" s="783"/>
      <x:c r="K159" s="783"/>
      <x:c r="L159" s="782"/>
      <x:c r="M159" s="783"/>
      <x:c r="N159" s="783"/>
      <x:c r="O159" s="783"/>
      <x:c r="P159" s="783"/>
      <x:c r="Q159" s="783"/>
      <x:c r="R159" s="782"/>
      <x:c r="S159" s="783"/>
      <x:c r="T159" s="782"/>
      <x:c r="U159" s="783"/>
      <x:c r="V159" s="782"/>
      <x:c r="W159" s="783"/>
      <x:c r="X159" s="783">
        <x:v>6</x:v>
      </x:c>
      <x:c r="Y159" s="783"/>
      <x:c r="Z159" s="783"/>
      <x:c r="AA159" s="783"/>
      <x:c r="AB159" s="783"/>
      <x:c r="AC159" s="783"/>
      <x:c r="AD159" s="783"/>
      <x:c r="AE159" s="783"/>
      <x:c r="AF159" s="783"/>
      <x:c r="AG159" s="783"/>
      <x:c r="AH159" s="783"/>
      <x:c r="AI159" s="783"/>
      <x:c r="AJ159" s="783"/>
      <x:c r="AK159" s="783"/>
      <x:c r="AL159" s="780" t="s">
        <x:v>1931</x:v>
      </x:c>
      <x:c r="AM159" s="783"/>
      <x:c r="AN159" s="782"/>
      <x:c r="AO159" s="783"/>
      <x:c r="AP159" s="783"/>
      <x:c r="AQ159" s="783"/>
      <x:c r="AR159" s="782"/>
      <x:c r="AS159" s="783"/>
      <x:c r="AT159" s="782"/>
      <x:c r="AU159" s="783"/>
      <x:c r="AV159" s="783"/>
      <x:c r="AW159" s="783"/>
      <x:c r="AX159" s="783"/>
      <x:c r="AY159" s="783"/>
      <x:c r="AZ159" s="783"/>
      <x:c r="BA159" s="782"/>
      <x:c r="BB159" s="783"/>
      <x:c r="BC159" s="783"/>
      <x:c r="BD159" s="783"/>
      <x:c r="BE159" s="783"/>
      <x:c r="BF159" s="783"/>
      <x:c r="BG159" s="783"/>
      <x:c r="BH159" s="783"/>
      <x:c r="BI159" s="783"/>
      <x:c r="BJ159" s="782"/>
      <x:c r="BK159" s="783"/>
      <x:c r="BL159" s="782"/>
      <x:c r="BM159" s="783"/>
      <x:c r="BN159" s="782"/>
      <x:c r="BO159" s="783"/>
      <x:c r="BP159" s="782"/>
      <x:c r="BQ159" s="783"/>
      <x:c r="BR159" s="783"/>
      <x:c r="BS159" s="783"/>
      <x:c r="BT159" s="783"/>
      <x:c r="BU159" s="783"/>
      <x:c r="BV159" s="780" t="s">
        <x:v>1931</x:v>
      </x:c>
      <x:c r="BW159" s="783"/>
      <x:c r="BX159" s="783"/>
      <x:c r="BY159" s="782"/>
      <x:c r="BZ159" s="783"/>
      <x:c r="CA159" s="782"/>
      <x:c r="CB159" s="783"/>
      <x:c r="CC159" s="782"/>
      <x:c r="CD159" s="783"/>
      <x:c r="CE159" s="783"/>
      <x:c r="CF159" s="782"/>
      <x:c r="CG159" s="783"/>
      <x:c r="CH159" s="783"/>
      <x:c r="CI159" s="783"/>
      <x:c r="CJ159" s="783"/>
      <x:c r="CK159" s="783"/>
      <x:c r="CL159" s="783"/>
      <x:c r="CM159" s="783"/>
      <x:c r="CN159" s="783"/>
      <x:c r="CO159" s="783"/>
      <x:c r="CP159" s="782"/>
      <x:c r="CQ159" s="783"/>
      <x:c r="CR159" s="782"/>
      <x:c r="CS159" s="783">
        <x:v>3</x:v>
      </x:c>
      <x:c r="CT159" s="783"/>
      <x:c r="CU159" s="783">
        <x:v>1</x:v>
      </x:c>
      <x:c r="CV159" s="783"/>
      <x:c r="CW159" s="783"/>
      <x:c r="CX159" s="783"/>
      <x:c r="CY159" s="780" t="s">
        <x:v>1931</x:v>
      </x:c>
      <x:c r="CZ159" s="783"/>
      <x:c r="DA159" s="782"/>
      <x:c r="DB159" s="783"/>
      <x:c r="DC159" s="782"/>
      <x:c r="DD159" s="783"/>
      <x:c r="DE159" s="782"/>
      <x:c r="DF159" s="783"/>
      <x:c r="DG159" s="784"/>
    </x:row>
    <x:row r="160" spans="1:111" ht="30" customHeight="1">
      <x:c r="A160" s="785" t="s">
        <x:v>1451</x:v>
      </x:c>
      <x:c r="B160" s="329"/>
      <x:c r="C160" s="330"/>
      <x:c r="D160" s="331"/>
      <x:c r="E160" s="330"/>
      <x:c r="F160" s="331"/>
      <x:c r="G160" s="330"/>
      <x:c r="H160" s="331"/>
      <x:c r="I160" s="330"/>
      <x:c r="J160" s="331"/>
      <x:c r="K160" s="331"/>
      <x:c r="L160" s="330"/>
      <x:c r="M160" s="331"/>
      <x:c r="N160" s="331"/>
      <x:c r="O160" s="331"/>
      <x:c r="P160" s="331"/>
      <x:c r="Q160" s="331"/>
      <x:c r="R160" s="330"/>
      <x:c r="S160" s="331"/>
      <x:c r="T160" s="330"/>
      <x:c r="U160" s="331"/>
      <x:c r="V160" s="330"/>
      <x:c r="W160" s="331"/>
      <x:c r="X160" s="331"/>
      <x:c r="Y160" s="331"/>
      <x:c r="Z160" s="331"/>
      <x:c r="AA160" s="331"/>
      <x:c r="AB160" s="331"/>
      <x:c r="AC160" s="331"/>
      <x:c r="AD160" s="331"/>
      <x:c r="AE160" s="331"/>
      <x:c r="AF160" s="331"/>
      <x:c r="AG160" s="331"/>
      <x:c r="AH160" s="331"/>
      <x:c r="AI160" s="331"/>
      <x:c r="AJ160" s="331"/>
      <x:c r="AK160" s="331"/>
      <x:c r="AL160" s="785" t="s">
        <x:v>1451</x:v>
      </x:c>
      <x:c r="AM160" s="331"/>
      <x:c r="AN160" s="330"/>
      <x:c r="AO160" s="331"/>
      <x:c r="AP160" s="331"/>
      <x:c r="AQ160" s="331"/>
      <x:c r="AR160" s="330"/>
      <x:c r="AS160" s="331"/>
      <x:c r="AT160" s="330"/>
      <x:c r="AU160" s="331"/>
      <x:c r="AV160" s="331"/>
      <x:c r="AW160" s="331"/>
      <x:c r="AX160" s="331"/>
      <x:c r="AY160" s="331"/>
      <x:c r="AZ160" s="331"/>
      <x:c r="BA160" s="330"/>
      <x:c r="BB160" s="331"/>
      <x:c r="BC160" s="331"/>
      <x:c r="BD160" s="331"/>
      <x:c r="BE160" s="331">
        <x:v>1</x:v>
      </x:c>
      <x:c r="BF160" s="331">
        <x:v>5</x:v>
      </x:c>
      <x:c r="BG160" s="331"/>
      <x:c r="BH160" s="331"/>
      <x:c r="BI160" s="331"/>
      <x:c r="BJ160" s="330"/>
      <x:c r="BK160" s="331"/>
      <x:c r="BL160" s="330"/>
      <x:c r="BM160" s="331"/>
      <x:c r="BN160" s="330"/>
      <x:c r="BO160" s="331"/>
      <x:c r="BP160" s="330"/>
      <x:c r="BQ160" s="331"/>
      <x:c r="BR160" s="331"/>
      <x:c r="BS160" s="331"/>
      <x:c r="BT160" s="331"/>
      <x:c r="BU160" s="331"/>
      <x:c r="BV160" s="785" t="s">
        <x:v>1451</x:v>
      </x:c>
      <x:c r="BW160" s="331"/>
      <x:c r="BX160" s="331"/>
      <x:c r="BY160" s="330"/>
      <x:c r="BZ160" s="331"/>
      <x:c r="CA160" s="330"/>
      <x:c r="CB160" s="331"/>
      <x:c r="CC160" s="330"/>
      <x:c r="CD160" s="331"/>
      <x:c r="CE160" s="331"/>
      <x:c r="CF160" s="330"/>
      <x:c r="CG160" s="331"/>
      <x:c r="CH160" s="331"/>
      <x:c r="CI160" s="331"/>
      <x:c r="CJ160" s="331">
        <x:v>1</x:v>
      </x:c>
      <x:c r="CK160" s="331"/>
      <x:c r="CL160" s="331"/>
      <x:c r="CM160" s="331"/>
      <x:c r="CN160" s="786"/>
      <x:c r="CO160" s="331"/>
      <x:c r="CP160" s="330"/>
      <x:c r="CQ160" s="331"/>
      <x:c r="CR160" s="330"/>
      <x:c r="CS160" s="331">
        <x:v>9</x:v>
      </x:c>
      <x:c r="CT160" s="331"/>
      <x:c r="CU160" s="331">
        <x:v>1</x:v>
      </x:c>
      <x:c r="CV160" s="331"/>
      <x:c r="CW160" s="331"/>
      <x:c r="CX160" s="331"/>
      <x:c r="CY160" s="785" t="s">
        <x:v>1451</x:v>
      </x:c>
      <x:c r="CZ160" s="331"/>
      <x:c r="DA160" s="330"/>
      <x:c r="DB160" s="331"/>
      <x:c r="DC160" s="330"/>
      <x:c r="DD160" s="331"/>
      <x:c r="DE160" s="330"/>
      <x:c r="DF160" s="331"/>
      <x:c r="DG160" s="332"/>
    </x:row>
    <x:row r="161" spans="1:111" ht="30" customHeight="1">
      <x:c r="A161" s="785" t="s">
        <x:v>112</x:v>
      </x:c>
      <x:c r="B161" s="329"/>
      <x:c r="C161" s="330"/>
      <x:c r="D161" s="331"/>
      <x:c r="E161" s="330"/>
      <x:c r="F161" s="331"/>
      <x:c r="G161" s="330"/>
      <x:c r="H161" s="331"/>
      <x:c r="I161" s="330"/>
      <x:c r="J161" s="331"/>
      <x:c r="K161" s="331"/>
      <x:c r="L161" s="330"/>
      <x:c r="M161" s="331"/>
      <x:c r="N161" s="331"/>
      <x:c r="O161" s="331"/>
      <x:c r="P161" s="331"/>
      <x:c r="Q161" s="331"/>
      <x:c r="R161" s="330"/>
      <x:c r="S161" s="331">
        <x:v>1</x:v>
      </x:c>
      <x:c r="T161" s="330">
        <x:v>29.73</x:v>
      </x:c>
      <x:c r="U161" s="331"/>
      <x:c r="V161" s="330"/>
      <x:c r="W161" s="331"/>
      <x:c r="X161" s="331">
        <x:v>14</x:v>
      </x:c>
      <x:c r="Y161" s="331"/>
      <x:c r="Z161" s="331"/>
      <x:c r="AA161" s="331"/>
      <x:c r="AB161" s="331"/>
      <x:c r="AC161" s="331"/>
      <x:c r="AD161" s="331"/>
      <x:c r="AE161" s="331"/>
      <x:c r="AF161" s="331"/>
      <x:c r="AG161" s="331">
        <x:v>1</x:v>
      </x:c>
      <x:c r="AH161" s="331"/>
      <x:c r="AI161" s="331"/>
      <x:c r="AJ161" s="331"/>
      <x:c r="AK161" s="331">
        <x:v>2</x:v>
      </x:c>
      <x:c r="AL161" s="785" t="s">
        <x:v>112</x:v>
      </x:c>
      <x:c r="AM161" s="331"/>
      <x:c r="AN161" s="330"/>
      <x:c r="AO161" s="331"/>
      <x:c r="AP161" s="331"/>
      <x:c r="AQ161" s="331"/>
      <x:c r="AR161" s="330"/>
      <x:c r="AS161" s="331"/>
      <x:c r="AT161" s="330"/>
      <x:c r="AU161" s="331"/>
      <x:c r="AV161" s="331"/>
      <x:c r="AW161" s="331"/>
      <x:c r="AX161" s="331"/>
      <x:c r="AY161" s="331"/>
      <x:c r="AZ161" s="331"/>
      <x:c r="BA161" s="330"/>
      <x:c r="BB161" s="331"/>
      <x:c r="BC161" s="331"/>
      <x:c r="BD161" s="331"/>
      <x:c r="BE161" s="331"/>
      <x:c r="BF161" s="331"/>
      <x:c r="BG161" s="331"/>
      <x:c r="BH161" s="331"/>
      <x:c r="BI161" s="331"/>
      <x:c r="BJ161" s="330"/>
      <x:c r="BK161" s="331"/>
      <x:c r="BL161" s="330"/>
      <x:c r="BM161" s="331"/>
      <x:c r="BN161" s="330"/>
      <x:c r="BO161" s="331"/>
      <x:c r="BP161" s="330"/>
      <x:c r="BQ161" s="331"/>
      <x:c r="BR161" s="331"/>
      <x:c r="BS161" s="331"/>
      <x:c r="BT161" s="331"/>
      <x:c r="BU161" s="331"/>
      <x:c r="BV161" s="785" t="s">
        <x:v>112</x:v>
      </x:c>
      <x:c r="BW161" s="331"/>
      <x:c r="BX161" s="331"/>
      <x:c r="BY161" s="330"/>
      <x:c r="BZ161" s="331"/>
      <x:c r="CA161" s="330"/>
      <x:c r="CB161" s="331"/>
      <x:c r="CC161" s="330"/>
      <x:c r="CD161" s="331"/>
      <x:c r="CE161" s="331"/>
      <x:c r="CF161" s="330"/>
      <x:c r="CG161" s="331"/>
      <x:c r="CH161" s="331"/>
      <x:c r="CI161" s="331"/>
      <x:c r="CJ161" s="331">
        <x:v>1</x:v>
      </x:c>
      <x:c r="CK161" s="331"/>
      <x:c r="CL161" s="331"/>
      <x:c r="CM161" s="331"/>
      <x:c r="CN161" s="786"/>
      <x:c r="CO161" s="331"/>
      <x:c r="CP161" s="330"/>
      <x:c r="CQ161" s="331"/>
      <x:c r="CR161" s="330"/>
      <x:c r="CS161" s="331">
        <x:v>7</x:v>
      </x:c>
      <x:c r="CT161" s="331"/>
      <x:c r="CU161" s="331">
        <x:v>1</x:v>
      </x:c>
      <x:c r="CV161" s="331">
        <x:v>1</x:v>
      </x:c>
      <x:c r="CW161" s="331"/>
      <x:c r="CX161" s="331"/>
      <x:c r="CY161" s="785" t="s">
        <x:v>112</x:v>
      </x:c>
      <x:c r="CZ161" s="331"/>
      <x:c r="DA161" s="330"/>
      <x:c r="DB161" s="331"/>
      <x:c r="DC161" s="330"/>
      <x:c r="DD161" s="331"/>
      <x:c r="DE161" s="330"/>
      <x:c r="DF161" s="331"/>
      <x:c r="DG161" s="332"/>
    </x:row>
    <x:row r="162" spans="1:111" ht="30" customHeight="1">
      <x:c r="A162" s="315" t="s">
        <x:v>677</x:v>
      </x:c>
      <x:c r="B162" s="329">
        <x:f>SUM(B163:B168)</x:f>
        <x:v>0</x:v>
      </x:c>
      <x:c r="C162" s="333">
        <x:f t="shared" ref="C162:AK162" si="52">SUM(C163:C168)</x:f>
        <x:v>0</x:v>
      </x:c>
      <x:c r="D162" s="329">
        <x:f t="shared" si="52"/>
        <x:v>0</x:v>
      </x:c>
      <x:c r="E162" s="333">
        <x:f t="shared" si="52"/>
        <x:v>0</x:v>
      </x:c>
      <x:c r="F162" s="329">
        <x:f t="shared" si="52"/>
        <x:v>0</x:v>
      </x:c>
      <x:c r="G162" s="333">
        <x:f t="shared" si="52"/>
        <x:v>0</x:v>
      </x:c>
      <x:c r="H162" s="329">
        <x:f t="shared" si="52"/>
        <x:v>0</x:v>
      </x:c>
      <x:c r="I162" s="333">
        <x:f t="shared" si="52"/>
        <x:v>0</x:v>
      </x:c>
      <x:c r="J162" s="329">
        <x:f t="shared" si="52"/>
        <x:v>0</x:v>
      </x:c>
      <x:c r="K162" s="329">
        <x:f t="shared" si="52"/>
        <x:v>0</x:v>
      </x:c>
      <x:c r="L162" s="333">
        <x:f t="shared" si="52"/>
        <x:v>0</x:v>
      </x:c>
      <x:c r="M162" s="329">
        <x:f t="shared" si="52"/>
        <x:v>0</x:v>
      </x:c>
      <x:c r="N162" s="329">
        <x:f t="shared" si="52"/>
        <x:v>0</x:v>
      </x:c>
      <x:c r="O162" s="329">
        <x:f t="shared" si="52"/>
        <x:v>0</x:v>
      </x:c>
      <x:c r="P162" s="329">
        <x:f t="shared" si="52"/>
        <x:v>0</x:v>
      </x:c>
      <x:c r="Q162" s="329">
        <x:f t="shared" si="52"/>
        <x:v>0</x:v>
      </x:c>
      <x:c r="R162" s="333">
        <x:f t="shared" si="52"/>
        <x:v>0</x:v>
      </x:c>
      <x:c r="S162" s="329">
        <x:f t="shared" si="52"/>
        <x:v>0</x:v>
      </x:c>
      <x:c r="T162" s="333">
        <x:f t="shared" si="52"/>
        <x:v>0</x:v>
      </x:c>
      <x:c r="U162" s="329">
        <x:f t="shared" si="52"/>
        <x:v>0</x:v>
      </x:c>
      <x:c r="V162" s="333">
        <x:f t="shared" si="52"/>
        <x:v>0</x:v>
      </x:c>
      <x:c r="W162" s="329">
        <x:f t="shared" si="52"/>
        <x:v>0</x:v>
      </x:c>
      <x:c r="X162" s="329">
        <x:f t="shared" si="52"/>
        <x:v>0</x:v>
      </x:c>
      <x:c r="Y162" s="329">
        <x:f t="shared" si="52"/>
        <x:v>0</x:v>
      </x:c>
      <x:c r="Z162" s="329">
        <x:f t="shared" si="52"/>
        <x:v>0</x:v>
      </x:c>
      <x:c r="AA162" s="329">
        <x:f t="shared" si="52"/>
        <x:v>0</x:v>
      </x:c>
      <x:c r="AB162" s="329">
        <x:f t="shared" si="52"/>
        <x:v>0</x:v>
      </x:c>
      <x:c r="AC162" s="329">
        <x:f t="shared" si="52"/>
        <x:v>0</x:v>
      </x:c>
      <x:c r="AD162" s="329">
        <x:f t="shared" si="52"/>
        <x:v>0</x:v>
      </x:c>
      <x:c r="AE162" s="329">
        <x:f t="shared" si="52"/>
        <x:v>0</x:v>
      </x:c>
      <x:c r="AF162" s="329">
        <x:f t="shared" si="52"/>
        <x:v>0</x:v>
      </x:c>
      <x:c r="AG162" s="329">
        <x:f t="shared" si="52"/>
        <x:v>0</x:v>
      </x:c>
      <x:c r="AH162" s="329">
        <x:f t="shared" si="52"/>
        <x:v>0</x:v>
      </x:c>
      <x:c r="AI162" s="329">
        <x:f t="shared" si="52"/>
        <x:v>0</x:v>
      </x:c>
      <x:c r="AJ162" s="329">
        <x:f t="shared" si="52"/>
        <x:v>0</x:v>
      </x:c>
      <x:c r="AK162" s="329">
        <x:f t="shared" si="52"/>
        <x:v>0</x:v>
      </x:c>
      <x:c r="AL162" s="315" t="s">
        <x:v>677</x:v>
      </x:c>
      <x:c r="AM162" s="331">
        <x:f>SUM(AM163:AM168)</x:f>
        <x:v>0</x:v>
      </x:c>
      <x:c r="AN162" s="330">
        <x:f t="shared" ref="AN162:BU162" si="53">SUM(AN163:AN168)</x:f>
        <x:v>0</x:v>
      </x:c>
      <x:c r="AO162" s="331">
        <x:f t="shared" si="53"/>
        <x:v>0</x:v>
      </x:c>
      <x:c r="AP162" s="331">
        <x:f t="shared" si="53"/>
        <x:v>0</x:v>
      </x:c>
      <x:c r="AQ162" s="331">
        <x:f t="shared" si="53"/>
        <x:v>0</x:v>
      </x:c>
      <x:c r="AR162" s="330">
        <x:f t="shared" si="53"/>
        <x:v>0</x:v>
      </x:c>
      <x:c r="AS162" s="331">
        <x:f t="shared" si="53"/>
        <x:v>0</x:v>
      </x:c>
      <x:c r="AT162" s="330">
        <x:f t="shared" si="53"/>
        <x:v>0</x:v>
      </x:c>
      <x:c r="AU162" s="331">
        <x:f t="shared" si="53"/>
        <x:v>0</x:v>
      </x:c>
      <x:c r="AV162" s="331">
        <x:f t="shared" si="53"/>
        <x:v>0</x:v>
      </x:c>
      <x:c r="AW162" s="331">
        <x:f t="shared" si="53"/>
        <x:v>0</x:v>
      </x:c>
      <x:c r="AX162" s="331">
        <x:f t="shared" si="53"/>
        <x:v>0</x:v>
      </x:c>
      <x:c r="AY162" s="331">
        <x:f t="shared" si="53"/>
        <x:v>0</x:v>
      </x:c>
      <x:c r="AZ162" s="331">
        <x:f t="shared" si="53"/>
        <x:v>0</x:v>
      </x:c>
      <x:c r="BA162" s="330">
        <x:f t="shared" si="53"/>
        <x:v>0</x:v>
      </x:c>
      <x:c r="BB162" s="331">
        <x:f t="shared" si="53"/>
        <x:v>0</x:v>
      </x:c>
      <x:c r="BC162" s="331">
        <x:f t="shared" si="53"/>
        <x:v>0</x:v>
      </x:c>
      <x:c r="BD162" s="331">
        <x:f t="shared" si="53"/>
        <x:v>0</x:v>
      </x:c>
      <x:c r="BE162" s="331">
        <x:f t="shared" si="53"/>
        <x:v>0</x:v>
      </x:c>
      <x:c r="BF162" s="331">
        <x:f t="shared" si="53"/>
        <x:v>0</x:v>
      </x:c>
      <x:c r="BG162" s="331">
        <x:f t="shared" si="53"/>
        <x:v>0</x:v>
      </x:c>
      <x:c r="BH162" s="331">
        <x:f t="shared" si="53"/>
        <x:v>0</x:v>
      </x:c>
      <x:c r="BI162" s="331">
        <x:f t="shared" si="53"/>
        <x:v>0</x:v>
      </x:c>
      <x:c r="BJ162" s="330">
        <x:f t="shared" si="53"/>
        <x:v>0</x:v>
      </x:c>
      <x:c r="BK162" s="331">
        <x:f t="shared" si="53"/>
        <x:v>0</x:v>
      </x:c>
      <x:c r="BL162" s="330">
        <x:f t="shared" si="53"/>
        <x:v>0</x:v>
      </x:c>
      <x:c r="BM162" s="331">
        <x:f t="shared" si="53"/>
        <x:v>0</x:v>
      </x:c>
      <x:c r="BN162" s="330">
        <x:f t="shared" si="53"/>
        <x:v>0</x:v>
      </x:c>
      <x:c r="BO162" s="331">
        <x:f t="shared" si="53"/>
        <x:v>0</x:v>
      </x:c>
      <x:c r="BP162" s="330">
        <x:f t="shared" si="53"/>
        <x:v>0</x:v>
      </x:c>
      <x:c r="BQ162" s="331">
        <x:f t="shared" si="53"/>
        <x:v>0</x:v>
      </x:c>
      <x:c r="BR162" s="331">
        <x:f t="shared" si="53"/>
        <x:v>0</x:v>
      </x:c>
      <x:c r="BS162" s="331">
        <x:f t="shared" si="53"/>
        <x:v>0</x:v>
      </x:c>
      <x:c r="BT162" s="331">
        <x:f t="shared" si="53"/>
        <x:v>0</x:v>
      </x:c>
      <x:c r="BU162" s="331">
        <x:f t="shared" si="53"/>
        <x:v>0</x:v>
      </x:c>
      <x:c r="BV162" s="315" t="s">
        <x:v>677</x:v>
      </x:c>
      <x:c r="BW162" s="331">
        <x:f>SUM(BW163:BW168)</x:f>
        <x:v>0</x:v>
      </x:c>
      <x:c r="BX162" s="331">
        <x:f t="shared" ref="BX162:CX162" si="54">SUM(BX163:BX168)</x:f>
        <x:v>0</x:v>
      </x:c>
      <x:c r="BY162" s="330">
        <x:f t="shared" si="54"/>
        <x:v>0</x:v>
      </x:c>
      <x:c r="BZ162" s="331">
        <x:f t="shared" si="54"/>
        <x:v>0</x:v>
      </x:c>
      <x:c r="CA162" s="330">
        <x:f t="shared" si="54"/>
        <x:v>0</x:v>
      </x:c>
      <x:c r="CB162" s="331">
        <x:f t="shared" si="54"/>
        <x:v>0</x:v>
      </x:c>
      <x:c r="CC162" s="330">
        <x:f t="shared" si="54"/>
        <x:v>0</x:v>
      </x:c>
      <x:c r="CD162" s="331">
        <x:f t="shared" si="54"/>
        <x:v>0</x:v>
      </x:c>
      <x:c r="CE162" s="331">
        <x:f t="shared" si="54"/>
        <x:v>0</x:v>
      </x:c>
      <x:c r="CF162" s="330">
        <x:f t="shared" si="54"/>
        <x:v>0</x:v>
      </x:c>
      <x:c r="CG162" s="331">
        <x:f t="shared" si="54"/>
        <x:v>0</x:v>
      </x:c>
      <x:c r="CH162" s="331">
        <x:f t="shared" si="54"/>
        <x:v>0</x:v>
      </x:c>
      <x:c r="CI162" s="331">
        <x:f t="shared" si="54"/>
        <x:v>0</x:v>
      </x:c>
      <x:c r="CJ162" s="331">
        <x:f t="shared" si="54"/>
        <x:v>0</x:v>
      </x:c>
      <x:c r="CK162" s="331">
        <x:f t="shared" si="54"/>
        <x:v>0</x:v>
      </x:c>
      <x:c r="CL162" s="331">
        <x:f t="shared" si="54"/>
        <x:v>0</x:v>
      </x:c>
      <x:c r="CM162" s="331">
        <x:f t="shared" si="54"/>
        <x:v>0</x:v>
      </x:c>
      <x:c r="CN162" s="331">
        <x:f t="shared" si="54"/>
        <x:v>0</x:v>
      </x:c>
      <x:c r="CO162" s="331">
        <x:f t="shared" si="54"/>
        <x:v>0</x:v>
      </x:c>
      <x:c r="CP162" s="330">
        <x:f t="shared" si="54"/>
        <x:v>0</x:v>
      </x:c>
      <x:c r="CQ162" s="331">
        <x:f t="shared" si="54"/>
        <x:v>0</x:v>
      </x:c>
      <x:c r="CR162" s="330">
        <x:f t="shared" si="54"/>
        <x:v>0</x:v>
      </x:c>
      <x:c r="CS162" s="331">
        <x:f t="shared" si="54"/>
        <x:v>0</x:v>
      </x:c>
      <x:c r="CT162" s="331">
        <x:f t="shared" si="54"/>
        <x:v>0</x:v>
      </x:c>
      <x:c r="CU162" s="331">
        <x:f t="shared" si="54"/>
        <x:v>0</x:v>
      </x:c>
      <x:c r="CV162" s="331">
        <x:f t="shared" si="54"/>
        <x:v>0</x:v>
      </x:c>
      <x:c r="CW162" s="331">
        <x:f t="shared" si="54"/>
        <x:v>0</x:v>
      </x:c>
      <x:c r="CX162" s="331">
        <x:f t="shared" si="54"/>
        <x:v>0</x:v>
      </x:c>
      <x:c r="CY162" s="315" t="s">
        <x:v>677</x:v>
      </x:c>
      <x:c r="CZ162" s="331">
        <x:f>SUM(CZ163:CZ168)</x:f>
        <x:v>0</x:v>
      </x:c>
      <x:c r="DA162" s="330">
        <x:f t="shared" ref="DA162:DG162" si="55">SUM(DA163:DA168)</x:f>
        <x:v>0</x:v>
      </x:c>
      <x:c r="DB162" s="331">
        <x:f t="shared" si="55"/>
        <x:v>0</x:v>
      </x:c>
      <x:c r="DC162" s="330">
        <x:f t="shared" si="55"/>
        <x:v>0</x:v>
      </x:c>
      <x:c r="DD162" s="331">
        <x:f t="shared" si="55"/>
        <x:v>0</x:v>
      </x:c>
      <x:c r="DE162" s="330">
        <x:f t="shared" si="55"/>
        <x:v>0</x:v>
      </x:c>
      <x:c r="DF162" s="331">
        <x:f t="shared" si="55"/>
        <x:v>0</x:v>
      </x:c>
      <x:c r="DG162" s="330">
        <x:f t="shared" si="55"/>
        <x:v>0</x:v>
      </x:c>
    </x:row>
    <x:row r="163" spans="1:111" ht="30" customHeight="1">
      <x:c r="A163" s="780" t="s">
        <x:v>2202</x:v>
      </x:c>
      <x:c r="B163" s="781"/>
      <x:c r="C163" s="782"/>
      <x:c r="D163" s="783"/>
      <x:c r="E163" s="782"/>
      <x:c r="F163" s="783"/>
      <x:c r="G163" s="782"/>
      <x:c r="H163" s="783"/>
      <x:c r="I163" s="782"/>
      <x:c r="J163" s="783"/>
      <x:c r="K163" s="783"/>
      <x:c r="L163" s="782"/>
      <x:c r="M163" s="783"/>
      <x:c r="N163" s="783"/>
      <x:c r="O163" s="783"/>
      <x:c r="P163" s="783"/>
      <x:c r="Q163" s="783"/>
      <x:c r="R163" s="782"/>
      <x:c r="S163" s="783"/>
      <x:c r="T163" s="782"/>
      <x:c r="U163" s="783"/>
      <x:c r="V163" s="782"/>
      <x:c r="W163" s="783"/>
      <x:c r="X163" s="783"/>
      <x:c r="Y163" s="783"/>
      <x:c r="Z163" s="783"/>
      <x:c r="AA163" s="783"/>
      <x:c r="AB163" s="783"/>
      <x:c r="AC163" s="783"/>
      <x:c r="AD163" s="783"/>
      <x:c r="AE163" s="783"/>
      <x:c r="AF163" s="783"/>
      <x:c r="AG163" s="783"/>
      <x:c r="AH163" s="783"/>
      <x:c r="AI163" s="783"/>
      <x:c r="AJ163" s="783"/>
      <x:c r="AK163" s="783"/>
      <x:c r="AL163" s="780" t="s">
        <x:v>2202</x:v>
      </x:c>
      <x:c r="AM163" s="783"/>
      <x:c r="AN163" s="782"/>
      <x:c r="AO163" s="783"/>
      <x:c r="AP163" s="783"/>
      <x:c r="AQ163" s="783"/>
      <x:c r="AR163" s="782"/>
      <x:c r="AS163" s="783"/>
      <x:c r="AT163" s="782"/>
      <x:c r="AU163" s="783"/>
      <x:c r="AV163" s="783"/>
      <x:c r="AW163" s="783"/>
      <x:c r="AX163" s="783"/>
      <x:c r="AY163" s="783"/>
      <x:c r="AZ163" s="783"/>
      <x:c r="BA163" s="782"/>
      <x:c r="BB163" s="783"/>
      <x:c r="BC163" s="783"/>
      <x:c r="BD163" s="783"/>
      <x:c r="BE163" s="783"/>
      <x:c r="BF163" s="783"/>
      <x:c r="BG163" s="783"/>
      <x:c r="BH163" s="783"/>
      <x:c r="BI163" s="783"/>
      <x:c r="BJ163" s="782"/>
      <x:c r="BK163" s="783"/>
      <x:c r="BL163" s="782"/>
      <x:c r="BM163" s="783"/>
      <x:c r="BN163" s="782"/>
      <x:c r="BO163" s="783"/>
      <x:c r="BP163" s="782"/>
      <x:c r="BQ163" s="783"/>
      <x:c r="BR163" s="783"/>
      <x:c r="BS163" s="783"/>
      <x:c r="BT163" s="783"/>
      <x:c r="BU163" s="783"/>
      <x:c r="BV163" s="780" t="s">
        <x:v>2202</x:v>
      </x:c>
      <x:c r="BW163" s="783"/>
      <x:c r="BX163" s="783"/>
      <x:c r="BY163" s="782"/>
      <x:c r="BZ163" s="783"/>
      <x:c r="CA163" s="782"/>
      <x:c r="CB163" s="783"/>
      <x:c r="CC163" s="782"/>
      <x:c r="CD163" s="783"/>
      <x:c r="CE163" s="783"/>
      <x:c r="CF163" s="782"/>
      <x:c r="CG163" s="783"/>
      <x:c r="CH163" s="783"/>
      <x:c r="CI163" s="783"/>
      <x:c r="CJ163" s="783"/>
      <x:c r="CK163" s="783"/>
      <x:c r="CL163" s="783"/>
      <x:c r="CM163" s="783"/>
      <x:c r="CN163" s="783"/>
      <x:c r="CO163" s="783"/>
      <x:c r="CP163" s="782"/>
      <x:c r="CQ163" s="783"/>
      <x:c r="CR163" s="782"/>
      <x:c r="CS163" s="783"/>
      <x:c r="CT163" s="783"/>
      <x:c r="CU163" s="783"/>
      <x:c r="CV163" s="783"/>
      <x:c r="CW163" s="783"/>
      <x:c r="CX163" s="783"/>
      <x:c r="CY163" s="780" t="s">
        <x:v>2202</x:v>
      </x:c>
      <x:c r="CZ163" s="783"/>
      <x:c r="DA163" s="782"/>
      <x:c r="DB163" s="783"/>
      <x:c r="DC163" s="782"/>
      <x:c r="DD163" s="783"/>
      <x:c r="DE163" s="782"/>
      <x:c r="DF163" s="783"/>
      <x:c r="DG163" s="784"/>
    </x:row>
    <x:row r="164" spans="1:111" ht="30" customHeight="1">
      <x:c r="A164" s="785" t="s">
        <x:v>1172</x:v>
      </x:c>
      <x:c r="B164" s="329"/>
      <x:c r="C164" s="330"/>
      <x:c r="D164" s="331"/>
      <x:c r="E164" s="330"/>
      <x:c r="F164" s="331"/>
      <x:c r="G164" s="330"/>
      <x:c r="H164" s="331"/>
      <x:c r="I164" s="330"/>
      <x:c r="J164" s="331"/>
      <x:c r="K164" s="331"/>
      <x:c r="L164" s="330"/>
      <x:c r="M164" s="331"/>
      <x:c r="N164" s="331"/>
      <x:c r="O164" s="331"/>
      <x:c r="P164" s="331"/>
      <x:c r="Q164" s="331"/>
      <x:c r="R164" s="330"/>
      <x:c r="S164" s="331"/>
      <x:c r="T164" s="330"/>
      <x:c r="U164" s="331"/>
      <x:c r="V164" s="330"/>
      <x:c r="W164" s="331"/>
      <x:c r="X164" s="331"/>
      <x:c r="Y164" s="331"/>
      <x:c r="Z164" s="331"/>
      <x:c r="AA164" s="331"/>
      <x:c r="AB164" s="331"/>
      <x:c r="AC164" s="331"/>
      <x:c r="AD164" s="331"/>
      <x:c r="AE164" s="331"/>
      <x:c r="AF164" s="331"/>
      <x:c r="AG164" s="331"/>
      <x:c r="AH164" s="331"/>
      <x:c r="AI164" s="331"/>
      <x:c r="AJ164" s="331"/>
      <x:c r="AK164" s="331"/>
      <x:c r="AL164" s="785" t="s">
        <x:v>1172</x:v>
      </x:c>
      <x:c r="AM164" s="331"/>
      <x:c r="AN164" s="330"/>
      <x:c r="AO164" s="331"/>
      <x:c r="AP164" s="331"/>
      <x:c r="AQ164" s="331"/>
      <x:c r="AR164" s="330"/>
      <x:c r="AS164" s="331"/>
      <x:c r="AT164" s="330"/>
      <x:c r="AU164" s="331"/>
      <x:c r="AV164" s="331"/>
      <x:c r="AW164" s="331"/>
      <x:c r="AX164" s="331"/>
      <x:c r="AY164" s="331"/>
      <x:c r="AZ164" s="331"/>
      <x:c r="BA164" s="330"/>
      <x:c r="BB164" s="331"/>
      <x:c r="BC164" s="331"/>
      <x:c r="BD164" s="331"/>
      <x:c r="BE164" s="331"/>
      <x:c r="BF164" s="331"/>
      <x:c r="BG164" s="331"/>
      <x:c r="BH164" s="331"/>
      <x:c r="BI164" s="331"/>
      <x:c r="BJ164" s="330"/>
      <x:c r="BK164" s="331"/>
      <x:c r="BL164" s="330"/>
      <x:c r="BM164" s="331"/>
      <x:c r="BN164" s="330"/>
      <x:c r="BO164" s="331"/>
      <x:c r="BP164" s="330"/>
      <x:c r="BQ164" s="331"/>
      <x:c r="BR164" s="331"/>
      <x:c r="BS164" s="331"/>
      <x:c r="BT164" s="331"/>
      <x:c r="BU164" s="331"/>
      <x:c r="BV164" s="785" t="s">
        <x:v>1172</x:v>
      </x:c>
      <x:c r="BW164" s="331"/>
      <x:c r="BX164" s="331"/>
      <x:c r="BY164" s="330"/>
      <x:c r="BZ164" s="331"/>
      <x:c r="CA164" s="330"/>
      <x:c r="CB164" s="331"/>
      <x:c r="CC164" s="330"/>
      <x:c r="CD164" s="331"/>
      <x:c r="CE164" s="331"/>
      <x:c r="CF164" s="330"/>
      <x:c r="CG164" s="331"/>
      <x:c r="CH164" s="331"/>
      <x:c r="CI164" s="331"/>
      <x:c r="CJ164" s="331"/>
      <x:c r="CK164" s="331"/>
      <x:c r="CL164" s="331"/>
      <x:c r="CM164" s="331"/>
      <x:c r="CN164" s="786"/>
      <x:c r="CO164" s="331"/>
      <x:c r="CP164" s="330"/>
      <x:c r="CQ164" s="331"/>
      <x:c r="CR164" s="330"/>
      <x:c r="CS164" s="331"/>
      <x:c r="CT164" s="331"/>
      <x:c r="CU164" s="331"/>
      <x:c r="CV164" s="331"/>
      <x:c r="CW164" s="331"/>
      <x:c r="CX164" s="331"/>
      <x:c r="CY164" s="785" t="s">
        <x:v>1172</x:v>
      </x:c>
      <x:c r="CZ164" s="331"/>
      <x:c r="DA164" s="330"/>
      <x:c r="DB164" s="331"/>
      <x:c r="DC164" s="330"/>
      <x:c r="DD164" s="331"/>
      <x:c r="DE164" s="330"/>
      <x:c r="DF164" s="331"/>
      <x:c r="DG164" s="332"/>
    </x:row>
    <x:row r="165" spans="1:111" ht="30" customHeight="1">
      <x:c r="A165" s="785" t="s">
        <x:v>2205</x:v>
      </x:c>
      <x:c r="B165" s="329"/>
      <x:c r="C165" s="330"/>
      <x:c r="D165" s="331"/>
      <x:c r="E165" s="330"/>
      <x:c r="F165" s="331"/>
      <x:c r="G165" s="330"/>
      <x:c r="H165" s="331"/>
      <x:c r="I165" s="330"/>
      <x:c r="J165" s="331"/>
      <x:c r="K165" s="331"/>
      <x:c r="L165" s="330"/>
      <x:c r="M165" s="331"/>
      <x:c r="N165" s="331"/>
      <x:c r="O165" s="331"/>
      <x:c r="P165" s="331"/>
      <x:c r="Q165" s="331"/>
      <x:c r="R165" s="330"/>
      <x:c r="S165" s="331"/>
      <x:c r="T165" s="330"/>
      <x:c r="U165" s="331"/>
      <x:c r="V165" s="330"/>
      <x:c r="W165" s="331"/>
      <x:c r="X165" s="331"/>
      <x:c r="Y165" s="331"/>
      <x:c r="Z165" s="331"/>
      <x:c r="AA165" s="331"/>
      <x:c r="AB165" s="331"/>
      <x:c r="AC165" s="331"/>
      <x:c r="AD165" s="331"/>
      <x:c r="AE165" s="331"/>
      <x:c r="AF165" s="331"/>
      <x:c r="AG165" s="331"/>
      <x:c r="AH165" s="331"/>
      <x:c r="AI165" s="331"/>
      <x:c r="AJ165" s="331"/>
      <x:c r="AK165" s="331"/>
      <x:c r="AL165" s="785" t="s">
        <x:v>2205</x:v>
      </x:c>
      <x:c r="AM165" s="331"/>
      <x:c r="AN165" s="330"/>
      <x:c r="AO165" s="331"/>
      <x:c r="AP165" s="331"/>
      <x:c r="AQ165" s="331"/>
      <x:c r="AR165" s="330"/>
      <x:c r="AS165" s="331"/>
      <x:c r="AT165" s="330"/>
      <x:c r="AU165" s="331"/>
      <x:c r="AV165" s="331"/>
      <x:c r="AW165" s="331"/>
      <x:c r="AX165" s="331"/>
      <x:c r="AY165" s="331"/>
      <x:c r="AZ165" s="331"/>
      <x:c r="BA165" s="330"/>
      <x:c r="BB165" s="331"/>
      <x:c r="BC165" s="331"/>
      <x:c r="BD165" s="331"/>
      <x:c r="BE165" s="331"/>
      <x:c r="BF165" s="331"/>
      <x:c r="BG165" s="331"/>
      <x:c r="BH165" s="331"/>
      <x:c r="BI165" s="331"/>
      <x:c r="BJ165" s="330"/>
      <x:c r="BK165" s="331"/>
      <x:c r="BL165" s="330"/>
      <x:c r="BM165" s="331"/>
      <x:c r="BN165" s="330"/>
      <x:c r="BO165" s="331"/>
      <x:c r="BP165" s="330"/>
      <x:c r="BQ165" s="331"/>
      <x:c r="BR165" s="331"/>
      <x:c r="BS165" s="331"/>
      <x:c r="BT165" s="331"/>
      <x:c r="BU165" s="331"/>
      <x:c r="BV165" s="785" t="s">
        <x:v>2205</x:v>
      </x:c>
      <x:c r="BW165" s="331"/>
      <x:c r="BX165" s="331"/>
      <x:c r="BY165" s="330"/>
      <x:c r="BZ165" s="331"/>
      <x:c r="CA165" s="330"/>
      <x:c r="CB165" s="331"/>
      <x:c r="CC165" s="330"/>
      <x:c r="CD165" s="331"/>
      <x:c r="CE165" s="331"/>
      <x:c r="CF165" s="330"/>
      <x:c r="CG165" s="331"/>
      <x:c r="CH165" s="331"/>
      <x:c r="CI165" s="331"/>
      <x:c r="CJ165" s="331"/>
      <x:c r="CK165" s="331"/>
      <x:c r="CL165" s="331"/>
      <x:c r="CM165" s="331"/>
      <x:c r="CN165" s="786"/>
      <x:c r="CO165" s="331"/>
      <x:c r="CP165" s="330"/>
      <x:c r="CQ165" s="331"/>
      <x:c r="CR165" s="330"/>
      <x:c r="CS165" s="331"/>
      <x:c r="CT165" s="331"/>
      <x:c r="CU165" s="331"/>
      <x:c r="CV165" s="331"/>
      <x:c r="CW165" s="331"/>
      <x:c r="CX165" s="331"/>
      <x:c r="CY165" s="785" t="s">
        <x:v>2205</x:v>
      </x:c>
      <x:c r="CZ165" s="331"/>
      <x:c r="DA165" s="330"/>
      <x:c r="DB165" s="331"/>
      <x:c r="DC165" s="330"/>
      <x:c r="DD165" s="331"/>
      <x:c r="DE165" s="330"/>
      <x:c r="DF165" s="331"/>
      <x:c r="DG165" s="332"/>
    </x:row>
    <x:row r="166" spans="1:111" ht="30" customHeight="1">
      <x:c r="A166" s="785" t="s">
        <x:v>3001</x:v>
      </x:c>
      <x:c r="B166" s="329"/>
      <x:c r="C166" s="330"/>
      <x:c r="D166" s="331"/>
      <x:c r="E166" s="330"/>
      <x:c r="F166" s="331"/>
      <x:c r="G166" s="330"/>
      <x:c r="H166" s="331"/>
      <x:c r="I166" s="330"/>
      <x:c r="J166" s="331"/>
      <x:c r="K166" s="331"/>
      <x:c r="L166" s="330"/>
      <x:c r="M166" s="331"/>
      <x:c r="N166" s="331"/>
      <x:c r="O166" s="331"/>
      <x:c r="P166" s="331"/>
      <x:c r="Q166" s="331"/>
      <x:c r="R166" s="330"/>
      <x:c r="S166" s="331"/>
      <x:c r="T166" s="330"/>
      <x:c r="U166" s="331"/>
      <x:c r="V166" s="330"/>
      <x:c r="W166" s="331"/>
      <x:c r="X166" s="331"/>
      <x:c r="Y166" s="331"/>
      <x:c r="Z166" s="331"/>
      <x:c r="AA166" s="331"/>
      <x:c r="AB166" s="331"/>
      <x:c r="AC166" s="331"/>
      <x:c r="AD166" s="331"/>
      <x:c r="AE166" s="331"/>
      <x:c r="AF166" s="331"/>
      <x:c r="AG166" s="331"/>
      <x:c r="AH166" s="331"/>
      <x:c r="AI166" s="331"/>
      <x:c r="AJ166" s="331"/>
      <x:c r="AK166" s="331"/>
      <x:c r="AL166" s="785" t="s">
        <x:v>3001</x:v>
      </x:c>
      <x:c r="AM166" s="331"/>
      <x:c r="AN166" s="330"/>
      <x:c r="AO166" s="331"/>
      <x:c r="AP166" s="331"/>
      <x:c r="AQ166" s="331"/>
      <x:c r="AR166" s="330"/>
      <x:c r="AS166" s="331"/>
      <x:c r="AT166" s="330"/>
      <x:c r="AU166" s="331"/>
      <x:c r="AV166" s="331"/>
      <x:c r="AW166" s="331"/>
      <x:c r="AX166" s="331"/>
      <x:c r="AY166" s="331"/>
      <x:c r="AZ166" s="331"/>
      <x:c r="BA166" s="330"/>
      <x:c r="BB166" s="331"/>
      <x:c r="BC166" s="331"/>
      <x:c r="BD166" s="331"/>
      <x:c r="BE166" s="331"/>
      <x:c r="BF166" s="331"/>
      <x:c r="BG166" s="331"/>
      <x:c r="BH166" s="331"/>
      <x:c r="BI166" s="331"/>
      <x:c r="BJ166" s="330"/>
      <x:c r="BK166" s="331"/>
      <x:c r="BL166" s="330"/>
      <x:c r="BM166" s="331"/>
      <x:c r="BN166" s="330"/>
      <x:c r="BO166" s="331"/>
      <x:c r="BP166" s="330"/>
      <x:c r="BQ166" s="331"/>
      <x:c r="BR166" s="331"/>
      <x:c r="BS166" s="331"/>
      <x:c r="BT166" s="331"/>
      <x:c r="BU166" s="331"/>
      <x:c r="BV166" s="785" t="s">
        <x:v>3001</x:v>
      </x:c>
      <x:c r="BW166" s="331"/>
      <x:c r="BX166" s="331"/>
      <x:c r="BY166" s="330"/>
      <x:c r="BZ166" s="331"/>
      <x:c r="CA166" s="330"/>
      <x:c r="CB166" s="331"/>
      <x:c r="CC166" s="330"/>
      <x:c r="CD166" s="331"/>
      <x:c r="CE166" s="331"/>
      <x:c r="CF166" s="330"/>
      <x:c r="CG166" s="331"/>
      <x:c r="CH166" s="331"/>
      <x:c r="CI166" s="331"/>
      <x:c r="CJ166" s="331"/>
      <x:c r="CK166" s="331"/>
      <x:c r="CL166" s="331"/>
      <x:c r="CM166" s="331"/>
      <x:c r="CN166" s="786"/>
      <x:c r="CO166" s="331"/>
      <x:c r="CP166" s="330"/>
      <x:c r="CQ166" s="331"/>
      <x:c r="CR166" s="330"/>
      <x:c r="CS166" s="331"/>
      <x:c r="CT166" s="331"/>
      <x:c r="CU166" s="331"/>
      <x:c r="CV166" s="331"/>
      <x:c r="CW166" s="331"/>
      <x:c r="CX166" s="331"/>
      <x:c r="CY166" s="785" t="s">
        <x:v>3001</x:v>
      </x:c>
      <x:c r="CZ166" s="331"/>
      <x:c r="DA166" s="330"/>
      <x:c r="DB166" s="331"/>
      <x:c r="DC166" s="330"/>
      <x:c r="DD166" s="331"/>
      <x:c r="DE166" s="330"/>
      <x:c r="DF166" s="331"/>
      <x:c r="DG166" s="332"/>
    </x:row>
    <x:row r="167" spans="1:111" ht="30" customHeight="1">
      <x:c r="A167" s="785" t="s">
        <x:v>1452</x:v>
      </x:c>
      <x:c r="B167" s="329"/>
      <x:c r="C167" s="330"/>
      <x:c r="D167" s="331"/>
      <x:c r="E167" s="330"/>
      <x:c r="F167" s="331"/>
      <x:c r="G167" s="330"/>
      <x:c r="H167" s="331"/>
      <x:c r="I167" s="330"/>
      <x:c r="J167" s="331"/>
      <x:c r="K167" s="331"/>
      <x:c r="L167" s="330"/>
      <x:c r="M167" s="331"/>
      <x:c r="N167" s="331"/>
      <x:c r="O167" s="331"/>
      <x:c r="P167" s="331"/>
      <x:c r="Q167" s="331"/>
      <x:c r="R167" s="330"/>
      <x:c r="S167" s="331"/>
      <x:c r="T167" s="330"/>
      <x:c r="U167" s="331"/>
      <x:c r="V167" s="330"/>
      <x:c r="W167" s="331"/>
      <x:c r="X167" s="331"/>
      <x:c r="Y167" s="331"/>
      <x:c r="Z167" s="331"/>
      <x:c r="AA167" s="331"/>
      <x:c r="AB167" s="331"/>
      <x:c r="AC167" s="331"/>
      <x:c r="AD167" s="331"/>
      <x:c r="AE167" s="331"/>
      <x:c r="AF167" s="331"/>
      <x:c r="AG167" s="331"/>
      <x:c r="AH167" s="331"/>
      <x:c r="AI167" s="331"/>
      <x:c r="AJ167" s="331"/>
      <x:c r="AK167" s="331"/>
      <x:c r="AL167" s="785" t="s">
        <x:v>1452</x:v>
      </x:c>
      <x:c r="AM167" s="331"/>
      <x:c r="AN167" s="330"/>
      <x:c r="AO167" s="331"/>
      <x:c r="AP167" s="331"/>
      <x:c r="AQ167" s="331"/>
      <x:c r="AR167" s="330"/>
      <x:c r="AS167" s="331"/>
      <x:c r="AT167" s="330"/>
      <x:c r="AU167" s="331"/>
      <x:c r="AV167" s="331"/>
      <x:c r="AW167" s="331"/>
      <x:c r="AX167" s="331"/>
      <x:c r="AY167" s="331"/>
      <x:c r="AZ167" s="331"/>
      <x:c r="BA167" s="330"/>
      <x:c r="BB167" s="331"/>
      <x:c r="BC167" s="331"/>
      <x:c r="BD167" s="331"/>
      <x:c r="BE167" s="331"/>
      <x:c r="BF167" s="331"/>
      <x:c r="BG167" s="331"/>
      <x:c r="BH167" s="331"/>
      <x:c r="BI167" s="331"/>
      <x:c r="BJ167" s="330"/>
      <x:c r="BK167" s="331"/>
      <x:c r="BL167" s="330"/>
      <x:c r="BM167" s="331"/>
      <x:c r="BN167" s="330"/>
      <x:c r="BO167" s="331"/>
      <x:c r="BP167" s="330"/>
      <x:c r="BQ167" s="331"/>
      <x:c r="BR167" s="331"/>
      <x:c r="BS167" s="331"/>
      <x:c r="BT167" s="331"/>
      <x:c r="BU167" s="331"/>
      <x:c r="BV167" s="785" t="s">
        <x:v>1452</x:v>
      </x:c>
      <x:c r="BW167" s="331"/>
      <x:c r="BX167" s="331"/>
      <x:c r="BY167" s="330"/>
      <x:c r="BZ167" s="331"/>
      <x:c r="CA167" s="330"/>
      <x:c r="CB167" s="331"/>
      <x:c r="CC167" s="330"/>
      <x:c r="CD167" s="331"/>
      <x:c r="CE167" s="331"/>
      <x:c r="CF167" s="330"/>
      <x:c r="CG167" s="331"/>
      <x:c r="CH167" s="331"/>
      <x:c r="CI167" s="331"/>
      <x:c r="CJ167" s="331"/>
      <x:c r="CK167" s="331"/>
      <x:c r="CL167" s="331"/>
      <x:c r="CM167" s="331"/>
      <x:c r="CN167" s="786"/>
      <x:c r="CO167" s="331"/>
      <x:c r="CP167" s="330"/>
      <x:c r="CQ167" s="331"/>
      <x:c r="CR167" s="330"/>
      <x:c r="CS167" s="331"/>
      <x:c r="CT167" s="331"/>
      <x:c r="CU167" s="331"/>
      <x:c r="CV167" s="331"/>
      <x:c r="CW167" s="331"/>
      <x:c r="CX167" s="331"/>
      <x:c r="CY167" s="785" t="s">
        <x:v>1452</x:v>
      </x:c>
      <x:c r="CZ167" s="331"/>
      <x:c r="DA167" s="330"/>
      <x:c r="DB167" s="331"/>
      <x:c r="DC167" s="330"/>
      <x:c r="DD167" s="331"/>
      <x:c r="DE167" s="330"/>
      <x:c r="DF167" s="331"/>
      <x:c r="DG167" s="332"/>
    </x:row>
    <x:row r="168" spans="1:111" ht="30" customHeight="1">
      <x:c r="A168" s="785" t="s">
        <x:v>2177</x:v>
      </x:c>
      <x:c r="B168" s="329"/>
      <x:c r="C168" s="330"/>
      <x:c r="D168" s="331"/>
      <x:c r="E168" s="330"/>
      <x:c r="F168" s="331"/>
      <x:c r="G168" s="330"/>
      <x:c r="H168" s="331"/>
      <x:c r="I168" s="330"/>
      <x:c r="J168" s="331"/>
      <x:c r="K168" s="331"/>
      <x:c r="L168" s="330"/>
      <x:c r="M168" s="331"/>
      <x:c r="N168" s="331"/>
      <x:c r="O168" s="331"/>
      <x:c r="P168" s="331"/>
      <x:c r="Q168" s="331"/>
      <x:c r="R168" s="330"/>
      <x:c r="S168" s="331"/>
      <x:c r="T168" s="330"/>
      <x:c r="U168" s="331"/>
      <x:c r="V168" s="330"/>
      <x:c r="W168" s="331"/>
      <x:c r="X168" s="331"/>
      <x:c r="Y168" s="331"/>
      <x:c r="Z168" s="331"/>
      <x:c r="AA168" s="331"/>
      <x:c r="AB168" s="331"/>
      <x:c r="AC168" s="331"/>
      <x:c r="AD168" s="331"/>
      <x:c r="AE168" s="331"/>
      <x:c r="AF168" s="331"/>
      <x:c r="AG168" s="331"/>
      <x:c r="AH168" s="331"/>
      <x:c r="AI168" s="331"/>
      <x:c r="AJ168" s="331"/>
      <x:c r="AK168" s="331"/>
      <x:c r="AL168" s="785" t="s">
        <x:v>2177</x:v>
      </x:c>
      <x:c r="AM168" s="331"/>
      <x:c r="AN168" s="330"/>
      <x:c r="AO168" s="331"/>
      <x:c r="AP168" s="331"/>
      <x:c r="AQ168" s="331"/>
      <x:c r="AR168" s="330"/>
      <x:c r="AS168" s="331"/>
      <x:c r="AT168" s="330"/>
      <x:c r="AU168" s="331"/>
      <x:c r="AV168" s="331"/>
      <x:c r="AW168" s="331"/>
      <x:c r="AX168" s="331"/>
      <x:c r="AY168" s="331"/>
      <x:c r="AZ168" s="331"/>
      <x:c r="BA168" s="330"/>
      <x:c r="BB168" s="331"/>
      <x:c r="BC168" s="331"/>
      <x:c r="BD168" s="331"/>
      <x:c r="BE168" s="331"/>
      <x:c r="BF168" s="331"/>
      <x:c r="BG168" s="331"/>
      <x:c r="BH168" s="331"/>
      <x:c r="BI168" s="331"/>
      <x:c r="BJ168" s="330"/>
      <x:c r="BK168" s="331"/>
      <x:c r="BL168" s="330"/>
      <x:c r="BM168" s="331"/>
      <x:c r="BN168" s="330"/>
      <x:c r="BO168" s="331"/>
      <x:c r="BP168" s="330"/>
      <x:c r="BQ168" s="331"/>
      <x:c r="BR168" s="331"/>
      <x:c r="BS168" s="331"/>
      <x:c r="BT168" s="331"/>
      <x:c r="BU168" s="331"/>
      <x:c r="BV168" s="785" t="s">
        <x:v>2177</x:v>
      </x:c>
      <x:c r="BW168" s="331"/>
      <x:c r="BX168" s="331"/>
      <x:c r="BY168" s="330"/>
      <x:c r="BZ168" s="331"/>
      <x:c r="CA168" s="330"/>
      <x:c r="CB168" s="331"/>
      <x:c r="CC168" s="330"/>
      <x:c r="CD168" s="331"/>
      <x:c r="CE168" s="331"/>
      <x:c r="CF168" s="330"/>
      <x:c r="CG168" s="331"/>
      <x:c r="CH168" s="331"/>
      <x:c r="CI168" s="331"/>
      <x:c r="CJ168" s="331"/>
      <x:c r="CK168" s="331"/>
      <x:c r="CL168" s="331"/>
      <x:c r="CM168" s="331"/>
      <x:c r="CN168" s="786"/>
      <x:c r="CO168" s="331"/>
      <x:c r="CP168" s="330"/>
      <x:c r="CQ168" s="331"/>
      <x:c r="CR168" s="330"/>
      <x:c r="CS168" s="331"/>
      <x:c r="CT168" s="331"/>
      <x:c r="CU168" s="331"/>
      <x:c r="CV168" s="331"/>
      <x:c r="CW168" s="331"/>
      <x:c r="CX168" s="331"/>
      <x:c r="CY168" s="785" t="s">
        <x:v>2177</x:v>
      </x:c>
      <x:c r="CZ168" s="331"/>
      <x:c r="DA168" s="330"/>
      <x:c r="DB168" s="331"/>
      <x:c r="DC168" s="330"/>
      <x:c r="DD168" s="331"/>
      <x:c r="DE168" s="330"/>
      <x:c r="DF168" s="331"/>
      <x:c r="DG168" s="332"/>
    </x:row>
    <x:row r="169" spans="1:111" ht="30" customHeight="1">
      <x:c r="A169" s="315" t="s">
        <x:v>893</x:v>
      </x:c>
      <x:c r="B169" s="329">
        <x:f t="shared" ref="B169:AK169" si="56">B170+B174</x:f>
        <x:v>0</x:v>
      </x:c>
      <x:c r="C169" s="330">
        <x:f t="shared" si="56"/>
        <x:v>0</x:v>
      </x:c>
      <x:c r="D169" s="331">
        <x:f t="shared" si="56"/>
        <x:v>0</x:v>
      </x:c>
      <x:c r="E169" s="330">
        <x:f t="shared" si="56"/>
        <x:v>0</x:v>
      </x:c>
      <x:c r="F169" s="331">
        <x:f t="shared" si="56"/>
        <x:v>0</x:v>
      </x:c>
      <x:c r="G169" s="330">
        <x:f t="shared" si="56"/>
        <x:v>0</x:v>
      </x:c>
      <x:c r="H169" s="331">
        <x:f t="shared" si="56"/>
        <x:v>0</x:v>
      </x:c>
      <x:c r="I169" s="330">
        <x:f t="shared" si="56"/>
        <x:v>0</x:v>
      </x:c>
      <x:c r="J169" s="331">
        <x:f t="shared" si="56"/>
        <x:v>3</x:v>
      </x:c>
      <x:c r="K169" s="331">
        <x:f t="shared" si="56"/>
        <x:v>2</x:v>
      </x:c>
      <x:c r="L169" s="330">
        <x:f t="shared" si="56"/>
        <x:v>1922</x:v>
      </x:c>
      <x:c r="M169" s="331">
        <x:f t="shared" si="56"/>
        <x:v>1</x:v>
      </x:c>
      <x:c r="N169" s="331">
        <x:f t="shared" si="56"/>
        <x:v>4</x:v>
      </x:c>
      <x:c r="O169" s="331">
        <x:f t="shared" si="56"/>
        <x:v>0</x:v>
      </x:c>
      <x:c r="P169" s="331">
        <x:f t="shared" si="56"/>
        <x:v>0</x:v>
      </x:c>
      <x:c r="Q169" s="331">
        <x:f t="shared" si="56"/>
        <x:v>0</x:v>
      </x:c>
      <x:c r="R169" s="330">
        <x:f t="shared" si="56"/>
        <x:v>0</x:v>
      </x:c>
      <x:c r="S169" s="331">
        <x:f t="shared" si="56"/>
        <x:v>15</x:v>
      </x:c>
      <x:c r="T169" s="330">
        <x:f t="shared" si="56"/>
        <x:v>225</x:v>
      </x:c>
      <x:c r="U169" s="331">
        <x:f t="shared" si="56"/>
        <x:v>0</x:v>
      </x:c>
      <x:c r="V169" s="330">
        <x:f t="shared" si="56"/>
        <x:v>0</x:v>
      </x:c>
      <x:c r="W169" s="331">
        <x:f t="shared" si="56"/>
        <x:v>0</x:v>
      </x:c>
      <x:c r="X169" s="331">
        <x:f t="shared" si="56"/>
        <x:v>251</x:v>
      </x:c>
      <x:c r="Y169" s="331">
        <x:f t="shared" si="56"/>
        <x:v>0</x:v>
      </x:c>
      <x:c r="Z169" s="331">
        <x:f t="shared" si="56"/>
        <x:v>0</x:v>
      </x:c>
      <x:c r="AA169" s="331">
        <x:f t="shared" si="56"/>
        <x:v>0</x:v>
      </x:c>
      <x:c r="AB169" s="331">
        <x:f t="shared" si="56"/>
        <x:v>0</x:v>
      </x:c>
      <x:c r="AC169" s="331">
        <x:f t="shared" si="56"/>
        <x:v>0</x:v>
      </x:c>
      <x:c r="AD169" s="331">
        <x:f t="shared" si="56"/>
        <x:v>0</x:v>
      </x:c>
      <x:c r="AE169" s="331">
        <x:f t="shared" si="56"/>
        <x:v>0</x:v>
      </x:c>
      <x:c r="AF169" s="331">
        <x:f t="shared" si="56"/>
        <x:v>0</x:v>
      </x:c>
      <x:c r="AG169" s="331">
        <x:f t="shared" si="56"/>
        <x:v>0</x:v>
      </x:c>
      <x:c r="AH169" s="331">
        <x:f t="shared" si="56"/>
        <x:v>0</x:v>
      </x:c>
      <x:c r="AI169" s="331">
        <x:f t="shared" si="56"/>
        <x:v>0</x:v>
      </x:c>
      <x:c r="AJ169" s="331">
        <x:f t="shared" si="56"/>
        <x:v>0</x:v>
      </x:c>
      <x:c r="AK169" s="331">
        <x:f t="shared" si="56"/>
        <x:v>0</x:v>
      </x:c>
      <x:c r="AL169" s="315" t="s">
        <x:v>893</x:v>
      </x:c>
      <x:c r="AM169" s="331">
        <x:f t="shared" ref="AM169:BU169" si="57">AM170+AM174</x:f>
        <x:v>0</x:v>
      </x:c>
      <x:c r="AN169" s="330">
        <x:f t="shared" si="57"/>
        <x:v>0</x:v>
      </x:c>
      <x:c r="AO169" s="331">
        <x:f t="shared" si="57"/>
        <x:v>0</x:v>
      </x:c>
      <x:c r="AP169" s="331">
        <x:f t="shared" si="57"/>
        <x:v>0</x:v>
      </x:c>
      <x:c r="AQ169" s="331">
        <x:f t="shared" si="57"/>
        <x:v>0</x:v>
      </x:c>
      <x:c r="AR169" s="330">
        <x:f t="shared" si="57"/>
        <x:v>0</x:v>
      </x:c>
      <x:c r="AS169" s="331">
        <x:f t="shared" si="57"/>
        <x:v>0</x:v>
      </x:c>
      <x:c r="AT169" s="330">
        <x:f t="shared" si="57"/>
        <x:v>0</x:v>
      </x:c>
      <x:c r="AU169" s="331">
        <x:f t="shared" si="57"/>
        <x:v>0</x:v>
      </x:c>
      <x:c r="AV169" s="331">
        <x:f t="shared" si="57"/>
        <x:v>0</x:v>
      </x:c>
      <x:c r="AW169" s="331">
        <x:f t="shared" si="57"/>
        <x:v>0</x:v>
      </x:c>
      <x:c r="AX169" s="331">
        <x:f t="shared" si="57"/>
        <x:v>0</x:v>
      </x:c>
      <x:c r="AY169" s="331">
        <x:f t="shared" si="57"/>
        <x:v>0</x:v>
      </x:c>
      <x:c r="AZ169" s="331">
        <x:f t="shared" si="57"/>
        <x:v>1</x:v>
      </x:c>
      <x:c r="BA169" s="330">
        <x:f t="shared" si="57"/>
        <x:v>1</x:v>
      </x:c>
      <x:c r="BB169" s="331">
        <x:f t="shared" si="57"/>
        <x:v>0</x:v>
      </x:c>
      <x:c r="BC169" s="331">
        <x:f t="shared" si="57"/>
        <x:v>0</x:v>
      </x:c>
      <x:c r="BD169" s="331">
        <x:f t="shared" si="57"/>
        <x:v>1</x:v>
      </x:c>
      <x:c r="BE169" s="331">
        <x:f t="shared" si="57"/>
        <x:v>3</x:v>
      </x:c>
      <x:c r="BF169" s="331">
        <x:f t="shared" si="57"/>
        <x:v>57</x:v>
      </x:c>
      <x:c r="BG169" s="331">
        <x:f t="shared" si="57"/>
        <x:v>0</x:v>
      </x:c>
      <x:c r="BH169" s="331">
        <x:f t="shared" si="57"/>
        <x:v>0</x:v>
      </x:c>
      <x:c r="BI169" s="331">
        <x:f t="shared" si="57"/>
        <x:v>0</x:v>
      </x:c>
      <x:c r="BJ169" s="330">
        <x:f t="shared" si="57"/>
        <x:v>0</x:v>
      </x:c>
      <x:c r="BK169" s="331">
        <x:f t="shared" si="57"/>
        <x:v>0</x:v>
      </x:c>
      <x:c r="BL169" s="330">
        <x:f t="shared" si="57"/>
        <x:v>0</x:v>
      </x:c>
      <x:c r="BM169" s="331">
        <x:f t="shared" si="57"/>
        <x:v>0</x:v>
      </x:c>
      <x:c r="BN169" s="330">
        <x:f t="shared" si="57"/>
        <x:v>0</x:v>
      </x:c>
      <x:c r="BO169" s="331">
        <x:f t="shared" si="57"/>
        <x:v>0</x:v>
      </x:c>
      <x:c r="BP169" s="330">
        <x:f t="shared" si="57"/>
        <x:v>0</x:v>
      </x:c>
      <x:c r="BQ169" s="331">
        <x:f t="shared" si="57"/>
        <x:v>0</x:v>
      </x:c>
      <x:c r="BR169" s="331">
        <x:f t="shared" si="57"/>
        <x:v>0</x:v>
      </x:c>
      <x:c r="BS169" s="331">
        <x:f t="shared" si="57"/>
        <x:v>0</x:v>
      </x:c>
      <x:c r="BT169" s="331">
        <x:f t="shared" si="57"/>
        <x:v>0</x:v>
      </x:c>
      <x:c r="BU169" s="331">
        <x:f t="shared" si="57"/>
        <x:v>0</x:v>
      </x:c>
      <x:c r="BV169" s="315" t="s">
        <x:v>893</x:v>
      </x:c>
      <x:c r="BW169" s="331">
        <x:f t="shared" ref="BW169:CX169" si="58">BW170+BW174</x:f>
        <x:v>0</x:v>
      </x:c>
      <x:c r="BX169" s="331">
        <x:f t="shared" si="58"/>
        <x:v>0</x:v>
      </x:c>
      <x:c r="BY169" s="330">
        <x:f t="shared" si="58"/>
        <x:v>0</x:v>
      </x:c>
      <x:c r="BZ169" s="331">
        <x:f t="shared" si="58"/>
        <x:v>0</x:v>
      </x:c>
      <x:c r="CA169" s="330">
        <x:f t="shared" si="58"/>
        <x:v>0</x:v>
      </x:c>
      <x:c r="CB169" s="331">
        <x:f t="shared" si="58"/>
        <x:v>0</x:v>
      </x:c>
      <x:c r="CC169" s="330">
        <x:f t="shared" si="58"/>
        <x:v>0</x:v>
      </x:c>
      <x:c r="CD169" s="331">
        <x:f t="shared" si="58"/>
        <x:v>0</x:v>
      </x:c>
      <x:c r="CE169" s="331">
        <x:f t="shared" si="58"/>
        <x:v>2</x:v>
      </x:c>
      <x:c r="CF169" s="330">
        <x:f t="shared" si="58"/>
        <x:v>120</x:v>
      </x:c>
      <x:c r="CG169" s="331">
        <x:f t="shared" si="58"/>
        <x:v>0</x:v>
      </x:c>
      <x:c r="CH169" s="331">
        <x:f t="shared" si="58"/>
        <x:v>0</x:v>
      </x:c>
      <x:c r="CI169" s="331">
        <x:f t="shared" si="58"/>
        <x:v>0</x:v>
      </x:c>
      <x:c r="CJ169" s="331">
        <x:f t="shared" si="58"/>
        <x:v>3</x:v>
      </x:c>
      <x:c r="CK169" s="331">
        <x:f t="shared" si="58"/>
        <x:v>0</x:v>
      </x:c>
      <x:c r="CL169" s="331">
        <x:f t="shared" si="58"/>
        <x:v>0</x:v>
      </x:c>
      <x:c r="CM169" s="331">
        <x:f t="shared" si="58"/>
        <x:v>0</x:v>
      </x:c>
      <x:c r="CN169" s="331">
        <x:f t="shared" si="58"/>
        <x:v>0</x:v>
      </x:c>
      <x:c r="CO169" s="331">
        <x:f t="shared" si="58"/>
        <x:v>2</x:v>
      </x:c>
      <x:c r="CP169" s="330">
        <x:f t="shared" si="58"/>
        <x:v>152</x:v>
      </x:c>
      <x:c r="CQ169" s="331">
        <x:f t="shared" si="58"/>
        <x:v>0</x:v>
      </x:c>
      <x:c r="CR169" s="330">
        <x:f t="shared" si="58"/>
        <x:v>0</x:v>
      </x:c>
      <x:c r="CS169" s="331">
        <x:f t="shared" si="58"/>
        <x:v>205</x:v>
      </x:c>
      <x:c r="CT169" s="331">
        <x:f t="shared" si="58"/>
        <x:v>10</x:v>
      </x:c>
      <x:c r="CU169" s="331">
        <x:f t="shared" si="58"/>
        <x:v>0</x:v>
      </x:c>
      <x:c r="CV169" s="331">
        <x:f t="shared" si="58"/>
        <x:v>28</x:v>
      </x:c>
      <x:c r="CW169" s="331">
        <x:f t="shared" si="58"/>
        <x:v>0</x:v>
      </x:c>
      <x:c r="CX169" s="331">
        <x:f t="shared" si="58"/>
        <x:v>0</x:v>
      </x:c>
      <x:c r="CY169" s="315" t="s">
        <x:v>893</x:v>
      </x:c>
      <x:c r="CZ169" s="331">
        <x:f t="shared" ref="CZ169:DG169" si="59">CZ170+CZ174</x:f>
        <x:v>0</x:v>
      </x:c>
      <x:c r="DA169" s="330">
        <x:f t="shared" si="59"/>
        <x:v>0</x:v>
      </x:c>
      <x:c r="DB169" s="331">
        <x:f t="shared" si="59"/>
        <x:v>0</x:v>
      </x:c>
      <x:c r="DC169" s="330">
        <x:f t="shared" si="59"/>
        <x:v>0</x:v>
      </x:c>
      <x:c r="DD169" s="331">
        <x:f t="shared" si="59"/>
        <x:v>0</x:v>
      </x:c>
      <x:c r="DE169" s="330">
        <x:f t="shared" si="59"/>
        <x:v>0</x:v>
      </x:c>
      <x:c r="DF169" s="331">
        <x:f t="shared" si="59"/>
        <x:v>0</x:v>
      </x:c>
      <x:c r="DG169" s="332">
        <x:f t="shared" si="59"/>
        <x:v>0</x:v>
      </x:c>
    </x:row>
    <x:row r="170" spans="1:111" ht="30" customHeight="1">
      <x:c r="A170" s="315" t="s">
        <x:v>597</x:v>
      </x:c>
      <x:c r="B170" s="329">
        <x:f>SUM(B171:B173)</x:f>
        <x:v>0</x:v>
      </x:c>
      <x:c r="C170" s="330">
        <x:f t="shared" ref="C170:AK170" si="60">SUM(C171:C173)</x:f>
        <x:v>0</x:v>
      </x:c>
      <x:c r="D170" s="331">
        <x:f t="shared" si="60"/>
        <x:v>0</x:v>
      </x:c>
      <x:c r="E170" s="330">
        <x:f t="shared" si="60"/>
        <x:v>0</x:v>
      </x:c>
      <x:c r="F170" s="331">
        <x:f t="shared" si="60"/>
        <x:v>0</x:v>
      </x:c>
      <x:c r="G170" s="330">
        <x:f t="shared" si="60"/>
        <x:v>0</x:v>
      </x:c>
      <x:c r="H170" s="331">
        <x:f t="shared" si="60"/>
        <x:v>0</x:v>
      </x:c>
      <x:c r="I170" s="330">
        <x:f t="shared" si="60"/>
        <x:v>0</x:v>
      </x:c>
      <x:c r="J170" s="331">
        <x:f t="shared" si="60"/>
        <x:v>3</x:v>
      </x:c>
      <x:c r="K170" s="331">
        <x:f t="shared" si="60"/>
        <x:v>2</x:v>
      </x:c>
      <x:c r="L170" s="330">
        <x:f t="shared" si="60"/>
        <x:v>1922</x:v>
      </x:c>
      <x:c r="M170" s="331">
        <x:f t="shared" si="60"/>
        <x:v>1</x:v>
      </x:c>
      <x:c r="N170" s="331">
        <x:f t="shared" si="60"/>
        <x:v>4</x:v>
      </x:c>
      <x:c r="O170" s="331">
        <x:f t="shared" si="60"/>
        <x:v>0</x:v>
      </x:c>
      <x:c r="P170" s="331">
        <x:f t="shared" si="60"/>
        <x:v>0</x:v>
      </x:c>
      <x:c r="Q170" s="331">
        <x:f t="shared" si="60"/>
        <x:v>0</x:v>
      </x:c>
      <x:c r="R170" s="330">
        <x:f t="shared" si="60"/>
        <x:v>0</x:v>
      </x:c>
      <x:c r="S170" s="331">
        <x:f t="shared" si="60"/>
        <x:v>14</x:v>
      </x:c>
      <x:c r="T170" s="330">
        <x:f t="shared" si="60"/>
        <x:v>210</x:v>
      </x:c>
      <x:c r="U170" s="331">
        <x:f t="shared" si="60"/>
        <x:v>0</x:v>
      </x:c>
      <x:c r="V170" s="330">
        <x:f t="shared" si="60"/>
        <x:v>0</x:v>
      </x:c>
      <x:c r="W170" s="331">
        <x:f t="shared" si="60"/>
        <x:v>0</x:v>
      </x:c>
      <x:c r="X170" s="331">
        <x:f t="shared" si="60"/>
        <x:v>239</x:v>
      </x:c>
      <x:c r="Y170" s="331">
        <x:f t="shared" si="60"/>
        <x:v>0</x:v>
      </x:c>
      <x:c r="Z170" s="331">
        <x:f t="shared" si="60"/>
        <x:v>0</x:v>
      </x:c>
      <x:c r="AA170" s="331">
        <x:f t="shared" si="60"/>
        <x:v>0</x:v>
      </x:c>
      <x:c r="AB170" s="331">
        <x:f t="shared" si="60"/>
        <x:v>0</x:v>
      </x:c>
      <x:c r="AC170" s="331">
        <x:f t="shared" si="60"/>
        <x:v>0</x:v>
      </x:c>
      <x:c r="AD170" s="331">
        <x:f t="shared" si="60"/>
        <x:v>0</x:v>
      </x:c>
      <x:c r="AE170" s="331">
        <x:f t="shared" si="60"/>
        <x:v>0</x:v>
      </x:c>
      <x:c r="AF170" s="331">
        <x:f t="shared" si="60"/>
        <x:v>0</x:v>
      </x:c>
      <x:c r="AG170" s="331">
        <x:f t="shared" si="60"/>
        <x:v>0</x:v>
      </x:c>
      <x:c r="AH170" s="331">
        <x:f t="shared" si="60"/>
        <x:v>0</x:v>
      </x:c>
      <x:c r="AI170" s="331">
        <x:f t="shared" si="60"/>
        <x:v>0</x:v>
      </x:c>
      <x:c r="AJ170" s="331">
        <x:f t="shared" si="60"/>
        <x:v>0</x:v>
      </x:c>
      <x:c r="AK170" s="331">
        <x:f t="shared" si="60"/>
        <x:v>0</x:v>
      </x:c>
      <x:c r="AL170" s="315" t="s">
        <x:v>597</x:v>
      </x:c>
      <x:c r="AM170" s="331">
        <x:f>SUM(AM171:AM173)</x:f>
        <x:v>0</x:v>
      </x:c>
      <x:c r="AN170" s="330">
        <x:f t="shared" ref="AN170:BU170" si="61">SUM(AN171:AN173)</x:f>
        <x:v>0</x:v>
      </x:c>
      <x:c r="AO170" s="331">
        <x:f t="shared" si="61"/>
        <x:v>0</x:v>
      </x:c>
      <x:c r="AP170" s="331">
        <x:f t="shared" si="61"/>
        <x:v>0</x:v>
      </x:c>
      <x:c r="AQ170" s="331">
        <x:f t="shared" si="61"/>
        <x:v>0</x:v>
      </x:c>
      <x:c r="AR170" s="330">
        <x:f t="shared" si="61"/>
        <x:v>0</x:v>
      </x:c>
      <x:c r="AS170" s="331">
        <x:f t="shared" si="61"/>
        <x:v>0</x:v>
      </x:c>
      <x:c r="AT170" s="330">
        <x:f t="shared" si="61"/>
        <x:v>0</x:v>
      </x:c>
      <x:c r="AU170" s="331">
        <x:f t="shared" si="61"/>
        <x:v>0</x:v>
      </x:c>
      <x:c r="AV170" s="331">
        <x:f t="shared" si="61"/>
        <x:v>0</x:v>
      </x:c>
      <x:c r="AW170" s="331">
        <x:f t="shared" si="61"/>
        <x:v>0</x:v>
      </x:c>
      <x:c r="AX170" s="331">
        <x:f t="shared" si="61"/>
        <x:v>0</x:v>
      </x:c>
      <x:c r="AY170" s="331">
        <x:f t="shared" si="61"/>
        <x:v>0</x:v>
      </x:c>
      <x:c r="AZ170" s="331">
        <x:f t="shared" si="61"/>
        <x:v>0</x:v>
      </x:c>
      <x:c r="BA170" s="330">
        <x:f t="shared" si="61"/>
        <x:v>0</x:v>
      </x:c>
      <x:c r="BB170" s="331">
        <x:f t="shared" si="61"/>
        <x:v>0</x:v>
      </x:c>
      <x:c r="BC170" s="331">
        <x:f t="shared" si="61"/>
        <x:v>0</x:v>
      </x:c>
      <x:c r="BD170" s="331">
        <x:f t="shared" si="61"/>
        <x:v>0</x:v>
      </x:c>
      <x:c r="BE170" s="331">
        <x:f t="shared" si="61"/>
        <x:v>2</x:v>
      </x:c>
      <x:c r="BF170" s="331">
        <x:f t="shared" si="61"/>
        <x:v>45</x:v>
      </x:c>
      <x:c r="BG170" s="331">
        <x:f t="shared" si="61"/>
        <x:v>0</x:v>
      </x:c>
      <x:c r="BH170" s="331">
        <x:f t="shared" si="61"/>
        <x:v>0</x:v>
      </x:c>
      <x:c r="BI170" s="331">
        <x:f t="shared" si="61"/>
        <x:v>0</x:v>
      </x:c>
      <x:c r="BJ170" s="330">
        <x:f t="shared" si="61"/>
        <x:v>0</x:v>
      </x:c>
      <x:c r="BK170" s="331">
        <x:f t="shared" si="61"/>
        <x:v>0</x:v>
      </x:c>
      <x:c r="BL170" s="330">
        <x:f t="shared" si="61"/>
        <x:v>0</x:v>
      </x:c>
      <x:c r="BM170" s="331">
        <x:f t="shared" si="61"/>
        <x:v>0</x:v>
      </x:c>
      <x:c r="BN170" s="330">
        <x:f t="shared" si="61"/>
        <x:v>0</x:v>
      </x:c>
      <x:c r="BO170" s="331">
        <x:f t="shared" si="61"/>
        <x:v>0</x:v>
      </x:c>
      <x:c r="BP170" s="330">
        <x:f t="shared" si="61"/>
        <x:v>0</x:v>
      </x:c>
      <x:c r="BQ170" s="331">
        <x:f t="shared" si="61"/>
        <x:v>0</x:v>
      </x:c>
      <x:c r="BR170" s="331">
        <x:f t="shared" si="61"/>
        <x:v>0</x:v>
      </x:c>
      <x:c r="BS170" s="331">
        <x:f t="shared" si="61"/>
        <x:v>0</x:v>
      </x:c>
      <x:c r="BT170" s="331">
        <x:f t="shared" si="61"/>
        <x:v>0</x:v>
      </x:c>
      <x:c r="BU170" s="331">
        <x:f t="shared" si="61"/>
        <x:v>0</x:v>
      </x:c>
      <x:c r="BV170" s="315" t="s">
        <x:v>597</x:v>
      </x:c>
      <x:c r="BW170" s="331">
        <x:f>SUM(BW171:BW173)</x:f>
        <x:v>0</x:v>
      </x:c>
      <x:c r="BX170" s="331">
        <x:f t="shared" ref="BX170:CX170" si="62">SUM(BX171:BX173)</x:f>
        <x:v>0</x:v>
      </x:c>
      <x:c r="BY170" s="330">
        <x:f t="shared" si="62"/>
        <x:v>0</x:v>
      </x:c>
      <x:c r="BZ170" s="331">
        <x:f t="shared" si="62"/>
        <x:v>0</x:v>
      </x:c>
      <x:c r="CA170" s="330">
        <x:f t="shared" si="62"/>
        <x:v>0</x:v>
      </x:c>
      <x:c r="CB170" s="331">
        <x:f t="shared" si="62"/>
        <x:v>0</x:v>
      </x:c>
      <x:c r="CC170" s="330">
        <x:f t="shared" si="62"/>
        <x:v>0</x:v>
      </x:c>
      <x:c r="CD170" s="331">
        <x:f t="shared" si="62"/>
        <x:v>0</x:v>
      </x:c>
      <x:c r="CE170" s="331">
        <x:f t="shared" si="62"/>
        <x:v>2</x:v>
      </x:c>
      <x:c r="CF170" s="330">
        <x:f t="shared" si="62"/>
        <x:v>120</x:v>
      </x:c>
      <x:c r="CG170" s="331">
        <x:f t="shared" si="62"/>
        <x:v>0</x:v>
      </x:c>
      <x:c r="CH170" s="331">
        <x:f t="shared" si="62"/>
        <x:v>0</x:v>
      </x:c>
      <x:c r="CI170" s="331">
        <x:f t="shared" si="62"/>
        <x:v>0</x:v>
      </x:c>
      <x:c r="CJ170" s="331">
        <x:f t="shared" si="62"/>
        <x:v>3</x:v>
      </x:c>
      <x:c r="CK170" s="331">
        <x:f t="shared" si="62"/>
        <x:v>0</x:v>
      </x:c>
      <x:c r="CL170" s="331">
        <x:f t="shared" si="62"/>
        <x:v>0</x:v>
      </x:c>
      <x:c r="CM170" s="331">
        <x:f t="shared" si="62"/>
        <x:v>0</x:v>
      </x:c>
      <x:c r="CN170" s="331">
        <x:f t="shared" si="62"/>
        <x:v>0</x:v>
      </x:c>
      <x:c r="CO170" s="331">
        <x:f t="shared" si="62"/>
        <x:v>1</x:v>
      </x:c>
      <x:c r="CP170" s="330">
        <x:f t="shared" si="62"/>
        <x:v>134</x:v>
      </x:c>
      <x:c r="CQ170" s="331">
        <x:f t="shared" si="62"/>
        <x:v>0</x:v>
      </x:c>
      <x:c r="CR170" s="330">
        <x:f t="shared" si="62"/>
        <x:v>0</x:v>
      </x:c>
      <x:c r="CS170" s="331">
        <x:f t="shared" si="62"/>
        <x:v>169</x:v>
      </x:c>
      <x:c r="CT170" s="331">
        <x:f t="shared" si="62"/>
        <x:v>9</x:v>
      </x:c>
      <x:c r="CU170" s="331">
        <x:f t="shared" si="62"/>
        <x:v>0</x:v>
      </x:c>
      <x:c r="CV170" s="331">
        <x:f t="shared" si="62"/>
        <x:v>20</x:v>
      </x:c>
      <x:c r="CW170" s="331">
        <x:f t="shared" si="62"/>
        <x:v>0</x:v>
      </x:c>
      <x:c r="CX170" s="331">
        <x:f t="shared" si="62"/>
        <x:v>0</x:v>
      </x:c>
      <x:c r="CY170" s="315" t="s">
        <x:v>597</x:v>
      </x:c>
      <x:c r="CZ170" s="331">
        <x:f>SUM(CZ171:CZ173)</x:f>
        <x:v>0</x:v>
      </x:c>
      <x:c r="DA170" s="330">
        <x:f t="shared" ref="DA170:DG170" si="63">SUM(DA171:DA173)</x:f>
        <x:v>0</x:v>
      </x:c>
      <x:c r="DB170" s="331">
        <x:f t="shared" si="63"/>
        <x:v>0</x:v>
      </x:c>
      <x:c r="DC170" s="330">
        <x:f t="shared" si="63"/>
        <x:v>0</x:v>
      </x:c>
      <x:c r="DD170" s="331">
        <x:f t="shared" si="63"/>
        <x:v>0</x:v>
      </x:c>
      <x:c r="DE170" s="330">
        <x:f t="shared" si="63"/>
        <x:v>0</x:v>
      </x:c>
      <x:c r="DF170" s="331">
        <x:f t="shared" si="63"/>
        <x:v>0</x:v>
      </x:c>
      <x:c r="DG170" s="332">
        <x:f t="shared" si="63"/>
        <x:v>0</x:v>
      </x:c>
    </x:row>
    <x:row r="171" spans="1:111" ht="30" customHeight="1">
      <x:c r="A171" s="780" t="s">
        <x:v>497</x:v>
      </x:c>
      <x:c r="B171" s="781"/>
      <x:c r="C171" s="782"/>
      <x:c r="D171" s="783"/>
      <x:c r="E171" s="782"/>
      <x:c r="F171" s="783"/>
      <x:c r="G171" s="782"/>
      <x:c r="H171" s="783"/>
      <x:c r="I171" s="782"/>
      <x:c r="J171" s="783">
        <x:v>3</x:v>
      </x:c>
      <x:c r="K171" s="783">
        <x:v>1</x:v>
      </x:c>
      <x:c r="L171" s="782">
        <x:v>180</x:v>
      </x:c>
      <x:c r="M171" s="783"/>
      <x:c r="N171" s="783">
        <x:v>4</x:v>
      </x:c>
      <x:c r="O171" s="783"/>
      <x:c r="P171" s="783"/>
      <x:c r="Q171" s="783"/>
      <x:c r="R171" s="782"/>
      <x:c r="S171" s="783">
        <x:v>2</x:v>
      </x:c>
      <x:c r="T171" s="782">
        <x:v>30</x:v>
      </x:c>
      <x:c r="U171" s="783"/>
      <x:c r="V171" s="782"/>
      <x:c r="W171" s="783"/>
      <x:c r="X171" s="783">
        <x:v>22</x:v>
      </x:c>
      <x:c r="Y171" s="783"/>
      <x:c r="Z171" s="783"/>
      <x:c r="AA171" s="783"/>
      <x:c r="AB171" s="783"/>
      <x:c r="AC171" s="783"/>
      <x:c r="AD171" s="783"/>
      <x:c r="AE171" s="783"/>
      <x:c r="AF171" s="783"/>
      <x:c r="AG171" s="783"/>
      <x:c r="AH171" s="783"/>
      <x:c r="AI171" s="783"/>
      <x:c r="AJ171" s="783"/>
      <x:c r="AK171" s="783"/>
      <x:c r="AL171" s="780" t="s">
        <x:v>497</x:v>
      </x:c>
      <x:c r="AM171" s="783"/>
      <x:c r="AN171" s="782"/>
      <x:c r="AO171" s="783"/>
      <x:c r="AP171" s="783"/>
      <x:c r="AQ171" s="783"/>
      <x:c r="AR171" s="782"/>
      <x:c r="AS171" s="783"/>
      <x:c r="AT171" s="782"/>
      <x:c r="AU171" s="783"/>
      <x:c r="AV171" s="783"/>
      <x:c r="AW171" s="783"/>
      <x:c r="AX171" s="783"/>
      <x:c r="AY171" s="783"/>
      <x:c r="AZ171" s="783"/>
      <x:c r="BA171" s="782"/>
      <x:c r="BB171" s="783"/>
      <x:c r="BC171" s="783"/>
      <x:c r="BD171" s="783"/>
      <x:c r="BE171" s="783">
        <x:v>1</x:v>
      </x:c>
      <x:c r="BF171" s="783">
        <x:v>17</x:v>
      </x:c>
      <x:c r="BG171" s="783"/>
      <x:c r="BH171" s="783"/>
      <x:c r="BI171" s="783"/>
      <x:c r="BJ171" s="782"/>
      <x:c r="BK171" s="783"/>
      <x:c r="BL171" s="782"/>
      <x:c r="BM171" s="783"/>
      <x:c r="BN171" s="782"/>
      <x:c r="BO171" s="783"/>
      <x:c r="BP171" s="782"/>
      <x:c r="BQ171" s="783"/>
      <x:c r="BR171" s="783"/>
      <x:c r="BS171" s="783"/>
      <x:c r="BT171" s="783"/>
      <x:c r="BU171" s="783"/>
      <x:c r="BV171" s="780" t="s">
        <x:v>497</x:v>
      </x:c>
      <x:c r="BW171" s="783"/>
      <x:c r="BX171" s="783"/>
      <x:c r="BY171" s="782"/>
      <x:c r="BZ171" s="783"/>
      <x:c r="CA171" s="782"/>
      <x:c r="CB171" s="783"/>
      <x:c r="CC171" s="782"/>
      <x:c r="CD171" s="783"/>
      <x:c r="CE171" s="783"/>
      <x:c r="CF171" s="782"/>
      <x:c r="CG171" s="783"/>
      <x:c r="CH171" s="783"/>
      <x:c r="CI171" s="783"/>
      <x:c r="CJ171" s="783"/>
      <x:c r="CK171" s="783"/>
      <x:c r="CL171" s="783"/>
      <x:c r="CM171" s="783"/>
      <x:c r="CN171" s="783"/>
      <x:c r="CO171" s="783"/>
      <x:c r="CP171" s="782"/>
      <x:c r="CQ171" s="783"/>
      <x:c r="CR171" s="782"/>
      <x:c r="CS171" s="783">
        <x:v>38</x:v>
      </x:c>
      <x:c r="CT171" s="783"/>
      <x:c r="CU171" s="783"/>
      <x:c r="CV171" s="783"/>
      <x:c r="CW171" s="783"/>
      <x:c r="CX171" s="783"/>
      <x:c r="CY171" s="780" t="s">
        <x:v>497</x:v>
      </x:c>
      <x:c r="CZ171" s="783"/>
      <x:c r="DA171" s="782"/>
      <x:c r="DB171" s="783"/>
      <x:c r="DC171" s="782"/>
      <x:c r="DD171" s="783"/>
      <x:c r="DE171" s="782"/>
      <x:c r="DF171" s="783"/>
      <x:c r="DG171" s="784"/>
    </x:row>
    <x:row r="172" spans="1:111" ht="30" customHeight="1">
      <x:c r="A172" s="780" t="s">
        <x:v>1476</x:v>
      </x:c>
      <x:c r="B172" s="781"/>
      <x:c r="C172" s="782"/>
      <x:c r="D172" s="783"/>
      <x:c r="E172" s="782"/>
      <x:c r="F172" s="783"/>
      <x:c r="G172" s="782"/>
      <x:c r="H172" s="783"/>
      <x:c r="I172" s="782"/>
      <x:c r="J172" s="783"/>
      <x:c r="K172" s="783"/>
      <x:c r="L172" s="782"/>
      <x:c r="M172" s="783"/>
      <x:c r="N172" s="783"/>
      <x:c r="O172" s="783"/>
      <x:c r="P172" s="783"/>
      <x:c r="Q172" s="783"/>
      <x:c r="R172" s="782"/>
      <x:c r="S172" s="783"/>
      <x:c r="T172" s="782"/>
      <x:c r="U172" s="783"/>
      <x:c r="V172" s="782"/>
      <x:c r="W172" s="783"/>
      <x:c r="X172" s="783">
        <x:v>31</x:v>
      </x:c>
      <x:c r="Y172" s="783"/>
      <x:c r="Z172" s="783"/>
      <x:c r="AA172" s="783"/>
      <x:c r="AB172" s="783"/>
      <x:c r="AC172" s="783"/>
      <x:c r="AD172" s="783"/>
      <x:c r="AE172" s="783"/>
      <x:c r="AF172" s="783"/>
      <x:c r="AG172" s="783"/>
      <x:c r="AH172" s="783"/>
      <x:c r="AI172" s="783"/>
      <x:c r="AJ172" s="783"/>
      <x:c r="AK172" s="783"/>
      <x:c r="AL172" s="780" t="s">
        <x:v>1476</x:v>
      </x:c>
      <x:c r="AM172" s="783"/>
      <x:c r="AN172" s="782"/>
      <x:c r="AO172" s="783"/>
      <x:c r="AP172" s="783"/>
      <x:c r="AQ172" s="783"/>
      <x:c r="AR172" s="782"/>
      <x:c r="AS172" s="783"/>
      <x:c r="AT172" s="782"/>
      <x:c r="AU172" s="783"/>
      <x:c r="AV172" s="783"/>
      <x:c r="AW172" s="783"/>
      <x:c r="AX172" s="783"/>
      <x:c r="AY172" s="783"/>
      <x:c r="AZ172" s="783"/>
      <x:c r="BA172" s="782"/>
      <x:c r="BB172" s="783"/>
      <x:c r="BC172" s="783"/>
      <x:c r="BD172" s="783"/>
      <x:c r="BE172" s="783"/>
      <x:c r="BF172" s="783"/>
      <x:c r="BG172" s="783"/>
      <x:c r="BH172" s="783"/>
      <x:c r="BI172" s="783"/>
      <x:c r="BJ172" s="782"/>
      <x:c r="BK172" s="783"/>
      <x:c r="BL172" s="782"/>
      <x:c r="BM172" s="783"/>
      <x:c r="BN172" s="782"/>
      <x:c r="BO172" s="783"/>
      <x:c r="BP172" s="782"/>
      <x:c r="BQ172" s="783"/>
      <x:c r="BR172" s="783"/>
      <x:c r="BS172" s="783"/>
      <x:c r="BT172" s="783"/>
      <x:c r="BU172" s="783"/>
      <x:c r="BV172" s="780" t="s">
        <x:v>1476</x:v>
      </x:c>
      <x:c r="BW172" s="783"/>
      <x:c r="BX172" s="783"/>
      <x:c r="BY172" s="782"/>
      <x:c r="BZ172" s="783"/>
      <x:c r="CA172" s="782"/>
      <x:c r="CB172" s="783"/>
      <x:c r="CC172" s="782"/>
      <x:c r="CD172" s="783"/>
      <x:c r="CE172" s="783"/>
      <x:c r="CF172" s="782"/>
      <x:c r="CG172" s="783"/>
      <x:c r="CH172" s="783"/>
      <x:c r="CI172" s="783"/>
      <x:c r="CJ172" s="783"/>
      <x:c r="CK172" s="783"/>
      <x:c r="CL172" s="783"/>
      <x:c r="CM172" s="783"/>
      <x:c r="CN172" s="783"/>
      <x:c r="CO172" s="783"/>
      <x:c r="CP172" s="782"/>
      <x:c r="CQ172" s="783"/>
      <x:c r="CR172" s="782"/>
      <x:c r="CS172" s="783">
        <x:v>26</x:v>
      </x:c>
      <x:c r="CT172" s="783">
        <x:v>1</x:v>
      </x:c>
      <x:c r="CU172" s="783"/>
      <x:c r="CV172" s="783">
        <x:v>2</x:v>
      </x:c>
      <x:c r="CW172" s="783"/>
      <x:c r="CX172" s="783"/>
      <x:c r="CY172" s="780" t="s">
        <x:v>1476</x:v>
      </x:c>
      <x:c r="CZ172" s="783"/>
      <x:c r="DA172" s="782"/>
      <x:c r="DB172" s="783"/>
      <x:c r="DC172" s="782"/>
      <x:c r="DD172" s="783"/>
      <x:c r="DE172" s="782"/>
      <x:c r="DF172" s="783"/>
      <x:c r="DG172" s="784"/>
    </x:row>
    <x:row r="173" spans="1:111" ht="30" customHeight="1">
      <x:c r="A173" s="780" t="s">
        <x:v>1433</x:v>
      </x:c>
      <x:c r="B173" s="781"/>
      <x:c r="C173" s="782"/>
      <x:c r="D173" s="783"/>
      <x:c r="E173" s="782"/>
      <x:c r="F173" s="783"/>
      <x:c r="G173" s="782"/>
      <x:c r="H173" s="783"/>
      <x:c r="I173" s="782"/>
      <x:c r="J173" s="783"/>
      <x:c r="K173" s="783">
        <x:v>1</x:v>
      </x:c>
      <x:c r="L173" s="782">
        <x:v>1742</x:v>
      </x:c>
      <x:c r="M173" s="783">
        <x:v>1</x:v>
      </x:c>
      <x:c r="N173" s="783"/>
      <x:c r="O173" s="783"/>
      <x:c r="P173" s="783"/>
      <x:c r="Q173" s="783"/>
      <x:c r="R173" s="782"/>
      <x:c r="S173" s="783">
        <x:v>12</x:v>
      </x:c>
      <x:c r="T173" s="782">
        <x:f>(S173*15)</x:f>
        <x:v>180</x:v>
      </x:c>
      <x:c r="U173" s="783"/>
      <x:c r="V173" s="782"/>
      <x:c r="W173" s="783"/>
      <x:c r="X173" s="783">
        <x:v>186</x:v>
      </x:c>
      <x:c r="Y173" s="783"/>
      <x:c r="Z173" s="783"/>
      <x:c r="AA173" s="783"/>
      <x:c r="AB173" s="783"/>
      <x:c r="AC173" s="783"/>
      <x:c r="AD173" s="783"/>
      <x:c r="AE173" s="783"/>
      <x:c r="AF173" s="783"/>
      <x:c r="AG173" s="783"/>
      <x:c r="AH173" s="783"/>
      <x:c r="AI173" s="783"/>
      <x:c r="AJ173" s="783"/>
      <x:c r="AK173" s="783"/>
      <x:c r="AL173" s="780" t="s">
        <x:v>1433</x:v>
      </x:c>
      <x:c r="AM173" s="783"/>
      <x:c r="AN173" s="782"/>
      <x:c r="AO173" s="783"/>
      <x:c r="AP173" s="783"/>
      <x:c r="AQ173" s="783"/>
      <x:c r="AR173" s="782"/>
      <x:c r="AS173" s="783"/>
      <x:c r="AT173" s="782"/>
      <x:c r="AU173" s="783"/>
      <x:c r="AV173" s="783"/>
      <x:c r="AW173" s="783"/>
      <x:c r="AX173" s="783"/>
      <x:c r="AY173" s="783"/>
      <x:c r="AZ173" s="783"/>
      <x:c r="BA173" s="782"/>
      <x:c r="BB173" s="783"/>
      <x:c r="BC173" s="783"/>
      <x:c r="BD173" s="783"/>
      <x:c r="BE173" s="783">
        <x:v>1</x:v>
      </x:c>
      <x:c r="BF173" s="783">
        <x:v>28</x:v>
      </x:c>
      <x:c r="BG173" s="783"/>
      <x:c r="BH173" s="783"/>
      <x:c r="BI173" s="783"/>
      <x:c r="BJ173" s="782"/>
      <x:c r="BK173" s="783"/>
      <x:c r="BL173" s="782"/>
      <x:c r="BM173" s="783"/>
      <x:c r="BN173" s="782"/>
      <x:c r="BO173" s="783"/>
      <x:c r="BP173" s="782"/>
      <x:c r="BQ173" s="783"/>
      <x:c r="BR173" s="783"/>
      <x:c r="BS173" s="783"/>
      <x:c r="BT173" s="783"/>
      <x:c r="BU173" s="783"/>
      <x:c r="BV173" s="780" t="s">
        <x:v>1433</x:v>
      </x:c>
      <x:c r="BW173" s="783"/>
      <x:c r="BX173" s="783"/>
      <x:c r="BY173" s="782"/>
      <x:c r="BZ173" s="783"/>
      <x:c r="CA173" s="782"/>
      <x:c r="CB173" s="783"/>
      <x:c r="CC173" s="782"/>
      <x:c r="CD173" s="783"/>
      <x:c r="CE173" s="783">
        <x:v>2</x:v>
      </x:c>
      <x:c r="CF173" s="782">
        <x:v>120</x:v>
      </x:c>
      <x:c r="CG173" s="783"/>
      <x:c r="CH173" s="783"/>
      <x:c r="CI173" s="783"/>
      <x:c r="CJ173" s="783">
        <x:v>3</x:v>
      </x:c>
      <x:c r="CK173" s="783"/>
      <x:c r="CL173" s="783"/>
      <x:c r="CM173" s="783"/>
      <x:c r="CN173" s="783"/>
      <x:c r="CO173" s="783">
        <x:v>1</x:v>
      </x:c>
      <x:c r="CP173" s="782">
        <x:v>134</x:v>
      </x:c>
      <x:c r="CQ173" s="783"/>
      <x:c r="CR173" s="782"/>
      <x:c r="CS173" s="783">
        <x:v>105</x:v>
      </x:c>
      <x:c r="CT173" s="783">
        <x:v>8</x:v>
      </x:c>
      <x:c r="CU173" s="783"/>
      <x:c r="CV173" s="783">
        <x:v>18</x:v>
      </x:c>
      <x:c r="CW173" s="783"/>
      <x:c r="CX173" s="783"/>
      <x:c r="CY173" s="780" t="s">
        <x:v>1433</x:v>
      </x:c>
      <x:c r="CZ173" s="783"/>
      <x:c r="DA173" s="782"/>
      <x:c r="DB173" s="783"/>
      <x:c r="DC173" s="782"/>
      <x:c r="DD173" s="783"/>
      <x:c r="DE173" s="782"/>
      <x:c r="DF173" s="783"/>
      <x:c r="DG173" s="784"/>
    </x:row>
    <x:row r="174" spans="1:111" ht="30" customHeight="1">
      <x:c r="A174" s="315" t="s">
        <x:v>831</x:v>
      </x:c>
      <x:c r="B174" s="329">
        <x:f>SUM(B175)</x:f>
        <x:v>0</x:v>
      </x:c>
      <x:c r="C174" s="330">
        <x:f t="shared" ref="C174:AK174" si="64">SUM(C175)</x:f>
        <x:v>0</x:v>
      </x:c>
      <x:c r="D174" s="331">
        <x:f t="shared" si="64"/>
        <x:v>0</x:v>
      </x:c>
      <x:c r="E174" s="330">
        <x:f t="shared" si="64"/>
        <x:v>0</x:v>
      </x:c>
      <x:c r="F174" s="331">
        <x:f t="shared" si="64"/>
        <x:v>0</x:v>
      </x:c>
      <x:c r="G174" s="330">
        <x:f t="shared" si="64"/>
        <x:v>0</x:v>
      </x:c>
      <x:c r="H174" s="331">
        <x:f t="shared" si="64"/>
        <x:v>0</x:v>
      </x:c>
      <x:c r="I174" s="330">
        <x:f t="shared" si="64"/>
        <x:v>0</x:v>
      </x:c>
      <x:c r="J174" s="331">
        <x:f t="shared" si="64"/>
        <x:v>0</x:v>
      </x:c>
      <x:c r="K174" s="331">
        <x:f t="shared" si="64"/>
        <x:v>0</x:v>
      </x:c>
      <x:c r="L174" s="330">
        <x:f t="shared" si="64"/>
        <x:v>0</x:v>
      </x:c>
      <x:c r="M174" s="331">
        <x:f t="shared" si="64"/>
        <x:v>0</x:v>
      </x:c>
      <x:c r="N174" s="331">
        <x:f t="shared" si="64"/>
        <x:v>0</x:v>
      </x:c>
      <x:c r="O174" s="331">
        <x:f t="shared" si="64"/>
        <x:v>0</x:v>
      </x:c>
      <x:c r="P174" s="331">
        <x:f t="shared" si="64"/>
        <x:v>0</x:v>
      </x:c>
      <x:c r="Q174" s="331">
        <x:f t="shared" si="64"/>
        <x:v>0</x:v>
      </x:c>
      <x:c r="R174" s="330">
        <x:f t="shared" si="64"/>
        <x:v>0</x:v>
      </x:c>
      <x:c r="S174" s="331">
        <x:f t="shared" si="64"/>
        <x:v>1</x:v>
      </x:c>
      <x:c r="T174" s="330">
        <x:f t="shared" si="64"/>
        <x:v>15</x:v>
      </x:c>
      <x:c r="U174" s="331">
        <x:f t="shared" si="64"/>
        <x:v>0</x:v>
      </x:c>
      <x:c r="V174" s="330">
        <x:f t="shared" si="64"/>
        <x:v>0</x:v>
      </x:c>
      <x:c r="W174" s="331">
        <x:f t="shared" si="64"/>
        <x:v>0</x:v>
      </x:c>
      <x:c r="X174" s="331">
        <x:f t="shared" si="64"/>
        <x:v>12</x:v>
      </x:c>
      <x:c r="Y174" s="331">
        <x:f t="shared" si="64"/>
        <x:v>0</x:v>
      </x:c>
      <x:c r="Z174" s="331">
        <x:f t="shared" si="64"/>
        <x:v>0</x:v>
      </x:c>
      <x:c r="AA174" s="331">
        <x:f t="shared" si="64"/>
        <x:v>0</x:v>
      </x:c>
      <x:c r="AB174" s="331">
        <x:f t="shared" si="64"/>
        <x:v>0</x:v>
      </x:c>
      <x:c r="AC174" s="331">
        <x:f t="shared" si="64"/>
        <x:v>0</x:v>
      </x:c>
      <x:c r="AD174" s="331">
        <x:f t="shared" si="64"/>
        <x:v>0</x:v>
      </x:c>
      <x:c r="AE174" s="331">
        <x:f t="shared" si="64"/>
        <x:v>0</x:v>
      </x:c>
      <x:c r="AF174" s="331">
        <x:f t="shared" si="64"/>
        <x:v>0</x:v>
      </x:c>
      <x:c r="AG174" s="331">
        <x:f t="shared" si="64"/>
        <x:v>0</x:v>
      </x:c>
      <x:c r="AH174" s="331">
        <x:f t="shared" si="64"/>
        <x:v>0</x:v>
      </x:c>
      <x:c r="AI174" s="331">
        <x:f t="shared" si="64"/>
        <x:v>0</x:v>
      </x:c>
      <x:c r="AJ174" s="331">
        <x:f t="shared" si="64"/>
        <x:v>0</x:v>
      </x:c>
      <x:c r="AK174" s="331">
        <x:f t="shared" si="64"/>
        <x:v>0</x:v>
      </x:c>
      <x:c r="AL174" s="315" t="s">
        <x:v>831</x:v>
      </x:c>
      <x:c r="AM174" s="331">
        <x:f>SUM(AM175)</x:f>
        <x:v>0</x:v>
      </x:c>
      <x:c r="AN174" s="330">
        <x:f t="shared" ref="AN174:BU174" si="65">SUM(AN175)</x:f>
        <x:v>0</x:v>
      </x:c>
      <x:c r="AO174" s="331">
        <x:f t="shared" si="65"/>
        <x:v>0</x:v>
      </x:c>
      <x:c r="AP174" s="331">
        <x:f t="shared" si="65"/>
        <x:v>0</x:v>
      </x:c>
      <x:c r="AQ174" s="331">
        <x:f t="shared" si="65"/>
        <x:v>0</x:v>
      </x:c>
      <x:c r="AR174" s="330">
        <x:f t="shared" si="65"/>
        <x:v>0</x:v>
      </x:c>
      <x:c r="AS174" s="331">
        <x:f t="shared" si="65"/>
        <x:v>0</x:v>
      </x:c>
      <x:c r="AT174" s="330">
        <x:f t="shared" si="65"/>
        <x:v>0</x:v>
      </x:c>
      <x:c r="AU174" s="331">
        <x:f t="shared" si="65"/>
        <x:v>0</x:v>
      </x:c>
      <x:c r="AV174" s="331">
        <x:f t="shared" si="65"/>
        <x:v>0</x:v>
      </x:c>
      <x:c r="AW174" s="331">
        <x:f t="shared" si="65"/>
        <x:v>0</x:v>
      </x:c>
      <x:c r="AX174" s="331">
        <x:f t="shared" si="65"/>
        <x:v>0</x:v>
      </x:c>
      <x:c r="AY174" s="331">
        <x:f t="shared" si="65"/>
        <x:v>0</x:v>
      </x:c>
      <x:c r="AZ174" s="331">
        <x:f t="shared" si="65"/>
        <x:v>1</x:v>
      </x:c>
      <x:c r="BA174" s="330">
        <x:f t="shared" si="65"/>
        <x:v>1</x:v>
      </x:c>
      <x:c r="BB174" s="331">
        <x:f t="shared" si="65"/>
        <x:v>0</x:v>
      </x:c>
      <x:c r="BC174" s="331">
        <x:f t="shared" si="65"/>
        <x:v>0</x:v>
      </x:c>
      <x:c r="BD174" s="331">
        <x:f t="shared" si="65"/>
        <x:v>1</x:v>
      </x:c>
      <x:c r="BE174" s="331">
        <x:f t="shared" si="65"/>
        <x:v>1</x:v>
      </x:c>
      <x:c r="BF174" s="331">
        <x:f t="shared" si="65"/>
        <x:v>12</x:v>
      </x:c>
      <x:c r="BG174" s="331">
        <x:f t="shared" si="65"/>
        <x:v>0</x:v>
      </x:c>
      <x:c r="BH174" s="331">
        <x:f t="shared" si="65"/>
        <x:v>0</x:v>
      </x:c>
      <x:c r="BI174" s="331">
        <x:f t="shared" si="65"/>
        <x:v>0</x:v>
      </x:c>
      <x:c r="BJ174" s="330">
        <x:f t="shared" si="65"/>
        <x:v>0</x:v>
      </x:c>
      <x:c r="BK174" s="331">
        <x:f t="shared" si="65"/>
        <x:v>0</x:v>
      </x:c>
      <x:c r="BL174" s="330">
        <x:f t="shared" si="65"/>
        <x:v>0</x:v>
      </x:c>
      <x:c r="BM174" s="331">
        <x:f t="shared" si="65"/>
        <x:v>0</x:v>
      </x:c>
      <x:c r="BN174" s="330">
        <x:f t="shared" si="65"/>
        <x:v>0</x:v>
      </x:c>
      <x:c r="BO174" s="331">
        <x:f t="shared" si="65"/>
        <x:v>0</x:v>
      </x:c>
      <x:c r="BP174" s="330">
        <x:f t="shared" si="65"/>
        <x:v>0</x:v>
      </x:c>
      <x:c r="BQ174" s="331">
        <x:f t="shared" si="65"/>
        <x:v>0</x:v>
      </x:c>
      <x:c r="BR174" s="331">
        <x:f t="shared" si="65"/>
        <x:v>0</x:v>
      </x:c>
      <x:c r="BS174" s="331">
        <x:f t="shared" si="65"/>
        <x:v>0</x:v>
      </x:c>
      <x:c r="BT174" s="331">
        <x:f t="shared" si="65"/>
        <x:v>0</x:v>
      </x:c>
      <x:c r="BU174" s="331">
        <x:f t="shared" si="65"/>
        <x:v>0</x:v>
      </x:c>
      <x:c r="BV174" s="315" t="s">
        <x:v>831</x:v>
      </x:c>
      <x:c r="BW174" s="331">
        <x:f>SUM(BW175)</x:f>
        <x:v>0</x:v>
      </x:c>
      <x:c r="BX174" s="331">
        <x:f t="shared" ref="BX174:CX174" si="66">SUM(BX175)</x:f>
        <x:v>0</x:v>
      </x:c>
      <x:c r="BY174" s="330">
        <x:f t="shared" si="66"/>
        <x:v>0</x:v>
      </x:c>
      <x:c r="BZ174" s="331">
        <x:f t="shared" si="66"/>
        <x:v>0</x:v>
      </x:c>
      <x:c r="CA174" s="330">
        <x:f t="shared" si="66"/>
        <x:v>0</x:v>
      </x:c>
      <x:c r="CB174" s="331">
        <x:f t="shared" si="66"/>
        <x:v>0</x:v>
      </x:c>
      <x:c r="CC174" s="330">
        <x:f t="shared" si="66"/>
        <x:v>0</x:v>
      </x:c>
      <x:c r="CD174" s="331">
        <x:f t="shared" si="66"/>
        <x:v>0</x:v>
      </x:c>
      <x:c r="CE174" s="331">
        <x:f t="shared" si="66"/>
        <x:v>0</x:v>
      </x:c>
      <x:c r="CF174" s="330">
        <x:f t="shared" si="66"/>
        <x:v>0</x:v>
      </x:c>
      <x:c r="CG174" s="331">
        <x:f t="shared" si="66"/>
        <x:v>0</x:v>
      </x:c>
      <x:c r="CH174" s="331">
        <x:f t="shared" si="66"/>
        <x:v>0</x:v>
      </x:c>
      <x:c r="CI174" s="331">
        <x:f t="shared" si="66"/>
        <x:v>0</x:v>
      </x:c>
      <x:c r="CJ174" s="331">
        <x:f t="shared" si="66"/>
        <x:v>0</x:v>
      </x:c>
      <x:c r="CK174" s="331">
        <x:f t="shared" si="66"/>
        <x:v>0</x:v>
      </x:c>
      <x:c r="CL174" s="331">
        <x:f t="shared" si="66"/>
        <x:v>0</x:v>
      </x:c>
      <x:c r="CM174" s="331">
        <x:f t="shared" si="66"/>
        <x:v>0</x:v>
      </x:c>
      <x:c r="CN174" s="331">
        <x:f t="shared" si="66"/>
        <x:v>0</x:v>
      </x:c>
      <x:c r="CO174" s="331">
        <x:f t="shared" si="66"/>
        <x:v>1</x:v>
      </x:c>
      <x:c r="CP174" s="330">
        <x:f t="shared" si="66"/>
        <x:v>18</x:v>
      </x:c>
      <x:c r="CQ174" s="331">
        <x:f t="shared" si="66"/>
        <x:v>0</x:v>
      </x:c>
      <x:c r="CR174" s="330">
        <x:f t="shared" si="66"/>
        <x:v>0</x:v>
      </x:c>
      <x:c r="CS174" s="331">
        <x:f t="shared" si="66"/>
        <x:v>36</x:v>
      </x:c>
      <x:c r="CT174" s="331">
        <x:f t="shared" si="66"/>
        <x:v>1</x:v>
      </x:c>
      <x:c r="CU174" s="331">
        <x:f t="shared" si="66"/>
        <x:v>0</x:v>
      </x:c>
      <x:c r="CV174" s="331">
        <x:f t="shared" si="66"/>
        <x:v>8</x:v>
      </x:c>
      <x:c r="CW174" s="331">
        <x:f t="shared" si="66"/>
        <x:v>0</x:v>
      </x:c>
      <x:c r="CX174" s="331">
        <x:f t="shared" si="66"/>
        <x:v>0</x:v>
      </x:c>
      <x:c r="CY174" s="315" t="s">
        <x:v>831</x:v>
      </x:c>
      <x:c r="CZ174" s="331">
        <x:f>SUM(CZ175)</x:f>
        <x:v>0</x:v>
      </x:c>
      <x:c r="DA174" s="330">
        <x:f t="shared" ref="DA174:DG174" si="67">SUM(DA175)</x:f>
        <x:v>0</x:v>
      </x:c>
      <x:c r="DB174" s="331">
        <x:f t="shared" si="67"/>
        <x:v>0</x:v>
      </x:c>
      <x:c r="DC174" s="330">
        <x:f t="shared" si="67"/>
        <x:v>0</x:v>
      </x:c>
      <x:c r="DD174" s="331">
        <x:f t="shared" si="67"/>
        <x:v>0</x:v>
      </x:c>
      <x:c r="DE174" s="330">
        <x:f t="shared" si="67"/>
        <x:v>0</x:v>
      </x:c>
      <x:c r="DF174" s="331">
        <x:f t="shared" si="67"/>
        <x:v>0</x:v>
      </x:c>
      <x:c r="DG174" s="332">
        <x:f t="shared" si="67"/>
        <x:v>0</x:v>
      </x:c>
    </x:row>
    <x:row r="175" spans="1:111" ht="30" customHeight="1">
      <x:c r="A175" s="790" t="s">
        <x:v>1437</x:v>
      </x:c>
      <x:c r="B175" s="791"/>
      <x:c r="C175" s="792"/>
      <x:c r="D175" s="793"/>
      <x:c r="E175" s="792"/>
      <x:c r="F175" s="793"/>
      <x:c r="G175" s="792"/>
      <x:c r="H175" s="793"/>
      <x:c r="I175" s="792"/>
      <x:c r="J175" s="793"/>
      <x:c r="K175" s="793"/>
      <x:c r="L175" s="792"/>
      <x:c r="M175" s="793"/>
      <x:c r="N175" s="793"/>
      <x:c r="O175" s="793"/>
      <x:c r="P175" s="793"/>
      <x:c r="Q175" s="793"/>
      <x:c r="R175" s="792"/>
      <x:c r="S175" s="793">
        <x:v>1</x:v>
      </x:c>
      <x:c r="T175" s="792">
        <x:v>15</x:v>
      </x:c>
      <x:c r="U175" s="793"/>
      <x:c r="V175" s="792"/>
      <x:c r="W175" s="793"/>
      <x:c r="X175" s="793">
        <x:v>12</x:v>
      </x:c>
      <x:c r="Y175" s="793"/>
      <x:c r="Z175" s="793"/>
      <x:c r="AA175" s="793"/>
      <x:c r="AB175" s="793"/>
      <x:c r="AC175" s="793"/>
      <x:c r="AD175" s="793"/>
      <x:c r="AE175" s="793"/>
      <x:c r="AF175" s="793"/>
      <x:c r="AG175" s="793"/>
      <x:c r="AH175" s="793"/>
      <x:c r="AI175" s="793"/>
      <x:c r="AJ175" s="793"/>
      <x:c r="AK175" s="793"/>
      <x:c r="AL175" s="790" t="s">
        <x:v>1437</x:v>
      </x:c>
      <x:c r="AM175" s="793"/>
      <x:c r="AN175" s="792"/>
      <x:c r="AO175" s="793"/>
      <x:c r="AP175" s="793"/>
      <x:c r="AQ175" s="793"/>
      <x:c r="AR175" s="792"/>
      <x:c r="AS175" s="793"/>
      <x:c r="AT175" s="792"/>
      <x:c r="AU175" s="793"/>
      <x:c r="AV175" s="793"/>
      <x:c r="AW175" s="793"/>
      <x:c r="AX175" s="793"/>
      <x:c r="AY175" s="793"/>
      <x:c r="AZ175" s="793">
        <x:v>1</x:v>
      </x:c>
      <x:c r="BA175" s="792">
        <x:v>1</x:v>
      </x:c>
      <x:c r="BB175" s="793"/>
      <x:c r="BC175" s="793"/>
      <x:c r="BD175" s="793">
        <x:v>1</x:v>
      </x:c>
      <x:c r="BE175" s="793">
        <x:v>1</x:v>
      </x:c>
      <x:c r="BF175" s="793">
        <x:v>12</x:v>
      </x:c>
      <x:c r="BG175" s="793"/>
      <x:c r="BH175" s="793"/>
      <x:c r="BI175" s="793"/>
      <x:c r="BJ175" s="792"/>
      <x:c r="BK175" s="793"/>
      <x:c r="BL175" s="792"/>
      <x:c r="BM175" s="793"/>
      <x:c r="BN175" s="792"/>
      <x:c r="BO175" s="793"/>
      <x:c r="BP175" s="792"/>
      <x:c r="BQ175" s="793"/>
      <x:c r="BR175" s="793"/>
      <x:c r="BS175" s="793"/>
      <x:c r="BT175" s="793"/>
      <x:c r="BU175" s="793"/>
      <x:c r="BV175" s="790" t="s">
        <x:v>1437</x:v>
      </x:c>
      <x:c r="BW175" s="793"/>
      <x:c r="BX175" s="793"/>
      <x:c r="BY175" s="792"/>
      <x:c r="BZ175" s="793"/>
      <x:c r="CA175" s="792"/>
      <x:c r="CB175" s="793"/>
      <x:c r="CC175" s="792"/>
      <x:c r="CD175" s="793"/>
      <x:c r="CE175" s="793"/>
      <x:c r="CF175" s="792"/>
      <x:c r="CG175" s="793"/>
      <x:c r="CH175" s="793"/>
      <x:c r="CI175" s="793"/>
      <x:c r="CJ175" s="793"/>
      <x:c r="CK175" s="793"/>
      <x:c r="CL175" s="793"/>
      <x:c r="CM175" s="793"/>
      <x:c r="CN175" s="793"/>
      <x:c r="CO175" s="793">
        <x:v>1</x:v>
      </x:c>
      <x:c r="CP175" s="792">
        <x:v>18</x:v>
      </x:c>
      <x:c r="CQ175" s="793"/>
      <x:c r="CR175" s="792"/>
      <x:c r="CS175" s="793">
        <x:v>36</x:v>
      </x:c>
      <x:c r="CT175" s="793">
        <x:v>1</x:v>
      </x:c>
      <x:c r="CU175" s="793"/>
      <x:c r="CV175" s="793">
        <x:v>8</x:v>
      </x:c>
      <x:c r="CW175" s="793"/>
      <x:c r="CX175" s="793"/>
      <x:c r="CY175" s="790" t="s">
        <x:v>1437</x:v>
      </x:c>
      <x:c r="CZ175" s="793"/>
      <x:c r="DA175" s="792"/>
      <x:c r="DB175" s="793"/>
      <x:c r="DC175" s="792"/>
      <x:c r="DD175" s="793"/>
      <x:c r="DE175" s="792"/>
      <x:c r="DF175" s="793"/>
      <x:c r="DG175" s="794"/>
    </x:row>
    <x:row r="176" spans="1:111" ht="30" customHeight="1">
      <x:c r="A176" s="313" t="s">
        <x:v>2403</x:v>
      </x:c>
      <x:c r="B176" s="338">
        <x:f t="shared" ref="B176:AK176" si="68">B177+B198+B202</x:f>
        <x:v>15</x:v>
      </x:c>
      <x:c r="C176" s="339">
        <x:f t="shared" si="68"/>
        <x:v>7772.5</x:v>
      </x:c>
      <x:c r="D176" s="340">
        <x:f t="shared" si="68"/>
        <x:v>0</x:v>
      </x:c>
      <x:c r="E176" s="339">
        <x:f t="shared" si="68"/>
        <x:v>0</x:v>
      </x:c>
      <x:c r="F176" s="340">
        <x:f t="shared" si="68"/>
        <x:v>0</x:v>
      </x:c>
      <x:c r="G176" s="339">
        <x:f t="shared" si="68"/>
        <x:v>0</x:v>
      </x:c>
      <x:c r="H176" s="340">
        <x:f t="shared" si="68"/>
        <x:v>0</x:v>
      </x:c>
      <x:c r="I176" s="339">
        <x:f t="shared" si="68"/>
        <x:v>0</x:v>
      </x:c>
      <x:c r="J176" s="340">
        <x:f t="shared" si="68"/>
        <x:v>0</x:v>
      </x:c>
      <x:c r="K176" s="340">
        <x:f t="shared" si="68"/>
        <x:v>0</x:v>
      </x:c>
      <x:c r="L176" s="339">
        <x:f t="shared" si="68"/>
        <x:v>0</x:v>
      </x:c>
      <x:c r="M176" s="340">
        <x:f t="shared" si="68"/>
        <x:v>1</x:v>
      </x:c>
      <x:c r="N176" s="340">
        <x:f t="shared" si="68"/>
        <x:v>3</x:v>
      </x:c>
      <x:c r="O176" s="340">
        <x:f t="shared" si="68"/>
        <x:v>0</x:v>
      </x:c>
      <x:c r="P176" s="340">
        <x:f t="shared" si="68"/>
        <x:v>0</x:v>
      </x:c>
      <x:c r="Q176" s="340">
        <x:f t="shared" si="68"/>
        <x:v>0</x:v>
      </x:c>
      <x:c r="R176" s="339">
        <x:f t="shared" si="68"/>
        <x:v>0</x:v>
      </x:c>
      <x:c r="S176" s="340">
        <x:f t="shared" si="68"/>
        <x:v>10</x:v>
      </x:c>
      <x:c r="T176" s="339">
        <x:f t="shared" si="68"/>
        <x:v>153.25</x:v>
      </x:c>
      <x:c r="U176" s="340">
        <x:f t="shared" si="68"/>
        <x:v>0</x:v>
      </x:c>
      <x:c r="V176" s="339">
        <x:f t="shared" si="68"/>
        <x:v>0</x:v>
      </x:c>
      <x:c r="W176" s="340">
        <x:f t="shared" si="68"/>
        <x:v>0</x:v>
      </x:c>
      <x:c r="X176" s="340">
        <x:f t="shared" si="68"/>
        <x:v>124</x:v>
      </x:c>
      <x:c r="Y176" s="340">
        <x:f t="shared" si="68"/>
        <x:v>0</x:v>
      </x:c>
      <x:c r="Z176" s="340">
        <x:f t="shared" si="68"/>
        <x:v>0</x:v>
      </x:c>
      <x:c r="AA176" s="340">
        <x:f t="shared" si="68"/>
        <x:v>1</x:v>
      </x:c>
      <x:c r="AB176" s="340">
        <x:f t="shared" si="68"/>
        <x:v>0</x:v>
      </x:c>
      <x:c r="AC176" s="340">
        <x:f t="shared" si="68"/>
        <x:v>0</x:v>
      </x:c>
      <x:c r="AD176" s="340">
        <x:f t="shared" si="68"/>
        <x:v>0</x:v>
      </x:c>
      <x:c r="AE176" s="340">
        <x:f t="shared" si="68"/>
        <x:v>0</x:v>
      </x:c>
      <x:c r="AF176" s="340">
        <x:f t="shared" si="68"/>
        <x:v>0</x:v>
      </x:c>
      <x:c r="AG176" s="340">
        <x:f t="shared" si="68"/>
        <x:v>1</x:v>
      </x:c>
      <x:c r="AH176" s="340">
        <x:f t="shared" si="68"/>
        <x:v>0</x:v>
      </x:c>
      <x:c r="AI176" s="340">
        <x:f t="shared" si="68"/>
        <x:v>0</x:v>
      </x:c>
      <x:c r="AJ176" s="340">
        <x:f t="shared" si="68"/>
        <x:v>0</x:v>
      </x:c>
      <x:c r="AK176" s="340">
        <x:f t="shared" si="68"/>
        <x:v>2</x:v>
      </x:c>
      <x:c r="AL176" s="313" t="s">
        <x:v>2403</x:v>
      </x:c>
      <x:c r="AM176" s="340">
        <x:f t="shared" ref="AM176:BU176" si="69">AM177+AM198+AM202</x:f>
        <x:v>0</x:v>
      </x:c>
      <x:c r="AN176" s="339">
        <x:f t="shared" si="69"/>
        <x:v>0</x:v>
      </x:c>
      <x:c r="AO176" s="340">
        <x:f t="shared" si="69"/>
        <x:v>0</x:v>
      </x:c>
      <x:c r="AP176" s="340">
        <x:f t="shared" si="69"/>
        <x:v>0</x:v>
      </x:c>
      <x:c r="AQ176" s="340">
        <x:f t="shared" si="69"/>
        <x:v>0</x:v>
      </x:c>
      <x:c r="AR176" s="339">
        <x:f t="shared" si="69"/>
        <x:v>0</x:v>
      </x:c>
      <x:c r="AS176" s="340">
        <x:f t="shared" si="69"/>
        <x:v>0</x:v>
      </x:c>
      <x:c r="AT176" s="339">
        <x:f t="shared" si="69"/>
        <x:v>0</x:v>
      </x:c>
      <x:c r="AU176" s="340">
        <x:f t="shared" si="69"/>
        <x:v>0</x:v>
      </x:c>
      <x:c r="AV176" s="340">
        <x:f t="shared" si="69"/>
        <x:v>0</x:v>
      </x:c>
      <x:c r="AW176" s="340">
        <x:f t="shared" si="69"/>
        <x:v>0</x:v>
      </x:c>
      <x:c r="AX176" s="340">
        <x:f t="shared" si="69"/>
        <x:v>0</x:v>
      </x:c>
      <x:c r="AY176" s="340">
        <x:f t="shared" si="69"/>
        <x:v>0</x:v>
      </x:c>
      <x:c r="AZ176" s="340">
        <x:f t="shared" si="69"/>
        <x:v>0</x:v>
      </x:c>
      <x:c r="BA176" s="339">
        <x:f t="shared" si="69"/>
        <x:v>0</x:v>
      </x:c>
      <x:c r="BB176" s="340">
        <x:f t="shared" si="69"/>
        <x:v>0</x:v>
      </x:c>
      <x:c r="BC176" s="340">
        <x:f t="shared" si="69"/>
        <x:v>0</x:v>
      </x:c>
      <x:c r="BD176" s="340">
        <x:f t="shared" si="69"/>
        <x:v>0</x:v>
      </x:c>
      <x:c r="BE176" s="340">
        <x:f t="shared" si="69"/>
        <x:v>11</x:v>
      </x:c>
      <x:c r="BF176" s="340">
        <x:f t="shared" si="69"/>
        <x:v>94</x:v>
      </x:c>
      <x:c r="BG176" s="340">
        <x:f t="shared" si="69"/>
        <x:v>0</x:v>
      </x:c>
      <x:c r="BH176" s="340">
        <x:f t="shared" si="69"/>
        <x:v>0</x:v>
      </x:c>
      <x:c r="BI176" s="340">
        <x:f t="shared" si="69"/>
        <x:v>0</x:v>
      </x:c>
      <x:c r="BJ176" s="339">
        <x:f t="shared" si="69"/>
        <x:v>0</x:v>
      </x:c>
      <x:c r="BK176" s="340">
        <x:f t="shared" si="69"/>
        <x:v>0</x:v>
      </x:c>
      <x:c r="BL176" s="339">
        <x:f t="shared" si="69"/>
        <x:v>0</x:v>
      </x:c>
      <x:c r="BM176" s="340">
        <x:f t="shared" si="69"/>
        <x:v>0</x:v>
      </x:c>
      <x:c r="BN176" s="339">
        <x:f t="shared" si="69"/>
        <x:v>0</x:v>
      </x:c>
      <x:c r="BO176" s="340">
        <x:f t="shared" si="69"/>
        <x:v>0</x:v>
      </x:c>
      <x:c r="BP176" s="339">
        <x:f t="shared" si="69"/>
        <x:v>0</x:v>
      </x:c>
      <x:c r="BQ176" s="340">
        <x:f t="shared" si="69"/>
        <x:v>0</x:v>
      </x:c>
      <x:c r="BR176" s="340">
        <x:f t="shared" si="69"/>
        <x:v>0</x:v>
      </x:c>
      <x:c r="BS176" s="340">
        <x:f t="shared" si="69"/>
        <x:v>0</x:v>
      </x:c>
      <x:c r="BT176" s="340">
        <x:f t="shared" si="69"/>
        <x:v>0</x:v>
      </x:c>
      <x:c r="BU176" s="340">
        <x:f t="shared" si="69"/>
        <x:v>0</x:v>
      </x:c>
      <x:c r="BV176" s="313" t="s">
        <x:v>2403</x:v>
      </x:c>
      <x:c r="BW176" s="340">
        <x:f t="shared" ref="BW176:CX176" si="70">BW177+BW198+BW202</x:f>
        <x:v>0</x:v>
      </x:c>
      <x:c r="BX176" s="340">
        <x:f t="shared" si="70"/>
        <x:v>0</x:v>
      </x:c>
      <x:c r="BY176" s="339">
        <x:f t="shared" si="70"/>
        <x:v>0</x:v>
      </x:c>
      <x:c r="BZ176" s="340">
        <x:f t="shared" si="70"/>
        <x:v>0</x:v>
      </x:c>
      <x:c r="CA176" s="339">
        <x:f t="shared" si="70"/>
        <x:v>0</x:v>
      </x:c>
      <x:c r="CB176" s="340">
        <x:f t="shared" si="70"/>
        <x:v>0</x:v>
      </x:c>
      <x:c r="CC176" s="339">
        <x:f t="shared" si="70"/>
        <x:v>0</x:v>
      </x:c>
      <x:c r="CD176" s="340">
        <x:f t="shared" si="70"/>
        <x:v>0</x:v>
      </x:c>
      <x:c r="CE176" s="340">
        <x:f t="shared" si="70"/>
        <x:v>0</x:v>
      </x:c>
      <x:c r="CF176" s="339">
        <x:f t="shared" si="70"/>
        <x:v>0</x:v>
      </x:c>
      <x:c r="CG176" s="340">
        <x:f t="shared" si="70"/>
        <x:v>0</x:v>
      </x:c>
      <x:c r="CH176" s="340">
        <x:f t="shared" si="70"/>
        <x:v>0</x:v>
      </x:c>
      <x:c r="CI176" s="340">
        <x:f t="shared" si="70"/>
        <x:v>0</x:v>
      </x:c>
      <x:c r="CJ176" s="340">
        <x:f t="shared" si="70"/>
        <x:v>0</x:v>
      </x:c>
      <x:c r="CK176" s="340">
        <x:f t="shared" si="70"/>
        <x:v>0</x:v>
      </x:c>
      <x:c r="CL176" s="340">
        <x:f t="shared" si="70"/>
        <x:v>0</x:v>
      </x:c>
      <x:c r="CM176" s="340">
        <x:f t="shared" si="70"/>
        <x:v>0</x:v>
      </x:c>
      <x:c r="CN176" s="340">
        <x:f t="shared" si="70"/>
        <x:v>0</x:v>
      </x:c>
      <x:c r="CO176" s="340">
        <x:f t="shared" si="70"/>
        <x:v>0</x:v>
      </x:c>
      <x:c r="CP176" s="339">
        <x:f t="shared" si="70"/>
        <x:v>0</x:v>
      </x:c>
      <x:c r="CQ176" s="340">
        <x:f t="shared" si="70"/>
        <x:v>1</x:v>
      </x:c>
      <x:c r="CR176" s="339">
        <x:f t="shared" si="70"/>
        <x:v>158</x:v>
      </x:c>
      <x:c r="CS176" s="340">
        <x:f t="shared" si="70"/>
        <x:v>344</x:v>
      </x:c>
      <x:c r="CT176" s="340">
        <x:f t="shared" si="70"/>
        <x:v>5</x:v>
      </x:c>
      <x:c r="CU176" s="340">
        <x:f t="shared" si="70"/>
        <x:v>118</x:v>
      </x:c>
      <x:c r="CV176" s="340">
        <x:f t="shared" si="70"/>
        <x:v>2</x:v>
      </x:c>
      <x:c r="CW176" s="340">
        <x:f t="shared" si="70"/>
        <x:v>0</x:v>
      </x:c>
      <x:c r="CX176" s="340">
        <x:f t="shared" si="70"/>
        <x:v>0</x:v>
      </x:c>
      <x:c r="CY176" s="313" t="s">
        <x:v>2403</x:v>
      </x:c>
      <x:c r="CZ176" s="340">
        <x:f t="shared" ref="CZ176:DG176" si="71">CZ177+CZ198+CZ202</x:f>
        <x:v>0</x:v>
      </x:c>
      <x:c r="DA176" s="339">
        <x:f t="shared" si="71"/>
        <x:v>0</x:v>
      </x:c>
      <x:c r="DB176" s="340">
        <x:f t="shared" si="71"/>
        <x:v>0</x:v>
      </x:c>
      <x:c r="DC176" s="339">
        <x:f t="shared" si="71"/>
        <x:v>0</x:v>
      </x:c>
      <x:c r="DD176" s="340">
        <x:f t="shared" si="71"/>
        <x:v>0</x:v>
      </x:c>
      <x:c r="DE176" s="339">
        <x:f t="shared" si="71"/>
        <x:v>0</x:v>
      </x:c>
      <x:c r="DF176" s="340">
        <x:f t="shared" si="71"/>
        <x:v>0</x:v>
      </x:c>
      <x:c r="DG176" s="341">
        <x:f t="shared" si="71"/>
        <x:v>0</x:v>
      </x:c>
    </x:row>
    <x:row r="177" spans="1:111" ht="30" customHeight="1">
      <x:c r="A177" s="314" t="s">
        <x:v>1065</x:v>
      </x:c>
      <x:c r="B177" s="325">
        <x:f t="shared" ref="B177:AK177" si="72">SUM(B178:B197)</x:f>
        <x:v>15</x:v>
      </x:c>
      <x:c r="C177" s="326">
        <x:f t="shared" si="72"/>
        <x:v>7772.5</x:v>
      </x:c>
      <x:c r="D177" s="327">
        <x:f t="shared" si="72"/>
        <x:v>0</x:v>
      </x:c>
      <x:c r="E177" s="326">
        <x:f t="shared" si="72"/>
        <x:v>0</x:v>
      </x:c>
      <x:c r="F177" s="327">
        <x:f t="shared" si="72"/>
        <x:v>0</x:v>
      </x:c>
      <x:c r="G177" s="326">
        <x:f t="shared" si="72"/>
        <x:v>0</x:v>
      </x:c>
      <x:c r="H177" s="327">
        <x:f t="shared" si="72"/>
        <x:v>0</x:v>
      </x:c>
      <x:c r="I177" s="326">
        <x:f t="shared" si="72"/>
        <x:v>0</x:v>
      </x:c>
      <x:c r="J177" s="327">
        <x:f t="shared" si="72"/>
        <x:v>0</x:v>
      </x:c>
      <x:c r="K177" s="327">
        <x:f t="shared" si="72"/>
        <x:v>0</x:v>
      </x:c>
      <x:c r="L177" s="326">
        <x:f t="shared" si="72"/>
        <x:v>0</x:v>
      </x:c>
      <x:c r="M177" s="327">
        <x:f t="shared" si="72"/>
        <x:v>1</x:v>
      </x:c>
      <x:c r="N177" s="327">
        <x:f t="shared" si="72"/>
        <x:v>3</x:v>
      </x:c>
      <x:c r="O177" s="327">
        <x:f t="shared" si="72"/>
        <x:v>0</x:v>
      </x:c>
      <x:c r="P177" s="327">
        <x:f t="shared" si="72"/>
        <x:v>0</x:v>
      </x:c>
      <x:c r="Q177" s="327">
        <x:f t="shared" si="72"/>
        <x:v>0</x:v>
      </x:c>
      <x:c r="R177" s="326">
        <x:f t="shared" si="72"/>
        <x:v>0</x:v>
      </x:c>
      <x:c r="S177" s="327">
        <x:f t="shared" si="72"/>
        <x:v>5</x:v>
      </x:c>
      <x:c r="T177" s="326">
        <x:f t="shared" si="72"/>
        <x:v>73.25</x:v>
      </x:c>
      <x:c r="U177" s="327">
        <x:f t="shared" si="72"/>
        <x:v>0</x:v>
      </x:c>
      <x:c r="V177" s="326">
        <x:f t="shared" si="72"/>
        <x:v>0</x:v>
      </x:c>
      <x:c r="W177" s="327">
        <x:f t="shared" si="72"/>
        <x:v>0</x:v>
      </x:c>
      <x:c r="X177" s="327">
        <x:f t="shared" si="72"/>
        <x:v>52</x:v>
      </x:c>
      <x:c r="Y177" s="327">
        <x:f t="shared" si="72"/>
        <x:v>0</x:v>
      </x:c>
      <x:c r="Z177" s="327">
        <x:f t="shared" si="72"/>
        <x:v>0</x:v>
      </x:c>
      <x:c r="AA177" s="327">
        <x:f t="shared" si="72"/>
        <x:v>1</x:v>
      </x:c>
      <x:c r="AB177" s="327">
        <x:f t="shared" si="72"/>
        <x:v>0</x:v>
      </x:c>
      <x:c r="AC177" s="327">
        <x:f t="shared" si="72"/>
        <x:v>0</x:v>
      </x:c>
      <x:c r="AD177" s="327">
        <x:f t="shared" si="72"/>
        <x:v>0</x:v>
      </x:c>
      <x:c r="AE177" s="327">
        <x:f t="shared" si="72"/>
        <x:v>0</x:v>
      </x:c>
      <x:c r="AF177" s="327">
        <x:f t="shared" si="72"/>
        <x:v>0</x:v>
      </x:c>
      <x:c r="AG177" s="327">
        <x:f t="shared" si="72"/>
        <x:v>1</x:v>
      </x:c>
      <x:c r="AH177" s="327">
        <x:f t="shared" si="72"/>
        <x:v>0</x:v>
      </x:c>
      <x:c r="AI177" s="327">
        <x:f t="shared" si="72"/>
        <x:v>0</x:v>
      </x:c>
      <x:c r="AJ177" s="327">
        <x:f t="shared" si="72"/>
        <x:v>0</x:v>
      </x:c>
      <x:c r="AK177" s="327">
        <x:f t="shared" si="72"/>
        <x:v>2</x:v>
      </x:c>
      <x:c r="AL177" s="314" t="s">
        <x:v>1065</x:v>
      </x:c>
      <x:c r="AM177" s="327">
        <x:f t="shared" ref="AM177:BU177" si="73">SUM(AM178:AM197)</x:f>
        <x:v>0</x:v>
      </x:c>
      <x:c r="AN177" s="326">
        <x:f t="shared" si="73"/>
        <x:v>0</x:v>
      </x:c>
      <x:c r="AO177" s="327">
        <x:f t="shared" si="73"/>
        <x:v>0</x:v>
      </x:c>
      <x:c r="AP177" s="327">
        <x:f t="shared" si="73"/>
        <x:v>0</x:v>
      </x:c>
      <x:c r="AQ177" s="327">
        <x:f t="shared" si="73"/>
        <x:v>0</x:v>
      </x:c>
      <x:c r="AR177" s="326">
        <x:f t="shared" si="73"/>
        <x:v>0</x:v>
      </x:c>
      <x:c r="AS177" s="327">
        <x:f t="shared" si="73"/>
        <x:v>0</x:v>
      </x:c>
      <x:c r="AT177" s="326">
        <x:f t="shared" si="73"/>
        <x:v>0</x:v>
      </x:c>
      <x:c r="AU177" s="327">
        <x:f t="shared" si="73"/>
        <x:v>0</x:v>
      </x:c>
      <x:c r="AV177" s="327">
        <x:f t="shared" si="73"/>
        <x:v>0</x:v>
      </x:c>
      <x:c r="AW177" s="327">
        <x:f t="shared" si="73"/>
        <x:v>0</x:v>
      </x:c>
      <x:c r="AX177" s="327">
        <x:f t="shared" si="73"/>
        <x:v>0</x:v>
      </x:c>
      <x:c r="AY177" s="327">
        <x:f t="shared" si="73"/>
        <x:v>0</x:v>
      </x:c>
      <x:c r="AZ177" s="327">
        <x:f t="shared" si="73"/>
        <x:v>0</x:v>
      </x:c>
      <x:c r="BA177" s="326">
        <x:f t="shared" si="73"/>
        <x:v>0</x:v>
      </x:c>
      <x:c r="BB177" s="327">
        <x:f t="shared" si="73"/>
        <x:v>0</x:v>
      </x:c>
      <x:c r="BC177" s="327">
        <x:f t="shared" si="73"/>
        <x:v>0</x:v>
      </x:c>
      <x:c r="BD177" s="327">
        <x:f t="shared" si="73"/>
        <x:v>0</x:v>
      </x:c>
      <x:c r="BE177" s="327">
        <x:f t="shared" si="73"/>
        <x:v>8</x:v>
      </x:c>
      <x:c r="BF177" s="327">
        <x:f t="shared" si="73"/>
        <x:v>36</x:v>
      </x:c>
      <x:c r="BG177" s="327">
        <x:f t="shared" si="73"/>
        <x:v>0</x:v>
      </x:c>
      <x:c r="BH177" s="327">
        <x:f t="shared" si="73"/>
        <x:v>0</x:v>
      </x:c>
      <x:c r="BI177" s="327">
        <x:f t="shared" si="73"/>
        <x:v>0</x:v>
      </x:c>
      <x:c r="BJ177" s="326">
        <x:f t="shared" si="73"/>
        <x:v>0</x:v>
      </x:c>
      <x:c r="BK177" s="327">
        <x:f t="shared" si="73"/>
        <x:v>0</x:v>
      </x:c>
      <x:c r="BL177" s="326">
        <x:f t="shared" si="73"/>
        <x:v>0</x:v>
      </x:c>
      <x:c r="BM177" s="327">
        <x:f t="shared" si="73"/>
        <x:v>0</x:v>
      </x:c>
      <x:c r="BN177" s="326">
        <x:f t="shared" si="73"/>
        <x:v>0</x:v>
      </x:c>
      <x:c r="BO177" s="327">
        <x:f t="shared" si="73"/>
        <x:v>0</x:v>
      </x:c>
      <x:c r="BP177" s="326">
        <x:f t="shared" si="73"/>
        <x:v>0</x:v>
      </x:c>
      <x:c r="BQ177" s="327">
        <x:f t="shared" si="73"/>
        <x:v>0</x:v>
      </x:c>
      <x:c r="BR177" s="327">
        <x:f t="shared" si="73"/>
        <x:v>0</x:v>
      </x:c>
      <x:c r="BS177" s="327">
        <x:f t="shared" si="73"/>
        <x:v>0</x:v>
      </x:c>
      <x:c r="BT177" s="327">
        <x:f t="shared" si="73"/>
        <x:v>0</x:v>
      </x:c>
      <x:c r="BU177" s="327">
        <x:f t="shared" si="73"/>
        <x:v>0</x:v>
      </x:c>
      <x:c r="BV177" s="314" t="s">
        <x:v>1065</x:v>
      </x:c>
      <x:c r="BW177" s="327">
        <x:f t="shared" ref="BW177:CX177" si="74">SUM(BW178:BW197)</x:f>
        <x:v>0</x:v>
      </x:c>
      <x:c r="BX177" s="327">
        <x:f t="shared" si="74"/>
        <x:v>0</x:v>
      </x:c>
      <x:c r="BY177" s="326">
        <x:f t="shared" si="74"/>
        <x:v>0</x:v>
      </x:c>
      <x:c r="BZ177" s="327">
        <x:f t="shared" si="74"/>
        <x:v>0</x:v>
      </x:c>
      <x:c r="CA177" s="326">
        <x:f t="shared" si="74"/>
        <x:v>0</x:v>
      </x:c>
      <x:c r="CB177" s="327">
        <x:f t="shared" si="74"/>
        <x:v>0</x:v>
      </x:c>
      <x:c r="CC177" s="326">
        <x:f t="shared" si="74"/>
        <x:v>0</x:v>
      </x:c>
      <x:c r="CD177" s="327">
        <x:f t="shared" si="74"/>
        <x:v>0</x:v>
      </x:c>
      <x:c r="CE177" s="327">
        <x:f t="shared" si="74"/>
        <x:v>0</x:v>
      </x:c>
      <x:c r="CF177" s="326">
        <x:f t="shared" si="74"/>
        <x:v>0</x:v>
      </x:c>
      <x:c r="CG177" s="327">
        <x:f t="shared" si="74"/>
        <x:v>0</x:v>
      </x:c>
      <x:c r="CH177" s="327">
        <x:f t="shared" si="74"/>
        <x:v>0</x:v>
      </x:c>
      <x:c r="CI177" s="327">
        <x:f t="shared" si="74"/>
        <x:v>0</x:v>
      </x:c>
      <x:c r="CJ177" s="327">
        <x:f t="shared" si="74"/>
        <x:v>0</x:v>
      </x:c>
      <x:c r="CK177" s="327">
        <x:f t="shared" si="74"/>
        <x:v>0</x:v>
      </x:c>
      <x:c r="CL177" s="327">
        <x:f t="shared" si="74"/>
        <x:v>0</x:v>
      </x:c>
      <x:c r="CM177" s="327">
        <x:f t="shared" si="74"/>
        <x:v>0</x:v>
      </x:c>
      <x:c r="CN177" s="327">
        <x:f t="shared" si="74"/>
        <x:v>0</x:v>
      </x:c>
      <x:c r="CO177" s="327">
        <x:f t="shared" si="74"/>
        <x:v>0</x:v>
      </x:c>
      <x:c r="CP177" s="326">
        <x:f t="shared" si="74"/>
        <x:v>0</x:v>
      </x:c>
      <x:c r="CQ177" s="327">
        <x:f t="shared" si="74"/>
        <x:v>1</x:v>
      </x:c>
      <x:c r="CR177" s="326">
        <x:f t="shared" si="74"/>
        <x:v>158</x:v>
      </x:c>
      <x:c r="CS177" s="327">
        <x:f t="shared" si="74"/>
        <x:v>21</x:v>
      </x:c>
      <x:c r="CT177" s="327">
        <x:f t="shared" si="74"/>
        <x:v>1</x:v>
      </x:c>
      <x:c r="CU177" s="327">
        <x:f t="shared" si="74"/>
        <x:v>2</x:v>
      </x:c>
      <x:c r="CV177" s="327">
        <x:f t="shared" si="74"/>
        <x:v>1</x:v>
      </x:c>
      <x:c r="CW177" s="327">
        <x:f t="shared" si="74"/>
        <x:v>0</x:v>
      </x:c>
      <x:c r="CX177" s="327">
        <x:f t="shared" si="74"/>
        <x:v>0</x:v>
      </x:c>
      <x:c r="CY177" s="314" t="s">
        <x:v>1065</x:v>
      </x:c>
      <x:c r="CZ177" s="327">
        <x:f t="shared" ref="CZ177:DG177" si="75">SUM(CZ178:CZ197)</x:f>
        <x:v>0</x:v>
      </x:c>
      <x:c r="DA177" s="326">
        <x:f t="shared" si="75"/>
        <x:v>0</x:v>
      </x:c>
      <x:c r="DB177" s="327">
        <x:f t="shared" si="75"/>
        <x:v>0</x:v>
      </x:c>
      <x:c r="DC177" s="326">
        <x:f t="shared" si="75"/>
        <x:v>0</x:v>
      </x:c>
      <x:c r="DD177" s="327">
        <x:f t="shared" si="75"/>
        <x:v>0</x:v>
      </x:c>
      <x:c r="DE177" s="326">
        <x:f t="shared" si="75"/>
        <x:v>0</x:v>
      </x:c>
      <x:c r="DF177" s="327">
        <x:f t="shared" si="75"/>
        <x:v>0</x:v>
      </x:c>
      <x:c r="DG177" s="328">
        <x:f t="shared" si="75"/>
        <x:v>0</x:v>
      </x:c>
    </x:row>
    <x:row r="178" spans="1:111" ht="30" customHeight="1">
      <x:c r="A178" s="780" t="s">
        <x:v>2074</x:v>
      </x:c>
      <x:c r="B178" s="781">
        <x:v>2</x:v>
      </x:c>
      <x:c r="C178" s="782">
        <x:v>2930</x:v>
      </x:c>
      <x:c r="D178" s="783"/>
      <x:c r="E178" s="782"/>
      <x:c r="F178" s="783"/>
      <x:c r="G178" s="782"/>
      <x:c r="H178" s="783"/>
      <x:c r="I178" s="782"/>
      <x:c r="J178" s="783"/>
      <x:c r="K178" s="783"/>
      <x:c r="L178" s="782"/>
      <x:c r="M178" s="783"/>
      <x:c r="N178" s="783"/>
      <x:c r="O178" s="783"/>
      <x:c r="P178" s="783"/>
      <x:c r="Q178" s="783"/>
      <x:c r="R178" s="782"/>
      <x:c r="S178" s="783"/>
      <x:c r="T178" s="782"/>
      <x:c r="U178" s="783"/>
      <x:c r="V178" s="782"/>
      <x:c r="W178" s="783"/>
      <x:c r="X178" s="783">
        <x:v>13</x:v>
      </x:c>
      <x:c r="Y178" s="783"/>
      <x:c r="Z178" s="783"/>
      <x:c r="AA178" s="783"/>
      <x:c r="AB178" s="783"/>
      <x:c r="AC178" s="783"/>
      <x:c r="AD178" s="783"/>
      <x:c r="AE178" s="783"/>
      <x:c r="AF178" s="783"/>
      <x:c r="AG178" s="783"/>
      <x:c r="AH178" s="783"/>
      <x:c r="AI178" s="783"/>
      <x:c r="AJ178" s="783"/>
      <x:c r="AK178" s="783"/>
      <x:c r="AL178" s="780" t="s">
        <x:v>2074</x:v>
      </x:c>
      <x:c r="AM178" s="783"/>
      <x:c r="AN178" s="782"/>
      <x:c r="AO178" s="783"/>
      <x:c r="AP178" s="783"/>
      <x:c r="AQ178" s="783"/>
      <x:c r="AR178" s="782"/>
      <x:c r="AS178" s="783"/>
      <x:c r="AT178" s="782"/>
      <x:c r="AU178" s="783"/>
      <x:c r="AV178" s="783"/>
      <x:c r="AW178" s="783"/>
      <x:c r="AX178" s="783"/>
      <x:c r="AY178" s="783"/>
      <x:c r="AZ178" s="783"/>
      <x:c r="BA178" s="782"/>
      <x:c r="BB178" s="783"/>
      <x:c r="BC178" s="783"/>
      <x:c r="BD178" s="783"/>
      <x:c r="BE178" s="783"/>
      <x:c r="BF178" s="783"/>
      <x:c r="BG178" s="783"/>
      <x:c r="BH178" s="783"/>
      <x:c r="BI178" s="783"/>
      <x:c r="BJ178" s="782"/>
      <x:c r="BK178" s="783"/>
      <x:c r="BL178" s="782"/>
      <x:c r="BM178" s="783"/>
      <x:c r="BN178" s="782"/>
      <x:c r="BO178" s="783"/>
      <x:c r="BP178" s="782"/>
      <x:c r="BQ178" s="783"/>
      <x:c r="BR178" s="783"/>
      <x:c r="BS178" s="783"/>
      <x:c r="BT178" s="783"/>
      <x:c r="BU178" s="783"/>
      <x:c r="BV178" s="780" t="s">
        <x:v>2074</x:v>
      </x:c>
      <x:c r="BW178" s="783"/>
      <x:c r="BX178" s="783"/>
      <x:c r="BY178" s="782"/>
      <x:c r="BZ178" s="783"/>
      <x:c r="CA178" s="782"/>
      <x:c r="CB178" s="783"/>
      <x:c r="CC178" s="782"/>
      <x:c r="CD178" s="783"/>
      <x:c r="CE178" s="783"/>
      <x:c r="CF178" s="782"/>
      <x:c r="CG178" s="783"/>
      <x:c r="CH178" s="783"/>
      <x:c r="CI178" s="783"/>
      <x:c r="CJ178" s="783"/>
      <x:c r="CK178" s="783"/>
      <x:c r="CL178" s="783"/>
      <x:c r="CM178" s="783"/>
      <x:c r="CN178" s="783"/>
      <x:c r="CO178" s="783"/>
      <x:c r="CP178" s="782"/>
      <x:c r="CQ178" s="783">
        <x:v>1</x:v>
      </x:c>
      <x:c r="CR178" s="782">
        <x:v>48</x:v>
      </x:c>
      <x:c r="CS178" s="783">
        <x:v>4</x:v>
      </x:c>
      <x:c r="CT178" s="783"/>
      <x:c r="CU178" s="783"/>
      <x:c r="CV178" s="783"/>
      <x:c r="CW178" s="783"/>
      <x:c r="CX178" s="783"/>
      <x:c r="CY178" s="780" t="s">
        <x:v>2074</x:v>
      </x:c>
      <x:c r="CZ178" s="783"/>
      <x:c r="DA178" s="782"/>
      <x:c r="DB178" s="783"/>
      <x:c r="DC178" s="782"/>
      <x:c r="DD178" s="783"/>
      <x:c r="DE178" s="782"/>
      <x:c r="DF178" s="783"/>
      <x:c r="DG178" s="784"/>
    </x:row>
    <x:row r="179" spans="1:111" ht="30" customHeight="1">
      <x:c r="A179" s="780" t="s">
        <x:v>2211</x:v>
      </x:c>
      <x:c r="B179" s="781">
        <x:v>1</x:v>
      </x:c>
      <x:c r="C179" s="782">
        <x:v>700</x:v>
      </x:c>
      <x:c r="D179" s="783"/>
      <x:c r="E179" s="782"/>
      <x:c r="F179" s="783"/>
      <x:c r="G179" s="782"/>
      <x:c r="H179" s="783"/>
      <x:c r="I179" s="782"/>
      <x:c r="J179" s="783"/>
      <x:c r="K179" s="783"/>
      <x:c r="L179" s="782"/>
      <x:c r="M179" s="783"/>
      <x:c r="N179" s="783"/>
      <x:c r="O179" s="783"/>
      <x:c r="P179" s="783"/>
      <x:c r="Q179" s="783"/>
      <x:c r="R179" s="782"/>
      <x:c r="S179" s="783"/>
      <x:c r="T179" s="782"/>
      <x:c r="U179" s="783"/>
      <x:c r="V179" s="782"/>
      <x:c r="W179" s="783"/>
      <x:c r="X179" s="783"/>
      <x:c r="Y179" s="783"/>
      <x:c r="Z179" s="783"/>
      <x:c r="AA179" s="783"/>
      <x:c r="AB179" s="783"/>
      <x:c r="AC179" s="783"/>
      <x:c r="AD179" s="783"/>
      <x:c r="AE179" s="783"/>
      <x:c r="AF179" s="783"/>
      <x:c r="AG179" s="783"/>
      <x:c r="AH179" s="783"/>
      <x:c r="AI179" s="783"/>
      <x:c r="AJ179" s="783"/>
      <x:c r="AK179" s="783"/>
      <x:c r="AL179" s="780" t="s">
        <x:v>2211</x:v>
      </x:c>
      <x:c r="AM179" s="783"/>
      <x:c r="AN179" s="782"/>
      <x:c r="AO179" s="783"/>
      <x:c r="AP179" s="783"/>
      <x:c r="AQ179" s="783"/>
      <x:c r="AR179" s="782"/>
      <x:c r="AS179" s="783"/>
      <x:c r="AT179" s="782"/>
      <x:c r="AU179" s="783"/>
      <x:c r="AV179" s="783"/>
      <x:c r="AW179" s="783"/>
      <x:c r="AX179" s="783"/>
      <x:c r="AY179" s="783"/>
      <x:c r="AZ179" s="783"/>
      <x:c r="BA179" s="782"/>
      <x:c r="BB179" s="783"/>
      <x:c r="BC179" s="783"/>
      <x:c r="BD179" s="783"/>
      <x:c r="BE179" s="783"/>
      <x:c r="BF179" s="783"/>
      <x:c r="BG179" s="783"/>
      <x:c r="BH179" s="783"/>
      <x:c r="BI179" s="783"/>
      <x:c r="BJ179" s="782"/>
      <x:c r="BK179" s="783"/>
      <x:c r="BL179" s="782"/>
      <x:c r="BM179" s="783"/>
      <x:c r="BN179" s="782"/>
      <x:c r="BO179" s="783"/>
      <x:c r="BP179" s="782"/>
      <x:c r="BQ179" s="783"/>
      <x:c r="BR179" s="783"/>
      <x:c r="BS179" s="783"/>
      <x:c r="BT179" s="783"/>
      <x:c r="BU179" s="783"/>
      <x:c r="BV179" s="780" t="s">
        <x:v>2211</x:v>
      </x:c>
      <x:c r="BW179" s="783"/>
      <x:c r="BX179" s="783"/>
      <x:c r="BY179" s="782"/>
      <x:c r="BZ179" s="783"/>
      <x:c r="CA179" s="782"/>
      <x:c r="CB179" s="783"/>
      <x:c r="CC179" s="782"/>
      <x:c r="CD179" s="783"/>
      <x:c r="CE179" s="783"/>
      <x:c r="CF179" s="782"/>
      <x:c r="CG179" s="783"/>
      <x:c r="CH179" s="783"/>
      <x:c r="CI179" s="783"/>
      <x:c r="CJ179" s="783"/>
      <x:c r="CK179" s="783"/>
      <x:c r="CL179" s="783"/>
      <x:c r="CM179" s="783"/>
      <x:c r="CN179" s="783"/>
      <x:c r="CO179" s="783"/>
      <x:c r="CP179" s="782"/>
      <x:c r="CQ179" s="783"/>
      <x:c r="CR179" s="782"/>
      <x:c r="CS179" s="783"/>
      <x:c r="CT179" s="783">
        <x:v>1</x:v>
      </x:c>
      <x:c r="CU179" s="783"/>
      <x:c r="CV179" s="783"/>
      <x:c r="CW179" s="783"/>
      <x:c r="CX179" s="783"/>
      <x:c r="CY179" s="780" t="s">
        <x:v>2211</x:v>
      </x:c>
      <x:c r="CZ179" s="783"/>
      <x:c r="DA179" s="782"/>
      <x:c r="DB179" s="783"/>
      <x:c r="DC179" s="782"/>
      <x:c r="DD179" s="783"/>
      <x:c r="DE179" s="782"/>
      <x:c r="DF179" s="783"/>
      <x:c r="DG179" s="784"/>
    </x:row>
    <x:row r="180" spans="1:111" ht="30" customHeight="1">
      <x:c r="A180" s="780" t="s">
        <x:v>1407</x:v>
      </x:c>
      <x:c r="B180" s="781">
        <x:v>1</x:v>
      </x:c>
      <x:c r="C180" s="782">
        <x:v>448</x:v>
      </x:c>
      <x:c r="D180" s="783"/>
      <x:c r="E180" s="782"/>
      <x:c r="F180" s="783"/>
      <x:c r="G180" s="782"/>
      <x:c r="H180" s="783"/>
      <x:c r="I180" s="782"/>
      <x:c r="J180" s="783"/>
      <x:c r="K180" s="783"/>
      <x:c r="L180" s="782"/>
      <x:c r="M180" s="783"/>
      <x:c r="N180" s="783"/>
      <x:c r="O180" s="783"/>
      <x:c r="P180" s="783"/>
      <x:c r="Q180" s="783"/>
      <x:c r="R180" s="782"/>
      <x:c r="S180" s="783"/>
      <x:c r="T180" s="782"/>
      <x:c r="U180" s="783"/>
      <x:c r="V180" s="782"/>
      <x:c r="W180" s="783"/>
      <x:c r="X180" s="783"/>
      <x:c r="Y180" s="783"/>
      <x:c r="Z180" s="783"/>
      <x:c r="AA180" s="783"/>
      <x:c r="AB180" s="783"/>
      <x:c r="AC180" s="783"/>
      <x:c r="AD180" s="783"/>
      <x:c r="AE180" s="783"/>
      <x:c r="AF180" s="783"/>
      <x:c r="AG180" s="783"/>
      <x:c r="AH180" s="783"/>
      <x:c r="AI180" s="783"/>
      <x:c r="AJ180" s="783"/>
      <x:c r="AK180" s="783"/>
      <x:c r="AL180" s="780" t="s">
        <x:v>1407</x:v>
      </x:c>
      <x:c r="AM180" s="783"/>
      <x:c r="AN180" s="782"/>
      <x:c r="AO180" s="783"/>
      <x:c r="AP180" s="783"/>
      <x:c r="AQ180" s="783"/>
      <x:c r="AR180" s="782"/>
      <x:c r="AS180" s="783"/>
      <x:c r="AT180" s="782"/>
      <x:c r="AU180" s="783"/>
      <x:c r="AV180" s="783"/>
      <x:c r="AW180" s="783"/>
      <x:c r="AX180" s="783"/>
      <x:c r="AY180" s="783"/>
      <x:c r="AZ180" s="783"/>
      <x:c r="BA180" s="782"/>
      <x:c r="BB180" s="783"/>
      <x:c r="BC180" s="783"/>
      <x:c r="BD180" s="783"/>
      <x:c r="BE180" s="783"/>
      <x:c r="BF180" s="783"/>
      <x:c r="BG180" s="783"/>
      <x:c r="BH180" s="783"/>
      <x:c r="BI180" s="783"/>
      <x:c r="BJ180" s="782"/>
      <x:c r="BK180" s="783"/>
      <x:c r="BL180" s="782"/>
      <x:c r="BM180" s="783"/>
      <x:c r="BN180" s="782"/>
      <x:c r="BO180" s="783"/>
      <x:c r="BP180" s="782"/>
      <x:c r="BQ180" s="783"/>
      <x:c r="BR180" s="783"/>
      <x:c r="BS180" s="783"/>
      <x:c r="BT180" s="783"/>
      <x:c r="BU180" s="783"/>
      <x:c r="BV180" s="780" t="s">
        <x:v>1407</x:v>
      </x:c>
      <x:c r="BW180" s="783"/>
      <x:c r="BX180" s="783"/>
      <x:c r="BY180" s="782"/>
      <x:c r="BZ180" s="783"/>
      <x:c r="CA180" s="782"/>
      <x:c r="CB180" s="783"/>
      <x:c r="CC180" s="782"/>
      <x:c r="CD180" s="783"/>
      <x:c r="CE180" s="783"/>
      <x:c r="CF180" s="782"/>
      <x:c r="CG180" s="783"/>
      <x:c r="CH180" s="783"/>
      <x:c r="CI180" s="783"/>
      <x:c r="CJ180" s="783"/>
      <x:c r="CK180" s="783"/>
      <x:c r="CL180" s="783"/>
      <x:c r="CM180" s="783"/>
      <x:c r="CN180" s="783"/>
      <x:c r="CO180" s="783"/>
      <x:c r="CP180" s="782"/>
      <x:c r="CQ180" s="783"/>
      <x:c r="CR180" s="782"/>
      <x:c r="CS180" s="783"/>
      <x:c r="CT180" s="783"/>
      <x:c r="CU180" s="783"/>
      <x:c r="CV180" s="783"/>
      <x:c r="CW180" s="783"/>
      <x:c r="CX180" s="783"/>
      <x:c r="CY180" s="780" t="s">
        <x:v>1407</x:v>
      </x:c>
      <x:c r="CZ180" s="783"/>
      <x:c r="DA180" s="782"/>
      <x:c r="DB180" s="783"/>
      <x:c r="DC180" s="782"/>
      <x:c r="DD180" s="783"/>
      <x:c r="DE180" s="782"/>
      <x:c r="DF180" s="783"/>
      <x:c r="DG180" s="784"/>
    </x:row>
    <x:row r="181" spans="1:111" ht="30" customHeight="1">
      <x:c r="A181" s="780" t="s">
        <x:v>2196</x:v>
      </x:c>
      <x:c r="B181" s="781">
        <x:v>1</x:v>
      </x:c>
      <x:c r="C181" s="782">
        <x:v>528</x:v>
      </x:c>
      <x:c r="D181" s="783"/>
      <x:c r="E181" s="782"/>
      <x:c r="F181" s="783"/>
      <x:c r="G181" s="782"/>
      <x:c r="H181" s="783"/>
      <x:c r="I181" s="782"/>
      <x:c r="J181" s="783"/>
      <x:c r="K181" s="783"/>
      <x:c r="L181" s="782"/>
      <x:c r="M181" s="783"/>
      <x:c r="N181" s="783"/>
      <x:c r="O181" s="783"/>
      <x:c r="P181" s="783"/>
      <x:c r="Q181" s="783"/>
      <x:c r="R181" s="782"/>
      <x:c r="S181" s="783">
        <x:v>1</x:v>
      </x:c>
      <x:c r="T181" s="782">
        <x:v>5</x:v>
      </x:c>
      <x:c r="U181" s="783"/>
      <x:c r="V181" s="782"/>
      <x:c r="W181" s="783"/>
      <x:c r="X181" s="783">
        <x:v>8</x:v>
      </x:c>
      <x:c r="Y181" s="783"/>
      <x:c r="Z181" s="783"/>
      <x:c r="AA181" s="783"/>
      <x:c r="AB181" s="783"/>
      <x:c r="AC181" s="783"/>
      <x:c r="AD181" s="783"/>
      <x:c r="AE181" s="783"/>
      <x:c r="AF181" s="783"/>
      <x:c r="AG181" s="783"/>
      <x:c r="AH181" s="783"/>
      <x:c r="AI181" s="783"/>
      <x:c r="AJ181" s="783"/>
      <x:c r="AK181" s="783"/>
      <x:c r="AL181" s="780" t="s">
        <x:v>2196</x:v>
      </x:c>
      <x:c r="AM181" s="783"/>
      <x:c r="AN181" s="782"/>
      <x:c r="AO181" s="783"/>
      <x:c r="AP181" s="783"/>
      <x:c r="AQ181" s="783"/>
      <x:c r="AR181" s="782"/>
      <x:c r="AS181" s="783"/>
      <x:c r="AT181" s="782"/>
      <x:c r="AU181" s="783"/>
      <x:c r="AV181" s="783"/>
      <x:c r="AW181" s="783"/>
      <x:c r="AX181" s="783"/>
      <x:c r="AY181" s="783"/>
      <x:c r="AZ181" s="783"/>
      <x:c r="BA181" s="782"/>
      <x:c r="BB181" s="783"/>
      <x:c r="BC181" s="783"/>
      <x:c r="BD181" s="783"/>
      <x:c r="BE181" s="783">
        <x:v>1</x:v>
      </x:c>
      <x:c r="BF181" s="783">
        <x:v>2</x:v>
      </x:c>
      <x:c r="BG181" s="783"/>
      <x:c r="BH181" s="783"/>
      <x:c r="BI181" s="783"/>
      <x:c r="BJ181" s="782"/>
      <x:c r="BK181" s="783"/>
      <x:c r="BL181" s="782"/>
      <x:c r="BM181" s="783"/>
      <x:c r="BN181" s="782"/>
      <x:c r="BO181" s="783"/>
      <x:c r="BP181" s="782"/>
      <x:c r="BQ181" s="783"/>
      <x:c r="BR181" s="783"/>
      <x:c r="BS181" s="783"/>
      <x:c r="BT181" s="783"/>
      <x:c r="BU181" s="783"/>
      <x:c r="BV181" s="780" t="s">
        <x:v>2196</x:v>
      </x:c>
      <x:c r="BW181" s="783"/>
      <x:c r="BX181" s="783"/>
      <x:c r="BY181" s="782"/>
      <x:c r="BZ181" s="783"/>
      <x:c r="CA181" s="782"/>
      <x:c r="CB181" s="783"/>
      <x:c r="CC181" s="782"/>
      <x:c r="CD181" s="783"/>
      <x:c r="CE181" s="783"/>
      <x:c r="CF181" s="782"/>
      <x:c r="CG181" s="783"/>
      <x:c r="CH181" s="783"/>
      <x:c r="CI181" s="783"/>
      <x:c r="CJ181" s="783"/>
      <x:c r="CK181" s="783"/>
      <x:c r="CL181" s="783"/>
      <x:c r="CM181" s="783"/>
      <x:c r="CN181" s="783"/>
      <x:c r="CO181" s="783"/>
      <x:c r="CP181" s="782"/>
      <x:c r="CQ181" s="783"/>
      <x:c r="CR181" s="782"/>
      <x:c r="CS181" s="783">
        <x:v>2</x:v>
      </x:c>
      <x:c r="CT181" s="783"/>
      <x:c r="CU181" s="783"/>
      <x:c r="CV181" s="783"/>
      <x:c r="CW181" s="783"/>
      <x:c r="CX181" s="783"/>
      <x:c r="CY181" s="780" t="s">
        <x:v>2196</x:v>
      </x:c>
      <x:c r="CZ181" s="783"/>
      <x:c r="DA181" s="782"/>
      <x:c r="DB181" s="783"/>
      <x:c r="DC181" s="782"/>
      <x:c r="DD181" s="783"/>
      <x:c r="DE181" s="782"/>
      <x:c r="DF181" s="783"/>
      <x:c r="DG181" s="784"/>
    </x:row>
    <x:row r="182" spans="1:111" ht="30" customHeight="1">
      <x:c r="A182" s="780" t="s">
        <x:v>2192</x:v>
      </x:c>
      <x:c r="B182" s="781">
        <x:v>1</x:v>
      </x:c>
      <x:c r="C182" s="782">
        <x:v>812</x:v>
      </x:c>
      <x:c r="D182" s="783"/>
      <x:c r="E182" s="782"/>
      <x:c r="F182" s="783"/>
      <x:c r="G182" s="782"/>
      <x:c r="H182" s="783"/>
      <x:c r="I182" s="782"/>
      <x:c r="J182" s="783"/>
      <x:c r="K182" s="783"/>
      <x:c r="L182" s="782"/>
      <x:c r="M182" s="783">
        <x:v>1</x:v>
      </x:c>
      <x:c r="N182" s="783"/>
      <x:c r="O182" s="783"/>
      <x:c r="P182" s="783"/>
      <x:c r="Q182" s="783"/>
      <x:c r="R182" s="782"/>
      <x:c r="S182" s="783"/>
      <x:c r="T182" s="782"/>
      <x:c r="U182" s="783"/>
      <x:c r="V182" s="782"/>
      <x:c r="W182" s="783"/>
      <x:c r="X182" s="783"/>
      <x:c r="Y182" s="783"/>
      <x:c r="Z182" s="783"/>
      <x:c r="AA182" s="783"/>
      <x:c r="AB182" s="783"/>
      <x:c r="AC182" s="783"/>
      <x:c r="AD182" s="783"/>
      <x:c r="AE182" s="783"/>
      <x:c r="AF182" s="783"/>
      <x:c r="AG182" s="783"/>
      <x:c r="AH182" s="783"/>
      <x:c r="AI182" s="783"/>
      <x:c r="AJ182" s="783"/>
      <x:c r="AK182" s="783"/>
      <x:c r="AL182" s="780" t="s">
        <x:v>2192</x:v>
      </x:c>
      <x:c r="AM182" s="783"/>
      <x:c r="AN182" s="782"/>
      <x:c r="AO182" s="783"/>
      <x:c r="AP182" s="783"/>
      <x:c r="AQ182" s="783"/>
      <x:c r="AR182" s="782"/>
      <x:c r="AS182" s="783"/>
      <x:c r="AT182" s="782"/>
      <x:c r="AU182" s="783"/>
      <x:c r="AV182" s="783"/>
      <x:c r="AW182" s="783"/>
      <x:c r="AX182" s="783"/>
      <x:c r="AY182" s="783"/>
      <x:c r="AZ182" s="783"/>
      <x:c r="BA182" s="782"/>
      <x:c r="BB182" s="783"/>
      <x:c r="BC182" s="783"/>
      <x:c r="BD182" s="783"/>
      <x:c r="BE182" s="783"/>
      <x:c r="BF182" s="783"/>
      <x:c r="BG182" s="783"/>
      <x:c r="BH182" s="783"/>
      <x:c r="BI182" s="783"/>
      <x:c r="BJ182" s="782"/>
      <x:c r="BK182" s="783"/>
      <x:c r="BL182" s="782"/>
      <x:c r="BM182" s="783"/>
      <x:c r="BN182" s="782"/>
      <x:c r="BO182" s="783"/>
      <x:c r="BP182" s="782"/>
      <x:c r="BQ182" s="783"/>
      <x:c r="BR182" s="783"/>
      <x:c r="BS182" s="783"/>
      <x:c r="BT182" s="783"/>
      <x:c r="BU182" s="783"/>
      <x:c r="BV182" s="780" t="s">
        <x:v>2192</x:v>
      </x:c>
      <x:c r="BW182" s="783"/>
      <x:c r="BX182" s="783"/>
      <x:c r="BY182" s="782"/>
      <x:c r="BZ182" s="783"/>
      <x:c r="CA182" s="782"/>
      <x:c r="CB182" s="783"/>
      <x:c r="CC182" s="782"/>
      <x:c r="CD182" s="783"/>
      <x:c r="CE182" s="783"/>
      <x:c r="CF182" s="782"/>
      <x:c r="CG182" s="783"/>
      <x:c r="CH182" s="783"/>
      <x:c r="CI182" s="783"/>
      <x:c r="CJ182" s="783"/>
      <x:c r="CK182" s="783"/>
      <x:c r="CL182" s="783"/>
      <x:c r="CM182" s="783"/>
      <x:c r="CN182" s="783"/>
      <x:c r="CO182" s="783"/>
      <x:c r="CP182" s="782"/>
      <x:c r="CQ182" s="783"/>
      <x:c r="CR182" s="782"/>
      <x:c r="CS182" s="783">
        <x:v>4</x:v>
      </x:c>
      <x:c r="CT182" s="783"/>
      <x:c r="CU182" s="783">
        <x:v>2</x:v>
      </x:c>
      <x:c r="CV182" s="783">
        <x:v>1</x:v>
      </x:c>
      <x:c r="CW182" s="783"/>
      <x:c r="CX182" s="783"/>
      <x:c r="CY182" s="780" t="s">
        <x:v>2192</x:v>
      </x:c>
      <x:c r="CZ182" s="783"/>
      <x:c r="DA182" s="782"/>
      <x:c r="DB182" s="783"/>
      <x:c r="DC182" s="782"/>
      <x:c r="DD182" s="783"/>
      <x:c r="DE182" s="782"/>
      <x:c r="DF182" s="783"/>
      <x:c r="DG182" s="784"/>
    </x:row>
    <x:row r="183" spans="1:111" ht="30" customHeight="1">
      <x:c r="A183" s="780" t="s">
        <x:v>2943</x:v>
      </x:c>
      <x:c r="B183" s="781">
        <x:v>1</x:v>
      </x:c>
      <x:c r="C183" s="782">
        <x:v>150</x:v>
      </x:c>
      <x:c r="D183" s="783"/>
      <x:c r="E183" s="782"/>
      <x:c r="F183" s="783"/>
      <x:c r="G183" s="782"/>
      <x:c r="H183" s="783"/>
      <x:c r="I183" s="782"/>
      <x:c r="J183" s="783"/>
      <x:c r="K183" s="783"/>
      <x:c r="L183" s="782"/>
      <x:c r="M183" s="783"/>
      <x:c r="N183" s="783"/>
      <x:c r="O183" s="783"/>
      <x:c r="P183" s="783"/>
      <x:c r="Q183" s="783"/>
      <x:c r="R183" s="782"/>
      <x:c r="S183" s="783"/>
      <x:c r="T183" s="782"/>
      <x:c r="U183" s="783"/>
      <x:c r="V183" s="782"/>
      <x:c r="W183" s="783"/>
      <x:c r="X183" s="783">
        <x:v>6</x:v>
      </x:c>
      <x:c r="Y183" s="783"/>
      <x:c r="Z183" s="783"/>
      <x:c r="AA183" s="783"/>
      <x:c r="AB183" s="783"/>
      <x:c r="AC183" s="783"/>
      <x:c r="AD183" s="783"/>
      <x:c r="AE183" s="783"/>
      <x:c r="AF183" s="783"/>
      <x:c r="AG183" s="783"/>
      <x:c r="AH183" s="783"/>
      <x:c r="AI183" s="783"/>
      <x:c r="AJ183" s="783"/>
      <x:c r="AK183" s="783">
        <x:v>2</x:v>
      </x:c>
      <x:c r="AL183" s="780" t="s">
        <x:v>2943</x:v>
      </x:c>
      <x:c r="AM183" s="783"/>
      <x:c r="AN183" s="782"/>
      <x:c r="AO183" s="783"/>
      <x:c r="AP183" s="783"/>
      <x:c r="AQ183" s="783"/>
      <x:c r="AR183" s="782"/>
      <x:c r="AS183" s="783"/>
      <x:c r="AT183" s="782"/>
      <x:c r="AU183" s="783"/>
      <x:c r="AV183" s="783"/>
      <x:c r="AW183" s="783"/>
      <x:c r="AX183" s="783"/>
      <x:c r="AY183" s="783"/>
      <x:c r="AZ183" s="783"/>
      <x:c r="BA183" s="782"/>
      <x:c r="BB183" s="783"/>
      <x:c r="BC183" s="783"/>
      <x:c r="BD183" s="783"/>
      <x:c r="BE183" s="783">
        <x:v>1</x:v>
      </x:c>
      <x:c r="BF183" s="783">
        <x:v>9</x:v>
      </x:c>
      <x:c r="BG183" s="783"/>
      <x:c r="BH183" s="783"/>
      <x:c r="BI183" s="783"/>
      <x:c r="BJ183" s="782"/>
      <x:c r="BK183" s="783"/>
      <x:c r="BL183" s="782"/>
      <x:c r="BM183" s="783"/>
      <x:c r="BN183" s="782"/>
      <x:c r="BO183" s="783"/>
      <x:c r="BP183" s="782"/>
      <x:c r="BQ183" s="783"/>
      <x:c r="BR183" s="783"/>
      <x:c r="BS183" s="783"/>
      <x:c r="BT183" s="783"/>
      <x:c r="BU183" s="783"/>
      <x:c r="BV183" s="780" t="s">
        <x:v>2943</x:v>
      </x:c>
      <x:c r="BW183" s="783"/>
      <x:c r="BX183" s="783"/>
      <x:c r="BY183" s="782"/>
      <x:c r="BZ183" s="783"/>
      <x:c r="CA183" s="782"/>
      <x:c r="CB183" s="783"/>
      <x:c r="CC183" s="782"/>
      <x:c r="CD183" s="783"/>
      <x:c r="CE183" s="783"/>
      <x:c r="CF183" s="782"/>
      <x:c r="CG183" s="783"/>
      <x:c r="CH183" s="783"/>
      <x:c r="CI183" s="783"/>
      <x:c r="CJ183" s="783"/>
      <x:c r="CK183" s="783"/>
      <x:c r="CL183" s="783"/>
      <x:c r="CM183" s="783"/>
      <x:c r="CN183" s="783"/>
      <x:c r="CO183" s="783"/>
      <x:c r="CP183" s="782"/>
      <x:c r="CQ183" s="783"/>
      <x:c r="CR183" s="782">
        <x:v>25</x:v>
      </x:c>
      <x:c r="CS183" s="783">
        <x:v>2</x:v>
      </x:c>
      <x:c r="CT183" s="783"/>
      <x:c r="CU183" s="783"/>
      <x:c r="CV183" s="783"/>
      <x:c r="CW183" s="783"/>
      <x:c r="CX183" s="783"/>
      <x:c r="CY183" s="780" t="s">
        <x:v>2943</x:v>
      </x:c>
      <x:c r="CZ183" s="783"/>
      <x:c r="DA183" s="782"/>
      <x:c r="DB183" s="783"/>
      <x:c r="DC183" s="782"/>
      <x:c r="DD183" s="783"/>
      <x:c r="DE183" s="782"/>
      <x:c r="DF183" s="783"/>
      <x:c r="DG183" s="784"/>
    </x:row>
    <x:row r="184" spans="1:111" ht="30" customHeight="1">
      <x:c r="A184" s="780" t="s">
        <x:v>1453</x:v>
      </x:c>
      <x:c r="B184" s="781"/>
      <x:c r="C184" s="782"/>
      <x:c r="D184" s="783"/>
      <x:c r="E184" s="782"/>
      <x:c r="F184" s="783"/>
      <x:c r="G184" s="782"/>
      <x:c r="H184" s="783"/>
      <x:c r="I184" s="782"/>
      <x:c r="J184" s="783"/>
      <x:c r="K184" s="783"/>
      <x:c r="L184" s="782"/>
      <x:c r="M184" s="783"/>
      <x:c r="N184" s="783"/>
      <x:c r="O184" s="783"/>
      <x:c r="P184" s="783"/>
      <x:c r="Q184" s="783"/>
      <x:c r="R184" s="782"/>
      <x:c r="S184" s="783"/>
      <x:c r="T184" s="782"/>
      <x:c r="U184" s="783"/>
      <x:c r="V184" s="782"/>
      <x:c r="W184" s="783"/>
      <x:c r="X184" s="783"/>
      <x:c r="Y184" s="783"/>
      <x:c r="Z184" s="783"/>
      <x:c r="AA184" s="783"/>
      <x:c r="AB184" s="783"/>
      <x:c r="AC184" s="783"/>
      <x:c r="AD184" s="783"/>
      <x:c r="AE184" s="783"/>
      <x:c r="AF184" s="783"/>
      <x:c r="AG184" s="783"/>
      <x:c r="AH184" s="783"/>
      <x:c r="AI184" s="783"/>
      <x:c r="AJ184" s="783"/>
      <x:c r="AK184" s="783"/>
      <x:c r="AL184" s="780" t="s">
        <x:v>1453</x:v>
      </x:c>
      <x:c r="AM184" s="783"/>
      <x:c r="AN184" s="782"/>
      <x:c r="AO184" s="783"/>
      <x:c r="AP184" s="783"/>
      <x:c r="AQ184" s="783"/>
      <x:c r="AR184" s="782"/>
      <x:c r="AS184" s="783"/>
      <x:c r="AT184" s="782"/>
      <x:c r="AU184" s="783"/>
      <x:c r="AV184" s="783"/>
      <x:c r="AW184" s="783"/>
      <x:c r="AX184" s="783"/>
      <x:c r="AY184" s="783"/>
      <x:c r="AZ184" s="783"/>
      <x:c r="BA184" s="782"/>
      <x:c r="BB184" s="783"/>
      <x:c r="BC184" s="783"/>
      <x:c r="BD184" s="783"/>
      <x:c r="BE184" s="783"/>
      <x:c r="BF184" s="783"/>
      <x:c r="BG184" s="783"/>
      <x:c r="BH184" s="783"/>
      <x:c r="BI184" s="783"/>
      <x:c r="BJ184" s="782"/>
      <x:c r="BK184" s="783"/>
      <x:c r="BL184" s="782"/>
      <x:c r="BM184" s="783"/>
      <x:c r="BN184" s="782"/>
      <x:c r="BO184" s="783"/>
      <x:c r="BP184" s="782"/>
      <x:c r="BQ184" s="783"/>
      <x:c r="BR184" s="783"/>
      <x:c r="BS184" s="783"/>
      <x:c r="BT184" s="783"/>
      <x:c r="BU184" s="783"/>
      <x:c r="BV184" s="780" t="s">
        <x:v>1453</x:v>
      </x:c>
      <x:c r="BW184" s="783"/>
      <x:c r="BX184" s="783"/>
      <x:c r="BY184" s="782"/>
      <x:c r="BZ184" s="783"/>
      <x:c r="CA184" s="782"/>
      <x:c r="CB184" s="783"/>
      <x:c r="CC184" s="782"/>
      <x:c r="CD184" s="783"/>
      <x:c r="CE184" s="783"/>
      <x:c r="CF184" s="782"/>
      <x:c r="CG184" s="783"/>
      <x:c r="CH184" s="783"/>
      <x:c r="CI184" s="783"/>
      <x:c r="CJ184" s="783"/>
      <x:c r="CK184" s="783"/>
      <x:c r="CL184" s="783"/>
      <x:c r="CM184" s="783"/>
      <x:c r="CN184" s="783"/>
      <x:c r="CO184" s="783"/>
      <x:c r="CP184" s="782"/>
      <x:c r="CQ184" s="783"/>
      <x:c r="CR184" s="782"/>
      <x:c r="CS184" s="783"/>
      <x:c r="CT184" s="783"/>
      <x:c r="CU184" s="783"/>
      <x:c r="CV184" s="783"/>
      <x:c r="CW184" s="783"/>
      <x:c r="CX184" s="783"/>
      <x:c r="CY184" s="780" t="s">
        <x:v>1453</x:v>
      </x:c>
      <x:c r="CZ184" s="783"/>
      <x:c r="DA184" s="782"/>
      <x:c r="DB184" s="783"/>
      <x:c r="DC184" s="782"/>
      <x:c r="DD184" s="783"/>
      <x:c r="DE184" s="782"/>
      <x:c r="DF184" s="783"/>
      <x:c r="DG184" s="784"/>
    </x:row>
    <x:row r="185" spans="1:111" ht="30" customHeight="1">
      <x:c r="A185" s="780" t="s">
        <x:v>1455</x:v>
      </x:c>
      <x:c r="B185" s="781"/>
      <x:c r="C185" s="782"/>
      <x:c r="D185" s="783"/>
      <x:c r="E185" s="782"/>
      <x:c r="F185" s="783"/>
      <x:c r="G185" s="782"/>
      <x:c r="H185" s="783"/>
      <x:c r="I185" s="782"/>
      <x:c r="J185" s="783"/>
      <x:c r="K185" s="783"/>
      <x:c r="L185" s="782"/>
      <x:c r="M185" s="783"/>
      <x:c r="N185" s="783"/>
      <x:c r="O185" s="783"/>
      <x:c r="P185" s="783"/>
      <x:c r="Q185" s="783"/>
      <x:c r="R185" s="782"/>
      <x:c r="S185" s="783">
        <x:v>2</x:v>
      </x:c>
      <x:c r="T185" s="782">
        <x:v>44</x:v>
      </x:c>
      <x:c r="U185" s="783"/>
      <x:c r="V185" s="782"/>
      <x:c r="W185" s="783"/>
      <x:c r="X185" s="783">
        <x:v>8</x:v>
      </x:c>
      <x:c r="Y185" s="783"/>
      <x:c r="Z185" s="783"/>
      <x:c r="AA185" s="783"/>
      <x:c r="AB185" s="783"/>
      <x:c r="AC185" s="783"/>
      <x:c r="AD185" s="783"/>
      <x:c r="AE185" s="783"/>
      <x:c r="AF185" s="783"/>
      <x:c r="AG185" s="783"/>
      <x:c r="AH185" s="783"/>
      <x:c r="AI185" s="783"/>
      <x:c r="AJ185" s="783"/>
      <x:c r="AK185" s="783"/>
      <x:c r="AL185" s="780" t="s">
        <x:v>1455</x:v>
      </x:c>
      <x:c r="AM185" s="783"/>
      <x:c r="AN185" s="782"/>
      <x:c r="AO185" s="783"/>
      <x:c r="AP185" s="783"/>
      <x:c r="AQ185" s="783"/>
      <x:c r="AR185" s="782"/>
      <x:c r="AS185" s="783"/>
      <x:c r="AT185" s="782"/>
      <x:c r="AU185" s="783"/>
      <x:c r="AV185" s="783"/>
      <x:c r="AW185" s="783"/>
      <x:c r="AX185" s="783"/>
      <x:c r="AY185" s="783"/>
      <x:c r="AZ185" s="783"/>
      <x:c r="BA185" s="782"/>
      <x:c r="BB185" s="783"/>
      <x:c r="BC185" s="783"/>
      <x:c r="BD185" s="783"/>
      <x:c r="BE185" s="783">
        <x:v>1</x:v>
      </x:c>
      <x:c r="BF185" s="783">
        <x:v>7</x:v>
      </x:c>
      <x:c r="BG185" s="783"/>
      <x:c r="BH185" s="783"/>
      <x:c r="BI185" s="783"/>
      <x:c r="BJ185" s="782"/>
      <x:c r="BK185" s="783"/>
      <x:c r="BL185" s="782"/>
      <x:c r="BM185" s="783"/>
      <x:c r="BN185" s="782"/>
      <x:c r="BO185" s="783"/>
      <x:c r="BP185" s="782"/>
      <x:c r="BQ185" s="783"/>
      <x:c r="BR185" s="783"/>
      <x:c r="BS185" s="783"/>
      <x:c r="BT185" s="783"/>
      <x:c r="BU185" s="783"/>
      <x:c r="BV185" s="780" t="s">
        <x:v>1455</x:v>
      </x:c>
      <x:c r="BW185" s="783"/>
      <x:c r="BX185" s="783"/>
      <x:c r="BY185" s="782"/>
      <x:c r="BZ185" s="783"/>
      <x:c r="CA185" s="782"/>
      <x:c r="CB185" s="783"/>
      <x:c r="CC185" s="782"/>
      <x:c r="CD185" s="783"/>
      <x:c r="CE185" s="783"/>
      <x:c r="CF185" s="782"/>
      <x:c r="CG185" s="783"/>
      <x:c r="CH185" s="783"/>
      <x:c r="CI185" s="783"/>
      <x:c r="CJ185" s="783"/>
      <x:c r="CK185" s="783"/>
      <x:c r="CL185" s="783"/>
      <x:c r="CM185" s="783"/>
      <x:c r="CN185" s="783"/>
      <x:c r="CO185" s="783"/>
      <x:c r="CP185" s="782"/>
      <x:c r="CQ185" s="783"/>
      <x:c r="CR185" s="782"/>
      <x:c r="CS185" s="783"/>
      <x:c r="CT185" s="783"/>
      <x:c r="CU185" s="783"/>
      <x:c r="CV185" s="783"/>
      <x:c r="CW185" s="783"/>
      <x:c r="CX185" s="783"/>
      <x:c r="CY185" s="780" t="s">
        <x:v>1455</x:v>
      </x:c>
      <x:c r="CZ185" s="783"/>
      <x:c r="DA185" s="782"/>
      <x:c r="DB185" s="783"/>
      <x:c r="DC185" s="782"/>
      <x:c r="DD185" s="783"/>
      <x:c r="DE185" s="782"/>
      <x:c r="DF185" s="783"/>
      <x:c r="DG185" s="784"/>
    </x:row>
    <x:row r="186" spans="1:111" ht="30" customHeight="1">
      <x:c r="A186" s="780" t="s">
        <x:v>1194</x:v>
      </x:c>
      <x:c r="B186" s="781"/>
      <x:c r="C186" s="782"/>
      <x:c r="D186" s="783"/>
      <x:c r="E186" s="782"/>
      <x:c r="F186" s="783"/>
      <x:c r="G186" s="782"/>
      <x:c r="H186" s="783"/>
      <x:c r="I186" s="782"/>
      <x:c r="J186" s="783"/>
      <x:c r="K186" s="783"/>
      <x:c r="L186" s="782"/>
      <x:c r="M186" s="783"/>
      <x:c r="N186" s="783"/>
      <x:c r="O186" s="783"/>
      <x:c r="P186" s="783"/>
      <x:c r="Q186" s="783"/>
      <x:c r="R186" s="782"/>
      <x:c r="S186" s="783"/>
      <x:c r="T186" s="782"/>
      <x:c r="U186" s="783"/>
      <x:c r="V186" s="782"/>
      <x:c r="W186" s="783"/>
      <x:c r="X186" s="783">
        <x:v>1</x:v>
      </x:c>
      <x:c r="Y186" s="783"/>
      <x:c r="Z186" s="783"/>
      <x:c r="AA186" s="783"/>
      <x:c r="AB186" s="783"/>
      <x:c r="AC186" s="783"/>
      <x:c r="AD186" s="783"/>
      <x:c r="AE186" s="783"/>
      <x:c r="AF186" s="783"/>
      <x:c r="AG186" s="783"/>
      <x:c r="AH186" s="783"/>
      <x:c r="AI186" s="783"/>
      <x:c r="AJ186" s="783"/>
      <x:c r="AK186" s="783"/>
      <x:c r="AL186" s="780" t="s">
        <x:v>1194</x:v>
      </x:c>
      <x:c r="AM186" s="783"/>
      <x:c r="AN186" s="782"/>
      <x:c r="AO186" s="783"/>
      <x:c r="AP186" s="783"/>
      <x:c r="AQ186" s="783"/>
      <x:c r="AR186" s="782"/>
      <x:c r="AS186" s="783"/>
      <x:c r="AT186" s="782"/>
      <x:c r="AU186" s="783"/>
      <x:c r="AV186" s="783"/>
      <x:c r="AW186" s="783"/>
      <x:c r="AX186" s="783"/>
      <x:c r="AY186" s="783"/>
      <x:c r="AZ186" s="783"/>
      <x:c r="BA186" s="782"/>
      <x:c r="BB186" s="783"/>
      <x:c r="BC186" s="783"/>
      <x:c r="BD186" s="783"/>
      <x:c r="BE186" s="783">
        <x:v>1</x:v>
      </x:c>
      <x:c r="BF186" s="783">
        <x:v>2</x:v>
      </x:c>
      <x:c r="BG186" s="783"/>
      <x:c r="BH186" s="783"/>
      <x:c r="BI186" s="783"/>
      <x:c r="BJ186" s="782"/>
      <x:c r="BK186" s="783"/>
      <x:c r="BL186" s="782"/>
      <x:c r="BM186" s="783"/>
      <x:c r="BN186" s="782"/>
      <x:c r="BO186" s="783"/>
      <x:c r="BP186" s="782"/>
      <x:c r="BQ186" s="783"/>
      <x:c r="BR186" s="783"/>
      <x:c r="BS186" s="783"/>
      <x:c r="BT186" s="783"/>
      <x:c r="BU186" s="783"/>
      <x:c r="BV186" s="780" t="s">
        <x:v>1194</x:v>
      </x:c>
      <x:c r="BW186" s="783"/>
      <x:c r="BX186" s="783"/>
      <x:c r="BY186" s="782"/>
      <x:c r="BZ186" s="783"/>
      <x:c r="CA186" s="782"/>
      <x:c r="CB186" s="783"/>
      <x:c r="CC186" s="782"/>
      <x:c r="CD186" s="783"/>
      <x:c r="CE186" s="783"/>
      <x:c r="CF186" s="782"/>
      <x:c r="CG186" s="783"/>
      <x:c r="CH186" s="783"/>
      <x:c r="CI186" s="783"/>
      <x:c r="CJ186" s="783"/>
      <x:c r="CK186" s="783"/>
      <x:c r="CL186" s="783"/>
      <x:c r="CM186" s="783"/>
      <x:c r="CN186" s="783"/>
      <x:c r="CO186" s="783"/>
      <x:c r="CP186" s="782"/>
      <x:c r="CQ186" s="783"/>
      <x:c r="CR186" s="782"/>
      <x:c r="CS186" s="783">
        <x:v>2</x:v>
      </x:c>
      <x:c r="CT186" s="783"/>
      <x:c r="CU186" s="783"/>
      <x:c r="CV186" s="783"/>
      <x:c r="CW186" s="783"/>
      <x:c r="CX186" s="783"/>
      <x:c r="CY186" s="780" t="s">
        <x:v>1194</x:v>
      </x:c>
      <x:c r="CZ186" s="783"/>
      <x:c r="DA186" s="782"/>
      <x:c r="DB186" s="783"/>
      <x:c r="DC186" s="782"/>
      <x:c r="DD186" s="783"/>
      <x:c r="DE186" s="782"/>
      <x:c r="DF186" s="783"/>
      <x:c r="DG186" s="784"/>
    </x:row>
    <x:row r="187" spans="1:111" ht="30" customHeight="1">
      <x:c r="A187" s="780" t="s">
        <x:v>2938</x:v>
      </x:c>
      <x:c r="B187" s="781">
        <x:v>1</x:v>
      </x:c>
      <x:c r="C187" s="782">
        <x:v>190.5</x:v>
      </x:c>
      <x:c r="D187" s="783"/>
      <x:c r="E187" s="782"/>
      <x:c r="F187" s="783"/>
      <x:c r="G187" s="782"/>
      <x:c r="H187" s="783"/>
      <x:c r="I187" s="782"/>
      <x:c r="J187" s="783"/>
      <x:c r="K187" s="783"/>
      <x:c r="L187" s="782"/>
      <x:c r="M187" s="783"/>
      <x:c r="N187" s="783"/>
      <x:c r="O187" s="783"/>
      <x:c r="P187" s="783"/>
      <x:c r="Q187" s="783"/>
      <x:c r="R187" s="782"/>
      <x:c r="S187" s="783"/>
      <x:c r="T187" s="782"/>
      <x:c r="U187" s="783"/>
      <x:c r="V187" s="782"/>
      <x:c r="W187" s="783"/>
      <x:c r="X187" s="783"/>
      <x:c r="Y187" s="783"/>
      <x:c r="Z187" s="783"/>
      <x:c r="AA187" s="783"/>
      <x:c r="AB187" s="783"/>
      <x:c r="AC187" s="783"/>
      <x:c r="AD187" s="783"/>
      <x:c r="AE187" s="783"/>
      <x:c r="AF187" s="783"/>
      <x:c r="AG187" s="783"/>
      <x:c r="AH187" s="783"/>
      <x:c r="AI187" s="783"/>
      <x:c r="AJ187" s="783"/>
      <x:c r="AK187" s="783"/>
      <x:c r="AL187" s="780" t="s">
        <x:v>2938</x:v>
      </x:c>
      <x:c r="AM187" s="783"/>
      <x:c r="AN187" s="782"/>
      <x:c r="AO187" s="783"/>
      <x:c r="AP187" s="783"/>
      <x:c r="AQ187" s="783"/>
      <x:c r="AR187" s="782"/>
      <x:c r="AS187" s="783"/>
      <x:c r="AT187" s="782"/>
      <x:c r="AU187" s="783"/>
      <x:c r="AV187" s="783"/>
      <x:c r="AW187" s="783"/>
      <x:c r="AX187" s="783"/>
      <x:c r="AY187" s="783"/>
      <x:c r="AZ187" s="783"/>
      <x:c r="BA187" s="782"/>
      <x:c r="BB187" s="783"/>
      <x:c r="BC187" s="783"/>
      <x:c r="BD187" s="783"/>
      <x:c r="BE187" s="783"/>
      <x:c r="BF187" s="783"/>
      <x:c r="BG187" s="783"/>
      <x:c r="BH187" s="783"/>
      <x:c r="BI187" s="783"/>
      <x:c r="BJ187" s="782"/>
      <x:c r="BK187" s="783"/>
      <x:c r="BL187" s="782"/>
      <x:c r="BM187" s="783"/>
      <x:c r="BN187" s="782"/>
      <x:c r="BO187" s="783"/>
      <x:c r="BP187" s="782"/>
      <x:c r="BQ187" s="783"/>
      <x:c r="BR187" s="783"/>
      <x:c r="BS187" s="783"/>
      <x:c r="BT187" s="783"/>
      <x:c r="BU187" s="783"/>
      <x:c r="BV187" s="780" t="s">
        <x:v>2938</x:v>
      </x:c>
      <x:c r="BW187" s="783"/>
      <x:c r="BX187" s="783"/>
      <x:c r="BY187" s="782"/>
      <x:c r="BZ187" s="783"/>
      <x:c r="CA187" s="782"/>
      <x:c r="CB187" s="783"/>
      <x:c r="CC187" s="782"/>
      <x:c r="CD187" s="783"/>
      <x:c r="CE187" s="783"/>
      <x:c r="CF187" s="782"/>
      <x:c r="CG187" s="783"/>
      <x:c r="CH187" s="783"/>
      <x:c r="CI187" s="783"/>
      <x:c r="CJ187" s="783"/>
      <x:c r="CK187" s="783"/>
      <x:c r="CL187" s="783"/>
      <x:c r="CM187" s="783"/>
      <x:c r="CN187" s="783"/>
      <x:c r="CO187" s="783"/>
      <x:c r="CP187" s="782"/>
      <x:c r="CQ187" s="783"/>
      <x:c r="CR187" s="782"/>
      <x:c r="CS187" s="783"/>
      <x:c r="CT187" s="783"/>
      <x:c r="CU187" s="783"/>
      <x:c r="CV187" s="783"/>
      <x:c r="CW187" s="783"/>
      <x:c r="CX187" s="783"/>
      <x:c r="CY187" s="780" t="s">
        <x:v>2938</x:v>
      </x:c>
      <x:c r="CZ187" s="783"/>
      <x:c r="DA187" s="782"/>
      <x:c r="DB187" s="783"/>
      <x:c r="DC187" s="782"/>
      <x:c r="DD187" s="783"/>
      <x:c r="DE187" s="782"/>
      <x:c r="DF187" s="783"/>
      <x:c r="DG187" s="784"/>
    </x:row>
    <x:row r="188" spans="1:111" ht="30" customHeight="1">
      <x:c r="A188" s="780" t="s">
        <x:v>2212</x:v>
      </x:c>
      <x:c r="B188" s="781">
        <x:v>1</x:v>
      </x:c>
      <x:c r="C188" s="782">
        <x:v>180</x:v>
      </x:c>
      <x:c r="D188" s="783"/>
      <x:c r="E188" s="782"/>
      <x:c r="F188" s="783"/>
      <x:c r="G188" s="782"/>
      <x:c r="H188" s="783"/>
      <x:c r="I188" s="782"/>
      <x:c r="J188" s="783"/>
      <x:c r="K188" s="783"/>
      <x:c r="L188" s="782"/>
      <x:c r="M188" s="783"/>
      <x:c r="N188" s="783"/>
      <x:c r="O188" s="783"/>
      <x:c r="P188" s="783"/>
      <x:c r="Q188" s="783"/>
      <x:c r="R188" s="782"/>
      <x:c r="S188" s="783">
        <x:v>1</x:v>
      </x:c>
      <x:c r="T188" s="782">
        <x:v>12</x:v>
      </x:c>
      <x:c r="U188" s="783"/>
      <x:c r="V188" s="782"/>
      <x:c r="W188" s="783"/>
      <x:c r="X188" s="783">
        <x:v>3</x:v>
      </x:c>
      <x:c r="Y188" s="783"/>
      <x:c r="Z188" s="783"/>
      <x:c r="AA188" s="783"/>
      <x:c r="AB188" s="783"/>
      <x:c r="AC188" s="783"/>
      <x:c r="AD188" s="783"/>
      <x:c r="AE188" s="783"/>
      <x:c r="AF188" s="783"/>
      <x:c r="AG188" s="783"/>
      <x:c r="AH188" s="783"/>
      <x:c r="AI188" s="783"/>
      <x:c r="AJ188" s="783"/>
      <x:c r="AK188" s="783"/>
      <x:c r="AL188" s="780" t="s">
        <x:v>2212</x:v>
      </x:c>
      <x:c r="AM188" s="783"/>
      <x:c r="AN188" s="782"/>
      <x:c r="AO188" s="783"/>
      <x:c r="AP188" s="783"/>
      <x:c r="AQ188" s="783"/>
      <x:c r="AR188" s="782"/>
      <x:c r="AS188" s="783"/>
      <x:c r="AT188" s="782"/>
      <x:c r="AU188" s="783"/>
      <x:c r="AV188" s="783"/>
      <x:c r="AW188" s="783"/>
      <x:c r="AX188" s="783"/>
      <x:c r="AY188" s="783"/>
      <x:c r="AZ188" s="783"/>
      <x:c r="BA188" s="782"/>
      <x:c r="BB188" s="783"/>
      <x:c r="BC188" s="783"/>
      <x:c r="BD188" s="783"/>
      <x:c r="BE188" s="783"/>
      <x:c r="BF188" s="783"/>
      <x:c r="BG188" s="783"/>
      <x:c r="BH188" s="783"/>
      <x:c r="BI188" s="783"/>
      <x:c r="BJ188" s="782"/>
      <x:c r="BK188" s="783"/>
      <x:c r="BL188" s="782"/>
      <x:c r="BM188" s="783"/>
      <x:c r="BN188" s="782"/>
      <x:c r="BO188" s="783"/>
      <x:c r="BP188" s="782"/>
      <x:c r="BQ188" s="783"/>
      <x:c r="BR188" s="783"/>
      <x:c r="BS188" s="783"/>
      <x:c r="BT188" s="783"/>
      <x:c r="BU188" s="783"/>
      <x:c r="BV188" s="780" t="s">
        <x:v>2212</x:v>
      </x:c>
      <x:c r="BW188" s="783"/>
      <x:c r="BX188" s="783"/>
      <x:c r="BY188" s="782"/>
      <x:c r="BZ188" s="783"/>
      <x:c r="CA188" s="782"/>
      <x:c r="CB188" s="783"/>
      <x:c r="CC188" s="782"/>
      <x:c r="CD188" s="783"/>
      <x:c r="CE188" s="783"/>
      <x:c r="CF188" s="782"/>
      <x:c r="CG188" s="783"/>
      <x:c r="CH188" s="783"/>
      <x:c r="CI188" s="783"/>
      <x:c r="CJ188" s="783"/>
      <x:c r="CK188" s="783"/>
      <x:c r="CL188" s="783"/>
      <x:c r="CM188" s="783"/>
      <x:c r="CN188" s="783"/>
      <x:c r="CO188" s="783"/>
      <x:c r="CP188" s="782"/>
      <x:c r="CQ188" s="783"/>
      <x:c r="CR188" s="782">
        <x:v>45</x:v>
      </x:c>
      <x:c r="CS188" s="783"/>
      <x:c r="CT188" s="783"/>
      <x:c r="CU188" s="783"/>
      <x:c r="CV188" s="783"/>
      <x:c r="CW188" s="783"/>
      <x:c r="CX188" s="783"/>
      <x:c r="CY188" s="780" t="s">
        <x:v>2212</x:v>
      </x:c>
      <x:c r="CZ188" s="783"/>
      <x:c r="DA188" s="782"/>
      <x:c r="DB188" s="783"/>
      <x:c r="DC188" s="782"/>
      <x:c r="DD188" s="783"/>
      <x:c r="DE188" s="782"/>
      <x:c r="DF188" s="783"/>
      <x:c r="DG188" s="784"/>
    </x:row>
    <x:row r="189" spans="1:111" ht="30" customHeight="1">
      <x:c r="A189" s="780" t="s">
        <x:v>1165</x:v>
      </x:c>
      <x:c r="B189" s="781">
        <x:v>1</x:v>
      </x:c>
      <x:c r="C189" s="782">
        <x:v>112</x:v>
      </x:c>
      <x:c r="D189" s="783"/>
      <x:c r="E189" s="782"/>
      <x:c r="F189" s="783"/>
      <x:c r="G189" s="782"/>
      <x:c r="H189" s="783"/>
      <x:c r="I189" s="782"/>
      <x:c r="J189" s="783"/>
      <x:c r="K189" s="783"/>
      <x:c r="L189" s="782"/>
      <x:c r="M189" s="783"/>
      <x:c r="N189" s="783"/>
      <x:c r="O189" s="783"/>
      <x:c r="P189" s="783"/>
      <x:c r="Q189" s="783"/>
      <x:c r="R189" s="782"/>
      <x:c r="S189" s="783"/>
      <x:c r="T189" s="782"/>
      <x:c r="U189" s="783"/>
      <x:c r="V189" s="782"/>
      <x:c r="W189" s="783"/>
      <x:c r="X189" s="783">
        <x:v>1</x:v>
      </x:c>
      <x:c r="Y189" s="783"/>
      <x:c r="Z189" s="783"/>
      <x:c r="AA189" s="783">
        <x:v>1</x:v>
      </x:c>
      <x:c r="AB189" s="783"/>
      <x:c r="AC189" s="783"/>
      <x:c r="AD189" s="783"/>
      <x:c r="AE189" s="783"/>
      <x:c r="AF189" s="783"/>
      <x:c r="AG189" s="783">
        <x:v>1</x:v>
      </x:c>
      <x:c r="AH189" s="783"/>
      <x:c r="AI189" s="783"/>
      <x:c r="AJ189" s="783"/>
      <x:c r="AK189" s="783"/>
      <x:c r="AL189" s="780" t="s">
        <x:v>1165</x:v>
      </x:c>
      <x:c r="AM189" s="783"/>
      <x:c r="AN189" s="782"/>
      <x:c r="AO189" s="783"/>
      <x:c r="AP189" s="783"/>
      <x:c r="AQ189" s="783"/>
      <x:c r="AR189" s="782"/>
      <x:c r="AS189" s="783"/>
      <x:c r="AT189" s="782"/>
      <x:c r="AU189" s="783"/>
      <x:c r="AV189" s="783"/>
      <x:c r="AW189" s="783"/>
      <x:c r="AX189" s="783"/>
      <x:c r="AY189" s="783"/>
      <x:c r="AZ189" s="783"/>
      <x:c r="BA189" s="782"/>
      <x:c r="BB189" s="783"/>
      <x:c r="BC189" s="783"/>
      <x:c r="BD189" s="783"/>
      <x:c r="BE189" s="783">
        <x:v>1</x:v>
      </x:c>
      <x:c r="BF189" s="783">
        <x:v>2</x:v>
      </x:c>
      <x:c r="BG189" s="783"/>
      <x:c r="BH189" s="783"/>
      <x:c r="BI189" s="783"/>
      <x:c r="BJ189" s="782"/>
      <x:c r="BK189" s="783"/>
      <x:c r="BL189" s="782"/>
      <x:c r="BM189" s="783"/>
      <x:c r="BN189" s="782"/>
      <x:c r="BO189" s="783"/>
      <x:c r="BP189" s="782"/>
      <x:c r="BQ189" s="783"/>
      <x:c r="BR189" s="783"/>
      <x:c r="BS189" s="783"/>
      <x:c r="BT189" s="783"/>
      <x:c r="BU189" s="783"/>
      <x:c r="BV189" s="780" t="s">
        <x:v>1165</x:v>
      </x:c>
      <x:c r="BW189" s="783"/>
      <x:c r="BX189" s="783"/>
      <x:c r="BY189" s="782"/>
      <x:c r="BZ189" s="783"/>
      <x:c r="CA189" s="782"/>
      <x:c r="CB189" s="783"/>
      <x:c r="CC189" s="782"/>
      <x:c r="CD189" s="783"/>
      <x:c r="CE189" s="783"/>
      <x:c r="CF189" s="782"/>
      <x:c r="CG189" s="783"/>
      <x:c r="CH189" s="783"/>
      <x:c r="CI189" s="783"/>
      <x:c r="CJ189" s="783"/>
      <x:c r="CK189" s="783"/>
      <x:c r="CL189" s="783"/>
      <x:c r="CM189" s="783"/>
      <x:c r="CN189" s="783"/>
      <x:c r="CO189" s="783"/>
      <x:c r="CP189" s="782"/>
      <x:c r="CQ189" s="783"/>
      <x:c r="CR189" s="782">
        <x:v>12</x:v>
      </x:c>
      <x:c r="CS189" s="783"/>
      <x:c r="CT189" s="783"/>
      <x:c r="CU189" s="783"/>
      <x:c r="CV189" s="783"/>
      <x:c r="CW189" s="783"/>
      <x:c r="CX189" s="783"/>
      <x:c r="CY189" s="780" t="s">
        <x:v>1165</x:v>
      </x:c>
      <x:c r="CZ189" s="783"/>
      <x:c r="DA189" s="782"/>
      <x:c r="DB189" s="783"/>
      <x:c r="DC189" s="782"/>
      <x:c r="DD189" s="783"/>
      <x:c r="DE189" s="782"/>
      <x:c r="DF189" s="783"/>
      <x:c r="DG189" s="784"/>
    </x:row>
    <x:row r="190" spans="1:111" ht="30" customHeight="1">
      <x:c r="A190" s="780" t="s">
        <x:v>2204</x:v>
      </x:c>
      <x:c r="B190" s="781">
        <x:v>1</x:v>
      </x:c>
      <x:c r="C190" s="782">
        <x:v>256</x:v>
      </x:c>
      <x:c r="D190" s="783"/>
      <x:c r="E190" s="782"/>
      <x:c r="F190" s="783"/>
      <x:c r="G190" s="782"/>
      <x:c r="H190" s="783"/>
      <x:c r="I190" s="782"/>
      <x:c r="J190" s="783"/>
      <x:c r="K190" s="783"/>
      <x:c r="L190" s="782"/>
      <x:c r="M190" s="783"/>
      <x:c r="N190" s="783"/>
      <x:c r="O190" s="783"/>
      <x:c r="P190" s="783"/>
      <x:c r="Q190" s="783"/>
      <x:c r="R190" s="782"/>
      <x:c r="S190" s="783"/>
      <x:c r="T190" s="782"/>
      <x:c r="U190" s="783"/>
      <x:c r="V190" s="782"/>
      <x:c r="W190" s="783"/>
      <x:c r="X190" s="783"/>
      <x:c r="Y190" s="783"/>
      <x:c r="Z190" s="783"/>
      <x:c r="AA190" s="783"/>
      <x:c r="AB190" s="783"/>
      <x:c r="AC190" s="783"/>
      <x:c r="AD190" s="783"/>
      <x:c r="AE190" s="783"/>
      <x:c r="AF190" s="783"/>
      <x:c r="AG190" s="783"/>
      <x:c r="AH190" s="783"/>
      <x:c r="AI190" s="783"/>
      <x:c r="AJ190" s="783"/>
      <x:c r="AK190" s="783"/>
      <x:c r="AL190" s="780" t="s">
        <x:v>2204</x:v>
      </x:c>
      <x:c r="AM190" s="783"/>
      <x:c r="AN190" s="782"/>
      <x:c r="AO190" s="783"/>
      <x:c r="AP190" s="783"/>
      <x:c r="AQ190" s="783"/>
      <x:c r="AR190" s="782"/>
      <x:c r="AS190" s="783"/>
      <x:c r="AT190" s="782"/>
      <x:c r="AU190" s="783"/>
      <x:c r="AV190" s="783"/>
      <x:c r="AW190" s="783"/>
      <x:c r="AX190" s="783"/>
      <x:c r="AY190" s="783"/>
      <x:c r="AZ190" s="783"/>
      <x:c r="BA190" s="782"/>
      <x:c r="BB190" s="783"/>
      <x:c r="BC190" s="783"/>
      <x:c r="BD190" s="783"/>
      <x:c r="BE190" s="783"/>
      <x:c r="BF190" s="783"/>
      <x:c r="BG190" s="783"/>
      <x:c r="BH190" s="783"/>
      <x:c r="BI190" s="783"/>
      <x:c r="BJ190" s="782"/>
      <x:c r="BK190" s="783"/>
      <x:c r="BL190" s="782"/>
      <x:c r="BM190" s="783"/>
      <x:c r="BN190" s="782"/>
      <x:c r="BO190" s="783"/>
      <x:c r="BP190" s="782"/>
      <x:c r="BQ190" s="783"/>
      <x:c r="BR190" s="783"/>
      <x:c r="BS190" s="783"/>
      <x:c r="BT190" s="783"/>
      <x:c r="BU190" s="783"/>
      <x:c r="BV190" s="780" t="s">
        <x:v>2204</x:v>
      </x:c>
      <x:c r="BW190" s="783"/>
      <x:c r="BX190" s="783"/>
      <x:c r="BY190" s="782"/>
      <x:c r="BZ190" s="783"/>
      <x:c r="CA190" s="782"/>
      <x:c r="CB190" s="783"/>
      <x:c r="CC190" s="782"/>
      <x:c r="CD190" s="783"/>
      <x:c r="CE190" s="783"/>
      <x:c r="CF190" s="782"/>
      <x:c r="CG190" s="783"/>
      <x:c r="CH190" s="783"/>
      <x:c r="CI190" s="783"/>
      <x:c r="CJ190" s="783"/>
      <x:c r="CK190" s="783"/>
      <x:c r="CL190" s="783"/>
      <x:c r="CM190" s="783"/>
      <x:c r="CN190" s="783"/>
      <x:c r="CO190" s="783"/>
      <x:c r="CP190" s="782"/>
      <x:c r="CQ190" s="783"/>
      <x:c r="CR190" s="782"/>
      <x:c r="CS190" s="783"/>
      <x:c r="CT190" s="783"/>
      <x:c r="CU190" s="783"/>
      <x:c r="CV190" s="783"/>
      <x:c r="CW190" s="783"/>
      <x:c r="CX190" s="783"/>
      <x:c r="CY190" s="780" t="s">
        <x:v>2204</x:v>
      </x:c>
      <x:c r="CZ190" s="783"/>
      <x:c r="DA190" s="782"/>
      <x:c r="DB190" s="783"/>
      <x:c r="DC190" s="782"/>
      <x:c r="DD190" s="783"/>
      <x:c r="DE190" s="782"/>
      <x:c r="DF190" s="783"/>
      <x:c r="DG190" s="784"/>
    </x:row>
    <x:row r="191" spans="1:111" ht="30" customHeight="1">
      <x:c r="A191" s="780" t="s">
        <x:v>2940</x:v>
      </x:c>
      <x:c r="B191" s="781">
        <x:v>1</x:v>
      </x:c>
      <x:c r="C191" s="782">
        <x:v>823</x:v>
      </x:c>
      <x:c r="D191" s="783"/>
      <x:c r="E191" s="782"/>
      <x:c r="F191" s="783"/>
      <x:c r="G191" s="782"/>
      <x:c r="H191" s="783"/>
      <x:c r="I191" s="782"/>
      <x:c r="J191" s="783"/>
      <x:c r="K191" s="783"/>
      <x:c r="L191" s="782"/>
      <x:c r="M191" s="783"/>
      <x:c r="N191" s="783"/>
      <x:c r="O191" s="783"/>
      <x:c r="P191" s="783"/>
      <x:c r="Q191" s="783"/>
      <x:c r="R191" s="782"/>
      <x:c r="S191" s="783"/>
      <x:c r="T191" s="782"/>
      <x:c r="U191" s="783"/>
      <x:c r="V191" s="782"/>
      <x:c r="W191" s="783"/>
      <x:c r="X191" s="783"/>
      <x:c r="Y191" s="783"/>
      <x:c r="Z191" s="783"/>
      <x:c r="AA191" s="783"/>
      <x:c r="AB191" s="783"/>
      <x:c r="AC191" s="783"/>
      <x:c r="AD191" s="783"/>
      <x:c r="AE191" s="783"/>
      <x:c r="AF191" s="783"/>
      <x:c r="AG191" s="783"/>
      <x:c r="AH191" s="783"/>
      <x:c r="AI191" s="783"/>
      <x:c r="AJ191" s="783"/>
      <x:c r="AK191" s="783"/>
      <x:c r="AL191" s="780" t="s">
        <x:v>2940</x:v>
      </x:c>
      <x:c r="AM191" s="783"/>
      <x:c r="AN191" s="782"/>
      <x:c r="AO191" s="783"/>
      <x:c r="AP191" s="783"/>
      <x:c r="AQ191" s="783"/>
      <x:c r="AR191" s="782"/>
      <x:c r="AS191" s="783"/>
      <x:c r="AT191" s="782"/>
      <x:c r="AU191" s="783"/>
      <x:c r="AV191" s="783"/>
      <x:c r="AW191" s="783"/>
      <x:c r="AX191" s="783"/>
      <x:c r="AY191" s="783"/>
      <x:c r="AZ191" s="783"/>
      <x:c r="BA191" s="782"/>
      <x:c r="BB191" s="783"/>
      <x:c r="BC191" s="783"/>
      <x:c r="BD191" s="783"/>
      <x:c r="BE191" s="783">
        <x:v>1</x:v>
      </x:c>
      <x:c r="BF191" s="783">
        <x:v>1</x:v>
      </x:c>
      <x:c r="BG191" s="783"/>
      <x:c r="BH191" s="783"/>
      <x:c r="BI191" s="783"/>
      <x:c r="BJ191" s="782"/>
      <x:c r="BK191" s="783"/>
      <x:c r="BL191" s="782"/>
      <x:c r="BM191" s="783"/>
      <x:c r="BN191" s="782"/>
      <x:c r="BO191" s="783"/>
      <x:c r="BP191" s="782"/>
      <x:c r="BQ191" s="783"/>
      <x:c r="BR191" s="783"/>
      <x:c r="BS191" s="783"/>
      <x:c r="BT191" s="783"/>
      <x:c r="BU191" s="783"/>
      <x:c r="BV191" s="780" t="s">
        <x:v>2940</x:v>
      </x:c>
      <x:c r="BW191" s="783"/>
      <x:c r="BX191" s="783"/>
      <x:c r="BY191" s="782"/>
      <x:c r="BZ191" s="783"/>
      <x:c r="CA191" s="782"/>
      <x:c r="CB191" s="783"/>
      <x:c r="CC191" s="782"/>
      <x:c r="CD191" s="783"/>
      <x:c r="CE191" s="783"/>
      <x:c r="CF191" s="782"/>
      <x:c r="CG191" s="783"/>
      <x:c r="CH191" s="783"/>
      <x:c r="CI191" s="783"/>
      <x:c r="CJ191" s="783"/>
      <x:c r="CK191" s="783"/>
      <x:c r="CL191" s="783"/>
      <x:c r="CM191" s="783"/>
      <x:c r="CN191" s="783"/>
      <x:c r="CO191" s="783"/>
      <x:c r="CP191" s="782"/>
      <x:c r="CQ191" s="783"/>
      <x:c r="CR191" s="782">
        <x:v>28</x:v>
      </x:c>
      <x:c r="CS191" s="783"/>
      <x:c r="CT191" s="783"/>
      <x:c r="CU191" s="783"/>
      <x:c r="CV191" s="783"/>
      <x:c r="CW191" s="783"/>
      <x:c r="CX191" s="783"/>
      <x:c r="CY191" s="780" t="s">
        <x:v>2940</x:v>
      </x:c>
      <x:c r="CZ191" s="783"/>
      <x:c r="DA191" s="782"/>
      <x:c r="DB191" s="783"/>
      <x:c r="DC191" s="782"/>
      <x:c r="DD191" s="783"/>
      <x:c r="DE191" s="782"/>
      <x:c r="DF191" s="783"/>
      <x:c r="DG191" s="784"/>
    </x:row>
    <x:row r="192" spans="1:111" ht="30" customHeight="1">
      <x:c r="A192" s="780" t="s">
        <x:v>2897</x:v>
      </x:c>
      <x:c r="B192" s="781">
        <x:v>1</x:v>
      </x:c>
      <x:c r="C192" s="782">
        <x:v>414</x:v>
      </x:c>
      <x:c r="D192" s="783"/>
      <x:c r="E192" s="782"/>
      <x:c r="F192" s="783"/>
      <x:c r="G192" s="782"/>
      <x:c r="H192" s="783"/>
      <x:c r="I192" s="782"/>
      <x:c r="J192" s="783"/>
      <x:c r="K192" s="783"/>
      <x:c r="L192" s="782"/>
      <x:c r="M192" s="783"/>
      <x:c r="N192" s="783"/>
      <x:c r="O192" s="783"/>
      <x:c r="P192" s="783"/>
      <x:c r="Q192" s="783"/>
      <x:c r="R192" s="782"/>
      <x:c r="S192" s="783"/>
      <x:c r="T192" s="782"/>
      <x:c r="U192" s="783"/>
      <x:c r="V192" s="782"/>
      <x:c r="W192" s="783"/>
      <x:c r="X192" s="783"/>
      <x:c r="Y192" s="783"/>
      <x:c r="Z192" s="783"/>
      <x:c r="AA192" s="783"/>
      <x:c r="AB192" s="783"/>
      <x:c r="AC192" s="783"/>
      <x:c r="AD192" s="783"/>
      <x:c r="AE192" s="783"/>
      <x:c r="AF192" s="783"/>
      <x:c r="AG192" s="783"/>
      <x:c r="AH192" s="783"/>
      <x:c r="AI192" s="783"/>
      <x:c r="AJ192" s="783"/>
      <x:c r="AK192" s="783"/>
      <x:c r="AL192" s="780" t="s">
        <x:v>2897</x:v>
      </x:c>
      <x:c r="AM192" s="783"/>
      <x:c r="AN192" s="782"/>
      <x:c r="AO192" s="783"/>
      <x:c r="AP192" s="783"/>
      <x:c r="AQ192" s="783"/>
      <x:c r="AR192" s="782"/>
      <x:c r="AS192" s="783"/>
      <x:c r="AT192" s="782"/>
      <x:c r="AU192" s="783"/>
      <x:c r="AV192" s="783"/>
      <x:c r="AW192" s="783"/>
      <x:c r="AX192" s="783"/>
      <x:c r="AY192" s="783"/>
      <x:c r="AZ192" s="783"/>
      <x:c r="BA192" s="782"/>
      <x:c r="BB192" s="783"/>
      <x:c r="BC192" s="783"/>
      <x:c r="BD192" s="783"/>
      <x:c r="BE192" s="783">
        <x:v>1</x:v>
      </x:c>
      <x:c r="BF192" s="783">
        <x:v>9</x:v>
      </x:c>
      <x:c r="BG192" s="783"/>
      <x:c r="BH192" s="783"/>
      <x:c r="BI192" s="783"/>
      <x:c r="BJ192" s="782"/>
      <x:c r="BK192" s="783"/>
      <x:c r="BL192" s="782"/>
      <x:c r="BM192" s="783"/>
      <x:c r="BN192" s="782"/>
      <x:c r="BO192" s="783"/>
      <x:c r="BP192" s="782"/>
      <x:c r="BQ192" s="783"/>
      <x:c r="BR192" s="783"/>
      <x:c r="BS192" s="783"/>
      <x:c r="BT192" s="783"/>
      <x:c r="BU192" s="783"/>
      <x:c r="BV192" s="780" t="s">
        <x:v>2897</x:v>
      </x:c>
      <x:c r="BW192" s="783"/>
      <x:c r="BX192" s="783"/>
      <x:c r="BY192" s="782"/>
      <x:c r="BZ192" s="783"/>
      <x:c r="CA192" s="782"/>
      <x:c r="CB192" s="783"/>
      <x:c r="CC192" s="782"/>
      <x:c r="CD192" s="783"/>
      <x:c r="CE192" s="783"/>
      <x:c r="CF192" s="782"/>
      <x:c r="CG192" s="783"/>
      <x:c r="CH192" s="783"/>
      <x:c r="CI192" s="783"/>
      <x:c r="CJ192" s="783"/>
      <x:c r="CK192" s="783"/>
      <x:c r="CL192" s="783"/>
      <x:c r="CM192" s="783"/>
      <x:c r="CN192" s="783"/>
      <x:c r="CO192" s="783"/>
      <x:c r="CP192" s="782"/>
      <x:c r="CQ192" s="783"/>
      <x:c r="CR192" s="782"/>
      <x:c r="CS192" s="783">
        <x:v>2</x:v>
      </x:c>
      <x:c r="CT192" s="783"/>
      <x:c r="CU192" s="783"/>
      <x:c r="CV192" s="783"/>
      <x:c r="CW192" s="783"/>
      <x:c r="CX192" s="783"/>
      <x:c r="CY192" s="780" t="s">
        <x:v>2897</x:v>
      </x:c>
      <x:c r="CZ192" s="783"/>
      <x:c r="DA192" s="782"/>
      <x:c r="DB192" s="783"/>
      <x:c r="DC192" s="782"/>
      <x:c r="DD192" s="783"/>
      <x:c r="DE192" s="782"/>
      <x:c r="DF192" s="783"/>
      <x:c r="DG192" s="784"/>
    </x:row>
    <x:row r="193" spans="1:111" ht="30" customHeight="1">
      <x:c r="A193" s="780" t="s">
        <x:v>1477</x:v>
      </x:c>
      <x:c r="B193" s="781">
        <x:v>1</x:v>
      </x:c>
      <x:c r="C193" s="782">
        <x:v>97</x:v>
      </x:c>
      <x:c r="D193" s="783"/>
      <x:c r="E193" s="782"/>
      <x:c r="F193" s="783"/>
      <x:c r="G193" s="782"/>
      <x:c r="H193" s="783"/>
      <x:c r="I193" s="782"/>
      <x:c r="J193" s="783"/>
      <x:c r="K193" s="783"/>
      <x:c r="L193" s="782"/>
      <x:c r="M193" s="783"/>
      <x:c r="N193" s="783"/>
      <x:c r="O193" s="783"/>
      <x:c r="P193" s="783"/>
      <x:c r="Q193" s="783"/>
      <x:c r="R193" s="782"/>
      <x:c r="S193" s="783"/>
      <x:c r="T193" s="782"/>
      <x:c r="U193" s="783"/>
      <x:c r="V193" s="782"/>
      <x:c r="W193" s="783"/>
      <x:c r="X193" s="783"/>
      <x:c r="Y193" s="783"/>
      <x:c r="Z193" s="783"/>
      <x:c r="AA193" s="783"/>
      <x:c r="AB193" s="783"/>
      <x:c r="AC193" s="783"/>
      <x:c r="AD193" s="783"/>
      <x:c r="AE193" s="783"/>
      <x:c r="AF193" s="783"/>
      <x:c r="AG193" s="783"/>
      <x:c r="AH193" s="783"/>
      <x:c r="AI193" s="783"/>
      <x:c r="AJ193" s="783"/>
      <x:c r="AK193" s="783"/>
      <x:c r="AL193" s="780" t="s">
        <x:v>1477</x:v>
      </x:c>
      <x:c r="AM193" s="783"/>
      <x:c r="AN193" s="782"/>
      <x:c r="AO193" s="783"/>
      <x:c r="AP193" s="783"/>
      <x:c r="AQ193" s="783"/>
      <x:c r="AR193" s="782"/>
      <x:c r="AS193" s="783"/>
      <x:c r="AT193" s="782"/>
      <x:c r="AU193" s="783"/>
      <x:c r="AV193" s="783"/>
      <x:c r="AW193" s="783"/>
      <x:c r="AX193" s="783"/>
      <x:c r="AY193" s="783"/>
      <x:c r="AZ193" s="783"/>
      <x:c r="BA193" s="782"/>
      <x:c r="BB193" s="783"/>
      <x:c r="BC193" s="783"/>
      <x:c r="BD193" s="783"/>
      <x:c r="BE193" s="783"/>
      <x:c r="BF193" s="783"/>
      <x:c r="BG193" s="783"/>
      <x:c r="BH193" s="783"/>
      <x:c r="BI193" s="783"/>
      <x:c r="BJ193" s="782"/>
      <x:c r="BK193" s="783"/>
      <x:c r="BL193" s="782"/>
      <x:c r="BM193" s="783"/>
      <x:c r="BN193" s="782"/>
      <x:c r="BO193" s="783"/>
      <x:c r="BP193" s="782"/>
      <x:c r="BQ193" s="783"/>
      <x:c r="BR193" s="783"/>
      <x:c r="BS193" s="783"/>
      <x:c r="BT193" s="783"/>
      <x:c r="BU193" s="783"/>
      <x:c r="BV193" s="780" t="s">
        <x:v>1477</x:v>
      </x:c>
      <x:c r="BW193" s="783"/>
      <x:c r="BX193" s="783"/>
      <x:c r="BY193" s="782"/>
      <x:c r="BZ193" s="783"/>
      <x:c r="CA193" s="782"/>
      <x:c r="CB193" s="783"/>
      <x:c r="CC193" s="782"/>
      <x:c r="CD193" s="783"/>
      <x:c r="CE193" s="783"/>
      <x:c r="CF193" s="782"/>
      <x:c r="CG193" s="783"/>
      <x:c r="CH193" s="783"/>
      <x:c r="CI193" s="783"/>
      <x:c r="CJ193" s="783"/>
      <x:c r="CK193" s="783"/>
      <x:c r="CL193" s="783"/>
      <x:c r="CM193" s="783"/>
      <x:c r="CN193" s="783"/>
      <x:c r="CO193" s="783"/>
      <x:c r="CP193" s="782"/>
      <x:c r="CQ193" s="783"/>
      <x:c r="CR193" s="782"/>
      <x:c r="CS193" s="783"/>
      <x:c r="CT193" s="783"/>
      <x:c r="CU193" s="783"/>
      <x:c r="CV193" s="783"/>
      <x:c r="CW193" s="783"/>
      <x:c r="CX193" s="783"/>
      <x:c r="CY193" s="780" t="s">
        <x:v>1477</x:v>
      </x:c>
      <x:c r="CZ193" s="783"/>
      <x:c r="DA193" s="782"/>
      <x:c r="DB193" s="783"/>
      <x:c r="DC193" s="782"/>
      <x:c r="DD193" s="783"/>
      <x:c r="DE193" s="782"/>
      <x:c r="DF193" s="783"/>
      <x:c r="DG193" s="784"/>
    </x:row>
    <x:row r="194" spans="1:111" ht="30" customHeight="1">
      <x:c r="A194" s="795" t="s">
        <x:v>490</x:v>
      </x:c>
      <x:c r="B194" s="781"/>
      <x:c r="C194" s="782"/>
      <x:c r="D194" s="783"/>
      <x:c r="E194" s="782"/>
      <x:c r="F194" s="783"/>
      <x:c r="G194" s="782"/>
      <x:c r="H194" s="783"/>
      <x:c r="I194" s="782"/>
      <x:c r="J194" s="783"/>
      <x:c r="K194" s="783"/>
      <x:c r="L194" s="782"/>
      <x:c r="M194" s="783"/>
      <x:c r="N194" s="783"/>
      <x:c r="O194" s="783"/>
      <x:c r="P194" s="783"/>
      <x:c r="Q194" s="783"/>
      <x:c r="R194" s="782"/>
      <x:c r="S194" s="783"/>
      <x:c r="T194" s="782"/>
      <x:c r="U194" s="783"/>
      <x:c r="V194" s="782"/>
      <x:c r="W194" s="783"/>
      <x:c r="X194" s="783">
        <x:v>5</x:v>
      </x:c>
      <x:c r="Y194" s="783"/>
      <x:c r="Z194" s="783"/>
      <x:c r="AA194" s="783"/>
      <x:c r="AB194" s="783"/>
      <x:c r="AC194" s="783"/>
      <x:c r="AD194" s="783"/>
      <x:c r="AE194" s="783"/>
      <x:c r="AF194" s="783"/>
      <x:c r="AG194" s="783"/>
      <x:c r="AH194" s="783"/>
      <x:c r="AI194" s="783"/>
      <x:c r="AJ194" s="783"/>
      <x:c r="AK194" s="783"/>
      <x:c r="AL194" s="795" t="s">
        <x:v>490</x:v>
      </x:c>
      <x:c r="AM194" s="783"/>
      <x:c r="AN194" s="782"/>
      <x:c r="AO194" s="783"/>
      <x:c r="AP194" s="783"/>
      <x:c r="AQ194" s="783"/>
      <x:c r="AR194" s="782"/>
      <x:c r="AS194" s="783"/>
      <x:c r="AT194" s="782"/>
      <x:c r="AU194" s="783"/>
      <x:c r="AV194" s="783"/>
      <x:c r="AW194" s="783"/>
      <x:c r="AX194" s="783"/>
      <x:c r="AY194" s="783"/>
      <x:c r="AZ194" s="783"/>
      <x:c r="BA194" s="782"/>
      <x:c r="BB194" s="783"/>
      <x:c r="BC194" s="783"/>
      <x:c r="BD194" s="783"/>
      <x:c r="BE194" s="783"/>
      <x:c r="BF194" s="783"/>
      <x:c r="BG194" s="783"/>
      <x:c r="BH194" s="783"/>
      <x:c r="BI194" s="783"/>
      <x:c r="BJ194" s="782"/>
      <x:c r="BK194" s="783"/>
      <x:c r="BL194" s="782"/>
      <x:c r="BM194" s="783"/>
      <x:c r="BN194" s="782"/>
      <x:c r="BO194" s="783"/>
      <x:c r="BP194" s="782"/>
      <x:c r="BQ194" s="783"/>
      <x:c r="BR194" s="783"/>
      <x:c r="BS194" s="783"/>
      <x:c r="BT194" s="783"/>
      <x:c r="BU194" s="783"/>
      <x:c r="BV194" s="795" t="s">
        <x:v>490</x:v>
      </x:c>
      <x:c r="BW194" s="783"/>
      <x:c r="BX194" s="783"/>
      <x:c r="BY194" s="782"/>
      <x:c r="BZ194" s="783"/>
      <x:c r="CA194" s="782"/>
      <x:c r="CB194" s="783"/>
      <x:c r="CC194" s="782"/>
      <x:c r="CD194" s="783"/>
      <x:c r="CE194" s="783"/>
      <x:c r="CF194" s="782"/>
      <x:c r="CG194" s="783"/>
      <x:c r="CH194" s="783"/>
      <x:c r="CI194" s="783"/>
      <x:c r="CJ194" s="783"/>
      <x:c r="CK194" s="783"/>
      <x:c r="CL194" s="783"/>
      <x:c r="CM194" s="783"/>
      <x:c r="CN194" s="783"/>
      <x:c r="CO194" s="783"/>
      <x:c r="CP194" s="782"/>
      <x:c r="CQ194" s="783"/>
      <x:c r="CR194" s="782"/>
      <x:c r="CS194" s="783"/>
      <x:c r="CT194" s="783"/>
      <x:c r="CU194" s="783"/>
      <x:c r="CV194" s="783"/>
      <x:c r="CW194" s="783"/>
      <x:c r="CX194" s="783"/>
      <x:c r="CY194" s="795" t="s">
        <x:v>490</x:v>
      </x:c>
      <x:c r="CZ194" s="783"/>
      <x:c r="DA194" s="782"/>
      <x:c r="DB194" s="783"/>
      <x:c r="DC194" s="782"/>
      <x:c r="DD194" s="783"/>
      <x:c r="DE194" s="782"/>
      <x:c r="DF194" s="783"/>
      <x:c r="DG194" s="784"/>
    </x:row>
    <x:row r="195" spans="1:111" ht="30" customHeight="1">
      <x:c r="A195" s="795" t="s">
        <x:v>2222</x:v>
      </x:c>
      <x:c r="B195" s="781"/>
      <x:c r="C195" s="782"/>
      <x:c r="D195" s="783"/>
      <x:c r="E195" s="782"/>
      <x:c r="F195" s="783"/>
      <x:c r="G195" s="782"/>
      <x:c r="H195" s="783"/>
      <x:c r="I195" s="782"/>
      <x:c r="J195" s="783"/>
      <x:c r="K195" s="783"/>
      <x:c r="L195" s="782"/>
      <x:c r="M195" s="783"/>
      <x:c r="N195" s="783"/>
      <x:c r="O195" s="783"/>
      <x:c r="P195" s="783"/>
      <x:c r="Q195" s="783"/>
      <x:c r="R195" s="782"/>
      <x:c r="S195" s="783">
        <x:v>1</x:v>
      </x:c>
      <x:c r="T195" s="782">
        <x:v>12.25</x:v>
      </x:c>
      <x:c r="U195" s="783"/>
      <x:c r="V195" s="782"/>
      <x:c r="W195" s="783"/>
      <x:c r="X195" s="783">
        <x:v>3</x:v>
      </x:c>
      <x:c r="Y195" s="783"/>
      <x:c r="Z195" s="783"/>
      <x:c r="AA195" s="783"/>
      <x:c r="AB195" s="783"/>
      <x:c r="AC195" s="783"/>
      <x:c r="AD195" s="783"/>
      <x:c r="AE195" s="783"/>
      <x:c r="AF195" s="783"/>
      <x:c r="AG195" s="783"/>
      <x:c r="AH195" s="783"/>
      <x:c r="AI195" s="783"/>
      <x:c r="AJ195" s="783"/>
      <x:c r="AK195" s="783"/>
      <x:c r="AL195" s="795" t="s">
        <x:v>2222</x:v>
      </x:c>
      <x:c r="AM195" s="783"/>
      <x:c r="AN195" s="782"/>
      <x:c r="AO195" s="783"/>
      <x:c r="AP195" s="783"/>
      <x:c r="AQ195" s="783"/>
      <x:c r="AR195" s="782"/>
      <x:c r="AS195" s="783"/>
      <x:c r="AT195" s="782"/>
      <x:c r="AU195" s="783"/>
      <x:c r="AV195" s="783"/>
      <x:c r="AW195" s="783"/>
      <x:c r="AX195" s="783"/>
      <x:c r="AY195" s="783"/>
      <x:c r="AZ195" s="783"/>
      <x:c r="BA195" s="782"/>
      <x:c r="BB195" s="783"/>
      <x:c r="BC195" s="783"/>
      <x:c r="BD195" s="783"/>
      <x:c r="BE195" s="783"/>
      <x:c r="BF195" s="783"/>
      <x:c r="BG195" s="783"/>
      <x:c r="BH195" s="783"/>
      <x:c r="BI195" s="783"/>
      <x:c r="BJ195" s="782"/>
      <x:c r="BK195" s="783"/>
      <x:c r="BL195" s="782"/>
      <x:c r="BM195" s="783"/>
      <x:c r="BN195" s="782"/>
      <x:c r="BO195" s="783"/>
      <x:c r="BP195" s="782"/>
      <x:c r="BQ195" s="783"/>
      <x:c r="BR195" s="783"/>
      <x:c r="BS195" s="783"/>
      <x:c r="BT195" s="783"/>
      <x:c r="BU195" s="783"/>
      <x:c r="BV195" s="795" t="s">
        <x:v>2222</x:v>
      </x:c>
      <x:c r="BW195" s="783"/>
      <x:c r="BX195" s="783"/>
      <x:c r="BY195" s="782"/>
      <x:c r="BZ195" s="783"/>
      <x:c r="CA195" s="782"/>
      <x:c r="CB195" s="783"/>
      <x:c r="CC195" s="782"/>
      <x:c r="CD195" s="783"/>
      <x:c r="CE195" s="783"/>
      <x:c r="CF195" s="782"/>
      <x:c r="CG195" s="783"/>
      <x:c r="CH195" s="783"/>
      <x:c r="CI195" s="783"/>
      <x:c r="CJ195" s="783"/>
      <x:c r="CK195" s="783"/>
      <x:c r="CL195" s="783"/>
      <x:c r="CM195" s="783"/>
      <x:c r="CN195" s="783"/>
      <x:c r="CO195" s="783"/>
      <x:c r="CP195" s="782"/>
      <x:c r="CQ195" s="783"/>
      <x:c r="CR195" s="782"/>
      <x:c r="CS195" s="783">
        <x:v>3</x:v>
      </x:c>
      <x:c r="CT195" s="783"/>
      <x:c r="CU195" s="783"/>
      <x:c r="CV195" s="783"/>
      <x:c r="CW195" s="783"/>
      <x:c r="CX195" s="783"/>
      <x:c r="CY195" s="795" t="s">
        <x:v>2222</x:v>
      </x:c>
      <x:c r="CZ195" s="783"/>
      <x:c r="DA195" s="782"/>
      <x:c r="DB195" s="783"/>
      <x:c r="DC195" s="782"/>
      <x:c r="DD195" s="783"/>
      <x:c r="DE195" s="782"/>
      <x:c r="DF195" s="783"/>
      <x:c r="DG195" s="784"/>
    </x:row>
    <x:row r="196" spans="1:111" ht="30" customHeight="1">
      <x:c r="A196" s="795" t="s">
        <x:v>427</x:v>
      </x:c>
      <x:c r="B196" s="781">
        <x:v>1</x:v>
      </x:c>
      <x:c r="C196" s="782">
        <x:v>132</x:v>
      </x:c>
      <x:c r="D196" s="783"/>
      <x:c r="E196" s="782"/>
      <x:c r="F196" s="783"/>
      <x:c r="G196" s="782"/>
      <x:c r="H196" s="783"/>
      <x:c r="I196" s="782"/>
      <x:c r="J196" s="783"/>
      <x:c r="K196" s="783"/>
      <x:c r="L196" s="782"/>
      <x:c r="M196" s="783"/>
      <x:c r="N196" s="783"/>
      <x:c r="O196" s="783"/>
      <x:c r="P196" s="783"/>
      <x:c r="Q196" s="783"/>
      <x:c r="R196" s="782"/>
      <x:c r="S196" s="783"/>
      <x:c r="T196" s="782"/>
      <x:c r="U196" s="783"/>
      <x:c r="V196" s="782"/>
      <x:c r="W196" s="783"/>
      <x:c r="X196" s="783"/>
      <x:c r="Y196" s="783"/>
      <x:c r="Z196" s="783"/>
      <x:c r="AA196" s="783"/>
      <x:c r="AB196" s="783"/>
      <x:c r="AC196" s="783"/>
      <x:c r="AD196" s="783"/>
      <x:c r="AE196" s="783"/>
      <x:c r="AF196" s="783"/>
      <x:c r="AG196" s="783"/>
      <x:c r="AH196" s="783"/>
      <x:c r="AI196" s="783"/>
      <x:c r="AJ196" s="783"/>
      <x:c r="AK196" s="783"/>
      <x:c r="AL196" s="795" t="s">
        <x:v>427</x:v>
      </x:c>
      <x:c r="AM196" s="783"/>
      <x:c r="AN196" s="782"/>
      <x:c r="AO196" s="783"/>
      <x:c r="AP196" s="783"/>
      <x:c r="AQ196" s="783"/>
      <x:c r="AR196" s="782"/>
      <x:c r="AS196" s="783"/>
      <x:c r="AT196" s="782"/>
      <x:c r="AU196" s="783"/>
      <x:c r="AV196" s="783"/>
      <x:c r="AW196" s="783"/>
      <x:c r="AX196" s="783"/>
      <x:c r="AY196" s="783"/>
      <x:c r="AZ196" s="783"/>
      <x:c r="BA196" s="782"/>
      <x:c r="BB196" s="783"/>
      <x:c r="BC196" s="783"/>
      <x:c r="BD196" s="783"/>
      <x:c r="BE196" s="783"/>
      <x:c r="BF196" s="783"/>
      <x:c r="BG196" s="783"/>
      <x:c r="BH196" s="783"/>
      <x:c r="BI196" s="783"/>
      <x:c r="BJ196" s="782"/>
      <x:c r="BK196" s="783"/>
      <x:c r="BL196" s="782"/>
      <x:c r="BM196" s="783"/>
      <x:c r="BN196" s="782"/>
      <x:c r="BO196" s="783"/>
      <x:c r="BP196" s="782"/>
      <x:c r="BQ196" s="783"/>
      <x:c r="BR196" s="783"/>
      <x:c r="BS196" s="783"/>
      <x:c r="BT196" s="783"/>
      <x:c r="BU196" s="783"/>
      <x:c r="BV196" s="795" t="s">
        <x:v>427</x:v>
      </x:c>
      <x:c r="BW196" s="783"/>
      <x:c r="BX196" s="783"/>
      <x:c r="BY196" s="782"/>
      <x:c r="BZ196" s="783"/>
      <x:c r="CA196" s="782"/>
      <x:c r="CB196" s="783"/>
      <x:c r="CC196" s="782"/>
      <x:c r="CD196" s="783"/>
      <x:c r="CE196" s="783"/>
      <x:c r="CF196" s="796"/>
      <x:c r="CG196" s="783"/>
      <x:c r="CH196" s="783"/>
      <x:c r="CI196" s="783"/>
      <x:c r="CJ196" s="783"/>
      <x:c r="CK196" s="783"/>
      <x:c r="CL196" s="783"/>
      <x:c r="CM196" s="783"/>
      <x:c r="CN196" s="783"/>
      <x:c r="CO196" s="783"/>
      <x:c r="CP196" s="782"/>
      <x:c r="CQ196" s="783"/>
      <x:c r="CR196" s="782"/>
      <x:c r="CS196" s="783"/>
      <x:c r="CT196" s="783"/>
      <x:c r="CU196" s="783"/>
      <x:c r="CV196" s="783"/>
      <x:c r="CW196" s="783"/>
      <x:c r="CX196" s="783"/>
      <x:c r="CY196" s="795" t="s">
        <x:v>427</x:v>
      </x:c>
      <x:c r="CZ196" s="783"/>
      <x:c r="DA196" s="782"/>
      <x:c r="DB196" s="783"/>
      <x:c r="DC196" s="782"/>
      <x:c r="DD196" s="783"/>
      <x:c r="DE196" s="782"/>
      <x:c r="DF196" s="783"/>
      <x:c r="DG196" s="784"/>
    </x:row>
    <x:row r="197" spans="1:111" ht="30" customHeight="1">
      <x:c r="A197" s="795" t="s">
        <x:v>94</x:v>
      </x:c>
      <x:c r="B197" s="781"/>
      <x:c r="C197" s="782"/>
      <x:c r="D197" s="783"/>
      <x:c r="E197" s="782"/>
      <x:c r="F197" s="783"/>
      <x:c r="G197" s="782"/>
      <x:c r="H197" s="783"/>
      <x:c r="I197" s="782"/>
      <x:c r="J197" s="783"/>
      <x:c r="K197" s="783"/>
      <x:c r="L197" s="782"/>
      <x:c r="M197" s="783"/>
      <x:c r="N197" s="783">
        <x:v>3</x:v>
      </x:c>
      <x:c r="O197" s="783"/>
      <x:c r="P197" s="783"/>
      <x:c r="Q197" s="783"/>
      <x:c r="R197" s="782"/>
      <x:c r="S197" s="783"/>
      <x:c r="T197" s="782"/>
      <x:c r="U197" s="783"/>
      <x:c r="V197" s="782"/>
      <x:c r="W197" s="783"/>
      <x:c r="X197" s="783">
        <x:v>4</x:v>
      </x:c>
      <x:c r="Y197" s="783"/>
      <x:c r="Z197" s="783"/>
      <x:c r="AA197" s="783"/>
      <x:c r="AB197" s="783"/>
      <x:c r="AC197" s="783"/>
      <x:c r="AD197" s="783"/>
      <x:c r="AE197" s="783"/>
      <x:c r="AF197" s="783"/>
      <x:c r="AG197" s="783"/>
      <x:c r="AH197" s="783"/>
      <x:c r="AI197" s="783"/>
      <x:c r="AJ197" s="783"/>
      <x:c r="AK197" s="783"/>
      <x:c r="AL197" s="795" t="s">
        <x:v>94</x:v>
      </x:c>
      <x:c r="AM197" s="783"/>
      <x:c r="AN197" s="782"/>
      <x:c r="AO197" s="783"/>
      <x:c r="AP197" s="783"/>
      <x:c r="AQ197" s="783"/>
      <x:c r="AR197" s="782"/>
      <x:c r="AS197" s="783"/>
      <x:c r="AT197" s="782"/>
      <x:c r="AU197" s="783"/>
      <x:c r="AV197" s="783"/>
      <x:c r="AW197" s="783"/>
      <x:c r="AX197" s="783"/>
      <x:c r="AY197" s="783"/>
      <x:c r="AZ197" s="783"/>
      <x:c r="BA197" s="782"/>
      <x:c r="BB197" s="783"/>
      <x:c r="BC197" s="783"/>
      <x:c r="BD197" s="783"/>
      <x:c r="BE197" s="783">
        <x:v>1</x:v>
      </x:c>
      <x:c r="BF197" s="783">
        <x:v>4</x:v>
      </x:c>
      <x:c r="BG197" s="783"/>
      <x:c r="BH197" s="783"/>
      <x:c r="BI197" s="783"/>
      <x:c r="BJ197" s="782"/>
      <x:c r="BK197" s="783"/>
      <x:c r="BL197" s="782"/>
      <x:c r="BM197" s="783"/>
      <x:c r="BN197" s="782"/>
      <x:c r="BO197" s="783"/>
      <x:c r="BP197" s="782"/>
      <x:c r="BQ197" s="783"/>
      <x:c r="BR197" s="783"/>
      <x:c r="BS197" s="783"/>
      <x:c r="BT197" s="783"/>
      <x:c r="BU197" s="783"/>
      <x:c r="BV197" s="795" t="s">
        <x:v>94</x:v>
      </x:c>
      <x:c r="BW197" s="783"/>
      <x:c r="BX197" s="783"/>
      <x:c r="BY197" s="782"/>
      <x:c r="BZ197" s="783"/>
      <x:c r="CA197" s="782"/>
      <x:c r="CB197" s="783"/>
      <x:c r="CC197" s="782"/>
      <x:c r="CD197" s="783"/>
      <x:c r="CE197" s="783"/>
      <x:c r="CF197" s="782"/>
      <x:c r="CG197" s="783"/>
      <x:c r="CH197" s="783"/>
      <x:c r="CI197" s="783"/>
      <x:c r="CJ197" s="783"/>
      <x:c r="CK197" s="783"/>
      <x:c r="CL197" s="783"/>
      <x:c r="CM197" s="783"/>
      <x:c r="CN197" s="783"/>
      <x:c r="CO197" s="783"/>
      <x:c r="CP197" s="782"/>
      <x:c r="CQ197" s="783"/>
      <x:c r="CR197" s="782"/>
      <x:c r="CS197" s="783">
        <x:v>2</x:v>
      </x:c>
      <x:c r="CT197" s="783"/>
      <x:c r="CU197" s="783"/>
      <x:c r="CV197" s="783"/>
      <x:c r="CW197" s="783"/>
      <x:c r="CX197" s="783"/>
      <x:c r="CY197" s="795" t="s">
        <x:v>94</x:v>
      </x:c>
      <x:c r="CZ197" s="783"/>
      <x:c r="DA197" s="782"/>
      <x:c r="DB197" s="783"/>
      <x:c r="DC197" s="782"/>
      <x:c r="DD197" s="783"/>
      <x:c r="DE197" s="782"/>
      <x:c r="DF197" s="783"/>
      <x:c r="DG197" s="784"/>
    </x:row>
    <x:row r="198" spans="1:111" ht="30" customHeight="1">
      <x:c r="A198" s="315" t="s">
        <x:v>1142</x:v>
      </x:c>
      <x:c r="B198" s="329">
        <x:f t="shared" ref="B198:AK198" si="76">SUM(B199:B201)</x:f>
        <x:v>0</x:v>
      </x:c>
      <x:c r="C198" s="330">
        <x:f t="shared" si="76"/>
        <x:v>0</x:v>
      </x:c>
      <x:c r="D198" s="331">
        <x:f t="shared" si="76"/>
        <x:v>0</x:v>
      </x:c>
      <x:c r="E198" s="330">
        <x:f t="shared" si="76"/>
        <x:v>0</x:v>
      </x:c>
      <x:c r="F198" s="331">
        <x:f t="shared" si="76"/>
        <x:v>0</x:v>
      </x:c>
      <x:c r="G198" s="330">
        <x:f t="shared" si="76"/>
        <x:v>0</x:v>
      </x:c>
      <x:c r="H198" s="331">
        <x:f t="shared" si="76"/>
        <x:v>0</x:v>
      </x:c>
      <x:c r="I198" s="330">
        <x:f t="shared" si="76"/>
        <x:v>0</x:v>
      </x:c>
      <x:c r="J198" s="331">
        <x:f t="shared" si="76"/>
        <x:v>0</x:v>
      </x:c>
      <x:c r="K198" s="331">
        <x:f t="shared" si="76"/>
        <x:v>0</x:v>
      </x:c>
      <x:c r="L198" s="330">
        <x:f t="shared" si="76"/>
        <x:v>0</x:v>
      </x:c>
      <x:c r="M198" s="331">
        <x:f t="shared" si="76"/>
        <x:v>0</x:v>
      </x:c>
      <x:c r="N198" s="331">
        <x:f t="shared" si="76"/>
        <x:v>0</x:v>
      </x:c>
      <x:c r="O198" s="331">
        <x:f t="shared" si="76"/>
        <x:v>0</x:v>
      </x:c>
      <x:c r="P198" s="331">
        <x:f t="shared" si="76"/>
        <x:v>0</x:v>
      </x:c>
      <x:c r="Q198" s="331">
        <x:f t="shared" si="76"/>
        <x:v>0</x:v>
      </x:c>
      <x:c r="R198" s="330">
        <x:f t="shared" si="76"/>
        <x:v>0</x:v>
      </x:c>
      <x:c r="S198" s="331">
        <x:f t="shared" si="76"/>
        <x:v>5</x:v>
      </x:c>
      <x:c r="T198" s="330">
        <x:f t="shared" si="76"/>
        <x:v>80</x:v>
      </x:c>
      <x:c r="U198" s="331">
        <x:f t="shared" si="76"/>
        <x:v>0</x:v>
      </x:c>
      <x:c r="V198" s="330">
        <x:f t="shared" si="76"/>
        <x:v>0</x:v>
      </x:c>
      <x:c r="W198" s="331">
        <x:f t="shared" si="76"/>
        <x:v>0</x:v>
      </x:c>
      <x:c r="X198" s="331">
        <x:f t="shared" si="76"/>
        <x:v>70</x:v>
      </x:c>
      <x:c r="Y198" s="331">
        <x:f t="shared" si="76"/>
        <x:v>0</x:v>
      </x:c>
      <x:c r="Z198" s="331">
        <x:f t="shared" si="76"/>
        <x:v>0</x:v>
      </x:c>
      <x:c r="AA198" s="331">
        <x:f t="shared" si="76"/>
        <x:v>0</x:v>
      </x:c>
      <x:c r="AB198" s="331">
        <x:f t="shared" si="76"/>
        <x:v>0</x:v>
      </x:c>
      <x:c r="AC198" s="331">
        <x:f t="shared" si="76"/>
        <x:v>0</x:v>
      </x:c>
      <x:c r="AD198" s="331">
        <x:f t="shared" si="76"/>
        <x:v>0</x:v>
      </x:c>
      <x:c r="AE198" s="331">
        <x:f t="shared" si="76"/>
        <x:v>0</x:v>
      </x:c>
      <x:c r="AF198" s="331">
        <x:f t="shared" si="76"/>
        <x:v>0</x:v>
      </x:c>
      <x:c r="AG198" s="331">
        <x:f t="shared" si="76"/>
        <x:v>0</x:v>
      </x:c>
      <x:c r="AH198" s="331">
        <x:f t="shared" si="76"/>
        <x:v>0</x:v>
      </x:c>
      <x:c r="AI198" s="331">
        <x:f t="shared" si="76"/>
        <x:v>0</x:v>
      </x:c>
      <x:c r="AJ198" s="331">
        <x:f t="shared" si="76"/>
        <x:v>0</x:v>
      </x:c>
      <x:c r="AK198" s="331">
        <x:f t="shared" si="76"/>
        <x:v>0</x:v>
      </x:c>
      <x:c r="AL198" s="315" t="s">
        <x:v>1142</x:v>
      </x:c>
      <x:c r="AM198" s="331">
        <x:f t="shared" ref="AM198:BP198" si="77">SUM(AM199:AM201)</x:f>
        <x:v>0</x:v>
      </x:c>
      <x:c r="AN198" s="330">
        <x:f t="shared" si="77"/>
        <x:v>0</x:v>
      </x:c>
      <x:c r="AO198" s="331">
        <x:f t="shared" si="77"/>
        <x:v>0</x:v>
      </x:c>
      <x:c r="AP198" s="331">
        <x:f t="shared" si="77"/>
        <x:v>0</x:v>
      </x:c>
      <x:c r="AQ198" s="331">
        <x:f t="shared" si="77"/>
        <x:v>0</x:v>
      </x:c>
      <x:c r="AR198" s="330">
        <x:f t="shared" si="77"/>
        <x:v>0</x:v>
      </x:c>
      <x:c r="AS198" s="331">
        <x:f t="shared" si="77"/>
        <x:v>0</x:v>
      </x:c>
      <x:c r="AT198" s="330">
        <x:f t="shared" si="77"/>
        <x:v>0</x:v>
      </x:c>
      <x:c r="AU198" s="331">
        <x:f t="shared" si="77"/>
        <x:v>0</x:v>
      </x:c>
      <x:c r="AV198" s="331">
        <x:f t="shared" si="77"/>
        <x:v>0</x:v>
      </x:c>
      <x:c r="AW198" s="331">
        <x:f t="shared" si="77"/>
        <x:v>0</x:v>
      </x:c>
      <x:c r="AX198" s="331">
        <x:f t="shared" si="77"/>
        <x:v>0</x:v>
      </x:c>
      <x:c r="AY198" s="331">
        <x:f t="shared" si="77"/>
        <x:v>0</x:v>
      </x:c>
      <x:c r="AZ198" s="331">
        <x:f t="shared" si="77"/>
        <x:v>0</x:v>
      </x:c>
      <x:c r="BA198" s="330">
        <x:f t="shared" si="77"/>
        <x:v>0</x:v>
      </x:c>
      <x:c r="BB198" s="331">
        <x:f t="shared" si="77"/>
        <x:v>0</x:v>
      </x:c>
      <x:c r="BC198" s="331">
        <x:f t="shared" si="77"/>
        <x:v>0</x:v>
      </x:c>
      <x:c r="BD198" s="331">
        <x:f t="shared" si="77"/>
        <x:v>0</x:v>
      </x:c>
      <x:c r="BE198" s="331">
        <x:f t="shared" si="77"/>
        <x:v>2</x:v>
      </x:c>
      <x:c r="BF198" s="331">
        <x:f t="shared" si="77"/>
        <x:v>56</x:v>
      </x:c>
      <x:c r="BG198" s="331">
        <x:f t="shared" si="77"/>
        <x:v>0</x:v>
      </x:c>
      <x:c r="BH198" s="331">
        <x:f t="shared" si="77"/>
        <x:v>0</x:v>
      </x:c>
      <x:c r="BI198" s="331">
        <x:f t="shared" si="77"/>
        <x:v>0</x:v>
      </x:c>
      <x:c r="BJ198" s="330">
        <x:f t="shared" si="77"/>
        <x:v>0</x:v>
      </x:c>
      <x:c r="BK198" s="331">
        <x:f t="shared" si="77"/>
        <x:v>0</x:v>
      </x:c>
      <x:c r="BL198" s="330">
        <x:f t="shared" si="77"/>
        <x:v>0</x:v>
      </x:c>
      <x:c r="BM198" s="331">
        <x:f t="shared" si="77"/>
        <x:v>0</x:v>
      </x:c>
      <x:c r="BN198" s="330">
        <x:f t="shared" si="77"/>
        <x:v>0</x:v>
      </x:c>
      <x:c r="BO198" s="331">
        <x:f t="shared" si="77"/>
        <x:v>0</x:v>
      </x:c>
      <x:c r="BP198" s="330">
        <x:f t="shared" si="77"/>
        <x:v>0</x:v>
      </x:c>
      <x:c r="BQ198" s="331">
        <x:v>0</x:v>
      </x:c>
      <x:c r="BR198" s="331">
        <x:f>SUM(BR199:BR201)</x:f>
        <x:v>0</x:v>
      </x:c>
      <x:c r="BS198" s="331">
        <x:f>SUM(BS199:BS201)</x:f>
        <x:v>0</x:v>
      </x:c>
      <x:c r="BT198" s="331">
        <x:f>SUM(BT199:BT201)</x:f>
        <x:v>0</x:v>
      </x:c>
      <x:c r="BU198" s="331">
        <x:f>SUM(BU199:BU201)</x:f>
        <x:v>0</x:v>
      </x:c>
      <x:c r="BV198" s="315" t="s">
        <x:v>1142</x:v>
      </x:c>
      <x:c r="BW198" s="331">
        <x:f t="shared" ref="BW198:CF198" si="78">SUM(BW199:BW201)</x:f>
        <x:v>0</x:v>
      </x:c>
      <x:c r="BX198" s="331">
        <x:f t="shared" si="78"/>
        <x:v>0</x:v>
      </x:c>
      <x:c r="BY198" s="330">
        <x:f t="shared" si="78"/>
        <x:v>0</x:v>
      </x:c>
      <x:c r="BZ198" s="331">
        <x:f t="shared" si="78"/>
        <x:v>0</x:v>
      </x:c>
      <x:c r="CA198" s="330">
        <x:f t="shared" si="78"/>
        <x:v>0</x:v>
      </x:c>
      <x:c r="CB198" s="331">
        <x:f t="shared" si="78"/>
        <x:v>0</x:v>
      </x:c>
      <x:c r="CC198" s="330">
        <x:f t="shared" si="78"/>
        <x:v>0</x:v>
      </x:c>
      <x:c r="CD198" s="331">
        <x:f t="shared" si="78"/>
        <x:v>0</x:v>
      </x:c>
      <x:c r="CE198" s="331">
        <x:f t="shared" si="78"/>
        <x:v>0</x:v>
      </x:c>
      <x:c r="CF198" s="330">
        <x:f t="shared" si="78"/>
        <x:v>0</x:v>
      </x:c>
      <x:c r="CG198" s="331"/>
      <x:c r="CH198" s="331">
        <x:f t="shared" ref="CH198:CX198" si="79">SUM(CH199:CH201)</x:f>
        <x:v>0</x:v>
      </x:c>
      <x:c r="CI198" s="331">
        <x:f t="shared" si="79"/>
        <x:v>0</x:v>
      </x:c>
      <x:c r="CJ198" s="331">
        <x:f t="shared" si="79"/>
        <x:v>0</x:v>
      </x:c>
      <x:c r="CK198" s="331">
        <x:f t="shared" si="79"/>
        <x:v>0</x:v>
      </x:c>
      <x:c r="CL198" s="331">
        <x:f t="shared" si="79"/>
        <x:v>0</x:v>
      </x:c>
      <x:c r="CM198" s="331">
        <x:f t="shared" si="79"/>
        <x:v>0</x:v>
      </x:c>
      <x:c r="CN198" s="331">
        <x:f t="shared" si="79"/>
        <x:v>0</x:v>
      </x:c>
      <x:c r="CO198" s="331">
        <x:f t="shared" si="79"/>
        <x:v>0</x:v>
      </x:c>
      <x:c r="CP198" s="330">
        <x:f t="shared" si="79"/>
        <x:v>0</x:v>
      </x:c>
      <x:c r="CQ198" s="331">
        <x:f t="shared" si="79"/>
        <x:v>0</x:v>
      </x:c>
      <x:c r="CR198" s="330">
        <x:f t="shared" si="79"/>
        <x:v>0</x:v>
      </x:c>
      <x:c r="CS198" s="331">
        <x:f t="shared" si="79"/>
        <x:v>323</x:v>
      </x:c>
      <x:c r="CT198" s="331">
        <x:f t="shared" si="79"/>
        <x:v>4</x:v>
      </x:c>
      <x:c r="CU198" s="331">
        <x:f t="shared" si="79"/>
        <x:v>116</x:v>
      </x:c>
      <x:c r="CV198" s="331">
        <x:f t="shared" si="79"/>
        <x:v>0</x:v>
      </x:c>
      <x:c r="CW198" s="331">
        <x:f t="shared" si="79"/>
        <x:v>0</x:v>
      </x:c>
      <x:c r="CX198" s="331">
        <x:f t="shared" si="79"/>
        <x:v>0</x:v>
      </x:c>
      <x:c r="CY198" s="315" t="s">
        <x:v>1142</x:v>
      </x:c>
      <x:c r="CZ198" s="331">
        <x:f t="shared" ref="CZ198:DG198" si="80">SUM(CZ199:CZ201)</x:f>
        <x:v>0</x:v>
      </x:c>
      <x:c r="DA198" s="330">
        <x:f t="shared" si="80"/>
        <x:v>0</x:v>
      </x:c>
      <x:c r="DB198" s="331">
        <x:f t="shared" si="80"/>
        <x:v>0</x:v>
      </x:c>
      <x:c r="DC198" s="330">
        <x:f t="shared" si="80"/>
        <x:v>0</x:v>
      </x:c>
      <x:c r="DD198" s="331">
        <x:f t="shared" si="80"/>
        <x:v>0</x:v>
      </x:c>
      <x:c r="DE198" s="330">
        <x:f t="shared" si="80"/>
        <x:v>0</x:v>
      </x:c>
      <x:c r="DF198" s="331">
        <x:f t="shared" si="80"/>
        <x:v>0</x:v>
      </x:c>
      <x:c r="DG198" s="332">
        <x:f t="shared" si="80"/>
        <x:v>0</x:v>
      </x:c>
    </x:row>
    <x:row r="199" spans="1:111" ht="30" customHeight="1">
      <x:c r="A199" s="780" t="s">
        <x:v>91</x:v>
      </x:c>
      <x:c r="B199" s="781"/>
      <x:c r="C199" s="782"/>
      <x:c r="D199" s="783"/>
      <x:c r="E199" s="782"/>
      <x:c r="F199" s="783"/>
      <x:c r="G199" s="782"/>
      <x:c r="H199" s="783"/>
      <x:c r="I199" s="782"/>
      <x:c r="J199" s="783"/>
      <x:c r="K199" s="783"/>
      <x:c r="L199" s="782"/>
      <x:c r="M199" s="783"/>
      <x:c r="N199" s="783"/>
      <x:c r="O199" s="783"/>
      <x:c r="P199" s="783"/>
      <x:c r="Q199" s="783"/>
      <x:c r="R199" s="782"/>
      <x:c r="S199" s="783">
        <x:v>4</x:v>
      </x:c>
      <x:c r="T199" s="782">
        <x:v>64</x:v>
      </x:c>
      <x:c r="U199" s="783"/>
      <x:c r="V199" s="782"/>
      <x:c r="W199" s="783"/>
      <x:c r="X199" s="783">
        <x:v>28</x:v>
      </x:c>
      <x:c r="Y199" s="783"/>
      <x:c r="Z199" s="783"/>
      <x:c r="AA199" s="783"/>
      <x:c r="AB199" s="783"/>
      <x:c r="AC199" s="783"/>
      <x:c r="AD199" s="783"/>
      <x:c r="AE199" s="783"/>
      <x:c r="AF199" s="783"/>
      <x:c r="AG199" s="783"/>
      <x:c r="AH199" s="783"/>
      <x:c r="AI199" s="783"/>
      <x:c r="AJ199" s="783"/>
      <x:c r="AK199" s="783"/>
      <x:c r="AL199" s="780" t="s">
        <x:v>91</x:v>
      </x:c>
      <x:c r="AM199" s="783"/>
      <x:c r="AN199" s="782"/>
      <x:c r="AO199" s="783"/>
      <x:c r="AP199" s="783"/>
      <x:c r="AQ199" s="783"/>
      <x:c r="AR199" s="782"/>
      <x:c r="AS199" s="783"/>
      <x:c r="AT199" s="782"/>
      <x:c r="AU199" s="783"/>
      <x:c r="AV199" s="783"/>
      <x:c r="AW199" s="783"/>
      <x:c r="AX199" s="783">
        <x:v>0</x:v>
      </x:c>
      <x:c r="AY199" s="783"/>
      <x:c r="AZ199" s="783"/>
      <x:c r="BA199" s="782"/>
      <x:c r="BB199" s="783"/>
      <x:c r="BC199" s="783"/>
      <x:c r="BD199" s="783"/>
      <x:c r="BE199" s="783">
        <x:v>1</x:v>
      </x:c>
      <x:c r="BF199" s="783">
        <x:v>30</x:v>
      </x:c>
      <x:c r="BG199" s="783"/>
      <x:c r="BH199" s="783"/>
      <x:c r="BI199" s="783"/>
      <x:c r="BJ199" s="782"/>
      <x:c r="BK199" s="783"/>
      <x:c r="BL199" s="782"/>
      <x:c r="BM199" s="783"/>
      <x:c r="BN199" s="782"/>
      <x:c r="BO199" s="783"/>
      <x:c r="BP199" s="782"/>
      <x:c r="BQ199" s="783"/>
      <x:c r="BR199" s="783"/>
      <x:c r="BS199" s="783"/>
      <x:c r="BT199" s="783"/>
      <x:c r="BU199" s="783"/>
      <x:c r="BV199" s="780" t="s">
        <x:v>91</x:v>
      </x:c>
      <x:c r="BW199" s="783"/>
      <x:c r="BX199" s="783"/>
      <x:c r="BY199" s="782"/>
      <x:c r="BZ199" s="783"/>
      <x:c r="CA199" s="782"/>
      <x:c r="CB199" s="783"/>
      <x:c r="CC199" s="782"/>
      <x:c r="CD199" s="783"/>
      <x:c r="CE199" s="783"/>
      <x:c r="CF199" s="782"/>
      <x:c r="CG199" s="783"/>
      <x:c r="CH199" s="783"/>
      <x:c r="CI199" s="783"/>
      <x:c r="CJ199" s="783"/>
      <x:c r="CK199" s="783"/>
      <x:c r="CL199" s="783"/>
      <x:c r="CM199" s="783"/>
      <x:c r="CN199" s="783"/>
      <x:c r="CO199" s="783"/>
      <x:c r="CP199" s="782"/>
      <x:c r="CQ199" s="783"/>
      <x:c r="CR199" s="782"/>
      <x:c r="CS199" s="783">
        <x:v>176</x:v>
      </x:c>
      <x:c r="CT199" s="783">
        <x:v>1</x:v>
      </x:c>
      <x:c r="CU199" s="783">
        <x:v>13</x:v>
      </x:c>
      <x:c r="CV199" s="783"/>
      <x:c r="CW199" s="783"/>
      <x:c r="CX199" s="783"/>
      <x:c r="CY199" s="780" t="s">
        <x:v>91</x:v>
      </x:c>
      <x:c r="CZ199" s="783"/>
      <x:c r="DA199" s="782"/>
      <x:c r="DB199" s="783"/>
      <x:c r="DC199" s="782"/>
      <x:c r="DD199" s="783"/>
      <x:c r="DE199" s="782"/>
      <x:c r="DF199" s="783"/>
      <x:c r="DG199" s="784"/>
    </x:row>
    <x:row r="200" spans="1:111" ht="30" customHeight="1">
      <x:c r="A200" s="780" t="s">
        <x:v>1475</x:v>
      </x:c>
      <x:c r="B200" s="781"/>
      <x:c r="C200" s="782"/>
      <x:c r="D200" s="783"/>
      <x:c r="E200" s="782"/>
      <x:c r="F200" s="783"/>
      <x:c r="G200" s="782"/>
      <x:c r="H200" s="783"/>
      <x:c r="I200" s="782"/>
      <x:c r="J200" s="783"/>
      <x:c r="K200" s="783"/>
      <x:c r="L200" s="782"/>
      <x:c r="M200" s="783"/>
      <x:c r="N200" s="783"/>
      <x:c r="O200" s="783"/>
      <x:c r="P200" s="783"/>
      <x:c r="Q200" s="783"/>
      <x:c r="R200" s="782"/>
      <x:c r="S200" s="783"/>
      <x:c r="T200" s="782"/>
      <x:c r="U200" s="783"/>
      <x:c r="V200" s="782"/>
      <x:c r="W200" s="783"/>
      <x:c r="X200" s="783"/>
      <x:c r="Y200" s="783"/>
      <x:c r="Z200" s="783"/>
      <x:c r="AA200" s="783"/>
      <x:c r="AB200" s="783"/>
      <x:c r="AC200" s="783"/>
      <x:c r="AD200" s="783"/>
      <x:c r="AE200" s="783"/>
      <x:c r="AF200" s="783"/>
      <x:c r="AG200" s="783"/>
      <x:c r="AH200" s="783"/>
      <x:c r="AI200" s="783"/>
      <x:c r="AJ200" s="783"/>
      <x:c r="AK200" s="783"/>
      <x:c r="AL200" s="780" t="s">
        <x:v>1475</x:v>
      </x:c>
      <x:c r="AM200" s="783"/>
      <x:c r="AN200" s="782"/>
      <x:c r="AO200" s="783"/>
      <x:c r="AP200" s="783"/>
      <x:c r="AQ200" s="783"/>
      <x:c r="AR200" s="782"/>
      <x:c r="AS200" s="783"/>
      <x:c r="AT200" s="782"/>
      <x:c r="AU200" s="783"/>
      <x:c r="AV200" s="783"/>
      <x:c r="AW200" s="783"/>
      <x:c r="AX200" s="783"/>
      <x:c r="AY200" s="783"/>
      <x:c r="AZ200" s="783"/>
      <x:c r="BA200" s="782"/>
      <x:c r="BB200" s="783"/>
      <x:c r="BC200" s="783"/>
      <x:c r="BD200" s="783"/>
      <x:c r="BE200" s="783"/>
      <x:c r="BF200" s="783"/>
      <x:c r="BG200" s="783"/>
      <x:c r="BH200" s="783"/>
      <x:c r="BI200" s="783"/>
      <x:c r="BJ200" s="782"/>
      <x:c r="BK200" s="783"/>
      <x:c r="BL200" s="782"/>
      <x:c r="BM200" s="783"/>
      <x:c r="BN200" s="782"/>
      <x:c r="BO200" s="783"/>
      <x:c r="BP200" s="782"/>
      <x:c r="BQ200" s="783"/>
      <x:c r="BR200" s="783"/>
      <x:c r="BS200" s="783"/>
      <x:c r="BT200" s="783"/>
      <x:c r="BU200" s="783"/>
      <x:c r="BV200" s="780" t="s">
        <x:v>1475</x:v>
      </x:c>
      <x:c r="BW200" s="783"/>
      <x:c r="BX200" s="783"/>
      <x:c r="BY200" s="782"/>
      <x:c r="BZ200" s="783"/>
      <x:c r="CA200" s="782"/>
      <x:c r="CB200" s="783"/>
      <x:c r="CC200" s="782"/>
      <x:c r="CD200" s="783"/>
      <x:c r="CE200" s="783"/>
      <x:c r="CF200" s="782"/>
      <x:c r="CG200" s="783"/>
      <x:c r="CH200" s="783"/>
      <x:c r="CI200" s="783"/>
      <x:c r="CJ200" s="783"/>
      <x:c r="CK200" s="783"/>
      <x:c r="CL200" s="783"/>
      <x:c r="CM200" s="783"/>
      <x:c r="CN200" s="783"/>
      <x:c r="CO200" s="783"/>
      <x:c r="CP200" s="782"/>
      <x:c r="CQ200" s="783"/>
      <x:c r="CR200" s="782"/>
      <x:c r="CS200" s="783">
        <x:v>91</x:v>
      </x:c>
      <x:c r="CT200" s="783">
        <x:v>3</x:v>
      </x:c>
      <x:c r="CU200" s="783">
        <x:v>91</x:v>
      </x:c>
      <x:c r="CV200" s="783"/>
      <x:c r="CW200" s="783"/>
      <x:c r="CX200" s="783"/>
      <x:c r="CY200" s="780" t="s">
        <x:v>1475</x:v>
      </x:c>
      <x:c r="CZ200" s="783"/>
      <x:c r="DA200" s="782"/>
      <x:c r="DB200" s="783"/>
      <x:c r="DC200" s="782"/>
      <x:c r="DD200" s="783"/>
      <x:c r="DE200" s="782"/>
      <x:c r="DF200" s="783"/>
      <x:c r="DG200" s="784"/>
    </x:row>
    <x:row r="201" spans="1:111" ht="30" customHeight="1">
      <x:c r="A201" s="780" t="s">
        <x:v>96</x:v>
      </x:c>
      <x:c r="B201" s="781"/>
      <x:c r="C201" s="782"/>
      <x:c r="D201" s="783"/>
      <x:c r="E201" s="782"/>
      <x:c r="F201" s="783"/>
      <x:c r="G201" s="782"/>
      <x:c r="H201" s="783"/>
      <x:c r="I201" s="782"/>
      <x:c r="J201" s="783"/>
      <x:c r="K201" s="783"/>
      <x:c r="L201" s="782"/>
      <x:c r="M201" s="783"/>
      <x:c r="N201" s="783"/>
      <x:c r="O201" s="783"/>
      <x:c r="P201" s="783"/>
      <x:c r="Q201" s="783"/>
      <x:c r="R201" s="782"/>
      <x:c r="S201" s="783">
        <x:v>1</x:v>
      </x:c>
      <x:c r="T201" s="782">
        <x:v>16</x:v>
      </x:c>
      <x:c r="U201" s="783"/>
      <x:c r="V201" s="782"/>
      <x:c r="W201" s="783"/>
      <x:c r="X201" s="783">
        <x:v>42</x:v>
      </x:c>
      <x:c r="Y201" s="783"/>
      <x:c r="Z201" s="783"/>
      <x:c r="AA201" s="783"/>
      <x:c r="AB201" s="783"/>
      <x:c r="AC201" s="783"/>
      <x:c r="AD201" s="783"/>
      <x:c r="AE201" s="783"/>
      <x:c r="AF201" s="783"/>
      <x:c r="AG201" s="783"/>
      <x:c r="AH201" s="783"/>
      <x:c r="AI201" s="783"/>
      <x:c r="AJ201" s="783"/>
      <x:c r="AK201" s="783"/>
      <x:c r="AL201" s="780" t="s">
        <x:v>96</x:v>
      </x:c>
      <x:c r="AM201" s="783"/>
      <x:c r="AN201" s="782"/>
      <x:c r="AO201" s="783"/>
      <x:c r="AP201" s="783"/>
      <x:c r="AQ201" s="783"/>
      <x:c r="AR201" s="782"/>
      <x:c r="AS201" s="783"/>
      <x:c r="AT201" s="782"/>
      <x:c r="AU201" s="783"/>
      <x:c r="AV201" s="783"/>
      <x:c r="AW201" s="783"/>
      <x:c r="AX201" s="783"/>
      <x:c r="AY201" s="783"/>
      <x:c r="AZ201" s="783"/>
      <x:c r="BA201" s="782"/>
      <x:c r="BB201" s="783"/>
      <x:c r="BC201" s="783"/>
      <x:c r="BD201" s="783"/>
      <x:c r="BE201" s="783">
        <x:v>1</x:v>
      </x:c>
      <x:c r="BF201" s="783">
        <x:v>26</x:v>
      </x:c>
      <x:c r="BG201" s="783"/>
      <x:c r="BH201" s="783"/>
      <x:c r="BI201" s="783"/>
      <x:c r="BJ201" s="782"/>
      <x:c r="BK201" s="783"/>
      <x:c r="BL201" s="782"/>
      <x:c r="BM201" s="783"/>
      <x:c r="BN201" s="782"/>
      <x:c r="BO201" s="783"/>
      <x:c r="BP201" s="782"/>
      <x:c r="BQ201" s="783"/>
      <x:c r="BR201" s="783"/>
      <x:c r="BS201" s="783"/>
      <x:c r="BT201" s="783"/>
      <x:c r="BU201" s="783"/>
      <x:c r="BV201" s="780" t="s">
        <x:v>96</x:v>
      </x:c>
      <x:c r="BW201" s="783"/>
      <x:c r="BX201" s="783"/>
      <x:c r="BY201" s="782"/>
      <x:c r="BZ201" s="783"/>
      <x:c r="CA201" s="782"/>
      <x:c r="CB201" s="783"/>
      <x:c r="CC201" s="782"/>
      <x:c r="CD201" s="783"/>
      <x:c r="CE201" s="783"/>
      <x:c r="CF201" s="782"/>
      <x:c r="CG201" s="783"/>
      <x:c r="CH201" s="783"/>
      <x:c r="CI201" s="783"/>
      <x:c r="CJ201" s="783"/>
      <x:c r="CK201" s="783"/>
      <x:c r="CL201" s="783"/>
      <x:c r="CM201" s="783"/>
      <x:c r="CN201" s="783"/>
      <x:c r="CO201" s="783"/>
      <x:c r="CP201" s="782"/>
      <x:c r="CQ201" s="783"/>
      <x:c r="CR201" s="782"/>
      <x:c r="CS201" s="783">
        <x:v>56</x:v>
      </x:c>
      <x:c r="CT201" s="783"/>
      <x:c r="CU201" s="783">
        <x:v>12</x:v>
      </x:c>
      <x:c r="CV201" s="783"/>
      <x:c r="CW201" s="783"/>
      <x:c r="CX201" s="783"/>
      <x:c r="CY201" s="780" t="s">
        <x:v>96</x:v>
      </x:c>
      <x:c r="CZ201" s="783"/>
      <x:c r="DA201" s="782"/>
      <x:c r="DB201" s="783"/>
      <x:c r="DC201" s="782"/>
      <x:c r="DD201" s="783"/>
      <x:c r="DE201" s="782"/>
      <x:c r="DF201" s="783"/>
      <x:c r="DG201" s="784"/>
    </x:row>
    <x:row r="202" spans="1:111" ht="30" customHeight="1">
      <x:c r="A202" s="315" t="s">
        <x:v>1541</x:v>
      </x:c>
      <x:c r="B202" s="329">
        <x:f t="shared" ref="B202:AK202" si="81">SUM(B203:B203)</x:f>
        <x:v>0</x:v>
      </x:c>
      <x:c r="C202" s="330">
        <x:f t="shared" si="81"/>
        <x:v>0</x:v>
      </x:c>
      <x:c r="D202" s="331">
        <x:f t="shared" si="81"/>
        <x:v>0</x:v>
      </x:c>
      <x:c r="E202" s="330">
        <x:f t="shared" si="81"/>
        <x:v>0</x:v>
      </x:c>
      <x:c r="F202" s="331">
        <x:f t="shared" si="81"/>
        <x:v>0</x:v>
      </x:c>
      <x:c r="G202" s="330">
        <x:f t="shared" si="81"/>
        <x:v>0</x:v>
      </x:c>
      <x:c r="H202" s="331">
        <x:f t="shared" si="81"/>
        <x:v>0</x:v>
      </x:c>
      <x:c r="I202" s="330">
        <x:f t="shared" si="81"/>
        <x:v>0</x:v>
      </x:c>
      <x:c r="J202" s="331">
        <x:f t="shared" si="81"/>
        <x:v>0</x:v>
      </x:c>
      <x:c r="K202" s="331">
        <x:f t="shared" si="81"/>
        <x:v>0</x:v>
      </x:c>
      <x:c r="L202" s="330">
        <x:f t="shared" si="81"/>
        <x:v>0</x:v>
      </x:c>
      <x:c r="M202" s="331">
        <x:f t="shared" si="81"/>
        <x:v>0</x:v>
      </x:c>
      <x:c r="N202" s="331">
        <x:f t="shared" si="81"/>
        <x:v>0</x:v>
      </x:c>
      <x:c r="O202" s="331">
        <x:f t="shared" si="81"/>
        <x:v>0</x:v>
      </x:c>
      <x:c r="P202" s="331">
        <x:f t="shared" si="81"/>
        <x:v>0</x:v>
      </x:c>
      <x:c r="Q202" s="331">
        <x:f t="shared" si="81"/>
        <x:v>0</x:v>
      </x:c>
      <x:c r="R202" s="330">
        <x:f t="shared" si="81"/>
        <x:v>0</x:v>
      </x:c>
      <x:c r="S202" s="331">
        <x:f t="shared" si="81"/>
        <x:v>0</x:v>
      </x:c>
      <x:c r="T202" s="330">
        <x:f t="shared" si="81"/>
        <x:v>0</x:v>
      </x:c>
      <x:c r="U202" s="331">
        <x:f t="shared" si="81"/>
        <x:v>0</x:v>
      </x:c>
      <x:c r="V202" s="330">
        <x:f t="shared" si="81"/>
        <x:v>0</x:v>
      </x:c>
      <x:c r="W202" s="331">
        <x:f t="shared" si="81"/>
        <x:v>0</x:v>
      </x:c>
      <x:c r="X202" s="331">
        <x:f t="shared" si="81"/>
        <x:v>2</x:v>
      </x:c>
      <x:c r="Y202" s="331">
        <x:f t="shared" si="81"/>
        <x:v>0</x:v>
      </x:c>
      <x:c r="Z202" s="331">
        <x:f t="shared" si="81"/>
        <x:v>0</x:v>
      </x:c>
      <x:c r="AA202" s="331">
        <x:f t="shared" si="81"/>
        <x:v>0</x:v>
      </x:c>
      <x:c r="AB202" s="331">
        <x:f t="shared" si="81"/>
        <x:v>0</x:v>
      </x:c>
      <x:c r="AC202" s="331">
        <x:f t="shared" si="81"/>
        <x:v>0</x:v>
      </x:c>
      <x:c r="AD202" s="331">
        <x:f t="shared" si="81"/>
        <x:v>0</x:v>
      </x:c>
      <x:c r="AE202" s="331">
        <x:f t="shared" si="81"/>
        <x:v>0</x:v>
      </x:c>
      <x:c r="AF202" s="331">
        <x:f t="shared" si="81"/>
        <x:v>0</x:v>
      </x:c>
      <x:c r="AG202" s="331">
        <x:f t="shared" si="81"/>
        <x:v>0</x:v>
      </x:c>
      <x:c r="AH202" s="331">
        <x:f t="shared" si="81"/>
        <x:v>0</x:v>
      </x:c>
      <x:c r="AI202" s="331">
        <x:f t="shared" si="81"/>
        <x:v>0</x:v>
      </x:c>
      <x:c r="AJ202" s="331">
        <x:f t="shared" si="81"/>
        <x:v>0</x:v>
      </x:c>
      <x:c r="AK202" s="331">
        <x:f t="shared" si="81"/>
        <x:v>0</x:v>
      </x:c>
      <x:c r="AL202" s="315" t="s">
        <x:v>1541</x:v>
      </x:c>
      <x:c r="AM202" s="331">
        <x:f t="shared" ref="AM202:BU202" si="82">SUM(AM203:AM203)</x:f>
        <x:v>0</x:v>
      </x:c>
      <x:c r="AN202" s="330">
        <x:f t="shared" si="82"/>
        <x:v>0</x:v>
      </x:c>
      <x:c r="AO202" s="331">
        <x:f t="shared" si="82"/>
        <x:v>0</x:v>
      </x:c>
      <x:c r="AP202" s="331">
        <x:f t="shared" si="82"/>
        <x:v>0</x:v>
      </x:c>
      <x:c r="AQ202" s="331">
        <x:f t="shared" si="82"/>
        <x:v>0</x:v>
      </x:c>
      <x:c r="AR202" s="330">
        <x:f t="shared" si="82"/>
        <x:v>0</x:v>
      </x:c>
      <x:c r="AS202" s="331">
        <x:f t="shared" si="82"/>
        <x:v>0</x:v>
      </x:c>
      <x:c r="AT202" s="330">
        <x:f t="shared" si="82"/>
        <x:v>0</x:v>
      </x:c>
      <x:c r="AU202" s="331">
        <x:f t="shared" si="82"/>
        <x:v>0</x:v>
      </x:c>
      <x:c r="AV202" s="331">
        <x:f t="shared" si="82"/>
        <x:v>0</x:v>
      </x:c>
      <x:c r="AW202" s="331">
        <x:f t="shared" si="82"/>
        <x:v>0</x:v>
      </x:c>
      <x:c r="AX202" s="331">
        <x:f t="shared" si="82"/>
        <x:v>0</x:v>
      </x:c>
      <x:c r="AY202" s="331">
        <x:f t="shared" si="82"/>
        <x:v>0</x:v>
      </x:c>
      <x:c r="AZ202" s="331">
        <x:f t="shared" si="82"/>
        <x:v>0</x:v>
      </x:c>
      <x:c r="BA202" s="330">
        <x:f t="shared" si="82"/>
        <x:v>0</x:v>
      </x:c>
      <x:c r="BB202" s="331">
        <x:f t="shared" si="82"/>
        <x:v>0</x:v>
      </x:c>
      <x:c r="BC202" s="331">
        <x:f t="shared" si="82"/>
        <x:v>0</x:v>
      </x:c>
      <x:c r="BD202" s="331">
        <x:f t="shared" si="82"/>
        <x:v>0</x:v>
      </x:c>
      <x:c r="BE202" s="331">
        <x:f t="shared" si="82"/>
        <x:v>1</x:v>
      </x:c>
      <x:c r="BF202" s="331">
        <x:f t="shared" si="82"/>
        <x:v>2</x:v>
      </x:c>
      <x:c r="BG202" s="331">
        <x:f t="shared" si="82"/>
        <x:v>0</x:v>
      </x:c>
      <x:c r="BH202" s="331">
        <x:f t="shared" si="82"/>
        <x:v>0</x:v>
      </x:c>
      <x:c r="BI202" s="331">
        <x:f t="shared" si="82"/>
        <x:v>0</x:v>
      </x:c>
      <x:c r="BJ202" s="330">
        <x:f t="shared" si="82"/>
        <x:v>0</x:v>
      </x:c>
      <x:c r="BK202" s="331">
        <x:f t="shared" si="82"/>
        <x:v>0</x:v>
      </x:c>
      <x:c r="BL202" s="330">
        <x:f t="shared" si="82"/>
        <x:v>0</x:v>
      </x:c>
      <x:c r="BM202" s="331">
        <x:f t="shared" si="82"/>
        <x:v>0</x:v>
      </x:c>
      <x:c r="BN202" s="330">
        <x:f t="shared" si="82"/>
        <x:v>0</x:v>
      </x:c>
      <x:c r="BO202" s="331">
        <x:f t="shared" si="82"/>
        <x:v>0</x:v>
      </x:c>
      <x:c r="BP202" s="330">
        <x:f t="shared" si="82"/>
        <x:v>0</x:v>
      </x:c>
      <x:c r="BQ202" s="331">
        <x:f t="shared" si="82"/>
        <x:v>0</x:v>
      </x:c>
      <x:c r="BR202" s="331">
        <x:f t="shared" si="82"/>
        <x:v>0</x:v>
      </x:c>
      <x:c r="BS202" s="331">
        <x:f t="shared" si="82"/>
        <x:v>0</x:v>
      </x:c>
      <x:c r="BT202" s="331">
        <x:f t="shared" si="82"/>
        <x:v>0</x:v>
      </x:c>
      <x:c r="BU202" s="331">
        <x:f t="shared" si="82"/>
        <x:v>0</x:v>
      </x:c>
      <x:c r="BV202" s="315" t="s">
        <x:v>1541</x:v>
      </x:c>
      <x:c r="BW202" s="331">
        <x:f t="shared" ref="BW202:CX202" si="83">SUM(BW203:BW203)</x:f>
        <x:v>0</x:v>
      </x:c>
      <x:c r="BX202" s="331">
        <x:f t="shared" si="83"/>
        <x:v>0</x:v>
      </x:c>
      <x:c r="BY202" s="330">
        <x:f t="shared" si="83"/>
        <x:v>0</x:v>
      </x:c>
      <x:c r="BZ202" s="331">
        <x:f t="shared" si="83"/>
        <x:v>0</x:v>
      </x:c>
      <x:c r="CA202" s="330">
        <x:f t="shared" si="83"/>
        <x:v>0</x:v>
      </x:c>
      <x:c r="CB202" s="331">
        <x:f t="shared" si="83"/>
        <x:v>0</x:v>
      </x:c>
      <x:c r="CC202" s="330">
        <x:f t="shared" si="83"/>
        <x:v>0</x:v>
      </x:c>
      <x:c r="CD202" s="331">
        <x:f t="shared" si="83"/>
        <x:v>0</x:v>
      </x:c>
      <x:c r="CE202" s="331">
        <x:f t="shared" si="83"/>
        <x:v>0</x:v>
      </x:c>
      <x:c r="CF202" s="330">
        <x:f t="shared" si="83"/>
        <x:v>0</x:v>
      </x:c>
      <x:c r="CG202" s="331">
        <x:f t="shared" si="83"/>
        <x:v>0</x:v>
      </x:c>
      <x:c r="CH202" s="331">
        <x:f t="shared" si="83"/>
        <x:v>0</x:v>
      </x:c>
      <x:c r="CI202" s="331">
        <x:f t="shared" si="83"/>
        <x:v>0</x:v>
      </x:c>
      <x:c r="CJ202" s="331">
        <x:f t="shared" si="83"/>
        <x:v>0</x:v>
      </x:c>
      <x:c r="CK202" s="331">
        <x:f t="shared" si="83"/>
        <x:v>0</x:v>
      </x:c>
      <x:c r="CL202" s="331">
        <x:f t="shared" si="83"/>
        <x:v>0</x:v>
      </x:c>
      <x:c r="CM202" s="331">
        <x:f t="shared" si="83"/>
        <x:v>0</x:v>
      </x:c>
      <x:c r="CN202" s="331">
        <x:f t="shared" si="83"/>
        <x:v>0</x:v>
      </x:c>
      <x:c r="CO202" s="331">
        <x:f t="shared" si="83"/>
        <x:v>0</x:v>
      </x:c>
      <x:c r="CP202" s="330">
        <x:f t="shared" si="83"/>
        <x:v>0</x:v>
      </x:c>
      <x:c r="CQ202" s="331">
        <x:f t="shared" si="83"/>
        <x:v>0</x:v>
      </x:c>
      <x:c r="CR202" s="330">
        <x:f t="shared" si="83"/>
        <x:v>0</x:v>
      </x:c>
      <x:c r="CS202" s="331">
        <x:f t="shared" si="83"/>
        <x:v>0</x:v>
      </x:c>
      <x:c r="CT202" s="331">
        <x:f t="shared" si="83"/>
        <x:v>0</x:v>
      </x:c>
      <x:c r="CU202" s="331">
        <x:f t="shared" si="83"/>
        <x:v>0</x:v>
      </x:c>
      <x:c r="CV202" s="331">
        <x:f t="shared" si="83"/>
        <x:v>1</x:v>
      </x:c>
      <x:c r="CW202" s="331">
        <x:f t="shared" si="83"/>
        <x:v>0</x:v>
      </x:c>
      <x:c r="CX202" s="331">
        <x:f t="shared" si="83"/>
        <x:v>0</x:v>
      </x:c>
      <x:c r="CY202" s="315" t="s">
        <x:v>1541</x:v>
      </x:c>
      <x:c r="CZ202" s="331">
        <x:f t="shared" ref="CZ202:DG202" si="84">SUM(CZ203:CZ203)</x:f>
        <x:v>0</x:v>
      </x:c>
      <x:c r="DA202" s="330">
        <x:f t="shared" si="84"/>
        <x:v>0</x:v>
      </x:c>
      <x:c r="DB202" s="331">
        <x:f t="shared" si="84"/>
        <x:v>0</x:v>
      </x:c>
      <x:c r="DC202" s="330">
        <x:f t="shared" si="84"/>
        <x:v>0</x:v>
      </x:c>
      <x:c r="DD202" s="331">
        <x:f t="shared" si="84"/>
        <x:v>0</x:v>
      </x:c>
      <x:c r="DE202" s="330">
        <x:f t="shared" si="84"/>
        <x:v>0</x:v>
      </x:c>
      <x:c r="DF202" s="331">
        <x:f t="shared" si="84"/>
        <x:v>0</x:v>
      </x:c>
      <x:c r="DG202" s="332">
        <x:f t="shared" si="84"/>
        <x:v>0</x:v>
      </x:c>
    </x:row>
    <x:row r="203" spans="1:111" ht="30" customHeight="1">
      <x:c r="A203" s="797" t="s">
        <x:v>2928</x:v>
      </x:c>
      <x:c r="B203" s="798"/>
      <x:c r="C203" s="799"/>
      <x:c r="D203" s="800"/>
      <x:c r="E203" s="799"/>
      <x:c r="F203" s="800"/>
      <x:c r="G203" s="799"/>
      <x:c r="H203" s="800"/>
      <x:c r="I203" s="799"/>
      <x:c r="J203" s="800"/>
      <x:c r="K203" s="800"/>
      <x:c r="L203" s="799"/>
      <x:c r="M203" s="800"/>
      <x:c r="N203" s="800"/>
      <x:c r="O203" s="800"/>
      <x:c r="P203" s="800"/>
      <x:c r="Q203" s="800"/>
      <x:c r="R203" s="799"/>
      <x:c r="S203" s="800"/>
      <x:c r="T203" s="799"/>
      <x:c r="U203" s="800"/>
      <x:c r="V203" s="799"/>
      <x:c r="W203" s="800"/>
      <x:c r="X203" s="800">
        <x:v>2</x:v>
      </x:c>
      <x:c r="Y203" s="800"/>
      <x:c r="Z203" s="800"/>
      <x:c r="AA203" s="800"/>
      <x:c r="AB203" s="800"/>
      <x:c r="AC203" s="800"/>
      <x:c r="AD203" s="800"/>
      <x:c r="AE203" s="800"/>
      <x:c r="AF203" s="800"/>
      <x:c r="AG203" s="800"/>
      <x:c r="AH203" s="800"/>
      <x:c r="AI203" s="800"/>
      <x:c r="AJ203" s="800"/>
      <x:c r="AK203" s="800"/>
      <x:c r="AL203" s="797" t="s">
        <x:v>2928</x:v>
      </x:c>
      <x:c r="AM203" s="800"/>
      <x:c r="AN203" s="799"/>
      <x:c r="AO203" s="800"/>
      <x:c r="AP203" s="800"/>
      <x:c r="AQ203" s="800"/>
      <x:c r="AR203" s="799"/>
      <x:c r="AS203" s="800"/>
      <x:c r="AT203" s="799"/>
      <x:c r="AU203" s="800"/>
      <x:c r="AV203" s="800"/>
      <x:c r="AW203" s="800"/>
      <x:c r="AX203" s="800"/>
      <x:c r="AY203" s="800"/>
      <x:c r="AZ203" s="800"/>
      <x:c r="BA203" s="799"/>
      <x:c r="BB203" s="800"/>
      <x:c r="BC203" s="800"/>
      <x:c r="BD203" s="800"/>
      <x:c r="BE203" s="800">
        <x:v>1</x:v>
      </x:c>
      <x:c r="BF203" s="800">
        <x:v>2</x:v>
      </x:c>
      <x:c r="BG203" s="800"/>
      <x:c r="BH203" s="800"/>
      <x:c r="BI203" s="800"/>
      <x:c r="BJ203" s="799"/>
      <x:c r="BK203" s="800"/>
      <x:c r="BL203" s="799"/>
      <x:c r="BM203" s="800"/>
      <x:c r="BN203" s="799"/>
      <x:c r="BO203" s="800"/>
      <x:c r="BP203" s="799"/>
      <x:c r="BQ203" s="800"/>
      <x:c r="BR203" s="800"/>
      <x:c r="BS203" s="800"/>
      <x:c r="BT203" s="800"/>
      <x:c r="BU203" s="800"/>
      <x:c r="BV203" s="797" t="s">
        <x:v>2928</x:v>
      </x:c>
      <x:c r="BW203" s="800"/>
      <x:c r="BX203" s="800"/>
      <x:c r="BY203" s="799"/>
      <x:c r="BZ203" s="800"/>
      <x:c r="CA203" s="799"/>
      <x:c r="CB203" s="800"/>
      <x:c r="CC203" s="799"/>
      <x:c r="CD203" s="800"/>
      <x:c r="CE203" s="800"/>
      <x:c r="CF203" s="799"/>
      <x:c r="CG203" s="800"/>
      <x:c r="CH203" s="800"/>
      <x:c r="CI203" s="800"/>
      <x:c r="CJ203" s="800"/>
      <x:c r="CK203" s="800"/>
      <x:c r="CL203" s="800"/>
      <x:c r="CM203" s="800"/>
      <x:c r="CN203" s="800"/>
      <x:c r="CO203" s="800"/>
      <x:c r="CP203" s="799"/>
      <x:c r="CQ203" s="800"/>
      <x:c r="CR203" s="799"/>
      <x:c r="CS203" s="800"/>
      <x:c r="CT203" s="800"/>
      <x:c r="CU203" s="800"/>
      <x:c r="CV203" s="800">
        <x:v>1</x:v>
      </x:c>
      <x:c r="CW203" s="800"/>
      <x:c r="CX203" s="800"/>
      <x:c r="CY203" s="797" t="s">
        <x:v>2928</x:v>
      </x:c>
      <x:c r="CZ203" s="800"/>
      <x:c r="DA203" s="799"/>
      <x:c r="DB203" s="800"/>
      <x:c r="DC203" s="799"/>
      <x:c r="DD203" s="800"/>
      <x:c r="DE203" s="799"/>
      <x:c r="DF203" s="800"/>
      <x:c r="DG203" s="801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53" firstPageNumber="1" fitToWidth="1" fitToHeight="1" orientation="portrait" usePrinterDefaults="1" blackAndWhite="0" draft="0" useFirstPageNumber="0" horizontalDpi="300" verticalDpi="300" copies="1"/>
  <x:rowBreaks count="2" manualBreakCount="2">
    <x:brk id="45" min="0" max="1048575" man="1" pt="0"/>
    <x:brk id="109" min="0" max="1048575" man="1" pt="0"/>
  </x:rowBreaks>
  <x:colBreaks count="3" manualBreakCount="3">
    <x:brk id="16" min="0" max="16383" man="1" pt="0"/>
    <x:brk id="37" min="0" max="16383" man="1" pt="0"/>
    <x:brk id="73" min="0" max="16383" man="1" pt="0"/>
  </x:colBreaks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DH190"/>
  <x:sheetViews>
    <x:sheetView topLeftCell="A1" zoomScale="85" zoomScaleNormal="85" zoomScaleSheetLayoutView="100" workbookViewId="0">
      <x:pane xSplit="1" ySplit="6" topLeftCell="CA175" activePane="bottomRight" state="frozen"/>
      <x:selection pane="bottomRight" activeCell="DG1" activeCellId="3" sqref="DA1:DA1048576 DC1:DC1048576 DE1:DE1048576 DG1:DG1048576"/>
    </x:sheetView>
  </x:sheetViews>
  <x:sheetFormatPr defaultColWidth="8.88671875" defaultRowHeight="10.699999999999999"/>
  <x:cols>
    <x:col min="1" max="1" width="27.77734375" style="10" customWidth="1"/>
    <x:col min="2" max="2" width="4.88671875" style="13" bestFit="1" customWidth="1"/>
    <x:col min="3" max="3" width="8.5546875" style="14" bestFit="1" customWidth="1"/>
    <x:col min="4" max="4" width="3.44140625" style="13" customWidth="1"/>
    <x:col min="5" max="5" width="8.5546875" style="14" bestFit="1" customWidth="1"/>
    <x:col min="6" max="6" width="3.6640625" style="13" customWidth="1"/>
    <x:col min="7" max="7" width="5.88671875" style="14" bestFit="1" customWidth="1"/>
    <x:col min="8" max="8" width="5.33203125" style="13" bestFit="1" customWidth="1"/>
    <x:col min="9" max="9" width="6.6640625" style="14" bestFit="1" customWidth="1"/>
    <x:col min="10" max="10" width="4.6640625" style="13" customWidth="1"/>
    <x:col min="11" max="11" width="5.33203125" style="13" bestFit="1" customWidth="1"/>
    <x:col min="12" max="12" width="5.88671875" style="14" bestFit="1" customWidth="1"/>
    <x:col min="13" max="14" width="4.88671875" style="13" bestFit="1" customWidth="1"/>
    <x:col min="15" max="15" width="3.77734375" style="13" customWidth="1"/>
    <x:col min="16" max="16" width="3.44140625" style="13" customWidth="1"/>
    <x:col min="17" max="17" width="5.33203125" style="13" bestFit="1" customWidth="1"/>
    <x:col min="18" max="18" width="6.88671875" style="14" customWidth="1"/>
    <x:col min="19" max="19" width="3" style="13" customWidth="1"/>
    <x:col min="20" max="20" width="7.88671875" style="14" bestFit="1" customWidth="1"/>
    <x:col min="21" max="21" width="3" style="13" customWidth="1"/>
    <x:col min="22" max="22" width="7.88671875" style="14" bestFit="1" customWidth="1"/>
    <x:col min="23" max="23" width="3.88671875" style="13" customWidth="1"/>
    <x:col min="24" max="24" width="4.77734375" style="13" customWidth="1"/>
    <x:col min="25" max="25" width="3" style="13" customWidth="1"/>
    <x:col min="26" max="26" width="3.44140625" style="13" customWidth="1"/>
    <x:col min="27" max="28" width="4.88671875" style="13" bestFit="1" customWidth="1"/>
    <x:col min="29" max="29" width="4.109375" style="13" bestFit="1" customWidth="1"/>
    <x:col min="30" max="33" width="4.88671875" style="13" bestFit="1" customWidth="1"/>
    <x:col min="34" max="34" width="2.5546875" style="13" customWidth="1"/>
    <x:col min="35" max="35" width="4.109375" style="13" bestFit="1" customWidth="1"/>
    <x:col min="36" max="36" width="3" style="13" customWidth="1"/>
    <x:col min="37" max="37" width="4.5546875" style="13" customWidth="1"/>
    <x:col min="38" max="38" width="18.5546875" style="13" customWidth="1"/>
    <x:col min="39" max="39" width="5.33203125" style="13" bestFit="1" customWidth="1"/>
    <x:col min="40" max="40" width="8.5546875" style="14" bestFit="1" customWidth="1"/>
    <x:col min="41" max="43" width="5.33203125" style="13" bestFit="1" customWidth="1"/>
    <x:col min="44" max="44" width="7.88671875" style="14" bestFit="1" customWidth="1"/>
    <x:col min="45" max="45" width="5.33203125" style="13" bestFit="1" customWidth="1"/>
    <x:col min="46" max="46" width="6.88671875" style="14" customWidth="1"/>
    <x:col min="47" max="49" width="4.88671875" style="13" bestFit="1" customWidth="1"/>
    <x:col min="50" max="50" width="3.44140625" style="13" customWidth="1"/>
    <x:col min="51" max="51" width="3.33203125" style="13" customWidth="1"/>
    <x:col min="52" max="52" width="3.109375" style="13" customWidth="1"/>
    <x:col min="53" max="53" width="6.6640625" style="14" bestFit="1" customWidth="1"/>
    <x:col min="54" max="54" width="2.77734375" style="13" customWidth="1"/>
    <x:col min="55" max="55" width="5.33203125" style="13" bestFit="1" customWidth="1"/>
    <x:col min="56" max="56" width="4.109375" style="13" bestFit="1" customWidth="1"/>
    <x:col min="57" max="57" width="3.6640625" style="13" customWidth="1"/>
    <x:col min="58" max="58" width="4.77734375" style="13" bestFit="1" customWidth="1"/>
    <x:col min="59" max="59" width="3.44140625" style="13" customWidth="1"/>
    <x:col min="60" max="60" width="3.5546875" style="13" customWidth="1"/>
    <x:col min="61" max="61" width="5.33203125" style="13" bestFit="1" customWidth="1"/>
    <x:col min="62" max="62" width="10.109375" style="14" bestFit="1" customWidth="1"/>
    <x:col min="63" max="63" width="5.33203125" style="13" bestFit="1" customWidth="1"/>
    <x:col min="64" max="64" width="10.109375" style="14" bestFit="1" customWidth="1"/>
    <x:col min="65" max="65" width="5.33203125" style="13" bestFit="1" customWidth="1"/>
    <x:col min="66" max="66" width="10.109375" style="14" bestFit="1" customWidth="1"/>
    <x:col min="67" max="67" width="5.33203125" style="13" bestFit="1" customWidth="1"/>
    <x:col min="68" max="68" width="10.109375" style="14" bestFit="1" customWidth="1"/>
    <x:col min="69" max="69" width="5.6640625" style="13" bestFit="1" customWidth="1"/>
    <x:col min="70" max="70" width="4.88671875" style="13" bestFit="1" customWidth="1"/>
    <x:col min="71" max="71" width="4.77734375" style="13" customWidth="1"/>
    <x:col min="72" max="72" width="2.77734375" style="13" customWidth="1"/>
    <x:col min="73" max="73" width="3.21875" style="13" customWidth="1"/>
    <x:col min="74" max="74" width="21.6640625" style="13" customWidth="1"/>
    <x:col min="75" max="75" width="4.44140625" style="13" customWidth="1"/>
    <x:col min="76" max="76" width="5.77734375" style="13" customWidth="1"/>
    <x:col min="77" max="77" width="8.5546875" style="14" bestFit="1" customWidth="1"/>
    <x:col min="78" max="78" width="3.88671875" style="13" customWidth="1"/>
    <x:col min="79" max="79" width="10.109375" style="14" bestFit="1" customWidth="1"/>
    <x:col min="80" max="80" width="4.44140625" style="13" customWidth="1"/>
    <x:col min="81" max="81" width="10.109375" style="14" bestFit="1" customWidth="1"/>
    <x:col min="82" max="82" width="5.5546875" style="13" customWidth="1"/>
    <x:col min="83" max="83" width="4" style="13" customWidth="1"/>
    <x:col min="84" max="84" width="10.109375" style="14" bestFit="1" customWidth="1"/>
    <x:col min="85" max="85" width="6.109375" style="13" bestFit="1" customWidth="1"/>
    <x:col min="86" max="86" width="5.6640625" style="13" bestFit="1" customWidth="1"/>
    <x:col min="87" max="87" width="4.33203125" style="13" customWidth="1"/>
    <x:col min="88" max="88" width="4.88671875" style="13" customWidth="1"/>
    <x:col min="89" max="89" width="4.33203125" style="13" customWidth="1"/>
    <x:col min="90" max="90" width="4.44140625" style="13" customWidth="1"/>
    <x:col min="91" max="93" width="3.33203125" style="13" customWidth="1"/>
    <x:col min="94" max="94" width="10.109375" style="14" bestFit="1" customWidth="1"/>
    <x:col min="95" max="95" width="3.33203125" style="13" customWidth="1"/>
    <x:col min="96" max="96" width="8.5546875" style="14" bestFit="1" customWidth="1"/>
    <x:col min="97" max="97" width="6.109375" style="13" bestFit="1" customWidth="1"/>
    <x:col min="98" max="98" width="4" style="13" customWidth="1"/>
    <x:col min="99" max="99" width="3.88671875" style="13" customWidth="1"/>
    <x:col min="100" max="100" width="4.44140625" style="13" customWidth="1"/>
    <x:col min="101" max="101" width="3.77734375" style="13" customWidth="1"/>
    <x:col min="102" max="102" width="3.5546875" style="13" customWidth="1"/>
    <x:col min="103" max="103" width="26.88671875" style="13" customWidth="1"/>
    <x:col min="104" max="104" width="4.33203125" style="13" customWidth="1"/>
    <x:col min="105" max="105" width="8.5546875" style="14" bestFit="1" customWidth="1"/>
    <x:col min="106" max="106" width="4.6640625" style="13" customWidth="1"/>
    <x:col min="107" max="107" width="8.5546875" style="14" bestFit="1" customWidth="1"/>
    <x:col min="108" max="108" width="4.33203125" style="13" customWidth="1"/>
    <x:col min="109" max="109" width="7.5546875" style="14" bestFit="1" customWidth="1"/>
    <x:col min="110" max="110" width="4.5546875" style="13" customWidth="1"/>
    <x:col min="111" max="111" width="8.5546875" style="14" bestFit="1" customWidth="1"/>
    <x:col min="112" max="16384" width="8.88671875" style="10"/>
  </x:cols>
  <x:sheetData>
    <x:row r="1" spans="1:111" s="12" customFormat="1" ht="30" customHeight="1">
      <x:c r="A1" s="12" t="s">
        <x:v>685</x:v>
      </x:c>
      <x:c r="B1" s="83"/>
      <x:c r="C1" s="84"/>
      <x:c r="D1" s="83"/>
      <x:c r="E1" s="84"/>
      <x:c r="F1" s="83"/>
      <x:c r="G1" s="84"/>
      <x:c r="H1" s="83"/>
      <x:c r="I1" s="84"/>
      <x:c r="J1" s="83"/>
      <x:c r="K1" s="83"/>
      <x:c r="L1" s="84"/>
      <x:c r="M1" s="83"/>
      <x:c r="N1" s="83"/>
      <x:c r="O1" s="83"/>
      <x:c r="P1" s="83"/>
      <x:c r="Q1" s="83"/>
      <x:c r="R1" s="84"/>
      <x:c r="S1" s="83"/>
      <x:c r="T1" s="84"/>
      <x:c r="U1" s="83"/>
      <x:c r="V1" s="84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12" customFormat="1" ht="30" customHeight="1">
      <x:c r="A2" s="12" t="s">
        <x:v>2802</x:v>
      </x:c>
      <x:c r="C2" s="84"/>
      <x:c r="E2" s="84"/>
      <x:c r="G2" s="84"/>
      <x:c r="I2" s="137"/>
      <x:c r="J2" s="85"/>
      <x:c r="L2" s="137"/>
      <x:c r="R2" s="137"/>
      <x:c r="T2" s="137"/>
      <x:c r="V2" s="137"/>
      <x:c r="AL2" s="83" t="s">
        <x:v>418</x:v>
      </x:c>
      <x:c r="AN2" s="84"/>
      <x:c r="AR2" s="137"/>
      <x:c r="AT2" s="137"/>
      <x:c r="BA2" s="137"/>
      <x:c r="BJ2" s="137"/>
      <x:c r="BL2" s="137"/>
      <x:c r="BN2" s="137"/>
      <x:c r="BP2" s="137"/>
      <x:c r="BV2" s="83" t="s">
        <x:v>467</x:v>
      </x:c>
      <x:c r="BY2" s="137"/>
      <x:c r="CA2" s="137"/>
      <x:c r="CC2" s="137"/>
      <x:c r="CF2" s="84"/>
      <x:c r="CP2" s="137"/>
      <x:c r="CR2" s="137"/>
      <x:c r="CY2" s="83" t="s">
        <x:v>2600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96" customFormat="1" ht="30" customHeight="1">
      <x:c r="A3" s="1000" t="s">
        <x:v>2745</x:v>
      </x:c>
      <x:c r="B3" s="1003" t="s">
        <x:v>2854</x:v>
      </x:c>
      <x:c r="C3" s="1004"/>
      <x:c r="D3" s="1004"/>
      <x:c r="E3" s="1004"/>
      <x:c r="F3" s="1004"/>
      <x:c r="G3" s="1004"/>
      <x:c r="H3" s="1004" t="s">
        <x:v>2859</x:v>
      </x:c>
      <x:c r="I3" s="1004"/>
      <x:c r="J3" s="1004"/>
      <x:c r="K3" s="1004"/>
      <x:c r="L3" s="1004"/>
      <x:c r="M3" s="1004"/>
      <x:c r="N3" s="1004"/>
      <x:c r="O3" s="1004"/>
      <x:c r="P3" s="1004"/>
      <x:c r="Q3" s="1004" t="s">
        <x:v>2860</x:v>
      </x:c>
      <x:c r="R3" s="1004"/>
      <x:c r="S3" s="1004"/>
      <x:c r="T3" s="1004"/>
      <x:c r="U3" s="1004"/>
      <x:c r="V3" s="1004"/>
      <x:c r="W3" s="1004"/>
      <x:c r="X3" s="1004"/>
      <x:c r="Y3" s="1004"/>
      <x:c r="Z3" s="1004"/>
      <x:c r="AA3" s="1004" t="s">
        <x:v>2902</x:v>
      </x:c>
      <x:c r="AB3" s="1004"/>
      <x:c r="AC3" s="1004"/>
      <x:c r="AD3" s="1004"/>
      <x:c r="AE3" s="1004"/>
      <x:c r="AF3" s="1004"/>
      <x:c r="AG3" s="1004"/>
      <x:c r="AH3" s="1004"/>
      <x:c r="AI3" s="1004"/>
      <x:c r="AJ3" s="1004"/>
      <x:c r="AK3" s="1004"/>
      <x:c r="AL3" s="1000" t="s">
        <x:v>2745</x:v>
      </x:c>
      <x:c r="AM3" s="1004" t="s">
        <x:v>2937</x:v>
      </x:c>
      <x:c r="AN3" s="1004"/>
      <x:c r="AO3" s="1004"/>
      <x:c r="AP3" s="1004"/>
      <x:c r="AQ3" s="1004"/>
      <x:c r="AR3" s="1004"/>
      <x:c r="AS3" s="1004"/>
      <x:c r="AT3" s="1004"/>
      <x:c r="AU3" s="1004"/>
      <x:c r="AV3" s="1004"/>
      <x:c r="AW3" s="1004"/>
      <x:c r="AX3" s="1004"/>
      <x:c r="AY3" s="1004"/>
      <x:c r="AZ3" s="1004"/>
      <x:c r="BA3" s="1004"/>
      <x:c r="BB3" s="1004"/>
      <x:c r="BC3" s="1004"/>
      <x:c r="BD3" s="1004" t="s">
        <x:v>2405</x:v>
      </x:c>
      <x:c r="BE3" s="1004"/>
      <x:c r="BF3" s="1004"/>
      <x:c r="BG3" s="1004"/>
      <x:c r="BH3" s="1004"/>
      <x:c r="BI3" s="1004" t="s">
        <x:v>2959</x:v>
      </x:c>
      <x:c r="BJ3" s="1004"/>
      <x:c r="BK3" s="1004"/>
      <x:c r="BL3" s="1004"/>
      <x:c r="BM3" s="1004"/>
      <x:c r="BN3" s="1004"/>
      <x:c r="BO3" s="1004"/>
      <x:c r="BP3" s="1004"/>
      <x:c r="BQ3" s="1004"/>
      <x:c r="BR3" s="1004"/>
      <x:c r="BS3" s="1004"/>
      <x:c r="BT3" s="1004"/>
      <x:c r="BU3" s="1004"/>
      <x:c r="BV3" s="1000" t="s">
        <x:v>2745</x:v>
      </x:c>
      <x:c r="BW3" s="1004" t="s">
        <x:v>2873</x:v>
      </x:c>
      <x:c r="BX3" s="1004"/>
      <x:c r="BY3" s="1004"/>
      <x:c r="BZ3" s="1004"/>
      <x:c r="CA3" s="1004"/>
      <x:c r="CB3" s="1004"/>
      <x:c r="CC3" s="1004"/>
      <x:c r="CD3" s="1004"/>
      <x:c r="CE3" s="1004"/>
      <x:c r="CF3" s="1004"/>
      <x:c r="CG3" s="1004"/>
      <x:c r="CH3" s="1004" t="s">
        <x:v>2873</x:v>
      </x:c>
      <x:c r="CI3" s="1004"/>
      <x:c r="CJ3" s="1004"/>
      <x:c r="CK3" s="1004"/>
      <x:c r="CL3" s="1004"/>
      <x:c r="CM3" s="1004"/>
      <x:c r="CN3" s="1004"/>
      <x:c r="CO3" s="1004" t="s">
        <x:v>2862</x:v>
      </x:c>
      <x:c r="CP3" s="1004"/>
      <x:c r="CQ3" s="1004"/>
      <x:c r="CR3" s="1004"/>
      <x:c r="CS3" s="1004"/>
      <x:c r="CT3" s="1004"/>
      <x:c r="CU3" s="1004"/>
      <x:c r="CV3" s="1004"/>
      <x:c r="CW3" s="1004"/>
      <x:c r="CX3" s="1004"/>
      <x:c r="CY3" s="1000" t="s">
        <x:v>2745</x:v>
      </x:c>
      <x:c r="CZ3" s="1004" t="s">
        <x:v>2392</x:v>
      </x:c>
      <x:c r="DA3" s="1004"/>
      <x:c r="DB3" s="1004" t="s">
        <x:v>2837</x:v>
      </x:c>
      <x:c r="DC3" s="1004"/>
      <x:c r="DD3" s="1004"/>
      <x:c r="DE3" s="1004"/>
      <x:c r="DF3" s="1004"/>
      <x:c r="DG3" s="1006"/>
    </x:row>
    <x:row r="4" spans="1:111" s="196" customFormat="1" ht="30" customHeight="1">
      <x:c r="A4" s="1001"/>
      <x:c r="B4" s="1007" t="s">
        <x:v>1103</x:v>
      </x:c>
      <x:c r="C4" s="1005"/>
      <x:c r="D4" s="1005" t="s">
        <x:v>1279</x:v>
      </x:c>
      <x:c r="E4" s="1005"/>
      <x:c r="F4" s="1005" t="s">
        <x:v>265</x:v>
      </x:c>
      <x:c r="G4" s="1005"/>
      <x:c r="H4" s="1005" t="s">
        <x:v>1185</x:v>
      </x:c>
      <x:c r="I4" s="1005"/>
      <x:c r="J4" s="1008" t="s">
        <x:v>2362</x:v>
      </x:c>
      <x:c r="K4" s="1005" t="s">
        <x:v>1119</x:v>
      </x:c>
      <x:c r="L4" s="1005"/>
      <x:c r="M4" s="1008" t="s">
        <x:v>50</x:v>
      </x:c>
      <x:c r="N4" s="1008" t="s">
        <x:v>5</x:v>
      </x:c>
      <x:c r="O4" s="1005" t="s">
        <x:v>385</x:v>
      </x:c>
      <x:c r="P4" s="1005"/>
      <x:c r="Q4" s="1008" t="s">
        <x:v>2383</x:v>
      </x:c>
      <x:c r="R4" s="1008"/>
      <x:c r="S4" s="1005" t="s">
        <x:v>2719</x:v>
      </x:c>
      <x:c r="T4" s="1005"/>
      <x:c r="U4" s="1005" t="s">
        <x:v>1199</x:v>
      </x:c>
      <x:c r="V4" s="1005"/>
      <x:c r="W4" s="1008" t="s">
        <x:v>2748</x:v>
      </x:c>
      <x:c r="X4" s="1008" t="s">
        <x:v>280</x:v>
      </x:c>
      <x:c r="Y4" s="1005" t="s">
        <x:v>385</x:v>
      </x:c>
      <x:c r="Z4" s="1005"/>
      <x:c r="AA4" s="1008" t="s">
        <x:v>1284</x:v>
      </x:c>
      <x:c r="AB4" s="1008" t="s">
        <x:v>2777</x:v>
      </x:c>
      <x:c r="AC4" s="1008" t="s">
        <x:v>2677</x:v>
      </x:c>
      <x:c r="AD4" s="1008" t="s">
        <x:v>288</x:v>
      </x:c>
      <x:c r="AE4" s="1008" t="s">
        <x:v>2349</x:v>
      </x:c>
      <x:c r="AF4" s="1008" t="s">
        <x:v>2365</x:v>
      </x:c>
      <x:c r="AG4" s="1008" t="s">
        <x:v>2760</x:v>
      </x:c>
      <x:c r="AH4" s="1005" t="s">
        <x:v>25</x:v>
      </x:c>
      <x:c r="AI4" s="1005"/>
      <x:c r="AJ4" s="1005" t="s">
        <x:v>385</x:v>
      </x:c>
      <x:c r="AK4" s="1005"/>
      <x:c r="AL4" s="1001"/>
      <x:c r="AM4" s="1005" t="s">
        <x:v>515</x:v>
      </x:c>
      <x:c r="AN4" s="1005"/>
      <x:c r="AO4" s="1005" t="s">
        <x:v>820</x:v>
      </x:c>
      <x:c r="AP4" s="1005"/>
      <x:c r="AQ4" s="1005" t="s">
        <x:v>2695</x:v>
      </x:c>
      <x:c r="AR4" s="1005"/>
      <x:c r="AS4" s="1005" t="s">
        <x:v>31</x:v>
      </x:c>
      <x:c r="AT4" s="1005"/>
      <x:c r="AU4" s="1008" t="s">
        <x:v>2771</x:v>
      </x:c>
      <x:c r="AV4" s="1008" t="s">
        <x:v>2375</x:v>
      </x:c>
      <x:c r="AW4" s="1008" t="s">
        <x:v>2686</x:v>
      </x:c>
      <x:c r="AX4" s="1008" t="s">
        <x:v>2406</x:v>
      </x:c>
      <x:c r="AY4" s="1008" t="s">
        <x:v>2367</x:v>
      </x:c>
      <x:c r="AZ4" s="1005" t="s">
        <x:v>13</x:v>
      </x:c>
      <x:c r="BA4" s="1005"/>
      <x:c r="BB4" s="1005" t="s">
        <x:v>829</x:v>
      </x:c>
      <x:c r="BC4" s="1005"/>
      <x:c r="BD4" s="1008" t="s">
        <x:v>2385</x:v>
      </x:c>
      <x:c r="BE4" s="1005" t="s">
        <x:v>822</x:v>
      </x:c>
      <x:c r="BF4" s="1005"/>
      <x:c r="BG4" s="1005" t="s">
        <x:v>385</x:v>
      </x:c>
      <x:c r="BH4" s="1005"/>
      <x:c r="BI4" s="1005" t="s">
        <x:v>503</x:v>
      </x:c>
      <x:c r="BJ4" s="1005"/>
      <x:c r="BK4" s="1005" t="s">
        <x:v>514</x:v>
      </x:c>
      <x:c r="BL4" s="1005"/>
      <x:c r="BM4" s="1008" t="s">
        <x:v>1080</x:v>
      </x:c>
      <x:c r="BN4" s="1008"/>
      <x:c r="BO4" s="1005" t="s">
        <x:v>241</x:v>
      </x:c>
      <x:c r="BP4" s="1005"/>
      <x:c r="BQ4" s="1008" t="s">
        <x:v>2768</x:v>
      </x:c>
      <x:c r="BR4" s="1008" t="s">
        <x:v>299</x:v>
      </x:c>
      <x:c r="BS4" s="1008" t="s">
        <x:v>2767</x:v>
      </x:c>
      <x:c r="BT4" s="1010" t="s">
        <x:v>385</x:v>
      </x:c>
      <x:c r="BU4" s="1010"/>
      <x:c r="BV4" s="1001"/>
      <x:c r="BW4" s="1005" t="s">
        <x:v>2723</x:v>
      </x:c>
      <x:c r="BX4" s="1005"/>
      <x:c r="BY4" s="1005"/>
      <x:c r="BZ4" s="1005" t="s">
        <x:v>2395</x:v>
      </x:c>
      <x:c r="CA4" s="1005"/>
      <x:c r="CB4" s="1005" t="s">
        <x:v>1415</x:v>
      </x:c>
      <x:c r="CC4" s="1005"/>
      <x:c r="CD4" s="1005" t="s">
        <x:v>537</x:v>
      </x:c>
      <x:c r="CE4" s="1005" t="s">
        <x:v>2721</x:v>
      </x:c>
      <x:c r="CF4" s="1005"/>
      <x:c r="CG4" s="1008" t="s">
        <x:v>2740</x:v>
      </x:c>
      <x:c r="CH4" s="1008" t="s">
        <x:v>2839</x:v>
      </x:c>
      <x:c r="CI4" s="1008" t="s">
        <x:v>2379</x:v>
      </x:c>
      <x:c r="CJ4" s="1008" t="s">
        <x:v>89</x:v>
      </x:c>
      <x:c r="CK4" s="1008" t="s">
        <x:v>372</x:v>
      </x:c>
      <x:c r="CL4" s="1008" t="s">
        <x:v>1840</x:v>
      </x:c>
      <x:c r="CM4" s="1005" t="s">
        <x:v>385</x:v>
      </x:c>
      <x:c r="CN4" s="1005"/>
      <x:c r="CO4" s="1005" t="s">
        <x:v>1599</x:v>
      </x:c>
      <x:c r="CP4" s="1005"/>
      <x:c r="CQ4" s="1005" t="s">
        <x:v>1105</x:v>
      </x:c>
      <x:c r="CR4" s="1005"/>
      <x:c r="CS4" s="1008" t="s">
        <x:v>259</x:v>
      </x:c>
      <x:c r="CT4" s="1005" t="s">
        <x:v>2878</x:v>
      </x:c>
      <x:c r="CU4" s="1005"/>
      <x:c r="CV4" s="1005"/>
      <x:c r="CW4" s="1005" t="s">
        <x:v>542</x:v>
      </x:c>
      <x:c r="CX4" s="1005"/>
      <x:c r="CY4" s="1001"/>
      <x:c r="CZ4" s="1005"/>
      <x:c r="DA4" s="1005"/>
      <x:c r="DB4" s="1005" t="s">
        <x:v>508</x:v>
      </x:c>
      <x:c r="DC4" s="1005"/>
      <x:c r="DD4" s="1005" t="s">
        <x:v>290</x:v>
      </x:c>
      <x:c r="DE4" s="1005"/>
      <x:c r="DF4" s="1005" t="s">
        <x:v>6</x:v>
      </x:c>
      <x:c r="DG4" s="1012"/>
    </x:row>
    <x:row r="5" spans="1:111" s="196" customFormat="1" ht="30" customHeight="1">
      <x:c r="A5" s="1013"/>
      <x:c r="B5" s="316" t="s">
        <x:v>505</x:v>
      </x:c>
      <x:c r="C5" s="318" t="s">
        <x:v>517</x:v>
      </x:c>
      <x:c r="D5" s="317" t="s">
        <x:v>550</x:v>
      </x:c>
      <x:c r="E5" s="318" t="s">
        <x:v>517</x:v>
      </x:c>
      <x:c r="F5" s="317" t="s">
        <x:v>550</x:v>
      </x:c>
      <x:c r="G5" s="318" t="s">
        <x:v>531</x:v>
      </x:c>
      <x:c r="H5" s="317" t="s">
        <x:v>505</x:v>
      </x:c>
      <x:c r="I5" s="318" t="s">
        <x:v>517</x:v>
      </x:c>
      <x:c r="J5" s="1014"/>
      <x:c r="K5" s="317" t="s">
        <x:v>505</x:v>
      </x:c>
      <x:c r="L5" s="318" t="s">
        <x:v>517</x:v>
      </x:c>
      <x:c r="M5" s="1014"/>
      <x:c r="N5" s="1014"/>
      <x:c r="O5" s="317" t="s">
        <x:v>558</x:v>
      </x:c>
      <x:c r="P5" s="317" t="s">
        <x:v>501</x:v>
      </x:c>
      <x:c r="Q5" s="317" t="s">
        <x:v>505</x:v>
      </x:c>
      <x:c r="R5" s="318" t="s">
        <x:v>517</x:v>
      </x:c>
      <x:c r="S5" s="317" t="s">
        <x:v>529</x:v>
      </x:c>
      <x:c r="T5" s="318" t="s">
        <x:v>1135</x:v>
      </x:c>
      <x:c r="U5" s="317" t="s">
        <x:v>529</x:v>
      </x:c>
      <x:c r="V5" s="318" t="s">
        <x:v>1135</x:v>
      </x:c>
      <x:c r="W5" s="1014"/>
      <x:c r="X5" s="1014"/>
      <x:c r="Y5" s="317" t="s">
        <x:v>558</x:v>
      </x:c>
      <x:c r="Z5" s="317" t="s">
        <x:v>501</x:v>
      </x:c>
      <x:c r="AA5" s="1014"/>
      <x:c r="AB5" s="1014"/>
      <x:c r="AC5" s="1014"/>
      <x:c r="AD5" s="1014"/>
      <x:c r="AE5" s="1014"/>
      <x:c r="AF5" s="1014"/>
      <x:c r="AG5" s="1014"/>
      <x:c r="AH5" s="317" t="s">
        <x:v>558</x:v>
      </x:c>
      <x:c r="AI5" s="317" t="s">
        <x:v>501</x:v>
      </x:c>
      <x:c r="AJ5" s="317" t="s">
        <x:v>558</x:v>
      </x:c>
      <x:c r="AK5" s="317" t="s">
        <x:v>501</x:v>
      </x:c>
      <x:c r="AL5" s="1013"/>
      <x:c r="AM5" s="317" t="s">
        <x:v>505</x:v>
      </x:c>
      <x:c r="AN5" s="318" t="s">
        <x:v>517</x:v>
      </x:c>
      <x:c r="AO5" s="317" t="s">
        <x:v>505</x:v>
      </x:c>
      <x:c r="AP5" s="317" t="s">
        <x:v>559</x:v>
      </x:c>
      <x:c r="AQ5" s="317" t="s">
        <x:v>505</x:v>
      </x:c>
      <x:c r="AR5" s="318" t="s">
        <x:v>1135</x:v>
      </x:c>
      <x:c r="AS5" s="317" t="s">
        <x:v>505</x:v>
      </x:c>
      <x:c r="AT5" s="318" t="s">
        <x:v>517</x:v>
      </x:c>
      <x:c r="AU5" s="1014"/>
      <x:c r="AV5" s="1014"/>
      <x:c r="AW5" s="1014"/>
      <x:c r="AX5" s="1014"/>
      <x:c r="AY5" s="1014"/>
      <x:c r="AZ5" s="317" t="s">
        <x:v>505</x:v>
      </x:c>
      <x:c r="BA5" s="318" t="s">
        <x:v>562</x:v>
      </x:c>
      <x:c r="BB5" s="317" t="s">
        <x:v>505</x:v>
      </x:c>
      <x:c r="BC5" s="317" t="s">
        <x:v>504</x:v>
      </x:c>
      <x:c r="BD5" s="1014"/>
      <x:c r="BE5" s="317" t="s">
        <x:v>505</x:v>
      </x:c>
      <x:c r="BF5" s="317" t="s">
        <x:v>501</x:v>
      </x:c>
      <x:c r="BG5" s="317" t="s">
        <x:v>558</x:v>
      </x:c>
      <x:c r="BH5" s="317" t="s">
        <x:v>501</x:v>
      </x:c>
      <x:c r="BI5" s="317" t="s">
        <x:v>505</x:v>
      </x:c>
      <x:c r="BJ5" s="318" t="s">
        <x:v>1525</x:v>
      </x:c>
      <x:c r="BK5" s="317" t="s">
        <x:v>505</x:v>
      </x:c>
      <x:c r="BL5" s="318" t="s">
        <x:v>1525</x:v>
      </x:c>
      <x:c r="BM5" s="317" t="s">
        <x:v>505</x:v>
      </x:c>
      <x:c r="BN5" s="318" t="s">
        <x:v>1525</x:v>
      </x:c>
      <x:c r="BO5" s="317" t="s">
        <x:v>505</x:v>
      </x:c>
      <x:c r="BP5" s="318" t="s">
        <x:v>1525</x:v>
      </x:c>
      <x:c r="BQ5" s="1014"/>
      <x:c r="BR5" s="1014"/>
      <x:c r="BS5" s="1014"/>
      <x:c r="BT5" s="317" t="s">
        <x:v>558</x:v>
      </x:c>
      <x:c r="BU5" s="317" t="s">
        <x:v>501</x:v>
      </x:c>
      <x:c r="BV5" s="1013"/>
      <x:c r="BW5" s="317" t="s">
        <x:v>505</x:v>
      </x:c>
      <x:c r="BX5" s="317" t="s">
        <x:v>1143</x:v>
      </x:c>
      <x:c r="BY5" s="318" t="s">
        <x:v>562</x:v>
      </x:c>
      <x:c r="BZ5" s="317" t="s">
        <x:v>505</x:v>
      </x:c>
      <x:c r="CA5" s="318" t="s">
        <x:v>1525</x:v>
      </x:c>
      <x:c r="CB5" s="317" t="s">
        <x:v>505</x:v>
      </x:c>
      <x:c r="CC5" s="318" t="s">
        <x:v>1525</x:v>
      </x:c>
      <x:c r="CD5" s="1015"/>
      <x:c r="CE5" s="317" t="s">
        <x:v>505</x:v>
      </x:c>
      <x:c r="CF5" s="318" t="s">
        <x:v>1525</x:v>
      </x:c>
      <x:c r="CG5" s="1014"/>
      <x:c r="CH5" s="1014"/>
      <x:c r="CI5" s="1014"/>
      <x:c r="CJ5" s="1014"/>
      <x:c r="CK5" s="1014"/>
      <x:c r="CL5" s="1014"/>
      <x:c r="CM5" s="317" t="s">
        <x:v>558</x:v>
      </x:c>
      <x:c r="CN5" s="317" t="s">
        <x:v>501</x:v>
      </x:c>
      <x:c r="CO5" s="317" t="s">
        <x:v>505</x:v>
      </x:c>
      <x:c r="CP5" s="318" t="s">
        <x:v>1525</x:v>
      </x:c>
      <x:c r="CQ5" s="317" t="s">
        <x:v>505</x:v>
      </x:c>
      <x:c r="CR5" s="318" t="s">
        <x:v>532</x:v>
      </x:c>
      <x:c r="CS5" s="1014"/>
      <x:c r="CT5" s="317" t="s">
        <x:v>543</x:v>
      </x:c>
      <x:c r="CU5" s="317" t="s">
        <x:v>540</x:v>
      </x:c>
      <x:c r="CV5" s="317" t="s">
        <x:v>519</x:v>
      </x:c>
      <x:c r="CW5" s="317" t="s">
        <x:v>558</x:v>
      </x:c>
      <x:c r="CX5" s="317" t="s">
        <x:v>501</x:v>
      </x:c>
      <x:c r="CY5" s="1013"/>
      <x:c r="CZ5" s="317" t="s">
        <x:v>529</x:v>
      </x:c>
      <x:c r="DA5" s="318" t="s">
        <x:v>832</x:v>
      </x:c>
      <x:c r="DB5" s="317" t="s">
        <x:v>529</x:v>
      </x:c>
      <x:c r="DC5" s="318" t="s">
        <x:v>832</x:v>
      </x:c>
      <x:c r="DD5" s="317" t="s">
        <x:v>529</x:v>
      </x:c>
      <x:c r="DE5" s="318" t="s">
        <x:v>832</x:v>
      </x:c>
      <x:c r="DF5" s="317" t="s">
        <x:v>529</x:v>
      </x:c>
      <x:c r="DG5" s="319" t="s">
        <x:v>832</x:v>
      </x:c>
    </x:row>
    <x:row r="6" spans="1:111" s="196" customFormat="1" ht="30" customHeight="1">
      <x:c r="A6" s="313" t="s">
        <x:v>869</x:v>
      </x:c>
      <x:c r="B6" s="301">
        <x:f t="shared" ref="B6:AK6" si="0">B7+B15+B176</x:f>
        <x:v>65</x:v>
      </x:c>
      <x:c r="C6" s="302">
        <x:f t="shared" si="0"/>
        <x:v>21832.029999999999</x:v>
      </x:c>
      <x:c r="D6" s="303">
        <x:f t="shared" si="0"/>
        <x:v>8</x:v>
      </x:c>
      <x:c r="E6" s="302">
        <x:f t="shared" si="0"/>
        <x:v>46266.220000000001</x:v>
      </x:c>
      <x:c r="F6" s="303">
        <x:f t="shared" si="0"/>
        <x:v>21</x:v>
      </x:c>
      <x:c r="G6" s="302">
        <x:f t="shared" si="0"/>
        <x:v>54.399999999999999</x:v>
      </x:c>
      <x:c r="H6" s="303">
        <x:f t="shared" si="0"/>
        <x:v>3</x:v>
      </x:c>
      <x:c r="I6" s="302">
        <x:f t="shared" si="0"/>
        <x:v>395</x:v>
      </x:c>
      <x:c r="J6" s="303">
        <x:f t="shared" si="0"/>
        <x:v>184</x:v>
      </x:c>
      <x:c r="K6" s="303">
        <x:f t="shared" si="0"/>
        <x:v>3</x:v>
      </x:c>
      <x:c r="L6" s="302">
        <x:f t="shared" si="0"/>
        <x:v>35</x:v>
      </x:c>
      <x:c r="M6" s="303">
        <x:f t="shared" si="0"/>
        <x:v>12</x:v>
      </x:c>
      <x:c r="N6" s="303">
        <x:f t="shared" si="0"/>
        <x:v>0</x:v>
      </x:c>
      <x:c r="O6" s="303">
        <x:f t="shared" si="0"/>
        <x:v>34</x:v>
      </x:c>
      <x:c r="P6" s="303">
        <x:f t="shared" si="0"/>
        <x:v>67</x:v>
      </x:c>
      <x:c r="Q6" s="303">
        <x:f t="shared" si="0"/>
        <x:v>1</x:v>
      </x:c>
      <x:c r="R6" s="302">
        <x:f t="shared" si="0"/>
        <x:v>1000</x:v>
      </x:c>
      <x:c r="S6" s="303">
        <x:f t="shared" si="0"/>
        <x:v>99</x:v>
      </x:c>
      <x:c r="T6" s="302">
        <x:f t="shared" si="0"/>
        <x:v>1034.5</x:v>
      </x:c>
      <x:c r="U6" s="303">
        <x:f t="shared" si="0"/>
        <x:v>12</x:v>
      </x:c>
      <x:c r="V6" s="302">
        <x:f t="shared" si="0"/>
        <x:v>1086.6300000000001</x:v>
      </x:c>
      <x:c r="W6" s="303">
        <x:f t="shared" si="0"/>
        <x:v>44</x:v>
      </x:c>
      <x:c r="X6" s="303">
        <x:f t="shared" si="0"/>
        <x:v>2924</x:v>
      </x:c>
      <x:c r="Y6" s="303">
        <x:f t="shared" si="0"/>
        <x:v>24</x:v>
      </x:c>
      <x:c r="Z6" s="303">
        <x:f t="shared" si="0"/>
        <x:v>67</x:v>
      </x:c>
      <x:c r="AA6" s="303">
        <x:f t="shared" si="0"/>
        <x:v>34</x:v>
      </x:c>
      <x:c r="AB6" s="303">
        <x:f t="shared" si="0"/>
        <x:v>6</x:v>
      </x:c>
      <x:c r="AC6" s="303">
        <x:f t="shared" si="0"/>
        <x:v>15</x:v>
      </x:c>
      <x:c r="AD6" s="303">
        <x:f t="shared" si="0"/>
        <x:v>33</x:v>
      </x:c>
      <x:c r="AE6" s="303">
        <x:f t="shared" si="0"/>
        <x:v>1</x:v>
      </x:c>
      <x:c r="AF6" s="303">
        <x:f t="shared" si="0"/>
        <x:v>0</x:v>
      </x:c>
      <x:c r="AG6" s="303">
        <x:f t="shared" si="0"/>
        <x:v>77</x:v>
      </x:c>
      <x:c r="AH6" s="303">
        <x:f t="shared" si="0"/>
        <x:v>0</x:v>
      </x:c>
      <x:c r="AI6" s="303">
        <x:f t="shared" si="0"/>
        <x:v>0</x:v>
      </x:c>
      <x:c r="AJ6" s="303">
        <x:f t="shared" si="0"/>
        <x:v>72</x:v>
      </x:c>
      <x:c r="AK6" s="303">
        <x:f t="shared" si="0"/>
        <x:v>148</x:v>
      </x:c>
      <x:c r="AL6" s="313" t="s">
        <x:v>869</x:v>
      </x:c>
      <x:c r="AM6" s="303">
        <x:f t="shared" ref="AM6:BU6" si="1">AM7+AM15+AM176</x:f>
        <x:v>10</x:v>
      </x:c>
      <x:c r="AN6" s="302">
        <x:f t="shared" si="1"/>
        <x:v>14650.299999999999</x:v>
      </x:c>
      <x:c r="AO6" s="303">
        <x:f t="shared" si="1"/>
        <x:v>2406</x:v>
      </x:c>
      <x:c r="AP6" s="303">
        <x:f t="shared" si="1"/>
        <x:v>3</x:v>
      </x:c>
      <x:c r="AQ6" s="303">
        <x:f t="shared" si="1"/>
        <x:v>0</x:v>
      </x:c>
      <x:c r="AR6" s="302">
        <x:f t="shared" si="1"/>
        <x:v>0</x:v>
      </x:c>
      <x:c r="AS6" s="303">
        <x:f t="shared" si="1"/>
        <x:v>0</x:v>
      </x:c>
      <x:c r="AT6" s="302">
        <x:f t="shared" si="1"/>
        <x:v>0</x:v>
      </x:c>
      <x:c r="AU6" s="303">
        <x:f t="shared" si="1"/>
        <x:v>0</x:v>
      </x:c>
      <x:c r="AV6" s="303">
        <x:f t="shared" si="1"/>
        <x:v>0</x:v>
      </x:c>
      <x:c r="AW6" s="303">
        <x:f t="shared" si="1"/>
        <x:v>1</x:v>
      </x:c>
      <x:c r="AX6" s="303">
        <x:f t="shared" si="1"/>
        <x:v>12</x:v>
      </x:c>
      <x:c r="AY6" s="303">
        <x:f t="shared" si="1"/>
        <x:v>0</x:v>
      </x:c>
      <x:c r="AZ6" s="303">
        <x:f t="shared" si="1"/>
        <x:v>29</x:v>
      </x:c>
      <x:c r="BA6" s="302">
        <x:f t="shared" si="1"/>
        <x:v>1989.5999999999999</x:v>
      </x:c>
      <x:c r="BB6" s="303">
        <x:f t="shared" si="1"/>
        <x:v>1</x:v>
      </x:c>
      <x:c r="BC6" s="303">
        <x:f t="shared" si="1"/>
        <x:v>54</x:v>
      </x:c>
      <x:c r="BD6" s="303">
        <x:f t="shared" si="1"/>
        <x:v>1</x:v>
      </x:c>
      <x:c r="BE6" s="303">
        <x:f t="shared" si="1"/>
        <x:v>179</x:v>
      </x:c>
      <x:c r="BF6" s="303">
        <x:f t="shared" si="1"/>
        <x:v>974</x:v>
      </x:c>
      <x:c r="BG6" s="303">
        <x:f t="shared" si="1"/>
        <x:v>7</x:v>
      </x:c>
      <x:c r="BH6" s="303">
        <x:f t="shared" si="1"/>
        <x:v>8</x:v>
      </x:c>
      <x:c r="BI6" s="303">
        <x:f t="shared" si="1"/>
        <x:v>0</x:v>
      </x:c>
      <x:c r="BJ6" s="302">
        <x:f t="shared" si="1"/>
        <x:v>0</x:v>
      </x:c>
      <x:c r="BK6" s="303">
        <x:f t="shared" si="1"/>
        <x:v>0</x:v>
      </x:c>
      <x:c r="BL6" s="302">
        <x:f t="shared" si="1"/>
        <x:v>0</x:v>
      </x:c>
      <x:c r="BM6" s="303">
        <x:f t="shared" si="1"/>
        <x:v>1</x:v>
      </x:c>
      <x:c r="BN6" s="302">
        <x:f t="shared" si="1"/>
        <x:v>1242.04</x:v>
      </x:c>
      <x:c r="BO6" s="303">
        <x:f t="shared" si="1"/>
        <x:v>4</x:v>
      </x:c>
      <x:c r="BP6" s="302">
        <x:f t="shared" si="1"/>
        <x:v>3727.0999999999999</x:v>
      </x:c>
      <x:c r="BQ6" s="303">
        <x:f t="shared" si="1"/>
        <x:v>1</x:v>
      </x:c>
      <x:c r="BR6" s="303">
        <x:f t="shared" si="1"/>
        <x:v>0</x:v>
      </x:c>
      <x:c r="BS6" s="303">
        <x:f t="shared" si="1"/>
        <x:v>1</x:v>
      </x:c>
      <x:c r="BT6" s="303">
        <x:f t="shared" si="1"/>
        <x:v>1</x:v>
      </x:c>
      <x:c r="BU6" s="303">
        <x:f t="shared" si="1"/>
        <x:v>1</x:v>
      </x:c>
      <x:c r="BV6" s="313" t="s">
        <x:v>869</x:v>
      </x:c>
      <x:c r="BW6" s="303">
        <x:f t="shared" ref="BW6:CX6" si="2">BW7+BW15+BW176</x:f>
        <x:v>6</x:v>
      </x:c>
      <x:c r="BX6" s="303">
        <x:f t="shared" si="2"/>
        <x:v>3170</x:v>
      </x:c>
      <x:c r="BY6" s="302">
        <x:f t="shared" si="2"/>
        <x:v>32457</x:v>
      </x:c>
      <x:c r="BZ6" s="303">
        <x:f t="shared" si="2"/>
        <x:v>0</x:v>
      </x:c>
      <x:c r="CA6" s="302">
        <x:f t="shared" si="2"/>
        <x:v>0</x:v>
      </x:c>
      <x:c r="CB6" s="303">
        <x:f t="shared" si="2"/>
        <x:v>0</x:v>
      </x:c>
      <x:c r="CC6" s="302">
        <x:f t="shared" si="2"/>
        <x:v>0</x:v>
      </x:c>
      <x:c r="CD6" s="303">
        <x:f t="shared" si="2"/>
        <x:v>0</x:v>
      </x:c>
      <x:c r="CE6" s="303">
        <x:f t="shared" si="2"/>
        <x:v>40</x:v>
      </x:c>
      <x:c r="CF6" s="302">
        <x:f t="shared" si="2"/>
        <x:v>2279.6999999999998</x:v>
      </x:c>
      <x:c r="CG6" s="303">
        <x:f t="shared" si="2"/>
        <x:v>8</x:v>
      </x:c>
      <x:c r="CH6" s="303">
        <x:f t="shared" si="2"/>
        <x:v>2</x:v>
      </x:c>
      <x:c r="CI6" s="303">
        <x:f t="shared" si="2"/>
        <x:v>1</x:v>
      </x:c>
      <x:c r="CJ6" s="303">
        <x:f t="shared" si="2"/>
        <x:v>37</x:v>
      </x:c>
      <x:c r="CK6" s="303">
        <x:f t="shared" si="2"/>
        <x:v>26</x:v>
      </x:c>
      <x:c r="CL6" s="303">
        <x:f t="shared" si="2"/>
        <x:v>10</x:v>
      </x:c>
      <x:c r="CM6" s="303">
        <x:f t="shared" si="2"/>
        <x:v>0</x:v>
      </x:c>
      <x:c r="CN6" s="303">
        <x:f t="shared" si="2"/>
        <x:v>0</x:v>
      </x:c>
      <x:c r="CO6" s="303">
        <x:f t="shared" si="2"/>
        <x:v>10</x:v>
      </x:c>
      <x:c r="CP6" s="302">
        <x:f t="shared" si="2"/>
        <x:v>651.94000000000005</x:v>
      </x:c>
      <x:c r="CQ6" s="303">
        <x:f t="shared" si="2"/>
        <x:v>68</x:v>
      </x:c>
      <x:c r="CR6" s="302">
        <x:f t="shared" si="2"/>
        <x:v>12637.1</x:v>
      </x:c>
      <x:c r="CS6" s="303">
        <x:f t="shared" si="2"/>
        <x:v>1762</x:v>
      </x:c>
      <x:c r="CT6" s="303">
        <x:f t="shared" si="2"/>
        <x:v>140</x:v>
      </x:c>
      <x:c r="CU6" s="303">
        <x:f t="shared" si="2"/>
        <x:v>201</x:v>
      </x:c>
      <x:c r="CV6" s="303">
        <x:f t="shared" si="2"/>
        <x:v>119</x:v>
      </x:c>
      <x:c r="CW6" s="303">
        <x:f t="shared" si="2"/>
        <x:v>4</x:v>
      </x:c>
      <x:c r="CX6" s="303">
        <x:f t="shared" si="2"/>
        <x:v>8</x:v>
      </x:c>
      <x:c r="CY6" s="313" t="s">
        <x:v>869</x:v>
      </x:c>
      <x:c r="CZ6" s="303">
        <x:f t="shared" ref="CZ6:DG6" si="3">CZ7+CZ15+CZ176</x:f>
        <x:v>69</x:v>
      </x:c>
      <x:c r="DA6" s="302">
        <x:f t="shared" si="3"/>
        <x:v>18616.020000000004</x:v>
      </x:c>
      <x:c r="DB6" s="303">
        <x:f t="shared" si="3"/>
        <x:v>222</x:v>
      </x:c>
      <x:c r="DC6" s="302">
        <x:f t="shared" si="3"/>
        <x:v>12824.379999999999</x:v>
      </x:c>
      <x:c r="DD6" s="303">
        <x:f t="shared" si="3"/>
        <x:v>2</x:v>
      </x:c>
      <x:c r="DE6" s="302">
        <x:f t="shared" si="3"/>
        <x:v>132.07999999999998</x:v>
      </x:c>
      <x:c r="DF6" s="303">
        <x:f t="shared" si="3"/>
        <x:v>220</x:v>
      </x:c>
      <x:c r="DG6" s="304">
        <x:f t="shared" si="3"/>
        <x:v>12692.299999999999</x:v>
      </x:c>
    </x:row>
    <x:row r="7" spans="1:111" s="196" customFormat="1" ht="30" customHeight="1">
      <x:c r="A7" s="313" t="s">
        <x:v>2955</x:v>
      </x:c>
      <x:c r="B7" s="301">
        <x:f t="shared" ref="B7:AK7" si="4">SUM(B8)</x:f>
        <x:v>7</x:v>
      </x:c>
      <x:c r="C7" s="302">
        <x:f t="shared" si="4"/>
        <x:v>6060</x:v>
      </x:c>
      <x:c r="D7" s="303">
        <x:f t="shared" si="4"/>
        <x:v>0</x:v>
      </x:c>
      <x:c r="E7" s="302">
        <x:f t="shared" si="4"/>
        <x:v>27245</x:v>
      </x:c>
      <x:c r="F7" s="303">
        <x:f t="shared" si="4"/>
        <x:v>6</x:v>
      </x:c>
      <x:c r="G7" s="302">
        <x:f t="shared" si="4"/>
        <x:v>23</x:v>
      </x:c>
      <x:c r="H7" s="303">
        <x:f t="shared" si="4"/>
        <x:v>0</x:v>
      </x:c>
      <x:c r="I7" s="302">
        <x:f t="shared" si="4"/>
        <x:v>0</x:v>
      </x:c>
      <x:c r="J7" s="303">
        <x:f t="shared" si="4"/>
        <x:v>9</x:v>
      </x:c>
      <x:c r="K7" s="303">
        <x:f t="shared" si="4"/>
        <x:v>0</x:v>
      </x:c>
      <x:c r="L7" s="302">
        <x:f t="shared" si="4"/>
        <x:v>0</x:v>
      </x:c>
      <x:c r="M7" s="303">
        <x:f t="shared" si="4"/>
        <x:v>0</x:v>
      </x:c>
      <x:c r="N7" s="303">
        <x:f t="shared" si="4"/>
        <x:v>0</x:v>
      </x:c>
      <x:c r="O7" s="303">
        <x:f t="shared" si="4"/>
        <x:v>0</x:v>
      </x:c>
      <x:c r="P7" s="303">
        <x:f t="shared" si="4"/>
        <x:v>0</x:v>
      </x:c>
      <x:c r="Q7" s="303">
        <x:f t="shared" si="4"/>
        <x:v>1</x:v>
      </x:c>
      <x:c r="R7" s="302">
        <x:f t="shared" si="4"/>
        <x:v>1000</x:v>
      </x:c>
      <x:c r="S7" s="303">
        <x:f t="shared" si="4"/>
        <x:v>8</x:v>
      </x:c>
      <x:c r="T7" s="302">
        <x:f t="shared" si="4"/>
        <x:v>72</x:v>
      </x:c>
      <x:c r="U7" s="303">
        <x:f t="shared" si="4"/>
        <x:v>0</x:v>
      </x:c>
      <x:c r="V7" s="302">
        <x:f t="shared" si="4"/>
        <x:v>0</x:v>
      </x:c>
      <x:c r="W7" s="303">
        <x:f t="shared" si="4"/>
        <x:v>11</x:v>
      </x:c>
      <x:c r="X7" s="303">
        <x:f t="shared" si="4"/>
        <x:v>469</x:v>
      </x:c>
      <x:c r="Y7" s="303">
        <x:f t="shared" si="4"/>
        <x:v>1</x:v>
      </x:c>
      <x:c r="Z7" s="303">
        <x:f t="shared" si="4"/>
        <x:v>14</x:v>
      </x:c>
      <x:c r="AA7" s="303">
        <x:f t="shared" si="4"/>
        <x:v>0</x:v>
      </x:c>
      <x:c r="AB7" s="303">
        <x:f t="shared" si="4"/>
        <x:v>0</x:v>
      </x:c>
      <x:c r="AC7" s="303">
        <x:f t="shared" si="4"/>
        <x:v>1</x:v>
      </x:c>
      <x:c r="AD7" s="303">
        <x:f t="shared" si="4"/>
        <x:v>0</x:v>
      </x:c>
      <x:c r="AE7" s="303">
        <x:f t="shared" si="4"/>
        <x:v>0</x:v>
      </x:c>
      <x:c r="AF7" s="303">
        <x:f t="shared" si="4"/>
        <x:v>0</x:v>
      </x:c>
      <x:c r="AG7" s="303">
        <x:f t="shared" si="4"/>
        <x:v>0</x:v>
      </x:c>
      <x:c r="AH7" s="303">
        <x:f t="shared" si="4"/>
        <x:v>0</x:v>
      </x:c>
      <x:c r="AI7" s="303">
        <x:f t="shared" si="4"/>
        <x:v>0</x:v>
      </x:c>
      <x:c r="AJ7" s="303">
        <x:f t="shared" si="4"/>
        <x:v>0</x:v>
      </x:c>
      <x:c r="AK7" s="303">
        <x:f t="shared" si="4"/>
        <x:v>0</x:v>
      </x:c>
      <x:c r="AL7" s="313" t="s">
        <x:v>2955</x:v>
      </x:c>
      <x:c r="AM7" s="303">
        <x:f t="shared" ref="AM7:BP7" si="5">SUM(AM8)</x:f>
        <x:v>1</x:v>
      </x:c>
      <x:c r="AN7" s="302">
        <x:f t="shared" si="5"/>
        <x:v>945</x:v>
      </x:c>
      <x:c r="AO7" s="303">
        <x:f t="shared" si="5"/>
        <x:v>2405</x:v>
      </x:c>
      <x:c r="AP7" s="303">
        <x:f t="shared" si="5"/>
        <x:v>0</x:v>
      </x:c>
      <x:c r="AQ7" s="303">
        <x:f t="shared" si="5"/>
        <x:v>0</x:v>
      </x:c>
      <x:c r="AR7" s="302">
        <x:f t="shared" si="5"/>
        <x:v>0</x:v>
      </x:c>
      <x:c r="AS7" s="303">
        <x:f t="shared" si="5"/>
        <x:v>0</x:v>
      </x:c>
      <x:c r="AT7" s="302">
        <x:f t="shared" si="5"/>
        <x:v>0</x:v>
      </x:c>
      <x:c r="AU7" s="303">
        <x:f t="shared" si="5"/>
        <x:v>0</x:v>
      </x:c>
      <x:c r="AV7" s="303">
        <x:f t="shared" si="5"/>
        <x:v>0</x:v>
      </x:c>
      <x:c r="AW7" s="303">
        <x:f t="shared" si="5"/>
        <x:v>1</x:v>
      </x:c>
      <x:c r="AX7" s="303">
        <x:f t="shared" si="5"/>
        <x:v>0</x:v>
      </x:c>
      <x:c r="AY7" s="303">
        <x:f t="shared" si="5"/>
        <x:v>0</x:v>
      </x:c>
      <x:c r="AZ7" s="303">
        <x:f t="shared" si="5"/>
        <x:v>12</x:v>
      </x:c>
      <x:c r="BA7" s="302">
        <x:f t="shared" si="5"/>
        <x:v>1865</x:v>
      </x:c>
      <x:c r="BB7" s="303">
        <x:f t="shared" si="5"/>
        <x:v>0</x:v>
      </x:c>
      <x:c r="BC7" s="303">
        <x:f t="shared" si="5"/>
        <x:v>0</x:v>
      </x:c>
      <x:c r="BD7" s="303">
        <x:f t="shared" si="5"/>
        <x:v>0</x:v>
      </x:c>
      <x:c r="BE7" s="303">
        <x:f t="shared" si="5"/>
        <x:v>14</x:v>
      </x:c>
      <x:c r="BF7" s="303">
        <x:f t="shared" si="5"/>
        <x:v>162</x:v>
      </x:c>
      <x:c r="BG7" s="303">
        <x:f t="shared" si="5"/>
        <x:v>0</x:v>
      </x:c>
      <x:c r="BH7" s="303">
        <x:f t="shared" si="5"/>
        <x:v>0</x:v>
      </x:c>
      <x:c r="BI7" s="303">
        <x:f t="shared" si="5"/>
        <x:v>0</x:v>
      </x:c>
      <x:c r="BJ7" s="302">
        <x:f t="shared" si="5"/>
        <x:v>0</x:v>
      </x:c>
      <x:c r="BK7" s="303">
        <x:f t="shared" si="5"/>
        <x:v>0</x:v>
      </x:c>
      <x:c r="BL7" s="302">
        <x:f t="shared" si="5"/>
        <x:v>0</x:v>
      </x:c>
      <x:c r="BM7" s="303">
        <x:f t="shared" si="5"/>
        <x:v>0</x:v>
      </x:c>
      <x:c r="BN7" s="302">
        <x:f t="shared" si="5"/>
        <x:v>0</x:v>
      </x:c>
      <x:c r="BO7" s="303">
        <x:f t="shared" si="5"/>
        <x:v>1</x:v>
      </x:c>
      <x:c r="BP7" s="302">
        <x:f t="shared" si="5"/>
        <x:v>1009</x:v>
      </x:c>
      <x:c r="BQ7" s="303">
        <x:v>0</x:v>
      </x:c>
      <x:c r="BR7" s="303">
        <x:f>SUM(BR8)</x:f>
        <x:v>0</x:v>
      </x:c>
      <x:c r="BS7" s="303">
        <x:f>SUM(BS8)</x:f>
        <x:v>0</x:v>
      </x:c>
      <x:c r="BT7" s="303">
        <x:f>SUM(BT8)</x:f>
        <x:v>0</x:v>
      </x:c>
      <x:c r="BU7" s="303">
        <x:f>SUM(BU8)</x:f>
        <x:v>0</x:v>
      </x:c>
      <x:c r="BV7" s="313" t="s">
        <x:v>2955</x:v>
      </x:c>
      <x:c r="BW7" s="303">
        <x:f t="shared" ref="BW7:CX7" si="6">SUM(BW8)</x:f>
        <x:v>3</x:v>
      </x:c>
      <x:c r="BX7" s="303">
        <x:f t="shared" si="6"/>
        <x:v>2166</x:v>
      </x:c>
      <x:c r="BY7" s="302">
        <x:f t="shared" si="6"/>
        <x:v>546</x:v>
      </x:c>
      <x:c r="BZ7" s="303">
        <x:f t="shared" si="6"/>
        <x:v>0</x:v>
      </x:c>
      <x:c r="CA7" s="302">
        <x:f t="shared" si="6"/>
        <x:v>0</x:v>
      </x:c>
      <x:c r="CB7" s="303">
        <x:f t="shared" si="6"/>
        <x:v>0</x:v>
      </x:c>
      <x:c r="CC7" s="302">
        <x:f t="shared" si="6"/>
        <x:v>0</x:v>
      </x:c>
      <x:c r="CD7" s="303">
        <x:f t="shared" si="6"/>
        <x:v>0</x:v>
      </x:c>
      <x:c r="CE7" s="303">
        <x:f t="shared" si="6"/>
        <x:v>4</x:v>
      </x:c>
      <x:c r="CF7" s="302">
        <x:f t="shared" si="6"/>
        <x:v>310.99000000000001</x:v>
      </x:c>
      <x:c r="CG7" s="303">
        <x:f t="shared" si="6"/>
        <x:v>8</x:v>
      </x:c>
      <x:c r="CH7" s="303">
        <x:f t="shared" si="6"/>
        <x:v>2</x:v>
      </x:c>
      <x:c r="CI7" s="303">
        <x:f t="shared" si="6"/>
        <x:v>0</x:v>
      </x:c>
      <x:c r="CJ7" s="303">
        <x:f t="shared" si="6"/>
        <x:v>1</x:v>
      </x:c>
      <x:c r="CK7" s="303">
        <x:f t="shared" si="6"/>
        <x:v>21</x:v>
      </x:c>
      <x:c r="CL7" s="303">
        <x:f t="shared" si="6"/>
        <x:v>0</x:v>
      </x:c>
      <x:c r="CM7" s="303">
        <x:f t="shared" si="6"/>
        <x:v>0</x:v>
      </x:c>
      <x:c r="CN7" s="303">
        <x:f t="shared" si="6"/>
        <x:v>0</x:v>
      </x:c>
      <x:c r="CO7" s="303">
        <x:f t="shared" si="6"/>
        <x:v>2</x:v>
      </x:c>
      <x:c r="CP7" s="302">
        <x:f t="shared" si="6"/>
        <x:v>167.54000000000002</x:v>
      </x:c>
      <x:c r="CQ7" s="303">
        <x:f t="shared" si="6"/>
        <x:v>7</x:v>
      </x:c>
      <x:c r="CR7" s="302">
        <x:f t="shared" si="6"/>
        <x:v>721</x:v>
      </x:c>
      <x:c r="CS7" s="303">
        <x:f t="shared" si="6"/>
        <x:v>178</x:v>
      </x:c>
      <x:c r="CT7" s="303">
        <x:f t="shared" si="6"/>
        <x:v>21</x:v>
      </x:c>
      <x:c r="CU7" s="303">
        <x:f t="shared" si="6"/>
        <x:v>82</x:v>
      </x:c>
      <x:c r="CV7" s="303">
        <x:f t="shared" si="6"/>
        <x:v>14</x:v>
      </x:c>
      <x:c r="CW7" s="303">
        <x:f t="shared" si="6"/>
        <x:v>0</x:v>
      </x:c>
      <x:c r="CX7" s="303">
        <x:f t="shared" si="6"/>
        <x:v>0</x:v>
      </x:c>
      <x:c r="CY7" s="313" t="s">
        <x:v>2955</x:v>
      </x:c>
      <x:c r="CZ7" s="303">
        <x:f t="shared" ref="CZ7:DG7" si="7">CZ8</x:f>
        <x:v>2</x:v>
      </x:c>
      <x:c r="DA7" s="302">
        <x:f t="shared" si="7"/>
        <x:v>192</x:v>
      </x:c>
      <x:c r="DB7" s="303">
        <x:f t="shared" si="7"/>
        <x:v>34</x:v>
      </x:c>
      <x:c r="DC7" s="302">
        <x:f t="shared" si="7"/>
        <x:v>1323.3</x:v>
      </x:c>
      <x:c r="DD7" s="303">
        <x:f t="shared" si="7"/>
        <x:v>0</x:v>
      </x:c>
      <x:c r="DE7" s="302">
        <x:f t="shared" si="7"/>
        <x:v>0</x:v>
      </x:c>
      <x:c r="DF7" s="303">
        <x:f t="shared" si="7"/>
        <x:v>34</x:v>
      </x:c>
      <x:c r="DG7" s="304">
        <x:f t="shared" si="7"/>
        <x:v>1323.3</x:v>
      </x:c>
    </x:row>
    <x:row r="8" spans="1:111" ht="30" customHeight="1">
      <x:c r="A8" s="314" t="s">
        <x:v>502</x:v>
      </x:c>
      <x:c r="B8" s="305">
        <x:f t="shared" ref="B8:G8" si="8">SUM(B9:B14)</x:f>
        <x:v>7</x:v>
      </x:c>
      <x:c r="C8" s="306">
        <x:f t="shared" si="8"/>
        <x:v>6060</x:v>
      </x:c>
      <x:c r="D8" s="307">
        <x:f t="shared" si="8"/>
        <x:v>0</x:v>
      </x:c>
      <x:c r="E8" s="306">
        <x:f t="shared" si="8"/>
        <x:v>27245</x:v>
      </x:c>
      <x:c r="F8" s="307">
        <x:f t="shared" si="8"/>
        <x:v>6</x:v>
      </x:c>
      <x:c r="G8" s="306">
        <x:f t="shared" si="8"/>
        <x:v>23</x:v>
      </x:c>
      <x:c r="H8" s="307"/>
      <x:c r="I8" s="306">
        <x:f t="shared" ref="I8:AK8" si="9">SUM(I9:I14)</x:f>
        <x:v>0</x:v>
      </x:c>
      <x:c r="J8" s="307">
        <x:f t="shared" si="9"/>
        <x:v>9</x:v>
      </x:c>
      <x:c r="K8" s="307">
        <x:f t="shared" si="9"/>
        <x:v>0</x:v>
      </x:c>
      <x:c r="L8" s="306">
        <x:f t="shared" si="9"/>
        <x:v>0</x:v>
      </x:c>
      <x:c r="M8" s="307">
        <x:f t="shared" si="9"/>
        <x:v>0</x:v>
      </x:c>
      <x:c r="N8" s="307">
        <x:f t="shared" si="9"/>
        <x:v>0</x:v>
      </x:c>
      <x:c r="O8" s="307">
        <x:f t="shared" si="9"/>
        <x:v>0</x:v>
      </x:c>
      <x:c r="P8" s="307">
        <x:f t="shared" si="9"/>
        <x:v>0</x:v>
      </x:c>
      <x:c r="Q8" s="307">
        <x:f t="shared" si="9"/>
        <x:v>1</x:v>
      </x:c>
      <x:c r="R8" s="306">
        <x:f t="shared" si="9"/>
        <x:v>1000</x:v>
      </x:c>
      <x:c r="S8" s="307">
        <x:f t="shared" si="9"/>
        <x:v>8</x:v>
      </x:c>
      <x:c r="T8" s="306">
        <x:f t="shared" si="9"/>
        <x:v>72</x:v>
      </x:c>
      <x:c r="U8" s="307">
        <x:f t="shared" si="9"/>
        <x:v>0</x:v>
      </x:c>
      <x:c r="V8" s="306">
        <x:f t="shared" si="9"/>
        <x:v>0</x:v>
      </x:c>
      <x:c r="W8" s="307">
        <x:f t="shared" si="9"/>
        <x:v>11</x:v>
      </x:c>
      <x:c r="X8" s="307">
        <x:f t="shared" si="9"/>
        <x:v>469</x:v>
      </x:c>
      <x:c r="Y8" s="307">
        <x:f t="shared" si="9"/>
        <x:v>1</x:v>
      </x:c>
      <x:c r="Z8" s="307">
        <x:f t="shared" si="9"/>
        <x:v>14</x:v>
      </x:c>
      <x:c r="AA8" s="307">
        <x:f t="shared" si="9"/>
        <x:v>0</x:v>
      </x:c>
      <x:c r="AB8" s="307">
        <x:f t="shared" si="9"/>
        <x:v>0</x:v>
      </x:c>
      <x:c r="AC8" s="307">
        <x:f t="shared" si="9"/>
        <x:v>1</x:v>
      </x:c>
      <x:c r="AD8" s="307">
        <x:f t="shared" si="9"/>
        <x:v>0</x:v>
      </x:c>
      <x:c r="AE8" s="307">
        <x:f t="shared" si="9"/>
        <x:v>0</x:v>
      </x:c>
      <x:c r="AF8" s="307">
        <x:f t="shared" si="9"/>
        <x:v>0</x:v>
      </x:c>
      <x:c r="AG8" s="307">
        <x:f t="shared" si="9"/>
        <x:v>0</x:v>
      </x:c>
      <x:c r="AH8" s="307">
        <x:f t="shared" si="9"/>
        <x:v>0</x:v>
      </x:c>
      <x:c r="AI8" s="307">
        <x:f t="shared" si="9"/>
        <x:v>0</x:v>
      </x:c>
      <x:c r="AJ8" s="307">
        <x:f t="shared" si="9"/>
        <x:v>0</x:v>
      </x:c>
      <x:c r="AK8" s="307">
        <x:f t="shared" si="9"/>
        <x:v>0</x:v>
      </x:c>
      <x:c r="AL8" s="314" t="s">
        <x:v>502</x:v>
      </x:c>
      <x:c r="AM8" s="307">
        <x:f t="shared" ref="AM8:BP8" si="10">SUM(AM9:AM14)</x:f>
        <x:v>1</x:v>
      </x:c>
      <x:c r="AN8" s="306">
        <x:f t="shared" si="10"/>
        <x:v>945</x:v>
      </x:c>
      <x:c r="AO8" s="307">
        <x:f t="shared" si="10"/>
        <x:v>2405</x:v>
      </x:c>
      <x:c r="AP8" s="307">
        <x:f t="shared" si="10"/>
        <x:v>0</x:v>
      </x:c>
      <x:c r="AQ8" s="307">
        <x:f t="shared" si="10"/>
        <x:v>0</x:v>
      </x:c>
      <x:c r="AR8" s="306">
        <x:f t="shared" si="10"/>
        <x:v>0</x:v>
      </x:c>
      <x:c r="AS8" s="307">
        <x:f t="shared" si="10"/>
        <x:v>0</x:v>
      </x:c>
      <x:c r="AT8" s="306">
        <x:f t="shared" si="10"/>
        <x:v>0</x:v>
      </x:c>
      <x:c r="AU8" s="307">
        <x:f t="shared" si="10"/>
        <x:v>0</x:v>
      </x:c>
      <x:c r="AV8" s="307">
        <x:f t="shared" si="10"/>
        <x:v>0</x:v>
      </x:c>
      <x:c r="AW8" s="307">
        <x:f t="shared" si="10"/>
        <x:v>1</x:v>
      </x:c>
      <x:c r="AX8" s="307">
        <x:f t="shared" si="10"/>
        <x:v>0</x:v>
      </x:c>
      <x:c r="AY8" s="307">
        <x:f t="shared" si="10"/>
        <x:v>0</x:v>
      </x:c>
      <x:c r="AZ8" s="307">
        <x:f t="shared" si="10"/>
        <x:v>12</x:v>
      </x:c>
      <x:c r="BA8" s="306">
        <x:f t="shared" si="10"/>
        <x:v>1865</x:v>
      </x:c>
      <x:c r="BB8" s="307">
        <x:f t="shared" si="10"/>
        <x:v>0</x:v>
      </x:c>
      <x:c r="BC8" s="307">
        <x:f t="shared" si="10"/>
        <x:v>0</x:v>
      </x:c>
      <x:c r="BD8" s="307">
        <x:f t="shared" si="10"/>
        <x:v>0</x:v>
      </x:c>
      <x:c r="BE8" s="307">
        <x:f t="shared" si="10"/>
        <x:v>14</x:v>
      </x:c>
      <x:c r="BF8" s="307">
        <x:f t="shared" si="10"/>
        <x:v>162</x:v>
      </x:c>
      <x:c r="BG8" s="307">
        <x:f t="shared" si="10"/>
        <x:v>0</x:v>
      </x:c>
      <x:c r="BH8" s="307">
        <x:f t="shared" si="10"/>
        <x:v>0</x:v>
      </x:c>
      <x:c r="BI8" s="307">
        <x:f t="shared" si="10"/>
        <x:v>0</x:v>
      </x:c>
      <x:c r="BJ8" s="306">
        <x:f t="shared" si="10"/>
        <x:v>0</x:v>
      </x:c>
      <x:c r="BK8" s="307">
        <x:f t="shared" si="10"/>
        <x:v>0</x:v>
      </x:c>
      <x:c r="BL8" s="306">
        <x:f t="shared" si="10"/>
        <x:v>0</x:v>
      </x:c>
      <x:c r="BM8" s="307">
        <x:f t="shared" si="10"/>
        <x:v>0</x:v>
      </x:c>
      <x:c r="BN8" s="306">
        <x:f t="shared" si="10"/>
        <x:v>0</x:v>
      </x:c>
      <x:c r="BO8" s="307">
        <x:f t="shared" si="10"/>
        <x:v>1</x:v>
      </x:c>
      <x:c r="BP8" s="306">
        <x:f t="shared" si="10"/>
        <x:v>1009</x:v>
      </x:c>
      <x:c r="BQ8" s="307">
        <x:v>0</x:v>
      </x:c>
      <x:c r="BR8" s="307">
        <x:f>SUM(BR9:BR14)</x:f>
        <x:v>0</x:v>
      </x:c>
      <x:c r="BS8" s="307">
        <x:f>SUM(BS9:BS14)</x:f>
        <x:v>0</x:v>
      </x:c>
      <x:c r="BT8" s="307">
        <x:f>SUM(BT9:BT14)</x:f>
        <x:v>0</x:v>
      </x:c>
      <x:c r="BU8" s="307">
        <x:f>SUM(BU9:BU14)</x:f>
        <x:v>0</x:v>
      </x:c>
      <x:c r="BV8" s="314" t="s">
        <x:v>502</x:v>
      </x:c>
      <x:c r="BW8" s="307">
        <x:f>SUM(BW9:BW14)</x:f>
        <x:v>3</x:v>
      </x:c>
      <x:c r="BX8" s="307">
        <x:f t="shared" ref="BX8:CX8" si="11">SUM(BX9:BX14)</x:f>
        <x:v>2166</x:v>
      </x:c>
      <x:c r="BY8" s="306">
        <x:f t="shared" si="11"/>
        <x:v>546</x:v>
      </x:c>
      <x:c r="BZ8" s="307">
        <x:f t="shared" si="11"/>
        <x:v>0</x:v>
      </x:c>
      <x:c r="CA8" s="306">
        <x:f t="shared" si="11"/>
        <x:v>0</x:v>
      </x:c>
      <x:c r="CB8" s="307">
        <x:f t="shared" si="11"/>
        <x:v>0</x:v>
      </x:c>
      <x:c r="CC8" s="306">
        <x:f t="shared" si="11"/>
        <x:v>0</x:v>
      </x:c>
      <x:c r="CD8" s="307">
        <x:f t="shared" si="11"/>
        <x:v>0</x:v>
      </x:c>
      <x:c r="CE8" s="307">
        <x:f t="shared" si="11"/>
        <x:v>4</x:v>
      </x:c>
      <x:c r="CF8" s="306">
        <x:f t="shared" si="11"/>
        <x:v>310.99000000000001</x:v>
      </x:c>
      <x:c r="CG8" s="307">
        <x:f t="shared" si="11"/>
        <x:v>8</x:v>
      </x:c>
      <x:c r="CH8" s="307">
        <x:f t="shared" si="11"/>
        <x:v>2</x:v>
      </x:c>
      <x:c r="CI8" s="307">
        <x:f t="shared" si="11"/>
        <x:v>0</x:v>
      </x:c>
      <x:c r="CJ8" s="307">
        <x:f t="shared" si="11"/>
        <x:v>1</x:v>
      </x:c>
      <x:c r="CK8" s="307">
        <x:f t="shared" si="11"/>
        <x:v>21</x:v>
      </x:c>
      <x:c r="CL8" s="307">
        <x:f t="shared" si="11"/>
        <x:v>0</x:v>
      </x:c>
      <x:c r="CM8" s="307">
        <x:f t="shared" si="11"/>
        <x:v>0</x:v>
      </x:c>
      <x:c r="CN8" s="307">
        <x:f t="shared" si="11"/>
        <x:v>0</x:v>
      </x:c>
      <x:c r="CO8" s="307">
        <x:f t="shared" si="11"/>
        <x:v>2</x:v>
      </x:c>
      <x:c r="CP8" s="306">
        <x:f t="shared" si="11"/>
        <x:v>167.54000000000002</x:v>
      </x:c>
      <x:c r="CQ8" s="307">
        <x:f t="shared" si="11"/>
        <x:v>7</x:v>
      </x:c>
      <x:c r="CR8" s="306">
        <x:f t="shared" si="11"/>
        <x:v>721</x:v>
      </x:c>
      <x:c r="CS8" s="307">
        <x:f t="shared" si="11"/>
        <x:v>178</x:v>
      </x:c>
      <x:c r="CT8" s="307">
        <x:f t="shared" si="11"/>
        <x:v>21</x:v>
      </x:c>
      <x:c r="CU8" s="307">
        <x:f t="shared" si="11"/>
        <x:v>82</x:v>
      </x:c>
      <x:c r="CV8" s="307">
        <x:f t="shared" si="11"/>
        <x:v>14</x:v>
      </x:c>
      <x:c r="CW8" s="307">
        <x:f t="shared" si="11"/>
        <x:v>0</x:v>
      </x:c>
      <x:c r="CX8" s="307">
        <x:f t="shared" si="11"/>
        <x:v>0</x:v>
      </x:c>
      <x:c r="CY8" s="314" t="s">
        <x:v>502</x:v>
      </x:c>
      <x:c r="CZ8" s="307">
        <x:f t="shared" ref="CZ8:DG8" si="12">SUM(CZ9:CZ14)</x:f>
        <x:v>2</x:v>
      </x:c>
      <x:c r="DA8" s="306">
        <x:f t="shared" si="12"/>
        <x:v>192</x:v>
      </x:c>
      <x:c r="DB8" s="307">
        <x:f t="shared" si="12"/>
        <x:v>34</x:v>
      </x:c>
      <x:c r="DC8" s="306">
        <x:f t="shared" si="12"/>
        <x:v>1323.3</x:v>
      </x:c>
      <x:c r="DD8" s="307">
        <x:f t="shared" si="12"/>
        <x:v>0</x:v>
      </x:c>
      <x:c r="DE8" s="306">
        <x:f t="shared" si="12"/>
        <x:v>0</x:v>
      </x:c>
      <x:c r="DF8" s="307">
        <x:f t="shared" si="12"/>
        <x:v>34</x:v>
      </x:c>
      <x:c r="DG8" s="308">
        <x:f t="shared" si="12"/>
        <x:v>1323.3</x:v>
      </x:c>
    </x:row>
    <x:row r="9" spans="1:111" ht="30" customHeight="1">
      <x:c r="A9" s="785" t="s">
        <x:v>2559</x:v>
      </x:c>
      <x:c r="B9" s="309">
        <x:v>1</x:v>
      </x:c>
      <x:c r="C9" s="310">
        <x:v>448</x:v>
      </x:c>
      <x:c r="D9" s="311"/>
      <x:c r="E9" s="310"/>
      <x:c r="F9" s="311">
        <x:v>6</x:v>
      </x:c>
      <x:c r="G9" s="310">
        <x:v>23</x:v>
      </x:c>
      <x:c r="H9" s="311"/>
      <x:c r="I9" s="310"/>
      <x:c r="J9" s="311">
        <x:v>1</x:v>
      </x:c>
      <x:c r="K9" s="311"/>
      <x:c r="L9" s="310"/>
      <x:c r="M9" s="311"/>
      <x:c r="N9" s="311"/>
      <x:c r="O9" s="311"/>
      <x:c r="P9" s="311"/>
      <x:c r="Q9" s="311">
        <x:v>1</x:v>
      </x:c>
      <x:c r="R9" s="310">
        <x:v>1000</x:v>
      </x:c>
      <x:c r="S9" s="311">
        <x:v>8</x:v>
      </x:c>
      <x:c r="T9" s="310">
        <x:v>72</x:v>
      </x:c>
      <x:c r="U9" s="311"/>
      <x:c r="V9" s="310"/>
      <x:c r="W9" s="311">
        <x:v>11</x:v>
      </x:c>
      <x:c r="X9" s="311">
        <x:v>396</x:v>
      </x:c>
      <x:c r="Y9" s="311">
        <x:v>1</x:v>
      </x:c>
      <x:c r="Z9" s="311">
        <x:v>14</x:v>
      </x:c>
      <x:c r="AA9" s="311"/>
      <x:c r="AB9" s="311"/>
      <x:c r="AC9" s="311">
        <x:v>1</x:v>
      </x:c>
      <x:c r="AD9" s="311"/>
      <x:c r="AE9" s="311"/>
      <x:c r="AF9" s="311"/>
      <x:c r="AG9" s="311"/>
      <x:c r="AH9" s="311"/>
      <x:c r="AI9" s="311"/>
      <x:c r="AJ9" s="311"/>
      <x:c r="AK9" s="311"/>
      <x:c r="AL9" s="785" t="s">
        <x:v>2559</x:v>
      </x:c>
      <x:c r="AM9" s="311"/>
      <x:c r="AN9" s="310"/>
      <x:c r="AO9" s="311"/>
      <x:c r="AP9" s="311"/>
      <x:c r="AQ9" s="311"/>
      <x:c r="AR9" s="310"/>
      <x:c r="AS9" s="311"/>
      <x:c r="AT9" s="310"/>
      <x:c r="AU9" s="311"/>
      <x:c r="AV9" s="311"/>
      <x:c r="AW9" s="311"/>
      <x:c r="AX9" s="311"/>
      <x:c r="AY9" s="311"/>
      <x:c r="AZ9" s="311">
        <x:v>9</x:v>
      </x:c>
      <x:c r="BA9" s="310">
        <x:v>20</x:v>
      </x:c>
      <x:c r="BB9" s="311"/>
      <x:c r="BC9" s="311"/>
      <x:c r="BD9" s="311"/>
      <x:c r="BE9" s="311">
        <x:v>4</x:v>
      </x:c>
      <x:c r="BF9" s="311">
        <x:v>162</x:v>
      </x:c>
      <x:c r="BG9" s="311"/>
      <x:c r="BH9" s="311"/>
      <x:c r="BI9" s="311"/>
      <x:c r="BJ9" s="310"/>
      <x:c r="BK9" s="311"/>
      <x:c r="BL9" s="310"/>
      <x:c r="BM9" s="311"/>
      <x:c r="BN9" s="310"/>
      <x:c r="BO9" s="311"/>
      <x:c r="BP9" s="310"/>
      <x:c r="BQ9" s="311"/>
      <x:c r="BR9" s="311"/>
      <x:c r="BS9" s="311"/>
      <x:c r="BT9" s="311"/>
      <x:c r="BU9" s="311"/>
      <x:c r="BV9" s="785" t="s">
        <x:v>2559</x:v>
      </x:c>
      <x:c r="BW9" s="311">
        <x:v>1</x:v>
      </x:c>
      <x:c r="BX9" s="311">
        <x:v>50</x:v>
      </x:c>
      <x:c r="BY9" s="310">
        <x:v>546</x:v>
      </x:c>
      <x:c r="BZ9" s="311"/>
      <x:c r="CA9" s="310"/>
      <x:c r="CB9" s="311"/>
      <x:c r="CC9" s="310"/>
      <x:c r="CD9" s="311"/>
      <x:c r="CE9" s="311">
        <x:v>2</x:v>
      </x:c>
      <x:c r="CF9" s="310">
        <x:v>145</x:v>
      </x:c>
      <x:c r="CG9" s="311">
        <x:v>8</x:v>
      </x:c>
      <x:c r="CH9" s="311">
        <x:v>2</x:v>
      </x:c>
      <x:c r="CI9" s="311"/>
      <x:c r="CJ9" s="311">
        <x:v>1</x:v>
      </x:c>
      <x:c r="CK9" s="311">
        <x:v>21</x:v>
      </x:c>
      <x:c r="CL9" s="311"/>
      <x:c r="CM9" s="311"/>
      <x:c r="CN9" s="802"/>
      <x:c r="CO9" s="311"/>
      <x:c r="CP9" s="310"/>
      <x:c r="CQ9" s="311">
        <x:v>7</x:v>
      </x:c>
      <x:c r="CR9" s="310">
        <x:v>721</x:v>
      </x:c>
      <x:c r="CS9" s="311">
        <x:v>178</x:v>
      </x:c>
      <x:c r="CT9" s="311">
        <x:v>21</x:v>
      </x:c>
      <x:c r="CU9" s="311">
        <x:v>82</x:v>
      </x:c>
      <x:c r="CV9" s="311"/>
      <x:c r="CW9" s="311"/>
      <x:c r="CX9" s="311"/>
      <x:c r="CY9" s="785" t="s">
        <x:v>2559</x:v>
      </x:c>
      <x:c r="CZ9" s="311">
        <x:v>2</x:v>
      </x:c>
      <x:c r="DA9" s="310">
        <x:v>192</x:v>
      </x:c>
      <x:c r="DB9" s="311">
        <x:v>34</x:v>
      </x:c>
      <x:c r="DC9" s="310">
        <x:v>1323.3</x:v>
      </x:c>
      <x:c r="DD9" s="311"/>
      <x:c r="DE9" s="310"/>
      <x:c r="DF9" s="311">
        <x:v>34</x:v>
      </x:c>
      <x:c r="DG9" s="312">
        <x:v>1323.3</x:v>
      </x:c>
    </x:row>
    <x:row r="10" spans="1:111" ht="30" customHeight="1">
      <x:c r="A10" s="785" t="s">
        <x:v>2574</x:v>
      </x:c>
      <x:c r="B10" s="309"/>
      <x:c r="C10" s="310"/>
      <x:c r="D10" s="311"/>
      <x:c r="E10" s="310"/>
      <x:c r="F10" s="311"/>
      <x:c r="G10" s="310"/>
      <x:c r="H10" s="311"/>
      <x:c r="I10" s="310"/>
      <x:c r="J10" s="311"/>
      <x:c r="K10" s="311"/>
      <x:c r="L10" s="310"/>
      <x:c r="M10" s="311"/>
      <x:c r="N10" s="311"/>
      <x:c r="O10" s="311"/>
      <x:c r="P10" s="311"/>
      <x:c r="Q10" s="311"/>
      <x:c r="R10" s="310"/>
      <x:c r="S10" s="311"/>
      <x:c r="T10" s="310"/>
      <x:c r="U10" s="311"/>
      <x:c r="V10" s="310"/>
      <x:c r="W10" s="311"/>
      <x:c r="X10" s="311"/>
      <x:c r="Y10" s="311"/>
      <x:c r="Z10" s="311"/>
      <x:c r="AA10" s="311"/>
      <x:c r="AB10" s="311"/>
      <x:c r="AC10" s="311"/>
      <x:c r="AD10" s="311"/>
      <x:c r="AE10" s="311"/>
      <x:c r="AF10" s="311"/>
      <x:c r="AG10" s="311"/>
      <x:c r="AH10" s="311"/>
      <x:c r="AI10" s="311"/>
      <x:c r="AJ10" s="311"/>
      <x:c r="AK10" s="311"/>
      <x:c r="AL10" s="785" t="s">
        <x:v>2574</x:v>
      </x:c>
      <x:c r="AM10" s="311"/>
      <x:c r="AN10" s="310"/>
      <x:c r="AO10" s="311"/>
      <x:c r="AP10" s="311"/>
      <x:c r="AQ10" s="311"/>
      <x:c r="AR10" s="310"/>
      <x:c r="AS10" s="311"/>
      <x:c r="AT10" s="310"/>
      <x:c r="AU10" s="311"/>
      <x:c r="AV10" s="311"/>
      <x:c r="AW10" s="311"/>
      <x:c r="AX10" s="311"/>
      <x:c r="AY10" s="311"/>
      <x:c r="AZ10" s="311"/>
      <x:c r="BA10" s="310"/>
      <x:c r="BB10" s="311"/>
      <x:c r="BC10" s="311"/>
      <x:c r="BD10" s="311"/>
      <x:c r="BE10" s="311"/>
      <x:c r="BF10" s="311"/>
      <x:c r="BG10" s="311"/>
      <x:c r="BH10" s="311"/>
      <x:c r="BI10" s="311"/>
      <x:c r="BJ10" s="310"/>
      <x:c r="BK10" s="311"/>
      <x:c r="BL10" s="310"/>
      <x:c r="BM10" s="311"/>
      <x:c r="BN10" s="310"/>
      <x:c r="BO10" s="311"/>
      <x:c r="BP10" s="310"/>
      <x:c r="BQ10" s="311"/>
      <x:c r="BR10" s="311"/>
      <x:c r="BS10" s="311"/>
      <x:c r="BT10" s="311"/>
      <x:c r="BU10" s="311"/>
      <x:c r="BV10" s="785" t="s">
        <x:v>2574</x:v>
      </x:c>
      <x:c r="BW10" s="311"/>
      <x:c r="BX10" s="311"/>
      <x:c r="BY10" s="310"/>
      <x:c r="BZ10" s="311"/>
      <x:c r="CA10" s="310"/>
      <x:c r="CB10" s="311"/>
      <x:c r="CC10" s="310"/>
      <x:c r="CD10" s="311"/>
      <x:c r="CE10" s="311"/>
      <x:c r="CF10" s="310"/>
      <x:c r="CG10" s="311"/>
      <x:c r="CH10" s="311"/>
      <x:c r="CI10" s="311"/>
      <x:c r="CJ10" s="311"/>
      <x:c r="CK10" s="311"/>
      <x:c r="CL10" s="311"/>
      <x:c r="CM10" s="311"/>
      <x:c r="CN10" s="802"/>
      <x:c r="CO10" s="311"/>
      <x:c r="CP10" s="310"/>
      <x:c r="CQ10" s="311"/>
      <x:c r="CR10" s="310"/>
      <x:c r="CS10" s="311"/>
      <x:c r="CT10" s="311"/>
      <x:c r="CU10" s="311"/>
      <x:c r="CV10" s="311"/>
      <x:c r="CW10" s="311"/>
      <x:c r="CX10" s="311"/>
      <x:c r="CY10" s="785" t="s">
        <x:v>2574</x:v>
      </x:c>
      <x:c r="CZ10" s="311"/>
      <x:c r="DA10" s="310"/>
      <x:c r="DB10" s="311"/>
      <x:c r="DC10" s="310"/>
      <x:c r="DD10" s="311"/>
      <x:c r="DE10" s="310"/>
      <x:c r="DF10" s="311"/>
      <x:c r="DG10" s="312"/>
    </x:row>
    <x:row r="11" spans="1:111" ht="30" customHeight="1">
      <x:c r="A11" s="785" t="s">
        <x:v>2547</x:v>
      </x:c>
      <x:c r="B11" s="309">
        <x:v>4</x:v>
      </x:c>
      <x:c r="C11" s="310">
        <x:v>4339</x:v>
      </x:c>
      <x:c r="D11" s="311"/>
      <x:c r="E11" s="310">
        <x:v>21586</x:v>
      </x:c>
      <x:c r="F11" s="311"/>
      <x:c r="G11" s="310"/>
      <x:c r="H11" s="311"/>
      <x:c r="I11" s="310"/>
      <x:c r="J11" s="311"/>
      <x:c r="K11" s="311"/>
      <x:c r="L11" s="310"/>
      <x:c r="M11" s="311"/>
      <x:c r="N11" s="311"/>
      <x:c r="O11" s="311"/>
      <x:c r="P11" s="311"/>
      <x:c r="Q11" s="311"/>
      <x:c r="R11" s="310"/>
      <x:c r="S11" s="311"/>
      <x:c r="T11" s="310"/>
      <x:c r="U11" s="311"/>
      <x:c r="V11" s="310"/>
      <x:c r="W11" s="311"/>
      <x:c r="X11" s="311"/>
      <x:c r="Y11" s="311"/>
      <x:c r="Z11" s="311"/>
      <x:c r="AA11" s="311"/>
      <x:c r="AB11" s="311"/>
      <x:c r="AC11" s="311"/>
      <x:c r="AD11" s="311"/>
      <x:c r="AE11" s="311"/>
      <x:c r="AF11" s="311"/>
      <x:c r="AG11" s="311"/>
      <x:c r="AH11" s="311"/>
      <x:c r="AI11" s="311"/>
      <x:c r="AJ11" s="311"/>
      <x:c r="AK11" s="311"/>
      <x:c r="AL11" s="785" t="s">
        <x:v>2547</x:v>
      </x:c>
      <x:c r="AM11" s="311"/>
      <x:c r="AN11" s="310"/>
      <x:c r="AO11" s="311"/>
      <x:c r="AP11" s="311"/>
      <x:c r="AQ11" s="311"/>
      <x:c r="AR11" s="310"/>
      <x:c r="AS11" s="311"/>
      <x:c r="AT11" s="310"/>
      <x:c r="AU11" s="311"/>
      <x:c r="AV11" s="311"/>
      <x:c r="AW11" s="311"/>
      <x:c r="AX11" s="311"/>
      <x:c r="AY11" s="311"/>
      <x:c r="AZ11" s="311">
        <x:v>3</x:v>
      </x:c>
      <x:c r="BA11" s="310">
        <x:v>1845</x:v>
      </x:c>
      <x:c r="BB11" s="311"/>
      <x:c r="BC11" s="311"/>
      <x:c r="BD11" s="311"/>
      <x:c r="BE11" s="311"/>
      <x:c r="BF11" s="311"/>
      <x:c r="BG11" s="311"/>
      <x:c r="BH11" s="311"/>
      <x:c r="BI11" s="311"/>
      <x:c r="BJ11" s="310"/>
      <x:c r="BK11" s="311"/>
      <x:c r="BL11" s="310"/>
      <x:c r="BM11" s="311"/>
      <x:c r="BN11" s="310"/>
      <x:c r="BO11" s="311">
        <x:v>1</x:v>
      </x:c>
      <x:c r="BP11" s="310">
        <x:v>1009</x:v>
      </x:c>
      <x:c r="BQ11" s="311"/>
      <x:c r="BR11" s="311"/>
      <x:c r="BS11" s="311"/>
      <x:c r="BT11" s="311"/>
      <x:c r="BU11" s="311"/>
      <x:c r="BV11" s="785" t="s">
        <x:v>2547</x:v>
      </x:c>
      <x:c r="BW11" s="311">
        <x:v>1</x:v>
      </x:c>
      <x:c r="BX11" s="311">
        <x:v>42</x:v>
      </x:c>
      <x:c r="BY11" s="310"/>
      <x:c r="BZ11" s="311"/>
      <x:c r="CA11" s="310"/>
      <x:c r="CB11" s="311"/>
      <x:c r="CC11" s="310"/>
      <x:c r="CD11" s="311"/>
      <x:c r="CE11" s="311">
        <x:v>1</x:v>
      </x:c>
      <x:c r="CF11" s="310">
        <x:v>72</x:v>
      </x:c>
      <x:c r="CG11" s="311"/>
      <x:c r="CH11" s="311"/>
      <x:c r="CI11" s="311"/>
      <x:c r="CJ11" s="311"/>
      <x:c r="CK11" s="311"/>
      <x:c r="CL11" s="311"/>
      <x:c r="CM11" s="311"/>
      <x:c r="CN11" s="802"/>
      <x:c r="CO11" s="311"/>
      <x:c r="CP11" s="310"/>
      <x:c r="CQ11" s="311"/>
      <x:c r="CR11" s="310"/>
      <x:c r="CS11" s="311"/>
      <x:c r="CT11" s="311"/>
      <x:c r="CU11" s="311"/>
      <x:c r="CV11" s="311"/>
      <x:c r="CW11" s="311"/>
      <x:c r="CX11" s="311"/>
      <x:c r="CY11" s="785" t="s">
        <x:v>2547</x:v>
      </x:c>
      <x:c r="CZ11" s="311"/>
      <x:c r="DA11" s="310"/>
      <x:c r="DB11" s="311"/>
      <x:c r="DC11" s="310"/>
      <x:c r="DD11" s="311"/>
      <x:c r="DE11" s="310"/>
      <x:c r="DF11" s="311"/>
      <x:c r="DG11" s="312"/>
    </x:row>
    <x:row r="12" spans="1:111" ht="30" customHeight="1">
      <x:c r="A12" s="785" t="s">
        <x:v>2571</x:v>
      </x:c>
      <x:c r="B12" s="309">
        <x:v>1</x:v>
      </x:c>
      <x:c r="C12" s="310">
        <x:v>49</x:v>
      </x:c>
      <x:c r="D12" s="311"/>
      <x:c r="E12" s="310">
        <x:v>1581</x:v>
      </x:c>
      <x:c r="F12" s="311"/>
      <x:c r="G12" s="310"/>
      <x:c r="H12" s="311"/>
      <x:c r="I12" s="310"/>
      <x:c r="J12" s="311">
        <x:v>2</x:v>
      </x:c>
      <x:c r="K12" s="311"/>
      <x:c r="L12" s="310"/>
      <x:c r="M12" s="311"/>
      <x:c r="N12" s="311"/>
      <x:c r="O12" s="311"/>
      <x:c r="P12" s="311"/>
      <x:c r="Q12" s="311"/>
      <x:c r="R12" s="310"/>
      <x:c r="S12" s="311"/>
      <x:c r="T12" s="310"/>
      <x:c r="U12" s="311"/>
      <x:c r="V12" s="310"/>
      <x:c r="W12" s="311"/>
      <x:c r="X12" s="311">
        <x:v>24</x:v>
      </x:c>
      <x:c r="Y12" s="311"/>
      <x:c r="Z12" s="311"/>
      <x:c r="AA12" s="311"/>
      <x:c r="AB12" s="311"/>
      <x:c r="AC12" s="311"/>
      <x:c r="AD12" s="311"/>
      <x:c r="AE12" s="311"/>
      <x:c r="AF12" s="311"/>
      <x:c r="AG12" s="311"/>
      <x:c r="AH12" s="311"/>
      <x:c r="AI12" s="311"/>
      <x:c r="AJ12" s="311"/>
      <x:c r="AK12" s="311"/>
      <x:c r="AL12" s="785" t="s">
        <x:v>2571</x:v>
      </x:c>
      <x:c r="AM12" s="311"/>
      <x:c r="AN12" s="310"/>
      <x:c r="AO12" s="311"/>
      <x:c r="AP12" s="311"/>
      <x:c r="AQ12" s="311"/>
      <x:c r="AR12" s="310"/>
      <x:c r="AS12" s="311"/>
      <x:c r="AT12" s="310"/>
      <x:c r="AU12" s="311"/>
      <x:c r="AV12" s="311"/>
      <x:c r="AW12" s="311"/>
      <x:c r="AX12" s="311"/>
      <x:c r="AY12" s="311"/>
      <x:c r="AZ12" s="311"/>
      <x:c r="BA12" s="310"/>
      <x:c r="BB12" s="311"/>
      <x:c r="BC12" s="311"/>
      <x:c r="BD12" s="311"/>
      <x:c r="BE12" s="311"/>
      <x:c r="BF12" s="311"/>
      <x:c r="BG12" s="311"/>
      <x:c r="BH12" s="311"/>
      <x:c r="BI12" s="311"/>
      <x:c r="BJ12" s="310"/>
      <x:c r="BK12" s="311"/>
      <x:c r="BL12" s="310"/>
      <x:c r="BM12" s="311"/>
      <x:c r="BN12" s="310"/>
      <x:c r="BO12" s="311"/>
      <x:c r="BP12" s="310"/>
      <x:c r="BQ12" s="311"/>
      <x:c r="BR12" s="311"/>
      <x:c r="BS12" s="311"/>
      <x:c r="BT12" s="311"/>
      <x:c r="BU12" s="311"/>
      <x:c r="BV12" s="785" t="s">
        <x:v>2571</x:v>
      </x:c>
      <x:c r="BW12" s="311"/>
      <x:c r="BX12" s="311"/>
      <x:c r="BY12" s="310"/>
      <x:c r="BZ12" s="311"/>
      <x:c r="CA12" s="310"/>
      <x:c r="CB12" s="311"/>
      <x:c r="CC12" s="310"/>
      <x:c r="CD12" s="311"/>
      <x:c r="CE12" s="311"/>
      <x:c r="CF12" s="310"/>
      <x:c r="CG12" s="311"/>
      <x:c r="CH12" s="311"/>
      <x:c r="CI12" s="311"/>
      <x:c r="CJ12" s="311"/>
      <x:c r="CK12" s="311"/>
      <x:c r="CL12" s="311"/>
      <x:c r="CM12" s="311"/>
      <x:c r="CN12" s="802"/>
      <x:c r="CO12" s="311">
        <x:v>1</x:v>
      </x:c>
      <x:c r="CP12" s="310">
        <x:v>124.7</x:v>
      </x:c>
      <x:c r="CQ12" s="311"/>
      <x:c r="CR12" s="310"/>
      <x:c r="CS12" s="311"/>
      <x:c r="CT12" s="311"/>
      <x:c r="CU12" s="311"/>
      <x:c r="CV12" s="311"/>
      <x:c r="CW12" s="311"/>
      <x:c r="CX12" s="311"/>
      <x:c r="CY12" s="785" t="s">
        <x:v>2571</x:v>
      </x:c>
      <x:c r="CZ12" s="311"/>
      <x:c r="DA12" s="310"/>
      <x:c r="DB12" s="311"/>
      <x:c r="DC12" s="310"/>
      <x:c r="DD12" s="311"/>
      <x:c r="DE12" s="310"/>
      <x:c r="DF12" s="311"/>
      <x:c r="DG12" s="312"/>
    </x:row>
    <x:row r="13" spans="1:111" ht="30" customHeight="1">
      <x:c r="A13" s="785" t="s">
        <x:v>337</x:v>
      </x:c>
      <x:c r="B13" s="309">
        <x:v>1</x:v>
      </x:c>
      <x:c r="C13" s="310">
        <x:v>1224</x:v>
      </x:c>
      <x:c r="D13" s="311"/>
      <x:c r="E13" s="310">
        <x:v>4078</x:v>
      </x:c>
      <x:c r="F13" s="311"/>
      <x:c r="G13" s="310"/>
      <x:c r="H13" s="311"/>
      <x:c r="I13" s="310"/>
      <x:c r="J13" s="311">
        <x:v>6</x:v>
      </x:c>
      <x:c r="K13" s="311"/>
      <x:c r="L13" s="310"/>
      <x:c r="M13" s="311"/>
      <x:c r="N13" s="311"/>
      <x:c r="O13" s="311"/>
      <x:c r="P13" s="311"/>
      <x:c r="Q13" s="311"/>
      <x:c r="R13" s="310"/>
      <x:c r="S13" s="311"/>
      <x:c r="T13" s="310"/>
      <x:c r="U13" s="311"/>
      <x:c r="V13" s="310"/>
      <x:c r="W13" s="311"/>
      <x:c r="X13" s="311">
        <x:v>49</x:v>
      </x:c>
      <x:c r="Y13" s="311"/>
      <x:c r="Z13" s="311"/>
      <x:c r="AA13" s="311"/>
      <x:c r="AB13" s="311"/>
      <x:c r="AC13" s="311"/>
      <x:c r="AD13" s="311"/>
      <x:c r="AE13" s="311"/>
      <x:c r="AF13" s="311"/>
      <x:c r="AG13" s="311"/>
      <x:c r="AH13" s="311"/>
      <x:c r="AI13" s="311"/>
      <x:c r="AJ13" s="311"/>
      <x:c r="AK13" s="311"/>
      <x:c r="AL13" s="785" t="s">
        <x:v>337</x:v>
      </x:c>
      <x:c r="AM13" s="311">
        <x:v>1</x:v>
      </x:c>
      <x:c r="AN13" s="310">
        <x:v>945</x:v>
      </x:c>
      <x:c r="AO13" s="311">
        <x:v>2405</x:v>
      </x:c>
      <x:c r="AP13" s="311"/>
      <x:c r="AQ13" s="311"/>
      <x:c r="AR13" s="310"/>
      <x:c r="AS13" s="311"/>
      <x:c r="AT13" s="310"/>
      <x:c r="AU13" s="311"/>
      <x:c r="AV13" s="311"/>
      <x:c r="AW13" s="311">
        <x:v>1</x:v>
      </x:c>
      <x:c r="AX13" s="311"/>
      <x:c r="AY13" s="311"/>
      <x:c r="AZ13" s="311"/>
      <x:c r="BA13" s="310"/>
      <x:c r="BB13" s="311"/>
      <x:c r="BC13" s="311"/>
      <x:c r="BD13" s="311"/>
      <x:c r="BE13" s="311">
        <x:v>10</x:v>
      </x:c>
      <x:c r="BF13" s="311"/>
      <x:c r="BG13" s="311"/>
      <x:c r="BH13" s="311"/>
      <x:c r="BI13" s="311"/>
      <x:c r="BJ13" s="310"/>
      <x:c r="BK13" s="311"/>
      <x:c r="BL13" s="310"/>
      <x:c r="BM13" s="311"/>
      <x:c r="BN13" s="310"/>
      <x:c r="BO13" s="311"/>
      <x:c r="BP13" s="310"/>
      <x:c r="BQ13" s="311"/>
      <x:c r="BR13" s="311"/>
      <x:c r="BS13" s="311"/>
      <x:c r="BT13" s="311"/>
      <x:c r="BU13" s="311"/>
      <x:c r="BV13" s="785" t="s">
        <x:v>337</x:v>
      </x:c>
      <x:c r="BW13" s="311">
        <x:v>1</x:v>
      </x:c>
      <x:c r="BX13" s="311">
        <x:v>2074</x:v>
      </x:c>
      <x:c r="BY13" s="310"/>
      <x:c r="BZ13" s="311"/>
      <x:c r="CA13" s="310"/>
      <x:c r="CB13" s="311"/>
      <x:c r="CC13" s="310"/>
      <x:c r="CD13" s="311"/>
      <x:c r="CE13" s="311">
        <x:v>1</x:v>
      </x:c>
      <x:c r="CF13" s="310">
        <x:v>93.989999999999995</x:v>
      </x:c>
      <x:c r="CG13" s="311"/>
      <x:c r="CH13" s="311"/>
      <x:c r="CI13" s="311"/>
      <x:c r="CJ13" s="311"/>
      <x:c r="CK13" s="311"/>
      <x:c r="CL13" s="311"/>
      <x:c r="CM13" s="311"/>
      <x:c r="CN13" s="802"/>
      <x:c r="CO13" s="311">
        <x:v>1</x:v>
      </x:c>
      <x:c r="CP13" s="310">
        <x:v>42.840000000000003</x:v>
      </x:c>
      <x:c r="CQ13" s="311"/>
      <x:c r="CR13" s="310"/>
      <x:c r="CS13" s="311"/>
      <x:c r="CT13" s="311"/>
      <x:c r="CU13" s="311"/>
      <x:c r="CV13" s="311">
        <x:v>14</x:v>
      </x:c>
      <x:c r="CW13" s="311"/>
      <x:c r="CX13" s="311"/>
      <x:c r="CY13" s="785" t="s">
        <x:v>337</x:v>
      </x:c>
      <x:c r="CZ13" s="311"/>
      <x:c r="DA13" s="310"/>
      <x:c r="DB13" s="311"/>
      <x:c r="DC13" s="310"/>
      <x:c r="DD13" s="311"/>
      <x:c r="DE13" s="310"/>
      <x:c r="DF13" s="311"/>
      <x:c r="DG13" s="312"/>
    </x:row>
    <x:row r="14" spans="1:111" ht="30" customHeight="1">
      <x:c r="A14" s="803" t="s">
        <x:v>2588</x:v>
      </x:c>
      <x:c r="B14" s="804"/>
      <x:c r="C14" s="805"/>
      <x:c r="D14" s="806"/>
      <x:c r="E14" s="805"/>
      <x:c r="F14" s="806"/>
      <x:c r="G14" s="805"/>
      <x:c r="H14" s="806"/>
      <x:c r="I14" s="805"/>
      <x:c r="J14" s="806"/>
      <x:c r="K14" s="806"/>
      <x:c r="L14" s="805"/>
      <x:c r="M14" s="806"/>
      <x:c r="N14" s="806"/>
      <x:c r="O14" s="806"/>
      <x:c r="P14" s="806"/>
      <x:c r="Q14" s="806"/>
      <x:c r="R14" s="805"/>
      <x:c r="S14" s="806"/>
      <x:c r="T14" s="805"/>
      <x:c r="U14" s="806"/>
      <x:c r="V14" s="805"/>
      <x:c r="W14" s="806"/>
      <x:c r="X14" s="806"/>
      <x:c r="Y14" s="806"/>
      <x:c r="Z14" s="806"/>
      <x:c r="AA14" s="806"/>
      <x:c r="AB14" s="806"/>
      <x:c r="AC14" s="806"/>
      <x:c r="AD14" s="806"/>
      <x:c r="AE14" s="806"/>
      <x:c r="AF14" s="806"/>
      <x:c r="AG14" s="806"/>
      <x:c r="AH14" s="806"/>
      <x:c r="AI14" s="806"/>
      <x:c r="AJ14" s="806"/>
      <x:c r="AK14" s="806"/>
      <x:c r="AL14" s="803" t="s">
        <x:v>2588</x:v>
      </x:c>
      <x:c r="AM14" s="806"/>
      <x:c r="AN14" s="805"/>
      <x:c r="AO14" s="806"/>
      <x:c r="AP14" s="806"/>
      <x:c r="AQ14" s="806"/>
      <x:c r="AR14" s="805"/>
      <x:c r="AS14" s="806"/>
      <x:c r="AT14" s="805"/>
      <x:c r="AU14" s="806"/>
      <x:c r="AV14" s="806"/>
      <x:c r="AW14" s="806"/>
      <x:c r="AX14" s="806"/>
      <x:c r="AY14" s="806"/>
      <x:c r="AZ14" s="806"/>
      <x:c r="BA14" s="805"/>
      <x:c r="BB14" s="806"/>
      <x:c r="BC14" s="806"/>
      <x:c r="BD14" s="806"/>
      <x:c r="BE14" s="806"/>
      <x:c r="BF14" s="806"/>
      <x:c r="BG14" s="806"/>
      <x:c r="BH14" s="806"/>
      <x:c r="BI14" s="806"/>
      <x:c r="BJ14" s="805"/>
      <x:c r="BK14" s="806"/>
      <x:c r="BL14" s="805"/>
      <x:c r="BM14" s="806"/>
      <x:c r="BN14" s="805"/>
      <x:c r="BO14" s="806"/>
      <x:c r="BP14" s="805"/>
      <x:c r="BQ14" s="806"/>
      <x:c r="BR14" s="806"/>
      <x:c r="BS14" s="806"/>
      <x:c r="BT14" s="806"/>
      <x:c r="BU14" s="806"/>
      <x:c r="BV14" s="803" t="s">
        <x:v>2588</x:v>
      </x:c>
      <x:c r="BW14" s="806"/>
      <x:c r="BX14" s="806"/>
      <x:c r="BY14" s="805"/>
      <x:c r="BZ14" s="806"/>
      <x:c r="CA14" s="805"/>
      <x:c r="CB14" s="806"/>
      <x:c r="CC14" s="805"/>
      <x:c r="CD14" s="806"/>
      <x:c r="CE14" s="806"/>
      <x:c r="CF14" s="805"/>
      <x:c r="CG14" s="806"/>
      <x:c r="CH14" s="806"/>
      <x:c r="CI14" s="806"/>
      <x:c r="CJ14" s="806"/>
      <x:c r="CK14" s="806"/>
      <x:c r="CL14" s="806"/>
      <x:c r="CM14" s="806"/>
      <x:c r="CN14" s="807"/>
      <x:c r="CO14" s="806"/>
      <x:c r="CP14" s="805"/>
      <x:c r="CQ14" s="806"/>
      <x:c r="CR14" s="805"/>
      <x:c r="CS14" s="806"/>
      <x:c r="CT14" s="806"/>
      <x:c r="CU14" s="806"/>
      <x:c r="CV14" s="806"/>
      <x:c r="CW14" s="806"/>
      <x:c r="CX14" s="806"/>
      <x:c r="CY14" s="803" t="s">
        <x:v>2588</x:v>
      </x:c>
      <x:c r="CZ14" s="806"/>
      <x:c r="DA14" s="805"/>
      <x:c r="DB14" s="806"/>
      <x:c r="DC14" s="805"/>
      <x:c r="DD14" s="806"/>
      <x:c r="DE14" s="805"/>
      <x:c r="DF14" s="806"/>
      <x:c r="DG14" s="808"/>
    </x:row>
    <x:row r="15" spans="1:111" ht="30" customHeight="1">
      <x:c r="A15" s="313" t="s">
        <x:v>2069</x:v>
      </x:c>
      <x:c r="B15" s="301">
        <x:f t="shared" ref="B15:AK15" si="13">B16+B164</x:f>
        <x:v>44</x:v>
      </x:c>
      <x:c r="C15" s="302">
        <x:f t="shared" si="13"/>
        <x:v>7140.0300000000007</x:v>
      </x:c>
      <x:c r="D15" s="303">
        <x:f t="shared" si="13"/>
        <x:v>8</x:v>
      </x:c>
      <x:c r="E15" s="302">
        <x:f t="shared" si="13"/>
        <x:v>19021.220000000001</x:v>
      </x:c>
      <x:c r="F15" s="303">
        <x:f t="shared" si="13"/>
        <x:v>7</x:v>
      </x:c>
      <x:c r="G15" s="302">
        <x:f t="shared" si="13"/>
        <x:v>3.3999999999999999</x:v>
      </x:c>
      <x:c r="H15" s="303">
        <x:f t="shared" si="13"/>
        <x:v>3</x:v>
      </x:c>
      <x:c r="I15" s="302">
        <x:f t="shared" si="13"/>
        <x:v>395</x:v>
      </x:c>
      <x:c r="J15" s="303">
        <x:f t="shared" si="13"/>
        <x:v>153</x:v>
      </x:c>
      <x:c r="K15" s="303">
        <x:f t="shared" si="13"/>
        <x:v>3</x:v>
      </x:c>
      <x:c r="L15" s="302">
        <x:f t="shared" si="13"/>
        <x:v>35</x:v>
      </x:c>
      <x:c r="M15" s="303">
        <x:f t="shared" si="13"/>
        <x:v>12</x:v>
      </x:c>
      <x:c r="N15" s="303">
        <x:f t="shared" si="13"/>
        <x:v>0</x:v>
      </x:c>
      <x:c r="O15" s="303">
        <x:f t="shared" si="13"/>
        <x:v>31</x:v>
      </x:c>
      <x:c r="P15" s="303">
        <x:f t="shared" si="13"/>
        <x:v>62</x:v>
      </x:c>
      <x:c r="Q15" s="303">
        <x:f t="shared" si="13"/>
        <x:v>0</x:v>
      </x:c>
      <x:c r="R15" s="302">
        <x:f t="shared" si="13"/>
        <x:v>0</x:v>
      </x:c>
      <x:c r="S15" s="303">
        <x:f t="shared" si="13"/>
        <x:v>90</x:v>
      </x:c>
      <x:c r="T15" s="302">
        <x:f t="shared" si="13"/>
        <x:v>937.5</x:v>
      </x:c>
      <x:c r="U15" s="303">
        <x:f t="shared" si="13"/>
        <x:v>12</x:v>
      </x:c>
      <x:c r="V15" s="302">
        <x:f t="shared" si="13"/>
        <x:v>1086.6300000000001</x:v>
      </x:c>
      <x:c r="W15" s="303">
        <x:f t="shared" si="13"/>
        <x:v>33</x:v>
      </x:c>
      <x:c r="X15" s="303">
        <x:f t="shared" si="13"/>
        <x:v>2077</x:v>
      </x:c>
      <x:c r="Y15" s="303">
        <x:f t="shared" si="13"/>
        <x:v>23</x:v>
      </x:c>
      <x:c r="Z15" s="303">
        <x:f t="shared" si="13"/>
        <x:v>53</x:v>
      </x:c>
      <x:c r="AA15" s="303">
        <x:f t="shared" si="13"/>
        <x:v>34</x:v>
      </x:c>
      <x:c r="AB15" s="303">
        <x:f t="shared" si="13"/>
        <x:v>6</x:v>
      </x:c>
      <x:c r="AC15" s="303">
        <x:f t="shared" si="13"/>
        <x:v>14</x:v>
      </x:c>
      <x:c r="AD15" s="303">
        <x:f t="shared" si="13"/>
        <x:v>33</x:v>
      </x:c>
      <x:c r="AE15" s="303">
        <x:f t="shared" si="13"/>
        <x:v>1</x:v>
      </x:c>
      <x:c r="AF15" s="303">
        <x:f t="shared" si="13"/>
        <x:v>0</x:v>
      </x:c>
      <x:c r="AG15" s="303">
        <x:f t="shared" si="13"/>
        <x:v>76</x:v>
      </x:c>
      <x:c r="AH15" s="303">
        <x:f t="shared" si="13"/>
        <x:v>0</x:v>
      </x:c>
      <x:c r="AI15" s="303">
        <x:f t="shared" si="13"/>
        <x:v>0</x:v>
      </x:c>
      <x:c r="AJ15" s="303">
        <x:f t="shared" si="13"/>
        <x:v>72</x:v>
      </x:c>
      <x:c r="AK15" s="303">
        <x:f t="shared" si="13"/>
        <x:v>148</x:v>
      </x:c>
      <x:c r="AL15" s="313" t="s">
        <x:v>2069</x:v>
      </x:c>
      <x:c r="AM15" s="303">
        <x:f t="shared" ref="AM15:BU15" si="14">AM16+AM164</x:f>
        <x:v>9</x:v>
      </x:c>
      <x:c r="AN15" s="302">
        <x:f t="shared" si="14"/>
        <x:v>13705.299999999999</x:v>
      </x:c>
      <x:c r="AO15" s="303">
        <x:f t="shared" si="14"/>
        <x:v>1</x:v>
      </x:c>
      <x:c r="AP15" s="303">
        <x:f t="shared" si="14"/>
        <x:v>3</x:v>
      </x:c>
      <x:c r="AQ15" s="303">
        <x:f t="shared" si="14"/>
        <x:v>0</x:v>
      </x:c>
      <x:c r="AR15" s="302">
        <x:f t="shared" si="14"/>
        <x:v>0</x:v>
      </x:c>
      <x:c r="AS15" s="303">
        <x:f t="shared" si="14"/>
        <x:v>0</x:v>
      </x:c>
      <x:c r="AT15" s="302">
        <x:f t="shared" si="14"/>
        <x:v>0</x:v>
      </x:c>
      <x:c r="AU15" s="303">
        <x:f t="shared" si="14"/>
        <x:v>0</x:v>
      </x:c>
      <x:c r="AV15" s="303">
        <x:f t="shared" si="14"/>
        <x:v>0</x:v>
      </x:c>
      <x:c r="AW15" s="303">
        <x:f t="shared" si="14"/>
        <x:v>0</x:v>
      </x:c>
      <x:c r="AX15" s="303">
        <x:f t="shared" si="14"/>
        <x:v>11</x:v>
      </x:c>
      <x:c r="AY15" s="303">
        <x:f t="shared" si="14"/>
        <x:v>0</x:v>
      </x:c>
      <x:c r="AZ15" s="303">
        <x:f t="shared" si="14"/>
        <x:v>17</x:v>
      </x:c>
      <x:c r="BA15" s="302">
        <x:f t="shared" si="14"/>
        <x:v>124.59999999999999</x:v>
      </x:c>
      <x:c r="BB15" s="303">
        <x:f t="shared" si="14"/>
        <x:v>1</x:v>
      </x:c>
      <x:c r="BC15" s="303">
        <x:f t="shared" si="14"/>
        <x:v>54</x:v>
      </x:c>
      <x:c r="BD15" s="303">
        <x:f t="shared" si="14"/>
        <x:v>1</x:v>
      </x:c>
      <x:c r="BE15" s="303">
        <x:f t="shared" si="14"/>
        <x:v>160</x:v>
      </x:c>
      <x:c r="BF15" s="303">
        <x:f t="shared" si="14"/>
        <x:v>800</x:v>
      </x:c>
      <x:c r="BG15" s="303">
        <x:f t="shared" si="14"/>
        <x:v>7</x:v>
      </x:c>
      <x:c r="BH15" s="303">
        <x:f t="shared" si="14"/>
        <x:v>8</x:v>
      </x:c>
      <x:c r="BI15" s="303">
        <x:f t="shared" si="14"/>
        <x:v>0</x:v>
      </x:c>
      <x:c r="BJ15" s="302">
        <x:f t="shared" si="14"/>
        <x:v>0</x:v>
      </x:c>
      <x:c r="BK15" s="303">
        <x:f t="shared" si="14"/>
        <x:v>0</x:v>
      </x:c>
      <x:c r="BL15" s="302">
        <x:f t="shared" si="14"/>
        <x:v>0</x:v>
      </x:c>
      <x:c r="BM15" s="303">
        <x:f t="shared" si="14"/>
        <x:v>1</x:v>
      </x:c>
      <x:c r="BN15" s="302">
        <x:f t="shared" si="14"/>
        <x:v>1242.04</x:v>
      </x:c>
      <x:c r="BO15" s="303">
        <x:f t="shared" si="14"/>
        <x:v>3</x:v>
      </x:c>
      <x:c r="BP15" s="302">
        <x:f t="shared" si="14"/>
        <x:v>2718.0999999999999</x:v>
      </x:c>
      <x:c r="BQ15" s="303">
        <x:f t="shared" si="14"/>
        <x:v>1</x:v>
      </x:c>
      <x:c r="BR15" s="303">
        <x:f t="shared" si="14"/>
        <x:v>0</x:v>
      </x:c>
      <x:c r="BS15" s="303">
        <x:f t="shared" si="14"/>
        <x:v>1</x:v>
      </x:c>
      <x:c r="BT15" s="303">
        <x:f t="shared" si="14"/>
        <x:v>1</x:v>
      </x:c>
      <x:c r="BU15" s="303">
        <x:f t="shared" si="14"/>
        <x:v>1</x:v>
      </x:c>
      <x:c r="BV15" s="313" t="s">
        <x:v>2069</x:v>
      </x:c>
      <x:c r="BW15" s="303">
        <x:f t="shared" ref="BW15:CX15" si="15">BW16+BW164</x:f>
        <x:v>2</x:v>
      </x:c>
      <x:c r="BX15" s="303">
        <x:f t="shared" si="15"/>
        <x:v>8</x:v>
      </x:c>
      <x:c r="BY15" s="302">
        <x:f t="shared" si="15"/>
        <x:v>117</x:v>
      </x:c>
      <x:c r="BZ15" s="303">
        <x:f t="shared" si="15"/>
        <x:v>0</x:v>
      </x:c>
      <x:c r="CA15" s="302">
        <x:f t="shared" si="15"/>
        <x:v>0</x:v>
      </x:c>
      <x:c r="CB15" s="303">
        <x:f t="shared" si="15"/>
        <x:v>0</x:v>
      </x:c>
      <x:c r="CC15" s="302">
        <x:f t="shared" si="15"/>
        <x:v>0</x:v>
      </x:c>
      <x:c r="CD15" s="303">
        <x:f t="shared" si="15"/>
        <x:v>0</x:v>
      </x:c>
      <x:c r="CE15" s="303">
        <x:f t="shared" si="15"/>
        <x:v>26</x:v>
      </x:c>
      <x:c r="CF15" s="302">
        <x:f t="shared" si="15"/>
        <x:v>1968.7099999999996</x:v>
      </x:c>
      <x:c r="CG15" s="303">
        <x:f t="shared" si="15"/>
        <x:v>0</x:v>
      </x:c>
      <x:c r="CH15" s="303">
        <x:f t="shared" si="15"/>
        <x:v>0</x:v>
      </x:c>
      <x:c r="CI15" s="303">
        <x:f t="shared" si="15"/>
        <x:v>1</x:v>
      </x:c>
      <x:c r="CJ15" s="303">
        <x:f t="shared" si="15"/>
        <x:v>34</x:v>
      </x:c>
      <x:c r="CK15" s="303">
        <x:f t="shared" si="15"/>
        <x:v>5</x:v>
      </x:c>
      <x:c r="CL15" s="303">
        <x:f t="shared" si="15"/>
        <x:v>10</x:v>
      </x:c>
      <x:c r="CM15" s="303">
        <x:f t="shared" si="15"/>
        <x:v>0</x:v>
      </x:c>
      <x:c r="CN15" s="303">
        <x:f t="shared" si="15"/>
        <x:v>0</x:v>
      </x:c>
      <x:c r="CO15" s="303">
        <x:f t="shared" si="15"/>
        <x:v>8</x:v>
      </x:c>
      <x:c r="CP15" s="302">
        <x:f t="shared" si="15"/>
        <x:v>484.39999999999998</x:v>
      </x:c>
      <x:c r="CQ15" s="303">
        <x:f t="shared" si="15"/>
        <x:v>56</x:v>
      </x:c>
      <x:c r="CR15" s="302">
        <x:f t="shared" si="15"/>
        <x:v>10969.1</x:v>
      </x:c>
      <x:c r="CS15" s="303">
        <x:f t="shared" si="15"/>
        <x:v>1068</x:v>
      </x:c>
      <x:c r="CT15" s="303">
        <x:f t="shared" si="15"/>
        <x:v>117</x:v>
      </x:c>
      <x:c r="CU15" s="303">
        <x:f t="shared" si="15"/>
        <x:v>109</x:v>
      </x:c>
      <x:c r="CV15" s="303">
        <x:f t="shared" si="15"/>
        <x:v>105</x:v>
      </x:c>
      <x:c r="CW15" s="303">
        <x:f t="shared" si="15"/>
        <x:v>1</x:v>
      </x:c>
      <x:c r="CX15" s="303">
        <x:f t="shared" si="15"/>
        <x:v>1</x:v>
      </x:c>
      <x:c r="CY15" s="313" t="s">
        <x:v>2069</x:v>
      </x:c>
      <x:c r="CZ15" s="303">
        <x:f t="shared" ref="CZ15:DG15" si="16">CZ16+CZ164</x:f>
        <x:v>66</x:v>
      </x:c>
      <x:c r="DA15" s="302">
        <x:f t="shared" si="16"/>
        <x:v>17894.020000000004</x:v>
      </x:c>
      <x:c r="DB15" s="303">
        <x:f t="shared" si="16"/>
        <x:v>188</x:v>
      </x:c>
      <x:c r="DC15" s="302">
        <x:f t="shared" si="16"/>
        <x:v>11501.08</x:v>
      </x:c>
      <x:c r="DD15" s="303">
        <x:f t="shared" si="16"/>
        <x:v>2</x:v>
      </x:c>
      <x:c r="DE15" s="302">
        <x:f t="shared" si="16"/>
        <x:v>132.07999999999998</x:v>
      </x:c>
      <x:c r="DF15" s="303">
        <x:f t="shared" si="16"/>
        <x:v>186</x:v>
      </x:c>
      <x:c r="DG15" s="304">
        <x:f t="shared" si="16"/>
        <x:v>11369</x:v>
      </x:c>
    </x:row>
    <x:row r="16" spans="1:111" ht="30" customHeight="1">
      <x:c r="A16" s="314" t="s">
        <x:v>1611</x:v>
      </x:c>
      <x:c r="B16" s="305">
        <x:f t="shared" ref="B16:AK16" si="17">B17+B79+B143</x:f>
        <x:v>40</x:v>
      </x:c>
      <x:c r="C16" s="306">
        <x:f t="shared" si="17"/>
        <x:v>6948.4300000000003</x:v>
      </x:c>
      <x:c r="D16" s="307">
        <x:f t="shared" si="17"/>
        <x:v>7</x:v>
      </x:c>
      <x:c r="E16" s="306">
        <x:f t="shared" si="17"/>
        <x:v>18380.32</x:v>
      </x:c>
      <x:c r="F16" s="307">
        <x:f t="shared" si="17"/>
        <x:v>7</x:v>
      </x:c>
      <x:c r="G16" s="306">
        <x:f t="shared" si="17"/>
        <x:v>3.3999999999999999</x:v>
      </x:c>
      <x:c r="H16" s="307">
        <x:f t="shared" si="17"/>
        <x:v>3</x:v>
      </x:c>
      <x:c r="I16" s="306">
        <x:f t="shared" si="17"/>
        <x:v>395</x:v>
      </x:c>
      <x:c r="J16" s="307">
        <x:f t="shared" si="17"/>
        <x:v>153</x:v>
      </x:c>
      <x:c r="K16" s="307">
        <x:f t="shared" si="17"/>
        <x:v>3</x:v>
      </x:c>
      <x:c r="L16" s="306">
        <x:f t="shared" si="17"/>
        <x:v>35</x:v>
      </x:c>
      <x:c r="M16" s="307">
        <x:f t="shared" si="17"/>
        <x:v>12</x:v>
      </x:c>
      <x:c r="N16" s="307">
        <x:f t="shared" si="17"/>
        <x:v>0</x:v>
      </x:c>
      <x:c r="O16" s="307">
        <x:f t="shared" si="17"/>
        <x:v>31</x:v>
      </x:c>
      <x:c r="P16" s="307">
        <x:f t="shared" si="17"/>
        <x:v>62</x:v>
      </x:c>
      <x:c r="Q16" s="307">
        <x:f t="shared" si="17"/>
        <x:v>0</x:v>
      </x:c>
      <x:c r="R16" s="306">
        <x:f t="shared" si="17"/>
        <x:v>0</x:v>
      </x:c>
      <x:c r="S16" s="307">
        <x:f t="shared" si="17"/>
        <x:v>90</x:v>
      </x:c>
      <x:c r="T16" s="306">
        <x:f t="shared" si="17"/>
        <x:v>937.5</x:v>
      </x:c>
      <x:c r="U16" s="307">
        <x:f t="shared" si="17"/>
        <x:v>12</x:v>
      </x:c>
      <x:c r="V16" s="306">
        <x:f t="shared" si="17"/>
        <x:v>1086.6300000000001</x:v>
      </x:c>
      <x:c r="W16" s="307">
        <x:f t="shared" si="17"/>
        <x:v>31</x:v>
      </x:c>
      <x:c r="X16" s="307">
        <x:f t="shared" si="17"/>
        <x:v>2076</x:v>
      </x:c>
      <x:c r="Y16" s="307">
        <x:f t="shared" si="17"/>
        <x:v>23</x:v>
      </x:c>
      <x:c r="Z16" s="307">
        <x:f t="shared" si="17"/>
        <x:v>53</x:v>
      </x:c>
      <x:c r="AA16" s="307">
        <x:f t="shared" si="17"/>
        <x:v>34</x:v>
      </x:c>
      <x:c r="AB16" s="307">
        <x:f t="shared" si="17"/>
        <x:v>6</x:v>
      </x:c>
      <x:c r="AC16" s="307">
        <x:f t="shared" si="17"/>
        <x:v>14</x:v>
      </x:c>
      <x:c r="AD16" s="307">
        <x:f t="shared" si="17"/>
        <x:v>33</x:v>
      </x:c>
      <x:c r="AE16" s="307">
        <x:f t="shared" si="17"/>
        <x:v>1</x:v>
      </x:c>
      <x:c r="AF16" s="307">
        <x:f t="shared" si="17"/>
        <x:v>0</x:v>
      </x:c>
      <x:c r="AG16" s="307">
        <x:f t="shared" si="17"/>
        <x:v>76</x:v>
      </x:c>
      <x:c r="AH16" s="307">
        <x:f t="shared" si="17"/>
        <x:v>0</x:v>
      </x:c>
      <x:c r="AI16" s="307">
        <x:f t="shared" si="17"/>
        <x:v>0</x:v>
      </x:c>
      <x:c r="AJ16" s="307">
        <x:f t="shared" si="17"/>
        <x:v>72</x:v>
      </x:c>
      <x:c r="AK16" s="307">
        <x:f t="shared" si="17"/>
        <x:v>148</x:v>
      </x:c>
      <x:c r="AL16" s="314" t="s">
        <x:v>1611</x:v>
      </x:c>
      <x:c r="AM16" s="307">
        <x:f t="shared" ref="AM16:BU16" si="18">AM17+AM79+AM143</x:f>
        <x:v>9</x:v>
      </x:c>
      <x:c r="AN16" s="306">
        <x:f t="shared" si="18"/>
        <x:v>13705.299999999999</x:v>
      </x:c>
      <x:c r="AO16" s="307">
        <x:f t="shared" si="18"/>
        <x:v>1</x:v>
      </x:c>
      <x:c r="AP16" s="307">
        <x:f t="shared" si="18"/>
        <x:v>3</x:v>
      </x:c>
      <x:c r="AQ16" s="307">
        <x:f t="shared" si="18"/>
        <x:v>0</x:v>
      </x:c>
      <x:c r="AR16" s="306">
        <x:f t="shared" si="18"/>
        <x:v>0</x:v>
      </x:c>
      <x:c r="AS16" s="307">
        <x:f t="shared" si="18"/>
        <x:v>0</x:v>
      </x:c>
      <x:c r="AT16" s="306">
        <x:f t="shared" si="18"/>
        <x:v>0</x:v>
      </x:c>
      <x:c r="AU16" s="307">
        <x:f t="shared" si="18"/>
        <x:v>0</x:v>
      </x:c>
      <x:c r="AV16" s="307">
        <x:f t="shared" si="18"/>
        <x:v>0</x:v>
      </x:c>
      <x:c r="AW16" s="307">
        <x:f t="shared" si="18"/>
        <x:v>0</x:v>
      </x:c>
      <x:c r="AX16" s="307">
        <x:f t="shared" si="18"/>
        <x:v>11</x:v>
      </x:c>
      <x:c r="AY16" s="307">
        <x:f t="shared" si="18"/>
        <x:v>0</x:v>
      </x:c>
      <x:c r="AZ16" s="307">
        <x:f t="shared" si="18"/>
        <x:v>17</x:v>
      </x:c>
      <x:c r="BA16" s="306">
        <x:f t="shared" si="18"/>
        <x:v>124.59999999999999</x:v>
      </x:c>
      <x:c r="BB16" s="307">
        <x:f t="shared" si="18"/>
        <x:v>1</x:v>
      </x:c>
      <x:c r="BC16" s="307">
        <x:f t="shared" si="18"/>
        <x:v>54</x:v>
      </x:c>
      <x:c r="BD16" s="307">
        <x:f t="shared" si="18"/>
        <x:v>1</x:v>
      </x:c>
      <x:c r="BE16" s="307">
        <x:f t="shared" si="18"/>
        <x:v>160</x:v>
      </x:c>
      <x:c r="BF16" s="307">
        <x:f t="shared" si="18"/>
        <x:v>800</x:v>
      </x:c>
      <x:c r="BG16" s="307">
        <x:f t="shared" si="18"/>
        <x:v>7</x:v>
      </x:c>
      <x:c r="BH16" s="307">
        <x:f t="shared" si="18"/>
        <x:v>8</x:v>
      </x:c>
      <x:c r="BI16" s="307">
        <x:f t="shared" si="18"/>
        <x:v>0</x:v>
      </x:c>
      <x:c r="BJ16" s="306">
        <x:f t="shared" si="18"/>
        <x:v>0</x:v>
      </x:c>
      <x:c r="BK16" s="307">
        <x:f t="shared" si="18"/>
        <x:v>0</x:v>
      </x:c>
      <x:c r="BL16" s="306">
        <x:f t="shared" si="18"/>
        <x:v>0</x:v>
      </x:c>
      <x:c r="BM16" s="307">
        <x:f t="shared" si="18"/>
        <x:v>1</x:v>
      </x:c>
      <x:c r="BN16" s="306">
        <x:f t="shared" si="18"/>
        <x:v>1242.04</x:v>
      </x:c>
      <x:c r="BO16" s="307">
        <x:f t="shared" si="18"/>
        <x:v>2</x:v>
      </x:c>
      <x:c r="BP16" s="306">
        <x:f t="shared" si="18"/>
        <x:v>1912</x:v>
      </x:c>
      <x:c r="BQ16" s="307">
        <x:f t="shared" si="18"/>
        <x:v>0</x:v>
      </x:c>
      <x:c r="BR16" s="307">
        <x:f t="shared" si="18"/>
        <x:v>0</x:v>
      </x:c>
      <x:c r="BS16" s="307">
        <x:f t="shared" si="18"/>
        <x:v>1</x:v>
      </x:c>
      <x:c r="BT16" s="307">
        <x:f t="shared" si="18"/>
        <x:v>1</x:v>
      </x:c>
      <x:c r="BU16" s="307">
        <x:f t="shared" si="18"/>
        <x:v>1</x:v>
      </x:c>
      <x:c r="BV16" s="314" t="s">
        <x:v>1611</x:v>
      </x:c>
      <x:c r="BW16" s="307">
        <x:f t="shared" ref="BW16:CX16" si="19">BW17+BW79+BW143</x:f>
        <x:v>1</x:v>
      </x:c>
      <x:c r="BX16" s="307">
        <x:f t="shared" si="19"/>
        <x:v>2</x:v>
      </x:c>
      <x:c r="BY16" s="306">
        <x:f t="shared" si="19"/>
        <x:v>38</x:v>
      </x:c>
      <x:c r="BZ16" s="307">
        <x:f t="shared" si="19"/>
        <x:v>0</x:v>
      </x:c>
      <x:c r="CA16" s="306">
        <x:f t="shared" si="19"/>
        <x:v>0</x:v>
      </x:c>
      <x:c r="CB16" s="307">
        <x:f t="shared" si="19"/>
        <x:v>0</x:v>
      </x:c>
      <x:c r="CC16" s="306">
        <x:f t="shared" si="19"/>
        <x:v>0</x:v>
      </x:c>
      <x:c r="CD16" s="307">
        <x:f t="shared" si="19"/>
        <x:v>0</x:v>
      </x:c>
      <x:c r="CE16" s="307">
        <x:f t="shared" si="19"/>
        <x:v>23</x:v>
      </x:c>
      <x:c r="CF16" s="306">
        <x:f t="shared" si="19"/>
        <x:v>1782.1099999999997</x:v>
      </x:c>
      <x:c r="CG16" s="307">
        <x:f t="shared" si="19"/>
        <x:v>0</x:v>
      </x:c>
      <x:c r="CH16" s="307">
        <x:f t="shared" si="19"/>
        <x:v>0</x:v>
      </x:c>
      <x:c r="CI16" s="307">
        <x:f t="shared" si="19"/>
        <x:v>1</x:v>
      </x:c>
      <x:c r="CJ16" s="307">
        <x:f t="shared" si="19"/>
        <x:v>34</x:v>
      </x:c>
      <x:c r="CK16" s="307">
        <x:f t="shared" si="19"/>
        <x:v>5</x:v>
      </x:c>
      <x:c r="CL16" s="307">
        <x:f t="shared" si="19"/>
        <x:v>10</x:v>
      </x:c>
      <x:c r="CM16" s="307">
        <x:f t="shared" si="19"/>
        <x:v>0</x:v>
      </x:c>
      <x:c r="CN16" s="307">
        <x:f t="shared" si="19"/>
        <x:v>0</x:v>
      </x:c>
      <x:c r="CO16" s="307">
        <x:f t="shared" si="19"/>
        <x:v>8</x:v>
      </x:c>
      <x:c r="CP16" s="306">
        <x:f t="shared" si="19"/>
        <x:v>484.39999999999998</x:v>
      </x:c>
      <x:c r="CQ16" s="307">
        <x:f t="shared" si="19"/>
        <x:v>56</x:v>
      </x:c>
      <x:c r="CR16" s="306">
        <x:f t="shared" si="19"/>
        <x:v>10969.1</x:v>
      </x:c>
      <x:c r="CS16" s="307">
        <x:f t="shared" si="19"/>
        <x:v>993</x:v>
      </x:c>
      <x:c r="CT16" s="307">
        <x:f t="shared" si="19"/>
        <x:v>114</x:v>
      </x:c>
      <x:c r="CU16" s="307">
        <x:f t="shared" si="19"/>
        <x:v>107</x:v>
      </x:c>
      <x:c r="CV16" s="307">
        <x:f t="shared" si="19"/>
        <x:v>96</x:v>
      </x:c>
      <x:c r="CW16" s="307">
        <x:f t="shared" si="19"/>
        <x:v>1</x:v>
      </x:c>
      <x:c r="CX16" s="307">
        <x:f t="shared" si="19"/>
        <x:v>1</x:v>
      </x:c>
      <x:c r="CY16" s="314" t="s">
        <x:v>1611</x:v>
      </x:c>
      <x:c r="CZ16" s="307">
        <x:f t="shared" ref="CZ16:DG16" si="20">CZ17+CZ79+CZ143</x:f>
        <x:v>60</x:v>
      </x:c>
      <x:c r="DA16" s="306">
        <x:f t="shared" si="20"/>
        <x:v>12868.840000000002</x:v>
      </x:c>
      <x:c r="DB16" s="307">
        <x:f t="shared" si="20"/>
        <x:v>188</x:v>
      </x:c>
      <x:c r="DC16" s="306">
        <x:f t="shared" si="20"/>
        <x:v>11501.08</x:v>
      </x:c>
      <x:c r="DD16" s="307">
        <x:f t="shared" si="20"/>
        <x:v>2</x:v>
      </x:c>
      <x:c r="DE16" s="306">
        <x:f t="shared" si="20"/>
        <x:v>132.07999999999998</x:v>
      </x:c>
      <x:c r="DF16" s="307">
        <x:f t="shared" si="20"/>
        <x:v>186</x:v>
      </x:c>
      <x:c r="DG16" s="308">
        <x:f t="shared" si="20"/>
        <x:v>11369</x:v>
      </x:c>
    </x:row>
    <x:row r="17" spans="1:111" ht="30" customHeight="1">
      <x:c r="A17" s="315" t="s">
        <x:v>906</x:v>
      </x:c>
      <x:c r="B17" s="309">
        <x:f>SUM(B18,B75)</x:f>
        <x:v>29</x:v>
      </x:c>
      <x:c r="C17" s="310">
        <x:f t="shared" ref="C17:AK17" si="21">SUM(C18,C75)</x:f>
        <x:v>5820.6599999999999</x:v>
      </x:c>
      <x:c r="D17" s="311">
        <x:f t="shared" si="21"/>
        <x:v>5</x:v>
      </x:c>
      <x:c r="E17" s="310">
        <x:f t="shared" si="21"/>
        <x:v>16878.649999999998</x:v>
      </x:c>
      <x:c r="F17" s="311">
        <x:f t="shared" si="21"/>
        <x:v>7</x:v>
      </x:c>
      <x:c r="G17" s="310">
        <x:f t="shared" si="21"/>
        <x:v>3.3999999999999999</x:v>
      </x:c>
      <x:c r="H17" s="311">
        <x:f t="shared" si="21"/>
        <x:v>3</x:v>
      </x:c>
      <x:c r="I17" s="310">
        <x:f t="shared" si="21"/>
        <x:v>395</x:v>
      </x:c>
      <x:c r="J17" s="311">
        <x:f t="shared" si="21"/>
        <x:v>98</x:v>
      </x:c>
      <x:c r="K17" s="311">
        <x:f t="shared" si="21"/>
        <x:v>2</x:v>
      </x:c>
      <x:c r="L17" s="310">
        <x:f t="shared" si="21"/>
        <x:v>0</x:v>
      </x:c>
      <x:c r="M17" s="311">
        <x:f t="shared" si="21"/>
        <x:v>8</x:v>
      </x:c>
      <x:c r="N17" s="311">
        <x:f t="shared" si="21"/>
        <x:v>0</x:v>
      </x:c>
      <x:c r="O17" s="311">
        <x:f t="shared" si="21"/>
        <x:v>28</x:v>
      </x:c>
      <x:c r="P17" s="311">
        <x:f t="shared" si="21"/>
        <x:v>57</x:v>
      </x:c>
      <x:c r="Q17" s="311">
        <x:f t="shared" si="21"/>
        <x:v>0</x:v>
      </x:c>
      <x:c r="R17" s="310">
        <x:f t="shared" si="21"/>
        <x:v>0</x:v>
      </x:c>
      <x:c r="S17" s="311">
        <x:f t="shared" si="21"/>
        <x:v>48</x:v>
      </x:c>
      <x:c r="T17" s="310">
        <x:f t="shared" si="21"/>
        <x:v>460</x:v>
      </x:c>
      <x:c r="U17" s="311">
        <x:f t="shared" si="21"/>
        <x:v>2</x:v>
      </x:c>
      <x:c r="V17" s="310">
        <x:f t="shared" si="21"/>
        <x:v>200.91</x:v>
      </x:c>
      <x:c r="W17" s="311">
        <x:f t="shared" si="21"/>
        <x:v>29</x:v>
      </x:c>
      <x:c r="X17" s="311">
        <x:f t="shared" si="21"/>
        <x:v>1385</x:v>
      </x:c>
      <x:c r="Y17" s="311">
        <x:f t="shared" si="21"/>
        <x:v>11</x:v>
      </x:c>
      <x:c r="Z17" s="311">
        <x:f t="shared" si="21"/>
        <x:v>32</x:v>
      </x:c>
      <x:c r="AA17" s="311">
        <x:f t="shared" si="21"/>
        <x:v>14</x:v>
      </x:c>
      <x:c r="AB17" s="311">
        <x:f t="shared" si="21"/>
        <x:v>1</x:v>
      </x:c>
      <x:c r="AC17" s="311">
        <x:f t="shared" si="21"/>
        <x:v>4</x:v>
      </x:c>
      <x:c r="AD17" s="311">
        <x:f t="shared" si="21"/>
        <x:v>8</x:v>
      </x:c>
      <x:c r="AE17" s="311">
        <x:f t="shared" si="21"/>
        <x:v>0</x:v>
      </x:c>
      <x:c r="AF17" s="311">
        <x:f t="shared" si="21"/>
        <x:v>0</x:v>
      </x:c>
      <x:c r="AG17" s="311">
        <x:f t="shared" si="21"/>
        <x:v>13</x:v>
      </x:c>
      <x:c r="AH17" s="311">
        <x:f t="shared" si="21"/>
        <x:v>0</x:v>
      </x:c>
      <x:c r="AI17" s="311">
        <x:f t="shared" si="21"/>
        <x:v>0</x:v>
      </x:c>
      <x:c r="AJ17" s="311">
        <x:f t="shared" si="21"/>
        <x:v>13</x:v>
      </x:c>
      <x:c r="AK17" s="311">
        <x:f t="shared" si="21"/>
        <x:v>26</x:v>
      </x:c>
      <x:c r="AL17" s="315" t="s">
        <x:v>906</x:v>
      </x:c>
      <x:c r="AM17" s="311">
        <x:f t="shared" ref="AM17:BU17" si="22">SUM(AM18,AM75)</x:f>
        <x:v>6</x:v>
      </x:c>
      <x:c r="AN17" s="310">
        <x:f t="shared" si="22"/>
        <x:v>12850.9</x:v>
      </x:c>
      <x:c r="AO17" s="311">
        <x:f t="shared" si="22"/>
        <x:v>1</x:v>
      </x:c>
      <x:c r="AP17" s="311">
        <x:f t="shared" si="22"/>
        <x:v>3</x:v>
      </x:c>
      <x:c r="AQ17" s="311">
        <x:f t="shared" si="22"/>
        <x:v>0</x:v>
      </x:c>
      <x:c r="AR17" s="310">
        <x:f t="shared" si="22"/>
        <x:v>0</x:v>
      </x:c>
      <x:c r="AS17" s="311">
        <x:f t="shared" si="22"/>
        <x:v>0</x:v>
      </x:c>
      <x:c r="AT17" s="310">
        <x:f t="shared" si="22"/>
        <x:v>0</x:v>
      </x:c>
      <x:c r="AU17" s="311">
        <x:f t="shared" si="22"/>
        <x:v>0</x:v>
      </x:c>
      <x:c r="AV17" s="311">
        <x:f t="shared" si="22"/>
        <x:v>0</x:v>
      </x:c>
      <x:c r="AW17" s="311">
        <x:f t="shared" si="22"/>
        <x:v>0</x:v>
      </x:c>
      <x:c r="AX17" s="311">
        <x:f t="shared" si="22"/>
        <x:v>11</x:v>
      </x:c>
      <x:c r="AY17" s="311">
        <x:f t="shared" si="22"/>
        <x:v>0</x:v>
      </x:c>
      <x:c r="AZ17" s="311">
        <x:f t="shared" si="22"/>
        <x:v>14</x:v>
      </x:c>
      <x:c r="BA17" s="310">
        <x:f t="shared" si="22"/>
        <x:v>22</x:v>
      </x:c>
      <x:c r="BB17" s="311">
        <x:f t="shared" si="22"/>
        <x:v>1</x:v>
      </x:c>
      <x:c r="BC17" s="311">
        <x:f t="shared" si="22"/>
        <x:v>54</x:v>
      </x:c>
      <x:c r="BD17" s="311">
        <x:f t="shared" si="22"/>
        <x:v>1</x:v>
      </x:c>
      <x:c r="BE17" s="311">
        <x:f t="shared" si="22"/>
        <x:v>88</x:v>
      </x:c>
      <x:c r="BF17" s="311">
        <x:f t="shared" si="22"/>
        <x:v>534</x:v>
      </x:c>
      <x:c r="BG17" s="311">
        <x:f t="shared" si="22"/>
        <x:v>4</x:v>
      </x:c>
      <x:c r="BH17" s="311">
        <x:f t="shared" si="22"/>
        <x:v>5</x:v>
      </x:c>
      <x:c r="BI17" s="311">
        <x:f t="shared" si="22"/>
        <x:v>0</x:v>
      </x:c>
      <x:c r="BJ17" s="310">
        <x:f t="shared" si="22"/>
        <x:v>0</x:v>
      </x:c>
      <x:c r="BK17" s="311">
        <x:f t="shared" si="22"/>
        <x:v>0</x:v>
      </x:c>
      <x:c r="BL17" s="310">
        <x:f t="shared" si="22"/>
        <x:v>0</x:v>
      </x:c>
      <x:c r="BM17" s="311">
        <x:f t="shared" si="22"/>
        <x:v>1</x:v>
      </x:c>
      <x:c r="BN17" s="310">
        <x:f t="shared" si="22"/>
        <x:v>1242.04</x:v>
      </x:c>
      <x:c r="BO17" s="311">
        <x:f t="shared" si="22"/>
        <x:v>2</x:v>
      </x:c>
      <x:c r="BP17" s="310">
        <x:f t="shared" si="22"/>
        <x:v>1912</x:v>
      </x:c>
      <x:c r="BQ17" s="311">
        <x:f t="shared" si="22"/>
        <x:v>0</x:v>
      </x:c>
      <x:c r="BR17" s="311">
        <x:f t="shared" si="22"/>
        <x:v>0</x:v>
      </x:c>
      <x:c r="BS17" s="311">
        <x:f t="shared" si="22"/>
        <x:v>0</x:v>
      </x:c>
      <x:c r="BT17" s="311">
        <x:f t="shared" si="22"/>
        <x:v>1</x:v>
      </x:c>
      <x:c r="BU17" s="311">
        <x:f t="shared" si="22"/>
        <x:v>1</x:v>
      </x:c>
      <x:c r="BV17" s="315" t="s">
        <x:v>906</x:v>
      </x:c>
      <x:c r="BW17" s="311">
        <x:f t="shared" ref="BW17:CX17" si="23">SUM(BW18,BW75)</x:f>
        <x:v>1</x:v>
      </x:c>
      <x:c r="BX17" s="311">
        <x:f t="shared" si="23"/>
        <x:v>2</x:v>
      </x:c>
      <x:c r="BY17" s="310">
        <x:f t="shared" si="23"/>
        <x:v>38</x:v>
      </x:c>
      <x:c r="BZ17" s="311">
        <x:f t="shared" si="23"/>
        <x:v>0</x:v>
      </x:c>
      <x:c r="CA17" s="310">
        <x:f t="shared" si="23"/>
        <x:v>0</x:v>
      </x:c>
      <x:c r="CB17" s="311">
        <x:f t="shared" si="23"/>
        <x:v>0</x:v>
      </x:c>
      <x:c r="CC17" s="310">
        <x:f t="shared" si="23"/>
        <x:v>0</x:v>
      </x:c>
      <x:c r="CD17" s="311">
        <x:f t="shared" si="23"/>
        <x:v>0</x:v>
      </x:c>
      <x:c r="CE17" s="311">
        <x:f t="shared" si="23"/>
        <x:v>18</x:v>
      </x:c>
      <x:c r="CF17" s="310">
        <x:f t="shared" si="23"/>
        <x:v>1530.2299999999998</x:v>
      </x:c>
      <x:c r="CG17" s="311">
        <x:f t="shared" si="23"/>
        <x:v>0</x:v>
      </x:c>
      <x:c r="CH17" s="311">
        <x:f t="shared" si="23"/>
        <x:v>0</x:v>
      </x:c>
      <x:c r="CI17" s="311">
        <x:f t="shared" si="23"/>
        <x:v>1</x:v>
      </x:c>
      <x:c r="CJ17" s="311">
        <x:f t="shared" si="23"/>
        <x:v>18</x:v>
      </x:c>
      <x:c r="CK17" s="311">
        <x:f t="shared" si="23"/>
        <x:v>4</x:v>
      </x:c>
      <x:c r="CL17" s="311">
        <x:f t="shared" si="23"/>
        <x:v>10</x:v>
      </x:c>
      <x:c r="CM17" s="311">
        <x:f t="shared" si="23"/>
        <x:v>0</x:v>
      </x:c>
      <x:c r="CN17" s="311">
        <x:f t="shared" si="23"/>
        <x:v>0</x:v>
      </x:c>
      <x:c r="CO17" s="311">
        <x:f t="shared" si="23"/>
        <x:v>8</x:v>
      </x:c>
      <x:c r="CP17" s="310">
        <x:f t="shared" si="23"/>
        <x:v>484.39999999999998</x:v>
      </x:c>
      <x:c r="CQ17" s="311">
        <x:f t="shared" si="23"/>
        <x:v>16</x:v>
      </x:c>
      <x:c r="CR17" s="310">
        <x:f t="shared" si="23"/>
        <x:v>7627</x:v>
      </x:c>
      <x:c r="CS17" s="311">
        <x:f t="shared" si="23"/>
        <x:v>693</x:v>
      </x:c>
      <x:c r="CT17" s="311">
        <x:f t="shared" si="23"/>
        <x:v>49</x:v>
      </x:c>
      <x:c r="CU17" s="311">
        <x:f t="shared" si="23"/>
        <x:v>71</x:v>
      </x:c>
      <x:c r="CV17" s="311">
        <x:f t="shared" si="23"/>
        <x:v>33</x:v>
      </x:c>
      <x:c r="CW17" s="311">
        <x:f t="shared" si="23"/>
        <x:v>0</x:v>
      </x:c>
      <x:c r="CX17" s="311">
        <x:f t="shared" si="23"/>
        <x:v>0</x:v>
      </x:c>
      <x:c r="CY17" s="315" t="s">
        <x:v>906</x:v>
      </x:c>
      <x:c r="CZ17" s="311">
        <x:f>CZ18+CZ75</x:f>
        <x:v>44</x:v>
      </x:c>
      <x:c r="DA17" s="310">
        <x:f>DA18+DA75</x:f>
        <x:v>11683.740000000002</x:v>
      </x:c>
      <x:c r="DB17" s="311">
        <x:f>DD17+DF17</x:f>
        <x:v>188</x:v>
      </x:c>
      <x:c r="DC17" s="310">
        <x:f>DC18+DC75</x:f>
        <x:v>11501.08</x:v>
      </x:c>
      <x:c r="DD17" s="311">
        <x:f>DD18+DD75</x:f>
        <x:v>2</x:v>
      </x:c>
      <x:c r="DE17" s="310">
        <x:f>DE18+DE75</x:f>
        <x:v>132.07999999999998</x:v>
      </x:c>
      <x:c r="DF17" s="311">
        <x:f>DF18+DF75</x:f>
        <x:v>186</x:v>
      </x:c>
      <x:c r="DG17" s="312">
        <x:f>DG18+DG75</x:f>
        <x:v>11369</x:v>
      </x:c>
    </x:row>
    <x:row r="18" spans="1:111" ht="30" customHeight="1">
      <x:c r="A18" s="315" t="s">
        <x:v>675</x:v>
      </x:c>
      <x:c r="B18" s="309">
        <x:f>SUM(B19:B74)</x:f>
        <x:v>29</x:v>
      </x:c>
      <x:c r="C18" s="310">
        <x:f t="shared" ref="C18:BN18" si="24">SUM(C19:C74)</x:f>
        <x:v>5820.6599999999999</x:v>
      </x:c>
      <x:c r="D18" s="311">
        <x:f t="shared" si="24"/>
        <x:v>5</x:v>
      </x:c>
      <x:c r="E18" s="310">
        <x:f t="shared" si="24"/>
        <x:v>16878.649999999998</x:v>
      </x:c>
      <x:c r="F18" s="311">
        <x:f t="shared" si="24"/>
        <x:v>7</x:v>
      </x:c>
      <x:c r="G18" s="310">
        <x:f t="shared" si="24"/>
        <x:v>3.3999999999999999</x:v>
      </x:c>
      <x:c r="H18" s="311">
        <x:f t="shared" si="24"/>
        <x:v>3</x:v>
      </x:c>
      <x:c r="I18" s="310">
        <x:f t="shared" si="24"/>
        <x:v>395</x:v>
      </x:c>
      <x:c r="J18" s="311">
        <x:f t="shared" si="24"/>
        <x:v>98</x:v>
      </x:c>
      <x:c r="K18" s="311">
        <x:f t="shared" si="24"/>
        <x:v>2</x:v>
      </x:c>
      <x:c r="L18" s="310">
        <x:f t="shared" si="24"/>
        <x:v>0</x:v>
      </x:c>
      <x:c r="M18" s="311">
        <x:f t="shared" si="24"/>
        <x:v>8</x:v>
      </x:c>
      <x:c r="N18" s="311">
        <x:f t="shared" si="24"/>
        <x:v>0</x:v>
      </x:c>
      <x:c r="O18" s="311">
        <x:f t="shared" si="24"/>
        <x:v>28</x:v>
      </x:c>
      <x:c r="P18" s="311">
        <x:f t="shared" si="24"/>
        <x:v>57</x:v>
      </x:c>
      <x:c r="Q18" s="311">
        <x:f t="shared" si="24"/>
        <x:v>0</x:v>
      </x:c>
      <x:c r="R18" s="310">
        <x:f t="shared" si="24"/>
        <x:v>0</x:v>
      </x:c>
      <x:c r="S18" s="311">
        <x:f t="shared" si="24"/>
        <x:v>48</x:v>
      </x:c>
      <x:c r="T18" s="310">
        <x:f t="shared" si="24"/>
        <x:v>460</x:v>
      </x:c>
      <x:c r="U18" s="311">
        <x:f t="shared" si="24"/>
        <x:v>2</x:v>
      </x:c>
      <x:c r="V18" s="310">
        <x:f t="shared" si="24"/>
        <x:v>200.91</x:v>
      </x:c>
      <x:c r="W18" s="311">
        <x:f t="shared" si="24"/>
        <x:v>29</x:v>
      </x:c>
      <x:c r="X18" s="311">
        <x:f t="shared" si="24"/>
        <x:v>1385</x:v>
      </x:c>
      <x:c r="Y18" s="311">
        <x:f t="shared" si="24"/>
        <x:v>11</x:v>
      </x:c>
      <x:c r="Z18" s="311">
        <x:f t="shared" si="24"/>
        <x:v>32</x:v>
      </x:c>
      <x:c r="AA18" s="311">
        <x:f t="shared" si="24"/>
        <x:v>14</x:v>
      </x:c>
      <x:c r="AB18" s="311">
        <x:f t="shared" si="24"/>
        <x:v>1</x:v>
      </x:c>
      <x:c r="AC18" s="311">
        <x:f t="shared" si="24"/>
        <x:v>4</x:v>
      </x:c>
      <x:c r="AD18" s="311">
        <x:f t="shared" si="24"/>
        <x:v>8</x:v>
      </x:c>
      <x:c r="AE18" s="311">
        <x:f t="shared" si="24"/>
        <x:v>0</x:v>
      </x:c>
      <x:c r="AF18" s="311">
        <x:f t="shared" si="24"/>
        <x:v>0</x:v>
      </x:c>
      <x:c r="AG18" s="311">
        <x:f t="shared" si="24"/>
        <x:v>13</x:v>
      </x:c>
      <x:c r="AH18" s="311">
        <x:f t="shared" si="24"/>
        <x:v>0</x:v>
      </x:c>
      <x:c r="AI18" s="311">
        <x:f t="shared" si="24"/>
        <x:v>0</x:v>
      </x:c>
      <x:c r="AJ18" s="311">
        <x:f t="shared" si="24"/>
        <x:v>13</x:v>
      </x:c>
      <x:c r="AK18" s="311">
        <x:f t="shared" si="24"/>
        <x:v>26</x:v>
      </x:c>
      <x:c r="AL18" s="315" t="s">
        <x:v>675</x:v>
      </x:c>
      <x:c r="AM18" s="311">
        <x:f t="shared" si="24"/>
        <x:v>6</x:v>
      </x:c>
      <x:c r="AN18" s="310">
        <x:f t="shared" si="24"/>
        <x:v>12850.9</x:v>
      </x:c>
      <x:c r="AO18" s="311">
        <x:f t="shared" si="24"/>
        <x:v>1</x:v>
      </x:c>
      <x:c r="AP18" s="311">
        <x:f t="shared" si="24"/>
        <x:v>3</x:v>
      </x:c>
      <x:c r="AQ18" s="311">
        <x:f t="shared" si="24"/>
        <x:v>0</x:v>
      </x:c>
      <x:c r="AR18" s="310">
        <x:f t="shared" si="24"/>
        <x:v>0</x:v>
      </x:c>
      <x:c r="AS18" s="311">
        <x:f t="shared" si="24"/>
        <x:v>0</x:v>
      </x:c>
      <x:c r="AT18" s="310">
        <x:f t="shared" si="24"/>
        <x:v>0</x:v>
      </x:c>
      <x:c r="AU18" s="311">
        <x:f t="shared" si="24"/>
        <x:v>0</x:v>
      </x:c>
      <x:c r="AV18" s="311">
        <x:f t="shared" si="24"/>
        <x:v>0</x:v>
      </x:c>
      <x:c r="AW18" s="311">
        <x:f t="shared" si="24"/>
        <x:v>0</x:v>
      </x:c>
      <x:c r="AX18" s="311">
        <x:f t="shared" si="24"/>
        <x:v>11</x:v>
      </x:c>
      <x:c r="AY18" s="311">
        <x:f t="shared" si="24"/>
        <x:v>0</x:v>
      </x:c>
      <x:c r="AZ18" s="311">
        <x:f t="shared" si="24"/>
        <x:v>14</x:v>
      </x:c>
      <x:c r="BA18" s="310">
        <x:f t="shared" si="24"/>
        <x:v>22</x:v>
      </x:c>
      <x:c r="BB18" s="311">
        <x:f t="shared" si="24"/>
        <x:v>1</x:v>
      </x:c>
      <x:c r="BC18" s="311">
        <x:f t="shared" si="24"/>
        <x:v>54</x:v>
      </x:c>
      <x:c r="BD18" s="311">
        <x:f t="shared" si="24"/>
        <x:v>1</x:v>
      </x:c>
      <x:c r="BE18" s="311">
        <x:f t="shared" si="24"/>
        <x:v>88</x:v>
      </x:c>
      <x:c r="BF18" s="311">
        <x:f t="shared" si="24"/>
        <x:v>534</x:v>
      </x:c>
      <x:c r="BG18" s="311">
        <x:f t="shared" si="24"/>
        <x:v>4</x:v>
      </x:c>
      <x:c r="BH18" s="311">
        <x:f t="shared" si="24"/>
        <x:v>5</x:v>
      </x:c>
      <x:c r="BI18" s="311">
        <x:f t="shared" si="24"/>
        <x:v>0</x:v>
      </x:c>
      <x:c r="BJ18" s="310">
        <x:f t="shared" si="24"/>
        <x:v>0</x:v>
      </x:c>
      <x:c r="BK18" s="311">
        <x:f t="shared" si="24"/>
        <x:v>0</x:v>
      </x:c>
      <x:c r="BL18" s="310">
        <x:f t="shared" si="24"/>
        <x:v>0</x:v>
      </x:c>
      <x:c r="BM18" s="311">
        <x:f t="shared" si="24"/>
        <x:v>1</x:v>
      </x:c>
      <x:c r="BN18" s="310">
        <x:f t="shared" si="24"/>
        <x:v>1242.04</x:v>
      </x:c>
      <x:c r="BO18" s="311">
        <x:f t="shared" ref="BO18:DG18" si="25">SUM(BO19:BO74)</x:f>
        <x:v>2</x:v>
      </x:c>
      <x:c r="BP18" s="310">
        <x:f t="shared" si="25"/>
        <x:v>1912</x:v>
      </x:c>
      <x:c r="BQ18" s="311">
        <x:f t="shared" si="25"/>
        <x:v>0</x:v>
      </x:c>
      <x:c r="BR18" s="311">
        <x:f t="shared" si="25"/>
        <x:v>0</x:v>
      </x:c>
      <x:c r="BS18" s="311">
        <x:f t="shared" si="25"/>
        <x:v>0</x:v>
      </x:c>
      <x:c r="BT18" s="311">
        <x:f t="shared" si="25"/>
        <x:v>1</x:v>
      </x:c>
      <x:c r="BU18" s="311">
        <x:f t="shared" si="25"/>
        <x:v>1</x:v>
      </x:c>
      <x:c r="BV18" s="315" t="s">
        <x:v>675</x:v>
      </x:c>
      <x:c r="BW18" s="311">
        <x:f t="shared" si="25"/>
        <x:v>1</x:v>
      </x:c>
      <x:c r="BX18" s="311">
        <x:f t="shared" si="25"/>
        <x:v>2</x:v>
      </x:c>
      <x:c r="BY18" s="310">
        <x:f t="shared" si="25"/>
        <x:v>38</x:v>
      </x:c>
      <x:c r="BZ18" s="311">
        <x:f t="shared" si="25"/>
        <x:v>0</x:v>
      </x:c>
      <x:c r="CA18" s="310">
        <x:f t="shared" si="25"/>
        <x:v>0</x:v>
      </x:c>
      <x:c r="CB18" s="311">
        <x:f t="shared" si="25"/>
        <x:v>0</x:v>
      </x:c>
      <x:c r="CC18" s="310">
        <x:f t="shared" si="25"/>
        <x:v>0</x:v>
      </x:c>
      <x:c r="CD18" s="311">
        <x:f t="shared" si="25"/>
        <x:v>0</x:v>
      </x:c>
      <x:c r="CE18" s="311">
        <x:f t="shared" si="25"/>
        <x:v>18</x:v>
      </x:c>
      <x:c r="CF18" s="310">
        <x:f t="shared" si="25"/>
        <x:v>1530.2299999999998</x:v>
      </x:c>
      <x:c r="CG18" s="311">
        <x:f t="shared" si="25"/>
        <x:v>0</x:v>
      </x:c>
      <x:c r="CH18" s="311">
        <x:f t="shared" si="25"/>
        <x:v>0</x:v>
      </x:c>
      <x:c r="CI18" s="311">
        <x:f t="shared" si="25"/>
        <x:v>1</x:v>
      </x:c>
      <x:c r="CJ18" s="311">
        <x:f t="shared" si="25"/>
        <x:v>18</x:v>
      </x:c>
      <x:c r="CK18" s="311">
        <x:f t="shared" si="25"/>
        <x:v>4</x:v>
      </x:c>
      <x:c r="CL18" s="311">
        <x:f t="shared" si="25"/>
        <x:v>10</x:v>
      </x:c>
      <x:c r="CM18" s="311">
        <x:f t="shared" si="25"/>
        <x:v>0</x:v>
      </x:c>
      <x:c r="CN18" s="311">
        <x:f t="shared" si="25"/>
        <x:v>0</x:v>
      </x:c>
      <x:c r="CO18" s="311">
        <x:f t="shared" si="25"/>
        <x:v>8</x:v>
      </x:c>
      <x:c r="CP18" s="310">
        <x:f t="shared" si="25"/>
        <x:v>484.39999999999998</x:v>
      </x:c>
      <x:c r="CQ18" s="311">
        <x:f t="shared" si="25"/>
        <x:v>16</x:v>
      </x:c>
      <x:c r="CR18" s="310">
        <x:f t="shared" si="25"/>
        <x:v>7627</x:v>
      </x:c>
      <x:c r="CS18" s="311">
        <x:f t="shared" si="25"/>
        <x:v>693</x:v>
      </x:c>
      <x:c r="CT18" s="311">
        <x:f t="shared" si="25"/>
        <x:v>49</x:v>
      </x:c>
      <x:c r="CU18" s="311">
        <x:f t="shared" si="25"/>
        <x:v>71</x:v>
      </x:c>
      <x:c r="CV18" s="311">
        <x:f t="shared" si="25"/>
        <x:v>33</x:v>
      </x:c>
      <x:c r="CW18" s="311">
        <x:f t="shared" si="25"/>
        <x:v>0</x:v>
      </x:c>
      <x:c r="CX18" s="311">
        <x:f t="shared" si="25"/>
        <x:v>0</x:v>
      </x:c>
      <x:c r="CY18" s="315" t="s">
        <x:v>675</x:v>
      </x:c>
      <x:c r="CZ18" s="311">
        <x:f t="shared" si="25"/>
        <x:v>44</x:v>
      </x:c>
      <x:c r="DA18" s="310">
        <x:f t="shared" si="25"/>
        <x:v>11683.740000000002</x:v>
      </x:c>
      <x:c r="DB18" s="311">
        <x:f t="shared" si="25"/>
        <x:v>188</x:v>
      </x:c>
      <x:c r="DC18" s="310">
        <x:f t="shared" si="25"/>
        <x:v>11501.08</x:v>
      </x:c>
      <x:c r="DD18" s="311">
        <x:f t="shared" si="25"/>
        <x:v>2</x:v>
      </x:c>
      <x:c r="DE18" s="310">
        <x:f t="shared" si="25"/>
        <x:v>132.07999999999998</x:v>
      </x:c>
      <x:c r="DF18" s="311">
        <x:f t="shared" si="25"/>
        <x:v>186</x:v>
      </x:c>
      <x:c r="DG18" s="312">
        <x:f t="shared" si="25"/>
        <x:v>11369</x:v>
      </x:c>
    </x:row>
    <x:row r="19" spans="1:111" ht="30" customHeight="1">
      <x:c r="A19" s="785" t="s">
        <x:v>2559</x:v>
      </x:c>
      <x:c r="B19" s="309"/>
      <x:c r="C19" s="310"/>
      <x:c r="D19" s="311"/>
      <x:c r="E19" s="310"/>
      <x:c r="F19" s="311"/>
      <x:c r="G19" s="310"/>
      <x:c r="H19" s="311"/>
      <x:c r="I19" s="310"/>
      <x:c r="J19" s="311"/>
      <x:c r="K19" s="311"/>
      <x:c r="L19" s="310"/>
      <x:c r="M19" s="311"/>
      <x:c r="N19" s="311"/>
      <x:c r="O19" s="311"/>
      <x:c r="P19" s="311"/>
      <x:c r="Q19" s="311"/>
      <x:c r="R19" s="310"/>
      <x:c r="S19" s="311"/>
      <x:c r="T19" s="310"/>
      <x:c r="U19" s="311"/>
      <x:c r="V19" s="310"/>
      <x:c r="W19" s="311"/>
      <x:c r="X19" s="311"/>
      <x:c r="Y19" s="311"/>
      <x:c r="Z19" s="311"/>
      <x:c r="AA19" s="311"/>
      <x:c r="AB19" s="311"/>
      <x:c r="AC19" s="311"/>
      <x:c r="AD19" s="311"/>
      <x:c r="AE19" s="311"/>
      <x:c r="AF19" s="311"/>
      <x:c r="AG19" s="311"/>
      <x:c r="AH19" s="311"/>
      <x:c r="AI19" s="311"/>
      <x:c r="AJ19" s="311"/>
      <x:c r="AK19" s="311"/>
      <x:c r="AL19" s="785" t="s">
        <x:v>2559</x:v>
      </x:c>
      <x:c r="AM19" s="311"/>
      <x:c r="AN19" s="310"/>
      <x:c r="AO19" s="311"/>
      <x:c r="AP19" s="311"/>
      <x:c r="AQ19" s="311"/>
      <x:c r="AR19" s="310"/>
      <x:c r="AS19" s="311"/>
      <x:c r="AT19" s="310"/>
      <x:c r="AU19" s="311"/>
      <x:c r="AV19" s="311"/>
      <x:c r="AW19" s="311"/>
      <x:c r="AX19" s="311"/>
      <x:c r="AY19" s="311"/>
      <x:c r="AZ19" s="311"/>
      <x:c r="BA19" s="310"/>
      <x:c r="BB19" s="311"/>
      <x:c r="BC19" s="311"/>
      <x:c r="BD19" s="311"/>
      <x:c r="BE19" s="311"/>
      <x:c r="BF19" s="311"/>
      <x:c r="BG19" s="311"/>
      <x:c r="BH19" s="311"/>
      <x:c r="BI19" s="311"/>
      <x:c r="BJ19" s="310"/>
      <x:c r="BK19" s="311"/>
      <x:c r="BL19" s="310"/>
      <x:c r="BM19" s="311"/>
      <x:c r="BN19" s="310"/>
      <x:c r="BO19" s="311"/>
      <x:c r="BP19" s="310"/>
      <x:c r="BQ19" s="311"/>
      <x:c r="BR19" s="311"/>
      <x:c r="BS19" s="311"/>
      <x:c r="BT19" s="311"/>
      <x:c r="BU19" s="311"/>
      <x:c r="BV19" s="785" t="s">
        <x:v>2559</x:v>
      </x:c>
      <x:c r="BW19" s="311"/>
      <x:c r="BX19" s="311"/>
      <x:c r="BY19" s="310"/>
      <x:c r="BZ19" s="311"/>
      <x:c r="CA19" s="310"/>
      <x:c r="CB19" s="311"/>
      <x:c r="CC19" s="310"/>
      <x:c r="CD19" s="311"/>
      <x:c r="CE19" s="311"/>
      <x:c r="CF19" s="310"/>
      <x:c r="CG19" s="311"/>
      <x:c r="CH19" s="311"/>
      <x:c r="CI19" s="311"/>
      <x:c r="CJ19" s="311"/>
      <x:c r="CK19" s="311"/>
      <x:c r="CL19" s="311"/>
      <x:c r="CM19" s="311"/>
      <x:c r="CN19" s="311"/>
      <x:c r="CO19" s="311"/>
      <x:c r="CP19" s="310"/>
      <x:c r="CQ19" s="311"/>
      <x:c r="CR19" s="310"/>
      <x:c r="CS19" s="311"/>
      <x:c r="CT19" s="311"/>
      <x:c r="CU19" s="311"/>
      <x:c r="CV19" s="311"/>
      <x:c r="CW19" s="311"/>
      <x:c r="CX19" s="311"/>
      <x:c r="CY19" s="785" t="s">
        <x:v>2559</x:v>
      </x:c>
      <x:c r="CZ19" s="311"/>
      <x:c r="DA19" s="310"/>
      <x:c r="DB19" s="311"/>
      <x:c r="DC19" s="310"/>
      <x:c r="DD19" s="311"/>
      <x:c r="DE19" s="310"/>
      <x:c r="DF19" s="311"/>
      <x:c r="DG19" s="312"/>
    </x:row>
    <x:row r="20" spans="1:111" ht="30" customHeight="1">
      <x:c r="A20" s="785" t="s">
        <x:v>908</x:v>
      </x:c>
      <x:c r="B20" s="309"/>
      <x:c r="C20" s="310"/>
      <x:c r="D20" s="311"/>
      <x:c r="E20" s="310"/>
      <x:c r="F20" s="311"/>
      <x:c r="G20" s="310"/>
      <x:c r="H20" s="311"/>
      <x:c r="I20" s="310"/>
      <x:c r="J20" s="311">
        <x:v>3</x:v>
      </x:c>
      <x:c r="K20" s="311"/>
      <x:c r="L20" s="310"/>
      <x:c r="M20" s="311"/>
      <x:c r="N20" s="311"/>
      <x:c r="O20" s="311">
        <x:v>1</x:v>
      </x:c>
      <x:c r="P20" s="311">
        <x:v>1</x:v>
      </x:c>
      <x:c r="Q20" s="311"/>
      <x:c r="R20" s="310"/>
      <x:c r="S20" s="311"/>
      <x:c r="T20" s="310"/>
      <x:c r="U20" s="311"/>
      <x:c r="V20" s="310"/>
      <x:c r="W20" s="311"/>
      <x:c r="X20" s="311">
        <x:v>46</x:v>
      </x:c>
      <x:c r="Y20" s="311"/>
      <x:c r="Z20" s="311"/>
      <x:c r="AA20" s="311"/>
      <x:c r="AB20" s="311"/>
      <x:c r="AC20" s="311"/>
      <x:c r="AD20" s="311"/>
      <x:c r="AE20" s="311"/>
      <x:c r="AF20" s="311"/>
      <x:c r="AG20" s="311"/>
      <x:c r="AH20" s="311"/>
      <x:c r="AI20" s="311"/>
      <x:c r="AJ20" s="311"/>
      <x:c r="AK20" s="311"/>
      <x:c r="AL20" s="785" t="s">
        <x:v>908</x:v>
      </x:c>
      <x:c r="AM20" s="311"/>
      <x:c r="AN20" s="310"/>
      <x:c r="AO20" s="311"/>
      <x:c r="AP20" s="311"/>
      <x:c r="AQ20" s="311"/>
      <x:c r="AR20" s="310"/>
      <x:c r="AS20" s="311"/>
      <x:c r="AT20" s="310"/>
      <x:c r="AU20" s="311"/>
      <x:c r="AV20" s="311"/>
      <x:c r="AW20" s="311"/>
      <x:c r="AX20" s="311"/>
      <x:c r="AY20" s="311"/>
      <x:c r="AZ20" s="311"/>
      <x:c r="BA20" s="310"/>
      <x:c r="BB20" s="311"/>
      <x:c r="BC20" s="311"/>
      <x:c r="BD20" s="311"/>
      <x:c r="BE20" s="311"/>
      <x:c r="BF20" s="311"/>
      <x:c r="BG20" s="311"/>
      <x:c r="BH20" s="311"/>
      <x:c r="BI20" s="311"/>
      <x:c r="BJ20" s="310"/>
      <x:c r="BK20" s="311"/>
      <x:c r="BL20" s="310"/>
      <x:c r="BM20" s="311"/>
      <x:c r="BN20" s="310"/>
      <x:c r="BO20" s="311"/>
      <x:c r="BP20" s="310"/>
      <x:c r="BQ20" s="311"/>
      <x:c r="BR20" s="311"/>
      <x:c r="BS20" s="311"/>
      <x:c r="BT20" s="311"/>
      <x:c r="BU20" s="311"/>
      <x:c r="BV20" s="785" t="s">
        <x:v>908</x:v>
      </x:c>
      <x:c r="BW20" s="311"/>
      <x:c r="BX20" s="311"/>
      <x:c r="BY20" s="310"/>
      <x:c r="BZ20" s="311"/>
      <x:c r="CA20" s="310"/>
      <x:c r="CB20" s="311"/>
      <x:c r="CC20" s="310"/>
      <x:c r="CD20" s="311"/>
      <x:c r="CE20" s="311">
        <x:v>1</x:v>
      </x:c>
      <x:c r="CF20" s="310">
        <x:v>61.670000000000002</x:v>
      </x:c>
      <x:c r="CG20" s="311"/>
      <x:c r="CH20" s="311"/>
      <x:c r="CI20" s="311"/>
      <x:c r="CJ20" s="311">
        <x:v>3</x:v>
      </x:c>
      <x:c r="CK20" s="311"/>
      <x:c r="CL20" s="311"/>
      <x:c r="CM20" s="311"/>
      <x:c r="CN20" s="311"/>
      <x:c r="CO20" s="311"/>
      <x:c r="CP20" s="310"/>
      <x:c r="CQ20" s="311"/>
      <x:c r="CR20" s="310"/>
      <x:c r="CS20" s="311"/>
      <x:c r="CT20" s="311"/>
      <x:c r="CU20" s="311"/>
      <x:c r="CV20" s="311"/>
      <x:c r="CW20" s="311"/>
      <x:c r="CX20" s="311"/>
      <x:c r="CY20" s="785" t="s">
        <x:v>908</x:v>
      </x:c>
      <x:c r="CZ20" s="311">
        <x:v>2</x:v>
      </x:c>
      <x:c r="DA20" s="310">
        <x:v>460.56999999999999</x:v>
      </x:c>
      <x:c r="DB20" s="311"/>
      <x:c r="DC20" s="310"/>
      <x:c r="DD20" s="311"/>
      <x:c r="DE20" s="310"/>
      <x:c r="DF20" s="311"/>
      <x:c r="DG20" s="312"/>
    </x:row>
    <x:row r="21" spans="1:111" ht="30" customHeight="1">
      <x:c r="A21" s="785" t="s">
        <x:v>1948</x:v>
      </x:c>
      <x:c r="B21" s="309"/>
      <x:c r="C21" s="310"/>
      <x:c r="D21" s="311"/>
      <x:c r="E21" s="310"/>
      <x:c r="F21" s="311"/>
      <x:c r="G21" s="310"/>
      <x:c r="H21" s="311"/>
      <x:c r="I21" s="310"/>
      <x:c r="J21" s="311"/>
      <x:c r="K21" s="311"/>
      <x:c r="L21" s="310"/>
      <x:c r="M21" s="311"/>
      <x:c r="N21" s="311"/>
      <x:c r="O21" s="311">
        <x:v>1</x:v>
      </x:c>
      <x:c r="P21" s="311">
        <x:v>1</x:v>
      </x:c>
      <x:c r="Q21" s="311"/>
      <x:c r="R21" s="310"/>
      <x:c r="S21" s="311">
        <x:v>2</x:v>
      </x:c>
      <x:c r="T21" s="310">
        <x:v>20</x:v>
      </x:c>
      <x:c r="U21" s="311"/>
      <x:c r="V21" s="310"/>
      <x:c r="W21" s="311"/>
      <x:c r="X21" s="311">
        <x:f>8</x:f>
        <x:v>8</x:v>
      </x:c>
      <x:c r="Y21" s="311"/>
      <x:c r="Z21" s="311"/>
      <x:c r="AA21" s="311"/>
      <x:c r="AB21" s="311"/>
      <x:c r="AC21" s="311"/>
      <x:c r="AD21" s="311"/>
      <x:c r="AE21" s="311"/>
      <x:c r="AF21" s="311"/>
      <x:c r="AG21" s="311"/>
      <x:c r="AH21" s="311"/>
      <x:c r="AI21" s="311"/>
      <x:c r="AJ21" s="311"/>
      <x:c r="AK21" s="311"/>
      <x:c r="AL21" s="785" t="s">
        <x:v>1948</x:v>
      </x:c>
      <x:c r="AM21" s="311"/>
      <x:c r="AN21" s="310"/>
      <x:c r="AO21" s="311"/>
      <x:c r="AP21" s="311"/>
      <x:c r="AQ21" s="311"/>
      <x:c r="AR21" s="310"/>
      <x:c r="AS21" s="311"/>
      <x:c r="AT21" s="310"/>
      <x:c r="AU21" s="311"/>
      <x:c r="AV21" s="311"/>
      <x:c r="AW21" s="311"/>
      <x:c r="AX21" s="311"/>
      <x:c r="AY21" s="311"/>
      <x:c r="AZ21" s="311"/>
      <x:c r="BA21" s="310"/>
      <x:c r="BB21" s="311"/>
      <x:c r="BC21" s="311"/>
      <x:c r="BD21" s="311"/>
      <x:c r="BE21" s="311"/>
      <x:c r="BF21" s="311"/>
      <x:c r="BG21" s="311"/>
      <x:c r="BH21" s="311"/>
      <x:c r="BI21" s="311"/>
      <x:c r="BJ21" s="310"/>
      <x:c r="BK21" s="311"/>
      <x:c r="BL21" s="310"/>
      <x:c r="BM21" s="311"/>
      <x:c r="BN21" s="310"/>
      <x:c r="BO21" s="311"/>
      <x:c r="BP21" s="310"/>
      <x:c r="BQ21" s="311"/>
      <x:c r="BR21" s="311"/>
      <x:c r="BS21" s="311"/>
      <x:c r="BT21" s="311"/>
      <x:c r="BU21" s="311"/>
      <x:c r="BV21" s="785" t="s">
        <x:v>1948</x:v>
      </x:c>
      <x:c r="BW21" s="311"/>
      <x:c r="BX21" s="311"/>
      <x:c r="BY21" s="310"/>
      <x:c r="BZ21" s="311"/>
      <x:c r="CA21" s="310"/>
      <x:c r="CB21" s="311"/>
      <x:c r="CC21" s="310"/>
      <x:c r="CD21" s="311"/>
      <x:c r="CE21" s="311">
        <x:v>1</x:v>
      </x:c>
      <x:c r="CF21" s="310">
        <x:v>35.5</x:v>
      </x:c>
      <x:c r="CG21" s="311"/>
      <x:c r="CH21" s="311"/>
      <x:c r="CI21" s="311"/>
      <x:c r="CJ21" s="311">
        <x:v>1</x:v>
      </x:c>
      <x:c r="CK21" s="311"/>
      <x:c r="CL21" s="311"/>
      <x:c r="CM21" s="311"/>
      <x:c r="CN21" s="311"/>
      <x:c r="CO21" s="311"/>
      <x:c r="CP21" s="310"/>
      <x:c r="CQ21" s="311"/>
      <x:c r="CR21" s="310"/>
      <x:c r="CS21" s="311"/>
      <x:c r="CT21" s="311"/>
      <x:c r="CU21" s="311"/>
      <x:c r="CV21" s="311"/>
      <x:c r="CW21" s="311"/>
      <x:c r="CX21" s="311"/>
      <x:c r="CY21" s="785" t="s">
        <x:v>1948</x:v>
      </x:c>
      <x:c r="CZ21" s="311"/>
      <x:c r="DA21" s="310"/>
      <x:c r="DB21" s="311"/>
      <x:c r="DC21" s="310"/>
      <x:c r="DD21" s="311"/>
      <x:c r="DE21" s="310"/>
      <x:c r="DF21" s="311"/>
      <x:c r="DG21" s="312"/>
    </x:row>
    <x:row r="22" spans="1:111" ht="30" customHeight="1">
      <x:c r="A22" s="785" t="s">
        <x:v>1985</x:v>
      </x:c>
      <x:c r="B22" s="309"/>
      <x:c r="C22" s="310"/>
      <x:c r="D22" s="311"/>
      <x:c r="E22" s="310"/>
      <x:c r="F22" s="311"/>
      <x:c r="G22" s="310"/>
      <x:c r="H22" s="311"/>
      <x:c r="I22" s="310"/>
      <x:c r="J22" s="311">
        <x:v>3</x:v>
      </x:c>
      <x:c r="K22" s="311"/>
      <x:c r="L22" s="310"/>
      <x:c r="M22" s="311">
        <x:v>1</x:v>
      </x:c>
      <x:c r="N22" s="311"/>
      <x:c r="O22" s="311">
        <x:v>1</x:v>
      </x:c>
      <x:c r="P22" s="311">
        <x:v>2</x:v>
      </x:c>
      <x:c r="Q22" s="311"/>
      <x:c r="R22" s="310"/>
      <x:c r="S22" s="311">
        <x:f>2</x:f>
        <x:v>2</x:v>
      </x:c>
      <x:c r="T22" s="310">
        <x:f>40</x:f>
        <x:v>40</x:v>
      </x:c>
      <x:c r="U22" s="311">
        <x:v>1</x:v>
      </x:c>
      <x:c r="V22" s="310">
        <x:v>81</x:v>
      </x:c>
      <x:c r="W22" s="311">
        <x:v>2</x:v>
      </x:c>
      <x:c r="X22" s="311">
        <x:v>37</x:v>
      </x:c>
      <x:c r="Y22" s="311">
        <x:v>0</x:v>
      </x:c>
      <x:c r="Z22" s="311">
        <x:v>0</x:v>
      </x:c>
      <x:c r="AA22" s="311">
        <x:f>1+1</x:f>
        <x:v>2</x:v>
      </x:c>
      <x:c r="AB22" s="311"/>
      <x:c r="AC22" s="311"/>
      <x:c r="AD22" s="311">
        <x:v>2</x:v>
      </x:c>
      <x:c r="AE22" s="311"/>
      <x:c r="AF22" s="311"/>
      <x:c r="AG22" s="311">
        <x:v>2</x:v>
      </x:c>
      <x:c r="AH22" s="311"/>
      <x:c r="AI22" s="311"/>
      <x:c r="AJ22" s="311">
        <x:v>2</x:v>
      </x:c>
      <x:c r="AK22" s="311">
        <x:v>4</x:v>
      </x:c>
      <x:c r="AL22" s="785" t="s">
        <x:v>1985</x:v>
      </x:c>
      <x:c r="AM22" s="311"/>
      <x:c r="AN22" s="310"/>
      <x:c r="AO22" s="311"/>
      <x:c r="AP22" s="311"/>
      <x:c r="AQ22" s="311"/>
      <x:c r="AR22" s="310"/>
      <x:c r="AS22" s="311"/>
      <x:c r="AT22" s="310"/>
      <x:c r="AU22" s="311"/>
      <x:c r="AV22" s="311"/>
      <x:c r="AW22" s="311"/>
      <x:c r="AX22" s="311"/>
      <x:c r="AY22" s="311"/>
      <x:c r="AZ22" s="311"/>
      <x:c r="BA22" s="310"/>
      <x:c r="BB22" s="311"/>
      <x:c r="BC22" s="311"/>
      <x:c r="BD22" s="311"/>
      <x:c r="BE22" s="311"/>
      <x:c r="BF22" s="311"/>
      <x:c r="BG22" s="311"/>
      <x:c r="BH22" s="311"/>
      <x:c r="BI22" s="311"/>
      <x:c r="BJ22" s="310"/>
      <x:c r="BK22" s="311"/>
      <x:c r="BL22" s="310"/>
      <x:c r="BM22" s="311"/>
      <x:c r="BN22" s="310"/>
      <x:c r="BO22" s="311"/>
      <x:c r="BP22" s="310"/>
      <x:c r="BQ22" s="311"/>
      <x:c r="BR22" s="311"/>
      <x:c r="BS22" s="311"/>
      <x:c r="BT22" s="311"/>
      <x:c r="BU22" s="311"/>
      <x:c r="BV22" s="785" t="s">
        <x:v>1985</x:v>
      </x:c>
      <x:c r="BW22" s="311"/>
      <x:c r="BX22" s="311"/>
      <x:c r="BY22" s="310"/>
      <x:c r="BZ22" s="311"/>
      <x:c r="CA22" s="310"/>
      <x:c r="CB22" s="311"/>
      <x:c r="CC22" s="310"/>
      <x:c r="CD22" s="311"/>
      <x:c r="CE22" s="311">
        <x:v>1</x:v>
      </x:c>
      <x:c r="CF22" s="310">
        <x:v>84.25</x:v>
      </x:c>
      <x:c r="CG22" s="311"/>
      <x:c r="CH22" s="311"/>
      <x:c r="CI22" s="311"/>
      <x:c r="CJ22" s="311">
        <x:v>1</x:v>
      </x:c>
      <x:c r="CK22" s="311"/>
      <x:c r="CL22" s="311"/>
      <x:c r="CM22" s="311"/>
      <x:c r="CN22" s="311"/>
      <x:c r="CO22" s="311"/>
      <x:c r="CP22" s="310"/>
      <x:c r="CQ22" s="311"/>
      <x:c r="CR22" s="310"/>
      <x:c r="CS22" s="311"/>
      <x:c r="CT22" s="311"/>
      <x:c r="CU22" s="311"/>
      <x:c r="CV22" s="311"/>
      <x:c r="CW22" s="311"/>
      <x:c r="CX22" s="311"/>
      <x:c r="CY22" s="785" t="s">
        <x:v>1985</x:v>
      </x:c>
      <x:c r="CZ22" s="311">
        <x:v>4</x:v>
      </x:c>
      <x:c r="DA22" s="310">
        <x:v>619.24000000000001</x:v>
      </x:c>
      <x:c r="DB22" s="311"/>
      <x:c r="DC22" s="310"/>
      <x:c r="DD22" s="311"/>
      <x:c r="DE22" s="310"/>
      <x:c r="DF22" s="311"/>
      <x:c r="DG22" s="312"/>
    </x:row>
    <x:row r="23" spans="1:111" ht="30" customHeight="1">
      <x:c r="A23" s="785" t="s">
        <x:v>847</x:v>
      </x:c>
      <x:c r="B23" s="309"/>
      <x:c r="C23" s="310"/>
      <x:c r="D23" s="311"/>
      <x:c r="E23" s="310"/>
      <x:c r="F23" s="311"/>
      <x:c r="G23" s="310"/>
      <x:c r="H23" s="311"/>
      <x:c r="I23" s="310"/>
      <x:c r="J23" s="311">
        <x:v>1</x:v>
      </x:c>
      <x:c r="K23" s="311"/>
      <x:c r="L23" s="310"/>
      <x:c r="M23" s="311"/>
      <x:c r="N23" s="311"/>
      <x:c r="O23" s="311">
        <x:v>1</x:v>
      </x:c>
      <x:c r="P23" s="311">
        <x:v>2</x:v>
      </x:c>
      <x:c r="Q23" s="311"/>
      <x:c r="R23" s="310"/>
      <x:c r="S23" s="311">
        <x:v>2</x:v>
      </x:c>
      <x:c r="T23" s="310">
        <x:v>20</x:v>
      </x:c>
      <x:c r="U23" s="311"/>
      <x:c r="V23" s="310"/>
      <x:c r="W23" s="311"/>
      <x:c r="X23" s="311">
        <x:v>31</x:v>
      </x:c>
      <x:c r="Y23" s="311"/>
      <x:c r="Z23" s="311"/>
      <x:c r="AA23" s="311">
        <x:v>2</x:v>
      </x:c>
      <x:c r="AB23" s="311"/>
      <x:c r="AC23" s="311"/>
      <x:c r="AD23" s="311">
        <x:v>3</x:v>
      </x:c>
      <x:c r="AE23" s="311"/>
      <x:c r="AF23" s="311"/>
      <x:c r="AG23" s="311">
        <x:v>2</x:v>
      </x:c>
      <x:c r="AH23" s="311"/>
      <x:c r="AI23" s="311"/>
      <x:c r="AJ23" s="311">
        <x:v>3</x:v>
      </x:c>
      <x:c r="AK23" s="311">
        <x:v>6</x:v>
      </x:c>
      <x:c r="AL23" s="785" t="s">
        <x:v>847</x:v>
      </x:c>
      <x:c r="AM23" s="311">
        <x:v>1</x:v>
      </x:c>
      <x:c r="AN23" s="310">
        <x:v>3000</x:v>
      </x:c>
      <x:c r="AO23" s="311"/>
      <x:c r="AP23" s="311"/>
      <x:c r="AQ23" s="311"/>
      <x:c r="AR23" s="310"/>
      <x:c r="AS23" s="311"/>
      <x:c r="AT23" s="310"/>
      <x:c r="AU23" s="311"/>
      <x:c r="AV23" s="311"/>
      <x:c r="AW23" s="311"/>
      <x:c r="AX23" s="311">
        <x:v>1</x:v>
      </x:c>
      <x:c r="AY23" s="311"/>
      <x:c r="AZ23" s="311">
        <x:v>1</x:v>
      </x:c>
      <x:c r="BA23" s="310">
        <x:v>1</x:v>
      </x:c>
      <x:c r="BB23" s="311"/>
      <x:c r="BC23" s="311"/>
      <x:c r="BD23" s="311"/>
      <x:c r="BE23" s="311">
        <x:v>1</x:v>
      </x:c>
      <x:c r="BF23" s="311">
        <x:v>18</x:v>
      </x:c>
      <x:c r="BG23" s="311"/>
      <x:c r="BH23" s="311"/>
      <x:c r="BI23" s="311"/>
      <x:c r="BJ23" s="310"/>
      <x:c r="BK23" s="311"/>
      <x:c r="BL23" s="310"/>
      <x:c r="BM23" s="311"/>
      <x:c r="BN23" s="310"/>
      <x:c r="BO23" s="311"/>
      <x:c r="BP23" s="310"/>
      <x:c r="BQ23" s="311"/>
      <x:c r="BR23" s="311"/>
      <x:c r="BS23" s="311"/>
      <x:c r="BT23" s="311"/>
      <x:c r="BU23" s="311"/>
      <x:c r="BV23" s="785" t="s">
        <x:v>847</x:v>
      </x:c>
      <x:c r="BW23" s="311"/>
      <x:c r="BX23" s="311"/>
      <x:c r="BY23" s="310"/>
      <x:c r="BZ23" s="311"/>
      <x:c r="CA23" s="310"/>
      <x:c r="CB23" s="311"/>
      <x:c r="CC23" s="310"/>
      <x:c r="CD23" s="311"/>
      <x:c r="CE23" s="311">
        <x:v>1</x:v>
      </x:c>
      <x:c r="CF23" s="310">
        <x:v>73.209999999999994</x:v>
      </x:c>
      <x:c r="CG23" s="311"/>
      <x:c r="CH23" s="311"/>
      <x:c r="CI23" s="311"/>
      <x:c r="CJ23" s="311"/>
      <x:c r="CK23" s="311"/>
      <x:c r="CL23" s="311">
        <x:v>1</x:v>
      </x:c>
      <x:c r="CM23" s="311"/>
      <x:c r="CN23" s="311"/>
      <x:c r="CO23" s="311"/>
      <x:c r="CP23" s="310"/>
      <x:c r="CQ23" s="311">
        <x:v>1</x:v>
      </x:c>
      <x:c r="CR23" s="310">
        <x:v>339</x:v>
      </x:c>
      <x:c r="CS23" s="311">
        <x:v>18</x:v>
      </x:c>
      <x:c r="CT23" s="311">
        <x:v>1</x:v>
      </x:c>
      <x:c r="CU23" s="311">
        <x:f>1+1</x:f>
        <x:v>2</x:v>
      </x:c>
      <x:c r="CV23" s="311"/>
      <x:c r="CW23" s="311"/>
      <x:c r="CX23" s="311"/>
      <x:c r="CY23" s="785" t="s">
        <x:v>847</x:v>
      </x:c>
      <x:c r="CZ23" s="311">
        <x:v>1</x:v>
      </x:c>
      <x:c r="DA23" s="310">
        <x:v>73.209999999999994</x:v>
      </x:c>
      <x:c r="DB23" s="311"/>
      <x:c r="DC23" s="310"/>
      <x:c r="DD23" s="311"/>
      <x:c r="DE23" s="310"/>
      <x:c r="DF23" s="311"/>
      <x:c r="DG23" s="312"/>
    </x:row>
    <x:row r="24" spans="1:111" ht="30" customHeight="1">
      <x:c r="A24" s="785" t="s">
        <x:v>1621</x:v>
      </x:c>
      <x:c r="B24" s="309"/>
      <x:c r="C24" s="310"/>
      <x:c r="D24" s="311"/>
      <x:c r="E24" s="310"/>
      <x:c r="F24" s="311"/>
      <x:c r="G24" s="310"/>
      <x:c r="H24" s="311"/>
      <x:c r="I24" s="310"/>
      <x:c r="J24" s="311">
        <x:v>1</x:v>
      </x:c>
      <x:c r="K24" s="311"/>
      <x:c r="L24" s="310"/>
      <x:c r="M24" s="311"/>
      <x:c r="N24" s="311"/>
      <x:c r="O24" s="311">
        <x:v>1</x:v>
      </x:c>
      <x:c r="P24" s="311">
        <x:v>2</x:v>
      </x:c>
      <x:c r="Q24" s="311"/>
      <x:c r="R24" s="310"/>
      <x:c r="S24" s="311"/>
      <x:c r="T24" s="310"/>
      <x:c r="U24" s="311"/>
      <x:c r="V24" s="310"/>
      <x:c r="W24" s="311"/>
      <x:c r="X24" s="311">
        <x:v>30</x:v>
      </x:c>
      <x:c r="Y24" s="311"/>
      <x:c r="Z24" s="311"/>
      <x:c r="AA24" s="311"/>
      <x:c r="AB24" s="311"/>
      <x:c r="AC24" s="311"/>
      <x:c r="AD24" s="311"/>
      <x:c r="AE24" s="311"/>
      <x:c r="AF24" s="311"/>
      <x:c r="AG24" s="311"/>
      <x:c r="AH24" s="311"/>
      <x:c r="AI24" s="311"/>
      <x:c r="AJ24" s="311"/>
      <x:c r="AK24" s="311"/>
      <x:c r="AL24" s="785" t="s">
        <x:v>1621</x:v>
      </x:c>
      <x:c r="AM24" s="311"/>
      <x:c r="AN24" s="310"/>
      <x:c r="AO24" s="311"/>
      <x:c r="AP24" s="311"/>
      <x:c r="AQ24" s="311"/>
      <x:c r="AR24" s="310"/>
      <x:c r="AS24" s="311"/>
      <x:c r="AT24" s="310"/>
      <x:c r="AU24" s="311"/>
      <x:c r="AV24" s="311"/>
      <x:c r="AW24" s="311"/>
      <x:c r="AX24" s="311">
        <x:v>1</x:v>
      </x:c>
      <x:c r="AY24" s="311"/>
      <x:c r="AZ24" s="311"/>
      <x:c r="BA24" s="310"/>
      <x:c r="BB24" s="311"/>
      <x:c r="BC24" s="311"/>
      <x:c r="BD24" s="311"/>
      <x:c r="BE24" s="311">
        <x:v>1</x:v>
      </x:c>
      <x:c r="BF24" s="311">
        <x:v>7</x:v>
      </x:c>
      <x:c r="BG24" s="311"/>
      <x:c r="BH24" s="311"/>
      <x:c r="BI24" s="311"/>
      <x:c r="BJ24" s="310"/>
      <x:c r="BK24" s="311"/>
      <x:c r="BL24" s="310"/>
      <x:c r="BM24" s="311"/>
      <x:c r="BN24" s="310"/>
      <x:c r="BO24" s="311"/>
      <x:c r="BP24" s="310"/>
      <x:c r="BQ24" s="311"/>
      <x:c r="BR24" s="311"/>
      <x:c r="BS24" s="311"/>
      <x:c r="BT24" s="311"/>
      <x:c r="BU24" s="311"/>
      <x:c r="BV24" s="785" t="s">
        <x:v>1621</x:v>
      </x:c>
      <x:c r="BW24" s="311"/>
      <x:c r="BX24" s="311"/>
      <x:c r="BY24" s="310"/>
      <x:c r="BZ24" s="311"/>
      <x:c r="CA24" s="310"/>
      <x:c r="CB24" s="311"/>
      <x:c r="CC24" s="310"/>
      <x:c r="CD24" s="311"/>
      <x:c r="CE24" s="311"/>
      <x:c r="CF24" s="310"/>
      <x:c r="CG24" s="311"/>
      <x:c r="CH24" s="311"/>
      <x:c r="CI24" s="311"/>
      <x:c r="CJ24" s="311">
        <x:v>1</x:v>
      </x:c>
      <x:c r="CK24" s="311"/>
      <x:c r="CL24" s="311"/>
      <x:c r="CM24" s="311"/>
      <x:c r="CN24" s="311"/>
      <x:c r="CO24" s="311"/>
      <x:c r="CP24" s="310"/>
      <x:c r="CQ24" s="311"/>
      <x:c r="CR24" s="310"/>
      <x:c r="CS24" s="311">
        <x:f>12+11</x:f>
        <x:v>23</x:v>
      </x:c>
      <x:c r="CT24" s="311">
        <x:v>2</x:v>
      </x:c>
      <x:c r="CU24" s="311">
        <x:v>1</x:v>
      </x:c>
      <x:c r="CV24" s="311"/>
      <x:c r="CW24" s="311">
        <x:v>0</x:v>
      </x:c>
      <x:c r="CX24" s="311">
        <x:v>0</x:v>
      </x:c>
      <x:c r="CY24" s="785" t="s">
        <x:v>1621</x:v>
      </x:c>
      <x:c r="CZ24" s="311"/>
      <x:c r="DA24" s="310"/>
      <x:c r="DB24" s="311"/>
      <x:c r="DC24" s="310"/>
      <x:c r="DD24" s="311"/>
      <x:c r="DE24" s="310"/>
      <x:c r="DF24" s="311"/>
      <x:c r="DG24" s="312"/>
    </x:row>
    <x:row r="25" spans="1:111" ht="30" customHeight="1">
      <x:c r="A25" s="785" t="s">
        <x:v>1947</x:v>
      </x:c>
      <x:c r="B25" s="309"/>
      <x:c r="C25" s="310"/>
      <x:c r="D25" s="311"/>
      <x:c r="E25" s="310"/>
      <x:c r="F25" s="311"/>
      <x:c r="G25" s="310"/>
      <x:c r="H25" s="311"/>
      <x:c r="I25" s="310"/>
      <x:c r="J25" s="311">
        <x:v>3</x:v>
      </x:c>
      <x:c r="K25" s="311"/>
      <x:c r="L25" s="310"/>
      <x:c r="M25" s="311"/>
      <x:c r="N25" s="311"/>
      <x:c r="O25" s="311">
        <x:v>1</x:v>
      </x:c>
      <x:c r="P25" s="311">
        <x:v>4</x:v>
      </x:c>
      <x:c r="Q25" s="311"/>
      <x:c r="R25" s="310"/>
      <x:c r="S25" s="311"/>
      <x:c r="T25" s="310"/>
      <x:c r="U25" s="311"/>
      <x:c r="V25" s="310"/>
      <x:c r="W25" s="311"/>
      <x:c r="X25" s="311">
        <x:f>24</x:f>
        <x:v>24</x:v>
      </x:c>
      <x:c r="Y25" s="311"/>
      <x:c r="Z25" s="311"/>
      <x:c r="AA25" s="311"/>
      <x:c r="AB25" s="311"/>
      <x:c r="AC25" s="311"/>
      <x:c r="AD25" s="311"/>
      <x:c r="AE25" s="311"/>
      <x:c r="AF25" s="311"/>
      <x:c r="AG25" s="311"/>
      <x:c r="AH25" s="311"/>
      <x:c r="AI25" s="311"/>
      <x:c r="AJ25" s="311"/>
      <x:c r="AK25" s="311"/>
      <x:c r="AL25" s="785" t="s">
        <x:v>1947</x:v>
      </x:c>
      <x:c r="AM25" s="311"/>
      <x:c r="AN25" s="310"/>
      <x:c r="AO25" s="311"/>
      <x:c r="AP25" s="311"/>
      <x:c r="AQ25" s="311"/>
      <x:c r="AR25" s="310"/>
      <x:c r="AS25" s="311"/>
      <x:c r="AT25" s="310"/>
      <x:c r="AU25" s="311"/>
      <x:c r="AV25" s="311"/>
      <x:c r="AW25" s="311"/>
      <x:c r="AX25" s="311">
        <x:v>1</x:v>
      </x:c>
      <x:c r="AY25" s="311"/>
      <x:c r="AZ25" s="311">
        <x:v>1</x:v>
      </x:c>
      <x:c r="BA25" s="310">
        <x:v>2</x:v>
      </x:c>
      <x:c r="BB25" s="311"/>
      <x:c r="BC25" s="311"/>
      <x:c r="BD25" s="311"/>
      <x:c r="BE25" s="311">
        <x:v>1</x:v>
      </x:c>
      <x:c r="BF25" s="311">
        <x:f>3+2</x:f>
        <x:v>5</x:v>
      </x:c>
      <x:c r="BG25" s="311"/>
      <x:c r="BH25" s="311"/>
      <x:c r="BI25" s="311"/>
      <x:c r="BJ25" s="310"/>
      <x:c r="BK25" s="311"/>
      <x:c r="BL25" s="310"/>
      <x:c r="BM25" s="311"/>
      <x:c r="BN25" s="310"/>
      <x:c r="BO25" s="311"/>
      <x:c r="BP25" s="310"/>
      <x:c r="BQ25" s="311"/>
      <x:c r="BR25" s="311"/>
      <x:c r="BS25" s="311"/>
      <x:c r="BT25" s="311"/>
      <x:c r="BU25" s="311"/>
      <x:c r="BV25" s="785" t="s">
        <x:v>1947</x:v>
      </x:c>
      <x:c r="BW25" s="311"/>
      <x:c r="BX25" s="311"/>
      <x:c r="BY25" s="310"/>
      <x:c r="BZ25" s="311"/>
      <x:c r="CA25" s="310"/>
      <x:c r="CB25" s="311"/>
      <x:c r="CC25" s="310"/>
      <x:c r="CD25" s="311"/>
      <x:c r="CE25" s="311"/>
      <x:c r="CF25" s="310"/>
      <x:c r="CG25" s="311"/>
      <x:c r="CH25" s="311"/>
      <x:c r="CI25" s="311"/>
      <x:c r="CJ25" s="311">
        <x:v>1</x:v>
      </x:c>
      <x:c r="CK25" s="311"/>
      <x:c r="CL25" s="311">
        <x:v>1</x:v>
      </x:c>
      <x:c r="CM25" s="311"/>
      <x:c r="CN25" s="311"/>
      <x:c r="CO25" s="311">
        <x:v>1</x:v>
      </x:c>
      <x:c r="CP25" s="310"/>
      <x:c r="CQ25" s="311"/>
      <x:c r="CR25" s="310"/>
      <x:c r="CS25" s="311">
        <x:v>14</x:v>
      </x:c>
      <x:c r="CT25" s="311"/>
      <x:c r="CU25" s="311">
        <x:f>2+1</x:f>
        <x:v>3</x:v>
      </x:c>
      <x:c r="CV25" s="311"/>
      <x:c r="CW25" s="311">
        <x:v>0</x:v>
      </x:c>
      <x:c r="CX25" s="311">
        <x:v>0</x:v>
      </x:c>
      <x:c r="CY25" s="785" t="s">
        <x:v>1947</x:v>
      </x:c>
      <x:c r="CZ25" s="311">
        <x:v>1</x:v>
      </x:c>
      <x:c r="DA25" s="310">
        <x:v>232.94999999999999</x:v>
      </x:c>
      <x:c r="DB25" s="311"/>
      <x:c r="DC25" s="310"/>
      <x:c r="DD25" s="311"/>
      <x:c r="DE25" s="310"/>
      <x:c r="DF25" s="311"/>
      <x:c r="DG25" s="312"/>
    </x:row>
    <x:row r="26" spans="1:111" ht="30" customHeight="1">
      <x:c r="A26" s="785" t="s">
        <x:v>1612</x:v>
      </x:c>
      <x:c r="B26" s="309"/>
      <x:c r="C26" s="310"/>
      <x:c r="D26" s="311"/>
      <x:c r="E26" s="310"/>
      <x:c r="F26" s="311"/>
      <x:c r="G26" s="310"/>
      <x:c r="H26" s="311"/>
      <x:c r="I26" s="310"/>
      <x:c r="J26" s="311">
        <x:v>4</x:v>
      </x:c>
      <x:c r="K26" s="311"/>
      <x:c r="L26" s="310"/>
      <x:c r="M26" s="311"/>
      <x:c r="N26" s="311"/>
      <x:c r="O26" s="311"/>
      <x:c r="P26" s="311"/>
      <x:c r="Q26" s="311"/>
      <x:c r="R26" s="310"/>
      <x:c r="S26" s="311"/>
      <x:c r="T26" s="310"/>
      <x:c r="U26" s="311"/>
      <x:c r="V26" s="310"/>
      <x:c r="W26" s="311"/>
      <x:c r="X26" s="311">
        <x:v>45</x:v>
      </x:c>
      <x:c r="Y26" s="311"/>
      <x:c r="Z26" s="311"/>
      <x:c r="AA26" s="311">
        <x:f>1+1</x:f>
        <x:v>2</x:v>
      </x:c>
      <x:c r="AB26" s="311"/>
      <x:c r="AC26" s="311"/>
      <x:c r="AD26" s="311"/>
      <x:c r="AE26" s="311"/>
      <x:c r="AF26" s="311"/>
      <x:c r="AG26" s="311">
        <x:v>1</x:v>
      </x:c>
      <x:c r="AH26" s="311"/>
      <x:c r="AI26" s="311"/>
      <x:c r="AJ26" s="311">
        <x:v>2</x:v>
      </x:c>
      <x:c r="AK26" s="311">
        <x:v>4</x:v>
      </x:c>
      <x:c r="AL26" s="785" t="s">
        <x:v>1612</x:v>
      </x:c>
      <x:c r="AM26" s="311">
        <x:v>1</x:v>
      </x:c>
      <x:c r="AN26" s="310">
        <x:v>1500</x:v>
      </x:c>
      <x:c r="AO26" s="311"/>
      <x:c r="AP26" s="311"/>
      <x:c r="AQ26" s="311"/>
      <x:c r="AR26" s="310"/>
      <x:c r="AS26" s="311"/>
      <x:c r="AT26" s="310"/>
      <x:c r="AU26" s="311"/>
      <x:c r="AV26" s="311"/>
      <x:c r="AW26" s="311"/>
      <x:c r="AX26" s="311">
        <x:v>1</x:v>
      </x:c>
      <x:c r="AY26" s="311"/>
      <x:c r="AZ26" s="311"/>
      <x:c r="BA26" s="310"/>
      <x:c r="BB26" s="311"/>
      <x:c r="BC26" s="311"/>
      <x:c r="BD26" s="311"/>
      <x:c r="BE26" s="311">
        <x:v>3</x:v>
      </x:c>
      <x:c r="BF26" s="311">
        <x:v>15</x:v>
      </x:c>
      <x:c r="BG26" s="311"/>
      <x:c r="BH26" s="311"/>
      <x:c r="BI26" s="311"/>
      <x:c r="BJ26" s="310"/>
      <x:c r="BK26" s="311"/>
      <x:c r="BL26" s="310"/>
      <x:c r="BM26" s="311"/>
      <x:c r="BN26" s="310"/>
      <x:c r="BO26" s="311"/>
      <x:c r="BP26" s="310"/>
      <x:c r="BQ26" s="311"/>
      <x:c r="BR26" s="311"/>
      <x:c r="BS26" s="311"/>
      <x:c r="BT26" s="311"/>
      <x:c r="BU26" s="311"/>
      <x:c r="BV26" s="785" t="s">
        <x:v>1612</x:v>
      </x:c>
      <x:c r="BW26" s="311"/>
      <x:c r="BX26" s="311"/>
      <x:c r="BY26" s="310"/>
      <x:c r="BZ26" s="311"/>
      <x:c r="CA26" s="310"/>
      <x:c r="CB26" s="311"/>
      <x:c r="CC26" s="310"/>
      <x:c r="CD26" s="311"/>
      <x:c r="CE26" s="311"/>
      <x:c r="CF26" s="310"/>
      <x:c r="CG26" s="311"/>
      <x:c r="CH26" s="311"/>
      <x:c r="CI26" s="311"/>
      <x:c r="CJ26" s="311">
        <x:v>1</x:v>
      </x:c>
      <x:c r="CK26" s="311"/>
      <x:c r="CL26" s="311">
        <x:v>1</x:v>
      </x:c>
      <x:c r="CM26" s="311"/>
      <x:c r="CN26" s="311"/>
      <x:c r="CO26" s="311"/>
      <x:c r="CP26" s="310"/>
      <x:c r="CQ26" s="311"/>
      <x:c r="CR26" s="310"/>
      <x:c r="CS26" s="311">
        <x:f>23+7</x:f>
        <x:v>30</x:v>
      </x:c>
      <x:c r="CT26" s="311">
        <x:v>1</x:v>
      </x:c>
      <x:c r="CU26" s="311">
        <x:v>1</x:v>
      </x:c>
      <x:c r="CV26" s="311"/>
      <x:c r="CW26" s="311"/>
      <x:c r="CX26" s="311"/>
      <x:c r="CY26" s="785" t="s">
        <x:v>1612</x:v>
      </x:c>
      <x:c r="CZ26" s="311"/>
      <x:c r="DA26" s="310"/>
      <x:c r="DB26" s="311"/>
      <x:c r="DC26" s="310"/>
      <x:c r="DD26" s="311"/>
      <x:c r="DE26" s="310"/>
      <x:c r="DF26" s="311"/>
      <x:c r="DG26" s="312"/>
    </x:row>
    <x:row r="27" spans="1:112" ht="30" customHeight="1">
      <x:c r="A27" s="785" t="s">
        <x:v>1935</x:v>
      </x:c>
      <x:c r="B27" s="309"/>
      <x:c r="C27" s="310"/>
      <x:c r="D27" s="311"/>
      <x:c r="E27" s="310"/>
      <x:c r="F27" s="311"/>
      <x:c r="G27" s="310"/>
      <x:c r="H27" s="311"/>
      <x:c r="I27" s="310"/>
      <x:c r="J27" s="311">
        <x:v>3</x:v>
      </x:c>
      <x:c r="K27" s="311"/>
      <x:c r="L27" s="310"/>
      <x:c r="M27" s="311"/>
      <x:c r="N27" s="311"/>
      <x:c r="O27" s="311">
        <x:v>2</x:v>
      </x:c>
      <x:c r="P27" s="311">
        <x:v>6</x:v>
      </x:c>
      <x:c r="Q27" s="311"/>
      <x:c r="R27" s="310"/>
      <x:c r="S27" s="311">
        <x:v>1</x:v>
      </x:c>
      <x:c r="T27" s="310">
        <x:v>20</x:v>
      </x:c>
      <x:c r="U27" s="311"/>
      <x:c r="V27" s="310"/>
      <x:c r="W27" s="311">
        <x:v>5</x:v>
      </x:c>
      <x:c r="X27" s="311">
        <x:v>60</x:v>
      </x:c>
      <x:c r="Y27" s="311"/>
      <x:c r="Z27" s="311"/>
      <x:c r="AA27" s="311">
        <x:f>1+1</x:f>
        <x:v>2</x:v>
      </x:c>
      <x:c r="AB27" s="311"/>
      <x:c r="AC27" s="311"/>
      <x:c r="AD27" s="311"/>
      <x:c r="AE27" s="311"/>
      <x:c r="AF27" s="311"/>
      <x:c r="AG27" s="311">
        <x:f>1+1</x:f>
        <x:v>2</x:v>
      </x:c>
      <x:c r="AH27" s="311"/>
      <x:c r="AI27" s="311"/>
      <x:c r="AJ27" s="311">
        <x:v>1</x:v>
      </x:c>
      <x:c r="AK27" s="311">
        <x:f>3-2</x:f>
        <x:v>1</x:v>
      </x:c>
      <x:c r="AL27" s="785" t="s">
        <x:v>1935</x:v>
      </x:c>
      <x:c r="AM27" s="311">
        <x:v>1</x:v>
      </x:c>
      <x:c r="AN27" s="310">
        <x:v>4000</x:v>
      </x:c>
      <x:c r="AO27" s="311"/>
      <x:c r="AP27" s="311"/>
      <x:c r="AQ27" s="311"/>
      <x:c r="AR27" s="310"/>
      <x:c r="AS27" s="311"/>
      <x:c r="AT27" s="310"/>
      <x:c r="AU27" s="311"/>
      <x:c r="AV27" s="311"/>
      <x:c r="AW27" s="311"/>
      <x:c r="AX27" s="311">
        <x:v>1</x:v>
      </x:c>
      <x:c r="AY27" s="311"/>
      <x:c r="AZ27" s="311"/>
      <x:c r="BA27" s="310"/>
      <x:c r="BB27" s="311"/>
      <x:c r="BC27" s="311"/>
      <x:c r="BD27" s="311">
        <x:v>1</x:v>
      </x:c>
      <x:c r="BE27" s="311">
        <x:v>2</x:v>
      </x:c>
      <x:c r="BF27" s="311">
        <x:v>14</x:v>
      </x:c>
      <x:c r="BG27" s="311"/>
      <x:c r="BH27" s="311"/>
      <x:c r="BI27" s="311"/>
      <x:c r="BJ27" s="310"/>
      <x:c r="BK27" s="311"/>
      <x:c r="BL27" s="310"/>
      <x:c r="BM27" s="311"/>
      <x:c r="BN27" s="310"/>
      <x:c r="BO27" s="311"/>
      <x:c r="BP27" s="310"/>
      <x:c r="BQ27" s="311"/>
      <x:c r="BR27" s="311"/>
      <x:c r="BS27" s="311"/>
      <x:c r="BT27" s="311"/>
      <x:c r="BU27" s="311"/>
      <x:c r="BV27" s="785" t="s">
        <x:v>1935</x:v>
      </x:c>
      <x:c r="BW27" s="311"/>
      <x:c r="BX27" s="311"/>
      <x:c r="BY27" s="310"/>
      <x:c r="BZ27" s="311"/>
      <x:c r="CA27" s="310"/>
      <x:c r="CB27" s="311"/>
      <x:c r="CC27" s="310"/>
      <x:c r="CD27" s="311"/>
      <x:c r="CE27" s="311">
        <x:v>1</x:v>
      </x:c>
      <x:c r="CF27" s="310">
        <x:v>67</x:v>
      </x:c>
      <x:c r="CG27" s="311"/>
      <x:c r="CH27" s="311"/>
      <x:c r="CI27" s="311"/>
      <x:c r="CJ27" s="311">
        <x:v>1</x:v>
      </x:c>
      <x:c r="CK27" s="311"/>
      <x:c r="CL27" s="311"/>
      <x:c r="CM27" s="311"/>
      <x:c r="CN27" s="311"/>
      <x:c r="CO27" s="311">
        <x:v>1</x:v>
      </x:c>
      <x:c r="CP27" s="310"/>
      <x:c r="CQ27" s="311">
        <x:v>1</x:v>
      </x:c>
      <x:c r="CR27" s="310">
        <x:v>87</x:v>
      </x:c>
      <x:c r="CS27" s="311">
        <x:v>20</x:v>
      </x:c>
      <x:c r="CT27" s="311">
        <x:v>2</x:v>
      </x:c>
      <x:c r="CU27" s="311">
        <x:f>2+1</x:f>
        <x:v>3</x:v>
      </x:c>
      <x:c r="CV27" s="311"/>
      <x:c r="CW27" s="311">
        <x:v>0</x:v>
      </x:c>
      <x:c r="CX27" s="311">
        <x:v>0</x:v>
      </x:c>
      <x:c r="CY27" s="785" t="s">
        <x:v>1935</x:v>
      </x:c>
      <x:c r="CZ27" s="311">
        <x:v>1</x:v>
      </x:c>
      <x:c r="DA27" s="310">
        <x:v>67</x:v>
      </x:c>
      <x:c r="DB27" s="311"/>
      <x:c r="DC27" s="310"/>
      <x:c r="DD27" s="311"/>
      <x:c r="DE27" s="310"/>
      <x:c r="DF27" s="311"/>
      <x:c r="DG27" s="312"/>
      <x:c r="DH27" s="10" t="s">
        <x:v>507</x:v>
      </x:c>
    </x:row>
    <x:row r="28" spans="1:111" ht="30" customHeight="1">
      <x:c r="A28" s="785" t="s">
        <x:v>1655</x:v>
      </x:c>
      <x:c r="B28" s="309"/>
      <x:c r="C28" s="310"/>
      <x:c r="D28" s="311"/>
      <x:c r="E28" s="310"/>
      <x:c r="F28" s="311"/>
      <x:c r="G28" s="310"/>
      <x:c r="H28" s="311"/>
      <x:c r="I28" s="310"/>
      <x:c r="J28" s="311">
        <x:v>3</x:v>
      </x:c>
      <x:c r="K28" s="311"/>
      <x:c r="L28" s="310"/>
      <x:c r="M28" s="311"/>
      <x:c r="N28" s="311"/>
      <x:c r="O28" s="311">
        <x:v>1</x:v>
      </x:c>
      <x:c r="P28" s="311">
        <x:v>1</x:v>
      </x:c>
      <x:c r="Q28" s="311"/>
      <x:c r="R28" s="310"/>
      <x:c r="S28" s="311"/>
      <x:c r="T28" s="310"/>
      <x:c r="U28" s="311"/>
      <x:c r="V28" s="310"/>
      <x:c r="W28" s="311"/>
      <x:c r="X28" s="311">
        <x:v>37</x:v>
      </x:c>
      <x:c r="Y28" s="311"/>
      <x:c r="Z28" s="311"/>
      <x:c r="AA28" s="311">
        <x:f>1+1</x:f>
        <x:v>2</x:v>
      </x:c>
      <x:c r="AB28" s="311"/>
      <x:c r="AC28" s="311">
        <x:v>1</x:v>
      </x:c>
      <x:c r="AD28" s="311"/>
      <x:c r="AE28" s="311"/>
      <x:c r="AF28" s="311"/>
      <x:c r="AG28" s="311">
        <x:v>1</x:v>
      </x:c>
      <x:c r="AH28" s="311"/>
      <x:c r="AI28" s="311"/>
      <x:c r="AJ28" s="311"/>
      <x:c r="AK28" s="311"/>
      <x:c r="AL28" s="785" t="s">
        <x:v>1655</x:v>
      </x:c>
      <x:c r="AM28" s="311"/>
      <x:c r="AN28" s="310"/>
      <x:c r="AO28" s="311"/>
      <x:c r="AP28" s="311"/>
      <x:c r="AQ28" s="311"/>
      <x:c r="AR28" s="310"/>
      <x:c r="AS28" s="311"/>
      <x:c r="AT28" s="310"/>
      <x:c r="AU28" s="311"/>
      <x:c r="AV28" s="311"/>
      <x:c r="AW28" s="311"/>
      <x:c r="AX28" s="311"/>
      <x:c r="AY28" s="311"/>
      <x:c r="AZ28" s="311"/>
      <x:c r="BA28" s="310"/>
      <x:c r="BB28" s="311"/>
      <x:c r="BC28" s="311"/>
      <x:c r="BD28" s="311"/>
      <x:c r="BE28" s="311">
        <x:v>2</x:v>
      </x:c>
      <x:c r="BF28" s="311">
        <x:v>10</x:v>
      </x:c>
      <x:c r="BG28" s="311">
        <x:v>1</x:v>
      </x:c>
      <x:c r="BH28" s="311">
        <x:v>1</x:v>
      </x:c>
      <x:c r="BI28" s="311"/>
      <x:c r="BJ28" s="310"/>
      <x:c r="BK28" s="311"/>
      <x:c r="BL28" s="310"/>
      <x:c r="BM28" s="311"/>
      <x:c r="BN28" s="310"/>
      <x:c r="BO28" s="311"/>
      <x:c r="BP28" s="310"/>
      <x:c r="BQ28" s="311"/>
      <x:c r="BR28" s="311"/>
      <x:c r="BS28" s="311"/>
      <x:c r="BT28" s="311"/>
      <x:c r="BU28" s="311"/>
      <x:c r="BV28" s="785" t="s">
        <x:v>1655</x:v>
      </x:c>
      <x:c r="BW28" s="311"/>
      <x:c r="BX28" s="311"/>
      <x:c r="BY28" s="310"/>
      <x:c r="BZ28" s="311"/>
      <x:c r="CA28" s="310"/>
      <x:c r="CB28" s="311"/>
      <x:c r="CC28" s="310"/>
      <x:c r="CD28" s="311"/>
      <x:c r="CE28" s="311"/>
      <x:c r="CF28" s="310"/>
      <x:c r="CG28" s="311"/>
      <x:c r="CH28" s="311"/>
      <x:c r="CI28" s="311"/>
      <x:c r="CJ28" s="311"/>
      <x:c r="CK28" s="311"/>
      <x:c r="CL28" s="311">
        <x:v>1</x:v>
      </x:c>
      <x:c r="CM28" s="311">
        <x:v>0</x:v>
      </x:c>
      <x:c r="CN28" s="311">
        <x:v>0</x:v>
      </x:c>
      <x:c r="CO28" s="311"/>
      <x:c r="CP28" s="310"/>
      <x:c r="CQ28" s="311">
        <x:v>1</x:v>
      </x:c>
      <x:c r="CR28" s="310">
        <x:v>480</x:v>
      </x:c>
      <x:c r="CS28" s="311">
        <x:v>15</x:v>
      </x:c>
      <x:c r="CT28" s="311">
        <x:v>1</x:v>
      </x:c>
      <x:c r="CU28" s="311">
        <x:v>1</x:v>
      </x:c>
      <x:c r="CV28" s="311"/>
      <x:c r="CW28" s="311"/>
      <x:c r="CX28" s="311"/>
      <x:c r="CY28" s="785" t="s">
        <x:v>1655</x:v>
      </x:c>
      <x:c r="CZ28" s="311"/>
      <x:c r="DA28" s="310"/>
      <x:c r="DB28" s="311">
        <x:v>1</x:v>
      </x:c>
      <x:c r="DC28" s="310">
        <x:v>65.780000000000001</x:v>
      </x:c>
      <x:c r="DD28" s="311">
        <x:v>1</x:v>
      </x:c>
      <x:c r="DE28" s="310">
        <x:v>65.780000000000001</x:v>
      </x:c>
      <x:c r="DF28" s="311"/>
      <x:c r="DG28" s="312"/>
    </x:row>
    <x:row r="29" spans="1:111" ht="30" customHeight="1">
      <x:c r="A29" s="785" t="s">
        <x:v>1963</x:v>
      </x:c>
      <x:c r="B29" s="309"/>
      <x:c r="C29" s="310"/>
      <x:c r="D29" s="311"/>
      <x:c r="E29" s="310"/>
      <x:c r="F29" s="311"/>
      <x:c r="G29" s="310"/>
      <x:c r="H29" s="311"/>
      <x:c r="I29" s="310"/>
      <x:c r="J29" s="311"/>
      <x:c r="K29" s="311"/>
      <x:c r="L29" s="310"/>
      <x:c r="M29" s="311"/>
      <x:c r="N29" s="311"/>
      <x:c r="O29" s="311"/>
      <x:c r="P29" s="311"/>
      <x:c r="Q29" s="311"/>
      <x:c r="R29" s="310"/>
      <x:c r="S29" s="311"/>
      <x:c r="T29" s="310"/>
      <x:c r="U29" s="311"/>
      <x:c r="V29" s="310"/>
      <x:c r="W29" s="311"/>
      <x:c r="X29" s="311">
        <x:v>31</x:v>
      </x:c>
      <x:c r="Y29" s="311"/>
      <x:c r="Z29" s="311"/>
      <x:c r="AA29" s="311"/>
      <x:c r="AB29" s="311"/>
      <x:c r="AC29" s="311"/>
      <x:c r="AD29" s="311"/>
      <x:c r="AE29" s="311"/>
      <x:c r="AF29" s="311"/>
      <x:c r="AG29" s="311"/>
      <x:c r="AH29" s="311"/>
      <x:c r="AI29" s="311"/>
      <x:c r="AJ29" s="311"/>
      <x:c r="AK29" s="311"/>
      <x:c r="AL29" s="785" t="s">
        <x:v>1963</x:v>
      </x:c>
      <x:c r="AM29" s="311"/>
      <x:c r="AN29" s="310"/>
      <x:c r="AO29" s="311"/>
      <x:c r="AP29" s="311"/>
      <x:c r="AQ29" s="311"/>
      <x:c r="AR29" s="310"/>
      <x:c r="AS29" s="311"/>
      <x:c r="AT29" s="310"/>
      <x:c r="AU29" s="311"/>
      <x:c r="AV29" s="311"/>
      <x:c r="AW29" s="311"/>
      <x:c r="AX29" s="311"/>
      <x:c r="AY29" s="311"/>
      <x:c r="AZ29" s="311"/>
      <x:c r="BA29" s="310"/>
      <x:c r="BB29" s="311"/>
      <x:c r="BC29" s="311"/>
      <x:c r="BD29" s="311"/>
      <x:c r="BE29" s="311"/>
      <x:c r="BF29" s="311"/>
      <x:c r="BG29" s="311"/>
      <x:c r="BH29" s="311"/>
      <x:c r="BI29" s="311"/>
      <x:c r="BJ29" s="310"/>
      <x:c r="BK29" s="311"/>
      <x:c r="BL29" s="310"/>
      <x:c r="BM29" s="311"/>
      <x:c r="BN29" s="310"/>
      <x:c r="BO29" s="311"/>
      <x:c r="BP29" s="310"/>
      <x:c r="BQ29" s="311"/>
      <x:c r="BR29" s="311"/>
      <x:c r="BS29" s="311"/>
      <x:c r="BT29" s="311">
        <x:v>0</x:v>
      </x:c>
      <x:c r="BU29" s="311">
        <x:v>0</x:v>
      </x:c>
      <x:c r="BV29" s="785" t="s">
        <x:v>1963</x:v>
      </x:c>
      <x:c r="BW29" s="311"/>
      <x:c r="BX29" s="311"/>
      <x:c r="BY29" s="310"/>
      <x:c r="BZ29" s="311"/>
      <x:c r="CA29" s="310"/>
      <x:c r="CB29" s="311"/>
      <x:c r="CC29" s="310"/>
      <x:c r="CD29" s="311"/>
      <x:c r="CE29" s="311">
        <x:v>1</x:v>
      </x:c>
      <x:c r="CF29" s="310">
        <x:v>26.25</x:v>
      </x:c>
      <x:c r="CG29" s="311"/>
      <x:c r="CH29" s="311"/>
      <x:c r="CI29" s="311"/>
      <x:c r="CJ29" s="311">
        <x:v>1</x:v>
      </x:c>
      <x:c r="CK29" s="311"/>
      <x:c r="CL29" s="311"/>
      <x:c r="CM29" s="311"/>
      <x:c r="CN29" s="311"/>
      <x:c r="CO29" s="311"/>
      <x:c r="CP29" s="310"/>
      <x:c r="CQ29" s="311">
        <x:v>1</x:v>
      </x:c>
      <x:c r="CR29" s="310">
        <x:v>250</x:v>
      </x:c>
      <x:c r="CS29" s="311">
        <x:v>52</x:v>
      </x:c>
      <x:c r="CT29" s="311">
        <x:v>2</x:v>
      </x:c>
      <x:c r="CU29" s="311">
        <x:v>1</x:v>
      </x:c>
      <x:c r="CV29" s="311"/>
      <x:c r="CW29" s="311"/>
      <x:c r="CX29" s="311"/>
      <x:c r="CY29" s="785" t="s">
        <x:v>1963</x:v>
      </x:c>
      <x:c r="CZ29" s="311"/>
      <x:c r="DA29" s="310"/>
      <x:c r="DB29" s="311"/>
      <x:c r="DC29" s="310"/>
      <x:c r="DD29" s="311"/>
      <x:c r="DE29" s="310"/>
      <x:c r="DF29" s="311"/>
      <x:c r="DG29" s="312"/>
    </x:row>
    <x:row r="30" spans="1:111" ht="30" customHeight="1">
      <x:c r="A30" s="785" t="s">
        <x:v>1964</x:v>
      </x:c>
      <x:c r="B30" s="309"/>
      <x:c r="C30" s="310"/>
      <x:c r="D30" s="311"/>
      <x:c r="E30" s="310"/>
      <x:c r="F30" s="311"/>
      <x:c r="G30" s="310"/>
      <x:c r="H30" s="311"/>
      <x:c r="I30" s="310"/>
      <x:c r="J30" s="311">
        <x:v>2</x:v>
      </x:c>
      <x:c r="K30" s="311"/>
      <x:c r="L30" s="310"/>
      <x:c r="M30" s="311"/>
      <x:c r="N30" s="311"/>
      <x:c r="O30" s="311"/>
      <x:c r="P30" s="311"/>
      <x:c r="Q30" s="311"/>
      <x:c r="R30" s="310"/>
      <x:c r="S30" s="311"/>
      <x:c r="T30" s="310"/>
      <x:c r="U30" s="311"/>
      <x:c r="V30" s="310"/>
      <x:c r="W30" s="311">
        <x:v>2</x:v>
      </x:c>
      <x:c r="X30" s="311">
        <x:f>26</x:f>
        <x:v>26</x:v>
      </x:c>
      <x:c r="Y30" s="311"/>
      <x:c r="Z30" s="311"/>
      <x:c r="AA30" s="311"/>
      <x:c r="AB30" s="311"/>
      <x:c r="AC30" s="311"/>
      <x:c r="AD30" s="311"/>
      <x:c r="AE30" s="311"/>
      <x:c r="AF30" s="311"/>
      <x:c r="AG30" s="311"/>
      <x:c r="AH30" s="311"/>
      <x:c r="AI30" s="311"/>
      <x:c r="AJ30" s="311"/>
      <x:c r="AK30" s="311"/>
      <x:c r="AL30" s="785" t="s">
        <x:v>1964</x:v>
      </x:c>
      <x:c r="AM30" s="311"/>
      <x:c r="AN30" s="310"/>
      <x:c r="AO30" s="311"/>
      <x:c r="AP30" s="311"/>
      <x:c r="AQ30" s="311"/>
      <x:c r="AR30" s="310"/>
      <x:c r="AS30" s="311"/>
      <x:c r="AT30" s="310"/>
      <x:c r="AU30" s="311"/>
      <x:c r="AV30" s="311"/>
      <x:c r="AW30" s="311"/>
      <x:c r="AX30" s="311"/>
      <x:c r="AY30" s="311"/>
      <x:c r="AZ30" s="311"/>
      <x:c r="BA30" s="310"/>
      <x:c r="BB30" s="311"/>
      <x:c r="BC30" s="311"/>
      <x:c r="BD30" s="311"/>
      <x:c r="BE30" s="311">
        <x:v>3</x:v>
      </x:c>
      <x:c r="BF30" s="311">
        <x:v>10</x:v>
      </x:c>
      <x:c r="BG30" s="311"/>
      <x:c r="BH30" s="311"/>
      <x:c r="BI30" s="311"/>
      <x:c r="BJ30" s="310"/>
      <x:c r="BK30" s="311"/>
      <x:c r="BL30" s="310"/>
      <x:c r="BM30" s="311"/>
      <x:c r="BN30" s="310"/>
      <x:c r="BO30" s="311"/>
      <x:c r="BP30" s="310"/>
      <x:c r="BQ30" s="311"/>
      <x:c r="BR30" s="311"/>
      <x:c r="BS30" s="311"/>
      <x:c r="BT30" s="311"/>
      <x:c r="BU30" s="311"/>
      <x:c r="BV30" s="785" t="s">
        <x:v>1964</x:v>
      </x:c>
      <x:c r="BW30" s="311"/>
      <x:c r="BX30" s="311"/>
      <x:c r="BY30" s="310"/>
      <x:c r="BZ30" s="311"/>
      <x:c r="CA30" s="310"/>
      <x:c r="CB30" s="311"/>
      <x:c r="CC30" s="310"/>
      <x:c r="CD30" s="311"/>
      <x:c r="CE30" s="311"/>
      <x:c r="CF30" s="310"/>
      <x:c r="CG30" s="311"/>
      <x:c r="CH30" s="311"/>
      <x:c r="CI30" s="311"/>
      <x:c r="CJ30" s="311"/>
      <x:c r="CK30" s="311"/>
      <x:c r="CL30" s="311">
        <x:v>1</x:v>
      </x:c>
      <x:c r="CM30" s="311"/>
      <x:c r="CN30" s="311"/>
      <x:c r="CO30" s="311"/>
      <x:c r="CP30" s="310"/>
      <x:c r="CQ30" s="311"/>
      <x:c r="CR30" s="310"/>
      <x:c r="CS30" s="311">
        <x:v>19</x:v>
      </x:c>
      <x:c r="CT30" s="311">
        <x:v>1</x:v>
      </x:c>
      <x:c r="CU30" s="311">
        <x:v>1</x:v>
      </x:c>
      <x:c r="CV30" s="311"/>
      <x:c r="CW30" s="311"/>
      <x:c r="CX30" s="311"/>
      <x:c r="CY30" s="785" t="s">
        <x:v>1964</x:v>
      </x:c>
      <x:c r="CZ30" s="311"/>
      <x:c r="DA30" s="310"/>
      <x:c r="DB30" s="311"/>
      <x:c r="DC30" s="310"/>
      <x:c r="DD30" s="311"/>
      <x:c r="DE30" s="310"/>
      <x:c r="DF30" s="311"/>
      <x:c r="DG30" s="312"/>
    </x:row>
    <x:row r="31" spans="1:111" ht="30" customHeight="1">
      <x:c r="A31" s="785" t="s">
        <x:v>1945</x:v>
      </x:c>
      <x:c r="B31" s="309"/>
      <x:c r="C31" s="310"/>
      <x:c r="D31" s="311"/>
      <x:c r="E31" s="310"/>
      <x:c r="F31" s="311"/>
      <x:c r="G31" s="310"/>
      <x:c r="H31" s="311"/>
      <x:c r="I31" s="310"/>
      <x:c r="J31" s="311">
        <x:v>1</x:v>
      </x:c>
      <x:c r="K31" s="311"/>
      <x:c r="L31" s="310"/>
      <x:c r="M31" s="311"/>
      <x:c r="N31" s="311"/>
      <x:c r="O31" s="311"/>
      <x:c r="P31" s="311"/>
      <x:c r="Q31" s="311"/>
      <x:c r="R31" s="310"/>
      <x:c r="S31" s="311"/>
      <x:c r="T31" s="310"/>
      <x:c r="U31" s="311">
        <x:v>1</x:v>
      </x:c>
      <x:c r="V31" s="310">
        <x:v>119.91</x:v>
      </x:c>
      <x:c r="W31" s="311">
        <x:v>2</x:v>
      </x:c>
      <x:c r="X31" s="311">
        <x:v>18</x:v>
      </x:c>
      <x:c r="Y31" s="311"/>
      <x:c r="Z31" s="311"/>
      <x:c r="AA31" s="311"/>
      <x:c r="AB31" s="311"/>
      <x:c r="AC31" s="311"/>
      <x:c r="AD31" s="311"/>
      <x:c r="AE31" s="311"/>
      <x:c r="AF31" s="311"/>
      <x:c r="AG31" s="311"/>
      <x:c r="AH31" s="311"/>
      <x:c r="AI31" s="311"/>
      <x:c r="AJ31" s="311"/>
      <x:c r="AK31" s="311"/>
      <x:c r="AL31" s="785" t="s">
        <x:v>1945</x:v>
      </x:c>
      <x:c r="AM31" s="311"/>
      <x:c r="AN31" s="310"/>
      <x:c r="AO31" s="311"/>
      <x:c r="AP31" s="311"/>
      <x:c r="AQ31" s="311"/>
      <x:c r="AR31" s="310"/>
      <x:c r="AS31" s="311"/>
      <x:c r="AT31" s="310"/>
      <x:c r="AU31" s="311"/>
      <x:c r="AV31" s="311"/>
      <x:c r="AW31" s="311"/>
      <x:c r="AX31" s="311"/>
      <x:c r="AY31" s="311"/>
      <x:c r="AZ31" s="311"/>
      <x:c r="BA31" s="310"/>
      <x:c r="BB31" s="311"/>
      <x:c r="BC31" s="311"/>
      <x:c r="BD31" s="311"/>
      <x:c r="BE31" s="311">
        <x:f>4</x:f>
        <x:v>4</x:v>
      </x:c>
      <x:c r="BF31" s="311">
        <x:f>10-3</x:f>
        <x:v>7</x:v>
      </x:c>
      <x:c r="BG31" s="311"/>
      <x:c r="BH31" s="311"/>
      <x:c r="BI31" s="311"/>
      <x:c r="BJ31" s="310"/>
      <x:c r="BK31" s="311"/>
      <x:c r="BL31" s="310"/>
      <x:c r="BM31" s="311"/>
      <x:c r="BN31" s="310"/>
      <x:c r="BO31" s="311"/>
      <x:c r="BP31" s="310"/>
      <x:c r="BQ31" s="311"/>
      <x:c r="BR31" s="311"/>
      <x:c r="BS31" s="311"/>
      <x:c r="BT31" s="311"/>
      <x:c r="BU31" s="311"/>
      <x:c r="BV31" s="785" t="s">
        <x:v>1945</x:v>
      </x:c>
      <x:c r="BW31" s="311"/>
      <x:c r="BX31" s="311"/>
      <x:c r="BY31" s="310"/>
      <x:c r="BZ31" s="311"/>
      <x:c r="CA31" s="310"/>
      <x:c r="CB31" s="311"/>
      <x:c r="CC31" s="310"/>
      <x:c r="CD31" s="311"/>
      <x:c r="CE31" s="311"/>
      <x:c r="CF31" s="310"/>
      <x:c r="CG31" s="311"/>
      <x:c r="CH31" s="311"/>
      <x:c r="CI31" s="311"/>
      <x:c r="CJ31" s="311"/>
      <x:c r="CK31" s="311"/>
      <x:c r="CL31" s="311"/>
      <x:c r="CM31" s="311"/>
      <x:c r="CN31" s="311"/>
      <x:c r="CO31" s="311"/>
      <x:c r="CP31" s="310"/>
      <x:c r="CQ31" s="311"/>
      <x:c r="CR31" s="310"/>
      <x:c r="CS31" s="311">
        <x:f>22+4</x:f>
        <x:v>26</x:v>
      </x:c>
      <x:c r="CT31" s="311">
        <x:v>1</x:v>
      </x:c>
      <x:c r="CU31" s="311">
        <x:v>1</x:v>
      </x:c>
      <x:c r="CV31" s="311"/>
      <x:c r="CW31" s="311"/>
      <x:c r="CX31" s="311"/>
      <x:c r="CY31" s="785" t="s">
        <x:v>1945</x:v>
      </x:c>
      <x:c r="CZ31" s="311">
        <x:v>1</x:v>
      </x:c>
      <x:c r="DA31" s="310">
        <x:v>119.91</x:v>
      </x:c>
      <x:c r="DB31" s="311"/>
      <x:c r="DC31" s="310"/>
      <x:c r="DD31" s="311"/>
      <x:c r="DE31" s="310"/>
      <x:c r="DF31" s="311"/>
      <x:c r="DG31" s="312"/>
    </x:row>
    <x:row r="32" spans="1:111" ht="30" customHeight="1">
      <x:c r="A32" s="785" t="s">
        <x:v>1994</x:v>
      </x:c>
      <x:c r="B32" s="309"/>
      <x:c r="C32" s="310"/>
      <x:c r="D32" s="311"/>
      <x:c r="E32" s="310"/>
      <x:c r="F32" s="311"/>
      <x:c r="G32" s="310"/>
      <x:c r="H32" s="311"/>
      <x:c r="I32" s="310"/>
      <x:c r="J32" s="311">
        <x:v>2</x:v>
      </x:c>
      <x:c r="K32" s="311"/>
      <x:c r="L32" s="310"/>
      <x:c r="M32" s="311"/>
      <x:c r="N32" s="311"/>
      <x:c r="O32" s="311">
        <x:v>1</x:v>
      </x:c>
      <x:c r="P32" s="311">
        <x:v>1</x:v>
      </x:c>
      <x:c r="Q32" s="311"/>
      <x:c r="R32" s="310"/>
      <x:c r="S32" s="311"/>
      <x:c r="T32" s="310"/>
      <x:c r="U32" s="311"/>
      <x:c r="V32" s="310"/>
      <x:c r="W32" s="311">
        <x:v>2</x:v>
      </x:c>
      <x:c r="X32" s="311">
        <x:f>7</x:f>
        <x:v>7</x:v>
      </x:c>
      <x:c r="Y32" s="311"/>
      <x:c r="Z32" s="311"/>
      <x:c r="AA32" s="311"/>
      <x:c r="AB32" s="311"/>
      <x:c r="AC32" s="311"/>
      <x:c r="AD32" s="311"/>
      <x:c r="AE32" s="311"/>
      <x:c r="AF32" s="311"/>
      <x:c r="AG32" s="311"/>
      <x:c r="AH32" s="311"/>
      <x:c r="AI32" s="311"/>
      <x:c r="AJ32" s="311"/>
      <x:c r="AK32" s="311"/>
      <x:c r="AL32" s="785" t="s">
        <x:v>1994</x:v>
      </x:c>
      <x:c r="AM32" s="311"/>
      <x:c r="AN32" s="310"/>
      <x:c r="AO32" s="311"/>
      <x:c r="AP32" s="311"/>
      <x:c r="AQ32" s="311"/>
      <x:c r="AR32" s="310"/>
      <x:c r="AS32" s="311"/>
      <x:c r="AT32" s="310"/>
      <x:c r="AU32" s="311"/>
      <x:c r="AV32" s="311"/>
      <x:c r="AW32" s="311"/>
      <x:c r="AX32" s="311"/>
      <x:c r="AY32" s="311"/>
      <x:c r="AZ32" s="311"/>
      <x:c r="BA32" s="310"/>
      <x:c r="BB32" s="311"/>
      <x:c r="BC32" s="311"/>
      <x:c r="BD32" s="311"/>
      <x:c r="BE32" s="311">
        <x:f>3+1</x:f>
        <x:v>4</x:v>
      </x:c>
      <x:c r="BF32" s="311">
        <x:f>13+7</x:f>
        <x:v>20</x:v>
      </x:c>
      <x:c r="BG32" s="311">
        <x:v>2</x:v>
      </x:c>
      <x:c r="BH32" s="311">
        <x:v>3</x:v>
      </x:c>
      <x:c r="BI32" s="311"/>
      <x:c r="BJ32" s="310"/>
      <x:c r="BK32" s="311"/>
      <x:c r="BL32" s="310"/>
      <x:c r="BM32" s="311"/>
      <x:c r="BN32" s="310"/>
      <x:c r="BO32" s="311"/>
      <x:c r="BP32" s="310"/>
      <x:c r="BQ32" s="311"/>
      <x:c r="BR32" s="311"/>
      <x:c r="BS32" s="311"/>
      <x:c r="BT32" s="311"/>
      <x:c r="BU32" s="311"/>
      <x:c r="BV32" s="785" t="s">
        <x:v>1994</x:v>
      </x:c>
      <x:c r="BW32" s="311"/>
      <x:c r="BX32" s="311"/>
      <x:c r="BY32" s="310"/>
      <x:c r="BZ32" s="311"/>
      <x:c r="CA32" s="310"/>
      <x:c r="CB32" s="311"/>
      <x:c r="CC32" s="310"/>
      <x:c r="CD32" s="311"/>
      <x:c r="CE32" s="311">
        <x:v>1</x:v>
      </x:c>
      <x:c r="CF32" s="310">
        <x:v>66.239999999999995</x:v>
      </x:c>
      <x:c r="CG32" s="311"/>
      <x:c r="CH32" s="311"/>
      <x:c r="CI32" s="311"/>
      <x:c r="CJ32" s="311">
        <x:v>1</x:v>
      </x:c>
      <x:c r="CK32" s="311"/>
      <x:c r="CL32" s="311"/>
      <x:c r="CM32" s="311"/>
      <x:c r="CN32" s="311"/>
      <x:c r="CO32" s="311"/>
      <x:c r="CP32" s="310"/>
      <x:c r="CQ32" s="311"/>
      <x:c r="CR32" s="310"/>
      <x:c r="CS32" s="311">
        <x:v>10</x:v>
      </x:c>
      <x:c r="CT32" s="311"/>
      <x:c r="CU32" s="311">
        <x:f>1+1</x:f>
        <x:v>2</x:v>
      </x:c>
      <x:c r="CV32" s="311">
        <x:v>2</x:v>
      </x:c>
      <x:c r="CW32" s="311"/>
      <x:c r="CX32" s="311"/>
      <x:c r="CY32" s="785" t="s">
        <x:v>1994</x:v>
      </x:c>
      <x:c r="CZ32" s="311">
        <x:v>1</x:v>
      </x:c>
      <x:c r="DA32" s="310">
        <x:v>66.239999999999995</x:v>
      </x:c>
      <x:c r="DB32" s="311"/>
      <x:c r="DC32" s="310"/>
      <x:c r="DD32" s="311"/>
      <x:c r="DE32" s="310"/>
      <x:c r="DF32" s="311"/>
      <x:c r="DG32" s="312"/>
    </x:row>
    <x:row r="33" spans="1:111" ht="30" customHeight="1">
      <x:c r="A33" s="785" t="s">
        <x:v>1693</x:v>
      </x:c>
      <x:c r="B33" s="309"/>
      <x:c r="C33" s="310"/>
      <x:c r="D33" s="311"/>
      <x:c r="E33" s="310"/>
      <x:c r="F33" s="311"/>
      <x:c r="G33" s="310"/>
      <x:c r="H33" s="311"/>
      <x:c r="I33" s="310"/>
      <x:c r="J33" s="311">
        <x:v>3</x:v>
      </x:c>
      <x:c r="K33" s="311"/>
      <x:c r="L33" s="310"/>
      <x:c r="M33" s="311"/>
      <x:c r="N33" s="311"/>
      <x:c r="O33" s="311"/>
      <x:c r="P33" s="311"/>
      <x:c r="Q33" s="311"/>
      <x:c r="R33" s="310"/>
      <x:c r="S33" s="311"/>
      <x:c r="T33" s="310"/>
      <x:c r="U33" s="311"/>
      <x:c r="V33" s="310"/>
      <x:c r="W33" s="311"/>
      <x:c r="X33" s="311">
        <x:v>9</x:v>
      </x:c>
      <x:c r="Y33" s="311"/>
      <x:c r="Z33" s="311"/>
      <x:c r="AA33" s="311"/>
      <x:c r="AB33" s="311"/>
      <x:c r="AC33" s="311"/>
      <x:c r="AD33" s="311"/>
      <x:c r="AE33" s="311"/>
      <x:c r="AF33" s="311"/>
      <x:c r="AG33" s="311"/>
      <x:c r="AH33" s="311"/>
      <x:c r="AI33" s="311"/>
      <x:c r="AJ33" s="311"/>
      <x:c r="AK33" s="311"/>
      <x:c r="AL33" s="785" t="s">
        <x:v>1693</x:v>
      </x:c>
      <x:c r="AM33" s="311"/>
      <x:c r="AN33" s="310"/>
      <x:c r="AO33" s="311"/>
      <x:c r="AP33" s="311"/>
      <x:c r="AQ33" s="311"/>
      <x:c r="AR33" s="310"/>
      <x:c r="AS33" s="311"/>
      <x:c r="AT33" s="310"/>
      <x:c r="AU33" s="311"/>
      <x:c r="AV33" s="311"/>
      <x:c r="AW33" s="311"/>
      <x:c r="AX33" s="311">
        <x:v>1</x:v>
      </x:c>
      <x:c r="AY33" s="311"/>
      <x:c r="AZ33" s="311"/>
      <x:c r="BA33" s="310"/>
      <x:c r="BB33" s="311"/>
      <x:c r="BC33" s="311"/>
      <x:c r="BD33" s="311"/>
      <x:c r="BE33" s="311">
        <x:v>1</x:v>
      </x:c>
      <x:c r="BF33" s="311">
        <x:v>9</x:v>
      </x:c>
      <x:c r="BG33" s="311"/>
      <x:c r="BH33" s="311"/>
      <x:c r="BI33" s="311"/>
      <x:c r="BJ33" s="310"/>
      <x:c r="BK33" s="311"/>
      <x:c r="BL33" s="310"/>
      <x:c r="BM33" s="311"/>
      <x:c r="BN33" s="310"/>
      <x:c r="BO33" s="311"/>
      <x:c r="BP33" s="310"/>
      <x:c r="BQ33" s="311"/>
      <x:c r="BR33" s="311"/>
      <x:c r="BS33" s="311"/>
      <x:c r="BT33" s="311"/>
      <x:c r="BU33" s="311"/>
      <x:c r="BV33" s="785" t="s">
        <x:v>1693</x:v>
      </x:c>
      <x:c r="BW33" s="311"/>
      <x:c r="BX33" s="311"/>
      <x:c r="BY33" s="310"/>
      <x:c r="BZ33" s="311"/>
      <x:c r="CA33" s="310"/>
      <x:c r="CB33" s="311"/>
      <x:c r="CC33" s="310"/>
      <x:c r="CD33" s="311"/>
      <x:c r="CE33" s="311"/>
      <x:c r="CF33" s="310"/>
      <x:c r="CG33" s="311"/>
      <x:c r="CH33" s="311"/>
      <x:c r="CI33" s="311"/>
      <x:c r="CJ33" s="311"/>
      <x:c r="CK33" s="311"/>
      <x:c r="CL33" s="311"/>
      <x:c r="CM33" s="311"/>
      <x:c r="CN33" s="311"/>
      <x:c r="CO33" s="311"/>
      <x:c r="CP33" s="310"/>
      <x:c r="CQ33" s="311"/>
      <x:c r="CR33" s="310"/>
      <x:c r="CS33" s="311">
        <x:v>10</x:v>
      </x:c>
      <x:c r="CT33" s="311">
        <x:v>1</x:v>
      </x:c>
      <x:c r="CU33" s="311">
        <x:v>1</x:v>
      </x:c>
      <x:c r="CV33" s="311"/>
      <x:c r="CW33" s="311"/>
      <x:c r="CX33" s="311"/>
      <x:c r="CY33" s="785" t="s">
        <x:v>1693</x:v>
      </x:c>
      <x:c r="CZ33" s="311"/>
      <x:c r="DA33" s="310"/>
      <x:c r="DB33" s="311"/>
      <x:c r="DC33" s="310"/>
      <x:c r="DD33" s="311"/>
      <x:c r="DE33" s="310"/>
      <x:c r="DF33" s="311"/>
      <x:c r="DG33" s="312"/>
    </x:row>
    <x:row r="34" spans="1:111" ht="30" customHeight="1">
      <x:c r="A34" s="785" t="s">
        <x:v>1961</x:v>
      </x:c>
      <x:c r="B34" s="309"/>
      <x:c r="C34" s="310"/>
      <x:c r="D34" s="311"/>
      <x:c r="E34" s="310"/>
      <x:c r="F34" s="311">
        <x:v>2</x:v>
      </x:c>
      <x:c r="G34" s="310">
        <x:v>0.40000000000000002</x:v>
      </x:c>
      <x:c r="H34" s="311"/>
      <x:c r="I34" s="310"/>
      <x:c r="J34" s="311">
        <x:v>4</x:v>
      </x:c>
      <x:c r="K34" s="311"/>
      <x:c r="L34" s="310"/>
      <x:c r="M34" s="311"/>
      <x:c r="N34" s="311"/>
      <x:c r="O34" s="311">
        <x:v>3</x:v>
      </x:c>
      <x:c r="P34" s="311">
        <x:v>5</x:v>
      </x:c>
      <x:c r="Q34" s="311"/>
      <x:c r="R34" s="310"/>
      <x:c r="S34" s="311">
        <x:v>8</x:v>
      </x:c>
      <x:c r="T34" s="310">
        <x:v>80</x:v>
      </x:c>
      <x:c r="U34" s="311"/>
      <x:c r="V34" s="310"/>
      <x:c r="W34" s="311">
        <x:v>3</x:v>
      </x:c>
      <x:c r="X34" s="311">
        <x:v>103</x:v>
      </x:c>
      <x:c r="Y34" s="311">
        <x:v>0</x:v>
      </x:c>
      <x:c r="Z34" s="311">
        <x:v>0</x:v>
      </x:c>
      <x:c r="AA34" s="311"/>
      <x:c r="AB34" s="311"/>
      <x:c r="AC34" s="311"/>
      <x:c r="AD34" s="311"/>
      <x:c r="AE34" s="311"/>
      <x:c r="AF34" s="311"/>
      <x:c r="AG34" s="311"/>
      <x:c r="AH34" s="311"/>
      <x:c r="AI34" s="311"/>
      <x:c r="AJ34" s="311"/>
      <x:c r="AK34" s="311"/>
      <x:c r="AL34" s="785" t="s">
        <x:v>1961</x:v>
      </x:c>
      <x:c r="AM34" s="311"/>
      <x:c r="AN34" s="310"/>
      <x:c r="AO34" s="311"/>
      <x:c r="AP34" s="311"/>
      <x:c r="AQ34" s="311"/>
      <x:c r="AR34" s="310"/>
      <x:c r="AS34" s="311"/>
      <x:c r="AT34" s="310"/>
      <x:c r="AU34" s="311"/>
      <x:c r="AV34" s="311"/>
      <x:c r="AW34" s="311"/>
      <x:c r="AX34" s="311">
        <x:v>1</x:v>
      </x:c>
      <x:c r="AY34" s="311"/>
      <x:c r="AZ34" s="311">
        <x:v>2</x:v>
      </x:c>
      <x:c r="BA34" s="310">
        <x:v>4</x:v>
      </x:c>
      <x:c r="BB34" s="311">
        <x:v>1</x:v>
      </x:c>
      <x:c r="BC34" s="311">
        <x:v>54</x:v>
      </x:c>
      <x:c r="BD34" s="311"/>
      <x:c r="BE34" s="311">
        <x:v>6</x:v>
      </x:c>
      <x:c r="BF34" s="311">
        <x:v>22</x:v>
      </x:c>
      <x:c r="BG34" s="311"/>
      <x:c r="BH34" s="311"/>
      <x:c r="BI34" s="311"/>
      <x:c r="BJ34" s="310"/>
      <x:c r="BK34" s="311"/>
      <x:c r="BL34" s="310"/>
      <x:c r="BM34" s="311"/>
      <x:c r="BN34" s="310"/>
      <x:c r="BO34" s="311">
        <x:v>1</x:v>
      </x:c>
      <x:c r="BP34" s="310">
        <x:v>1912</x:v>
      </x:c>
      <x:c r="BQ34" s="311"/>
      <x:c r="BR34" s="311"/>
      <x:c r="BS34" s="311"/>
      <x:c r="BT34" s="311"/>
      <x:c r="BU34" s="311"/>
      <x:c r="BV34" s="785" t="s">
        <x:v>1961</x:v>
      </x:c>
      <x:c r="BW34" s="311"/>
      <x:c r="BX34" s="311"/>
      <x:c r="BY34" s="310"/>
      <x:c r="BZ34" s="311"/>
      <x:c r="CA34" s="310"/>
      <x:c r="CB34" s="311"/>
      <x:c r="CC34" s="310"/>
      <x:c r="CD34" s="311"/>
      <x:c r="CE34" s="311"/>
      <x:c r="CF34" s="310"/>
      <x:c r="CG34" s="311"/>
      <x:c r="CH34" s="311"/>
      <x:c r="CI34" s="311"/>
      <x:c r="CJ34" s="311"/>
      <x:c r="CK34" s="311">
        <x:v>1</x:v>
      </x:c>
      <x:c r="CL34" s="311">
        <x:v>3</x:v>
      </x:c>
      <x:c r="CM34" s="311"/>
      <x:c r="CN34" s="311"/>
      <x:c r="CO34" s="311">
        <x:v>1</x:v>
      </x:c>
      <x:c r="CP34" s="310"/>
      <x:c r="CQ34" s="311">
        <x:v>1</x:v>
      </x:c>
      <x:c r="CR34" s="310">
        <x:v>300</x:v>
      </x:c>
      <x:c r="CS34" s="311">
        <x:f>48+1</x:f>
        <x:v>49</x:v>
      </x:c>
      <x:c r="CT34" s="311">
        <x:v>10</x:v>
      </x:c>
      <x:c r="CU34" s="311">
        <x:f>5-1</x:f>
        <x:v>4</x:v>
      </x:c>
      <x:c r="CV34" s="311">
        <x:v>2</x:v>
      </x:c>
      <x:c r="CW34" s="311">
        <x:v>0</x:v>
      </x:c>
      <x:c r="CX34" s="311">
        <x:v>0</x:v>
      </x:c>
      <x:c r="CY34" s="785" t="s">
        <x:v>1961</x:v>
      </x:c>
      <x:c r="CZ34" s="311">
        <x:v>4</x:v>
      </x:c>
      <x:c r="DA34" s="310">
        <x:v>1557.9000000000001</x:v>
      </x:c>
      <x:c r="DB34" s="311"/>
      <x:c r="DC34" s="310"/>
      <x:c r="DD34" s="311"/>
      <x:c r="DE34" s="310"/>
      <x:c r="DF34" s="311"/>
      <x:c r="DG34" s="312"/>
    </x:row>
    <x:row r="35" spans="1:111" ht="30" customHeight="1">
      <x:c r="A35" s="785" t="s">
        <x:v>1999</x:v>
      </x:c>
      <x:c r="B35" s="309"/>
      <x:c r="C35" s="310"/>
      <x:c r="D35" s="311"/>
      <x:c r="E35" s="310"/>
      <x:c r="F35" s="311"/>
      <x:c r="G35" s="310"/>
      <x:c r="H35" s="311"/>
      <x:c r="I35" s="310"/>
      <x:c r="J35" s="311">
        <x:v>2</x:v>
      </x:c>
      <x:c r="K35" s="311"/>
      <x:c r="L35" s="310"/>
      <x:c r="M35" s="311">
        <x:v>1</x:v>
      </x:c>
      <x:c r="N35" s="311"/>
      <x:c r="O35" s="311">
        <x:v>1</x:v>
      </x:c>
      <x:c r="P35" s="311">
        <x:v>1</x:v>
      </x:c>
      <x:c r="Q35" s="311"/>
      <x:c r="R35" s="310"/>
      <x:c r="S35" s="311"/>
      <x:c r="T35" s="310"/>
      <x:c r="U35" s="311"/>
      <x:c r="V35" s="310"/>
      <x:c r="W35" s="311"/>
      <x:c r="X35" s="311">
        <x:v>40</x:v>
      </x:c>
      <x:c r="Y35" s="311"/>
      <x:c r="Z35" s="311"/>
      <x:c r="AA35" s="311"/>
      <x:c r="AB35" s="311"/>
      <x:c r="AC35" s="311"/>
      <x:c r="AD35" s="311"/>
      <x:c r="AE35" s="311"/>
      <x:c r="AF35" s="311"/>
      <x:c r="AG35" s="311"/>
      <x:c r="AH35" s="311"/>
      <x:c r="AI35" s="311"/>
      <x:c r="AJ35" s="311"/>
      <x:c r="AK35" s="311"/>
      <x:c r="AL35" s="785" t="s">
        <x:v>1999</x:v>
      </x:c>
      <x:c r="AM35" s="311"/>
      <x:c r="AN35" s="310"/>
      <x:c r="AO35" s="311"/>
      <x:c r="AP35" s="311"/>
      <x:c r="AQ35" s="311"/>
      <x:c r="AR35" s="310"/>
      <x:c r="AS35" s="311"/>
      <x:c r="AT35" s="310"/>
      <x:c r="AU35" s="311"/>
      <x:c r="AV35" s="311"/>
      <x:c r="AW35" s="311"/>
      <x:c r="AX35" s="311"/>
      <x:c r="AY35" s="311"/>
      <x:c r="AZ35" s="311"/>
      <x:c r="BA35" s="310"/>
      <x:c r="BB35" s="311"/>
      <x:c r="BC35" s="311"/>
      <x:c r="BD35" s="311"/>
      <x:c r="BE35" s="311">
        <x:v>2</x:v>
      </x:c>
      <x:c r="BF35" s="311">
        <x:v>6</x:v>
      </x:c>
      <x:c r="BG35" s="311"/>
      <x:c r="BH35" s="311"/>
      <x:c r="BI35" s="311"/>
      <x:c r="BJ35" s="310"/>
      <x:c r="BK35" s="311"/>
      <x:c r="BL35" s="310"/>
      <x:c r="BM35" s="311"/>
      <x:c r="BN35" s="310"/>
      <x:c r="BO35" s="311"/>
      <x:c r="BP35" s="310"/>
      <x:c r="BQ35" s="311"/>
      <x:c r="BR35" s="311"/>
      <x:c r="BS35" s="311"/>
      <x:c r="BT35" s="311"/>
      <x:c r="BU35" s="311"/>
      <x:c r="BV35" s="785" t="s">
        <x:v>1999</x:v>
      </x:c>
      <x:c r="BW35" s="311"/>
      <x:c r="BX35" s="311"/>
      <x:c r="BY35" s="310"/>
      <x:c r="BZ35" s="311"/>
      <x:c r="CA35" s="310"/>
      <x:c r="CB35" s="311"/>
      <x:c r="CC35" s="310"/>
      <x:c r="CD35" s="311"/>
      <x:c r="CE35" s="311"/>
      <x:c r="CF35" s="310"/>
      <x:c r="CG35" s="311"/>
      <x:c r="CH35" s="311"/>
      <x:c r="CI35" s="311"/>
      <x:c r="CJ35" s="311"/>
      <x:c r="CK35" s="311"/>
      <x:c r="CL35" s="311"/>
      <x:c r="CM35" s="311"/>
      <x:c r="CN35" s="311"/>
      <x:c r="CO35" s="311">
        <x:v>1</x:v>
      </x:c>
      <x:c r="CP35" s="310"/>
      <x:c r="CQ35" s="311">
        <x:v>1</x:v>
      </x:c>
      <x:c r="CR35" s="310">
        <x:v>230</x:v>
      </x:c>
      <x:c r="CS35" s="311">
        <x:v>14</x:v>
      </x:c>
      <x:c r="CT35" s="311">
        <x:v>1</x:v>
      </x:c>
      <x:c r="CU35" s="311">
        <x:v>1</x:v>
      </x:c>
      <x:c r="CV35" s="311"/>
      <x:c r="CW35" s="311">
        <x:v>0</x:v>
      </x:c>
      <x:c r="CX35" s="311">
        <x:v>0</x:v>
      </x:c>
      <x:c r="CY35" s="785" t="s">
        <x:v>1999</x:v>
      </x:c>
      <x:c r="CZ35" s="311"/>
      <x:c r="DA35" s="310"/>
      <x:c r="DB35" s="311"/>
      <x:c r="DC35" s="310"/>
      <x:c r="DD35" s="311"/>
      <x:c r="DE35" s="310"/>
      <x:c r="DF35" s="311"/>
      <x:c r="DG35" s="312"/>
    </x:row>
    <x:row r="36" spans="1:111" ht="30" customHeight="1">
      <x:c r="A36" s="785" t="s">
        <x:v>1645</x:v>
      </x:c>
      <x:c r="B36" s="309"/>
      <x:c r="C36" s="310"/>
      <x:c r="D36" s="311"/>
      <x:c r="E36" s="310"/>
      <x:c r="F36" s="311">
        <x:v>2</x:v>
      </x:c>
      <x:c r="G36" s="310">
        <x:v>1</x:v>
      </x:c>
      <x:c r="H36" s="311"/>
      <x:c r="I36" s="310"/>
      <x:c r="J36" s="311">
        <x:v>3</x:v>
      </x:c>
      <x:c r="K36" s="311"/>
      <x:c r="L36" s="310"/>
      <x:c r="M36" s="311"/>
      <x:c r="N36" s="311"/>
      <x:c r="O36" s="311">
        <x:v>1</x:v>
      </x:c>
      <x:c r="P36" s="311">
        <x:v>1</x:v>
      </x:c>
      <x:c r="Q36" s="311"/>
      <x:c r="R36" s="310"/>
      <x:c r="S36" s="311">
        <x:v>4</x:v>
      </x:c>
      <x:c r="T36" s="310">
        <x:v>40</x:v>
      </x:c>
      <x:c r="U36" s="311"/>
      <x:c r="V36" s="310"/>
      <x:c r="W36" s="311">
        <x:v>1</x:v>
      </x:c>
      <x:c r="X36" s="311">
        <x:v>92</x:v>
      </x:c>
      <x:c r="Y36" s="311"/>
      <x:c r="Z36" s="311"/>
      <x:c r="AA36" s="311"/>
      <x:c r="AB36" s="311"/>
      <x:c r="AC36" s="311">
        <x:v>1</x:v>
      </x:c>
      <x:c r="AD36" s="311"/>
      <x:c r="AE36" s="311"/>
      <x:c r="AF36" s="311"/>
      <x:c r="AG36" s="311"/>
      <x:c r="AH36" s="311"/>
      <x:c r="AI36" s="311"/>
      <x:c r="AJ36" s="311"/>
      <x:c r="AK36" s="311"/>
      <x:c r="AL36" s="785" t="s">
        <x:v>1645</x:v>
      </x:c>
      <x:c r="AM36" s="311"/>
      <x:c r="AN36" s="310"/>
      <x:c r="AO36" s="311"/>
      <x:c r="AP36" s="311"/>
      <x:c r="AQ36" s="311"/>
      <x:c r="AR36" s="310"/>
      <x:c r="AS36" s="311"/>
      <x:c r="AT36" s="310"/>
      <x:c r="AU36" s="311"/>
      <x:c r="AV36" s="311"/>
      <x:c r="AW36" s="311"/>
      <x:c r="AX36" s="311"/>
      <x:c r="AY36" s="311"/>
      <x:c r="AZ36" s="311"/>
      <x:c r="BA36" s="310"/>
      <x:c r="BB36" s="311"/>
      <x:c r="BC36" s="311"/>
      <x:c r="BD36" s="311"/>
      <x:c r="BE36" s="311">
        <x:v>10</x:v>
      </x:c>
      <x:c r="BF36" s="311">
        <x:f>39+1</x:f>
        <x:v>40</x:v>
      </x:c>
      <x:c r="BG36" s="311"/>
      <x:c r="BH36" s="311"/>
      <x:c r="BI36" s="311"/>
      <x:c r="BJ36" s="310"/>
      <x:c r="BK36" s="311"/>
      <x:c r="BL36" s="310"/>
      <x:c r="BM36" s="311">
        <x:v>1</x:v>
      </x:c>
      <x:c r="BN36" s="310">
        <x:v>1242.04</x:v>
      </x:c>
      <x:c r="BO36" s="311"/>
      <x:c r="BP36" s="310"/>
      <x:c r="BQ36" s="311"/>
      <x:c r="BR36" s="311"/>
      <x:c r="BS36" s="311"/>
      <x:c r="BT36" s="311"/>
      <x:c r="BU36" s="311"/>
      <x:c r="BV36" s="785" t="s">
        <x:v>1645</x:v>
      </x:c>
      <x:c r="BW36" s="311"/>
      <x:c r="BX36" s="311"/>
      <x:c r="BY36" s="310"/>
      <x:c r="BZ36" s="311"/>
      <x:c r="CA36" s="310"/>
      <x:c r="CB36" s="311"/>
      <x:c r="CC36" s="310"/>
      <x:c r="CD36" s="311"/>
      <x:c r="CE36" s="311">
        <x:v>1</x:v>
      </x:c>
      <x:c r="CF36" s="310">
        <x:v>43.119999999999997</x:v>
      </x:c>
      <x:c r="CG36" s="311"/>
      <x:c r="CH36" s="311"/>
      <x:c r="CI36" s="311"/>
      <x:c r="CJ36" s="311"/>
      <x:c r="CK36" s="311">
        <x:v>1</x:v>
      </x:c>
      <x:c r="CL36" s="311"/>
      <x:c r="CM36" s="311"/>
      <x:c r="CN36" s="311"/>
      <x:c r="CO36" s="311"/>
      <x:c r="CP36" s="310"/>
      <x:c r="CQ36" s="311">
        <x:v>1</x:v>
      </x:c>
      <x:c r="CR36" s="310">
        <x:v>349</x:v>
      </x:c>
      <x:c r="CS36" s="311">
        <x:f>52+2</x:f>
        <x:v>54</x:v>
      </x:c>
      <x:c r="CT36" s="311">
        <x:v>3</x:v>
      </x:c>
      <x:c r="CU36" s="311">
        <x:f>4-3</x:f>
        <x:v>1</x:v>
      </x:c>
      <x:c r="CV36" s="311">
        <x:v>4</x:v>
      </x:c>
      <x:c r="CW36" s="311"/>
      <x:c r="CX36" s="311"/>
      <x:c r="CY36" s="785" t="s">
        <x:v>1645</x:v>
      </x:c>
      <x:c r="CZ36" s="311">
        <x:v>2</x:v>
      </x:c>
      <x:c r="DA36" s="310">
        <x:v>1285.1600000000001</x:v>
      </x:c>
      <x:c r="DB36" s="311"/>
      <x:c r="DC36" s="310"/>
      <x:c r="DD36" s="311"/>
      <x:c r="DE36" s="310"/>
      <x:c r="DF36" s="311"/>
      <x:c r="DG36" s="312"/>
    </x:row>
    <x:row r="37" spans="1:111" ht="30" customHeight="1">
      <x:c r="A37" s="785" t="s">
        <x:v>2591</x:v>
      </x:c>
      <x:c r="B37" s="309"/>
      <x:c r="C37" s="310"/>
      <x:c r="D37" s="311"/>
      <x:c r="E37" s="310"/>
      <x:c r="F37" s="311">
        <x:v>2</x:v>
      </x:c>
      <x:c r="G37" s="310">
        <x:v>1.1000000000000001</x:v>
      </x:c>
      <x:c r="H37" s="311"/>
      <x:c r="I37" s="310"/>
      <x:c r="J37" s="311">
        <x:v>6</x:v>
      </x:c>
      <x:c r="K37" s="311"/>
      <x:c r="L37" s="310"/>
      <x:c r="M37" s="311"/>
      <x:c r="N37" s="311"/>
      <x:c r="O37" s="311">
        <x:v>1</x:v>
      </x:c>
      <x:c r="P37" s="311">
        <x:v>1</x:v>
      </x:c>
      <x:c r="Q37" s="311"/>
      <x:c r="R37" s="310"/>
      <x:c r="S37" s="311">
        <x:v>4</x:v>
      </x:c>
      <x:c r="T37" s="310">
        <x:v>40</x:v>
      </x:c>
      <x:c r="U37" s="311"/>
      <x:c r="V37" s="310"/>
      <x:c r="W37" s="311"/>
      <x:c r="X37" s="311">
        <x:f>131+15</x:f>
        <x:v>146</x:v>
      </x:c>
      <x:c r="Y37" s="311"/>
      <x:c r="Z37" s="311"/>
      <x:c r="AA37" s="311"/>
      <x:c r="AB37" s="311"/>
      <x:c r="AC37" s="311">
        <x:v>1</x:v>
      </x:c>
      <x:c r="AD37" s="311"/>
      <x:c r="AE37" s="311"/>
      <x:c r="AF37" s="311"/>
      <x:c r="AG37" s="311"/>
      <x:c r="AH37" s="311"/>
      <x:c r="AI37" s="311"/>
      <x:c r="AJ37" s="311"/>
      <x:c r="AK37" s="311"/>
      <x:c r="AL37" s="785" t="s">
        <x:v>2591</x:v>
      </x:c>
      <x:c r="AM37" s="311"/>
      <x:c r="AN37" s="310"/>
      <x:c r="AO37" s="311">
        <x:v>1</x:v>
      </x:c>
      <x:c r="AP37" s="311">
        <x:v>3</x:v>
      </x:c>
      <x:c r="AQ37" s="311"/>
      <x:c r="AR37" s="310"/>
      <x:c r="AS37" s="311"/>
      <x:c r="AT37" s="310"/>
      <x:c r="AU37" s="311"/>
      <x:c r="AV37" s="311"/>
      <x:c r="AW37" s="311"/>
      <x:c r="AX37" s="311">
        <x:v>1</x:v>
      </x:c>
      <x:c r="AY37" s="311"/>
      <x:c r="AZ37" s="311">
        <x:v>4</x:v>
      </x:c>
      <x:c r="BA37" s="310">
        <x:v>5</x:v>
      </x:c>
      <x:c r="BB37" s="311"/>
      <x:c r="BC37" s="311"/>
      <x:c r="BD37" s="311"/>
      <x:c r="BE37" s="311">
        <x:v>7</x:v>
      </x:c>
      <x:c r="BF37" s="311">
        <x:v>54</x:v>
      </x:c>
      <x:c r="BG37" s="311">
        <x:v>1</x:v>
      </x:c>
      <x:c r="BH37" s="311">
        <x:v>1</x:v>
      </x:c>
      <x:c r="BI37" s="311"/>
      <x:c r="BJ37" s="310"/>
      <x:c r="BK37" s="311"/>
      <x:c r="BL37" s="310"/>
      <x:c r="BM37" s="311"/>
      <x:c r="BN37" s="310"/>
      <x:c r="BO37" s="311"/>
      <x:c r="BP37" s="310"/>
      <x:c r="BQ37" s="311"/>
      <x:c r="BR37" s="311"/>
      <x:c r="BS37" s="311"/>
      <x:c r="BT37" s="311"/>
      <x:c r="BU37" s="311"/>
      <x:c r="BV37" s="785" t="s">
        <x:v>2591</x:v>
      </x:c>
      <x:c r="BW37" s="311"/>
      <x:c r="BX37" s="311"/>
      <x:c r="BY37" s="310"/>
      <x:c r="BZ37" s="311"/>
      <x:c r="CA37" s="310"/>
      <x:c r="CB37" s="311"/>
      <x:c r="CC37" s="310"/>
      <x:c r="CD37" s="311"/>
      <x:c r="CE37" s="311"/>
      <x:c r="CF37" s="310"/>
      <x:c r="CG37" s="311"/>
      <x:c r="CH37" s="311"/>
      <x:c r="CI37" s="311"/>
      <x:c r="CJ37" s="311"/>
      <x:c r="CK37" s="311">
        <x:v>1</x:v>
      </x:c>
      <x:c r="CL37" s="311"/>
      <x:c r="CM37" s="311"/>
      <x:c r="CN37" s="311"/>
      <x:c r="CO37" s="311"/>
      <x:c r="CP37" s="310"/>
      <x:c r="CQ37" s="311">
        <x:v>2</x:v>
      </x:c>
      <x:c r="CR37" s="310">
        <x:f>559</x:f>
        <x:v>559</x:v>
      </x:c>
      <x:c r="CS37" s="311">
        <x:v>95</x:v>
      </x:c>
      <x:c r="CT37" s="311">
        <x:f>5+2</x:f>
        <x:v>7</x:v>
      </x:c>
      <x:c r="CU37" s="311">
        <x:f>2-1</x:f>
        <x:v>1</x:v>
      </x:c>
      <x:c r="CV37" s="311">
        <x:v>2</x:v>
      </x:c>
      <x:c r="CW37" s="311"/>
      <x:c r="CX37" s="311"/>
      <x:c r="CY37" s="785" t="s">
        <x:v>2591</x:v>
      </x:c>
      <x:c r="CZ37" s="311">
        <x:v>3</x:v>
      </x:c>
      <x:c r="DA37" s="310">
        <x:v>1164.47</x:v>
      </x:c>
      <x:c r="DB37" s="311">
        <x:f>SUM(DD37,DF37)</x:f>
        <x:v>187</x:v>
      </x:c>
      <x:c r="DC37" s="310">
        <x:f>SUM(DE37,DG37)</x:f>
        <x:v>11435.299999999999</x:v>
      </x:c>
      <x:c r="DD37" s="311">
        <x:v>1</x:v>
      </x:c>
      <x:c r="DE37" s="310">
        <x:v>66.299999999999997</x:v>
      </x:c>
      <x:c r="DF37" s="311">
        <x:v>186</x:v>
      </x:c>
      <x:c r="DG37" s="312">
        <x:v>11369</x:v>
      </x:c>
    </x:row>
    <x:row r="38" spans="1:111" ht="30" customHeight="1">
      <x:c r="A38" s="785" t="s">
        <x:v>1976</x:v>
      </x:c>
      <x:c r="B38" s="309"/>
      <x:c r="C38" s="310"/>
      <x:c r="D38" s="311"/>
      <x:c r="E38" s="310"/>
      <x:c r="F38" s="311"/>
      <x:c r="G38" s="310"/>
      <x:c r="H38" s="311"/>
      <x:c r="I38" s="310"/>
      <x:c r="J38" s="311">
        <x:v>7</x:v>
      </x:c>
      <x:c r="K38" s="311"/>
      <x:c r="L38" s="310"/>
      <x:c r="M38" s="311"/>
      <x:c r="N38" s="311"/>
      <x:c r="O38" s="311">
        <x:v>1</x:v>
      </x:c>
      <x:c r="P38" s="311">
        <x:v>2</x:v>
      </x:c>
      <x:c r="Q38" s="311"/>
      <x:c r="R38" s="310"/>
      <x:c r="S38" s="311">
        <x:f>1</x:f>
        <x:v>1</x:v>
      </x:c>
      <x:c r="T38" s="310">
        <x:f>10</x:f>
        <x:v>10</x:v>
      </x:c>
      <x:c r="U38" s="311"/>
      <x:c r="V38" s="310"/>
      <x:c r="W38" s="311"/>
      <x:c r="X38" s="311">
        <x:v>62</x:v>
      </x:c>
      <x:c r="Y38" s="311"/>
      <x:c r="Z38" s="311"/>
      <x:c r="AA38" s="311">
        <x:f>1+1</x:f>
        <x:v>2</x:v>
      </x:c>
      <x:c r="AB38" s="311"/>
      <x:c r="AC38" s="311"/>
      <x:c r="AD38" s="311">
        <x:v>3</x:v>
      </x:c>
      <x:c r="AE38" s="311"/>
      <x:c r="AF38" s="311"/>
      <x:c r="AG38" s="311">
        <x:v>2</x:v>
      </x:c>
      <x:c r="AH38" s="311"/>
      <x:c r="AI38" s="311"/>
      <x:c r="AJ38" s="311">
        <x:v>1</x:v>
      </x:c>
      <x:c r="AK38" s="311">
        <x:v>3</x:v>
      </x:c>
      <x:c r="AL38" s="785" t="s">
        <x:v>1976</x:v>
      </x:c>
      <x:c r="AM38" s="311"/>
      <x:c r="AN38" s="310"/>
      <x:c r="AO38" s="311"/>
      <x:c r="AP38" s="311"/>
      <x:c r="AQ38" s="311"/>
      <x:c r="AR38" s="310"/>
      <x:c r="AS38" s="311"/>
      <x:c r="AT38" s="310"/>
      <x:c r="AU38" s="311"/>
      <x:c r="AV38" s="311"/>
      <x:c r="AW38" s="311"/>
      <x:c r="AX38" s="311"/>
      <x:c r="AY38" s="311"/>
      <x:c r="AZ38" s="311">
        <x:v>1</x:v>
      </x:c>
      <x:c r="BA38" s="310">
        <x:v>2</x:v>
      </x:c>
      <x:c r="BB38" s="311"/>
      <x:c r="BC38" s="311"/>
      <x:c r="BD38" s="311"/>
      <x:c r="BE38" s="311">
        <x:v>3</x:v>
      </x:c>
      <x:c r="BF38" s="311">
        <x:v>23</x:v>
      </x:c>
      <x:c r="BG38" s="311"/>
      <x:c r="BH38" s="311"/>
      <x:c r="BI38" s="311"/>
      <x:c r="BJ38" s="310"/>
      <x:c r="BK38" s="311"/>
      <x:c r="BL38" s="310"/>
      <x:c r="BM38" s="311"/>
      <x:c r="BN38" s="310"/>
      <x:c r="BO38" s="311"/>
      <x:c r="BP38" s="310"/>
      <x:c r="BQ38" s="311"/>
      <x:c r="BR38" s="311"/>
      <x:c r="BS38" s="311"/>
      <x:c r="BT38" s="311"/>
      <x:c r="BU38" s="311"/>
      <x:c r="BV38" s="785" t="s">
        <x:v>1976</x:v>
      </x:c>
      <x:c r="BW38" s="311"/>
      <x:c r="BX38" s="311"/>
      <x:c r="BY38" s="310"/>
      <x:c r="BZ38" s="311"/>
      <x:c r="CA38" s="310"/>
      <x:c r="CB38" s="311"/>
      <x:c r="CC38" s="310"/>
      <x:c r="CD38" s="311"/>
      <x:c r="CE38" s="311">
        <x:v>1</x:v>
      </x:c>
      <x:c r="CF38" s="310">
        <x:v>90.099999999999994</x:v>
      </x:c>
      <x:c r="CG38" s="311"/>
      <x:c r="CH38" s="311"/>
      <x:c r="CI38" s="311"/>
      <x:c r="CJ38" s="311">
        <x:v>1</x:v>
      </x:c>
      <x:c r="CK38" s="311"/>
      <x:c r="CL38" s="311">
        <x:v>1</x:v>
      </x:c>
      <x:c r="CM38" s="311"/>
      <x:c r="CN38" s="311"/>
      <x:c r="CO38" s="311"/>
      <x:c r="CP38" s="310"/>
      <x:c r="CQ38" s="311">
        <x:v>1</x:v>
      </x:c>
      <x:c r="CR38" s="310">
        <x:v>82</x:v>
      </x:c>
      <x:c r="CS38" s="311">
        <x:f>29+2</x:f>
        <x:v>31</x:v>
      </x:c>
      <x:c r="CT38" s="311">
        <x:v>1</x:v>
      </x:c>
      <x:c r="CU38" s="311">
        <x:f>1+1</x:f>
        <x:v>2</x:v>
      </x:c>
      <x:c r="CV38" s="311"/>
      <x:c r="CW38" s="311"/>
      <x:c r="CX38" s="311"/>
      <x:c r="CY38" s="785" t="s">
        <x:v>1976</x:v>
      </x:c>
      <x:c r="CZ38" s="311">
        <x:v>2</x:v>
      </x:c>
      <x:c r="DA38" s="310">
        <x:v>976.00999999999999</x:v>
      </x:c>
      <x:c r="DB38" s="311"/>
      <x:c r="DC38" s="310"/>
      <x:c r="DD38" s="311"/>
      <x:c r="DE38" s="310"/>
      <x:c r="DF38" s="311"/>
      <x:c r="DG38" s="312"/>
    </x:row>
    <x:row r="39" spans="1:111" ht="30" customHeight="1">
      <x:c r="A39" s="785" t="s">
        <x:v>1955</x:v>
      </x:c>
      <x:c r="B39" s="309"/>
      <x:c r="C39" s="310"/>
      <x:c r="D39" s="311"/>
      <x:c r="E39" s="310"/>
      <x:c r="F39" s="311"/>
      <x:c r="G39" s="310"/>
      <x:c r="H39" s="311"/>
      <x:c r="I39" s="310"/>
      <x:c r="J39" s="311">
        <x:v>6</x:v>
      </x:c>
      <x:c r="K39" s="311"/>
      <x:c r="L39" s="310"/>
      <x:c r="M39" s="311"/>
      <x:c r="N39" s="311"/>
      <x:c r="O39" s="311">
        <x:v>1</x:v>
      </x:c>
      <x:c r="P39" s="311">
        <x:v>2</x:v>
      </x:c>
      <x:c r="Q39" s="311"/>
      <x:c r="R39" s="310"/>
      <x:c r="S39" s="311">
        <x:v>2</x:v>
      </x:c>
      <x:c r="T39" s="310">
        <x:v>20</x:v>
      </x:c>
      <x:c r="U39" s="311"/>
      <x:c r="V39" s="310"/>
      <x:c r="W39" s="311"/>
      <x:c r="X39" s="311">
        <x:v>44</x:v>
      </x:c>
      <x:c r="Y39" s="311"/>
      <x:c r="Z39" s="311"/>
      <x:c r="AA39" s="311"/>
      <x:c r="AB39" s="311"/>
      <x:c r="AC39" s="311"/>
      <x:c r="AD39" s="311"/>
      <x:c r="AE39" s="311"/>
      <x:c r="AF39" s="311"/>
      <x:c r="AG39" s="311">
        <x:v>1</x:v>
      </x:c>
      <x:c r="AH39" s="311"/>
      <x:c r="AI39" s="311"/>
      <x:c r="AJ39" s="311">
        <x:v>1</x:v>
      </x:c>
      <x:c r="AK39" s="311">
        <x:v>2</x:v>
      </x:c>
      <x:c r="AL39" s="785" t="s">
        <x:v>1955</x:v>
      </x:c>
      <x:c r="AM39" s="311"/>
      <x:c r="AN39" s="310"/>
      <x:c r="AO39" s="311"/>
      <x:c r="AP39" s="311"/>
      <x:c r="AQ39" s="311"/>
      <x:c r="AR39" s="310"/>
      <x:c r="AS39" s="311"/>
      <x:c r="AT39" s="310"/>
      <x:c r="AU39" s="311"/>
      <x:c r="AV39" s="311"/>
      <x:c r="AW39" s="311"/>
      <x:c r="AX39" s="311"/>
      <x:c r="AY39" s="311"/>
      <x:c r="AZ39" s="311"/>
      <x:c r="BA39" s="310"/>
      <x:c r="BB39" s="311"/>
      <x:c r="BC39" s="311"/>
      <x:c r="BD39" s="311"/>
      <x:c r="BE39" s="311">
        <x:v>3</x:v>
      </x:c>
      <x:c r="BF39" s="311">
        <x:v>14</x:v>
      </x:c>
      <x:c r="BG39" s="311"/>
      <x:c r="BH39" s="311"/>
      <x:c r="BI39" s="311"/>
      <x:c r="BJ39" s="310"/>
      <x:c r="BK39" s="311"/>
      <x:c r="BL39" s="310"/>
      <x:c r="BM39" s="311"/>
      <x:c r="BN39" s="310"/>
      <x:c r="BO39" s="311"/>
      <x:c r="BP39" s="310"/>
      <x:c r="BQ39" s="311"/>
      <x:c r="BR39" s="311"/>
      <x:c r="BS39" s="311"/>
      <x:c r="BT39" s="311"/>
      <x:c r="BU39" s="311"/>
      <x:c r="BV39" s="785" t="s">
        <x:v>1955</x:v>
      </x:c>
      <x:c r="BW39" s="311"/>
      <x:c r="BX39" s="311"/>
      <x:c r="BY39" s="310"/>
      <x:c r="BZ39" s="311"/>
      <x:c r="CA39" s="310"/>
      <x:c r="CB39" s="311"/>
      <x:c r="CC39" s="310"/>
      <x:c r="CD39" s="311"/>
      <x:c r="CE39" s="311">
        <x:v>1</x:v>
      </x:c>
      <x:c r="CF39" s="310">
        <x:v>91.519999999999996</x:v>
      </x:c>
      <x:c r="CG39" s="311"/>
      <x:c r="CH39" s="311"/>
      <x:c r="CI39" s="311"/>
      <x:c r="CJ39" s="311"/>
      <x:c r="CK39" s="311"/>
      <x:c r="CL39" s="311"/>
      <x:c r="CM39" s="311"/>
      <x:c r="CN39" s="311"/>
      <x:c r="CO39" s="311"/>
      <x:c r="CP39" s="310"/>
      <x:c r="CQ39" s="311">
        <x:v>1</x:v>
      </x:c>
      <x:c r="CR39" s="310">
        <x:v>150</x:v>
      </x:c>
      <x:c r="CS39" s="311">
        <x:v>13</x:v>
      </x:c>
      <x:c r="CT39" s="311">
        <x:v>1</x:v>
      </x:c>
      <x:c r="CU39" s="311">
        <x:f>2+2</x:f>
        <x:v>4</x:v>
      </x:c>
      <x:c r="CV39" s="311">
        <x:v>0</x:v>
      </x:c>
      <x:c r="CW39" s="311"/>
      <x:c r="CX39" s="311"/>
      <x:c r="CY39" s="785" t="s">
        <x:v>1955</x:v>
      </x:c>
      <x:c r="CZ39" s="311">
        <x:v>1</x:v>
      </x:c>
      <x:c r="DA39" s="310">
        <x:v>91.519999999999996</x:v>
      </x:c>
      <x:c r="DB39" s="311"/>
      <x:c r="DC39" s="310"/>
      <x:c r="DD39" s="311"/>
      <x:c r="DE39" s="310"/>
      <x:c r="DF39" s="311"/>
      <x:c r="DG39" s="312"/>
    </x:row>
    <x:row r="40" spans="1:111" ht="30" customHeight="1">
      <x:c r="A40" s="785" t="s">
        <x:v>1635</x:v>
      </x:c>
      <x:c r="B40" s="309"/>
      <x:c r="C40" s="310"/>
      <x:c r="D40" s="311"/>
      <x:c r="E40" s="310"/>
      <x:c r="F40" s="311"/>
      <x:c r="G40" s="310"/>
      <x:c r="H40" s="311"/>
      <x:c r="I40" s="310"/>
      <x:c r="J40" s="311">
        <x:v>15</x:v>
      </x:c>
      <x:c r="K40" s="311"/>
      <x:c r="L40" s="310"/>
      <x:c r="M40" s="311"/>
      <x:c r="N40" s="311"/>
      <x:c r="O40" s="311">
        <x:v>2</x:v>
      </x:c>
      <x:c r="P40" s="311">
        <x:v>3</x:v>
      </x:c>
      <x:c r="Q40" s="311"/>
      <x:c r="R40" s="310"/>
      <x:c r="S40" s="311">
        <x:f>2</x:f>
        <x:v>2</x:v>
      </x:c>
      <x:c r="T40" s="310">
        <x:v>20</x:v>
      </x:c>
      <x:c r="U40" s="311"/>
      <x:c r="V40" s="310"/>
      <x:c r="W40" s="311">
        <x:v>2</x:v>
      </x:c>
      <x:c r="X40" s="311">
        <x:f>62</x:f>
        <x:v>62</x:v>
      </x:c>
      <x:c r="Y40" s="311"/>
      <x:c r="Z40" s="311"/>
      <x:c r="AA40" s="311">
        <x:f>1+1</x:f>
        <x:v>2</x:v>
      </x:c>
      <x:c r="AB40" s="311">
        <x:v>1</x:v>
      </x:c>
      <x:c r="AC40" s="311">
        <x:v>1</x:v>
      </x:c>
      <x:c r="AD40" s="311"/>
      <x:c r="AE40" s="311"/>
      <x:c r="AF40" s="311"/>
      <x:c r="AG40" s="311">
        <x:f>1</x:f>
        <x:v>1</x:v>
      </x:c>
      <x:c r="AH40" s="311"/>
      <x:c r="AI40" s="311"/>
      <x:c r="AJ40" s="311">
        <x:v>2</x:v>
      </x:c>
      <x:c r="AK40" s="311">
        <x:v>3</x:v>
      </x:c>
      <x:c r="AL40" s="785" t="s">
        <x:v>1635</x:v>
      </x:c>
      <x:c r="AM40" s="311"/>
      <x:c r="AN40" s="310"/>
      <x:c r="AO40" s="311"/>
      <x:c r="AP40" s="311"/>
      <x:c r="AQ40" s="311"/>
      <x:c r="AR40" s="310"/>
      <x:c r="AS40" s="311"/>
      <x:c r="AT40" s="310"/>
      <x:c r="AU40" s="311"/>
      <x:c r="AV40" s="311"/>
      <x:c r="AW40" s="311"/>
      <x:c r="AX40" s="311">
        <x:v>1</x:v>
      </x:c>
      <x:c r="AY40" s="311"/>
      <x:c r="AZ40" s="311"/>
      <x:c r="BA40" s="310"/>
      <x:c r="BB40" s="311"/>
      <x:c r="BC40" s="311"/>
      <x:c r="BD40" s="311"/>
      <x:c r="BE40" s="311">
        <x:v>2</x:v>
      </x:c>
      <x:c r="BF40" s="311">
        <x:v>12</x:v>
      </x:c>
      <x:c r="BG40" s="311">
        <x:v>0</x:v>
      </x:c>
      <x:c r="BH40" s="311">
        <x:v>0</x:v>
      </x:c>
      <x:c r="BI40" s="311"/>
      <x:c r="BJ40" s="310"/>
      <x:c r="BK40" s="311"/>
      <x:c r="BL40" s="310"/>
      <x:c r="BM40" s="311"/>
      <x:c r="BN40" s="310"/>
      <x:c r="BO40" s="311"/>
      <x:c r="BP40" s="310"/>
      <x:c r="BQ40" s="311"/>
      <x:c r="BR40" s="311"/>
      <x:c r="BS40" s="311"/>
      <x:c r="BT40" s="311"/>
      <x:c r="BU40" s="311"/>
      <x:c r="BV40" s="785" t="s">
        <x:v>1635</x:v>
      </x:c>
      <x:c r="BW40" s="311"/>
      <x:c r="BX40" s="311"/>
      <x:c r="BY40" s="310"/>
      <x:c r="BZ40" s="311"/>
      <x:c r="CA40" s="310"/>
      <x:c r="CB40" s="311"/>
      <x:c r="CC40" s="310"/>
      <x:c r="CD40" s="311"/>
      <x:c r="CE40" s="311">
        <x:v>1</x:v>
      </x:c>
      <x:c r="CF40" s="310">
        <x:v>78</x:v>
      </x:c>
      <x:c r="CG40" s="311"/>
      <x:c r="CH40" s="311"/>
      <x:c r="CI40" s="311"/>
      <x:c r="CJ40" s="311">
        <x:v>1</x:v>
      </x:c>
      <x:c r="CK40" s="311"/>
      <x:c r="CL40" s="311"/>
      <x:c r="CM40" s="311"/>
      <x:c r="CN40" s="311"/>
      <x:c r="CO40" s="311"/>
      <x:c r="CP40" s="310"/>
      <x:c r="CQ40" s="311">
        <x:v>1</x:v>
      </x:c>
      <x:c r="CR40" s="310">
        <x:v>515</x:v>
      </x:c>
      <x:c r="CS40" s="311">
        <x:v>14</x:v>
      </x:c>
      <x:c r="CT40" s="311">
        <x:v>1</x:v>
      </x:c>
      <x:c r="CU40" s="311">
        <x:f>2+1</x:f>
        <x:v>3</x:v>
      </x:c>
      <x:c r="CV40" s="311"/>
      <x:c r="CW40" s="311"/>
      <x:c r="CX40" s="311"/>
      <x:c r="CY40" s="785" t="s">
        <x:v>1635</x:v>
      </x:c>
      <x:c r="CZ40" s="311">
        <x:v>1</x:v>
      </x:c>
      <x:c r="DA40" s="310">
        <x:v>78.400000000000006</x:v>
      </x:c>
      <x:c r="DB40" s="311"/>
      <x:c r="DC40" s="310"/>
      <x:c r="DD40" s="311"/>
      <x:c r="DE40" s="310"/>
      <x:c r="DF40" s="311"/>
      <x:c r="DG40" s="312"/>
    </x:row>
    <x:row r="41" spans="1:111" ht="30" customHeight="1">
      <x:c r="A41" s="785" t="s">
        <x:v>1977</x:v>
      </x:c>
      <x:c r="B41" s="309"/>
      <x:c r="C41" s="310"/>
      <x:c r="D41" s="311"/>
      <x:c r="E41" s="310"/>
      <x:c r="F41" s="311"/>
      <x:c r="G41" s="310"/>
      <x:c r="H41" s="311"/>
      <x:c r="I41" s="310"/>
      <x:c r="J41" s="311">
        <x:v>2</x:v>
      </x:c>
      <x:c r="K41" s="311"/>
      <x:c r="L41" s="310"/>
      <x:c r="M41" s="311"/>
      <x:c r="N41" s="311"/>
      <x:c r="O41" s="311">
        <x:v>2</x:v>
      </x:c>
      <x:c r="P41" s="311">
        <x:v>3</x:v>
      </x:c>
      <x:c r="Q41" s="311"/>
      <x:c r="R41" s="310"/>
      <x:c r="S41" s="311">
        <x:f>1</x:f>
        <x:v>1</x:v>
      </x:c>
      <x:c r="T41" s="310">
        <x:f>98</x:f>
        <x:v>98</x:v>
      </x:c>
      <x:c r="U41" s="311"/>
      <x:c r="V41" s="310"/>
      <x:c r="W41" s="311">
        <x:v>0</x:v>
      </x:c>
      <x:c r="X41" s="311">
        <x:v>34</x:v>
      </x:c>
      <x:c r="Y41" s="311">
        <x:v>1</x:v>
      </x:c>
      <x:c r="Z41" s="311">
        <x:v>2</x:v>
      </x:c>
      <x:c r="AA41" s="311"/>
      <x:c r="AB41" s="311"/>
      <x:c r="AC41" s="311"/>
      <x:c r="AD41" s="311"/>
      <x:c r="AE41" s="311"/>
      <x:c r="AF41" s="311"/>
      <x:c r="AG41" s="311"/>
      <x:c r="AH41" s="311"/>
      <x:c r="AI41" s="311"/>
      <x:c r="AJ41" s="311"/>
      <x:c r="AK41" s="311"/>
      <x:c r="AL41" s="785" t="s">
        <x:v>1977</x:v>
      </x:c>
      <x:c r="AM41" s="311">
        <x:v>1</x:v>
      </x:c>
      <x:c r="AN41" s="310">
        <x:v>4000</x:v>
      </x:c>
      <x:c r="AO41" s="311"/>
      <x:c r="AP41" s="311"/>
      <x:c r="AQ41" s="311"/>
      <x:c r="AR41" s="310"/>
      <x:c r="AS41" s="311"/>
      <x:c r="AT41" s="310"/>
      <x:c r="AU41" s="311"/>
      <x:c r="AV41" s="311"/>
      <x:c r="AW41" s="311"/>
      <x:c r="AX41" s="311"/>
      <x:c r="AY41" s="311"/>
      <x:c r="AZ41" s="311">
        <x:v>1</x:v>
      </x:c>
      <x:c r="BA41" s="310">
        <x:v>2</x:v>
      </x:c>
      <x:c r="BB41" s="311"/>
      <x:c r="BC41" s="311"/>
      <x:c r="BD41" s="311"/>
      <x:c r="BE41" s="311">
        <x:v>2</x:v>
      </x:c>
      <x:c r="BF41" s="311">
        <x:v>16</x:v>
      </x:c>
      <x:c r="BG41" s="311"/>
      <x:c r="BH41" s="311"/>
      <x:c r="BI41" s="311"/>
      <x:c r="BJ41" s="310"/>
      <x:c r="BK41" s="311"/>
      <x:c r="BL41" s="310"/>
      <x:c r="BM41" s="311"/>
      <x:c r="BN41" s="310"/>
      <x:c r="BO41" s="311"/>
      <x:c r="BP41" s="310"/>
      <x:c r="BQ41" s="311"/>
      <x:c r="BR41" s="311"/>
      <x:c r="BS41" s="311"/>
      <x:c r="BT41" s="311"/>
      <x:c r="BU41" s="311"/>
      <x:c r="BV41" s="785" t="s">
        <x:v>1977</x:v>
      </x:c>
      <x:c r="BW41" s="311"/>
      <x:c r="BX41" s="311"/>
      <x:c r="BY41" s="310"/>
      <x:c r="BZ41" s="311"/>
      <x:c r="CA41" s="310"/>
      <x:c r="CB41" s="311"/>
      <x:c r="CC41" s="310"/>
      <x:c r="CD41" s="311"/>
      <x:c r="CE41" s="311">
        <x:v>1</x:v>
      </x:c>
      <x:c r="CF41" s="310">
        <x:v>85.439999999999998</x:v>
      </x:c>
      <x:c r="CG41" s="311"/>
      <x:c r="CH41" s="311"/>
      <x:c r="CI41" s="311">
        <x:v>1</x:v>
      </x:c>
      <x:c r="CJ41" s="311">
        <x:v>2</x:v>
      </x:c>
      <x:c r="CK41" s="311"/>
      <x:c r="CL41" s="311">
        <x:v>1</x:v>
      </x:c>
      <x:c r="CM41" s="311"/>
      <x:c r="CN41" s="311"/>
      <x:c r="CO41" s="311">
        <x:v>1</x:v>
      </x:c>
      <x:c r="CP41" s="310"/>
      <x:c r="CQ41" s="311">
        <x:v>1</x:v>
      </x:c>
      <x:c r="CR41" s="310">
        <x:v>324</x:v>
      </x:c>
      <x:c r="CS41" s="311">
        <x:f>31+4</x:f>
        <x:v>35</x:v>
      </x:c>
      <x:c r="CT41" s="311">
        <x:v>2</x:v>
      </x:c>
      <x:c r="CU41" s="311">
        <x:f>2+1</x:f>
        <x:v>3</x:v>
      </x:c>
      <x:c r="CV41" s="311">
        <x:v>1</x:v>
      </x:c>
      <x:c r="CW41" s="311">
        <x:v>0</x:v>
      </x:c>
      <x:c r="CX41" s="311">
        <x:v>0</x:v>
      </x:c>
      <x:c r="CY41" s="785" t="s">
        <x:v>1977</x:v>
      </x:c>
      <x:c r="CZ41" s="311">
        <x:v>2</x:v>
      </x:c>
      <x:c r="DA41" s="310">
        <x:v>677.88</x:v>
      </x:c>
      <x:c r="DB41" s="311"/>
      <x:c r="DC41" s="310"/>
      <x:c r="DD41" s="311"/>
      <x:c r="DE41" s="310"/>
      <x:c r="DF41" s="311"/>
      <x:c r="DG41" s="312"/>
    </x:row>
    <x:row r="42" spans="1:111" ht="30" customHeight="1">
      <x:c r="A42" s="785" t="s">
        <x:v>1995</x:v>
      </x:c>
      <x:c r="B42" s="309"/>
      <x:c r="C42" s="310"/>
      <x:c r="D42" s="311"/>
      <x:c r="E42" s="310"/>
      <x:c r="F42" s="311"/>
      <x:c r="G42" s="310"/>
      <x:c r="H42" s="311"/>
      <x:c r="I42" s="310"/>
      <x:c r="J42" s="311">
        <x:f>5</x:f>
        <x:v>5</x:v>
      </x:c>
      <x:c r="K42" s="311"/>
      <x:c r="L42" s="310"/>
      <x:c r="M42" s="311"/>
      <x:c r="N42" s="311"/>
      <x:c r="O42" s="311">
        <x:v>2</x:v>
      </x:c>
      <x:c r="P42" s="311">
        <x:v>7</x:v>
      </x:c>
      <x:c r="Q42" s="311"/>
      <x:c r="R42" s="310"/>
      <x:c r="S42" s="311">
        <x:v>5</x:v>
      </x:c>
      <x:c r="T42" s="310">
        <x:v>20</x:v>
      </x:c>
      <x:c r="U42" s="311"/>
      <x:c r="V42" s="310"/>
      <x:c r="W42" s="311">
        <x:v>0</x:v>
      </x:c>
      <x:c r="X42" s="311">
        <x:f>135</x:f>
        <x:v>135</x:v>
      </x:c>
      <x:c r="Y42" s="311">
        <x:v>1</x:v>
      </x:c>
      <x:c r="Z42" s="311">
        <x:v>2</x:v>
      </x:c>
      <x:c r="AA42" s="311"/>
      <x:c r="AB42" s="311"/>
      <x:c r="AC42" s="311"/>
      <x:c r="AD42" s="311"/>
      <x:c r="AE42" s="311"/>
      <x:c r="AF42" s="311"/>
      <x:c r="AG42" s="311"/>
      <x:c r="AH42" s="311"/>
      <x:c r="AI42" s="311"/>
      <x:c r="AJ42" s="311"/>
      <x:c r="AK42" s="311"/>
      <x:c r="AL42" s="785" t="s">
        <x:v>1995</x:v>
      </x:c>
      <x:c r="AM42" s="311"/>
      <x:c r="AN42" s="310"/>
      <x:c r="AO42" s="311"/>
      <x:c r="AP42" s="311"/>
      <x:c r="AQ42" s="311"/>
      <x:c r="AR42" s="310"/>
      <x:c r="AS42" s="311"/>
      <x:c r="AT42" s="310"/>
      <x:c r="AU42" s="311"/>
      <x:c r="AV42" s="311"/>
      <x:c r="AW42" s="311"/>
      <x:c r="AX42" s="311">
        <x:v>1</x:v>
      </x:c>
      <x:c r="AY42" s="311"/>
      <x:c r="AZ42" s="311">
        <x:v>4</x:v>
      </x:c>
      <x:c r="BA42" s="310">
        <x:v>6</x:v>
      </x:c>
      <x:c r="BB42" s="311"/>
      <x:c r="BC42" s="311"/>
      <x:c r="BD42" s="311"/>
      <x:c r="BE42" s="311">
        <x:v>9</x:v>
      </x:c>
      <x:c r="BF42" s="311">
        <x:f>135-13</x:f>
        <x:v>122</x:v>
      </x:c>
      <x:c r="BG42" s="311"/>
      <x:c r="BH42" s="311"/>
      <x:c r="BI42" s="311"/>
      <x:c r="BJ42" s="310"/>
      <x:c r="BK42" s="311"/>
      <x:c r="BL42" s="310"/>
      <x:c r="BM42" s="311"/>
      <x:c r="BN42" s="310"/>
      <x:c r="BO42" s="311"/>
      <x:c r="BP42" s="310"/>
      <x:c r="BQ42" s="311"/>
      <x:c r="BR42" s="311"/>
      <x:c r="BS42" s="311"/>
      <x:c r="BT42" s="311"/>
      <x:c r="BU42" s="311"/>
      <x:c r="BV42" s="785" t="s">
        <x:v>1995</x:v>
      </x:c>
      <x:c r="BW42" s="311"/>
      <x:c r="BX42" s="311"/>
      <x:c r="BY42" s="310"/>
      <x:c r="BZ42" s="311"/>
      <x:c r="CA42" s="310"/>
      <x:c r="CB42" s="311"/>
      <x:c r="CC42" s="310"/>
      <x:c r="CD42" s="311"/>
      <x:c r="CE42" s="311">
        <x:v>2</x:v>
      </x:c>
      <x:c r="CF42" s="310">
        <x:v>51.369999999999997</x:v>
      </x:c>
      <x:c r="CG42" s="311"/>
      <x:c r="CH42" s="311"/>
      <x:c r="CI42" s="311"/>
      <x:c r="CJ42" s="311">
        <x:v>0</x:v>
      </x:c>
      <x:c r="CK42" s="311">
        <x:v>1</x:v>
      </x:c>
      <x:c r="CL42" s="311"/>
      <x:c r="CM42" s="311"/>
      <x:c r="CN42" s="311"/>
      <x:c r="CO42" s="311"/>
      <x:c r="CP42" s="310"/>
      <x:c r="CQ42" s="311"/>
      <x:c r="CR42" s="310">
        <x:v>3350</x:v>
      </x:c>
      <x:c r="CS42" s="311">
        <x:f>79+2</x:f>
        <x:v>81</x:v>
      </x:c>
      <x:c r="CT42" s="311">
        <x:v>3</x:v>
      </x:c>
      <x:c r="CU42" s="311">
        <x:f>7+1</x:f>
        <x:v>8</x:v>
      </x:c>
      <x:c r="CV42" s="311">
        <x:f>3-1</x:f>
        <x:v>2</x:v>
      </x:c>
      <x:c r="CW42" s="311">
        <x:v>0</x:v>
      </x:c>
      <x:c r="CX42" s="311">
        <x:v>0</x:v>
      </x:c>
      <x:c r="CY42" s="785" t="s">
        <x:v>1995</x:v>
      </x:c>
      <x:c r="CZ42" s="311">
        <x:v>3</x:v>
      </x:c>
      <x:c r="DA42" s="310">
        <x:v>363.35000000000002</x:v>
      </x:c>
      <x:c r="DB42" s="311"/>
      <x:c r="DC42" s="310"/>
      <x:c r="DD42" s="311"/>
      <x:c r="DE42" s="310"/>
      <x:c r="DF42" s="311"/>
      <x:c r="DG42" s="312"/>
    </x:row>
    <x:row r="43" spans="1:111" ht="30" customHeight="1">
      <x:c r="A43" s="785" t="s">
        <x:v>1960</x:v>
      </x:c>
      <x:c r="B43" s="309"/>
      <x:c r="C43" s="310"/>
      <x:c r="D43" s="311"/>
      <x:c r="E43" s="310"/>
      <x:c r="F43" s="311"/>
      <x:c r="G43" s="310"/>
      <x:c r="H43" s="311"/>
      <x:c r="I43" s="310"/>
      <x:c r="J43" s="311">
        <x:v>2</x:v>
      </x:c>
      <x:c r="K43" s="311"/>
      <x:c r="L43" s="310"/>
      <x:c r="M43" s="311"/>
      <x:c r="N43" s="311"/>
      <x:c r="O43" s="311"/>
      <x:c r="P43" s="311"/>
      <x:c r="Q43" s="311"/>
      <x:c r="R43" s="310"/>
      <x:c r="S43" s="311">
        <x:v>2</x:v>
      </x:c>
      <x:c r="T43" s="310"/>
      <x:c r="U43" s="311"/>
      <x:c r="V43" s="310"/>
      <x:c r="W43" s="311"/>
      <x:c r="X43" s="311">
        <x:v>22</x:v>
      </x:c>
      <x:c r="Y43" s="311"/>
      <x:c r="Z43" s="311"/>
      <x:c r="AA43" s="311"/>
      <x:c r="AB43" s="311"/>
      <x:c r="AC43" s="311"/>
      <x:c r="AD43" s="311"/>
      <x:c r="AE43" s="311"/>
      <x:c r="AF43" s="311"/>
      <x:c r="AG43" s="311"/>
      <x:c r="AH43" s="311"/>
      <x:c r="AI43" s="311"/>
      <x:c r="AJ43" s="311"/>
      <x:c r="AK43" s="311"/>
      <x:c r="AL43" s="785" t="s">
        <x:v>1960</x:v>
      </x:c>
      <x:c r="AM43" s="311"/>
      <x:c r="AN43" s="310"/>
      <x:c r="AO43" s="311"/>
      <x:c r="AP43" s="311"/>
      <x:c r="AQ43" s="311"/>
      <x:c r="AR43" s="310"/>
      <x:c r="AS43" s="311"/>
      <x:c r="AT43" s="310"/>
      <x:c r="AU43" s="311"/>
      <x:c r="AV43" s="311"/>
      <x:c r="AW43" s="311"/>
      <x:c r="AX43" s="311"/>
      <x:c r="AY43" s="311"/>
      <x:c r="AZ43" s="311"/>
      <x:c r="BA43" s="310"/>
      <x:c r="BB43" s="311"/>
      <x:c r="BC43" s="311"/>
      <x:c r="BD43" s="311"/>
      <x:c r="BE43" s="311">
        <x:v>4</x:v>
      </x:c>
      <x:c r="BF43" s="311">
        <x:v>23</x:v>
      </x:c>
      <x:c r="BG43" s="311"/>
      <x:c r="BH43" s="311"/>
      <x:c r="BI43" s="311"/>
      <x:c r="BJ43" s="310"/>
      <x:c r="BK43" s="311"/>
      <x:c r="BL43" s="310"/>
      <x:c r="BM43" s="311"/>
      <x:c r="BN43" s="310"/>
      <x:c r="BO43" s="311"/>
      <x:c r="BP43" s="310"/>
      <x:c r="BQ43" s="311"/>
      <x:c r="BR43" s="311"/>
      <x:c r="BS43" s="311"/>
      <x:c r="BT43" s="311"/>
      <x:c r="BU43" s="311"/>
      <x:c r="BV43" s="785" t="s">
        <x:v>1960</x:v>
      </x:c>
      <x:c r="BW43" s="311"/>
      <x:c r="BX43" s="311"/>
      <x:c r="BY43" s="310"/>
      <x:c r="BZ43" s="311"/>
      <x:c r="CA43" s="310"/>
      <x:c r="CB43" s="311"/>
      <x:c r="CC43" s="310"/>
      <x:c r="CD43" s="311"/>
      <x:c r="CE43" s="311"/>
      <x:c r="CF43" s="310"/>
      <x:c r="CG43" s="311"/>
      <x:c r="CH43" s="311"/>
      <x:c r="CI43" s="311"/>
      <x:c r="CJ43" s="311"/>
      <x:c r="CK43" s="311"/>
      <x:c r="CL43" s="311"/>
      <x:c r="CM43" s="311"/>
      <x:c r="CN43" s="311"/>
      <x:c r="CO43" s="311"/>
      <x:c r="CP43" s="310"/>
      <x:c r="CQ43" s="311"/>
      <x:c r="CR43" s="310"/>
      <x:c r="CS43" s="311">
        <x:f>16+5</x:f>
        <x:v>21</x:v>
      </x:c>
      <x:c r="CT43" s="311">
        <x:v>2</x:v>
      </x:c>
      <x:c r="CU43" s="311"/>
      <x:c r="CV43" s="311">
        <x:v>1</x:v>
      </x:c>
      <x:c r="CW43" s="311"/>
      <x:c r="CX43" s="311"/>
      <x:c r="CY43" s="785" t="s">
        <x:v>1960</x:v>
      </x:c>
      <x:c r="CZ43" s="311"/>
      <x:c r="DA43" s="310"/>
      <x:c r="DB43" s="311"/>
      <x:c r="DC43" s="310"/>
      <x:c r="DD43" s="311"/>
      <x:c r="DE43" s="310"/>
      <x:c r="DF43" s="311"/>
      <x:c r="DG43" s="312"/>
    </x:row>
    <x:row r="44" spans="1:111" ht="30" customHeight="1">
      <x:c r="A44" s="785" t="s">
        <x:v>2019</x:v>
      </x:c>
      <x:c r="B44" s="309"/>
      <x:c r="C44" s="310"/>
      <x:c r="D44" s="311"/>
      <x:c r="E44" s="310"/>
      <x:c r="F44" s="311"/>
      <x:c r="G44" s="310"/>
      <x:c r="H44" s="311"/>
      <x:c r="I44" s="310"/>
      <x:c r="J44" s="311">
        <x:v>1</x:v>
      </x:c>
      <x:c r="K44" s="311"/>
      <x:c r="L44" s="310"/>
      <x:c r="M44" s="311"/>
      <x:c r="N44" s="311"/>
      <x:c r="O44" s="311">
        <x:v>1</x:v>
      </x:c>
      <x:c r="P44" s="311">
        <x:v>1</x:v>
      </x:c>
      <x:c r="Q44" s="311"/>
      <x:c r="R44" s="310"/>
      <x:c r="S44" s="311"/>
      <x:c r="T44" s="310"/>
      <x:c r="U44" s="311"/>
      <x:c r="V44" s="310"/>
      <x:c r="W44" s="311"/>
      <x:c r="X44" s="311">
        <x:f>13+14</x:f>
        <x:v>27</x:v>
      </x:c>
      <x:c r="Y44" s="311">
        <x:v>0</x:v>
      </x:c>
      <x:c r="Z44" s="311">
        <x:v>0</x:v>
      </x:c>
      <x:c r="AA44" s="311"/>
      <x:c r="AB44" s="311"/>
      <x:c r="AC44" s="311"/>
      <x:c r="AD44" s="311"/>
      <x:c r="AE44" s="311"/>
      <x:c r="AF44" s="311"/>
      <x:c r="AG44" s="311"/>
      <x:c r="AH44" s="311"/>
      <x:c r="AI44" s="311"/>
      <x:c r="AJ44" s="311"/>
      <x:c r="AK44" s="311"/>
      <x:c r="AL44" s="785" t="s">
        <x:v>2019</x:v>
      </x:c>
      <x:c r="AM44" s="311">
        <x:v>1</x:v>
      </x:c>
      <x:c r="AN44" s="310"/>
      <x:c r="AO44" s="311"/>
      <x:c r="AP44" s="311"/>
      <x:c r="AQ44" s="311"/>
      <x:c r="AR44" s="310"/>
      <x:c r="AS44" s="311"/>
      <x:c r="AT44" s="310"/>
      <x:c r="AU44" s="311"/>
      <x:c r="AV44" s="311"/>
      <x:c r="AW44" s="311"/>
      <x:c r="AX44" s="311">
        <x:v>1</x:v>
      </x:c>
      <x:c r="AY44" s="311"/>
      <x:c r="AZ44" s="311"/>
      <x:c r="BA44" s="310"/>
      <x:c r="BB44" s="311"/>
      <x:c r="BC44" s="311"/>
      <x:c r="BD44" s="311"/>
      <x:c r="BE44" s="311">
        <x:v>2</x:v>
      </x:c>
      <x:c r="BF44" s="311">
        <x:v>17</x:v>
      </x:c>
      <x:c r="BG44" s="311">
        <x:v>0</x:v>
      </x:c>
      <x:c r="BH44" s="311">
        <x:v>0</x:v>
      </x:c>
      <x:c r="BI44" s="311"/>
      <x:c r="BJ44" s="310"/>
      <x:c r="BK44" s="311"/>
      <x:c r="BL44" s="310"/>
      <x:c r="BM44" s="311"/>
      <x:c r="BN44" s="310"/>
      <x:c r="BO44" s="311"/>
      <x:c r="BP44" s="310"/>
      <x:c r="BQ44" s="311"/>
      <x:c r="BR44" s="311"/>
      <x:c r="BS44" s="311"/>
      <x:c r="BT44" s="311"/>
      <x:c r="BU44" s="311"/>
      <x:c r="BV44" s="785" t="s">
        <x:v>2019</x:v>
      </x:c>
      <x:c r="BW44" s="311"/>
      <x:c r="BX44" s="311"/>
      <x:c r="BY44" s="310"/>
      <x:c r="BZ44" s="311"/>
      <x:c r="CA44" s="310"/>
      <x:c r="CB44" s="311"/>
      <x:c r="CC44" s="310"/>
      <x:c r="CD44" s="311"/>
      <x:c r="CE44" s="311"/>
      <x:c r="CF44" s="310"/>
      <x:c r="CG44" s="311"/>
      <x:c r="CH44" s="311"/>
      <x:c r="CI44" s="311"/>
      <x:c r="CJ44" s="311"/>
      <x:c r="CK44" s="311"/>
      <x:c r="CL44" s="311"/>
      <x:c r="CM44" s="311"/>
      <x:c r="CN44" s="311"/>
      <x:c r="CO44" s="311"/>
      <x:c r="CP44" s="310"/>
      <x:c r="CQ44" s="311">
        <x:v>1</x:v>
      </x:c>
      <x:c r="CR44" s="310">
        <x:v>114</x:v>
      </x:c>
      <x:c r="CS44" s="311">
        <x:v>2</x:v>
      </x:c>
      <x:c r="CT44" s="311">
        <x:v>1</x:v>
      </x:c>
      <x:c r="CU44" s="311">
        <x:v>1</x:v>
      </x:c>
      <x:c r="CV44" s="311">
        <x:v>4</x:v>
      </x:c>
      <x:c r="CW44" s="311"/>
      <x:c r="CX44" s="311"/>
      <x:c r="CY44" s="785" t="s">
        <x:v>2019</x:v>
      </x:c>
      <x:c r="CZ44" s="311"/>
      <x:c r="DA44" s="310"/>
      <x:c r="DB44" s="311"/>
      <x:c r="DC44" s="310"/>
      <x:c r="DD44" s="311"/>
      <x:c r="DE44" s="310"/>
      <x:c r="DF44" s="311"/>
      <x:c r="DG44" s="312"/>
    </x:row>
    <x:row r="45" spans="1:111" ht="30" customHeight="1">
      <x:c r="A45" s="785" t="s">
        <x:v>2584</x:v>
      </x:c>
      <x:c r="B45" s="309"/>
      <x:c r="C45" s="310"/>
      <x:c r="D45" s="311"/>
      <x:c r="E45" s="310"/>
      <x:c r="F45" s="311"/>
      <x:c r="G45" s="310"/>
      <x:c r="H45" s="311"/>
      <x:c r="I45" s="310"/>
      <x:c r="J45" s="311"/>
      <x:c r="K45" s="311"/>
      <x:c r="L45" s="310"/>
      <x:c r="M45" s="311"/>
      <x:c r="N45" s="311"/>
      <x:c r="O45" s="311"/>
      <x:c r="P45" s="311"/>
      <x:c r="Q45" s="311"/>
      <x:c r="R45" s="310"/>
      <x:c r="S45" s="311"/>
      <x:c r="T45" s="310"/>
      <x:c r="U45" s="311"/>
      <x:c r="V45" s="310"/>
      <x:c r="W45" s="311"/>
      <x:c r="X45" s="311"/>
      <x:c r="Y45" s="311"/>
      <x:c r="Z45" s="311"/>
      <x:c r="AA45" s="311"/>
      <x:c r="AB45" s="311"/>
      <x:c r="AC45" s="311"/>
      <x:c r="AD45" s="311"/>
      <x:c r="AE45" s="311"/>
      <x:c r="AF45" s="311"/>
      <x:c r="AG45" s="311"/>
      <x:c r="AH45" s="311"/>
      <x:c r="AI45" s="311"/>
      <x:c r="AJ45" s="311"/>
      <x:c r="AK45" s="311"/>
      <x:c r="AL45" s="785" t="s">
        <x:v>2584</x:v>
      </x:c>
      <x:c r="AM45" s="311"/>
      <x:c r="AN45" s="310"/>
      <x:c r="AO45" s="311"/>
      <x:c r="AP45" s="311"/>
      <x:c r="AQ45" s="311"/>
      <x:c r="AR45" s="310"/>
      <x:c r="AS45" s="311"/>
      <x:c r="AT45" s="310"/>
      <x:c r="AU45" s="311"/>
      <x:c r="AV45" s="311"/>
      <x:c r="AW45" s="311"/>
      <x:c r="AX45" s="311"/>
      <x:c r="AY45" s="311"/>
      <x:c r="AZ45" s="311"/>
      <x:c r="BA45" s="310"/>
      <x:c r="BB45" s="311"/>
      <x:c r="BC45" s="311"/>
      <x:c r="BD45" s="311"/>
      <x:c r="BE45" s="311"/>
      <x:c r="BF45" s="311"/>
      <x:c r="BG45" s="311"/>
      <x:c r="BH45" s="311"/>
      <x:c r="BI45" s="311"/>
      <x:c r="BJ45" s="310"/>
      <x:c r="BK45" s="311"/>
      <x:c r="BL45" s="310"/>
      <x:c r="BM45" s="311"/>
      <x:c r="BN45" s="310"/>
      <x:c r="BO45" s="311"/>
      <x:c r="BP45" s="310"/>
      <x:c r="BQ45" s="311"/>
      <x:c r="BR45" s="311"/>
      <x:c r="BS45" s="311"/>
      <x:c r="BT45" s="311"/>
      <x:c r="BU45" s="311"/>
      <x:c r="BV45" s="785" t="s">
        <x:v>2584</x:v>
      </x:c>
      <x:c r="BW45" s="311"/>
      <x:c r="BX45" s="311"/>
      <x:c r="BY45" s="310"/>
      <x:c r="BZ45" s="311"/>
      <x:c r="CA45" s="310"/>
      <x:c r="CB45" s="311"/>
      <x:c r="CC45" s="310"/>
      <x:c r="CD45" s="311"/>
      <x:c r="CE45" s="311"/>
      <x:c r="CF45" s="310"/>
      <x:c r="CG45" s="311"/>
      <x:c r="CH45" s="311"/>
      <x:c r="CI45" s="311"/>
      <x:c r="CJ45" s="311"/>
      <x:c r="CK45" s="311"/>
      <x:c r="CL45" s="311"/>
      <x:c r="CM45" s="311"/>
      <x:c r="CN45" s="311"/>
      <x:c r="CO45" s="311"/>
      <x:c r="CP45" s="310"/>
      <x:c r="CQ45" s="311"/>
      <x:c r="CR45" s="310"/>
      <x:c r="CS45" s="311"/>
      <x:c r="CT45" s="311"/>
      <x:c r="CU45" s="311"/>
      <x:c r="CV45" s="311"/>
      <x:c r="CW45" s="311"/>
      <x:c r="CX45" s="311"/>
      <x:c r="CY45" s="785" t="s">
        <x:v>2584</x:v>
      </x:c>
      <x:c r="CZ45" s="311"/>
      <x:c r="DA45" s="310"/>
      <x:c r="DB45" s="311"/>
      <x:c r="DC45" s="310"/>
      <x:c r="DD45" s="311"/>
      <x:c r="DE45" s="310"/>
      <x:c r="DF45" s="311"/>
      <x:c r="DG45" s="312"/>
    </x:row>
    <x:row r="46" spans="1:111" ht="30" customHeight="1">
      <x:c r="A46" s="785" t="s">
        <x:v>1942</x:v>
      </x:c>
      <x:c r="B46" s="309"/>
      <x:c r="C46" s="310"/>
      <x:c r="D46" s="311"/>
      <x:c r="E46" s="310"/>
      <x:c r="F46" s="311"/>
      <x:c r="G46" s="310"/>
      <x:c r="H46" s="311"/>
      <x:c r="I46" s="310"/>
      <x:c r="J46" s="311">
        <x:v>1</x:v>
      </x:c>
      <x:c r="K46" s="311"/>
      <x:c r="L46" s="310"/>
      <x:c r="M46" s="311"/>
      <x:c r="N46" s="311"/>
      <x:c r="O46" s="311"/>
      <x:c r="P46" s="311"/>
      <x:c r="Q46" s="311"/>
      <x:c r="R46" s="310"/>
      <x:c r="S46" s="311"/>
      <x:c r="T46" s="310"/>
      <x:c r="U46" s="311"/>
      <x:c r="V46" s="310"/>
      <x:c r="W46" s="311"/>
      <x:c r="X46" s="311">
        <x:v>8</x:v>
      </x:c>
      <x:c r="Y46" s="311"/>
      <x:c r="Z46" s="311"/>
      <x:c r="AA46" s="311"/>
      <x:c r="AB46" s="311"/>
      <x:c r="AC46" s="311"/>
      <x:c r="AD46" s="311"/>
      <x:c r="AE46" s="311"/>
      <x:c r="AF46" s="311"/>
      <x:c r="AG46" s="311"/>
      <x:c r="AH46" s="311"/>
      <x:c r="AI46" s="311"/>
      <x:c r="AJ46" s="311"/>
      <x:c r="AK46" s="311"/>
      <x:c r="AL46" s="785" t="s">
        <x:v>1942</x:v>
      </x:c>
      <x:c r="AM46" s="311"/>
      <x:c r="AN46" s="310"/>
      <x:c r="AO46" s="311"/>
      <x:c r="AP46" s="311"/>
      <x:c r="AQ46" s="311"/>
      <x:c r="AR46" s="310"/>
      <x:c r="AS46" s="311"/>
      <x:c r="AT46" s="310"/>
      <x:c r="AU46" s="311"/>
      <x:c r="AV46" s="311"/>
      <x:c r="AW46" s="311"/>
      <x:c r="AX46" s="311"/>
      <x:c r="AY46" s="311"/>
      <x:c r="AZ46" s="311"/>
      <x:c r="BA46" s="310"/>
      <x:c r="BB46" s="311"/>
      <x:c r="BC46" s="311"/>
      <x:c r="BD46" s="311"/>
      <x:c r="BE46" s="311"/>
      <x:c r="BF46" s="311"/>
      <x:c r="BG46" s="311"/>
      <x:c r="BH46" s="311"/>
      <x:c r="BI46" s="311"/>
      <x:c r="BJ46" s="310"/>
      <x:c r="BK46" s="311"/>
      <x:c r="BL46" s="310"/>
      <x:c r="BM46" s="311"/>
      <x:c r="BN46" s="310"/>
      <x:c r="BO46" s="311"/>
      <x:c r="BP46" s="310"/>
      <x:c r="BQ46" s="311"/>
      <x:c r="BR46" s="311"/>
      <x:c r="BS46" s="311"/>
      <x:c r="BT46" s="311"/>
      <x:c r="BU46" s="311"/>
      <x:c r="BV46" s="785" t="s">
        <x:v>1942</x:v>
      </x:c>
      <x:c r="BW46" s="311"/>
      <x:c r="BX46" s="311"/>
      <x:c r="BY46" s="310"/>
      <x:c r="BZ46" s="311"/>
      <x:c r="CA46" s="310"/>
      <x:c r="CB46" s="311"/>
      <x:c r="CC46" s="310"/>
      <x:c r="CD46" s="311"/>
      <x:c r="CE46" s="311"/>
      <x:c r="CF46" s="310"/>
      <x:c r="CG46" s="311"/>
      <x:c r="CH46" s="311"/>
      <x:c r="CI46" s="311"/>
      <x:c r="CJ46" s="311"/>
      <x:c r="CK46" s="311"/>
      <x:c r="CL46" s="311"/>
      <x:c r="CM46" s="311"/>
      <x:c r="CN46" s="311"/>
      <x:c r="CO46" s="311"/>
      <x:c r="CP46" s="310"/>
      <x:c r="CQ46" s="311"/>
      <x:c r="CR46" s="310">
        <x:v>90</x:v>
      </x:c>
      <x:c r="CS46" s="311"/>
      <x:c r="CT46" s="311"/>
      <x:c r="CU46" s="311">
        <x:v>1</x:v>
      </x:c>
      <x:c r="CV46" s="311"/>
      <x:c r="CW46" s="311"/>
      <x:c r="CX46" s="311"/>
      <x:c r="CY46" s="785" t="s">
        <x:v>1942</x:v>
      </x:c>
      <x:c r="CZ46" s="311"/>
      <x:c r="DA46" s="310"/>
      <x:c r="DB46" s="311"/>
      <x:c r="DC46" s="310"/>
      <x:c r="DD46" s="311"/>
      <x:c r="DE46" s="310"/>
      <x:c r="DF46" s="311"/>
      <x:c r="DG46" s="312"/>
    </x:row>
    <x:row r="47" spans="1:111" ht="30" customHeight="1">
      <x:c r="A47" s="785" t="s">
        <x:v>1939</x:v>
      </x:c>
      <x:c r="B47" s="309"/>
      <x:c r="C47" s="310"/>
      <x:c r="D47" s="311"/>
      <x:c r="E47" s="310"/>
      <x:c r="F47" s="311"/>
      <x:c r="G47" s="310"/>
      <x:c r="H47" s="311"/>
      <x:c r="I47" s="310"/>
      <x:c r="J47" s="311"/>
      <x:c r="K47" s="311"/>
      <x:c r="L47" s="310"/>
      <x:c r="M47" s="311"/>
      <x:c r="N47" s="311"/>
      <x:c r="O47" s="311"/>
      <x:c r="P47" s="311"/>
      <x:c r="Q47" s="311"/>
      <x:c r="R47" s="310"/>
      <x:c r="S47" s="311"/>
      <x:c r="T47" s="310"/>
      <x:c r="U47" s="311"/>
      <x:c r="V47" s="310"/>
      <x:c r="W47" s="311"/>
      <x:c r="X47" s="311">
        <x:v>3</x:v>
      </x:c>
      <x:c r="Y47" s="311"/>
      <x:c r="Z47" s="311"/>
      <x:c r="AA47" s="311"/>
      <x:c r="AB47" s="311"/>
      <x:c r="AC47" s="311"/>
      <x:c r="AD47" s="311"/>
      <x:c r="AE47" s="311"/>
      <x:c r="AF47" s="311"/>
      <x:c r="AG47" s="311"/>
      <x:c r="AH47" s="311"/>
      <x:c r="AI47" s="311"/>
      <x:c r="AJ47" s="311"/>
      <x:c r="AK47" s="311"/>
      <x:c r="AL47" s="785" t="s">
        <x:v>1939</x:v>
      </x:c>
      <x:c r="AM47" s="311"/>
      <x:c r="AN47" s="310"/>
      <x:c r="AO47" s="311"/>
      <x:c r="AP47" s="311"/>
      <x:c r="AQ47" s="311"/>
      <x:c r="AR47" s="310"/>
      <x:c r="AS47" s="311"/>
      <x:c r="AT47" s="310"/>
      <x:c r="AU47" s="311"/>
      <x:c r="AV47" s="311"/>
      <x:c r="AW47" s="311"/>
      <x:c r="AX47" s="311"/>
      <x:c r="AY47" s="311"/>
      <x:c r="AZ47" s="311"/>
      <x:c r="BA47" s="310"/>
      <x:c r="BB47" s="311"/>
      <x:c r="BC47" s="311"/>
      <x:c r="BD47" s="311"/>
      <x:c r="BE47" s="311"/>
      <x:c r="BF47" s="311"/>
      <x:c r="BG47" s="311"/>
      <x:c r="BH47" s="311"/>
      <x:c r="BI47" s="311"/>
      <x:c r="BJ47" s="310"/>
      <x:c r="BK47" s="311"/>
      <x:c r="BL47" s="310"/>
      <x:c r="BM47" s="311"/>
      <x:c r="BN47" s="310"/>
      <x:c r="BO47" s="311"/>
      <x:c r="BP47" s="310"/>
      <x:c r="BQ47" s="311"/>
      <x:c r="BR47" s="311"/>
      <x:c r="BS47" s="311"/>
      <x:c r="BT47" s="311"/>
      <x:c r="BU47" s="311"/>
      <x:c r="BV47" s="785" t="s">
        <x:v>1939</x:v>
      </x:c>
      <x:c r="BW47" s="311"/>
      <x:c r="BX47" s="311"/>
      <x:c r="BY47" s="310"/>
      <x:c r="BZ47" s="311"/>
      <x:c r="CA47" s="310"/>
      <x:c r="CB47" s="311"/>
      <x:c r="CC47" s="310"/>
      <x:c r="CD47" s="311"/>
      <x:c r="CE47" s="311"/>
      <x:c r="CF47" s="310"/>
      <x:c r="CG47" s="311"/>
      <x:c r="CH47" s="311"/>
      <x:c r="CI47" s="311"/>
      <x:c r="CJ47" s="311"/>
      <x:c r="CK47" s="311"/>
      <x:c r="CL47" s="311"/>
      <x:c r="CM47" s="311"/>
      <x:c r="CN47" s="311"/>
      <x:c r="CO47" s="311"/>
      <x:c r="CP47" s="310"/>
      <x:c r="CQ47" s="311"/>
      <x:c r="CR47" s="310">
        <x:v>104</x:v>
      </x:c>
      <x:c r="CS47" s="311"/>
      <x:c r="CT47" s="311"/>
      <x:c r="CU47" s="311">
        <x:v>1</x:v>
      </x:c>
      <x:c r="CV47" s="311"/>
      <x:c r="CW47" s="311"/>
      <x:c r="CX47" s="311"/>
      <x:c r="CY47" s="785" t="s">
        <x:v>1939</x:v>
      </x:c>
      <x:c r="CZ47" s="311"/>
      <x:c r="DA47" s="310"/>
      <x:c r="DB47" s="311"/>
      <x:c r="DC47" s="310"/>
      <x:c r="DD47" s="311"/>
      <x:c r="DE47" s="310"/>
      <x:c r="DF47" s="311"/>
      <x:c r="DG47" s="312"/>
    </x:row>
    <x:row r="48" spans="1:111" ht="30" customHeight="1">
      <x:c r="A48" s="785" t="s">
        <x:v>2000</x:v>
      </x:c>
      <x:c r="B48" s="309"/>
      <x:c r="C48" s="310"/>
      <x:c r="D48" s="311"/>
      <x:c r="E48" s="310"/>
      <x:c r="F48" s="311"/>
      <x:c r="G48" s="310"/>
      <x:c r="H48" s="311"/>
      <x:c r="I48" s="310"/>
      <x:c r="J48" s="311">
        <x:v>1</x:v>
      </x:c>
      <x:c r="K48" s="311"/>
      <x:c r="L48" s="310"/>
      <x:c r="M48" s="311"/>
      <x:c r="N48" s="311"/>
      <x:c r="O48" s="311">
        <x:v>2</x:v>
      </x:c>
      <x:c r="P48" s="311">
        <x:v>10</x:v>
      </x:c>
      <x:c r="Q48" s="311"/>
      <x:c r="R48" s="310"/>
      <x:c r="S48" s="311"/>
      <x:c r="T48" s="310"/>
      <x:c r="U48" s="311"/>
      <x:c r="V48" s="310"/>
      <x:c r="W48" s="311"/>
      <x:c r="X48" s="311">
        <x:v>8</x:v>
      </x:c>
      <x:c r="Y48" s="311"/>
      <x:c r="Z48" s="311"/>
      <x:c r="AA48" s="311"/>
      <x:c r="AB48" s="311"/>
      <x:c r="AC48" s="311"/>
      <x:c r="AD48" s="311"/>
      <x:c r="AE48" s="311"/>
      <x:c r="AF48" s="311"/>
      <x:c r="AG48" s="311"/>
      <x:c r="AH48" s="311"/>
      <x:c r="AI48" s="311"/>
      <x:c r="AJ48" s="311"/>
      <x:c r="AK48" s="311"/>
      <x:c r="AL48" s="785" t="s">
        <x:v>2000</x:v>
      </x:c>
      <x:c r="AM48" s="311"/>
      <x:c r="AN48" s="310"/>
      <x:c r="AO48" s="311"/>
      <x:c r="AP48" s="311"/>
      <x:c r="AQ48" s="311"/>
      <x:c r="AR48" s="310"/>
      <x:c r="AS48" s="311"/>
      <x:c r="AT48" s="310"/>
      <x:c r="AU48" s="311"/>
      <x:c r="AV48" s="311"/>
      <x:c r="AW48" s="311"/>
      <x:c r="AX48" s="311"/>
      <x:c r="AY48" s="311"/>
      <x:c r="AZ48" s="311"/>
      <x:c r="BA48" s="310"/>
      <x:c r="BB48" s="311"/>
      <x:c r="BC48" s="311"/>
      <x:c r="BD48" s="311"/>
      <x:c r="BE48" s="311">
        <x:v>1</x:v>
      </x:c>
      <x:c r="BF48" s="311">
        <x:v>2</x:v>
      </x:c>
      <x:c r="BG48" s="311"/>
      <x:c r="BH48" s="311"/>
      <x:c r="BI48" s="311"/>
      <x:c r="BJ48" s="310"/>
      <x:c r="BK48" s="311"/>
      <x:c r="BL48" s="310"/>
      <x:c r="BM48" s="311"/>
      <x:c r="BN48" s="310"/>
      <x:c r="BO48" s="311"/>
      <x:c r="BP48" s="310"/>
      <x:c r="BQ48" s="311"/>
      <x:c r="BR48" s="311"/>
      <x:c r="BS48" s="311"/>
      <x:c r="BT48" s="311"/>
      <x:c r="BU48" s="311"/>
      <x:c r="BV48" s="785" t="s">
        <x:v>2000</x:v>
      </x:c>
      <x:c r="BW48" s="311"/>
      <x:c r="BX48" s="311"/>
      <x:c r="BY48" s="310"/>
      <x:c r="BZ48" s="311"/>
      <x:c r="CA48" s="310"/>
      <x:c r="CB48" s="311"/>
      <x:c r="CC48" s="310"/>
      <x:c r="CD48" s="311"/>
      <x:c r="CE48" s="311"/>
      <x:c r="CF48" s="310"/>
      <x:c r="CG48" s="311"/>
      <x:c r="CH48" s="311"/>
      <x:c r="CI48" s="311"/>
      <x:c r="CJ48" s="311"/>
      <x:c r="CK48" s="311"/>
      <x:c r="CL48" s="311"/>
      <x:c r="CM48" s="311"/>
      <x:c r="CN48" s="311"/>
      <x:c r="CO48" s="311"/>
      <x:c r="CP48" s="310"/>
      <x:c r="CQ48" s="311"/>
      <x:c r="CR48" s="310">
        <x:v>77</x:v>
      </x:c>
      <x:c r="CS48" s="311">
        <x:v>0</x:v>
      </x:c>
      <x:c r="CT48" s="311"/>
      <x:c r="CU48" s="311">
        <x:v>4</x:v>
      </x:c>
      <x:c r="CV48" s="311">
        <x:v>1</x:v>
      </x:c>
      <x:c r="CW48" s="311"/>
      <x:c r="CX48" s="311"/>
      <x:c r="CY48" s="785" t="s">
        <x:v>2000</x:v>
      </x:c>
      <x:c r="CZ48" s="311"/>
      <x:c r="DA48" s="310"/>
      <x:c r="DB48" s="311"/>
      <x:c r="DC48" s="310"/>
      <x:c r="DD48" s="311"/>
      <x:c r="DE48" s="310"/>
      <x:c r="DF48" s="311"/>
      <x:c r="DG48" s="312"/>
    </x:row>
    <x:row r="49" spans="1:111" ht="30" customHeight="1">
      <x:c r="A49" s="785" t="s">
        <x:v>1672</x:v>
      </x:c>
      <x:c r="B49" s="309"/>
      <x:c r="C49" s="310"/>
      <x:c r="D49" s="311"/>
      <x:c r="E49" s="310"/>
      <x:c r="F49" s="311"/>
      <x:c r="G49" s="310"/>
      <x:c r="H49" s="311"/>
      <x:c r="I49" s="310"/>
      <x:c r="J49" s="311"/>
      <x:c r="K49" s="311"/>
      <x:c r="L49" s="310"/>
      <x:c r="M49" s="311"/>
      <x:c r="N49" s="311"/>
      <x:c r="O49" s="311">
        <x:v>1</x:v>
      </x:c>
      <x:c r="P49" s="311">
        <x:v>1</x:v>
      </x:c>
      <x:c r="Q49" s="311"/>
      <x:c r="R49" s="310"/>
      <x:c r="S49" s="311">
        <x:v>1</x:v>
      </x:c>
      <x:c r="T49" s="310"/>
      <x:c r="U49" s="311"/>
      <x:c r="V49" s="310"/>
      <x:c r="W49" s="311"/>
      <x:c r="X49" s="311">
        <x:v>1</x:v>
      </x:c>
      <x:c r="Y49" s="311"/>
      <x:c r="Z49" s="311"/>
      <x:c r="AA49" s="311"/>
      <x:c r="AB49" s="311"/>
      <x:c r="AC49" s="311"/>
      <x:c r="AD49" s="311"/>
      <x:c r="AE49" s="311"/>
      <x:c r="AF49" s="311"/>
      <x:c r="AG49" s="311"/>
      <x:c r="AH49" s="311"/>
      <x:c r="AI49" s="311"/>
      <x:c r="AJ49" s="311"/>
      <x:c r="AK49" s="311"/>
      <x:c r="AL49" s="785" t="s">
        <x:v>1672</x:v>
      </x:c>
      <x:c r="AM49" s="311"/>
      <x:c r="AN49" s="310"/>
      <x:c r="AO49" s="311"/>
      <x:c r="AP49" s="311"/>
      <x:c r="AQ49" s="311"/>
      <x:c r="AR49" s="310"/>
      <x:c r="AS49" s="311"/>
      <x:c r="AT49" s="310"/>
      <x:c r="AU49" s="311"/>
      <x:c r="AV49" s="311"/>
      <x:c r="AW49" s="311"/>
      <x:c r="AX49" s="311"/>
      <x:c r="AY49" s="311"/>
      <x:c r="AZ49" s="311"/>
      <x:c r="BA49" s="310"/>
      <x:c r="BB49" s="311"/>
      <x:c r="BC49" s="311"/>
      <x:c r="BD49" s="311"/>
      <x:c r="BE49" s="311"/>
      <x:c r="BF49" s="311"/>
      <x:c r="BG49" s="311"/>
      <x:c r="BH49" s="311"/>
      <x:c r="BI49" s="311"/>
      <x:c r="BJ49" s="310"/>
      <x:c r="BK49" s="311"/>
      <x:c r="BL49" s="310"/>
      <x:c r="BM49" s="311"/>
      <x:c r="BN49" s="310"/>
      <x:c r="BO49" s="311"/>
      <x:c r="BP49" s="310"/>
      <x:c r="BQ49" s="311"/>
      <x:c r="BR49" s="311"/>
      <x:c r="BS49" s="311"/>
      <x:c r="BT49" s="311"/>
      <x:c r="BU49" s="311"/>
      <x:c r="BV49" s="785" t="s">
        <x:v>1672</x:v>
      </x:c>
      <x:c r="BW49" s="311"/>
      <x:c r="BX49" s="311"/>
      <x:c r="BY49" s="310"/>
      <x:c r="BZ49" s="311"/>
      <x:c r="CA49" s="310"/>
      <x:c r="CB49" s="311"/>
      <x:c r="CC49" s="310"/>
      <x:c r="CD49" s="311"/>
      <x:c r="CE49" s="311"/>
      <x:c r="CF49" s="310"/>
      <x:c r="CG49" s="311"/>
      <x:c r="CH49" s="311"/>
      <x:c r="CI49" s="311"/>
      <x:c r="CJ49" s="311"/>
      <x:c r="CK49" s="311"/>
      <x:c r="CL49" s="311"/>
      <x:c r="CM49" s="311"/>
      <x:c r="CN49" s="311"/>
      <x:c r="CO49" s="311"/>
      <x:c r="CP49" s="310"/>
      <x:c r="CQ49" s="311"/>
      <x:c r="CR49" s="310"/>
      <x:c r="CS49" s="311"/>
      <x:c r="CT49" s="311"/>
      <x:c r="CU49" s="311">
        <x:v>1</x:v>
      </x:c>
      <x:c r="CV49" s="311"/>
      <x:c r="CW49" s="311"/>
      <x:c r="CX49" s="311"/>
      <x:c r="CY49" s="785" t="s">
        <x:v>1672</x:v>
      </x:c>
      <x:c r="CZ49" s="311"/>
      <x:c r="DA49" s="310"/>
      <x:c r="DB49" s="311"/>
      <x:c r="DC49" s="310"/>
      <x:c r="DD49" s="311"/>
      <x:c r="DE49" s="310"/>
      <x:c r="DF49" s="311"/>
      <x:c r="DG49" s="312"/>
    </x:row>
    <x:row r="50" spans="1:111" ht="30" customHeight="1">
      <x:c r="A50" s="785" t="s">
        <x:v>369</x:v>
      </x:c>
      <x:c r="B50" s="309"/>
      <x:c r="C50" s="310"/>
      <x:c r="D50" s="311"/>
      <x:c r="E50" s="310"/>
      <x:c r="F50" s="311"/>
      <x:c r="G50" s="310"/>
      <x:c r="H50" s="311"/>
      <x:c r="I50" s="310"/>
      <x:c r="J50" s="311"/>
      <x:c r="K50" s="311"/>
      <x:c r="L50" s="310"/>
      <x:c r="M50" s="311"/>
      <x:c r="N50" s="311"/>
      <x:c r="O50" s="311"/>
      <x:c r="P50" s="311"/>
      <x:c r="Q50" s="311"/>
      <x:c r="R50" s="310"/>
      <x:c r="S50" s="311">
        <x:v>1</x:v>
      </x:c>
      <x:c r="T50" s="310"/>
      <x:c r="U50" s="311"/>
      <x:c r="V50" s="310"/>
      <x:c r="W50" s="311"/>
      <x:c r="X50" s="311">
        <x:v>8</x:v>
      </x:c>
      <x:c r="Y50" s="311"/>
      <x:c r="Z50" s="311"/>
      <x:c r="AA50" s="311"/>
      <x:c r="AB50" s="311"/>
      <x:c r="AC50" s="311"/>
      <x:c r="AD50" s="311"/>
      <x:c r="AE50" s="311"/>
      <x:c r="AF50" s="311"/>
      <x:c r="AG50" s="311"/>
      <x:c r="AH50" s="311"/>
      <x:c r="AI50" s="311"/>
      <x:c r="AJ50" s="311"/>
      <x:c r="AK50" s="311"/>
      <x:c r="AL50" s="785" t="s">
        <x:v>369</x:v>
      </x:c>
      <x:c r="AM50" s="311"/>
      <x:c r="AN50" s="310"/>
      <x:c r="AO50" s="311"/>
      <x:c r="AP50" s="311"/>
      <x:c r="AQ50" s="311"/>
      <x:c r="AR50" s="310"/>
      <x:c r="AS50" s="311"/>
      <x:c r="AT50" s="310"/>
      <x:c r="AU50" s="311"/>
      <x:c r="AV50" s="311"/>
      <x:c r="AW50" s="311"/>
      <x:c r="AX50" s="311"/>
      <x:c r="AY50" s="311"/>
      <x:c r="AZ50" s="311"/>
      <x:c r="BA50" s="310"/>
      <x:c r="BB50" s="311"/>
      <x:c r="BC50" s="311"/>
      <x:c r="BD50" s="311"/>
      <x:c r="BE50" s="311"/>
      <x:c r="BF50" s="311"/>
      <x:c r="BG50" s="311"/>
      <x:c r="BH50" s="311"/>
      <x:c r="BI50" s="311"/>
      <x:c r="BJ50" s="310"/>
      <x:c r="BK50" s="311"/>
      <x:c r="BL50" s="310"/>
      <x:c r="BM50" s="311"/>
      <x:c r="BN50" s="310"/>
      <x:c r="BO50" s="311"/>
      <x:c r="BP50" s="310"/>
      <x:c r="BQ50" s="311"/>
      <x:c r="BR50" s="311"/>
      <x:c r="BS50" s="311"/>
      <x:c r="BT50" s="311"/>
      <x:c r="BU50" s="311"/>
      <x:c r="BV50" s="785" t="s">
        <x:v>369</x:v>
      </x:c>
      <x:c r="BW50" s="311"/>
      <x:c r="BX50" s="311"/>
      <x:c r="BY50" s="310"/>
      <x:c r="BZ50" s="311"/>
      <x:c r="CA50" s="310"/>
      <x:c r="CB50" s="311"/>
      <x:c r="CC50" s="310"/>
      <x:c r="CD50" s="311"/>
      <x:c r="CE50" s="311"/>
      <x:c r="CF50" s="310"/>
      <x:c r="CG50" s="311"/>
      <x:c r="CH50" s="311"/>
      <x:c r="CI50" s="311"/>
      <x:c r="CJ50" s="311"/>
      <x:c r="CK50" s="311"/>
      <x:c r="CL50" s="311"/>
      <x:c r="CM50" s="311"/>
      <x:c r="CN50" s="311"/>
      <x:c r="CO50" s="311"/>
      <x:c r="CP50" s="310"/>
      <x:c r="CQ50" s="311"/>
      <x:c r="CR50" s="310"/>
      <x:c r="CS50" s="311">
        <x:v>2</x:v>
      </x:c>
      <x:c r="CT50" s="311"/>
      <x:c r="CU50" s="311">
        <x:v>1</x:v>
      </x:c>
      <x:c r="CV50" s="311"/>
      <x:c r="CW50" s="311"/>
      <x:c r="CX50" s="311"/>
      <x:c r="CY50" s="785" t="s">
        <x:v>369</x:v>
      </x:c>
      <x:c r="CZ50" s="311"/>
      <x:c r="DA50" s="310"/>
      <x:c r="DB50" s="311"/>
      <x:c r="DC50" s="310"/>
      <x:c r="DD50" s="311"/>
      <x:c r="DE50" s="310"/>
      <x:c r="DF50" s="311"/>
      <x:c r="DG50" s="312"/>
    </x:row>
    <x:row r="51" spans="1:111" ht="30" customHeight="1">
      <x:c r="A51" s="785" t="s">
        <x:v>1411</x:v>
      </x:c>
      <x:c r="B51" s="309"/>
      <x:c r="C51" s="310"/>
      <x:c r="D51" s="311"/>
      <x:c r="E51" s="310"/>
      <x:c r="F51" s="311"/>
      <x:c r="G51" s="310"/>
      <x:c r="H51" s="311"/>
      <x:c r="I51" s="310"/>
      <x:c r="J51" s="311"/>
      <x:c r="K51" s="311"/>
      <x:c r="L51" s="310"/>
      <x:c r="M51" s="311"/>
      <x:c r="N51" s="311"/>
      <x:c r="O51" s="311"/>
      <x:c r="P51" s="311"/>
      <x:c r="Q51" s="311"/>
      <x:c r="R51" s="310"/>
      <x:c r="S51" s="311">
        <x:v>1</x:v>
      </x:c>
      <x:c r="T51" s="310"/>
      <x:c r="U51" s="311"/>
      <x:c r="V51" s="310"/>
      <x:c r="W51" s="311"/>
      <x:c r="X51" s="311">
        <x:v>7</x:v>
      </x:c>
      <x:c r="Y51" s="311"/>
      <x:c r="Z51" s="311"/>
      <x:c r="AA51" s="311"/>
      <x:c r="AB51" s="311"/>
      <x:c r="AC51" s="311"/>
      <x:c r="AD51" s="311"/>
      <x:c r="AE51" s="311"/>
      <x:c r="AF51" s="311"/>
      <x:c r="AG51" s="311"/>
      <x:c r="AH51" s="311"/>
      <x:c r="AI51" s="311"/>
      <x:c r="AJ51" s="311">
        <x:v>1</x:v>
      </x:c>
      <x:c r="AK51" s="311">
        <x:v>3</x:v>
      </x:c>
      <x:c r="AL51" s="785" t="s">
        <x:v>1411</x:v>
      </x:c>
      <x:c r="AM51" s="311"/>
      <x:c r="AN51" s="310"/>
      <x:c r="AO51" s="311"/>
      <x:c r="AP51" s="311"/>
      <x:c r="AQ51" s="311"/>
      <x:c r="AR51" s="310"/>
      <x:c r="AS51" s="311"/>
      <x:c r="AT51" s="310"/>
      <x:c r="AU51" s="311"/>
      <x:c r="AV51" s="311"/>
      <x:c r="AW51" s="311"/>
      <x:c r="AX51" s="311"/>
      <x:c r="AY51" s="311"/>
      <x:c r="AZ51" s="311"/>
      <x:c r="BA51" s="310"/>
      <x:c r="BB51" s="311"/>
      <x:c r="BC51" s="311"/>
      <x:c r="BD51" s="311"/>
      <x:c r="BE51" s="311">
        <x:v>1</x:v>
      </x:c>
      <x:c r="BF51" s="311">
        <x:v>2</x:v>
      </x:c>
      <x:c r="BG51" s="311"/>
      <x:c r="BH51" s="311"/>
      <x:c r="BI51" s="311"/>
      <x:c r="BJ51" s="310"/>
      <x:c r="BK51" s="311"/>
      <x:c r="BL51" s="310"/>
      <x:c r="BM51" s="311"/>
      <x:c r="BN51" s="310"/>
      <x:c r="BO51" s="311"/>
      <x:c r="BP51" s="310"/>
      <x:c r="BQ51" s="311"/>
      <x:c r="BR51" s="311"/>
      <x:c r="BS51" s="311"/>
      <x:c r="BT51" s="311"/>
      <x:c r="BU51" s="311"/>
      <x:c r="BV51" s="785" t="s">
        <x:v>1411</x:v>
      </x:c>
      <x:c r="BW51" s="311"/>
      <x:c r="BX51" s="311"/>
      <x:c r="BY51" s="310"/>
      <x:c r="BZ51" s="311"/>
      <x:c r="CA51" s="310"/>
      <x:c r="CB51" s="311"/>
      <x:c r="CC51" s="310"/>
      <x:c r="CD51" s="311"/>
      <x:c r="CE51" s="311"/>
      <x:c r="CF51" s="310"/>
      <x:c r="CG51" s="311"/>
      <x:c r="CH51" s="311"/>
      <x:c r="CI51" s="311"/>
      <x:c r="CJ51" s="311"/>
      <x:c r="CK51" s="311"/>
      <x:c r="CL51" s="311"/>
      <x:c r="CM51" s="311"/>
      <x:c r="CN51" s="311"/>
      <x:c r="CO51" s="311"/>
      <x:c r="CP51" s="310"/>
      <x:c r="CQ51" s="311"/>
      <x:c r="CR51" s="310"/>
      <x:c r="CS51" s="311">
        <x:f>24+1</x:f>
        <x:v>25</x:v>
      </x:c>
      <x:c r="CT51" s="311"/>
      <x:c r="CU51" s="311">
        <x:v>1</x:v>
      </x:c>
      <x:c r="CV51" s="311"/>
      <x:c r="CW51" s="311">
        <x:v>0</x:v>
      </x:c>
      <x:c r="CX51" s="311">
        <x:v>0</x:v>
      </x:c>
      <x:c r="CY51" s="785" t="s">
        <x:v>1411</x:v>
      </x:c>
      <x:c r="CZ51" s="311"/>
      <x:c r="DA51" s="310"/>
      <x:c r="DB51" s="311"/>
      <x:c r="DC51" s="310"/>
      <x:c r="DD51" s="311"/>
      <x:c r="DE51" s="310"/>
      <x:c r="DF51" s="311"/>
      <x:c r="DG51" s="312"/>
    </x:row>
    <x:row r="52" spans="1:111" ht="30" customHeight="1">
      <x:c r="A52" s="785" t="s">
        <x:v>1664</x:v>
      </x:c>
      <x:c r="B52" s="309"/>
      <x:c r="C52" s="310"/>
      <x:c r="D52" s="311"/>
      <x:c r="E52" s="310"/>
      <x:c r="F52" s="311"/>
      <x:c r="G52" s="310"/>
      <x:c r="H52" s="311"/>
      <x:c r="I52" s="310"/>
      <x:c r="J52" s="311"/>
      <x:c r="K52" s="311"/>
      <x:c r="L52" s="310"/>
      <x:c r="M52" s="311"/>
      <x:c r="N52" s="311"/>
      <x:c r="O52" s="311"/>
      <x:c r="P52" s="311"/>
      <x:c r="Q52" s="311"/>
      <x:c r="R52" s="310"/>
      <x:c r="S52" s="311">
        <x:v>1</x:v>
      </x:c>
      <x:c r="T52" s="310"/>
      <x:c r="U52" s="311"/>
      <x:c r="V52" s="310"/>
      <x:c r="W52" s="311"/>
      <x:c r="X52" s="311">
        <x:f>12+2</x:f>
        <x:v>14</x:v>
      </x:c>
      <x:c r="Y52" s="311"/>
      <x:c r="Z52" s="311"/>
      <x:c r="AA52" s="311"/>
      <x:c r="AB52" s="311"/>
      <x:c r="AC52" s="311"/>
      <x:c r="AD52" s="311"/>
      <x:c r="AE52" s="311"/>
      <x:c r="AF52" s="311"/>
      <x:c r="AG52" s="311"/>
      <x:c r="AH52" s="311"/>
      <x:c r="AI52" s="311"/>
      <x:c r="AJ52" s="311"/>
      <x:c r="AK52" s="311"/>
      <x:c r="AL52" s="785" t="s">
        <x:v>1664</x:v>
      </x:c>
      <x:c r="AM52" s="311"/>
      <x:c r="AN52" s="310"/>
      <x:c r="AO52" s="311"/>
      <x:c r="AP52" s="311"/>
      <x:c r="AQ52" s="311"/>
      <x:c r="AR52" s="310"/>
      <x:c r="AS52" s="311"/>
      <x:c r="AT52" s="310"/>
      <x:c r="AU52" s="311"/>
      <x:c r="AV52" s="311"/>
      <x:c r="AW52" s="311"/>
      <x:c r="AX52" s="311"/>
      <x:c r="AY52" s="311"/>
      <x:c r="AZ52" s="311"/>
      <x:c r="BA52" s="310"/>
      <x:c r="BB52" s="311"/>
      <x:c r="BC52" s="311"/>
      <x:c r="BD52" s="311"/>
      <x:c r="BE52" s="311"/>
      <x:c r="BF52" s="311"/>
      <x:c r="BG52" s="311"/>
      <x:c r="BH52" s="311"/>
      <x:c r="BI52" s="311"/>
      <x:c r="BJ52" s="310"/>
      <x:c r="BK52" s="311"/>
      <x:c r="BL52" s="310"/>
      <x:c r="BM52" s="311"/>
      <x:c r="BN52" s="310"/>
      <x:c r="BO52" s="311"/>
      <x:c r="BP52" s="310"/>
      <x:c r="BQ52" s="311"/>
      <x:c r="BR52" s="311"/>
      <x:c r="BS52" s="311"/>
      <x:c r="BT52" s="311"/>
      <x:c r="BU52" s="311"/>
      <x:c r="BV52" s="785" t="s">
        <x:v>1664</x:v>
      </x:c>
      <x:c r="BW52" s="311"/>
      <x:c r="BX52" s="311"/>
      <x:c r="BY52" s="310"/>
      <x:c r="BZ52" s="311"/>
      <x:c r="CA52" s="310"/>
      <x:c r="CB52" s="311"/>
      <x:c r="CC52" s="310"/>
      <x:c r="CD52" s="311"/>
      <x:c r="CE52" s="311"/>
      <x:c r="CF52" s="310"/>
      <x:c r="CG52" s="311"/>
      <x:c r="CH52" s="311"/>
      <x:c r="CI52" s="311"/>
      <x:c r="CJ52" s="311"/>
      <x:c r="CK52" s="311"/>
      <x:c r="CL52" s="311"/>
      <x:c r="CM52" s="311"/>
      <x:c r="CN52" s="311"/>
      <x:c r="CO52" s="311"/>
      <x:c r="CP52" s="310"/>
      <x:c r="CQ52" s="311"/>
      <x:c r="CR52" s="310">
        <x:v>70</x:v>
      </x:c>
      <x:c r="CS52" s="311"/>
      <x:c r="CT52" s="311"/>
      <x:c r="CU52" s="311">
        <x:v>1</x:v>
      </x:c>
      <x:c r="CV52" s="311"/>
      <x:c r="CW52" s="311"/>
      <x:c r="CX52" s="311"/>
      <x:c r="CY52" s="785" t="s">
        <x:v>1664</x:v>
      </x:c>
      <x:c r="CZ52" s="311"/>
      <x:c r="DA52" s="310"/>
      <x:c r="DB52" s="311"/>
      <x:c r="DC52" s="310"/>
      <x:c r="DD52" s="311"/>
      <x:c r="DE52" s="310"/>
      <x:c r="DF52" s="311"/>
      <x:c r="DG52" s="312"/>
    </x:row>
    <x:row r="53" spans="1:111" ht="30" customHeight="1">
      <x:c r="A53" s="785" t="s">
        <x:v>1063</x:v>
      </x:c>
      <x:c r="B53" s="309"/>
      <x:c r="C53" s="310"/>
      <x:c r="D53" s="311"/>
      <x:c r="E53" s="310"/>
      <x:c r="F53" s="311"/>
      <x:c r="G53" s="310"/>
      <x:c r="H53" s="311"/>
      <x:c r="I53" s="310"/>
      <x:c r="J53" s="311">
        <x:v>1</x:v>
      </x:c>
      <x:c r="K53" s="311"/>
      <x:c r="L53" s="310"/>
      <x:c r="M53" s="311"/>
      <x:c r="N53" s="311"/>
      <x:c r="O53" s="311"/>
      <x:c r="P53" s="311"/>
      <x:c r="Q53" s="311"/>
      <x:c r="R53" s="310"/>
      <x:c r="S53" s="311">
        <x:v>1</x:v>
      </x:c>
      <x:c r="T53" s="310"/>
      <x:c r="U53" s="311"/>
      <x:c r="V53" s="310"/>
      <x:c r="W53" s="311"/>
      <x:c r="X53" s="311">
        <x:f>12+1</x:f>
        <x:v>13</x:v>
      </x:c>
      <x:c r="Y53" s="311">
        <x:v>0</x:v>
      </x:c>
      <x:c r="Z53" s="311">
        <x:v>0</x:v>
      </x:c>
      <x:c r="AA53" s="311"/>
      <x:c r="AB53" s="311"/>
      <x:c r="AC53" s="311"/>
      <x:c r="AD53" s="311"/>
      <x:c r="AE53" s="311"/>
      <x:c r="AF53" s="311"/>
      <x:c r="AG53" s="311"/>
      <x:c r="AH53" s="311"/>
      <x:c r="AI53" s="311"/>
      <x:c r="AJ53" s="311"/>
      <x:c r="AK53" s="311"/>
      <x:c r="AL53" s="785" t="s">
        <x:v>1063</x:v>
      </x:c>
      <x:c r="AM53" s="311"/>
      <x:c r="AN53" s="310"/>
      <x:c r="AO53" s="311"/>
      <x:c r="AP53" s="311"/>
      <x:c r="AQ53" s="311"/>
      <x:c r="AR53" s="310"/>
      <x:c r="AS53" s="311"/>
      <x:c r="AT53" s="310"/>
      <x:c r="AU53" s="311"/>
      <x:c r="AV53" s="311"/>
      <x:c r="AW53" s="311"/>
      <x:c r="AX53" s="311"/>
      <x:c r="AY53" s="311"/>
      <x:c r="AZ53" s="311"/>
      <x:c r="BA53" s="310"/>
      <x:c r="BB53" s="311"/>
      <x:c r="BC53" s="311"/>
      <x:c r="BD53" s="311"/>
      <x:c r="BE53" s="311">
        <x:v>2</x:v>
      </x:c>
      <x:c r="BF53" s="311">
        <x:v>12</x:v>
      </x:c>
      <x:c r="BG53" s="311"/>
      <x:c r="BH53" s="311"/>
      <x:c r="BI53" s="311"/>
      <x:c r="BJ53" s="310"/>
      <x:c r="BK53" s="311"/>
      <x:c r="BL53" s="310"/>
      <x:c r="BM53" s="311"/>
      <x:c r="BN53" s="310"/>
      <x:c r="BO53" s="311"/>
      <x:c r="BP53" s="310"/>
      <x:c r="BQ53" s="311"/>
      <x:c r="BR53" s="311"/>
      <x:c r="BS53" s="311"/>
      <x:c r="BT53" s="311"/>
      <x:c r="BU53" s="311"/>
      <x:c r="BV53" s="785" t="s">
        <x:v>1063</x:v>
      </x:c>
      <x:c r="BW53" s="311"/>
      <x:c r="BX53" s="311"/>
      <x:c r="BY53" s="310"/>
      <x:c r="BZ53" s="311"/>
      <x:c r="CA53" s="310"/>
      <x:c r="CB53" s="311"/>
      <x:c r="CC53" s="310"/>
      <x:c r="CD53" s="311"/>
      <x:c r="CE53" s="311"/>
      <x:c r="CF53" s="310"/>
      <x:c r="CG53" s="311"/>
      <x:c r="CH53" s="311"/>
      <x:c r="CI53" s="311"/>
      <x:c r="CJ53" s="311"/>
      <x:c r="CK53" s="311"/>
      <x:c r="CL53" s="311"/>
      <x:c r="CM53" s="311"/>
      <x:c r="CN53" s="311"/>
      <x:c r="CO53" s="311"/>
      <x:c r="CP53" s="310"/>
      <x:c r="CQ53" s="311"/>
      <x:c r="CR53" s="310"/>
      <x:c r="CS53" s="311"/>
      <x:c r="CT53" s="311"/>
      <x:c r="CU53" s="311">
        <x:v>1</x:v>
      </x:c>
      <x:c r="CV53" s="311"/>
      <x:c r="CW53" s="311"/>
      <x:c r="CX53" s="311"/>
      <x:c r="CY53" s="785" t="s">
        <x:v>1063</x:v>
      </x:c>
      <x:c r="CZ53" s="311"/>
      <x:c r="DA53" s="310"/>
      <x:c r="DB53" s="311"/>
      <x:c r="DC53" s="310"/>
      <x:c r="DD53" s="311"/>
      <x:c r="DE53" s="310"/>
      <x:c r="DF53" s="311"/>
      <x:c r="DG53" s="312"/>
    </x:row>
    <x:row r="54" spans="1:111" ht="30" customHeight="1">
      <x:c r="A54" s="785" t="s">
        <x:v>1464</x:v>
      </x:c>
      <x:c r="B54" s="309"/>
      <x:c r="C54" s="310"/>
      <x:c r="D54" s="311"/>
      <x:c r="E54" s="310"/>
      <x:c r="F54" s="311"/>
      <x:c r="G54" s="310"/>
      <x:c r="H54" s="311"/>
      <x:c r="I54" s="310"/>
      <x:c r="J54" s="311"/>
      <x:c r="K54" s="311"/>
      <x:c r="L54" s="310"/>
      <x:c r="M54" s="311"/>
      <x:c r="N54" s="311"/>
      <x:c r="O54" s="311"/>
      <x:c r="P54" s="311"/>
      <x:c r="Q54" s="311"/>
      <x:c r="R54" s="310"/>
      <x:c r="S54" s="311"/>
      <x:c r="T54" s="310"/>
      <x:c r="U54" s="311"/>
      <x:c r="V54" s="310"/>
      <x:c r="W54" s="311"/>
      <x:c r="X54" s="311">
        <x:v>1</x:v>
      </x:c>
      <x:c r="Y54" s="311">
        <x:v>0</x:v>
      </x:c>
      <x:c r="Z54" s="311">
        <x:v>0</x:v>
      </x:c>
      <x:c r="AA54" s="311"/>
      <x:c r="AB54" s="311"/>
      <x:c r="AC54" s="311"/>
      <x:c r="AD54" s="311"/>
      <x:c r="AE54" s="311"/>
      <x:c r="AF54" s="311"/>
      <x:c r="AG54" s="311"/>
      <x:c r="AH54" s="311"/>
      <x:c r="AI54" s="311"/>
      <x:c r="AJ54" s="311"/>
      <x:c r="AK54" s="311"/>
      <x:c r="AL54" s="785" t="s">
        <x:v>1464</x:v>
      </x:c>
      <x:c r="AM54" s="311"/>
      <x:c r="AN54" s="310"/>
      <x:c r="AO54" s="311"/>
      <x:c r="AP54" s="311"/>
      <x:c r="AQ54" s="311"/>
      <x:c r="AR54" s="310"/>
      <x:c r="AS54" s="311"/>
      <x:c r="AT54" s="310"/>
      <x:c r="AU54" s="311"/>
      <x:c r="AV54" s="311"/>
      <x:c r="AW54" s="311"/>
      <x:c r="AX54" s="311"/>
      <x:c r="AY54" s="311"/>
      <x:c r="AZ54" s="311"/>
      <x:c r="BA54" s="310"/>
      <x:c r="BB54" s="311"/>
      <x:c r="BC54" s="311"/>
      <x:c r="BD54" s="311"/>
      <x:c r="BE54" s="311">
        <x:v>1</x:v>
      </x:c>
      <x:c r="BF54" s="311">
        <x:v>2</x:v>
      </x:c>
      <x:c r="BG54" s="311"/>
      <x:c r="BH54" s="311"/>
      <x:c r="BI54" s="311"/>
      <x:c r="BJ54" s="310"/>
      <x:c r="BK54" s="311"/>
      <x:c r="BL54" s="310"/>
      <x:c r="BM54" s="311"/>
      <x:c r="BN54" s="310"/>
      <x:c r="BO54" s="311"/>
      <x:c r="BP54" s="310"/>
      <x:c r="BQ54" s="311"/>
      <x:c r="BR54" s="311"/>
      <x:c r="BS54" s="311"/>
      <x:c r="BT54" s="311"/>
      <x:c r="BU54" s="311"/>
      <x:c r="BV54" s="785" t="s">
        <x:v>1464</x:v>
      </x:c>
      <x:c r="BW54" s="311"/>
      <x:c r="BX54" s="311"/>
      <x:c r="BY54" s="310"/>
      <x:c r="BZ54" s="311"/>
      <x:c r="CA54" s="310"/>
      <x:c r="CB54" s="311"/>
      <x:c r="CC54" s="310"/>
      <x:c r="CD54" s="311"/>
      <x:c r="CE54" s="311"/>
      <x:c r="CF54" s="310"/>
      <x:c r="CG54" s="311"/>
      <x:c r="CH54" s="311"/>
      <x:c r="CI54" s="311"/>
      <x:c r="CJ54" s="311"/>
      <x:c r="CK54" s="311"/>
      <x:c r="CL54" s="311"/>
      <x:c r="CM54" s="311"/>
      <x:c r="CN54" s="311"/>
      <x:c r="CO54" s="311"/>
      <x:c r="CP54" s="310"/>
      <x:c r="CQ54" s="311"/>
      <x:c r="CR54" s="310"/>
      <x:c r="CS54" s="311"/>
      <x:c r="CT54" s="311"/>
      <x:c r="CU54" s="311">
        <x:v>1</x:v>
      </x:c>
      <x:c r="CV54" s="311"/>
      <x:c r="CW54" s="311"/>
      <x:c r="CX54" s="311"/>
      <x:c r="CY54" s="785" t="s">
        <x:v>1464</x:v>
      </x:c>
      <x:c r="CZ54" s="311"/>
      <x:c r="DA54" s="310"/>
      <x:c r="DB54" s="311"/>
      <x:c r="DC54" s="310"/>
      <x:c r="DD54" s="311"/>
      <x:c r="DE54" s="310"/>
      <x:c r="DF54" s="311"/>
      <x:c r="DG54" s="312"/>
    </x:row>
    <x:row r="55" spans="1:111" ht="30" customHeight="1">
      <x:c r="A55" s="785" t="s">
        <x:v>1973</x:v>
      </x:c>
      <x:c r="B55" s="309"/>
      <x:c r="C55" s="310"/>
      <x:c r="D55" s="311"/>
      <x:c r="E55" s="310"/>
      <x:c r="F55" s="311"/>
      <x:c r="G55" s="310"/>
      <x:c r="H55" s="311"/>
      <x:c r="I55" s="310"/>
      <x:c r="J55" s="311">
        <x:v>2</x:v>
      </x:c>
      <x:c r="K55" s="311"/>
      <x:c r="L55" s="310"/>
      <x:c r="M55" s="311"/>
      <x:c r="N55" s="311"/>
      <x:c r="O55" s="311"/>
      <x:c r="P55" s="311"/>
      <x:c r="Q55" s="311"/>
      <x:c r="R55" s="310"/>
      <x:c r="S55" s="311"/>
      <x:c r="T55" s="310"/>
      <x:c r="U55" s="311"/>
      <x:c r="V55" s="310"/>
      <x:c r="W55" s="311"/>
      <x:c r="X55" s="311">
        <x:f>10+3</x:f>
        <x:v>13</x:v>
      </x:c>
      <x:c r="Y55" s="311">
        <x:v>0</x:v>
      </x:c>
      <x:c r="Z55" s="311">
        <x:v>0</x:v>
      </x:c>
      <x:c r="AA55" s="311"/>
      <x:c r="AB55" s="311"/>
      <x:c r="AC55" s="311"/>
      <x:c r="AD55" s="311"/>
      <x:c r="AE55" s="311"/>
      <x:c r="AF55" s="311"/>
      <x:c r="AG55" s="311"/>
      <x:c r="AH55" s="311"/>
      <x:c r="AI55" s="311"/>
      <x:c r="AJ55" s="311"/>
      <x:c r="AK55" s="311"/>
      <x:c r="AL55" s="785" t="s">
        <x:v>1973</x:v>
      </x:c>
      <x:c r="AM55" s="311"/>
      <x:c r="AN55" s="310"/>
      <x:c r="AO55" s="311"/>
      <x:c r="AP55" s="311"/>
      <x:c r="AQ55" s="311"/>
      <x:c r="AR55" s="310"/>
      <x:c r="AS55" s="311"/>
      <x:c r="AT55" s="310"/>
      <x:c r="AU55" s="311"/>
      <x:c r="AV55" s="311"/>
      <x:c r="AW55" s="311"/>
      <x:c r="AX55" s="311"/>
      <x:c r="AY55" s="311"/>
      <x:c r="AZ55" s="311"/>
      <x:c r="BA55" s="310"/>
      <x:c r="BB55" s="311"/>
      <x:c r="BC55" s="311"/>
      <x:c r="BD55" s="311"/>
      <x:c r="BE55" s="311"/>
      <x:c r="BF55" s="311"/>
      <x:c r="BG55" s="311"/>
      <x:c r="BH55" s="311"/>
      <x:c r="BI55" s="311"/>
      <x:c r="BJ55" s="310"/>
      <x:c r="BK55" s="311"/>
      <x:c r="BL55" s="310"/>
      <x:c r="BM55" s="311"/>
      <x:c r="BN55" s="310"/>
      <x:c r="BO55" s="311"/>
      <x:c r="BP55" s="310"/>
      <x:c r="BQ55" s="311"/>
      <x:c r="BR55" s="311"/>
      <x:c r="BS55" s="311"/>
      <x:c r="BT55" s="311"/>
      <x:c r="BU55" s="311"/>
      <x:c r="BV55" s="785" t="s">
        <x:v>1973</x:v>
      </x:c>
      <x:c r="BW55" s="311"/>
      <x:c r="BX55" s="311"/>
      <x:c r="BY55" s="310"/>
      <x:c r="BZ55" s="311"/>
      <x:c r="CA55" s="310"/>
      <x:c r="CB55" s="311"/>
      <x:c r="CC55" s="310"/>
      <x:c r="CD55" s="311"/>
      <x:c r="CE55" s="311"/>
      <x:c r="CF55" s="310"/>
      <x:c r="CG55" s="311"/>
      <x:c r="CH55" s="311"/>
      <x:c r="CI55" s="311"/>
      <x:c r="CJ55" s="311"/>
      <x:c r="CK55" s="311"/>
      <x:c r="CL55" s="311"/>
      <x:c r="CM55" s="311"/>
      <x:c r="CN55" s="311"/>
      <x:c r="CO55" s="311"/>
      <x:c r="CP55" s="310"/>
      <x:c r="CQ55" s="311"/>
      <x:c r="CR55" s="310"/>
      <x:c r="CS55" s="311">
        <x:v>4</x:v>
      </x:c>
      <x:c r="CT55" s="311"/>
      <x:c r="CU55" s="311">
        <x:v>1</x:v>
      </x:c>
      <x:c r="CV55" s="311"/>
      <x:c r="CW55" s="311"/>
      <x:c r="CX55" s="311"/>
      <x:c r="CY55" s="785" t="s">
        <x:v>1973</x:v>
      </x:c>
      <x:c r="CZ55" s="311"/>
      <x:c r="DA55" s="310"/>
      <x:c r="DB55" s="311"/>
      <x:c r="DC55" s="310"/>
      <x:c r="DD55" s="311"/>
      <x:c r="DE55" s="310"/>
      <x:c r="DF55" s="311"/>
      <x:c r="DG55" s="312"/>
    </x:row>
    <x:row r="56" spans="1:111" ht="30" customHeight="1">
      <x:c r="A56" s="785" t="s">
        <x:v>2001</x:v>
      </x:c>
      <x:c r="B56" s="309"/>
      <x:c r="C56" s="310"/>
      <x:c r="D56" s="311"/>
      <x:c r="E56" s="310"/>
      <x:c r="F56" s="311"/>
      <x:c r="G56" s="310"/>
      <x:c r="H56" s="311"/>
      <x:c r="I56" s="310"/>
      <x:c r="J56" s="311"/>
      <x:c r="K56" s="311"/>
      <x:c r="L56" s="310"/>
      <x:c r="M56" s="311"/>
      <x:c r="N56" s="311"/>
      <x:c r="O56" s="311"/>
      <x:c r="P56" s="311"/>
      <x:c r="Q56" s="311"/>
      <x:c r="R56" s="310"/>
      <x:c r="S56" s="311"/>
      <x:c r="T56" s="310"/>
      <x:c r="U56" s="311"/>
      <x:c r="V56" s="310"/>
      <x:c r="W56" s="311"/>
      <x:c r="X56" s="311"/>
      <x:c r="Y56" s="311"/>
      <x:c r="Z56" s="311"/>
      <x:c r="AA56" s="311"/>
      <x:c r="AB56" s="311"/>
      <x:c r="AC56" s="311"/>
      <x:c r="AD56" s="311"/>
      <x:c r="AE56" s="311"/>
      <x:c r="AF56" s="311"/>
      <x:c r="AG56" s="311"/>
      <x:c r="AH56" s="311"/>
      <x:c r="AI56" s="311"/>
      <x:c r="AJ56" s="311"/>
      <x:c r="AK56" s="311"/>
      <x:c r="AL56" s="785" t="s">
        <x:v>2001</x:v>
      </x:c>
      <x:c r="AM56" s="311"/>
      <x:c r="AN56" s="310"/>
      <x:c r="AO56" s="311"/>
      <x:c r="AP56" s="311"/>
      <x:c r="AQ56" s="311"/>
      <x:c r="AR56" s="310"/>
      <x:c r="AS56" s="311"/>
      <x:c r="AT56" s="310"/>
      <x:c r="AU56" s="311"/>
      <x:c r="AV56" s="311"/>
      <x:c r="AW56" s="311"/>
      <x:c r="AX56" s="311"/>
      <x:c r="AY56" s="311"/>
      <x:c r="AZ56" s="311"/>
      <x:c r="BA56" s="310"/>
      <x:c r="BB56" s="311"/>
      <x:c r="BC56" s="311"/>
      <x:c r="BD56" s="311"/>
      <x:c r="BE56" s="311"/>
      <x:c r="BF56" s="311"/>
      <x:c r="BG56" s="311"/>
      <x:c r="BH56" s="311"/>
      <x:c r="BI56" s="311"/>
      <x:c r="BJ56" s="310"/>
      <x:c r="BK56" s="311"/>
      <x:c r="BL56" s="310"/>
      <x:c r="BM56" s="311"/>
      <x:c r="BN56" s="310"/>
      <x:c r="BO56" s="311"/>
      <x:c r="BP56" s="310"/>
      <x:c r="BQ56" s="311"/>
      <x:c r="BR56" s="311"/>
      <x:c r="BS56" s="311"/>
      <x:c r="BT56" s="311"/>
      <x:c r="BU56" s="311"/>
      <x:c r="BV56" s="785" t="s">
        <x:v>2001</x:v>
      </x:c>
      <x:c r="BW56" s="311"/>
      <x:c r="BX56" s="311"/>
      <x:c r="BY56" s="310"/>
      <x:c r="BZ56" s="311"/>
      <x:c r="CA56" s="310"/>
      <x:c r="CB56" s="311"/>
      <x:c r="CC56" s="310"/>
      <x:c r="CD56" s="311"/>
      <x:c r="CE56" s="311"/>
      <x:c r="CF56" s="310"/>
      <x:c r="CG56" s="311"/>
      <x:c r="CH56" s="311"/>
      <x:c r="CI56" s="311"/>
      <x:c r="CJ56" s="311"/>
      <x:c r="CK56" s="311"/>
      <x:c r="CL56" s="311"/>
      <x:c r="CM56" s="311"/>
      <x:c r="CN56" s="311"/>
      <x:c r="CO56" s="311"/>
      <x:c r="CP56" s="310"/>
      <x:c r="CQ56" s="311"/>
      <x:c r="CR56" s="310"/>
      <x:c r="CS56" s="311"/>
      <x:c r="CT56" s="311"/>
      <x:c r="CU56" s="311"/>
      <x:c r="CV56" s="311"/>
      <x:c r="CW56" s="311"/>
      <x:c r="CX56" s="311"/>
      <x:c r="CY56" s="785" t="s">
        <x:v>2001</x:v>
      </x:c>
      <x:c r="CZ56" s="311"/>
      <x:c r="DA56" s="310"/>
      <x:c r="DB56" s="311"/>
      <x:c r="DC56" s="310"/>
      <x:c r="DD56" s="311"/>
      <x:c r="DE56" s="310"/>
      <x:c r="DF56" s="311"/>
      <x:c r="DG56" s="312"/>
    </x:row>
    <x:row r="57" spans="1:111" ht="30" customHeight="1">
      <x:c r="A57" s="785" t="s">
        <x:v>1246</x:v>
      </x:c>
      <x:c r="B57" s="309"/>
      <x:c r="C57" s="310"/>
      <x:c r="D57" s="311"/>
      <x:c r="E57" s="310"/>
      <x:c r="F57" s="311"/>
      <x:c r="G57" s="310"/>
      <x:c r="H57" s="311"/>
      <x:c r="I57" s="310"/>
      <x:c r="J57" s="311">
        <x:v>1</x:v>
      </x:c>
      <x:c r="K57" s="311"/>
      <x:c r="L57" s="310"/>
      <x:c r="M57" s="311"/>
      <x:c r="N57" s="311"/>
      <x:c r="O57" s="311"/>
      <x:c r="P57" s="311"/>
      <x:c r="Q57" s="311"/>
      <x:c r="R57" s="310"/>
      <x:c r="S57" s="311"/>
      <x:c r="T57" s="310"/>
      <x:c r="U57" s="311"/>
      <x:c r="V57" s="310"/>
      <x:c r="W57" s="311">
        <x:v>2</x:v>
      </x:c>
      <x:c r="X57" s="311">
        <x:v>10</x:v>
      </x:c>
      <x:c r="Y57" s="311"/>
      <x:c r="Z57" s="311"/>
      <x:c r="AA57" s="311"/>
      <x:c r="AB57" s="311"/>
      <x:c r="AC57" s="311"/>
      <x:c r="AD57" s="311"/>
      <x:c r="AE57" s="311"/>
      <x:c r="AF57" s="311"/>
      <x:c r="AG57" s="311"/>
      <x:c r="AH57" s="311"/>
      <x:c r="AI57" s="311"/>
      <x:c r="AJ57" s="311"/>
      <x:c r="AK57" s="311"/>
      <x:c r="AL57" s="785" t="s">
        <x:v>1246</x:v>
      </x:c>
      <x:c r="AM57" s="311"/>
      <x:c r="AN57" s="310"/>
      <x:c r="AO57" s="311"/>
      <x:c r="AP57" s="311"/>
      <x:c r="AQ57" s="311"/>
      <x:c r="AR57" s="310"/>
      <x:c r="AS57" s="311"/>
      <x:c r="AT57" s="310"/>
      <x:c r="AU57" s="311"/>
      <x:c r="AV57" s="311"/>
      <x:c r="AW57" s="311"/>
      <x:c r="AX57" s="311"/>
      <x:c r="AY57" s="311"/>
      <x:c r="AZ57" s="311"/>
      <x:c r="BA57" s="310"/>
      <x:c r="BB57" s="311"/>
      <x:c r="BC57" s="311"/>
      <x:c r="BD57" s="311"/>
      <x:c r="BE57" s="311">
        <x:v>1</x:v>
      </x:c>
      <x:c r="BF57" s="311">
        <x:v>3</x:v>
      </x:c>
      <x:c r="BG57" s="311"/>
      <x:c r="BH57" s="311"/>
      <x:c r="BI57" s="311"/>
      <x:c r="BJ57" s="310"/>
      <x:c r="BK57" s="311"/>
      <x:c r="BL57" s="310"/>
      <x:c r="BM57" s="311"/>
      <x:c r="BN57" s="310"/>
      <x:c r="BO57" s="311"/>
      <x:c r="BP57" s="310"/>
      <x:c r="BQ57" s="311"/>
      <x:c r="BR57" s="311"/>
      <x:c r="BS57" s="311"/>
      <x:c r="BT57" s="311"/>
      <x:c r="BU57" s="311"/>
      <x:c r="BV57" s="785" t="s">
        <x:v>1246</x:v>
      </x:c>
      <x:c r="BW57" s="311"/>
      <x:c r="BX57" s="311"/>
      <x:c r="BY57" s="310"/>
      <x:c r="BZ57" s="311"/>
      <x:c r="CA57" s="310"/>
      <x:c r="CB57" s="311"/>
      <x:c r="CC57" s="310"/>
      <x:c r="CD57" s="311"/>
      <x:c r="CE57" s="311"/>
      <x:c r="CF57" s="310"/>
      <x:c r="CG57" s="311"/>
      <x:c r="CH57" s="311"/>
      <x:c r="CI57" s="311"/>
      <x:c r="CJ57" s="311"/>
      <x:c r="CK57" s="311"/>
      <x:c r="CL57" s="311"/>
      <x:c r="CM57" s="311"/>
      <x:c r="CN57" s="311"/>
      <x:c r="CO57" s="311"/>
      <x:c r="CP57" s="310"/>
      <x:c r="CQ57" s="311"/>
      <x:c r="CR57" s="310"/>
      <x:c r="CS57" s="311">
        <x:v>3</x:v>
      </x:c>
      <x:c r="CT57" s="311">
        <x:v>1</x:v>
      </x:c>
      <x:c r="CU57" s="311">
        <x:v>1</x:v>
      </x:c>
      <x:c r="CV57" s="311"/>
      <x:c r="CW57" s="311"/>
      <x:c r="CX57" s="311"/>
      <x:c r="CY57" s="785" t="s">
        <x:v>1246</x:v>
      </x:c>
      <x:c r="CZ57" s="311"/>
      <x:c r="DA57" s="310"/>
      <x:c r="DB57" s="311"/>
      <x:c r="DC57" s="310"/>
      <x:c r="DD57" s="311"/>
      <x:c r="DE57" s="310"/>
      <x:c r="DF57" s="311"/>
      <x:c r="DG57" s="312"/>
    </x:row>
    <x:row r="58" spans="1:111" ht="30" customHeight="1">
      <x:c r="A58" s="785" t="s">
        <x:v>1710</x:v>
      </x:c>
      <x:c r="B58" s="309"/>
      <x:c r="C58" s="310"/>
      <x:c r="D58" s="311"/>
      <x:c r="E58" s="310"/>
      <x:c r="F58" s="311"/>
      <x:c r="G58" s="310"/>
      <x:c r="H58" s="311"/>
      <x:c r="I58" s="310"/>
      <x:c r="J58" s="311"/>
      <x:c r="K58" s="311"/>
      <x:c r="L58" s="310"/>
      <x:c r="M58" s="311"/>
      <x:c r="N58" s="311"/>
      <x:c r="O58" s="311"/>
      <x:c r="P58" s="311"/>
      <x:c r="Q58" s="311"/>
      <x:c r="R58" s="310"/>
      <x:c r="S58" s="311"/>
      <x:c r="T58" s="310"/>
      <x:c r="U58" s="311"/>
      <x:c r="V58" s="310"/>
      <x:c r="W58" s="311"/>
      <x:c r="X58" s="311">
        <x:v>3</x:v>
      </x:c>
      <x:c r="Y58" s="311"/>
      <x:c r="Z58" s="311"/>
      <x:c r="AA58" s="311"/>
      <x:c r="AB58" s="311"/>
      <x:c r="AC58" s="311"/>
      <x:c r="AD58" s="311"/>
      <x:c r="AE58" s="311"/>
      <x:c r="AF58" s="311"/>
      <x:c r="AG58" s="311"/>
      <x:c r="AH58" s="311"/>
      <x:c r="AI58" s="311"/>
      <x:c r="AJ58" s="311"/>
      <x:c r="AK58" s="311"/>
      <x:c r="AL58" s="785" t="s">
        <x:v>1710</x:v>
      </x:c>
      <x:c r="AM58" s="311"/>
      <x:c r="AN58" s="310"/>
      <x:c r="AO58" s="311"/>
      <x:c r="AP58" s="311"/>
      <x:c r="AQ58" s="311"/>
      <x:c r="AR58" s="310"/>
      <x:c r="AS58" s="311"/>
      <x:c r="AT58" s="310"/>
      <x:c r="AU58" s="311"/>
      <x:c r="AV58" s="311"/>
      <x:c r="AW58" s="311"/>
      <x:c r="AX58" s="311"/>
      <x:c r="AY58" s="311"/>
      <x:c r="AZ58" s="311"/>
      <x:c r="BA58" s="310"/>
      <x:c r="BB58" s="311"/>
      <x:c r="BC58" s="311"/>
      <x:c r="BD58" s="311"/>
      <x:c r="BE58" s="311">
        <x:v>1</x:v>
      </x:c>
      <x:c r="BF58" s="311">
        <x:f>3+6</x:f>
        <x:v>9</x:v>
      </x:c>
      <x:c r="BG58" s="311"/>
      <x:c r="BH58" s="311"/>
      <x:c r="BI58" s="311"/>
      <x:c r="BJ58" s="310"/>
      <x:c r="BK58" s="311"/>
      <x:c r="BL58" s="310"/>
      <x:c r="BM58" s="311"/>
      <x:c r="BN58" s="310"/>
      <x:c r="BO58" s="311"/>
      <x:c r="BP58" s="310"/>
      <x:c r="BQ58" s="311"/>
      <x:c r="BR58" s="311"/>
      <x:c r="BS58" s="311"/>
      <x:c r="BT58" s="311"/>
      <x:c r="BU58" s="311"/>
      <x:c r="BV58" s="785" t="s">
        <x:v>1710</x:v>
      </x:c>
      <x:c r="BW58" s="311"/>
      <x:c r="BX58" s="311"/>
      <x:c r="BY58" s="310"/>
      <x:c r="BZ58" s="311"/>
      <x:c r="CA58" s="310"/>
      <x:c r="CB58" s="311"/>
      <x:c r="CC58" s="310"/>
      <x:c r="CD58" s="311"/>
      <x:c r="CE58" s="311"/>
      <x:c r="CF58" s="310"/>
      <x:c r="CG58" s="311"/>
      <x:c r="CH58" s="311"/>
      <x:c r="CI58" s="311"/>
      <x:c r="CJ58" s="311"/>
      <x:c r="CK58" s="311"/>
      <x:c r="CL58" s="311"/>
      <x:c r="CM58" s="311"/>
      <x:c r="CN58" s="311"/>
      <x:c r="CO58" s="311"/>
      <x:c r="CP58" s="310"/>
      <x:c r="CQ58" s="311"/>
      <x:c r="CR58" s="310"/>
      <x:c r="CS58" s="311">
        <x:f>4-1</x:f>
        <x:v>3</x:v>
      </x:c>
      <x:c r="CT58" s="311"/>
      <x:c r="CU58" s="311">
        <x:v>1</x:v>
      </x:c>
      <x:c r="CV58" s="311"/>
      <x:c r="CW58" s="311"/>
      <x:c r="CX58" s="311"/>
      <x:c r="CY58" s="785" t="s">
        <x:v>1710</x:v>
      </x:c>
      <x:c r="CZ58" s="311"/>
      <x:c r="DA58" s="310"/>
      <x:c r="DB58" s="311"/>
      <x:c r="DC58" s="310"/>
      <x:c r="DD58" s="311"/>
      <x:c r="DE58" s="310"/>
      <x:c r="DF58" s="311"/>
      <x:c r="DG58" s="312"/>
    </x:row>
    <x:row r="59" spans="1:111" ht="30" customHeight="1">
      <x:c r="A59" s="785" t="s">
        <x:v>1970</x:v>
      </x:c>
      <x:c r="B59" s="309"/>
      <x:c r="C59" s="310"/>
      <x:c r="D59" s="311"/>
      <x:c r="E59" s="310"/>
      <x:c r="F59" s="311"/>
      <x:c r="G59" s="310"/>
      <x:c r="H59" s="311"/>
      <x:c r="I59" s="310"/>
      <x:c r="J59" s="311"/>
      <x:c r="K59" s="311"/>
      <x:c r="L59" s="310"/>
      <x:c r="M59" s="311"/>
      <x:c r="N59" s="311"/>
      <x:c r="O59" s="311"/>
      <x:c r="P59" s="311"/>
      <x:c r="Q59" s="311"/>
      <x:c r="R59" s="310"/>
      <x:c r="S59" s="311">
        <x:v>5</x:v>
      </x:c>
      <x:c r="T59" s="310"/>
      <x:c r="U59" s="311"/>
      <x:c r="V59" s="310"/>
      <x:c r="W59" s="311"/>
      <x:c r="X59" s="311">
        <x:v>10</x:v>
      </x:c>
      <x:c r="Y59" s="311"/>
      <x:c r="Z59" s="311"/>
      <x:c r="AA59" s="311"/>
      <x:c r="AB59" s="311"/>
      <x:c r="AC59" s="311"/>
      <x:c r="AD59" s="311"/>
      <x:c r="AE59" s="311"/>
      <x:c r="AF59" s="311"/>
      <x:c r="AG59" s="311"/>
      <x:c r="AH59" s="311"/>
      <x:c r="AI59" s="311"/>
      <x:c r="AJ59" s="311"/>
      <x:c r="AK59" s="311"/>
      <x:c r="AL59" s="785" t="s">
        <x:v>1970</x:v>
      </x:c>
      <x:c r="AM59" s="311"/>
      <x:c r="AN59" s="310"/>
      <x:c r="AO59" s="311"/>
      <x:c r="AP59" s="311"/>
      <x:c r="AQ59" s="311"/>
      <x:c r="AR59" s="310"/>
      <x:c r="AS59" s="311"/>
      <x:c r="AT59" s="310"/>
      <x:c r="AU59" s="311"/>
      <x:c r="AV59" s="311"/>
      <x:c r="AW59" s="311"/>
      <x:c r="AX59" s="311"/>
      <x:c r="AY59" s="311"/>
      <x:c r="AZ59" s="311"/>
      <x:c r="BA59" s="310"/>
      <x:c r="BB59" s="311"/>
      <x:c r="BC59" s="311"/>
      <x:c r="BD59" s="311"/>
      <x:c r="BE59" s="311"/>
      <x:c r="BF59" s="311"/>
      <x:c r="BG59" s="311"/>
      <x:c r="BH59" s="311"/>
      <x:c r="BI59" s="311"/>
      <x:c r="BJ59" s="310"/>
      <x:c r="BK59" s="311"/>
      <x:c r="BL59" s="310"/>
      <x:c r="BM59" s="311"/>
      <x:c r="BN59" s="310"/>
      <x:c r="BO59" s="311"/>
      <x:c r="BP59" s="310"/>
      <x:c r="BQ59" s="311"/>
      <x:c r="BR59" s="311"/>
      <x:c r="BS59" s="311"/>
      <x:c r="BT59" s="311"/>
      <x:c r="BU59" s="311"/>
      <x:c r="BV59" s="785" t="s">
        <x:v>1970</x:v>
      </x:c>
      <x:c r="BW59" s="311"/>
      <x:c r="BX59" s="311"/>
      <x:c r="BY59" s="310"/>
      <x:c r="BZ59" s="311"/>
      <x:c r="CA59" s="310"/>
      <x:c r="CB59" s="311"/>
      <x:c r="CC59" s="310"/>
      <x:c r="CD59" s="311"/>
      <x:c r="CE59" s="311"/>
      <x:c r="CF59" s="310"/>
      <x:c r="CG59" s="311"/>
      <x:c r="CH59" s="311"/>
      <x:c r="CI59" s="311"/>
      <x:c r="CJ59" s="311"/>
      <x:c r="CK59" s="311"/>
      <x:c r="CL59" s="311"/>
      <x:c r="CM59" s="311"/>
      <x:c r="CN59" s="311"/>
      <x:c r="CO59" s="311"/>
      <x:c r="CP59" s="310"/>
      <x:c r="CQ59" s="311"/>
      <x:c r="CR59" s="310"/>
      <x:c r="CS59" s="311"/>
      <x:c r="CT59" s="311">
        <x:v>1</x:v>
      </x:c>
      <x:c r="CU59" s="311">
        <x:v>2</x:v>
      </x:c>
      <x:c r="CV59" s="311"/>
      <x:c r="CW59" s="311"/>
      <x:c r="CX59" s="311"/>
      <x:c r="CY59" s="785" t="s">
        <x:v>1970</x:v>
      </x:c>
      <x:c r="CZ59" s="311"/>
      <x:c r="DA59" s="310"/>
      <x:c r="DB59" s="311"/>
      <x:c r="DC59" s="310"/>
      <x:c r="DD59" s="311"/>
      <x:c r="DE59" s="310"/>
      <x:c r="DF59" s="311"/>
      <x:c r="DG59" s="312"/>
    </x:row>
    <x:row r="60" spans="1:111" ht="30" customHeight="1">
      <x:c r="A60" s="785" t="s">
        <x:v>383</x:v>
      </x:c>
      <x:c r="B60" s="309"/>
      <x:c r="C60" s="310"/>
      <x:c r="D60" s="311"/>
      <x:c r="E60" s="310"/>
      <x:c r="F60" s="311"/>
      <x:c r="G60" s="310"/>
      <x:c r="H60" s="311"/>
      <x:c r="I60" s="310"/>
      <x:c r="J60" s="311"/>
      <x:c r="K60" s="311"/>
      <x:c r="L60" s="310"/>
      <x:c r="M60" s="311"/>
      <x:c r="N60" s="311"/>
      <x:c r="O60" s="311"/>
      <x:c r="P60" s="311"/>
      <x:c r="Q60" s="311"/>
      <x:c r="R60" s="310"/>
      <x:c r="S60" s="311"/>
      <x:c r="T60" s="310"/>
      <x:c r="U60" s="311"/>
      <x:c r="V60" s="310"/>
      <x:c r="W60" s="311"/>
      <x:c r="X60" s="311">
        <x:v>19</x:v>
      </x:c>
      <x:c r="Y60" s="311"/>
      <x:c r="Z60" s="311"/>
      <x:c r="AA60" s="311"/>
      <x:c r="AB60" s="311"/>
      <x:c r="AC60" s="311"/>
      <x:c r="AD60" s="311"/>
      <x:c r="AE60" s="311"/>
      <x:c r="AF60" s="311"/>
      <x:c r="AG60" s="311"/>
      <x:c r="AH60" s="311"/>
      <x:c r="AI60" s="311"/>
      <x:c r="AJ60" s="311"/>
      <x:c r="AK60" s="311"/>
      <x:c r="AL60" s="785" t="s">
        <x:v>383</x:v>
      </x:c>
      <x:c r="AM60" s="311"/>
      <x:c r="AN60" s="310"/>
      <x:c r="AO60" s="311"/>
      <x:c r="AP60" s="311"/>
      <x:c r="AQ60" s="311"/>
      <x:c r="AR60" s="310"/>
      <x:c r="AS60" s="311"/>
      <x:c r="AT60" s="310"/>
      <x:c r="AU60" s="311"/>
      <x:c r="AV60" s="311"/>
      <x:c r="AW60" s="311"/>
      <x:c r="AX60" s="311"/>
      <x:c r="AY60" s="311"/>
      <x:c r="AZ60" s="311"/>
      <x:c r="BA60" s="310"/>
      <x:c r="BB60" s="311"/>
      <x:c r="BC60" s="311"/>
      <x:c r="BD60" s="311"/>
      <x:c r="BE60" s="311"/>
      <x:c r="BF60" s="311"/>
      <x:c r="BG60" s="311"/>
      <x:c r="BH60" s="311"/>
      <x:c r="BI60" s="311"/>
      <x:c r="BJ60" s="310"/>
      <x:c r="BK60" s="311"/>
      <x:c r="BL60" s="310"/>
      <x:c r="BM60" s="311"/>
      <x:c r="BN60" s="310"/>
      <x:c r="BO60" s="311"/>
      <x:c r="BP60" s="310"/>
      <x:c r="BQ60" s="311"/>
      <x:c r="BR60" s="311"/>
      <x:c r="BS60" s="311"/>
      <x:c r="BT60" s="311"/>
      <x:c r="BU60" s="311"/>
      <x:c r="BV60" s="785" t="s">
        <x:v>383</x:v>
      </x:c>
      <x:c r="BW60" s="311"/>
      <x:c r="BX60" s="311"/>
      <x:c r="BY60" s="310"/>
      <x:c r="BZ60" s="311"/>
      <x:c r="CA60" s="310"/>
      <x:c r="CB60" s="311"/>
      <x:c r="CC60" s="310"/>
      <x:c r="CD60" s="311"/>
      <x:c r="CE60" s="311">
        <x:v>1</x:v>
      </x:c>
      <x:c r="CF60" s="310">
        <x:v>48</x:v>
      </x:c>
      <x:c r="CG60" s="311"/>
      <x:c r="CH60" s="311"/>
      <x:c r="CI60" s="311"/>
      <x:c r="CJ60" s="311">
        <x:v>2</x:v>
      </x:c>
      <x:c r="CK60" s="311"/>
      <x:c r="CL60" s="311"/>
      <x:c r="CM60" s="311"/>
      <x:c r="CN60" s="311"/>
      <x:c r="CO60" s="311"/>
      <x:c r="CP60" s="310"/>
      <x:c r="CQ60" s="311"/>
      <x:c r="CR60" s="310"/>
      <x:c r="CS60" s="311">
        <x:v>10</x:v>
      </x:c>
      <x:c r="CT60" s="311"/>
      <x:c r="CU60" s="311"/>
      <x:c r="CV60" s="311"/>
      <x:c r="CW60" s="311"/>
      <x:c r="CX60" s="311"/>
      <x:c r="CY60" s="785" t="s">
        <x:v>383</x:v>
      </x:c>
      <x:c r="CZ60" s="311">
        <x:v>10</x:v>
      </x:c>
      <x:c r="DA60" s="310">
        <x:v>605</x:v>
      </x:c>
      <x:c r="DB60" s="311"/>
      <x:c r="DC60" s="310"/>
      <x:c r="DD60" s="311"/>
      <x:c r="DE60" s="310"/>
      <x:c r="DF60" s="311"/>
      <x:c r="DG60" s="312"/>
    </x:row>
    <x:row r="61" spans="1:111" ht="30" customHeight="1">
      <x:c r="A61" s="785" t="s">
        <x:v>1958</x:v>
      </x:c>
      <x:c r="B61" s="309"/>
      <x:c r="C61" s="310"/>
      <x:c r="D61" s="311"/>
      <x:c r="E61" s="310"/>
      <x:c r="F61" s="311"/>
      <x:c r="G61" s="310"/>
      <x:c r="H61" s="311"/>
      <x:c r="I61" s="310"/>
      <x:c r="J61" s="311"/>
      <x:c r="K61" s="311"/>
      <x:c r="L61" s="310"/>
      <x:c r="M61" s="311"/>
      <x:c r="N61" s="311"/>
      <x:c r="O61" s="311"/>
      <x:c r="P61" s="311"/>
      <x:c r="Q61" s="311"/>
      <x:c r="R61" s="310"/>
      <x:c r="S61" s="311"/>
      <x:c r="T61" s="310"/>
      <x:c r="U61" s="311"/>
      <x:c r="V61" s="310"/>
      <x:c r="W61" s="311">
        <x:v>6</x:v>
      </x:c>
      <x:c r="X61" s="311">
        <x:v>7</x:v>
      </x:c>
      <x:c r="Y61" s="311"/>
      <x:c r="Z61" s="311"/>
      <x:c r="AA61" s="311"/>
      <x:c r="AB61" s="311"/>
      <x:c r="AC61" s="311"/>
      <x:c r="AD61" s="311"/>
      <x:c r="AE61" s="311"/>
      <x:c r="AF61" s="311"/>
      <x:c r="AG61" s="311"/>
      <x:c r="AH61" s="311"/>
      <x:c r="AI61" s="311"/>
      <x:c r="AJ61" s="311"/>
      <x:c r="AK61" s="311"/>
      <x:c r="AL61" s="785" t="s">
        <x:v>1958</x:v>
      </x:c>
      <x:c r="AM61" s="311"/>
      <x:c r="AN61" s="310"/>
      <x:c r="AO61" s="311"/>
      <x:c r="AP61" s="311"/>
      <x:c r="AQ61" s="311"/>
      <x:c r="AR61" s="310"/>
      <x:c r="AS61" s="311"/>
      <x:c r="AT61" s="310"/>
      <x:c r="AU61" s="311"/>
      <x:c r="AV61" s="311"/>
      <x:c r="AW61" s="311"/>
      <x:c r="AX61" s="311"/>
      <x:c r="AY61" s="311"/>
      <x:c r="AZ61" s="311"/>
      <x:c r="BA61" s="310"/>
      <x:c r="BB61" s="311"/>
      <x:c r="BC61" s="311"/>
      <x:c r="BD61" s="311"/>
      <x:c r="BE61" s="311"/>
      <x:c r="BF61" s="311"/>
      <x:c r="BG61" s="311"/>
      <x:c r="BH61" s="311"/>
      <x:c r="BI61" s="311"/>
      <x:c r="BJ61" s="310"/>
      <x:c r="BK61" s="311"/>
      <x:c r="BL61" s="310"/>
      <x:c r="BM61" s="311"/>
      <x:c r="BN61" s="310"/>
      <x:c r="BO61" s="311">
        <x:v>1</x:v>
      </x:c>
      <x:c r="BP61" s="310"/>
      <x:c r="BQ61" s="311"/>
      <x:c r="BR61" s="311"/>
      <x:c r="BS61" s="311"/>
      <x:c r="BT61" s="311"/>
      <x:c r="BU61" s="311"/>
      <x:c r="BV61" s="785" t="s">
        <x:v>1958</x:v>
      </x:c>
      <x:c r="BW61" s="311"/>
      <x:c r="BX61" s="311"/>
      <x:c r="BY61" s="310"/>
      <x:c r="BZ61" s="311"/>
      <x:c r="CA61" s="310"/>
      <x:c r="CB61" s="311"/>
      <x:c r="CC61" s="310"/>
      <x:c r="CD61" s="311"/>
      <x:c r="CE61" s="311"/>
      <x:c r="CF61" s="310"/>
      <x:c r="CG61" s="311"/>
      <x:c r="CH61" s="311"/>
      <x:c r="CI61" s="311"/>
      <x:c r="CJ61" s="311"/>
      <x:c r="CK61" s="311"/>
      <x:c r="CL61" s="311"/>
      <x:c r="CM61" s="311"/>
      <x:c r="CN61" s="311"/>
      <x:c r="CO61" s="311"/>
      <x:c r="CP61" s="310"/>
      <x:c r="CQ61" s="311"/>
      <x:c r="CR61" s="310"/>
      <x:c r="CS61" s="311"/>
      <x:c r="CT61" s="311"/>
      <x:c r="CU61" s="311"/>
      <x:c r="CV61" s="311"/>
      <x:c r="CW61" s="311"/>
      <x:c r="CX61" s="311"/>
      <x:c r="CY61" s="785" t="s">
        <x:v>1958</x:v>
      </x:c>
      <x:c r="CZ61" s="311">
        <x:v>1</x:v>
      </x:c>
      <x:c r="DA61" s="310">
        <x:v>2095</x:v>
      </x:c>
      <x:c r="DB61" s="311"/>
      <x:c r="DC61" s="310"/>
      <x:c r="DD61" s="311"/>
      <x:c r="DE61" s="310"/>
      <x:c r="DF61" s="311"/>
      <x:c r="DG61" s="312"/>
    </x:row>
    <x:row r="62" spans="1:111" ht="30" customHeight="1">
      <x:c r="A62" s="785" t="s">
        <x:v>2076</x:v>
      </x:c>
      <x:c r="B62" s="309"/>
      <x:c r="C62" s="310"/>
      <x:c r="D62" s="311"/>
      <x:c r="E62" s="310"/>
      <x:c r="F62" s="311"/>
      <x:c r="G62" s="310"/>
      <x:c r="H62" s="311"/>
      <x:c r="I62" s="310"/>
      <x:c r="J62" s="311"/>
      <x:c r="K62" s="311"/>
      <x:c r="L62" s="310"/>
      <x:c r="M62" s="311"/>
      <x:c r="N62" s="311"/>
      <x:c r="O62" s="311"/>
      <x:c r="P62" s="311"/>
      <x:c r="Q62" s="311"/>
      <x:c r="R62" s="310"/>
      <x:c r="S62" s="311"/>
      <x:c r="T62" s="310"/>
      <x:c r="U62" s="311"/>
      <x:c r="V62" s="310"/>
      <x:c r="W62" s="311"/>
      <x:c r="X62" s="311"/>
      <x:c r="Y62" s="311"/>
      <x:c r="Z62" s="311"/>
      <x:c r="AA62" s="311"/>
      <x:c r="AB62" s="311"/>
      <x:c r="AC62" s="311"/>
      <x:c r="AD62" s="311"/>
      <x:c r="AE62" s="311"/>
      <x:c r="AF62" s="311"/>
      <x:c r="AG62" s="311"/>
      <x:c r="AH62" s="311"/>
      <x:c r="AI62" s="311"/>
      <x:c r="AJ62" s="311"/>
      <x:c r="AK62" s="311"/>
      <x:c r="AL62" s="785" t="s">
        <x:v>2076</x:v>
      </x:c>
      <x:c r="AM62" s="311"/>
      <x:c r="AN62" s="310"/>
      <x:c r="AO62" s="311"/>
      <x:c r="AP62" s="311"/>
      <x:c r="AQ62" s="311"/>
      <x:c r="AR62" s="310"/>
      <x:c r="AS62" s="311"/>
      <x:c r="AT62" s="310"/>
      <x:c r="AU62" s="311"/>
      <x:c r="AV62" s="311"/>
      <x:c r="AW62" s="311"/>
      <x:c r="AX62" s="311"/>
      <x:c r="AY62" s="311"/>
      <x:c r="AZ62" s="311"/>
      <x:c r="BA62" s="310"/>
      <x:c r="BB62" s="311"/>
      <x:c r="BC62" s="311"/>
      <x:c r="BD62" s="311"/>
      <x:c r="BE62" s="311"/>
      <x:c r="BF62" s="311"/>
      <x:c r="BG62" s="311"/>
      <x:c r="BH62" s="311"/>
      <x:c r="BI62" s="311"/>
      <x:c r="BJ62" s="310"/>
      <x:c r="BK62" s="311"/>
      <x:c r="BL62" s="310"/>
      <x:c r="BM62" s="311"/>
      <x:c r="BN62" s="310"/>
      <x:c r="BO62" s="311"/>
      <x:c r="BP62" s="310"/>
      <x:c r="BQ62" s="311"/>
      <x:c r="BR62" s="311"/>
      <x:c r="BS62" s="311"/>
      <x:c r="BT62" s="311"/>
      <x:c r="BU62" s="311"/>
      <x:c r="BV62" s="785" t="s">
        <x:v>2076</x:v>
      </x:c>
      <x:c r="BW62" s="311"/>
      <x:c r="BX62" s="311"/>
      <x:c r="BY62" s="310"/>
      <x:c r="BZ62" s="311"/>
      <x:c r="CA62" s="310"/>
      <x:c r="CB62" s="311"/>
      <x:c r="CC62" s="310"/>
      <x:c r="CD62" s="311"/>
      <x:c r="CE62" s="311"/>
      <x:c r="CF62" s="310"/>
      <x:c r="CG62" s="311"/>
      <x:c r="CH62" s="311"/>
      <x:c r="CI62" s="311"/>
      <x:c r="CJ62" s="311"/>
      <x:c r="CK62" s="311"/>
      <x:c r="CL62" s="311"/>
      <x:c r="CM62" s="311"/>
      <x:c r="CN62" s="311"/>
      <x:c r="CO62" s="311"/>
      <x:c r="CP62" s="310"/>
      <x:c r="CQ62" s="311"/>
      <x:c r="CR62" s="310"/>
      <x:c r="CS62" s="311"/>
      <x:c r="CT62" s="311"/>
      <x:c r="CU62" s="311"/>
      <x:c r="CV62" s="311"/>
      <x:c r="CW62" s="311"/>
      <x:c r="CX62" s="311"/>
      <x:c r="CY62" s="785" t="s">
        <x:v>2076</x:v>
      </x:c>
      <x:c r="CZ62" s="311"/>
      <x:c r="DA62" s="310"/>
      <x:c r="DB62" s="311"/>
      <x:c r="DC62" s="310"/>
      <x:c r="DD62" s="311"/>
      <x:c r="DE62" s="310"/>
      <x:c r="DF62" s="311"/>
      <x:c r="DG62" s="312"/>
    </x:row>
    <x:row r="63" spans="1:111" ht="30" customHeight="1">
      <x:c r="A63" s="785" t="s">
        <x:v>431</x:v>
      </x:c>
      <x:c r="B63" s="309"/>
      <x:c r="C63" s="310"/>
      <x:c r="D63" s="311"/>
      <x:c r="E63" s="310"/>
      <x:c r="F63" s="311"/>
      <x:c r="G63" s="310"/>
      <x:c r="H63" s="311"/>
      <x:c r="I63" s="310"/>
      <x:c r="J63" s="311"/>
      <x:c r="K63" s="311"/>
      <x:c r="L63" s="310"/>
      <x:c r="M63" s="311"/>
      <x:c r="N63" s="311"/>
      <x:c r="O63" s="311"/>
      <x:c r="P63" s="311"/>
      <x:c r="Q63" s="311"/>
      <x:c r="R63" s="310"/>
      <x:c r="S63" s="311"/>
      <x:c r="T63" s="310"/>
      <x:c r="U63" s="311"/>
      <x:c r="V63" s="310"/>
      <x:c r="W63" s="311"/>
      <x:c r="X63" s="311"/>
      <x:c r="Y63" s="311"/>
      <x:c r="Z63" s="311"/>
      <x:c r="AA63" s="311"/>
      <x:c r="AB63" s="311"/>
      <x:c r="AC63" s="311"/>
      <x:c r="AD63" s="311"/>
      <x:c r="AE63" s="311"/>
      <x:c r="AF63" s="311"/>
      <x:c r="AG63" s="311"/>
      <x:c r="AH63" s="311"/>
      <x:c r="AI63" s="311"/>
      <x:c r="AJ63" s="311"/>
      <x:c r="AK63" s="311"/>
      <x:c r="AL63" s="785" t="s">
        <x:v>431</x:v>
      </x:c>
      <x:c r="AM63" s="311"/>
      <x:c r="AN63" s="310"/>
      <x:c r="AO63" s="311"/>
      <x:c r="AP63" s="311"/>
      <x:c r="AQ63" s="311"/>
      <x:c r="AR63" s="310"/>
      <x:c r="AS63" s="311"/>
      <x:c r="AT63" s="310"/>
      <x:c r="AU63" s="311"/>
      <x:c r="AV63" s="311"/>
      <x:c r="AW63" s="311"/>
      <x:c r="AX63" s="311"/>
      <x:c r="AY63" s="311"/>
      <x:c r="AZ63" s="311"/>
      <x:c r="BA63" s="310"/>
      <x:c r="BB63" s="311"/>
      <x:c r="BC63" s="311"/>
      <x:c r="BD63" s="311"/>
      <x:c r="BE63" s="311"/>
      <x:c r="BF63" s="311"/>
      <x:c r="BG63" s="311"/>
      <x:c r="BH63" s="311"/>
      <x:c r="BI63" s="311"/>
      <x:c r="BJ63" s="310"/>
      <x:c r="BK63" s="311"/>
      <x:c r="BL63" s="310"/>
      <x:c r="BM63" s="311"/>
      <x:c r="BN63" s="310"/>
      <x:c r="BO63" s="311"/>
      <x:c r="BP63" s="310"/>
      <x:c r="BQ63" s="311"/>
      <x:c r="BR63" s="311"/>
      <x:c r="BS63" s="311"/>
      <x:c r="BT63" s="311"/>
      <x:c r="BU63" s="311"/>
      <x:c r="BV63" s="785" t="s">
        <x:v>431</x:v>
      </x:c>
      <x:c r="BW63" s="311"/>
      <x:c r="BX63" s="311"/>
      <x:c r="BY63" s="310"/>
      <x:c r="BZ63" s="311"/>
      <x:c r="CA63" s="310"/>
      <x:c r="CB63" s="311"/>
      <x:c r="CC63" s="310"/>
      <x:c r="CD63" s="311"/>
      <x:c r="CE63" s="311"/>
      <x:c r="CF63" s="310"/>
      <x:c r="CG63" s="311"/>
      <x:c r="CH63" s="311"/>
      <x:c r="CI63" s="311"/>
      <x:c r="CJ63" s="311"/>
      <x:c r="CK63" s="311"/>
      <x:c r="CL63" s="311"/>
      <x:c r="CM63" s="311"/>
      <x:c r="CN63" s="311"/>
      <x:c r="CO63" s="311"/>
      <x:c r="CP63" s="310"/>
      <x:c r="CQ63" s="311"/>
      <x:c r="CR63" s="310"/>
      <x:c r="CS63" s="311"/>
      <x:c r="CT63" s="311"/>
      <x:c r="CU63" s="311"/>
      <x:c r="CV63" s="311"/>
      <x:c r="CW63" s="311"/>
      <x:c r="CX63" s="311"/>
      <x:c r="CY63" s="785" t="s">
        <x:v>431</x:v>
      </x:c>
      <x:c r="CZ63" s="311"/>
      <x:c r="DA63" s="310"/>
      <x:c r="DB63" s="311"/>
      <x:c r="DC63" s="310"/>
      <x:c r="DD63" s="311"/>
      <x:c r="DE63" s="310"/>
      <x:c r="DF63" s="311"/>
      <x:c r="DG63" s="312"/>
    </x:row>
    <x:row r="64" spans="1:111" ht="30" customHeight="1">
      <x:c r="A64" s="785" t="s">
        <x:v>2011</x:v>
      </x:c>
      <x:c r="B64" s="309">
        <x:v>1</x:v>
      </x:c>
      <x:c r="C64" s="310">
        <x:v>1143</x:v>
      </x:c>
      <x:c r="D64" s="311">
        <x:v>1</x:v>
      </x:c>
      <x:c r="E64" s="310">
        <x:v>103.59999999999999</x:v>
      </x:c>
      <x:c r="F64" s="311"/>
      <x:c r="G64" s="310"/>
      <x:c r="H64" s="311"/>
      <x:c r="I64" s="310"/>
      <x:c r="J64" s="311"/>
      <x:c r="K64" s="311"/>
      <x:c r="L64" s="310"/>
      <x:c r="M64" s="311"/>
      <x:c r="N64" s="311"/>
      <x:c r="O64" s="311"/>
      <x:c r="P64" s="311"/>
      <x:c r="Q64" s="311"/>
      <x:c r="R64" s="310"/>
      <x:c r="S64" s="311">
        <x:v>1</x:v>
      </x:c>
      <x:c r="T64" s="310"/>
      <x:c r="U64" s="311"/>
      <x:c r="V64" s="310"/>
      <x:c r="W64" s="311">
        <x:v>2</x:v>
      </x:c>
      <x:c r="X64" s="311">
        <x:v>28</x:v>
      </x:c>
      <x:c r="Y64" s="311"/>
      <x:c r="Z64" s="311"/>
      <x:c r="AA64" s="311"/>
      <x:c r="AB64" s="311"/>
      <x:c r="AC64" s="311"/>
      <x:c r="AD64" s="311"/>
      <x:c r="AE64" s="311"/>
      <x:c r="AF64" s="311"/>
      <x:c r="AG64" s="311">
        <x:v>1</x:v>
      </x:c>
      <x:c r="AH64" s="311"/>
      <x:c r="AI64" s="311"/>
      <x:c r="AJ64" s="311"/>
      <x:c r="AK64" s="311"/>
      <x:c r="AL64" s="785" t="s">
        <x:v>2011</x:v>
      </x:c>
      <x:c r="AM64" s="311">
        <x:v>1</x:v>
      </x:c>
      <x:c r="AN64" s="310">
        <x:v>350.89999999999998</x:v>
      </x:c>
      <x:c r="AO64" s="311"/>
      <x:c r="AP64" s="311"/>
      <x:c r="AQ64" s="311"/>
      <x:c r="AR64" s="310"/>
      <x:c r="AS64" s="311"/>
      <x:c r="AT64" s="310"/>
      <x:c r="AU64" s="311"/>
      <x:c r="AV64" s="311"/>
      <x:c r="AW64" s="311"/>
      <x:c r="AX64" s="311"/>
      <x:c r="AY64" s="311"/>
      <x:c r="AZ64" s="311"/>
      <x:c r="BA64" s="310"/>
      <x:c r="BB64" s="311"/>
      <x:c r="BC64" s="311"/>
      <x:c r="BD64" s="311"/>
      <x:c r="BE64" s="311">
        <x:v>1</x:v>
      </x:c>
      <x:c r="BF64" s="311">
        <x:v>14</x:v>
      </x:c>
      <x:c r="BG64" s="311"/>
      <x:c r="BH64" s="311"/>
      <x:c r="BI64" s="311"/>
      <x:c r="BJ64" s="310"/>
      <x:c r="BK64" s="311"/>
      <x:c r="BL64" s="310"/>
      <x:c r="BM64" s="311"/>
      <x:c r="BN64" s="310"/>
      <x:c r="BO64" s="311"/>
      <x:c r="BP64" s="310"/>
      <x:c r="BQ64" s="311"/>
      <x:c r="BR64" s="311"/>
      <x:c r="BS64" s="311"/>
      <x:c r="BT64" s="311"/>
      <x:c r="BU64" s="311"/>
      <x:c r="BV64" s="785" t="s">
        <x:v>2011</x:v>
      </x:c>
      <x:c r="BW64" s="311">
        <x:v>1</x:v>
      </x:c>
      <x:c r="BX64" s="311">
        <x:v>2</x:v>
      </x:c>
      <x:c r="BY64" s="310">
        <x:v>38</x:v>
      </x:c>
      <x:c r="BZ64" s="311"/>
      <x:c r="CA64" s="310"/>
      <x:c r="CB64" s="311"/>
      <x:c r="CC64" s="310"/>
      <x:c r="CD64" s="311"/>
      <x:c r="CE64" s="311">
        <x:v>1</x:v>
      </x:c>
      <x:c r="CF64" s="310">
        <x:v>208.40000000000001</x:v>
      </x:c>
      <x:c r="CG64" s="311"/>
      <x:c r="CH64" s="311"/>
      <x:c r="CI64" s="311"/>
      <x:c r="CJ64" s="311"/>
      <x:c r="CK64" s="311"/>
      <x:c r="CL64" s="311"/>
      <x:c r="CM64" s="311"/>
      <x:c r="CN64" s="311"/>
      <x:c r="CO64" s="311">
        <x:v>1</x:v>
      </x:c>
      <x:c r="CP64" s="310">
        <x:v>208.40000000000001</x:v>
      </x:c>
      <x:c r="CQ64" s="311"/>
      <x:c r="CR64" s="310"/>
      <x:c r="CS64" s="311"/>
      <x:c r="CT64" s="311">
        <x:v>1</x:v>
      </x:c>
      <x:c r="CU64" s="311"/>
      <x:c r="CV64" s="311">
        <x:v>2</x:v>
      </x:c>
      <x:c r="CW64" s="311"/>
      <x:c r="CX64" s="311"/>
      <x:c r="CY64" s="785" t="s">
        <x:v>2011</x:v>
      </x:c>
      <x:c r="CZ64" s="311">
        <x:v>1</x:v>
      </x:c>
      <x:c r="DA64" s="310">
        <x:v>208.40000000000001</x:v>
      </x:c>
      <x:c r="DB64" s="311"/>
      <x:c r="DC64" s="310"/>
      <x:c r="DD64" s="311"/>
      <x:c r="DE64" s="310"/>
      <x:c r="DF64" s="311"/>
      <x:c r="DG64" s="312"/>
    </x:row>
    <x:row r="65" spans="1:111" ht="30" customHeight="1">
      <x:c r="A65" s="785" t="s">
        <x:v>1949</x:v>
      </x:c>
      <x:c r="B65" s="309">
        <x:v>4</x:v>
      </x:c>
      <x:c r="C65" s="310">
        <x:v>452.98000000000002</x:v>
      </x:c>
      <x:c r="D65" s="311"/>
      <x:c r="E65" s="310">
        <x:v>943.08000000000004</x:v>
      </x:c>
      <x:c r="F65" s="311"/>
      <x:c r="G65" s="310"/>
      <x:c r="H65" s="311"/>
      <x:c r="I65" s="310"/>
      <x:c r="J65" s="311">
        <x:v>1</x:v>
      </x:c>
      <x:c r="K65" s="311"/>
      <x:c r="L65" s="310"/>
      <x:c r="M65" s="311">
        <x:v>1</x:v>
      </x:c>
      <x:c r="N65" s="311"/>
      <x:c r="O65" s="311"/>
      <x:c r="P65" s="311"/>
      <x:c r="Q65" s="311"/>
      <x:c r="R65" s="310"/>
      <x:c r="S65" s="311"/>
      <x:c r="T65" s="310"/>
      <x:c r="U65" s="311"/>
      <x:c r="V65" s="310"/>
      <x:c r="W65" s="311"/>
      <x:c r="X65" s="311">
        <x:v>9</x:v>
      </x:c>
      <x:c r="Y65" s="311"/>
      <x:c r="Z65" s="311"/>
      <x:c r="AA65" s="311"/>
      <x:c r="AB65" s="311"/>
      <x:c r="AC65" s="311"/>
      <x:c r="AD65" s="311"/>
      <x:c r="AE65" s="311"/>
      <x:c r="AF65" s="311"/>
      <x:c r="AG65" s="311"/>
      <x:c r="AH65" s="311"/>
      <x:c r="AI65" s="311"/>
      <x:c r="AJ65" s="311"/>
      <x:c r="AK65" s="311"/>
      <x:c r="AL65" s="785" t="s">
        <x:v>1949</x:v>
      </x:c>
      <x:c r="AM65" s="311"/>
      <x:c r="AN65" s="310"/>
      <x:c r="AO65" s="311"/>
      <x:c r="AP65" s="311"/>
      <x:c r="AQ65" s="311"/>
      <x:c r="AR65" s="310"/>
      <x:c r="AS65" s="311"/>
      <x:c r="AT65" s="310"/>
      <x:c r="AU65" s="311"/>
      <x:c r="AV65" s="311"/>
      <x:c r="AW65" s="311"/>
      <x:c r="AX65" s="311"/>
      <x:c r="AY65" s="311"/>
      <x:c r="AZ65" s="311"/>
      <x:c r="BA65" s="310"/>
      <x:c r="BB65" s="311"/>
      <x:c r="BC65" s="311"/>
      <x:c r="BD65" s="311"/>
      <x:c r="BE65" s="311">
        <x:v>1</x:v>
      </x:c>
      <x:c r="BF65" s="311">
        <x:v>4</x:v>
      </x:c>
      <x:c r="BG65" s="311"/>
      <x:c r="BH65" s="311"/>
      <x:c r="BI65" s="311"/>
      <x:c r="BJ65" s="310"/>
      <x:c r="BK65" s="311"/>
      <x:c r="BL65" s="310"/>
      <x:c r="BM65" s="311"/>
      <x:c r="BN65" s="310"/>
      <x:c r="BO65" s="311"/>
      <x:c r="BP65" s="310"/>
      <x:c r="BQ65" s="311"/>
      <x:c r="BR65" s="311"/>
      <x:c r="BS65" s="311"/>
      <x:c r="BT65" s="311"/>
      <x:c r="BU65" s="311"/>
      <x:c r="BV65" s="785" t="s">
        <x:v>1949</x:v>
      </x:c>
      <x:c r="BW65" s="311"/>
      <x:c r="BX65" s="311"/>
      <x:c r="BY65" s="310"/>
      <x:c r="BZ65" s="311"/>
      <x:c r="CA65" s="310"/>
      <x:c r="CB65" s="311"/>
      <x:c r="CC65" s="310"/>
      <x:c r="CD65" s="311"/>
      <x:c r="CE65" s="311">
        <x:v>1</x:v>
      </x:c>
      <x:c r="CF65" s="310">
        <x:v>293.30000000000001</x:v>
      </x:c>
      <x:c r="CG65" s="311"/>
      <x:c r="CH65" s="311"/>
      <x:c r="CI65" s="311"/>
      <x:c r="CJ65" s="311"/>
      <x:c r="CK65" s="311"/>
      <x:c r="CL65" s="311"/>
      <x:c r="CM65" s="311"/>
      <x:c r="CN65" s="311"/>
      <x:c r="CO65" s="311">
        <x:v>1</x:v>
      </x:c>
      <x:c r="CP65" s="310"/>
      <x:c r="CQ65" s="311"/>
      <x:c r="CR65" s="310"/>
      <x:c r="CS65" s="311"/>
      <x:c r="CT65" s="311"/>
      <x:c r="CU65" s="311">
        <x:v>1</x:v>
      </x:c>
      <x:c r="CV65" s="311">
        <x:v>1</x:v>
      </x:c>
      <x:c r="CW65" s="311"/>
      <x:c r="CX65" s="311"/>
      <x:c r="CY65" s="785" t="s">
        <x:v>1949</x:v>
      </x:c>
      <x:c r="CZ65" s="311">
        <x:v>1</x:v>
      </x:c>
      <x:c r="DA65" s="310">
        <x:v>293.04000000000002</x:v>
      </x:c>
      <x:c r="DB65" s="311"/>
      <x:c r="DC65" s="310"/>
      <x:c r="DD65" s="311"/>
      <x:c r="DE65" s="310"/>
      <x:c r="DF65" s="311"/>
      <x:c r="DG65" s="312"/>
    </x:row>
    <x:row r="66" spans="1:111" ht="30" customHeight="1">
      <x:c r="A66" s="785" t="s">
        <x:v>1950</x:v>
      </x:c>
      <x:c r="B66" s="309">
        <x:v>4</x:v>
      </x:c>
      <x:c r="C66" s="310">
        <x:v>509.42000000000002</x:v>
      </x:c>
      <x:c r="D66" s="311"/>
      <x:c r="E66" s="310">
        <x:v>2990.0900000000001</x:v>
      </x:c>
      <x:c r="F66" s="311"/>
      <x:c r="G66" s="310"/>
      <x:c r="H66" s="311"/>
      <x:c r="I66" s="310"/>
      <x:c r="J66" s="311">
        <x:v>3</x:v>
      </x:c>
      <x:c r="K66" s="311"/>
      <x:c r="L66" s="310"/>
      <x:c r="M66" s="311">
        <x:v>2</x:v>
      </x:c>
      <x:c r="N66" s="311"/>
      <x:c r="O66" s="311"/>
      <x:c r="P66" s="311"/>
      <x:c r="Q66" s="311"/>
      <x:c r="R66" s="310"/>
      <x:c r="S66" s="311"/>
      <x:c r="T66" s="310"/>
      <x:c r="U66" s="311"/>
      <x:c r="V66" s="310"/>
      <x:c r="W66" s="311"/>
      <x:c r="X66" s="311"/>
      <x:c r="Y66" s="311">
        <x:v>4</x:v>
      </x:c>
      <x:c r="Z66" s="311">
        <x:v>16</x:v>
      </x:c>
      <x:c r="AA66" s="311"/>
      <x:c r="AB66" s="311"/>
      <x:c r="AC66" s="311"/>
      <x:c r="AD66" s="311"/>
      <x:c r="AE66" s="311"/>
      <x:c r="AF66" s="311"/>
      <x:c r="AG66" s="311"/>
      <x:c r="AH66" s="311"/>
      <x:c r="AI66" s="311"/>
      <x:c r="AJ66" s="311"/>
      <x:c r="AK66" s="311"/>
      <x:c r="AL66" s="785" t="s">
        <x:v>1950</x:v>
      </x:c>
      <x:c r="AM66" s="311"/>
      <x:c r="AN66" s="310"/>
      <x:c r="AO66" s="311"/>
      <x:c r="AP66" s="311"/>
      <x:c r="AQ66" s="311"/>
      <x:c r="AR66" s="310"/>
      <x:c r="AS66" s="311"/>
      <x:c r="AT66" s="310"/>
      <x:c r="AU66" s="311"/>
      <x:c r="AV66" s="311"/>
      <x:c r="AW66" s="311"/>
      <x:c r="AX66" s="311"/>
      <x:c r="AY66" s="311"/>
      <x:c r="AZ66" s="311"/>
      <x:c r="BA66" s="310"/>
      <x:c r="BB66" s="311"/>
      <x:c r="BC66" s="311"/>
      <x:c r="BD66" s="311"/>
      <x:c r="BE66" s="311">
        <x:v>1</x:v>
      </x:c>
      <x:c r="BF66" s="311">
        <x:v>2</x:v>
      </x:c>
      <x:c r="BG66" s="311"/>
      <x:c r="BH66" s="311"/>
      <x:c r="BI66" s="311"/>
      <x:c r="BJ66" s="310"/>
      <x:c r="BK66" s="311"/>
      <x:c r="BL66" s="310"/>
      <x:c r="BM66" s="311"/>
      <x:c r="BN66" s="310"/>
      <x:c r="BO66" s="311"/>
      <x:c r="BP66" s="310"/>
      <x:c r="BQ66" s="311"/>
      <x:c r="BR66" s="311"/>
      <x:c r="BS66" s="311"/>
      <x:c r="BT66" s="311"/>
      <x:c r="BU66" s="311"/>
      <x:c r="BV66" s="785" t="s">
        <x:v>1950</x:v>
      </x:c>
      <x:c r="BW66" s="311"/>
      <x:c r="BX66" s="311"/>
      <x:c r="BY66" s="310"/>
      <x:c r="BZ66" s="311"/>
      <x:c r="CA66" s="310"/>
      <x:c r="CB66" s="311"/>
      <x:c r="CC66" s="310"/>
      <x:c r="CD66" s="311"/>
      <x:c r="CE66" s="311"/>
      <x:c r="CF66" s="310"/>
      <x:c r="CG66" s="311"/>
      <x:c r="CH66" s="311"/>
      <x:c r="CI66" s="311"/>
      <x:c r="CJ66" s="311"/>
      <x:c r="CK66" s="311"/>
      <x:c r="CL66" s="311"/>
      <x:c r="CM66" s="311"/>
      <x:c r="CN66" s="311"/>
      <x:c r="CO66" s="311"/>
      <x:c r="CP66" s="310"/>
      <x:c r="CQ66" s="311"/>
      <x:c r="CR66" s="310"/>
      <x:c r="CS66" s="311"/>
      <x:c r="CT66" s="311">
        <x:v>1</x:v>
      </x:c>
      <x:c r="CU66" s="311">
        <x:v>1</x:v>
      </x:c>
      <x:c r="CV66" s="311">
        <x:v>2</x:v>
      </x:c>
      <x:c r="CW66" s="311"/>
      <x:c r="CX66" s="311"/>
      <x:c r="CY66" s="785" t="s">
        <x:v>1950</x:v>
      </x:c>
      <x:c r="CZ66" s="311"/>
      <x:c r="DA66" s="310"/>
      <x:c r="DB66" s="311"/>
      <x:c r="DC66" s="310"/>
      <x:c r="DD66" s="311"/>
      <x:c r="DE66" s="310"/>
      <x:c r="DF66" s="311"/>
      <x:c r="DG66" s="312"/>
    </x:row>
    <x:row r="67" spans="1:111" ht="30" customHeight="1">
      <x:c r="A67" s="785" t="s">
        <x:v>1959</x:v>
      </x:c>
      <x:c r="B67" s="309">
        <x:v>1</x:v>
      </x:c>
      <x:c r="C67" s="310">
        <x:v>222.22999999999999</x:v>
      </x:c>
      <x:c r="D67" s="311"/>
      <x:c r="E67" s="310">
        <x:v>1576.22</x:v>
      </x:c>
      <x:c r="F67" s="311"/>
      <x:c r="G67" s="310"/>
      <x:c r="H67" s="311"/>
      <x:c r="I67" s="310"/>
      <x:c r="J67" s="311">
        <x:v>1</x:v>
      </x:c>
      <x:c r="K67" s="311"/>
      <x:c r="L67" s="310"/>
      <x:c r="M67" s="311"/>
      <x:c r="N67" s="311"/>
      <x:c r="O67" s="311"/>
      <x:c r="P67" s="311"/>
      <x:c r="Q67" s="311"/>
      <x:c r="R67" s="310"/>
      <x:c r="S67" s="311"/>
      <x:c r="T67" s="310"/>
      <x:c r="U67" s="311"/>
      <x:c r="V67" s="310"/>
      <x:c r="W67" s="311"/>
      <x:c r="X67" s="311"/>
      <x:c r="Y67" s="311"/>
      <x:c r="Z67" s="311"/>
      <x:c r="AA67" s="311"/>
      <x:c r="AB67" s="311"/>
      <x:c r="AC67" s="311"/>
      <x:c r="AD67" s="311"/>
      <x:c r="AE67" s="311"/>
      <x:c r="AF67" s="311"/>
      <x:c r="AG67" s="311"/>
      <x:c r="AH67" s="311"/>
      <x:c r="AI67" s="311"/>
      <x:c r="AJ67" s="311"/>
      <x:c r="AK67" s="311"/>
      <x:c r="AL67" s="785" t="s">
        <x:v>1959</x:v>
      </x:c>
      <x:c r="AM67" s="311"/>
      <x:c r="AN67" s="310"/>
      <x:c r="AO67" s="311"/>
      <x:c r="AP67" s="311"/>
      <x:c r="AQ67" s="311"/>
      <x:c r="AR67" s="310"/>
      <x:c r="AS67" s="311"/>
      <x:c r="AT67" s="310"/>
      <x:c r="AU67" s="311"/>
      <x:c r="AV67" s="311"/>
      <x:c r="AW67" s="311"/>
      <x:c r="AX67" s="311"/>
      <x:c r="AY67" s="311"/>
      <x:c r="AZ67" s="311"/>
      <x:c r="BA67" s="310"/>
      <x:c r="BB67" s="311"/>
      <x:c r="BC67" s="311"/>
      <x:c r="BD67" s="311"/>
      <x:c r="BE67" s="311"/>
      <x:c r="BF67" s="311"/>
      <x:c r="BG67" s="311"/>
      <x:c r="BH67" s="311"/>
      <x:c r="BI67" s="311"/>
      <x:c r="BJ67" s="310"/>
      <x:c r="BK67" s="311"/>
      <x:c r="BL67" s="310"/>
      <x:c r="BM67" s="311"/>
      <x:c r="BN67" s="310"/>
      <x:c r="BO67" s="311"/>
      <x:c r="BP67" s="310"/>
      <x:c r="BQ67" s="311"/>
      <x:c r="BR67" s="311"/>
      <x:c r="BS67" s="311"/>
      <x:c r="BT67" s="311"/>
      <x:c r="BU67" s="311"/>
      <x:c r="BV67" s="785" t="s">
        <x:v>1959</x:v>
      </x:c>
      <x:c r="BW67" s="311"/>
      <x:c r="BX67" s="311"/>
      <x:c r="BY67" s="310"/>
      <x:c r="BZ67" s="311"/>
      <x:c r="CA67" s="310"/>
      <x:c r="CB67" s="311"/>
      <x:c r="CC67" s="310"/>
      <x:c r="CD67" s="311"/>
      <x:c r="CE67" s="311"/>
      <x:c r="CF67" s="310"/>
      <x:c r="CG67" s="311"/>
      <x:c r="CH67" s="311"/>
      <x:c r="CI67" s="311"/>
      <x:c r="CJ67" s="311"/>
      <x:c r="CK67" s="311"/>
      <x:c r="CL67" s="311"/>
      <x:c r="CM67" s="311"/>
      <x:c r="CN67" s="311"/>
      <x:c r="CO67" s="311"/>
      <x:c r="CP67" s="310"/>
      <x:c r="CQ67" s="311"/>
      <x:c r="CR67" s="310"/>
      <x:c r="CS67" s="311"/>
      <x:c r="CT67" s="311"/>
      <x:c r="CU67" s="311">
        <x:v>1</x:v>
      </x:c>
      <x:c r="CV67" s="311">
        <x:v>1</x:v>
      </x:c>
      <x:c r="CW67" s="311"/>
      <x:c r="CX67" s="311"/>
      <x:c r="CY67" s="785" t="s">
        <x:v>1959</x:v>
      </x:c>
      <x:c r="CZ67" s="311"/>
      <x:c r="DA67" s="310"/>
      <x:c r="DB67" s="311"/>
      <x:c r="DC67" s="310"/>
      <x:c r="DD67" s="311"/>
      <x:c r="DE67" s="310"/>
      <x:c r="DF67" s="311"/>
      <x:c r="DG67" s="312"/>
    </x:row>
    <x:row r="68" spans="1:111" ht="30" customHeight="1">
      <x:c r="A68" s="785" t="s">
        <x:v>2015</x:v>
      </x:c>
      <x:c r="B68" s="309"/>
      <x:c r="C68" s="310"/>
      <x:c r="D68" s="311"/>
      <x:c r="E68" s="310">
        <x:v>692.69000000000005</x:v>
      </x:c>
      <x:c r="F68" s="311"/>
      <x:c r="G68" s="310"/>
      <x:c r="H68" s="311"/>
      <x:c r="I68" s="310"/>
      <x:c r="J68" s="311"/>
      <x:c r="K68" s="311"/>
      <x:c r="L68" s="310"/>
      <x:c r="M68" s="311"/>
      <x:c r="N68" s="311"/>
      <x:c r="O68" s="311"/>
      <x:c r="P68" s="311"/>
      <x:c r="Q68" s="311"/>
      <x:c r="R68" s="310"/>
      <x:c r="S68" s="311"/>
      <x:c r="T68" s="310"/>
      <x:c r="U68" s="311"/>
      <x:c r="V68" s="310"/>
      <x:c r="W68" s="311"/>
      <x:c r="X68" s="311"/>
      <x:c r="Y68" s="311">
        <x:v>1</x:v>
      </x:c>
      <x:c r="Z68" s="311">
        <x:v>1</x:v>
      </x:c>
      <x:c r="AA68" s="311"/>
      <x:c r="AB68" s="311"/>
      <x:c r="AC68" s="311"/>
      <x:c r="AD68" s="311"/>
      <x:c r="AE68" s="311"/>
      <x:c r="AF68" s="311"/>
      <x:c r="AG68" s="311"/>
      <x:c r="AH68" s="311"/>
      <x:c r="AI68" s="311"/>
      <x:c r="AJ68" s="311"/>
      <x:c r="AK68" s="311"/>
      <x:c r="AL68" s="785" t="s">
        <x:v>2015</x:v>
      </x:c>
      <x:c r="AM68" s="311"/>
      <x:c r="AN68" s="310"/>
      <x:c r="AO68" s="311"/>
      <x:c r="AP68" s="311"/>
      <x:c r="AQ68" s="311"/>
      <x:c r="AR68" s="310"/>
      <x:c r="AS68" s="311"/>
      <x:c r="AT68" s="310"/>
      <x:c r="AU68" s="311"/>
      <x:c r="AV68" s="311"/>
      <x:c r="AW68" s="311"/>
      <x:c r="AX68" s="311"/>
      <x:c r="AY68" s="311"/>
      <x:c r="AZ68" s="311"/>
      <x:c r="BA68" s="310"/>
      <x:c r="BB68" s="311"/>
      <x:c r="BC68" s="311"/>
      <x:c r="BD68" s="311"/>
      <x:c r="BE68" s="311"/>
      <x:c r="BF68" s="311"/>
      <x:c r="BG68" s="311"/>
      <x:c r="BH68" s="311"/>
      <x:c r="BI68" s="311"/>
      <x:c r="BJ68" s="310"/>
      <x:c r="BK68" s="311"/>
      <x:c r="BL68" s="310"/>
      <x:c r="BM68" s="311"/>
      <x:c r="BN68" s="310"/>
      <x:c r="BO68" s="311"/>
      <x:c r="BP68" s="310"/>
      <x:c r="BQ68" s="311"/>
      <x:c r="BR68" s="311"/>
      <x:c r="BS68" s="311"/>
      <x:c r="BT68" s="311"/>
      <x:c r="BU68" s="311"/>
      <x:c r="BV68" s="785" t="s">
        <x:v>2015</x:v>
      </x:c>
      <x:c r="BW68" s="311"/>
      <x:c r="BX68" s="311"/>
      <x:c r="BY68" s="310"/>
      <x:c r="BZ68" s="311"/>
      <x:c r="CA68" s="310"/>
      <x:c r="CB68" s="311"/>
      <x:c r="CC68" s="310"/>
      <x:c r="CD68" s="311"/>
      <x:c r="CE68" s="311"/>
      <x:c r="CF68" s="310"/>
      <x:c r="CG68" s="311"/>
      <x:c r="CH68" s="311"/>
      <x:c r="CI68" s="311"/>
      <x:c r="CJ68" s="311"/>
      <x:c r="CK68" s="311"/>
      <x:c r="CL68" s="311"/>
      <x:c r="CM68" s="311"/>
      <x:c r="CN68" s="311"/>
      <x:c r="CO68" s="311"/>
      <x:c r="CP68" s="310"/>
      <x:c r="CQ68" s="311"/>
      <x:c r="CR68" s="310"/>
      <x:c r="CS68" s="311"/>
      <x:c r="CT68" s="311"/>
      <x:c r="CU68" s="311">
        <x:v>1</x:v>
      </x:c>
      <x:c r="CV68" s="311">
        <x:v>2</x:v>
      </x:c>
      <x:c r="CW68" s="311"/>
      <x:c r="CX68" s="311"/>
      <x:c r="CY68" s="785" t="s">
        <x:v>2015</x:v>
      </x:c>
      <x:c r="CZ68" s="311"/>
      <x:c r="DA68" s="310"/>
      <x:c r="DB68" s="311"/>
      <x:c r="DC68" s="310"/>
      <x:c r="DD68" s="311"/>
      <x:c r="DE68" s="310"/>
      <x:c r="DF68" s="311"/>
      <x:c r="DG68" s="312"/>
    </x:row>
    <x:row r="69" spans="1:111" ht="30" customHeight="1">
      <x:c r="A69" s="785" t="s">
        <x:v>1969</x:v>
      </x:c>
      <x:c r="B69" s="309">
        <x:v>15</x:v>
      </x:c>
      <x:c r="C69" s="310">
        <x:v>2263.6799999999998</x:v>
      </x:c>
      <x:c r="D69" s="311"/>
      <x:c r="E69" s="310">
        <x:v>3717.4000000000001</x:v>
      </x:c>
      <x:c r="F69" s="311"/>
      <x:c r="G69" s="310"/>
      <x:c r="H69" s="311"/>
      <x:c r="I69" s="310"/>
      <x:c r="J69" s="311">
        <x:v>2</x:v>
      </x:c>
      <x:c r="K69" s="311">
        <x:v>1</x:v>
      </x:c>
      <x:c r="L69" s="310"/>
      <x:c r="M69" s="311">
        <x:v>3</x:v>
      </x:c>
      <x:c r="N69" s="311"/>
      <x:c r="O69" s="311"/>
      <x:c r="P69" s="311"/>
      <x:c r="Q69" s="311"/>
      <x:c r="R69" s="310"/>
      <x:c r="S69" s="311"/>
      <x:c r="T69" s="310"/>
      <x:c r="U69" s="311"/>
      <x:c r="V69" s="310"/>
      <x:c r="W69" s="311"/>
      <x:c r="X69" s="311"/>
      <x:c r="Y69" s="311">
        <x:v>4</x:v>
      </x:c>
      <x:c r="Z69" s="311">
        <x:v>11</x:v>
      </x:c>
      <x:c r="AA69" s="311"/>
      <x:c r="AB69" s="311"/>
      <x:c r="AC69" s="311"/>
      <x:c r="AD69" s="311"/>
      <x:c r="AE69" s="311"/>
      <x:c r="AF69" s="311"/>
      <x:c r="AG69" s="311"/>
      <x:c r="AH69" s="311"/>
      <x:c r="AI69" s="311"/>
      <x:c r="AJ69" s="311"/>
      <x:c r="AK69" s="311"/>
      <x:c r="AL69" s="785" t="s">
        <x:v>1969</x:v>
      </x:c>
      <x:c r="AM69" s="311"/>
      <x:c r="AN69" s="310"/>
      <x:c r="AO69" s="311"/>
      <x:c r="AP69" s="311"/>
      <x:c r="AQ69" s="311"/>
      <x:c r="AR69" s="310"/>
      <x:c r="AS69" s="311"/>
      <x:c r="AT69" s="310"/>
      <x:c r="AU69" s="311"/>
      <x:c r="AV69" s="311"/>
      <x:c r="AW69" s="311"/>
      <x:c r="AX69" s="311"/>
      <x:c r="AY69" s="311"/>
      <x:c r="AZ69" s="311"/>
      <x:c r="BA69" s="310"/>
      <x:c r="BB69" s="311"/>
      <x:c r="BC69" s="311"/>
      <x:c r="BD69" s="311"/>
      <x:c r="BE69" s="311">
        <x:v>1</x:v>
      </x:c>
      <x:c r="BF69" s="311">
        <x:v>3</x:v>
      </x:c>
      <x:c r="BG69" s="311"/>
      <x:c r="BH69" s="311"/>
      <x:c r="BI69" s="311"/>
      <x:c r="BJ69" s="310"/>
      <x:c r="BK69" s="311"/>
      <x:c r="BL69" s="310"/>
      <x:c r="BM69" s="311"/>
      <x:c r="BN69" s="310"/>
      <x:c r="BO69" s="311"/>
      <x:c r="BP69" s="310"/>
      <x:c r="BQ69" s="311"/>
      <x:c r="BR69" s="311"/>
      <x:c r="BS69" s="311"/>
      <x:c r="BT69" s="311">
        <x:v>1</x:v>
      </x:c>
      <x:c r="BU69" s="311">
        <x:v>1</x:v>
      </x:c>
      <x:c r="BV69" s="785" t="s">
        <x:v>1969</x:v>
      </x:c>
      <x:c r="BW69" s="311"/>
      <x:c r="BX69" s="311"/>
      <x:c r="BY69" s="310"/>
      <x:c r="BZ69" s="311"/>
      <x:c r="CA69" s="310"/>
      <x:c r="CB69" s="311"/>
      <x:c r="CC69" s="310"/>
      <x:c r="CD69" s="311"/>
      <x:c r="CE69" s="311"/>
      <x:c r="CF69" s="310"/>
      <x:c r="CG69" s="311"/>
      <x:c r="CH69" s="311"/>
      <x:c r="CI69" s="311"/>
      <x:c r="CJ69" s="311"/>
      <x:c r="CK69" s="311"/>
      <x:c r="CL69" s="311"/>
      <x:c r="CM69" s="311"/>
      <x:c r="CN69" s="311"/>
      <x:c r="CO69" s="311"/>
      <x:c r="CP69" s="310"/>
      <x:c r="CQ69" s="311">
        <x:v>1</x:v>
      </x:c>
      <x:c r="CR69" s="310">
        <x:v>136</x:v>
      </x:c>
      <x:c r="CS69" s="311"/>
      <x:c r="CT69" s="311"/>
      <x:c r="CU69" s="311">
        <x:v>2</x:v>
      </x:c>
      <x:c r="CV69" s="311">
        <x:v>4</x:v>
      </x:c>
      <x:c r="CW69" s="311"/>
      <x:c r="CX69" s="311"/>
      <x:c r="CY69" s="785" t="s">
        <x:v>1969</x:v>
      </x:c>
      <x:c r="CZ69" s="311">
        <x:v>1</x:v>
      </x:c>
      <x:c r="DA69" s="310">
        <x:v>372.49000000000001</x:v>
      </x:c>
      <x:c r="DB69" s="311"/>
      <x:c r="DC69" s="310"/>
      <x:c r="DD69" s="311"/>
      <x:c r="DE69" s="310"/>
      <x:c r="DF69" s="311"/>
      <x:c r="DG69" s="312"/>
    </x:row>
    <x:row r="70" spans="1:111" ht="30" customHeight="1">
      <x:c r="A70" s="785" t="s">
        <x:v>388</x:v>
      </x:c>
      <x:c r="B70" s="309">
        <x:v>1</x:v>
      </x:c>
      <x:c r="C70" s="310">
        <x:v>263.42000000000002</x:v>
      </x:c>
      <x:c r="D70" s="311"/>
      <x:c r="E70" s="310">
        <x:v>62.340000000000003</x:v>
      </x:c>
      <x:c r="F70" s="311"/>
      <x:c r="G70" s="310"/>
      <x:c r="H70" s="311"/>
      <x:c r="I70" s="310"/>
      <x:c r="J70" s="311">
        <x:v>1</x:v>
      </x:c>
      <x:c r="K70" s="311"/>
      <x:c r="L70" s="310"/>
      <x:c r="M70" s="311"/>
      <x:c r="N70" s="311"/>
      <x:c r="O70" s="311"/>
      <x:c r="P70" s="311"/>
      <x:c r="Q70" s="311"/>
      <x:c r="R70" s="310"/>
      <x:c r="S70" s="311"/>
      <x:c r="T70" s="310"/>
      <x:c r="U70" s="311"/>
      <x:c r="V70" s="310"/>
      <x:c r="W70" s="311"/>
      <x:c r="X70" s="311"/>
      <x:c r="Y70" s="311"/>
      <x:c r="Z70" s="311"/>
      <x:c r="AA70" s="311"/>
      <x:c r="AB70" s="311"/>
      <x:c r="AC70" s="311"/>
      <x:c r="AD70" s="311"/>
      <x:c r="AE70" s="311"/>
      <x:c r="AF70" s="311"/>
      <x:c r="AG70" s="311"/>
      <x:c r="AH70" s="311"/>
      <x:c r="AI70" s="311"/>
      <x:c r="AJ70" s="311"/>
      <x:c r="AK70" s="311"/>
      <x:c r="AL70" s="785" t="s">
        <x:v>388</x:v>
      </x:c>
      <x:c r="AM70" s="311"/>
      <x:c r="AN70" s="310"/>
      <x:c r="AO70" s="311"/>
      <x:c r="AP70" s="311"/>
      <x:c r="AQ70" s="311"/>
      <x:c r="AR70" s="310"/>
      <x:c r="AS70" s="311"/>
      <x:c r="AT70" s="310"/>
      <x:c r="AU70" s="311"/>
      <x:c r="AV70" s="311"/>
      <x:c r="AW70" s="311"/>
      <x:c r="AX70" s="311"/>
      <x:c r="AY70" s="311"/>
      <x:c r="AZ70" s="311"/>
      <x:c r="BA70" s="310"/>
      <x:c r="BB70" s="311"/>
      <x:c r="BC70" s="311"/>
      <x:c r="BD70" s="311"/>
      <x:c r="BE70" s="311"/>
      <x:c r="BF70" s="311"/>
      <x:c r="BG70" s="311"/>
      <x:c r="BH70" s="311"/>
      <x:c r="BI70" s="311"/>
      <x:c r="BJ70" s="310"/>
      <x:c r="BK70" s="311"/>
      <x:c r="BL70" s="310"/>
      <x:c r="BM70" s="311"/>
      <x:c r="BN70" s="310"/>
      <x:c r="BO70" s="311"/>
      <x:c r="BP70" s="310"/>
      <x:c r="BQ70" s="311"/>
      <x:c r="BR70" s="311"/>
      <x:c r="BS70" s="311"/>
      <x:c r="BT70" s="311"/>
      <x:c r="BU70" s="311"/>
      <x:c r="BV70" s="785" t="s">
        <x:v>388</x:v>
      </x:c>
      <x:c r="BW70" s="311"/>
      <x:c r="BX70" s="311"/>
      <x:c r="BY70" s="310"/>
      <x:c r="BZ70" s="311"/>
      <x:c r="CA70" s="310"/>
      <x:c r="CB70" s="311"/>
      <x:c r="CC70" s="310"/>
      <x:c r="CD70" s="311"/>
      <x:c r="CE70" s="311"/>
      <x:c r="CF70" s="310"/>
      <x:c r="CG70" s="311"/>
      <x:c r="CH70" s="311"/>
      <x:c r="CI70" s="311"/>
      <x:c r="CJ70" s="311"/>
      <x:c r="CK70" s="311"/>
      <x:c r="CL70" s="311"/>
      <x:c r="CM70" s="311"/>
      <x:c r="CN70" s="311"/>
      <x:c r="CO70" s="311"/>
      <x:c r="CP70" s="310"/>
      <x:c r="CQ70" s="311">
        <x:v>1</x:v>
      </x:c>
      <x:c r="CR70" s="310">
        <x:v>21</x:v>
      </x:c>
      <x:c r="CS70" s="311"/>
      <x:c r="CT70" s="311"/>
      <x:c r="CU70" s="311">
        <x:v>1</x:v>
      </x:c>
      <x:c r="CV70" s="311"/>
      <x:c r="CW70" s="311"/>
      <x:c r="CX70" s="311"/>
      <x:c r="CY70" s="785" t="s">
        <x:v>388</x:v>
      </x:c>
      <x:c r="CZ70" s="311"/>
      <x:c r="DA70" s="310"/>
      <x:c r="DB70" s="311"/>
      <x:c r="DC70" s="310"/>
      <x:c r="DD70" s="311"/>
      <x:c r="DE70" s="310"/>
      <x:c r="DF70" s="311"/>
      <x:c r="DG70" s="312"/>
    </x:row>
    <x:row r="71" spans="1:111" ht="30" customHeight="1">
      <x:c r="A71" s="785" t="s">
        <x:v>2020</x:v>
      </x:c>
      <x:c r="B71" s="309">
        <x:v>2</x:v>
      </x:c>
      <x:c r="C71" s="310">
        <x:v>917.03999999999996</x:v>
      </x:c>
      <x:c r="D71" s="311">
        <x:v>1</x:v>
      </x:c>
      <x:c r="E71" s="310">
        <x:v>838.13</x:v>
      </x:c>
      <x:c r="F71" s="311"/>
      <x:c r="G71" s="310"/>
      <x:c r="H71" s="311"/>
      <x:c r="I71" s="310"/>
      <x:c r="J71" s="311"/>
      <x:c r="K71" s="311">
        <x:v>1</x:v>
      </x:c>
      <x:c r="L71" s="310"/>
      <x:c r="M71" s="311"/>
      <x:c r="N71" s="311"/>
      <x:c r="O71" s="311"/>
      <x:c r="P71" s="311"/>
      <x:c r="Q71" s="311"/>
      <x:c r="R71" s="310"/>
      <x:c r="S71" s="311"/>
      <x:c r="T71" s="310"/>
      <x:c r="U71" s="311"/>
      <x:c r="V71" s="310"/>
      <x:c r="W71" s="311"/>
      <x:c r="X71" s="311"/>
      <x:c r="Y71" s="311"/>
      <x:c r="Z71" s="311"/>
      <x:c r="AA71" s="311"/>
      <x:c r="AB71" s="311"/>
      <x:c r="AC71" s="311"/>
      <x:c r="AD71" s="311"/>
      <x:c r="AE71" s="311"/>
      <x:c r="AF71" s="311"/>
      <x:c r="AG71" s="311"/>
      <x:c r="AH71" s="311"/>
      <x:c r="AI71" s="311"/>
      <x:c r="AJ71" s="311"/>
      <x:c r="AK71" s="311"/>
      <x:c r="AL71" s="785" t="s">
        <x:v>2020</x:v>
      </x:c>
      <x:c r="AM71" s="311"/>
      <x:c r="AN71" s="310"/>
      <x:c r="AO71" s="311"/>
      <x:c r="AP71" s="311"/>
      <x:c r="AQ71" s="311"/>
      <x:c r="AR71" s="310"/>
      <x:c r="AS71" s="311"/>
      <x:c r="AT71" s="310"/>
      <x:c r="AU71" s="311"/>
      <x:c r="AV71" s="311"/>
      <x:c r="AW71" s="311"/>
      <x:c r="AX71" s="311"/>
      <x:c r="AY71" s="311"/>
      <x:c r="AZ71" s="311"/>
      <x:c r="BA71" s="310"/>
      <x:c r="BB71" s="311"/>
      <x:c r="BC71" s="311"/>
      <x:c r="BD71" s="311"/>
      <x:c r="BE71" s="311">
        <x:v>1</x:v>
      </x:c>
      <x:c r="BF71" s="311">
        <x:v>2</x:v>
      </x:c>
      <x:c r="BG71" s="311"/>
      <x:c r="BH71" s="311"/>
      <x:c r="BI71" s="311"/>
      <x:c r="BJ71" s="310"/>
      <x:c r="BK71" s="311"/>
      <x:c r="BL71" s="310"/>
      <x:c r="BM71" s="311"/>
      <x:c r="BN71" s="310"/>
      <x:c r="BO71" s="311"/>
      <x:c r="BP71" s="310"/>
      <x:c r="BQ71" s="311"/>
      <x:c r="BR71" s="311"/>
      <x:c r="BS71" s="311"/>
      <x:c r="BT71" s="311"/>
      <x:c r="BU71" s="311"/>
      <x:c r="BV71" s="785" t="s">
        <x:v>2020</x:v>
      </x:c>
      <x:c r="BW71" s="311"/>
      <x:c r="BX71" s="311"/>
      <x:c r="BY71" s="310"/>
      <x:c r="BZ71" s="311"/>
      <x:c r="CA71" s="310"/>
      <x:c r="CB71" s="311"/>
      <x:c r="CC71" s="310"/>
      <x:c r="CD71" s="311"/>
      <x:c r="CE71" s="311"/>
      <x:c r="CF71" s="310"/>
      <x:c r="CG71" s="311"/>
      <x:c r="CH71" s="311"/>
      <x:c r="CI71" s="311"/>
      <x:c r="CJ71" s="311"/>
      <x:c r="CK71" s="311"/>
      <x:c r="CL71" s="311"/>
      <x:c r="CM71" s="311"/>
      <x:c r="CN71" s="311"/>
      <x:c r="CO71" s="311"/>
      <x:c r="CP71" s="310"/>
      <x:c r="CQ71" s="311"/>
      <x:c r="CR71" s="310"/>
      <x:c r="CS71" s="311"/>
      <x:c r="CT71" s="311"/>
      <x:c r="CU71" s="311">
        <x:v>2</x:v>
      </x:c>
      <x:c r="CV71" s="311">
        <x:v>2</x:v>
      </x:c>
      <x:c r="CW71" s="311"/>
      <x:c r="CX71" s="311"/>
      <x:c r="CY71" s="785" t="s">
        <x:v>2020</x:v>
      </x:c>
      <x:c r="CZ71" s="311"/>
      <x:c r="DA71" s="310"/>
      <x:c r="DB71" s="311"/>
      <x:c r="DC71" s="310"/>
      <x:c r="DD71" s="311"/>
      <x:c r="DE71" s="310"/>
      <x:c r="DF71" s="311"/>
      <x:c r="DG71" s="312"/>
    </x:row>
    <x:row r="72" spans="1:111" ht="30" customHeight="1">
      <x:c r="A72" s="785" t="s">
        <x:v>1983</x:v>
      </x:c>
      <x:c r="B72" s="309"/>
      <x:c r="C72" s="310"/>
      <x:c r="D72" s="311">
        <x:v>1</x:v>
      </x:c>
      <x:c r="E72" s="310">
        <x:v>2652</x:v>
      </x:c>
      <x:c r="F72" s="311"/>
      <x:c r="G72" s="310"/>
      <x:c r="H72" s="311">
        <x:v>1</x:v>
      </x:c>
      <x:c r="I72" s="310">
        <x:v>376</x:v>
      </x:c>
      <x:c r="J72" s="311"/>
      <x:c r="K72" s="311"/>
      <x:c r="L72" s="310"/>
      <x:c r="M72" s="311"/>
      <x:c r="N72" s="311"/>
      <x:c r="O72" s="311"/>
      <x:c r="P72" s="311"/>
      <x:c r="Q72" s="311"/>
      <x:c r="R72" s="310"/>
      <x:c r="S72" s="311">
        <x:v>1</x:v>
      </x:c>
      <x:c r="T72" s="310">
        <x:v>32</x:v>
      </x:c>
      <x:c r="U72" s="311"/>
      <x:c r="V72" s="310"/>
      <x:c r="W72" s="311"/>
      <x:c r="X72" s="311">
        <x:v>28</x:v>
      </x:c>
      <x:c r="Y72" s="311"/>
      <x:c r="Z72" s="311"/>
      <x:c r="AA72" s="311"/>
      <x:c r="AB72" s="311"/>
      <x:c r="AC72" s="311"/>
      <x:c r="AD72" s="311"/>
      <x:c r="AE72" s="311"/>
      <x:c r="AF72" s="311"/>
      <x:c r="AG72" s="311"/>
      <x:c r="AH72" s="311"/>
      <x:c r="AI72" s="311"/>
      <x:c r="AJ72" s="311"/>
      <x:c r="AK72" s="311"/>
      <x:c r="AL72" s="785" t="s">
        <x:v>1983</x:v>
      </x:c>
      <x:c r="AM72" s="311"/>
      <x:c r="AN72" s="310"/>
      <x:c r="AO72" s="311"/>
      <x:c r="AP72" s="311"/>
      <x:c r="AQ72" s="311"/>
      <x:c r="AR72" s="310"/>
      <x:c r="AS72" s="311"/>
      <x:c r="AT72" s="310"/>
      <x:c r="AU72" s="311"/>
      <x:c r="AV72" s="311"/>
      <x:c r="AW72" s="311"/>
      <x:c r="AX72" s="311"/>
      <x:c r="AY72" s="311"/>
      <x:c r="AZ72" s="311"/>
      <x:c r="BA72" s="310"/>
      <x:c r="BB72" s="311"/>
      <x:c r="BC72" s="311"/>
      <x:c r="BD72" s="311"/>
      <x:c r="BE72" s="311">
        <x:v>2</x:v>
      </x:c>
      <x:c r="BF72" s="311">
        <x:v>10</x:v>
      </x:c>
      <x:c r="BG72" s="311"/>
      <x:c r="BH72" s="311"/>
      <x:c r="BI72" s="311"/>
      <x:c r="BJ72" s="310"/>
      <x:c r="BK72" s="311"/>
      <x:c r="BL72" s="310"/>
      <x:c r="BM72" s="311"/>
      <x:c r="BN72" s="310"/>
      <x:c r="BO72" s="311"/>
      <x:c r="BP72" s="310"/>
      <x:c r="BQ72" s="311"/>
      <x:c r="BR72" s="311"/>
      <x:c r="BS72" s="311"/>
      <x:c r="BT72" s="311"/>
      <x:c r="BU72" s="311"/>
      <x:c r="BV72" s="785" t="s">
        <x:v>1983</x:v>
      </x:c>
      <x:c r="BW72" s="311"/>
      <x:c r="BX72" s="311"/>
      <x:c r="BY72" s="310"/>
      <x:c r="BZ72" s="311"/>
      <x:c r="CA72" s="310"/>
      <x:c r="CB72" s="311"/>
      <x:c r="CC72" s="310"/>
      <x:c r="CD72" s="311"/>
      <x:c r="CE72" s="311"/>
      <x:c r="CF72" s="310"/>
      <x:c r="CG72" s="311"/>
      <x:c r="CH72" s="311"/>
      <x:c r="CI72" s="311"/>
      <x:c r="CJ72" s="311">
        <x:v>1</x:v>
      </x:c>
      <x:c r="CK72" s="311"/>
      <x:c r="CL72" s="311"/>
      <x:c r="CM72" s="311"/>
      <x:c r="CN72" s="311"/>
      <x:c r="CO72" s="311"/>
      <x:c r="CP72" s="310"/>
      <x:c r="CQ72" s="311"/>
      <x:c r="CR72" s="310"/>
      <x:c r="CS72" s="311"/>
      <x:c r="CT72" s="311"/>
      <x:c r="CU72" s="311"/>
      <x:c r="CV72" s="311"/>
      <x:c r="CW72" s="311"/>
      <x:c r="CX72" s="311"/>
      <x:c r="CY72" s="785" t="s">
        <x:v>1983</x:v>
      </x:c>
      <x:c r="CZ72" s="311"/>
      <x:c r="DA72" s="310"/>
      <x:c r="DB72" s="311"/>
      <x:c r="DC72" s="310"/>
      <x:c r="DD72" s="311"/>
      <x:c r="DE72" s="310"/>
      <x:c r="DF72" s="311"/>
      <x:c r="DG72" s="312"/>
    </x:row>
    <x:row r="73" spans="1:111" ht="30" customHeight="1">
      <x:c r="A73" s="785" t="s">
        <x:v>1981</x:v>
      </x:c>
      <x:c r="B73" s="309"/>
      <x:c r="C73" s="310"/>
      <x:c r="D73" s="311">
        <x:v>1</x:v>
      </x:c>
      <x:c r="E73" s="310">
        <x:v>2379</x:v>
      </x:c>
      <x:c r="F73" s="311"/>
      <x:c r="G73" s="310"/>
      <x:c r="H73" s="311">
        <x:v>2</x:v>
      </x:c>
      <x:c r="I73" s="310">
        <x:v>19</x:v>
      </x:c>
      <x:c r="J73" s="311"/>
      <x:c r="K73" s="311"/>
      <x:c r="L73" s="310"/>
      <x:c r="M73" s="311"/>
      <x:c r="N73" s="311"/>
      <x:c r="O73" s="311"/>
      <x:c r="P73" s="311"/>
      <x:c r="Q73" s="311"/>
      <x:c r="R73" s="310"/>
      <x:c r="S73" s="311"/>
      <x:c r="T73" s="310"/>
      <x:c r="U73" s="311"/>
      <x:c r="V73" s="310"/>
      <x:c r="W73" s="311"/>
      <x:c r="X73" s="311">
        <x:v>19</x:v>
      </x:c>
      <x:c r="Y73" s="311"/>
      <x:c r="Z73" s="311"/>
      <x:c r="AA73" s="311"/>
      <x:c r="AB73" s="311"/>
      <x:c r="AC73" s="311"/>
      <x:c r="AD73" s="311"/>
      <x:c r="AE73" s="311"/>
      <x:c r="AF73" s="311"/>
      <x:c r="AG73" s="311"/>
      <x:c r="AH73" s="311"/>
      <x:c r="AI73" s="311"/>
      <x:c r="AJ73" s="311"/>
      <x:c r="AK73" s="311"/>
      <x:c r="AL73" s="785" t="s">
        <x:v>1981</x:v>
      </x:c>
      <x:c r="AM73" s="311"/>
      <x:c r="AN73" s="310"/>
      <x:c r="AO73" s="311"/>
      <x:c r="AP73" s="311"/>
      <x:c r="AQ73" s="311"/>
      <x:c r="AR73" s="310"/>
      <x:c r="AS73" s="311"/>
      <x:c r="AT73" s="310"/>
      <x:c r="AU73" s="311"/>
      <x:c r="AV73" s="311"/>
      <x:c r="AW73" s="311"/>
      <x:c r="AX73" s="311"/>
      <x:c r="AY73" s="311"/>
      <x:c r="AZ73" s="311"/>
      <x:c r="BA73" s="310"/>
      <x:c r="BB73" s="311"/>
      <x:c r="BC73" s="311"/>
      <x:c r="BD73" s="311"/>
      <x:c r="BE73" s="311"/>
      <x:c r="BF73" s="311"/>
      <x:c r="BG73" s="311"/>
      <x:c r="BH73" s="311"/>
      <x:c r="BI73" s="311"/>
      <x:c r="BJ73" s="310"/>
      <x:c r="BK73" s="311"/>
      <x:c r="BL73" s="310"/>
      <x:c r="BM73" s="311"/>
      <x:c r="BN73" s="310"/>
      <x:c r="BO73" s="311"/>
      <x:c r="BP73" s="310"/>
      <x:c r="BQ73" s="311"/>
      <x:c r="BR73" s="311"/>
      <x:c r="BS73" s="311"/>
      <x:c r="BT73" s="311"/>
      <x:c r="BU73" s="311"/>
      <x:c r="BV73" s="785" t="s">
        <x:v>1981</x:v>
      </x:c>
      <x:c r="BW73" s="311"/>
      <x:c r="BX73" s="311"/>
      <x:c r="BY73" s="310"/>
      <x:c r="BZ73" s="311"/>
      <x:c r="CA73" s="310"/>
      <x:c r="CB73" s="311"/>
      <x:c r="CC73" s="310"/>
      <x:c r="CD73" s="311"/>
      <x:c r="CE73" s="311"/>
      <x:c r="CF73" s="310"/>
      <x:c r="CG73" s="311"/>
      <x:c r="CH73" s="311"/>
      <x:c r="CI73" s="311"/>
      <x:c r="CJ73" s="311"/>
      <x:c r="CK73" s="311"/>
      <x:c r="CL73" s="311"/>
      <x:c r="CM73" s="311"/>
      <x:c r="CN73" s="311"/>
      <x:c r="CO73" s="311"/>
      <x:c r="CP73" s="310"/>
      <x:c r="CQ73" s="311"/>
      <x:c r="CR73" s="310"/>
      <x:c r="CS73" s="311"/>
      <x:c r="CT73" s="311">
        <x:v>1</x:v>
      </x:c>
      <x:c r="CU73" s="311"/>
      <x:c r="CV73" s="311"/>
      <x:c r="CW73" s="311"/>
      <x:c r="CX73" s="311"/>
      <x:c r="CY73" s="785" t="s">
        <x:v>1981</x:v>
      </x:c>
      <x:c r="CZ73" s="311"/>
      <x:c r="DA73" s="310"/>
      <x:c r="DB73" s="311"/>
      <x:c r="DC73" s="310"/>
      <x:c r="DD73" s="311"/>
      <x:c r="DE73" s="310"/>
      <x:c r="DF73" s="311"/>
      <x:c r="DG73" s="312"/>
    </x:row>
    <x:row r="74" spans="1:111" ht="30" customHeight="1">
      <x:c r="A74" s="785" t="s">
        <x:v>2571</x:v>
      </x:c>
      <x:c r="B74" s="309">
        <x:v>1</x:v>
      </x:c>
      <x:c r="C74" s="310">
        <x:v>48.890000000000001</x:v>
      </x:c>
      <x:c r="D74" s="311">
        <x:v>1</x:v>
      </x:c>
      <x:c r="E74" s="310">
        <x:v>924.10000000000002</x:v>
      </x:c>
      <x:c r="F74" s="311">
        <x:v>1</x:v>
      </x:c>
      <x:c r="G74" s="310">
        <x:v>0.90000000000000002</x:v>
      </x:c>
      <x:c r="H74" s="311"/>
      <x:c r="I74" s="310"/>
      <x:c r="J74" s="311">
        <x:v>2</x:v>
      </x:c>
      <x:c r="K74" s="311"/>
      <x:c r="L74" s="310"/>
      <x:c r="M74" s="311"/>
      <x:c r="N74" s="311"/>
      <x:c r="O74" s="311"/>
      <x:c r="P74" s="311"/>
      <x:c r="Q74" s="311"/>
      <x:c r="R74" s="310"/>
      <x:c r="S74" s="311"/>
      <x:c r="T74" s="310"/>
      <x:c r="U74" s="311"/>
      <x:c r="V74" s="310"/>
      <x:c r="W74" s="311"/>
      <x:c r="X74" s="311"/>
      <x:c r="Y74" s="311"/>
      <x:c r="Z74" s="311"/>
      <x:c r="AA74" s="311"/>
      <x:c r="AB74" s="311"/>
      <x:c r="AC74" s="311"/>
      <x:c r="AD74" s="311"/>
      <x:c r="AE74" s="311"/>
      <x:c r="AF74" s="311"/>
      <x:c r="AG74" s="311"/>
      <x:c r="AH74" s="311"/>
      <x:c r="AI74" s="311"/>
      <x:c r="AJ74" s="311"/>
      <x:c r="AK74" s="311"/>
      <x:c r="AL74" s="785" t="s">
        <x:v>2571</x:v>
      </x:c>
      <x:c r="AM74" s="311"/>
      <x:c r="AN74" s="310"/>
      <x:c r="AO74" s="311"/>
      <x:c r="AP74" s="311"/>
      <x:c r="AQ74" s="311"/>
      <x:c r="AR74" s="310"/>
      <x:c r="AS74" s="311"/>
      <x:c r="AT74" s="310"/>
      <x:c r="AU74" s="311"/>
      <x:c r="AV74" s="311"/>
      <x:c r="AW74" s="311"/>
      <x:c r="AX74" s="311"/>
      <x:c r="AY74" s="311"/>
      <x:c r="AZ74" s="311"/>
      <x:c r="BA74" s="310"/>
      <x:c r="BB74" s="311"/>
      <x:c r="BC74" s="311"/>
      <x:c r="BD74" s="311"/>
      <x:c r="BE74" s="311">
        <x:v>2</x:v>
      </x:c>
      <x:c r="BF74" s="311">
        <x:v>5</x:v>
      </x:c>
      <x:c r="BG74" s="311"/>
      <x:c r="BH74" s="311"/>
      <x:c r="BI74" s="311"/>
      <x:c r="BJ74" s="310"/>
      <x:c r="BK74" s="311"/>
      <x:c r="BL74" s="310"/>
      <x:c r="BM74" s="311"/>
      <x:c r="BN74" s="310"/>
      <x:c r="BO74" s="311"/>
      <x:c r="BP74" s="310"/>
      <x:c r="BQ74" s="311"/>
      <x:c r="BR74" s="311"/>
      <x:c r="BS74" s="311"/>
      <x:c r="BT74" s="311"/>
      <x:c r="BU74" s="311"/>
      <x:c r="BV74" s="785" t="s">
        <x:v>2571</x:v>
      </x:c>
      <x:c r="BW74" s="311"/>
      <x:c r="BX74" s="311"/>
      <x:c r="BY74" s="310"/>
      <x:c r="BZ74" s="311"/>
      <x:c r="CA74" s="310"/>
      <x:c r="CB74" s="311"/>
      <x:c r="CC74" s="310"/>
      <x:c r="CD74" s="311"/>
      <x:c r="CE74" s="311">
        <x:v>1</x:v>
      </x:c>
      <x:c r="CF74" s="310">
        <x:v>126.86</x:v>
      </x:c>
      <x:c r="CG74" s="311"/>
      <x:c r="CH74" s="311"/>
      <x:c r="CI74" s="311"/>
      <x:c r="CJ74" s="311"/>
      <x:c r="CK74" s="311"/>
      <x:c r="CL74" s="311"/>
      <x:c r="CM74" s="311"/>
      <x:c r="CN74" s="311"/>
      <x:c r="CO74" s="311">
        <x:v>1</x:v>
      </x:c>
      <x:c r="CP74" s="310">
        <x:v>276</x:v>
      </x:c>
      <x:c r="CQ74" s="311"/>
      <x:c r="CR74" s="310"/>
      <x:c r="CS74" s="311"/>
      <x:c r="CT74" s="311"/>
      <x:c r="CU74" s="311"/>
      <x:c r="CV74" s="311"/>
      <x:c r="CW74" s="311"/>
      <x:c r="CX74" s="311"/>
      <x:c r="CY74" s="785" t="s">
        <x:v>2571</x:v>
      </x:c>
      <x:c r="CZ74" s="311">
        <x:v>1</x:v>
      </x:c>
      <x:c r="DA74" s="310">
        <x:v>276</x:v>
      </x:c>
      <x:c r="DB74" s="311"/>
      <x:c r="DC74" s="310"/>
      <x:c r="DD74" s="311"/>
      <x:c r="DE74" s="310"/>
      <x:c r="DF74" s="311"/>
      <x:c r="DG74" s="312"/>
    </x:row>
    <x:row r="75" spans="1:111" ht="30" customHeight="1">
      <x:c r="A75" s="315" t="s">
        <x:v>677</x:v>
      </x:c>
      <x:c r="B75" s="309">
        <x:f>SUM(B76:B78)</x:f>
        <x:v>0</x:v>
      </x:c>
      <x:c r="C75" s="310">
        <x:f t="shared" ref="C75:BN75" si="26">SUM(C76:C78)</x:f>
        <x:v>0</x:v>
      </x:c>
      <x:c r="D75" s="311">
        <x:f t="shared" si="26"/>
        <x:v>0</x:v>
      </x:c>
      <x:c r="E75" s="310">
        <x:f t="shared" si="26"/>
        <x:v>0</x:v>
      </x:c>
      <x:c r="F75" s="311">
        <x:f t="shared" si="26"/>
        <x:v>0</x:v>
      </x:c>
      <x:c r="G75" s="310">
        <x:f t="shared" si="26"/>
        <x:v>0</x:v>
      </x:c>
      <x:c r="H75" s="311">
        <x:f t="shared" si="26"/>
        <x:v>0</x:v>
      </x:c>
      <x:c r="I75" s="310">
        <x:f t="shared" si="26"/>
        <x:v>0</x:v>
      </x:c>
      <x:c r="J75" s="311">
        <x:f t="shared" si="26"/>
        <x:v>0</x:v>
      </x:c>
      <x:c r="K75" s="311">
        <x:f t="shared" si="26"/>
        <x:v>0</x:v>
      </x:c>
      <x:c r="L75" s="310">
        <x:f t="shared" si="26"/>
        <x:v>0</x:v>
      </x:c>
      <x:c r="M75" s="311">
        <x:f t="shared" si="26"/>
        <x:v>0</x:v>
      </x:c>
      <x:c r="N75" s="311">
        <x:f t="shared" si="26"/>
        <x:v>0</x:v>
      </x:c>
      <x:c r="O75" s="311">
        <x:f t="shared" si="26"/>
        <x:v>0</x:v>
      </x:c>
      <x:c r="P75" s="311">
        <x:f t="shared" si="26"/>
        <x:v>0</x:v>
      </x:c>
      <x:c r="Q75" s="311">
        <x:f t="shared" si="26"/>
        <x:v>0</x:v>
      </x:c>
      <x:c r="R75" s="310">
        <x:f t="shared" si="26"/>
        <x:v>0</x:v>
      </x:c>
      <x:c r="S75" s="311">
        <x:f t="shared" si="26"/>
        <x:v>0</x:v>
      </x:c>
      <x:c r="T75" s="310">
        <x:f t="shared" si="26"/>
        <x:v>0</x:v>
      </x:c>
      <x:c r="U75" s="311">
        <x:f t="shared" si="26"/>
        <x:v>0</x:v>
      </x:c>
      <x:c r="V75" s="310">
        <x:f t="shared" si="26"/>
        <x:v>0</x:v>
      </x:c>
      <x:c r="W75" s="311">
        <x:f t="shared" si="26"/>
        <x:v>0</x:v>
      </x:c>
      <x:c r="X75" s="311">
        <x:f t="shared" si="26"/>
        <x:v>0</x:v>
      </x:c>
      <x:c r="Y75" s="311">
        <x:f t="shared" si="26"/>
        <x:v>0</x:v>
      </x:c>
      <x:c r="Z75" s="311">
        <x:f t="shared" si="26"/>
        <x:v>0</x:v>
      </x:c>
      <x:c r="AA75" s="311">
        <x:f t="shared" si="26"/>
        <x:v>0</x:v>
      </x:c>
      <x:c r="AB75" s="311">
        <x:f t="shared" si="26"/>
        <x:v>0</x:v>
      </x:c>
      <x:c r="AC75" s="311">
        <x:f t="shared" si="26"/>
        <x:v>0</x:v>
      </x:c>
      <x:c r="AD75" s="311">
        <x:f t="shared" si="26"/>
        <x:v>0</x:v>
      </x:c>
      <x:c r="AE75" s="311">
        <x:f t="shared" si="26"/>
        <x:v>0</x:v>
      </x:c>
      <x:c r="AF75" s="311">
        <x:f t="shared" si="26"/>
        <x:v>0</x:v>
      </x:c>
      <x:c r="AG75" s="311">
        <x:f t="shared" si="26"/>
        <x:v>0</x:v>
      </x:c>
      <x:c r="AH75" s="311">
        <x:f t="shared" si="26"/>
        <x:v>0</x:v>
      </x:c>
      <x:c r="AI75" s="311">
        <x:f t="shared" si="26"/>
        <x:v>0</x:v>
      </x:c>
      <x:c r="AJ75" s="311">
        <x:f t="shared" si="26"/>
        <x:v>0</x:v>
      </x:c>
      <x:c r="AK75" s="311">
        <x:f t="shared" si="26"/>
        <x:v>0</x:v>
      </x:c>
      <x:c r="AL75" s="315" t="s">
        <x:v>677</x:v>
      </x:c>
      <x:c r="AM75" s="311">
        <x:f t="shared" si="26"/>
        <x:v>0</x:v>
      </x:c>
      <x:c r="AN75" s="310">
        <x:f t="shared" si="26"/>
        <x:v>0</x:v>
      </x:c>
      <x:c r="AO75" s="311">
        <x:f t="shared" si="26"/>
        <x:v>0</x:v>
      </x:c>
      <x:c r="AP75" s="311">
        <x:f t="shared" si="26"/>
        <x:v>0</x:v>
      </x:c>
      <x:c r="AQ75" s="311">
        <x:f t="shared" si="26"/>
        <x:v>0</x:v>
      </x:c>
      <x:c r="AR75" s="310">
        <x:f t="shared" si="26"/>
        <x:v>0</x:v>
      </x:c>
      <x:c r="AS75" s="311">
        <x:f t="shared" si="26"/>
        <x:v>0</x:v>
      </x:c>
      <x:c r="AT75" s="310">
        <x:f t="shared" si="26"/>
        <x:v>0</x:v>
      </x:c>
      <x:c r="AU75" s="311">
        <x:f t="shared" si="26"/>
        <x:v>0</x:v>
      </x:c>
      <x:c r="AV75" s="311">
        <x:f t="shared" si="26"/>
        <x:v>0</x:v>
      </x:c>
      <x:c r="AW75" s="311">
        <x:f t="shared" si="26"/>
        <x:v>0</x:v>
      </x:c>
      <x:c r="AX75" s="311">
        <x:f t="shared" si="26"/>
        <x:v>0</x:v>
      </x:c>
      <x:c r="AY75" s="311">
        <x:f t="shared" si="26"/>
        <x:v>0</x:v>
      </x:c>
      <x:c r="AZ75" s="311">
        <x:f t="shared" si="26"/>
        <x:v>0</x:v>
      </x:c>
      <x:c r="BA75" s="310">
        <x:f t="shared" si="26"/>
        <x:v>0</x:v>
      </x:c>
      <x:c r="BB75" s="311">
        <x:f t="shared" si="26"/>
        <x:v>0</x:v>
      </x:c>
      <x:c r="BC75" s="311">
        <x:f t="shared" si="26"/>
        <x:v>0</x:v>
      </x:c>
      <x:c r="BD75" s="311">
        <x:f t="shared" si="26"/>
        <x:v>0</x:v>
      </x:c>
      <x:c r="BE75" s="311">
        <x:f t="shared" si="26"/>
        <x:v>0</x:v>
      </x:c>
      <x:c r="BF75" s="311">
        <x:f t="shared" si="26"/>
        <x:v>0</x:v>
      </x:c>
      <x:c r="BG75" s="311">
        <x:f t="shared" si="26"/>
        <x:v>0</x:v>
      </x:c>
      <x:c r="BH75" s="311">
        <x:f t="shared" si="26"/>
        <x:v>0</x:v>
      </x:c>
      <x:c r="BI75" s="311">
        <x:f t="shared" si="26"/>
        <x:v>0</x:v>
      </x:c>
      <x:c r="BJ75" s="310">
        <x:f t="shared" si="26"/>
        <x:v>0</x:v>
      </x:c>
      <x:c r="BK75" s="311">
        <x:f t="shared" si="26"/>
        <x:v>0</x:v>
      </x:c>
      <x:c r="BL75" s="310">
        <x:f t="shared" si="26"/>
        <x:v>0</x:v>
      </x:c>
      <x:c r="BM75" s="311">
        <x:f t="shared" si="26"/>
        <x:v>0</x:v>
      </x:c>
      <x:c r="BN75" s="310">
        <x:f t="shared" si="26"/>
        <x:v>0</x:v>
      </x:c>
      <x:c r="BO75" s="311">
        <x:f t="shared" ref="BO75:DG75" si="27">SUM(BO76:BO78)</x:f>
        <x:v>0</x:v>
      </x:c>
      <x:c r="BP75" s="310">
        <x:f t="shared" si="27"/>
        <x:v>0</x:v>
      </x:c>
      <x:c r="BQ75" s="311">
        <x:f t="shared" si="27"/>
        <x:v>0</x:v>
      </x:c>
      <x:c r="BR75" s="311">
        <x:f t="shared" si="27"/>
        <x:v>0</x:v>
      </x:c>
      <x:c r="BS75" s="311">
        <x:f t="shared" si="27"/>
        <x:v>0</x:v>
      </x:c>
      <x:c r="BT75" s="311">
        <x:f t="shared" si="27"/>
        <x:v>0</x:v>
      </x:c>
      <x:c r="BU75" s="311">
        <x:f t="shared" si="27"/>
        <x:v>0</x:v>
      </x:c>
      <x:c r="BV75" s="315" t="s">
        <x:v>677</x:v>
      </x:c>
      <x:c r="BW75" s="311">
        <x:f t="shared" si="27"/>
        <x:v>0</x:v>
      </x:c>
      <x:c r="BX75" s="311">
        <x:f t="shared" si="27"/>
        <x:v>0</x:v>
      </x:c>
      <x:c r="BY75" s="310">
        <x:f t="shared" si="27"/>
        <x:v>0</x:v>
      </x:c>
      <x:c r="BZ75" s="311">
        <x:f t="shared" si="27"/>
        <x:v>0</x:v>
      </x:c>
      <x:c r="CA75" s="310">
        <x:f t="shared" si="27"/>
        <x:v>0</x:v>
      </x:c>
      <x:c r="CB75" s="311">
        <x:f t="shared" si="27"/>
        <x:v>0</x:v>
      </x:c>
      <x:c r="CC75" s="310">
        <x:f t="shared" si="27"/>
        <x:v>0</x:v>
      </x:c>
      <x:c r="CD75" s="311">
        <x:f t="shared" si="27"/>
        <x:v>0</x:v>
      </x:c>
      <x:c r="CE75" s="311">
        <x:f t="shared" si="27"/>
        <x:v>0</x:v>
      </x:c>
      <x:c r="CF75" s="310">
        <x:f t="shared" si="27"/>
        <x:v>0</x:v>
      </x:c>
      <x:c r="CG75" s="311">
        <x:f t="shared" si="27"/>
        <x:v>0</x:v>
      </x:c>
      <x:c r="CH75" s="311">
        <x:f t="shared" si="27"/>
        <x:v>0</x:v>
      </x:c>
      <x:c r="CI75" s="311">
        <x:f t="shared" si="27"/>
        <x:v>0</x:v>
      </x:c>
      <x:c r="CJ75" s="311">
        <x:f t="shared" si="27"/>
        <x:v>0</x:v>
      </x:c>
      <x:c r="CK75" s="311">
        <x:f t="shared" si="27"/>
        <x:v>0</x:v>
      </x:c>
      <x:c r="CL75" s="311">
        <x:f t="shared" si="27"/>
        <x:v>0</x:v>
      </x:c>
      <x:c r="CM75" s="311">
        <x:f t="shared" si="27"/>
        <x:v>0</x:v>
      </x:c>
      <x:c r="CN75" s="311">
        <x:f t="shared" si="27"/>
        <x:v>0</x:v>
      </x:c>
      <x:c r="CO75" s="311">
        <x:f t="shared" si="27"/>
        <x:v>0</x:v>
      </x:c>
      <x:c r="CP75" s="310">
        <x:f t="shared" si="27"/>
        <x:v>0</x:v>
      </x:c>
      <x:c r="CQ75" s="311">
        <x:f t="shared" si="27"/>
        <x:v>0</x:v>
      </x:c>
      <x:c r="CR75" s="310">
        <x:f t="shared" si="27"/>
        <x:v>0</x:v>
      </x:c>
      <x:c r="CS75" s="311">
        <x:f t="shared" si="27"/>
        <x:v>0</x:v>
      </x:c>
      <x:c r="CT75" s="311">
        <x:f t="shared" si="27"/>
        <x:v>0</x:v>
      </x:c>
      <x:c r="CU75" s="311">
        <x:f t="shared" si="27"/>
        <x:v>0</x:v>
      </x:c>
      <x:c r="CV75" s="311">
        <x:f t="shared" si="27"/>
        <x:v>0</x:v>
      </x:c>
      <x:c r="CW75" s="311">
        <x:f t="shared" si="27"/>
        <x:v>0</x:v>
      </x:c>
      <x:c r="CX75" s="311">
        <x:f t="shared" si="27"/>
        <x:v>0</x:v>
      </x:c>
      <x:c r="CY75" s="315" t="s">
        <x:v>677</x:v>
      </x:c>
      <x:c r="CZ75" s="311">
        <x:f t="shared" si="27"/>
        <x:v>0</x:v>
      </x:c>
      <x:c r="DA75" s="310">
        <x:f t="shared" si="27"/>
        <x:v>0</x:v>
      </x:c>
      <x:c r="DB75" s="311">
        <x:f t="shared" si="27"/>
        <x:v>0</x:v>
      </x:c>
      <x:c r="DC75" s="310">
        <x:f t="shared" si="27"/>
        <x:v>0</x:v>
      </x:c>
      <x:c r="DD75" s="311">
        <x:f t="shared" si="27"/>
        <x:v>0</x:v>
      </x:c>
      <x:c r="DE75" s="310">
        <x:f t="shared" si="27"/>
        <x:v>0</x:v>
      </x:c>
      <x:c r="DF75" s="311">
        <x:f t="shared" si="27"/>
        <x:v>0</x:v>
      </x:c>
      <x:c r="DG75" s="312">
        <x:f t="shared" si="27"/>
        <x:v>0</x:v>
      </x:c>
    </x:row>
    <x:row r="76" spans="1:111" ht="30" customHeight="1">
      <x:c r="A76" s="785" t="s">
        <x:v>337</x:v>
      </x:c>
      <x:c r="B76" s="309"/>
      <x:c r="C76" s="310"/>
      <x:c r="D76" s="311"/>
      <x:c r="E76" s="310"/>
      <x:c r="F76" s="311"/>
      <x:c r="G76" s="310"/>
      <x:c r="H76" s="311"/>
      <x:c r="I76" s="310"/>
      <x:c r="J76" s="311"/>
      <x:c r="K76" s="311"/>
      <x:c r="L76" s="310"/>
      <x:c r="M76" s="311"/>
      <x:c r="N76" s="311"/>
      <x:c r="O76" s="311"/>
      <x:c r="P76" s="311"/>
      <x:c r="Q76" s="311"/>
      <x:c r="R76" s="310"/>
      <x:c r="S76" s="311"/>
      <x:c r="T76" s="310"/>
      <x:c r="U76" s="311"/>
      <x:c r="V76" s="310"/>
      <x:c r="W76" s="311"/>
      <x:c r="X76" s="311"/>
      <x:c r="Y76" s="311"/>
      <x:c r="Z76" s="311"/>
      <x:c r="AA76" s="311"/>
      <x:c r="AB76" s="311"/>
      <x:c r="AC76" s="311"/>
      <x:c r="AD76" s="311"/>
      <x:c r="AE76" s="311"/>
      <x:c r="AF76" s="311"/>
      <x:c r="AG76" s="311"/>
      <x:c r="AH76" s="311"/>
      <x:c r="AI76" s="311"/>
      <x:c r="AJ76" s="311"/>
      <x:c r="AK76" s="311"/>
      <x:c r="AL76" s="785" t="s">
        <x:v>337</x:v>
      </x:c>
      <x:c r="AM76" s="311"/>
      <x:c r="AN76" s="310"/>
      <x:c r="AO76" s="311"/>
      <x:c r="AP76" s="311"/>
      <x:c r="AQ76" s="311"/>
      <x:c r="AR76" s="310"/>
      <x:c r="AS76" s="311"/>
      <x:c r="AT76" s="310"/>
      <x:c r="AU76" s="311"/>
      <x:c r="AV76" s="311"/>
      <x:c r="AW76" s="311"/>
      <x:c r="AX76" s="311"/>
      <x:c r="AY76" s="311"/>
      <x:c r="AZ76" s="311"/>
      <x:c r="BA76" s="310"/>
      <x:c r="BB76" s="311"/>
      <x:c r="BC76" s="311"/>
      <x:c r="BD76" s="311"/>
      <x:c r="BE76" s="311"/>
      <x:c r="BF76" s="311"/>
      <x:c r="BG76" s="311"/>
      <x:c r="BH76" s="311"/>
      <x:c r="BI76" s="311"/>
      <x:c r="BJ76" s="310"/>
      <x:c r="BK76" s="311"/>
      <x:c r="BL76" s="310"/>
      <x:c r="BM76" s="311"/>
      <x:c r="BN76" s="310"/>
      <x:c r="BO76" s="311"/>
      <x:c r="BP76" s="310"/>
      <x:c r="BQ76" s="311"/>
      <x:c r="BR76" s="311"/>
      <x:c r="BS76" s="311"/>
      <x:c r="BT76" s="311"/>
      <x:c r="BU76" s="311"/>
      <x:c r="BV76" s="785" t="s">
        <x:v>337</x:v>
      </x:c>
      <x:c r="BW76" s="311"/>
      <x:c r="BX76" s="311"/>
      <x:c r="BY76" s="310"/>
      <x:c r="BZ76" s="311"/>
      <x:c r="CA76" s="310"/>
      <x:c r="CB76" s="311"/>
      <x:c r="CC76" s="310"/>
      <x:c r="CD76" s="311"/>
      <x:c r="CE76" s="311"/>
      <x:c r="CF76" s="310"/>
      <x:c r="CG76" s="311"/>
      <x:c r="CH76" s="311"/>
      <x:c r="CI76" s="311"/>
      <x:c r="CJ76" s="311"/>
      <x:c r="CK76" s="311"/>
      <x:c r="CL76" s="311"/>
      <x:c r="CM76" s="311"/>
      <x:c r="CN76" s="311"/>
      <x:c r="CO76" s="311"/>
      <x:c r="CP76" s="310"/>
      <x:c r="CQ76" s="311"/>
      <x:c r="CR76" s="310"/>
      <x:c r="CS76" s="311"/>
      <x:c r="CT76" s="311"/>
      <x:c r="CU76" s="311"/>
      <x:c r="CV76" s="311"/>
      <x:c r="CW76" s="311"/>
      <x:c r="CX76" s="311"/>
      <x:c r="CY76" s="785" t="s">
        <x:v>337</x:v>
      </x:c>
      <x:c r="CZ76" s="311"/>
      <x:c r="DA76" s="310"/>
      <x:c r="DB76" s="311"/>
      <x:c r="DC76" s="310"/>
      <x:c r="DD76" s="311"/>
      <x:c r="DE76" s="310"/>
      <x:c r="DF76" s="311"/>
      <x:c r="DG76" s="312"/>
    </x:row>
    <x:row r="77" spans="1:111" ht="30" customHeight="1">
      <x:c r="A77" s="785" t="s">
        <x:v>2013</x:v>
      </x:c>
      <x:c r="B77" s="309"/>
      <x:c r="C77" s="310"/>
      <x:c r="D77" s="311"/>
      <x:c r="E77" s="310"/>
      <x:c r="F77" s="311"/>
      <x:c r="G77" s="310"/>
      <x:c r="H77" s="311"/>
      <x:c r="I77" s="310"/>
      <x:c r="J77" s="311"/>
      <x:c r="K77" s="311"/>
      <x:c r="L77" s="310"/>
      <x:c r="M77" s="311"/>
      <x:c r="N77" s="311"/>
      <x:c r="O77" s="311"/>
      <x:c r="P77" s="311"/>
      <x:c r="Q77" s="311"/>
      <x:c r="R77" s="310"/>
      <x:c r="S77" s="311"/>
      <x:c r="T77" s="310"/>
      <x:c r="U77" s="311"/>
      <x:c r="V77" s="310"/>
      <x:c r="W77" s="311"/>
      <x:c r="X77" s="311"/>
      <x:c r="Y77" s="311"/>
      <x:c r="Z77" s="311"/>
      <x:c r="AA77" s="311"/>
      <x:c r="AB77" s="311"/>
      <x:c r="AC77" s="311"/>
      <x:c r="AD77" s="311"/>
      <x:c r="AE77" s="311"/>
      <x:c r="AF77" s="311"/>
      <x:c r="AG77" s="311"/>
      <x:c r="AH77" s="311"/>
      <x:c r="AI77" s="311"/>
      <x:c r="AJ77" s="311"/>
      <x:c r="AK77" s="311"/>
      <x:c r="AL77" s="785" t="s">
        <x:v>2013</x:v>
      </x:c>
      <x:c r="AM77" s="311"/>
      <x:c r="AN77" s="310"/>
      <x:c r="AO77" s="311"/>
      <x:c r="AP77" s="311"/>
      <x:c r="AQ77" s="311"/>
      <x:c r="AR77" s="310"/>
      <x:c r="AS77" s="311"/>
      <x:c r="AT77" s="310"/>
      <x:c r="AU77" s="311"/>
      <x:c r="AV77" s="311"/>
      <x:c r="AW77" s="311"/>
      <x:c r="AX77" s="311"/>
      <x:c r="AY77" s="311"/>
      <x:c r="AZ77" s="311"/>
      <x:c r="BA77" s="310"/>
      <x:c r="BB77" s="311"/>
      <x:c r="BC77" s="311"/>
      <x:c r="BD77" s="311"/>
      <x:c r="BE77" s="311"/>
      <x:c r="BF77" s="311"/>
      <x:c r="BG77" s="311"/>
      <x:c r="BH77" s="311"/>
      <x:c r="BI77" s="311"/>
      <x:c r="BJ77" s="310"/>
      <x:c r="BK77" s="311"/>
      <x:c r="BL77" s="310"/>
      <x:c r="BM77" s="311"/>
      <x:c r="BN77" s="310"/>
      <x:c r="BO77" s="311"/>
      <x:c r="BP77" s="310"/>
      <x:c r="BQ77" s="311"/>
      <x:c r="BR77" s="311"/>
      <x:c r="BS77" s="311"/>
      <x:c r="BT77" s="311"/>
      <x:c r="BU77" s="311"/>
      <x:c r="BV77" s="785" t="s">
        <x:v>2013</x:v>
      </x:c>
      <x:c r="BW77" s="311"/>
      <x:c r="BX77" s="311"/>
      <x:c r="BY77" s="310"/>
      <x:c r="BZ77" s="311"/>
      <x:c r="CA77" s="310"/>
      <x:c r="CB77" s="311"/>
      <x:c r="CC77" s="310"/>
      <x:c r="CD77" s="311"/>
      <x:c r="CE77" s="311"/>
      <x:c r="CF77" s="310"/>
      <x:c r="CG77" s="311"/>
      <x:c r="CH77" s="311"/>
      <x:c r="CI77" s="311"/>
      <x:c r="CJ77" s="311"/>
      <x:c r="CK77" s="311"/>
      <x:c r="CL77" s="311"/>
      <x:c r="CM77" s="311"/>
      <x:c r="CN77" s="311"/>
      <x:c r="CO77" s="311"/>
      <x:c r="CP77" s="310"/>
      <x:c r="CQ77" s="311"/>
      <x:c r="CR77" s="310"/>
      <x:c r="CS77" s="311"/>
      <x:c r="CT77" s="311"/>
      <x:c r="CU77" s="311"/>
      <x:c r="CV77" s="311"/>
      <x:c r="CW77" s="311"/>
      <x:c r="CX77" s="311"/>
      <x:c r="CY77" s="785" t="s">
        <x:v>2013</x:v>
      </x:c>
      <x:c r="CZ77" s="311"/>
      <x:c r="DA77" s="310"/>
      <x:c r="DB77" s="311"/>
      <x:c r="DC77" s="310"/>
      <x:c r="DD77" s="311"/>
      <x:c r="DE77" s="310"/>
      <x:c r="DF77" s="311"/>
      <x:c r="DG77" s="312"/>
    </x:row>
    <x:row r="78" spans="1:111" ht="30" customHeight="1">
      <x:c r="A78" s="785" t="s">
        <x:v>2590</x:v>
      </x:c>
      <x:c r="B78" s="309"/>
      <x:c r="C78" s="310"/>
      <x:c r="D78" s="311"/>
      <x:c r="E78" s="310"/>
      <x:c r="F78" s="311"/>
      <x:c r="G78" s="310"/>
      <x:c r="H78" s="311"/>
      <x:c r="I78" s="310"/>
      <x:c r="J78" s="311"/>
      <x:c r="K78" s="311"/>
      <x:c r="L78" s="310"/>
      <x:c r="M78" s="311"/>
      <x:c r="N78" s="311"/>
      <x:c r="O78" s="311"/>
      <x:c r="P78" s="311"/>
      <x:c r="Q78" s="311"/>
      <x:c r="R78" s="310"/>
      <x:c r="S78" s="311"/>
      <x:c r="T78" s="310"/>
      <x:c r="U78" s="311"/>
      <x:c r="V78" s="310"/>
      <x:c r="W78" s="311"/>
      <x:c r="X78" s="311"/>
      <x:c r="Y78" s="311"/>
      <x:c r="Z78" s="311"/>
      <x:c r="AA78" s="311"/>
      <x:c r="AB78" s="311"/>
      <x:c r="AC78" s="311"/>
      <x:c r="AD78" s="311"/>
      <x:c r="AE78" s="311"/>
      <x:c r="AF78" s="311"/>
      <x:c r="AG78" s="311"/>
      <x:c r="AH78" s="311"/>
      <x:c r="AI78" s="311"/>
      <x:c r="AJ78" s="311"/>
      <x:c r="AK78" s="311"/>
      <x:c r="AL78" s="785" t="s">
        <x:v>2590</x:v>
      </x:c>
      <x:c r="AM78" s="311"/>
      <x:c r="AN78" s="310"/>
      <x:c r="AO78" s="311"/>
      <x:c r="AP78" s="311"/>
      <x:c r="AQ78" s="311"/>
      <x:c r="AR78" s="310"/>
      <x:c r="AS78" s="311"/>
      <x:c r="AT78" s="310"/>
      <x:c r="AU78" s="311"/>
      <x:c r="AV78" s="311"/>
      <x:c r="AW78" s="311"/>
      <x:c r="AX78" s="311"/>
      <x:c r="AY78" s="311"/>
      <x:c r="AZ78" s="311"/>
      <x:c r="BA78" s="310"/>
      <x:c r="BB78" s="311"/>
      <x:c r="BC78" s="311"/>
      <x:c r="BD78" s="311"/>
      <x:c r="BE78" s="311"/>
      <x:c r="BF78" s="311"/>
      <x:c r="BG78" s="311"/>
      <x:c r="BH78" s="311"/>
      <x:c r="BI78" s="311"/>
      <x:c r="BJ78" s="310"/>
      <x:c r="BK78" s="311"/>
      <x:c r="BL78" s="310"/>
      <x:c r="BM78" s="311"/>
      <x:c r="BN78" s="310"/>
      <x:c r="BO78" s="311"/>
      <x:c r="BP78" s="310"/>
      <x:c r="BQ78" s="311"/>
      <x:c r="BR78" s="311"/>
      <x:c r="BS78" s="311"/>
      <x:c r="BT78" s="311"/>
      <x:c r="BU78" s="311"/>
      <x:c r="BV78" s="785" t="s">
        <x:v>2590</x:v>
      </x:c>
      <x:c r="BW78" s="311"/>
      <x:c r="BX78" s="311"/>
      <x:c r="BY78" s="310"/>
      <x:c r="BZ78" s="311"/>
      <x:c r="CA78" s="310"/>
      <x:c r="CB78" s="311"/>
      <x:c r="CC78" s="310"/>
      <x:c r="CD78" s="311"/>
      <x:c r="CE78" s="311"/>
      <x:c r="CF78" s="310"/>
      <x:c r="CG78" s="311"/>
      <x:c r="CH78" s="311"/>
      <x:c r="CI78" s="311"/>
      <x:c r="CJ78" s="311"/>
      <x:c r="CK78" s="311"/>
      <x:c r="CL78" s="311"/>
      <x:c r="CM78" s="311"/>
      <x:c r="CN78" s="311"/>
      <x:c r="CO78" s="311"/>
      <x:c r="CP78" s="310"/>
      <x:c r="CQ78" s="311"/>
      <x:c r="CR78" s="310"/>
      <x:c r="CS78" s="311"/>
      <x:c r="CT78" s="311"/>
      <x:c r="CU78" s="311"/>
      <x:c r="CV78" s="311"/>
      <x:c r="CW78" s="311"/>
      <x:c r="CX78" s="311"/>
      <x:c r="CY78" s="785" t="s">
        <x:v>2590</x:v>
      </x:c>
      <x:c r="CZ78" s="311"/>
      <x:c r="DA78" s="310"/>
      <x:c r="DB78" s="311"/>
      <x:c r="DC78" s="310"/>
      <x:c r="DD78" s="311"/>
      <x:c r="DE78" s="310"/>
      <x:c r="DF78" s="311"/>
      <x:c r="DG78" s="312"/>
    </x:row>
    <x:row r="79" spans="1:111" ht="30" customHeight="1">
      <x:c r="A79" s="315" t="s">
        <x:v>1359</x:v>
      </x:c>
      <x:c r="B79" s="309">
        <x:f>B80</x:f>
        <x:v>11</x:v>
      </x:c>
      <x:c r="C79" s="310">
        <x:f t="shared" ref="C79:BN79" si="28">C80</x:f>
        <x:v>1127.77</x:v>
      </x:c>
      <x:c r="D79" s="311">
        <x:f t="shared" si="28"/>
        <x:v>2</x:v>
      </x:c>
      <x:c r="E79" s="310">
        <x:f t="shared" si="28"/>
        <x:v>1400.8399999999999</x:v>
      </x:c>
      <x:c r="F79" s="311">
        <x:f t="shared" si="28"/>
        <x:v>0</x:v>
      </x:c>
      <x:c r="G79" s="310">
        <x:f t="shared" si="28"/>
        <x:v>0</x:v>
      </x:c>
      <x:c r="H79" s="311">
        <x:f t="shared" si="28"/>
        <x:v>0</x:v>
      </x:c>
      <x:c r="I79" s="310">
        <x:f t="shared" si="28"/>
        <x:v>0</x:v>
      </x:c>
      <x:c r="J79" s="311">
        <x:f t="shared" si="28"/>
        <x:v>53</x:v>
      </x:c>
      <x:c r="K79" s="311">
        <x:f t="shared" si="28"/>
        <x:v>1</x:v>
      </x:c>
      <x:c r="L79" s="310">
        <x:f t="shared" si="28"/>
        <x:v>35</x:v>
      </x:c>
      <x:c r="M79" s="311">
        <x:f t="shared" si="28"/>
        <x:v>2</x:v>
      </x:c>
      <x:c r="N79" s="311">
        <x:f t="shared" si="28"/>
        <x:v>0</x:v>
      </x:c>
      <x:c r="O79" s="311">
        <x:f t="shared" si="28"/>
        <x:v>3</x:v>
      </x:c>
      <x:c r="P79" s="311">
        <x:f t="shared" si="28"/>
        <x:v>5</x:v>
      </x:c>
      <x:c r="Q79" s="311">
        <x:f t="shared" si="28"/>
        <x:v>0</x:v>
      </x:c>
      <x:c r="R79" s="310">
        <x:f t="shared" si="28"/>
        <x:v>0</x:v>
      </x:c>
      <x:c r="S79" s="311">
        <x:f t="shared" si="28"/>
        <x:v>37</x:v>
      </x:c>
      <x:c r="T79" s="310">
        <x:f t="shared" si="28"/>
        <x:v>477.5</x:v>
      </x:c>
      <x:c r="U79" s="311">
        <x:f t="shared" si="28"/>
        <x:v>10</x:v>
      </x:c>
      <x:c r="V79" s="310">
        <x:f t="shared" si="28"/>
        <x:v>885.72000000000003</x:v>
      </x:c>
      <x:c r="W79" s="311">
        <x:f t="shared" si="28"/>
        <x:v>1</x:v>
      </x:c>
      <x:c r="X79" s="311">
        <x:f t="shared" si="28"/>
        <x:v>642</x:v>
      </x:c>
      <x:c r="Y79" s="311">
        <x:f t="shared" si="28"/>
        <x:v>9</x:v>
      </x:c>
      <x:c r="Z79" s="311">
        <x:f t="shared" si="28"/>
        <x:v>21</x:v>
      </x:c>
      <x:c r="AA79" s="311">
        <x:f t="shared" si="28"/>
        <x:v>20</x:v>
      </x:c>
      <x:c r="AB79" s="311">
        <x:f t="shared" si="28"/>
        <x:v>5</x:v>
      </x:c>
      <x:c r="AC79" s="311">
        <x:f t="shared" si="28"/>
        <x:v>10</x:v>
      </x:c>
      <x:c r="AD79" s="311">
        <x:f t="shared" si="28"/>
        <x:v>25</x:v>
      </x:c>
      <x:c r="AE79" s="311">
        <x:f t="shared" si="28"/>
        <x:v>1</x:v>
      </x:c>
      <x:c r="AF79" s="311">
        <x:f t="shared" si="28"/>
        <x:v>0</x:v>
      </x:c>
      <x:c r="AG79" s="311">
        <x:f t="shared" si="28"/>
        <x:v>63</x:v>
      </x:c>
      <x:c r="AH79" s="311">
        <x:f t="shared" si="28"/>
        <x:v>0</x:v>
      </x:c>
      <x:c r="AI79" s="311">
        <x:f t="shared" si="28"/>
        <x:v>0</x:v>
      </x:c>
      <x:c r="AJ79" s="311">
        <x:f t="shared" si="28"/>
        <x:v>59</x:v>
      </x:c>
      <x:c r="AK79" s="311">
        <x:f t="shared" si="28"/>
        <x:v>122</x:v>
      </x:c>
      <x:c r="AL79" s="315" t="s">
        <x:v>1359</x:v>
      </x:c>
      <x:c r="AM79" s="311">
        <x:f t="shared" si="28"/>
        <x:v>3</x:v>
      </x:c>
      <x:c r="AN79" s="310">
        <x:f t="shared" si="28"/>
        <x:v>854.39999999999998</x:v>
      </x:c>
      <x:c r="AO79" s="311">
        <x:f t="shared" si="28"/>
        <x:v>0</x:v>
      </x:c>
      <x:c r="AP79" s="311">
        <x:f t="shared" si="28"/>
        <x:v>0</x:v>
      </x:c>
      <x:c r="AQ79" s="311">
        <x:f t="shared" si="28"/>
        <x:v>0</x:v>
      </x:c>
      <x:c r="AR79" s="310">
        <x:f t="shared" si="28"/>
        <x:v>0</x:v>
      </x:c>
      <x:c r="AS79" s="311">
        <x:f t="shared" si="28"/>
        <x:v>0</x:v>
      </x:c>
      <x:c r="AT79" s="310">
        <x:f t="shared" si="28"/>
        <x:v>0</x:v>
      </x:c>
      <x:c r="AU79" s="311">
        <x:f t="shared" si="28"/>
        <x:v>0</x:v>
      </x:c>
      <x:c r="AV79" s="311">
        <x:f t="shared" si="28"/>
        <x:v>0</x:v>
      </x:c>
      <x:c r="AW79" s="311">
        <x:f t="shared" si="28"/>
        <x:v>0</x:v>
      </x:c>
      <x:c r="AX79" s="311">
        <x:f t="shared" si="28"/>
        <x:v>0</x:v>
      </x:c>
      <x:c r="AY79" s="311">
        <x:f t="shared" si="28"/>
        <x:v>0</x:v>
      </x:c>
      <x:c r="AZ79" s="311">
        <x:f t="shared" si="28"/>
        <x:v>3</x:v>
      </x:c>
      <x:c r="BA79" s="310">
        <x:f t="shared" si="28"/>
        <x:v>102.59999999999999</x:v>
      </x:c>
      <x:c r="BB79" s="311">
        <x:f t="shared" si="28"/>
        <x:v>0</x:v>
      </x:c>
      <x:c r="BC79" s="311">
        <x:f t="shared" si="28"/>
        <x:v>0</x:v>
      </x:c>
      <x:c r="BD79" s="311">
        <x:f t="shared" si="28"/>
        <x:v>0</x:v>
      </x:c>
      <x:c r="BE79" s="311">
        <x:f t="shared" si="28"/>
        <x:v>71</x:v>
      </x:c>
      <x:c r="BF79" s="311">
        <x:f t="shared" si="28"/>
        <x:v>262</x:v>
      </x:c>
      <x:c r="BG79" s="311">
        <x:f t="shared" si="28"/>
        <x:v>3</x:v>
      </x:c>
      <x:c r="BH79" s="311">
        <x:f t="shared" si="28"/>
        <x:v>3</x:v>
      </x:c>
      <x:c r="BI79" s="311">
        <x:f t="shared" si="28"/>
        <x:v>0</x:v>
      </x:c>
      <x:c r="BJ79" s="310">
        <x:f t="shared" si="28"/>
        <x:v>0</x:v>
      </x:c>
      <x:c r="BK79" s="311">
        <x:f t="shared" si="28"/>
        <x:v>0</x:v>
      </x:c>
      <x:c r="BL79" s="310">
        <x:f t="shared" si="28"/>
        <x:v>0</x:v>
      </x:c>
      <x:c r="BM79" s="311">
        <x:f t="shared" si="28"/>
        <x:v>0</x:v>
      </x:c>
      <x:c r="BN79" s="310">
        <x:f t="shared" si="28"/>
        <x:v>0</x:v>
      </x:c>
      <x:c r="BO79" s="311">
        <x:f t="shared" ref="BO79:DG79" si="29">BO80</x:f>
        <x:v>0</x:v>
      </x:c>
      <x:c r="BP79" s="310">
        <x:f t="shared" si="29"/>
        <x:v>0</x:v>
      </x:c>
      <x:c r="BQ79" s="311">
        <x:f t="shared" si="29"/>
        <x:v>0</x:v>
      </x:c>
      <x:c r="BR79" s="311">
        <x:f t="shared" si="29"/>
        <x:v>0</x:v>
      </x:c>
      <x:c r="BS79" s="311">
        <x:f t="shared" si="29"/>
        <x:v>1</x:v>
      </x:c>
      <x:c r="BT79" s="311">
        <x:f t="shared" si="29"/>
        <x:v>0</x:v>
      </x:c>
      <x:c r="BU79" s="311">
        <x:f t="shared" si="29"/>
        <x:v>0</x:v>
      </x:c>
      <x:c r="BV79" s="315" t="s">
        <x:v>1359</x:v>
      </x:c>
      <x:c r="BW79" s="311">
        <x:f t="shared" si="29"/>
        <x:v>0</x:v>
      </x:c>
      <x:c r="BX79" s="311">
        <x:f t="shared" si="29"/>
        <x:v>0</x:v>
      </x:c>
      <x:c r="BY79" s="310">
        <x:f t="shared" si="29"/>
        <x:v>0</x:v>
      </x:c>
      <x:c r="BZ79" s="311">
        <x:f t="shared" si="29"/>
        <x:v>0</x:v>
      </x:c>
      <x:c r="CA79" s="310">
        <x:f t="shared" si="29"/>
        <x:v>0</x:v>
      </x:c>
      <x:c r="CB79" s="311">
        <x:f t="shared" si="29"/>
        <x:v>0</x:v>
      </x:c>
      <x:c r="CC79" s="310">
        <x:f t="shared" si="29"/>
        <x:v>0</x:v>
      </x:c>
      <x:c r="CD79" s="311">
        <x:f t="shared" si="29"/>
        <x:v>0</x:v>
      </x:c>
      <x:c r="CE79" s="311">
        <x:f t="shared" si="29"/>
        <x:v>5</x:v>
      </x:c>
      <x:c r="CF79" s="310">
        <x:f t="shared" si="29"/>
        <x:v>251.88</x:v>
      </x:c>
      <x:c r="CG79" s="311">
        <x:f t="shared" si="29"/>
        <x:v>0</x:v>
      </x:c>
      <x:c r="CH79" s="311">
        <x:f t="shared" si="29"/>
        <x:v>0</x:v>
      </x:c>
      <x:c r="CI79" s="311">
        <x:f t="shared" si="29"/>
        <x:v>0</x:v>
      </x:c>
      <x:c r="CJ79" s="311">
        <x:f t="shared" si="29"/>
        <x:v>16</x:v>
      </x:c>
      <x:c r="CK79" s="311">
        <x:f t="shared" si="29"/>
        <x:v>1</x:v>
      </x:c>
      <x:c r="CL79" s="311">
        <x:f t="shared" si="29"/>
        <x:v>0</x:v>
      </x:c>
      <x:c r="CM79" s="311">
        <x:f t="shared" si="29"/>
        <x:v>0</x:v>
      </x:c>
      <x:c r="CN79" s="311">
        <x:f t="shared" si="29"/>
        <x:v>0</x:v>
      </x:c>
      <x:c r="CO79" s="311">
        <x:f t="shared" si="29"/>
        <x:v>0</x:v>
      </x:c>
      <x:c r="CP79" s="310">
        <x:f t="shared" si="29"/>
        <x:v>0</x:v>
      </x:c>
      <x:c r="CQ79" s="311">
        <x:f t="shared" si="29"/>
        <x:v>40</x:v>
      </x:c>
      <x:c r="CR79" s="310">
        <x:f t="shared" si="29"/>
        <x:v>3342.0999999999999</x:v>
      </x:c>
      <x:c r="CS79" s="311">
        <x:f t="shared" si="29"/>
        <x:v>295</x:v>
      </x:c>
      <x:c r="CT79" s="311">
        <x:f t="shared" si="29"/>
        <x:v>60</x:v>
      </x:c>
      <x:c r="CU79" s="311">
        <x:f t="shared" si="29"/>
        <x:v>35</x:v>
      </x:c>
      <x:c r="CV79" s="311">
        <x:f t="shared" si="29"/>
        <x:v>60</x:v>
      </x:c>
      <x:c r="CW79" s="311">
        <x:f t="shared" si="29"/>
        <x:v>1</x:v>
      </x:c>
      <x:c r="CX79" s="311">
        <x:f t="shared" si="29"/>
        <x:v>1</x:v>
      </x:c>
      <x:c r="CY79" s="315" t="s">
        <x:v>1359</x:v>
      </x:c>
      <x:c r="CZ79" s="311">
        <x:f t="shared" si="29"/>
        <x:v>16</x:v>
      </x:c>
      <x:c r="DA79" s="310">
        <x:f t="shared" si="29"/>
        <x:v>1185.0999999999999</x:v>
      </x:c>
      <x:c r="DB79" s="311">
        <x:f t="shared" si="29"/>
        <x:v>0</x:v>
      </x:c>
      <x:c r="DC79" s="310">
        <x:f t="shared" si="29"/>
        <x:v>0</x:v>
      </x:c>
      <x:c r="DD79" s="311">
        <x:f t="shared" si="29"/>
        <x:v>0</x:v>
      </x:c>
      <x:c r="DE79" s="310">
        <x:f t="shared" si="29"/>
        <x:v>0</x:v>
      </x:c>
      <x:c r="DF79" s="311">
        <x:f t="shared" si="29"/>
        <x:v>0</x:v>
      </x:c>
      <x:c r="DG79" s="312">
        <x:f t="shared" si="29"/>
        <x:v>0</x:v>
      </x:c>
    </x:row>
    <x:row r="80" spans="1:111" ht="30" customHeight="1">
      <x:c r="A80" s="315" t="s">
        <x:v>675</x:v>
      </x:c>
      <x:c r="B80" s="309">
        <x:f>SUM(B81:B142)</x:f>
        <x:v>11</x:v>
      </x:c>
      <x:c r="C80" s="310">
        <x:f t="shared" ref="C80:BN80" si="30">SUM(C81:C142)</x:f>
        <x:v>1127.77</x:v>
      </x:c>
      <x:c r="D80" s="311">
        <x:f t="shared" si="30"/>
        <x:v>2</x:v>
      </x:c>
      <x:c r="E80" s="310">
        <x:f t="shared" si="30"/>
        <x:v>1400.8399999999999</x:v>
      </x:c>
      <x:c r="F80" s="311">
        <x:f t="shared" si="30"/>
        <x:v>0</x:v>
      </x:c>
      <x:c r="G80" s="310">
        <x:f t="shared" si="30"/>
        <x:v>0</x:v>
      </x:c>
      <x:c r="H80" s="311">
        <x:f t="shared" si="30"/>
        <x:v>0</x:v>
      </x:c>
      <x:c r="I80" s="310">
        <x:f t="shared" si="30"/>
        <x:v>0</x:v>
      </x:c>
      <x:c r="J80" s="311">
        <x:f t="shared" si="30"/>
        <x:v>53</x:v>
      </x:c>
      <x:c r="K80" s="311">
        <x:f t="shared" si="30"/>
        <x:v>1</x:v>
      </x:c>
      <x:c r="L80" s="310">
        <x:f t="shared" si="30"/>
        <x:v>35</x:v>
      </x:c>
      <x:c r="M80" s="311">
        <x:f t="shared" si="30"/>
        <x:v>2</x:v>
      </x:c>
      <x:c r="N80" s="311">
        <x:f t="shared" si="30"/>
        <x:v>0</x:v>
      </x:c>
      <x:c r="O80" s="311">
        <x:f t="shared" si="30"/>
        <x:v>3</x:v>
      </x:c>
      <x:c r="P80" s="311">
        <x:f t="shared" si="30"/>
        <x:v>5</x:v>
      </x:c>
      <x:c r="Q80" s="311">
        <x:f t="shared" si="30"/>
        <x:v>0</x:v>
      </x:c>
      <x:c r="R80" s="310">
        <x:f t="shared" si="30"/>
        <x:v>0</x:v>
      </x:c>
      <x:c r="S80" s="311">
        <x:f t="shared" si="30"/>
        <x:v>37</x:v>
      </x:c>
      <x:c r="T80" s="310">
        <x:f t="shared" si="30"/>
        <x:v>477.5</x:v>
      </x:c>
      <x:c r="U80" s="311">
        <x:f t="shared" si="30"/>
        <x:v>10</x:v>
      </x:c>
      <x:c r="V80" s="310">
        <x:f t="shared" si="30"/>
        <x:v>885.72000000000003</x:v>
      </x:c>
      <x:c r="W80" s="311">
        <x:f t="shared" si="30"/>
        <x:v>1</x:v>
      </x:c>
      <x:c r="X80" s="311">
        <x:f t="shared" si="30"/>
        <x:v>642</x:v>
      </x:c>
      <x:c r="Y80" s="311">
        <x:f t="shared" si="30"/>
        <x:v>9</x:v>
      </x:c>
      <x:c r="Z80" s="311">
        <x:f t="shared" si="30"/>
        <x:v>21</x:v>
      </x:c>
      <x:c r="AA80" s="311">
        <x:f t="shared" si="30"/>
        <x:v>20</x:v>
      </x:c>
      <x:c r="AB80" s="311">
        <x:f t="shared" si="30"/>
        <x:v>5</x:v>
      </x:c>
      <x:c r="AC80" s="311">
        <x:f t="shared" si="30"/>
        <x:v>10</x:v>
      </x:c>
      <x:c r="AD80" s="311">
        <x:f t="shared" si="30"/>
        <x:v>25</x:v>
      </x:c>
      <x:c r="AE80" s="311">
        <x:f t="shared" si="30"/>
        <x:v>1</x:v>
      </x:c>
      <x:c r="AF80" s="311">
        <x:f t="shared" si="30"/>
        <x:v>0</x:v>
      </x:c>
      <x:c r="AG80" s="311">
        <x:f t="shared" si="30"/>
        <x:v>63</x:v>
      </x:c>
      <x:c r="AH80" s="311">
        <x:f t="shared" si="30"/>
        <x:v>0</x:v>
      </x:c>
      <x:c r="AI80" s="311">
        <x:f t="shared" si="30"/>
        <x:v>0</x:v>
      </x:c>
      <x:c r="AJ80" s="311">
        <x:f t="shared" si="30"/>
        <x:v>59</x:v>
      </x:c>
      <x:c r="AK80" s="311">
        <x:f t="shared" si="30"/>
        <x:v>122</x:v>
      </x:c>
      <x:c r="AL80" s="315" t="s">
        <x:v>675</x:v>
      </x:c>
      <x:c r="AM80" s="311">
        <x:f t="shared" si="30"/>
        <x:v>3</x:v>
      </x:c>
      <x:c r="AN80" s="310">
        <x:f t="shared" si="30"/>
        <x:v>854.39999999999998</x:v>
      </x:c>
      <x:c r="AO80" s="311">
        <x:f t="shared" si="30"/>
        <x:v>0</x:v>
      </x:c>
      <x:c r="AP80" s="311">
        <x:f t="shared" si="30"/>
        <x:v>0</x:v>
      </x:c>
      <x:c r="AQ80" s="311">
        <x:f t="shared" si="30"/>
        <x:v>0</x:v>
      </x:c>
      <x:c r="AR80" s="310">
        <x:f t="shared" si="30"/>
        <x:v>0</x:v>
      </x:c>
      <x:c r="AS80" s="311">
        <x:f t="shared" si="30"/>
        <x:v>0</x:v>
      </x:c>
      <x:c r="AT80" s="310">
        <x:f t="shared" si="30"/>
        <x:v>0</x:v>
      </x:c>
      <x:c r="AU80" s="311">
        <x:f t="shared" si="30"/>
        <x:v>0</x:v>
      </x:c>
      <x:c r="AV80" s="311">
        <x:f t="shared" si="30"/>
        <x:v>0</x:v>
      </x:c>
      <x:c r="AW80" s="311">
        <x:f t="shared" si="30"/>
        <x:v>0</x:v>
      </x:c>
      <x:c r="AX80" s="311">
        <x:f t="shared" si="30"/>
        <x:v>0</x:v>
      </x:c>
      <x:c r="AY80" s="311">
        <x:f t="shared" si="30"/>
        <x:v>0</x:v>
      </x:c>
      <x:c r="AZ80" s="311">
        <x:f t="shared" si="30"/>
        <x:v>3</x:v>
      </x:c>
      <x:c r="BA80" s="310">
        <x:f t="shared" si="30"/>
        <x:v>102.59999999999999</x:v>
      </x:c>
      <x:c r="BB80" s="311">
        <x:f t="shared" si="30"/>
        <x:v>0</x:v>
      </x:c>
      <x:c r="BC80" s="311">
        <x:f t="shared" si="30"/>
        <x:v>0</x:v>
      </x:c>
      <x:c r="BD80" s="311">
        <x:f t="shared" si="30"/>
        <x:v>0</x:v>
      </x:c>
      <x:c r="BE80" s="311">
        <x:f t="shared" si="30"/>
        <x:v>71</x:v>
      </x:c>
      <x:c r="BF80" s="311">
        <x:f t="shared" si="30"/>
        <x:v>262</x:v>
      </x:c>
      <x:c r="BG80" s="311">
        <x:f t="shared" si="30"/>
        <x:v>3</x:v>
      </x:c>
      <x:c r="BH80" s="311">
        <x:f t="shared" si="30"/>
        <x:v>3</x:v>
      </x:c>
      <x:c r="BI80" s="311">
        <x:f t="shared" si="30"/>
        <x:v>0</x:v>
      </x:c>
      <x:c r="BJ80" s="310">
        <x:f t="shared" si="30"/>
        <x:v>0</x:v>
      </x:c>
      <x:c r="BK80" s="311">
        <x:f t="shared" si="30"/>
        <x:v>0</x:v>
      </x:c>
      <x:c r="BL80" s="310">
        <x:f t="shared" si="30"/>
        <x:v>0</x:v>
      </x:c>
      <x:c r="BM80" s="311">
        <x:f t="shared" si="30"/>
        <x:v>0</x:v>
      </x:c>
      <x:c r="BN80" s="310">
        <x:f t="shared" si="30"/>
        <x:v>0</x:v>
      </x:c>
      <x:c r="BO80" s="311">
        <x:f t="shared" ref="BO80:DG80" si="31">SUM(BO81:BO142)</x:f>
        <x:v>0</x:v>
      </x:c>
      <x:c r="BP80" s="310">
        <x:f t="shared" si="31"/>
        <x:v>0</x:v>
      </x:c>
      <x:c r="BQ80" s="311">
        <x:f t="shared" si="31"/>
        <x:v>0</x:v>
      </x:c>
      <x:c r="BR80" s="311">
        <x:f t="shared" si="31"/>
        <x:v>0</x:v>
      </x:c>
      <x:c r="BS80" s="311">
        <x:f t="shared" si="31"/>
        <x:v>1</x:v>
      </x:c>
      <x:c r="BT80" s="311">
        <x:f t="shared" si="31"/>
        <x:v>0</x:v>
      </x:c>
      <x:c r="BU80" s="311">
        <x:f t="shared" si="31"/>
        <x:v>0</x:v>
      </x:c>
      <x:c r="BV80" s="315" t="s">
        <x:v>675</x:v>
      </x:c>
      <x:c r="BW80" s="311">
        <x:f t="shared" si="31"/>
        <x:v>0</x:v>
      </x:c>
      <x:c r="BX80" s="311">
        <x:f t="shared" si="31"/>
        <x:v>0</x:v>
      </x:c>
      <x:c r="BY80" s="310">
        <x:f t="shared" si="31"/>
        <x:v>0</x:v>
      </x:c>
      <x:c r="BZ80" s="311">
        <x:f t="shared" si="31"/>
        <x:v>0</x:v>
      </x:c>
      <x:c r="CA80" s="310">
        <x:f t="shared" si="31"/>
        <x:v>0</x:v>
      </x:c>
      <x:c r="CB80" s="311">
        <x:f t="shared" si="31"/>
        <x:v>0</x:v>
      </x:c>
      <x:c r="CC80" s="310">
        <x:f t="shared" si="31"/>
        <x:v>0</x:v>
      </x:c>
      <x:c r="CD80" s="311">
        <x:f t="shared" si="31"/>
        <x:v>0</x:v>
      </x:c>
      <x:c r="CE80" s="311">
        <x:f t="shared" si="31"/>
        <x:v>5</x:v>
      </x:c>
      <x:c r="CF80" s="310">
        <x:f t="shared" si="31"/>
        <x:v>251.88</x:v>
      </x:c>
      <x:c r="CG80" s="311">
        <x:f t="shared" si="31"/>
        <x:v>0</x:v>
      </x:c>
      <x:c r="CH80" s="311">
        <x:f t="shared" si="31"/>
        <x:v>0</x:v>
      </x:c>
      <x:c r="CI80" s="311">
        <x:f t="shared" si="31"/>
        <x:v>0</x:v>
      </x:c>
      <x:c r="CJ80" s="311">
        <x:f t="shared" si="31"/>
        <x:v>16</x:v>
      </x:c>
      <x:c r="CK80" s="311">
        <x:f t="shared" si="31"/>
        <x:v>1</x:v>
      </x:c>
      <x:c r="CL80" s="311">
        <x:f t="shared" si="31"/>
        <x:v>0</x:v>
      </x:c>
      <x:c r="CM80" s="311">
        <x:f t="shared" si="31"/>
        <x:v>0</x:v>
      </x:c>
      <x:c r="CN80" s="311">
        <x:f t="shared" si="31"/>
        <x:v>0</x:v>
      </x:c>
      <x:c r="CO80" s="311">
        <x:f t="shared" si="31"/>
        <x:v>0</x:v>
      </x:c>
      <x:c r="CP80" s="310">
        <x:f t="shared" si="31"/>
        <x:v>0</x:v>
      </x:c>
      <x:c r="CQ80" s="311">
        <x:f t="shared" si="31"/>
        <x:v>40</x:v>
      </x:c>
      <x:c r="CR80" s="310">
        <x:f t="shared" si="31"/>
        <x:v>3342.0999999999999</x:v>
      </x:c>
      <x:c r="CS80" s="311">
        <x:f t="shared" si="31"/>
        <x:v>295</x:v>
      </x:c>
      <x:c r="CT80" s="311">
        <x:f t="shared" si="31"/>
        <x:v>60</x:v>
      </x:c>
      <x:c r="CU80" s="311">
        <x:f t="shared" si="31"/>
        <x:v>35</x:v>
      </x:c>
      <x:c r="CV80" s="311">
        <x:f t="shared" si="31"/>
        <x:v>60</x:v>
      </x:c>
      <x:c r="CW80" s="311">
        <x:f t="shared" si="31"/>
        <x:v>1</x:v>
      </x:c>
      <x:c r="CX80" s="311">
        <x:f t="shared" si="31"/>
        <x:v>1</x:v>
      </x:c>
      <x:c r="CY80" s="315" t="s">
        <x:v>675</x:v>
      </x:c>
      <x:c r="CZ80" s="311">
        <x:f t="shared" si="31"/>
        <x:v>16</x:v>
      </x:c>
      <x:c r="DA80" s="310">
        <x:f t="shared" si="31"/>
        <x:v>1185.0999999999999</x:v>
      </x:c>
      <x:c r="DB80" s="311">
        <x:f t="shared" si="31"/>
        <x:v>0</x:v>
      </x:c>
      <x:c r="DC80" s="310">
        <x:f t="shared" si="31"/>
        <x:v>0</x:v>
      </x:c>
      <x:c r="DD80" s="311">
        <x:f t="shared" si="31"/>
        <x:v>0</x:v>
      </x:c>
      <x:c r="DE80" s="310">
        <x:f t="shared" si="31"/>
        <x:v>0</x:v>
      </x:c>
      <x:c r="DF80" s="311">
        <x:f t="shared" si="31"/>
        <x:v>0</x:v>
      </x:c>
      <x:c r="DG80" s="312">
        <x:f t="shared" si="31"/>
        <x:v>0</x:v>
      </x:c>
    </x:row>
    <x:row r="81" spans="1:111" ht="30" customHeight="1">
      <x:c r="A81" s="785" t="s">
        <x:v>2580</x:v>
      </x:c>
      <x:c r="B81" s="309"/>
      <x:c r="C81" s="310"/>
      <x:c r="D81" s="311"/>
      <x:c r="E81" s="310"/>
      <x:c r="F81" s="311"/>
      <x:c r="G81" s="310"/>
      <x:c r="H81" s="311"/>
      <x:c r="I81" s="310"/>
      <x:c r="J81" s="311">
        <x:v>1</x:v>
      </x:c>
      <x:c r="K81" s="311"/>
      <x:c r="L81" s="310"/>
      <x:c r="M81" s="311"/>
      <x:c r="N81" s="311"/>
      <x:c r="O81" s="311"/>
      <x:c r="P81" s="311"/>
      <x:c r="Q81" s="311"/>
      <x:c r="R81" s="310"/>
      <x:c r="S81" s="311"/>
      <x:c r="T81" s="310"/>
      <x:c r="U81" s="311"/>
      <x:c r="V81" s="310"/>
      <x:c r="W81" s="311"/>
      <x:c r="X81" s="311">
        <x:v>10</x:v>
      </x:c>
      <x:c r="Y81" s="311"/>
      <x:c r="Z81" s="311"/>
      <x:c r="AA81" s="311"/>
      <x:c r="AB81" s="311"/>
      <x:c r="AC81" s="311"/>
      <x:c r="AD81" s="311">
        <x:v>1</x:v>
      </x:c>
      <x:c r="AE81" s="311"/>
      <x:c r="AF81" s="311"/>
      <x:c r="AG81" s="311">
        <x:v>1</x:v>
      </x:c>
      <x:c r="AH81" s="311"/>
      <x:c r="AI81" s="311"/>
      <x:c r="AJ81" s="311"/>
      <x:c r="AK81" s="311"/>
      <x:c r="AL81" s="785" t="s">
        <x:v>2580</x:v>
      </x:c>
      <x:c r="AM81" s="311"/>
      <x:c r="AN81" s="310"/>
      <x:c r="AO81" s="311"/>
      <x:c r="AP81" s="311"/>
      <x:c r="AQ81" s="311"/>
      <x:c r="AR81" s="310"/>
      <x:c r="AS81" s="311"/>
      <x:c r="AT81" s="310"/>
      <x:c r="AU81" s="311"/>
      <x:c r="AV81" s="311"/>
      <x:c r="AW81" s="311"/>
      <x:c r="AX81" s="311"/>
      <x:c r="AY81" s="311"/>
      <x:c r="AZ81" s="311"/>
      <x:c r="BA81" s="310"/>
      <x:c r="BB81" s="311"/>
      <x:c r="BC81" s="311"/>
      <x:c r="BD81" s="311"/>
      <x:c r="BE81" s="311">
        <x:v>1</x:v>
      </x:c>
      <x:c r="BF81" s="311">
        <x:v>6</x:v>
      </x:c>
      <x:c r="BG81" s="311"/>
      <x:c r="BH81" s="311"/>
      <x:c r="BI81" s="311"/>
      <x:c r="BJ81" s="310"/>
      <x:c r="BK81" s="311"/>
      <x:c r="BL81" s="310"/>
      <x:c r="BM81" s="311"/>
      <x:c r="BN81" s="310"/>
      <x:c r="BO81" s="311"/>
      <x:c r="BP81" s="310"/>
      <x:c r="BQ81" s="311"/>
      <x:c r="BR81" s="311"/>
      <x:c r="BS81" s="311"/>
      <x:c r="BT81" s="311"/>
      <x:c r="BU81" s="311"/>
      <x:c r="BV81" s="785" t="s">
        <x:v>2580</x:v>
      </x:c>
      <x:c r="BW81" s="311"/>
      <x:c r="BX81" s="311"/>
      <x:c r="BY81" s="310"/>
      <x:c r="BZ81" s="311"/>
      <x:c r="CA81" s="310"/>
      <x:c r="CB81" s="311"/>
      <x:c r="CC81" s="310"/>
      <x:c r="CD81" s="311"/>
      <x:c r="CE81" s="311"/>
      <x:c r="CF81" s="310"/>
      <x:c r="CG81" s="311"/>
      <x:c r="CH81" s="311"/>
      <x:c r="CI81" s="311"/>
      <x:c r="CJ81" s="311"/>
      <x:c r="CK81" s="311"/>
      <x:c r="CL81" s="311"/>
      <x:c r="CM81" s="311"/>
      <x:c r="CN81" s="311"/>
      <x:c r="CO81" s="311"/>
      <x:c r="CP81" s="310"/>
      <x:c r="CQ81" s="311">
        <x:v>1</x:v>
      </x:c>
      <x:c r="CR81" s="310">
        <x:v>75</x:v>
      </x:c>
      <x:c r="CS81" s="311">
        <x:v>5</x:v>
      </x:c>
      <x:c r="CT81" s="311">
        <x:v>1</x:v>
      </x:c>
      <x:c r="CU81" s="311">
        <x:v>0</x:v>
      </x:c>
      <x:c r="CV81" s="311">
        <x:v>1</x:v>
      </x:c>
      <x:c r="CW81" s="311"/>
      <x:c r="CX81" s="311"/>
      <x:c r="CY81" s="785" t="s">
        <x:v>2580</x:v>
      </x:c>
      <x:c r="CZ81" s="311"/>
      <x:c r="DA81" s="310"/>
      <x:c r="DB81" s="311"/>
      <x:c r="DC81" s="310"/>
      <x:c r="DD81" s="311"/>
      <x:c r="DE81" s="310"/>
      <x:c r="DF81" s="311"/>
      <x:c r="DG81" s="312"/>
    </x:row>
    <x:row r="82" spans="1:111" ht="30" customHeight="1">
      <x:c r="A82" s="785" t="s">
        <x:v>1989</x:v>
      </x:c>
      <x:c r="B82" s="309"/>
      <x:c r="C82" s="310"/>
      <x:c r="D82" s="311"/>
      <x:c r="E82" s="310"/>
      <x:c r="F82" s="311"/>
      <x:c r="G82" s="310"/>
      <x:c r="H82" s="311"/>
      <x:c r="I82" s="310"/>
      <x:c r="J82" s="311">
        <x:v>1</x:v>
      </x:c>
      <x:c r="K82" s="311"/>
      <x:c r="L82" s="310"/>
      <x:c r="M82" s="311"/>
      <x:c r="N82" s="311"/>
      <x:c r="O82" s="311"/>
      <x:c r="P82" s="311"/>
      <x:c r="Q82" s="311"/>
      <x:c r="R82" s="310"/>
      <x:c r="S82" s="311"/>
      <x:c r="T82" s="310"/>
      <x:c r="U82" s="311"/>
      <x:c r="V82" s="310"/>
      <x:c r="W82" s="311"/>
      <x:c r="X82" s="311">
        <x:v>11</x:v>
      </x:c>
      <x:c r="Y82" s="311"/>
      <x:c r="Z82" s="311"/>
      <x:c r="AA82" s="311">
        <x:v>1</x:v>
      </x:c>
      <x:c r="AB82" s="311">
        <x:v>1</x:v>
      </x:c>
      <x:c r="AC82" s="311"/>
      <x:c r="AD82" s="311"/>
      <x:c r="AE82" s="311"/>
      <x:c r="AF82" s="311"/>
      <x:c r="AG82" s="311">
        <x:v>1</x:v>
      </x:c>
      <x:c r="AH82" s="311"/>
      <x:c r="AI82" s="311"/>
      <x:c r="AJ82" s="311">
        <x:v>1</x:v>
      </x:c>
      <x:c r="AK82" s="311">
        <x:v>2</x:v>
      </x:c>
      <x:c r="AL82" s="785" t="s">
        <x:v>1989</x:v>
      </x:c>
      <x:c r="AM82" s="311"/>
      <x:c r="AN82" s="310"/>
      <x:c r="AO82" s="311"/>
      <x:c r="AP82" s="311"/>
      <x:c r="AQ82" s="311"/>
      <x:c r="AR82" s="310"/>
      <x:c r="AS82" s="311"/>
      <x:c r="AT82" s="310"/>
      <x:c r="AU82" s="311"/>
      <x:c r="AV82" s="311"/>
      <x:c r="AW82" s="311"/>
      <x:c r="AX82" s="311"/>
      <x:c r="AY82" s="311"/>
      <x:c r="AZ82" s="311"/>
      <x:c r="BA82" s="310"/>
      <x:c r="BB82" s="311"/>
      <x:c r="BC82" s="311"/>
      <x:c r="BD82" s="311"/>
      <x:c r="BE82" s="311">
        <x:v>1</x:v>
      </x:c>
      <x:c r="BF82" s="311">
        <x:v>7</x:v>
      </x:c>
      <x:c r="BG82" s="311"/>
      <x:c r="BH82" s="311"/>
      <x:c r="BI82" s="311"/>
      <x:c r="BJ82" s="310"/>
      <x:c r="BK82" s="311"/>
      <x:c r="BL82" s="310"/>
      <x:c r="BM82" s="311"/>
      <x:c r="BN82" s="310"/>
      <x:c r="BO82" s="311"/>
      <x:c r="BP82" s="310"/>
      <x:c r="BQ82" s="311"/>
      <x:c r="BR82" s="311"/>
      <x:c r="BS82" s="311"/>
      <x:c r="BT82" s="311"/>
      <x:c r="BU82" s="311"/>
      <x:c r="BV82" s="785" t="s">
        <x:v>1989</x:v>
      </x:c>
      <x:c r="BW82" s="311"/>
      <x:c r="BX82" s="311"/>
      <x:c r="BY82" s="310"/>
      <x:c r="BZ82" s="311"/>
      <x:c r="CA82" s="310"/>
      <x:c r="CB82" s="311"/>
      <x:c r="CC82" s="310"/>
      <x:c r="CD82" s="311"/>
      <x:c r="CE82" s="311"/>
      <x:c r="CF82" s="310"/>
      <x:c r="CG82" s="311"/>
      <x:c r="CH82" s="311"/>
      <x:c r="CI82" s="311"/>
      <x:c r="CJ82" s="311">
        <x:v>1</x:v>
      </x:c>
      <x:c r="CK82" s="311"/>
      <x:c r="CL82" s="311"/>
      <x:c r="CM82" s="311"/>
      <x:c r="CN82" s="311"/>
      <x:c r="CO82" s="311"/>
      <x:c r="CP82" s="310"/>
      <x:c r="CQ82" s="311">
        <x:v>1</x:v>
      </x:c>
      <x:c r="CR82" s="310">
        <x:v>99</x:v>
      </x:c>
      <x:c r="CS82" s="311">
        <x:v>4</x:v>
      </x:c>
      <x:c r="CT82" s="311">
        <x:v>1</x:v>
      </x:c>
      <x:c r="CU82" s="311">
        <x:v>1</x:v>
      </x:c>
      <x:c r="CV82" s="311">
        <x:v>1</x:v>
      </x:c>
      <x:c r="CW82" s="311"/>
      <x:c r="CX82" s="311"/>
      <x:c r="CY82" s="785" t="s">
        <x:v>1989</x:v>
      </x:c>
      <x:c r="CZ82" s="311"/>
      <x:c r="DA82" s="310"/>
      <x:c r="DB82" s="311"/>
      <x:c r="DC82" s="310"/>
      <x:c r="DD82" s="311"/>
      <x:c r="DE82" s="310"/>
      <x:c r="DF82" s="311"/>
      <x:c r="DG82" s="312"/>
    </x:row>
    <x:row r="83" spans="1:111" ht="30" customHeight="1">
      <x:c r="A83" s="785" t="s">
        <x:v>1984</x:v>
      </x:c>
      <x:c r="B83" s="309"/>
      <x:c r="C83" s="310"/>
      <x:c r="D83" s="311"/>
      <x:c r="E83" s="310"/>
      <x:c r="F83" s="311"/>
      <x:c r="G83" s="310"/>
      <x:c r="H83" s="311"/>
      <x:c r="I83" s="310"/>
      <x:c r="J83" s="311">
        <x:v>1</x:v>
      </x:c>
      <x:c r="K83" s="311"/>
      <x:c r="L83" s="310"/>
      <x:c r="M83" s="311"/>
      <x:c r="N83" s="311"/>
      <x:c r="O83" s="311"/>
      <x:c r="P83" s="311"/>
      <x:c r="Q83" s="311"/>
      <x:c r="R83" s="310"/>
      <x:c r="S83" s="311"/>
      <x:c r="T83" s="310"/>
      <x:c r="U83" s="311"/>
      <x:c r="V83" s="310"/>
      <x:c r="W83" s="311"/>
      <x:c r="X83" s="311">
        <x:v>11</x:v>
      </x:c>
      <x:c r="Y83" s="311"/>
      <x:c r="Z83" s="311"/>
      <x:c r="AA83" s="311">
        <x:v>1</x:v>
      </x:c>
      <x:c r="AB83" s="311"/>
      <x:c r="AC83" s="311"/>
      <x:c r="AD83" s="311"/>
      <x:c r="AE83" s="311"/>
      <x:c r="AF83" s="311"/>
      <x:c r="AG83" s="311">
        <x:v>1</x:v>
      </x:c>
      <x:c r="AH83" s="311"/>
      <x:c r="AI83" s="311"/>
      <x:c r="AJ83" s="311">
        <x:v>1</x:v>
      </x:c>
      <x:c r="AK83" s="311">
        <x:v>1</x:v>
      </x:c>
      <x:c r="AL83" s="785" t="s">
        <x:v>1984</x:v>
      </x:c>
      <x:c r="AM83" s="311"/>
      <x:c r="AN83" s="310"/>
      <x:c r="AO83" s="311"/>
      <x:c r="AP83" s="311"/>
      <x:c r="AQ83" s="311"/>
      <x:c r="AR83" s="310"/>
      <x:c r="AS83" s="311"/>
      <x:c r="AT83" s="310"/>
      <x:c r="AU83" s="311"/>
      <x:c r="AV83" s="311"/>
      <x:c r="AW83" s="311"/>
      <x:c r="AX83" s="311"/>
      <x:c r="AY83" s="311"/>
      <x:c r="AZ83" s="311"/>
      <x:c r="BA83" s="310"/>
      <x:c r="BB83" s="311"/>
      <x:c r="BC83" s="311"/>
      <x:c r="BD83" s="311"/>
      <x:c r="BE83" s="311">
        <x:v>2</x:v>
      </x:c>
      <x:c r="BF83" s="311">
        <x:v>7</x:v>
      </x:c>
      <x:c r="BG83" s="311"/>
      <x:c r="BH83" s="311"/>
      <x:c r="BI83" s="311"/>
      <x:c r="BJ83" s="310"/>
      <x:c r="BK83" s="311"/>
      <x:c r="BL83" s="310"/>
      <x:c r="BM83" s="311"/>
      <x:c r="BN83" s="310"/>
      <x:c r="BO83" s="311"/>
      <x:c r="BP83" s="310"/>
      <x:c r="BQ83" s="311"/>
      <x:c r="BR83" s="311"/>
      <x:c r="BS83" s="311"/>
      <x:c r="BT83" s="311"/>
      <x:c r="BU83" s="311"/>
      <x:c r="BV83" s="785" t="s">
        <x:v>1984</x:v>
      </x:c>
      <x:c r="BW83" s="311"/>
      <x:c r="BX83" s="311"/>
      <x:c r="BY83" s="310"/>
      <x:c r="BZ83" s="311"/>
      <x:c r="CA83" s="310"/>
      <x:c r="CB83" s="311"/>
      <x:c r="CC83" s="310"/>
      <x:c r="CD83" s="311"/>
      <x:c r="CE83" s="311"/>
      <x:c r="CF83" s="310"/>
      <x:c r="CG83" s="311"/>
      <x:c r="CH83" s="311"/>
      <x:c r="CI83" s="311"/>
      <x:c r="CJ83" s="311"/>
      <x:c r="CK83" s="311"/>
      <x:c r="CL83" s="311"/>
      <x:c r="CM83" s="311"/>
      <x:c r="CN83" s="311"/>
      <x:c r="CO83" s="311"/>
      <x:c r="CP83" s="310"/>
      <x:c r="CQ83" s="311">
        <x:v>1</x:v>
      </x:c>
      <x:c r="CR83" s="310">
        <x:v>80</x:v>
      </x:c>
      <x:c r="CS83" s="311">
        <x:v>10</x:v>
      </x:c>
      <x:c r="CT83" s="311">
        <x:v>1</x:v>
      </x:c>
      <x:c r="CU83" s="311">
        <x:v>1</x:v>
      </x:c>
      <x:c r="CV83" s="311">
        <x:v>1</x:v>
      </x:c>
      <x:c r="CW83" s="311"/>
      <x:c r="CX83" s="311"/>
      <x:c r="CY83" s="785" t="s">
        <x:v>1984</x:v>
      </x:c>
      <x:c r="CZ83" s="311"/>
      <x:c r="DA83" s="310"/>
      <x:c r="DB83" s="311"/>
      <x:c r="DC83" s="310"/>
      <x:c r="DD83" s="311"/>
      <x:c r="DE83" s="310"/>
      <x:c r="DF83" s="311"/>
      <x:c r="DG83" s="312"/>
    </x:row>
    <x:row r="84" spans="1:111" ht="30" customHeight="1">
      <x:c r="A84" s="785" t="s">
        <x:v>1998</x:v>
      </x:c>
      <x:c r="B84" s="309"/>
      <x:c r="C84" s="310"/>
      <x:c r="D84" s="311"/>
      <x:c r="E84" s="310"/>
      <x:c r="F84" s="311"/>
      <x:c r="G84" s="310"/>
      <x:c r="H84" s="311"/>
      <x:c r="I84" s="310"/>
      <x:c r="J84" s="311"/>
      <x:c r="K84" s="311"/>
      <x:c r="L84" s="310"/>
      <x:c r="M84" s="311"/>
      <x:c r="N84" s="311"/>
      <x:c r="O84" s="311"/>
      <x:c r="P84" s="311"/>
      <x:c r="Q84" s="311"/>
      <x:c r="R84" s="310"/>
      <x:c r="S84" s="311"/>
      <x:c r="T84" s="310"/>
      <x:c r="U84" s="311"/>
      <x:c r="V84" s="310"/>
      <x:c r="W84" s="311"/>
      <x:c r="X84" s="311">
        <x:v>6</x:v>
      </x:c>
      <x:c r="Y84" s="311"/>
      <x:c r="Z84" s="311"/>
      <x:c r="AA84" s="311"/>
      <x:c r="AB84" s="311"/>
      <x:c r="AC84" s="311"/>
      <x:c r="AD84" s="311"/>
      <x:c r="AE84" s="311"/>
      <x:c r="AF84" s="311"/>
      <x:c r="AG84" s="311">
        <x:v>1</x:v>
      </x:c>
      <x:c r="AH84" s="311"/>
      <x:c r="AI84" s="311"/>
      <x:c r="AJ84" s="311">
        <x:v>1</x:v>
      </x:c>
      <x:c r="AK84" s="311">
        <x:v>1</x:v>
      </x:c>
      <x:c r="AL84" s="785" t="s">
        <x:v>1998</x:v>
      </x:c>
      <x:c r="AM84" s="311"/>
      <x:c r="AN84" s="310"/>
      <x:c r="AO84" s="311"/>
      <x:c r="AP84" s="311"/>
      <x:c r="AQ84" s="311"/>
      <x:c r="AR84" s="310"/>
      <x:c r="AS84" s="311"/>
      <x:c r="AT84" s="310"/>
      <x:c r="AU84" s="311"/>
      <x:c r="AV84" s="311"/>
      <x:c r="AW84" s="311"/>
      <x:c r="AX84" s="311"/>
      <x:c r="AY84" s="311"/>
      <x:c r="AZ84" s="311"/>
      <x:c r="BA84" s="310"/>
      <x:c r="BB84" s="311"/>
      <x:c r="BC84" s="311"/>
      <x:c r="BD84" s="311"/>
      <x:c r="BE84" s="311"/>
      <x:c r="BF84" s="311"/>
      <x:c r="BG84" s="311"/>
      <x:c r="BH84" s="311"/>
      <x:c r="BI84" s="311"/>
      <x:c r="BJ84" s="310"/>
      <x:c r="BK84" s="311"/>
      <x:c r="BL84" s="310"/>
      <x:c r="BM84" s="311"/>
      <x:c r="BN84" s="310"/>
      <x:c r="BO84" s="311"/>
      <x:c r="BP84" s="310"/>
      <x:c r="BQ84" s="311"/>
      <x:c r="BR84" s="311"/>
      <x:c r="BS84" s="311"/>
      <x:c r="BT84" s="311"/>
      <x:c r="BU84" s="311"/>
      <x:c r="BV84" s="785" t="s">
        <x:v>1998</x:v>
      </x:c>
      <x:c r="BW84" s="311"/>
      <x:c r="BX84" s="311"/>
      <x:c r="BY84" s="310"/>
      <x:c r="BZ84" s="311"/>
      <x:c r="CA84" s="310"/>
      <x:c r="CB84" s="311"/>
      <x:c r="CC84" s="310"/>
      <x:c r="CD84" s="311"/>
      <x:c r="CE84" s="311"/>
      <x:c r="CF84" s="310"/>
      <x:c r="CG84" s="311"/>
      <x:c r="CH84" s="311"/>
      <x:c r="CI84" s="311"/>
      <x:c r="CJ84" s="311">
        <x:v>1</x:v>
      </x:c>
      <x:c r="CK84" s="311"/>
      <x:c r="CL84" s="311"/>
      <x:c r="CM84" s="311"/>
      <x:c r="CN84" s="311"/>
      <x:c r="CO84" s="311"/>
      <x:c r="CP84" s="310"/>
      <x:c r="CQ84" s="311">
        <x:v>1</x:v>
      </x:c>
      <x:c r="CR84" s="310">
        <x:v>50</x:v>
      </x:c>
      <x:c r="CS84" s="311">
        <x:v>6</x:v>
      </x:c>
      <x:c r="CT84" s="311">
        <x:v>1</x:v>
      </x:c>
      <x:c r="CU84" s="311">
        <x:v>0</x:v>
      </x:c>
      <x:c r="CV84" s="311">
        <x:v>1</x:v>
      </x:c>
      <x:c r="CW84" s="311"/>
      <x:c r="CX84" s="311"/>
      <x:c r="CY84" s="785" t="s">
        <x:v>1998</x:v>
      </x:c>
      <x:c r="CZ84" s="311"/>
      <x:c r="DA84" s="310"/>
      <x:c r="DB84" s="311"/>
      <x:c r="DC84" s="310"/>
      <x:c r="DD84" s="311"/>
      <x:c r="DE84" s="310"/>
      <x:c r="DF84" s="311"/>
      <x:c r="DG84" s="312"/>
    </x:row>
    <x:row r="85" spans="1:111" ht="30" customHeight="1">
      <x:c r="A85" s="785" t="s">
        <x:v>1988</x:v>
      </x:c>
      <x:c r="B85" s="309"/>
      <x:c r="C85" s="310"/>
      <x:c r="D85" s="311"/>
      <x:c r="E85" s="310"/>
      <x:c r="F85" s="311"/>
      <x:c r="G85" s="310"/>
      <x:c r="H85" s="311"/>
      <x:c r="I85" s="310"/>
      <x:c r="J85" s="311"/>
      <x:c r="K85" s="311"/>
      <x:c r="L85" s="310"/>
      <x:c r="M85" s="311"/>
      <x:c r="N85" s="311"/>
      <x:c r="O85" s="311"/>
      <x:c r="P85" s="311"/>
      <x:c r="Q85" s="311"/>
      <x:c r="R85" s="310"/>
      <x:c r="S85" s="311">
        <x:v>1</x:v>
      </x:c>
      <x:c r="T85" s="310">
        <x:v>10</x:v>
      </x:c>
      <x:c r="U85" s="311"/>
      <x:c r="V85" s="310"/>
      <x:c r="W85" s="311"/>
      <x:c r="X85" s="311">
        <x:v>5</x:v>
      </x:c>
      <x:c r="Y85" s="311"/>
      <x:c r="Z85" s="311"/>
      <x:c r="AA85" s="311"/>
      <x:c r="AB85" s="311"/>
      <x:c r="AC85" s="311"/>
      <x:c r="AD85" s="311">
        <x:v>1</x:v>
      </x:c>
      <x:c r="AE85" s="311"/>
      <x:c r="AF85" s="311"/>
      <x:c r="AG85" s="311">
        <x:v>1</x:v>
      </x:c>
      <x:c r="AH85" s="311"/>
      <x:c r="AI85" s="311"/>
      <x:c r="AJ85" s="311"/>
      <x:c r="AK85" s="311"/>
      <x:c r="AL85" s="785" t="s">
        <x:v>1988</x:v>
      </x:c>
      <x:c r="AM85" s="311"/>
      <x:c r="AN85" s="310"/>
      <x:c r="AO85" s="311"/>
      <x:c r="AP85" s="311"/>
      <x:c r="AQ85" s="311"/>
      <x:c r="AR85" s="310"/>
      <x:c r="AS85" s="311"/>
      <x:c r="AT85" s="310"/>
      <x:c r="AU85" s="311"/>
      <x:c r="AV85" s="311"/>
      <x:c r="AW85" s="311"/>
      <x:c r="AX85" s="311"/>
      <x:c r="AY85" s="311"/>
      <x:c r="AZ85" s="311"/>
      <x:c r="BA85" s="310"/>
      <x:c r="BB85" s="311"/>
      <x:c r="BC85" s="311"/>
      <x:c r="BD85" s="311"/>
      <x:c r="BE85" s="311">
        <x:v>1</x:v>
      </x:c>
      <x:c r="BF85" s="311">
        <x:v>2</x:v>
      </x:c>
      <x:c r="BG85" s="311">
        <x:v>1</x:v>
      </x:c>
      <x:c r="BH85" s="311">
        <x:v>1</x:v>
      </x:c>
      <x:c r="BI85" s="311"/>
      <x:c r="BJ85" s="310"/>
      <x:c r="BK85" s="311"/>
      <x:c r="BL85" s="310"/>
      <x:c r="BM85" s="311"/>
      <x:c r="BN85" s="310"/>
      <x:c r="BO85" s="311"/>
      <x:c r="BP85" s="310"/>
      <x:c r="BQ85" s="311"/>
      <x:c r="BR85" s="311"/>
      <x:c r="BS85" s="311"/>
      <x:c r="BT85" s="311"/>
      <x:c r="BU85" s="311"/>
      <x:c r="BV85" s="785" t="s">
        <x:v>1988</x:v>
      </x:c>
      <x:c r="BW85" s="311"/>
      <x:c r="BX85" s="311"/>
      <x:c r="BY85" s="310"/>
      <x:c r="BZ85" s="311"/>
      <x:c r="CA85" s="310"/>
      <x:c r="CB85" s="311"/>
      <x:c r="CC85" s="310"/>
      <x:c r="CD85" s="311"/>
      <x:c r="CE85" s="311"/>
      <x:c r="CF85" s="310"/>
      <x:c r="CG85" s="311"/>
      <x:c r="CH85" s="311"/>
      <x:c r="CI85" s="311"/>
      <x:c r="CJ85" s="311">
        <x:v>1</x:v>
      </x:c>
      <x:c r="CK85" s="311"/>
      <x:c r="CL85" s="311"/>
      <x:c r="CM85" s="311"/>
      <x:c r="CN85" s="311"/>
      <x:c r="CO85" s="311"/>
      <x:c r="CP85" s="310"/>
      <x:c r="CQ85" s="311">
        <x:v>1</x:v>
      </x:c>
      <x:c r="CR85" s="310">
        <x:v>52</x:v>
      </x:c>
      <x:c r="CS85" s="311">
        <x:v>3</x:v>
      </x:c>
      <x:c r="CT85" s="311">
        <x:v>1</x:v>
      </x:c>
      <x:c r="CU85" s="311"/>
      <x:c r="CV85" s="311">
        <x:v>1</x:v>
      </x:c>
      <x:c r="CW85" s="311"/>
      <x:c r="CX85" s="311"/>
      <x:c r="CY85" s="785" t="s">
        <x:v>1988</x:v>
      </x:c>
      <x:c r="CZ85" s="311"/>
      <x:c r="DA85" s="310"/>
      <x:c r="DB85" s="311"/>
      <x:c r="DC85" s="310"/>
      <x:c r="DD85" s="311"/>
      <x:c r="DE85" s="310"/>
      <x:c r="DF85" s="311"/>
      <x:c r="DG85" s="312"/>
    </x:row>
    <x:row r="86" spans="1:111" ht="30" customHeight="1">
      <x:c r="A86" s="785" t="s">
        <x:v>2579</x:v>
      </x:c>
      <x:c r="B86" s="309"/>
      <x:c r="C86" s="310"/>
      <x:c r="D86" s="311"/>
      <x:c r="E86" s="310"/>
      <x:c r="F86" s="311"/>
      <x:c r="G86" s="310"/>
      <x:c r="H86" s="311"/>
      <x:c r="I86" s="310"/>
      <x:c r="J86" s="311">
        <x:v>1</x:v>
      </x:c>
      <x:c r="K86" s="311"/>
      <x:c r="L86" s="310"/>
      <x:c r="M86" s="311"/>
      <x:c r="N86" s="311"/>
      <x:c r="O86" s="311"/>
      <x:c r="P86" s="311"/>
      <x:c r="Q86" s="311"/>
      <x:c r="R86" s="310"/>
      <x:c r="S86" s="311"/>
      <x:c r="T86" s="310"/>
      <x:c r="U86" s="311"/>
      <x:c r="V86" s="310"/>
      <x:c r="W86" s="311"/>
      <x:c r="X86" s="311">
        <x:v>6</x:v>
      </x:c>
      <x:c r="Y86" s="311">
        <x:v>1</x:v>
      </x:c>
      <x:c r="Z86" s="311">
        <x:v>1</x:v>
      </x:c>
      <x:c r="AA86" s="311"/>
      <x:c r="AB86" s="311"/>
      <x:c r="AC86" s="311"/>
      <x:c r="AD86" s="311"/>
      <x:c r="AE86" s="311"/>
      <x:c r="AF86" s="311"/>
      <x:c r="AG86" s="311">
        <x:v>1</x:v>
      </x:c>
      <x:c r="AH86" s="311"/>
      <x:c r="AI86" s="311"/>
      <x:c r="AJ86" s="311"/>
      <x:c r="AK86" s="311"/>
      <x:c r="AL86" s="785" t="s">
        <x:v>2579</x:v>
      </x:c>
      <x:c r="AM86" s="311"/>
      <x:c r="AN86" s="310"/>
      <x:c r="AO86" s="311"/>
      <x:c r="AP86" s="311"/>
      <x:c r="AQ86" s="311"/>
      <x:c r="AR86" s="310"/>
      <x:c r="AS86" s="311"/>
      <x:c r="AT86" s="310"/>
      <x:c r="AU86" s="311"/>
      <x:c r="AV86" s="311"/>
      <x:c r="AW86" s="311"/>
      <x:c r="AX86" s="311"/>
      <x:c r="AY86" s="311"/>
      <x:c r="AZ86" s="311"/>
      <x:c r="BA86" s="310"/>
      <x:c r="BB86" s="311"/>
      <x:c r="BC86" s="311"/>
      <x:c r="BD86" s="311"/>
      <x:c r="BE86" s="311">
        <x:v>2</x:v>
      </x:c>
      <x:c r="BF86" s="311">
        <x:v>2</x:v>
      </x:c>
      <x:c r="BG86" s="311">
        <x:v>1</x:v>
      </x:c>
      <x:c r="BH86" s="311">
        <x:v>1</x:v>
      </x:c>
      <x:c r="BI86" s="311"/>
      <x:c r="BJ86" s="310"/>
      <x:c r="BK86" s="311"/>
      <x:c r="BL86" s="310"/>
      <x:c r="BM86" s="311"/>
      <x:c r="BN86" s="310"/>
      <x:c r="BO86" s="311"/>
      <x:c r="BP86" s="310"/>
      <x:c r="BQ86" s="311"/>
      <x:c r="BR86" s="311"/>
      <x:c r="BS86" s="311"/>
      <x:c r="BT86" s="311"/>
      <x:c r="BU86" s="311"/>
      <x:c r="BV86" s="785" t="s">
        <x:v>2579</x:v>
      </x:c>
      <x:c r="BW86" s="311"/>
      <x:c r="BX86" s="311"/>
      <x:c r="BY86" s="310"/>
      <x:c r="BZ86" s="311"/>
      <x:c r="CA86" s="310"/>
      <x:c r="CB86" s="311"/>
      <x:c r="CC86" s="310"/>
      <x:c r="CD86" s="311"/>
      <x:c r="CE86" s="311"/>
      <x:c r="CF86" s="310"/>
      <x:c r="CG86" s="311"/>
      <x:c r="CH86" s="311"/>
      <x:c r="CI86" s="311"/>
      <x:c r="CJ86" s="311"/>
      <x:c r="CK86" s="311"/>
      <x:c r="CL86" s="311"/>
      <x:c r="CM86" s="311"/>
      <x:c r="CN86" s="311"/>
      <x:c r="CO86" s="311"/>
      <x:c r="CP86" s="310"/>
      <x:c r="CQ86" s="311">
        <x:v>1</x:v>
      </x:c>
      <x:c r="CR86" s="310">
        <x:v>54</x:v>
      </x:c>
      <x:c r="CS86" s="311">
        <x:v>10</x:v>
      </x:c>
      <x:c r="CT86" s="311">
        <x:v>1</x:v>
      </x:c>
      <x:c r="CU86" s="311"/>
      <x:c r="CV86" s="311">
        <x:v>1</x:v>
      </x:c>
      <x:c r="CW86" s="311"/>
      <x:c r="CX86" s="311"/>
      <x:c r="CY86" s="785" t="s">
        <x:v>2579</x:v>
      </x:c>
      <x:c r="CZ86" s="311"/>
      <x:c r="DA86" s="310"/>
      <x:c r="DB86" s="311"/>
      <x:c r="DC86" s="310"/>
      <x:c r="DD86" s="311"/>
      <x:c r="DE86" s="310"/>
      <x:c r="DF86" s="311"/>
      <x:c r="DG86" s="312"/>
    </x:row>
    <x:row r="87" spans="1:111" ht="30" customHeight="1">
      <x:c r="A87" s="785" t="s">
        <x:v>2028</x:v>
      </x:c>
      <x:c r="B87" s="309"/>
      <x:c r="C87" s="310"/>
      <x:c r="D87" s="311"/>
      <x:c r="E87" s="310"/>
      <x:c r="F87" s="311"/>
      <x:c r="G87" s="310"/>
      <x:c r="H87" s="311"/>
      <x:c r="I87" s="310"/>
      <x:c r="J87" s="311"/>
      <x:c r="K87" s="311"/>
      <x:c r="L87" s="310"/>
      <x:c r="M87" s="311"/>
      <x:c r="N87" s="311"/>
      <x:c r="O87" s="311"/>
      <x:c r="P87" s="311"/>
      <x:c r="Q87" s="311"/>
      <x:c r="R87" s="310"/>
      <x:c r="S87" s="311">
        <x:v>1</x:v>
      </x:c>
      <x:c r="T87" s="310">
        <x:v>10</x:v>
      </x:c>
      <x:c r="U87" s="311">
        <x:v>1</x:v>
      </x:c>
      <x:c r="V87" s="310">
        <x:v>83.599999999999994</x:v>
      </x:c>
      <x:c r="W87" s="311"/>
      <x:c r="X87" s="311">
        <x:v>9</x:v>
      </x:c>
      <x:c r="Y87" s="311"/>
      <x:c r="Z87" s="311"/>
      <x:c r="AA87" s="311"/>
      <x:c r="AB87" s="311"/>
      <x:c r="AC87" s="311"/>
      <x:c r="AD87" s="311"/>
      <x:c r="AE87" s="311"/>
      <x:c r="AF87" s="311"/>
      <x:c r="AG87" s="311">
        <x:v>1</x:v>
      </x:c>
      <x:c r="AH87" s="311"/>
      <x:c r="AI87" s="311"/>
      <x:c r="AJ87" s="311"/>
      <x:c r="AK87" s="311"/>
      <x:c r="AL87" s="785" t="s">
        <x:v>2028</x:v>
      </x:c>
      <x:c r="AM87" s="311"/>
      <x:c r="AN87" s="310"/>
      <x:c r="AO87" s="311"/>
      <x:c r="AP87" s="311"/>
      <x:c r="AQ87" s="311"/>
      <x:c r="AR87" s="310"/>
      <x:c r="AS87" s="311"/>
      <x:c r="AT87" s="310"/>
      <x:c r="AU87" s="311"/>
      <x:c r="AV87" s="311"/>
      <x:c r="AW87" s="311"/>
      <x:c r="AX87" s="311"/>
      <x:c r="AY87" s="311"/>
      <x:c r="AZ87" s="311"/>
      <x:c r="BA87" s="310"/>
      <x:c r="BB87" s="311"/>
      <x:c r="BC87" s="311"/>
      <x:c r="BD87" s="311"/>
      <x:c r="BE87" s="311">
        <x:v>1</x:v>
      </x:c>
      <x:c r="BF87" s="311">
        <x:v>3</x:v>
      </x:c>
      <x:c r="BG87" s="311"/>
      <x:c r="BH87" s="311"/>
      <x:c r="BI87" s="311"/>
      <x:c r="BJ87" s="310"/>
      <x:c r="BK87" s="311"/>
      <x:c r="BL87" s="310"/>
      <x:c r="BM87" s="311"/>
      <x:c r="BN87" s="310"/>
      <x:c r="BO87" s="311"/>
      <x:c r="BP87" s="310"/>
      <x:c r="BQ87" s="311"/>
      <x:c r="BR87" s="311"/>
      <x:c r="BS87" s="311"/>
      <x:c r="BT87" s="311"/>
      <x:c r="BU87" s="311"/>
      <x:c r="BV87" s="785" t="s">
        <x:v>2028</x:v>
      </x:c>
      <x:c r="BW87" s="311"/>
      <x:c r="BX87" s="311"/>
      <x:c r="BY87" s="310"/>
      <x:c r="BZ87" s="311"/>
      <x:c r="CA87" s="310"/>
      <x:c r="CB87" s="311"/>
      <x:c r="CC87" s="310"/>
      <x:c r="CD87" s="311"/>
      <x:c r="CE87" s="311"/>
      <x:c r="CF87" s="310"/>
      <x:c r="CG87" s="311"/>
      <x:c r="CH87" s="311"/>
      <x:c r="CI87" s="311"/>
      <x:c r="CJ87" s="311"/>
      <x:c r="CK87" s="311"/>
      <x:c r="CL87" s="311"/>
      <x:c r="CM87" s="311"/>
      <x:c r="CN87" s="311"/>
      <x:c r="CO87" s="311"/>
      <x:c r="CP87" s="310"/>
      <x:c r="CQ87" s="311">
        <x:v>1</x:v>
      </x:c>
      <x:c r="CR87" s="310">
        <x:v>70</x:v>
      </x:c>
      <x:c r="CS87" s="311">
        <x:v>4</x:v>
      </x:c>
      <x:c r="CT87" s="311">
        <x:v>1</x:v>
      </x:c>
      <x:c r="CU87" s="311"/>
      <x:c r="CV87" s="311">
        <x:v>1</x:v>
      </x:c>
      <x:c r="CW87" s="311"/>
      <x:c r="CX87" s="311"/>
      <x:c r="CY87" s="785" t="s">
        <x:v>2028</x:v>
      </x:c>
      <x:c r="CZ87" s="311">
        <x:v>1</x:v>
      </x:c>
      <x:c r="DA87" s="310">
        <x:v>83.599999999999994</x:v>
      </x:c>
      <x:c r="DB87" s="311"/>
      <x:c r="DC87" s="310"/>
      <x:c r="DD87" s="311"/>
      <x:c r="DE87" s="310"/>
      <x:c r="DF87" s="311"/>
      <x:c r="DG87" s="312"/>
    </x:row>
    <x:row r="88" spans="1:111" ht="30" customHeight="1">
      <x:c r="A88" s="785" t="s">
        <x:v>2026</x:v>
      </x:c>
      <x:c r="B88" s="309"/>
      <x:c r="C88" s="310"/>
      <x:c r="D88" s="311"/>
      <x:c r="E88" s="310"/>
      <x:c r="F88" s="311"/>
      <x:c r="G88" s="310"/>
      <x:c r="H88" s="311"/>
      <x:c r="I88" s="310"/>
      <x:c r="J88" s="311"/>
      <x:c r="K88" s="311">
        <x:v>1</x:v>
      </x:c>
      <x:c r="L88" s="310">
        <x:v>35</x:v>
      </x:c>
      <x:c r="M88" s="311"/>
      <x:c r="N88" s="311"/>
      <x:c r="O88" s="311"/>
      <x:c r="P88" s="311"/>
      <x:c r="Q88" s="311"/>
      <x:c r="R88" s="310"/>
      <x:c r="S88" s="311">
        <x:v>1</x:v>
      </x:c>
      <x:c r="T88" s="310">
        <x:v>10</x:v>
      </x:c>
      <x:c r="U88" s="311"/>
      <x:c r="V88" s="310"/>
      <x:c r="W88" s="311"/>
      <x:c r="X88" s="311">
        <x:v>7</x:v>
      </x:c>
      <x:c r="Y88" s="311"/>
      <x:c r="Z88" s="311"/>
      <x:c r="AA88" s="311">
        <x:v>1</x:v>
      </x:c>
      <x:c r="AB88" s="311"/>
      <x:c r="AC88" s="311"/>
      <x:c r="AD88" s="311"/>
      <x:c r="AE88" s="311"/>
      <x:c r="AF88" s="311"/>
      <x:c r="AG88" s="311">
        <x:v>1</x:v>
      </x:c>
      <x:c r="AH88" s="311"/>
      <x:c r="AI88" s="311"/>
      <x:c r="AJ88" s="311">
        <x:v>1</x:v>
      </x:c>
      <x:c r="AK88" s="311">
        <x:v>2</x:v>
      </x:c>
      <x:c r="AL88" s="785" t="s">
        <x:v>2026</x:v>
      </x:c>
      <x:c r="AM88" s="311"/>
      <x:c r="AN88" s="310"/>
      <x:c r="AO88" s="311"/>
      <x:c r="AP88" s="311"/>
      <x:c r="AQ88" s="311"/>
      <x:c r="AR88" s="310"/>
      <x:c r="AS88" s="311"/>
      <x:c r="AT88" s="310"/>
      <x:c r="AU88" s="311"/>
      <x:c r="AV88" s="311"/>
      <x:c r="AW88" s="311"/>
      <x:c r="AX88" s="311"/>
      <x:c r="AY88" s="311"/>
      <x:c r="AZ88" s="311"/>
      <x:c r="BA88" s="310"/>
      <x:c r="BB88" s="311"/>
      <x:c r="BC88" s="311"/>
      <x:c r="BD88" s="311"/>
      <x:c r="BE88" s="311">
        <x:v>1</x:v>
      </x:c>
      <x:c r="BF88" s="311">
        <x:v>8</x:v>
      </x:c>
      <x:c r="BG88" s="311"/>
      <x:c r="BH88" s="311"/>
      <x:c r="BI88" s="311"/>
      <x:c r="BJ88" s="310"/>
      <x:c r="BK88" s="311"/>
      <x:c r="BL88" s="310"/>
      <x:c r="BM88" s="311"/>
      <x:c r="BN88" s="310"/>
      <x:c r="BO88" s="311"/>
      <x:c r="BP88" s="310"/>
      <x:c r="BQ88" s="311"/>
      <x:c r="BR88" s="311"/>
      <x:c r="BS88" s="311"/>
      <x:c r="BT88" s="311"/>
      <x:c r="BU88" s="311"/>
      <x:c r="BV88" s="785" t="s">
        <x:v>2026</x:v>
      </x:c>
      <x:c r="BW88" s="311"/>
      <x:c r="BX88" s="311"/>
      <x:c r="BY88" s="310"/>
      <x:c r="BZ88" s="311"/>
      <x:c r="CA88" s="310"/>
      <x:c r="CB88" s="311"/>
      <x:c r="CC88" s="310"/>
      <x:c r="CD88" s="311"/>
      <x:c r="CE88" s="311"/>
      <x:c r="CF88" s="310"/>
      <x:c r="CG88" s="311"/>
      <x:c r="CH88" s="311"/>
      <x:c r="CI88" s="311"/>
      <x:c r="CJ88" s="311">
        <x:v>1</x:v>
      </x:c>
      <x:c r="CK88" s="311"/>
      <x:c r="CL88" s="311"/>
      <x:c r="CM88" s="311"/>
      <x:c r="CN88" s="311"/>
      <x:c r="CO88" s="311"/>
      <x:c r="CP88" s="310"/>
      <x:c r="CQ88" s="311"/>
      <x:c r="CR88" s="310"/>
      <x:c r="CS88" s="311">
        <x:v>4</x:v>
      </x:c>
      <x:c r="CT88" s="311">
        <x:v>1</x:v>
      </x:c>
      <x:c r="CU88" s="311">
        <x:v>1</x:v>
      </x:c>
      <x:c r="CV88" s="311">
        <x:v>1</x:v>
      </x:c>
      <x:c r="CW88" s="311"/>
      <x:c r="CX88" s="311"/>
      <x:c r="CY88" s="785" t="s">
        <x:v>2026</x:v>
      </x:c>
      <x:c r="CZ88" s="311"/>
      <x:c r="DA88" s="310"/>
      <x:c r="DB88" s="311"/>
      <x:c r="DC88" s="310"/>
      <x:c r="DD88" s="311"/>
      <x:c r="DE88" s="310"/>
      <x:c r="DF88" s="311"/>
      <x:c r="DG88" s="312"/>
    </x:row>
    <x:row r="89" spans="1:111" ht="30" customHeight="1">
      <x:c r="A89" s="785" t="s">
        <x:v>1996</x:v>
      </x:c>
      <x:c r="B89" s="309"/>
      <x:c r="C89" s="310"/>
      <x:c r="D89" s="311"/>
      <x:c r="E89" s="310"/>
      <x:c r="F89" s="311"/>
      <x:c r="G89" s="310"/>
      <x:c r="H89" s="311"/>
      <x:c r="I89" s="310"/>
      <x:c r="J89" s="311"/>
      <x:c r="K89" s="311"/>
      <x:c r="L89" s="310"/>
      <x:c r="M89" s="311"/>
      <x:c r="N89" s="311"/>
      <x:c r="O89" s="311"/>
      <x:c r="P89" s="311"/>
      <x:c r="Q89" s="311"/>
      <x:c r="R89" s="310"/>
      <x:c r="S89" s="311">
        <x:v>2</x:v>
      </x:c>
      <x:c r="T89" s="310">
        <x:v>20</x:v>
      </x:c>
      <x:c r="U89" s="311"/>
      <x:c r="V89" s="310"/>
      <x:c r="W89" s="311"/>
      <x:c r="X89" s="311">
        <x:v>18</x:v>
      </x:c>
      <x:c r="Y89" s="311"/>
      <x:c r="Z89" s="311"/>
      <x:c r="AA89" s="311"/>
      <x:c r="AB89" s="311"/>
      <x:c r="AC89" s="311"/>
      <x:c r="AD89" s="311">
        <x:v>1</x:v>
      </x:c>
      <x:c r="AE89" s="311"/>
      <x:c r="AF89" s="311"/>
      <x:c r="AG89" s="311">
        <x:v>1</x:v>
      </x:c>
      <x:c r="AH89" s="311"/>
      <x:c r="AI89" s="311"/>
      <x:c r="AJ89" s="311">
        <x:v>1</x:v>
      </x:c>
      <x:c r="AK89" s="311">
        <x:v>4</x:v>
      </x:c>
      <x:c r="AL89" s="785" t="s">
        <x:v>1996</x:v>
      </x:c>
      <x:c r="AM89" s="311"/>
      <x:c r="AN89" s="310"/>
      <x:c r="AO89" s="311"/>
      <x:c r="AP89" s="311"/>
      <x:c r="AQ89" s="311"/>
      <x:c r="AR89" s="310"/>
      <x:c r="AS89" s="311"/>
      <x:c r="AT89" s="310"/>
      <x:c r="AU89" s="311"/>
      <x:c r="AV89" s="311"/>
      <x:c r="AW89" s="311"/>
      <x:c r="AX89" s="311"/>
      <x:c r="AY89" s="311"/>
      <x:c r="AZ89" s="311"/>
      <x:c r="BA89" s="310"/>
      <x:c r="BB89" s="311"/>
      <x:c r="BC89" s="311"/>
      <x:c r="BD89" s="311"/>
      <x:c r="BE89" s="311">
        <x:v>1</x:v>
      </x:c>
      <x:c r="BF89" s="311">
        <x:v>5</x:v>
      </x:c>
      <x:c r="BG89" s="311"/>
      <x:c r="BH89" s="311"/>
      <x:c r="BI89" s="311"/>
      <x:c r="BJ89" s="310"/>
      <x:c r="BK89" s="311"/>
      <x:c r="BL89" s="310"/>
      <x:c r="BM89" s="311"/>
      <x:c r="BN89" s="310"/>
      <x:c r="BO89" s="311"/>
      <x:c r="BP89" s="310"/>
      <x:c r="BQ89" s="311"/>
      <x:c r="BR89" s="311"/>
      <x:c r="BS89" s="311"/>
      <x:c r="BT89" s="311"/>
      <x:c r="BU89" s="311"/>
      <x:c r="BV89" s="785" t="s">
        <x:v>1996</x:v>
      </x:c>
      <x:c r="BW89" s="311"/>
      <x:c r="BX89" s="311"/>
      <x:c r="BY89" s="310"/>
      <x:c r="BZ89" s="311"/>
      <x:c r="CA89" s="310"/>
      <x:c r="CB89" s="311"/>
      <x:c r="CC89" s="310"/>
      <x:c r="CD89" s="311"/>
      <x:c r="CE89" s="311"/>
      <x:c r="CF89" s="310"/>
      <x:c r="CG89" s="311"/>
      <x:c r="CH89" s="311"/>
      <x:c r="CI89" s="311"/>
      <x:c r="CJ89" s="311"/>
      <x:c r="CK89" s="311"/>
      <x:c r="CL89" s="311"/>
      <x:c r="CM89" s="311"/>
      <x:c r="CN89" s="311"/>
      <x:c r="CO89" s="311"/>
      <x:c r="CP89" s="310"/>
      <x:c r="CQ89" s="311">
        <x:v>1</x:v>
      </x:c>
      <x:c r="CR89" s="310">
        <x:v>80</x:v>
      </x:c>
      <x:c r="CS89" s="311">
        <x:v>4</x:v>
      </x:c>
      <x:c r="CT89" s="311">
        <x:v>1</x:v>
      </x:c>
      <x:c r="CU89" s="311"/>
      <x:c r="CV89" s="311">
        <x:v>1</x:v>
      </x:c>
      <x:c r="CW89" s="311"/>
      <x:c r="CX89" s="311"/>
      <x:c r="CY89" s="785" t="s">
        <x:v>1996</x:v>
      </x:c>
      <x:c r="CZ89" s="311"/>
      <x:c r="DA89" s="310"/>
      <x:c r="DB89" s="311"/>
      <x:c r="DC89" s="310"/>
      <x:c r="DD89" s="311"/>
      <x:c r="DE89" s="310"/>
      <x:c r="DF89" s="311"/>
      <x:c r="DG89" s="312"/>
    </x:row>
    <x:row r="90" spans="1:111" ht="30" customHeight="1">
      <x:c r="A90" s="785" t="s">
        <x:v>1987</x:v>
      </x:c>
      <x:c r="B90" s="309"/>
      <x:c r="C90" s="310"/>
      <x:c r="D90" s="311"/>
      <x:c r="E90" s="310"/>
      <x:c r="F90" s="311"/>
      <x:c r="G90" s="310"/>
      <x:c r="H90" s="311"/>
      <x:c r="I90" s="310"/>
      <x:c r="J90" s="311"/>
      <x:c r="K90" s="311"/>
      <x:c r="L90" s="310"/>
      <x:c r="M90" s="311"/>
      <x:c r="N90" s="311"/>
      <x:c r="O90" s="311"/>
      <x:c r="P90" s="311"/>
      <x:c r="Q90" s="311"/>
      <x:c r="R90" s="310"/>
      <x:c r="S90" s="311"/>
      <x:c r="T90" s="310"/>
      <x:c r="U90" s="311"/>
      <x:c r="V90" s="310"/>
      <x:c r="W90" s="311"/>
      <x:c r="X90" s="311">
        <x:v>4</x:v>
      </x:c>
      <x:c r="Y90" s="311"/>
      <x:c r="Z90" s="311"/>
      <x:c r="AA90" s="311"/>
      <x:c r="AB90" s="311"/>
      <x:c r="AC90" s="311"/>
      <x:c r="AD90" s="311"/>
      <x:c r="AE90" s="311"/>
      <x:c r="AF90" s="311"/>
      <x:c r="AG90" s="311"/>
      <x:c r="AH90" s="311"/>
      <x:c r="AI90" s="311"/>
      <x:c r="AJ90" s="311"/>
      <x:c r="AK90" s="311"/>
      <x:c r="AL90" s="785" t="s">
        <x:v>1987</x:v>
      </x:c>
      <x:c r="AM90" s="311"/>
      <x:c r="AN90" s="310"/>
      <x:c r="AO90" s="311"/>
      <x:c r="AP90" s="311"/>
      <x:c r="AQ90" s="311"/>
      <x:c r="AR90" s="310"/>
      <x:c r="AS90" s="311"/>
      <x:c r="AT90" s="310"/>
      <x:c r="AU90" s="311"/>
      <x:c r="AV90" s="311"/>
      <x:c r="AW90" s="311"/>
      <x:c r="AX90" s="311"/>
      <x:c r="AY90" s="311"/>
      <x:c r="AZ90" s="311"/>
      <x:c r="BA90" s="310"/>
      <x:c r="BB90" s="311"/>
      <x:c r="BC90" s="311"/>
      <x:c r="BD90" s="311"/>
      <x:c r="BE90" s="311">
        <x:v>1</x:v>
      </x:c>
      <x:c r="BF90" s="311">
        <x:v>3</x:v>
      </x:c>
      <x:c r="BG90" s="311"/>
      <x:c r="BH90" s="311"/>
      <x:c r="BI90" s="311"/>
      <x:c r="BJ90" s="310"/>
      <x:c r="BK90" s="311"/>
      <x:c r="BL90" s="310"/>
      <x:c r="BM90" s="311"/>
      <x:c r="BN90" s="310"/>
      <x:c r="BO90" s="311"/>
      <x:c r="BP90" s="310"/>
      <x:c r="BQ90" s="311"/>
      <x:c r="BR90" s="311"/>
      <x:c r="BS90" s="311"/>
      <x:c r="BT90" s="311"/>
      <x:c r="BU90" s="311"/>
      <x:c r="BV90" s="785" t="s">
        <x:v>1987</x:v>
      </x:c>
      <x:c r="BW90" s="311"/>
      <x:c r="BX90" s="311"/>
      <x:c r="BY90" s="310"/>
      <x:c r="BZ90" s="311"/>
      <x:c r="CA90" s="310"/>
      <x:c r="CB90" s="311"/>
      <x:c r="CC90" s="310"/>
      <x:c r="CD90" s="311"/>
      <x:c r="CE90" s="311"/>
      <x:c r="CF90" s="310"/>
      <x:c r="CG90" s="311"/>
      <x:c r="CH90" s="311"/>
      <x:c r="CI90" s="311"/>
      <x:c r="CJ90" s="311"/>
      <x:c r="CK90" s="311"/>
      <x:c r="CL90" s="311"/>
      <x:c r="CM90" s="311"/>
      <x:c r="CN90" s="311"/>
      <x:c r="CO90" s="311"/>
      <x:c r="CP90" s="310"/>
      <x:c r="CQ90" s="311">
        <x:v>1</x:v>
      </x:c>
      <x:c r="CR90" s="310">
        <x:v>68</x:v>
      </x:c>
      <x:c r="CS90" s="311">
        <x:v>5</x:v>
      </x:c>
      <x:c r="CT90" s="311"/>
      <x:c r="CU90" s="311">
        <x:v>1</x:v>
      </x:c>
      <x:c r="CV90" s="311">
        <x:v>1</x:v>
      </x:c>
      <x:c r="CW90" s="311">
        <x:v>1</x:v>
      </x:c>
      <x:c r="CX90" s="311">
        <x:v>1</x:v>
      </x:c>
      <x:c r="CY90" s="785" t="s">
        <x:v>1987</x:v>
      </x:c>
      <x:c r="CZ90" s="311"/>
      <x:c r="DA90" s="310"/>
      <x:c r="DB90" s="311"/>
      <x:c r="DC90" s="310"/>
      <x:c r="DD90" s="311"/>
      <x:c r="DE90" s="310"/>
      <x:c r="DF90" s="311"/>
      <x:c r="DG90" s="312"/>
    </x:row>
    <x:row r="91" spans="1:111" ht="30" customHeight="1">
      <x:c r="A91" s="785" t="s">
        <x:v>1979</x:v>
      </x:c>
      <x:c r="B91" s="309"/>
      <x:c r="C91" s="310"/>
      <x:c r="D91" s="311"/>
      <x:c r="E91" s="310"/>
      <x:c r="F91" s="311"/>
      <x:c r="G91" s="310"/>
      <x:c r="H91" s="311"/>
      <x:c r="I91" s="310"/>
      <x:c r="J91" s="311"/>
      <x:c r="K91" s="311"/>
      <x:c r="L91" s="310"/>
      <x:c r="M91" s="311"/>
      <x:c r="N91" s="311"/>
      <x:c r="O91" s="311"/>
      <x:c r="P91" s="311"/>
      <x:c r="Q91" s="311"/>
      <x:c r="R91" s="310"/>
      <x:c r="S91" s="311"/>
      <x:c r="T91" s="310"/>
      <x:c r="U91" s="311">
        <x:v>1</x:v>
      </x:c>
      <x:c r="V91" s="310">
        <x:v>70.560000000000002</x:v>
      </x:c>
      <x:c r="W91" s="311"/>
      <x:c r="X91" s="311">
        <x:v>8</x:v>
      </x:c>
      <x:c r="Y91" s="311"/>
      <x:c r="Z91" s="311"/>
      <x:c r="AA91" s="311">
        <x:v>1</x:v>
      </x:c>
      <x:c r="AB91" s="311"/>
      <x:c r="AC91" s="311"/>
      <x:c r="AD91" s="311"/>
      <x:c r="AE91" s="311"/>
      <x:c r="AF91" s="311"/>
      <x:c r="AG91" s="311">
        <x:v>1</x:v>
      </x:c>
      <x:c r="AH91" s="311"/>
      <x:c r="AI91" s="311"/>
      <x:c r="AJ91" s="311">
        <x:v>1</x:v>
      </x:c>
      <x:c r="AK91" s="311">
        <x:v>3</x:v>
      </x:c>
      <x:c r="AL91" s="785" t="s">
        <x:v>1979</x:v>
      </x:c>
      <x:c r="AM91" s="311"/>
      <x:c r="AN91" s="310"/>
      <x:c r="AO91" s="311"/>
      <x:c r="AP91" s="311"/>
      <x:c r="AQ91" s="311"/>
      <x:c r="AR91" s="310"/>
      <x:c r="AS91" s="311"/>
      <x:c r="AT91" s="310"/>
      <x:c r="AU91" s="311"/>
      <x:c r="AV91" s="311"/>
      <x:c r="AW91" s="311"/>
      <x:c r="AX91" s="311"/>
      <x:c r="AY91" s="311"/>
      <x:c r="AZ91" s="311"/>
      <x:c r="BA91" s="310"/>
      <x:c r="BB91" s="311"/>
      <x:c r="BC91" s="311"/>
      <x:c r="BD91" s="311"/>
      <x:c r="BE91" s="311">
        <x:v>1</x:v>
      </x:c>
      <x:c r="BF91" s="311">
        <x:v>2</x:v>
      </x:c>
      <x:c r="BG91" s="311"/>
      <x:c r="BH91" s="311"/>
      <x:c r="BI91" s="311"/>
      <x:c r="BJ91" s="310"/>
      <x:c r="BK91" s="311"/>
      <x:c r="BL91" s="310"/>
      <x:c r="BM91" s="311"/>
      <x:c r="BN91" s="310"/>
      <x:c r="BO91" s="311"/>
      <x:c r="BP91" s="310"/>
      <x:c r="BQ91" s="311"/>
      <x:c r="BR91" s="311"/>
      <x:c r="BS91" s="311"/>
      <x:c r="BT91" s="311"/>
      <x:c r="BU91" s="311"/>
      <x:c r="BV91" s="785" t="s">
        <x:v>1979</x:v>
      </x:c>
      <x:c r="BW91" s="311"/>
      <x:c r="BX91" s="311"/>
      <x:c r="BY91" s="310"/>
      <x:c r="BZ91" s="311"/>
      <x:c r="CA91" s="310"/>
      <x:c r="CB91" s="311"/>
      <x:c r="CC91" s="310"/>
      <x:c r="CD91" s="311"/>
      <x:c r="CE91" s="311"/>
      <x:c r="CF91" s="310"/>
      <x:c r="CG91" s="311"/>
      <x:c r="CH91" s="311"/>
      <x:c r="CI91" s="311"/>
      <x:c r="CJ91" s="311"/>
      <x:c r="CK91" s="311"/>
      <x:c r="CL91" s="311"/>
      <x:c r="CM91" s="311"/>
      <x:c r="CN91" s="311"/>
      <x:c r="CO91" s="311"/>
      <x:c r="CP91" s="310"/>
      <x:c r="CQ91" s="311">
        <x:v>1</x:v>
      </x:c>
      <x:c r="CR91" s="310">
        <x:v>69.299999999999997</x:v>
      </x:c>
      <x:c r="CS91" s="311">
        <x:v>4</x:v>
      </x:c>
      <x:c r="CT91" s="311">
        <x:v>1</x:v>
      </x:c>
      <x:c r="CU91" s="311">
        <x:v>1</x:v>
      </x:c>
      <x:c r="CV91" s="311">
        <x:v>1</x:v>
      </x:c>
      <x:c r="CW91" s="311"/>
      <x:c r="CX91" s="311"/>
      <x:c r="CY91" s="785" t="s">
        <x:v>1979</x:v>
      </x:c>
      <x:c r="CZ91" s="311">
        <x:v>1</x:v>
      </x:c>
      <x:c r="DA91" s="310">
        <x:v>70.560000000000002</x:v>
      </x:c>
      <x:c r="DB91" s="311"/>
      <x:c r="DC91" s="310"/>
      <x:c r="DD91" s="311"/>
      <x:c r="DE91" s="310"/>
      <x:c r="DF91" s="311"/>
      <x:c r="DG91" s="312"/>
    </x:row>
    <x:row r="92" spans="1:111" ht="30" customHeight="1">
      <x:c r="A92" s="785" t="s">
        <x:v>2054</x:v>
      </x:c>
      <x:c r="B92" s="309"/>
      <x:c r="C92" s="310"/>
      <x:c r="D92" s="311"/>
      <x:c r="E92" s="310"/>
      <x:c r="F92" s="311"/>
      <x:c r="G92" s="310"/>
      <x:c r="H92" s="311"/>
      <x:c r="I92" s="310"/>
      <x:c r="J92" s="311"/>
      <x:c r="K92" s="311"/>
      <x:c r="L92" s="310"/>
      <x:c r="M92" s="311"/>
      <x:c r="N92" s="311"/>
      <x:c r="O92" s="311"/>
      <x:c r="P92" s="311"/>
      <x:c r="Q92" s="311"/>
      <x:c r="R92" s="310"/>
      <x:c r="S92" s="311">
        <x:v>2</x:v>
      </x:c>
      <x:c r="T92" s="310">
        <x:v>20</x:v>
      </x:c>
      <x:c r="U92" s="311"/>
      <x:c r="V92" s="310"/>
      <x:c r="W92" s="311"/>
      <x:c r="X92" s="311">
        <x:v>6</x:v>
      </x:c>
      <x:c r="Y92" s="311"/>
      <x:c r="Z92" s="311"/>
      <x:c r="AA92" s="311"/>
      <x:c r="AB92" s="311">
        <x:v>1</x:v>
      </x:c>
      <x:c r="AC92" s="311"/>
      <x:c r="AD92" s="311"/>
      <x:c r="AE92" s="311"/>
      <x:c r="AF92" s="311"/>
      <x:c r="AG92" s="311"/>
      <x:c r="AH92" s="311"/>
      <x:c r="AI92" s="311"/>
      <x:c r="AJ92" s="311">
        <x:v>1</x:v>
      </x:c>
      <x:c r="AK92" s="311">
        <x:v>1</x:v>
      </x:c>
      <x:c r="AL92" s="785" t="s">
        <x:v>2054</x:v>
      </x:c>
      <x:c r="AM92" s="311"/>
      <x:c r="AN92" s="310"/>
      <x:c r="AO92" s="311"/>
      <x:c r="AP92" s="311"/>
      <x:c r="AQ92" s="311"/>
      <x:c r="AR92" s="310"/>
      <x:c r="AS92" s="311"/>
      <x:c r="AT92" s="310"/>
      <x:c r="AU92" s="311"/>
      <x:c r="AV92" s="311"/>
      <x:c r="AW92" s="311"/>
      <x:c r="AX92" s="311"/>
      <x:c r="AY92" s="311"/>
      <x:c r="AZ92" s="311"/>
      <x:c r="BA92" s="310"/>
      <x:c r="BB92" s="311"/>
      <x:c r="BC92" s="311"/>
      <x:c r="BD92" s="311"/>
      <x:c r="BE92" s="311">
        <x:v>1</x:v>
      </x:c>
      <x:c r="BF92" s="311">
        <x:v>1</x:v>
      </x:c>
      <x:c r="BG92" s="311"/>
      <x:c r="BH92" s="311"/>
      <x:c r="BI92" s="311"/>
      <x:c r="BJ92" s="310"/>
      <x:c r="BK92" s="311"/>
      <x:c r="BL92" s="310"/>
      <x:c r="BM92" s="311"/>
      <x:c r="BN92" s="310"/>
      <x:c r="BO92" s="311"/>
      <x:c r="BP92" s="310"/>
      <x:c r="BQ92" s="311"/>
      <x:c r="BR92" s="311"/>
      <x:c r="BS92" s="311"/>
      <x:c r="BT92" s="311"/>
      <x:c r="BU92" s="311"/>
      <x:c r="BV92" s="785" t="s">
        <x:v>2054</x:v>
      </x:c>
      <x:c r="BW92" s="311"/>
      <x:c r="BX92" s="311"/>
      <x:c r="BY92" s="310"/>
      <x:c r="BZ92" s="311"/>
      <x:c r="CA92" s="310"/>
      <x:c r="CB92" s="311"/>
      <x:c r="CC92" s="310"/>
      <x:c r="CD92" s="311"/>
      <x:c r="CE92" s="311"/>
      <x:c r="CF92" s="310"/>
      <x:c r="CG92" s="311"/>
      <x:c r="CH92" s="311"/>
      <x:c r="CI92" s="311"/>
      <x:c r="CJ92" s="311"/>
      <x:c r="CK92" s="311"/>
      <x:c r="CL92" s="311"/>
      <x:c r="CM92" s="311"/>
      <x:c r="CN92" s="311"/>
      <x:c r="CO92" s="311"/>
      <x:c r="CP92" s="310"/>
      <x:c r="CQ92" s="311">
        <x:v>1</x:v>
      </x:c>
      <x:c r="CR92" s="310">
        <x:v>54</x:v>
      </x:c>
      <x:c r="CS92" s="311">
        <x:v>4</x:v>
      </x:c>
      <x:c r="CT92" s="311">
        <x:v>1</x:v>
      </x:c>
      <x:c r="CU92" s="311"/>
      <x:c r="CV92" s="311">
        <x:v>1</x:v>
      </x:c>
      <x:c r="CW92" s="311"/>
      <x:c r="CX92" s="311"/>
      <x:c r="CY92" s="785" t="s">
        <x:v>2054</x:v>
      </x:c>
      <x:c r="CZ92" s="311"/>
      <x:c r="DA92" s="310"/>
      <x:c r="DB92" s="311"/>
      <x:c r="DC92" s="310"/>
      <x:c r="DD92" s="311"/>
      <x:c r="DE92" s="310"/>
      <x:c r="DF92" s="311"/>
      <x:c r="DG92" s="312"/>
    </x:row>
    <x:row r="93" spans="1:111" ht="30" customHeight="1">
      <x:c r="A93" s="785" t="s">
        <x:v>1933</x:v>
      </x:c>
      <x:c r="B93" s="309"/>
      <x:c r="C93" s="310"/>
      <x:c r="D93" s="311"/>
      <x:c r="E93" s="310"/>
      <x:c r="F93" s="311"/>
      <x:c r="G93" s="310"/>
      <x:c r="H93" s="311"/>
      <x:c r="I93" s="310"/>
      <x:c r="J93" s="311">
        <x:v>1</x:v>
      </x:c>
      <x:c r="K93" s="311"/>
      <x:c r="L93" s="310"/>
      <x:c r="M93" s="311"/>
      <x:c r="N93" s="311"/>
      <x:c r="O93" s="311"/>
      <x:c r="P93" s="311"/>
      <x:c r="Q93" s="311"/>
      <x:c r="R93" s="310"/>
      <x:c r="S93" s="311"/>
      <x:c r="T93" s="310"/>
      <x:c r="U93" s="311"/>
      <x:c r="V93" s="310"/>
      <x:c r="W93" s="311"/>
      <x:c r="X93" s="311">
        <x:v>13</x:v>
      </x:c>
      <x:c r="Y93" s="311"/>
      <x:c r="Z93" s="311"/>
      <x:c r="AA93" s="311"/>
      <x:c r="AB93" s="311"/>
      <x:c r="AC93" s="311"/>
      <x:c r="AD93" s="311"/>
      <x:c r="AE93" s="311"/>
      <x:c r="AF93" s="311"/>
      <x:c r="AG93" s="311">
        <x:v>1</x:v>
      </x:c>
      <x:c r="AH93" s="311"/>
      <x:c r="AI93" s="311"/>
      <x:c r="AJ93" s="311">
        <x:v>1</x:v>
      </x:c>
      <x:c r="AK93" s="311">
        <x:v>3</x:v>
      </x:c>
      <x:c r="AL93" s="785" t="s">
        <x:v>1933</x:v>
      </x:c>
      <x:c r="AM93" s="311"/>
      <x:c r="AN93" s="310"/>
      <x:c r="AO93" s="311"/>
      <x:c r="AP93" s="311"/>
      <x:c r="AQ93" s="311"/>
      <x:c r="AR93" s="310"/>
      <x:c r="AS93" s="311"/>
      <x:c r="AT93" s="310"/>
      <x:c r="AU93" s="311"/>
      <x:c r="AV93" s="311"/>
      <x:c r="AW93" s="311"/>
      <x:c r="AX93" s="311"/>
      <x:c r="AY93" s="311"/>
      <x:c r="AZ93" s="311"/>
      <x:c r="BA93" s="310"/>
      <x:c r="BB93" s="311"/>
      <x:c r="BC93" s="311"/>
      <x:c r="BD93" s="311"/>
      <x:c r="BE93" s="311">
        <x:v>1</x:v>
      </x:c>
      <x:c r="BF93" s="311">
        <x:v>9</x:v>
      </x:c>
      <x:c r="BG93" s="311"/>
      <x:c r="BH93" s="311"/>
      <x:c r="BI93" s="311"/>
      <x:c r="BJ93" s="310"/>
      <x:c r="BK93" s="311"/>
      <x:c r="BL93" s="310"/>
      <x:c r="BM93" s="311"/>
      <x:c r="BN93" s="310"/>
      <x:c r="BO93" s="311"/>
      <x:c r="BP93" s="310"/>
      <x:c r="BQ93" s="311"/>
      <x:c r="BR93" s="311"/>
      <x:c r="BS93" s="311"/>
      <x:c r="BT93" s="311"/>
      <x:c r="BU93" s="311"/>
      <x:c r="BV93" s="785" t="s">
        <x:v>1933</x:v>
      </x:c>
      <x:c r="BW93" s="311"/>
      <x:c r="BX93" s="311"/>
      <x:c r="BY93" s="310"/>
      <x:c r="BZ93" s="311"/>
      <x:c r="CA93" s="310"/>
      <x:c r="CB93" s="311"/>
      <x:c r="CC93" s="310"/>
      <x:c r="CD93" s="311"/>
      <x:c r="CE93" s="311"/>
      <x:c r="CF93" s="310"/>
      <x:c r="CG93" s="311"/>
      <x:c r="CH93" s="311"/>
      <x:c r="CI93" s="311"/>
      <x:c r="CJ93" s="311">
        <x:v>1</x:v>
      </x:c>
      <x:c r="CK93" s="311"/>
      <x:c r="CL93" s="311"/>
      <x:c r="CM93" s="311"/>
      <x:c r="CN93" s="311"/>
      <x:c r="CO93" s="311"/>
      <x:c r="CP93" s="310"/>
      <x:c r="CQ93" s="311"/>
      <x:c r="CR93" s="310"/>
      <x:c r="CS93" s="311">
        <x:v>4</x:v>
      </x:c>
      <x:c r="CT93" s="311">
        <x:v>1</x:v>
      </x:c>
      <x:c r="CU93" s="311"/>
      <x:c r="CV93" s="311">
        <x:v>1</x:v>
      </x:c>
      <x:c r="CW93" s="311"/>
      <x:c r="CX93" s="311"/>
      <x:c r="CY93" s="785" t="s">
        <x:v>1933</x:v>
      </x:c>
      <x:c r="CZ93" s="311"/>
      <x:c r="DA93" s="310"/>
      <x:c r="DB93" s="311"/>
      <x:c r="DC93" s="310"/>
      <x:c r="DD93" s="311"/>
      <x:c r="DE93" s="310"/>
      <x:c r="DF93" s="311"/>
      <x:c r="DG93" s="312"/>
    </x:row>
    <x:row r="94" spans="1:111" ht="30" customHeight="1">
      <x:c r="A94" s="785" t="s">
        <x:v>2609</x:v>
      </x:c>
      <x:c r="B94" s="309"/>
      <x:c r="C94" s="310"/>
      <x:c r="D94" s="311"/>
      <x:c r="E94" s="310"/>
      <x:c r="F94" s="311"/>
      <x:c r="G94" s="310"/>
      <x:c r="H94" s="311"/>
      <x:c r="I94" s="310"/>
      <x:c r="J94" s="311">
        <x:v>3</x:v>
      </x:c>
      <x:c r="K94" s="311"/>
      <x:c r="L94" s="310"/>
      <x:c r="M94" s="311"/>
      <x:c r="N94" s="311"/>
      <x:c r="O94" s="311"/>
      <x:c r="P94" s="311"/>
      <x:c r="Q94" s="311"/>
      <x:c r="R94" s="310"/>
      <x:c r="S94" s="311"/>
      <x:c r="T94" s="310"/>
      <x:c r="U94" s="311"/>
      <x:c r="V94" s="310"/>
      <x:c r="W94" s="311"/>
      <x:c r="X94" s="311">
        <x:v>42</x:v>
      </x:c>
      <x:c r="Y94" s="311"/>
      <x:c r="Z94" s="311"/>
      <x:c r="AA94" s="311"/>
      <x:c r="AB94" s="311"/>
      <x:c r="AC94" s="311"/>
      <x:c r="AD94" s="311"/>
      <x:c r="AE94" s="311"/>
      <x:c r="AF94" s="311"/>
      <x:c r="AG94" s="311"/>
      <x:c r="AH94" s="311"/>
      <x:c r="AI94" s="311"/>
      <x:c r="AJ94" s="311"/>
      <x:c r="AK94" s="311"/>
      <x:c r="AL94" s="785" t="s">
        <x:v>2609</x:v>
      </x:c>
      <x:c r="AM94" s="311"/>
      <x:c r="AN94" s="310"/>
      <x:c r="AO94" s="311"/>
      <x:c r="AP94" s="311"/>
      <x:c r="AQ94" s="311"/>
      <x:c r="AR94" s="310"/>
      <x:c r="AS94" s="311"/>
      <x:c r="AT94" s="310"/>
      <x:c r="AU94" s="311"/>
      <x:c r="AV94" s="311"/>
      <x:c r="AW94" s="311"/>
      <x:c r="AX94" s="311"/>
      <x:c r="AY94" s="311"/>
      <x:c r="AZ94" s="311"/>
      <x:c r="BA94" s="310"/>
      <x:c r="BB94" s="311"/>
      <x:c r="BC94" s="311"/>
      <x:c r="BD94" s="311"/>
      <x:c r="BE94" s="311">
        <x:v>2</x:v>
      </x:c>
      <x:c r="BF94" s="311">
        <x:v>3</x:v>
      </x:c>
      <x:c r="BG94" s="311"/>
      <x:c r="BH94" s="311"/>
      <x:c r="BI94" s="311"/>
      <x:c r="BJ94" s="310"/>
      <x:c r="BK94" s="311"/>
      <x:c r="BL94" s="310"/>
      <x:c r="BM94" s="311"/>
      <x:c r="BN94" s="310"/>
      <x:c r="BO94" s="311"/>
      <x:c r="BP94" s="310"/>
      <x:c r="BQ94" s="311"/>
      <x:c r="BR94" s="311"/>
      <x:c r="BS94" s="311"/>
      <x:c r="BT94" s="311"/>
      <x:c r="BU94" s="311"/>
      <x:c r="BV94" s="785" t="s">
        <x:v>2609</x:v>
      </x:c>
      <x:c r="BW94" s="311"/>
      <x:c r="BX94" s="311"/>
      <x:c r="BY94" s="310"/>
      <x:c r="BZ94" s="311"/>
      <x:c r="CA94" s="310"/>
      <x:c r="CB94" s="311"/>
      <x:c r="CC94" s="310"/>
      <x:c r="CD94" s="311"/>
      <x:c r="CE94" s="311"/>
      <x:c r="CF94" s="310"/>
      <x:c r="CG94" s="311"/>
      <x:c r="CH94" s="311"/>
      <x:c r="CI94" s="311"/>
      <x:c r="CJ94" s="311"/>
      <x:c r="CK94" s="311"/>
      <x:c r="CL94" s="311"/>
      <x:c r="CM94" s="311"/>
      <x:c r="CN94" s="311"/>
      <x:c r="CO94" s="311"/>
      <x:c r="CP94" s="310"/>
      <x:c r="CQ94" s="311">
        <x:v>1</x:v>
      </x:c>
      <x:c r="CR94" s="310">
        <x:v>70</x:v>
      </x:c>
      <x:c r="CS94" s="311">
        <x:v>7</x:v>
      </x:c>
      <x:c r="CT94" s="311">
        <x:v>1</x:v>
      </x:c>
      <x:c r="CU94" s="311"/>
      <x:c r="CV94" s="311">
        <x:v>1</x:v>
      </x:c>
      <x:c r="CW94" s="311"/>
      <x:c r="CX94" s="311"/>
      <x:c r="CY94" s="785" t="s">
        <x:v>2609</x:v>
      </x:c>
      <x:c r="CZ94" s="311"/>
      <x:c r="DA94" s="310"/>
      <x:c r="DB94" s="311"/>
      <x:c r="DC94" s="310"/>
      <x:c r="DD94" s="311"/>
      <x:c r="DE94" s="310"/>
      <x:c r="DF94" s="311"/>
      <x:c r="DG94" s="312"/>
    </x:row>
    <x:row r="95" spans="1:111" ht="30" customHeight="1">
      <x:c r="A95" s="785" t="s">
        <x:v>2613</x:v>
      </x:c>
      <x:c r="B95" s="309"/>
      <x:c r="C95" s="310"/>
      <x:c r="D95" s="311"/>
      <x:c r="E95" s="310"/>
      <x:c r="F95" s="311"/>
      <x:c r="G95" s="310"/>
      <x:c r="H95" s="311"/>
      <x:c r="I95" s="310"/>
      <x:c r="J95" s="311">
        <x:v>1</x:v>
      </x:c>
      <x:c r="K95" s="311"/>
      <x:c r="L95" s="310"/>
      <x:c r="M95" s="311"/>
      <x:c r="N95" s="311"/>
      <x:c r="O95" s="311"/>
      <x:c r="P95" s="311"/>
      <x:c r="Q95" s="311"/>
      <x:c r="R95" s="310"/>
      <x:c r="S95" s="311">
        <x:v>1</x:v>
      </x:c>
      <x:c r="T95" s="310">
        <x:v>17</x:v>
      </x:c>
      <x:c r="U95" s="311">
        <x:v>1</x:v>
      </x:c>
      <x:c r="V95" s="310">
        <x:v>81.400000000000006</x:v>
      </x:c>
      <x:c r="W95" s="311"/>
      <x:c r="X95" s="311">
        <x:v>12</x:v>
      </x:c>
      <x:c r="Y95" s="311"/>
      <x:c r="Z95" s="311"/>
      <x:c r="AA95" s="311"/>
      <x:c r="AB95" s="311"/>
      <x:c r="AC95" s="311"/>
      <x:c r="AD95" s="311"/>
      <x:c r="AE95" s="311"/>
      <x:c r="AF95" s="311"/>
      <x:c r="AG95" s="311">
        <x:v>1</x:v>
      </x:c>
      <x:c r="AH95" s="311"/>
      <x:c r="AI95" s="311"/>
      <x:c r="AJ95" s="311">
        <x:v>1</x:v>
      </x:c>
      <x:c r="AK95" s="311">
        <x:v>2</x:v>
      </x:c>
      <x:c r="AL95" s="785" t="s">
        <x:v>2613</x:v>
      </x:c>
      <x:c r="AM95" s="311"/>
      <x:c r="AN95" s="310"/>
      <x:c r="AO95" s="311"/>
      <x:c r="AP95" s="311"/>
      <x:c r="AQ95" s="311"/>
      <x:c r="AR95" s="310"/>
      <x:c r="AS95" s="311"/>
      <x:c r="AT95" s="310"/>
      <x:c r="AU95" s="311"/>
      <x:c r="AV95" s="311"/>
      <x:c r="AW95" s="311"/>
      <x:c r="AX95" s="311"/>
      <x:c r="AY95" s="311"/>
      <x:c r="AZ95" s="311">
        <x:v>1</x:v>
      </x:c>
      <x:c r="BA95" s="310">
        <x:v>102.59999999999999</x:v>
      </x:c>
      <x:c r="BB95" s="311"/>
      <x:c r="BC95" s="311"/>
      <x:c r="BD95" s="311"/>
      <x:c r="BE95" s="311">
        <x:v>1</x:v>
      </x:c>
      <x:c r="BF95" s="311">
        <x:v>5</x:v>
      </x:c>
      <x:c r="BG95" s="311"/>
      <x:c r="BH95" s="311"/>
      <x:c r="BI95" s="311"/>
      <x:c r="BJ95" s="310"/>
      <x:c r="BK95" s="311"/>
      <x:c r="BL95" s="310"/>
      <x:c r="BM95" s="311"/>
      <x:c r="BN95" s="310"/>
      <x:c r="BO95" s="311"/>
      <x:c r="BP95" s="310"/>
      <x:c r="BQ95" s="311"/>
      <x:c r="BR95" s="311"/>
      <x:c r="BS95" s="311"/>
      <x:c r="BT95" s="311"/>
      <x:c r="BU95" s="311"/>
      <x:c r="BV95" s="785" t="s">
        <x:v>2613</x:v>
      </x:c>
      <x:c r="BW95" s="311"/>
      <x:c r="BX95" s="311"/>
      <x:c r="BY95" s="310"/>
      <x:c r="BZ95" s="311"/>
      <x:c r="CA95" s="310"/>
      <x:c r="CB95" s="311"/>
      <x:c r="CC95" s="310"/>
      <x:c r="CD95" s="311"/>
      <x:c r="CE95" s="311"/>
      <x:c r="CF95" s="310"/>
      <x:c r="CG95" s="311"/>
      <x:c r="CH95" s="311"/>
      <x:c r="CI95" s="311"/>
      <x:c r="CJ95" s="311">
        <x:v>1</x:v>
      </x:c>
      <x:c r="CK95" s="311"/>
      <x:c r="CL95" s="311"/>
      <x:c r="CM95" s="311"/>
      <x:c r="CN95" s="311"/>
      <x:c r="CO95" s="311"/>
      <x:c r="CP95" s="310"/>
      <x:c r="CQ95" s="311"/>
      <x:c r="CR95" s="310"/>
      <x:c r="CS95" s="311">
        <x:v>6</x:v>
      </x:c>
      <x:c r="CT95" s="311">
        <x:v>1</x:v>
      </x:c>
      <x:c r="CU95" s="311">
        <x:v>1</x:v>
      </x:c>
      <x:c r="CV95" s="311">
        <x:v>1</x:v>
      </x:c>
      <x:c r="CW95" s="311"/>
      <x:c r="CX95" s="311"/>
      <x:c r="CY95" s="785" t="s">
        <x:v>2613</x:v>
      </x:c>
      <x:c r="CZ95" s="311">
        <x:v>1</x:v>
      </x:c>
      <x:c r="DA95" s="310">
        <x:v>81.400000000000006</x:v>
      </x:c>
      <x:c r="DB95" s="311"/>
      <x:c r="DC95" s="310"/>
      <x:c r="DD95" s="311"/>
      <x:c r="DE95" s="310"/>
      <x:c r="DF95" s="311"/>
      <x:c r="DG95" s="312"/>
    </x:row>
    <x:row r="96" spans="1:111" ht="30" customHeight="1">
      <x:c r="A96" s="785" t="s">
        <x:v>1967</x:v>
      </x:c>
      <x:c r="B96" s="309"/>
      <x:c r="C96" s="310"/>
      <x:c r="D96" s="311"/>
      <x:c r="E96" s="310"/>
      <x:c r="F96" s="311"/>
      <x:c r="G96" s="310"/>
      <x:c r="H96" s="311"/>
      <x:c r="I96" s="310"/>
      <x:c r="J96" s="311"/>
      <x:c r="K96" s="311"/>
      <x:c r="L96" s="310"/>
      <x:c r="M96" s="311"/>
      <x:c r="N96" s="311"/>
      <x:c r="O96" s="311"/>
      <x:c r="P96" s="311"/>
      <x:c r="Q96" s="311"/>
      <x:c r="R96" s="310"/>
      <x:c r="S96" s="311">
        <x:v>2</x:v>
      </x:c>
      <x:c r="T96" s="310">
        <x:v>20</x:v>
      </x:c>
      <x:c r="U96" s="311"/>
      <x:c r="V96" s="310"/>
      <x:c r="W96" s="311"/>
      <x:c r="X96" s="311">
        <x:v>13</x:v>
      </x:c>
      <x:c r="Y96" s="311"/>
      <x:c r="Z96" s="311"/>
      <x:c r="AA96" s="311"/>
      <x:c r="AB96" s="311"/>
      <x:c r="AC96" s="311"/>
      <x:c r="AD96" s="311"/>
      <x:c r="AE96" s="311"/>
      <x:c r="AF96" s="311"/>
      <x:c r="AG96" s="311">
        <x:v>1</x:v>
      </x:c>
      <x:c r="AH96" s="311"/>
      <x:c r="AI96" s="311"/>
      <x:c r="AJ96" s="311">
        <x:v>2</x:v>
      </x:c>
      <x:c r="AK96" s="311">
        <x:v>5</x:v>
      </x:c>
      <x:c r="AL96" s="785" t="s">
        <x:v>1967</x:v>
      </x:c>
      <x:c r="AM96" s="311"/>
      <x:c r="AN96" s="310"/>
      <x:c r="AO96" s="311"/>
      <x:c r="AP96" s="311"/>
      <x:c r="AQ96" s="311"/>
      <x:c r="AR96" s="310"/>
      <x:c r="AS96" s="311"/>
      <x:c r="AT96" s="310"/>
      <x:c r="AU96" s="311"/>
      <x:c r="AV96" s="311"/>
      <x:c r="AW96" s="311"/>
      <x:c r="AX96" s="311"/>
      <x:c r="AY96" s="311"/>
      <x:c r="AZ96" s="311"/>
      <x:c r="BA96" s="310"/>
      <x:c r="BB96" s="311"/>
      <x:c r="BC96" s="311"/>
      <x:c r="BD96" s="311"/>
      <x:c r="BE96" s="311">
        <x:v>1</x:v>
      </x:c>
      <x:c r="BF96" s="311">
        <x:v>3</x:v>
      </x:c>
      <x:c r="BG96" s="311"/>
      <x:c r="BH96" s="311"/>
      <x:c r="BI96" s="311"/>
      <x:c r="BJ96" s="310"/>
      <x:c r="BK96" s="311"/>
      <x:c r="BL96" s="310"/>
      <x:c r="BM96" s="311"/>
      <x:c r="BN96" s="310"/>
      <x:c r="BO96" s="311"/>
      <x:c r="BP96" s="310"/>
      <x:c r="BQ96" s="311"/>
      <x:c r="BR96" s="311"/>
      <x:c r="BS96" s="311"/>
      <x:c r="BT96" s="311"/>
      <x:c r="BU96" s="311"/>
      <x:c r="BV96" s="785" t="s">
        <x:v>1967</x:v>
      </x:c>
      <x:c r="BW96" s="311"/>
      <x:c r="BX96" s="311"/>
      <x:c r="BY96" s="310"/>
      <x:c r="BZ96" s="311"/>
      <x:c r="CA96" s="310"/>
      <x:c r="CB96" s="311"/>
      <x:c r="CC96" s="310"/>
      <x:c r="CD96" s="311"/>
      <x:c r="CE96" s="311"/>
      <x:c r="CF96" s="310"/>
      <x:c r="CG96" s="311"/>
      <x:c r="CH96" s="311"/>
      <x:c r="CI96" s="311"/>
      <x:c r="CJ96" s="311"/>
      <x:c r="CK96" s="311"/>
      <x:c r="CL96" s="311"/>
      <x:c r="CM96" s="311"/>
      <x:c r="CN96" s="311"/>
      <x:c r="CO96" s="311"/>
      <x:c r="CP96" s="310"/>
      <x:c r="CQ96" s="311">
        <x:v>1</x:v>
      </x:c>
      <x:c r="CR96" s="310">
        <x:v>50</x:v>
      </x:c>
      <x:c r="CS96" s="311">
        <x:v>4</x:v>
      </x:c>
      <x:c r="CT96" s="311">
        <x:v>1</x:v>
      </x:c>
      <x:c r="CU96" s="311"/>
      <x:c r="CV96" s="311">
        <x:v>1</x:v>
      </x:c>
      <x:c r="CW96" s="311"/>
      <x:c r="CX96" s="311"/>
      <x:c r="CY96" s="785" t="s">
        <x:v>1967</x:v>
      </x:c>
      <x:c r="CZ96" s="311"/>
      <x:c r="DA96" s="310"/>
      <x:c r="DB96" s="311"/>
      <x:c r="DC96" s="310"/>
      <x:c r="DD96" s="311"/>
      <x:c r="DE96" s="310"/>
      <x:c r="DF96" s="311"/>
      <x:c r="DG96" s="312"/>
    </x:row>
    <x:row r="97" spans="1:111" ht="30" customHeight="1">
      <x:c r="A97" s="785" t="s">
        <x:v>2003</x:v>
      </x:c>
      <x:c r="B97" s="309"/>
      <x:c r="C97" s="310"/>
      <x:c r="D97" s="311"/>
      <x:c r="E97" s="310"/>
      <x:c r="F97" s="311"/>
      <x:c r="G97" s="310"/>
      <x:c r="H97" s="311"/>
      <x:c r="I97" s="310"/>
      <x:c r="J97" s="311">
        <x:v>1</x:v>
      </x:c>
      <x:c r="K97" s="311"/>
      <x:c r="L97" s="310"/>
      <x:c r="M97" s="311"/>
      <x:c r="N97" s="311"/>
      <x:c r="O97" s="311"/>
      <x:c r="P97" s="311"/>
      <x:c r="Q97" s="311"/>
      <x:c r="R97" s="310"/>
      <x:c r="S97" s="311"/>
      <x:c r="T97" s="310"/>
      <x:c r="U97" s="311"/>
      <x:c r="V97" s="310"/>
      <x:c r="W97" s="311"/>
      <x:c r="X97" s="311">
        <x:v>20</x:v>
      </x:c>
      <x:c r="Y97" s="311"/>
      <x:c r="Z97" s="311"/>
      <x:c r="AA97" s="311"/>
      <x:c r="AB97" s="311"/>
      <x:c r="AC97" s="311"/>
      <x:c r="AD97" s="311"/>
      <x:c r="AE97" s="311"/>
      <x:c r="AF97" s="311"/>
      <x:c r="AG97" s="311">
        <x:v>1</x:v>
      </x:c>
      <x:c r="AH97" s="311"/>
      <x:c r="AI97" s="311"/>
      <x:c r="AJ97" s="311"/>
      <x:c r="AK97" s="311"/>
      <x:c r="AL97" s="785" t="s">
        <x:v>2003</x:v>
      </x:c>
      <x:c r="AM97" s="311"/>
      <x:c r="AN97" s="310"/>
      <x:c r="AO97" s="311"/>
      <x:c r="AP97" s="311"/>
      <x:c r="AQ97" s="311"/>
      <x:c r="AR97" s="310"/>
      <x:c r="AS97" s="311"/>
      <x:c r="AT97" s="310"/>
      <x:c r="AU97" s="311"/>
      <x:c r="AV97" s="311"/>
      <x:c r="AW97" s="311"/>
      <x:c r="AX97" s="311"/>
      <x:c r="AY97" s="311"/>
      <x:c r="AZ97" s="311"/>
      <x:c r="BA97" s="310"/>
      <x:c r="BB97" s="311"/>
      <x:c r="BC97" s="311"/>
      <x:c r="BD97" s="311"/>
      <x:c r="BE97" s="311">
        <x:v>2</x:v>
      </x:c>
      <x:c r="BF97" s="311">
        <x:v>9</x:v>
      </x:c>
      <x:c r="BG97" s="311">
        <x:v>1</x:v>
      </x:c>
      <x:c r="BH97" s="311">
        <x:v>1</x:v>
      </x:c>
      <x:c r="BI97" s="311"/>
      <x:c r="BJ97" s="310"/>
      <x:c r="BK97" s="311"/>
      <x:c r="BL97" s="310"/>
      <x:c r="BM97" s="311"/>
      <x:c r="BN97" s="310"/>
      <x:c r="BO97" s="311"/>
      <x:c r="BP97" s="310"/>
      <x:c r="BQ97" s="311"/>
      <x:c r="BR97" s="311"/>
      <x:c r="BS97" s="311"/>
      <x:c r="BT97" s="311"/>
      <x:c r="BU97" s="311"/>
      <x:c r="BV97" s="785" t="s">
        <x:v>2003</x:v>
      </x:c>
      <x:c r="BW97" s="311"/>
      <x:c r="BX97" s="311"/>
      <x:c r="BY97" s="310"/>
      <x:c r="BZ97" s="311"/>
      <x:c r="CA97" s="310"/>
      <x:c r="CB97" s="311"/>
      <x:c r="CC97" s="310"/>
      <x:c r="CD97" s="311"/>
      <x:c r="CE97" s="311"/>
      <x:c r="CF97" s="310"/>
      <x:c r="CG97" s="311"/>
      <x:c r="CH97" s="311"/>
      <x:c r="CI97" s="311"/>
      <x:c r="CJ97" s="311">
        <x:v>1</x:v>
      </x:c>
      <x:c r="CK97" s="311"/>
      <x:c r="CL97" s="311"/>
      <x:c r="CM97" s="311"/>
      <x:c r="CN97" s="311"/>
      <x:c r="CO97" s="311"/>
      <x:c r="CP97" s="310"/>
      <x:c r="CQ97" s="311"/>
      <x:c r="CR97" s="310"/>
      <x:c r="CS97" s="311">
        <x:v>5</x:v>
      </x:c>
      <x:c r="CT97" s="311">
        <x:v>1</x:v>
      </x:c>
      <x:c r="CU97" s="311">
        <x:v>1</x:v>
      </x:c>
      <x:c r="CV97" s="311">
        <x:v>1</x:v>
      </x:c>
      <x:c r="CW97" s="311"/>
      <x:c r="CX97" s="311"/>
      <x:c r="CY97" s="785" t="s">
        <x:v>2003</x:v>
      </x:c>
      <x:c r="CZ97" s="311"/>
      <x:c r="DA97" s="310"/>
      <x:c r="DB97" s="311"/>
      <x:c r="DC97" s="310"/>
      <x:c r="DD97" s="311"/>
      <x:c r="DE97" s="310"/>
      <x:c r="DF97" s="311"/>
      <x:c r="DG97" s="312"/>
    </x:row>
    <x:row r="98" spans="1:111" ht="30" customHeight="1">
      <x:c r="A98" s="785" t="s">
        <x:v>2008</x:v>
      </x:c>
      <x:c r="B98" s="309"/>
      <x:c r="C98" s="310"/>
      <x:c r="D98" s="311"/>
      <x:c r="E98" s="310"/>
      <x:c r="F98" s="311"/>
      <x:c r="G98" s="310"/>
      <x:c r="H98" s="311"/>
      <x:c r="I98" s="310"/>
      <x:c r="J98" s="311"/>
      <x:c r="K98" s="311"/>
      <x:c r="L98" s="310"/>
      <x:c r="M98" s="311"/>
      <x:c r="N98" s="311"/>
      <x:c r="O98" s="311"/>
      <x:c r="P98" s="311"/>
      <x:c r="Q98" s="311"/>
      <x:c r="R98" s="310"/>
      <x:c r="S98" s="311">
        <x:v>1</x:v>
      </x:c>
      <x:c r="T98" s="310">
        <x:v>20</x:v>
      </x:c>
      <x:c r="U98" s="311"/>
      <x:c r="V98" s="310"/>
      <x:c r="W98" s="311"/>
      <x:c r="X98" s="311">
        <x:v>14</x:v>
      </x:c>
      <x:c r="Y98" s="311"/>
      <x:c r="Z98" s="311"/>
      <x:c r="AA98" s="311"/>
      <x:c r="AB98" s="311"/>
      <x:c r="AC98" s="311"/>
      <x:c r="AD98" s="311">
        <x:v>1</x:v>
      </x:c>
      <x:c r="AE98" s="311"/>
      <x:c r="AF98" s="311"/>
      <x:c r="AG98" s="311">
        <x:v>1</x:v>
      </x:c>
      <x:c r="AH98" s="311"/>
      <x:c r="AI98" s="311"/>
      <x:c r="AJ98" s="311">
        <x:v>1</x:v>
      </x:c>
      <x:c r="AK98" s="311">
        <x:v>1</x:v>
      </x:c>
      <x:c r="AL98" s="785" t="s">
        <x:v>2008</x:v>
      </x:c>
      <x:c r="AM98" s="311"/>
      <x:c r="AN98" s="310"/>
      <x:c r="AO98" s="311"/>
      <x:c r="AP98" s="311"/>
      <x:c r="AQ98" s="311"/>
      <x:c r="AR98" s="310"/>
      <x:c r="AS98" s="311"/>
      <x:c r="AT98" s="310"/>
      <x:c r="AU98" s="311"/>
      <x:c r="AV98" s="311"/>
      <x:c r="AW98" s="311"/>
      <x:c r="AX98" s="311"/>
      <x:c r="AY98" s="311"/>
      <x:c r="AZ98" s="311"/>
      <x:c r="BA98" s="310"/>
      <x:c r="BB98" s="311"/>
      <x:c r="BC98" s="311"/>
      <x:c r="BD98" s="311"/>
      <x:c r="BE98" s="311">
        <x:v>2</x:v>
      </x:c>
      <x:c r="BF98" s="311">
        <x:v>5</x:v>
      </x:c>
      <x:c r="BG98" s="311"/>
      <x:c r="BH98" s="311"/>
      <x:c r="BI98" s="311"/>
      <x:c r="BJ98" s="310"/>
      <x:c r="BK98" s="311"/>
      <x:c r="BL98" s="310"/>
      <x:c r="BM98" s="311"/>
      <x:c r="BN98" s="310"/>
      <x:c r="BO98" s="311"/>
      <x:c r="BP98" s="310"/>
      <x:c r="BQ98" s="311"/>
      <x:c r="BR98" s="311"/>
      <x:c r="BS98" s="311"/>
      <x:c r="BT98" s="311"/>
      <x:c r="BU98" s="311"/>
      <x:c r="BV98" s="785" t="s">
        <x:v>2008</x:v>
      </x:c>
      <x:c r="BW98" s="311"/>
      <x:c r="BX98" s="311"/>
      <x:c r="BY98" s="310"/>
      <x:c r="BZ98" s="311"/>
      <x:c r="CA98" s="310"/>
      <x:c r="CB98" s="311"/>
      <x:c r="CC98" s="310"/>
      <x:c r="CD98" s="311"/>
      <x:c r="CE98" s="311"/>
      <x:c r="CF98" s="310"/>
      <x:c r="CG98" s="311"/>
      <x:c r="CH98" s="311"/>
      <x:c r="CI98" s="311"/>
      <x:c r="CJ98" s="311"/>
      <x:c r="CK98" s="311"/>
      <x:c r="CL98" s="311"/>
      <x:c r="CM98" s="311"/>
      <x:c r="CN98" s="311"/>
      <x:c r="CO98" s="311"/>
      <x:c r="CP98" s="310"/>
      <x:c r="CQ98" s="311">
        <x:v>1</x:v>
      </x:c>
      <x:c r="CR98" s="310">
        <x:v>102</x:v>
      </x:c>
      <x:c r="CS98" s="311">
        <x:v>3</x:v>
      </x:c>
      <x:c r="CT98" s="311">
        <x:v>1</x:v>
      </x:c>
      <x:c r="CU98" s="311"/>
      <x:c r="CV98" s="311">
        <x:v>1</x:v>
      </x:c>
      <x:c r="CW98" s="311"/>
      <x:c r="CX98" s="311"/>
      <x:c r="CY98" s="785" t="s">
        <x:v>2008</x:v>
      </x:c>
      <x:c r="CZ98" s="311"/>
      <x:c r="DA98" s="310"/>
      <x:c r="DB98" s="311"/>
      <x:c r="DC98" s="310"/>
      <x:c r="DD98" s="311"/>
      <x:c r="DE98" s="310"/>
      <x:c r="DF98" s="311"/>
      <x:c r="DG98" s="312"/>
    </x:row>
    <x:row r="99" spans="1:111" ht="30" customHeight="1">
      <x:c r="A99" s="785" t="s">
        <x:v>1997</x:v>
      </x:c>
      <x:c r="B99" s="309"/>
      <x:c r="C99" s="310"/>
      <x:c r="D99" s="311"/>
      <x:c r="E99" s="310"/>
      <x:c r="F99" s="311"/>
      <x:c r="G99" s="310"/>
      <x:c r="H99" s="311"/>
      <x:c r="I99" s="310"/>
      <x:c r="J99" s="311">
        <x:v>1</x:v>
      </x:c>
      <x:c r="K99" s="311"/>
      <x:c r="L99" s="310"/>
      <x:c r="M99" s="311"/>
      <x:c r="N99" s="311"/>
      <x:c r="O99" s="311"/>
      <x:c r="P99" s="311"/>
      <x:c r="Q99" s="311"/>
      <x:c r="R99" s="310"/>
      <x:c r="S99" s="311"/>
      <x:c r="T99" s="310"/>
      <x:c r="U99" s="311">
        <x:v>1</x:v>
      </x:c>
      <x:c r="V99" s="310">
        <x:v>81.400000000000006</x:v>
      </x:c>
      <x:c r="W99" s="311"/>
      <x:c r="X99" s="311">
        <x:v>11</x:v>
      </x:c>
      <x:c r="Y99" s="311"/>
      <x:c r="Z99" s="311"/>
      <x:c r="AA99" s="311"/>
      <x:c r="AB99" s="311"/>
      <x:c r="AC99" s="311"/>
      <x:c r="AD99" s="311"/>
      <x:c r="AE99" s="311"/>
      <x:c r="AF99" s="311"/>
      <x:c r="AG99" s="311">
        <x:v>2</x:v>
      </x:c>
      <x:c r="AH99" s="311"/>
      <x:c r="AI99" s="311"/>
      <x:c r="AJ99" s="311"/>
      <x:c r="AK99" s="311"/>
      <x:c r="AL99" s="785" t="s">
        <x:v>1997</x:v>
      </x:c>
      <x:c r="AM99" s="311"/>
      <x:c r="AN99" s="310"/>
      <x:c r="AO99" s="311"/>
      <x:c r="AP99" s="311"/>
      <x:c r="AQ99" s="311"/>
      <x:c r="AR99" s="310"/>
      <x:c r="AS99" s="311"/>
      <x:c r="AT99" s="310"/>
      <x:c r="AU99" s="311"/>
      <x:c r="AV99" s="311"/>
      <x:c r="AW99" s="311"/>
      <x:c r="AX99" s="311"/>
      <x:c r="AY99" s="311"/>
      <x:c r="AZ99" s="311"/>
      <x:c r="BA99" s="310"/>
      <x:c r="BB99" s="311"/>
      <x:c r="BC99" s="311"/>
      <x:c r="BD99" s="311"/>
      <x:c r="BE99" s="311">
        <x:v>2</x:v>
      </x:c>
      <x:c r="BF99" s="311">
        <x:v>6</x:v>
      </x:c>
      <x:c r="BG99" s="311"/>
      <x:c r="BH99" s="311"/>
      <x:c r="BI99" s="311"/>
      <x:c r="BJ99" s="310"/>
      <x:c r="BK99" s="311"/>
      <x:c r="BL99" s="310"/>
      <x:c r="BM99" s="311"/>
      <x:c r="BN99" s="310"/>
      <x:c r="BO99" s="311"/>
      <x:c r="BP99" s="310"/>
      <x:c r="BQ99" s="311"/>
      <x:c r="BR99" s="311"/>
      <x:c r="BS99" s="311"/>
      <x:c r="BT99" s="311"/>
      <x:c r="BU99" s="311"/>
      <x:c r="BV99" s="785" t="s">
        <x:v>1997</x:v>
      </x:c>
      <x:c r="BW99" s="311"/>
      <x:c r="BX99" s="311"/>
      <x:c r="BY99" s="310"/>
      <x:c r="BZ99" s="311"/>
      <x:c r="CA99" s="310"/>
      <x:c r="CB99" s="311"/>
      <x:c r="CC99" s="310"/>
      <x:c r="CD99" s="311"/>
      <x:c r="CE99" s="311"/>
      <x:c r="CF99" s="310"/>
      <x:c r="CG99" s="311"/>
      <x:c r="CH99" s="311"/>
      <x:c r="CI99" s="311"/>
      <x:c r="CJ99" s="311">
        <x:v>1</x:v>
      </x:c>
      <x:c r="CK99" s="311"/>
      <x:c r="CL99" s="311"/>
      <x:c r="CM99" s="311"/>
      <x:c r="CN99" s="311"/>
      <x:c r="CO99" s="311"/>
      <x:c r="CP99" s="310"/>
      <x:c r="CQ99" s="311">
        <x:v>1</x:v>
      </x:c>
      <x:c r="CR99" s="310">
        <x:v>124</x:v>
      </x:c>
      <x:c r="CS99" s="311">
        <x:v>5</x:v>
      </x:c>
      <x:c r="CT99" s="311">
        <x:v>1</x:v>
      </x:c>
      <x:c r="CU99" s="311"/>
      <x:c r="CV99" s="311">
        <x:v>1</x:v>
      </x:c>
      <x:c r="CW99" s="311"/>
      <x:c r="CX99" s="311"/>
      <x:c r="CY99" s="785" t="s">
        <x:v>1997</x:v>
      </x:c>
      <x:c r="CZ99" s="311">
        <x:v>1</x:v>
      </x:c>
      <x:c r="DA99" s="310">
        <x:v>81.400000000000006</x:v>
      </x:c>
      <x:c r="DB99" s="311"/>
      <x:c r="DC99" s="310"/>
      <x:c r="DD99" s="311"/>
      <x:c r="DE99" s="310"/>
      <x:c r="DF99" s="311"/>
      <x:c r="DG99" s="312"/>
    </x:row>
    <x:row r="100" spans="1:111" ht="30" customHeight="1">
      <x:c r="A100" s="785" t="s">
        <x:v>2038</x:v>
      </x:c>
      <x:c r="B100" s="309"/>
      <x:c r="C100" s="310"/>
      <x:c r="D100" s="311"/>
      <x:c r="E100" s="310"/>
      <x:c r="F100" s="311"/>
      <x:c r="G100" s="310"/>
      <x:c r="H100" s="311"/>
      <x:c r="I100" s="310"/>
      <x:c r="J100" s="311"/>
      <x:c r="K100" s="311"/>
      <x:c r="L100" s="310"/>
      <x:c r="M100" s="311"/>
      <x:c r="N100" s="311"/>
      <x:c r="O100" s="311"/>
      <x:c r="P100" s="311"/>
      <x:c r="Q100" s="311"/>
      <x:c r="R100" s="310"/>
      <x:c r="S100" s="311">
        <x:v>1</x:v>
      </x:c>
      <x:c r="T100" s="310">
        <x:v>10</x:v>
      </x:c>
      <x:c r="U100" s="311"/>
      <x:c r="V100" s="310"/>
      <x:c r="W100" s="311"/>
      <x:c r="X100" s="311">
        <x:v>6</x:v>
      </x:c>
      <x:c r="Y100" s="311"/>
      <x:c r="Z100" s="311"/>
      <x:c r="AA100" s="311"/>
      <x:c r="AB100" s="311"/>
      <x:c r="AC100" s="311">
        <x:v>1</x:v>
      </x:c>
      <x:c r="AD100" s="311">
        <x:v>1</x:v>
      </x:c>
      <x:c r="AE100" s="311"/>
      <x:c r="AF100" s="311"/>
      <x:c r="AG100" s="311">
        <x:v>1</x:v>
      </x:c>
      <x:c r="AH100" s="311"/>
      <x:c r="AI100" s="311"/>
      <x:c r="AJ100" s="311">
        <x:v>2</x:v>
      </x:c>
      <x:c r="AK100" s="311">
        <x:v>2</x:v>
      </x:c>
      <x:c r="AL100" s="785" t="s">
        <x:v>2038</x:v>
      </x:c>
      <x:c r="AM100" s="311"/>
      <x:c r="AN100" s="310"/>
      <x:c r="AO100" s="311"/>
      <x:c r="AP100" s="311"/>
      <x:c r="AQ100" s="311"/>
      <x:c r="AR100" s="310"/>
      <x:c r="AS100" s="311"/>
      <x:c r="AT100" s="310"/>
      <x:c r="AU100" s="311"/>
      <x:c r="AV100" s="311"/>
      <x:c r="AW100" s="311"/>
      <x:c r="AX100" s="311"/>
      <x:c r="AY100" s="311"/>
      <x:c r="AZ100" s="311"/>
      <x:c r="BA100" s="310"/>
      <x:c r="BB100" s="311"/>
      <x:c r="BC100" s="311"/>
      <x:c r="BD100" s="311"/>
      <x:c r="BE100" s="311">
        <x:v>1</x:v>
      </x:c>
      <x:c r="BF100" s="311">
        <x:v>3</x:v>
      </x:c>
      <x:c r="BG100" s="311"/>
      <x:c r="BH100" s="311"/>
      <x:c r="BI100" s="311"/>
      <x:c r="BJ100" s="310"/>
      <x:c r="BK100" s="311"/>
      <x:c r="BL100" s="310"/>
      <x:c r="BM100" s="311"/>
      <x:c r="BN100" s="310"/>
      <x:c r="BO100" s="311"/>
      <x:c r="BP100" s="310"/>
      <x:c r="BQ100" s="311"/>
      <x:c r="BR100" s="311"/>
      <x:c r="BS100" s="311"/>
      <x:c r="BT100" s="311"/>
      <x:c r="BU100" s="311"/>
      <x:c r="BV100" s="785" t="s">
        <x:v>2038</x:v>
      </x:c>
      <x:c r="BW100" s="311"/>
      <x:c r="BX100" s="311"/>
      <x:c r="BY100" s="310"/>
      <x:c r="BZ100" s="311"/>
      <x:c r="CA100" s="310"/>
      <x:c r="CB100" s="311"/>
      <x:c r="CC100" s="310"/>
      <x:c r="CD100" s="311"/>
      <x:c r="CE100" s="311"/>
      <x:c r="CF100" s="310"/>
      <x:c r="CG100" s="311"/>
      <x:c r="CH100" s="311"/>
      <x:c r="CI100" s="311"/>
      <x:c r="CJ100" s="311">
        <x:v>1</x:v>
      </x:c>
      <x:c r="CK100" s="311"/>
      <x:c r="CL100" s="311"/>
      <x:c r="CM100" s="311"/>
      <x:c r="CN100" s="311"/>
      <x:c r="CO100" s="311"/>
      <x:c r="CP100" s="310"/>
      <x:c r="CQ100" s="311"/>
      <x:c r="CR100" s="310"/>
      <x:c r="CS100" s="311">
        <x:v>6</x:v>
      </x:c>
      <x:c r="CT100" s="311">
        <x:v>1</x:v>
      </x:c>
      <x:c r="CU100" s="311">
        <x:v>1</x:v>
      </x:c>
      <x:c r="CV100" s="311">
        <x:v>1</x:v>
      </x:c>
      <x:c r="CW100" s="311"/>
      <x:c r="CX100" s="311"/>
      <x:c r="CY100" s="785" t="s">
        <x:v>2038</x:v>
      </x:c>
      <x:c r="CZ100" s="311"/>
      <x:c r="DA100" s="310"/>
      <x:c r="DB100" s="311"/>
      <x:c r="DC100" s="310"/>
      <x:c r="DD100" s="311"/>
      <x:c r="DE100" s="310"/>
      <x:c r="DF100" s="311"/>
      <x:c r="DG100" s="312"/>
    </x:row>
    <x:row r="101" spans="1:111" ht="30" customHeight="1">
      <x:c r="A101" s="785" t="s">
        <x:v>2592</x:v>
      </x:c>
      <x:c r="B101" s="309"/>
      <x:c r="C101" s="310"/>
      <x:c r="D101" s="311"/>
      <x:c r="E101" s="310"/>
      <x:c r="F101" s="311"/>
      <x:c r="G101" s="310"/>
      <x:c r="H101" s="311"/>
      <x:c r="I101" s="310"/>
      <x:c r="J101" s="311">
        <x:v>1</x:v>
      </x:c>
      <x:c r="K101" s="311"/>
      <x:c r="L101" s="310"/>
      <x:c r="M101" s="311"/>
      <x:c r="N101" s="311"/>
      <x:c r="O101" s="311"/>
      <x:c r="P101" s="311"/>
      <x:c r="Q101" s="311"/>
      <x:c r="R101" s="310"/>
      <x:c r="S101" s="311"/>
      <x:c r="T101" s="310"/>
      <x:c r="U101" s="311">
        <x:v>1</x:v>
      </x:c>
      <x:c r="V101" s="310">
        <x:v>157.34999999999999</x:v>
      </x:c>
      <x:c r="W101" s="311"/>
      <x:c r="X101" s="311">
        <x:v>10</x:v>
      </x:c>
      <x:c r="Y101" s="311"/>
      <x:c r="Z101" s="311"/>
      <x:c r="AA101" s="311">
        <x:v>1</x:v>
      </x:c>
      <x:c r="AB101" s="311"/>
      <x:c r="AC101" s="311"/>
      <x:c r="AD101" s="311">
        <x:v>1</x:v>
      </x:c>
      <x:c r="AE101" s="311"/>
      <x:c r="AF101" s="311"/>
      <x:c r="AG101" s="311">
        <x:v>1</x:v>
      </x:c>
      <x:c r="AH101" s="311"/>
      <x:c r="AI101" s="311"/>
      <x:c r="AJ101" s="311">
        <x:v>1</x:v>
      </x:c>
      <x:c r="AK101" s="311">
        <x:v>3</x:v>
      </x:c>
      <x:c r="AL101" s="785" t="s">
        <x:v>2592</x:v>
      </x:c>
      <x:c r="AM101" s="311"/>
      <x:c r="AN101" s="310"/>
      <x:c r="AO101" s="311"/>
      <x:c r="AP101" s="311"/>
      <x:c r="AQ101" s="311"/>
      <x:c r="AR101" s="310"/>
      <x:c r="AS101" s="311"/>
      <x:c r="AT101" s="310"/>
      <x:c r="AU101" s="311"/>
      <x:c r="AV101" s="311"/>
      <x:c r="AW101" s="311"/>
      <x:c r="AX101" s="311"/>
      <x:c r="AY101" s="311"/>
      <x:c r="AZ101" s="311"/>
      <x:c r="BA101" s="310"/>
      <x:c r="BB101" s="311"/>
      <x:c r="BC101" s="311"/>
      <x:c r="BD101" s="311"/>
      <x:c r="BE101" s="311">
        <x:v>1</x:v>
      </x:c>
      <x:c r="BF101" s="311">
        <x:v>3</x:v>
      </x:c>
      <x:c r="BG101" s="311"/>
      <x:c r="BH101" s="311"/>
      <x:c r="BI101" s="311"/>
      <x:c r="BJ101" s="310"/>
      <x:c r="BK101" s="311"/>
      <x:c r="BL101" s="310"/>
      <x:c r="BM101" s="311"/>
      <x:c r="BN101" s="310"/>
      <x:c r="BO101" s="311"/>
      <x:c r="BP101" s="310"/>
      <x:c r="BQ101" s="311"/>
      <x:c r="BR101" s="311"/>
      <x:c r="BS101" s="311"/>
      <x:c r="BT101" s="311"/>
      <x:c r="BU101" s="311"/>
      <x:c r="BV101" s="785" t="s">
        <x:v>2592</x:v>
      </x:c>
      <x:c r="BW101" s="311"/>
      <x:c r="BX101" s="311"/>
      <x:c r="BY101" s="310"/>
      <x:c r="BZ101" s="311"/>
      <x:c r="CA101" s="310"/>
      <x:c r="CB101" s="311"/>
      <x:c r="CC101" s="310"/>
      <x:c r="CD101" s="311"/>
      <x:c r="CE101" s="311"/>
      <x:c r="CF101" s="310"/>
      <x:c r="CG101" s="311"/>
      <x:c r="CH101" s="311"/>
      <x:c r="CI101" s="311"/>
      <x:c r="CJ101" s="311"/>
      <x:c r="CK101" s="311"/>
      <x:c r="CL101" s="311"/>
      <x:c r="CM101" s="311"/>
      <x:c r="CN101" s="311"/>
      <x:c r="CO101" s="311"/>
      <x:c r="CP101" s="310"/>
      <x:c r="CQ101" s="311"/>
      <x:c r="CR101" s="310"/>
      <x:c r="CS101" s="311">
        <x:v>6</x:v>
      </x:c>
      <x:c r="CT101" s="311">
        <x:v>1</x:v>
      </x:c>
      <x:c r="CU101" s="311">
        <x:v>1</x:v>
      </x:c>
      <x:c r="CV101" s="311">
        <x:v>1</x:v>
      </x:c>
      <x:c r="CW101" s="311"/>
      <x:c r="CX101" s="311"/>
      <x:c r="CY101" s="785" t="s">
        <x:v>2592</x:v>
      </x:c>
      <x:c r="CZ101" s="311">
        <x:v>1</x:v>
      </x:c>
      <x:c r="DA101" s="310">
        <x:v>157.34999999999999</x:v>
      </x:c>
      <x:c r="DB101" s="311"/>
      <x:c r="DC101" s="310"/>
      <x:c r="DD101" s="311"/>
      <x:c r="DE101" s="310"/>
      <x:c r="DF101" s="311"/>
      <x:c r="DG101" s="312"/>
    </x:row>
    <x:row r="102" spans="1:111" ht="30" customHeight="1">
      <x:c r="A102" s="785" t="s">
        <x:v>1993</x:v>
      </x:c>
      <x:c r="B102" s="309"/>
      <x:c r="C102" s="310"/>
      <x:c r="D102" s="311"/>
      <x:c r="E102" s="310"/>
      <x:c r="F102" s="311"/>
      <x:c r="G102" s="310"/>
      <x:c r="H102" s="311"/>
      <x:c r="I102" s="310"/>
      <x:c r="J102" s="311"/>
      <x:c r="K102" s="311"/>
      <x:c r="L102" s="310"/>
      <x:c r="M102" s="311"/>
      <x:c r="N102" s="311"/>
      <x:c r="O102" s="311"/>
      <x:c r="P102" s="311"/>
      <x:c r="Q102" s="311"/>
      <x:c r="R102" s="310"/>
      <x:c r="S102" s="311"/>
      <x:c r="T102" s="310"/>
      <x:c r="U102" s="311"/>
      <x:c r="V102" s="310"/>
      <x:c r="W102" s="311"/>
      <x:c r="X102" s="311">
        <x:v>12</x:v>
      </x:c>
      <x:c r="Y102" s="311"/>
      <x:c r="Z102" s="311"/>
      <x:c r="AA102" s="311"/>
      <x:c r="AB102" s="311"/>
      <x:c r="AC102" s="311"/>
      <x:c r="AD102" s="311"/>
      <x:c r="AE102" s="311"/>
      <x:c r="AF102" s="311"/>
      <x:c r="AG102" s="311">
        <x:v>1</x:v>
      </x:c>
      <x:c r="AH102" s="311"/>
      <x:c r="AI102" s="311"/>
      <x:c r="AJ102" s="311">
        <x:v>1</x:v>
      </x:c>
      <x:c r="AK102" s="311">
        <x:v>3</x:v>
      </x:c>
      <x:c r="AL102" s="785" t="s">
        <x:v>1993</x:v>
      </x:c>
      <x:c r="AM102" s="311"/>
      <x:c r="AN102" s="310"/>
      <x:c r="AO102" s="311"/>
      <x:c r="AP102" s="311"/>
      <x:c r="AQ102" s="311"/>
      <x:c r="AR102" s="310"/>
      <x:c r="AS102" s="311"/>
      <x:c r="AT102" s="310"/>
      <x:c r="AU102" s="311"/>
      <x:c r="AV102" s="311"/>
      <x:c r="AW102" s="311"/>
      <x:c r="AX102" s="311"/>
      <x:c r="AY102" s="311"/>
      <x:c r="AZ102" s="311"/>
      <x:c r="BA102" s="310"/>
      <x:c r="BB102" s="311"/>
      <x:c r="BC102" s="311"/>
      <x:c r="BD102" s="311"/>
      <x:c r="BE102" s="311">
        <x:v>1</x:v>
      </x:c>
      <x:c r="BF102" s="311">
        <x:v>5</x:v>
      </x:c>
      <x:c r="BG102" s="311"/>
      <x:c r="BH102" s="311"/>
      <x:c r="BI102" s="311"/>
      <x:c r="BJ102" s="310"/>
      <x:c r="BK102" s="311"/>
      <x:c r="BL102" s="310"/>
      <x:c r="BM102" s="311"/>
      <x:c r="BN102" s="310"/>
      <x:c r="BO102" s="311"/>
      <x:c r="BP102" s="310"/>
      <x:c r="BQ102" s="311"/>
      <x:c r="BR102" s="311"/>
      <x:c r="BS102" s="311"/>
      <x:c r="BT102" s="311"/>
      <x:c r="BU102" s="311"/>
      <x:c r="BV102" s="785" t="s">
        <x:v>1993</x:v>
      </x:c>
      <x:c r="BW102" s="311"/>
      <x:c r="BX102" s="311"/>
      <x:c r="BY102" s="310"/>
      <x:c r="BZ102" s="311"/>
      <x:c r="CA102" s="310"/>
      <x:c r="CB102" s="311"/>
      <x:c r="CC102" s="310"/>
      <x:c r="CD102" s="311"/>
      <x:c r="CE102" s="311"/>
      <x:c r="CF102" s="310"/>
      <x:c r="CG102" s="311"/>
      <x:c r="CH102" s="311"/>
      <x:c r="CI102" s="311"/>
      <x:c r="CJ102" s="311"/>
      <x:c r="CK102" s="311"/>
      <x:c r="CL102" s="311"/>
      <x:c r="CM102" s="311"/>
      <x:c r="CN102" s="311"/>
      <x:c r="CO102" s="311"/>
      <x:c r="CP102" s="310"/>
      <x:c r="CQ102" s="311"/>
      <x:c r="CR102" s="310"/>
      <x:c r="CS102" s="311">
        <x:v>3</x:v>
      </x:c>
      <x:c r="CT102" s="311">
        <x:v>1</x:v>
      </x:c>
      <x:c r="CU102" s="311">
        <x:v>1</x:v>
      </x:c>
      <x:c r="CV102" s="311">
        <x:v>1</x:v>
      </x:c>
      <x:c r="CW102" s="311"/>
      <x:c r="CX102" s="311"/>
      <x:c r="CY102" s="785" t="s">
        <x:v>1993</x:v>
      </x:c>
      <x:c r="CZ102" s="311"/>
      <x:c r="DA102" s="310"/>
      <x:c r="DB102" s="311"/>
      <x:c r="DC102" s="310"/>
      <x:c r="DD102" s="311"/>
      <x:c r="DE102" s="310"/>
      <x:c r="DF102" s="311"/>
      <x:c r="DG102" s="312"/>
    </x:row>
    <x:row r="103" spans="1:111" ht="30" customHeight="1">
      <x:c r="A103" s="785" t="s">
        <x:v>2045</x:v>
      </x:c>
      <x:c r="B103" s="309"/>
      <x:c r="C103" s="310"/>
      <x:c r="D103" s="311"/>
      <x:c r="E103" s="310"/>
      <x:c r="F103" s="311"/>
      <x:c r="G103" s="310"/>
      <x:c r="H103" s="311"/>
      <x:c r="I103" s="310"/>
      <x:c r="J103" s="311">
        <x:v>1</x:v>
      </x:c>
      <x:c r="K103" s="311"/>
      <x:c r="L103" s="310"/>
      <x:c r="M103" s="311"/>
      <x:c r="N103" s="311"/>
      <x:c r="O103" s="311"/>
      <x:c r="P103" s="311"/>
      <x:c r="Q103" s="311"/>
      <x:c r="R103" s="310"/>
      <x:c r="S103" s="311"/>
      <x:c r="T103" s="310"/>
      <x:c r="U103" s="311"/>
      <x:c r="V103" s="310"/>
      <x:c r="W103" s="311"/>
      <x:c r="X103" s="311">
        <x:v>3</x:v>
      </x:c>
      <x:c r="Y103" s="311"/>
      <x:c r="Z103" s="311"/>
      <x:c r="AA103" s="311"/>
      <x:c r="AB103" s="311">
        <x:v>1</x:v>
      </x:c>
      <x:c r="AC103" s="311"/>
      <x:c r="AD103" s="311"/>
      <x:c r="AE103" s="311"/>
      <x:c r="AF103" s="311"/>
      <x:c r="AG103" s="311">
        <x:v>1</x:v>
      </x:c>
      <x:c r="AH103" s="311"/>
      <x:c r="AI103" s="311"/>
      <x:c r="AJ103" s="311">
        <x:v>2</x:v>
      </x:c>
      <x:c r="AK103" s="311">
        <x:v>5</x:v>
      </x:c>
      <x:c r="AL103" s="785" t="s">
        <x:v>2045</x:v>
      </x:c>
      <x:c r="AM103" s="311"/>
      <x:c r="AN103" s="310"/>
      <x:c r="AO103" s="311"/>
      <x:c r="AP103" s="311"/>
      <x:c r="AQ103" s="311"/>
      <x:c r="AR103" s="310"/>
      <x:c r="AS103" s="311"/>
      <x:c r="AT103" s="310"/>
      <x:c r="AU103" s="311"/>
      <x:c r="AV103" s="311"/>
      <x:c r="AW103" s="311"/>
      <x:c r="AX103" s="311"/>
      <x:c r="AY103" s="311"/>
      <x:c r="AZ103" s="311"/>
      <x:c r="BA103" s="310"/>
      <x:c r="BB103" s="311"/>
      <x:c r="BC103" s="311"/>
      <x:c r="BD103" s="311"/>
      <x:c r="BE103" s="311">
        <x:v>1</x:v>
      </x:c>
      <x:c r="BF103" s="311">
        <x:v>4</x:v>
      </x:c>
      <x:c r="BG103" s="311"/>
      <x:c r="BH103" s="311"/>
      <x:c r="BI103" s="311"/>
      <x:c r="BJ103" s="310"/>
      <x:c r="BK103" s="311"/>
      <x:c r="BL103" s="310"/>
      <x:c r="BM103" s="311"/>
      <x:c r="BN103" s="310"/>
      <x:c r="BO103" s="311"/>
      <x:c r="BP103" s="310"/>
      <x:c r="BQ103" s="311"/>
      <x:c r="BR103" s="311"/>
      <x:c r="BS103" s="311"/>
      <x:c r="BT103" s="311"/>
      <x:c r="BU103" s="311"/>
      <x:c r="BV103" s="785" t="s">
        <x:v>2045</x:v>
      </x:c>
      <x:c r="BW103" s="311"/>
      <x:c r="BX103" s="311"/>
      <x:c r="BY103" s="310"/>
      <x:c r="BZ103" s="311"/>
      <x:c r="CA103" s="310"/>
      <x:c r="CB103" s="311"/>
      <x:c r="CC103" s="310"/>
      <x:c r="CD103" s="311"/>
      <x:c r="CE103" s="311"/>
      <x:c r="CF103" s="310"/>
      <x:c r="CG103" s="311"/>
      <x:c r="CH103" s="311"/>
      <x:c r="CI103" s="311"/>
      <x:c r="CJ103" s="311">
        <x:v>1</x:v>
      </x:c>
      <x:c r="CK103" s="311"/>
      <x:c r="CL103" s="311"/>
      <x:c r="CM103" s="311"/>
      <x:c r="CN103" s="311"/>
      <x:c r="CO103" s="311"/>
      <x:c r="CP103" s="310"/>
      <x:c r="CQ103" s="311">
        <x:v>1</x:v>
      </x:c>
      <x:c r="CR103" s="310">
        <x:v>40</x:v>
      </x:c>
      <x:c r="CS103" s="311">
        <x:v>2</x:v>
      </x:c>
      <x:c r="CT103" s="311">
        <x:v>1</x:v>
      </x:c>
      <x:c r="CU103" s="311">
        <x:v>1</x:v>
      </x:c>
      <x:c r="CV103" s="311">
        <x:v>1</x:v>
      </x:c>
      <x:c r="CW103" s="311"/>
      <x:c r="CX103" s="311"/>
      <x:c r="CY103" s="785" t="s">
        <x:v>2045</x:v>
      </x:c>
      <x:c r="CZ103" s="311">
        <x:v>1</x:v>
      </x:c>
      <x:c r="DA103" s="310">
        <x:v>47.5</x:v>
      </x:c>
      <x:c r="DB103" s="311"/>
      <x:c r="DC103" s="310"/>
      <x:c r="DD103" s="311"/>
      <x:c r="DE103" s="310"/>
      <x:c r="DF103" s="311"/>
      <x:c r="DG103" s="312"/>
    </x:row>
    <x:row r="104" spans="1:111" ht="30" customHeight="1">
      <x:c r="A104" s="785" t="s">
        <x:v>2033</x:v>
      </x:c>
      <x:c r="B104" s="309"/>
      <x:c r="C104" s="310"/>
      <x:c r="D104" s="311"/>
      <x:c r="E104" s="310"/>
      <x:c r="F104" s="311"/>
      <x:c r="G104" s="310"/>
      <x:c r="H104" s="311"/>
      <x:c r="I104" s="310"/>
      <x:c r="J104" s="311">
        <x:v>1</x:v>
      </x:c>
      <x:c r="K104" s="311"/>
      <x:c r="L104" s="310"/>
      <x:c r="M104" s="311"/>
      <x:c r="N104" s="311"/>
      <x:c r="O104" s="311"/>
      <x:c r="P104" s="311"/>
      <x:c r="Q104" s="311"/>
      <x:c r="R104" s="310"/>
      <x:c r="S104" s="311"/>
      <x:c r="T104" s="310"/>
      <x:c r="U104" s="311">
        <x:v>1</x:v>
      </x:c>
      <x:c r="V104" s="310">
        <x:v>81.400000000000006</x:v>
      </x:c>
      <x:c r="W104" s="311"/>
      <x:c r="X104" s="311">
        <x:v>3</x:v>
      </x:c>
      <x:c r="Y104" s="311"/>
      <x:c r="Z104" s="311"/>
      <x:c r="AA104" s="311">
        <x:v>1</x:v>
      </x:c>
      <x:c r="AB104" s="311"/>
      <x:c r="AC104" s="311"/>
      <x:c r="AD104" s="311"/>
      <x:c r="AE104" s="311"/>
      <x:c r="AF104" s="311"/>
      <x:c r="AG104" s="311">
        <x:v>2</x:v>
      </x:c>
      <x:c r="AH104" s="311"/>
      <x:c r="AI104" s="311"/>
      <x:c r="AJ104" s="311">
        <x:v>2</x:v>
      </x:c>
      <x:c r="AK104" s="311">
        <x:v>3</x:v>
      </x:c>
      <x:c r="AL104" s="785" t="s">
        <x:v>2033</x:v>
      </x:c>
      <x:c r="AM104" s="311"/>
      <x:c r="AN104" s="310"/>
      <x:c r="AO104" s="311"/>
      <x:c r="AP104" s="311"/>
      <x:c r="AQ104" s="311"/>
      <x:c r="AR104" s="310"/>
      <x:c r="AS104" s="311"/>
      <x:c r="AT104" s="310"/>
      <x:c r="AU104" s="311"/>
      <x:c r="AV104" s="311"/>
      <x:c r="AW104" s="311"/>
      <x:c r="AX104" s="311"/>
      <x:c r="AY104" s="311"/>
      <x:c r="AZ104" s="311"/>
      <x:c r="BA104" s="310"/>
      <x:c r="BB104" s="311"/>
      <x:c r="BC104" s="311"/>
      <x:c r="BD104" s="311"/>
      <x:c r="BE104" s="311">
        <x:v>1</x:v>
      </x:c>
      <x:c r="BF104" s="311">
        <x:v>4</x:v>
      </x:c>
      <x:c r="BG104" s="311"/>
      <x:c r="BH104" s="311"/>
      <x:c r="BI104" s="311"/>
      <x:c r="BJ104" s="310"/>
      <x:c r="BK104" s="311"/>
      <x:c r="BL104" s="310"/>
      <x:c r="BM104" s="311"/>
      <x:c r="BN104" s="310"/>
      <x:c r="BO104" s="311"/>
      <x:c r="BP104" s="310"/>
      <x:c r="BQ104" s="311"/>
      <x:c r="BR104" s="311"/>
      <x:c r="BS104" s="311"/>
      <x:c r="BT104" s="311"/>
      <x:c r="BU104" s="311"/>
      <x:c r="BV104" s="785" t="s">
        <x:v>2033</x:v>
      </x:c>
      <x:c r="BW104" s="311"/>
      <x:c r="BX104" s="311"/>
      <x:c r="BY104" s="310"/>
      <x:c r="BZ104" s="311"/>
      <x:c r="CA104" s="310"/>
      <x:c r="CB104" s="311"/>
      <x:c r="CC104" s="310"/>
      <x:c r="CD104" s="311"/>
      <x:c r="CE104" s="311"/>
      <x:c r="CF104" s="310"/>
      <x:c r="CG104" s="311"/>
      <x:c r="CH104" s="311"/>
      <x:c r="CI104" s="311"/>
      <x:c r="CJ104" s="311">
        <x:v>1</x:v>
      </x:c>
      <x:c r="CK104" s="311"/>
      <x:c r="CL104" s="311"/>
      <x:c r="CM104" s="311"/>
      <x:c r="CN104" s="311"/>
      <x:c r="CO104" s="311"/>
      <x:c r="CP104" s="310"/>
      <x:c r="CQ104" s="311">
        <x:v>1</x:v>
      </x:c>
      <x:c r="CR104" s="310">
        <x:v>72</x:v>
      </x:c>
      <x:c r="CS104" s="311">
        <x:v>5</x:v>
      </x:c>
      <x:c r="CT104" s="311">
        <x:v>1</x:v>
      </x:c>
      <x:c r="CU104" s="311">
        <x:v>1</x:v>
      </x:c>
      <x:c r="CV104" s="311">
        <x:v>1</x:v>
      </x:c>
      <x:c r="CW104" s="311"/>
      <x:c r="CX104" s="311"/>
      <x:c r="CY104" s="785" t="s">
        <x:v>2033</x:v>
      </x:c>
      <x:c r="CZ104" s="311">
        <x:v>1</x:v>
      </x:c>
      <x:c r="DA104" s="310">
        <x:v>81.400000000000006</x:v>
      </x:c>
      <x:c r="DB104" s="311"/>
      <x:c r="DC104" s="310"/>
      <x:c r="DD104" s="311"/>
      <x:c r="DE104" s="310"/>
      <x:c r="DF104" s="311"/>
      <x:c r="DG104" s="312"/>
    </x:row>
    <x:row r="105" spans="1:111" ht="30" customHeight="1">
      <x:c r="A105" s="785" t="s">
        <x:v>2018</x:v>
      </x:c>
      <x:c r="B105" s="309"/>
      <x:c r="C105" s="310"/>
      <x:c r="D105" s="311"/>
      <x:c r="E105" s="310"/>
      <x:c r="F105" s="311"/>
      <x:c r="G105" s="310"/>
      <x:c r="H105" s="311"/>
      <x:c r="I105" s="310"/>
      <x:c r="J105" s="311">
        <x:v>1</x:v>
      </x:c>
      <x:c r="K105" s="311"/>
      <x:c r="L105" s="310"/>
      <x:c r="M105" s="311"/>
      <x:c r="N105" s="311"/>
      <x:c r="O105" s="311"/>
      <x:c r="P105" s="311"/>
      <x:c r="Q105" s="311"/>
      <x:c r="R105" s="310"/>
      <x:c r="S105" s="311"/>
      <x:c r="T105" s="310"/>
      <x:c r="U105" s="311"/>
      <x:c r="V105" s="310"/>
      <x:c r="W105" s="311"/>
      <x:c r="X105" s="311">
        <x:v>8</x:v>
      </x:c>
      <x:c r="Y105" s="311"/>
      <x:c r="Z105" s="311"/>
      <x:c r="AA105" s="311"/>
      <x:c r="AB105" s="311"/>
      <x:c r="AC105" s="311"/>
      <x:c r="AD105" s="311"/>
      <x:c r="AE105" s="311"/>
      <x:c r="AF105" s="311"/>
      <x:c r="AG105" s="311">
        <x:v>1</x:v>
      </x:c>
      <x:c r="AH105" s="311"/>
      <x:c r="AI105" s="311"/>
      <x:c r="AJ105" s="311">
        <x:v>1</x:v>
      </x:c>
      <x:c r="AK105" s="311">
        <x:v>3</x:v>
      </x:c>
      <x:c r="AL105" s="785" t="s">
        <x:v>2018</x:v>
      </x:c>
      <x:c r="AM105" s="311"/>
      <x:c r="AN105" s="310"/>
      <x:c r="AO105" s="311"/>
      <x:c r="AP105" s="311"/>
      <x:c r="AQ105" s="311"/>
      <x:c r="AR105" s="310"/>
      <x:c r="AS105" s="311"/>
      <x:c r="AT105" s="310"/>
      <x:c r="AU105" s="311"/>
      <x:c r="AV105" s="311"/>
      <x:c r="AW105" s="311"/>
      <x:c r="AX105" s="311"/>
      <x:c r="AY105" s="311"/>
      <x:c r="AZ105" s="311"/>
      <x:c r="BA105" s="310"/>
      <x:c r="BB105" s="311"/>
      <x:c r="BC105" s="311"/>
      <x:c r="BD105" s="311"/>
      <x:c r="BE105" s="311">
        <x:v>1</x:v>
      </x:c>
      <x:c r="BF105" s="311">
        <x:v>9</x:v>
      </x:c>
      <x:c r="BG105" s="311"/>
      <x:c r="BH105" s="311"/>
      <x:c r="BI105" s="311"/>
      <x:c r="BJ105" s="310"/>
      <x:c r="BK105" s="311"/>
      <x:c r="BL105" s="310"/>
      <x:c r="BM105" s="311"/>
      <x:c r="BN105" s="310"/>
      <x:c r="BO105" s="311"/>
      <x:c r="BP105" s="310"/>
      <x:c r="BQ105" s="311"/>
      <x:c r="BR105" s="311"/>
      <x:c r="BS105" s="311">
        <x:v>1</x:v>
      </x:c>
      <x:c r="BT105" s="311"/>
      <x:c r="BU105" s="311"/>
      <x:c r="BV105" s="785" t="s">
        <x:v>2018</x:v>
      </x:c>
      <x:c r="BW105" s="311"/>
      <x:c r="BX105" s="311"/>
      <x:c r="BY105" s="310"/>
      <x:c r="BZ105" s="311"/>
      <x:c r="CA105" s="310"/>
      <x:c r="CB105" s="311"/>
      <x:c r="CC105" s="310"/>
      <x:c r="CD105" s="311"/>
      <x:c r="CE105" s="311"/>
      <x:c r="CF105" s="310"/>
      <x:c r="CG105" s="311"/>
      <x:c r="CH105" s="311"/>
      <x:c r="CI105" s="311"/>
      <x:c r="CJ105" s="311"/>
      <x:c r="CK105" s="311"/>
      <x:c r="CL105" s="311"/>
      <x:c r="CM105" s="311"/>
      <x:c r="CN105" s="311"/>
      <x:c r="CO105" s="311"/>
      <x:c r="CP105" s="310"/>
      <x:c r="CQ105" s="311">
        <x:v>1</x:v>
      </x:c>
      <x:c r="CR105" s="310">
        <x:v>84</x:v>
      </x:c>
      <x:c r="CS105" s="311">
        <x:v>2</x:v>
      </x:c>
      <x:c r="CT105" s="311">
        <x:v>1</x:v>
      </x:c>
      <x:c r="CU105" s="311">
        <x:v>1</x:v>
      </x:c>
      <x:c r="CV105" s="311">
        <x:v>1</x:v>
      </x:c>
      <x:c r="CW105" s="311"/>
      <x:c r="CX105" s="311"/>
      <x:c r="CY105" s="785" t="s">
        <x:v>2018</x:v>
      </x:c>
      <x:c r="CZ105" s="311"/>
      <x:c r="DA105" s="310"/>
      <x:c r="DB105" s="311"/>
      <x:c r="DC105" s="310"/>
      <x:c r="DD105" s="311"/>
      <x:c r="DE105" s="310"/>
      <x:c r="DF105" s="311"/>
      <x:c r="DG105" s="312"/>
    </x:row>
    <x:row r="106" spans="1:111" ht="30" customHeight="1">
      <x:c r="A106" s="785" t="s">
        <x:v>2617</x:v>
      </x:c>
      <x:c r="B106" s="309"/>
      <x:c r="C106" s="310"/>
      <x:c r="D106" s="311"/>
      <x:c r="E106" s="310"/>
      <x:c r="F106" s="311"/>
      <x:c r="G106" s="310"/>
      <x:c r="H106" s="311"/>
      <x:c r="I106" s="310"/>
      <x:c r="J106" s="311">
        <x:v>1</x:v>
      </x:c>
      <x:c r="K106" s="311"/>
      <x:c r="L106" s="310"/>
      <x:c r="M106" s="311"/>
      <x:c r="N106" s="311"/>
      <x:c r="O106" s="311"/>
      <x:c r="P106" s="311"/>
      <x:c r="Q106" s="311"/>
      <x:c r="R106" s="310"/>
      <x:c r="S106" s="311">
        <x:v>1</x:v>
      </x:c>
      <x:c r="T106" s="310">
        <x:v>31</x:v>
      </x:c>
      <x:c r="U106" s="311"/>
      <x:c r="V106" s="310"/>
      <x:c r="W106" s="311"/>
      <x:c r="X106" s="311">
        <x:v>16</x:v>
      </x:c>
      <x:c r="Y106" s="311"/>
      <x:c r="Z106" s="311"/>
      <x:c r="AA106" s="311">
        <x:v>1</x:v>
      </x:c>
      <x:c r="AB106" s="311"/>
      <x:c r="AC106" s="311"/>
      <x:c r="AD106" s="311">
        <x:v>2</x:v>
      </x:c>
      <x:c r="AE106" s="311"/>
      <x:c r="AF106" s="311"/>
      <x:c r="AG106" s="311">
        <x:v>1</x:v>
      </x:c>
      <x:c r="AH106" s="311"/>
      <x:c r="AI106" s="311"/>
      <x:c r="AJ106" s="311">
        <x:v>1</x:v>
      </x:c>
      <x:c r="AK106" s="311">
        <x:v>3</x:v>
      </x:c>
      <x:c r="AL106" s="785" t="s">
        <x:v>2617</x:v>
      </x:c>
      <x:c r="AM106" s="311"/>
      <x:c r="AN106" s="310"/>
      <x:c r="AO106" s="311"/>
      <x:c r="AP106" s="311"/>
      <x:c r="AQ106" s="311"/>
      <x:c r="AR106" s="310"/>
      <x:c r="AS106" s="311"/>
      <x:c r="AT106" s="310"/>
      <x:c r="AU106" s="311"/>
      <x:c r="AV106" s="311"/>
      <x:c r="AW106" s="311"/>
      <x:c r="AX106" s="311"/>
      <x:c r="AY106" s="311"/>
      <x:c r="AZ106" s="311"/>
      <x:c r="BA106" s="310"/>
      <x:c r="BB106" s="311"/>
      <x:c r="BC106" s="311"/>
      <x:c r="BD106" s="311"/>
      <x:c r="BE106" s="311">
        <x:v>1</x:v>
      </x:c>
      <x:c r="BF106" s="311">
        <x:v>5</x:v>
      </x:c>
      <x:c r="BG106" s="311"/>
      <x:c r="BH106" s="311"/>
      <x:c r="BI106" s="311"/>
      <x:c r="BJ106" s="310"/>
      <x:c r="BK106" s="311"/>
      <x:c r="BL106" s="310"/>
      <x:c r="BM106" s="311"/>
      <x:c r="BN106" s="310"/>
      <x:c r="BO106" s="311"/>
      <x:c r="BP106" s="310"/>
      <x:c r="BQ106" s="311"/>
      <x:c r="BR106" s="311"/>
      <x:c r="BS106" s="311"/>
      <x:c r="BT106" s="311"/>
      <x:c r="BU106" s="311"/>
      <x:c r="BV106" s="785" t="s">
        <x:v>2617</x:v>
      </x:c>
      <x:c r="BW106" s="311"/>
      <x:c r="BX106" s="311"/>
      <x:c r="BY106" s="310"/>
      <x:c r="BZ106" s="311"/>
      <x:c r="CA106" s="310"/>
      <x:c r="CB106" s="311"/>
      <x:c r="CC106" s="310"/>
      <x:c r="CD106" s="311"/>
      <x:c r="CE106" s="311"/>
      <x:c r="CF106" s="310"/>
      <x:c r="CG106" s="311"/>
      <x:c r="CH106" s="311"/>
      <x:c r="CI106" s="311"/>
      <x:c r="CJ106" s="311"/>
      <x:c r="CK106" s="311"/>
      <x:c r="CL106" s="311"/>
      <x:c r="CM106" s="311"/>
      <x:c r="CN106" s="311"/>
      <x:c r="CO106" s="311"/>
      <x:c r="CP106" s="310"/>
      <x:c r="CQ106" s="311">
        <x:v>1</x:v>
      </x:c>
      <x:c r="CR106" s="310">
        <x:v>52</x:v>
      </x:c>
      <x:c r="CS106" s="311">
        <x:v>6</x:v>
      </x:c>
      <x:c r="CT106" s="311">
        <x:v>1</x:v>
      </x:c>
      <x:c r="CU106" s="311">
        <x:v>1</x:v>
      </x:c>
      <x:c r="CV106" s="311">
        <x:v>1</x:v>
      </x:c>
      <x:c r="CW106" s="311"/>
      <x:c r="CX106" s="311"/>
      <x:c r="CY106" s="785" t="s">
        <x:v>2617</x:v>
      </x:c>
      <x:c r="CZ106" s="311"/>
      <x:c r="DA106" s="310"/>
      <x:c r="DB106" s="311"/>
      <x:c r="DC106" s="310"/>
      <x:c r="DD106" s="311"/>
      <x:c r="DE106" s="310"/>
      <x:c r="DF106" s="311"/>
      <x:c r="DG106" s="312"/>
    </x:row>
    <x:row r="107" spans="1:111" ht="30" customHeight="1">
      <x:c r="A107" s="785" t="s">
        <x:v>1986</x:v>
      </x:c>
      <x:c r="B107" s="309"/>
      <x:c r="C107" s="310"/>
      <x:c r="D107" s="311"/>
      <x:c r="E107" s="310"/>
      <x:c r="F107" s="311"/>
      <x:c r="G107" s="310"/>
      <x:c r="H107" s="311"/>
      <x:c r="I107" s="310"/>
      <x:c r="J107" s="311"/>
      <x:c r="K107" s="311"/>
      <x:c r="L107" s="310"/>
      <x:c r="M107" s="311"/>
      <x:c r="N107" s="311"/>
      <x:c r="O107" s="311"/>
      <x:c r="P107" s="311"/>
      <x:c r="Q107" s="311"/>
      <x:c r="R107" s="310"/>
      <x:c r="S107" s="311">
        <x:v>1</x:v>
      </x:c>
      <x:c r="T107" s="310">
        <x:v>11</x:v>
      </x:c>
      <x:c r="U107" s="311"/>
      <x:c r="V107" s="310"/>
      <x:c r="W107" s="311"/>
      <x:c r="X107" s="311">
        <x:v>9</x:v>
      </x:c>
      <x:c r="Y107" s="311"/>
      <x:c r="Z107" s="311"/>
      <x:c r="AA107" s="311">
        <x:v>1</x:v>
      </x:c>
      <x:c r="AB107" s="311"/>
      <x:c r="AC107" s="311">
        <x:v>1</x:v>
      </x:c>
      <x:c r="AD107" s="311"/>
      <x:c r="AE107" s="311"/>
      <x:c r="AF107" s="311"/>
      <x:c r="AG107" s="311">
        <x:v>1</x:v>
      </x:c>
      <x:c r="AH107" s="311"/>
      <x:c r="AI107" s="311"/>
      <x:c r="AJ107" s="311">
        <x:v>1</x:v>
      </x:c>
      <x:c r="AK107" s="311">
        <x:v>2</x:v>
      </x:c>
      <x:c r="AL107" s="785" t="s">
        <x:v>1986</x:v>
      </x:c>
      <x:c r="AM107" s="311"/>
      <x:c r="AN107" s="310"/>
      <x:c r="AO107" s="311"/>
      <x:c r="AP107" s="311"/>
      <x:c r="AQ107" s="311"/>
      <x:c r="AR107" s="310"/>
      <x:c r="AS107" s="311"/>
      <x:c r="AT107" s="310"/>
      <x:c r="AU107" s="311"/>
      <x:c r="AV107" s="311"/>
      <x:c r="AW107" s="311"/>
      <x:c r="AX107" s="311"/>
      <x:c r="AY107" s="311"/>
      <x:c r="AZ107" s="311"/>
      <x:c r="BA107" s="310"/>
      <x:c r="BB107" s="311"/>
      <x:c r="BC107" s="311"/>
      <x:c r="BD107" s="311"/>
      <x:c r="BE107" s="311">
        <x:v>1</x:v>
      </x:c>
      <x:c r="BF107" s="311">
        <x:v>4</x:v>
      </x:c>
      <x:c r="BG107" s="311"/>
      <x:c r="BH107" s="311"/>
      <x:c r="BI107" s="311"/>
      <x:c r="BJ107" s="310"/>
      <x:c r="BK107" s="311"/>
      <x:c r="BL107" s="310"/>
      <x:c r="BM107" s="311"/>
      <x:c r="BN107" s="310"/>
      <x:c r="BO107" s="311"/>
      <x:c r="BP107" s="310"/>
      <x:c r="BQ107" s="311"/>
      <x:c r="BR107" s="311"/>
      <x:c r="BS107" s="311"/>
      <x:c r="BT107" s="311"/>
      <x:c r="BU107" s="311"/>
      <x:c r="BV107" s="785" t="s">
        <x:v>1986</x:v>
      </x:c>
      <x:c r="BW107" s="311"/>
      <x:c r="BX107" s="311"/>
      <x:c r="BY107" s="310"/>
      <x:c r="BZ107" s="311"/>
      <x:c r="CA107" s="310"/>
      <x:c r="CB107" s="311"/>
      <x:c r="CC107" s="310"/>
      <x:c r="CD107" s="311"/>
      <x:c r="CE107" s="311"/>
      <x:c r="CF107" s="310"/>
      <x:c r="CG107" s="311"/>
      <x:c r="CH107" s="311"/>
      <x:c r="CI107" s="311"/>
      <x:c r="CJ107" s="311"/>
      <x:c r="CK107" s="311"/>
      <x:c r="CL107" s="311"/>
      <x:c r="CM107" s="311"/>
      <x:c r="CN107" s="311"/>
      <x:c r="CO107" s="311"/>
      <x:c r="CP107" s="310"/>
      <x:c r="CQ107" s="311">
        <x:v>1</x:v>
      </x:c>
      <x:c r="CR107" s="310"/>
      <x:c r="CS107" s="311">
        <x:v>9</x:v>
      </x:c>
      <x:c r="CT107" s="311">
        <x:v>1</x:v>
      </x:c>
      <x:c r="CU107" s="311"/>
      <x:c r="CV107" s="311">
        <x:v>1</x:v>
      </x:c>
      <x:c r="CW107" s="311"/>
      <x:c r="CX107" s="311"/>
      <x:c r="CY107" s="785" t="s">
        <x:v>1986</x:v>
      </x:c>
      <x:c r="CZ107" s="311"/>
      <x:c r="DA107" s="310"/>
      <x:c r="DB107" s="311"/>
      <x:c r="DC107" s="310"/>
      <x:c r="DD107" s="311"/>
      <x:c r="DE107" s="310"/>
      <x:c r="DF107" s="311"/>
      <x:c r="DG107" s="312"/>
    </x:row>
    <x:row r="108" spans="1:111" ht="30" customHeight="1">
      <x:c r="A108" s="785" t="s">
        <x:v>2608</x:v>
      </x:c>
      <x:c r="B108" s="309"/>
      <x:c r="C108" s="310"/>
      <x:c r="D108" s="311"/>
      <x:c r="E108" s="310"/>
      <x:c r="F108" s="311"/>
      <x:c r="G108" s="310"/>
      <x:c r="H108" s="311"/>
      <x:c r="I108" s="310"/>
      <x:c r="J108" s="311">
        <x:v>2</x:v>
      </x:c>
      <x:c r="K108" s="311"/>
      <x:c r="L108" s="310"/>
      <x:c r="M108" s="311"/>
      <x:c r="N108" s="311"/>
      <x:c r="O108" s="311"/>
      <x:c r="P108" s="311"/>
      <x:c r="Q108" s="311"/>
      <x:c r="R108" s="310"/>
      <x:c r="S108" s="311"/>
      <x:c r="T108" s="310"/>
      <x:c r="U108" s="311">
        <x:v>1</x:v>
      </x:c>
      <x:c r="V108" s="310">
        <x:v>86.5</x:v>
      </x:c>
      <x:c r="W108" s="311"/>
      <x:c r="X108" s="311">
        <x:v>14</x:v>
      </x:c>
      <x:c r="Y108" s="311">
        <x:v>1</x:v>
      </x:c>
      <x:c r="Z108" s="311">
        <x:v>1</x:v>
      </x:c>
      <x:c r="AA108" s="311">
        <x:v>1</x:v>
      </x:c>
      <x:c r="AB108" s="311"/>
      <x:c r="AC108" s="311"/>
      <x:c r="AD108" s="311">
        <x:v>1</x:v>
      </x:c>
      <x:c r="AE108" s="311"/>
      <x:c r="AF108" s="311"/>
      <x:c r="AG108" s="311">
        <x:v>1</x:v>
      </x:c>
      <x:c r="AH108" s="311"/>
      <x:c r="AI108" s="311"/>
      <x:c r="AJ108" s="311">
        <x:v>2</x:v>
      </x:c>
      <x:c r="AK108" s="311">
        <x:v>3</x:v>
      </x:c>
      <x:c r="AL108" s="785" t="s">
        <x:v>2608</x:v>
      </x:c>
      <x:c r="AM108" s="311"/>
      <x:c r="AN108" s="310"/>
      <x:c r="AO108" s="311"/>
      <x:c r="AP108" s="311"/>
      <x:c r="AQ108" s="311"/>
      <x:c r="AR108" s="310"/>
      <x:c r="AS108" s="311"/>
      <x:c r="AT108" s="310"/>
      <x:c r="AU108" s="311"/>
      <x:c r="AV108" s="311"/>
      <x:c r="AW108" s="311"/>
      <x:c r="AX108" s="311"/>
      <x:c r="AY108" s="311"/>
      <x:c r="AZ108" s="311"/>
      <x:c r="BA108" s="310"/>
      <x:c r="BB108" s="311"/>
      <x:c r="BC108" s="311"/>
      <x:c r="BD108" s="311"/>
      <x:c r="BE108" s="311">
        <x:v>1</x:v>
      </x:c>
      <x:c r="BF108" s="311">
        <x:v>5</x:v>
      </x:c>
      <x:c r="BG108" s="311"/>
      <x:c r="BH108" s="311"/>
      <x:c r="BI108" s="311"/>
      <x:c r="BJ108" s="310"/>
      <x:c r="BK108" s="311"/>
      <x:c r="BL108" s="310"/>
      <x:c r="BM108" s="311"/>
      <x:c r="BN108" s="310"/>
      <x:c r="BO108" s="311"/>
      <x:c r="BP108" s="310"/>
      <x:c r="BQ108" s="311"/>
      <x:c r="BR108" s="311"/>
      <x:c r="BS108" s="311"/>
      <x:c r="BT108" s="311"/>
      <x:c r="BU108" s="311"/>
      <x:c r="BV108" s="785" t="s">
        <x:v>2608</x:v>
      </x:c>
      <x:c r="BW108" s="311"/>
      <x:c r="BX108" s="311"/>
      <x:c r="BY108" s="310"/>
      <x:c r="BZ108" s="311"/>
      <x:c r="CA108" s="310"/>
      <x:c r="CB108" s="311"/>
      <x:c r="CC108" s="310"/>
      <x:c r="CD108" s="311"/>
      <x:c r="CE108" s="311"/>
      <x:c r="CF108" s="310"/>
      <x:c r="CG108" s="311"/>
      <x:c r="CH108" s="311"/>
      <x:c r="CI108" s="311"/>
      <x:c r="CJ108" s="311"/>
      <x:c r="CK108" s="311"/>
      <x:c r="CL108" s="311"/>
      <x:c r="CM108" s="311"/>
      <x:c r="CN108" s="311"/>
      <x:c r="CO108" s="311"/>
      <x:c r="CP108" s="310"/>
      <x:c r="CQ108" s="311"/>
      <x:c r="CR108" s="310"/>
      <x:c r="CS108" s="311">
        <x:v>5</x:v>
      </x:c>
      <x:c r="CT108" s="311">
        <x:v>1</x:v>
      </x:c>
      <x:c r="CU108" s="311">
        <x:v>1</x:v>
      </x:c>
      <x:c r="CV108" s="311">
        <x:v>1</x:v>
      </x:c>
      <x:c r="CW108" s="311"/>
      <x:c r="CX108" s="311"/>
      <x:c r="CY108" s="785" t="s">
        <x:v>2608</x:v>
      </x:c>
      <x:c r="CZ108" s="311">
        <x:v>1</x:v>
      </x:c>
      <x:c r="DA108" s="310">
        <x:v>86.5</x:v>
      </x:c>
      <x:c r="DB108" s="311"/>
      <x:c r="DC108" s="310"/>
      <x:c r="DD108" s="311"/>
      <x:c r="DE108" s="310"/>
      <x:c r="DF108" s="311"/>
      <x:c r="DG108" s="312"/>
    </x:row>
    <x:row r="109" spans="1:111" ht="30" customHeight="1">
      <x:c r="A109" s="785" t="s">
        <x:v>1116</x:v>
      </x:c>
      <x:c r="B109" s="309"/>
      <x:c r="C109" s="310"/>
      <x:c r="D109" s="311"/>
      <x:c r="E109" s="310"/>
      <x:c r="F109" s="311"/>
      <x:c r="G109" s="310"/>
      <x:c r="H109" s="311"/>
      <x:c r="I109" s="310"/>
      <x:c r="J109" s="311">
        <x:v>1</x:v>
      </x:c>
      <x:c r="K109" s="311"/>
      <x:c r="L109" s="310"/>
      <x:c r="M109" s="311"/>
      <x:c r="N109" s="311"/>
      <x:c r="O109" s="311"/>
      <x:c r="P109" s="311"/>
      <x:c r="Q109" s="311"/>
      <x:c r="R109" s="310"/>
      <x:c r="S109" s="311">
        <x:v>1</x:v>
      </x:c>
      <x:c r="T109" s="310">
        <x:v>20.25</x:v>
      </x:c>
      <x:c r="U109" s="311"/>
      <x:c r="V109" s="310"/>
      <x:c r="W109" s="311"/>
      <x:c r="X109" s="311">
        <x:v>11</x:v>
      </x:c>
      <x:c r="Y109" s="311"/>
      <x:c r="Z109" s="311"/>
      <x:c r="AA109" s="311"/>
      <x:c r="AB109" s="311"/>
      <x:c r="AC109" s="311"/>
      <x:c r="AD109" s="311">
        <x:v>1</x:v>
      </x:c>
      <x:c r="AE109" s="311"/>
      <x:c r="AF109" s="311"/>
      <x:c r="AG109" s="311">
        <x:v>1</x:v>
      </x:c>
      <x:c r="AH109" s="311"/>
      <x:c r="AI109" s="311"/>
      <x:c r="AJ109" s="311">
        <x:v>1</x:v>
      </x:c>
      <x:c r="AK109" s="311">
        <x:v>3</x:v>
      </x:c>
      <x:c r="AL109" s="785" t="s">
        <x:v>1116</x:v>
      </x:c>
      <x:c r="AM109" s="311">
        <x:v>1</x:v>
      </x:c>
      <x:c r="AN109" s="310">
        <x:v>307</x:v>
      </x:c>
      <x:c r="AO109" s="311"/>
      <x:c r="AP109" s="311"/>
      <x:c r="AQ109" s="311"/>
      <x:c r="AR109" s="310"/>
      <x:c r="AS109" s="311"/>
      <x:c r="AT109" s="310"/>
      <x:c r="AU109" s="311"/>
      <x:c r="AV109" s="311"/>
      <x:c r="AW109" s="311"/>
      <x:c r="AX109" s="311"/>
      <x:c r="AY109" s="311"/>
      <x:c r="AZ109" s="311"/>
      <x:c r="BA109" s="310"/>
      <x:c r="BB109" s="311"/>
      <x:c r="BC109" s="311"/>
      <x:c r="BD109" s="311"/>
      <x:c r="BE109" s="311">
        <x:v>1</x:v>
      </x:c>
      <x:c r="BF109" s="311">
        <x:v>4</x:v>
      </x:c>
      <x:c r="BG109" s="311"/>
      <x:c r="BH109" s="311"/>
      <x:c r="BI109" s="311"/>
      <x:c r="BJ109" s="310"/>
      <x:c r="BK109" s="311"/>
      <x:c r="BL109" s="310"/>
      <x:c r="BM109" s="311"/>
      <x:c r="BN109" s="310"/>
      <x:c r="BO109" s="311"/>
      <x:c r="BP109" s="310"/>
      <x:c r="BQ109" s="311"/>
      <x:c r="BR109" s="311"/>
      <x:c r="BS109" s="311"/>
      <x:c r="BT109" s="311"/>
      <x:c r="BU109" s="311"/>
      <x:c r="BV109" s="785" t="s">
        <x:v>1116</x:v>
      </x:c>
      <x:c r="BW109" s="311"/>
      <x:c r="BX109" s="311"/>
      <x:c r="BY109" s="310"/>
      <x:c r="BZ109" s="311"/>
      <x:c r="CA109" s="310"/>
      <x:c r="CB109" s="311"/>
      <x:c r="CC109" s="310"/>
      <x:c r="CD109" s="311"/>
      <x:c r="CE109" s="311">
        <x:v>1</x:v>
      </x:c>
      <x:c r="CF109" s="310">
        <x:v>57.859999999999999</x:v>
      </x:c>
      <x:c r="CG109" s="311"/>
      <x:c r="CH109" s="311"/>
      <x:c r="CI109" s="311"/>
      <x:c r="CJ109" s="311"/>
      <x:c r="CK109" s="311"/>
      <x:c r="CL109" s="311"/>
      <x:c r="CM109" s="311"/>
      <x:c r="CN109" s="311"/>
      <x:c r="CO109" s="311"/>
      <x:c r="CP109" s="310"/>
      <x:c r="CQ109" s="311">
        <x:v>1</x:v>
      </x:c>
      <x:c r="CR109" s="310">
        <x:v>150</x:v>
      </x:c>
      <x:c r="CS109" s="311">
        <x:v>3</x:v>
      </x:c>
      <x:c r="CT109" s="311">
        <x:v>1</x:v>
      </x:c>
      <x:c r="CU109" s="311">
        <x:v>1</x:v>
      </x:c>
      <x:c r="CV109" s="311">
        <x:v>1</x:v>
      </x:c>
      <x:c r="CW109" s="311"/>
      <x:c r="CX109" s="311"/>
      <x:c r="CY109" s="785" t="s">
        <x:v>1116</x:v>
      </x:c>
      <x:c r="CZ109" s="311">
        <x:v>1</x:v>
      </x:c>
      <x:c r="DA109" s="310">
        <x:v>57.859999999999999</x:v>
      </x:c>
      <x:c r="DB109" s="311"/>
      <x:c r="DC109" s="310"/>
      <x:c r="DD109" s="311"/>
      <x:c r="DE109" s="310"/>
      <x:c r="DF109" s="311"/>
      <x:c r="DG109" s="312"/>
    </x:row>
    <x:row r="110" spans="1:111" ht="30" customHeight="1">
      <x:c r="A110" s="785" t="s">
        <x:v>2023</x:v>
      </x:c>
      <x:c r="B110" s="309"/>
      <x:c r="C110" s="310"/>
      <x:c r="D110" s="311"/>
      <x:c r="E110" s="310"/>
      <x:c r="F110" s="311"/>
      <x:c r="G110" s="310"/>
      <x:c r="H110" s="311"/>
      <x:c r="I110" s="310"/>
      <x:c r="J110" s="311">
        <x:v>1</x:v>
      </x:c>
      <x:c r="K110" s="311"/>
      <x:c r="L110" s="310"/>
      <x:c r="M110" s="311"/>
      <x:c r="N110" s="311"/>
      <x:c r="O110" s="311"/>
      <x:c r="P110" s="311"/>
      <x:c r="Q110" s="311"/>
      <x:c r="R110" s="310"/>
      <x:c r="S110" s="311"/>
      <x:c r="T110" s="310"/>
      <x:c r="U110" s="311"/>
      <x:c r="V110" s="310"/>
      <x:c r="W110" s="311"/>
      <x:c r="X110" s="311">
        <x:v>8</x:v>
      </x:c>
      <x:c r="Y110" s="311"/>
      <x:c r="Z110" s="311"/>
      <x:c r="AA110" s="311"/>
      <x:c r="AB110" s="311"/>
      <x:c r="AC110" s="311"/>
      <x:c r="AD110" s="311"/>
      <x:c r="AE110" s="311"/>
      <x:c r="AF110" s="311"/>
      <x:c r="AG110" s="311">
        <x:v>1</x:v>
      </x:c>
      <x:c r="AH110" s="311"/>
      <x:c r="AI110" s="311"/>
      <x:c r="AJ110" s="311">
        <x:v>1</x:v>
      </x:c>
      <x:c r="AK110" s="311">
        <x:v>3</x:v>
      </x:c>
      <x:c r="AL110" s="785" t="s">
        <x:v>2023</x:v>
      </x:c>
      <x:c r="AM110" s="311"/>
      <x:c r="AN110" s="310"/>
      <x:c r="AO110" s="311"/>
      <x:c r="AP110" s="311"/>
      <x:c r="AQ110" s="311"/>
      <x:c r="AR110" s="310"/>
      <x:c r="AS110" s="311"/>
      <x:c r="AT110" s="310"/>
      <x:c r="AU110" s="311"/>
      <x:c r="AV110" s="311"/>
      <x:c r="AW110" s="311"/>
      <x:c r="AX110" s="311"/>
      <x:c r="AY110" s="311"/>
      <x:c r="AZ110" s="311"/>
      <x:c r="BA110" s="310"/>
      <x:c r="BB110" s="311"/>
      <x:c r="BC110" s="311"/>
      <x:c r="BD110" s="311"/>
      <x:c r="BE110" s="311">
        <x:v>1</x:v>
      </x:c>
      <x:c r="BF110" s="311">
        <x:v>4</x:v>
      </x:c>
      <x:c r="BG110" s="311"/>
      <x:c r="BH110" s="311"/>
      <x:c r="BI110" s="311"/>
      <x:c r="BJ110" s="310"/>
      <x:c r="BK110" s="311"/>
      <x:c r="BL110" s="310"/>
      <x:c r="BM110" s="311"/>
      <x:c r="BN110" s="310"/>
      <x:c r="BO110" s="311"/>
      <x:c r="BP110" s="310"/>
      <x:c r="BQ110" s="311"/>
      <x:c r="BR110" s="311"/>
      <x:c r="BS110" s="311"/>
      <x:c r="BT110" s="311"/>
      <x:c r="BU110" s="311"/>
      <x:c r="BV110" s="785" t="s">
        <x:v>2023</x:v>
      </x:c>
      <x:c r="BW110" s="311"/>
      <x:c r="BX110" s="311"/>
      <x:c r="BY110" s="310"/>
      <x:c r="BZ110" s="311"/>
      <x:c r="CA110" s="310"/>
      <x:c r="CB110" s="311"/>
      <x:c r="CC110" s="310"/>
      <x:c r="CD110" s="311"/>
      <x:c r="CE110" s="311"/>
      <x:c r="CF110" s="310"/>
      <x:c r="CG110" s="311"/>
      <x:c r="CH110" s="311"/>
      <x:c r="CI110" s="311"/>
      <x:c r="CJ110" s="311"/>
      <x:c r="CK110" s="311"/>
      <x:c r="CL110" s="311"/>
      <x:c r="CM110" s="311"/>
      <x:c r="CN110" s="311"/>
      <x:c r="CO110" s="311"/>
      <x:c r="CP110" s="310"/>
      <x:c r="CQ110" s="311"/>
      <x:c r="CR110" s="310"/>
      <x:c r="CS110" s="311">
        <x:v>4</x:v>
      </x:c>
      <x:c r="CT110" s="311">
        <x:v>1</x:v>
      </x:c>
      <x:c r="CU110" s="311"/>
      <x:c r="CV110" s="311">
        <x:v>1</x:v>
      </x:c>
      <x:c r="CW110" s="311"/>
      <x:c r="CX110" s="311"/>
      <x:c r="CY110" s="785" t="s">
        <x:v>2023</x:v>
      </x:c>
      <x:c r="CZ110" s="311"/>
      <x:c r="DA110" s="310"/>
      <x:c r="DB110" s="311"/>
      <x:c r="DC110" s="310"/>
      <x:c r="DD110" s="311"/>
      <x:c r="DE110" s="310"/>
      <x:c r="DF110" s="311"/>
      <x:c r="DG110" s="312"/>
    </x:row>
    <x:row r="111" spans="1:111" ht="30" customHeight="1">
      <x:c r="A111" s="785" t="s">
        <x:v>1980</x:v>
      </x:c>
      <x:c r="B111" s="309"/>
      <x:c r="C111" s="310"/>
      <x:c r="D111" s="311"/>
      <x:c r="E111" s="310"/>
      <x:c r="F111" s="311"/>
      <x:c r="G111" s="310"/>
      <x:c r="H111" s="311"/>
      <x:c r="I111" s="310"/>
      <x:c r="J111" s="311">
        <x:v>2</x:v>
      </x:c>
      <x:c r="K111" s="311"/>
      <x:c r="L111" s="310"/>
      <x:c r="M111" s="311"/>
      <x:c r="N111" s="311"/>
      <x:c r="O111" s="311">
        <x:v>1</x:v>
      </x:c>
      <x:c r="P111" s="311">
        <x:v>2</x:v>
      </x:c>
      <x:c r="Q111" s="311"/>
      <x:c r="R111" s="310"/>
      <x:c r="S111" s="311"/>
      <x:c r="T111" s="310"/>
      <x:c r="U111" s="311"/>
      <x:c r="V111" s="310"/>
      <x:c r="W111" s="311"/>
      <x:c r="X111" s="311">
        <x:v>4</x:v>
      </x:c>
      <x:c r="Y111" s="311"/>
      <x:c r="Z111" s="311"/>
      <x:c r="AA111" s="311"/>
      <x:c r="AB111" s="311"/>
      <x:c r="AC111" s="311"/>
      <x:c r="AD111" s="311">
        <x:v>1</x:v>
      </x:c>
      <x:c r="AE111" s="311"/>
      <x:c r="AF111" s="311"/>
      <x:c r="AG111" s="311">
        <x:v>1</x:v>
      </x:c>
      <x:c r="AH111" s="311"/>
      <x:c r="AI111" s="311"/>
      <x:c r="AJ111" s="311">
        <x:v>1</x:v>
      </x:c>
      <x:c r="AK111" s="311">
        <x:v>2</x:v>
      </x:c>
      <x:c r="AL111" s="785" t="s">
        <x:v>1980</x:v>
      </x:c>
      <x:c r="AM111" s="311"/>
      <x:c r="AN111" s="310"/>
      <x:c r="AO111" s="311"/>
      <x:c r="AP111" s="311"/>
      <x:c r="AQ111" s="311"/>
      <x:c r="AR111" s="310"/>
      <x:c r="AS111" s="311"/>
      <x:c r="AT111" s="310"/>
      <x:c r="AU111" s="311"/>
      <x:c r="AV111" s="311"/>
      <x:c r="AW111" s="311"/>
      <x:c r="AX111" s="311"/>
      <x:c r="AY111" s="311"/>
      <x:c r="AZ111" s="311"/>
      <x:c r="BA111" s="310"/>
      <x:c r="BB111" s="311"/>
      <x:c r="BC111" s="311"/>
      <x:c r="BD111" s="311"/>
      <x:c r="BE111" s="311">
        <x:v>1</x:v>
      </x:c>
      <x:c r="BF111" s="311">
        <x:v>3</x:v>
      </x:c>
      <x:c r="BG111" s="311"/>
      <x:c r="BH111" s="311"/>
      <x:c r="BI111" s="311"/>
      <x:c r="BJ111" s="310"/>
      <x:c r="BK111" s="311"/>
      <x:c r="BL111" s="310"/>
      <x:c r="BM111" s="311"/>
      <x:c r="BN111" s="310"/>
      <x:c r="BO111" s="311"/>
      <x:c r="BP111" s="310"/>
      <x:c r="BQ111" s="311"/>
      <x:c r="BR111" s="311"/>
      <x:c r="BS111" s="311"/>
      <x:c r="BT111" s="311"/>
      <x:c r="BU111" s="311"/>
      <x:c r="BV111" s="785" t="s">
        <x:v>1980</x:v>
      </x:c>
      <x:c r="BW111" s="311"/>
      <x:c r="BX111" s="311"/>
      <x:c r="BY111" s="310"/>
      <x:c r="BZ111" s="311"/>
      <x:c r="CA111" s="310"/>
      <x:c r="CB111" s="311"/>
      <x:c r="CC111" s="310"/>
      <x:c r="CD111" s="311"/>
      <x:c r="CE111" s="311"/>
      <x:c r="CF111" s="310"/>
      <x:c r="CG111" s="311"/>
      <x:c r="CH111" s="311"/>
      <x:c r="CI111" s="311"/>
      <x:c r="CJ111" s="311"/>
      <x:c r="CK111" s="311"/>
      <x:c r="CL111" s="311"/>
      <x:c r="CM111" s="311"/>
      <x:c r="CN111" s="311"/>
      <x:c r="CO111" s="311"/>
      <x:c r="CP111" s="310"/>
      <x:c r="CQ111" s="311">
        <x:v>1</x:v>
      </x:c>
      <x:c r="CR111" s="310">
        <x:v>150</x:v>
      </x:c>
      <x:c r="CS111" s="311">
        <x:v>5</x:v>
      </x:c>
      <x:c r="CT111" s="311">
        <x:v>1</x:v>
      </x:c>
      <x:c r="CU111" s="311">
        <x:v>1</x:v>
      </x:c>
      <x:c r="CV111" s="311">
        <x:v>1</x:v>
      </x:c>
      <x:c r="CW111" s="311"/>
      <x:c r="CX111" s="311"/>
      <x:c r="CY111" s="785" t="s">
        <x:v>1980</x:v>
      </x:c>
      <x:c r="CZ111" s="311"/>
      <x:c r="DA111" s="310"/>
      <x:c r="DB111" s="311"/>
      <x:c r="DC111" s="310"/>
      <x:c r="DD111" s="311"/>
      <x:c r="DE111" s="310"/>
      <x:c r="DF111" s="311"/>
      <x:c r="DG111" s="312"/>
    </x:row>
    <x:row r="112" spans="1:111" ht="30" customHeight="1">
      <x:c r="A112" s="785" t="s">
        <x:v>2010</x:v>
      </x:c>
      <x:c r="B112" s="309"/>
      <x:c r="C112" s="310"/>
      <x:c r="D112" s="311"/>
      <x:c r="E112" s="310"/>
      <x:c r="F112" s="311"/>
      <x:c r="G112" s="310"/>
      <x:c r="H112" s="311"/>
      <x:c r="I112" s="310"/>
      <x:c r="J112" s="311">
        <x:v>2</x:v>
      </x:c>
      <x:c r="K112" s="311"/>
      <x:c r="L112" s="310"/>
      <x:c r="M112" s="311"/>
      <x:c r="N112" s="311"/>
      <x:c r="O112" s="311"/>
      <x:c r="P112" s="311"/>
      <x:c r="Q112" s="311"/>
      <x:c r="R112" s="310"/>
      <x:c r="S112" s="311">
        <x:v>1</x:v>
      </x:c>
      <x:c r="T112" s="310">
        <x:v>10</x:v>
      </x:c>
      <x:c r="U112" s="311"/>
      <x:c r="V112" s="310"/>
      <x:c r="W112" s="311"/>
      <x:c r="X112" s="311">
        <x:v>12</x:v>
      </x:c>
      <x:c r="Y112" s="311"/>
      <x:c r="Z112" s="311"/>
      <x:c r="AA112" s="311"/>
      <x:c r="AB112" s="311"/>
      <x:c r="AC112" s="311"/>
      <x:c r="AD112" s="311"/>
      <x:c r="AE112" s="311"/>
      <x:c r="AF112" s="311"/>
      <x:c r="AG112" s="311">
        <x:v>1</x:v>
      </x:c>
      <x:c r="AH112" s="311"/>
      <x:c r="AI112" s="311"/>
      <x:c r="AJ112" s="311">
        <x:v>1</x:v>
      </x:c>
      <x:c r="AK112" s="311">
        <x:v>1</x:v>
      </x:c>
      <x:c r="AL112" s="785" t="s">
        <x:v>2010</x:v>
      </x:c>
      <x:c r="AM112" s="311"/>
      <x:c r="AN112" s="310"/>
      <x:c r="AO112" s="311"/>
      <x:c r="AP112" s="311"/>
      <x:c r="AQ112" s="311"/>
      <x:c r="AR112" s="310"/>
      <x:c r="AS112" s="311"/>
      <x:c r="AT112" s="310"/>
      <x:c r="AU112" s="311"/>
      <x:c r="AV112" s="311"/>
      <x:c r="AW112" s="311"/>
      <x:c r="AX112" s="311"/>
      <x:c r="AY112" s="311"/>
      <x:c r="AZ112" s="311"/>
      <x:c r="BA112" s="310"/>
      <x:c r="BB112" s="311"/>
      <x:c r="BC112" s="311"/>
      <x:c r="BD112" s="311"/>
      <x:c r="BE112" s="311">
        <x:v>0</x:v>
      </x:c>
      <x:c r="BF112" s="311">
        <x:v>0</x:v>
      </x:c>
      <x:c r="BG112" s="311"/>
      <x:c r="BH112" s="311"/>
      <x:c r="BI112" s="311"/>
      <x:c r="BJ112" s="310"/>
      <x:c r="BK112" s="311"/>
      <x:c r="BL112" s="310"/>
      <x:c r="BM112" s="311"/>
      <x:c r="BN112" s="310"/>
      <x:c r="BO112" s="311"/>
      <x:c r="BP112" s="310"/>
      <x:c r="BQ112" s="311"/>
      <x:c r="BR112" s="311"/>
      <x:c r="BS112" s="311"/>
      <x:c r="BT112" s="311"/>
      <x:c r="BU112" s="311"/>
      <x:c r="BV112" s="785" t="s">
        <x:v>2010</x:v>
      </x:c>
      <x:c r="BW112" s="311"/>
      <x:c r="BX112" s="311"/>
      <x:c r="BY112" s="310"/>
      <x:c r="BZ112" s="311"/>
      <x:c r="CA112" s="310"/>
      <x:c r="CB112" s="311"/>
      <x:c r="CC112" s="310"/>
      <x:c r="CD112" s="311"/>
      <x:c r="CE112" s="311">
        <x:v>1</x:v>
      </x:c>
      <x:c r="CF112" s="310">
        <x:v>55.950000000000003</x:v>
      </x:c>
      <x:c r="CG112" s="311"/>
      <x:c r="CH112" s="311"/>
      <x:c r="CI112" s="311"/>
      <x:c r="CJ112" s="311"/>
      <x:c r="CK112" s="311"/>
      <x:c r="CL112" s="311"/>
      <x:c r="CM112" s="311"/>
      <x:c r="CN112" s="311"/>
      <x:c r="CO112" s="311"/>
      <x:c r="CP112" s="310"/>
      <x:c r="CQ112" s="311">
        <x:v>1</x:v>
      </x:c>
      <x:c r="CR112" s="310">
        <x:v>150</x:v>
      </x:c>
      <x:c r="CS112" s="311">
        <x:v>2</x:v>
      </x:c>
      <x:c r="CT112" s="311">
        <x:v>1</x:v>
      </x:c>
      <x:c r="CU112" s="311"/>
      <x:c r="CV112" s="311">
        <x:v>1</x:v>
      </x:c>
      <x:c r="CW112" s="311"/>
      <x:c r="CX112" s="311"/>
      <x:c r="CY112" s="785" t="s">
        <x:v>2010</x:v>
      </x:c>
      <x:c r="CZ112" s="311">
        <x:v>1</x:v>
      </x:c>
      <x:c r="DA112" s="310">
        <x:v>55.950000000000003</x:v>
      </x:c>
      <x:c r="DB112" s="311"/>
      <x:c r="DC112" s="310"/>
      <x:c r="DD112" s="311"/>
      <x:c r="DE112" s="310"/>
      <x:c r="DF112" s="311"/>
      <x:c r="DG112" s="312"/>
    </x:row>
    <x:row r="113" spans="1:111" ht="30" customHeight="1">
      <x:c r="A113" s="785" t="s">
        <x:v>2586</x:v>
      </x:c>
      <x:c r="B113" s="309"/>
      <x:c r="C113" s="310"/>
      <x:c r="D113" s="311"/>
      <x:c r="E113" s="310"/>
      <x:c r="F113" s="311"/>
      <x:c r="G113" s="310"/>
      <x:c r="H113" s="311"/>
      <x:c r="I113" s="310"/>
      <x:c r="J113" s="311">
        <x:v>1</x:v>
      </x:c>
      <x:c r="K113" s="311"/>
      <x:c r="L113" s="310"/>
      <x:c r="M113" s="311"/>
      <x:c r="N113" s="311"/>
      <x:c r="O113" s="311"/>
      <x:c r="P113" s="311"/>
      <x:c r="Q113" s="311"/>
      <x:c r="R113" s="310"/>
      <x:c r="S113" s="311">
        <x:v>1</x:v>
      </x:c>
      <x:c r="T113" s="310">
        <x:v>10</x:v>
      </x:c>
      <x:c r="U113" s="311"/>
      <x:c r="V113" s="310"/>
      <x:c r="W113" s="311"/>
      <x:c r="X113" s="311">
        <x:v>24</x:v>
      </x:c>
      <x:c r="Y113" s="311"/>
      <x:c r="Z113" s="311"/>
      <x:c r="AA113" s="311"/>
      <x:c r="AB113" s="311">
        <x:v>1</x:v>
      </x:c>
      <x:c r="AC113" s="311"/>
      <x:c r="AD113" s="311"/>
      <x:c r="AE113" s="311">
        <x:v>1</x:v>
      </x:c>
      <x:c r="AF113" s="311"/>
      <x:c r="AG113" s="311">
        <x:v>1</x:v>
      </x:c>
      <x:c r="AH113" s="311"/>
      <x:c r="AI113" s="311"/>
      <x:c r="AJ113" s="311"/>
      <x:c r="AK113" s="311"/>
      <x:c r="AL113" s="785" t="s">
        <x:v>2586</x:v>
      </x:c>
      <x:c r="AM113" s="311"/>
      <x:c r="AN113" s="310"/>
      <x:c r="AO113" s="311"/>
      <x:c r="AP113" s="311"/>
      <x:c r="AQ113" s="311"/>
      <x:c r="AR113" s="310"/>
      <x:c r="AS113" s="311"/>
      <x:c r="AT113" s="310"/>
      <x:c r="AU113" s="311"/>
      <x:c r="AV113" s="311"/>
      <x:c r="AW113" s="311"/>
      <x:c r="AX113" s="311"/>
      <x:c r="AY113" s="311"/>
      <x:c r="AZ113" s="311"/>
      <x:c r="BA113" s="310"/>
      <x:c r="BB113" s="311"/>
      <x:c r="BC113" s="311"/>
      <x:c r="BD113" s="311"/>
      <x:c r="BE113" s="311">
        <x:v>2</x:v>
      </x:c>
      <x:c r="BF113" s="311">
        <x:v>2</x:v>
      </x:c>
      <x:c r="BG113" s="311"/>
      <x:c r="BH113" s="311"/>
      <x:c r="BI113" s="311"/>
      <x:c r="BJ113" s="310"/>
      <x:c r="BK113" s="311"/>
      <x:c r="BL113" s="310"/>
      <x:c r="BM113" s="311"/>
      <x:c r="BN113" s="310"/>
      <x:c r="BO113" s="311"/>
      <x:c r="BP113" s="310"/>
      <x:c r="BQ113" s="311"/>
      <x:c r="BR113" s="311"/>
      <x:c r="BS113" s="311"/>
      <x:c r="BT113" s="311"/>
      <x:c r="BU113" s="311"/>
      <x:c r="BV113" s="785" t="s">
        <x:v>2586</x:v>
      </x:c>
      <x:c r="BW113" s="311"/>
      <x:c r="BX113" s="311"/>
      <x:c r="BY113" s="310"/>
      <x:c r="BZ113" s="311"/>
      <x:c r="CA113" s="310"/>
      <x:c r="CB113" s="311"/>
      <x:c r="CC113" s="310"/>
      <x:c r="CD113" s="311"/>
      <x:c r="CE113" s="311"/>
      <x:c r="CF113" s="310"/>
      <x:c r="CG113" s="311"/>
      <x:c r="CH113" s="311"/>
      <x:c r="CI113" s="311"/>
      <x:c r="CJ113" s="311"/>
      <x:c r="CK113" s="311"/>
      <x:c r="CL113" s="311"/>
      <x:c r="CM113" s="311"/>
      <x:c r="CN113" s="311"/>
      <x:c r="CO113" s="311"/>
      <x:c r="CP113" s="310"/>
      <x:c r="CQ113" s="311">
        <x:v>1</x:v>
      </x:c>
      <x:c r="CR113" s="310">
        <x:v>120</x:v>
      </x:c>
      <x:c r="CS113" s="311">
        <x:v>4</x:v>
      </x:c>
      <x:c r="CT113" s="311">
        <x:v>1</x:v>
      </x:c>
      <x:c r="CU113" s="311"/>
      <x:c r="CV113" s="311">
        <x:v>1</x:v>
      </x:c>
      <x:c r="CW113" s="311"/>
      <x:c r="CX113" s="311"/>
      <x:c r="CY113" s="785" t="s">
        <x:v>2586</x:v>
      </x:c>
      <x:c r="CZ113" s="311"/>
      <x:c r="DA113" s="310"/>
      <x:c r="DB113" s="311"/>
      <x:c r="DC113" s="310"/>
      <x:c r="DD113" s="311"/>
      <x:c r="DE113" s="310"/>
      <x:c r="DF113" s="311"/>
      <x:c r="DG113" s="312"/>
    </x:row>
    <x:row r="114" spans="1:111" ht="30" customHeight="1">
      <x:c r="A114" s="785" t="s">
        <x:v>2021</x:v>
      </x:c>
      <x:c r="B114" s="309"/>
      <x:c r="C114" s="310"/>
      <x:c r="D114" s="311"/>
      <x:c r="E114" s="310"/>
      <x:c r="F114" s="311"/>
      <x:c r="G114" s="310"/>
      <x:c r="H114" s="311"/>
      <x:c r="I114" s="310"/>
      <x:c r="J114" s="311"/>
      <x:c r="K114" s="311"/>
      <x:c r="L114" s="310"/>
      <x:c r="M114" s="311"/>
      <x:c r="N114" s="311"/>
      <x:c r="O114" s="311">
        <x:v>1</x:v>
      </x:c>
      <x:c r="P114" s="311">
        <x:v>2</x:v>
      </x:c>
      <x:c r="Q114" s="311"/>
      <x:c r="R114" s="310"/>
      <x:c r="S114" s="311"/>
      <x:c r="T114" s="310"/>
      <x:c r="U114" s="311"/>
      <x:c r="V114" s="310"/>
      <x:c r="W114" s="311"/>
      <x:c r="X114" s="311">
        <x:v>8</x:v>
      </x:c>
      <x:c r="Y114" s="311"/>
      <x:c r="Z114" s="311"/>
      <x:c r="AA114" s="311"/>
      <x:c r="AB114" s="311"/>
      <x:c r="AC114" s="311"/>
      <x:c r="AD114" s="311"/>
      <x:c r="AE114" s="311"/>
      <x:c r="AF114" s="311"/>
      <x:c r="AG114" s="311">
        <x:v>1</x:v>
      </x:c>
      <x:c r="AH114" s="311"/>
      <x:c r="AI114" s="311"/>
      <x:c r="AJ114" s="311">
        <x:v>1</x:v>
      </x:c>
      <x:c r="AK114" s="311">
        <x:v>3</x:v>
      </x:c>
      <x:c r="AL114" s="785" t="s">
        <x:v>2021</x:v>
      </x:c>
      <x:c r="AM114" s="311"/>
      <x:c r="AN114" s="310"/>
      <x:c r="AO114" s="311"/>
      <x:c r="AP114" s="311"/>
      <x:c r="AQ114" s="311"/>
      <x:c r="AR114" s="310"/>
      <x:c r="AS114" s="311"/>
      <x:c r="AT114" s="310"/>
      <x:c r="AU114" s="311"/>
      <x:c r="AV114" s="311"/>
      <x:c r="AW114" s="311"/>
      <x:c r="AX114" s="311"/>
      <x:c r="AY114" s="311"/>
      <x:c r="AZ114" s="311"/>
      <x:c r="BA114" s="310"/>
      <x:c r="BB114" s="311"/>
      <x:c r="BC114" s="311"/>
      <x:c r="BD114" s="311"/>
      <x:c r="BE114" s="311">
        <x:v>1</x:v>
      </x:c>
      <x:c r="BF114" s="311">
        <x:v>5</x:v>
      </x:c>
      <x:c r="BG114" s="311"/>
      <x:c r="BH114" s="311"/>
      <x:c r="BI114" s="311"/>
      <x:c r="BJ114" s="310"/>
      <x:c r="BK114" s="311"/>
      <x:c r="BL114" s="310"/>
      <x:c r="BM114" s="311"/>
      <x:c r="BN114" s="310"/>
      <x:c r="BO114" s="311"/>
      <x:c r="BP114" s="310"/>
      <x:c r="BQ114" s="311"/>
      <x:c r="BR114" s="311"/>
      <x:c r="BS114" s="311"/>
      <x:c r="BT114" s="311"/>
      <x:c r="BU114" s="311"/>
      <x:c r="BV114" s="785" t="s">
        <x:v>2021</x:v>
      </x:c>
      <x:c r="BW114" s="311"/>
      <x:c r="BX114" s="311"/>
      <x:c r="BY114" s="310"/>
      <x:c r="BZ114" s="311"/>
      <x:c r="CA114" s="310"/>
      <x:c r="CB114" s="311"/>
      <x:c r="CC114" s="310"/>
      <x:c r="CD114" s="311"/>
      <x:c r="CE114" s="311"/>
      <x:c r="CF114" s="310"/>
      <x:c r="CG114" s="311"/>
      <x:c r="CH114" s="311"/>
      <x:c r="CI114" s="311"/>
      <x:c r="CJ114" s="311"/>
      <x:c r="CK114" s="311"/>
      <x:c r="CL114" s="311"/>
      <x:c r="CM114" s="311"/>
      <x:c r="CN114" s="311"/>
      <x:c r="CO114" s="311"/>
      <x:c r="CP114" s="310"/>
      <x:c r="CQ114" s="311"/>
      <x:c r="CR114" s="310"/>
      <x:c r="CS114" s="311">
        <x:v>3</x:v>
      </x:c>
      <x:c r="CT114" s="311">
        <x:v>1</x:v>
      </x:c>
      <x:c r="CU114" s="311">
        <x:v>1</x:v>
      </x:c>
      <x:c r="CV114" s="311">
        <x:v>1</x:v>
      </x:c>
      <x:c r="CW114" s="311"/>
      <x:c r="CX114" s="311"/>
      <x:c r="CY114" s="785" t="s">
        <x:v>2021</x:v>
      </x:c>
      <x:c r="CZ114" s="311"/>
      <x:c r="DA114" s="310"/>
      <x:c r="DB114" s="311"/>
      <x:c r="DC114" s="310"/>
      <x:c r="DD114" s="311"/>
      <x:c r="DE114" s="310"/>
      <x:c r="DF114" s="311"/>
      <x:c r="DG114" s="312"/>
    </x:row>
    <x:row r="115" spans="1:111" ht="30" customHeight="1">
      <x:c r="A115" s="785" t="s">
        <x:v>1971</x:v>
      </x:c>
      <x:c r="B115" s="309"/>
      <x:c r="C115" s="310"/>
      <x:c r="D115" s="311"/>
      <x:c r="E115" s="310"/>
      <x:c r="F115" s="311"/>
      <x:c r="G115" s="310"/>
      <x:c r="H115" s="311"/>
      <x:c r="I115" s="310"/>
      <x:c r="J115" s="311"/>
      <x:c r="K115" s="311"/>
      <x:c r="L115" s="310"/>
      <x:c r="M115" s="311"/>
      <x:c r="N115" s="311"/>
      <x:c r="O115" s="311"/>
      <x:c r="P115" s="311"/>
      <x:c r="Q115" s="311"/>
      <x:c r="R115" s="310"/>
      <x:c r="S115" s="311">
        <x:v>2</x:v>
      </x:c>
      <x:c r="T115" s="310">
        <x:v>28</x:v>
      </x:c>
      <x:c r="U115" s="311"/>
      <x:c r="V115" s="310"/>
      <x:c r="W115" s="311"/>
      <x:c r="X115" s="311">
        <x:v>16</x:v>
      </x:c>
      <x:c r="Y115" s="311">
        <x:v>1</x:v>
      </x:c>
      <x:c r="Z115" s="311">
        <x:v>1</x:v>
      </x:c>
      <x:c r="AA115" s="311"/>
      <x:c r="AB115" s="311"/>
      <x:c r="AC115" s="311">
        <x:v>1</x:v>
      </x:c>
      <x:c r="AD115" s="311"/>
      <x:c r="AE115" s="311"/>
      <x:c r="AF115" s="311"/>
      <x:c r="AG115" s="311">
        <x:v>1</x:v>
      </x:c>
      <x:c r="AH115" s="311"/>
      <x:c r="AI115" s="311"/>
      <x:c r="AJ115" s="311">
        <x:v>4</x:v>
      </x:c>
      <x:c r="AK115" s="311">
        <x:v>6</x:v>
      </x:c>
      <x:c r="AL115" s="785" t="s">
        <x:v>1971</x:v>
      </x:c>
      <x:c r="AM115" s="311"/>
      <x:c r="AN115" s="310"/>
      <x:c r="AO115" s="311"/>
      <x:c r="AP115" s="311"/>
      <x:c r="AQ115" s="311"/>
      <x:c r="AR115" s="310"/>
      <x:c r="AS115" s="311"/>
      <x:c r="AT115" s="310"/>
      <x:c r="AU115" s="311"/>
      <x:c r="AV115" s="311"/>
      <x:c r="AW115" s="311"/>
      <x:c r="AX115" s="311"/>
      <x:c r="AY115" s="311"/>
      <x:c r="AZ115" s="311"/>
      <x:c r="BA115" s="310"/>
      <x:c r="BB115" s="311"/>
      <x:c r="BC115" s="311"/>
      <x:c r="BD115" s="311"/>
      <x:c r="BE115" s="311">
        <x:v>1</x:v>
      </x:c>
      <x:c r="BF115" s="311">
        <x:v>3</x:v>
      </x:c>
      <x:c r="BG115" s="311"/>
      <x:c r="BH115" s="311"/>
      <x:c r="BI115" s="311"/>
      <x:c r="BJ115" s="310"/>
      <x:c r="BK115" s="311"/>
      <x:c r="BL115" s="310"/>
      <x:c r="BM115" s="311"/>
      <x:c r="BN115" s="310"/>
      <x:c r="BO115" s="311"/>
      <x:c r="BP115" s="310"/>
      <x:c r="BQ115" s="311"/>
      <x:c r="BR115" s="311"/>
      <x:c r="BS115" s="311"/>
      <x:c r="BT115" s="311"/>
      <x:c r="BU115" s="311"/>
      <x:c r="BV115" s="785" t="s">
        <x:v>1971</x:v>
      </x:c>
      <x:c r="BW115" s="311"/>
      <x:c r="BX115" s="311"/>
      <x:c r="BY115" s="310"/>
      <x:c r="BZ115" s="311"/>
      <x:c r="CA115" s="310"/>
      <x:c r="CB115" s="311"/>
      <x:c r="CC115" s="310"/>
      <x:c r="CD115" s="311"/>
      <x:c r="CE115" s="311"/>
      <x:c r="CF115" s="310"/>
      <x:c r="CG115" s="311"/>
      <x:c r="CH115" s="311"/>
      <x:c r="CI115" s="311"/>
      <x:c r="CJ115" s="311"/>
      <x:c r="CK115" s="311"/>
      <x:c r="CL115" s="311"/>
      <x:c r="CM115" s="311"/>
      <x:c r="CN115" s="311"/>
      <x:c r="CO115" s="311"/>
      <x:c r="CP115" s="310"/>
      <x:c r="CQ115" s="311">
        <x:v>1</x:v>
      </x:c>
      <x:c r="CR115" s="310">
        <x:v>128</x:v>
      </x:c>
      <x:c r="CS115" s="311">
        <x:v>8</x:v>
      </x:c>
      <x:c r="CT115" s="311">
        <x:v>1</x:v>
      </x:c>
      <x:c r="CU115" s="311">
        <x:v>1</x:v>
      </x:c>
      <x:c r="CV115" s="311">
        <x:v>1</x:v>
      </x:c>
      <x:c r="CW115" s="311"/>
      <x:c r="CX115" s="311"/>
      <x:c r="CY115" s="785" t="s">
        <x:v>1971</x:v>
      </x:c>
      <x:c r="CZ115" s="311"/>
      <x:c r="DA115" s="310"/>
      <x:c r="DB115" s="311"/>
      <x:c r="DC115" s="310"/>
      <x:c r="DD115" s="311"/>
      <x:c r="DE115" s="310"/>
      <x:c r="DF115" s="311"/>
      <x:c r="DG115" s="312"/>
    </x:row>
    <x:row r="116" spans="1:111" ht="30" customHeight="1">
      <x:c r="A116" s="785" t="s">
        <x:v>2012</x:v>
      </x:c>
      <x:c r="B116" s="309"/>
      <x:c r="C116" s="310"/>
      <x:c r="D116" s="311"/>
      <x:c r="E116" s="310"/>
      <x:c r="F116" s="311"/>
      <x:c r="G116" s="310"/>
      <x:c r="H116" s="311"/>
      <x:c r="I116" s="310"/>
      <x:c r="J116" s="311"/>
      <x:c r="K116" s="311"/>
      <x:c r="L116" s="310"/>
      <x:c r="M116" s="311"/>
      <x:c r="N116" s="311"/>
      <x:c r="O116" s="311"/>
      <x:c r="P116" s="311"/>
      <x:c r="Q116" s="311"/>
      <x:c r="R116" s="310"/>
      <x:c r="S116" s="311">
        <x:v>1</x:v>
      </x:c>
      <x:c r="T116" s="310">
        <x:v>16</x:v>
      </x:c>
      <x:c r="U116" s="311"/>
      <x:c r="V116" s="310"/>
      <x:c r="W116" s="311"/>
      <x:c r="X116" s="311">
        <x:v>9</x:v>
      </x:c>
      <x:c r="Y116" s="311"/>
      <x:c r="Z116" s="311"/>
      <x:c r="AA116" s="311"/>
      <x:c r="AB116" s="311"/>
      <x:c r="AC116" s="311"/>
      <x:c r="AD116" s="311">
        <x:v>1</x:v>
      </x:c>
      <x:c r="AE116" s="311"/>
      <x:c r="AF116" s="311"/>
      <x:c r="AG116" s="311">
        <x:v>1</x:v>
      </x:c>
      <x:c r="AH116" s="311"/>
      <x:c r="AI116" s="311"/>
      <x:c r="AJ116" s="311">
        <x:v>1</x:v>
      </x:c>
      <x:c r="AK116" s="311">
        <x:v>2</x:v>
      </x:c>
      <x:c r="AL116" s="785" t="s">
        <x:v>2012</x:v>
      </x:c>
      <x:c r="AM116" s="311"/>
      <x:c r="AN116" s="310"/>
      <x:c r="AO116" s="311"/>
      <x:c r="AP116" s="311"/>
      <x:c r="AQ116" s="311"/>
      <x:c r="AR116" s="310"/>
      <x:c r="AS116" s="311"/>
      <x:c r="AT116" s="310"/>
      <x:c r="AU116" s="311"/>
      <x:c r="AV116" s="311"/>
      <x:c r="AW116" s="311"/>
      <x:c r="AX116" s="311"/>
      <x:c r="AY116" s="311"/>
      <x:c r="AZ116" s="311"/>
      <x:c r="BA116" s="310"/>
      <x:c r="BB116" s="311"/>
      <x:c r="BC116" s="311"/>
      <x:c r="BD116" s="311"/>
      <x:c r="BE116" s="311">
        <x:v>1</x:v>
      </x:c>
      <x:c r="BF116" s="311">
        <x:v>8</x:v>
      </x:c>
      <x:c r="BG116" s="311"/>
      <x:c r="BH116" s="311"/>
      <x:c r="BI116" s="311"/>
      <x:c r="BJ116" s="310"/>
      <x:c r="BK116" s="311"/>
      <x:c r="BL116" s="310"/>
      <x:c r="BM116" s="311"/>
      <x:c r="BN116" s="310"/>
      <x:c r="BO116" s="311"/>
      <x:c r="BP116" s="310"/>
      <x:c r="BQ116" s="311"/>
      <x:c r="BR116" s="311"/>
      <x:c r="BS116" s="311"/>
      <x:c r="BT116" s="311"/>
      <x:c r="BU116" s="311"/>
      <x:c r="BV116" s="785" t="s">
        <x:v>2012</x:v>
      </x:c>
      <x:c r="BW116" s="311"/>
      <x:c r="BX116" s="311"/>
      <x:c r="BY116" s="310"/>
      <x:c r="BZ116" s="311"/>
      <x:c r="CA116" s="310"/>
      <x:c r="CB116" s="311"/>
      <x:c r="CC116" s="310"/>
      <x:c r="CD116" s="311"/>
      <x:c r="CE116" s="311"/>
      <x:c r="CF116" s="310"/>
      <x:c r="CG116" s="311"/>
      <x:c r="CH116" s="311"/>
      <x:c r="CI116" s="311"/>
      <x:c r="CJ116" s="311"/>
      <x:c r="CK116" s="311"/>
      <x:c r="CL116" s="311"/>
      <x:c r="CM116" s="311"/>
      <x:c r="CN116" s="311"/>
      <x:c r="CO116" s="311"/>
      <x:c r="CP116" s="310"/>
      <x:c r="CQ116" s="311">
        <x:v>1</x:v>
      </x:c>
      <x:c r="CR116" s="310">
        <x:v>73.799999999999997</x:v>
      </x:c>
      <x:c r="CS116" s="311">
        <x:v>7</x:v>
      </x:c>
      <x:c r="CT116" s="311">
        <x:v>1</x:v>
      </x:c>
      <x:c r="CU116" s="311">
        <x:v>1</x:v>
      </x:c>
      <x:c r="CV116" s="311">
        <x:v>1</x:v>
      </x:c>
      <x:c r="CW116" s="311"/>
      <x:c r="CX116" s="311"/>
      <x:c r="CY116" s="785" t="s">
        <x:v>2012</x:v>
      </x:c>
      <x:c r="CZ116" s="311"/>
      <x:c r="DA116" s="310"/>
      <x:c r="DB116" s="311"/>
      <x:c r="DC116" s="310"/>
      <x:c r="DD116" s="311"/>
      <x:c r="DE116" s="310"/>
      <x:c r="DF116" s="311"/>
      <x:c r="DG116" s="312"/>
    </x:row>
    <x:row r="117" spans="1:111" ht="30" customHeight="1">
      <x:c r="A117" s="785" t="s">
        <x:v>2002</x:v>
      </x:c>
      <x:c r="B117" s="309"/>
      <x:c r="C117" s="310"/>
      <x:c r="D117" s="311"/>
      <x:c r="E117" s="310"/>
      <x:c r="F117" s="311"/>
      <x:c r="G117" s="310"/>
      <x:c r="H117" s="311"/>
      <x:c r="I117" s="310"/>
      <x:c r="J117" s="311"/>
      <x:c r="K117" s="311"/>
      <x:c r="L117" s="310"/>
      <x:c r="M117" s="311"/>
      <x:c r="N117" s="311"/>
      <x:c r="O117" s="311"/>
      <x:c r="P117" s="311"/>
      <x:c r="Q117" s="311"/>
      <x:c r="R117" s="310"/>
      <x:c r="S117" s="311">
        <x:v>1</x:v>
      </x:c>
      <x:c r="T117" s="310">
        <x:v>16</x:v>
      </x:c>
      <x:c r="U117" s="311"/>
      <x:c r="V117" s="310"/>
      <x:c r="W117" s="311"/>
      <x:c r="X117" s="311">
        <x:v>11</x:v>
      </x:c>
      <x:c r="Y117" s="311">
        <x:v>1</x:v>
      </x:c>
      <x:c r="Z117" s="311">
        <x:v>1</x:v>
      </x:c>
      <x:c r="AA117" s="311">
        <x:v>1</x:v>
      </x:c>
      <x:c r="AB117" s="311"/>
      <x:c r="AC117" s="311">
        <x:v>1</x:v>
      </x:c>
      <x:c r="AD117" s="311"/>
      <x:c r="AE117" s="311"/>
      <x:c r="AF117" s="311"/>
      <x:c r="AG117" s="311">
        <x:v>1</x:v>
      </x:c>
      <x:c r="AH117" s="311"/>
      <x:c r="AI117" s="311"/>
      <x:c r="AJ117" s="311">
        <x:v>2</x:v>
      </x:c>
      <x:c r="AK117" s="311">
        <x:v>3</x:v>
      </x:c>
      <x:c r="AL117" s="785" t="s">
        <x:v>2002</x:v>
      </x:c>
      <x:c r="AM117" s="311"/>
      <x:c r="AN117" s="310"/>
      <x:c r="AO117" s="311"/>
      <x:c r="AP117" s="311"/>
      <x:c r="AQ117" s="311"/>
      <x:c r="AR117" s="310"/>
      <x:c r="AS117" s="311"/>
      <x:c r="AT117" s="310"/>
      <x:c r="AU117" s="311"/>
      <x:c r="AV117" s="311"/>
      <x:c r="AW117" s="311"/>
      <x:c r="AX117" s="311"/>
      <x:c r="AY117" s="311"/>
      <x:c r="AZ117" s="311"/>
      <x:c r="BA117" s="310"/>
      <x:c r="BB117" s="311"/>
      <x:c r="BC117" s="311"/>
      <x:c r="BD117" s="311"/>
      <x:c r="BE117" s="311">
        <x:v>1</x:v>
      </x:c>
      <x:c r="BF117" s="311">
        <x:v>4</x:v>
      </x:c>
      <x:c r="BG117" s="311"/>
      <x:c r="BH117" s="311"/>
      <x:c r="BI117" s="311"/>
      <x:c r="BJ117" s="310"/>
      <x:c r="BK117" s="311"/>
      <x:c r="BL117" s="310"/>
      <x:c r="BM117" s="311"/>
      <x:c r="BN117" s="310"/>
      <x:c r="BO117" s="311"/>
      <x:c r="BP117" s="310"/>
      <x:c r="BQ117" s="311"/>
      <x:c r="BR117" s="311"/>
      <x:c r="BS117" s="311"/>
      <x:c r="BT117" s="311"/>
      <x:c r="BU117" s="311"/>
      <x:c r="BV117" s="785" t="s">
        <x:v>2002</x:v>
      </x:c>
      <x:c r="BW117" s="311"/>
      <x:c r="BX117" s="311"/>
      <x:c r="BY117" s="310"/>
      <x:c r="BZ117" s="311"/>
      <x:c r="CA117" s="310"/>
      <x:c r="CB117" s="311"/>
      <x:c r="CC117" s="310"/>
      <x:c r="CD117" s="311"/>
      <x:c r="CE117" s="311"/>
      <x:c r="CF117" s="310"/>
      <x:c r="CG117" s="311"/>
      <x:c r="CH117" s="311"/>
      <x:c r="CI117" s="311"/>
      <x:c r="CJ117" s="311"/>
      <x:c r="CK117" s="311"/>
      <x:c r="CL117" s="311"/>
      <x:c r="CM117" s="311"/>
      <x:c r="CN117" s="311"/>
      <x:c r="CO117" s="311"/>
      <x:c r="CP117" s="310"/>
      <x:c r="CQ117" s="311">
        <x:v>1</x:v>
      </x:c>
      <x:c r="CR117" s="310">
        <x:v>150</x:v>
      </x:c>
      <x:c r="CS117" s="311">
        <x:v>6</x:v>
      </x:c>
      <x:c r="CT117" s="311">
        <x:v>1</x:v>
      </x:c>
      <x:c r="CU117" s="311">
        <x:v>1</x:v>
      </x:c>
      <x:c r="CV117" s="311">
        <x:v>1</x:v>
      </x:c>
      <x:c r="CW117" s="311"/>
      <x:c r="CX117" s="311"/>
      <x:c r="CY117" s="785" t="s">
        <x:v>2002</x:v>
      </x:c>
      <x:c r="CZ117" s="311"/>
      <x:c r="DA117" s="310"/>
      <x:c r="DB117" s="311"/>
      <x:c r="DC117" s="310"/>
      <x:c r="DD117" s="311"/>
      <x:c r="DE117" s="310"/>
      <x:c r="DF117" s="311"/>
      <x:c r="DG117" s="312"/>
    </x:row>
    <x:row r="118" spans="1:111" ht="30" customHeight="1">
      <x:c r="A118" s="785" t="s">
        <x:v>2017</x:v>
      </x:c>
      <x:c r="B118" s="309"/>
      <x:c r="C118" s="310"/>
      <x:c r="D118" s="311"/>
      <x:c r="E118" s="310"/>
      <x:c r="F118" s="311"/>
      <x:c r="G118" s="310"/>
      <x:c r="H118" s="311"/>
      <x:c r="I118" s="310"/>
      <x:c r="J118" s="311"/>
      <x:c r="K118" s="311"/>
      <x:c r="L118" s="310"/>
      <x:c r="M118" s="311"/>
      <x:c r="N118" s="311"/>
      <x:c r="O118" s="311"/>
      <x:c r="P118" s="311"/>
      <x:c r="Q118" s="311"/>
      <x:c r="R118" s="310"/>
      <x:c r="S118" s="311"/>
      <x:c r="T118" s="310"/>
      <x:c r="U118" s="311"/>
      <x:c r="V118" s="310"/>
      <x:c r="W118" s="311"/>
      <x:c r="X118" s="311">
        <x:v>7</x:v>
      </x:c>
      <x:c r="Y118" s="311"/>
      <x:c r="Z118" s="311"/>
      <x:c r="AA118" s="311">
        <x:v>1</x:v>
      </x:c>
      <x:c r="AB118" s="311"/>
      <x:c r="AC118" s="311">
        <x:v>1</x:v>
      </x:c>
      <x:c r="AD118" s="311"/>
      <x:c r="AE118" s="311"/>
      <x:c r="AF118" s="311"/>
      <x:c r="AG118" s="311">
        <x:v>1</x:v>
      </x:c>
      <x:c r="AH118" s="311"/>
      <x:c r="AI118" s="311"/>
      <x:c r="AJ118" s="311">
        <x:v>1</x:v>
      </x:c>
      <x:c r="AK118" s="311">
        <x:v>3</x:v>
      </x:c>
      <x:c r="AL118" s="785" t="s">
        <x:v>2017</x:v>
      </x:c>
      <x:c r="AM118" s="311"/>
      <x:c r="AN118" s="310"/>
      <x:c r="AO118" s="311"/>
      <x:c r="AP118" s="311"/>
      <x:c r="AQ118" s="311"/>
      <x:c r="AR118" s="310"/>
      <x:c r="AS118" s="311"/>
      <x:c r="AT118" s="310"/>
      <x:c r="AU118" s="311"/>
      <x:c r="AV118" s="311"/>
      <x:c r="AW118" s="311"/>
      <x:c r="AX118" s="311"/>
      <x:c r="AY118" s="311"/>
      <x:c r="AZ118" s="311"/>
      <x:c r="BA118" s="310"/>
      <x:c r="BB118" s="311"/>
      <x:c r="BC118" s="311"/>
      <x:c r="BD118" s="311"/>
      <x:c r="BE118" s="311">
        <x:v>1</x:v>
      </x:c>
      <x:c r="BF118" s="311">
        <x:v>4</x:v>
      </x:c>
      <x:c r="BG118" s="311"/>
      <x:c r="BH118" s="311"/>
      <x:c r="BI118" s="311"/>
      <x:c r="BJ118" s="310"/>
      <x:c r="BK118" s="311"/>
      <x:c r="BL118" s="310"/>
      <x:c r="BM118" s="311"/>
      <x:c r="BN118" s="310"/>
      <x:c r="BO118" s="311"/>
      <x:c r="BP118" s="310"/>
      <x:c r="BQ118" s="311"/>
      <x:c r="BR118" s="311"/>
      <x:c r="BS118" s="311"/>
      <x:c r="BT118" s="311"/>
      <x:c r="BU118" s="311"/>
      <x:c r="BV118" s="785" t="s">
        <x:v>2017</x:v>
      </x:c>
      <x:c r="BW118" s="311"/>
      <x:c r="BX118" s="311"/>
      <x:c r="BY118" s="310"/>
      <x:c r="BZ118" s="311"/>
      <x:c r="CA118" s="310"/>
      <x:c r="CB118" s="311"/>
      <x:c r="CC118" s="310"/>
      <x:c r="CD118" s="311"/>
      <x:c r="CE118" s="311"/>
      <x:c r="CF118" s="310"/>
      <x:c r="CG118" s="311"/>
      <x:c r="CH118" s="311"/>
      <x:c r="CI118" s="311"/>
      <x:c r="CJ118" s="311">
        <x:v>1</x:v>
      </x:c>
      <x:c r="CK118" s="311"/>
      <x:c r="CL118" s="311"/>
      <x:c r="CM118" s="311"/>
      <x:c r="CN118" s="311"/>
      <x:c r="CO118" s="311"/>
      <x:c r="CP118" s="310"/>
      <x:c r="CQ118" s="311"/>
      <x:c r="CR118" s="310"/>
      <x:c r="CS118" s="311">
        <x:v>4</x:v>
      </x:c>
      <x:c r="CT118" s="311">
        <x:v>1</x:v>
      </x:c>
      <x:c r="CU118" s="311">
        <x:v>1</x:v>
      </x:c>
      <x:c r="CV118" s="311">
        <x:v>1</x:v>
      </x:c>
      <x:c r="CW118" s="311"/>
      <x:c r="CX118" s="311"/>
      <x:c r="CY118" s="785" t="s">
        <x:v>2017</x:v>
      </x:c>
      <x:c r="CZ118" s="311"/>
      <x:c r="DA118" s="310"/>
      <x:c r="DB118" s="311"/>
      <x:c r="DC118" s="310"/>
      <x:c r="DD118" s="311"/>
      <x:c r="DE118" s="310"/>
      <x:c r="DF118" s="311"/>
      <x:c r="DG118" s="312"/>
    </x:row>
    <x:row r="119" spans="1:111" ht="30" customHeight="1">
      <x:c r="A119" s="785" t="s">
        <x:v>2596</x:v>
      </x:c>
      <x:c r="B119" s="309"/>
      <x:c r="C119" s="310"/>
      <x:c r="D119" s="311"/>
      <x:c r="E119" s="310"/>
      <x:c r="F119" s="311"/>
      <x:c r="G119" s="310"/>
      <x:c r="H119" s="311"/>
      <x:c r="I119" s="310"/>
      <x:c r="J119" s="311"/>
      <x:c r="K119" s="311"/>
      <x:c r="L119" s="310"/>
      <x:c r="M119" s="311"/>
      <x:c r="N119" s="311"/>
      <x:c r="O119" s="311"/>
      <x:c r="P119" s="311"/>
      <x:c r="Q119" s="311"/>
      <x:c r="R119" s="310"/>
      <x:c r="S119" s="311"/>
      <x:c r="T119" s="310"/>
      <x:c r="U119" s="311"/>
      <x:c r="V119" s="310"/>
      <x:c r="W119" s="311"/>
      <x:c r="X119" s="311">
        <x:v>7</x:v>
      </x:c>
      <x:c r="Y119" s="311"/>
      <x:c r="Z119" s="311"/>
      <x:c r="AA119" s="311"/>
      <x:c r="AB119" s="311"/>
      <x:c r="AC119" s="311"/>
      <x:c r="AD119" s="311"/>
      <x:c r="AE119" s="311"/>
      <x:c r="AF119" s="311"/>
      <x:c r="AG119" s="311">
        <x:v>1</x:v>
      </x:c>
      <x:c r="AH119" s="311"/>
      <x:c r="AI119" s="311"/>
      <x:c r="AJ119" s="311"/>
      <x:c r="AK119" s="311"/>
      <x:c r="AL119" s="785" t="s">
        <x:v>2596</x:v>
      </x:c>
      <x:c r="AM119" s="311"/>
      <x:c r="AN119" s="310"/>
      <x:c r="AO119" s="311"/>
      <x:c r="AP119" s="311"/>
      <x:c r="AQ119" s="311"/>
      <x:c r="AR119" s="310"/>
      <x:c r="AS119" s="311"/>
      <x:c r="AT119" s="310"/>
      <x:c r="AU119" s="311"/>
      <x:c r="AV119" s="311"/>
      <x:c r="AW119" s="311"/>
      <x:c r="AX119" s="311"/>
      <x:c r="AY119" s="311"/>
      <x:c r="AZ119" s="311"/>
      <x:c r="BA119" s="310"/>
      <x:c r="BB119" s="311"/>
      <x:c r="BC119" s="311"/>
      <x:c r="BD119" s="311"/>
      <x:c r="BE119" s="311"/>
      <x:c r="BF119" s="311"/>
      <x:c r="BG119" s="311"/>
      <x:c r="BH119" s="311"/>
      <x:c r="BI119" s="311"/>
      <x:c r="BJ119" s="310"/>
      <x:c r="BK119" s="311"/>
      <x:c r="BL119" s="310"/>
      <x:c r="BM119" s="311"/>
      <x:c r="BN119" s="310"/>
      <x:c r="BO119" s="311"/>
      <x:c r="BP119" s="310"/>
      <x:c r="BQ119" s="311"/>
      <x:c r="BR119" s="311"/>
      <x:c r="BS119" s="311"/>
      <x:c r="BT119" s="311"/>
      <x:c r="BU119" s="311"/>
      <x:c r="BV119" s="785" t="s">
        <x:v>2596</x:v>
      </x:c>
      <x:c r="BW119" s="311"/>
      <x:c r="BX119" s="311"/>
      <x:c r="BY119" s="310"/>
      <x:c r="BZ119" s="311"/>
      <x:c r="CA119" s="310"/>
      <x:c r="CB119" s="311"/>
      <x:c r="CC119" s="310"/>
      <x:c r="CD119" s="311"/>
      <x:c r="CE119" s="311"/>
      <x:c r="CF119" s="310"/>
      <x:c r="CG119" s="311"/>
      <x:c r="CH119" s="311"/>
      <x:c r="CI119" s="311"/>
      <x:c r="CJ119" s="311"/>
      <x:c r="CK119" s="311"/>
      <x:c r="CL119" s="311"/>
      <x:c r="CM119" s="311"/>
      <x:c r="CN119" s="311"/>
      <x:c r="CO119" s="311"/>
      <x:c r="CP119" s="310"/>
      <x:c r="CQ119" s="311">
        <x:v>1</x:v>
      </x:c>
      <x:c r="CR119" s="310">
        <x:v>50</x:v>
      </x:c>
      <x:c r="CS119" s="311">
        <x:v>2</x:v>
      </x:c>
      <x:c r="CT119" s="311">
        <x:v>1</x:v>
      </x:c>
      <x:c r="CU119" s="311"/>
      <x:c r="CV119" s="311">
        <x:v>1</x:v>
      </x:c>
      <x:c r="CW119" s="311"/>
      <x:c r="CX119" s="311"/>
      <x:c r="CY119" s="785" t="s">
        <x:v>2596</x:v>
      </x:c>
      <x:c r="CZ119" s="311"/>
      <x:c r="DA119" s="310"/>
      <x:c r="DB119" s="311"/>
      <x:c r="DC119" s="310"/>
      <x:c r="DD119" s="311"/>
      <x:c r="DE119" s="310"/>
      <x:c r="DF119" s="311"/>
      <x:c r="DG119" s="312"/>
    </x:row>
    <x:row r="120" spans="1:111" ht="30" customHeight="1">
      <x:c r="A120" s="785" t="s">
        <x:v>2055</x:v>
      </x:c>
      <x:c r="B120" s="309"/>
      <x:c r="C120" s="310"/>
      <x:c r="D120" s="311"/>
      <x:c r="E120" s="310"/>
      <x:c r="F120" s="311"/>
      <x:c r="G120" s="310"/>
      <x:c r="H120" s="311"/>
      <x:c r="I120" s="310"/>
      <x:c r="J120" s="311">
        <x:v>2</x:v>
      </x:c>
      <x:c r="K120" s="311"/>
      <x:c r="L120" s="310"/>
      <x:c r="M120" s="311"/>
      <x:c r="N120" s="311"/>
      <x:c r="O120" s="311"/>
      <x:c r="P120" s="311"/>
      <x:c r="Q120" s="311"/>
      <x:c r="R120" s="310"/>
      <x:c r="S120" s="311"/>
      <x:c r="T120" s="310"/>
      <x:c r="U120" s="311"/>
      <x:c r="V120" s="310"/>
      <x:c r="W120" s="311"/>
      <x:c r="X120" s="311">
        <x:v>8</x:v>
      </x:c>
      <x:c r="Y120" s="311"/>
      <x:c r="Z120" s="311"/>
      <x:c r="AA120" s="311"/>
      <x:c r="AB120" s="311"/>
      <x:c r="AC120" s="311"/>
      <x:c r="AD120" s="311">
        <x:v>1</x:v>
      </x:c>
      <x:c r="AE120" s="311"/>
      <x:c r="AF120" s="311"/>
      <x:c r="AG120" s="311">
        <x:v>1</x:v>
      </x:c>
      <x:c r="AH120" s="311"/>
      <x:c r="AI120" s="311"/>
      <x:c r="AJ120" s="311">
        <x:v>1</x:v>
      </x:c>
      <x:c r="AK120" s="311">
        <x:v>3</x:v>
      </x:c>
      <x:c r="AL120" s="785" t="s">
        <x:v>2055</x:v>
      </x:c>
      <x:c r="AM120" s="311"/>
      <x:c r="AN120" s="310"/>
      <x:c r="AO120" s="311"/>
      <x:c r="AP120" s="311"/>
      <x:c r="AQ120" s="311"/>
      <x:c r="AR120" s="310"/>
      <x:c r="AS120" s="311"/>
      <x:c r="AT120" s="310"/>
      <x:c r="AU120" s="311"/>
      <x:c r="AV120" s="311"/>
      <x:c r="AW120" s="311"/>
      <x:c r="AX120" s="311"/>
      <x:c r="AY120" s="311"/>
      <x:c r="AZ120" s="311"/>
      <x:c r="BA120" s="310"/>
      <x:c r="BB120" s="311"/>
      <x:c r="BC120" s="311"/>
      <x:c r="BD120" s="311"/>
      <x:c r="BE120" s="311">
        <x:v>2</x:v>
      </x:c>
      <x:c r="BF120" s="311">
        <x:v>7</x:v>
      </x:c>
      <x:c r="BG120" s="311"/>
      <x:c r="BH120" s="311"/>
      <x:c r="BI120" s="311"/>
      <x:c r="BJ120" s="310"/>
      <x:c r="BK120" s="311"/>
      <x:c r="BL120" s="310"/>
      <x:c r="BM120" s="311"/>
      <x:c r="BN120" s="310"/>
      <x:c r="BO120" s="311"/>
      <x:c r="BP120" s="310"/>
      <x:c r="BQ120" s="311"/>
      <x:c r="BR120" s="311"/>
      <x:c r="BS120" s="311"/>
      <x:c r="BT120" s="311"/>
      <x:c r="BU120" s="311"/>
      <x:c r="BV120" s="785" t="s">
        <x:v>2055</x:v>
      </x:c>
      <x:c r="BW120" s="311"/>
      <x:c r="BX120" s="311"/>
      <x:c r="BY120" s="310"/>
      <x:c r="BZ120" s="311"/>
      <x:c r="CA120" s="310"/>
      <x:c r="CB120" s="311"/>
      <x:c r="CC120" s="310"/>
      <x:c r="CD120" s="311"/>
      <x:c r="CE120" s="311">
        <x:v>1</x:v>
      </x:c>
      <x:c r="CF120" s="310">
        <x:v>61.740000000000002</x:v>
      </x:c>
      <x:c r="CG120" s="311"/>
      <x:c r="CH120" s="311"/>
      <x:c r="CI120" s="311"/>
      <x:c r="CJ120" s="311"/>
      <x:c r="CK120" s="311"/>
      <x:c r="CL120" s="311"/>
      <x:c r="CM120" s="311"/>
      <x:c r="CN120" s="311"/>
      <x:c r="CO120" s="311"/>
      <x:c r="CP120" s="310"/>
      <x:c r="CQ120" s="311">
        <x:v>1</x:v>
      </x:c>
      <x:c r="CR120" s="310">
        <x:v>150</x:v>
      </x:c>
      <x:c r="CS120" s="311">
        <x:v>3</x:v>
      </x:c>
      <x:c r="CT120" s="311">
        <x:v>1</x:v>
      </x:c>
      <x:c r="CU120" s="311"/>
      <x:c r="CV120" s="311">
        <x:v>1</x:v>
      </x:c>
      <x:c r="CW120" s="311"/>
      <x:c r="CX120" s="311"/>
      <x:c r="CY120" s="785" t="s">
        <x:v>2055</x:v>
      </x:c>
      <x:c r="CZ120" s="311">
        <x:v>1</x:v>
      </x:c>
      <x:c r="DA120" s="310">
        <x:v>61.740000000000002</x:v>
      </x:c>
      <x:c r="DB120" s="311"/>
      <x:c r="DC120" s="310"/>
      <x:c r="DD120" s="311"/>
      <x:c r="DE120" s="310"/>
      <x:c r="DF120" s="311"/>
      <x:c r="DG120" s="312"/>
    </x:row>
    <x:row r="121" spans="1:111" ht="30" customHeight="1">
      <x:c r="A121" s="785" t="s">
        <x:v>2025</x:v>
      </x:c>
      <x:c r="B121" s="309"/>
      <x:c r="C121" s="310"/>
      <x:c r="D121" s="311"/>
      <x:c r="E121" s="310"/>
      <x:c r="F121" s="311"/>
      <x:c r="G121" s="310"/>
      <x:c r="H121" s="311"/>
      <x:c r="I121" s="310"/>
      <x:c r="J121" s="311">
        <x:v>6</x:v>
      </x:c>
      <x:c r="K121" s="311"/>
      <x:c r="L121" s="310"/>
      <x:c r="M121" s="311"/>
      <x:c r="N121" s="311"/>
      <x:c r="O121" s="311"/>
      <x:c r="P121" s="311"/>
      <x:c r="Q121" s="311"/>
      <x:c r="R121" s="310"/>
      <x:c r="S121" s="311"/>
      <x:c r="T121" s="310"/>
      <x:c r="U121" s="311"/>
      <x:c r="V121" s="310"/>
      <x:c r="W121" s="311"/>
      <x:c r="X121" s="311">
        <x:v>6</x:v>
      </x:c>
      <x:c r="Y121" s="311"/>
      <x:c r="Z121" s="311"/>
      <x:c r="AA121" s="311"/>
      <x:c r="AB121" s="311"/>
      <x:c r="AC121" s="311">
        <x:v>1</x:v>
      </x:c>
      <x:c r="AD121" s="311">
        <x:v>1</x:v>
      </x:c>
      <x:c r="AE121" s="311"/>
      <x:c r="AF121" s="311"/>
      <x:c r="AG121" s="311">
        <x:v>1</x:v>
      </x:c>
      <x:c r="AH121" s="311"/>
      <x:c r="AI121" s="311"/>
      <x:c r="AJ121" s="311"/>
      <x:c r="AK121" s="311"/>
      <x:c r="AL121" s="785" t="s">
        <x:v>2025</x:v>
      </x:c>
      <x:c r="AM121" s="311"/>
      <x:c r="AN121" s="310"/>
      <x:c r="AO121" s="311"/>
      <x:c r="AP121" s="311"/>
      <x:c r="AQ121" s="311"/>
      <x:c r="AR121" s="310"/>
      <x:c r="AS121" s="311"/>
      <x:c r="AT121" s="310"/>
      <x:c r="AU121" s="311"/>
      <x:c r="AV121" s="311"/>
      <x:c r="AW121" s="311"/>
      <x:c r="AX121" s="311"/>
      <x:c r="AY121" s="311"/>
      <x:c r="AZ121" s="311"/>
      <x:c r="BA121" s="310"/>
      <x:c r="BB121" s="311"/>
      <x:c r="BC121" s="311"/>
      <x:c r="BD121" s="311"/>
      <x:c r="BE121" s="311"/>
      <x:c r="BF121" s="311"/>
      <x:c r="BG121" s="311"/>
      <x:c r="BH121" s="311"/>
      <x:c r="BI121" s="311"/>
      <x:c r="BJ121" s="310"/>
      <x:c r="BK121" s="311"/>
      <x:c r="BL121" s="310"/>
      <x:c r="BM121" s="311"/>
      <x:c r="BN121" s="310"/>
      <x:c r="BO121" s="311"/>
      <x:c r="BP121" s="310"/>
      <x:c r="BQ121" s="311"/>
      <x:c r="BR121" s="311"/>
      <x:c r="BS121" s="311"/>
      <x:c r="BT121" s="311"/>
      <x:c r="BU121" s="311"/>
      <x:c r="BV121" s="785" t="s">
        <x:v>2025</x:v>
      </x:c>
      <x:c r="BW121" s="311"/>
      <x:c r="BX121" s="311"/>
      <x:c r="BY121" s="310"/>
      <x:c r="BZ121" s="311"/>
      <x:c r="CA121" s="310"/>
      <x:c r="CB121" s="311"/>
      <x:c r="CC121" s="310"/>
      <x:c r="CD121" s="311"/>
      <x:c r="CE121" s="311"/>
      <x:c r="CF121" s="310"/>
      <x:c r="CG121" s="311"/>
      <x:c r="CH121" s="311"/>
      <x:c r="CI121" s="311"/>
      <x:c r="CJ121" s="311"/>
      <x:c r="CK121" s="311"/>
      <x:c r="CL121" s="311"/>
      <x:c r="CM121" s="311"/>
      <x:c r="CN121" s="311"/>
      <x:c r="CO121" s="311"/>
      <x:c r="CP121" s="310"/>
      <x:c r="CQ121" s="311">
        <x:v>1</x:v>
      </x:c>
      <x:c r="CR121" s="310">
        <x:v>150</x:v>
      </x:c>
      <x:c r="CS121" s="311">
        <x:v>5</x:v>
      </x:c>
      <x:c r="CT121" s="311">
        <x:v>1</x:v>
      </x:c>
      <x:c r="CU121" s="311"/>
      <x:c r="CV121" s="311">
        <x:v>1</x:v>
      </x:c>
      <x:c r="CW121" s="311"/>
      <x:c r="CX121" s="311"/>
      <x:c r="CY121" s="785" t="s">
        <x:v>2025</x:v>
      </x:c>
      <x:c r="CZ121" s="311"/>
      <x:c r="DA121" s="310"/>
      <x:c r="DB121" s="311"/>
      <x:c r="DC121" s="310"/>
      <x:c r="DD121" s="311"/>
      <x:c r="DE121" s="310"/>
      <x:c r="DF121" s="311"/>
      <x:c r="DG121" s="312"/>
    </x:row>
    <x:row r="122" spans="1:111" ht="30" customHeight="1">
      <x:c r="A122" s="785" t="s">
        <x:v>2029</x:v>
      </x:c>
      <x:c r="B122" s="309"/>
      <x:c r="C122" s="310"/>
      <x:c r="D122" s="311"/>
      <x:c r="E122" s="310"/>
      <x:c r="F122" s="311"/>
      <x:c r="G122" s="310"/>
      <x:c r="H122" s="311"/>
      <x:c r="I122" s="310"/>
      <x:c r="J122" s="311"/>
      <x:c r="K122" s="311"/>
      <x:c r="L122" s="310"/>
      <x:c r="M122" s="311"/>
      <x:c r="N122" s="311"/>
      <x:c r="O122" s="311"/>
      <x:c r="P122" s="311"/>
      <x:c r="Q122" s="311"/>
      <x:c r="R122" s="310"/>
      <x:c r="S122" s="311">
        <x:v>2</x:v>
      </x:c>
      <x:c r="T122" s="310">
        <x:v>10</x:v>
      </x:c>
      <x:c r="U122" s="311"/>
      <x:c r="V122" s="310"/>
      <x:c r="W122" s="311"/>
      <x:c r="X122" s="311"/>
      <x:c r="Y122" s="311">
        <x:v>1</x:v>
      </x:c>
      <x:c r="Z122" s="311">
        <x:v>7</x:v>
      </x:c>
      <x:c r="AA122" s="311"/>
      <x:c r="AB122" s="311"/>
      <x:c r="AC122" s="311"/>
      <x:c r="AD122" s="311">
        <x:v>1</x:v>
      </x:c>
      <x:c r="AE122" s="311"/>
      <x:c r="AF122" s="311"/>
      <x:c r="AG122" s="311">
        <x:v>2</x:v>
      </x:c>
      <x:c r="AH122" s="311"/>
      <x:c r="AI122" s="311"/>
      <x:c r="AJ122" s="311"/>
      <x:c r="AK122" s="311"/>
      <x:c r="AL122" s="785" t="s">
        <x:v>2029</x:v>
      </x:c>
      <x:c r="AM122" s="311">
        <x:v>1</x:v>
      </x:c>
      <x:c r="AN122" s="310">
        <x:v>500</x:v>
      </x:c>
      <x:c r="AO122" s="311"/>
      <x:c r="AP122" s="311"/>
      <x:c r="AQ122" s="311"/>
      <x:c r="AR122" s="310"/>
      <x:c r="AS122" s="311"/>
      <x:c r="AT122" s="310"/>
      <x:c r="AU122" s="311"/>
      <x:c r="AV122" s="311"/>
      <x:c r="AW122" s="311"/>
      <x:c r="AX122" s="311"/>
      <x:c r="AY122" s="311"/>
      <x:c r="AZ122" s="311"/>
      <x:c r="BA122" s="310"/>
      <x:c r="BB122" s="311"/>
      <x:c r="BC122" s="311"/>
      <x:c r="BD122" s="311"/>
      <x:c r="BE122" s="311">
        <x:v>4</x:v>
      </x:c>
      <x:c r="BF122" s="311">
        <x:v>4</x:v>
      </x:c>
      <x:c r="BG122" s="311"/>
      <x:c r="BH122" s="311"/>
      <x:c r="BI122" s="311"/>
      <x:c r="BJ122" s="310"/>
      <x:c r="BK122" s="311"/>
      <x:c r="BL122" s="310"/>
      <x:c r="BM122" s="311"/>
      <x:c r="BN122" s="310"/>
      <x:c r="BO122" s="311"/>
      <x:c r="BP122" s="310"/>
      <x:c r="BQ122" s="311"/>
      <x:c r="BR122" s="311"/>
      <x:c r="BS122" s="311"/>
      <x:c r="BT122" s="311"/>
      <x:c r="BU122" s="311"/>
      <x:c r="BV122" s="785" t="s">
        <x:v>2029</x:v>
      </x:c>
      <x:c r="BW122" s="311"/>
      <x:c r="BX122" s="311"/>
      <x:c r="BY122" s="310"/>
      <x:c r="BZ122" s="311"/>
      <x:c r="CA122" s="310"/>
      <x:c r="CB122" s="311"/>
      <x:c r="CC122" s="310"/>
      <x:c r="CD122" s="311"/>
      <x:c r="CE122" s="311"/>
      <x:c r="CF122" s="310"/>
      <x:c r="CG122" s="311"/>
      <x:c r="CH122" s="311"/>
      <x:c r="CI122" s="311"/>
      <x:c r="CJ122" s="311"/>
      <x:c r="CK122" s="311">
        <x:v>1</x:v>
      </x:c>
      <x:c r="CL122" s="311"/>
      <x:c r="CM122" s="311"/>
      <x:c r="CN122" s="311"/>
      <x:c r="CO122" s="311"/>
      <x:c r="CP122" s="310"/>
      <x:c r="CQ122" s="311">
        <x:v>1</x:v>
      </x:c>
      <x:c r="CR122" s="310">
        <x:v>123</x:v>
      </x:c>
      <x:c r="CS122" s="311">
        <x:v>7</x:v>
      </x:c>
      <x:c r="CT122" s="311">
        <x:v>1</x:v>
      </x:c>
      <x:c r="CU122" s="311"/>
      <x:c r="CV122" s="311">
        <x:v>1</x:v>
      </x:c>
      <x:c r="CW122" s="311"/>
      <x:c r="CX122" s="311"/>
      <x:c r="CY122" s="785" t="s">
        <x:v>2029</x:v>
      </x:c>
      <x:c r="CZ122" s="311"/>
      <x:c r="DA122" s="310"/>
      <x:c r="DB122" s="311"/>
      <x:c r="DC122" s="310"/>
      <x:c r="DD122" s="311"/>
      <x:c r="DE122" s="310"/>
      <x:c r="DF122" s="311"/>
      <x:c r="DG122" s="312"/>
    </x:row>
    <x:row r="123" spans="1:111" ht="30" customHeight="1">
      <x:c r="A123" s="785" t="s">
        <x:v>1978</x:v>
      </x:c>
      <x:c r="B123" s="309"/>
      <x:c r="C123" s="310"/>
      <x:c r="D123" s="311"/>
      <x:c r="E123" s="310"/>
      <x:c r="F123" s="311"/>
      <x:c r="G123" s="310"/>
      <x:c r="H123" s="311"/>
      <x:c r="I123" s="310"/>
      <x:c r="J123" s="311">
        <x:v>1</x:v>
      </x:c>
      <x:c r="K123" s="311"/>
      <x:c r="L123" s="310"/>
      <x:c r="M123" s="311"/>
      <x:c r="N123" s="311"/>
      <x:c r="O123" s="311"/>
      <x:c r="P123" s="311"/>
      <x:c r="Q123" s="311"/>
      <x:c r="R123" s="310"/>
      <x:c r="S123" s="311"/>
      <x:c r="T123" s="310"/>
      <x:c r="U123" s="311"/>
      <x:c r="V123" s="310"/>
      <x:c r="W123" s="311"/>
      <x:c r="X123" s="311">
        <x:v>8</x:v>
      </x:c>
      <x:c r="Y123" s="311"/>
      <x:c r="Z123" s="311"/>
      <x:c r="AA123" s="311">
        <x:v>1</x:v>
      </x:c>
      <x:c r="AB123" s="311"/>
      <x:c r="AC123" s="311"/>
      <x:c r="AD123" s="311">
        <x:v>1</x:v>
      </x:c>
      <x:c r="AE123" s="311"/>
      <x:c r="AF123" s="311"/>
      <x:c r="AG123" s="311">
        <x:v>1</x:v>
      </x:c>
      <x:c r="AH123" s="311"/>
      <x:c r="AI123" s="311"/>
      <x:c r="AJ123" s="311">
        <x:v>1</x:v>
      </x:c>
      <x:c r="AK123" s="311">
        <x:v>2</x:v>
      </x:c>
      <x:c r="AL123" s="785" t="s">
        <x:v>1978</x:v>
      </x:c>
      <x:c r="AM123" s="311"/>
      <x:c r="AN123" s="310"/>
      <x:c r="AO123" s="311"/>
      <x:c r="AP123" s="311"/>
      <x:c r="AQ123" s="311"/>
      <x:c r="AR123" s="310"/>
      <x:c r="AS123" s="311"/>
      <x:c r="AT123" s="310"/>
      <x:c r="AU123" s="311"/>
      <x:c r="AV123" s="311"/>
      <x:c r="AW123" s="311"/>
      <x:c r="AX123" s="311"/>
      <x:c r="AY123" s="311"/>
      <x:c r="AZ123" s="311"/>
      <x:c r="BA123" s="310"/>
      <x:c r="BB123" s="311"/>
      <x:c r="BC123" s="311"/>
      <x:c r="BD123" s="311"/>
      <x:c r="BE123" s="311">
        <x:v>1</x:v>
      </x:c>
      <x:c r="BF123" s="311">
        <x:v>2</x:v>
      </x:c>
      <x:c r="BG123" s="311"/>
      <x:c r="BH123" s="311"/>
      <x:c r="BI123" s="311"/>
      <x:c r="BJ123" s="310"/>
      <x:c r="BK123" s="311"/>
      <x:c r="BL123" s="310"/>
      <x:c r="BM123" s="311"/>
      <x:c r="BN123" s="310"/>
      <x:c r="BO123" s="311"/>
      <x:c r="BP123" s="310"/>
      <x:c r="BQ123" s="311"/>
      <x:c r="BR123" s="311"/>
      <x:c r="BS123" s="311"/>
      <x:c r="BT123" s="311"/>
      <x:c r="BU123" s="311"/>
      <x:c r="BV123" s="785" t="s">
        <x:v>1978</x:v>
      </x:c>
      <x:c r="BW123" s="311"/>
      <x:c r="BX123" s="311"/>
      <x:c r="BY123" s="310"/>
      <x:c r="BZ123" s="311"/>
      <x:c r="CA123" s="310"/>
      <x:c r="CB123" s="311"/>
      <x:c r="CC123" s="310"/>
      <x:c r="CD123" s="311"/>
      <x:c r="CE123" s="311"/>
      <x:c r="CF123" s="310"/>
      <x:c r="CG123" s="311"/>
      <x:c r="CH123" s="311"/>
      <x:c r="CI123" s="311"/>
      <x:c r="CJ123" s="311"/>
      <x:c r="CK123" s="311"/>
      <x:c r="CL123" s="311"/>
      <x:c r="CM123" s="311"/>
      <x:c r="CN123" s="311"/>
      <x:c r="CO123" s="311"/>
      <x:c r="CP123" s="310"/>
      <x:c r="CQ123" s="311"/>
      <x:c r="CR123" s="310"/>
      <x:c r="CS123" s="311">
        <x:v>6</x:v>
      </x:c>
      <x:c r="CT123" s="311">
        <x:v>1</x:v>
      </x:c>
      <x:c r="CU123" s="311">
        <x:v>1</x:v>
      </x:c>
      <x:c r="CV123" s="311">
        <x:v>1</x:v>
      </x:c>
      <x:c r="CW123" s="311"/>
      <x:c r="CX123" s="311"/>
      <x:c r="CY123" s="785" t="s">
        <x:v>1978</x:v>
      </x:c>
      <x:c r="CZ123" s="311"/>
      <x:c r="DA123" s="310"/>
      <x:c r="DB123" s="311"/>
      <x:c r="DC123" s="310"/>
      <x:c r="DD123" s="311"/>
      <x:c r="DE123" s="310"/>
      <x:c r="DF123" s="311"/>
      <x:c r="DG123" s="312"/>
    </x:row>
    <x:row r="124" spans="1:111" ht="30" customHeight="1">
      <x:c r="A124" s="785" t="s">
        <x:v>2006</x:v>
      </x:c>
      <x:c r="B124" s="309"/>
      <x:c r="C124" s="310"/>
      <x:c r="D124" s="311"/>
      <x:c r="E124" s="310"/>
      <x:c r="F124" s="311"/>
      <x:c r="G124" s="310"/>
      <x:c r="H124" s="311"/>
      <x:c r="I124" s="310"/>
      <x:c r="J124" s="311"/>
      <x:c r="K124" s="311"/>
      <x:c r="L124" s="310"/>
      <x:c r="M124" s="311"/>
      <x:c r="N124" s="311"/>
      <x:c r="O124" s="311"/>
      <x:c r="P124" s="311"/>
      <x:c r="Q124" s="311"/>
      <x:c r="R124" s="310"/>
      <x:c r="S124" s="311"/>
      <x:c r="T124" s="310"/>
      <x:c r="U124" s="311"/>
      <x:c r="V124" s="310"/>
      <x:c r="W124" s="311"/>
      <x:c r="X124" s="311">
        <x:v>8</x:v>
      </x:c>
      <x:c r="Y124" s="311"/>
      <x:c r="Z124" s="311"/>
      <x:c r="AA124" s="311"/>
      <x:c r="AB124" s="311"/>
      <x:c r="AC124" s="311"/>
      <x:c r="AD124" s="311"/>
      <x:c r="AE124" s="311"/>
      <x:c r="AF124" s="311"/>
      <x:c r="AG124" s="311">
        <x:v>1</x:v>
      </x:c>
      <x:c r="AH124" s="311"/>
      <x:c r="AI124" s="311"/>
      <x:c r="AJ124" s="311"/>
      <x:c r="AK124" s="311"/>
      <x:c r="AL124" s="785" t="s">
        <x:v>2006</x:v>
      </x:c>
      <x:c r="AM124" s="311"/>
      <x:c r="AN124" s="310"/>
      <x:c r="AO124" s="311"/>
      <x:c r="AP124" s="311"/>
      <x:c r="AQ124" s="311"/>
      <x:c r="AR124" s="310"/>
      <x:c r="AS124" s="311"/>
      <x:c r="AT124" s="310"/>
      <x:c r="AU124" s="311"/>
      <x:c r="AV124" s="311"/>
      <x:c r="AW124" s="311"/>
      <x:c r="AX124" s="311"/>
      <x:c r="AY124" s="311"/>
      <x:c r="AZ124" s="311"/>
      <x:c r="BA124" s="310"/>
      <x:c r="BB124" s="311"/>
      <x:c r="BC124" s="311"/>
      <x:c r="BD124" s="311"/>
      <x:c r="BE124" s="311">
        <x:v>1</x:v>
      </x:c>
      <x:c r="BF124" s="311">
        <x:v>4</x:v>
      </x:c>
      <x:c r="BG124" s="311"/>
      <x:c r="BH124" s="311"/>
      <x:c r="BI124" s="311"/>
      <x:c r="BJ124" s="310"/>
      <x:c r="BK124" s="311"/>
      <x:c r="BL124" s="310"/>
      <x:c r="BM124" s="311"/>
      <x:c r="BN124" s="310"/>
      <x:c r="BO124" s="311"/>
      <x:c r="BP124" s="310"/>
      <x:c r="BQ124" s="311"/>
      <x:c r="BR124" s="311"/>
      <x:c r="BS124" s="311"/>
      <x:c r="BT124" s="311"/>
      <x:c r="BU124" s="311"/>
      <x:c r="BV124" s="785" t="s">
        <x:v>2006</x:v>
      </x:c>
      <x:c r="BW124" s="311"/>
      <x:c r="BX124" s="311"/>
      <x:c r="BY124" s="310"/>
      <x:c r="BZ124" s="311"/>
      <x:c r="CA124" s="310"/>
      <x:c r="CB124" s="311"/>
      <x:c r="CC124" s="310"/>
      <x:c r="CD124" s="311"/>
      <x:c r="CE124" s="311"/>
      <x:c r="CF124" s="310"/>
      <x:c r="CG124" s="311"/>
      <x:c r="CH124" s="311"/>
      <x:c r="CI124" s="311"/>
      <x:c r="CJ124" s="311"/>
      <x:c r="CK124" s="311"/>
      <x:c r="CL124" s="311"/>
      <x:c r="CM124" s="311"/>
      <x:c r="CN124" s="311"/>
      <x:c r="CO124" s="311"/>
      <x:c r="CP124" s="310"/>
      <x:c r="CQ124" s="311">
        <x:v>1</x:v>
      </x:c>
      <x:c r="CR124" s="310">
        <x:v>40</x:v>
      </x:c>
      <x:c r="CS124" s="311">
        <x:v>5</x:v>
      </x:c>
      <x:c r="CT124" s="311">
        <x:v>1</x:v>
      </x:c>
      <x:c r="CU124" s="311"/>
      <x:c r="CV124" s="311">
        <x:v>1</x:v>
      </x:c>
      <x:c r="CW124" s="311"/>
      <x:c r="CX124" s="311"/>
      <x:c r="CY124" s="785" t="s">
        <x:v>2006</x:v>
      </x:c>
      <x:c r="CZ124" s="311"/>
      <x:c r="DA124" s="310"/>
      <x:c r="DB124" s="311"/>
      <x:c r="DC124" s="310"/>
      <x:c r="DD124" s="311"/>
      <x:c r="DE124" s="310"/>
      <x:c r="DF124" s="311"/>
      <x:c r="DG124" s="312"/>
    </x:row>
    <x:row r="125" spans="1:111" ht="30" customHeight="1">
      <x:c r="A125" s="785" t="s">
        <x:v>1991</x:v>
      </x:c>
      <x:c r="B125" s="309"/>
      <x:c r="C125" s="310"/>
      <x:c r="D125" s="311"/>
      <x:c r="E125" s="310"/>
      <x:c r="F125" s="311"/>
      <x:c r="G125" s="310"/>
      <x:c r="H125" s="311"/>
      <x:c r="I125" s="310"/>
      <x:c r="J125" s="311">
        <x:v>3</x:v>
      </x:c>
      <x:c r="K125" s="311"/>
      <x:c r="L125" s="310"/>
      <x:c r="M125" s="311"/>
      <x:c r="N125" s="311"/>
      <x:c r="O125" s="311"/>
      <x:c r="P125" s="311"/>
      <x:c r="Q125" s="311"/>
      <x:c r="R125" s="310"/>
      <x:c r="S125" s="311"/>
      <x:c r="T125" s="310"/>
      <x:c r="U125" s="311"/>
      <x:c r="V125" s="310"/>
      <x:c r="W125" s="311"/>
      <x:c r="X125" s="311">
        <x:v>21</x:v>
      </x:c>
      <x:c r="Y125" s="311"/>
      <x:c r="Z125" s="311"/>
      <x:c r="AA125" s="311">
        <x:v>1</x:v>
      </x:c>
      <x:c r="AB125" s="311"/>
      <x:c r="AC125" s="311"/>
      <x:c r="AD125" s="311"/>
      <x:c r="AE125" s="311"/>
      <x:c r="AF125" s="311"/>
      <x:c r="AG125" s="311">
        <x:v>1</x:v>
      </x:c>
      <x:c r="AH125" s="311"/>
      <x:c r="AI125" s="311"/>
      <x:c r="AJ125" s="311">
        <x:v>1</x:v>
      </x:c>
      <x:c r="AK125" s="311">
        <x:v>2</x:v>
      </x:c>
      <x:c r="AL125" s="785" t="s">
        <x:v>1991</x:v>
      </x:c>
      <x:c r="AM125" s="311"/>
      <x:c r="AN125" s="310"/>
      <x:c r="AO125" s="311"/>
      <x:c r="AP125" s="311"/>
      <x:c r="AQ125" s="311"/>
      <x:c r="AR125" s="310"/>
      <x:c r="AS125" s="311"/>
      <x:c r="AT125" s="310"/>
      <x:c r="AU125" s="311"/>
      <x:c r="AV125" s="311"/>
      <x:c r="AW125" s="311"/>
      <x:c r="AX125" s="311"/>
      <x:c r="AY125" s="311"/>
      <x:c r="AZ125" s="311"/>
      <x:c r="BA125" s="310"/>
      <x:c r="BB125" s="311"/>
      <x:c r="BC125" s="311"/>
      <x:c r="BD125" s="311"/>
      <x:c r="BE125" s="311"/>
      <x:c r="BF125" s="311"/>
      <x:c r="BG125" s="311"/>
      <x:c r="BH125" s="311"/>
      <x:c r="BI125" s="311"/>
      <x:c r="BJ125" s="310"/>
      <x:c r="BK125" s="311"/>
      <x:c r="BL125" s="310"/>
      <x:c r="BM125" s="311"/>
      <x:c r="BN125" s="310"/>
      <x:c r="BO125" s="311"/>
      <x:c r="BP125" s="310"/>
      <x:c r="BQ125" s="311"/>
      <x:c r="BR125" s="311"/>
      <x:c r="BS125" s="311"/>
      <x:c r="BT125" s="311"/>
      <x:c r="BU125" s="311"/>
      <x:c r="BV125" s="785" t="s">
        <x:v>1991</x:v>
      </x:c>
      <x:c r="BW125" s="311"/>
      <x:c r="BX125" s="311"/>
      <x:c r="BY125" s="310"/>
      <x:c r="BZ125" s="311"/>
      <x:c r="CA125" s="310"/>
      <x:c r="CB125" s="311"/>
      <x:c r="CC125" s="310"/>
      <x:c r="CD125" s="311"/>
      <x:c r="CE125" s="311">
        <x:v>1</x:v>
      </x:c>
      <x:c r="CF125" s="310">
        <x:v>21.73</x:v>
      </x:c>
      <x:c r="CG125" s="311"/>
      <x:c r="CH125" s="311"/>
      <x:c r="CI125" s="311"/>
      <x:c r="CJ125" s="311"/>
      <x:c r="CK125" s="311"/>
      <x:c r="CL125" s="311"/>
      <x:c r="CM125" s="311"/>
      <x:c r="CN125" s="311"/>
      <x:c r="CO125" s="311"/>
      <x:c r="CP125" s="310"/>
      <x:c r="CQ125" s="311">
        <x:v>1</x:v>
      </x:c>
      <x:c r="CR125" s="310">
        <x:v>100</x:v>
      </x:c>
      <x:c r="CS125" s="311">
        <x:v>5</x:v>
      </x:c>
      <x:c r="CT125" s="311">
        <x:v>1</x:v>
      </x:c>
      <x:c r="CU125" s="311"/>
      <x:c r="CV125" s="311">
        <x:v>1</x:v>
      </x:c>
      <x:c r="CW125" s="311"/>
      <x:c r="CX125" s="311"/>
      <x:c r="CY125" s="785" t="s">
        <x:v>1991</x:v>
      </x:c>
      <x:c r="CZ125" s="311">
        <x:v>1</x:v>
      </x:c>
      <x:c r="DA125" s="310">
        <x:v>21.73</x:v>
      </x:c>
      <x:c r="DB125" s="311"/>
      <x:c r="DC125" s="310"/>
      <x:c r="DD125" s="311"/>
      <x:c r="DE125" s="310"/>
      <x:c r="DF125" s="311"/>
      <x:c r="DG125" s="312"/>
    </x:row>
    <x:row r="126" spans="1:111" ht="30" customHeight="1">
      <x:c r="A126" s="785" t="s">
        <x:v>2052</x:v>
      </x:c>
      <x:c r="B126" s="309"/>
      <x:c r="C126" s="310"/>
      <x:c r="D126" s="311"/>
      <x:c r="E126" s="310"/>
      <x:c r="F126" s="311"/>
      <x:c r="G126" s="310"/>
      <x:c r="H126" s="311"/>
      <x:c r="I126" s="310"/>
      <x:c r="J126" s="311">
        <x:v>1</x:v>
      </x:c>
      <x:c r="K126" s="311"/>
      <x:c r="L126" s="310"/>
      <x:c r="M126" s="311"/>
      <x:c r="N126" s="311"/>
      <x:c r="O126" s="311"/>
      <x:c r="P126" s="311"/>
      <x:c r="Q126" s="311"/>
      <x:c r="R126" s="310"/>
      <x:c r="S126" s="311"/>
      <x:c r="T126" s="310"/>
      <x:c r="U126" s="311"/>
      <x:c r="V126" s="310"/>
      <x:c r="W126" s="311"/>
      <x:c r="X126" s="311">
        <x:v>3</x:v>
      </x:c>
      <x:c r="Y126" s="311">
        <x:v>1</x:v>
      </x:c>
      <x:c r="Z126" s="311">
        <x:v>1</x:v>
      </x:c>
      <x:c r="AA126" s="311"/>
      <x:c r="AB126" s="311"/>
      <x:c r="AC126" s="311"/>
      <x:c r="AD126" s="311"/>
      <x:c r="AE126" s="311"/>
      <x:c r="AF126" s="311"/>
      <x:c r="AG126" s="311">
        <x:v>1</x:v>
      </x:c>
      <x:c r="AH126" s="311"/>
      <x:c r="AI126" s="311"/>
      <x:c r="AJ126" s="311">
        <x:v>1</x:v>
      </x:c>
      <x:c r="AK126" s="311">
        <x:v>2</x:v>
      </x:c>
      <x:c r="AL126" s="785" t="s">
        <x:v>2052</x:v>
      </x:c>
      <x:c r="AM126" s="311"/>
      <x:c r="AN126" s="310"/>
      <x:c r="AO126" s="311"/>
      <x:c r="AP126" s="311"/>
      <x:c r="AQ126" s="311"/>
      <x:c r="AR126" s="310"/>
      <x:c r="AS126" s="311"/>
      <x:c r="AT126" s="310"/>
      <x:c r="AU126" s="311"/>
      <x:c r="AV126" s="311"/>
      <x:c r="AW126" s="311"/>
      <x:c r="AX126" s="311"/>
      <x:c r="AY126" s="311"/>
      <x:c r="AZ126" s="311"/>
      <x:c r="BA126" s="310"/>
      <x:c r="BB126" s="311"/>
      <x:c r="BC126" s="311"/>
      <x:c r="BD126" s="311"/>
      <x:c r="BE126" s="311">
        <x:v>1</x:v>
      </x:c>
      <x:c r="BF126" s="311">
        <x:v>7</x:v>
      </x:c>
      <x:c r="BG126" s="311"/>
      <x:c r="BH126" s="311"/>
      <x:c r="BI126" s="311"/>
      <x:c r="BJ126" s="310"/>
      <x:c r="BK126" s="311"/>
      <x:c r="BL126" s="310"/>
      <x:c r="BM126" s="311"/>
      <x:c r="BN126" s="310"/>
      <x:c r="BO126" s="311"/>
      <x:c r="BP126" s="310"/>
      <x:c r="BQ126" s="311"/>
      <x:c r="BR126" s="311"/>
      <x:c r="BS126" s="311"/>
      <x:c r="BT126" s="311"/>
      <x:c r="BU126" s="311"/>
      <x:c r="BV126" s="785" t="s">
        <x:v>2052</x:v>
      </x:c>
      <x:c r="BW126" s="311"/>
      <x:c r="BX126" s="311"/>
      <x:c r="BY126" s="310"/>
      <x:c r="BZ126" s="311"/>
      <x:c r="CA126" s="310"/>
      <x:c r="CB126" s="311"/>
      <x:c r="CC126" s="310"/>
      <x:c r="CD126" s="311"/>
      <x:c r="CE126" s="311"/>
      <x:c r="CF126" s="310"/>
      <x:c r="CG126" s="311"/>
      <x:c r="CH126" s="311"/>
      <x:c r="CI126" s="311"/>
      <x:c r="CJ126" s="311"/>
      <x:c r="CK126" s="311"/>
      <x:c r="CL126" s="311"/>
      <x:c r="CM126" s="311"/>
      <x:c r="CN126" s="311"/>
      <x:c r="CO126" s="311"/>
      <x:c r="CP126" s="310"/>
      <x:c r="CQ126" s="311"/>
      <x:c r="CR126" s="310"/>
      <x:c r="CS126" s="311">
        <x:v>3</x:v>
      </x:c>
      <x:c r="CT126" s="311">
        <x:v>1</x:v>
      </x:c>
      <x:c r="CU126" s="311">
        <x:v>1</x:v>
      </x:c>
      <x:c r="CV126" s="311">
        <x:v>1</x:v>
      </x:c>
      <x:c r="CW126" s="311"/>
      <x:c r="CX126" s="311"/>
      <x:c r="CY126" s="785" t="s">
        <x:v>2052</x:v>
      </x:c>
      <x:c r="CZ126" s="311"/>
      <x:c r="DA126" s="310"/>
      <x:c r="DB126" s="311"/>
      <x:c r="DC126" s="310"/>
      <x:c r="DD126" s="311"/>
      <x:c r="DE126" s="310"/>
      <x:c r="DF126" s="311"/>
      <x:c r="DG126" s="312"/>
    </x:row>
    <x:row r="127" spans="1:111" ht="30" customHeight="1">
      <x:c r="A127" s="785" t="s">
        <x:v>2594</x:v>
      </x:c>
      <x:c r="B127" s="309"/>
      <x:c r="C127" s="310"/>
      <x:c r="D127" s="311"/>
      <x:c r="E127" s="310"/>
      <x:c r="F127" s="311"/>
      <x:c r="G127" s="310"/>
      <x:c r="H127" s="311"/>
      <x:c r="I127" s="310"/>
      <x:c r="J127" s="311"/>
      <x:c r="K127" s="311"/>
      <x:c r="L127" s="310"/>
      <x:c r="M127" s="311"/>
      <x:c r="N127" s="311"/>
      <x:c r="O127" s="311"/>
      <x:c r="P127" s="311"/>
      <x:c r="Q127" s="311"/>
      <x:c r="R127" s="310"/>
      <x:c r="S127" s="311"/>
      <x:c r="T127" s="310"/>
      <x:c r="U127" s="311"/>
      <x:c r="V127" s="310"/>
      <x:c r="W127" s="311"/>
      <x:c r="X127" s="311">
        <x:v>4</x:v>
      </x:c>
      <x:c r="Y127" s="311"/>
      <x:c r="Z127" s="311"/>
      <x:c r="AA127" s="311"/>
      <x:c r="AB127" s="311"/>
      <x:c r="AC127" s="311"/>
      <x:c r="AD127" s="311"/>
      <x:c r="AE127" s="311"/>
      <x:c r="AF127" s="311"/>
      <x:c r="AG127" s="311">
        <x:v>1</x:v>
      </x:c>
      <x:c r="AH127" s="311"/>
      <x:c r="AI127" s="311"/>
      <x:c r="AJ127" s="311">
        <x:v>0</x:v>
      </x:c>
      <x:c r="AK127" s="311">
        <x:v>0</x:v>
      </x:c>
      <x:c r="AL127" s="785" t="s">
        <x:v>2594</x:v>
      </x:c>
      <x:c r="AM127" s="311"/>
      <x:c r="AN127" s="310"/>
      <x:c r="AO127" s="311"/>
      <x:c r="AP127" s="311"/>
      <x:c r="AQ127" s="311"/>
      <x:c r="AR127" s="310"/>
      <x:c r="AS127" s="311"/>
      <x:c r="AT127" s="310"/>
      <x:c r="AU127" s="311"/>
      <x:c r="AV127" s="311"/>
      <x:c r="AW127" s="311"/>
      <x:c r="AX127" s="311"/>
      <x:c r="AY127" s="311"/>
      <x:c r="AZ127" s="311"/>
      <x:c r="BA127" s="310"/>
      <x:c r="BB127" s="311"/>
      <x:c r="BC127" s="311"/>
      <x:c r="BD127" s="311"/>
      <x:c r="BE127" s="311">
        <x:v>1</x:v>
      </x:c>
      <x:c r="BF127" s="311">
        <x:v>6</x:v>
      </x:c>
      <x:c r="BG127" s="311"/>
      <x:c r="BH127" s="311"/>
      <x:c r="BI127" s="311"/>
      <x:c r="BJ127" s="310"/>
      <x:c r="BK127" s="311"/>
      <x:c r="BL127" s="310"/>
      <x:c r="BM127" s="311"/>
      <x:c r="BN127" s="310"/>
      <x:c r="BO127" s="311"/>
      <x:c r="BP127" s="310"/>
      <x:c r="BQ127" s="311"/>
      <x:c r="BR127" s="311"/>
      <x:c r="BS127" s="311"/>
      <x:c r="BT127" s="311"/>
      <x:c r="BU127" s="311"/>
      <x:c r="BV127" s="785" t="s">
        <x:v>2594</x:v>
      </x:c>
      <x:c r="BW127" s="311"/>
      <x:c r="BX127" s="311"/>
      <x:c r="BY127" s="310"/>
      <x:c r="BZ127" s="311"/>
      <x:c r="CA127" s="310"/>
      <x:c r="CB127" s="311"/>
      <x:c r="CC127" s="310"/>
      <x:c r="CD127" s="311"/>
      <x:c r="CE127" s="311"/>
      <x:c r="CF127" s="310"/>
      <x:c r="CG127" s="311"/>
      <x:c r="CH127" s="311"/>
      <x:c r="CI127" s="311"/>
      <x:c r="CJ127" s="311"/>
      <x:c r="CK127" s="311"/>
      <x:c r="CL127" s="311"/>
      <x:c r="CM127" s="311"/>
      <x:c r="CN127" s="311"/>
      <x:c r="CO127" s="311"/>
      <x:c r="CP127" s="310"/>
      <x:c r="CQ127" s="311"/>
      <x:c r="CR127" s="310"/>
      <x:c r="CS127" s="311">
        <x:v>7</x:v>
      </x:c>
      <x:c r="CT127" s="311">
        <x:v>1</x:v>
      </x:c>
      <x:c r="CU127" s="311">
        <x:v>1</x:v>
      </x:c>
      <x:c r="CV127" s="311">
        <x:v>1</x:v>
      </x:c>
      <x:c r="CW127" s="311"/>
      <x:c r="CX127" s="311"/>
      <x:c r="CY127" s="785" t="s">
        <x:v>2594</x:v>
      </x:c>
      <x:c r="CZ127" s="311"/>
      <x:c r="DA127" s="310"/>
      <x:c r="DB127" s="311"/>
      <x:c r="DC127" s="310"/>
      <x:c r="DD127" s="311"/>
      <x:c r="DE127" s="310"/>
      <x:c r="DF127" s="311"/>
      <x:c r="DG127" s="312"/>
    </x:row>
    <x:row r="128" spans="1:111" ht="30" customHeight="1">
      <x:c r="A128" s="785" t="s">
        <x:v>2626</x:v>
      </x:c>
      <x:c r="B128" s="309"/>
      <x:c r="C128" s="310"/>
      <x:c r="D128" s="311"/>
      <x:c r="E128" s="310"/>
      <x:c r="F128" s="311"/>
      <x:c r="G128" s="310"/>
      <x:c r="H128" s="311"/>
      <x:c r="I128" s="310"/>
      <x:c r="J128" s="311"/>
      <x:c r="K128" s="311"/>
      <x:c r="L128" s="310"/>
      <x:c r="M128" s="311"/>
      <x:c r="N128" s="311"/>
      <x:c r="O128" s="311"/>
      <x:c r="P128" s="311"/>
      <x:c r="Q128" s="311"/>
      <x:c r="R128" s="310"/>
      <x:c r="S128" s="311">
        <x:v>3</x:v>
      </x:c>
      <x:c r="T128" s="310">
        <x:v>48</x:v>
      </x:c>
      <x:c r="U128" s="311">
        <x:v>1</x:v>
      </x:c>
      <x:c r="V128" s="310">
        <x:v>74.930000000000007</x:v>
      </x:c>
      <x:c r="W128" s="311"/>
      <x:c r="X128" s="311">
        <x:v>6</x:v>
      </x:c>
      <x:c r="Y128" s="311"/>
      <x:c r="Z128" s="311"/>
      <x:c r="AA128" s="311">
        <x:v>1</x:v>
      </x:c>
      <x:c r="AB128" s="311"/>
      <x:c r="AC128" s="311"/>
      <x:c r="AD128" s="311">
        <x:v>1</x:v>
      </x:c>
      <x:c r="AE128" s="311"/>
      <x:c r="AF128" s="311"/>
      <x:c r="AG128" s="311">
        <x:v>1</x:v>
      </x:c>
      <x:c r="AH128" s="311"/>
      <x:c r="AI128" s="311"/>
      <x:c r="AJ128" s="311">
        <x:v>1</x:v>
      </x:c>
      <x:c r="AK128" s="311">
        <x:v>2</x:v>
      </x:c>
      <x:c r="AL128" s="785" t="s">
        <x:v>2626</x:v>
      </x:c>
      <x:c r="AM128" s="311"/>
      <x:c r="AN128" s="310"/>
      <x:c r="AO128" s="311"/>
      <x:c r="AP128" s="311"/>
      <x:c r="AQ128" s="311"/>
      <x:c r="AR128" s="310"/>
      <x:c r="AS128" s="311"/>
      <x:c r="AT128" s="310"/>
      <x:c r="AU128" s="311"/>
      <x:c r="AV128" s="311"/>
      <x:c r="AW128" s="311"/>
      <x:c r="AX128" s="311"/>
      <x:c r="AY128" s="311"/>
      <x:c r="AZ128" s="311"/>
      <x:c r="BA128" s="310"/>
      <x:c r="BB128" s="311"/>
      <x:c r="BC128" s="311"/>
      <x:c r="BD128" s="311"/>
      <x:c r="BE128" s="311">
        <x:v>1</x:v>
      </x:c>
      <x:c r="BF128" s="311">
        <x:v>6</x:v>
      </x:c>
      <x:c r="BG128" s="311"/>
      <x:c r="BH128" s="311"/>
      <x:c r="BI128" s="311"/>
      <x:c r="BJ128" s="310"/>
      <x:c r="BK128" s="311"/>
      <x:c r="BL128" s="310"/>
      <x:c r="BM128" s="311"/>
      <x:c r="BN128" s="310"/>
      <x:c r="BO128" s="311"/>
      <x:c r="BP128" s="310"/>
      <x:c r="BQ128" s="311"/>
      <x:c r="BR128" s="311"/>
      <x:c r="BS128" s="311"/>
      <x:c r="BT128" s="311"/>
      <x:c r="BU128" s="311"/>
      <x:c r="BV128" s="785" t="s">
        <x:v>2626</x:v>
      </x:c>
      <x:c r="BW128" s="311"/>
      <x:c r="BX128" s="311"/>
      <x:c r="BY128" s="310"/>
      <x:c r="BZ128" s="311"/>
      <x:c r="CA128" s="310"/>
      <x:c r="CB128" s="311"/>
      <x:c r="CC128" s="310"/>
      <x:c r="CD128" s="311"/>
      <x:c r="CE128" s="311"/>
      <x:c r="CF128" s="310"/>
      <x:c r="CG128" s="311"/>
      <x:c r="CH128" s="311"/>
      <x:c r="CI128" s="311"/>
      <x:c r="CJ128" s="311"/>
      <x:c r="CK128" s="311"/>
      <x:c r="CL128" s="311"/>
      <x:c r="CM128" s="311"/>
      <x:c r="CN128" s="311"/>
      <x:c r="CO128" s="311"/>
      <x:c r="CP128" s="310"/>
      <x:c r="CQ128" s="311"/>
      <x:c r="CR128" s="310"/>
      <x:c r="CS128" s="311">
        <x:v>4</x:v>
      </x:c>
      <x:c r="CT128" s="311">
        <x:v>1</x:v>
      </x:c>
      <x:c r="CU128" s="311">
        <x:v>1</x:v>
      </x:c>
      <x:c r="CV128" s="311">
        <x:v>1</x:v>
      </x:c>
      <x:c r="CW128" s="311"/>
      <x:c r="CX128" s="311"/>
      <x:c r="CY128" s="785" t="s">
        <x:v>2626</x:v>
      </x:c>
      <x:c r="CZ128" s="311">
        <x:v>1</x:v>
      </x:c>
      <x:c r="DA128" s="310">
        <x:v>74.930000000000007</x:v>
      </x:c>
      <x:c r="DB128" s="311"/>
      <x:c r="DC128" s="310"/>
      <x:c r="DD128" s="311"/>
      <x:c r="DE128" s="310"/>
      <x:c r="DF128" s="311"/>
      <x:c r="DG128" s="312"/>
    </x:row>
    <x:row r="129" spans="1:111" ht="30" customHeight="1">
      <x:c r="A129" s="785" t="s">
        <x:v>2036</x:v>
      </x:c>
      <x:c r="B129" s="309"/>
      <x:c r="C129" s="310"/>
      <x:c r="D129" s="311"/>
      <x:c r="E129" s="310"/>
      <x:c r="F129" s="311"/>
      <x:c r="G129" s="310"/>
      <x:c r="H129" s="311"/>
      <x:c r="I129" s="310"/>
      <x:c r="J129" s="311">
        <x:v>1</x:v>
      </x:c>
      <x:c r="K129" s="311"/>
      <x:c r="L129" s="310"/>
      <x:c r="M129" s="311"/>
      <x:c r="N129" s="311"/>
      <x:c r="O129" s="311"/>
      <x:c r="P129" s="311"/>
      <x:c r="Q129" s="311"/>
      <x:c r="R129" s="310"/>
      <x:c r="S129" s="311">
        <x:v>1</x:v>
      </x:c>
      <x:c r="T129" s="310">
        <x:v>20.25</x:v>
      </x:c>
      <x:c r="U129" s="311"/>
      <x:c r="V129" s="310"/>
      <x:c r="W129" s="311"/>
      <x:c r="X129" s="311">
        <x:v>8</x:v>
      </x:c>
      <x:c r="Y129" s="311"/>
      <x:c r="Z129" s="311"/>
      <x:c r="AA129" s="311"/>
      <x:c r="AB129" s="311"/>
      <x:c r="AC129" s="311"/>
      <x:c r="AD129" s="311"/>
      <x:c r="AE129" s="311"/>
      <x:c r="AF129" s="311"/>
      <x:c r="AG129" s="311">
        <x:v>1</x:v>
      </x:c>
      <x:c r="AH129" s="311"/>
      <x:c r="AI129" s="311"/>
      <x:c r="AJ129" s="311">
        <x:v>1</x:v>
      </x:c>
      <x:c r="AK129" s="311">
        <x:v>2</x:v>
      </x:c>
      <x:c r="AL129" s="785" t="s">
        <x:v>2036</x:v>
      </x:c>
      <x:c r="AM129" s="311"/>
      <x:c r="AN129" s="310"/>
      <x:c r="AO129" s="311"/>
      <x:c r="AP129" s="311"/>
      <x:c r="AQ129" s="311"/>
      <x:c r="AR129" s="310"/>
      <x:c r="AS129" s="311"/>
      <x:c r="AT129" s="310"/>
      <x:c r="AU129" s="311"/>
      <x:c r="AV129" s="311"/>
      <x:c r="AW129" s="311"/>
      <x:c r="AX129" s="311"/>
      <x:c r="AY129" s="311"/>
      <x:c r="AZ129" s="311"/>
      <x:c r="BA129" s="310"/>
      <x:c r="BB129" s="311"/>
      <x:c r="BC129" s="311"/>
      <x:c r="BD129" s="311"/>
      <x:c r="BE129" s="311">
        <x:v>1</x:v>
      </x:c>
      <x:c r="BF129" s="311">
        <x:v>6</x:v>
      </x:c>
      <x:c r="BG129" s="311"/>
      <x:c r="BH129" s="311"/>
      <x:c r="BI129" s="311"/>
      <x:c r="BJ129" s="310"/>
      <x:c r="BK129" s="311"/>
      <x:c r="BL129" s="310"/>
      <x:c r="BM129" s="311"/>
      <x:c r="BN129" s="310"/>
      <x:c r="BO129" s="311"/>
      <x:c r="BP129" s="310"/>
      <x:c r="BQ129" s="311"/>
      <x:c r="BR129" s="311"/>
      <x:c r="BS129" s="311"/>
      <x:c r="BT129" s="311"/>
      <x:c r="BU129" s="311"/>
      <x:c r="BV129" s="785" t="s">
        <x:v>2036</x:v>
      </x:c>
      <x:c r="BW129" s="311"/>
      <x:c r="BX129" s="311"/>
      <x:c r="BY129" s="310"/>
      <x:c r="BZ129" s="311"/>
      <x:c r="CA129" s="310"/>
      <x:c r="CB129" s="311"/>
      <x:c r="CC129" s="310"/>
      <x:c r="CD129" s="311"/>
      <x:c r="CE129" s="311"/>
      <x:c r="CF129" s="310"/>
      <x:c r="CG129" s="311"/>
      <x:c r="CH129" s="311"/>
      <x:c r="CI129" s="311"/>
      <x:c r="CJ129" s="311"/>
      <x:c r="CK129" s="311"/>
      <x:c r="CL129" s="311"/>
      <x:c r="CM129" s="311"/>
      <x:c r="CN129" s="311"/>
      <x:c r="CO129" s="311"/>
      <x:c r="CP129" s="310"/>
      <x:c r="CQ129" s="311">
        <x:v>1</x:v>
      </x:c>
      <x:c r="CR129" s="310">
        <x:v>50</x:v>
      </x:c>
      <x:c r="CS129" s="311">
        <x:v>5</x:v>
      </x:c>
      <x:c r="CT129" s="311">
        <x:v>1</x:v>
      </x:c>
      <x:c r="CU129" s="311">
        <x:v>1</x:v>
      </x:c>
      <x:c r="CV129" s="311">
        <x:v>1</x:v>
      </x:c>
      <x:c r="CW129" s="311"/>
      <x:c r="CX129" s="311"/>
      <x:c r="CY129" s="785" t="s">
        <x:v>2036</x:v>
      </x:c>
      <x:c r="CZ129" s="311"/>
      <x:c r="DA129" s="310"/>
      <x:c r="DB129" s="311"/>
      <x:c r="DC129" s="310"/>
      <x:c r="DD129" s="311"/>
      <x:c r="DE129" s="310"/>
      <x:c r="DF129" s="311"/>
      <x:c r="DG129" s="312"/>
    </x:row>
    <x:row r="130" spans="1:111" ht="30" customHeight="1">
      <x:c r="A130" s="785" t="s">
        <x:v>2048</x:v>
      </x:c>
      <x:c r="B130" s="309"/>
      <x:c r="C130" s="310"/>
      <x:c r="D130" s="311"/>
      <x:c r="E130" s="310"/>
      <x:c r="F130" s="311"/>
      <x:c r="G130" s="310"/>
      <x:c r="H130" s="311"/>
      <x:c r="I130" s="310"/>
      <x:c r="J130" s="311">
        <x:v>2</x:v>
      </x:c>
      <x:c r="K130" s="311"/>
      <x:c r="L130" s="310"/>
      <x:c r="M130" s="311"/>
      <x:c r="N130" s="311"/>
      <x:c r="O130" s="311"/>
      <x:c r="P130" s="311"/>
      <x:c r="Q130" s="311"/>
      <x:c r="R130" s="310"/>
      <x:c r="S130" s="311"/>
      <x:c r="T130" s="310"/>
      <x:c r="U130" s="311"/>
      <x:c r="V130" s="310"/>
      <x:c r="W130" s="311"/>
      <x:c r="X130" s="311">
        <x:v>8</x:v>
      </x:c>
      <x:c r="Y130" s="311"/>
      <x:c r="Z130" s="311"/>
      <x:c r="AA130" s="311"/>
      <x:c r="AB130" s="311"/>
      <x:c r="AC130" s="311"/>
      <x:c r="AD130" s="311">
        <x:v>1</x:v>
      </x:c>
      <x:c r="AE130" s="311"/>
      <x:c r="AF130" s="311"/>
      <x:c r="AG130" s="311">
        <x:v>1</x:v>
      </x:c>
      <x:c r="AH130" s="311"/>
      <x:c r="AI130" s="311"/>
      <x:c r="AJ130" s="311">
        <x:v>1</x:v>
      </x:c>
      <x:c r="AK130" s="311">
        <x:v>4</x:v>
      </x:c>
      <x:c r="AL130" s="785" t="s">
        <x:v>2048</x:v>
      </x:c>
      <x:c r="AM130" s="311"/>
      <x:c r="AN130" s="310"/>
      <x:c r="AO130" s="311"/>
      <x:c r="AP130" s="311"/>
      <x:c r="AQ130" s="311"/>
      <x:c r="AR130" s="310"/>
      <x:c r="AS130" s="311"/>
      <x:c r="AT130" s="310"/>
      <x:c r="AU130" s="311"/>
      <x:c r="AV130" s="311"/>
      <x:c r="AW130" s="311"/>
      <x:c r="AX130" s="311"/>
      <x:c r="AY130" s="311"/>
      <x:c r="AZ130" s="311"/>
      <x:c r="BA130" s="310"/>
      <x:c r="BB130" s="311"/>
      <x:c r="BC130" s="311"/>
      <x:c r="BD130" s="311"/>
      <x:c r="BE130" s="311">
        <x:v>1</x:v>
      </x:c>
      <x:c r="BF130" s="311">
        <x:v>6</x:v>
      </x:c>
      <x:c r="BG130" s="311"/>
      <x:c r="BH130" s="311"/>
      <x:c r="BI130" s="311"/>
      <x:c r="BJ130" s="310"/>
      <x:c r="BK130" s="311"/>
      <x:c r="BL130" s="310"/>
      <x:c r="BM130" s="311"/>
      <x:c r="BN130" s="310"/>
      <x:c r="BO130" s="311"/>
      <x:c r="BP130" s="310"/>
      <x:c r="BQ130" s="311"/>
      <x:c r="BR130" s="311"/>
      <x:c r="BS130" s="311"/>
      <x:c r="BT130" s="311"/>
      <x:c r="BU130" s="311"/>
      <x:c r="BV130" s="785" t="s">
        <x:v>2048</x:v>
      </x:c>
      <x:c r="BW130" s="311"/>
      <x:c r="BX130" s="311"/>
      <x:c r="BY130" s="310"/>
      <x:c r="BZ130" s="311"/>
      <x:c r="CA130" s="310"/>
      <x:c r="CB130" s="311"/>
      <x:c r="CC130" s="310"/>
      <x:c r="CD130" s="311"/>
      <x:c r="CE130" s="311"/>
      <x:c r="CF130" s="310"/>
      <x:c r="CG130" s="311"/>
      <x:c r="CH130" s="311"/>
      <x:c r="CI130" s="311"/>
      <x:c r="CJ130" s="311">
        <x:v>1</x:v>
      </x:c>
      <x:c r="CK130" s="311"/>
      <x:c r="CL130" s="311"/>
      <x:c r="CM130" s="311"/>
      <x:c r="CN130" s="311"/>
      <x:c r="CO130" s="311"/>
      <x:c r="CP130" s="310"/>
      <x:c r="CQ130" s="311">
        <x:v>1</x:v>
      </x:c>
      <x:c r="CR130" s="310">
        <x:v>104</x:v>
      </x:c>
      <x:c r="CS130" s="311">
        <x:v>2</x:v>
      </x:c>
      <x:c r="CT130" s="311">
        <x:v>1</x:v>
      </x:c>
      <x:c r="CU130" s="311">
        <x:v>1</x:v>
      </x:c>
      <x:c r="CV130" s="311">
        <x:v>1</x:v>
      </x:c>
      <x:c r="CW130" s="311"/>
      <x:c r="CX130" s="311"/>
      <x:c r="CY130" s="785" t="s">
        <x:v>2048</x:v>
      </x:c>
      <x:c r="CZ130" s="311"/>
      <x:c r="DA130" s="310"/>
      <x:c r="DB130" s="311"/>
      <x:c r="DC130" s="310"/>
      <x:c r="DD130" s="311"/>
      <x:c r="DE130" s="310"/>
      <x:c r="DF130" s="311"/>
      <x:c r="DG130" s="312"/>
    </x:row>
    <x:row r="131" spans="1:111" ht="30" customHeight="1">
      <x:c r="A131" s="785" t="s">
        <x:v>2009</x:v>
      </x:c>
      <x:c r="B131" s="309"/>
      <x:c r="C131" s="310"/>
      <x:c r="D131" s="311"/>
      <x:c r="E131" s="310"/>
      <x:c r="F131" s="311"/>
      <x:c r="G131" s="310"/>
      <x:c r="H131" s="311"/>
      <x:c r="I131" s="310"/>
      <x:c r="J131" s="311">
        <x:v>1</x:v>
      </x:c>
      <x:c r="K131" s="311"/>
      <x:c r="L131" s="310"/>
      <x:c r="M131" s="311"/>
      <x:c r="N131" s="311"/>
      <x:c r="O131" s="311"/>
      <x:c r="P131" s="311"/>
      <x:c r="Q131" s="311"/>
      <x:c r="R131" s="310"/>
      <x:c r="S131" s="311"/>
      <x:c r="T131" s="310"/>
      <x:c r="U131" s="311"/>
      <x:c r="V131" s="310"/>
      <x:c r="W131" s="311"/>
      <x:c r="X131" s="311">
        <x:v>12</x:v>
      </x:c>
      <x:c r="Y131" s="311"/>
      <x:c r="Z131" s="311"/>
      <x:c r="AA131" s="311"/>
      <x:c r="AB131" s="311"/>
      <x:c r="AC131" s="311"/>
      <x:c r="AD131" s="311"/>
      <x:c r="AE131" s="311"/>
      <x:c r="AF131" s="311"/>
      <x:c r="AG131" s="311">
        <x:v>1</x:v>
      </x:c>
      <x:c r="AH131" s="311"/>
      <x:c r="AI131" s="311"/>
      <x:c r="AJ131" s="311">
        <x:v>1</x:v>
      </x:c>
      <x:c r="AK131" s="311">
        <x:v>3</x:v>
      </x:c>
      <x:c r="AL131" s="785" t="s">
        <x:v>2009</x:v>
      </x:c>
      <x:c r="AM131" s="311"/>
      <x:c r="AN131" s="310"/>
      <x:c r="AO131" s="311"/>
      <x:c r="AP131" s="311"/>
      <x:c r="AQ131" s="311"/>
      <x:c r="AR131" s="310"/>
      <x:c r="AS131" s="311"/>
      <x:c r="AT131" s="310"/>
      <x:c r="AU131" s="311"/>
      <x:c r="AV131" s="311"/>
      <x:c r="AW131" s="311"/>
      <x:c r="AX131" s="311"/>
      <x:c r="AY131" s="311"/>
      <x:c r="AZ131" s="311"/>
      <x:c r="BA131" s="310"/>
      <x:c r="BB131" s="311"/>
      <x:c r="BC131" s="311"/>
      <x:c r="BD131" s="311"/>
      <x:c r="BE131" s="311">
        <x:v>1</x:v>
      </x:c>
      <x:c r="BF131" s="311">
        <x:v>7</x:v>
      </x:c>
      <x:c r="BG131" s="311"/>
      <x:c r="BH131" s="311"/>
      <x:c r="BI131" s="311"/>
      <x:c r="BJ131" s="310"/>
      <x:c r="BK131" s="311"/>
      <x:c r="BL131" s="310"/>
      <x:c r="BM131" s="311"/>
      <x:c r="BN131" s="310"/>
      <x:c r="BO131" s="311"/>
      <x:c r="BP131" s="310"/>
      <x:c r="BQ131" s="311"/>
      <x:c r="BR131" s="311"/>
      <x:c r="BS131" s="311"/>
      <x:c r="BT131" s="311"/>
      <x:c r="BU131" s="311"/>
      <x:c r="BV131" s="785" t="s">
        <x:v>2009</x:v>
      </x:c>
      <x:c r="BW131" s="311"/>
      <x:c r="BX131" s="311"/>
      <x:c r="BY131" s="310"/>
      <x:c r="BZ131" s="311"/>
      <x:c r="CA131" s="310"/>
      <x:c r="CB131" s="311"/>
      <x:c r="CC131" s="310"/>
      <x:c r="CD131" s="311"/>
      <x:c r="CE131" s="311"/>
      <x:c r="CF131" s="310"/>
      <x:c r="CG131" s="311"/>
      <x:c r="CH131" s="311"/>
      <x:c r="CI131" s="311"/>
      <x:c r="CJ131" s="311"/>
      <x:c r="CK131" s="311"/>
      <x:c r="CL131" s="311"/>
      <x:c r="CM131" s="311"/>
      <x:c r="CN131" s="311"/>
      <x:c r="CO131" s="311"/>
      <x:c r="CP131" s="310"/>
      <x:c r="CQ131" s="311"/>
      <x:c r="CR131" s="310"/>
      <x:c r="CS131" s="311">
        <x:v>6</x:v>
      </x:c>
      <x:c r="CT131" s="311">
        <x:v>1</x:v>
      </x:c>
      <x:c r="CU131" s="311"/>
      <x:c r="CV131" s="311">
        <x:v>1</x:v>
      </x:c>
      <x:c r="CW131" s="311"/>
      <x:c r="CX131" s="311"/>
      <x:c r="CY131" s="785" t="s">
        <x:v>2009</x:v>
      </x:c>
      <x:c r="CZ131" s="311"/>
      <x:c r="DA131" s="310"/>
      <x:c r="DB131" s="311"/>
      <x:c r="DC131" s="310"/>
      <x:c r="DD131" s="311"/>
      <x:c r="DE131" s="310"/>
      <x:c r="DF131" s="311"/>
      <x:c r="DG131" s="312"/>
    </x:row>
    <x:row r="132" spans="1:111" ht="30" customHeight="1">
      <x:c r="A132" s="785" t="s">
        <x:v>2027</x:v>
      </x:c>
      <x:c r="B132" s="309"/>
      <x:c r="C132" s="310"/>
      <x:c r="D132" s="311"/>
      <x:c r="E132" s="310"/>
      <x:c r="F132" s="311"/>
      <x:c r="G132" s="310"/>
      <x:c r="H132" s="311"/>
      <x:c r="I132" s="310"/>
      <x:c r="J132" s="311">
        <x:v>1</x:v>
      </x:c>
      <x:c r="K132" s="311"/>
      <x:c r="L132" s="310"/>
      <x:c r="M132" s="311"/>
      <x:c r="N132" s="311"/>
      <x:c r="O132" s="311"/>
      <x:c r="P132" s="311"/>
      <x:c r="Q132" s="311"/>
      <x:c r="R132" s="310"/>
      <x:c r="S132" s="311"/>
      <x:c r="T132" s="310"/>
      <x:c r="U132" s="311"/>
      <x:c r="V132" s="310"/>
      <x:c r="W132" s="311"/>
      <x:c r="X132" s="311">
        <x:v>10</x:v>
      </x:c>
      <x:c r="Y132" s="311"/>
      <x:c r="Z132" s="311"/>
      <x:c r="AA132" s="311"/>
      <x:c r="AB132" s="311"/>
      <x:c r="AC132" s="311"/>
      <x:c r="AD132" s="311">
        <x:v>1</x:v>
      </x:c>
      <x:c r="AE132" s="311"/>
      <x:c r="AF132" s="311"/>
      <x:c r="AG132" s="311">
        <x:v>1</x:v>
      </x:c>
      <x:c r="AH132" s="311"/>
      <x:c r="AI132" s="311"/>
      <x:c r="AJ132" s="311"/>
      <x:c r="AK132" s="311"/>
      <x:c r="AL132" s="785" t="s">
        <x:v>2027</x:v>
      </x:c>
      <x:c r="AM132" s="311"/>
      <x:c r="AN132" s="310"/>
      <x:c r="AO132" s="311"/>
      <x:c r="AP132" s="311"/>
      <x:c r="AQ132" s="311"/>
      <x:c r="AR132" s="310"/>
      <x:c r="AS132" s="311"/>
      <x:c r="AT132" s="310"/>
      <x:c r="AU132" s="311"/>
      <x:c r="AV132" s="311"/>
      <x:c r="AW132" s="311"/>
      <x:c r="AX132" s="311"/>
      <x:c r="AY132" s="311"/>
      <x:c r="AZ132" s="311"/>
      <x:c r="BA132" s="310"/>
      <x:c r="BB132" s="311"/>
      <x:c r="BC132" s="311"/>
      <x:c r="BD132" s="311"/>
      <x:c r="BE132" s="311">
        <x:v>1</x:v>
      </x:c>
      <x:c r="BF132" s="311">
        <x:v>4</x:v>
      </x:c>
      <x:c r="BG132" s="311"/>
      <x:c r="BH132" s="311"/>
      <x:c r="BI132" s="311"/>
      <x:c r="BJ132" s="310"/>
      <x:c r="BK132" s="311"/>
      <x:c r="BL132" s="310"/>
      <x:c r="BM132" s="311"/>
      <x:c r="BN132" s="310"/>
      <x:c r="BO132" s="311"/>
      <x:c r="BP132" s="310"/>
      <x:c r="BQ132" s="311"/>
      <x:c r="BR132" s="311"/>
      <x:c r="BS132" s="311"/>
      <x:c r="BT132" s="311"/>
      <x:c r="BU132" s="311"/>
      <x:c r="BV132" s="785" t="s">
        <x:v>2027</x:v>
      </x:c>
      <x:c r="BW132" s="311"/>
      <x:c r="BX132" s="311"/>
      <x:c r="BY132" s="310"/>
      <x:c r="BZ132" s="311"/>
      <x:c r="CA132" s="310"/>
      <x:c r="CB132" s="311"/>
      <x:c r="CC132" s="310"/>
      <x:c r="CD132" s="311"/>
      <x:c r="CE132" s="311"/>
      <x:c r="CF132" s="310"/>
      <x:c r="CG132" s="311"/>
      <x:c r="CH132" s="311"/>
      <x:c r="CI132" s="311"/>
      <x:c r="CJ132" s="311"/>
      <x:c r="CK132" s="311"/>
      <x:c r="CL132" s="311"/>
      <x:c r="CM132" s="311"/>
      <x:c r="CN132" s="311"/>
      <x:c r="CO132" s="311"/>
      <x:c r="CP132" s="310"/>
      <x:c r="CQ132" s="311"/>
      <x:c r="CR132" s="310"/>
      <x:c r="CS132" s="311">
        <x:v>8</x:v>
      </x:c>
      <x:c r="CT132" s="311">
        <x:v>1</x:v>
      </x:c>
      <x:c r="CU132" s="311"/>
      <x:c r="CV132" s="311">
        <x:v>1</x:v>
      </x:c>
      <x:c r="CW132" s="311"/>
      <x:c r="CX132" s="311"/>
      <x:c r="CY132" s="785" t="s">
        <x:v>2027</x:v>
      </x:c>
      <x:c r="CZ132" s="311"/>
      <x:c r="DA132" s="310"/>
      <x:c r="DB132" s="311"/>
      <x:c r="DC132" s="310"/>
      <x:c r="DD132" s="311"/>
      <x:c r="DE132" s="310"/>
      <x:c r="DF132" s="311"/>
      <x:c r="DG132" s="312"/>
    </x:row>
    <x:row r="133" spans="1:111" ht="30" customHeight="1">
      <x:c r="A133" s="785" t="s">
        <x:v>2007</x:v>
      </x:c>
      <x:c r="B133" s="309"/>
      <x:c r="C133" s="310"/>
      <x:c r="D133" s="311"/>
      <x:c r="E133" s="310"/>
      <x:c r="F133" s="311"/>
      <x:c r="G133" s="310"/>
      <x:c r="H133" s="311"/>
      <x:c r="I133" s="310"/>
      <x:c r="J133" s="311"/>
      <x:c r="K133" s="311"/>
      <x:c r="L133" s="310"/>
      <x:c r="M133" s="311"/>
      <x:c r="N133" s="311"/>
      <x:c r="O133" s="311"/>
      <x:c r="P133" s="311"/>
      <x:c r="Q133" s="311"/>
      <x:c r="R133" s="310"/>
      <x:c r="S133" s="311">
        <x:v>2</x:v>
      </x:c>
      <x:c r="T133" s="310">
        <x:v>20</x:v>
      </x:c>
      <x:c r="U133" s="311">
        <x:v>1</x:v>
      </x:c>
      <x:c r="V133" s="310">
        <x:v>84.299999999999997</x:v>
      </x:c>
      <x:c r="W133" s="311"/>
      <x:c r="X133" s="311">
        <x:v>12</x:v>
      </x:c>
      <x:c r="Y133" s="311"/>
      <x:c r="Z133" s="311"/>
      <x:c r="AA133" s="311">
        <x:v>1</x:v>
      </x:c>
      <x:c r="AB133" s="311"/>
      <x:c r="AC133" s="311">
        <x:v>1</x:v>
      </x:c>
      <x:c r="AD133" s="311"/>
      <x:c r="AE133" s="311"/>
      <x:c r="AF133" s="311"/>
      <x:c r="AG133" s="311"/>
      <x:c r="AH133" s="311"/>
      <x:c r="AI133" s="311"/>
      <x:c r="AJ133" s="311">
        <x:v>2</x:v>
      </x:c>
      <x:c r="AK133" s="311">
        <x:v>2</x:v>
      </x:c>
      <x:c r="AL133" s="785" t="s">
        <x:v>2007</x:v>
      </x:c>
      <x:c r="AM133" s="311"/>
      <x:c r="AN133" s="310"/>
      <x:c r="AO133" s="311"/>
      <x:c r="AP133" s="311"/>
      <x:c r="AQ133" s="311"/>
      <x:c r="AR133" s="310"/>
      <x:c r="AS133" s="311"/>
      <x:c r="AT133" s="310"/>
      <x:c r="AU133" s="311"/>
      <x:c r="AV133" s="311"/>
      <x:c r="AW133" s="311"/>
      <x:c r="AX133" s="311"/>
      <x:c r="AY133" s="311"/>
      <x:c r="AZ133" s="311"/>
      <x:c r="BA133" s="310"/>
      <x:c r="BB133" s="311"/>
      <x:c r="BC133" s="311"/>
      <x:c r="BD133" s="311"/>
      <x:c r="BE133" s="311">
        <x:v>2</x:v>
      </x:c>
      <x:c r="BF133" s="311">
        <x:v>4</x:v>
      </x:c>
      <x:c r="BG133" s="311"/>
      <x:c r="BH133" s="311"/>
      <x:c r="BI133" s="311"/>
      <x:c r="BJ133" s="310"/>
      <x:c r="BK133" s="311"/>
      <x:c r="BL133" s="310"/>
      <x:c r="BM133" s="311"/>
      <x:c r="BN133" s="310"/>
      <x:c r="BO133" s="311"/>
      <x:c r="BP133" s="310"/>
      <x:c r="BQ133" s="311"/>
      <x:c r="BR133" s="311"/>
      <x:c r="BS133" s="311"/>
      <x:c r="BT133" s="311"/>
      <x:c r="BU133" s="311"/>
      <x:c r="BV133" s="785" t="s">
        <x:v>2007</x:v>
      </x:c>
      <x:c r="BW133" s="311"/>
      <x:c r="BX133" s="311"/>
      <x:c r="BY133" s="310"/>
      <x:c r="BZ133" s="311"/>
      <x:c r="CA133" s="310"/>
      <x:c r="CB133" s="311"/>
      <x:c r="CC133" s="310"/>
      <x:c r="CD133" s="311"/>
      <x:c r="CE133" s="311"/>
      <x:c r="CF133" s="310"/>
      <x:c r="CG133" s="311"/>
      <x:c r="CH133" s="311"/>
      <x:c r="CI133" s="311"/>
      <x:c r="CJ133" s="311">
        <x:v>1</x:v>
      </x:c>
      <x:c r="CK133" s="311"/>
      <x:c r="CL133" s="311"/>
      <x:c r="CM133" s="311"/>
      <x:c r="CN133" s="311"/>
      <x:c r="CO133" s="311"/>
      <x:c r="CP133" s="310"/>
      <x:c r="CQ133" s="311"/>
      <x:c r="CR133" s="310"/>
      <x:c r="CS133" s="311">
        <x:v>6</x:v>
      </x:c>
      <x:c r="CT133" s="311">
        <x:v>1</x:v>
      </x:c>
      <x:c r="CU133" s="311">
        <x:v>1</x:v>
      </x:c>
      <x:c r="CV133" s="311">
        <x:v>1</x:v>
      </x:c>
      <x:c r="CW133" s="311"/>
      <x:c r="CX133" s="311"/>
      <x:c r="CY133" s="785" t="s">
        <x:v>2007</x:v>
      </x:c>
      <x:c r="CZ133" s="311">
        <x:v>1</x:v>
      </x:c>
      <x:c r="DA133" s="310">
        <x:v>84.299999999999997</x:v>
      </x:c>
      <x:c r="DB133" s="311"/>
      <x:c r="DC133" s="310"/>
      <x:c r="DD133" s="311"/>
      <x:c r="DE133" s="310"/>
      <x:c r="DF133" s="311"/>
      <x:c r="DG133" s="312"/>
    </x:row>
    <x:row r="134" spans="1:111" ht="30" customHeight="1">
      <x:c r="A134" s="785" t="s">
        <x:v>1983</x:v>
      </x:c>
      <x:c r="B134" s="309"/>
      <x:c r="C134" s="310"/>
      <x:c r="D134" s="311"/>
      <x:c r="E134" s="310"/>
      <x:c r="F134" s="311"/>
      <x:c r="G134" s="310"/>
      <x:c r="H134" s="311"/>
      <x:c r="I134" s="310"/>
      <x:c r="J134" s="311"/>
      <x:c r="K134" s="311"/>
      <x:c r="L134" s="310"/>
      <x:c r="M134" s="311"/>
      <x:c r="N134" s="311"/>
      <x:c r="O134" s="311"/>
      <x:c r="P134" s="311"/>
      <x:c r="Q134" s="311"/>
      <x:c r="R134" s="310"/>
      <x:c r="S134" s="311"/>
      <x:c r="T134" s="310"/>
      <x:c r="U134" s="311"/>
      <x:c r="V134" s="310"/>
      <x:c r="W134" s="311"/>
      <x:c r="X134" s="311">
        <x:v>19</x:v>
      </x:c>
      <x:c r="Y134" s="311"/>
      <x:c r="Z134" s="311"/>
      <x:c r="AA134" s="311">
        <x:v>1</x:v>
      </x:c>
      <x:c r="AB134" s="311"/>
      <x:c r="AC134" s="311"/>
      <x:c r="AD134" s="311"/>
      <x:c r="AE134" s="311"/>
      <x:c r="AF134" s="311"/>
      <x:c r="AG134" s="311"/>
      <x:c r="AH134" s="311"/>
      <x:c r="AI134" s="311"/>
      <x:c r="AJ134" s="311"/>
      <x:c r="AK134" s="311"/>
      <x:c r="AL134" s="785" t="s">
        <x:v>1983</x:v>
      </x:c>
      <x:c r="AM134" s="311"/>
      <x:c r="AN134" s="310"/>
      <x:c r="AO134" s="311"/>
      <x:c r="AP134" s="311"/>
      <x:c r="AQ134" s="311"/>
      <x:c r="AR134" s="310"/>
      <x:c r="AS134" s="311"/>
      <x:c r="AT134" s="310"/>
      <x:c r="AU134" s="311"/>
      <x:c r="AV134" s="311"/>
      <x:c r="AW134" s="311"/>
      <x:c r="AX134" s="311"/>
      <x:c r="AY134" s="311"/>
      <x:c r="AZ134" s="311"/>
      <x:c r="BA134" s="310"/>
      <x:c r="BB134" s="311"/>
      <x:c r="BC134" s="311"/>
      <x:c r="BD134" s="311"/>
      <x:c r="BE134" s="311">
        <x:v>1</x:v>
      </x:c>
      <x:c r="BF134" s="311">
        <x:v>5</x:v>
      </x:c>
      <x:c r="BG134" s="311"/>
      <x:c r="BH134" s="311"/>
      <x:c r="BI134" s="311"/>
      <x:c r="BJ134" s="310"/>
      <x:c r="BK134" s="311"/>
      <x:c r="BL134" s="310"/>
      <x:c r="BM134" s="311"/>
      <x:c r="BN134" s="310"/>
      <x:c r="BO134" s="311"/>
      <x:c r="BP134" s="310"/>
      <x:c r="BQ134" s="311"/>
      <x:c r="BR134" s="311"/>
      <x:c r="BS134" s="311"/>
      <x:c r="BT134" s="311"/>
      <x:c r="BU134" s="311"/>
      <x:c r="BV134" s="785" t="s">
        <x:v>1983</x:v>
      </x:c>
      <x:c r="BW134" s="311"/>
      <x:c r="BX134" s="311"/>
      <x:c r="BY134" s="310"/>
      <x:c r="BZ134" s="311"/>
      <x:c r="CA134" s="310"/>
      <x:c r="CB134" s="311"/>
      <x:c r="CC134" s="310"/>
      <x:c r="CD134" s="311"/>
      <x:c r="CE134" s="311"/>
      <x:c r="CF134" s="310"/>
      <x:c r="CG134" s="311"/>
      <x:c r="CH134" s="311"/>
      <x:c r="CI134" s="311"/>
      <x:c r="CJ134" s="311"/>
      <x:c r="CK134" s="311"/>
      <x:c r="CL134" s="311"/>
      <x:c r="CM134" s="311"/>
      <x:c r="CN134" s="311"/>
      <x:c r="CO134" s="311"/>
      <x:c r="CP134" s="310"/>
      <x:c r="CQ134" s="311">
        <x:v>1</x:v>
      </x:c>
      <x:c r="CR134" s="310">
        <x:v>30</x:v>
      </x:c>
      <x:c r="CS134" s="311">
        <x:v>4</x:v>
      </x:c>
      <x:c r="CT134" s="311">
        <x:v>1</x:v>
      </x:c>
      <x:c r="CU134" s="311"/>
      <x:c r="CV134" s="311">
        <x:v>1</x:v>
      </x:c>
      <x:c r="CW134" s="311"/>
      <x:c r="CX134" s="311"/>
      <x:c r="CY134" s="785" t="s">
        <x:v>1983</x:v>
      </x:c>
      <x:c r="CZ134" s="311"/>
      <x:c r="DA134" s="310"/>
      <x:c r="DB134" s="311"/>
      <x:c r="DC134" s="310"/>
      <x:c r="DD134" s="311"/>
      <x:c r="DE134" s="310"/>
      <x:c r="DF134" s="311"/>
      <x:c r="DG134" s="312"/>
    </x:row>
    <x:row r="135" spans="1:111" ht="30" customHeight="1">
      <x:c r="A135" s="785" t="s">
        <x:v>1956</x:v>
      </x:c>
      <x:c r="B135" s="309"/>
      <x:c r="C135" s="310"/>
      <x:c r="D135" s="311"/>
      <x:c r="E135" s="310"/>
      <x:c r="F135" s="311"/>
      <x:c r="G135" s="310"/>
      <x:c r="H135" s="311"/>
      <x:c r="I135" s="310"/>
      <x:c r="J135" s="311">
        <x:v>2</x:v>
      </x:c>
      <x:c r="K135" s="311"/>
      <x:c r="L135" s="310"/>
      <x:c r="M135" s="311">
        <x:v>1</x:v>
      </x:c>
      <x:c r="N135" s="311"/>
      <x:c r="O135" s="311"/>
      <x:c r="P135" s="311"/>
      <x:c r="Q135" s="311"/>
      <x:c r="R135" s="310"/>
      <x:c r="S135" s="311"/>
      <x:c r="T135" s="310"/>
      <x:c r="U135" s="311"/>
      <x:c r="V135" s="310"/>
      <x:c r="W135" s="311">
        <x:v>1</x:v>
      </x:c>
      <x:c r="X135" s="311">
        <x:v>12</x:v>
      </x:c>
      <x:c r="Y135" s="311"/>
      <x:c r="Z135" s="311"/>
      <x:c r="AA135" s="311"/>
      <x:c r="AB135" s="311">
        <x:v>1</x:v>
      </x:c>
      <x:c r="AC135" s="311">
        <x:v>1</x:v>
      </x:c>
      <x:c r="AD135" s="311"/>
      <x:c r="AE135" s="311"/>
      <x:c r="AF135" s="311"/>
      <x:c r="AG135" s="311">
        <x:v>3</x:v>
      </x:c>
      <x:c r="AH135" s="311"/>
      <x:c r="AI135" s="311"/>
      <x:c r="AJ135" s="311">
        <x:v>3</x:v>
      </x:c>
      <x:c r="AK135" s="311">
        <x:v>3</x:v>
      </x:c>
      <x:c r="AL135" s="785" t="s">
        <x:v>1956</x:v>
      </x:c>
      <x:c r="AM135" s="311"/>
      <x:c r="AN135" s="310"/>
      <x:c r="AO135" s="311"/>
      <x:c r="AP135" s="311"/>
      <x:c r="AQ135" s="311"/>
      <x:c r="AR135" s="310"/>
      <x:c r="AS135" s="311"/>
      <x:c r="AT135" s="310"/>
      <x:c r="AU135" s="311"/>
      <x:c r="AV135" s="311"/>
      <x:c r="AW135" s="311"/>
      <x:c r="AX135" s="311"/>
      <x:c r="AY135" s="311"/>
      <x:c r="AZ135" s="311"/>
      <x:c r="BA135" s="310"/>
      <x:c r="BB135" s="311"/>
      <x:c r="BC135" s="311"/>
      <x:c r="BD135" s="311"/>
      <x:c r="BE135" s="311">
        <x:v>1</x:v>
      </x:c>
      <x:c r="BF135" s="311">
        <x:v>2</x:v>
      </x:c>
      <x:c r="BG135" s="311"/>
      <x:c r="BH135" s="311"/>
      <x:c r="BI135" s="311"/>
      <x:c r="BJ135" s="310"/>
      <x:c r="BK135" s="311"/>
      <x:c r="BL135" s="310"/>
      <x:c r="BM135" s="311"/>
      <x:c r="BN135" s="310"/>
      <x:c r="BO135" s="311"/>
      <x:c r="BP135" s="310"/>
      <x:c r="BQ135" s="311"/>
      <x:c r="BR135" s="311"/>
      <x:c r="BS135" s="311"/>
      <x:c r="BT135" s="311"/>
      <x:c r="BU135" s="311"/>
      <x:c r="BV135" s="785" t="s">
        <x:v>1956</x:v>
      </x:c>
      <x:c r="BW135" s="311"/>
      <x:c r="BX135" s="311"/>
      <x:c r="BY135" s="310"/>
      <x:c r="BZ135" s="311"/>
      <x:c r="CA135" s="310"/>
      <x:c r="CB135" s="311"/>
      <x:c r="CC135" s="310"/>
      <x:c r="CD135" s="311"/>
      <x:c r="CE135" s="311"/>
      <x:c r="CF135" s="310"/>
      <x:c r="CG135" s="311"/>
      <x:c r="CH135" s="311"/>
      <x:c r="CI135" s="311"/>
      <x:c r="CJ135" s="311">
        <x:v>1</x:v>
      </x:c>
      <x:c r="CK135" s="311"/>
      <x:c r="CL135" s="311"/>
      <x:c r="CM135" s="311"/>
      <x:c r="CN135" s="311"/>
      <x:c r="CO135" s="311"/>
      <x:c r="CP135" s="310"/>
      <x:c r="CQ135" s="311">
        <x:v>1</x:v>
      </x:c>
      <x:c r="CR135" s="310">
        <x:v>154</x:v>
      </x:c>
      <x:c r="CS135" s="311">
        <x:v>5</x:v>
      </x:c>
      <x:c r="CT135" s="311">
        <x:v>1</x:v>
      </x:c>
      <x:c r="CU135" s="311"/>
      <x:c r="CV135" s="311">
        <x:v>1</x:v>
      </x:c>
      <x:c r="CW135" s="311"/>
      <x:c r="CX135" s="311"/>
      <x:c r="CY135" s="785" t="s">
        <x:v>1956</x:v>
      </x:c>
      <x:c r="CZ135" s="311"/>
      <x:c r="DA135" s="310"/>
      <x:c r="DB135" s="311"/>
      <x:c r="DC135" s="310"/>
      <x:c r="DD135" s="311"/>
      <x:c r="DE135" s="310"/>
      <x:c r="DF135" s="311"/>
      <x:c r="DG135" s="312"/>
    </x:row>
    <x:row r="136" spans="1:111" ht="30" customHeight="1">
      <x:c r="A136" s="785" t="s">
        <x:v>1957</x:v>
      </x:c>
      <x:c r="B136" s="309"/>
      <x:c r="C136" s="310"/>
      <x:c r="D136" s="311"/>
      <x:c r="E136" s="310"/>
      <x:c r="F136" s="311"/>
      <x:c r="G136" s="310"/>
      <x:c r="H136" s="311"/>
      <x:c r="I136" s="310"/>
      <x:c r="J136" s="311"/>
      <x:c r="K136" s="311"/>
      <x:c r="L136" s="310"/>
      <x:c r="M136" s="311"/>
      <x:c r="N136" s="311"/>
      <x:c r="O136" s="311"/>
      <x:c r="P136" s="311"/>
      <x:c r="Q136" s="311"/>
      <x:c r="R136" s="310"/>
      <x:c r="S136" s="311">
        <x:v>2</x:v>
      </x:c>
      <x:c r="T136" s="310">
        <x:v>20</x:v>
      </x:c>
      <x:c r="U136" s="311">
        <x:v>1</x:v>
      </x:c>
      <x:c r="V136" s="310">
        <x:v>84.280000000000001</x:v>
      </x:c>
      <x:c r="W136" s="311"/>
      <x:c r="X136" s="311">
        <x:v>15</x:v>
      </x:c>
      <x:c r="Y136" s="311"/>
      <x:c r="Z136" s="311"/>
      <x:c r="AA136" s="311">
        <x:v>1</x:v>
      </x:c>
      <x:c r="AB136" s="311"/>
      <x:c r="AC136" s="311"/>
      <x:c r="AD136" s="311">
        <x:v>2</x:v>
      </x:c>
      <x:c r="AE136" s="311"/>
      <x:c r="AF136" s="311"/>
      <x:c r="AG136" s="311">
        <x:v>1</x:v>
      </x:c>
      <x:c r="AH136" s="311"/>
      <x:c r="AI136" s="311"/>
      <x:c r="AJ136" s="311"/>
      <x:c r="AK136" s="311"/>
      <x:c r="AL136" s="785" t="s">
        <x:v>1957</x:v>
      </x:c>
      <x:c r="AM136" s="311"/>
      <x:c r="AN136" s="310"/>
      <x:c r="AO136" s="311"/>
      <x:c r="AP136" s="311"/>
      <x:c r="AQ136" s="311"/>
      <x:c r="AR136" s="310"/>
      <x:c r="AS136" s="311"/>
      <x:c r="AT136" s="310"/>
      <x:c r="AU136" s="311"/>
      <x:c r="AV136" s="311"/>
      <x:c r="AW136" s="311"/>
      <x:c r="AX136" s="311"/>
      <x:c r="AY136" s="311"/>
      <x:c r="AZ136" s="311"/>
      <x:c r="BA136" s="310"/>
      <x:c r="BB136" s="311"/>
      <x:c r="BC136" s="311"/>
      <x:c r="BD136" s="311"/>
      <x:c r="BE136" s="311">
        <x:v>1</x:v>
      </x:c>
      <x:c r="BF136" s="311">
        <x:v>4</x:v>
      </x:c>
      <x:c r="BG136" s="311"/>
      <x:c r="BH136" s="311"/>
      <x:c r="BI136" s="311"/>
      <x:c r="BJ136" s="310"/>
      <x:c r="BK136" s="311"/>
      <x:c r="BL136" s="310"/>
      <x:c r="BM136" s="311"/>
      <x:c r="BN136" s="310"/>
      <x:c r="BO136" s="311"/>
      <x:c r="BP136" s="310"/>
      <x:c r="BQ136" s="311"/>
      <x:c r="BR136" s="311"/>
      <x:c r="BS136" s="311"/>
      <x:c r="BT136" s="311"/>
      <x:c r="BU136" s="311"/>
      <x:c r="BV136" s="785" t="s">
        <x:v>1957</x:v>
      </x:c>
      <x:c r="BW136" s="311"/>
      <x:c r="BX136" s="311"/>
      <x:c r="BY136" s="310"/>
      <x:c r="BZ136" s="311"/>
      <x:c r="CA136" s="310"/>
      <x:c r="CB136" s="311"/>
      <x:c r="CC136" s="310"/>
      <x:c r="CD136" s="311"/>
      <x:c r="CE136" s="311"/>
      <x:c r="CF136" s="310"/>
      <x:c r="CG136" s="311"/>
      <x:c r="CH136" s="311"/>
      <x:c r="CI136" s="311"/>
      <x:c r="CJ136" s="311"/>
      <x:c r="CK136" s="311"/>
      <x:c r="CL136" s="311"/>
      <x:c r="CM136" s="311"/>
      <x:c r="CN136" s="311"/>
      <x:c r="CO136" s="311"/>
      <x:c r="CP136" s="310"/>
      <x:c r="CQ136" s="311">
        <x:v>1</x:v>
      </x:c>
      <x:c r="CR136" s="310">
        <x:v>110</x:v>
      </x:c>
      <x:c r="CS136" s="311">
        <x:v>6</x:v>
      </x:c>
      <x:c r="CT136" s="311">
        <x:v>1</x:v>
      </x:c>
      <x:c r="CU136" s="311">
        <x:v>1</x:v>
      </x:c>
      <x:c r="CV136" s="311">
        <x:v>1</x:v>
      </x:c>
      <x:c r="CW136" s="311"/>
      <x:c r="CX136" s="311"/>
      <x:c r="CY136" s="785" t="s">
        <x:v>1957</x:v>
      </x:c>
      <x:c r="CZ136" s="311">
        <x:v>1</x:v>
      </x:c>
      <x:c r="DA136" s="310">
        <x:v>84.280000000000001</x:v>
      </x:c>
      <x:c r="DB136" s="311"/>
      <x:c r="DC136" s="310"/>
      <x:c r="DD136" s="311"/>
      <x:c r="DE136" s="310"/>
      <x:c r="DF136" s="311"/>
      <x:c r="DG136" s="312"/>
    </x:row>
    <x:row r="137" spans="1:111" ht="30" customHeight="1">
      <x:c r="A137" s="785" t="s">
        <x:v>2016</x:v>
      </x:c>
      <x:c r="B137" s="309"/>
      <x:c r="C137" s="310"/>
      <x:c r="D137" s="311"/>
      <x:c r="E137" s="310"/>
      <x:c r="F137" s="311"/>
      <x:c r="G137" s="310"/>
      <x:c r="H137" s="311"/>
      <x:c r="I137" s="310"/>
      <x:c r="J137" s="311"/>
      <x:c r="K137" s="311"/>
      <x:c r="L137" s="310"/>
      <x:c r="M137" s="311"/>
      <x:c r="N137" s="311"/>
      <x:c r="O137" s="311"/>
      <x:c r="P137" s="311"/>
      <x:c r="Q137" s="311"/>
      <x:c r="R137" s="310"/>
      <x:c r="S137" s="311">
        <x:v>1</x:v>
      </x:c>
      <x:c r="T137" s="310">
        <x:v>20</x:v>
      </x:c>
      <x:c r="U137" s="311"/>
      <x:c r="V137" s="310"/>
      <x:c r="W137" s="311"/>
      <x:c r="X137" s="311">
        <x:v>11</x:v>
      </x:c>
      <x:c r="Y137" s="311"/>
      <x:c r="Z137" s="311"/>
      <x:c r="AA137" s="311">
        <x:v>1</x:v>
      </x:c>
      <x:c r="AB137" s="311"/>
      <x:c r="AC137" s="311">
        <x:v>1</x:v>
      </x:c>
      <x:c r="AD137" s="311">
        <x:v>1</x:v>
      </x:c>
      <x:c r="AE137" s="311"/>
      <x:c r="AF137" s="311"/>
      <x:c r="AG137" s="311">
        <x:v>1</x:v>
      </x:c>
      <x:c r="AH137" s="311"/>
      <x:c r="AI137" s="311"/>
      <x:c r="AJ137" s="311">
        <x:v>3</x:v>
      </x:c>
      <x:c r="AK137" s="311">
        <x:v>4</x:v>
      </x:c>
      <x:c r="AL137" s="785" t="s">
        <x:v>2016</x:v>
      </x:c>
      <x:c r="AM137" s="311"/>
      <x:c r="AN137" s="310"/>
      <x:c r="AO137" s="311"/>
      <x:c r="AP137" s="311"/>
      <x:c r="AQ137" s="311"/>
      <x:c r="AR137" s="310"/>
      <x:c r="AS137" s="311"/>
      <x:c r="AT137" s="310"/>
      <x:c r="AU137" s="311"/>
      <x:c r="AV137" s="311"/>
      <x:c r="AW137" s="311"/>
      <x:c r="AX137" s="311"/>
      <x:c r="AY137" s="311"/>
      <x:c r="AZ137" s="311"/>
      <x:c r="BA137" s="310"/>
      <x:c r="BB137" s="311"/>
      <x:c r="BC137" s="311"/>
      <x:c r="BD137" s="311"/>
      <x:c r="BE137" s="311">
        <x:v>1</x:v>
      </x:c>
      <x:c r="BF137" s="311">
        <x:v>3</x:v>
      </x:c>
      <x:c r="BG137" s="311"/>
      <x:c r="BH137" s="311"/>
      <x:c r="BI137" s="311"/>
      <x:c r="BJ137" s="310"/>
      <x:c r="BK137" s="311"/>
      <x:c r="BL137" s="310"/>
      <x:c r="BM137" s="311"/>
      <x:c r="BN137" s="310"/>
      <x:c r="BO137" s="311"/>
      <x:c r="BP137" s="310"/>
      <x:c r="BQ137" s="311"/>
      <x:c r="BR137" s="311"/>
      <x:c r="BS137" s="311"/>
      <x:c r="BT137" s="311"/>
      <x:c r="BU137" s="311"/>
      <x:c r="BV137" s="785" t="s">
        <x:v>2016</x:v>
      </x:c>
      <x:c r="BW137" s="311"/>
      <x:c r="BX137" s="311"/>
      <x:c r="BY137" s="310"/>
      <x:c r="BZ137" s="311"/>
      <x:c r="CA137" s="310"/>
      <x:c r="CB137" s="311"/>
      <x:c r="CC137" s="310"/>
      <x:c r="CD137" s="311"/>
      <x:c r="CE137" s="311">
        <x:v>1</x:v>
      </x:c>
      <x:c r="CF137" s="310">
        <x:v>54.600000000000001</x:v>
      </x:c>
      <x:c r="CG137" s="311"/>
      <x:c r="CH137" s="311"/>
      <x:c r="CI137" s="311"/>
      <x:c r="CJ137" s="311" t="s">
        <x:v>506</x:v>
      </x:c>
      <x:c r="CK137" s="311"/>
      <x:c r="CL137" s="311"/>
      <x:c r="CM137" s="311"/>
      <x:c r="CN137" s="311"/>
      <x:c r="CO137" s="311"/>
      <x:c r="CP137" s="310"/>
      <x:c r="CQ137" s="311"/>
      <x:c r="CR137" s="310"/>
      <x:c r="CS137" s="311">
        <x:v>7</x:v>
      </x:c>
      <x:c r="CT137" s="311">
        <x:v>1</x:v>
      </x:c>
      <x:c r="CU137" s="311">
        <x:v>1</x:v>
      </x:c>
      <x:c r="CV137" s="311">
        <x:v>1</x:v>
      </x:c>
      <x:c r="CW137" s="311"/>
      <x:c r="CX137" s="311"/>
      <x:c r="CY137" s="785" t="s">
        <x:v>2016</x:v>
      </x:c>
      <x:c r="CZ137" s="311">
        <x:v>1</x:v>
      </x:c>
      <x:c r="DA137" s="310">
        <x:v>54.600000000000001</x:v>
      </x:c>
      <x:c r="DB137" s="311"/>
      <x:c r="DC137" s="310"/>
      <x:c r="DD137" s="311"/>
      <x:c r="DE137" s="310"/>
      <x:c r="DF137" s="311"/>
      <x:c r="DG137" s="312"/>
    </x:row>
    <x:row r="138" spans="1:111" ht="30" customHeight="1">
      <x:c r="A138" s="785" t="s">
        <x:v>1161</x:v>
      </x:c>
      <x:c r="B138" s="309"/>
      <x:c r="C138" s="310"/>
      <x:c r="D138" s="311"/>
      <x:c r="E138" s="310"/>
      <x:c r="F138" s="311"/>
      <x:c r="G138" s="310"/>
      <x:c r="H138" s="311"/>
      <x:c r="I138" s="310"/>
      <x:c r="J138" s="311"/>
      <x:c r="K138" s="311"/>
      <x:c r="L138" s="310"/>
      <x:c r="M138" s="311"/>
      <x:c r="N138" s="311"/>
      <x:c r="O138" s="311"/>
      <x:c r="P138" s="311"/>
      <x:c r="Q138" s="311"/>
      <x:c r="R138" s="310"/>
      <x:c r="S138" s="311">
        <x:v>2</x:v>
      </x:c>
      <x:c r="T138" s="310">
        <x:v>30</x:v>
      </x:c>
      <x:c r="U138" s="311"/>
      <x:c r="V138" s="310"/>
      <x:c r="W138" s="311"/>
      <x:c r="X138" s="311">
        <x:v>13</x:v>
      </x:c>
      <x:c r="Y138" s="311"/>
      <x:c r="Z138" s="311"/>
      <x:c r="AA138" s="311"/>
      <x:c r="AB138" s="311"/>
      <x:c r="AC138" s="311"/>
      <x:c r="AD138" s="311">
        <x:v>2</x:v>
      </x:c>
      <x:c r="AE138" s="311"/>
      <x:c r="AF138" s="311"/>
      <x:c r="AG138" s="311">
        <x:v>2</x:v>
      </x:c>
      <x:c r="AH138" s="311"/>
      <x:c r="AI138" s="311"/>
      <x:c r="AJ138" s="311">
        <x:v>1</x:v>
      </x:c>
      <x:c r="AK138" s="311">
        <x:v>3</x:v>
      </x:c>
      <x:c r="AL138" s="785" t="s">
        <x:v>1161</x:v>
      </x:c>
      <x:c r="AM138" s="311"/>
      <x:c r="AN138" s="310"/>
      <x:c r="AO138" s="311"/>
      <x:c r="AP138" s="311"/>
      <x:c r="AQ138" s="311"/>
      <x:c r="AR138" s="310"/>
      <x:c r="AS138" s="311"/>
      <x:c r="AT138" s="310"/>
      <x:c r="AU138" s="311"/>
      <x:c r="AV138" s="311"/>
      <x:c r="AW138" s="311"/>
      <x:c r="AX138" s="311"/>
      <x:c r="AY138" s="311"/>
      <x:c r="AZ138" s="311"/>
      <x:c r="BA138" s="310"/>
      <x:c r="BB138" s="311"/>
      <x:c r="BC138" s="311"/>
      <x:c r="BD138" s="311"/>
      <x:c r="BE138" s="311">
        <x:v>2</x:v>
      </x:c>
      <x:c r="BF138" s="311">
        <x:v>6</x:v>
      </x:c>
      <x:c r="BG138" s="311"/>
      <x:c r="BH138" s="311"/>
      <x:c r="BI138" s="311"/>
      <x:c r="BJ138" s="310"/>
      <x:c r="BK138" s="311"/>
      <x:c r="BL138" s="310"/>
      <x:c r="BM138" s="311"/>
      <x:c r="BN138" s="310"/>
      <x:c r="BO138" s="311"/>
      <x:c r="BP138" s="310"/>
      <x:c r="BQ138" s="311"/>
      <x:c r="BR138" s="311"/>
      <x:c r="BS138" s="311"/>
      <x:c r="BT138" s="311"/>
      <x:c r="BU138" s="311"/>
      <x:c r="BV138" s="785" t="s">
        <x:v>1161</x:v>
      </x:c>
      <x:c r="BW138" s="311"/>
      <x:c r="BX138" s="311"/>
      <x:c r="BY138" s="310"/>
      <x:c r="BZ138" s="311"/>
      <x:c r="CA138" s="310"/>
      <x:c r="CB138" s="311"/>
      <x:c r="CC138" s="310"/>
      <x:c r="CD138" s="311"/>
      <x:c r="CE138" s="311"/>
      <x:c r="CF138" s="310"/>
      <x:c r="CG138" s="311"/>
      <x:c r="CH138" s="311"/>
      <x:c r="CI138" s="311"/>
      <x:c r="CJ138" s="311"/>
      <x:c r="CK138" s="311"/>
      <x:c r="CL138" s="311"/>
      <x:c r="CM138" s="311"/>
      <x:c r="CN138" s="311"/>
      <x:c r="CO138" s="311"/>
      <x:c r="CP138" s="310"/>
      <x:c r="CQ138" s="311">
        <x:v>1</x:v>
      </x:c>
      <x:c r="CR138" s="310">
        <x:v>14</x:v>
      </x:c>
      <x:c r="CS138" s="311">
        <x:v>12</x:v>
      </x:c>
      <x:c r="CT138" s="311">
        <x:v>2</x:v>
      </x:c>
      <x:c r="CU138" s="311">
        <x:v>2</x:v>
      </x:c>
      <x:c r="CV138" s="311">
        <x:v>2</x:v>
      </x:c>
      <x:c r="CW138" s="311"/>
      <x:c r="CX138" s="311"/>
      <x:c r="CY138" s="785" t="s">
        <x:v>1161</x:v>
      </x:c>
      <x:c r="CZ138" s="311"/>
      <x:c r="DA138" s="310"/>
      <x:c r="DB138" s="311"/>
      <x:c r="DC138" s="310"/>
      <x:c r="DD138" s="311"/>
      <x:c r="DE138" s="310"/>
      <x:c r="DF138" s="311"/>
      <x:c r="DG138" s="312"/>
    </x:row>
    <x:row r="139" spans="1:111" ht="30" customHeight="1">
      <x:c r="A139" s="785" t="s">
        <x:v>345</x:v>
      </x:c>
      <x:c r="B139" s="309">
        <x:v>3</x:v>
      </x:c>
      <x:c r="C139" s="310">
        <x:v>455.5</x:v>
      </x:c>
      <x:c r="D139" s="311">
        <x:v>1</x:v>
      </x:c>
      <x:c r="E139" s="310">
        <x:v>161.59999999999999</x:v>
      </x:c>
      <x:c r="F139" s="311"/>
      <x:c r="G139" s="310"/>
      <x:c r="H139" s="311"/>
      <x:c r="I139" s="310"/>
      <x:c r="J139" s="311">
        <x:v>2</x:v>
      </x:c>
      <x:c r="K139" s="311"/>
      <x:c r="L139" s="310"/>
      <x:c r="M139" s="311"/>
      <x:c r="N139" s="311"/>
      <x:c r="O139" s="311"/>
      <x:c r="P139" s="311"/>
      <x:c r="Q139" s="311"/>
      <x:c r="R139" s="310"/>
      <x:c r="S139" s="311">
        <x:v>1</x:v>
      </x:c>
      <x:c r="T139" s="310">
        <x:v>30</x:v>
      </x:c>
      <x:c r="U139" s="311"/>
      <x:c r="V139" s="310"/>
      <x:c r="W139" s="311"/>
      <x:c r="X139" s="311">
        <x:v>20</x:v>
      </x:c>
      <x:c r="Y139" s="311"/>
      <x:c r="Z139" s="311"/>
      <x:c r="AA139" s="311"/>
      <x:c r="AB139" s="311"/>
      <x:c r="AC139" s="311"/>
      <x:c r="AD139" s="311">
        <x:v>1</x:v>
      </x:c>
      <x:c r="AE139" s="311"/>
      <x:c r="AF139" s="311"/>
      <x:c r="AG139" s="311">
        <x:v>1</x:v>
      </x:c>
      <x:c r="AH139" s="311"/>
      <x:c r="AI139" s="311"/>
      <x:c r="AJ139" s="311">
        <x:v>2</x:v>
      </x:c>
      <x:c r="AK139" s="311">
        <x:v>7</x:v>
      </x:c>
      <x:c r="AL139" s="785" t="s">
        <x:v>345</x:v>
      </x:c>
      <x:c r="AM139" s="311">
        <x:v>1</x:v>
      </x:c>
      <x:c r="AN139" s="310">
        <x:v>47.399999999999999</x:v>
      </x:c>
      <x:c r="AO139" s="311"/>
      <x:c r="AP139" s="311"/>
      <x:c r="AQ139" s="311"/>
      <x:c r="AR139" s="310"/>
      <x:c r="AS139" s="311"/>
      <x:c r="AT139" s="310"/>
      <x:c r="AU139" s="311"/>
      <x:c r="AV139" s="311"/>
      <x:c r="AW139" s="311"/>
      <x:c r="AX139" s="311"/>
      <x:c r="AY139" s="311"/>
      <x:c r="AZ139" s="311"/>
      <x:c r="BA139" s="310"/>
      <x:c r="BB139" s="311"/>
      <x:c r="BC139" s="311"/>
      <x:c r="BD139" s="311"/>
      <x:c r="BE139" s="311">
        <x:v>3</x:v>
      </x:c>
      <x:c r="BF139" s="311">
        <x:v>3</x:v>
      </x:c>
      <x:c r="BG139" s="311"/>
      <x:c r="BH139" s="311"/>
      <x:c r="BI139" s="311"/>
      <x:c r="BJ139" s="310"/>
      <x:c r="BK139" s="311"/>
      <x:c r="BL139" s="310"/>
      <x:c r="BM139" s="311"/>
      <x:c r="BN139" s="310"/>
      <x:c r="BO139" s="311"/>
      <x:c r="BP139" s="310"/>
      <x:c r="BQ139" s="311"/>
      <x:c r="BR139" s="311"/>
      <x:c r="BS139" s="311"/>
      <x:c r="BT139" s="311"/>
      <x:c r="BU139" s="311"/>
      <x:c r="BV139" s="785" t="s">
        <x:v>345</x:v>
      </x:c>
      <x:c r="BW139" s="311"/>
      <x:c r="BX139" s="311"/>
      <x:c r="BY139" s="310"/>
      <x:c r="BZ139" s="311"/>
      <x:c r="CA139" s="310"/>
      <x:c r="CB139" s="311"/>
      <x:c r="CC139" s="310"/>
      <x:c r="CD139" s="311"/>
      <x:c r="CE139" s="311"/>
      <x:c r="CF139" s="310"/>
      <x:c r="CG139" s="311"/>
      <x:c r="CH139" s="311"/>
      <x:c r="CI139" s="311"/>
      <x:c r="CJ139" s="311"/>
      <x:c r="CK139" s="311"/>
      <x:c r="CL139" s="311"/>
      <x:c r="CM139" s="311"/>
      <x:c r="CN139" s="311"/>
      <x:c r="CO139" s="311"/>
      <x:c r="CP139" s="310"/>
      <x:c r="CQ139" s="311"/>
      <x:c r="CR139" s="310"/>
      <x:c r="CS139" s="311"/>
      <x:c r="CT139" s="311">
        <x:v>1</x:v>
      </x:c>
      <x:c r="CU139" s="311">
        <x:v>1</x:v>
      </x:c>
      <x:c r="CV139" s="311">
        <x:v>1</x:v>
      </x:c>
      <x:c r="CW139" s="311"/>
      <x:c r="CX139" s="311"/>
      <x:c r="CY139" s="785" t="s">
        <x:v>345</x:v>
      </x:c>
      <x:c r="CZ139" s="311"/>
      <x:c r="DA139" s="310"/>
      <x:c r="DB139" s="311"/>
      <x:c r="DC139" s="310"/>
      <x:c r="DD139" s="311"/>
      <x:c r="DE139" s="310"/>
      <x:c r="DF139" s="311"/>
      <x:c r="DG139" s="312"/>
    </x:row>
    <x:row r="140" spans="1:111" ht="30" customHeight="1">
      <x:c r="A140" s="785" t="s">
        <x:v>2031</x:v>
      </x:c>
      <x:c r="B140" s="309">
        <x:v>2</x:v>
      </x:c>
      <x:c r="C140" s="310">
        <x:v>379.89999999999998</x:v>
      </x:c>
      <x:c r="D140" s="311">
        <x:v>1</x:v>
      </x:c>
      <x:c r="E140" s="310">
        <x:v>21.5</x:v>
      </x:c>
      <x:c r="F140" s="311"/>
      <x:c r="G140" s="310"/>
      <x:c r="H140" s="311"/>
      <x:c r="I140" s="310"/>
      <x:c r="J140" s="311">
        <x:v>1</x:v>
      </x:c>
      <x:c r="K140" s="311"/>
      <x:c r="L140" s="310"/>
      <x:c r="M140" s="311"/>
      <x:c r="N140" s="311"/>
      <x:c r="O140" s="311"/>
      <x:c r="P140" s="311"/>
      <x:c r="Q140" s="311"/>
      <x:c r="R140" s="310"/>
      <x:c r="S140" s="311">
        <x:v>1</x:v>
      </x:c>
      <x:c r="T140" s="310"/>
      <x:c r="U140" s="311"/>
      <x:c r="V140" s="310"/>
      <x:c r="W140" s="311"/>
      <x:c r="X140" s="311">
        <x:v>8</x:v>
      </x:c>
      <x:c r="Y140" s="311"/>
      <x:c r="Z140" s="311"/>
      <x:c r="AA140" s="311">
        <x:v>1</x:v>
      </x:c>
      <x:c r="AB140" s="311"/>
      <x:c r="AC140" s="311"/>
      <x:c r="AD140" s="311"/>
      <x:c r="AE140" s="311"/>
      <x:c r="AF140" s="311"/>
      <x:c r="AG140" s="311">
        <x:v>1</x:v>
      </x:c>
      <x:c r="AH140" s="311"/>
      <x:c r="AI140" s="311"/>
      <x:c r="AJ140" s="311">
        <x:v>1</x:v>
      </x:c>
      <x:c r="AK140" s="311">
        <x:v>3</x:v>
      </x:c>
      <x:c r="AL140" s="785" t="s">
        <x:v>2031</x:v>
      </x:c>
      <x:c r="AM140" s="311"/>
      <x:c r="AN140" s="310"/>
      <x:c r="AO140" s="311"/>
      <x:c r="AP140" s="311"/>
      <x:c r="AQ140" s="311"/>
      <x:c r="AR140" s="310"/>
      <x:c r="AS140" s="311"/>
      <x:c r="AT140" s="310"/>
      <x:c r="AU140" s="311"/>
      <x:c r="AV140" s="311"/>
      <x:c r="AW140" s="311"/>
      <x:c r="AX140" s="311"/>
      <x:c r="AY140" s="311"/>
      <x:c r="AZ140" s="311"/>
      <x:c r="BA140" s="310"/>
      <x:c r="BB140" s="311"/>
      <x:c r="BC140" s="311"/>
      <x:c r="BD140" s="311"/>
      <x:c r="BE140" s="311">
        <x:v>1</x:v>
      </x:c>
      <x:c r="BF140" s="311">
        <x:v>4</x:v>
      </x:c>
      <x:c r="BG140" s="311"/>
      <x:c r="BH140" s="311"/>
      <x:c r="BI140" s="311"/>
      <x:c r="BJ140" s="310"/>
      <x:c r="BK140" s="311"/>
      <x:c r="BL140" s="310"/>
      <x:c r="BM140" s="311"/>
      <x:c r="BN140" s="310"/>
      <x:c r="BO140" s="311"/>
      <x:c r="BP140" s="310"/>
      <x:c r="BQ140" s="311"/>
      <x:c r="BR140" s="311"/>
      <x:c r="BS140" s="311"/>
      <x:c r="BT140" s="311"/>
      <x:c r="BU140" s="311"/>
      <x:c r="BV140" s="785" t="s">
        <x:v>2031</x:v>
      </x:c>
      <x:c r="BW140" s="311"/>
      <x:c r="BX140" s="311"/>
      <x:c r="BY140" s="310"/>
      <x:c r="BZ140" s="311"/>
      <x:c r="CA140" s="310"/>
      <x:c r="CB140" s="311"/>
      <x:c r="CC140" s="310"/>
      <x:c r="CD140" s="311"/>
      <x:c r="CE140" s="311"/>
      <x:c r="CF140" s="310"/>
      <x:c r="CG140" s="311"/>
      <x:c r="CH140" s="311"/>
      <x:c r="CI140" s="311"/>
      <x:c r="CJ140" s="311"/>
      <x:c r="CK140" s="311"/>
      <x:c r="CL140" s="311"/>
      <x:c r="CM140" s="311"/>
      <x:c r="CN140" s="311"/>
      <x:c r="CO140" s="311"/>
      <x:c r="CP140" s="310"/>
      <x:c r="CQ140" s="311">
        <x:v>1</x:v>
      </x:c>
      <x:c r="CR140" s="310"/>
      <x:c r="CS140" s="311"/>
      <x:c r="CT140" s="311"/>
      <x:c r="CU140" s="311"/>
      <x:c r="CV140" s="311"/>
      <x:c r="CW140" s="311"/>
      <x:c r="CX140" s="311"/>
      <x:c r="CY140" s="785" t="s">
        <x:v>2031</x:v>
      </x:c>
      <x:c r="CZ140" s="311"/>
      <x:c r="DA140" s="310"/>
      <x:c r="DB140" s="311"/>
      <x:c r="DC140" s="310"/>
      <x:c r="DD140" s="311"/>
      <x:c r="DE140" s="310"/>
      <x:c r="DF140" s="311"/>
      <x:c r="DG140" s="312"/>
    </x:row>
    <x:row r="141" spans="1:111" ht="30" customHeight="1">
      <x:c r="A141" s="785" t="s">
        <x:v>340</x:v>
      </x:c>
      <x:c r="B141" s="309">
        <x:v>3</x:v>
      </x:c>
      <x:c r="C141" s="310">
        <x:v>159.46000000000001</x:v>
      </x:c>
      <x:c r="D141" s="311"/>
      <x:c r="E141" s="310">
        <x:v>820.91999999999996</x:v>
      </x:c>
      <x:c r="F141" s="311"/>
      <x:c r="G141" s="310"/>
      <x:c r="H141" s="311"/>
      <x:c r="I141" s="310"/>
      <x:c r="J141" s="311">
        <x:v>2</x:v>
      </x:c>
      <x:c r="K141" s="311"/>
      <x:c r="L141" s="310"/>
      <x:c r="M141" s="311"/>
      <x:c r="N141" s="311"/>
      <x:c r="O141" s="311"/>
      <x:c r="P141" s="311"/>
      <x:c r="Q141" s="311"/>
      <x:c r="R141" s="310"/>
      <x:c r="S141" s="311">
        <x:v>1</x:v>
      </x:c>
      <x:c r="T141" s="310"/>
      <x:c r="U141" s="311"/>
      <x:c r="V141" s="310"/>
      <x:c r="W141" s="311"/>
      <x:c r="X141" s="311">
        <x:v>4</x:v>
      </x:c>
      <x:c r="Y141" s="311">
        <x:v>3</x:v>
      </x:c>
      <x:c r="Z141" s="311">
        <x:v>9</x:v>
      </x:c>
      <x:c r="AA141" s="311">
        <x:v>1</x:v>
      </x:c>
      <x:c r="AB141" s="311"/>
      <x:c r="AC141" s="311">
        <x:v>1</x:v>
      </x:c>
      <x:c r="AD141" s="311"/>
      <x:c r="AE141" s="311"/>
      <x:c r="AF141" s="311"/>
      <x:c r="AG141" s="311">
        <x:v>2</x:v>
      </x:c>
      <x:c r="AH141" s="311"/>
      <x:c r="AI141" s="311"/>
      <x:c r="AJ141" s="311">
        <x:v>1</x:v>
      </x:c>
      <x:c r="AK141" s="311">
        <x:v>2</x:v>
      </x:c>
      <x:c r="AL141" s="785" t="s">
        <x:v>340</x:v>
      </x:c>
      <x:c r="AM141" s="311"/>
      <x:c r="AN141" s="310"/>
      <x:c r="AO141" s="311"/>
      <x:c r="AP141" s="311"/>
      <x:c r="AQ141" s="311"/>
      <x:c r="AR141" s="310"/>
      <x:c r="AS141" s="311"/>
      <x:c r="AT141" s="310"/>
      <x:c r="AU141" s="311"/>
      <x:c r="AV141" s="311"/>
      <x:c r="AW141" s="311"/>
      <x:c r="AX141" s="311"/>
      <x:c r="AY141" s="311"/>
      <x:c r="AZ141" s="311">
        <x:v>1</x:v>
      </x:c>
      <x:c r="BA141" s="310"/>
      <x:c r="BB141" s="311"/>
      <x:c r="BC141" s="311"/>
      <x:c r="BD141" s="311"/>
      <x:c r="BE141" s="311">
        <x:v>1</x:v>
      </x:c>
      <x:c r="BF141" s="311">
        <x:v>7</x:v>
      </x:c>
      <x:c r="BG141" s="311"/>
      <x:c r="BH141" s="311"/>
      <x:c r="BI141" s="311"/>
      <x:c r="BJ141" s="310"/>
      <x:c r="BK141" s="311"/>
      <x:c r="BL141" s="310"/>
      <x:c r="BM141" s="311"/>
      <x:c r="BN141" s="310"/>
      <x:c r="BO141" s="311"/>
      <x:c r="BP141" s="310"/>
      <x:c r="BQ141" s="311"/>
      <x:c r="BR141" s="311"/>
      <x:c r="BS141" s="311"/>
      <x:c r="BT141" s="311"/>
      <x:c r="BU141" s="311"/>
      <x:c r="BV141" s="785" t="s">
        <x:v>340</x:v>
      </x:c>
      <x:c r="BW141" s="311"/>
      <x:c r="BX141" s="311"/>
      <x:c r="BY141" s="310"/>
      <x:c r="BZ141" s="311"/>
      <x:c r="CA141" s="310"/>
      <x:c r="CB141" s="311"/>
      <x:c r="CC141" s="310"/>
      <x:c r="CD141" s="311"/>
      <x:c r="CE141" s="311"/>
      <x:c r="CF141" s="310"/>
      <x:c r="CG141" s="311"/>
      <x:c r="CH141" s="311"/>
      <x:c r="CI141" s="311"/>
      <x:c r="CJ141" s="311"/>
      <x:c r="CK141" s="311"/>
      <x:c r="CL141" s="311"/>
      <x:c r="CM141" s="311"/>
      <x:c r="CN141" s="311"/>
      <x:c r="CO141" s="311"/>
      <x:c r="CP141" s="310"/>
      <x:c r="CQ141" s="311"/>
      <x:c r="CR141" s="310"/>
      <x:c r="CS141" s="311"/>
      <x:c r="CT141" s="311">
        <x:v>1</x:v>
      </x:c>
      <x:c r="CU141" s="311"/>
      <x:c r="CV141" s="311"/>
      <x:c r="CW141" s="311"/>
      <x:c r="CX141" s="311"/>
      <x:c r="CY141" s="785" t="s">
        <x:v>340</x:v>
      </x:c>
      <x:c r="CZ141" s="311"/>
      <x:c r="DA141" s="310"/>
      <x:c r="DB141" s="311"/>
      <x:c r="DC141" s="310"/>
      <x:c r="DD141" s="311"/>
      <x:c r="DE141" s="310"/>
      <x:c r="DF141" s="311"/>
      <x:c r="DG141" s="312"/>
    </x:row>
    <x:row r="142" spans="1:111" ht="30" customHeight="1">
      <x:c r="A142" s="785" t="s">
        <x:v>2044</x:v>
      </x:c>
      <x:c r="B142" s="309">
        <x:v>3</x:v>
      </x:c>
      <x:c r="C142" s="310">
        <x:v>132.91</x:v>
      </x:c>
      <x:c r="D142" s="311"/>
      <x:c r="E142" s="310">
        <x:v>396.81999999999999</x:v>
      </x:c>
      <x:c r="F142" s="311"/>
      <x:c r="G142" s="310"/>
      <x:c r="H142" s="311"/>
      <x:c r="I142" s="310"/>
      <x:c r="J142" s="311">
        <x:v>3</x:v>
      </x:c>
      <x:c r="K142" s="311"/>
      <x:c r="L142" s="310"/>
      <x:c r="M142" s="311">
        <x:v>1</x:v>
      </x:c>
      <x:c r="N142" s="311"/>
      <x:c r="O142" s="311">
        <x:v>1</x:v>
      </x:c>
      <x:c r="P142" s="311">
        <x:v>1</x:v>
      </x:c>
      <x:c r="Q142" s="311"/>
      <x:c r="R142" s="310"/>
      <x:c r="S142" s="311"/>
      <x:c r="T142" s="310"/>
      <x:c r="U142" s="311"/>
      <x:c r="V142" s="310"/>
      <x:c r="W142" s="311"/>
      <x:c r="X142" s="311">
        <x:v>2</x:v>
      </x:c>
      <x:c r="Y142" s="311"/>
      <x:c r="Z142" s="311"/>
      <x:c r="AA142" s="311"/>
      <x:c r="AB142" s="311"/>
      <x:c r="AC142" s="311"/>
      <x:c r="AD142" s="311"/>
      <x:c r="AE142" s="311"/>
      <x:c r="AF142" s="311"/>
      <x:c r="AG142" s="311"/>
      <x:c r="AH142" s="311"/>
      <x:c r="AI142" s="311"/>
      <x:c r="AJ142" s="311"/>
      <x:c r="AK142" s="311"/>
      <x:c r="AL142" s="785" t="s">
        <x:v>2044</x:v>
      </x:c>
      <x:c r="AM142" s="311"/>
      <x:c r="AN142" s="310"/>
      <x:c r="AO142" s="311"/>
      <x:c r="AP142" s="311"/>
      <x:c r="AQ142" s="311"/>
      <x:c r="AR142" s="310"/>
      <x:c r="AS142" s="311"/>
      <x:c r="AT142" s="310"/>
      <x:c r="AU142" s="311"/>
      <x:c r="AV142" s="311"/>
      <x:c r="AW142" s="311"/>
      <x:c r="AX142" s="311"/>
      <x:c r="AY142" s="311"/>
      <x:c r="AZ142" s="311">
        <x:v>1</x:v>
      </x:c>
      <x:c r="BA142" s="310"/>
      <x:c r="BB142" s="311"/>
      <x:c r="BC142" s="311"/>
      <x:c r="BD142" s="311"/>
      <x:c r="BE142" s="311"/>
      <x:c r="BF142" s="311"/>
      <x:c r="BG142" s="311"/>
      <x:c r="BH142" s="311"/>
      <x:c r="BI142" s="311"/>
      <x:c r="BJ142" s="310"/>
      <x:c r="BK142" s="311"/>
      <x:c r="BL142" s="310"/>
      <x:c r="BM142" s="311"/>
      <x:c r="BN142" s="310"/>
      <x:c r="BO142" s="311"/>
      <x:c r="BP142" s="310"/>
      <x:c r="BQ142" s="311"/>
      <x:c r="BR142" s="311"/>
      <x:c r="BS142" s="311"/>
      <x:c r="BT142" s="311"/>
      <x:c r="BU142" s="311"/>
      <x:c r="BV142" s="785" t="s">
        <x:v>2044</x:v>
      </x:c>
      <x:c r="BW142" s="311"/>
      <x:c r="BX142" s="311"/>
      <x:c r="BY142" s="310"/>
      <x:c r="BZ142" s="311"/>
      <x:c r="CA142" s="310"/>
      <x:c r="CB142" s="311"/>
      <x:c r="CC142" s="310"/>
      <x:c r="CD142" s="311"/>
      <x:c r="CE142" s="311"/>
      <x:c r="CF142" s="310"/>
      <x:c r="CG142" s="311"/>
      <x:c r="CH142" s="311"/>
      <x:c r="CI142" s="311"/>
      <x:c r="CJ142" s="311">
        <x:v>1</x:v>
      </x:c>
      <x:c r="CK142" s="311"/>
      <x:c r="CL142" s="311"/>
      <x:c r="CM142" s="311"/>
      <x:c r="CN142" s="311"/>
      <x:c r="CO142" s="311"/>
      <x:c r="CP142" s="310"/>
      <x:c r="CQ142" s="311"/>
      <x:c r="CR142" s="310"/>
      <x:c r="CS142" s="311"/>
      <x:c r="CT142" s="311"/>
      <x:c r="CU142" s="311">
        <x:v>1</x:v>
      </x:c>
      <x:c r="CV142" s="311"/>
      <x:c r="CW142" s="311"/>
      <x:c r="CX142" s="311"/>
      <x:c r="CY142" s="785" t="s">
        <x:v>2044</x:v>
      </x:c>
      <x:c r="CZ142" s="311"/>
      <x:c r="DA142" s="310"/>
      <x:c r="DB142" s="311"/>
      <x:c r="DC142" s="310"/>
      <x:c r="DD142" s="311"/>
      <x:c r="DE142" s="310"/>
      <x:c r="DF142" s="311"/>
      <x:c r="DG142" s="312"/>
    </x:row>
    <x:row r="143" spans="1:111" ht="30" customHeight="1">
      <x:c r="A143" s="315" t="s">
        <x:v>2366</x:v>
      </x:c>
      <x:c r="B143" s="309">
        <x:f t="shared" ref="B143:AK143" si="32">B144+B162</x:f>
        <x:v>0</x:v>
      </x:c>
      <x:c r="C143" s="310">
        <x:f t="shared" si="32"/>
        <x:v>0</x:v>
      </x:c>
      <x:c r="D143" s="311">
        <x:f t="shared" si="32"/>
        <x:v>0</x:v>
      </x:c>
      <x:c r="E143" s="310">
        <x:f t="shared" si="32"/>
        <x:v>100.83</x:v>
      </x:c>
      <x:c r="F143" s="311">
        <x:f t="shared" si="32"/>
        <x:v>0</x:v>
      </x:c>
      <x:c r="G143" s="310">
        <x:f t="shared" si="32"/>
        <x:v>0</x:v>
      </x:c>
      <x:c r="H143" s="311">
        <x:f t="shared" si="32"/>
        <x:v>0</x:v>
      </x:c>
      <x:c r="I143" s="310">
        <x:f t="shared" si="32"/>
        <x:v>0</x:v>
      </x:c>
      <x:c r="J143" s="311">
        <x:f t="shared" si="32"/>
        <x:v>2</x:v>
      </x:c>
      <x:c r="K143" s="311">
        <x:f t="shared" si="32"/>
        <x:v>0</x:v>
      </x:c>
      <x:c r="L143" s="310">
        <x:f t="shared" si="32"/>
        <x:v>0</x:v>
      </x:c>
      <x:c r="M143" s="311">
        <x:f t="shared" si="32"/>
        <x:v>2</x:v>
      </x:c>
      <x:c r="N143" s="311">
        <x:f t="shared" si="32"/>
        <x:v>0</x:v>
      </x:c>
      <x:c r="O143" s="311">
        <x:f t="shared" si="32"/>
        <x:v>0</x:v>
      </x:c>
      <x:c r="P143" s="311">
        <x:f t="shared" si="32"/>
        <x:v>0</x:v>
      </x:c>
      <x:c r="Q143" s="311">
        <x:f t="shared" si="32"/>
        <x:v>0</x:v>
      </x:c>
      <x:c r="R143" s="310">
        <x:f t="shared" si="32"/>
        <x:v>0</x:v>
      </x:c>
      <x:c r="S143" s="311">
        <x:f t="shared" si="32"/>
        <x:v>5</x:v>
      </x:c>
      <x:c r="T143" s="310">
        <x:f t="shared" si="32"/>
        <x:v>0</x:v>
      </x:c>
      <x:c r="U143" s="311">
        <x:f t="shared" si="32"/>
        <x:v>0</x:v>
      </x:c>
      <x:c r="V143" s="310">
        <x:f t="shared" si="32"/>
        <x:v>0</x:v>
      </x:c>
      <x:c r="W143" s="311">
        <x:f t="shared" si="32"/>
        <x:v>1</x:v>
      </x:c>
      <x:c r="X143" s="311">
        <x:f t="shared" si="32"/>
        <x:v>49</x:v>
      </x:c>
      <x:c r="Y143" s="311">
        <x:f t="shared" si="32"/>
        <x:v>3</x:v>
      </x:c>
      <x:c r="Z143" s="311">
        <x:f t="shared" si="32"/>
        <x:v>0</x:v>
      </x:c>
      <x:c r="AA143" s="311">
        <x:f t="shared" si="32"/>
        <x:v>0</x:v>
      </x:c>
      <x:c r="AB143" s="311">
        <x:f t="shared" si="32"/>
        <x:v>0</x:v>
      </x:c>
      <x:c r="AC143" s="311">
        <x:f t="shared" si="32"/>
        <x:v>0</x:v>
      </x:c>
      <x:c r="AD143" s="311">
        <x:f t="shared" si="32"/>
        <x:v>0</x:v>
      </x:c>
      <x:c r="AE143" s="311">
        <x:f t="shared" si="32"/>
        <x:v>0</x:v>
      </x:c>
      <x:c r="AF143" s="311">
        <x:f t="shared" si="32"/>
        <x:v>0</x:v>
      </x:c>
      <x:c r="AG143" s="311">
        <x:f t="shared" si="32"/>
        <x:v>0</x:v>
      </x:c>
      <x:c r="AH143" s="311">
        <x:f t="shared" si="32"/>
        <x:v>0</x:v>
      </x:c>
      <x:c r="AI143" s="311">
        <x:f t="shared" si="32"/>
        <x:v>0</x:v>
      </x:c>
      <x:c r="AJ143" s="311">
        <x:f t="shared" si="32"/>
        <x:v>0</x:v>
      </x:c>
      <x:c r="AK143" s="311">
        <x:f t="shared" si="32"/>
        <x:v>0</x:v>
      </x:c>
      <x:c r="AL143" s="315" t="s">
        <x:v>2366</x:v>
      </x:c>
      <x:c r="AM143" s="311">
        <x:f t="shared" ref="AM143:BU143" si="33">AM144+AM162</x:f>
        <x:v>0</x:v>
      </x:c>
      <x:c r="AN143" s="310">
        <x:f t="shared" si="33"/>
        <x:v>0</x:v>
      </x:c>
      <x:c r="AO143" s="311">
        <x:f t="shared" si="33"/>
        <x:v>0</x:v>
      </x:c>
      <x:c r="AP143" s="311">
        <x:f t="shared" si="33"/>
        <x:v>0</x:v>
      </x:c>
      <x:c r="AQ143" s="311">
        <x:f t="shared" si="33"/>
        <x:v>0</x:v>
      </x:c>
      <x:c r="AR143" s="310">
        <x:f t="shared" si="33"/>
        <x:v>0</x:v>
      </x:c>
      <x:c r="AS143" s="311">
        <x:f t="shared" si="33"/>
        <x:v>0</x:v>
      </x:c>
      <x:c r="AT143" s="310">
        <x:f t="shared" si="33"/>
        <x:v>0</x:v>
      </x:c>
      <x:c r="AU143" s="311">
        <x:f t="shared" si="33"/>
        <x:v>0</x:v>
      </x:c>
      <x:c r="AV143" s="311">
        <x:f t="shared" si="33"/>
        <x:v>0</x:v>
      </x:c>
      <x:c r="AW143" s="311">
        <x:f t="shared" si="33"/>
        <x:v>0</x:v>
      </x:c>
      <x:c r="AX143" s="311">
        <x:f t="shared" si="33"/>
        <x:v>0</x:v>
      </x:c>
      <x:c r="AY143" s="311">
        <x:f t="shared" si="33"/>
        <x:v>0</x:v>
      </x:c>
      <x:c r="AZ143" s="311">
        <x:f t="shared" si="33"/>
        <x:v>0</x:v>
      </x:c>
      <x:c r="BA143" s="310">
        <x:f t="shared" si="33"/>
        <x:v>0</x:v>
      </x:c>
      <x:c r="BB143" s="311">
        <x:f t="shared" si="33"/>
        <x:v>0</x:v>
      </x:c>
      <x:c r="BC143" s="311">
        <x:f t="shared" si="33"/>
        <x:v>0</x:v>
      </x:c>
      <x:c r="BD143" s="311">
        <x:f t="shared" si="33"/>
        <x:v>0</x:v>
      </x:c>
      <x:c r="BE143" s="311">
        <x:f t="shared" si="33"/>
        <x:v>1</x:v>
      </x:c>
      <x:c r="BF143" s="311">
        <x:f t="shared" si="33"/>
        <x:v>4</x:v>
      </x:c>
      <x:c r="BG143" s="311">
        <x:f t="shared" si="33"/>
        <x:v>0</x:v>
      </x:c>
      <x:c r="BH143" s="311">
        <x:f t="shared" si="33"/>
        <x:v>0</x:v>
      </x:c>
      <x:c r="BI143" s="311">
        <x:f t="shared" si="33"/>
        <x:v>0</x:v>
      </x:c>
      <x:c r="BJ143" s="310">
        <x:f t="shared" si="33"/>
        <x:v>0</x:v>
      </x:c>
      <x:c r="BK143" s="311">
        <x:f t="shared" si="33"/>
        <x:v>0</x:v>
      </x:c>
      <x:c r="BL143" s="310">
        <x:f t="shared" si="33"/>
        <x:v>0</x:v>
      </x:c>
      <x:c r="BM143" s="311">
        <x:f t="shared" si="33"/>
        <x:v>0</x:v>
      </x:c>
      <x:c r="BN143" s="310">
        <x:f t="shared" si="33"/>
        <x:v>0</x:v>
      </x:c>
      <x:c r="BO143" s="311">
        <x:f t="shared" si="33"/>
        <x:v>0</x:v>
      </x:c>
      <x:c r="BP143" s="310">
        <x:f t="shared" si="33"/>
        <x:v>0</x:v>
      </x:c>
      <x:c r="BQ143" s="311">
        <x:f t="shared" si="33"/>
        <x:v>0</x:v>
      </x:c>
      <x:c r="BR143" s="311">
        <x:f t="shared" si="33"/>
        <x:v>0</x:v>
      </x:c>
      <x:c r="BS143" s="311">
        <x:f t="shared" si="33"/>
        <x:v>0</x:v>
      </x:c>
      <x:c r="BT143" s="311">
        <x:f t="shared" si="33"/>
        <x:v>0</x:v>
      </x:c>
      <x:c r="BU143" s="311">
        <x:f t="shared" si="33"/>
        <x:v>0</x:v>
      </x:c>
      <x:c r="BV143" s="315" t="s">
        <x:v>2366</x:v>
      </x:c>
      <x:c r="BW143" s="311">
        <x:f t="shared" ref="BW143:CX143" si="34">BW144+BW162</x:f>
        <x:v>0</x:v>
      </x:c>
      <x:c r="BX143" s="311">
        <x:f t="shared" si="34"/>
        <x:v>0</x:v>
      </x:c>
      <x:c r="BY143" s="310">
        <x:f t="shared" si="34"/>
        <x:v>0</x:v>
      </x:c>
      <x:c r="BZ143" s="311">
        <x:f t="shared" si="34"/>
        <x:v>0</x:v>
      </x:c>
      <x:c r="CA143" s="310">
        <x:f t="shared" si="34"/>
        <x:v>0</x:v>
      </x:c>
      <x:c r="CB143" s="311">
        <x:f t="shared" si="34"/>
        <x:v>0</x:v>
      </x:c>
      <x:c r="CC143" s="310">
        <x:f t="shared" si="34"/>
        <x:v>0</x:v>
      </x:c>
      <x:c r="CD143" s="311">
        <x:f t="shared" si="34"/>
        <x:v>0</x:v>
      </x:c>
      <x:c r="CE143" s="311">
        <x:f t="shared" si="34"/>
        <x:v>0</x:v>
      </x:c>
      <x:c r="CF143" s="310">
        <x:f t="shared" si="34"/>
        <x:v>0</x:v>
      </x:c>
      <x:c r="CG143" s="311">
        <x:f t="shared" si="34"/>
        <x:v>0</x:v>
      </x:c>
      <x:c r="CH143" s="311">
        <x:f t="shared" si="34"/>
        <x:v>0</x:v>
      </x:c>
      <x:c r="CI143" s="311">
        <x:f t="shared" si="34"/>
        <x:v>0</x:v>
      </x:c>
      <x:c r="CJ143" s="311">
        <x:f t="shared" si="34"/>
        <x:v>0</x:v>
      </x:c>
      <x:c r="CK143" s="311">
        <x:f t="shared" si="34"/>
        <x:v>0</x:v>
      </x:c>
      <x:c r="CL143" s="311">
        <x:f t="shared" si="34"/>
        <x:v>0</x:v>
      </x:c>
      <x:c r="CM143" s="311">
        <x:f t="shared" si="34"/>
        <x:v>0</x:v>
      </x:c>
      <x:c r="CN143" s="311">
        <x:f t="shared" si="34"/>
        <x:v>0</x:v>
      </x:c>
      <x:c r="CO143" s="311">
        <x:f t="shared" si="34"/>
        <x:v>0</x:v>
      </x:c>
      <x:c r="CP143" s="310">
        <x:f t="shared" si="34"/>
        <x:v>0</x:v>
      </x:c>
      <x:c r="CQ143" s="311">
        <x:f t="shared" si="34"/>
        <x:v>0</x:v>
      </x:c>
      <x:c r="CR143" s="310">
        <x:f t="shared" si="34"/>
        <x:v>0</x:v>
      </x:c>
      <x:c r="CS143" s="311">
        <x:f t="shared" si="34"/>
        <x:v>5</x:v>
      </x:c>
      <x:c r="CT143" s="311">
        <x:f t="shared" si="34"/>
        <x:v>5</x:v>
      </x:c>
      <x:c r="CU143" s="311">
        <x:f t="shared" si="34"/>
        <x:v>1</x:v>
      </x:c>
      <x:c r="CV143" s="311">
        <x:f t="shared" si="34"/>
        <x:v>3</x:v>
      </x:c>
      <x:c r="CW143" s="311">
        <x:f t="shared" si="34"/>
        <x:v>0</x:v>
      </x:c>
      <x:c r="CX143" s="311">
        <x:f t="shared" si="34"/>
        <x:v>0</x:v>
      </x:c>
      <x:c r="CY143" s="315" t="s">
        <x:v>2366</x:v>
      </x:c>
      <x:c r="CZ143" s="311">
        <x:f t="shared" ref="CZ143:DG143" si="35">CZ144+CZ162</x:f>
        <x:v>0</x:v>
      </x:c>
      <x:c r="DA143" s="310">
        <x:f t="shared" si="35"/>
        <x:v>0</x:v>
      </x:c>
      <x:c r="DB143" s="311">
        <x:f t="shared" si="35"/>
        <x:v>0</x:v>
      </x:c>
      <x:c r="DC143" s="310">
        <x:f t="shared" si="35"/>
        <x:v>0</x:v>
      </x:c>
      <x:c r="DD143" s="311">
        <x:f t="shared" si="35"/>
        <x:v>0</x:v>
      </x:c>
      <x:c r="DE143" s="310">
        <x:f t="shared" si="35"/>
        <x:v>0</x:v>
      </x:c>
      <x:c r="DF143" s="311">
        <x:f t="shared" si="35"/>
        <x:v>0</x:v>
      </x:c>
      <x:c r="DG143" s="312">
        <x:f t="shared" si="35"/>
        <x:v>0</x:v>
      </x:c>
    </x:row>
    <x:row r="144" spans="1:111" ht="30" customHeight="1">
      <x:c r="A144" s="315" t="s">
        <x:v>675</x:v>
      </x:c>
      <x:c r="B144" s="309">
        <x:f>SUM(B145:B161)</x:f>
        <x:v>0</x:v>
      </x:c>
      <x:c r="C144" s="310">
        <x:f t="shared" ref="C144:BN144" si="36">SUM(C145:C161)</x:f>
        <x:v>0</x:v>
      </x:c>
      <x:c r="D144" s="311">
        <x:f t="shared" si="36"/>
        <x:v>0</x:v>
      </x:c>
      <x:c r="E144" s="310">
        <x:f t="shared" si="36"/>
        <x:v>100.83</x:v>
      </x:c>
      <x:c r="F144" s="311">
        <x:f t="shared" si="36"/>
        <x:v>0</x:v>
      </x:c>
      <x:c r="G144" s="310">
        <x:f t="shared" si="36"/>
        <x:v>0</x:v>
      </x:c>
      <x:c r="H144" s="311">
        <x:f t="shared" si="36"/>
        <x:v>0</x:v>
      </x:c>
      <x:c r="I144" s="310">
        <x:f t="shared" si="36"/>
        <x:v>0</x:v>
      </x:c>
      <x:c r="J144" s="311">
        <x:f t="shared" si="36"/>
        <x:v>2</x:v>
      </x:c>
      <x:c r="K144" s="311">
        <x:f t="shared" si="36"/>
        <x:v>0</x:v>
      </x:c>
      <x:c r="L144" s="310">
        <x:f t="shared" si="36"/>
        <x:v>0</x:v>
      </x:c>
      <x:c r="M144" s="311">
        <x:f t="shared" si="36"/>
        <x:v>2</x:v>
      </x:c>
      <x:c r="N144" s="311">
        <x:f t="shared" si="36"/>
        <x:v>0</x:v>
      </x:c>
      <x:c r="O144" s="311">
        <x:f t="shared" si="36"/>
        <x:v>0</x:v>
      </x:c>
      <x:c r="P144" s="311">
        <x:f t="shared" si="36"/>
        <x:v>0</x:v>
      </x:c>
      <x:c r="Q144" s="311">
        <x:f t="shared" si="36"/>
        <x:v>0</x:v>
      </x:c>
      <x:c r="R144" s="310">
        <x:f t="shared" si="36"/>
        <x:v>0</x:v>
      </x:c>
      <x:c r="S144" s="311">
        <x:f t="shared" si="36"/>
        <x:v>5</x:v>
      </x:c>
      <x:c r="T144" s="310">
        <x:f t="shared" si="36"/>
        <x:v>0</x:v>
      </x:c>
      <x:c r="U144" s="311">
        <x:f t="shared" si="36"/>
        <x:v>0</x:v>
      </x:c>
      <x:c r="V144" s="310">
        <x:f t="shared" si="36"/>
        <x:v>0</x:v>
      </x:c>
      <x:c r="W144" s="311">
        <x:f t="shared" si="36"/>
        <x:v>1</x:v>
      </x:c>
      <x:c r="X144" s="311">
        <x:f t="shared" si="36"/>
        <x:v>49</x:v>
      </x:c>
      <x:c r="Y144" s="311">
        <x:f t="shared" si="36"/>
        <x:v>3</x:v>
      </x:c>
      <x:c r="Z144" s="311">
        <x:f t="shared" si="36"/>
        <x:v>0</x:v>
      </x:c>
      <x:c r="AA144" s="311">
        <x:f t="shared" si="36"/>
        <x:v>0</x:v>
      </x:c>
      <x:c r="AB144" s="311">
        <x:f t="shared" si="36"/>
        <x:v>0</x:v>
      </x:c>
      <x:c r="AC144" s="311">
        <x:f t="shared" si="36"/>
        <x:v>0</x:v>
      </x:c>
      <x:c r="AD144" s="311">
        <x:f t="shared" si="36"/>
        <x:v>0</x:v>
      </x:c>
      <x:c r="AE144" s="311">
        <x:f t="shared" si="36"/>
        <x:v>0</x:v>
      </x:c>
      <x:c r="AF144" s="311">
        <x:f t="shared" si="36"/>
        <x:v>0</x:v>
      </x:c>
      <x:c r="AG144" s="311">
        <x:f t="shared" si="36"/>
        <x:v>0</x:v>
      </x:c>
      <x:c r="AH144" s="311">
        <x:f t="shared" si="36"/>
        <x:v>0</x:v>
      </x:c>
      <x:c r="AI144" s="311">
        <x:f t="shared" si="36"/>
        <x:v>0</x:v>
      </x:c>
      <x:c r="AJ144" s="311">
        <x:f t="shared" si="36"/>
        <x:v>0</x:v>
      </x:c>
      <x:c r="AK144" s="311">
        <x:f t="shared" si="36"/>
        <x:v>0</x:v>
      </x:c>
      <x:c r="AL144" s="315" t="s">
        <x:v>675</x:v>
      </x:c>
      <x:c r="AM144" s="311">
        <x:f t="shared" si="36"/>
        <x:v>0</x:v>
      </x:c>
      <x:c r="AN144" s="310">
        <x:f t="shared" si="36"/>
        <x:v>0</x:v>
      </x:c>
      <x:c r="AO144" s="311">
        <x:f t="shared" si="36"/>
        <x:v>0</x:v>
      </x:c>
      <x:c r="AP144" s="311">
        <x:f t="shared" si="36"/>
        <x:v>0</x:v>
      </x:c>
      <x:c r="AQ144" s="311">
        <x:f t="shared" si="36"/>
        <x:v>0</x:v>
      </x:c>
      <x:c r="AR144" s="310">
        <x:f t="shared" si="36"/>
        <x:v>0</x:v>
      </x:c>
      <x:c r="AS144" s="311">
        <x:f t="shared" si="36"/>
        <x:v>0</x:v>
      </x:c>
      <x:c r="AT144" s="310">
        <x:f t="shared" si="36"/>
        <x:v>0</x:v>
      </x:c>
      <x:c r="AU144" s="311">
        <x:f t="shared" si="36"/>
        <x:v>0</x:v>
      </x:c>
      <x:c r="AV144" s="311">
        <x:f t="shared" si="36"/>
        <x:v>0</x:v>
      </x:c>
      <x:c r="AW144" s="311">
        <x:f t="shared" si="36"/>
        <x:v>0</x:v>
      </x:c>
      <x:c r="AX144" s="311">
        <x:f t="shared" si="36"/>
        <x:v>0</x:v>
      </x:c>
      <x:c r="AY144" s="311">
        <x:f t="shared" si="36"/>
        <x:v>0</x:v>
      </x:c>
      <x:c r="AZ144" s="311">
        <x:f t="shared" si="36"/>
        <x:v>0</x:v>
      </x:c>
      <x:c r="BA144" s="310">
        <x:f t="shared" si="36"/>
        <x:v>0</x:v>
      </x:c>
      <x:c r="BB144" s="311">
        <x:f t="shared" si="36"/>
        <x:v>0</x:v>
      </x:c>
      <x:c r="BC144" s="311">
        <x:f t="shared" si="36"/>
        <x:v>0</x:v>
      </x:c>
      <x:c r="BD144" s="311">
        <x:f t="shared" si="36"/>
        <x:v>0</x:v>
      </x:c>
      <x:c r="BE144" s="311">
        <x:f t="shared" si="36"/>
        <x:v>1</x:v>
      </x:c>
      <x:c r="BF144" s="311">
        <x:f t="shared" si="36"/>
        <x:v>4</x:v>
      </x:c>
      <x:c r="BG144" s="311">
        <x:f t="shared" si="36"/>
        <x:v>0</x:v>
      </x:c>
      <x:c r="BH144" s="311">
        <x:f t="shared" si="36"/>
        <x:v>0</x:v>
      </x:c>
      <x:c r="BI144" s="311">
        <x:f t="shared" si="36"/>
        <x:v>0</x:v>
      </x:c>
      <x:c r="BJ144" s="310">
        <x:f t="shared" si="36"/>
        <x:v>0</x:v>
      </x:c>
      <x:c r="BK144" s="311">
        <x:f t="shared" si="36"/>
        <x:v>0</x:v>
      </x:c>
      <x:c r="BL144" s="310">
        <x:f t="shared" si="36"/>
        <x:v>0</x:v>
      </x:c>
      <x:c r="BM144" s="311">
        <x:f t="shared" si="36"/>
        <x:v>0</x:v>
      </x:c>
      <x:c r="BN144" s="310">
        <x:f t="shared" si="36"/>
        <x:v>0</x:v>
      </x:c>
      <x:c r="BO144" s="311">
        <x:f t="shared" ref="BO144:DG144" si="37">SUM(BO145:BO161)</x:f>
        <x:v>0</x:v>
      </x:c>
      <x:c r="BP144" s="310">
        <x:f t="shared" si="37"/>
        <x:v>0</x:v>
      </x:c>
      <x:c r="BQ144" s="311">
        <x:f t="shared" si="37"/>
        <x:v>0</x:v>
      </x:c>
      <x:c r="BR144" s="311">
        <x:f t="shared" si="37"/>
        <x:v>0</x:v>
      </x:c>
      <x:c r="BS144" s="311">
        <x:f t="shared" si="37"/>
        <x:v>0</x:v>
      </x:c>
      <x:c r="BT144" s="311">
        <x:f t="shared" si="37"/>
        <x:v>0</x:v>
      </x:c>
      <x:c r="BU144" s="311">
        <x:f t="shared" si="37"/>
        <x:v>0</x:v>
      </x:c>
      <x:c r="BV144" s="315" t="s">
        <x:v>675</x:v>
      </x:c>
      <x:c r="BW144" s="311">
        <x:f t="shared" si="37"/>
        <x:v>0</x:v>
      </x:c>
      <x:c r="BX144" s="311">
        <x:f t="shared" si="37"/>
        <x:v>0</x:v>
      </x:c>
      <x:c r="BY144" s="310">
        <x:f t="shared" si="37"/>
        <x:v>0</x:v>
      </x:c>
      <x:c r="BZ144" s="311">
        <x:f t="shared" si="37"/>
        <x:v>0</x:v>
      </x:c>
      <x:c r="CA144" s="310">
        <x:f t="shared" si="37"/>
        <x:v>0</x:v>
      </x:c>
      <x:c r="CB144" s="311">
        <x:f t="shared" si="37"/>
        <x:v>0</x:v>
      </x:c>
      <x:c r="CC144" s="310">
        <x:f t="shared" si="37"/>
        <x:v>0</x:v>
      </x:c>
      <x:c r="CD144" s="311">
        <x:f t="shared" si="37"/>
        <x:v>0</x:v>
      </x:c>
      <x:c r="CE144" s="311">
        <x:f t="shared" si="37"/>
        <x:v>0</x:v>
      </x:c>
      <x:c r="CF144" s="310">
        <x:f t="shared" si="37"/>
        <x:v>0</x:v>
      </x:c>
      <x:c r="CG144" s="311">
        <x:f t="shared" si="37"/>
        <x:v>0</x:v>
      </x:c>
      <x:c r="CH144" s="311">
        <x:f t="shared" si="37"/>
        <x:v>0</x:v>
      </x:c>
      <x:c r="CI144" s="311">
        <x:f t="shared" si="37"/>
        <x:v>0</x:v>
      </x:c>
      <x:c r="CJ144" s="311">
        <x:f t="shared" si="37"/>
        <x:v>0</x:v>
      </x:c>
      <x:c r="CK144" s="311">
        <x:f t="shared" si="37"/>
        <x:v>0</x:v>
      </x:c>
      <x:c r="CL144" s="311">
        <x:f t="shared" si="37"/>
        <x:v>0</x:v>
      </x:c>
      <x:c r="CM144" s="311">
        <x:f t="shared" si="37"/>
        <x:v>0</x:v>
      </x:c>
      <x:c r="CN144" s="311">
        <x:f t="shared" si="37"/>
        <x:v>0</x:v>
      </x:c>
      <x:c r="CO144" s="311">
        <x:f t="shared" si="37"/>
        <x:v>0</x:v>
      </x:c>
      <x:c r="CP144" s="310">
        <x:f t="shared" si="37"/>
        <x:v>0</x:v>
      </x:c>
      <x:c r="CQ144" s="311">
        <x:f t="shared" si="37"/>
        <x:v>0</x:v>
      </x:c>
      <x:c r="CR144" s="310">
        <x:f t="shared" si="37"/>
        <x:v>0</x:v>
      </x:c>
      <x:c r="CS144" s="311">
        <x:f t="shared" si="37"/>
        <x:v>5</x:v>
      </x:c>
      <x:c r="CT144" s="311">
        <x:f t="shared" si="37"/>
        <x:v>5</x:v>
      </x:c>
      <x:c r="CU144" s="311">
        <x:f t="shared" si="37"/>
        <x:v>1</x:v>
      </x:c>
      <x:c r="CV144" s="311">
        <x:f t="shared" si="37"/>
        <x:v>3</x:v>
      </x:c>
      <x:c r="CW144" s="311">
        <x:f t="shared" si="37"/>
        <x:v>0</x:v>
      </x:c>
      <x:c r="CX144" s="311">
        <x:f t="shared" si="37"/>
        <x:v>0</x:v>
      </x:c>
      <x:c r="CY144" s="315" t="s">
        <x:v>675</x:v>
      </x:c>
      <x:c r="CZ144" s="311">
        <x:f t="shared" si="37"/>
        <x:v>0</x:v>
      </x:c>
      <x:c r="DA144" s="310">
        <x:f t="shared" si="37"/>
        <x:v>0</x:v>
      </x:c>
      <x:c r="DB144" s="311">
        <x:f t="shared" si="37"/>
        <x:v>0</x:v>
      </x:c>
      <x:c r="DC144" s="310">
        <x:f t="shared" si="37"/>
        <x:v>0</x:v>
      </x:c>
      <x:c r="DD144" s="311">
        <x:f t="shared" si="37"/>
        <x:v>0</x:v>
      </x:c>
      <x:c r="DE144" s="310">
        <x:f t="shared" si="37"/>
        <x:v>0</x:v>
      </x:c>
      <x:c r="DF144" s="311">
        <x:f t="shared" si="37"/>
        <x:v>0</x:v>
      </x:c>
      <x:c r="DG144" s="312">
        <x:f t="shared" si="37"/>
        <x:v>0</x:v>
      </x:c>
    </x:row>
    <x:row r="145" spans="1:111" ht="30" customHeight="1">
      <x:c r="A145" s="785" t="s">
        <x:v>52</x:v>
      </x:c>
      <x:c r="B145" s="309"/>
      <x:c r="C145" s="310"/>
      <x:c r="D145" s="311"/>
      <x:c r="E145" s="310"/>
      <x:c r="F145" s="311"/>
      <x:c r="G145" s="310"/>
      <x:c r="H145" s="311"/>
      <x:c r="I145" s="310"/>
      <x:c r="J145" s="311"/>
      <x:c r="K145" s="311"/>
      <x:c r="L145" s="310"/>
      <x:c r="M145" s="311"/>
      <x:c r="N145" s="311"/>
      <x:c r="O145" s="311"/>
      <x:c r="P145" s="311"/>
      <x:c r="Q145" s="311"/>
      <x:c r="R145" s="310"/>
      <x:c r="S145" s="311"/>
      <x:c r="T145" s="310"/>
      <x:c r="U145" s="311"/>
      <x:c r="V145" s="310"/>
      <x:c r="W145" s="311"/>
      <x:c r="X145" s="311"/>
      <x:c r="Y145" s="311"/>
      <x:c r="Z145" s="311"/>
      <x:c r="AA145" s="311"/>
      <x:c r="AB145" s="311"/>
      <x:c r="AC145" s="311"/>
      <x:c r="AD145" s="311"/>
      <x:c r="AE145" s="311"/>
      <x:c r="AF145" s="311"/>
      <x:c r="AG145" s="311"/>
      <x:c r="AH145" s="311"/>
      <x:c r="AI145" s="311"/>
      <x:c r="AJ145" s="311"/>
      <x:c r="AK145" s="311"/>
      <x:c r="AL145" s="785" t="s">
        <x:v>52</x:v>
      </x:c>
      <x:c r="AM145" s="311"/>
      <x:c r="AN145" s="310"/>
      <x:c r="AO145" s="311"/>
      <x:c r="AP145" s="311"/>
      <x:c r="AQ145" s="311"/>
      <x:c r="AR145" s="310"/>
      <x:c r="AS145" s="311"/>
      <x:c r="AT145" s="310"/>
      <x:c r="AU145" s="311"/>
      <x:c r="AV145" s="311"/>
      <x:c r="AW145" s="311"/>
      <x:c r="AX145" s="311"/>
      <x:c r="AY145" s="311"/>
      <x:c r="AZ145" s="311"/>
      <x:c r="BA145" s="310"/>
      <x:c r="BB145" s="311"/>
      <x:c r="BC145" s="311"/>
      <x:c r="BD145" s="311"/>
      <x:c r="BE145" s="311"/>
      <x:c r="BF145" s="311"/>
      <x:c r="BG145" s="311"/>
      <x:c r="BH145" s="311"/>
      <x:c r="BI145" s="311"/>
      <x:c r="BJ145" s="310"/>
      <x:c r="BK145" s="311"/>
      <x:c r="BL145" s="310"/>
      <x:c r="BM145" s="311"/>
      <x:c r="BN145" s="310"/>
      <x:c r="BO145" s="311"/>
      <x:c r="BP145" s="310"/>
      <x:c r="BQ145" s="311"/>
      <x:c r="BR145" s="311"/>
      <x:c r="BS145" s="311"/>
      <x:c r="BT145" s="311"/>
      <x:c r="BU145" s="311"/>
      <x:c r="BV145" s="785" t="s">
        <x:v>52</x:v>
      </x:c>
      <x:c r="BW145" s="311"/>
      <x:c r="BX145" s="311"/>
      <x:c r="BY145" s="310"/>
      <x:c r="BZ145" s="311"/>
      <x:c r="CA145" s="310"/>
      <x:c r="CB145" s="311"/>
      <x:c r="CC145" s="310"/>
      <x:c r="CD145" s="311"/>
      <x:c r="CE145" s="311"/>
      <x:c r="CF145" s="310"/>
      <x:c r="CG145" s="311"/>
      <x:c r="CH145" s="311"/>
      <x:c r="CI145" s="311"/>
      <x:c r="CJ145" s="311"/>
      <x:c r="CK145" s="311"/>
      <x:c r="CL145" s="311"/>
      <x:c r="CM145" s="311"/>
      <x:c r="CN145" s="311"/>
      <x:c r="CO145" s="311"/>
      <x:c r="CP145" s="310"/>
      <x:c r="CQ145" s="311"/>
      <x:c r="CR145" s="310"/>
      <x:c r="CS145" s="311"/>
      <x:c r="CT145" s="311"/>
      <x:c r="CU145" s="311"/>
      <x:c r="CV145" s="311"/>
      <x:c r="CW145" s="311"/>
      <x:c r="CX145" s="311"/>
      <x:c r="CY145" s="785" t="s">
        <x:v>52</x:v>
      </x:c>
      <x:c r="CZ145" s="311"/>
      <x:c r="DA145" s="310"/>
      <x:c r="DB145" s="311"/>
      <x:c r="DC145" s="310"/>
      <x:c r="DD145" s="311"/>
      <x:c r="DE145" s="310"/>
      <x:c r="DF145" s="311"/>
      <x:c r="DG145" s="312"/>
    </x:row>
    <x:row r="146" spans="1:111" ht="30" customHeight="1">
      <x:c r="A146" s="785" t="s">
        <x:v>2587</x:v>
      </x:c>
      <x:c r="B146" s="309"/>
      <x:c r="C146" s="310"/>
      <x:c r="D146" s="311"/>
      <x:c r="E146" s="310"/>
      <x:c r="F146" s="311"/>
      <x:c r="G146" s="310"/>
      <x:c r="H146" s="311"/>
      <x:c r="I146" s="310"/>
      <x:c r="J146" s="311"/>
      <x:c r="K146" s="311"/>
      <x:c r="L146" s="310"/>
      <x:c r="M146" s="311"/>
      <x:c r="N146" s="311"/>
      <x:c r="O146" s="311"/>
      <x:c r="P146" s="311"/>
      <x:c r="Q146" s="311"/>
      <x:c r="R146" s="310"/>
      <x:c r="S146" s="311"/>
      <x:c r="T146" s="310"/>
      <x:c r="U146" s="311"/>
      <x:c r="V146" s="310"/>
      <x:c r="W146" s="311"/>
      <x:c r="X146" s="311"/>
      <x:c r="Y146" s="311"/>
      <x:c r="Z146" s="311"/>
      <x:c r="AA146" s="311"/>
      <x:c r="AB146" s="311"/>
      <x:c r="AC146" s="311"/>
      <x:c r="AD146" s="311"/>
      <x:c r="AE146" s="311"/>
      <x:c r="AF146" s="311"/>
      <x:c r="AG146" s="311"/>
      <x:c r="AH146" s="311"/>
      <x:c r="AI146" s="311"/>
      <x:c r="AJ146" s="311"/>
      <x:c r="AK146" s="311"/>
      <x:c r="AL146" s="785" t="s">
        <x:v>2587</x:v>
      </x:c>
      <x:c r="AM146" s="311"/>
      <x:c r="AN146" s="310"/>
      <x:c r="AO146" s="311"/>
      <x:c r="AP146" s="311"/>
      <x:c r="AQ146" s="311"/>
      <x:c r="AR146" s="310"/>
      <x:c r="AS146" s="311"/>
      <x:c r="AT146" s="310"/>
      <x:c r="AU146" s="311"/>
      <x:c r="AV146" s="311"/>
      <x:c r="AW146" s="311"/>
      <x:c r="AX146" s="311"/>
      <x:c r="AY146" s="311"/>
      <x:c r="AZ146" s="311"/>
      <x:c r="BA146" s="310"/>
      <x:c r="BB146" s="311"/>
      <x:c r="BC146" s="311"/>
      <x:c r="BD146" s="311"/>
      <x:c r="BE146" s="311"/>
      <x:c r="BF146" s="311"/>
      <x:c r="BG146" s="311"/>
      <x:c r="BH146" s="311"/>
      <x:c r="BI146" s="311"/>
      <x:c r="BJ146" s="310"/>
      <x:c r="BK146" s="311"/>
      <x:c r="BL146" s="310"/>
      <x:c r="BM146" s="311"/>
      <x:c r="BN146" s="310"/>
      <x:c r="BO146" s="311"/>
      <x:c r="BP146" s="310"/>
      <x:c r="BQ146" s="311"/>
      <x:c r="BR146" s="311"/>
      <x:c r="BS146" s="311"/>
      <x:c r="BT146" s="311"/>
      <x:c r="BU146" s="311"/>
      <x:c r="BV146" s="785" t="s">
        <x:v>2587</x:v>
      </x:c>
      <x:c r="BW146" s="311"/>
      <x:c r="BX146" s="311"/>
      <x:c r="BY146" s="310"/>
      <x:c r="BZ146" s="311"/>
      <x:c r="CA146" s="310"/>
      <x:c r="CB146" s="311"/>
      <x:c r="CC146" s="310"/>
      <x:c r="CD146" s="311"/>
      <x:c r="CE146" s="311"/>
      <x:c r="CF146" s="310"/>
      <x:c r="CG146" s="311"/>
      <x:c r="CH146" s="311"/>
      <x:c r="CI146" s="311"/>
      <x:c r="CJ146" s="311"/>
      <x:c r="CK146" s="311"/>
      <x:c r="CL146" s="311"/>
      <x:c r="CM146" s="311"/>
      <x:c r="CN146" s="311"/>
      <x:c r="CO146" s="311"/>
      <x:c r="CP146" s="310"/>
      <x:c r="CQ146" s="311"/>
      <x:c r="CR146" s="310"/>
      <x:c r="CS146" s="311"/>
      <x:c r="CT146" s="311"/>
      <x:c r="CU146" s="311"/>
      <x:c r="CV146" s="311"/>
      <x:c r="CW146" s="311"/>
      <x:c r="CX146" s="311"/>
      <x:c r="CY146" s="785" t="s">
        <x:v>2587</x:v>
      </x:c>
      <x:c r="CZ146" s="311"/>
      <x:c r="DA146" s="310"/>
      <x:c r="DB146" s="311"/>
      <x:c r="DC146" s="310"/>
      <x:c r="DD146" s="311"/>
      <x:c r="DE146" s="310"/>
      <x:c r="DF146" s="311"/>
      <x:c r="DG146" s="312"/>
    </x:row>
    <x:row r="147" spans="1:111" ht="30" customHeight="1">
      <x:c r="A147" s="785" t="s">
        <x:v>2611</x:v>
      </x:c>
      <x:c r="B147" s="309"/>
      <x:c r="C147" s="310"/>
      <x:c r="D147" s="311"/>
      <x:c r="E147" s="310"/>
      <x:c r="F147" s="311"/>
      <x:c r="G147" s="310"/>
      <x:c r="H147" s="311"/>
      <x:c r="I147" s="310"/>
      <x:c r="J147" s="311"/>
      <x:c r="K147" s="311"/>
      <x:c r="L147" s="310"/>
      <x:c r="M147" s="311"/>
      <x:c r="N147" s="311"/>
      <x:c r="O147" s="311"/>
      <x:c r="P147" s="311"/>
      <x:c r="Q147" s="311"/>
      <x:c r="R147" s="310"/>
      <x:c r="S147" s="311"/>
      <x:c r="T147" s="310"/>
      <x:c r="U147" s="311"/>
      <x:c r="V147" s="310"/>
      <x:c r="W147" s="311"/>
      <x:c r="X147" s="311"/>
      <x:c r="Y147" s="311"/>
      <x:c r="Z147" s="311"/>
      <x:c r="AA147" s="311"/>
      <x:c r="AB147" s="311"/>
      <x:c r="AC147" s="311"/>
      <x:c r="AD147" s="311"/>
      <x:c r="AE147" s="311"/>
      <x:c r="AF147" s="311"/>
      <x:c r="AG147" s="311"/>
      <x:c r="AH147" s="311"/>
      <x:c r="AI147" s="311"/>
      <x:c r="AJ147" s="311"/>
      <x:c r="AK147" s="311"/>
      <x:c r="AL147" s="785" t="s">
        <x:v>2611</x:v>
      </x:c>
      <x:c r="AM147" s="311"/>
      <x:c r="AN147" s="310"/>
      <x:c r="AO147" s="311"/>
      <x:c r="AP147" s="311"/>
      <x:c r="AQ147" s="311"/>
      <x:c r="AR147" s="310"/>
      <x:c r="AS147" s="311"/>
      <x:c r="AT147" s="310"/>
      <x:c r="AU147" s="311"/>
      <x:c r="AV147" s="311"/>
      <x:c r="AW147" s="311"/>
      <x:c r="AX147" s="311"/>
      <x:c r="AY147" s="311"/>
      <x:c r="AZ147" s="311"/>
      <x:c r="BA147" s="310"/>
      <x:c r="BB147" s="311"/>
      <x:c r="BC147" s="311"/>
      <x:c r="BD147" s="311"/>
      <x:c r="BE147" s="311"/>
      <x:c r="BF147" s="311"/>
      <x:c r="BG147" s="311"/>
      <x:c r="BH147" s="311"/>
      <x:c r="BI147" s="311"/>
      <x:c r="BJ147" s="310"/>
      <x:c r="BK147" s="311"/>
      <x:c r="BL147" s="310"/>
      <x:c r="BM147" s="311"/>
      <x:c r="BN147" s="310"/>
      <x:c r="BO147" s="311"/>
      <x:c r="BP147" s="310"/>
      <x:c r="BQ147" s="311"/>
      <x:c r="BR147" s="311"/>
      <x:c r="BS147" s="311"/>
      <x:c r="BT147" s="311"/>
      <x:c r="BU147" s="311"/>
      <x:c r="BV147" s="785" t="s">
        <x:v>2611</x:v>
      </x:c>
      <x:c r="BW147" s="311"/>
      <x:c r="BX147" s="311"/>
      <x:c r="BY147" s="310"/>
      <x:c r="BZ147" s="311"/>
      <x:c r="CA147" s="310"/>
      <x:c r="CB147" s="311"/>
      <x:c r="CC147" s="310"/>
      <x:c r="CD147" s="311"/>
      <x:c r="CE147" s="311"/>
      <x:c r="CF147" s="310"/>
      <x:c r="CG147" s="311"/>
      <x:c r="CH147" s="311"/>
      <x:c r="CI147" s="311"/>
      <x:c r="CJ147" s="311"/>
      <x:c r="CK147" s="311"/>
      <x:c r="CL147" s="311"/>
      <x:c r="CM147" s="311"/>
      <x:c r="CN147" s="311"/>
      <x:c r="CO147" s="311"/>
      <x:c r="CP147" s="310"/>
      <x:c r="CQ147" s="311"/>
      <x:c r="CR147" s="310"/>
      <x:c r="CS147" s="311"/>
      <x:c r="CT147" s="311"/>
      <x:c r="CU147" s="311"/>
      <x:c r="CV147" s="311"/>
      <x:c r="CW147" s="311"/>
      <x:c r="CX147" s="311"/>
      <x:c r="CY147" s="785" t="s">
        <x:v>2611</x:v>
      </x:c>
      <x:c r="CZ147" s="311"/>
      <x:c r="DA147" s="310"/>
      <x:c r="DB147" s="311"/>
      <x:c r="DC147" s="310"/>
      <x:c r="DD147" s="311"/>
      <x:c r="DE147" s="310"/>
      <x:c r="DF147" s="311"/>
      <x:c r="DG147" s="312"/>
    </x:row>
    <x:row r="148" spans="1:111" ht="30" customHeight="1">
      <x:c r="A148" s="785" t="s">
        <x:v>2606</x:v>
      </x:c>
      <x:c r="B148" s="309"/>
      <x:c r="C148" s="310"/>
      <x:c r="D148" s="311"/>
      <x:c r="E148" s="310"/>
      <x:c r="F148" s="311"/>
      <x:c r="G148" s="310"/>
      <x:c r="H148" s="311"/>
      <x:c r="I148" s="310"/>
      <x:c r="J148" s="311"/>
      <x:c r="K148" s="311"/>
      <x:c r="L148" s="310"/>
      <x:c r="M148" s="311"/>
      <x:c r="N148" s="311"/>
      <x:c r="O148" s="311"/>
      <x:c r="P148" s="311"/>
      <x:c r="Q148" s="311"/>
      <x:c r="R148" s="310"/>
      <x:c r="S148" s="311"/>
      <x:c r="T148" s="310"/>
      <x:c r="U148" s="311"/>
      <x:c r="V148" s="310"/>
      <x:c r="W148" s="311"/>
      <x:c r="X148" s="311"/>
      <x:c r="Y148" s="311"/>
      <x:c r="Z148" s="311"/>
      <x:c r="AA148" s="311"/>
      <x:c r="AB148" s="311"/>
      <x:c r="AC148" s="311"/>
      <x:c r="AD148" s="311"/>
      <x:c r="AE148" s="311"/>
      <x:c r="AF148" s="311"/>
      <x:c r="AG148" s="311"/>
      <x:c r="AH148" s="311"/>
      <x:c r="AI148" s="311"/>
      <x:c r="AJ148" s="311"/>
      <x:c r="AK148" s="311"/>
      <x:c r="AL148" s="785" t="s">
        <x:v>2606</x:v>
      </x:c>
      <x:c r="AM148" s="311"/>
      <x:c r="AN148" s="310"/>
      <x:c r="AO148" s="311"/>
      <x:c r="AP148" s="311"/>
      <x:c r="AQ148" s="311"/>
      <x:c r="AR148" s="310"/>
      <x:c r="AS148" s="311"/>
      <x:c r="AT148" s="310"/>
      <x:c r="AU148" s="311"/>
      <x:c r="AV148" s="311"/>
      <x:c r="AW148" s="311"/>
      <x:c r="AX148" s="311"/>
      <x:c r="AY148" s="311"/>
      <x:c r="AZ148" s="311"/>
      <x:c r="BA148" s="310"/>
      <x:c r="BB148" s="311"/>
      <x:c r="BC148" s="311"/>
      <x:c r="BD148" s="311"/>
      <x:c r="BE148" s="311"/>
      <x:c r="BF148" s="311"/>
      <x:c r="BG148" s="311"/>
      <x:c r="BH148" s="311"/>
      <x:c r="BI148" s="311"/>
      <x:c r="BJ148" s="310"/>
      <x:c r="BK148" s="311"/>
      <x:c r="BL148" s="310"/>
      <x:c r="BM148" s="311"/>
      <x:c r="BN148" s="310"/>
      <x:c r="BO148" s="311"/>
      <x:c r="BP148" s="310"/>
      <x:c r="BQ148" s="311"/>
      <x:c r="BR148" s="311"/>
      <x:c r="BS148" s="311"/>
      <x:c r="BT148" s="311"/>
      <x:c r="BU148" s="311"/>
      <x:c r="BV148" s="785" t="s">
        <x:v>2606</x:v>
      </x:c>
      <x:c r="BW148" s="311"/>
      <x:c r="BX148" s="311"/>
      <x:c r="BY148" s="310"/>
      <x:c r="BZ148" s="311"/>
      <x:c r="CA148" s="310"/>
      <x:c r="CB148" s="311"/>
      <x:c r="CC148" s="310"/>
      <x:c r="CD148" s="311"/>
      <x:c r="CE148" s="311"/>
      <x:c r="CF148" s="310"/>
      <x:c r="CG148" s="311"/>
      <x:c r="CH148" s="311"/>
      <x:c r="CI148" s="311"/>
      <x:c r="CJ148" s="311"/>
      <x:c r="CK148" s="311"/>
      <x:c r="CL148" s="311"/>
      <x:c r="CM148" s="311"/>
      <x:c r="CN148" s="311"/>
      <x:c r="CO148" s="311"/>
      <x:c r="CP148" s="310"/>
      <x:c r="CQ148" s="311"/>
      <x:c r="CR148" s="310"/>
      <x:c r="CS148" s="311"/>
      <x:c r="CT148" s="311"/>
      <x:c r="CU148" s="311"/>
      <x:c r="CV148" s="311"/>
      <x:c r="CW148" s="311"/>
      <x:c r="CX148" s="311"/>
      <x:c r="CY148" s="785" t="s">
        <x:v>2606</x:v>
      </x:c>
      <x:c r="CZ148" s="311"/>
      <x:c r="DA148" s="310"/>
      <x:c r="DB148" s="311"/>
      <x:c r="DC148" s="310"/>
      <x:c r="DD148" s="311"/>
      <x:c r="DE148" s="310"/>
      <x:c r="DF148" s="311"/>
      <x:c r="DG148" s="312"/>
    </x:row>
    <x:row r="149" spans="1:111" ht="30" customHeight="1">
      <x:c r="A149" s="785" t="s">
        <x:v>2059</x:v>
      </x:c>
      <x:c r="B149" s="309"/>
      <x:c r="C149" s="310"/>
      <x:c r="D149" s="311"/>
      <x:c r="E149" s="310"/>
      <x:c r="F149" s="311"/>
      <x:c r="G149" s="310"/>
      <x:c r="H149" s="311"/>
      <x:c r="I149" s="310"/>
      <x:c r="J149" s="311"/>
      <x:c r="K149" s="311"/>
      <x:c r="L149" s="310"/>
      <x:c r="M149" s="311">
        <x:v>1</x:v>
      </x:c>
      <x:c r="N149" s="311"/>
      <x:c r="O149" s="311"/>
      <x:c r="P149" s="311"/>
      <x:c r="Q149" s="311"/>
      <x:c r="R149" s="310"/>
      <x:c r="S149" s="311">
        <x:v>2</x:v>
      </x:c>
      <x:c r="T149" s="310"/>
      <x:c r="U149" s="311"/>
      <x:c r="V149" s="310"/>
      <x:c r="W149" s="311"/>
      <x:c r="X149" s="311">
        <x:v>2</x:v>
      </x:c>
      <x:c r="Y149" s="311">
        <x:v>2</x:v>
      </x:c>
      <x:c r="Z149" s="311"/>
      <x:c r="AA149" s="311"/>
      <x:c r="AB149" s="311"/>
      <x:c r="AC149" s="311"/>
      <x:c r="AD149" s="311"/>
      <x:c r="AE149" s="311"/>
      <x:c r="AF149" s="311"/>
      <x:c r="AG149" s="311"/>
      <x:c r="AH149" s="311"/>
      <x:c r="AI149" s="311"/>
      <x:c r="AJ149" s="311"/>
      <x:c r="AK149" s="311"/>
      <x:c r="AL149" s="785" t="s">
        <x:v>2059</x:v>
      </x:c>
      <x:c r="AM149" s="311"/>
      <x:c r="AN149" s="310"/>
      <x:c r="AO149" s="311"/>
      <x:c r="AP149" s="311"/>
      <x:c r="AQ149" s="311"/>
      <x:c r="AR149" s="310"/>
      <x:c r="AS149" s="311"/>
      <x:c r="AT149" s="310"/>
      <x:c r="AU149" s="311"/>
      <x:c r="AV149" s="311"/>
      <x:c r="AW149" s="311"/>
      <x:c r="AX149" s="311"/>
      <x:c r="AY149" s="311"/>
      <x:c r="AZ149" s="311"/>
      <x:c r="BA149" s="310"/>
      <x:c r="BB149" s="311"/>
      <x:c r="BC149" s="311"/>
      <x:c r="BD149" s="311"/>
      <x:c r="BE149" s="311"/>
      <x:c r="BF149" s="311"/>
      <x:c r="BG149" s="311"/>
      <x:c r="BH149" s="311"/>
      <x:c r="BI149" s="311"/>
      <x:c r="BJ149" s="310"/>
      <x:c r="BK149" s="311"/>
      <x:c r="BL149" s="310"/>
      <x:c r="BM149" s="311"/>
      <x:c r="BN149" s="310"/>
      <x:c r="BO149" s="311"/>
      <x:c r="BP149" s="310"/>
      <x:c r="BQ149" s="311"/>
      <x:c r="BR149" s="311"/>
      <x:c r="BS149" s="311"/>
      <x:c r="BT149" s="311"/>
      <x:c r="BU149" s="311"/>
      <x:c r="BV149" s="785" t="s">
        <x:v>2059</x:v>
      </x:c>
      <x:c r="BW149" s="311"/>
      <x:c r="BX149" s="311"/>
      <x:c r="BY149" s="310"/>
      <x:c r="BZ149" s="311"/>
      <x:c r="CA149" s="310"/>
      <x:c r="CB149" s="311"/>
      <x:c r="CC149" s="310"/>
      <x:c r="CD149" s="311"/>
      <x:c r="CE149" s="311"/>
      <x:c r="CF149" s="310"/>
      <x:c r="CG149" s="311"/>
      <x:c r="CH149" s="311"/>
      <x:c r="CI149" s="311"/>
      <x:c r="CJ149" s="311"/>
      <x:c r="CK149" s="311"/>
      <x:c r="CL149" s="311"/>
      <x:c r="CM149" s="311"/>
      <x:c r="CN149" s="311"/>
      <x:c r="CO149" s="311"/>
      <x:c r="CP149" s="310"/>
      <x:c r="CQ149" s="311"/>
      <x:c r="CR149" s="310"/>
      <x:c r="CS149" s="311"/>
      <x:c r="CT149" s="311"/>
      <x:c r="CU149" s="311">
        <x:v>1</x:v>
      </x:c>
      <x:c r="CV149" s="311"/>
      <x:c r="CW149" s="311"/>
      <x:c r="CX149" s="311"/>
      <x:c r="CY149" s="785" t="s">
        <x:v>2059</x:v>
      </x:c>
      <x:c r="CZ149" s="311"/>
      <x:c r="DA149" s="310"/>
      <x:c r="DB149" s="311"/>
      <x:c r="DC149" s="310"/>
      <x:c r="DD149" s="311"/>
      <x:c r="DE149" s="310"/>
      <x:c r="DF149" s="311"/>
      <x:c r="DG149" s="312"/>
    </x:row>
    <x:row r="150" spans="1:111" ht="30" customHeight="1">
      <x:c r="A150" s="785" t="s">
        <x:v>2089</x:v>
      </x:c>
      <x:c r="B150" s="309"/>
      <x:c r="C150" s="310"/>
      <x:c r="D150" s="311"/>
      <x:c r="E150" s="310"/>
      <x:c r="F150" s="311"/>
      <x:c r="G150" s="310"/>
      <x:c r="H150" s="311"/>
      <x:c r="I150" s="310"/>
      <x:c r="J150" s="311"/>
      <x:c r="K150" s="311"/>
      <x:c r="L150" s="310"/>
      <x:c r="M150" s="311"/>
      <x:c r="N150" s="311"/>
      <x:c r="O150" s="311"/>
      <x:c r="P150" s="311"/>
      <x:c r="Q150" s="311"/>
      <x:c r="R150" s="310"/>
      <x:c r="S150" s="311">
        <x:v>1</x:v>
      </x:c>
      <x:c r="T150" s="310"/>
      <x:c r="U150" s="311"/>
      <x:c r="V150" s="310"/>
      <x:c r="W150" s="311"/>
      <x:c r="X150" s="311">
        <x:v>2</x:v>
      </x:c>
      <x:c r="Y150" s="311">
        <x:v>1</x:v>
      </x:c>
      <x:c r="Z150" s="311"/>
      <x:c r="AA150" s="311"/>
      <x:c r="AB150" s="311"/>
      <x:c r="AC150" s="311"/>
      <x:c r="AD150" s="311"/>
      <x:c r="AE150" s="311"/>
      <x:c r="AF150" s="311"/>
      <x:c r="AG150" s="311"/>
      <x:c r="AH150" s="311"/>
      <x:c r="AI150" s="311"/>
      <x:c r="AJ150" s="311"/>
      <x:c r="AK150" s="311"/>
      <x:c r="AL150" s="785" t="s">
        <x:v>2089</x:v>
      </x:c>
      <x:c r="AM150" s="311"/>
      <x:c r="AN150" s="310"/>
      <x:c r="AO150" s="311"/>
      <x:c r="AP150" s="311"/>
      <x:c r="AQ150" s="311"/>
      <x:c r="AR150" s="310"/>
      <x:c r="AS150" s="311"/>
      <x:c r="AT150" s="310"/>
      <x:c r="AU150" s="311"/>
      <x:c r="AV150" s="311"/>
      <x:c r="AW150" s="311"/>
      <x:c r="AX150" s="311"/>
      <x:c r="AY150" s="311"/>
      <x:c r="AZ150" s="311"/>
      <x:c r="BA150" s="310"/>
      <x:c r="BB150" s="311"/>
      <x:c r="BC150" s="311"/>
      <x:c r="BD150" s="311"/>
      <x:c r="BE150" s="311"/>
      <x:c r="BF150" s="311"/>
      <x:c r="BG150" s="311"/>
      <x:c r="BH150" s="311"/>
      <x:c r="BI150" s="311"/>
      <x:c r="BJ150" s="310"/>
      <x:c r="BK150" s="311"/>
      <x:c r="BL150" s="310"/>
      <x:c r="BM150" s="311"/>
      <x:c r="BN150" s="310"/>
      <x:c r="BO150" s="311"/>
      <x:c r="BP150" s="310"/>
      <x:c r="BQ150" s="311"/>
      <x:c r="BR150" s="311"/>
      <x:c r="BS150" s="311"/>
      <x:c r="BT150" s="311"/>
      <x:c r="BU150" s="311"/>
      <x:c r="BV150" s="785" t="s">
        <x:v>2089</x:v>
      </x:c>
      <x:c r="BW150" s="311"/>
      <x:c r="BX150" s="311"/>
      <x:c r="BY150" s="310"/>
      <x:c r="BZ150" s="311"/>
      <x:c r="CA150" s="310"/>
      <x:c r="CB150" s="311"/>
      <x:c r="CC150" s="310"/>
      <x:c r="CD150" s="311"/>
      <x:c r="CE150" s="311"/>
      <x:c r="CF150" s="310"/>
      <x:c r="CG150" s="311"/>
      <x:c r="CH150" s="311"/>
      <x:c r="CI150" s="311"/>
      <x:c r="CJ150" s="311"/>
      <x:c r="CK150" s="311"/>
      <x:c r="CL150" s="311"/>
      <x:c r="CM150" s="311"/>
      <x:c r="CN150" s="311"/>
      <x:c r="CO150" s="311"/>
      <x:c r="CP150" s="310"/>
      <x:c r="CQ150" s="311"/>
      <x:c r="CR150" s="310"/>
      <x:c r="CS150" s="311"/>
      <x:c r="CT150" s="311"/>
      <x:c r="CU150" s="311"/>
      <x:c r="CV150" s="311"/>
      <x:c r="CW150" s="311"/>
      <x:c r="CX150" s="311"/>
      <x:c r="CY150" s="785" t="s">
        <x:v>2089</x:v>
      </x:c>
      <x:c r="CZ150" s="311"/>
      <x:c r="DA150" s="310"/>
      <x:c r="DB150" s="311"/>
      <x:c r="DC150" s="310"/>
      <x:c r="DD150" s="311"/>
      <x:c r="DE150" s="310"/>
      <x:c r="DF150" s="311"/>
      <x:c r="DG150" s="312"/>
    </x:row>
    <x:row r="151" spans="1:111" ht="30" customHeight="1">
      <x:c r="A151" s="785" t="s">
        <x:v>2046</x:v>
      </x:c>
      <x:c r="B151" s="309"/>
      <x:c r="C151" s="310"/>
      <x:c r="D151" s="311"/>
      <x:c r="E151" s="310">
        <x:v>100.83</x:v>
      </x:c>
      <x:c r="F151" s="311"/>
      <x:c r="G151" s="310"/>
      <x:c r="H151" s="311"/>
      <x:c r="I151" s="310"/>
      <x:c r="J151" s="311"/>
      <x:c r="K151" s="311"/>
      <x:c r="L151" s="310"/>
      <x:c r="M151" s="311"/>
      <x:c r="N151" s="311"/>
      <x:c r="O151" s="311"/>
      <x:c r="P151" s="311"/>
      <x:c r="Q151" s="311"/>
      <x:c r="R151" s="310"/>
      <x:c r="S151" s="311"/>
      <x:c r="T151" s="310"/>
      <x:c r="U151" s="311"/>
      <x:c r="V151" s="310"/>
      <x:c r="W151" s="311">
        <x:v>1</x:v>
      </x:c>
      <x:c r="X151" s="311">
        <x:v>4</x:v>
      </x:c>
      <x:c r="Y151" s="311"/>
      <x:c r="Z151" s="311"/>
      <x:c r="AA151" s="311"/>
      <x:c r="AB151" s="311"/>
      <x:c r="AC151" s="311"/>
      <x:c r="AD151" s="311"/>
      <x:c r="AE151" s="311"/>
      <x:c r="AF151" s="311"/>
      <x:c r="AG151" s="311"/>
      <x:c r="AH151" s="311"/>
      <x:c r="AI151" s="311"/>
      <x:c r="AJ151" s="311"/>
      <x:c r="AK151" s="311"/>
      <x:c r="AL151" s="785" t="s">
        <x:v>2046</x:v>
      </x:c>
      <x:c r="AM151" s="311"/>
      <x:c r="AN151" s="310"/>
      <x:c r="AO151" s="311"/>
      <x:c r="AP151" s="311"/>
      <x:c r="AQ151" s="311"/>
      <x:c r="AR151" s="310"/>
      <x:c r="AS151" s="311"/>
      <x:c r="AT151" s="310"/>
      <x:c r="AU151" s="311"/>
      <x:c r="AV151" s="311"/>
      <x:c r="AW151" s="311"/>
      <x:c r="AX151" s="311"/>
      <x:c r="AY151" s="311"/>
      <x:c r="AZ151" s="311"/>
      <x:c r="BA151" s="310"/>
      <x:c r="BB151" s="311"/>
      <x:c r="BC151" s="311"/>
      <x:c r="BD151" s="311"/>
      <x:c r="BE151" s="311"/>
      <x:c r="BF151" s="311"/>
      <x:c r="BG151" s="311"/>
      <x:c r="BH151" s="311"/>
      <x:c r="BI151" s="311"/>
      <x:c r="BJ151" s="310"/>
      <x:c r="BK151" s="311"/>
      <x:c r="BL151" s="310"/>
      <x:c r="BM151" s="311"/>
      <x:c r="BN151" s="310"/>
      <x:c r="BO151" s="311"/>
      <x:c r="BP151" s="310"/>
      <x:c r="BQ151" s="311"/>
      <x:c r="BR151" s="311"/>
      <x:c r="BS151" s="311"/>
      <x:c r="BT151" s="311"/>
      <x:c r="BU151" s="311"/>
      <x:c r="BV151" s="785" t="s">
        <x:v>2046</x:v>
      </x:c>
      <x:c r="BW151" s="311"/>
      <x:c r="BX151" s="311"/>
      <x:c r="BY151" s="310"/>
      <x:c r="BZ151" s="311"/>
      <x:c r="CA151" s="310"/>
      <x:c r="CB151" s="311"/>
      <x:c r="CC151" s="310"/>
      <x:c r="CD151" s="311"/>
      <x:c r="CE151" s="311"/>
      <x:c r="CF151" s="310"/>
      <x:c r="CG151" s="311"/>
      <x:c r="CH151" s="311"/>
      <x:c r="CI151" s="311"/>
      <x:c r="CJ151" s="311"/>
      <x:c r="CK151" s="311"/>
      <x:c r="CL151" s="311"/>
      <x:c r="CM151" s="311"/>
      <x:c r="CN151" s="311"/>
      <x:c r="CO151" s="311"/>
      <x:c r="CP151" s="310"/>
      <x:c r="CQ151" s="311"/>
      <x:c r="CR151" s="310"/>
      <x:c r="CS151" s="311"/>
      <x:c r="CT151" s="311">
        <x:v>1</x:v>
      </x:c>
      <x:c r="CU151" s="311"/>
      <x:c r="CV151" s="311"/>
      <x:c r="CW151" s="311"/>
      <x:c r="CX151" s="311"/>
      <x:c r="CY151" s="785" t="s">
        <x:v>2046</x:v>
      </x:c>
      <x:c r="CZ151" s="311"/>
      <x:c r="DA151" s="310"/>
      <x:c r="DB151" s="311"/>
      <x:c r="DC151" s="310"/>
      <x:c r="DD151" s="311"/>
      <x:c r="DE151" s="310"/>
      <x:c r="DF151" s="311"/>
      <x:c r="DG151" s="312"/>
    </x:row>
    <x:row r="152" spans="1:111" ht="30" customHeight="1">
      <x:c r="A152" s="785" t="s">
        <x:v>2602</x:v>
      </x:c>
      <x:c r="B152" s="309"/>
      <x:c r="C152" s="310"/>
      <x:c r="D152" s="311"/>
      <x:c r="E152" s="310"/>
      <x:c r="F152" s="311"/>
      <x:c r="G152" s="310"/>
      <x:c r="H152" s="311"/>
      <x:c r="I152" s="310"/>
      <x:c r="J152" s="311"/>
      <x:c r="K152" s="311"/>
      <x:c r="L152" s="310"/>
      <x:c r="M152" s="311"/>
      <x:c r="N152" s="311"/>
      <x:c r="O152" s="311"/>
      <x:c r="P152" s="311"/>
      <x:c r="Q152" s="311"/>
      <x:c r="R152" s="310"/>
      <x:c r="S152" s="311"/>
      <x:c r="T152" s="310"/>
      <x:c r="U152" s="311"/>
      <x:c r="V152" s="310"/>
      <x:c r="W152" s="311"/>
      <x:c r="X152" s="311"/>
      <x:c r="Y152" s="311"/>
      <x:c r="Z152" s="311"/>
      <x:c r="AA152" s="311"/>
      <x:c r="AB152" s="311"/>
      <x:c r="AC152" s="311"/>
      <x:c r="AD152" s="311"/>
      <x:c r="AE152" s="311"/>
      <x:c r="AF152" s="311"/>
      <x:c r="AG152" s="311"/>
      <x:c r="AH152" s="311"/>
      <x:c r="AI152" s="311"/>
      <x:c r="AJ152" s="311"/>
      <x:c r="AK152" s="311"/>
      <x:c r="AL152" s="785" t="s">
        <x:v>2602</x:v>
      </x:c>
      <x:c r="AM152" s="311"/>
      <x:c r="AN152" s="310"/>
      <x:c r="AO152" s="311"/>
      <x:c r="AP152" s="311"/>
      <x:c r="AQ152" s="311"/>
      <x:c r="AR152" s="310"/>
      <x:c r="AS152" s="311"/>
      <x:c r="AT152" s="310"/>
      <x:c r="AU152" s="311"/>
      <x:c r="AV152" s="311"/>
      <x:c r="AW152" s="311"/>
      <x:c r="AX152" s="311"/>
      <x:c r="AY152" s="311"/>
      <x:c r="AZ152" s="311"/>
      <x:c r="BA152" s="310"/>
      <x:c r="BB152" s="311"/>
      <x:c r="BC152" s="311"/>
      <x:c r="BD152" s="311"/>
      <x:c r="BE152" s="311"/>
      <x:c r="BF152" s="311"/>
      <x:c r="BG152" s="311"/>
      <x:c r="BH152" s="311"/>
      <x:c r="BI152" s="311"/>
      <x:c r="BJ152" s="310"/>
      <x:c r="BK152" s="311"/>
      <x:c r="BL152" s="310"/>
      <x:c r="BM152" s="311"/>
      <x:c r="BN152" s="310"/>
      <x:c r="BO152" s="311"/>
      <x:c r="BP152" s="310"/>
      <x:c r="BQ152" s="311"/>
      <x:c r="BR152" s="311"/>
      <x:c r="BS152" s="311"/>
      <x:c r="BT152" s="311"/>
      <x:c r="BU152" s="311"/>
      <x:c r="BV152" s="785" t="s">
        <x:v>2602</x:v>
      </x:c>
      <x:c r="BW152" s="311"/>
      <x:c r="BX152" s="311"/>
      <x:c r="BY152" s="310"/>
      <x:c r="BZ152" s="311"/>
      <x:c r="CA152" s="310"/>
      <x:c r="CB152" s="311"/>
      <x:c r="CC152" s="310"/>
      <x:c r="CD152" s="311"/>
      <x:c r="CE152" s="311"/>
      <x:c r="CF152" s="310"/>
      <x:c r="CG152" s="311"/>
      <x:c r="CH152" s="311"/>
      <x:c r="CI152" s="311"/>
      <x:c r="CJ152" s="311"/>
      <x:c r="CK152" s="311"/>
      <x:c r="CL152" s="311"/>
      <x:c r="CM152" s="311"/>
      <x:c r="CN152" s="311"/>
      <x:c r="CO152" s="311"/>
      <x:c r="CP152" s="310"/>
      <x:c r="CQ152" s="311"/>
      <x:c r="CR152" s="310"/>
      <x:c r="CS152" s="311"/>
      <x:c r="CT152" s="311"/>
      <x:c r="CU152" s="311"/>
      <x:c r="CV152" s="311"/>
      <x:c r="CW152" s="311"/>
      <x:c r="CX152" s="311"/>
      <x:c r="CY152" s="785" t="s">
        <x:v>2602</x:v>
      </x:c>
      <x:c r="CZ152" s="311"/>
      <x:c r="DA152" s="310"/>
      <x:c r="DB152" s="311"/>
      <x:c r="DC152" s="310"/>
      <x:c r="DD152" s="311"/>
      <x:c r="DE152" s="310"/>
      <x:c r="DF152" s="311"/>
      <x:c r="DG152" s="312"/>
    </x:row>
    <x:row r="153" spans="1:111" ht="30" customHeight="1">
      <x:c r="A153" s="785" t="s">
        <x:v>476</x:v>
      </x:c>
      <x:c r="B153" s="309"/>
      <x:c r="C153" s="310"/>
      <x:c r="D153" s="311"/>
      <x:c r="E153" s="310"/>
      <x:c r="F153" s="311"/>
      <x:c r="G153" s="310"/>
      <x:c r="H153" s="311"/>
      <x:c r="I153" s="310"/>
      <x:c r="J153" s="311"/>
      <x:c r="K153" s="311"/>
      <x:c r="L153" s="310"/>
      <x:c r="M153" s="311"/>
      <x:c r="N153" s="311"/>
      <x:c r="O153" s="311"/>
      <x:c r="P153" s="311"/>
      <x:c r="Q153" s="311"/>
      <x:c r="R153" s="310"/>
      <x:c r="S153" s="311"/>
      <x:c r="T153" s="310"/>
      <x:c r="U153" s="311"/>
      <x:c r="V153" s="310"/>
      <x:c r="W153" s="311"/>
      <x:c r="X153" s="311"/>
      <x:c r="Y153" s="311"/>
      <x:c r="Z153" s="311"/>
      <x:c r="AA153" s="311"/>
      <x:c r="AB153" s="311"/>
      <x:c r="AC153" s="311"/>
      <x:c r="AD153" s="311"/>
      <x:c r="AE153" s="311"/>
      <x:c r="AF153" s="311"/>
      <x:c r="AG153" s="311"/>
      <x:c r="AH153" s="311"/>
      <x:c r="AI153" s="311"/>
      <x:c r="AJ153" s="311"/>
      <x:c r="AK153" s="311"/>
      <x:c r="AL153" s="785" t="s">
        <x:v>476</x:v>
      </x:c>
      <x:c r="AM153" s="311"/>
      <x:c r="AN153" s="310"/>
      <x:c r="AO153" s="311"/>
      <x:c r="AP153" s="311"/>
      <x:c r="AQ153" s="311"/>
      <x:c r="AR153" s="310"/>
      <x:c r="AS153" s="311"/>
      <x:c r="AT153" s="310"/>
      <x:c r="AU153" s="311"/>
      <x:c r="AV153" s="311"/>
      <x:c r="AW153" s="311"/>
      <x:c r="AX153" s="311"/>
      <x:c r="AY153" s="311"/>
      <x:c r="AZ153" s="311"/>
      <x:c r="BA153" s="310"/>
      <x:c r="BB153" s="311"/>
      <x:c r="BC153" s="311"/>
      <x:c r="BD153" s="311"/>
      <x:c r="BE153" s="311"/>
      <x:c r="BF153" s="311"/>
      <x:c r="BG153" s="311"/>
      <x:c r="BH153" s="311"/>
      <x:c r="BI153" s="311"/>
      <x:c r="BJ153" s="310"/>
      <x:c r="BK153" s="311"/>
      <x:c r="BL153" s="310"/>
      <x:c r="BM153" s="311"/>
      <x:c r="BN153" s="310"/>
      <x:c r="BO153" s="311"/>
      <x:c r="BP153" s="310"/>
      <x:c r="BQ153" s="311"/>
      <x:c r="BR153" s="311"/>
      <x:c r="BS153" s="311"/>
      <x:c r="BT153" s="311"/>
      <x:c r="BU153" s="311"/>
      <x:c r="BV153" s="785" t="s">
        <x:v>476</x:v>
      </x:c>
      <x:c r="BW153" s="311"/>
      <x:c r="BX153" s="311"/>
      <x:c r="BY153" s="310"/>
      <x:c r="BZ153" s="311"/>
      <x:c r="CA153" s="310"/>
      <x:c r="CB153" s="311"/>
      <x:c r="CC153" s="310"/>
      <x:c r="CD153" s="311"/>
      <x:c r="CE153" s="311"/>
      <x:c r="CF153" s="310"/>
      <x:c r="CG153" s="311"/>
      <x:c r="CH153" s="311"/>
      <x:c r="CI153" s="311"/>
      <x:c r="CJ153" s="311"/>
      <x:c r="CK153" s="311"/>
      <x:c r="CL153" s="311"/>
      <x:c r="CM153" s="311"/>
      <x:c r="CN153" s="311"/>
      <x:c r="CO153" s="311"/>
      <x:c r="CP153" s="310"/>
      <x:c r="CQ153" s="311"/>
      <x:c r="CR153" s="310"/>
      <x:c r="CS153" s="311"/>
      <x:c r="CT153" s="311"/>
      <x:c r="CU153" s="311"/>
      <x:c r="CV153" s="311"/>
      <x:c r="CW153" s="311"/>
      <x:c r="CX153" s="311"/>
      <x:c r="CY153" s="785" t="s">
        <x:v>476</x:v>
      </x:c>
      <x:c r="CZ153" s="311"/>
      <x:c r="DA153" s="310"/>
      <x:c r="DB153" s="311"/>
      <x:c r="DC153" s="310"/>
      <x:c r="DD153" s="311"/>
      <x:c r="DE153" s="310"/>
      <x:c r="DF153" s="311"/>
      <x:c r="DG153" s="312"/>
    </x:row>
    <x:row r="154" spans="1:111" ht="30" customHeight="1">
      <x:c r="A154" s="785" t="s">
        <x:v>2610</x:v>
      </x:c>
      <x:c r="B154" s="309"/>
      <x:c r="C154" s="310"/>
      <x:c r="D154" s="311"/>
      <x:c r="E154" s="310"/>
      <x:c r="F154" s="311"/>
      <x:c r="G154" s="310"/>
      <x:c r="H154" s="311"/>
      <x:c r="I154" s="310"/>
      <x:c r="J154" s="311"/>
      <x:c r="K154" s="311"/>
      <x:c r="L154" s="310"/>
      <x:c r="M154" s="311"/>
      <x:c r="N154" s="311"/>
      <x:c r="O154" s="311"/>
      <x:c r="P154" s="311"/>
      <x:c r="Q154" s="311"/>
      <x:c r="R154" s="310"/>
      <x:c r="S154" s="311"/>
      <x:c r="T154" s="310"/>
      <x:c r="U154" s="311"/>
      <x:c r="V154" s="310"/>
      <x:c r="W154" s="311"/>
      <x:c r="X154" s="311"/>
      <x:c r="Y154" s="311"/>
      <x:c r="Z154" s="311"/>
      <x:c r="AA154" s="311"/>
      <x:c r="AB154" s="311"/>
      <x:c r="AC154" s="311"/>
      <x:c r="AD154" s="311"/>
      <x:c r="AE154" s="311"/>
      <x:c r="AF154" s="311"/>
      <x:c r="AG154" s="311"/>
      <x:c r="AH154" s="311"/>
      <x:c r="AI154" s="311"/>
      <x:c r="AJ154" s="311"/>
      <x:c r="AK154" s="311"/>
      <x:c r="AL154" s="785" t="s">
        <x:v>2610</x:v>
      </x:c>
      <x:c r="AM154" s="311"/>
      <x:c r="AN154" s="310"/>
      <x:c r="AO154" s="311"/>
      <x:c r="AP154" s="311"/>
      <x:c r="AQ154" s="311"/>
      <x:c r="AR154" s="310"/>
      <x:c r="AS154" s="311"/>
      <x:c r="AT154" s="310"/>
      <x:c r="AU154" s="311"/>
      <x:c r="AV154" s="311"/>
      <x:c r="AW154" s="311"/>
      <x:c r="AX154" s="311"/>
      <x:c r="AY154" s="311"/>
      <x:c r="AZ154" s="311"/>
      <x:c r="BA154" s="310"/>
      <x:c r="BB154" s="311"/>
      <x:c r="BC154" s="311"/>
      <x:c r="BD154" s="311"/>
      <x:c r="BE154" s="311"/>
      <x:c r="BF154" s="311"/>
      <x:c r="BG154" s="311"/>
      <x:c r="BH154" s="311"/>
      <x:c r="BI154" s="311"/>
      <x:c r="BJ154" s="310"/>
      <x:c r="BK154" s="311"/>
      <x:c r="BL154" s="310"/>
      <x:c r="BM154" s="311"/>
      <x:c r="BN154" s="310"/>
      <x:c r="BO154" s="311"/>
      <x:c r="BP154" s="310"/>
      <x:c r="BQ154" s="311"/>
      <x:c r="BR154" s="311"/>
      <x:c r="BS154" s="311"/>
      <x:c r="BT154" s="311"/>
      <x:c r="BU154" s="311"/>
      <x:c r="BV154" s="785" t="s">
        <x:v>2610</x:v>
      </x:c>
      <x:c r="BW154" s="311"/>
      <x:c r="BX154" s="311"/>
      <x:c r="BY154" s="310"/>
      <x:c r="BZ154" s="311"/>
      <x:c r="CA154" s="310"/>
      <x:c r="CB154" s="311"/>
      <x:c r="CC154" s="310"/>
      <x:c r="CD154" s="311"/>
      <x:c r="CE154" s="311"/>
      <x:c r="CF154" s="310"/>
      <x:c r="CG154" s="311"/>
      <x:c r="CH154" s="311"/>
      <x:c r="CI154" s="311"/>
      <x:c r="CJ154" s="311"/>
      <x:c r="CK154" s="311"/>
      <x:c r="CL154" s="311"/>
      <x:c r="CM154" s="311"/>
      <x:c r="CN154" s="311"/>
      <x:c r="CO154" s="311"/>
      <x:c r="CP154" s="310"/>
      <x:c r="CQ154" s="311"/>
      <x:c r="CR154" s="310"/>
      <x:c r="CS154" s="311"/>
      <x:c r="CT154" s="311"/>
      <x:c r="CU154" s="311"/>
      <x:c r="CV154" s="311"/>
      <x:c r="CW154" s="311"/>
      <x:c r="CX154" s="311"/>
      <x:c r="CY154" s="785" t="s">
        <x:v>2610</x:v>
      </x:c>
      <x:c r="CZ154" s="311"/>
      <x:c r="DA154" s="310"/>
      <x:c r="DB154" s="311"/>
      <x:c r="DC154" s="310"/>
      <x:c r="DD154" s="311"/>
      <x:c r="DE154" s="310"/>
      <x:c r="DF154" s="311"/>
      <x:c r="DG154" s="312"/>
    </x:row>
    <x:row r="155" spans="1:111" ht="30" customHeight="1">
      <x:c r="A155" s="785" t="s">
        <x:v>2603</x:v>
      </x:c>
      <x:c r="B155" s="309"/>
      <x:c r="C155" s="310"/>
      <x:c r="D155" s="311"/>
      <x:c r="E155" s="310"/>
      <x:c r="F155" s="311"/>
      <x:c r="G155" s="310"/>
      <x:c r="H155" s="311"/>
      <x:c r="I155" s="310"/>
      <x:c r="J155" s="311"/>
      <x:c r="K155" s="311"/>
      <x:c r="L155" s="310"/>
      <x:c r="M155" s="311"/>
      <x:c r="N155" s="311"/>
      <x:c r="O155" s="311"/>
      <x:c r="P155" s="311"/>
      <x:c r="Q155" s="311"/>
      <x:c r="R155" s="310"/>
      <x:c r="S155" s="311"/>
      <x:c r="T155" s="310"/>
      <x:c r="U155" s="311"/>
      <x:c r="V155" s="310"/>
      <x:c r="W155" s="311"/>
      <x:c r="X155" s="311"/>
      <x:c r="Y155" s="311"/>
      <x:c r="Z155" s="311"/>
      <x:c r="AA155" s="311"/>
      <x:c r="AB155" s="311"/>
      <x:c r="AC155" s="311"/>
      <x:c r="AD155" s="311"/>
      <x:c r="AE155" s="311"/>
      <x:c r="AF155" s="311"/>
      <x:c r="AG155" s="311"/>
      <x:c r="AH155" s="311"/>
      <x:c r="AI155" s="311"/>
      <x:c r="AJ155" s="311"/>
      <x:c r="AK155" s="311"/>
      <x:c r="AL155" s="785" t="s">
        <x:v>2603</x:v>
      </x:c>
      <x:c r="AM155" s="311"/>
      <x:c r="AN155" s="310"/>
      <x:c r="AO155" s="311"/>
      <x:c r="AP155" s="311"/>
      <x:c r="AQ155" s="311"/>
      <x:c r="AR155" s="310"/>
      <x:c r="AS155" s="311"/>
      <x:c r="AT155" s="310"/>
      <x:c r="AU155" s="311"/>
      <x:c r="AV155" s="311"/>
      <x:c r="AW155" s="311"/>
      <x:c r="AX155" s="311"/>
      <x:c r="AY155" s="311"/>
      <x:c r="AZ155" s="311"/>
      <x:c r="BA155" s="310"/>
      <x:c r="BB155" s="311"/>
      <x:c r="BC155" s="311"/>
      <x:c r="BD155" s="311"/>
      <x:c r="BE155" s="311"/>
      <x:c r="BF155" s="311"/>
      <x:c r="BG155" s="311"/>
      <x:c r="BH155" s="311"/>
      <x:c r="BI155" s="311"/>
      <x:c r="BJ155" s="310"/>
      <x:c r="BK155" s="311"/>
      <x:c r="BL155" s="310"/>
      <x:c r="BM155" s="311"/>
      <x:c r="BN155" s="310"/>
      <x:c r="BO155" s="311"/>
      <x:c r="BP155" s="310"/>
      <x:c r="BQ155" s="311"/>
      <x:c r="BR155" s="311"/>
      <x:c r="BS155" s="311"/>
      <x:c r="BT155" s="311"/>
      <x:c r="BU155" s="311"/>
      <x:c r="BV155" s="785" t="s">
        <x:v>2603</x:v>
      </x:c>
      <x:c r="BW155" s="311"/>
      <x:c r="BX155" s="311"/>
      <x:c r="BY155" s="310"/>
      <x:c r="BZ155" s="311"/>
      <x:c r="CA155" s="310"/>
      <x:c r="CB155" s="311"/>
      <x:c r="CC155" s="310"/>
      <x:c r="CD155" s="311"/>
      <x:c r="CE155" s="311"/>
      <x:c r="CF155" s="310"/>
      <x:c r="CG155" s="311"/>
      <x:c r="CH155" s="311"/>
      <x:c r="CI155" s="311"/>
      <x:c r="CJ155" s="311"/>
      <x:c r="CK155" s="311"/>
      <x:c r="CL155" s="311"/>
      <x:c r="CM155" s="311"/>
      <x:c r="CN155" s="311"/>
      <x:c r="CO155" s="311"/>
      <x:c r="CP155" s="310"/>
      <x:c r="CQ155" s="311"/>
      <x:c r="CR155" s="310"/>
      <x:c r="CS155" s="311"/>
      <x:c r="CT155" s="311"/>
      <x:c r="CU155" s="311"/>
      <x:c r="CV155" s="311"/>
      <x:c r="CW155" s="311"/>
      <x:c r="CX155" s="311"/>
      <x:c r="CY155" s="785" t="s">
        <x:v>2603</x:v>
      </x:c>
      <x:c r="CZ155" s="311"/>
      <x:c r="DA155" s="310"/>
      <x:c r="DB155" s="311"/>
      <x:c r="DC155" s="310"/>
      <x:c r="DD155" s="311"/>
      <x:c r="DE155" s="310"/>
      <x:c r="DF155" s="311"/>
      <x:c r="DG155" s="312"/>
    </x:row>
    <x:row r="156" spans="1:111" ht="30" customHeight="1">
      <x:c r="A156" s="785" t="s">
        <x:v>449</x:v>
      </x:c>
      <x:c r="B156" s="309"/>
      <x:c r="C156" s="310"/>
      <x:c r="D156" s="311"/>
      <x:c r="E156" s="310"/>
      <x:c r="F156" s="311"/>
      <x:c r="G156" s="310"/>
      <x:c r="H156" s="311"/>
      <x:c r="I156" s="310"/>
      <x:c r="J156" s="311"/>
      <x:c r="K156" s="311"/>
      <x:c r="L156" s="310"/>
      <x:c r="M156" s="311">
        <x:v>1</x:v>
      </x:c>
      <x:c r="N156" s="311"/>
      <x:c r="O156" s="311"/>
      <x:c r="P156" s="311"/>
      <x:c r="Q156" s="311"/>
      <x:c r="R156" s="310"/>
      <x:c r="S156" s="311">
        <x:v>1</x:v>
      </x:c>
      <x:c r="T156" s="310"/>
      <x:c r="U156" s="311"/>
      <x:c r="V156" s="310"/>
      <x:c r="W156" s="311"/>
      <x:c r="X156" s="311">
        <x:v>6</x:v>
      </x:c>
      <x:c r="Y156" s="311"/>
      <x:c r="Z156" s="311"/>
      <x:c r="AA156" s="311"/>
      <x:c r="AB156" s="311"/>
      <x:c r="AC156" s="311"/>
      <x:c r="AD156" s="311"/>
      <x:c r="AE156" s="311"/>
      <x:c r="AF156" s="311"/>
      <x:c r="AG156" s="311"/>
      <x:c r="AH156" s="311"/>
      <x:c r="AI156" s="311"/>
      <x:c r="AJ156" s="311"/>
      <x:c r="AK156" s="311"/>
      <x:c r="AL156" s="785" t="s">
        <x:v>449</x:v>
      </x:c>
      <x:c r="AM156" s="311"/>
      <x:c r="AN156" s="310"/>
      <x:c r="AO156" s="311"/>
      <x:c r="AP156" s="311"/>
      <x:c r="AQ156" s="311"/>
      <x:c r="AR156" s="310"/>
      <x:c r="AS156" s="311"/>
      <x:c r="AT156" s="310"/>
      <x:c r="AU156" s="311"/>
      <x:c r="AV156" s="311"/>
      <x:c r="AW156" s="311"/>
      <x:c r="AX156" s="311"/>
      <x:c r="AY156" s="311"/>
      <x:c r="AZ156" s="311"/>
      <x:c r="BA156" s="310"/>
      <x:c r="BB156" s="311"/>
      <x:c r="BC156" s="311"/>
      <x:c r="BD156" s="311"/>
      <x:c r="BE156" s="311"/>
      <x:c r="BF156" s="311"/>
      <x:c r="BG156" s="311"/>
      <x:c r="BH156" s="311"/>
      <x:c r="BI156" s="311"/>
      <x:c r="BJ156" s="310"/>
      <x:c r="BK156" s="311"/>
      <x:c r="BL156" s="310"/>
      <x:c r="BM156" s="311"/>
      <x:c r="BN156" s="310"/>
      <x:c r="BO156" s="311"/>
      <x:c r="BP156" s="310"/>
      <x:c r="BQ156" s="311"/>
      <x:c r="BR156" s="311"/>
      <x:c r="BS156" s="311"/>
      <x:c r="BT156" s="311"/>
      <x:c r="BU156" s="311"/>
      <x:c r="BV156" s="785" t="s">
        <x:v>449</x:v>
      </x:c>
      <x:c r="BW156" s="311"/>
      <x:c r="BX156" s="311"/>
      <x:c r="BY156" s="310"/>
      <x:c r="BZ156" s="311"/>
      <x:c r="CA156" s="310"/>
      <x:c r="CB156" s="311"/>
      <x:c r="CC156" s="310"/>
      <x:c r="CD156" s="311"/>
      <x:c r="CE156" s="311"/>
      <x:c r="CF156" s="310"/>
      <x:c r="CG156" s="311"/>
      <x:c r="CH156" s="311"/>
      <x:c r="CI156" s="311"/>
      <x:c r="CJ156" s="311"/>
      <x:c r="CK156" s="311"/>
      <x:c r="CL156" s="311"/>
      <x:c r="CM156" s="311"/>
      <x:c r="CN156" s="311"/>
      <x:c r="CO156" s="311"/>
      <x:c r="CP156" s="310"/>
      <x:c r="CQ156" s="311"/>
      <x:c r="CR156" s="310"/>
      <x:c r="CS156" s="311"/>
      <x:c r="CT156" s="311">
        <x:v>1</x:v>
      </x:c>
      <x:c r="CU156" s="311"/>
      <x:c r="CV156" s="311">
        <x:v>1</x:v>
      </x:c>
      <x:c r="CW156" s="311"/>
      <x:c r="CX156" s="311"/>
      <x:c r="CY156" s="785" t="s">
        <x:v>848</x:v>
      </x:c>
      <x:c r="CZ156" s="311"/>
      <x:c r="DA156" s="310"/>
      <x:c r="DB156" s="311"/>
      <x:c r="DC156" s="310"/>
      <x:c r="DD156" s="311"/>
      <x:c r="DE156" s="310"/>
      <x:c r="DF156" s="311"/>
      <x:c r="DG156" s="312"/>
    </x:row>
    <x:row r="157" spans="1:111" ht="30" customHeight="1">
      <x:c r="A157" s="785" t="s">
        <x:v>2990</x:v>
      </x:c>
      <x:c r="B157" s="309"/>
      <x:c r="C157" s="310"/>
      <x:c r="D157" s="311"/>
      <x:c r="E157" s="310"/>
      <x:c r="F157" s="311"/>
      <x:c r="G157" s="310"/>
      <x:c r="H157" s="311"/>
      <x:c r="I157" s="310"/>
      <x:c r="J157" s="311"/>
      <x:c r="K157" s="311"/>
      <x:c r="L157" s="310"/>
      <x:c r="M157" s="311"/>
      <x:c r="N157" s="311"/>
      <x:c r="O157" s="311"/>
      <x:c r="P157" s="311"/>
      <x:c r="Q157" s="311"/>
      <x:c r="R157" s="310"/>
      <x:c r="S157" s="311">
        <x:v>1</x:v>
      </x:c>
      <x:c r="T157" s="310"/>
      <x:c r="U157" s="311"/>
      <x:c r="V157" s="310"/>
      <x:c r="W157" s="311"/>
      <x:c r="X157" s="311">
        <x:v>7</x:v>
      </x:c>
      <x:c r="Y157" s="311"/>
      <x:c r="Z157" s="311"/>
      <x:c r="AA157" s="311"/>
      <x:c r="AB157" s="311"/>
      <x:c r="AC157" s="311"/>
      <x:c r="AD157" s="311"/>
      <x:c r="AE157" s="311"/>
      <x:c r="AF157" s="311"/>
      <x:c r="AG157" s="311"/>
      <x:c r="AH157" s="311"/>
      <x:c r="AI157" s="311"/>
      <x:c r="AJ157" s="311"/>
      <x:c r="AK157" s="311"/>
      <x:c r="AL157" s="785" t="s">
        <x:v>2990</x:v>
      </x:c>
      <x:c r="AM157" s="311"/>
      <x:c r="AN157" s="310"/>
      <x:c r="AO157" s="311"/>
      <x:c r="AP157" s="311"/>
      <x:c r="AQ157" s="311"/>
      <x:c r="AR157" s="310"/>
      <x:c r="AS157" s="311"/>
      <x:c r="AT157" s="310"/>
      <x:c r="AU157" s="311"/>
      <x:c r="AV157" s="311"/>
      <x:c r="AW157" s="311"/>
      <x:c r="AX157" s="311"/>
      <x:c r="AY157" s="311"/>
      <x:c r="AZ157" s="311"/>
      <x:c r="BA157" s="310"/>
      <x:c r="BB157" s="311"/>
      <x:c r="BC157" s="311"/>
      <x:c r="BD157" s="311"/>
      <x:c r="BE157" s="311"/>
      <x:c r="BF157" s="311"/>
      <x:c r="BG157" s="311"/>
      <x:c r="BH157" s="311"/>
      <x:c r="BI157" s="311"/>
      <x:c r="BJ157" s="310"/>
      <x:c r="BK157" s="311"/>
      <x:c r="BL157" s="310"/>
      <x:c r="BM157" s="311"/>
      <x:c r="BN157" s="310"/>
      <x:c r="BO157" s="311"/>
      <x:c r="BP157" s="310"/>
      <x:c r="BQ157" s="311"/>
      <x:c r="BR157" s="311"/>
      <x:c r="BS157" s="311"/>
      <x:c r="BT157" s="311"/>
      <x:c r="BU157" s="311"/>
      <x:c r="BV157" s="785" t="s">
        <x:v>2990</x:v>
      </x:c>
      <x:c r="BW157" s="311"/>
      <x:c r="BX157" s="311"/>
      <x:c r="BY157" s="310"/>
      <x:c r="BZ157" s="311"/>
      <x:c r="CA157" s="310"/>
      <x:c r="CB157" s="311"/>
      <x:c r="CC157" s="310"/>
      <x:c r="CD157" s="311"/>
      <x:c r="CE157" s="311"/>
      <x:c r="CF157" s="310"/>
      <x:c r="CG157" s="311"/>
      <x:c r="CH157" s="311"/>
      <x:c r="CI157" s="311"/>
      <x:c r="CJ157" s="311"/>
      <x:c r="CK157" s="311"/>
      <x:c r="CL157" s="311"/>
      <x:c r="CM157" s="311"/>
      <x:c r="CN157" s="311"/>
      <x:c r="CO157" s="311"/>
      <x:c r="CP157" s="310"/>
      <x:c r="CQ157" s="311"/>
      <x:c r="CR157" s="310"/>
      <x:c r="CS157" s="311"/>
      <x:c r="CT157" s="311">
        <x:v>1</x:v>
      </x:c>
      <x:c r="CU157" s="311"/>
      <x:c r="CV157" s="311">
        <x:v>1</x:v>
      </x:c>
      <x:c r="CW157" s="311"/>
      <x:c r="CX157" s="311"/>
      <x:c r="CY157" s="785" t="s">
        <x:v>2990</x:v>
      </x:c>
      <x:c r="CZ157" s="311"/>
      <x:c r="DA157" s="310"/>
      <x:c r="DB157" s="311"/>
      <x:c r="DC157" s="310"/>
      <x:c r="DD157" s="311"/>
      <x:c r="DE157" s="310"/>
      <x:c r="DF157" s="311"/>
      <x:c r="DG157" s="312"/>
    </x:row>
    <x:row r="158" spans="1:111" ht="30" customHeight="1">
      <x:c r="A158" s="785" t="s">
        <x:v>2078</x:v>
      </x:c>
      <x:c r="B158" s="309"/>
      <x:c r="C158" s="310"/>
      <x:c r="D158" s="311"/>
      <x:c r="E158" s="310"/>
      <x:c r="F158" s="311"/>
      <x:c r="G158" s="310"/>
      <x:c r="H158" s="311"/>
      <x:c r="I158" s="310"/>
      <x:c r="J158" s="311"/>
      <x:c r="K158" s="311"/>
      <x:c r="L158" s="310"/>
      <x:c r="M158" s="311"/>
      <x:c r="N158" s="311"/>
      <x:c r="O158" s="311"/>
      <x:c r="P158" s="311"/>
      <x:c r="Q158" s="311"/>
      <x:c r="R158" s="310"/>
      <x:c r="S158" s="311"/>
      <x:c r="T158" s="310"/>
      <x:c r="U158" s="311"/>
      <x:c r="V158" s="310"/>
      <x:c r="W158" s="311"/>
      <x:c r="X158" s="311"/>
      <x:c r="Y158" s="311"/>
      <x:c r="Z158" s="311"/>
      <x:c r="AA158" s="311"/>
      <x:c r="AB158" s="311"/>
      <x:c r="AC158" s="311"/>
      <x:c r="AD158" s="311"/>
      <x:c r="AE158" s="311"/>
      <x:c r="AF158" s="311"/>
      <x:c r="AG158" s="311"/>
      <x:c r="AH158" s="311"/>
      <x:c r="AI158" s="311"/>
      <x:c r="AJ158" s="311"/>
      <x:c r="AK158" s="311"/>
      <x:c r="AL158" s="785" t="s">
        <x:v>2078</x:v>
      </x:c>
      <x:c r="AM158" s="311"/>
      <x:c r="AN158" s="310"/>
      <x:c r="AO158" s="311"/>
      <x:c r="AP158" s="311"/>
      <x:c r="AQ158" s="311"/>
      <x:c r="AR158" s="310"/>
      <x:c r="AS158" s="311"/>
      <x:c r="AT158" s="310"/>
      <x:c r="AU158" s="311"/>
      <x:c r="AV158" s="311"/>
      <x:c r="AW158" s="311"/>
      <x:c r="AX158" s="311"/>
      <x:c r="AY158" s="311"/>
      <x:c r="AZ158" s="311"/>
      <x:c r="BA158" s="310"/>
      <x:c r="BB158" s="311"/>
      <x:c r="BC158" s="311"/>
      <x:c r="BD158" s="311"/>
      <x:c r="BE158" s="311"/>
      <x:c r="BF158" s="311"/>
      <x:c r="BG158" s="311"/>
      <x:c r="BH158" s="311"/>
      <x:c r="BI158" s="311"/>
      <x:c r="BJ158" s="310"/>
      <x:c r="BK158" s="311"/>
      <x:c r="BL158" s="310"/>
      <x:c r="BM158" s="311"/>
      <x:c r="BN158" s="310"/>
      <x:c r="BO158" s="311"/>
      <x:c r="BP158" s="310"/>
      <x:c r="BQ158" s="311"/>
      <x:c r="BR158" s="311"/>
      <x:c r="BS158" s="311"/>
      <x:c r="BT158" s="311"/>
      <x:c r="BU158" s="311"/>
      <x:c r="BV158" s="785" t="s">
        <x:v>2078</x:v>
      </x:c>
      <x:c r="BW158" s="311"/>
      <x:c r="BX158" s="311"/>
      <x:c r="BY158" s="310"/>
      <x:c r="BZ158" s="311"/>
      <x:c r="CA158" s="310"/>
      <x:c r="CB158" s="311"/>
      <x:c r="CC158" s="310"/>
      <x:c r="CD158" s="311"/>
      <x:c r="CE158" s="311"/>
      <x:c r="CF158" s="310"/>
      <x:c r="CG158" s="311"/>
      <x:c r="CH158" s="311"/>
      <x:c r="CI158" s="311"/>
      <x:c r="CJ158" s="311"/>
      <x:c r="CK158" s="311"/>
      <x:c r="CL158" s="311"/>
      <x:c r="CM158" s="311"/>
      <x:c r="CN158" s="311"/>
      <x:c r="CO158" s="311"/>
      <x:c r="CP158" s="310"/>
      <x:c r="CQ158" s="311"/>
      <x:c r="CR158" s="310"/>
      <x:c r="CS158" s="311"/>
      <x:c r="CT158" s="311"/>
      <x:c r="CU158" s="311"/>
      <x:c r="CV158" s="311"/>
      <x:c r="CW158" s="311"/>
      <x:c r="CX158" s="311"/>
      <x:c r="CY158" s="785" t="s">
        <x:v>2078</x:v>
      </x:c>
      <x:c r="CZ158" s="311"/>
      <x:c r="DA158" s="310"/>
      <x:c r="DB158" s="311"/>
      <x:c r="DC158" s="310"/>
      <x:c r="DD158" s="311"/>
      <x:c r="DE158" s="310"/>
      <x:c r="DF158" s="311"/>
      <x:c r="DG158" s="312"/>
    </x:row>
    <x:row r="159" spans="1:111" ht="30" customHeight="1">
      <x:c r="A159" s="785" t="s">
        <x:v>2886</x:v>
      </x:c>
      <x:c r="B159" s="309"/>
      <x:c r="C159" s="310"/>
      <x:c r="D159" s="311"/>
      <x:c r="E159" s="310"/>
      <x:c r="F159" s="311"/>
      <x:c r="G159" s="310"/>
      <x:c r="H159" s="311"/>
      <x:c r="I159" s="310"/>
      <x:c r="J159" s="311"/>
      <x:c r="K159" s="311"/>
      <x:c r="L159" s="310"/>
      <x:c r="M159" s="311"/>
      <x:c r="N159" s="311"/>
      <x:c r="O159" s="311"/>
      <x:c r="P159" s="311"/>
      <x:c r="Q159" s="311"/>
      <x:c r="R159" s="310"/>
      <x:c r="S159" s="311"/>
      <x:c r="T159" s="310"/>
      <x:c r="U159" s="311"/>
      <x:c r="V159" s="310"/>
      <x:c r="W159" s="311"/>
      <x:c r="X159" s="311"/>
      <x:c r="Y159" s="311"/>
      <x:c r="Z159" s="311"/>
      <x:c r="AA159" s="311"/>
      <x:c r="AB159" s="311"/>
      <x:c r="AC159" s="311"/>
      <x:c r="AD159" s="311"/>
      <x:c r="AE159" s="311"/>
      <x:c r="AF159" s="311"/>
      <x:c r="AG159" s="311"/>
      <x:c r="AH159" s="311"/>
      <x:c r="AI159" s="311"/>
      <x:c r="AJ159" s="311"/>
      <x:c r="AK159" s="311"/>
      <x:c r="AL159" s="785" t="s">
        <x:v>2886</x:v>
      </x:c>
      <x:c r="AM159" s="311"/>
      <x:c r="AN159" s="310"/>
      <x:c r="AO159" s="311"/>
      <x:c r="AP159" s="311"/>
      <x:c r="AQ159" s="311"/>
      <x:c r="AR159" s="310"/>
      <x:c r="AS159" s="311"/>
      <x:c r="AT159" s="310"/>
      <x:c r="AU159" s="311"/>
      <x:c r="AV159" s="311"/>
      <x:c r="AW159" s="311"/>
      <x:c r="AX159" s="311"/>
      <x:c r="AY159" s="311"/>
      <x:c r="AZ159" s="311"/>
      <x:c r="BA159" s="310"/>
      <x:c r="BB159" s="311"/>
      <x:c r="BC159" s="311"/>
      <x:c r="BD159" s="311"/>
      <x:c r="BE159" s="311"/>
      <x:c r="BF159" s="311"/>
      <x:c r="BG159" s="311"/>
      <x:c r="BH159" s="311"/>
      <x:c r="BI159" s="311"/>
      <x:c r="BJ159" s="310"/>
      <x:c r="BK159" s="311"/>
      <x:c r="BL159" s="310"/>
      <x:c r="BM159" s="311"/>
      <x:c r="BN159" s="310"/>
      <x:c r="BO159" s="311"/>
      <x:c r="BP159" s="310"/>
      <x:c r="BQ159" s="311"/>
      <x:c r="BR159" s="311"/>
      <x:c r="BS159" s="311"/>
      <x:c r="BT159" s="311"/>
      <x:c r="BU159" s="311"/>
      <x:c r="BV159" s="785" t="s">
        <x:v>2886</x:v>
      </x:c>
      <x:c r="BW159" s="311"/>
      <x:c r="BX159" s="311"/>
      <x:c r="BY159" s="310"/>
      <x:c r="BZ159" s="311"/>
      <x:c r="CA159" s="310"/>
      <x:c r="CB159" s="311"/>
      <x:c r="CC159" s="310"/>
      <x:c r="CD159" s="311"/>
      <x:c r="CE159" s="311"/>
      <x:c r="CF159" s="310"/>
      <x:c r="CG159" s="311"/>
      <x:c r="CH159" s="311"/>
      <x:c r="CI159" s="311"/>
      <x:c r="CJ159" s="311"/>
      <x:c r="CK159" s="311"/>
      <x:c r="CL159" s="311"/>
      <x:c r="CM159" s="311"/>
      <x:c r="CN159" s="311"/>
      <x:c r="CO159" s="311"/>
      <x:c r="CP159" s="310"/>
      <x:c r="CQ159" s="311"/>
      <x:c r="CR159" s="310"/>
      <x:c r="CS159" s="311"/>
      <x:c r="CT159" s="311"/>
      <x:c r="CU159" s="311"/>
      <x:c r="CV159" s="311"/>
      <x:c r="CW159" s="311"/>
      <x:c r="CX159" s="311"/>
      <x:c r="CY159" s="785" t="s">
        <x:v>2886</x:v>
      </x:c>
      <x:c r="CZ159" s="311"/>
      <x:c r="DA159" s="310"/>
      <x:c r="DB159" s="311"/>
      <x:c r="DC159" s="310"/>
      <x:c r="DD159" s="311"/>
      <x:c r="DE159" s="310"/>
      <x:c r="DF159" s="311"/>
      <x:c r="DG159" s="312"/>
    </x:row>
    <x:row r="160" spans="1:111" ht="30" customHeight="1">
      <x:c r="A160" s="785" t="s">
        <x:v>408</x:v>
      </x:c>
      <x:c r="B160" s="309"/>
      <x:c r="C160" s="310"/>
      <x:c r="D160" s="311"/>
      <x:c r="E160" s="310"/>
      <x:c r="F160" s="311"/>
      <x:c r="G160" s="310"/>
      <x:c r="H160" s="311"/>
      <x:c r="I160" s="310"/>
      <x:c r="J160" s="311"/>
      <x:c r="K160" s="311"/>
      <x:c r="L160" s="310"/>
      <x:c r="M160" s="311"/>
      <x:c r="N160" s="311"/>
      <x:c r="O160" s="311"/>
      <x:c r="P160" s="311"/>
      <x:c r="Q160" s="311"/>
      <x:c r="R160" s="310"/>
      <x:c r="S160" s="311"/>
      <x:c r="T160" s="310"/>
      <x:c r="U160" s="311"/>
      <x:c r="V160" s="310"/>
      <x:c r="W160" s="311"/>
      <x:c r="X160" s="311">
        <x:v>8</x:v>
      </x:c>
      <x:c r="Y160" s="311"/>
      <x:c r="Z160" s="311"/>
      <x:c r="AA160" s="311"/>
      <x:c r="AB160" s="311"/>
      <x:c r="AC160" s="311"/>
      <x:c r="AD160" s="311"/>
      <x:c r="AE160" s="311"/>
      <x:c r="AF160" s="311"/>
      <x:c r="AG160" s="311"/>
      <x:c r="AH160" s="311"/>
      <x:c r="AI160" s="311"/>
      <x:c r="AJ160" s="311"/>
      <x:c r="AK160" s="311"/>
      <x:c r="AL160" s="785" t="s">
        <x:v>408</x:v>
      </x:c>
      <x:c r="AM160" s="311"/>
      <x:c r="AN160" s="310"/>
      <x:c r="AO160" s="311"/>
      <x:c r="AP160" s="311"/>
      <x:c r="AQ160" s="311"/>
      <x:c r="AR160" s="310"/>
      <x:c r="AS160" s="311"/>
      <x:c r="AT160" s="310"/>
      <x:c r="AU160" s="311"/>
      <x:c r="AV160" s="311"/>
      <x:c r="AW160" s="311"/>
      <x:c r="AX160" s="311"/>
      <x:c r="AY160" s="311"/>
      <x:c r="AZ160" s="311"/>
      <x:c r="BA160" s="310"/>
      <x:c r="BB160" s="311"/>
      <x:c r="BC160" s="311"/>
      <x:c r="BD160" s="311"/>
      <x:c r="BE160" s="311"/>
      <x:c r="BF160" s="311"/>
      <x:c r="BG160" s="311"/>
      <x:c r="BH160" s="311"/>
      <x:c r="BI160" s="311"/>
      <x:c r="BJ160" s="310"/>
      <x:c r="BK160" s="311"/>
      <x:c r="BL160" s="310"/>
      <x:c r="BM160" s="311"/>
      <x:c r="BN160" s="310"/>
      <x:c r="BO160" s="311"/>
      <x:c r="BP160" s="310"/>
      <x:c r="BQ160" s="311"/>
      <x:c r="BR160" s="311"/>
      <x:c r="BS160" s="311"/>
      <x:c r="BT160" s="311"/>
      <x:c r="BU160" s="311"/>
      <x:c r="BV160" s="785" t="s">
        <x:v>408</x:v>
      </x:c>
      <x:c r="BW160" s="311"/>
      <x:c r="BX160" s="311"/>
      <x:c r="BY160" s="310"/>
      <x:c r="BZ160" s="311"/>
      <x:c r="CA160" s="310"/>
      <x:c r="CB160" s="311"/>
      <x:c r="CC160" s="310"/>
      <x:c r="CD160" s="311"/>
      <x:c r="CE160" s="311"/>
      <x:c r="CF160" s="310"/>
      <x:c r="CG160" s="311"/>
      <x:c r="CH160" s="311"/>
      <x:c r="CI160" s="311"/>
      <x:c r="CJ160" s="311"/>
      <x:c r="CK160" s="311"/>
      <x:c r="CL160" s="311"/>
      <x:c r="CM160" s="311"/>
      <x:c r="CN160" s="311"/>
      <x:c r="CO160" s="311"/>
      <x:c r="CP160" s="310"/>
      <x:c r="CQ160" s="311"/>
      <x:c r="CR160" s="310"/>
      <x:c r="CS160" s="311">
        <x:v>5</x:v>
      </x:c>
      <x:c r="CT160" s="311">
        <x:v>1</x:v>
      </x:c>
      <x:c r="CU160" s="311"/>
      <x:c r="CV160" s="311"/>
      <x:c r="CW160" s="311"/>
      <x:c r="CX160" s="311"/>
      <x:c r="CY160" s="785"/>
      <x:c r="CZ160" s="311"/>
      <x:c r="DA160" s="310"/>
      <x:c r="DB160" s="311"/>
      <x:c r="DC160" s="310"/>
      <x:c r="DD160" s="311"/>
      <x:c r="DE160" s="310"/>
      <x:c r="DF160" s="311"/>
      <x:c r="DG160" s="312"/>
    </x:row>
    <x:row r="161" spans="1:111" ht="30" customHeight="1">
      <x:c r="A161" s="785" t="s">
        <x:v>483</x:v>
      </x:c>
      <x:c r="B161" s="309"/>
      <x:c r="C161" s="310"/>
      <x:c r="D161" s="311"/>
      <x:c r="E161" s="310"/>
      <x:c r="F161" s="311"/>
      <x:c r="G161" s="310"/>
      <x:c r="H161" s="311"/>
      <x:c r="I161" s="310"/>
      <x:c r="J161" s="311">
        <x:v>2</x:v>
      </x:c>
      <x:c r="K161" s="311"/>
      <x:c r="L161" s="310"/>
      <x:c r="M161" s="311"/>
      <x:c r="N161" s="311"/>
      <x:c r="O161" s="311"/>
      <x:c r="P161" s="311"/>
      <x:c r="Q161" s="311"/>
      <x:c r="R161" s="310"/>
      <x:c r="S161" s="311"/>
      <x:c r="T161" s="310"/>
      <x:c r="U161" s="311"/>
      <x:c r="V161" s="310"/>
      <x:c r="W161" s="311"/>
      <x:c r="X161" s="311">
        <x:v>20</x:v>
      </x:c>
      <x:c r="Y161" s="311"/>
      <x:c r="Z161" s="311"/>
      <x:c r="AA161" s="311"/>
      <x:c r="AB161" s="311"/>
      <x:c r="AC161" s="311"/>
      <x:c r="AD161" s="311"/>
      <x:c r="AE161" s="311"/>
      <x:c r="AF161" s="311"/>
      <x:c r="AG161" s="311"/>
      <x:c r="AH161" s="311"/>
      <x:c r="AI161" s="311"/>
      <x:c r="AJ161" s="311"/>
      <x:c r="AK161" s="311"/>
      <x:c r="AL161" s="785" t="s">
        <x:v>593</x:v>
      </x:c>
      <x:c r="AM161" s="311"/>
      <x:c r="AN161" s="310"/>
      <x:c r="AO161" s="311"/>
      <x:c r="AP161" s="311"/>
      <x:c r="AQ161" s="311"/>
      <x:c r="AR161" s="310"/>
      <x:c r="AS161" s="311"/>
      <x:c r="AT161" s="310"/>
      <x:c r="AU161" s="311"/>
      <x:c r="AV161" s="311"/>
      <x:c r="AW161" s="311"/>
      <x:c r="AX161" s="311"/>
      <x:c r="AY161" s="311"/>
      <x:c r="AZ161" s="311"/>
      <x:c r="BA161" s="310"/>
      <x:c r="BB161" s="311"/>
      <x:c r="BC161" s="311"/>
      <x:c r="BD161" s="311"/>
      <x:c r="BE161" s="311">
        <x:v>1</x:v>
      </x:c>
      <x:c r="BF161" s="311">
        <x:v>4</x:v>
      </x:c>
      <x:c r="BG161" s="311"/>
      <x:c r="BH161" s="311"/>
      <x:c r="BI161" s="311"/>
      <x:c r="BJ161" s="310"/>
      <x:c r="BK161" s="311"/>
      <x:c r="BL161" s="310"/>
      <x:c r="BM161" s="311"/>
      <x:c r="BN161" s="310"/>
      <x:c r="BO161" s="311"/>
      <x:c r="BP161" s="310"/>
      <x:c r="BQ161" s="311"/>
      <x:c r="BR161" s="311"/>
      <x:c r="BS161" s="311"/>
      <x:c r="BT161" s="311"/>
      <x:c r="BU161" s="311"/>
      <x:c r="BV161" s="785" t="s">
        <x:v>593</x:v>
      </x:c>
      <x:c r="BW161" s="311"/>
      <x:c r="BX161" s="311"/>
      <x:c r="BY161" s="310"/>
      <x:c r="BZ161" s="311"/>
      <x:c r="CA161" s="310"/>
      <x:c r="CB161" s="311"/>
      <x:c r="CC161" s="310"/>
      <x:c r="CD161" s="311"/>
      <x:c r="CE161" s="311"/>
      <x:c r="CF161" s="310"/>
      <x:c r="CG161" s="311"/>
      <x:c r="CH161" s="311"/>
      <x:c r="CI161" s="311"/>
      <x:c r="CJ161" s="311"/>
      <x:c r="CK161" s="311"/>
      <x:c r="CL161" s="311"/>
      <x:c r="CM161" s="311"/>
      <x:c r="CN161" s="311"/>
      <x:c r="CO161" s="311"/>
      <x:c r="CP161" s="310"/>
      <x:c r="CQ161" s="311"/>
      <x:c r="CR161" s="310"/>
      <x:c r="CS161" s="311"/>
      <x:c r="CT161" s="311">
        <x:v>1</x:v>
      </x:c>
      <x:c r="CU161" s="311"/>
      <x:c r="CV161" s="311">
        <x:v>1</x:v>
      </x:c>
      <x:c r="CW161" s="311"/>
      <x:c r="CX161" s="311"/>
      <x:c r="CY161" s="785" t="s">
        <x:v>593</x:v>
      </x:c>
      <x:c r="CZ161" s="311"/>
      <x:c r="DA161" s="310"/>
      <x:c r="DB161" s="311"/>
      <x:c r="DC161" s="310"/>
      <x:c r="DD161" s="311"/>
      <x:c r="DE161" s="310"/>
      <x:c r="DF161" s="311"/>
      <x:c r="DG161" s="312"/>
    </x:row>
    <x:row r="162" spans="1:111" ht="30" customHeight="1">
      <x:c r="A162" s="315" t="s">
        <x:v>677</x:v>
      </x:c>
      <x:c r="B162" s="309">
        <x:f t="shared" ref="B162:AK162" si="38">SUM(B163:B163)</x:f>
        <x:v>0</x:v>
      </x:c>
      <x:c r="C162" s="310">
        <x:f t="shared" si="38"/>
        <x:v>0</x:v>
      </x:c>
      <x:c r="D162" s="311">
        <x:f t="shared" si="38"/>
        <x:v>0</x:v>
      </x:c>
      <x:c r="E162" s="310">
        <x:f t="shared" si="38"/>
        <x:v>0</x:v>
      </x:c>
      <x:c r="F162" s="311">
        <x:f t="shared" si="38"/>
        <x:v>0</x:v>
      </x:c>
      <x:c r="G162" s="310">
        <x:f t="shared" si="38"/>
        <x:v>0</x:v>
      </x:c>
      <x:c r="H162" s="311">
        <x:f t="shared" si="38"/>
        <x:v>0</x:v>
      </x:c>
      <x:c r="I162" s="310">
        <x:f t="shared" si="38"/>
        <x:v>0</x:v>
      </x:c>
      <x:c r="J162" s="311">
        <x:f t="shared" si="38"/>
        <x:v>0</x:v>
      </x:c>
      <x:c r="K162" s="311">
        <x:f t="shared" si="38"/>
        <x:v>0</x:v>
      </x:c>
      <x:c r="L162" s="310">
        <x:f t="shared" si="38"/>
        <x:v>0</x:v>
      </x:c>
      <x:c r="M162" s="311">
        <x:f t="shared" si="38"/>
        <x:v>0</x:v>
      </x:c>
      <x:c r="N162" s="311">
        <x:f t="shared" si="38"/>
        <x:v>0</x:v>
      </x:c>
      <x:c r="O162" s="311">
        <x:f t="shared" si="38"/>
        <x:v>0</x:v>
      </x:c>
      <x:c r="P162" s="311">
        <x:f t="shared" si="38"/>
        <x:v>0</x:v>
      </x:c>
      <x:c r="Q162" s="311">
        <x:f t="shared" si="38"/>
        <x:v>0</x:v>
      </x:c>
      <x:c r="R162" s="310">
        <x:f t="shared" si="38"/>
        <x:v>0</x:v>
      </x:c>
      <x:c r="S162" s="311">
        <x:f t="shared" si="38"/>
        <x:v>0</x:v>
      </x:c>
      <x:c r="T162" s="310">
        <x:f t="shared" si="38"/>
        <x:v>0</x:v>
      </x:c>
      <x:c r="U162" s="311">
        <x:f t="shared" si="38"/>
        <x:v>0</x:v>
      </x:c>
      <x:c r="V162" s="310">
        <x:f t="shared" si="38"/>
        <x:v>0</x:v>
      </x:c>
      <x:c r="W162" s="311">
        <x:f t="shared" si="38"/>
        <x:v>0</x:v>
      </x:c>
      <x:c r="X162" s="311">
        <x:f t="shared" si="38"/>
        <x:v>0</x:v>
      </x:c>
      <x:c r="Y162" s="311">
        <x:f t="shared" si="38"/>
        <x:v>0</x:v>
      </x:c>
      <x:c r="Z162" s="311">
        <x:f t="shared" si="38"/>
        <x:v>0</x:v>
      </x:c>
      <x:c r="AA162" s="311">
        <x:f t="shared" si="38"/>
        <x:v>0</x:v>
      </x:c>
      <x:c r="AB162" s="311">
        <x:f t="shared" si="38"/>
        <x:v>0</x:v>
      </x:c>
      <x:c r="AC162" s="311">
        <x:f t="shared" si="38"/>
        <x:v>0</x:v>
      </x:c>
      <x:c r="AD162" s="311">
        <x:f t="shared" si="38"/>
        <x:v>0</x:v>
      </x:c>
      <x:c r="AE162" s="311">
        <x:f t="shared" si="38"/>
        <x:v>0</x:v>
      </x:c>
      <x:c r="AF162" s="311">
        <x:f t="shared" si="38"/>
        <x:v>0</x:v>
      </x:c>
      <x:c r="AG162" s="311">
        <x:f t="shared" si="38"/>
        <x:v>0</x:v>
      </x:c>
      <x:c r="AH162" s="311">
        <x:f t="shared" si="38"/>
        <x:v>0</x:v>
      </x:c>
      <x:c r="AI162" s="311">
        <x:f t="shared" si="38"/>
        <x:v>0</x:v>
      </x:c>
      <x:c r="AJ162" s="311">
        <x:f t="shared" si="38"/>
        <x:v>0</x:v>
      </x:c>
      <x:c r="AK162" s="311">
        <x:f t="shared" si="38"/>
        <x:v>0</x:v>
      </x:c>
      <x:c r="AL162" s="315" t="s">
        <x:v>677</x:v>
      </x:c>
      <x:c r="AM162" s="311">
        <x:f t="shared" ref="AM162:BU162" si="39">SUM(AM163:AM163)</x:f>
        <x:v>0</x:v>
      </x:c>
      <x:c r="AN162" s="310">
        <x:f t="shared" si="39"/>
        <x:v>0</x:v>
      </x:c>
      <x:c r="AO162" s="311">
        <x:f t="shared" si="39"/>
        <x:v>0</x:v>
      </x:c>
      <x:c r="AP162" s="311">
        <x:f t="shared" si="39"/>
        <x:v>0</x:v>
      </x:c>
      <x:c r="AQ162" s="311">
        <x:f t="shared" si="39"/>
        <x:v>0</x:v>
      </x:c>
      <x:c r="AR162" s="310">
        <x:f t="shared" si="39"/>
        <x:v>0</x:v>
      </x:c>
      <x:c r="AS162" s="311">
        <x:f t="shared" si="39"/>
        <x:v>0</x:v>
      </x:c>
      <x:c r="AT162" s="310">
        <x:f t="shared" si="39"/>
        <x:v>0</x:v>
      </x:c>
      <x:c r="AU162" s="311">
        <x:f t="shared" si="39"/>
        <x:v>0</x:v>
      </x:c>
      <x:c r="AV162" s="311">
        <x:f t="shared" si="39"/>
        <x:v>0</x:v>
      </x:c>
      <x:c r="AW162" s="311">
        <x:f t="shared" si="39"/>
        <x:v>0</x:v>
      </x:c>
      <x:c r="AX162" s="311">
        <x:f t="shared" si="39"/>
        <x:v>0</x:v>
      </x:c>
      <x:c r="AY162" s="311">
        <x:f t="shared" si="39"/>
        <x:v>0</x:v>
      </x:c>
      <x:c r="AZ162" s="311">
        <x:f t="shared" si="39"/>
        <x:v>0</x:v>
      </x:c>
      <x:c r="BA162" s="310">
        <x:f t="shared" si="39"/>
        <x:v>0</x:v>
      </x:c>
      <x:c r="BB162" s="311">
        <x:f t="shared" si="39"/>
        <x:v>0</x:v>
      </x:c>
      <x:c r="BC162" s="311">
        <x:f t="shared" si="39"/>
        <x:v>0</x:v>
      </x:c>
      <x:c r="BD162" s="311">
        <x:f t="shared" si="39"/>
        <x:v>0</x:v>
      </x:c>
      <x:c r="BE162" s="311">
        <x:f t="shared" si="39"/>
        <x:v>0</x:v>
      </x:c>
      <x:c r="BF162" s="311">
        <x:f t="shared" si="39"/>
        <x:v>0</x:v>
      </x:c>
      <x:c r="BG162" s="311">
        <x:f t="shared" si="39"/>
        <x:v>0</x:v>
      </x:c>
      <x:c r="BH162" s="311">
        <x:f t="shared" si="39"/>
        <x:v>0</x:v>
      </x:c>
      <x:c r="BI162" s="311">
        <x:f t="shared" si="39"/>
        <x:v>0</x:v>
      </x:c>
      <x:c r="BJ162" s="310">
        <x:f t="shared" si="39"/>
        <x:v>0</x:v>
      </x:c>
      <x:c r="BK162" s="311">
        <x:f t="shared" si="39"/>
        <x:v>0</x:v>
      </x:c>
      <x:c r="BL162" s="310">
        <x:f t="shared" si="39"/>
        <x:v>0</x:v>
      </x:c>
      <x:c r="BM162" s="311">
        <x:f t="shared" si="39"/>
        <x:v>0</x:v>
      </x:c>
      <x:c r="BN162" s="310">
        <x:f t="shared" si="39"/>
        <x:v>0</x:v>
      </x:c>
      <x:c r="BO162" s="311">
        <x:f t="shared" si="39"/>
        <x:v>0</x:v>
      </x:c>
      <x:c r="BP162" s="310">
        <x:f t="shared" si="39"/>
        <x:v>0</x:v>
      </x:c>
      <x:c r="BQ162" s="311">
        <x:f t="shared" si="39"/>
        <x:v>0</x:v>
      </x:c>
      <x:c r="BR162" s="311">
        <x:f t="shared" si="39"/>
        <x:v>0</x:v>
      </x:c>
      <x:c r="BS162" s="311">
        <x:f t="shared" si="39"/>
        <x:v>0</x:v>
      </x:c>
      <x:c r="BT162" s="311">
        <x:f t="shared" si="39"/>
        <x:v>0</x:v>
      </x:c>
      <x:c r="BU162" s="311">
        <x:f t="shared" si="39"/>
        <x:v>0</x:v>
      </x:c>
      <x:c r="BV162" s="315" t="s">
        <x:v>677</x:v>
      </x:c>
      <x:c r="BW162" s="311">
        <x:f t="shared" ref="BW162:CX162" si="40">SUM(BW163:BW163)</x:f>
        <x:v>0</x:v>
      </x:c>
      <x:c r="BX162" s="311">
        <x:f t="shared" si="40"/>
        <x:v>0</x:v>
      </x:c>
      <x:c r="BY162" s="310">
        <x:f t="shared" si="40"/>
        <x:v>0</x:v>
      </x:c>
      <x:c r="BZ162" s="311">
        <x:f t="shared" si="40"/>
        <x:v>0</x:v>
      </x:c>
      <x:c r="CA162" s="310">
        <x:f t="shared" si="40"/>
        <x:v>0</x:v>
      </x:c>
      <x:c r="CB162" s="311">
        <x:f t="shared" si="40"/>
        <x:v>0</x:v>
      </x:c>
      <x:c r="CC162" s="310">
        <x:f t="shared" si="40"/>
        <x:v>0</x:v>
      </x:c>
      <x:c r="CD162" s="311">
        <x:f t="shared" si="40"/>
        <x:v>0</x:v>
      </x:c>
      <x:c r="CE162" s="311">
        <x:f t="shared" si="40"/>
        <x:v>0</x:v>
      </x:c>
      <x:c r="CF162" s="310">
        <x:f t="shared" si="40"/>
        <x:v>0</x:v>
      </x:c>
      <x:c r="CG162" s="311">
        <x:f t="shared" si="40"/>
        <x:v>0</x:v>
      </x:c>
      <x:c r="CH162" s="311">
        <x:f t="shared" si="40"/>
        <x:v>0</x:v>
      </x:c>
      <x:c r="CI162" s="311">
        <x:f t="shared" si="40"/>
        <x:v>0</x:v>
      </x:c>
      <x:c r="CJ162" s="311">
        <x:f t="shared" si="40"/>
        <x:v>0</x:v>
      </x:c>
      <x:c r="CK162" s="311">
        <x:f t="shared" si="40"/>
        <x:v>0</x:v>
      </x:c>
      <x:c r="CL162" s="311">
        <x:f t="shared" si="40"/>
        <x:v>0</x:v>
      </x:c>
      <x:c r="CM162" s="311">
        <x:f t="shared" si="40"/>
        <x:v>0</x:v>
      </x:c>
      <x:c r="CN162" s="311">
        <x:f t="shared" si="40"/>
        <x:v>0</x:v>
      </x:c>
      <x:c r="CO162" s="311">
        <x:f t="shared" si="40"/>
        <x:v>0</x:v>
      </x:c>
      <x:c r="CP162" s="310">
        <x:f t="shared" si="40"/>
        <x:v>0</x:v>
      </x:c>
      <x:c r="CQ162" s="311">
        <x:f t="shared" si="40"/>
        <x:v>0</x:v>
      </x:c>
      <x:c r="CR162" s="310">
        <x:f t="shared" si="40"/>
        <x:v>0</x:v>
      </x:c>
      <x:c r="CS162" s="311">
        <x:f t="shared" si="40"/>
        <x:v>0</x:v>
      </x:c>
      <x:c r="CT162" s="311">
        <x:f t="shared" si="40"/>
        <x:v>0</x:v>
      </x:c>
      <x:c r="CU162" s="311">
        <x:f t="shared" si="40"/>
        <x:v>0</x:v>
      </x:c>
      <x:c r="CV162" s="311">
        <x:f t="shared" si="40"/>
        <x:v>0</x:v>
      </x:c>
      <x:c r="CW162" s="311">
        <x:f t="shared" si="40"/>
        <x:v>0</x:v>
      </x:c>
      <x:c r="CX162" s="311">
        <x:f t="shared" si="40"/>
        <x:v>0</x:v>
      </x:c>
      <x:c r="CY162" s="315" t="s">
        <x:v>677</x:v>
      </x:c>
      <x:c r="CZ162" s="311">
        <x:f t="shared" ref="CZ162:DG162" si="41">SUM(CZ163:CZ163)</x:f>
        <x:v>0</x:v>
      </x:c>
      <x:c r="DA162" s="310">
        <x:f t="shared" si="41"/>
        <x:v>0</x:v>
      </x:c>
      <x:c r="DB162" s="310">
        <x:f t="shared" si="41"/>
        <x:v>0</x:v>
      </x:c>
      <x:c r="DC162" s="310">
        <x:f t="shared" si="41"/>
        <x:v>0</x:v>
      </x:c>
      <x:c r="DD162" s="310">
        <x:f t="shared" si="41"/>
        <x:v>0</x:v>
      </x:c>
      <x:c r="DE162" s="310">
        <x:f t="shared" si="41"/>
        <x:v>0</x:v>
      </x:c>
      <x:c r="DF162" s="310">
        <x:f t="shared" si="41"/>
        <x:v>0</x:v>
      </x:c>
      <x:c r="DG162" s="312">
        <x:f t="shared" si="41"/>
        <x:v>0</x:v>
      </x:c>
    </x:row>
    <x:row r="163" spans="1:111" ht="30" customHeight="1">
      <x:c r="A163" s="785" t="s">
        <x:v>593</x:v>
      </x:c>
      <x:c r="B163" s="309"/>
      <x:c r="C163" s="310"/>
      <x:c r="D163" s="311"/>
      <x:c r="E163" s="310"/>
      <x:c r="F163" s="311"/>
      <x:c r="G163" s="310"/>
      <x:c r="H163" s="311"/>
      <x:c r="I163" s="310"/>
      <x:c r="J163" s="311"/>
      <x:c r="K163" s="311"/>
      <x:c r="L163" s="310"/>
      <x:c r="M163" s="311"/>
      <x:c r="N163" s="311"/>
      <x:c r="O163" s="311"/>
      <x:c r="P163" s="311"/>
      <x:c r="Q163" s="311"/>
      <x:c r="R163" s="310"/>
      <x:c r="S163" s="311"/>
      <x:c r="T163" s="310"/>
      <x:c r="U163" s="311"/>
      <x:c r="V163" s="310"/>
      <x:c r="W163" s="311"/>
      <x:c r="X163" s="311"/>
      <x:c r="Y163" s="311"/>
      <x:c r="Z163" s="311"/>
      <x:c r="AA163" s="311"/>
      <x:c r="AB163" s="311"/>
      <x:c r="AC163" s="311"/>
      <x:c r="AD163" s="311"/>
      <x:c r="AE163" s="311"/>
      <x:c r="AF163" s="311"/>
      <x:c r="AG163" s="311"/>
      <x:c r="AH163" s="311"/>
      <x:c r="AI163" s="311"/>
      <x:c r="AJ163" s="311"/>
      <x:c r="AK163" s="311"/>
      <x:c r="AL163" s="785" t="s">
        <x:v>593</x:v>
      </x:c>
      <x:c r="AM163" s="311"/>
      <x:c r="AN163" s="310"/>
      <x:c r="AO163" s="311"/>
      <x:c r="AP163" s="311"/>
      <x:c r="AQ163" s="311"/>
      <x:c r="AR163" s="310"/>
      <x:c r="AS163" s="311"/>
      <x:c r="AT163" s="310"/>
      <x:c r="AU163" s="311"/>
      <x:c r="AV163" s="311"/>
      <x:c r="AW163" s="311"/>
      <x:c r="AX163" s="311"/>
      <x:c r="AY163" s="311"/>
      <x:c r="AZ163" s="311"/>
      <x:c r="BA163" s="310"/>
      <x:c r="BB163" s="311"/>
      <x:c r="BC163" s="311"/>
      <x:c r="BD163" s="311"/>
      <x:c r="BE163" s="311"/>
      <x:c r="BF163" s="311"/>
      <x:c r="BG163" s="311"/>
      <x:c r="BH163" s="311"/>
      <x:c r="BI163" s="311"/>
      <x:c r="BJ163" s="310"/>
      <x:c r="BK163" s="311"/>
      <x:c r="BL163" s="310"/>
      <x:c r="BM163" s="311"/>
      <x:c r="BN163" s="310"/>
      <x:c r="BO163" s="311"/>
      <x:c r="BP163" s="310"/>
      <x:c r="BQ163" s="311"/>
      <x:c r="BR163" s="311"/>
      <x:c r="BS163" s="311"/>
      <x:c r="BT163" s="311"/>
      <x:c r="BU163" s="311"/>
      <x:c r="BV163" s="785" t="s">
        <x:v>593</x:v>
      </x:c>
      <x:c r="BW163" s="311"/>
      <x:c r="BX163" s="311"/>
      <x:c r="BY163" s="310"/>
      <x:c r="BZ163" s="311"/>
      <x:c r="CA163" s="310"/>
      <x:c r="CB163" s="311"/>
      <x:c r="CC163" s="310"/>
      <x:c r="CD163" s="311"/>
      <x:c r="CE163" s="311"/>
      <x:c r="CF163" s="310"/>
      <x:c r="CG163" s="311"/>
      <x:c r="CH163" s="311"/>
      <x:c r="CI163" s="311"/>
      <x:c r="CJ163" s="311"/>
      <x:c r="CK163" s="311"/>
      <x:c r="CL163" s="311"/>
      <x:c r="CM163" s="311"/>
      <x:c r="CN163" s="311"/>
      <x:c r="CO163" s="311"/>
      <x:c r="CP163" s="310"/>
      <x:c r="CQ163" s="311"/>
      <x:c r="CR163" s="310"/>
      <x:c r="CS163" s="311"/>
      <x:c r="CT163" s="311"/>
      <x:c r="CU163" s="311"/>
      <x:c r="CV163" s="311"/>
      <x:c r="CW163" s="311"/>
      <x:c r="CX163" s="311"/>
      <x:c r="CY163" s="785" t="s">
        <x:v>593</x:v>
      </x:c>
      <x:c r="CZ163" s="311"/>
      <x:c r="DA163" s="310"/>
      <x:c r="DB163" s="311"/>
      <x:c r="DC163" s="310"/>
      <x:c r="DD163" s="311"/>
      <x:c r="DE163" s="310"/>
      <x:c r="DF163" s="311"/>
      <x:c r="DG163" s="312"/>
    </x:row>
    <x:row r="164" spans="1:111" ht="30" customHeight="1">
      <x:c r="A164" s="315" t="s">
        <x:v>893</x:v>
      </x:c>
      <x:c r="B164" s="309">
        <x:f>B165+B167+B170+B173</x:f>
        <x:v>4</x:v>
      </x:c>
      <x:c r="C164" s="927">
        <x:f t="shared" ref="C164:BN164" si="42">C165+C167+C170+C173</x:f>
        <x:v>191.59999999999999</x:v>
      </x:c>
      <x:c r="D164" s="309">
        <x:f t="shared" si="42"/>
        <x:v>1</x:v>
      </x:c>
      <x:c r="E164" s="927">
        <x:f t="shared" si="42"/>
        <x:v>640.89999999999998</x:v>
      </x:c>
      <x:c r="F164" s="309">
        <x:f t="shared" si="42"/>
        <x:v>0</x:v>
      </x:c>
      <x:c r="G164" s="927">
        <x:f t="shared" si="42"/>
        <x:v>0</x:v>
      </x:c>
      <x:c r="H164" s="309">
        <x:f t="shared" si="42"/>
        <x:v>0</x:v>
      </x:c>
      <x:c r="I164" s="927">
        <x:f t="shared" si="42"/>
        <x:v>0</x:v>
      </x:c>
      <x:c r="J164" s="309">
        <x:f t="shared" si="42"/>
        <x:v>0</x:v>
      </x:c>
      <x:c r="K164" s="309">
        <x:f t="shared" si="42"/>
        <x:v>0</x:v>
      </x:c>
      <x:c r="L164" s="927">
        <x:f t="shared" si="42"/>
        <x:v>0</x:v>
      </x:c>
      <x:c r="M164" s="309">
        <x:f t="shared" si="42"/>
        <x:v>0</x:v>
      </x:c>
      <x:c r="N164" s="309">
        <x:f t="shared" si="42"/>
        <x:v>0</x:v>
      </x:c>
      <x:c r="O164" s="309">
        <x:f t="shared" si="42"/>
        <x:v>0</x:v>
      </x:c>
      <x:c r="P164" s="309">
        <x:f t="shared" si="42"/>
        <x:v>0</x:v>
      </x:c>
      <x:c r="Q164" s="309">
        <x:f t="shared" si="42"/>
        <x:v>0</x:v>
      </x:c>
      <x:c r="R164" s="927">
        <x:f t="shared" si="42"/>
        <x:v>0</x:v>
      </x:c>
      <x:c r="S164" s="309">
        <x:f t="shared" si="42"/>
        <x:v>0</x:v>
      </x:c>
      <x:c r="T164" s="927">
        <x:f t="shared" si="42"/>
        <x:v>0</x:v>
      </x:c>
      <x:c r="U164" s="309">
        <x:f t="shared" si="42"/>
        <x:v>0</x:v>
      </x:c>
      <x:c r="V164" s="927">
        <x:f t="shared" si="42"/>
        <x:v>0</x:v>
      </x:c>
      <x:c r="W164" s="309">
        <x:f t="shared" si="42"/>
        <x:v>2</x:v>
      </x:c>
      <x:c r="X164" s="309">
        <x:f t="shared" si="42"/>
        <x:v>1</x:v>
      </x:c>
      <x:c r="Y164" s="309">
        <x:f t="shared" si="42"/>
        <x:v>0</x:v>
      </x:c>
      <x:c r="Z164" s="309">
        <x:f t="shared" si="42"/>
        <x:v>0</x:v>
      </x:c>
      <x:c r="AA164" s="309">
        <x:f t="shared" si="42"/>
        <x:v>0</x:v>
      </x:c>
      <x:c r="AB164" s="309">
        <x:f t="shared" si="42"/>
        <x:v>0</x:v>
      </x:c>
      <x:c r="AC164" s="309">
        <x:f t="shared" si="42"/>
        <x:v>0</x:v>
      </x:c>
      <x:c r="AD164" s="309">
        <x:f t="shared" si="42"/>
        <x:v>0</x:v>
      </x:c>
      <x:c r="AE164" s="309">
        <x:f t="shared" si="42"/>
        <x:v>0</x:v>
      </x:c>
      <x:c r="AF164" s="309">
        <x:f t="shared" si="42"/>
        <x:v>0</x:v>
      </x:c>
      <x:c r="AG164" s="309">
        <x:f t="shared" si="42"/>
        <x:v>0</x:v>
      </x:c>
      <x:c r="AH164" s="309">
        <x:f t="shared" si="42"/>
        <x:v>0</x:v>
      </x:c>
      <x:c r="AI164" s="309">
        <x:f t="shared" si="42"/>
        <x:v>0</x:v>
      </x:c>
      <x:c r="AJ164" s="309">
        <x:f t="shared" si="42"/>
        <x:v>0</x:v>
      </x:c>
      <x:c r="AK164" s="309">
        <x:f t="shared" si="42"/>
        <x:v>0</x:v>
      </x:c>
      <x:c r="AL164" s="315" t="s">
        <x:v>893</x:v>
      </x:c>
      <x:c r="AM164" s="309">
        <x:f t="shared" si="42"/>
        <x:v>0</x:v>
      </x:c>
      <x:c r="AN164" s="927">
        <x:f t="shared" si="42"/>
        <x:v>0</x:v>
      </x:c>
      <x:c r="AO164" s="309">
        <x:f t="shared" si="42"/>
        <x:v>0</x:v>
      </x:c>
      <x:c r="AP164" s="309">
        <x:f t="shared" si="42"/>
        <x:v>0</x:v>
      </x:c>
      <x:c r="AQ164" s="309">
        <x:f t="shared" si="42"/>
        <x:v>0</x:v>
      </x:c>
      <x:c r="AR164" s="927">
        <x:f t="shared" si="42"/>
        <x:v>0</x:v>
      </x:c>
      <x:c r="AS164" s="309">
        <x:f t="shared" si="42"/>
        <x:v>0</x:v>
      </x:c>
      <x:c r="AT164" s="927">
        <x:f t="shared" si="42"/>
        <x:v>0</x:v>
      </x:c>
      <x:c r="AU164" s="309">
        <x:f t="shared" si="42"/>
        <x:v>0</x:v>
      </x:c>
      <x:c r="AV164" s="309">
        <x:f t="shared" si="42"/>
        <x:v>0</x:v>
      </x:c>
      <x:c r="AW164" s="309">
        <x:f t="shared" si="42"/>
        <x:v>0</x:v>
      </x:c>
      <x:c r="AX164" s="309">
        <x:f t="shared" si="42"/>
        <x:v>0</x:v>
      </x:c>
      <x:c r="AY164" s="309">
        <x:f t="shared" si="42"/>
        <x:v>0</x:v>
      </x:c>
      <x:c r="AZ164" s="309">
        <x:f t="shared" si="42"/>
        <x:v>0</x:v>
      </x:c>
      <x:c r="BA164" s="927">
        <x:f t="shared" si="42"/>
        <x:v>0</x:v>
      </x:c>
      <x:c r="BB164" s="309">
        <x:f t="shared" si="42"/>
        <x:v>0</x:v>
      </x:c>
      <x:c r="BC164" s="309">
        <x:f t="shared" si="42"/>
        <x:v>0</x:v>
      </x:c>
      <x:c r="BD164" s="309">
        <x:f t="shared" si="42"/>
        <x:v>0</x:v>
      </x:c>
      <x:c r="BE164" s="309">
        <x:f t="shared" si="42"/>
        <x:v>0</x:v>
      </x:c>
      <x:c r="BF164" s="309">
        <x:f t="shared" si="42"/>
        <x:v>0</x:v>
      </x:c>
      <x:c r="BG164" s="309">
        <x:f t="shared" si="42"/>
        <x:v>0</x:v>
      </x:c>
      <x:c r="BH164" s="309">
        <x:f t="shared" si="42"/>
        <x:v>0</x:v>
      </x:c>
      <x:c r="BI164" s="309">
        <x:f t="shared" si="42"/>
        <x:v>0</x:v>
      </x:c>
      <x:c r="BJ164" s="927">
        <x:f t="shared" si="42"/>
        <x:v>0</x:v>
      </x:c>
      <x:c r="BK164" s="309">
        <x:f t="shared" si="42"/>
        <x:v>0</x:v>
      </x:c>
      <x:c r="BL164" s="927">
        <x:f t="shared" si="42"/>
        <x:v>0</x:v>
      </x:c>
      <x:c r="BM164" s="309">
        <x:f t="shared" si="42"/>
        <x:v>0</x:v>
      </x:c>
      <x:c r="BN164" s="927">
        <x:f t="shared" si="42"/>
        <x:v>0</x:v>
      </x:c>
      <x:c r="BO164" s="309">
        <x:f t="shared" ref="BO164:DG164" si="43">BO165+BO167+BO170+BO173</x:f>
        <x:v>1</x:v>
      </x:c>
      <x:c r="BP164" s="927">
        <x:f t="shared" si="43"/>
        <x:v>806.10000000000002</x:v>
      </x:c>
      <x:c r="BQ164" s="309">
        <x:f t="shared" si="43"/>
        <x:v>1</x:v>
      </x:c>
      <x:c r="BR164" s="309">
        <x:f t="shared" si="43"/>
        <x:v>0</x:v>
      </x:c>
      <x:c r="BS164" s="309">
        <x:f t="shared" si="43"/>
        <x:v>0</x:v>
      </x:c>
      <x:c r="BT164" s="309">
        <x:f t="shared" si="43"/>
        <x:v>0</x:v>
      </x:c>
      <x:c r="BU164" s="309">
        <x:f t="shared" si="43"/>
        <x:v>0</x:v>
      </x:c>
      <x:c r="BV164" s="315" t="s">
        <x:v>893</x:v>
      </x:c>
      <x:c r="BW164" s="309">
        <x:f t="shared" si="43"/>
        <x:v>1</x:v>
      </x:c>
      <x:c r="BX164" s="309">
        <x:f t="shared" si="43"/>
        <x:v>6</x:v>
      </x:c>
      <x:c r="BY164" s="927">
        <x:f t="shared" si="43"/>
        <x:v>79</x:v>
      </x:c>
      <x:c r="BZ164" s="309">
        <x:f t="shared" si="43"/>
        <x:v>0</x:v>
      </x:c>
      <x:c r="CA164" s="927">
        <x:f t="shared" si="43"/>
        <x:v>0</x:v>
      </x:c>
      <x:c r="CB164" s="309">
        <x:f t="shared" si="43"/>
        <x:v>0</x:v>
      </x:c>
      <x:c r="CC164" s="927">
        <x:f t="shared" si="43"/>
        <x:v>0</x:v>
      </x:c>
      <x:c r="CD164" s="309">
        <x:f t="shared" si="43"/>
        <x:v>0</x:v>
      </x:c>
      <x:c r="CE164" s="309">
        <x:f t="shared" si="43"/>
        <x:v>3</x:v>
      </x:c>
      <x:c r="CF164" s="927">
        <x:f t="shared" si="43"/>
        <x:v>186.59999999999999</x:v>
      </x:c>
      <x:c r="CG164" s="309">
        <x:f t="shared" si="43"/>
        <x:v>0</x:v>
      </x:c>
      <x:c r="CH164" s="309">
        <x:f t="shared" si="43"/>
        <x:v>0</x:v>
      </x:c>
      <x:c r="CI164" s="309">
        <x:f t="shared" si="43"/>
        <x:v>0</x:v>
      </x:c>
      <x:c r="CJ164" s="309">
        <x:f t="shared" si="43"/>
        <x:v>0</x:v>
      </x:c>
      <x:c r="CK164" s="309">
        <x:f t="shared" si="43"/>
        <x:v>0</x:v>
      </x:c>
      <x:c r="CL164" s="309">
        <x:f t="shared" si="43"/>
        <x:v>0</x:v>
      </x:c>
      <x:c r="CM164" s="309">
        <x:f t="shared" si="43"/>
        <x:v>0</x:v>
      </x:c>
      <x:c r="CN164" s="309">
        <x:f t="shared" si="43"/>
        <x:v>0</x:v>
      </x:c>
      <x:c r="CO164" s="309">
        <x:f t="shared" si="43"/>
        <x:v>0</x:v>
      </x:c>
      <x:c r="CP164" s="927">
        <x:f t="shared" si="43"/>
        <x:v>0</x:v>
      </x:c>
      <x:c r="CQ164" s="309">
        <x:f t="shared" si="43"/>
        <x:v>0</x:v>
      </x:c>
      <x:c r="CR164" s="927">
        <x:f t="shared" si="43"/>
        <x:v>0</x:v>
      </x:c>
      <x:c r="CS164" s="309">
        <x:f t="shared" si="43"/>
        <x:v>75</x:v>
      </x:c>
      <x:c r="CT164" s="309">
        <x:f t="shared" si="43"/>
        <x:v>3</x:v>
      </x:c>
      <x:c r="CU164" s="309">
        <x:f t="shared" si="43"/>
        <x:v>2</x:v>
      </x:c>
      <x:c r="CV164" s="309">
        <x:f t="shared" si="43"/>
        <x:v>9</x:v>
      </x:c>
      <x:c r="CW164" s="309">
        <x:f t="shared" si="43"/>
        <x:v>0</x:v>
      </x:c>
      <x:c r="CX164" s="309">
        <x:f t="shared" si="43"/>
        <x:v>0</x:v>
      </x:c>
      <x:c r="CY164" s="315" t="s">
        <x:v>893</x:v>
      </x:c>
      <x:c r="CZ164" s="309">
        <x:f t="shared" si="43"/>
        <x:v>6</x:v>
      </x:c>
      <x:c r="DA164" s="927">
        <x:f t="shared" si="43"/>
        <x:v>5025.1800000000003</x:v>
      </x:c>
      <x:c r="DB164" s="309">
        <x:f t="shared" si="43"/>
        <x:v>0</x:v>
      </x:c>
      <x:c r="DC164" s="927">
        <x:f t="shared" si="43"/>
        <x:v>0</x:v>
      </x:c>
      <x:c r="DD164" s="309">
        <x:f t="shared" si="43"/>
        <x:v>0</x:v>
      </x:c>
      <x:c r="DE164" s="927">
        <x:f t="shared" si="43"/>
        <x:v>0</x:v>
      </x:c>
      <x:c r="DF164" s="309">
        <x:f t="shared" si="43"/>
        <x:v>0</x:v>
      </x:c>
      <x:c r="DG164" s="927">
        <x:f t="shared" si="43"/>
        <x:v>0</x:v>
      </x:c>
    </x:row>
    <x:row r="165" spans="1:111" ht="30" customHeight="1">
      <x:c r="A165" s="315" t="s">
        <x:v>831</x:v>
      </x:c>
      <x:c r="B165" s="309">
        <x:f>B166</x:f>
        <x:v>0</x:v>
      </x:c>
      <x:c r="C165" s="927">
        <x:f t="shared" ref="C165:BN165" si="44">C166</x:f>
        <x:v>0</x:v>
      </x:c>
      <x:c r="D165" s="309">
        <x:f t="shared" si="44"/>
        <x:v>0</x:v>
      </x:c>
      <x:c r="E165" s="927">
        <x:f t="shared" si="44"/>
        <x:v>0</x:v>
      </x:c>
      <x:c r="F165" s="309">
        <x:f t="shared" si="44"/>
        <x:v>0</x:v>
      </x:c>
      <x:c r="G165" s="927">
        <x:f t="shared" si="44"/>
        <x:v>0</x:v>
      </x:c>
      <x:c r="H165" s="309">
        <x:f t="shared" si="44"/>
        <x:v>0</x:v>
      </x:c>
      <x:c r="I165" s="927">
        <x:f t="shared" si="44"/>
        <x:v>0</x:v>
      </x:c>
      <x:c r="J165" s="309">
        <x:f t="shared" si="44"/>
        <x:v>0</x:v>
      </x:c>
      <x:c r="K165" s="309">
        <x:f t="shared" si="44"/>
        <x:v>0</x:v>
      </x:c>
      <x:c r="L165" s="927">
        <x:f t="shared" si="44"/>
        <x:v>0</x:v>
      </x:c>
      <x:c r="M165" s="309">
        <x:f t="shared" si="44"/>
        <x:v>0</x:v>
      </x:c>
      <x:c r="N165" s="309">
        <x:f t="shared" si="44"/>
        <x:v>0</x:v>
      </x:c>
      <x:c r="O165" s="309">
        <x:f t="shared" si="44"/>
        <x:v>0</x:v>
      </x:c>
      <x:c r="P165" s="309">
        <x:f t="shared" si="44"/>
        <x:v>0</x:v>
      </x:c>
      <x:c r="Q165" s="309">
        <x:f t="shared" si="44"/>
        <x:v>0</x:v>
      </x:c>
      <x:c r="R165" s="927">
        <x:f t="shared" si="44"/>
        <x:v>0</x:v>
      </x:c>
      <x:c r="S165" s="309">
        <x:f t="shared" si="44"/>
        <x:v>0</x:v>
      </x:c>
      <x:c r="T165" s="927">
        <x:f t="shared" si="44"/>
        <x:v>0</x:v>
      </x:c>
      <x:c r="U165" s="309">
        <x:f t="shared" si="44"/>
        <x:v>0</x:v>
      </x:c>
      <x:c r="V165" s="927">
        <x:f t="shared" si="44"/>
        <x:v>0</x:v>
      </x:c>
      <x:c r="W165" s="309">
        <x:f t="shared" si="44"/>
        <x:v>0</x:v>
      </x:c>
      <x:c r="X165" s="309">
        <x:f t="shared" si="44"/>
        <x:v>0</x:v>
      </x:c>
      <x:c r="Y165" s="309">
        <x:f t="shared" si="44"/>
        <x:v>0</x:v>
      </x:c>
      <x:c r="Z165" s="309">
        <x:f t="shared" si="44"/>
        <x:v>0</x:v>
      </x:c>
      <x:c r="AA165" s="309">
        <x:f t="shared" si="44"/>
        <x:v>0</x:v>
      </x:c>
      <x:c r="AB165" s="309">
        <x:f t="shared" si="44"/>
        <x:v>0</x:v>
      </x:c>
      <x:c r="AC165" s="309">
        <x:f t="shared" si="44"/>
        <x:v>0</x:v>
      </x:c>
      <x:c r="AD165" s="309">
        <x:f t="shared" si="44"/>
        <x:v>0</x:v>
      </x:c>
      <x:c r="AE165" s="309">
        <x:f t="shared" si="44"/>
        <x:v>0</x:v>
      </x:c>
      <x:c r="AF165" s="309">
        <x:f t="shared" si="44"/>
        <x:v>0</x:v>
      </x:c>
      <x:c r="AG165" s="309">
        <x:f t="shared" si="44"/>
        <x:v>0</x:v>
      </x:c>
      <x:c r="AH165" s="309">
        <x:f t="shared" si="44"/>
        <x:v>0</x:v>
      </x:c>
      <x:c r="AI165" s="309">
        <x:f t="shared" si="44"/>
        <x:v>0</x:v>
      </x:c>
      <x:c r="AJ165" s="309">
        <x:f t="shared" si="44"/>
        <x:v>0</x:v>
      </x:c>
      <x:c r="AK165" s="309">
        <x:f t="shared" si="44"/>
        <x:v>0</x:v>
      </x:c>
      <x:c r="AL165" s="315" t="s">
        <x:v>831</x:v>
      </x:c>
      <x:c r="AM165" s="309">
        <x:f t="shared" si="44"/>
        <x:v>0</x:v>
      </x:c>
      <x:c r="AN165" s="927">
        <x:f t="shared" si="44"/>
        <x:v>0</x:v>
      </x:c>
      <x:c r="AO165" s="309">
        <x:f t="shared" si="44"/>
        <x:v>0</x:v>
      </x:c>
      <x:c r="AP165" s="309">
        <x:f t="shared" si="44"/>
        <x:v>0</x:v>
      </x:c>
      <x:c r="AQ165" s="309">
        <x:f t="shared" si="44"/>
        <x:v>0</x:v>
      </x:c>
      <x:c r="AR165" s="927">
        <x:f t="shared" si="44"/>
        <x:v>0</x:v>
      </x:c>
      <x:c r="AS165" s="309">
        <x:f t="shared" si="44"/>
        <x:v>0</x:v>
      </x:c>
      <x:c r="AT165" s="927">
        <x:f t="shared" si="44"/>
        <x:v>0</x:v>
      </x:c>
      <x:c r="AU165" s="309">
        <x:f t="shared" si="44"/>
        <x:v>0</x:v>
      </x:c>
      <x:c r="AV165" s="309">
        <x:f t="shared" si="44"/>
        <x:v>0</x:v>
      </x:c>
      <x:c r="AW165" s="309">
        <x:f t="shared" si="44"/>
        <x:v>0</x:v>
      </x:c>
      <x:c r="AX165" s="309">
        <x:f t="shared" si="44"/>
        <x:v>0</x:v>
      </x:c>
      <x:c r="AY165" s="309">
        <x:f t="shared" si="44"/>
        <x:v>0</x:v>
      </x:c>
      <x:c r="AZ165" s="309">
        <x:f t="shared" si="44"/>
        <x:v>0</x:v>
      </x:c>
      <x:c r="BA165" s="927">
        <x:f t="shared" si="44"/>
        <x:v>0</x:v>
      </x:c>
      <x:c r="BB165" s="309">
        <x:f t="shared" si="44"/>
        <x:v>0</x:v>
      </x:c>
      <x:c r="BC165" s="309">
        <x:f t="shared" si="44"/>
        <x:v>0</x:v>
      </x:c>
      <x:c r="BD165" s="309">
        <x:f t="shared" si="44"/>
        <x:v>0</x:v>
      </x:c>
      <x:c r="BE165" s="309">
        <x:f t="shared" si="44"/>
        <x:v>0</x:v>
      </x:c>
      <x:c r="BF165" s="309">
        <x:f t="shared" si="44"/>
        <x:v>0</x:v>
      </x:c>
      <x:c r="BG165" s="309">
        <x:f t="shared" si="44"/>
        <x:v>0</x:v>
      </x:c>
      <x:c r="BH165" s="309">
        <x:f t="shared" si="44"/>
        <x:v>0</x:v>
      </x:c>
      <x:c r="BI165" s="309">
        <x:f t="shared" si="44"/>
        <x:v>0</x:v>
      </x:c>
      <x:c r="BJ165" s="927">
        <x:f t="shared" si="44"/>
        <x:v>0</x:v>
      </x:c>
      <x:c r="BK165" s="309">
        <x:f t="shared" si="44"/>
        <x:v>0</x:v>
      </x:c>
      <x:c r="BL165" s="927">
        <x:f t="shared" si="44"/>
        <x:v>0</x:v>
      </x:c>
      <x:c r="BM165" s="309">
        <x:f t="shared" si="44"/>
        <x:v>0</x:v>
      </x:c>
      <x:c r="BN165" s="927">
        <x:f t="shared" si="44"/>
        <x:v>0</x:v>
      </x:c>
      <x:c r="BO165" s="309">
        <x:f t="shared" ref="BO165:DG165" si="45">BO166</x:f>
        <x:v>0</x:v>
      </x:c>
      <x:c r="BP165" s="927">
        <x:f t="shared" si="45"/>
        <x:v>0</x:v>
      </x:c>
      <x:c r="BQ165" s="309">
        <x:f t="shared" si="45"/>
        <x:v>0</x:v>
      </x:c>
      <x:c r="BR165" s="309">
        <x:f t="shared" si="45"/>
        <x:v>0</x:v>
      </x:c>
      <x:c r="BS165" s="309">
        <x:f t="shared" si="45"/>
        <x:v>0</x:v>
      </x:c>
      <x:c r="BT165" s="309">
        <x:f t="shared" si="45"/>
        <x:v>0</x:v>
      </x:c>
      <x:c r="BU165" s="309">
        <x:f t="shared" si="45"/>
        <x:v>0</x:v>
      </x:c>
      <x:c r="BV165" s="315" t="s">
        <x:v>831</x:v>
      </x:c>
      <x:c r="BW165" s="309">
        <x:f t="shared" si="45"/>
        <x:v>0</x:v>
      </x:c>
      <x:c r="BX165" s="309">
        <x:f t="shared" si="45"/>
        <x:v>0</x:v>
      </x:c>
      <x:c r="BY165" s="927">
        <x:f t="shared" si="45"/>
        <x:v>0</x:v>
      </x:c>
      <x:c r="BZ165" s="309">
        <x:f t="shared" si="45"/>
        <x:v>0</x:v>
      </x:c>
      <x:c r="CA165" s="927">
        <x:f t="shared" si="45"/>
        <x:v>0</x:v>
      </x:c>
      <x:c r="CB165" s="309">
        <x:f t="shared" si="45"/>
        <x:v>0</x:v>
      </x:c>
      <x:c r="CC165" s="927">
        <x:f t="shared" si="45"/>
        <x:v>0</x:v>
      </x:c>
      <x:c r="CD165" s="309">
        <x:f t="shared" si="45"/>
        <x:v>0</x:v>
      </x:c>
      <x:c r="CE165" s="309">
        <x:f t="shared" si="45"/>
        <x:v>0</x:v>
      </x:c>
      <x:c r="CF165" s="927">
        <x:f t="shared" si="45"/>
        <x:v>0</x:v>
      </x:c>
      <x:c r="CG165" s="309">
        <x:f t="shared" si="45"/>
        <x:v>0</x:v>
      </x:c>
      <x:c r="CH165" s="309">
        <x:f t="shared" si="45"/>
        <x:v>0</x:v>
      </x:c>
      <x:c r="CI165" s="309">
        <x:f t="shared" si="45"/>
        <x:v>0</x:v>
      </x:c>
      <x:c r="CJ165" s="309">
        <x:f t="shared" si="45"/>
        <x:v>0</x:v>
      </x:c>
      <x:c r="CK165" s="309">
        <x:f t="shared" si="45"/>
        <x:v>0</x:v>
      </x:c>
      <x:c r="CL165" s="309">
        <x:f t="shared" si="45"/>
        <x:v>0</x:v>
      </x:c>
      <x:c r="CM165" s="309">
        <x:f t="shared" si="45"/>
        <x:v>0</x:v>
      </x:c>
      <x:c r="CN165" s="309">
        <x:f t="shared" si="45"/>
        <x:v>0</x:v>
      </x:c>
      <x:c r="CO165" s="309">
        <x:f t="shared" si="45"/>
        <x:v>0</x:v>
      </x:c>
      <x:c r="CP165" s="927">
        <x:f t="shared" si="45"/>
        <x:v>0</x:v>
      </x:c>
      <x:c r="CQ165" s="309">
        <x:f t="shared" si="45"/>
        <x:v>0</x:v>
      </x:c>
      <x:c r="CR165" s="927">
        <x:f t="shared" si="45"/>
        <x:v>0</x:v>
      </x:c>
      <x:c r="CS165" s="309">
        <x:f t="shared" si="45"/>
        <x:v>0</x:v>
      </x:c>
      <x:c r="CT165" s="309">
        <x:f t="shared" si="45"/>
        <x:v>0</x:v>
      </x:c>
      <x:c r="CU165" s="309">
        <x:f t="shared" si="45"/>
        <x:v>0</x:v>
      </x:c>
      <x:c r="CV165" s="309">
        <x:f t="shared" si="45"/>
        <x:v>0</x:v>
      </x:c>
      <x:c r="CW165" s="309">
        <x:f t="shared" si="45"/>
        <x:v>0</x:v>
      </x:c>
      <x:c r="CX165" s="309">
        <x:f t="shared" si="45"/>
        <x:v>0</x:v>
      </x:c>
      <x:c r="CY165" s="315" t="s">
        <x:v>831</x:v>
      </x:c>
      <x:c r="CZ165" s="309">
        <x:f t="shared" si="45"/>
        <x:v>0</x:v>
      </x:c>
      <x:c r="DA165" s="927">
        <x:f t="shared" si="45"/>
        <x:v>0</x:v>
      </x:c>
      <x:c r="DB165" s="309">
        <x:f t="shared" si="45"/>
        <x:v>0</x:v>
      </x:c>
      <x:c r="DC165" s="927">
        <x:f t="shared" si="45"/>
        <x:v>0</x:v>
      </x:c>
      <x:c r="DD165" s="309">
        <x:f t="shared" si="45"/>
        <x:v>0</x:v>
      </x:c>
      <x:c r="DE165" s="927">
        <x:f t="shared" si="45"/>
        <x:v>0</x:v>
      </x:c>
      <x:c r="DF165" s="309">
        <x:f t="shared" si="45"/>
        <x:v>0</x:v>
      </x:c>
      <x:c r="DG165" s="927">
        <x:f t="shared" si="45"/>
        <x:v>0</x:v>
      </x:c>
    </x:row>
    <x:row r="166" spans="1:111" ht="30" customHeight="1">
      <x:c r="A166" s="785" t="s">
        <x:v>2967</x:v>
      </x:c>
      <x:c r="B166" s="309"/>
      <x:c r="C166" s="310"/>
      <x:c r="D166" s="311"/>
      <x:c r="E166" s="310"/>
      <x:c r="F166" s="311"/>
      <x:c r="G166" s="310"/>
      <x:c r="H166" s="311"/>
      <x:c r="I166" s="310"/>
      <x:c r="J166" s="311"/>
      <x:c r="K166" s="311"/>
      <x:c r="L166" s="310"/>
      <x:c r="M166" s="311"/>
      <x:c r="N166" s="311"/>
      <x:c r="O166" s="311"/>
      <x:c r="P166" s="311"/>
      <x:c r="Q166" s="311"/>
      <x:c r="R166" s="310"/>
      <x:c r="S166" s="311"/>
      <x:c r="T166" s="310"/>
      <x:c r="U166" s="311"/>
      <x:c r="V166" s="310"/>
      <x:c r="W166" s="311"/>
      <x:c r="X166" s="311"/>
      <x:c r="Y166" s="311"/>
      <x:c r="Z166" s="311"/>
      <x:c r="AA166" s="311"/>
      <x:c r="AB166" s="311"/>
      <x:c r="AC166" s="311"/>
      <x:c r="AD166" s="311"/>
      <x:c r="AE166" s="311"/>
      <x:c r="AF166" s="311"/>
      <x:c r="AG166" s="311"/>
      <x:c r="AH166" s="311"/>
      <x:c r="AI166" s="311"/>
      <x:c r="AJ166" s="311"/>
      <x:c r="AK166" s="311"/>
      <x:c r="AL166" s="785" t="s">
        <x:v>2967</x:v>
      </x:c>
      <x:c r="AM166" s="311"/>
      <x:c r="AN166" s="310"/>
      <x:c r="AO166" s="311"/>
      <x:c r="AP166" s="311"/>
      <x:c r="AQ166" s="311"/>
      <x:c r="AR166" s="310"/>
      <x:c r="AS166" s="311"/>
      <x:c r="AT166" s="310"/>
      <x:c r="AU166" s="311"/>
      <x:c r="AV166" s="311"/>
      <x:c r="AW166" s="311"/>
      <x:c r="AX166" s="311"/>
      <x:c r="AY166" s="311"/>
      <x:c r="AZ166" s="311"/>
      <x:c r="BA166" s="310"/>
      <x:c r="BB166" s="311"/>
      <x:c r="BC166" s="311"/>
      <x:c r="BD166" s="311"/>
      <x:c r="BE166" s="311"/>
      <x:c r="BF166" s="311"/>
      <x:c r="BG166" s="311"/>
      <x:c r="BH166" s="311"/>
      <x:c r="BI166" s="311"/>
      <x:c r="BJ166" s="310"/>
      <x:c r="BK166" s="311"/>
      <x:c r="BL166" s="310"/>
      <x:c r="BM166" s="311"/>
      <x:c r="BN166" s="310"/>
      <x:c r="BO166" s="311"/>
      <x:c r="BP166" s="310"/>
      <x:c r="BQ166" s="311"/>
      <x:c r="BR166" s="311"/>
      <x:c r="BS166" s="311"/>
      <x:c r="BT166" s="311"/>
      <x:c r="BU166" s="311"/>
      <x:c r="BV166" s="785" t="s">
        <x:v>2967</x:v>
      </x:c>
      <x:c r="BW166" s="311"/>
      <x:c r="BX166" s="311"/>
      <x:c r="BY166" s="310"/>
      <x:c r="BZ166" s="311"/>
      <x:c r="CA166" s="310"/>
      <x:c r="CB166" s="311"/>
      <x:c r="CC166" s="310"/>
      <x:c r="CD166" s="311"/>
      <x:c r="CE166" s="311"/>
      <x:c r="CF166" s="310"/>
      <x:c r="CG166" s="311"/>
      <x:c r="CH166" s="311"/>
      <x:c r="CI166" s="311"/>
      <x:c r="CJ166" s="311"/>
      <x:c r="CK166" s="311"/>
      <x:c r="CL166" s="311"/>
      <x:c r="CM166" s="311"/>
      <x:c r="CN166" s="311"/>
      <x:c r="CO166" s="311"/>
      <x:c r="CP166" s="310"/>
      <x:c r="CQ166" s="311"/>
      <x:c r="CR166" s="310"/>
      <x:c r="CS166" s="311"/>
      <x:c r="CT166" s="311"/>
      <x:c r="CU166" s="311"/>
      <x:c r="CV166" s="311"/>
      <x:c r="CW166" s="311"/>
      <x:c r="CX166" s="311"/>
      <x:c r="CY166" s="785" t="s">
        <x:v>2967</x:v>
      </x:c>
      <x:c r="CZ166" s="311"/>
      <x:c r="DA166" s="310"/>
      <x:c r="DB166" s="311"/>
      <x:c r="DC166" s="310"/>
      <x:c r="DD166" s="311"/>
      <x:c r="DE166" s="310"/>
      <x:c r="DF166" s="311"/>
      <x:c r="DG166" s="312"/>
    </x:row>
    <x:row r="167" spans="1:111" ht="30" customHeight="1">
      <x:c r="A167" s="315" t="s">
        <x:v>1342</x:v>
      </x:c>
      <x:c r="B167" s="309">
        <x:f>B168+B169</x:f>
        <x:v>0</x:v>
      </x:c>
      <x:c r="C167" s="310">
        <x:f t="shared" ref="C167:AK167" si="46">C168+C169</x:f>
        <x:v>0</x:v>
      </x:c>
      <x:c r="D167" s="311">
        <x:f t="shared" si="46"/>
        <x:v>0</x:v>
      </x:c>
      <x:c r="E167" s="310">
        <x:f t="shared" si="46"/>
        <x:v>0</x:v>
      </x:c>
      <x:c r="F167" s="311">
        <x:f t="shared" si="46"/>
        <x:v>0</x:v>
      </x:c>
      <x:c r="G167" s="310">
        <x:f>G168+G169</x:f>
        <x:v>0</x:v>
      </x:c>
      <x:c r="H167" s="311">
        <x:f t="shared" si="46"/>
        <x:v>0</x:v>
      </x:c>
      <x:c r="I167" s="310">
        <x:f t="shared" si="46"/>
        <x:v>0</x:v>
      </x:c>
      <x:c r="J167" s="311">
        <x:f t="shared" si="46"/>
        <x:v>0</x:v>
      </x:c>
      <x:c r="K167" s="311">
        <x:f t="shared" si="46"/>
        <x:v>0</x:v>
      </x:c>
      <x:c r="L167" s="310">
        <x:f t="shared" si="46"/>
        <x:v>0</x:v>
      </x:c>
      <x:c r="M167" s="311">
        <x:f t="shared" si="46"/>
        <x:v>0</x:v>
      </x:c>
      <x:c r="N167" s="311">
        <x:f t="shared" si="46"/>
        <x:v>0</x:v>
      </x:c>
      <x:c r="O167" s="311">
        <x:f t="shared" si="46"/>
        <x:v>0</x:v>
      </x:c>
      <x:c r="P167" s="311">
        <x:f t="shared" si="46"/>
        <x:v>0</x:v>
      </x:c>
      <x:c r="Q167" s="311">
        <x:f t="shared" si="46"/>
        <x:v>0</x:v>
      </x:c>
      <x:c r="R167" s="310">
        <x:f t="shared" si="46"/>
        <x:v>0</x:v>
      </x:c>
      <x:c r="S167" s="311">
        <x:f t="shared" si="46"/>
        <x:v>0</x:v>
      </x:c>
      <x:c r="T167" s="310">
        <x:f t="shared" si="46"/>
        <x:v>0</x:v>
      </x:c>
      <x:c r="U167" s="311">
        <x:f t="shared" si="46"/>
        <x:v>0</x:v>
      </x:c>
      <x:c r="V167" s="310">
        <x:f t="shared" si="46"/>
        <x:v>0</x:v>
      </x:c>
      <x:c r="W167" s="311">
        <x:f t="shared" si="46"/>
        <x:v>0</x:v>
      </x:c>
      <x:c r="X167" s="311">
        <x:f t="shared" si="46"/>
        <x:v>0</x:v>
      </x:c>
      <x:c r="Y167" s="311">
        <x:f t="shared" si="46"/>
        <x:v>0</x:v>
      </x:c>
      <x:c r="Z167" s="311">
        <x:f t="shared" si="46"/>
        <x:v>0</x:v>
      </x:c>
      <x:c r="AA167" s="311">
        <x:f t="shared" si="46"/>
        <x:v>0</x:v>
      </x:c>
      <x:c r="AB167" s="311">
        <x:f t="shared" si="46"/>
        <x:v>0</x:v>
      </x:c>
      <x:c r="AC167" s="311">
        <x:f t="shared" si="46"/>
        <x:v>0</x:v>
      </x:c>
      <x:c r="AD167" s="311">
        <x:f t="shared" si="46"/>
        <x:v>0</x:v>
      </x:c>
      <x:c r="AE167" s="311">
        <x:f t="shared" si="46"/>
        <x:v>0</x:v>
      </x:c>
      <x:c r="AF167" s="311">
        <x:f t="shared" si="46"/>
        <x:v>0</x:v>
      </x:c>
      <x:c r="AG167" s="311">
        <x:f t="shared" si="46"/>
        <x:v>0</x:v>
      </x:c>
      <x:c r="AH167" s="311">
        <x:f t="shared" si="46"/>
        <x:v>0</x:v>
      </x:c>
      <x:c r="AI167" s="311">
        <x:f t="shared" si="46"/>
        <x:v>0</x:v>
      </x:c>
      <x:c r="AJ167" s="311">
        <x:f t="shared" si="46"/>
        <x:v>0</x:v>
      </x:c>
      <x:c r="AK167" s="311">
        <x:f t="shared" si="46"/>
        <x:v>0</x:v>
      </x:c>
      <x:c r="AL167" s="315" t="s">
        <x:v>1342</x:v>
      </x:c>
      <x:c r="AM167" s="311">
        <x:f t="shared" ref="AM167:BU167" si="47">AM168+AM169</x:f>
        <x:v>0</x:v>
      </x:c>
      <x:c r="AN167" s="310">
        <x:f t="shared" si="47"/>
        <x:v>0</x:v>
      </x:c>
      <x:c r="AO167" s="311">
        <x:f t="shared" si="47"/>
        <x:v>0</x:v>
      </x:c>
      <x:c r="AP167" s="311">
        <x:f t="shared" si="47"/>
        <x:v>0</x:v>
      </x:c>
      <x:c r="AQ167" s="311">
        <x:f t="shared" si="47"/>
        <x:v>0</x:v>
      </x:c>
      <x:c r="AR167" s="310">
        <x:f t="shared" si="47"/>
        <x:v>0</x:v>
      </x:c>
      <x:c r="AS167" s="311">
        <x:f t="shared" si="47"/>
        <x:v>0</x:v>
      </x:c>
      <x:c r="AT167" s="310">
        <x:f t="shared" si="47"/>
        <x:v>0</x:v>
      </x:c>
      <x:c r="AU167" s="311">
        <x:f t="shared" si="47"/>
        <x:v>0</x:v>
      </x:c>
      <x:c r="AV167" s="311">
        <x:f t="shared" si="47"/>
        <x:v>0</x:v>
      </x:c>
      <x:c r="AW167" s="311">
        <x:f t="shared" si="47"/>
        <x:v>0</x:v>
      </x:c>
      <x:c r="AX167" s="311">
        <x:f t="shared" si="47"/>
        <x:v>0</x:v>
      </x:c>
      <x:c r="AY167" s="311">
        <x:f t="shared" si="47"/>
        <x:v>0</x:v>
      </x:c>
      <x:c r="AZ167" s="311">
        <x:f t="shared" si="47"/>
        <x:v>0</x:v>
      </x:c>
      <x:c r="BA167" s="310">
        <x:f t="shared" si="47"/>
        <x:v>0</x:v>
      </x:c>
      <x:c r="BB167" s="311">
        <x:f t="shared" si="47"/>
        <x:v>0</x:v>
      </x:c>
      <x:c r="BC167" s="311">
        <x:f t="shared" si="47"/>
        <x:v>0</x:v>
      </x:c>
      <x:c r="BD167" s="311">
        <x:f t="shared" si="47"/>
        <x:v>0</x:v>
      </x:c>
      <x:c r="BE167" s="311">
        <x:f t="shared" si="47"/>
        <x:v>0</x:v>
      </x:c>
      <x:c r="BF167" s="311">
        <x:f t="shared" si="47"/>
        <x:v>0</x:v>
      </x:c>
      <x:c r="BG167" s="311">
        <x:f t="shared" si="47"/>
        <x:v>0</x:v>
      </x:c>
      <x:c r="BH167" s="311">
        <x:f t="shared" si="47"/>
        <x:v>0</x:v>
      </x:c>
      <x:c r="BI167" s="311">
        <x:f t="shared" si="47"/>
        <x:v>0</x:v>
      </x:c>
      <x:c r="BJ167" s="310">
        <x:f t="shared" si="47"/>
        <x:v>0</x:v>
      </x:c>
      <x:c r="BK167" s="311">
        <x:f t="shared" si="47"/>
        <x:v>0</x:v>
      </x:c>
      <x:c r="BL167" s="310">
        <x:f t="shared" si="47"/>
        <x:v>0</x:v>
      </x:c>
      <x:c r="BM167" s="311">
        <x:f t="shared" si="47"/>
        <x:v>0</x:v>
      </x:c>
      <x:c r="BN167" s="310">
        <x:f t="shared" si="47"/>
        <x:v>0</x:v>
      </x:c>
      <x:c r="BO167" s="311">
        <x:f t="shared" si="47"/>
        <x:v>0</x:v>
      </x:c>
      <x:c r="BP167" s="310">
        <x:f t="shared" si="47"/>
        <x:v>0</x:v>
      </x:c>
      <x:c r="BQ167" s="311">
        <x:f t="shared" si="47"/>
        <x:v>0</x:v>
      </x:c>
      <x:c r="BR167" s="311">
        <x:f t="shared" si="47"/>
        <x:v>0</x:v>
      </x:c>
      <x:c r="BS167" s="311">
        <x:f t="shared" si="47"/>
        <x:v>0</x:v>
      </x:c>
      <x:c r="BT167" s="311">
        <x:f t="shared" si="47"/>
        <x:v>0</x:v>
      </x:c>
      <x:c r="BU167" s="311">
        <x:f t="shared" si="47"/>
        <x:v>0</x:v>
      </x:c>
      <x:c r="BV167" s="315" t="s">
        <x:v>1342</x:v>
      </x:c>
      <x:c r="BW167" s="311">
        <x:f t="shared" ref="BW167:CX167" si="48">BW168+BW169</x:f>
        <x:v>0</x:v>
      </x:c>
      <x:c r="BX167" s="311">
        <x:f t="shared" si="48"/>
        <x:v>0</x:v>
      </x:c>
      <x:c r="BY167" s="310">
        <x:f t="shared" si="48"/>
        <x:v>0</x:v>
      </x:c>
      <x:c r="BZ167" s="311">
        <x:f t="shared" si="48"/>
        <x:v>0</x:v>
      </x:c>
      <x:c r="CA167" s="310">
        <x:f t="shared" si="48"/>
        <x:v>0</x:v>
      </x:c>
      <x:c r="CB167" s="311">
        <x:f t="shared" si="48"/>
        <x:v>0</x:v>
      </x:c>
      <x:c r="CC167" s="310">
        <x:f t="shared" si="48"/>
        <x:v>0</x:v>
      </x:c>
      <x:c r="CD167" s="311">
        <x:f t="shared" si="48"/>
        <x:v>0</x:v>
      </x:c>
      <x:c r="CE167" s="311">
        <x:f t="shared" si="48"/>
        <x:v>0</x:v>
      </x:c>
      <x:c r="CF167" s="310">
        <x:f t="shared" si="48"/>
        <x:v>0</x:v>
      </x:c>
      <x:c r="CG167" s="311">
        <x:f t="shared" si="48"/>
        <x:v>0</x:v>
      </x:c>
      <x:c r="CH167" s="311">
        <x:f t="shared" si="48"/>
        <x:v>0</x:v>
      </x:c>
      <x:c r="CI167" s="311">
        <x:f t="shared" si="48"/>
        <x:v>0</x:v>
      </x:c>
      <x:c r="CJ167" s="311">
        <x:f t="shared" si="48"/>
        <x:v>0</x:v>
      </x:c>
      <x:c r="CK167" s="311">
        <x:f t="shared" si="48"/>
        <x:v>0</x:v>
      </x:c>
      <x:c r="CL167" s="311">
        <x:f t="shared" si="48"/>
        <x:v>0</x:v>
      </x:c>
      <x:c r="CM167" s="311">
        <x:f t="shared" si="48"/>
        <x:v>0</x:v>
      </x:c>
      <x:c r="CN167" s="311">
        <x:f t="shared" si="48"/>
        <x:v>0</x:v>
      </x:c>
      <x:c r="CO167" s="311">
        <x:f t="shared" si="48"/>
        <x:v>0</x:v>
      </x:c>
      <x:c r="CP167" s="310">
        <x:f t="shared" si="48"/>
        <x:v>0</x:v>
      </x:c>
      <x:c r="CQ167" s="311">
        <x:f t="shared" si="48"/>
        <x:v>0</x:v>
      </x:c>
      <x:c r="CR167" s="310">
        <x:f t="shared" si="48"/>
        <x:v>0</x:v>
      </x:c>
      <x:c r="CS167" s="311">
        <x:f t="shared" si="48"/>
        <x:v>0</x:v>
      </x:c>
      <x:c r="CT167" s="311">
        <x:f t="shared" si="48"/>
        <x:v>0</x:v>
      </x:c>
      <x:c r="CU167" s="311">
        <x:f t="shared" si="48"/>
        <x:v>0</x:v>
      </x:c>
      <x:c r="CV167" s="311">
        <x:f t="shared" si="48"/>
        <x:v>0</x:v>
      </x:c>
      <x:c r="CW167" s="311">
        <x:f t="shared" si="48"/>
        <x:v>0</x:v>
      </x:c>
      <x:c r="CX167" s="311">
        <x:f t="shared" si="48"/>
        <x:v>0</x:v>
      </x:c>
      <x:c r="CY167" s="315" t="s">
        <x:v>1342</x:v>
      </x:c>
      <x:c r="CZ167" s="311">
        <x:f t="shared" ref="CZ167:DG167" si="49">CZ168+CZ169</x:f>
        <x:v>0</x:v>
      </x:c>
      <x:c r="DA167" s="310">
        <x:f t="shared" si="49"/>
        <x:v>0</x:v>
      </x:c>
      <x:c r="DB167" s="311">
        <x:f t="shared" si="49"/>
        <x:v>0</x:v>
      </x:c>
      <x:c r="DC167" s="310">
        <x:f t="shared" si="49"/>
        <x:v>0</x:v>
      </x:c>
      <x:c r="DD167" s="311">
        <x:f t="shared" si="49"/>
        <x:v>0</x:v>
      </x:c>
      <x:c r="DE167" s="310">
        <x:f t="shared" si="49"/>
        <x:v>0</x:v>
      </x:c>
      <x:c r="DF167" s="311">
        <x:f t="shared" si="49"/>
        <x:v>0</x:v>
      </x:c>
      <x:c r="DG167" s="312">
        <x:f t="shared" si="49"/>
        <x:v>0</x:v>
      </x:c>
    </x:row>
    <x:row r="168" spans="1:111" ht="30" customHeight="1">
      <x:c r="A168" s="785" t="s">
        <x:v>2624</x:v>
      </x:c>
      <x:c r="B168" s="309"/>
      <x:c r="C168" s="310"/>
      <x:c r="D168" s="311"/>
      <x:c r="E168" s="310"/>
      <x:c r="F168" s="311"/>
      <x:c r="G168" s="310"/>
      <x:c r="H168" s="311"/>
      <x:c r="I168" s="310"/>
      <x:c r="J168" s="311"/>
      <x:c r="K168" s="311"/>
      <x:c r="L168" s="310"/>
      <x:c r="M168" s="311"/>
      <x:c r="N168" s="311"/>
      <x:c r="O168" s="311"/>
      <x:c r="P168" s="311"/>
      <x:c r="Q168" s="311"/>
      <x:c r="R168" s="310"/>
      <x:c r="S168" s="311"/>
      <x:c r="T168" s="310"/>
      <x:c r="U168" s="311"/>
      <x:c r="V168" s="310"/>
      <x:c r="W168" s="311"/>
      <x:c r="X168" s="311"/>
      <x:c r="Y168" s="311"/>
      <x:c r="Z168" s="311"/>
      <x:c r="AA168" s="311"/>
      <x:c r="AB168" s="311"/>
      <x:c r="AC168" s="311"/>
      <x:c r="AD168" s="311"/>
      <x:c r="AE168" s="311"/>
      <x:c r="AF168" s="311"/>
      <x:c r="AG168" s="311"/>
      <x:c r="AH168" s="311"/>
      <x:c r="AI168" s="311"/>
      <x:c r="AJ168" s="311"/>
      <x:c r="AK168" s="311"/>
      <x:c r="AL168" s="785" t="s">
        <x:v>2624</x:v>
      </x:c>
      <x:c r="AM168" s="311"/>
      <x:c r="AN168" s="310"/>
      <x:c r="AO168" s="311"/>
      <x:c r="AP168" s="311"/>
      <x:c r="AQ168" s="311"/>
      <x:c r="AR168" s="310"/>
      <x:c r="AS168" s="311"/>
      <x:c r="AT168" s="310"/>
      <x:c r="AU168" s="311"/>
      <x:c r="AV168" s="311"/>
      <x:c r="AW168" s="311"/>
      <x:c r="AX168" s="311"/>
      <x:c r="AY168" s="311"/>
      <x:c r="AZ168" s="311"/>
      <x:c r="BA168" s="310"/>
      <x:c r="BB168" s="311"/>
      <x:c r="BC168" s="311"/>
      <x:c r="BD168" s="311"/>
      <x:c r="BE168" s="311"/>
      <x:c r="BF168" s="311"/>
      <x:c r="BG168" s="311"/>
      <x:c r="BH168" s="311"/>
      <x:c r="BI168" s="311"/>
      <x:c r="BJ168" s="310"/>
      <x:c r="BK168" s="311"/>
      <x:c r="BL168" s="310"/>
      <x:c r="BM168" s="311"/>
      <x:c r="BN168" s="310"/>
      <x:c r="BO168" s="311"/>
      <x:c r="BP168" s="310"/>
      <x:c r="BQ168" s="311"/>
      <x:c r="BR168" s="311"/>
      <x:c r="BS168" s="311"/>
      <x:c r="BT168" s="311"/>
      <x:c r="BU168" s="311"/>
      <x:c r="BV168" s="785" t="s">
        <x:v>2624</x:v>
      </x:c>
      <x:c r="BW168" s="311"/>
      <x:c r="BX168" s="311"/>
      <x:c r="BY168" s="310"/>
      <x:c r="BZ168" s="311"/>
      <x:c r="CA168" s="310"/>
      <x:c r="CB168" s="311"/>
      <x:c r="CC168" s="310"/>
      <x:c r="CD168" s="311"/>
      <x:c r="CE168" s="311"/>
      <x:c r="CF168" s="310"/>
      <x:c r="CG168" s="311"/>
      <x:c r="CH168" s="311"/>
      <x:c r="CI168" s="311"/>
      <x:c r="CJ168" s="311"/>
      <x:c r="CK168" s="311"/>
      <x:c r="CL168" s="311"/>
      <x:c r="CM168" s="311"/>
      <x:c r="CN168" s="311"/>
      <x:c r="CO168" s="311"/>
      <x:c r="CP168" s="310"/>
      <x:c r="CQ168" s="311"/>
      <x:c r="CR168" s="310"/>
      <x:c r="CS168" s="311"/>
      <x:c r="CT168" s="311"/>
      <x:c r="CU168" s="311"/>
      <x:c r="CV168" s="311"/>
      <x:c r="CW168" s="311"/>
      <x:c r="CX168" s="311"/>
      <x:c r="CY168" s="785" t="s">
        <x:v>2624</x:v>
      </x:c>
      <x:c r="CZ168" s="311"/>
      <x:c r="DA168" s="310"/>
      <x:c r="DB168" s="311"/>
      <x:c r="DC168" s="310"/>
      <x:c r="DD168" s="311"/>
      <x:c r="DE168" s="310"/>
      <x:c r="DF168" s="311"/>
      <x:c r="DG168" s="312"/>
    </x:row>
    <x:row r="169" spans="1:111" ht="30" customHeight="1">
      <x:c r="A169" s="785" t="s">
        <x:v>2612</x:v>
      </x:c>
      <x:c r="B169" s="309"/>
      <x:c r="C169" s="310"/>
      <x:c r="D169" s="311"/>
      <x:c r="E169" s="310"/>
      <x:c r="F169" s="311"/>
      <x:c r="G169" s="310"/>
      <x:c r="H169" s="311"/>
      <x:c r="I169" s="310"/>
      <x:c r="J169" s="311"/>
      <x:c r="K169" s="311"/>
      <x:c r="L169" s="310"/>
      <x:c r="M169" s="311"/>
      <x:c r="N169" s="311"/>
      <x:c r="O169" s="311"/>
      <x:c r="P169" s="311"/>
      <x:c r="Q169" s="311"/>
      <x:c r="R169" s="310"/>
      <x:c r="S169" s="311"/>
      <x:c r="T169" s="310"/>
      <x:c r="U169" s="311"/>
      <x:c r="V169" s="310"/>
      <x:c r="W169" s="311"/>
      <x:c r="X169" s="311"/>
      <x:c r="Y169" s="311"/>
      <x:c r="Z169" s="311"/>
      <x:c r="AA169" s="311"/>
      <x:c r="AB169" s="311"/>
      <x:c r="AC169" s="311"/>
      <x:c r="AD169" s="311"/>
      <x:c r="AE169" s="311"/>
      <x:c r="AF169" s="311"/>
      <x:c r="AG169" s="311"/>
      <x:c r="AH169" s="311"/>
      <x:c r="AI169" s="311"/>
      <x:c r="AJ169" s="311"/>
      <x:c r="AK169" s="311"/>
      <x:c r="AL169" s="785" t="s">
        <x:v>2612</x:v>
      </x:c>
      <x:c r="AM169" s="311"/>
      <x:c r="AN169" s="310"/>
      <x:c r="AO169" s="311"/>
      <x:c r="AP169" s="311"/>
      <x:c r="AQ169" s="311"/>
      <x:c r="AR169" s="310"/>
      <x:c r="AS169" s="311"/>
      <x:c r="AT169" s="310"/>
      <x:c r="AU169" s="311"/>
      <x:c r="AV169" s="311"/>
      <x:c r="AW169" s="311"/>
      <x:c r="AX169" s="311"/>
      <x:c r="AY169" s="311"/>
      <x:c r="AZ169" s="311"/>
      <x:c r="BA169" s="310"/>
      <x:c r="BB169" s="311"/>
      <x:c r="BC169" s="311"/>
      <x:c r="BD169" s="311"/>
      <x:c r="BE169" s="311"/>
      <x:c r="BF169" s="311"/>
      <x:c r="BG169" s="311"/>
      <x:c r="BH169" s="311"/>
      <x:c r="BI169" s="311"/>
      <x:c r="BJ169" s="310"/>
      <x:c r="BK169" s="311"/>
      <x:c r="BL169" s="310"/>
      <x:c r="BM169" s="311"/>
      <x:c r="BN169" s="310"/>
      <x:c r="BO169" s="311"/>
      <x:c r="BP169" s="310"/>
      <x:c r="BQ169" s="311"/>
      <x:c r="BR169" s="311"/>
      <x:c r="BS169" s="311"/>
      <x:c r="BT169" s="311"/>
      <x:c r="BU169" s="311"/>
      <x:c r="BV169" s="785" t="s">
        <x:v>2612</x:v>
      </x:c>
      <x:c r="BW169" s="311"/>
      <x:c r="BX169" s="311"/>
      <x:c r="BY169" s="310"/>
      <x:c r="BZ169" s="311"/>
      <x:c r="CA169" s="310"/>
      <x:c r="CB169" s="311"/>
      <x:c r="CC169" s="310"/>
      <x:c r="CD169" s="311"/>
      <x:c r="CE169" s="311"/>
      <x:c r="CF169" s="310"/>
      <x:c r="CG169" s="311"/>
      <x:c r="CH169" s="311"/>
      <x:c r="CI169" s="311"/>
      <x:c r="CJ169" s="311"/>
      <x:c r="CK169" s="311"/>
      <x:c r="CL169" s="311"/>
      <x:c r="CM169" s="311"/>
      <x:c r="CN169" s="311"/>
      <x:c r="CO169" s="311"/>
      <x:c r="CP169" s="310"/>
      <x:c r="CQ169" s="311"/>
      <x:c r="CR169" s="310"/>
      <x:c r="CS169" s="311"/>
      <x:c r="CT169" s="311"/>
      <x:c r="CU169" s="311"/>
      <x:c r="CV169" s="311"/>
      <x:c r="CW169" s="311"/>
      <x:c r="CX169" s="311"/>
      <x:c r="CY169" s="785" t="s">
        <x:v>2612</x:v>
      </x:c>
      <x:c r="CZ169" s="311"/>
      <x:c r="DA169" s="310"/>
      <x:c r="DB169" s="311"/>
      <x:c r="DC169" s="310"/>
      <x:c r="DD169" s="311"/>
      <x:c r="DE169" s="310"/>
      <x:c r="DF169" s="311"/>
      <x:c r="DG169" s="312"/>
    </x:row>
    <x:row r="170" spans="1:111" ht="30" customHeight="1">
      <x:c r="A170" s="315" t="s">
        <x:v>70</x:v>
      </x:c>
      <x:c r="B170" s="309">
        <x:f>SUM(B171:B172)</x:f>
        <x:v>4</x:v>
      </x:c>
      <x:c r="C170" s="310">
        <x:f t="shared" ref="C170:BN170" si="50">SUM(C171:C172)</x:f>
        <x:v>191.59999999999999</x:v>
      </x:c>
      <x:c r="D170" s="311">
        <x:f t="shared" si="50"/>
        <x:v>1</x:v>
      </x:c>
      <x:c r="E170" s="310">
        <x:f t="shared" si="50"/>
        <x:v>640.89999999999998</x:v>
      </x:c>
      <x:c r="F170" s="311">
        <x:f t="shared" si="50"/>
        <x:v>0</x:v>
      </x:c>
      <x:c r="G170" s="310">
        <x:f t="shared" si="50"/>
        <x:v>0</x:v>
      </x:c>
      <x:c r="H170" s="311">
        <x:f t="shared" si="50"/>
        <x:v>0</x:v>
      </x:c>
      <x:c r="I170" s="310">
        <x:f t="shared" si="50"/>
        <x:v>0</x:v>
      </x:c>
      <x:c r="J170" s="311">
        <x:f t="shared" si="50"/>
        <x:v>0</x:v>
      </x:c>
      <x:c r="K170" s="311">
        <x:f t="shared" si="50"/>
        <x:v>0</x:v>
      </x:c>
      <x:c r="L170" s="310">
        <x:f t="shared" si="50"/>
        <x:v>0</x:v>
      </x:c>
      <x:c r="M170" s="311">
        <x:f t="shared" si="50"/>
        <x:v>0</x:v>
      </x:c>
      <x:c r="N170" s="311">
        <x:f t="shared" si="50"/>
        <x:v>0</x:v>
      </x:c>
      <x:c r="O170" s="311">
        <x:f t="shared" si="50"/>
        <x:v>0</x:v>
      </x:c>
      <x:c r="P170" s="311">
        <x:f t="shared" si="50"/>
        <x:v>0</x:v>
      </x:c>
      <x:c r="Q170" s="311">
        <x:f t="shared" si="50"/>
        <x:v>0</x:v>
      </x:c>
      <x:c r="R170" s="310">
        <x:f t="shared" si="50"/>
        <x:v>0</x:v>
      </x:c>
      <x:c r="S170" s="311">
        <x:f t="shared" si="50"/>
        <x:v>0</x:v>
      </x:c>
      <x:c r="T170" s="310">
        <x:f t="shared" si="50"/>
        <x:v>0</x:v>
      </x:c>
      <x:c r="U170" s="311">
        <x:f t="shared" si="50"/>
        <x:v>0</x:v>
      </x:c>
      <x:c r="V170" s="310">
        <x:f t="shared" si="50"/>
        <x:v>0</x:v>
      </x:c>
      <x:c r="W170" s="311">
        <x:f t="shared" si="50"/>
        <x:v>2</x:v>
      </x:c>
      <x:c r="X170" s="311">
        <x:f t="shared" si="50"/>
        <x:v>1</x:v>
      </x:c>
      <x:c r="Y170" s="311">
        <x:f t="shared" si="50"/>
        <x:v>0</x:v>
      </x:c>
      <x:c r="Z170" s="311">
        <x:f t="shared" si="50"/>
        <x:v>0</x:v>
      </x:c>
      <x:c r="AA170" s="311">
        <x:f t="shared" si="50"/>
        <x:v>0</x:v>
      </x:c>
      <x:c r="AB170" s="311">
        <x:f t="shared" si="50"/>
        <x:v>0</x:v>
      </x:c>
      <x:c r="AC170" s="311">
        <x:f t="shared" si="50"/>
        <x:v>0</x:v>
      </x:c>
      <x:c r="AD170" s="311">
        <x:f t="shared" si="50"/>
        <x:v>0</x:v>
      </x:c>
      <x:c r="AE170" s="311">
        <x:f t="shared" si="50"/>
        <x:v>0</x:v>
      </x:c>
      <x:c r="AF170" s="311">
        <x:f t="shared" si="50"/>
        <x:v>0</x:v>
      </x:c>
      <x:c r="AG170" s="311">
        <x:f t="shared" si="50"/>
        <x:v>0</x:v>
      </x:c>
      <x:c r="AH170" s="311">
        <x:f t="shared" si="50"/>
        <x:v>0</x:v>
      </x:c>
      <x:c r="AI170" s="311">
        <x:f t="shared" si="50"/>
        <x:v>0</x:v>
      </x:c>
      <x:c r="AJ170" s="311">
        <x:f t="shared" si="50"/>
        <x:v>0</x:v>
      </x:c>
      <x:c r="AK170" s="311">
        <x:f t="shared" si="50"/>
        <x:v>0</x:v>
      </x:c>
      <x:c r="AL170" s="315" t="s">
        <x:v>70</x:v>
      </x:c>
      <x:c r="AM170" s="311">
        <x:f t="shared" si="50"/>
        <x:v>0</x:v>
      </x:c>
      <x:c r="AN170" s="310">
        <x:f t="shared" si="50"/>
        <x:v>0</x:v>
      </x:c>
      <x:c r="AO170" s="311">
        <x:f t="shared" si="50"/>
        <x:v>0</x:v>
      </x:c>
      <x:c r="AP170" s="311">
        <x:f t="shared" si="50"/>
        <x:v>0</x:v>
      </x:c>
      <x:c r="AQ170" s="311">
        <x:f t="shared" si="50"/>
        <x:v>0</x:v>
      </x:c>
      <x:c r="AR170" s="310">
        <x:f t="shared" si="50"/>
        <x:v>0</x:v>
      </x:c>
      <x:c r="AS170" s="311">
        <x:f t="shared" si="50"/>
        <x:v>0</x:v>
      </x:c>
      <x:c r="AT170" s="310">
        <x:f t="shared" si="50"/>
        <x:v>0</x:v>
      </x:c>
      <x:c r="AU170" s="311">
        <x:f t="shared" si="50"/>
        <x:v>0</x:v>
      </x:c>
      <x:c r="AV170" s="311">
        <x:f t="shared" si="50"/>
        <x:v>0</x:v>
      </x:c>
      <x:c r="AW170" s="311">
        <x:f t="shared" si="50"/>
        <x:v>0</x:v>
      </x:c>
      <x:c r="AX170" s="311">
        <x:f t="shared" si="50"/>
        <x:v>0</x:v>
      </x:c>
      <x:c r="AY170" s="311">
        <x:f t="shared" si="50"/>
        <x:v>0</x:v>
      </x:c>
      <x:c r="AZ170" s="311">
        <x:f t="shared" si="50"/>
        <x:v>0</x:v>
      </x:c>
      <x:c r="BA170" s="310">
        <x:f t="shared" si="50"/>
        <x:v>0</x:v>
      </x:c>
      <x:c r="BB170" s="311">
        <x:f t="shared" si="50"/>
        <x:v>0</x:v>
      </x:c>
      <x:c r="BC170" s="311">
        <x:f t="shared" si="50"/>
        <x:v>0</x:v>
      </x:c>
      <x:c r="BD170" s="311">
        <x:f t="shared" si="50"/>
        <x:v>0</x:v>
      </x:c>
      <x:c r="BE170" s="311">
        <x:f t="shared" si="50"/>
        <x:v>0</x:v>
      </x:c>
      <x:c r="BF170" s="311">
        <x:f t="shared" si="50"/>
        <x:v>0</x:v>
      </x:c>
      <x:c r="BG170" s="311">
        <x:f t="shared" si="50"/>
        <x:v>0</x:v>
      </x:c>
      <x:c r="BH170" s="311">
        <x:f t="shared" si="50"/>
        <x:v>0</x:v>
      </x:c>
      <x:c r="BI170" s="311">
        <x:f t="shared" si="50"/>
        <x:v>0</x:v>
      </x:c>
      <x:c r="BJ170" s="310">
        <x:f t="shared" si="50"/>
        <x:v>0</x:v>
      </x:c>
      <x:c r="BK170" s="311">
        <x:f t="shared" si="50"/>
        <x:v>0</x:v>
      </x:c>
      <x:c r="BL170" s="310">
        <x:f t="shared" si="50"/>
        <x:v>0</x:v>
      </x:c>
      <x:c r="BM170" s="311">
        <x:f t="shared" si="50"/>
        <x:v>0</x:v>
      </x:c>
      <x:c r="BN170" s="310">
        <x:f t="shared" si="50"/>
        <x:v>0</x:v>
      </x:c>
      <x:c r="BO170" s="311">
        <x:f t="shared" ref="BO170:DG170" si="51">SUM(BO171:BO172)</x:f>
        <x:v>1</x:v>
      </x:c>
      <x:c r="BP170" s="310">
        <x:f t="shared" si="51"/>
        <x:v>806.10000000000002</x:v>
      </x:c>
      <x:c r="BQ170" s="311">
        <x:f t="shared" si="51"/>
        <x:v>1</x:v>
      </x:c>
      <x:c r="BR170" s="311">
        <x:f t="shared" si="51"/>
        <x:v>0</x:v>
      </x:c>
      <x:c r="BS170" s="311">
        <x:f t="shared" si="51"/>
        <x:v>0</x:v>
      </x:c>
      <x:c r="BT170" s="311">
        <x:f t="shared" si="51"/>
        <x:v>0</x:v>
      </x:c>
      <x:c r="BU170" s="311">
        <x:f t="shared" si="51"/>
        <x:v>0</x:v>
      </x:c>
      <x:c r="BV170" s="315" t="s">
        <x:v>70</x:v>
      </x:c>
      <x:c r="BW170" s="311">
        <x:f t="shared" si="51"/>
        <x:v>1</x:v>
      </x:c>
      <x:c r="BX170" s="311">
        <x:f t="shared" si="51"/>
        <x:v>6</x:v>
      </x:c>
      <x:c r="BY170" s="310">
        <x:f t="shared" si="51"/>
        <x:v>79</x:v>
      </x:c>
      <x:c r="BZ170" s="311">
        <x:f t="shared" si="51"/>
        <x:v>0</x:v>
      </x:c>
      <x:c r="CA170" s="310">
        <x:f t="shared" si="51"/>
        <x:v>0</x:v>
      </x:c>
      <x:c r="CB170" s="311">
        <x:f t="shared" si="51"/>
        <x:v>0</x:v>
      </x:c>
      <x:c r="CC170" s="310">
        <x:f t="shared" si="51"/>
        <x:v>0</x:v>
      </x:c>
      <x:c r="CD170" s="311">
        <x:f t="shared" si="51"/>
        <x:v>0</x:v>
      </x:c>
      <x:c r="CE170" s="311">
        <x:f t="shared" si="51"/>
        <x:v>3</x:v>
      </x:c>
      <x:c r="CF170" s="310">
        <x:f t="shared" si="51"/>
        <x:v>186.59999999999999</x:v>
      </x:c>
      <x:c r="CG170" s="311">
        <x:f t="shared" si="51"/>
        <x:v>0</x:v>
      </x:c>
      <x:c r="CH170" s="311">
        <x:f t="shared" si="51"/>
        <x:v>0</x:v>
      </x:c>
      <x:c r="CI170" s="311">
        <x:f t="shared" si="51"/>
        <x:v>0</x:v>
      </x:c>
      <x:c r="CJ170" s="311">
        <x:f t="shared" si="51"/>
        <x:v>0</x:v>
      </x:c>
      <x:c r="CK170" s="311">
        <x:f t="shared" si="51"/>
        <x:v>0</x:v>
      </x:c>
      <x:c r="CL170" s="311">
        <x:f t="shared" si="51"/>
        <x:v>0</x:v>
      </x:c>
      <x:c r="CM170" s="311">
        <x:f t="shared" si="51"/>
        <x:v>0</x:v>
      </x:c>
      <x:c r="CN170" s="311">
        <x:f t="shared" si="51"/>
        <x:v>0</x:v>
      </x:c>
      <x:c r="CO170" s="311">
        <x:f t="shared" si="51"/>
        <x:v>0</x:v>
      </x:c>
      <x:c r="CP170" s="310">
        <x:f t="shared" si="51"/>
        <x:v>0</x:v>
      </x:c>
      <x:c r="CQ170" s="311">
        <x:f t="shared" si="51"/>
        <x:v>0</x:v>
      </x:c>
      <x:c r="CR170" s="310">
        <x:f t="shared" si="51"/>
        <x:v>0</x:v>
      </x:c>
      <x:c r="CS170" s="311">
        <x:f t="shared" si="51"/>
        <x:v>11</x:v>
      </x:c>
      <x:c r="CT170" s="311">
        <x:f t="shared" si="51"/>
        <x:v>1</x:v>
      </x:c>
      <x:c r="CU170" s="311">
        <x:f t="shared" si="51"/>
        <x:v>0</x:v>
      </x:c>
      <x:c r="CV170" s="311">
        <x:f t="shared" si="51"/>
        <x:v>0</x:v>
      </x:c>
      <x:c r="CW170" s="311">
        <x:f t="shared" si="51"/>
        <x:v>0</x:v>
      </x:c>
      <x:c r="CX170" s="311">
        <x:f t="shared" si="51"/>
        <x:v>0</x:v>
      </x:c>
      <x:c r="CY170" s="315" t="s">
        <x:v>70</x:v>
      </x:c>
      <x:c r="CZ170" s="311">
        <x:f t="shared" si="51"/>
        <x:v>6</x:v>
      </x:c>
      <x:c r="DA170" s="310">
        <x:f t="shared" si="51"/>
        <x:v>5025.1800000000003</x:v>
      </x:c>
      <x:c r="DB170" s="311">
        <x:f t="shared" si="51"/>
        <x:v>0</x:v>
      </x:c>
      <x:c r="DC170" s="310">
        <x:f t="shared" si="51"/>
        <x:v>0</x:v>
      </x:c>
      <x:c r="DD170" s="311">
        <x:f t="shared" si="51"/>
        <x:v>0</x:v>
      </x:c>
      <x:c r="DE170" s="310">
        <x:f t="shared" si="51"/>
        <x:v>0</x:v>
      </x:c>
      <x:c r="DF170" s="311">
        <x:f t="shared" si="51"/>
        <x:v>0</x:v>
      </x:c>
      <x:c r="DG170" s="312">
        <x:f t="shared" si="51"/>
        <x:v>0</x:v>
      </x:c>
    </x:row>
    <x:row r="171" spans="1:111" ht="30" customHeight="1">
      <x:c r="A171" s="785" t="s">
        <x:v>2597</x:v>
      </x:c>
      <x:c r="B171" s="309"/>
      <x:c r="C171" s="310"/>
      <x:c r="D171" s="311"/>
      <x:c r="E171" s="310"/>
      <x:c r="F171" s="311"/>
      <x:c r="G171" s="310"/>
      <x:c r="H171" s="311"/>
      <x:c r="I171" s="310"/>
      <x:c r="J171" s="311"/>
      <x:c r="K171" s="311"/>
      <x:c r="L171" s="310"/>
      <x:c r="M171" s="311"/>
      <x:c r="N171" s="311"/>
      <x:c r="O171" s="311"/>
      <x:c r="P171" s="311"/>
      <x:c r="Q171" s="311"/>
      <x:c r="R171" s="310"/>
      <x:c r="S171" s="311"/>
      <x:c r="T171" s="310"/>
      <x:c r="U171" s="311"/>
      <x:c r="V171" s="310"/>
      <x:c r="W171" s="311"/>
      <x:c r="X171" s="311"/>
      <x:c r="Y171" s="311"/>
      <x:c r="Z171" s="311"/>
      <x:c r="AA171" s="311"/>
      <x:c r="AB171" s="311"/>
      <x:c r="AC171" s="311"/>
      <x:c r="AD171" s="311"/>
      <x:c r="AE171" s="311"/>
      <x:c r="AF171" s="311"/>
      <x:c r="AG171" s="311"/>
      <x:c r="AH171" s="311"/>
      <x:c r="AI171" s="311"/>
      <x:c r="AJ171" s="311"/>
      <x:c r="AK171" s="311"/>
      <x:c r="AL171" s="785" t="s">
        <x:v>2597</x:v>
      </x:c>
      <x:c r="AM171" s="311"/>
      <x:c r="AN171" s="310"/>
      <x:c r="AO171" s="311"/>
      <x:c r="AP171" s="311"/>
      <x:c r="AQ171" s="311"/>
      <x:c r="AR171" s="310"/>
      <x:c r="AS171" s="311"/>
      <x:c r="AT171" s="310"/>
      <x:c r="AU171" s="311"/>
      <x:c r="AV171" s="311"/>
      <x:c r="AW171" s="311"/>
      <x:c r="AX171" s="311"/>
      <x:c r="AY171" s="311"/>
      <x:c r="AZ171" s="311"/>
      <x:c r="BA171" s="310"/>
      <x:c r="BB171" s="311"/>
      <x:c r="BC171" s="311"/>
      <x:c r="BD171" s="311"/>
      <x:c r="BE171" s="311"/>
      <x:c r="BF171" s="311"/>
      <x:c r="BG171" s="311"/>
      <x:c r="BH171" s="311"/>
      <x:c r="BI171" s="311"/>
      <x:c r="BJ171" s="310"/>
      <x:c r="BK171" s="311"/>
      <x:c r="BL171" s="310"/>
      <x:c r="BM171" s="311"/>
      <x:c r="BN171" s="310"/>
      <x:c r="BO171" s="311"/>
      <x:c r="BP171" s="310"/>
      <x:c r="BQ171" s="311"/>
      <x:c r="BR171" s="311"/>
      <x:c r="BS171" s="311"/>
      <x:c r="BT171" s="311"/>
      <x:c r="BU171" s="311"/>
      <x:c r="BV171" s="785" t="s">
        <x:v>2597</x:v>
      </x:c>
      <x:c r="BW171" s="311"/>
      <x:c r="BX171" s="311"/>
      <x:c r="BY171" s="310"/>
      <x:c r="BZ171" s="311"/>
      <x:c r="CA171" s="310"/>
      <x:c r="CB171" s="311"/>
      <x:c r="CC171" s="310"/>
      <x:c r="CD171" s="311"/>
      <x:c r="CE171" s="311">
        <x:v>3</x:v>
      </x:c>
      <x:c r="CF171" s="310">
        <x:v>186.59999999999999</x:v>
      </x:c>
      <x:c r="CG171" s="311"/>
      <x:c r="CH171" s="311"/>
      <x:c r="CI171" s="311"/>
      <x:c r="CJ171" s="311"/>
      <x:c r="CK171" s="311"/>
      <x:c r="CL171" s="311"/>
      <x:c r="CM171" s="311"/>
      <x:c r="CN171" s="311"/>
      <x:c r="CO171" s="311"/>
      <x:c r="CP171" s="310"/>
      <x:c r="CQ171" s="311"/>
      <x:c r="CR171" s="310"/>
      <x:c r="CS171" s="311"/>
      <x:c r="CT171" s="311"/>
      <x:c r="CU171" s="311"/>
      <x:c r="CV171" s="311"/>
      <x:c r="CW171" s="311"/>
      <x:c r="CX171" s="311"/>
      <x:c r="CY171" s="785" t="s">
        <x:v>2597</x:v>
      </x:c>
      <x:c r="CZ171" s="311">
        <x:v>5</x:v>
      </x:c>
      <x:c r="DA171" s="310">
        <x:v>4219.0799999999999</x:v>
      </x:c>
      <x:c r="DB171" s="311"/>
      <x:c r="DC171" s="310"/>
      <x:c r="DD171" s="311"/>
      <x:c r="DE171" s="310"/>
      <x:c r="DF171" s="311"/>
      <x:c r="DG171" s="312"/>
    </x:row>
    <x:row r="172" spans="1:111" ht="30" customHeight="1">
      <x:c r="A172" s="785" t="s">
        <x:v>2604</x:v>
      </x:c>
      <x:c r="B172" s="309">
        <x:v>4</x:v>
      </x:c>
      <x:c r="C172" s="310">
        <x:v>191.59999999999999</x:v>
      </x:c>
      <x:c r="D172" s="311">
        <x:v>1</x:v>
      </x:c>
      <x:c r="E172" s="310">
        <x:v>640.89999999999998</x:v>
      </x:c>
      <x:c r="F172" s="311"/>
      <x:c r="G172" s="310"/>
      <x:c r="H172" s="311"/>
      <x:c r="I172" s="310"/>
      <x:c r="J172" s="311"/>
      <x:c r="K172" s="311"/>
      <x:c r="L172" s="310"/>
      <x:c r="M172" s="311"/>
      <x:c r="N172" s="311"/>
      <x:c r="O172" s="311"/>
      <x:c r="P172" s="311"/>
      <x:c r="Q172" s="311"/>
      <x:c r="R172" s="310"/>
      <x:c r="S172" s="311"/>
      <x:c r="T172" s="310"/>
      <x:c r="U172" s="311"/>
      <x:c r="V172" s="310"/>
      <x:c r="W172" s="311">
        <x:v>2</x:v>
      </x:c>
      <x:c r="X172" s="311">
        <x:v>1</x:v>
      </x:c>
      <x:c r="Y172" s="311"/>
      <x:c r="Z172" s="311"/>
      <x:c r="AA172" s="311"/>
      <x:c r="AB172" s="311"/>
      <x:c r="AC172" s="311"/>
      <x:c r="AD172" s="311"/>
      <x:c r="AE172" s="311"/>
      <x:c r="AF172" s="311"/>
      <x:c r="AG172" s="311"/>
      <x:c r="AH172" s="311"/>
      <x:c r="AI172" s="311"/>
      <x:c r="AJ172" s="311"/>
      <x:c r="AK172" s="311"/>
      <x:c r="AL172" s="785" t="s">
        <x:v>2604</x:v>
      </x:c>
      <x:c r="AM172" s="311"/>
      <x:c r="AN172" s="310"/>
      <x:c r="AO172" s="311"/>
      <x:c r="AP172" s="311"/>
      <x:c r="AQ172" s="311"/>
      <x:c r="AR172" s="310"/>
      <x:c r="AS172" s="311"/>
      <x:c r="AT172" s="310"/>
      <x:c r="AU172" s="311"/>
      <x:c r="AV172" s="311"/>
      <x:c r="AW172" s="311"/>
      <x:c r="AX172" s="311"/>
      <x:c r="AY172" s="311"/>
      <x:c r="AZ172" s="311"/>
      <x:c r="BA172" s="310"/>
      <x:c r="BB172" s="311"/>
      <x:c r="BC172" s="311"/>
      <x:c r="BD172" s="311"/>
      <x:c r="BE172" s="311"/>
      <x:c r="BF172" s="311"/>
      <x:c r="BG172" s="311"/>
      <x:c r="BH172" s="311"/>
      <x:c r="BI172" s="311"/>
      <x:c r="BJ172" s="310"/>
      <x:c r="BK172" s="311"/>
      <x:c r="BL172" s="310"/>
      <x:c r="BM172" s="311"/>
      <x:c r="BN172" s="310"/>
      <x:c r="BO172" s="311">
        <x:v>1</x:v>
      </x:c>
      <x:c r="BP172" s="310">
        <x:v>806.10000000000002</x:v>
      </x:c>
      <x:c r="BQ172" s="311">
        <x:v>1</x:v>
      </x:c>
      <x:c r="BR172" s="311"/>
      <x:c r="BS172" s="311"/>
      <x:c r="BT172" s="311"/>
      <x:c r="BU172" s="311"/>
      <x:c r="BV172" s="785" t="s">
        <x:v>2604</x:v>
      </x:c>
      <x:c r="BW172" s="311">
        <x:v>1</x:v>
      </x:c>
      <x:c r="BX172" s="311">
        <x:v>6</x:v>
      </x:c>
      <x:c r="BY172" s="310">
        <x:v>79</x:v>
      </x:c>
      <x:c r="BZ172" s="311"/>
      <x:c r="CA172" s="310"/>
      <x:c r="CB172" s="311"/>
      <x:c r="CC172" s="310"/>
      <x:c r="CD172" s="311"/>
      <x:c r="CE172" s="311"/>
      <x:c r="CF172" s="310"/>
      <x:c r="CG172" s="311"/>
      <x:c r="CH172" s="311"/>
      <x:c r="CI172" s="311"/>
      <x:c r="CJ172" s="311"/>
      <x:c r="CK172" s="311"/>
      <x:c r="CL172" s="311"/>
      <x:c r="CM172" s="311"/>
      <x:c r="CN172" s="311"/>
      <x:c r="CO172" s="311"/>
      <x:c r="CP172" s="310"/>
      <x:c r="CQ172" s="311"/>
      <x:c r="CR172" s="310"/>
      <x:c r="CS172" s="311">
        <x:v>11</x:v>
      </x:c>
      <x:c r="CT172" s="311">
        <x:v>1</x:v>
      </x:c>
      <x:c r="CU172" s="311"/>
      <x:c r="CV172" s="311"/>
      <x:c r="CW172" s="311"/>
      <x:c r="CX172" s="311"/>
      <x:c r="CY172" s="785" t="s">
        <x:v>2604</x:v>
      </x:c>
      <x:c r="CZ172" s="311">
        <x:v>1</x:v>
      </x:c>
      <x:c r="DA172" s="310">
        <x:v>806.10000000000002</x:v>
      </x:c>
      <x:c r="DB172" s="311"/>
      <x:c r="DC172" s="310"/>
      <x:c r="DD172" s="311"/>
      <x:c r="DE172" s="310"/>
      <x:c r="DF172" s="311"/>
      <x:c r="DG172" s="312"/>
    </x:row>
    <x:row r="173" spans="1:111" ht="30" customHeight="1">
      <x:c r="A173" s="315" t="s">
        <x:v>597</x:v>
      </x:c>
      <x:c r="B173" s="309">
        <x:f t="shared" ref="B173:AK173" si="52">SUM(B174:B175)</x:f>
        <x:v>0</x:v>
      </x:c>
      <x:c r="C173" s="310">
        <x:f t="shared" si="52"/>
        <x:v>0</x:v>
      </x:c>
      <x:c r="D173" s="311">
        <x:f t="shared" si="52"/>
        <x:v>0</x:v>
      </x:c>
      <x:c r="E173" s="310">
        <x:f t="shared" si="52"/>
        <x:v>0</x:v>
      </x:c>
      <x:c r="F173" s="311">
        <x:f t="shared" si="52"/>
        <x:v>0</x:v>
      </x:c>
      <x:c r="G173" s="310">
        <x:f t="shared" si="52"/>
        <x:v>0</x:v>
      </x:c>
      <x:c r="H173" s="311">
        <x:f t="shared" si="52"/>
        <x:v>0</x:v>
      </x:c>
      <x:c r="I173" s="310">
        <x:f t="shared" si="52"/>
        <x:v>0</x:v>
      </x:c>
      <x:c r="J173" s="311">
        <x:f t="shared" si="52"/>
        <x:v>0</x:v>
      </x:c>
      <x:c r="K173" s="311">
        <x:f t="shared" si="52"/>
        <x:v>0</x:v>
      </x:c>
      <x:c r="L173" s="310">
        <x:f t="shared" si="52"/>
        <x:v>0</x:v>
      </x:c>
      <x:c r="M173" s="311">
        <x:f t="shared" si="52"/>
        <x:v>0</x:v>
      </x:c>
      <x:c r="N173" s="311">
        <x:f t="shared" si="52"/>
        <x:v>0</x:v>
      </x:c>
      <x:c r="O173" s="311">
        <x:f t="shared" si="52"/>
        <x:v>0</x:v>
      </x:c>
      <x:c r="P173" s="311">
        <x:f t="shared" si="52"/>
        <x:v>0</x:v>
      </x:c>
      <x:c r="Q173" s="311">
        <x:f t="shared" si="52"/>
        <x:v>0</x:v>
      </x:c>
      <x:c r="R173" s="310">
        <x:f t="shared" si="52"/>
        <x:v>0</x:v>
      </x:c>
      <x:c r="S173" s="311">
        <x:f t="shared" si="52"/>
        <x:v>0</x:v>
      </x:c>
      <x:c r="T173" s="310">
        <x:f t="shared" si="52"/>
        <x:v>0</x:v>
      </x:c>
      <x:c r="U173" s="311">
        <x:f t="shared" si="52"/>
        <x:v>0</x:v>
      </x:c>
      <x:c r="V173" s="310">
        <x:f t="shared" si="52"/>
        <x:v>0</x:v>
      </x:c>
      <x:c r="W173" s="311">
        <x:f t="shared" si="52"/>
        <x:v>0</x:v>
      </x:c>
      <x:c r="X173" s="311">
        <x:f t="shared" si="52"/>
        <x:v>0</x:v>
      </x:c>
      <x:c r="Y173" s="311">
        <x:f t="shared" si="52"/>
        <x:v>0</x:v>
      </x:c>
      <x:c r="Z173" s="311">
        <x:f t="shared" si="52"/>
        <x:v>0</x:v>
      </x:c>
      <x:c r="AA173" s="311">
        <x:f t="shared" si="52"/>
        <x:v>0</x:v>
      </x:c>
      <x:c r="AB173" s="311">
        <x:f t="shared" si="52"/>
        <x:v>0</x:v>
      </x:c>
      <x:c r="AC173" s="311">
        <x:f t="shared" si="52"/>
        <x:v>0</x:v>
      </x:c>
      <x:c r="AD173" s="311">
        <x:f t="shared" si="52"/>
        <x:v>0</x:v>
      </x:c>
      <x:c r="AE173" s="311">
        <x:f t="shared" si="52"/>
        <x:v>0</x:v>
      </x:c>
      <x:c r="AF173" s="311">
        <x:f t="shared" si="52"/>
        <x:v>0</x:v>
      </x:c>
      <x:c r="AG173" s="311">
        <x:f t="shared" si="52"/>
        <x:v>0</x:v>
      </x:c>
      <x:c r="AH173" s="311">
        <x:f t="shared" si="52"/>
        <x:v>0</x:v>
      </x:c>
      <x:c r="AI173" s="311">
        <x:f t="shared" si="52"/>
        <x:v>0</x:v>
      </x:c>
      <x:c r="AJ173" s="311">
        <x:f t="shared" si="52"/>
        <x:v>0</x:v>
      </x:c>
      <x:c r="AK173" s="311">
        <x:f t="shared" si="52"/>
        <x:v>0</x:v>
      </x:c>
      <x:c r="AL173" s="315" t="s">
        <x:v>597</x:v>
      </x:c>
      <x:c r="AM173" s="311">
        <x:f t="shared" ref="AM173:BU173" si="53">SUM(AM174:AM175)</x:f>
        <x:v>0</x:v>
      </x:c>
      <x:c r="AN173" s="310">
        <x:f t="shared" si="53"/>
        <x:v>0</x:v>
      </x:c>
      <x:c r="AO173" s="311">
        <x:f t="shared" si="53"/>
        <x:v>0</x:v>
      </x:c>
      <x:c r="AP173" s="311">
        <x:f t="shared" si="53"/>
        <x:v>0</x:v>
      </x:c>
      <x:c r="AQ173" s="311">
        <x:f t="shared" si="53"/>
        <x:v>0</x:v>
      </x:c>
      <x:c r="AR173" s="310">
        <x:f t="shared" si="53"/>
        <x:v>0</x:v>
      </x:c>
      <x:c r="AS173" s="311">
        <x:f t="shared" si="53"/>
        <x:v>0</x:v>
      </x:c>
      <x:c r="AT173" s="310">
        <x:f t="shared" si="53"/>
        <x:v>0</x:v>
      </x:c>
      <x:c r="AU173" s="311">
        <x:f t="shared" si="53"/>
        <x:v>0</x:v>
      </x:c>
      <x:c r="AV173" s="311">
        <x:f t="shared" si="53"/>
        <x:v>0</x:v>
      </x:c>
      <x:c r="AW173" s="311">
        <x:f t="shared" si="53"/>
        <x:v>0</x:v>
      </x:c>
      <x:c r="AX173" s="311">
        <x:f t="shared" si="53"/>
        <x:v>0</x:v>
      </x:c>
      <x:c r="AY173" s="311">
        <x:f t="shared" si="53"/>
        <x:v>0</x:v>
      </x:c>
      <x:c r="AZ173" s="311">
        <x:f t="shared" si="53"/>
        <x:v>0</x:v>
      </x:c>
      <x:c r="BA173" s="310">
        <x:f t="shared" si="53"/>
        <x:v>0</x:v>
      </x:c>
      <x:c r="BB173" s="311">
        <x:f t="shared" si="53"/>
        <x:v>0</x:v>
      </x:c>
      <x:c r="BC173" s="311">
        <x:f t="shared" si="53"/>
        <x:v>0</x:v>
      </x:c>
      <x:c r="BD173" s="311">
        <x:f t="shared" si="53"/>
        <x:v>0</x:v>
      </x:c>
      <x:c r="BE173" s="311">
        <x:f t="shared" si="53"/>
        <x:v>0</x:v>
      </x:c>
      <x:c r="BF173" s="311">
        <x:f t="shared" si="53"/>
        <x:v>0</x:v>
      </x:c>
      <x:c r="BG173" s="311">
        <x:f t="shared" si="53"/>
        <x:v>0</x:v>
      </x:c>
      <x:c r="BH173" s="311">
        <x:f t="shared" si="53"/>
        <x:v>0</x:v>
      </x:c>
      <x:c r="BI173" s="311">
        <x:f t="shared" si="53"/>
        <x:v>0</x:v>
      </x:c>
      <x:c r="BJ173" s="310">
        <x:f t="shared" si="53"/>
        <x:v>0</x:v>
      </x:c>
      <x:c r="BK173" s="311">
        <x:f t="shared" si="53"/>
        <x:v>0</x:v>
      </x:c>
      <x:c r="BL173" s="310">
        <x:f t="shared" si="53"/>
        <x:v>0</x:v>
      </x:c>
      <x:c r="BM173" s="311">
        <x:f t="shared" si="53"/>
        <x:v>0</x:v>
      </x:c>
      <x:c r="BN173" s="310">
        <x:f t="shared" si="53"/>
        <x:v>0</x:v>
      </x:c>
      <x:c r="BO173" s="311">
        <x:f t="shared" si="53"/>
        <x:v>0</x:v>
      </x:c>
      <x:c r="BP173" s="310">
        <x:f t="shared" si="53"/>
        <x:v>0</x:v>
      </x:c>
      <x:c r="BQ173" s="311">
        <x:f t="shared" si="53"/>
        <x:v>0</x:v>
      </x:c>
      <x:c r="BR173" s="311">
        <x:f t="shared" si="53"/>
        <x:v>0</x:v>
      </x:c>
      <x:c r="BS173" s="311">
        <x:f t="shared" si="53"/>
        <x:v>0</x:v>
      </x:c>
      <x:c r="BT173" s="311">
        <x:f t="shared" si="53"/>
        <x:v>0</x:v>
      </x:c>
      <x:c r="BU173" s="311">
        <x:f t="shared" si="53"/>
        <x:v>0</x:v>
      </x:c>
      <x:c r="BV173" s="315" t="s">
        <x:v>597</x:v>
      </x:c>
      <x:c r="BW173" s="311">
        <x:f t="shared" ref="BW173:CX173" si="54">SUM(BW174:BW175)</x:f>
        <x:v>0</x:v>
      </x:c>
      <x:c r="BX173" s="311">
        <x:f t="shared" si="54"/>
        <x:v>0</x:v>
      </x:c>
      <x:c r="BY173" s="310">
        <x:f t="shared" si="54"/>
        <x:v>0</x:v>
      </x:c>
      <x:c r="BZ173" s="311">
        <x:f t="shared" si="54"/>
        <x:v>0</x:v>
      </x:c>
      <x:c r="CA173" s="310">
        <x:f t="shared" si="54"/>
        <x:v>0</x:v>
      </x:c>
      <x:c r="CB173" s="311">
        <x:f t="shared" si="54"/>
        <x:v>0</x:v>
      </x:c>
      <x:c r="CC173" s="310">
        <x:f t="shared" si="54"/>
        <x:v>0</x:v>
      </x:c>
      <x:c r="CD173" s="311">
        <x:f t="shared" si="54"/>
        <x:v>0</x:v>
      </x:c>
      <x:c r="CE173" s="311">
        <x:f t="shared" si="54"/>
        <x:v>0</x:v>
      </x:c>
      <x:c r="CF173" s="310">
        <x:f t="shared" si="54"/>
        <x:v>0</x:v>
      </x:c>
      <x:c r="CG173" s="311">
        <x:f t="shared" si="54"/>
        <x:v>0</x:v>
      </x:c>
      <x:c r="CH173" s="311">
        <x:f t="shared" si="54"/>
        <x:v>0</x:v>
      </x:c>
      <x:c r="CI173" s="311">
        <x:f t="shared" si="54"/>
        <x:v>0</x:v>
      </x:c>
      <x:c r="CJ173" s="311">
        <x:f t="shared" si="54"/>
        <x:v>0</x:v>
      </x:c>
      <x:c r="CK173" s="311">
        <x:f t="shared" si="54"/>
        <x:v>0</x:v>
      </x:c>
      <x:c r="CL173" s="311">
        <x:f t="shared" si="54"/>
        <x:v>0</x:v>
      </x:c>
      <x:c r="CM173" s="311">
        <x:f t="shared" si="54"/>
        <x:v>0</x:v>
      </x:c>
      <x:c r="CN173" s="311">
        <x:f t="shared" si="54"/>
        <x:v>0</x:v>
      </x:c>
      <x:c r="CO173" s="311">
        <x:f t="shared" si="54"/>
        <x:v>0</x:v>
      </x:c>
      <x:c r="CP173" s="310">
        <x:f t="shared" si="54"/>
        <x:v>0</x:v>
      </x:c>
      <x:c r="CQ173" s="311">
        <x:f t="shared" si="54"/>
        <x:v>0</x:v>
      </x:c>
      <x:c r="CR173" s="310">
        <x:f t="shared" si="54"/>
        <x:v>0</x:v>
      </x:c>
      <x:c r="CS173" s="311">
        <x:f t="shared" si="54"/>
        <x:v>64</x:v>
      </x:c>
      <x:c r="CT173" s="311">
        <x:f t="shared" si="54"/>
        <x:v>2</x:v>
      </x:c>
      <x:c r="CU173" s="311">
        <x:f t="shared" si="54"/>
        <x:v>2</x:v>
      </x:c>
      <x:c r="CV173" s="311">
        <x:f t="shared" si="54"/>
        <x:v>9</x:v>
      </x:c>
      <x:c r="CW173" s="311">
        <x:f t="shared" si="54"/>
        <x:v>0</x:v>
      </x:c>
      <x:c r="CX173" s="311">
        <x:f t="shared" si="54"/>
        <x:v>0</x:v>
      </x:c>
      <x:c r="CY173" s="315" t="s">
        <x:v>597</x:v>
      </x:c>
      <x:c r="CZ173" s="311">
        <x:f t="shared" ref="CZ173:DG173" si="55">SUM(CZ174:CZ175)</x:f>
        <x:v>0</x:v>
      </x:c>
      <x:c r="DA173" s="310">
        <x:f t="shared" si="55"/>
        <x:v>0</x:v>
      </x:c>
      <x:c r="DB173" s="311">
        <x:f t="shared" si="55"/>
        <x:v>0</x:v>
      </x:c>
      <x:c r="DC173" s="310">
        <x:f t="shared" si="55"/>
        <x:v>0</x:v>
      </x:c>
      <x:c r="DD173" s="311">
        <x:f t="shared" si="55"/>
        <x:v>0</x:v>
      </x:c>
      <x:c r="DE173" s="310">
        <x:f t="shared" si="55"/>
        <x:v>0</x:v>
      </x:c>
      <x:c r="DF173" s="311">
        <x:f t="shared" si="55"/>
        <x:v>0</x:v>
      </x:c>
      <x:c r="DG173" s="312">
        <x:f t="shared" si="55"/>
        <x:v>0</x:v>
      </x:c>
    </x:row>
    <x:row r="174" spans="1:111" ht="30" customHeight="1">
      <x:c r="A174" s="785" t="s">
        <x:v>2607</x:v>
      </x:c>
      <x:c r="B174" s="309"/>
      <x:c r="C174" s="310"/>
      <x:c r="D174" s="311"/>
      <x:c r="E174" s="310"/>
      <x:c r="F174" s="311"/>
      <x:c r="G174" s="310"/>
      <x:c r="H174" s="311"/>
      <x:c r="I174" s="310"/>
      <x:c r="J174" s="311"/>
      <x:c r="K174" s="311"/>
      <x:c r="L174" s="310"/>
      <x:c r="M174" s="311"/>
      <x:c r="N174" s="311"/>
      <x:c r="O174" s="311"/>
      <x:c r="P174" s="311"/>
      <x:c r="Q174" s="311"/>
      <x:c r="R174" s="310"/>
      <x:c r="S174" s="311"/>
      <x:c r="T174" s="310"/>
      <x:c r="U174" s="311"/>
      <x:c r="V174" s="310"/>
      <x:c r="W174" s="311"/>
      <x:c r="X174" s="311"/>
      <x:c r="Y174" s="311"/>
      <x:c r="Z174" s="311"/>
      <x:c r="AA174" s="311"/>
      <x:c r="AB174" s="311"/>
      <x:c r="AC174" s="311"/>
      <x:c r="AD174" s="311"/>
      <x:c r="AE174" s="311"/>
      <x:c r="AF174" s="311"/>
      <x:c r="AG174" s="311"/>
      <x:c r="AH174" s="311"/>
      <x:c r="AI174" s="311"/>
      <x:c r="AJ174" s="311"/>
      <x:c r="AK174" s="311"/>
      <x:c r="AL174" s="785" t="s">
        <x:v>2607</x:v>
      </x:c>
      <x:c r="AM174" s="311"/>
      <x:c r="AN174" s="310"/>
      <x:c r="AO174" s="311"/>
      <x:c r="AP174" s="311"/>
      <x:c r="AQ174" s="311"/>
      <x:c r="AR174" s="310"/>
      <x:c r="AS174" s="311"/>
      <x:c r="AT174" s="310"/>
      <x:c r="AU174" s="311"/>
      <x:c r="AV174" s="311"/>
      <x:c r="AW174" s="311"/>
      <x:c r="AX174" s="311"/>
      <x:c r="AY174" s="311"/>
      <x:c r="AZ174" s="311"/>
      <x:c r="BA174" s="310"/>
      <x:c r="BB174" s="311"/>
      <x:c r="BC174" s="311"/>
      <x:c r="BD174" s="311"/>
      <x:c r="BE174" s="311"/>
      <x:c r="BF174" s="311"/>
      <x:c r="BG174" s="311"/>
      <x:c r="BH174" s="311"/>
      <x:c r="BI174" s="311"/>
      <x:c r="BJ174" s="310"/>
      <x:c r="BK174" s="311"/>
      <x:c r="BL174" s="310"/>
      <x:c r="BM174" s="311"/>
      <x:c r="BN174" s="310"/>
      <x:c r="BO174" s="311"/>
      <x:c r="BP174" s="310"/>
      <x:c r="BQ174" s="311"/>
      <x:c r="BR174" s="311"/>
      <x:c r="BS174" s="311"/>
      <x:c r="BT174" s="311"/>
      <x:c r="BU174" s="311"/>
      <x:c r="BV174" s="785" t="s">
        <x:v>2607</x:v>
      </x:c>
      <x:c r="BW174" s="311"/>
      <x:c r="BX174" s="311"/>
      <x:c r="BY174" s="310"/>
      <x:c r="BZ174" s="311"/>
      <x:c r="CA174" s="310"/>
      <x:c r="CB174" s="311"/>
      <x:c r="CC174" s="310"/>
      <x:c r="CD174" s="311"/>
      <x:c r="CE174" s="311"/>
      <x:c r="CF174" s="310"/>
      <x:c r="CG174" s="311"/>
      <x:c r="CH174" s="311"/>
      <x:c r="CI174" s="311"/>
      <x:c r="CJ174" s="311"/>
      <x:c r="CK174" s="311"/>
      <x:c r="CL174" s="311"/>
      <x:c r="CM174" s="311"/>
      <x:c r="CN174" s="311"/>
      <x:c r="CO174" s="311"/>
      <x:c r="CP174" s="310"/>
      <x:c r="CQ174" s="311"/>
      <x:c r="CR174" s="310"/>
      <x:c r="CS174" s="311">
        <x:v>16</x:v>
      </x:c>
      <x:c r="CT174" s="311">
        <x:v>1</x:v>
      </x:c>
      <x:c r="CU174" s="311"/>
      <x:c r="CV174" s="311">
        <x:v>3</x:v>
      </x:c>
      <x:c r="CW174" s="311"/>
      <x:c r="CX174" s="311"/>
      <x:c r="CY174" s="785" t="s">
        <x:v>2607</x:v>
      </x:c>
      <x:c r="CZ174" s="311"/>
      <x:c r="DA174" s="310"/>
      <x:c r="DB174" s="311"/>
      <x:c r="DC174" s="310"/>
      <x:c r="DD174" s="311"/>
      <x:c r="DE174" s="310"/>
      <x:c r="DF174" s="311"/>
      <x:c r="DG174" s="312"/>
    </x:row>
    <x:row r="175" spans="1:111" ht="30" customHeight="1">
      <x:c r="A175" s="803" t="s">
        <x:v>2605</x:v>
      </x:c>
      <x:c r="B175" s="804"/>
      <x:c r="C175" s="805"/>
      <x:c r="D175" s="806"/>
      <x:c r="E175" s="805"/>
      <x:c r="F175" s="806"/>
      <x:c r="G175" s="805"/>
      <x:c r="H175" s="806"/>
      <x:c r="I175" s="805"/>
      <x:c r="J175" s="806"/>
      <x:c r="K175" s="806"/>
      <x:c r="L175" s="805"/>
      <x:c r="M175" s="806"/>
      <x:c r="N175" s="806"/>
      <x:c r="O175" s="806"/>
      <x:c r="P175" s="806"/>
      <x:c r="Q175" s="806"/>
      <x:c r="R175" s="805"/>
      <x:c r="S175" s="806"/>
      <x:c r="T175" s="805"/>
      <x:c r="U175" s="806"/>
      <x:c r="V175" s="805"/>
      <x:c r="W175" s="806"/>
      <x:c r="X175" s="806"/>
      <x:c r="Y175" s="806"/>
      <x:c r="Z175" s="806"/>
      <x:c r="AA175" s="806"/>
      <x:c r="AB175" s="806"/>
      <x:c r="AC175" s="806"/>
      <x:c r="AD175" s="806"/>
      <x:c r="AE175" s="806"/>
      <x:c r="AF175" s="806"/>
      <x:c r="AG175" s="806"/>
      <x:c r="AH175" s="806"/>
      <x:c r="AI175" s="806"/>
      <x:c r="AJ175" s="806"/>
      <x:c r="AK175" s="806"/>
      <x:c r="AL175" s="803" t="s">
        <x:v>2605</x:v>
      </x:c>
      <x:c r="AM175" s="806"/>
      <x:c r="AN175" s="805"/>
      <x:c r="AO175" s="806"/>
      <x:c r="AP175" s="806"/>
      <x:c r="AQ175" s="806"/>
      <x:c r="AR175" s="805"/>
      <x:c r="AS175" s="806"/>
      <x:c r="AT175" s="805"/>
      <x:c r="AU175" s="806"/>
      <x:c r="AV175" s="806"/>
      <x:c r="AW175" s="806"/>
      <x:c r="AX175" s="806"/>
      <x:c r="AY175" s="806"/>
      <x:c r="AZ175" s="806"/>
      <x:c r="BA175" s="805"/>
      <x:c r="BB175" s="806"/>
      <x:c r="BC175" s="806"/>
      <x:c r="BD175" s="806"/>
      <x:c r="BE175" s="806"/>
      <x:c r="BF175" s="806"/>
      <x:c r="BG175" s="806"/>
      <x:c r="BH175" s="806"/>
      <x:c r="BI175" s="806"/>
      <x:c r="BJ175" s="805"/>
      <x:c r="BK175" s="806"/>
      <x:c r="BL175" s="805"/>
      <x:c r="BM175" s="806"/>
      <x:c r="BN175" s="805"/>
      <x:c r="BO175" s="806"/>
      <x:c r="BP175" s="805"/>
      <x:c r="BQ175" s="806"/>
      <x:c r="BR175" s="806"/>
      <x:c r="BS175" s="806"/>
      <x:c r="BT175" s="806"/>
      <x:c r="BU175" s="806"/>
      <x:c r="BV175" s="803" t="s">
        <x:v>2605</x:v>
      </x:c>
      <x:c r="BW175" s="806"/>
      <x:c r="BX175" s="806"/>
      <x:c r="BY175" s="805"/>
      <x:c r="BZ175" s="806"/>
      <x:c r="CA175" s="805"/>
      <x:c r="CB175" s="806"/>
      <x:c r="CC175" s="805"/>
      <x:c r="CD175" s="806"/>
      <x:c r="CE175" s="806"/>
      <x:c r="CF175" s="805"/>
      <x:c r="CG175" s="806"/>
      <x:c r="CH175" s="806"/>
      <x:c r="CI175" s="806"/>
      <x:c r="CJ175" s="806"/>
      <x:c r="CK175" s="806"/>
      <x:c r="CL175" s="806"/>
      <x:c r="CM175" s="806"/>
      <x:c r="CN175" s="806"/>
      <x:c r="CO175" s="806"/>
      <x:c r="CP175" s="805"/>
      <x:c r="CQ175" s="806"/>
      <x:c r="CR175" s="805"/>
      <x:c r="CS175" s="806">
        <x:v>48</x:v>
      </x:c>
      <x:c r="CT175" s="806">
        <x:v>1</x:v>
      </x:c>
      <x:c r="CU175" s="806">
        <x:v>2</x:v>
      </x:c>
      <x:c r="CV175" s="806">
        <x:v>6</x:v>
      </x:c>
      <x:c r="CW175" s="806"/>
      <x:c r="CX175" s="806"/>
      <x:c r="CY175" s="803" t="s">
        <x:v>2605</x:v>
      </x:c>
      <x:c r="CZ175" s="806"/>
      <x:c r="DA175" s="805"/>
      <x:c r="DB175" s="806"/>
      <x:c r="DC175" s="805"/>
      <x:c r="DD175" s="806"/>
      <x:c r="DE175" s="805"/>
      <x:c r="DF175" s="806"/>
      <x:c r="DG175" s="808"/>
    </x:row>
    <x:row r="176" spans="1:111" s="196" customFormat="1" ht="30" customHeight="1">
      <x:c r="A176" s="313" t="s">
        <x:v>2403</x:v>
      </x:c>
      <x:c r="B176" s="301">
        <x:f>B177+B188</x:f>
        <x:v>14</x:v>
      </x:c>
      <x:c r="C176" s="302">
        <x:f t="shared" ref="C176:BN176" si="56">C177+C188</x:f>
        <x:v>8632</x:v>
      </x:c>
      <x:c r="D176" s="303">
        <x:f t="shared" si="56"/>
        <x:v>0</x:v>
      </x:c>
      <x:c r="E176" s="302">
        <x:f t="shared" si="56"/>
        <x:v>0</x:v>
      </x:c>
      <x:c r="F176" s="303">
        <x:f t="shared" si="56"/>
        <x:v>8</x:v>
      </x:c>
      <x:c r="G176" s="302">
        <x:f t="shared" si="56"/>
        <x:v>28</x:v>
      </x:c>
      <x:c r="H176" s="303">
        <x:f t="shared" si="56"/>
        <x:v>0</x:v>
      </x:c>
      <x:c r="I176" s="302">
        <x:f t="shared" si="56"/>
        <x:v>0</x:v>
      </x:c>
      <x:c r="J176" s="303">
        <x:f t="shared" si="56"/>
        <x:v>22</x:v>
      </x:c>
      <x:c r="K176" s="303">
        <x:f t="shared" si="56"/>
        <x:v>0</x:v>
      </x:c>
      <x:c r="L176" s="302">
        <x:f t="shared" si="56"/>
        <x:v>0</x:v>
      </x:c>
      <x:c r="M176" s="303">
        <x:f t="shared" si="56"/>
        <x:v>0</x:v>
      </x:c>
      <x:c r="N176" s="303">
        <x:f t="shared" si="56"/>
        <x:v>0</x:v>
      </x:c>
      <x:c r="O176" s="303">
        <x:f t="shared" si="56"/>
        <x:v>3</x:v>
      </x:c>
      <x:c r="P176" s="303">
        <x:f t="shared" si="56"/>
        <x:v>5</x:v>
      </x:c>
      <x:c r="Q176" s="303">
        <x:f t="shared" si="56"/>
        <x:v>0</x:v>
      </x:c>
      <x:c r="R176" s="302">
        <x:f t="shared" si="56"/>
        <x:v>0</x:v>
      </x:c>
      <x:c r="S176" s="303">
        <x:f t="shared" si="56"/>
        <x:v>1</x:v>
      </x:c>
      <x:c r="T176" s="302">
        <x:f t="shared" si="56"/>
        <x:v>25</x:v>
      </x:c>
      <x:c r="U176" s="303">
        <x:f t="shared" si="56"/>
        <x:v>0</x:v>
      </x:c>
      <x:c r="V176" s="302">
        <x:f t="shared" si="56"/>
        <x:v>0</x:v>
      </x:c>
      <x:c r="W176" s="303">
        <x:f t="shared" si="56"/>
        <x:v>0</x:v>
      </x:c>
      <x:c r="X176" s="303">
        <x:f t="shared" si="56"/>
        <x:v>378</x:v>
      </x:c>
      <x:c r="Y176" s="303">
        <x:f t="shared" si="56"/>
        <x:v>0</x:v>
      </x:c>
      <x:c r="Z176" s="303">
        <x:f t="shared" si="56"/>
        <x:v>0</x:v>
      </x:c>
      <x:c r="AA176" s="303">
        <x:f t="shared" si="56"/>
        <x:v>0</x:v>
      </x:c>
      <x:c r="AB176" s="303">
        <x:f t="shared" si="56"/>
        <x:v>0</x:v>
      </x:c>
      <x:c r="AC176" s="303">
        <x:f t="shared" si="56"/>
        <x:v>0</x:v>
      </x:c>
      <x:c r="AD176" s="303">
        <x:f t="shared" si="56"/>
        <x:v>0</x:v>
      </x:c>
      <x:c r="AE176" s="303">
        <x:f t="shared" si="56"/>
        <x:v>0</x:v>
      </x:c>
      <x:c r="AF176" s="303">
        <x:f t="shared" si="56"/>
        <x:v>0</x:v>
      </x:c>
      <x:c r="AG176" s="303">
        <x:f t="shared" si="56"/>
        <x:v>1</x:v>
      </x:c>
      <x:c r="AH176" s="303">
        <x:f t="shared" si="56"/>
        <x:v>0</x:v>
      </x:c>
      <x:c r="AI176" s="303">
        <x:f t="shared" si="56"/>
        <x:v>0</x:v>
      </x:c>
      <x:c r="AJ176" s="303">
        <x:f t="shared" si="56"/>
        <x:v>0</x:v>
      </x:c>
      <x:c r="AK176" s="303">
        <x:f t="shared" si="56"/>
        <x:v>0</x:v>
      </x:c>
      <x:c r="AL176" s="313" t="s">
        <x:v>2403</x:v>
      </x:c>
      <x:c r="AM176" s="303">
        <x:f t="shared" si="56"/>
        <x:v>0</x:v>
      </x:c>
      <x:c r="AN176" s="302">
        <x:f t="shared" si="56"/>
        <x:v>0</x:v>
      </x:c>
      <x:c r="AO176" s="303">
        <x:f t="shared" si="56"/>
        <x:v>0</x:v>
      </x:c>
      <x:c r="AP176" s="303">
        <x:f t="shared" si="56"/>
        <x:v>0</x:v>
      </x:c>
      <x:c r="AQ176" s="303">
        <x:f t="shared" si="56"/>
        <x:v>0</x:v>
      </x:c>
      <x:c r="AR176" s="302">
        <x:f t="shared" si="56"/>
        <x:v>0</x:v>
      </x:c>
      <x:c r="AS176" s="303">
        <x:f t="shared" si="56"/>
        <x:v>0</x:v>
      </x:c>
      <x:c r="AT176" s="302">
        <x:f t="shared" si="56"/>
        <x:v>0</x:v>
      </x:c>
      <x:c r="AU176" s="303">
        <x:f t="shared" si="56"/>
        <x:v>0</x:v>
      </x:c>
      <x:c r="AV176" s="303">
        <x:f t="shared" si="56"/>
        <x:v>0</x:v>
      </x:c>
      <x:c r="AW176" s="303">
        <x:f t="shared" si="56"/>
        <x:v>0</x:v>
      </x:c>
      <x:c r="AX176" s="303">
        <x:f t="shared" si="56"/>
        <x:v>1</x:v>
      </x:c>
      <x:c r="AY176" s="303">
        <x:f t="shared" si="56"/>
        <x:v>0</x:v>
      </x:c>
      <x:c r="AZ176" s="303">
        <x:f t="shared" si="56"/>
        <x:v>0</x:v>
      </x:c>
      <x:c r="BA176" s="302">
        <x:f t="shared" si="56"/>
        <x:v>0</x:v>
      </x:c>
      <x:c r="BB176" s="303">
        <x:f t="shared" si="56"/>
        <x:v>0</x:v>
      </x:c>
      <x:c r="BC176" s="303">
        <x:f t="shared" si="56"/>
        <x:v>0</x:v>
      </x:c>
      <x:c r="BD176" s="303">
        <x:f t="shared" si="56"/>
        <x:v>0</x:v>
      </x:c>
      <x:c r="BE176" s="303">
        <x:f t="shared" si="56"/>
        <x:v>5</x:v>
      </x:c>
      <x:c r="BF176" s="303">
        <x:f t="shared" si="56"/>
        <x:v>12</x:v>
      </x:c>
      <x:c r="BG176" s="303">
        <x:f t="shared" si="56"/>
        <x:v>0</x:v>
      </x:c>
      <x:c r="BH176" s="303">
        <x:f t="shared" si="56"/>
        <x:v>0</x:v>
      </x:c>
      <x:c r="BI176" s="303">
        <x:f t="shared" si="56"/>
        <x:v>0</x:v>
      </x:c>
      <x:c r="BJ176" s="302">
        <x:f t="shared" si="56"/>
        <x:v>0</x:v>
      </x:c>
      <x:c r="BK176" s="303">
        <x:f t="shared" si="56"/>
        <x:v>0</x:v>
      </x:c>
      <x:c r="BL176" s="302">
        <x:f t="shared" si="56"/>
        <x:v>0</x:v>
      </x:c>
      <x:c r="BM176" s="303">
        <x:f t="shared" si="56"/>
        <x:v>0</x:v>
      </x:c>
      <x:c r="BN176" s="302">
        <x:f t="shared" si="56"/>
        <x:v>0</x:v>
      </x:c>
      <x:c r="BO176" s="303">
        <x:f t="shared" ref="BO176:DG176" si="57">BO177+BO188</x:f>
        <x:v>0</x:v>
      </x:c>
      <x:c r="BP176" s="302">
        <x:f t="shared" si="57"/>
        <x:v>0</x:v>
      </x:c>
      <x:c r="BQ176" s="303">
        <x:f t="shared" si="57"/>
        <x:v>0</x:v>
      </x:c>
      <x:c r="BR176" s="303">
        <x:f t="shared" si="57"/>
        <x:v>0</x:v>
      </x:c>
      <x:c r="BS176" s="303">
        <x:f t="shared" si="57"/>
        <x:v>0</x:v>
      </x:c>
      <x:c r="BT176" s="303">
        <x:f t="shared" si="57"/>
        <x:v>0</x:v>
      </x:c>
      <x:c r="BU176" s="303">
        <x:f t="shared" si="57"/>
        <x:v>0</x:v>
      </x:c>
      <x:c r="BV176" s="313" t="s">
        <x:v>2403</x:v>
      </x:c>
      <x:c r="BW176" s="303">
        <x:f t="shared" si="57"/>
        <x:v>1</x:v>
      </x:c>
      <x:c r="BX176" s="303">
        <x:f t="shared" si="57"/>
        <x:v>996</x:v>
      </x:c>
      <x:c r="BY176" s="302">
        <x:f t="shared" si="57"/>
        <x:v>31794</x:v>
      </x:c>
      <x:c r="BZ176" s="303">
        <x:f t="shared" si="57"/>
        <x:v>0</x:v>
      </x:c>
      <x:c r="CA176" s="302">
        <x:f t="shared" si="57"/>
        <x:v>0</x:v>
      </x:c>
      <x:c r="CB176" s="303">
        <x:f t="shared" si="57"/>
        <x:v>0</x:v>
      </x:c>
      <x:c r="CC176" s="302">
        <x:f t="shared" si="57"/>
        <x:v>0</x:v>
      </x:c>
      <x:c r="CD176" s="303">
        <x:f t="shared" si="57"/>
        <x:v>0</x:v>
      </x:c>
      <x:c r="CE176" s="303">
        <x:f t="shared" si="57"/>
        <x:v>10</x:v>
      </x:c>
      <x:c r="CF176" s="302">
        <x:f t="shared" si="57"/>
        <x:v>0</x:v>
      </x:c>
      <x:c r="CG176" s="303">
        <x:f t="shared" si="57"/>
        <x:v>0</x:v>
      </x:c>
      <x:c r="CH176" s="303">
        <x:f t="shared" si="57"/>
        <x:v>0</x:v>
      </x:c>
      <x:c r="CI176" s="303">
        <x:f t="shared" si="57"/>
        <x:v>0</x:v>
      </x:c>
      <x:c r="CJ176" s="303">
        <x:f t="shared" si="57"/>
        <x:v>2</x:v>
      </x:c>
      <x:c r="CK176" s="303">
        <x:f t="shared" si="57"/>
        <x:v>0</x:v>
      </x:c>
      <x:c r="CL176" s="303">
        <x:f t="shared" si="57"/>
        <x:v>0</x:v>
      </x:c>
      <x:c r="CM176" s="303">
        <x:f t="shared" si="57"/>
        <x:v>0</x:v>
      </x:c>
      <x:c r="CN176" s="303">
        <x:f t="shared" si="57"/>
        <x:v>0</x:v>
      </x:c>
      <x:c r="CO176" s="303">
        <x:f t="shared" si="57"/>
        <x:v>0</x:v>
      </x:c>
      <x:c r="CP176" s="302">
        <x:f t="shared" si="57"/>
        <x:v>0</x:v>
      </x:c>
      <x:c r="CQ176" s="303">
        <x:f t="shared" si="57"/>
        <x:v>5</x:v>
      </x:c>
      <x:c r="CR176" s="302">
        <x:f t="shared" si="57"/>
        <x:v>947</x:v>
      </x:c>
      <x:c r="CS176" s="303">
        <x:f t="shared" si="57"/>
        <x:v>516</x:v>
      </x:c>
      <x:c r="CT176" s="303">
        <x:f t="shared" si="57"/>
        <x:v>2</x:v>
      </x:c>
      <x:c r="CU176" s="303">
        <x:f t="shared" si="57"/>
        <x:v>10</x:v>
      </x:c>
      <x:c r="CV176" s="303">
        <x:f t="shared" si="57"/>
        <x:v>0</x:v>
      </x:c>
      <x:c r="CW176" s="303">
        <x:f t="shared" si="57"/>
        <x:v>3</x:v>
      </x:c>
      <x:c r="CX176" s="303">
        <x:f t="shared" si="57"/>
        <x:v>7</x:v>
      </x:c>
      <x:c r="CY176" s="313" t="s">
        <x:v>2403</x:v>
      </x:c>
      <x:c r="CZ176" s="303">
        <x:f t="shared" si="57"/>
        <x:v>1</x:v>
      </x:c>
      <x:c r="DA176" s="302">
        <x:f t="shared" si="57"/>
        <x:v>530</x:v>
      </x:c>
      <x:c r="DB176" s="303">
        <x:f t="shared" si="57"/>
        <x:v>0</x:v>
      </x:c>
      <x:c r="DC176" s="302">
        <x:f t="shared" si="57"/>
        <x:v>0</x:v>
      </x:c>
      <x:c r="DD176" s="303">
        <x:f t="shared" si="57"/>
        <x:v>0</x:v>
      </x:c>
      <x:c r="DE176" s="302">
        <x:f t="shared" si="57"/>
        <x:v>0</x:v>
      </x:c>
      <x:c r="DF176" s="303">
        <x:f t="shared" si="57"/>
        <x:v>0</x:v>
      </x:c>
      <x:c r="DG176" s="304">
        <x:f t="shared" si="57"/>
        <x:v>0</x:v>
      </x:c>
    </x:row>
    <x:row r="177" spans="1:111" ht="30" customHeight="1">
      <x:c r="A177" s="314" t="s">
        <x:v>1065</x:v>
      </x:c>
      <x:c r="B177" s="305">
        <x:f>SUM(B178:B187)</x:f>
        <x:v>0</x:v>
      </x:c>
      <x:c r="C177" s="306">
        <x:f t="shared" ref="C177:BN177" si="58">SUM(C178:C187)</x:f>
        <x:v>0</x:v>
      </x:c>
      <x:c r="D177" s="307">
        <x:f t="shared" si="58"/>
        <x:v>0</x:v>
      </x:c>
      <x:c r="E177" s="306">
        <x:f t="shared" si="58"/>
        <x:v>0</x:v>
      </x:c>
      <x:c r="F177" s="307">
        <x:f t="shared" si="58"/>
        <x:v>0</x:v>
      </x:c>
      <x:c r="G177" s="306">
        <x:f t="shared" si="58"/>
        <x:v>0</x:v>
      </x:c>
      <x:c r="H177" s="307">
        <x:f t="shared" si="58"/>
        <x:v>0</x:v>
      </x:c>
      <x:c r="I177" s="306">
        <x:f t="shared" si="58"/>
        <x:v>0</x:v>
      </x:c>
      <x:c r="J177" s="307">
        <x:f t="shared" si="58"/>
        <x:v>2</x:v>
      </x:c>
      <x:c r="K177" s="307">
        <x:f t="shared" si="58"/>
        <x:v>0</x:v>
      </x:c>
      <x:c r="L177" s="306">
        <x:f t="shared" si="58"/>
        <x:v>0</x:v>
      </x:c>
      <x:c r="M177" s="307">
        <x:f t="shared" si="58"/>
        <x:v>0</x:v>
      </x:c>
      <x:c r="N177" s="307">
        <x:f t="shared" si="58"/>
        <x:v>0</x:v>
      </x:c>
      <x:c r="O177" s="307">
        <x:f t="shared" si="58"/>
        <x:v>3</x:v>
      </x:c>
      <x:c r="P177" s="307">
        <x:f t="shared" si="58"/>
        <x:v>5</x:v>
      </x:c>
      <x:c r="Q177" s="307">
        <x:f t="shared" si="58"/>
        <x:v>0</x:v>
      </x:c>
      <x:c r="R177" s="306">
        <x:f t="shared" si="58"/>
        <x:v>0</x:v>
      </x:c>
      <x:c r="S177" s="307">
        <x:f t="shared" si="58"/>
        <x:v>1</x:v>
      </x:c>
      <x:c r="T177" s="306">
        <x:f t="shared" si="58"/>
        <x:v>25</x:v>
      </x:c>
      <x:c r="U177" s="307">
        <x:f t="shared" si="58"/>
        <x:v>0</x:v>
      </x:c>
      <x:c r="V177" s="306">
        <x:f t="shared" si="58"/>
        <x:v>0</x:v>
      </x:c>
      <x:c r="W177" s="307">
        <x:f t="shared" si="58"/>
        <x:v>0</x:v>
      </x:c>
      <x:c r="X177" s="307">
        <x:f t="shared" si="58"/>
        <x:v>39</x:v>
      </x:c>
      <x:c r="Y177" s="307">
        <x:f t="shared" si="58"/>
        <x:v>0</x:v>
      </x:c>
      <x:c r="Z177" s="307">
        <x:f t="shared" si="58"/>
        <x:v>0</x:v>
      </x:c>
      <x:c r="AA177" s="307">
        <x:f t="shared" si="58"/>
        <x:v>0</x:v>
      </x:c>
      <x:c r="AB177" s="307">
        <x:f t="shared" si="58"/>
        <x:v>0</x:v>
      </x:c>
      <x:c r="AC177" s="307">
        <x:f t="shared" si="58"/>
        <x:v>0</x:v>
      </x:c>
      <x:c r="AD177" s="307">
        <x:f t="shared" si="58"/>
        <x:v>0</x:v>
      </x:c>
      <x:c r="AE177" s="307">
        <x:f t="shared" si="58"/>
        <x:v>0</x:v>
      </x:c>
      <x:c r="AF177" s="307">
        <x:f t="shared" si="58"/>
        <x:v>0</x:v>
      </x:c>
      <x:c r="AG177" s="307">
        <x:f t="shared" si="58"/>
        <x:v>1</x:v>
      </x:c>
      <x:c r="AH177" s="307">
        <x:f t="shared" si="58"/>
        <x:v>0</x:v>
      </x:c>
      <x:c r="AI177" s="307">
        <x:f t="shared" si="58"/>
        <x:v>0</x:v>
      </x:c>
      <x:c r="AJ177" s="307">
        <x:f t="shared" si="58"/>
        <x:v>0</x:v>
      </x:c>
      <x:c r="AK177" s="307">
        <x:f t="shared" si="58"/>
        <x:v>0</x:v>
      </x:c>
      <x:c r="AL177" s="314" t="s">
        <x:v>1065</x:v>
      </x:c>
      <x:c r="AM177" s="307">
        <x:f t="shared" si="58"/>
        <x:v>0</x:v>
      </x:c>
      <x:c r="AN177" s="306">
        <x:f t="shared" si="58"/>
        <x:v>0</x:v>
      </x:c>
      <x:c r="AO177" s="307">
        <x:f t="shared" si="58"/>
        <x:v>0</x:v>
      </x:c>
      <x:c r="AP177" s="307">
        <x:f t="shared" si="58"/>
        <x:v>0</x:v>
      </x:c>
      <x:c r="AQ177" s="307">
        <x:f t="shared" si="58"/>
        <x:v>0</x:v>
      </x:c>
      <x:c r="AR177" s="306">
        <x:f t="shared" si="58"/>
        <x:v>0</x:v>
      </x:c>
      <x:c r="AS177" s="307">
        <x:f t="shared" si="58"/>
        <x:v>0</x:v>
      </x:c>
      <x:c r="AT177" s="306">
        <x:f t="shared" si="58"/>
        <x:v>0</x:v>
      </x:c>
      <x:c r="AU177" s="307">
        <x:f t="shared" si="58"/>
        <x:v>0</x:v>
      </x:c>
      <x:c r="AV177" s="307">
        <x:f t="shared" si="58"/>
        <x:v>0</x:v>
      </x:c>
      <x:c r="AW177" s="307">
        <x:f t="shared" si="58"/>
        <x:v>0</x:v>
      </x:c>
      <x:c r="AX177" s="307">
        <x:f t="shared" si="58"/>
        <x:v>0</x:v>
      </x:c>
      <x:c r="AY177" s="307">
        <x:f t="shared" si="58"/>
        <x:v>0</x:v>
      </x:c>
      <x:c r="AZ177" s="307">
        <x:f t="shared" si="58"/>
        <x:v>0</x:v>
      </x:c>
      <x:c r="BA177" s="306">
        <x:f t="shared" si="58"/>
        <x:v>0</x:v>
      </x:c>
      <x:c r="BB177" s="307">
        <x:f t="shared" si="58"/>
        <x:v>0</x:v>
      </x:c>
      <x:c r="BC177" s="307">
        <x:f t="shared" si="58"/>
        <x:v>0</x:v>
      </x:c>
      <x:c r="BD177" s="307">
        <x:f t="shared" si="58"/>
        <x:v>0</x:v>
      </x:c>
      <x:c r="BE177" s="307">
        <x:f t="shared" si="58"/>
        <x:v>3</x:v>
      </x:c>
      <x:c r="BF177" s="307">
        <x:f t="shared" si="58"/>
        <x:v>6</x:v>
      </x:c>
      <x:c r="BG177" s="307">
        <x:f t="shared" si="58"/>
        <x:v>0</x:v>
      </x:c>
      <x:c r="BH177" s="307">
        <x:f t="shared" si="58"/>
        <x:v>0</x:v>
      </x:c>
      <x:c r="BI177" s="307">
        <x:f t="shared" si="58"/>
        <x:v>0</x:v>
      </x:c>
      <x:c r="BJ177" s="306">
        <x:f t="shared" si="58"/>
        <x:v>0</x:v>
      </x:c>
      <x:c r="BK177" s="307">
        <x:f t="shared" si="58"/>
        <x:v>0</x:v>
      </x:c>
      <x:c r="BL177" s="306">
        <x:f t="shared" si="58"/>
        <x:v>0</x:v>
      </x:c>
      <x:c r="BM177" s="307">
        <x:f t="shared" si="58"/>
        <x:v>0</x:v>
      </x:c>
      <x:c r="BN177" s="306">
        <x:f t="shared" si="58"/>
        <x:v>0</x:v>
      </x:c>
      <x:c r="BO177" s="307">
        <x:f t="shared" ref="BO177:DG177" si="59">SUM(BO178:BO187)</x:f>
        <x:v>0</x:v>
      </x:c>
      <x:c r="BP177" s="306">
        <x:f t="shared" si="59"/>
        <x:v>0</x:v>
      </x:c>
      <x:c r="BQ177" s="307">
        <x:f t="shared" si="59"/>
        <x:v>0</x:v>
      </x:c>
      <x:c r="BR177" s="307">
        <x:f t="shared" si="59"/>
        <x:v>0</x:v>
      </x:c>
      <x:c r="BS177" s="307">
        <x:f t="shared" si="59"/>
        <x:v>0</x:v>
      </x:c>
      <x:c r="BT177" s="307">
        <x:f t="shared" si="59"/>
        <x:v>0</x:v>
      </x:c>
      <x:c r="BU177" s="307">
        <x:f t="shared" si="59"/>
        <x:v>0</x:v>
      </x:c>
      <x:c r="BV177" s="314" t="s">
        <x:v>1065</x:v>
      </x:c>
      <x:c r="BW177" s="307">
        <x:f t="shared" si="59"/>
        <x:v>0</x:v>
      </x:c>
      <x:c r="BX177" s="307">
        <x:f t="shared" si="59"/>
        <x:v>0</x:v>
      </x:c>
      <x:c r="BY177" s="306">
        <x:f t="shared" si="59"/>
        <x:v>0</x:v>
      </x:c>
      <x:c r="BZ177" s="307">
        <x:f t="shared" si="59"/>
        <x:v>0</x:v>
      </x:c>
      <x:c r="CA177" s="306">
        <x:f t="shared" si="59"/>
        <x:v>0</x:v>
      </x:c>
      <x:c r="CB177" s="307">
        <x:f t="shared" si="59"/>
        <x:v>0</x:v>
      </x:c>
      <x:c r="CC177" s="306">
        <x:f t="shared" si="59"/>
        <x:v>0</x:v>
      </x:c>
      <x:c r="CD177" s="307">
        <x:f t="shared" si="59"/>
        <x:v>0</x:v>
      </x:c>
      <x:c r="CE177" s="307">
        <x:f t="shared" si="59"/>
        <x:v>0</x:v>
      </x:c>
      <x:c r="CF177" s="306">
        <x:f t="shared" si="59"/>
        <x:v>0</x:v>
      </x:c>
      <x:c r="CG177" s="307">
        <x:f t="shared" si="59"/>
        <x:v>0</x:v>
      </x:c>
      <x:c r="CH177" s="307">
        <x:f t="shared" si="59"/>
        <x:v>0</x:v>
      </x:c>
      <x:c r="CI177" s="307">
        <x:f t="shared" si="59"/>
        <x:v>0</x:v>
      </x:c>
      <x:c r="CJ177" s="307">
        <x:f t="shared" si="59"/>
        <x:v>0</x:v>
      </x:c>
      <x:c r="CK177" s="307">
        <x:f t="shared" si="59"/>
        <x:v>0</x:v>
      </x:c>
      <x:c r="CL177" s="307">
        <x:f t="shared" si="59"/>
        <x:v>0</x:v>
      </x:c>
      <x:c r="CM177" s="307">
        <x:f t="shared" si="59"/>
        <x:v>0</x:v>
      </x:c>
      <x:c r="CN177" s="307">
        <x:f t="shared" si="59"/>
        <x:v>0</x:v>
      </x:c>
      <x:c r="CO177" s="307">
        <x:f t="shared" si="59"/>
        <x:v>0</x:v>
      </x:c>
      <x:c r="CP177" s="306">
        <x:f t="shared" si="59"/>
        <x:v>0</x:v>
      </x:c>
      <x:c r="CQ177" s="307">
        <x:f t="shared" si="59"/>
        <x:v>0</x:v>
      </x:c>
      <x:c r="CR177" s="306">
        <x:f t="shared" si="59"/>
        <x:v>0</x:v>
      </x:c>
      <x:c r="CS177" s="307">
        <x:f t="shared" si="59"/>
        <x:v>25</x:v>
      </x:c>
      <x:c r="CT177" s="307">
        <x:f t="shared" si="59"/>
        <x:v>0</x:v>
      </x:c>
      <x:c r="CU177" s="307">
        <x:f t="shared" si="59"/>
        <x:v>0</x:v>
      </x:c>
      <x:c r="CV177" s="307">
        <x:f t="shared" si="59"/>
        <x:v>0</x:v>
      </x:c>
      <x:c r="CW177" s="307">
        <x:f t="shared" si="59"/>
        <x:v>2</x:v>
      </x:c>
      <x:c r="CX177" s="307">
        <x:f t="shared" si="59"/>
        <x:v>2</x:v>
      </x:c>
      <x:c r="CY177" s="314" t="s">
        <x:v>1065</x:v>
      </x:c>
      <x:c r="CZ177" s="307">
        <x:f t="shared" si="59"/>
        <x:v>0</x:v>
      </x:c>
      <x:c r="DA177" s="306">
        <x:f t="shared" si="59"/>
        <x:v>0</x:v>
      </x:c>
      <x:c r="DB177" s="307">
        <x:f t="shared" si="59"/>
        <x:v>0</x:v>
      </x:c>
      <x:c r="DC177" s="306">
        <x:f t="shared" si="59"/>
        <x:v>0</x:v>
      </x:c>
      <x:c r="DD177" s="307">
        <x:f t="shared" si="59"/>
        <x:v>0</x:v>
      </x:c>
      <x:c r="DE177" s="306">
        <x:f t="shared" si="59"/>
        <x:v>0</x:v>
      </x:c>
      <x:c r="DF177" s="307">
        <x:f t="shared" si="59"/>
        <x:v>0</x:v>
      </x:c>
      <x:c r="DG177" s="308">
        <x:f t="shared" si="59"/>
        <x:v>0</x:v>
      </x:c>
    </x:row>
    <x:row r="178" spans="1:111" ht="30" customHeight="1">
      <x:c r="A178" s="785" t="s">
        <x:v>2014</x:v>
      </x:c>
      <x:c r="B178" s="309"/>
      <x:c r="C178" s="310"/>
      <x:c r="D178" s="311"/>
      <x:c r="E178" s="310"/>
      <x:c r="F178" s="311"/>
      <x:c r="G178" s="310"/>
      <x:c r="H178" s="311"/>
      <x:c r="I178" s="310"/>
      <x:c r="J178" s="311">
        <x:v>2</x:v>
      </x:c>
      <x:c r="K178" s="311"/>
      <x:c r="L178" s="310"/>
      <x:c r="M178" s="311"/>
      <x:c r="N178" s="311"/>
      <x:c r="O178" s="311">
        <x:v>1</x:v>
      </x:c>
      <x:c r="P178" s="311">
        <x:v>3</x:v>
      </x:c>
      <x:c r="Q178" s="311"/>
      <x:c r="R178" s="310"/>
      <x:c r="S178" s="311"/>
      <x:c r="T178" s="310"/>
      <x:c r="U178" s="311"/>
      <x:c r="V178" s="310"/>
      <x:c r="W178" s="311"/>
      <x:c r="X178" s="311">
        <x:v>4</x:v>
      </x:c>
      <x:c r="Y178" s="311"/>
      <x:c r="Z178" s="311"/>
      <x:c r="AA178" s="311"/>
      <x:c r="AB178" s="311"/>
      <x:c r="AC178" s="311"/>
      <x:c r="AD178" s="311"/>
      <x:c r="AE178" s="311"/>
      <x:c r="AF178" s="311"/>
      <x:c r="AG178" s="311"/>
      <x:c r="AH178" s="311"/>
      <x:c r="AI178" s="311"/>
      <x:c r="AJ178" s="311"/>
      <x:c r="AK178" s="311"/>
      <x:c r="AL178" s="785" t="s">
        <x:v>2014</x:v>
      </x:c>
      <x:c r="AM178" s="311"/>
      <x:c r="AN178" s="310"/>
      <x:c r="AO178" s="311"/>
      <x:c r="AP178" s="311"/>
      <x:c r="AQ178" s="311"/>
      <x:c r="AR178" s="310"/>
      <x:c r="AS178" s="311"/>
      <x:c r="AT178" s="310"/>
      <x:c r="AU178" s="311"/>
      <x:c r="AV178" s="311"/>
      <x:c r="AW178" s="311"/>
      <x:c r="AX178" s="311"/>
      <x:c r="AY178" s="311"/>
      <x:c r="AZ178" s="311"/>
      <x:c r="BA178" s="310"/>
      <x:c r="BB178" s="311"/>
      <x:c r="BC178" s="311"/>
      <x:c r="BD178" s="311"/>
      <x:c r="BE178" s="311">
        <x:v>1</x:v>
      </x:c>
      <x:c r="BF178" s="311">
        <x:v>2</x:v>
      </x:c>
      <x:c r="BG178" s="311"/>
      <x:c r="BH178" s="311"/>
      <x:c r="BI178" s="311"/>
      <x:c r="BJ178" s="310"/>
      <x:c r="BK178" s="311"/>
      <x:c r="BL178" s="310"/>
      <x:c r="BM178" s="311"/>
      <x:c r="BN178" s="310"/>
      <x:c r="BO178" s="311"/>
      <x:c r="BP178" s="310"/>
      <x:c r="BQ178" s="311"/>
      <x:c r="BR178" s="311"/>
      <x:c r="BS178" s="311"/>
      <x:c r="BT178" s="311"/>
      <x:c r="BU178" s="311"/>
      <x:c r="BV178" s="785" t="s">
        <x:v>2014</x:v>
      </x:c>
      <x:c r="BW178" s="311"/>
      <x:c r="BX178" s="311"/>
      <x:c r="BY178" s="310"/>
      <x:c r="BZ178" s="311"/>
      <x:c r="CA178" s="310"/>
      <x:c r="CB178" s="311"/>
      <x:c r="CC178" s="310"/>
      <x:c r="CD178" s="311"/>
      <x:c r="CE178" s="311"/>
      <x:c r="CF178" s="310"/>
      <x:c r="CG178" s="311"/>
      <x:c r="CH178" s="311"/>
      <x:c r="CI178" s="311"/>
      <x:c r="CJ178" s="311"/>
      <x:c r="CK178" s="311"/>
      <x:c r="CL178" s="311"/>
      <x:c r="CM178" s="311"/>
      <x:c r="CN178" s="311"/>
      <x:c r="CO178" s="311"/>
      <x:c r="CP178" s="310"/>
      <x:c r="CQ178" s="311"/>
      <x:c r="CR178" s="310"/>
      <x:c r="CS178" s="311">
        <x:v>6</x:v>
      </x:c>
      <x:c r="CT178" s="311"/>
      <x:c r="CU178" s="311"/>
      <x:c r="CV178" s="311"/>
      <x:c r="CW178" s="311">
        <x:v>1</x:v>
      </x:c>
      <x:c r="CX178" s="311">
        <x:v>1</x:v>
      </x:c>
      <x:c r="CY178" s="785" t="s">
        <x:v>2014</x:v>
      </x:c>
      <x:c r="CZ178" s="311"/>
      <x:c r="DA178" s="310"/>
      <x:c r="DB178" s="311"/>
      <x:c r="DC178" s="310"/>
      <x:c r="DD178" s="311"/>
      <x:c r="DE178" s="310"/>
      <x:c r="DF178" s="311"/>
      <x:c r="DG178" s="312"/>
    </x:row>
    <x:row r="179" spans="1:111" ht="30" customHeight="1">
      <x:c r="A179" s="785" t="s">
        <x:v>1960</x:v>
      </x:c>
      <x:c r="B179" s="309"/>
      <x:c r="C179" s="310"/>
      <x:c r="D179" s="311"/>
      <x:c r="E179" s="310"/>
      <x:c r="F179" s="311"/>
      <x:c r="G179" s="310"/>
      <x:c r="H179" s="311"/>
      <x:c r="I179" s="310"/>
      <x:c r="J179" s="311"/>
      <x:c r="K179" s="311"/>
      <x:c r="L179" s="310"/>
      <x:c r="M179" s="311"/>
      <x:c r="N179" s="311"/>
      <x:c r="O179" s="311">
        <x:v>2</x:v>
      </x:c>
      <x:c r="P179" s="311">
        <x:v>2</x:v>
      </x:c>
      <x:c r="Q179" s="311"/>
      <x:c r="R179" s="310"/>
      <x:c r="S179" s="311"/>
      <x:c r="T179" s="310"/>
      <x:c r="U179" s="311"/>
      <x:c r="V179" s="310"/>
      <x:c r="W179" s="311"/>
      <x:c r="X179" s="311">
        <x:v>9</x:v>
      </x:c>
      <x:c r="Y179" s="311"/>
      <x:c r="Z179" s="311"/>
      <x:c r="AA179" s="311"/>
      <x:c r="AB179" s="311"/>
      <x:c r="AC179" s="311"/>
      <x:c r="AD179" s="311"/>
      <x:c r="AE179" s="311"/>
      <x:c r="AF179" s="311"/>
      <x:c r="AG179" s="311"/>
      <x:c r="AH179" s="311"/>
      <x:c r="AI179" s="311"/>
      <x:c r="AJ179" s="311"/>
      <x:c r="AK179" s="311"/>
      <x:c r="AL179" s="785" t="s">
        <x:v>1960</x:v>
      </x:c>
      <x:c r="AM179" s="311"/>
      <x:c r="AN179" s="310"/>
      <x:c r="AO179" s="311"/>
      <x:c r="AP179" s="311"/>
      <x:c r="AQ179" s="311"/>
      <x:c r="AR179" s="310"/>
      <x:c r="AS179" s="311"/>
      <x:c r="AT179" s="310"/>
      <x:c r="AU179" s="311"/>
      <x:c r="AV179" s="311"/>
      <x:c r="AW179" s="311"/>
      <x:c r="AX179" s="311"/>
      <x:c r="AY179" s="311"/>
      <x:c r="AZ179" s="311"/>
      <x:c r="BA179" s="310"/>
      <x:c r="BB179" s="311"/>
      <x:c r="BC179" s="311"/>
      <x:c r="BD179" s="311"/>
      <x:c r="BE179" s="311">
        <x:v>1</x:v>
      </x:c>
      <x:c r="BF179" s="311">
        <x:v>1</x:v>
      </x:c>
      <x:c r="BG179" s="311"/>
      <x:c r="BH179" s="311"/>
      <x:c r="BI179" s="311"/>
      <x:c r="BJ179" s="310"/>
      <x:c r="BK179" s="311"/>
      <x:c r="BL179" s="310"/>
      <x:c r="BM179" s="311"/>
      <x:c r="BN179" s="310"/>
      <x:c r="BO179" s="311"/>
      <x:c r="BP179" s="310"/>
      <x:c r="BQ179" s="311"/>
      <x:c r="BR179" s="311"/>
      <x:c r="BS179" s="311"/>
      <x:c r="BT179" s="311"/>
      <x:c r="BU179" s="311"/>
      <x:c r="BV179" s="785" t="s">
        <x:v>1960</x:v>
      </x:c>
      <x:c r="BW179" s="311"/>
      <x:c r="BX179" s="311"/>
      <x:c r="BY179" s="310"/>
      <x:c r="BZ179" s="311"/>
      <x:c r="CA179" s="310"/>
      <x:c r="CB179" s="311"/>
      <x:c r="CC179" s="310"/>
      <x:c r="CD179" s="311"/>
      <x:c r="CE179" s="311"/>
      <x:c r="CF179" s="310"/>
      <x:c r="CG179" s="311"/>
      <x:c r="CH179" s="311"/>
      <x:c r="CI179" s="311"/>
      <x:c r="CJ179" s="311"/>
      <x:c r="CK179" s="311"/>
      <x:c r="CL179" s="311"/>
      <x:c r="CM179" s="311"/>
      <x:c r="CN179" s="311"/>
      <x:c r="CO179" s="311"/>
      <x:c r="CP179" s="310"/>
      <x:c r="CQ179" s="311"/>
      <x:c r="CR179" s="310"/>
      <x:c r="CS179" s="311">
        <x:v>8</x:v>
      </x:c>
      <x:c r="CT179" s="311"/>
      <x:c r="CU179" s="311"/>
      <x:c r="CV179" s="311"/>
      <x:c r="CW179" s="311">
        <x:v>1</x:v>
      </x:c>
      <x:c r="CX179" s="311">
        <x:v>1</x:v>
      </x:c>
      <x:c r="CY179" s="785" t="s">
        <x:v>1960</x:v>
      </x:c>
      <x:c r="CZ179" s="311"/>
      <x:c r="DA179" s="310"/>
      <x:c r="DB179" s="311"/>
      <x:c r="DC179" s="310"/>
      <x:c r="DD179" s="311"/>
      <x:c r="DE179" s="310"/>
      <x:c r="DF179" s="311"/>
      <x:c r="DG179" s="312"/>
    </x:row>
    <x:row r="180" spans="1:111" ht="30" customHeight="1">
      <x:c r="A180" s="785" t="s">
        <x:v>2620</x:v>
      </x:c>
      <x:c r="B180" s="309"/>
      <x:c r="C180" s="310"/>
      <x:c r="D180" s="311"/>
      <x:c r="E180" s="310"/>
      <x:c r="F180" s="311"/>
      <x:c r="G180" s="310"/>
      <x:c r="H180" s="311"/>
      <x:c r="I180" s="310"/>
      <x:c r="J180" s="311"/>
      <x:c r="K180" s="311"/>
      <x:c r="L180" s="310"/>
      <x:c r="M180" s="311"/>
      <x:c r="N180" s="311"/>
      <x:c r="O180" s="311"/>
      <x:c r="P180" s="311"/>
      <x:c r="Q180" s="311"/>
      <x:c r="R180" s="310"/>
      <x:c r="S180" s="311"/>
      <x:c r="T180" s="310"/>
      <x:c r="U180" s="311"/>
      <x:c r="V180" s="310"/>
      <x:c r="W180" s="311"/>
      <x:c r="X180" s="311">
        <x:v>2</x:v>
      </x:c>
      <x:c r="Y180" s="311"/>
      <x:c r="Z180" s="311"/>
      <x:c r="AA180" s="311"/>
      <x:c r="AB180" s="311"/>
      <x:c r="AC180" s="311"/>
      <x:c r="AD180" s="311"/>
      <x:c r="AE180" s="311"/>
      <x:c r="AF180" s="311"/>
      <x:c r="AG180" s="311"/>
      <x:c r="AH180" s="311"/>
      <x:c r="AI180" s="311"/>
      <x:c r="AJ180" s="311"/>
      <x:c r="AK180" s="311"/>
      <x:c r="AL180" s="785" t="s">
        <x:v>2620</x:v>
      </x:c>
      <x:c r="AM180" s="311"/>
      <x:c r="AN180" s="310"/>
      <x:c r="AO180" s="311"/>
      <x:c r="AP180" s="311"/>
      <x:c r="AQ180" s="311"/>
      <x:c r="AR180" s="310"/>
      <x:c r="AS180" s="311"/>
      <x:c r="AT180" s="310"/>
      <x:c r="AU180" s="311"/>
      <x:c r="AV180" s="311"/>
      <x:c r="AW180" s="311"/>
      <x:c r="AX180" s="311"/>
      <x:c r="AY180" s="311"/>
      <x:c r="AZ180" s="311"/>
      <x:c r="BA180" s="310"/>
      <x:c r="BB180" s="311"/>
      <x:c r="BC180" s="311"/>
      <x:c r="BD180" s="311"/>
      <x:c r="BE180" s="311"/>
      <x:c r="BF180" s="311"/>
      <x:c r="BG180" s="311"/>
      <x:c r="BH180" s="311"/>
      <x:c r="BI180" s="311"/>
      <x:c r="BJ180" s="310"/>
      <x:c r="BK180" s="311"/>
      <x:c r="BL180" s="310"/>
      <x:c r="BM180" s="311"/>
      <x:c r="BN180" s="310"/>
      <x:c r="BO180" s="311"/>
      <x:c r="BP180" s="310"/>
      <x:c r="BQ180" s="311"/>
      <x:c r="BR180" s="311"/>
      <x:c r="BS180" s="311"/>
      <x:c r="BT180" s="311"/>
      <x:c r="BU180" s="311"/>
      <x:c r="BV180" s="785" t="s">
        <x:v>2620</x:v>
      </x:c>
      <x:c r="BW180" s="311"/>
      <x:c r="BX180" s="311"/>
      <x:c r="BY180" s="310"/>
      <x:c r="BZ180" s="311"/>
      <x:c r="CA180" s="310"/>
      <x:c r="CB180" s="311"/>
      <x:c r="CC180" s="310"/>
      <x:c r="CD180" s="311"/>
      <x:c r="CE180" s="311"/>
      <x:c r="CF180" s="310"/>
      <x:c r="CG180" s="311"/>
      <x:c r="CH180" s="311"/>
      <x:c r="CI180" s="311"/>
      <x:c r="CJ180" s="311"/>
      <x:c r="CK180" s="311"/>
      <x:c r="CL180" s="311"/>
      <x:c r="CM180" s="311"/>
      <x:c r="CN180" s="311"/>
      <x:c r="CO180" s="311"/>
      <x:c r="CP180" s="310"/>
      <x:c r="CQ180" s="311"/>
      <x:c r="CR180" s="310"/>
      <x:c r="CS180" s="311"/>
      <x:c r="CT180" s="311"/>
      <x:c r="CU180" s="311"/>
      <x:c r="CV180" s="311"/>
      <x:c r="CW180" s="311"/>
      <x:c r="CX180" s="311"/>
      <x:c r="CY180" s="785" t="s">
        <x:v>2620</x:v>
      </x:c>
      <x:c r="CZ180" s="311"/>
      <x:c r="DA180" s="310"/>
      <x:c r="DB180" s="311"/>
      <x:c r="DC180" s="310"/>
      <x:c r="DD180" s="311"/>
      <x:c r="DE180" s="310"/>
      <x:c r="DF180" s="311"/>
      <x:c r="DG180" s="312"/>
    </x:row>
    <x:row r="181" spans="1:111" ht="30" customHeight="1">
      <x:c r="A181" s="785" t="s">
        <x:v>586</x:v>
      </x:c>
      <x:c r="B181" s="309"/>
      <x:c r="C181" s="310"/>
      <x:c r="D181" s="311"/>
      <x:c r="E181" s="310"/>
      <x:c r="F181" s="311"/>
      <x:c r="G181" s="310"/>
      <x:c r="H181" s="311"/>
      <x:c r="I181" s="310"/>
      <x:c r="J181" s="311"/>
      <x:c r="K181" s="311"/>
      <x:c r="L181" s="310"/>
      <x:c r="M181" s="311"/>
      <x:c r="N181" s="311"/>
      <x:c r="O181" s="311"/>
      <x:c r="P181" s="311"/>
      <x:c r="Q181" s="311"/>
      <x:c r="R181" s="310"/>
      <x:c r="S181" s="311">
        <x:v>1</x:v>
      </x:c>
      <x:c r="T181" s="310">
        <x:v>25</x:v>
      </x:c>
      <x:c r="U181" s="311"/>
      <x:c r="V181" s="310"/>
      <x:c r="W181" s="311"/>
      <x:c r="X181" s="311">
        <x:v>4</x:v>
      </x:c>
      <x:c r="Y181" s="311"/>
      <x:c r="Z181" s="311"/>
      <x:c r="AA181" s="311"/>
      <x:c r="AB181" s="311"/>
      <x:c r="AC181" s="311"/>
      <x:c r="AD181" s="311"/>
      <x:c r="AE181" s="311"/>
      <x:c r="AF181" s="311"/>
      <x:c r="AG181" s="311">
        <x:v>1</x:v>
      </x:c>
      <x:c r="AH181" s="311"/>
      <x:c r="AI181" s="311"/>
      <x:c r="AJ181" s="311"/>
      <x:c r="AK181" s="311"/>
      <x:c r="AL181" s="785" t="s">
        <x:v>586</x:v>
      </x:c>
      <x:c r="AM181" s="311"/>
      <x:c r="AN181" s="310"/>
      <x:c r="AO181" s="311"/>
      <x:c r="AP181" s="311"/>
      <x:c r="AQ181" s="311"/>
      <x:c r="AR181" s="310"/>
      <x:c r="AS181" s="311"/>
      <x:c r="AT181" s="310"/>
      <x:c r="AU181" s="311"/>
      <x:c r="AV181" s="311"/>
      <x:c r="AW181" s="311"/>
      <x:c r="AX181" s="311"/>
      <x:c r="AY181" s="311"/>
      <x:c r="AZ181" s="311"/>
      <x:c r="BA181" s="310"/>
      <x:c r="BB181" s="311"/>
      <x:c r="BC181" s="311"/>
      <x:c r="BD181" s="311"/>
      <x:c r="BE181" s="311"/>
      <x:c r="BF181" s="311"/>
      <x:c r="BG181" s="311"/>
      <x:c r="BH181" s="311"/>
      <x:c r="BI181" s="311"/>
      <x:c r="BJ181" s="310"/>
      <x:c r="BK181" s="311"/>
      <x:c r="BL181" s="310"/>
      <x:c r="BM181" s="311"/>
      <x:c r="BN181" s="310"/>
      <x:c r="BO181" s="311"/>
      <x:c r="BP181" s="310"/>
      <x:c r="BQ181" s="311"/>
      <x:c r="BR181" s="311"/>
      <x:c r="BS181" s="311"/>
      <x:c r="BT181" s="311"/>
      <x:c r="BU181" s="311"/>
      <x:c r="BV181" s="785" t="s">
        <x:v>586</x:v>
      </x:c>
      <x:c r="BW181" s="311"/>
      <x:c r="BX181" s="311"/>
      <x:c r="BY181" s="310"/>
      <x:c r="BZ181" s="311"/>
      <x:c r="CA181" s="310"/>
      <x:c r="CB181" s="311"/>
      <x:c r="CC181" s="310"/>
      <x:c r="CD181" s="311"/>
      <x:c r="CE181" s="311"/>
      <x:c r="CF181" s="310"/>
      <x:c r="CG181" s="311"/>
      <x:c r="CH181" s="311"/>
      <x:c r="CI181" s="311"/>
      <x:c r="CJ181" s="311"/>
      <x:c r="CK181" s="311"/>
      <x:c r="CL181" s="311"/>
      <x:c r="CM181" s="311"/>
      <x:c r="CN181" s="311"/>
      <x:c r="CO181" s="311"/>
      <x:c r="CP181" s="310"/>
      <x:c r="CQ181" s="311"/>
      <x:c r="CR181" s="310"/>
      <x:c r="CS181" s="311">
        <x:v>3</x:v>
      </x:c>
      <x:c r="CT181" s="311"/>
      <x:c r="CU181" s="311"/>
      <x:c r="CV181" s="311"/>
      <x:c r="CW181" s="311"/>
      <x:c r="CX181" s="311"/>
      <x:c r="CY181" s="785" t="s">
        <x:v>586</x:v>
      </x:c>
      <x:c r="CZ181" s="311"/>
      <x:c r="DA181" s="310"/>
      <x:c r="DB181" s="311"/>
      <x:c r="DC181" s="310"/>
      <x:c r="DD181" s="311"/>
      <x:c r="DE181" s="310"/>
      <x:c r="DF181" s="311"/>
      <x:c r="DG181" s="312"/>
    </x:row>
    <x:row r="182" spans="1:111" ht="30" customHeight="1">
      <x:c r="A182" s="785" t="s">
        <x:v>2005</x:v>
      </x:c>
      <x:c r="B182" s="309"/>
      <x:c r="C182" s="310"/>
      <x:c r="D182" s="311"/>
      <x:c r="E182" s="310"/>
      <x:c r="F182" s="311"/>
      <x:c r="G182" s="310"/>
      <x:c r="H182" s="311"/>
      <x:c r="I182" s="310"/>
      <x:c r="J182" s="311"/>
      <x:c r="K182" s="311"/>
      <x:c r="L182" s="310"/>
      <x:c r="M182" s="311"/>
      <x:c r="N182" s="311"/>
      <x:c r="O182" s="311"/>
      <x:c r="P182" s="311"/>
      <x:c r="Q182" s="311"/>
      <x:c r="R182" s="310"/>
      <x:c r="S182" s="311"/>
      <x:c r="T182" s="310"/>
      <x:c r="U182" s="311"/>
      <x:c r="V182" s="310"/>
      <x:c r="W182" s="311"/>
      <x:c r="X182" s="311">
        <x:v>5</x:v>
      </x:c>
      <x:c r="Y182" s="311"/>
      <x:c r="Z182" s="311"/>
      <x:c r="AA182" s="311"/>
      <x:c r="AB182" s="311"/>
      <x:c r="AC182" s="311"/>
      <x:c r="AD182" s="311"/>
      <x:c r="AE182" s="311"/>
      <x:c r="AF182" s="311"/>
      <x:c r="AG182" s="311"/>
      <x:c r="AH182" s="311"/>
      <x:c r="AI182" s="311"/>
      <x:c r="AJ182" s="311"/>
      <x:c r="AK182" s="311"/>
      <x:c r="AL182" s="785" t="s">
        <x:v>2005</x:v>
      </x:c>
      <x:c r="AM182" s="311"/>
      <x:c r="AN182" s="310"/>
      <x:c r="AO182" s="311"/>
      <x:c r="AP182" s="311"/>
      <x:c r="AQ182" s="311"/>
      <x:c r="AR182" s="310"/>
      <x:c r="AS182" s="311"/>
      <x:c r="AT182" s="310"/>
      <x:c r="AU182" s="311"/>
      <x:c r="AV182" s="311"/>
      <x:c r="AW182" s="311"/>
      <x:c r="AX182" s="311"/>
      <x:c r="AY182" s="311"/>
      <x:c r="AZ182" s="311"/>
      <x:c r="BA182" s="310"/>
      <x:c r="BB182" s="311"/>
      <x:c r="BC182" s="311"/>
      <x:c r="BD182" s="311"/>
      <x:c r="BE182" s="311"/>
      <x:c r="BF182" s="311"/>
      <x:c r="BG182" s="311"/>
      <x:c r="BH182" s="311"/>
      <x:c r="BI182" s="311"/>
      <x:c r="BJ182" s="310"/>
      <x:c r="BK182" s="311"/>
      <x:c r="BL182" s="310"/>
      <x:c r="BM182" s="311"/>
      <x:c r="BN182" s="310"/>
      <x:c r="BO182" s="311"/>
      <x:c r="BP182" s="310"/>
      <x:c r="BQ182" s="311"/>
      <x:c r="BR182" s="311"/>
      <x:c r="BS182" s="311"/>
      <x:c r="BT182" s="311"/>
      <x:c r="BU182" s="311"/>
      <x:c r="BV182" s="785" t="s">
        <x:v>2005</x:v>
      </x:c>
      <x:c r="BW182" s="311"/>
      <x:c r="BX182" s="311"/>
      <x:c r="BY182" s="310"/>
      <x:c r="BZ182" s="311"/>
      <x:c r="CA182" s="310"/>
      <x:c r="CB182" s="311"/>
      <x:c r="CC182" s="310"/>
      <x:c r="CD182" s="311"/>
      <x:c r="CE182" s="311"/>
      <x:c r="CF182" s="310"/>
      <x:c r="CG182" s="311"/>
      <x:c r="CH182" s="311"/>
      <x:c r="CI182" s="311"/>
      <x:c r="CJ182" s="311"/>
      <x:c r="CK182" s="311"/>
      <x:c r="CL182" s="311"/>
      <x:c r="CM182" s="311"/>
      <x:c r="CN182" s="311"/>
      <x:c r="CO182" s="311"/>
      <x:c r="CP182" s="310"/>
      <x:c r="CQ182" s="311"/>
      <x:c r="CR182" s="310"/>
      <x:c r="CS182" s="311">
        <x:v>6</x:v>
      </x:c>
      <x:c r="CT182" s="311"/>
      <x:c r="CU182" s="311"/>
      <x:c r="CV182" s="311"/>
      <x:c r="CW182" s="311"/>
      <x:c r="CX182" s="311"/>
      <x:c r="CY182" s="785" t="s">
        <x:v>2005</x:v>
      </x:c>
      <x:c r="CZ182" s="311"/>
      <x:c r="DA182" s="310"/>
      <x:c r="DB182" s="311"/>
      <x:c r="DC182" s="310"/>
      <x:c r="DD182" s="311"/>
      <x:c r="DE182" s="310"/>
      <x:c r="DF182" s="311"/>
      <x:c r="DG182" s="312"/>
    </x:row>
    <x:row r="183" spans="1:111" ht="30" customHeight="1">
      <x:c r="A183" s="785" t="s">
        <x:v>578</x:v>
      </x:c>
      <x:c r="B183" s="309"/>
      <x:c r="C183" s="310"/>
      <x:c r="D183" s="311"/>
      <x:c r="E183" s="310"/>
      <x:c r="F183" s="311"/>
      <x:c r="G183" s="310"/>
      <x:c r="H183" s="311"/>
      <x:c r="I183" s="310"/>
      <x:c r="J183" s="311"/>
      <x:c r="K183" s="311"/>
      <x:c r="L183" s="310"/>
      <x:c r="M183" s="311"/>
      <x:c r="N183" s="311"/>
      <x:c r="O183" s="311"/>
      <x:c r="P183" s="311"/>
      <x:c r="Q183" s="311"/>
      <x:c r="R183" s="310"/>
      <x:c r="S183" s="311"/>
      <x:c r="T183" s="310"/>
      <x:c r="U183" s="311"/>
      <x:c r="V183" s="310"/>
      <x:c r="W183" s="311"/>
      <x:c r="X183" s="311">
        <x:v>2</x:v>
      </x:c>
      <x:c r="Y183" s="311"/>
      <x:c r="Z183" s="311"/>
      <x:c r="AA183" s="311"/>
      <x:c r="AB183" s="311"/>
      <x:c r="AC183" s="311"/>
      <x:c r="AD183" s="311"/>
      <x:c r="AE183" s="311"/>
      <x:c r="AF183" s="311"/>
      <x:c r="AG183" s="311"/>
      <x:c r="AH183" s="311"/>
      <x:c r="AI183" s="311"/>
      <x:c r="AJ183" s="311"/>
      <x:c r="AK183" s="311"/>
      <x:c r="AL183" s="785" t="s">
        <x:v>578</x:v>
      </x:c>
      <x:c r="AM183" s="311"/>
      <x:c r="AN183" s="310"/>
      <x:c r="AO183" s="311"/>
      <x:c r="AP183" s="311"/>
      <x:c r="AQ183" s="311"/>
      <x:c r="AR183" s="310"/>
      <x:c r="AS183" s="311"/>
      <x:c r="AT183" s="310"/>
      <x:c r="AU183" s="311"/>
      <x:c r="AV183" s="311"/>
      <x:c r="AW183" s="311"/>
      <x:c r="AX183" s="311"/>
      <x:c r="AY183" s="311"/>
      <x:c r="AZ183" s="311"/>
      <x:c r="BA183" s="310"/>
      <x:c r="BB183" s="311"/>
      <x:c r="BC183" s="311"/>
      <x:c r="BD183" s="311"/>
      <x:c r="BE183" s="311"/>
      <x:c r="BF183" s="311"/>
      <x:c r="BG183" s="311"/>
      <x:c r="BH183" s="311"/>
      <x:c r="BI183" s="311"/>
      <x:c r="BJ183" s="310"/>
      <x:c r="BK183" s="311"/>
      <x:c r="BL183" s="310"/>
      <x:c r="BM183" s="311"/>
      <x:c r="BN183" s="310"/>
      <x:c r="BO183" s="311"/>
      <x:c r="BP183" s="310"/>
      <x:c r="BQ183" s="311"/>
      <x:c r="BR183" s="311"/>
      <x:c r="BS183" s="311"/>
      <x:c r="BT183" s="311"/>
      <x:c r="BU183" s="311"/>
      <x:c r="BV183" s="785" t="s">
        <x:v>578</x:v>
      </x:c>
      <x:c r="BW183" s="311"/>
      <x:c r="BX183" s="311"/>
      <x:c r="BY183" s="310"/>
      <x:c r="BZ183" s="311"/>
      <x:c r="CA183" s="310"/>
      <x:c r="CB183" s="311"/>
      <x:c r="CC183" s="310"/>
      <x:c r="CD183" s="311"/>
      <x:c r="CE183" s="311"/>
      <x:c r="CF183" s="310"/>
      <x:c r="CG183" s="311"/>
      <x:c r="CH183" s="311"/>
      <x:c r="CI183" s="311"/>
      <x:c r="CJ183" s="311"/>
      <x:c r="CK183" s="311"/>
      <x:c r="CL183" s="311"/>
      <x:c r="CM183" s="311"/>
      <x:c r="CN183" s="311"/>
      <x:c r="CO183" s="311"/>
      <x:c r="CP183" s="310"/>
      <x:c r="CQ183" s="311"/>
      <x:c r="CR183" s="310"/>
      <x:c r="CS183" s="311"/>
      <x:c r="CT183" s="311"/>
      <x:c r="CU183" s="311"/>
      <x:c r="CV183" s="311"/>
      <x:c r="CW183" s="311"/>
      <x:c r="CX183" s="311"/>
      <x:c r="CY183" s="785" t="s">
        <x:v>578</x:v>
      </x:c>
      <x:c r="CZ183" s="311"/>
      <x:c r="DA183" s="310"/>
      <x:c r="DB183" s="311"/>
      <x:c r="DC183" s="310"/>
      <x:c r="DD183" s="311"/>
      <x:c r="DE183" s="310"/>
      <x:c r="DF183" s="311"/>
      <x:c r="DG183" s="312"/>
    </x:row>
    <x:row r="184" spans="1:111" ht="30" customHeight="1">
      <x:c r="A184" s="785" t="s">
        <x:v>2042</x:v>
      </x:c>
      <x:c r="B184" s="309"/>
      <x:c r="C184" s="310"/>
      <x:c r="D184" s="311"/>
      <x:c r="E184" s="310"/>
      <x:c r="F184" s="311"/>
      <x:c r="G184" s="310"/>
      <x:c r="H184" s="311"/>
      <x:c r="I184" s="310"/>
      <x:c r="J184" s="311"/>
      <x:c r="K184" s="311"/>
      <x:c r="L184" s="310"/>
      <x:c r="M184" s="311"/>
      <x:c r="N184" s="311"/>
      <x:c r="O184" s="311"/>
      <x:c r="P184" s="311"/>
      <x:c r="Q184" s="311"/>
      <x:c r="R184" s="310"/>
      <x:c r="S184" s="311"/>
      <x:c r="T184" s="310"/>
      <x:c r="U184" s="311"/>
      <x:c r="V184" s="310"/>
      <x:c r="W184" s="311"/>
      <x:c r="X184" s="311">
        <x:v>5</x:v>
      </x:c>
      <x:c r="Y184" s="311"/>
      <x:c r="Z184" s="311"/>
      <x:c r="AA184" s="311"/>
      <x:c r="AB184" s="311"/>
      <x:c r="AC184" s="311"/>
      <x:c r="AD184" s="311"/>
      <x:c r="AE184" s="311"/>
      <x:c r="AF184" s="311"/>
      <x:c r="AG184" s="311"/>
      <x:c r="AH184" s="311"/>
      <x:c r="AI184" s="311"/>
      <x:c r="AJ184" s="311"/>
      <x:c r="AK184" s="311"/>
      <x:c r="AL184" s="785" t="s">
        <x:v>2042</x:v>
      </x:c>
      <x:c r="AM184" s="311"/>
      <x:c r="AN184" s="310"/>
      <x:c r="AO184" s="311"/>
      <x:c r="AP184" s="311"/>
      <x:c r="AQ184" s="311"/>
      <x:c r="AR184" s="310"/>
      <x:c r="AS184" s="311"/>
      <x:c r="AT184" s="310"/>
      <x:c r="AU184" s="311"/>
      <x:c r="AV184" s="311"/>
      <x:c r="AW184" s="311"/>
      <x:c r="AX184" s="311"/>
      <x:c r="AY184" s="311"/>
      <x:c r="AZ184" s="311"/>
      <x:c r="BA184" s="310"/>
      <x:c r="BB184" s="311"/>
      <x:c r="BC184" s="311"/>
      <x:c r="BD184" s="311"/>
      <x:c r="BE184" s="311"/>
      <x:c r="BF184" s="311"/>
      <x:c r="BG184" s="311"/>
      <x:c r="BH184" s="311"/>
      <x:c r="BI184" s="311"/>
      <x:c r="BJ184" s="310"/>
      <x:c r="BK184" s="311"/>
      <x:c r="BL184" s="310"/>
      <x:c r="BM184" s="311"/>
      <x:c r="BN184" s="310"/>
      <x:c r="BO184" s="311"/>
      <x:c r="BP184" s="310"/>
      <x:c r="BQ184" s="311"/>
      <x:c r="BR184" s="311"/>
      <x:c r="BS184" s="311"/>
      <x:c r="BT184" s="311"/>
      <x:c r="BU184" s="311"/>
      <x:c r="BV184" s="785" t="s">
        <x:v>2042</x:v>
      </x:c>
      <x:c r="BW184" s="311"/>
      <x:c r="BX184" s="311"/>
      <x:c r="BY184" s="310"/>
      <x:c r="BZ184" s="311"/>
      <x:c r="CA184" s="310"/>
      <x:c r="CB184" s="311"/>
      <x:c r="CC184" s="310"/>
      <x:c r="CD184" s="311"/>
      <x:c r="CE184" s="311"/>
      <x:c r="CF184" s="310"/>
      <x:c r="CG184" s="311"/>
      <x:c r="CH184" s="311"/>
      <x:c r="CI184" s="311"/>
      <x:c r="CJ184" s="311"/>
      <x:c r="CK184" s="311"/>
      <x:c r="CL184" s="311"/>
      <x:c r="CM184" s="311"/>
      <x:c r="CN184" s="311"/>
      <x:c r="CO184" s="311"/>
      <x:c r="CP184" s="310"/>
      <x:c r="CQ184" s="311"/>
      <x:c r="CR184" s="310"/>
      <x:c r="CS184" s="311">
        <x:v>2</x:v>
      </x:c>
      <x:c r="CT184" s="311"/>
      <x:c r="CU184" s="311"/>
      <x:c r="CV184" s="311"/>
      <x:c r="CW184" s="311"/>
      <x:c r="CX184" s="311"/>
      <x:c r="CY184" s="785" t="s">
        <x:v>2042</x:v>
      </x:c>
      <x:c r="CZ184" s="311"/>
      <x:c r="DA184" s="310"/>
      <x:c r="DB184" s="311"/>
      <x:c r="DC184" s="310"/>
      <x:c r="DD184" s="311"/>
      <x:c r="DE184" s="310"/>
      <x:c r="DF184" s="311"/>
      <x:c r="DG184" s="312"/>
    </x:row>
    <x:row r="185" spans="1:111" ht="30" customHeight="1">
      <x:c r="A185" s="785" t="s">
        <x:v>581</x:v>
      </x:c>
      <x:c r="B185" s="309"/>
      <x:c r="C185" s="310"/>
      <x:c r="D185" s="311"/>
      <x:c r="E185" s="310"/>
      <x:c r="F185" s="311"/>
      <x:c r="G185" s="310"/>
      <x:c r="H185" s="311"/>
      <x:c r="I185" s="310"/>
      <x:c r="J185" s="311"/>
      <x:c r="K185" s="311"/>
      <x:c r="L185" s="310"/>
      <x:c r="M185" s="311"/>
      <x:c r="N185" s="311"/>
      <x:c r="O185" s="311"/>
      <x:c r="P185" s="311"/>
      <x:c r="Q185" s="311"/>
      <x:c r="R185" s="310"/>
      <x:c r="S185" s="311"/>
      <x:c r="T185" s="310"/>
      <x:c r="U185" s="311"/>
      <x:c r="V185" s="310"/>
      <x:c r="W185" s="311"/>
      <x:c r="X185" s="311">
        <x:v>4</x:v>
      </x:c>
      <x:c r="Y185" s="311"/>
      <x:c r="Z185" s="311"/>
      <x:c r="AA185" s="311"/>
      <x:c r="AB185" s="311"/>
      <x:c r="AC185" s="311"/>
      <x:c r="AD185" s="311"/>
      <x:c r="AE185" s="311"/>
      <x:c r="AF185" s="311"/>
      <x:c r="AG185" s="311"/>
      <x:c r="AH185" s="311"/>
      <x:c r="AI185" s="311"/>
      <x:c r="AJ185" s="311"/>
      <x:c r="AK185" s="311"/>
      <x:c r="AL185" s="785" t="s">
        <x:v>581</x:v>
      </x:c>
      <x:c r="AM185" s="311"/>
      <x:c r="AN185" s="310"/>
      <x:c r="AO185" s="311"/>
      <x:c r="AP185" s="311"/>
      <x:c r="AQ185" s="311"/>
      <x:c r="AR185" s="310"/>
      <x:c r="AS185" s="311"/>
      <x:c r="AT185" s="310"/>
      <x:c r="AU185" s="311"/>
      <x:c r="AV185" s="311"/>
      <x:c r="AW185" s="311"/>
      <x:c r="AX185" s="311"/>
      <x:c r="AY185" s="311"/>
      <x:c r="AZ185" s="311"/>
      <x:c r="BA185" s="310"/>
      <x:c r="BB185" s="311"/>
      <x:c r="BC185" s="311"/>
      <x:c r="BD185" s="311"/>
      <x:c r="BE185" s="311">
        <x:v>1</x:v>
      </x:c>
      <x:c r="BF185" s="311">
        <x:v>3</x:v>
      </x:c>
      <x:c r="BG185" s="311"/>
      <x:c r="BH185" s="311"/>
      <x:c r="BI185" s="311"/>
      <x:c r="BJ185" s="310"/>
      <x:c r="BK185" s="311"/>
      <x:c r="BL185" s="310"/>
      <x:c r="BM185" s="311"/>
      <x:c r="BN185" s="310"/>
      <x:c r="BO185" s="311"/>
      <x:c r="BP185" s="310"/>
      <x:c r="BQ185" s="311"/>
      <x:c r="BR185" s="311"/>
      <x:c r="BS185" s="311"/>
      <x:c r="BT185" s="311"/>
      <x:c r="BU185" s="311"/>
      <x:c r="BV185" s="785" t="s">
        <x:v>581</x:v>
      </x:c>
      <x:c r="BW185" s="311"/>
      <x:c r="BX185" s="311"/>
      <x:c r="BY185" s="310"/>
      <x:c r="BZ185" s="311"/>
      <x:c r="CA185" s="310"/>
      <x:c r="CB185" s="311"/>
      <x:c r="CC185" s="310"/>
      <x:c r="CD185" s="311"/>
      <x:c r="CE185" s="311"/>
      <x:c r="CF185" s="310"/>
      <x:c r="CG185" s="311"/>
      <x:c r="CH185" s="311"/>
      <x:c r="CI185" s="311"/>
      <x:c r="CJ185" s="311"/>
      <x:c r="CK185" s="311"/>
      <x:c r="CL185" s="311"/>
      <x:c r="CM185" s="311"/>
      <x:c r="CN185" s="311"/>
      <x:c r="CO185" s="311"/>
      <x:c r="CP185" s="310"/>
      <x:c r="CQ185" s="311"/>
      <x:c r="CR185" s="310"/>
      <x:c r="CS185" s="311"/>
      <x:c r="CT185" s="311"/>
      <x:c r="CU185" s="311"/>
      <x:c r="CV185" s="311"/>
      <x:c r="CW185" s="311"/>
      <x:c r="CX185" s="311"/>
      <x:c r="CY185" s="785" t="s">
        <x:v>581</x:v>
      </x:c>
      <x:c r="CZ185" s="311"/>
      <x:c r="DA185" s="310"/>
      <x:c r="DB185" s="311"/>
      <x:c r="DC185" s="310"/>
      <x:c r="DD185" s="311"/>
      <x:c r="DE185" s="310"/>
      <x:c r="DF185" s="311"/>
      <x:c r="DG185" s="312"/>
    </x:row>
    <x:row r="186" spans="1:111" ht="30" customHeight="1">
      <x:c r="A186" s="785" t="s">
        <x:v>2625</x:v>
      </x:c>
      <x:c r="B186" s="309"/>
      <x:c r="C186" s="310"/>
      <x:c r="D186" s="311"/>
      <x:c r="E186" s="310"/>
      <x:c r="F186" s="311"/>
      <x:c r="G186" s="310"/>
      <x:c r="H186" s="311"/>
      <x:c r="I186" s="310"/>
      <x:c r="J186" s="311"/>
      <x:c r="K186" s="311"/>
      <x:c r="L186" s="310"/>
      <x:c r="M186" s="311"/>
      <x:c r="N186" s="311"/>
      <x:c r="O186" s="311"/>
      <x:c r="P186" s="311"/>
      <x:c r="Q186" s="311"/>
      <x:c r="R186" s="310"/>
      <x:c r="S186" s="311"/>
      <x:c r="T186" s="310"/>
      <x:c r="U186" s="311"/>
      <x:c r="V186" s="310"/>
      <x:c r="W186" s="311"/>
      <x:c r="X186" s="311">
        <x:v>4</x:v>
      </x:c>
      <x:c r="Y186" s="311"/>
      <x:c r="Z186" s="311"/>
      <x:c r="AA186" s="311"/>
      <x:c r="AB186" s="311"/>
      <x:c r="AC186" s="311"/>
      <x:c r="AD186" s="311"/>
      <x:c r="AE186" s="311"/>
      <x:c r="AF186" s="311"/>
      <x:c r="AG186" s="311"/>
      <x:c r="AH186" s="311"/>
      <x:c r="AI186" s="311"/>
      <x:c r="AJ186" s="311"/>
      <x:c r="AK186" s="311"/>
      <x:c r="AL186" s="785" t="s">
        <x:v>2625</x:v>
      </x:c>
      <x:c r="AM186" s="311"/>
      <x:c r="AN186" s="310"/>
      <x:c r="AO186" s="311"/>
      <x:c r="AP186" s="311"/>
      <x:c r="AQ186" s="311"/>
      <x:c r="AR186" s="310"/>
      <x:c r="AS186" s="311"/>
      <x:c r="AT186" s="310"/>
      <x:c r="AU186" s="311"/>
      <x:c r="AV186" s="311"/>
      <x:c r="AW186" s="311"/>
      <x:c r="AX186" s="311"/>
      <x:c r="AY186" s="311"/>
      <x:c r="AZ186" s="311"/>
      <x:c r="BA186" s="310"/>
      <x:c r="BB186" s="311"/>
      <x:c r="BC186" s="311"/>
      <x:c r="BD186" s="311"/>
      <x:c r="BE186" s="311"/>
      <x:c r="BF186" s="311"/>
      <x:c r="BG186" s="311"/>
      <x:c r="BH186" s="311"/>
      <x:c r="BI186" s="311"/>
      <x:c r="BJ186" s="310"/>
      <x:c r="BK186" s="311"/>
      <x:c r="BL186" s="310"/>
      <x:c r="BM186" s="311"/>
      <x:c r="BN186" s="310"/>
      <x:c r="BO186" s="311"/>
      <x:c r="BP186" s="310"/>
      <x:c r="BQ186" s="311"/>
      <x:c r="BR186" s="311"/>
      <x:c r="BS186" s="311"/>
      <x:c r="BT186" s="311"/>
      <x:c r="BU186" s="311"/>
      <x:c r="BV186" s="785" t="s">
        <x:v>2625</x:v>
      </x:c>
      <x:c r="BW186" s="311"/>
      <x:c r="BX186" s="311"/>
      <x:c r="BY186" s="310"/>
      <x:c r="BZ186" s="311"/>
      <x:c r="CA186" s="310"/>
      <x:c r="CB186" s="311"/>
      <x:c r="CC186" s="310"/>
      <x:c r="CD186" s="311"/>
      <x:c r="CE186" s="311"/>
      <x:c r="CF186" s="310"/>
      <x:c r="CG186" s="311"/>
      <x:c r="CH186" s="311"/>
      <x:c r="CI186" s="311"/>
      <x:c r="CJ186" s="311"/>
      <x:c r="CK186" s="311"/>
      <x:c r="CL186" s="311"/>
      <x:c r="CM186" s="311"/>
      <x:c r="CN186" s="311"/>
      <x:c r="CO186" s="311"/>
      <x:c r="CP186" s="310"/>
      <x:c r="CQ186" s="311"/>
      <x:c r="CR186" s="310"/>
      <x:c r="CS186" s="311"/>
      <x:c r="CT186" s="311"/>
      <x:c r="CU186" s="311"/>
      <x:c r="CV186" s="311"/>
      <x:c r="CW186" s="311"/>
      <x:c r="CX186" s="311"/>
      <x:c r="CY186" s="785" t="s">
        <x:v>2625</x:v>
      </x:c>
      <x:c r="CZ186" s="311"/>
      <x:c r="DA186" s="310"/>
      <x:c r="DB186" s="311"/>
      <x:c r="DC186" s="310"/>
      <x:c r="DD186" s="311"/>
      <x:c r="DE186" s="310"/>
      <x:c r="DF186" s="311"/>
      <x:c r="DG186" s="312"/>
    </x:row>
    <x:row r="187" spans="1:111" ht="30" customHeight="1">
      <x:c r="A187" s="785" t="s">
        <x:v>2647</x:v>
      </x:c>
      <x:c r="B187" s="309"/>
      <x:c r="C187" s="310"/>
      <x:c r="D187" s="311"/>
      <x:c r="E187" s="310"/>
      <x:c r="F187" s="311"/>
      <x:c r="G187" s="310"/>
      <x:c r="H187" s="311"/>
      <x:c r="I187" s="310"/>
      <x:c r="J187" s="311"/>
      <x:c r="K187" s="311"/>
      <x:c r="L187" s="310"/>
      <x:c r="M187" s="311"/>
      <x:c r="N187" s="311"/>
      <x:c r="O187" s="311"/>
      <x:c r="P187" s="311"/>
      <x:c r="Q187" s="311"/>
      <x:c r="R187" s="310"/>
      <x:c r="S187" s="311"/>
      <x:c r="T187" s="310"/>
      <x:c r="U187" s="311"/>
      <x:c r="V187" s="310"/>
      <x:c r="W187" s="311"/>
      <x:c r="X187" s="311"/>
      <x:c r="Y187" s="311"/>
      <x:c r="Z187" s="311"/>
      <x:c r="AA187" s="311"/>
      <x:c r="AB187" s="311"/>
      <x:c r="AC187" s="311"/>
      <x:c r="AD187" s="311"/>
      <x:c r="AE187" s="311"/>
      <x:c r="AF187" s="311"/>
      <x:c r="AG187" s="311"/>
      <x:c r="AH187" s="311"/>
      <x:c r="AI187" s="311"/>
      <x:c r="AJ187" s="311"/>
      <x:c r="AK187" s="311"/>
      <x:c r="AL187" s="785" t="s">
        <x:v>2647</x:v>
      </x:c>
      <x:c r="AM187" s="311"/>
      <x:c r="AN187" s="310"/>
      <x:c r="AO187" s="311"/>
      <x:c r="AP187" s="311"/>
      <x:c r="AQ187" s="311"/>
      <x:c r="AR187" s="310"/>
      <x:c r="AS187" s="311"/>
      <x:c r="AT187" s="310"/>
      <x:c r="AU187" s="311"/>
      <x:c r="AV187" s="311"/>
      <x:c r="AW187" s="311"/>
      <x:c r="AX187" s="311"/>
      <x:c r="AY187" s="311"/>
      <x:c r="AZ187" s="311"/>
      <x:c r="BA187" s="310"/>
      <x:c r="BB187" s="311"/>
      <x:c r="BC187" s="311"/>
      <x:c r="BD187" s="311"/>
      <x:c r="BE187" s="311"/>
      <x:c r="BF187" s="311"/>
      <x:c r="BG187" s="311"/>
      <x:c r="BH187" s="311"/>
      <x:c r="BI187" s="311"/>
      <x:c r="BJ187" s="310"/>
      <x:c r="BK187" s="311"/>
      <x:c r="BL187" s="310"/>
      <x:c r="BM187" s="311"/>
      <x:c r="BN187" s="310"/>
      <x:c r="BO187" s="311"/>
      <x:c r="BP187" s="310"/>
      <x:c r="BQ187" s="311"/>
      <x:c r="BR187" s="311"/>
      <x:c r="BS187" s="311"/>
      <x:c r="BT187" s="311"/>
      <x:c r="BU187" s="311"/>
      <x:c r="BV187" s="785" t="s">
        <x:v>2647</x:v>
      </x:c>
      <x:c r="BW187" s="311"/>
      <x:c r="BX187" s="311"/>
      <x:c r="BY187" s="310"/>
      <x:c r="BZ187" s="311"/>
      <x:c r="CA187" s="310"/>
      <x:c r="CB187" s="311"/>
      <x:c r="CC187" s="310"/>
      <x:c r="CD187" s="311"/>
      <x:c r="CE187" s="311"/>
      <x:c r="CF187" s="310"/>
      <x:c r="CG187" s="311"/>
      <x:c r="CH187" s="311"/>
      <x:c r="CI187" s="311"/>
      <x:c r="CJ187" s="311"/>
      <x:c r="CK187" s="311"/>
      <x:c r="CL187" s="311"/>
      <x:c r="CM187" s="311"/>
      <x:c r="CN187" s="311"/>
      <x:c r="CO187" s="311"/>
      <x:c r="CP187" s="310"/>
      <x:c r="CQ187" s="311"/>
      <x:c r="CR187" s="310"/>
      <x:c r="CS187" s="311"/>
      <x:c r="CT187" s="311"/>
      <x:c r="CU187" s="311"/>
      <x:c r="CV187" s="311"/>
      <x:c r="CW187" s="311"/>
      <x:c r="CX187" s="311"/>
      <x:c r="CY187" s="785" t="s">
        <x:v>2647</x:v>
      </x:c>
      <x:c r="CZ187" s="311"/>
      <x:c r="DA187" s="310"/>
      <x:c r="DB187" s="311"/>
      <x:c r="DC187" s="310"/>
      <x:c r="DD187" s="311"/>
      <x:c r="DE187" s="310"/>
      <x:c r="DF187" s="311"/>
      <x:c r="DG187" s="312"/>
    </x:row>
    <x:row r="188" spans="1:111" ht="30" customHeight="1">
      <x:c r="A188" s="315" t="s">
        <x:v>1142</x:v>
      </x:c>
      <x:c r="B188" s="309">
        <x:f t="shared" ref="B188:AK188" si="60">SUM(B189:B190)</x:f>
        <x:v>14</x:v>
      </x:c>
      <x:c r="C188" s="310">
        <x:f t="shared" si="60"/>
        <x:v>8632</x:v>
      </x:c>
      <x:c r="D188" s="311">
        <x:f t="shared" si="60"/>
        <x:v>0</x:v>
      </x:c>
      <x:c r="E188" s="310">
        <x:f t="shared" si="60"/>
        <x:v>0</x:v>
      </x:c>
      <x:c r="F188" s="311">
        <x:f t="shared" si="60"/>
        <x:v>8</x:v>
      </x:c>
      <x:c r="G188" s="310">
        <x:f t="shared" si="60"/>
        <x:v>28</x:v>
      </x:c>
      <x:c r="H188" s="311">
        <x:f t="shared" si="60"/>
        <x:v>0</x:v>
      </x:c>
      <x:c r="I188" s="310">
        <x:f t="shared" si="60"/>
        <x:v>0</x:v>
      </x:c>
      <x:c r="J188" s="311">
        <x:f t="shared" si="60"/>
        <x:v>20</x:v>
      </x:c>
      <x:c r="K188" s="311">
        <x:f t="shared" si="60"/>
        <x:v>0</x:v>
      </x:c>
      <x:c r="L188" s="310">
        <x:f t="shared" si="60"/>
        <x:v>0</x:v>
      </x:c>
      <x:c r="M188" s="311">
        <x:f t="shared" si="60"/>
        <x:v>0</x:v>
      </x:c>
      <x:c r="N188" s="311">
        <x:f t="shared" si="60"/>
        <x:v>0</x:v>
      </x:c>
      <x:c r="O188" s="311">
        <x:f t="shared" si="60"/>
        <x:v>0</x:v>
      </x:c>
      <x:c r="P188" s="311">
        <x:f t="shared" si="60"/>
        <x:v>0</x:v>
      </x:c>
      <x:c r="Q188" s="311">
        <x:f t="shared" si="60"/>
        <x:v>0</x:v>
      </x:c>
      <x:c r="R188" s="310">
        <x:f t="shared" si="60"/>
        <x:v>0</x:v>
      </x:c>
      <x:c r="S188" s="311">
        <x:f t="shared" si="60"/>
        <x:v>0</x:v>
      </x:c>
      <x:c r="T188" s="310">
        <x:f t="shared" si="60"/>
        <x:v>0</x:v>
      </x:c>
      <x:c r="U188" s="311">
        <x:f t="shared" si="60"/>
        <x:v>0</x:v>
      </x:c>
      <x:c r="V188" s="310">
        <x:f t="shared" si="60"/>
        <x:v>0</x:v>
      </x:c>
      <x:c r="W188" s="311">
        <x:f t="shared" si="60"/>
        <x:v>0</x:v>
      </x:c>
      <x:c r="X188" s="311">
        <x:f t="shared" si="60"/>
        <x:v>339</x:v>
      </x:c>
      <x:c r="Y188" s="311">
        <x:f t="shared" si="60"/>
        <x:v>0</x:v>
      </x:c>
      <x:c r="Z188" s="311">
        <x:f t="shared" si="60"/>
        <x:v>0</x:v>
      </x:c>
      <x:c r="AA188" s="311">
        <x:f t="shared" si="60"/>
        <x:v>0</x:v>
      </x:c>
      <x:c r="AB188" s="311">
        <x:f t="shared" si="60"/>
        <x:v>0</x:v>
      </x:c>
      <x:c r="AC188" s="311">
        <x:f t="shared" si="60"/>
        <x:v>0</x:v>
      </x:c>
      <x:c r="AD188" s="311">
        <x:f t="shared" si="60"/>
        <x:v>0</x:v>
      </x:c>
      <x:c r="AE188" s="311">
        <x:f t="shared" si="60"/>
        <x:v>0</x:v>
      </x:c>
      <x:c r="AF188" s="311">
        <x:f t="shared" si="60"/>
        <x:v>0</x:v>
      </x:c>
      <x:c r="AG188" s="311">
        <x:f t="shared" si="60"/>
        <x:v>0</x:v>
      </x:c>
      <x:c r="AH188" s="311">
        <x:f t="shared" si="60"/>
        <x:v>0</x:v>
      </x:c>
      <x:c r="AI188" s="311">
        <x:f t="shared" si="60"/>
        <x:v>0</x:v>
      </x:c>
      <x:c r="AJ188" s="311">
        <x:f t="shared" si="60"/>
        <x:v>0</x:v>
      </x:c>
      <x:c r="AK188" s="311">
        <x:f t="shared" si="60"/>
        <x:v>0</x:v>
      </x:c>
      <x:c r="AL188" s="315" t="s">
        <x:v>1142</x:v>
      </x:c>
      <x:c r="AM188" s="311">
        <x:f t="shared" ref="AM188:BU188" si="61">SUM(AM189:AM190)</x:f>
        <x:v>0</x:v>
      </x:c>
      <x:c r="AN188" s="310">
        <x:f t="shared" si="61"/>
        <x:v>0</x:v>
      </x:c>
      <x:c r="AO188" s="311">
        <x:f t="shared" si="61"/>
        <x:v>0</x:v>
      </x:c>
      <x:c r="AP188" s="311">
        <x:f t="shared" si="61"/>
        <x:v>0</x:v>
      </x:c>
      <x:c r="AQ188" s="311">
        <x:f t="shared" si="61"/>
        <x:v>0</x:v>
      </x:c>
      <x:c r="AR188" s="310">
        <x:f t="shared" si="61"/>
        <x:v>0</x:v>
      </x:c>
      <x:c r="AS188" s="311">
        <x:f t="shared" si="61"/>
        <x:v>0</x:v>
      </x:c>
      <x:c r="AT188" s="310">
        <x:f t="shared" si="61"/>
        <x:v>0</x:v>
      </x:c>
      <x:c r="AU188" s="311">
        <x:f t="shared" si="61"/>
        <x:v>0</x:v>
      </x:c>
      <x:c r="AV188" s="311">
        <x:f t="shared" si="61"/>
        <x:v>0</x:v>
      </x:c>
      <x:c r="AW188" s="311">
        <x:f t="shared" si="61"/>
        <x:v>0</x:v>
      </x:c>
      <x:c r="AX188" s="311">
        <x:f t="shared" si="61"/>
        <x:v>1</x:v>
      </x:c>
      <x:c r="AY188" s="311">
        <x:f t="shared" si="61"/>
        <x:v>0</x:v>
      </x:c>
      <x:c r="AZ188" s="311">
        <x:f t="shared" si="61"/>
        <x:v>0</x:v>
      </x:c>
      <x:c r="BA188" s="310">
        <x:f t="shared" si="61"/>
        <x:v>0</x:v>
      </x:c>
      <x:c r="BB188" s="311">
        <x:f t="shared" si="61"/>
        <x:v>0</x:v>
      </x:c>
      <x:c r="BC188" s="311">
        <x:f t="shared" si="61"/>
        <x:v>0</x:v>
      </x:c>
      <x:c r="BD188" s="311">
        <x:f t="shared" si="61"/>
        <x:v>0</x:v>
      </x:c>
      <x:c r="BE188" s="311">
        <x:f t="shared" si="61"/>
        <x:v>2</x:v>
      </x:c>
      <x:c r="BF188" s="311">
        <x:f t="shared" si="61"/>
        <x:v>6</x:v>
      </x:c>
      <x:c r="BG188" s="311">
        <x:f t="shared" si="61"/>
        <x:v>0</x:v>
      </x:c>
      <x:c r="BH188" s="311">
        <x:f t="shared" si="61"/>
        <x:v>0</x:v>
      </x:c>
      <x:c r="BI188" s="311">
        <x:f t="shared" si="61"/>
        <x:v>0</x:v>
      </x:c>
      <x:c r="BJ188" s="310">
        <x:f t="shared" si="61"/>
        <x:v>0</x:v>
      </x:c>
      <x:c r="BK188" s="311">
        <x:f t="shared" si="61"/>
        <x:v>0</x:v>
      </x:c>
      <x:c r="BL188" s="310">
        <x:f t="shared" si="61"/>
        <x:v>0</x:v>
      </x:c>
      <x:c r="BM188" s="311">
        <x:f t="shared" si="61"/>
        <x:v>0</x:v>
      </x:c>
      <x:c r="BN188" s="310">
        <x:f t="shared" si="61"/>
        <x:v>0</x:v>
      </x:c>
      <x:c r="BO188" s="311">
        <x:f t="shared" si="61"/>
        <x:v>0</x:v>
      </x:c>
      <x:c r="BP188" s="310">
        <x:f t="shared" si="61"/>
        <x:v>0</x:v>
      </x:c>
      <x:c r="BQ188" s="311">
        <x:f t="shared" si="61"/>
        <x:v>0</x:v>
      </x:c>
      <x:c r="BR188" s="311">
        <x:f t="shared" si="61"/>
        <x:v>0</x:v>
      </x:c>
      <x:c r="BS188" s="311">
        <x:f t="shared" si="61"/>
        <x:v>0</x:v>
      </x:c>
      <x:c r="BT188" s="311">
        <x:f t="shared" si="61"/>
        <x:v>0</x:v>
      </x:c>
      <x:c r="BU188" s="311">
        <x:f t="shared" si="61"/>
        <x:v>0</x:v>
      </x:c>
      <x:c r="BV188" s="315" t="s">
        <x:v>1142</x:v>
      </x:c>
      <x:c r="BW188" s="311">
        <x:f t="shared" ref="BW188:CX188" si="62">SUM(BW189:BW190)</x:f>
        <x:v>1</x:v>
      </x:c>
      <x:c r="BX188" s="311">
        <x:f t="shared" si="62"/>
        <x:v>996</x:v>
      </x:c>
      <x:c r="BY188" s="310">
        <x:f t="shared" si="62"/>
        <x:v>31794</x:v>
      </x:c>
      <x:c r="BZ188" s="311">
        <x:f t="shared" si="62"/>
        <x:v>0</x:v>
      </x:c>
      <x:c r="CA188" s="310">
        <x:f t="shared" si="62"/>
        <x:v>0</x:v>
      </x:c>
      <x:c r="CB188" s="311">
        <x:f t="shared" si="62"/>
        <x:v>0</x:v>
      </x:c>
      <x:c r="CC188" s="310">
        <x:f t="shared" si="62"/>
        <x:v>0</x:v>
      </x:c>
      <x:c r="CD188" s="311">
        <x:f t="shared" si="62"/>
        <x:v>0</x:v>
      </x:c>
      <x:c r="CE188" s="311">
        <x:f t="shared" si="62"/>
        <x:v>10</x:v>
      </x:c>
      <x:c r="CF188" s="310">
        <x:f t="shared" si="62"/>
        <x:v>0</x:v>
      </x:c>
      <x:c r="CG188" s="311">
        <x:f t="shared" si="62"/>
        <x:v>0</x:v>
      </x:c>
      <x:c r="CH188" s="311">
        <x:f t="shared" si="62"/>
        <x:v>0</x:v>
      </x:c>
      <x:c r="CI188" s="311">
        <x:f t="shared" si="62"/>
        <x:v>0</x:v>
      </x:c>
      <x:c r="CJ188" s="311">
        <x:f t="shared" si="62"/>
        <x:v>2</x:v>
      </x:c>
      <x:c r="CK188" s="311">
        <x:f t="shared" si="62"/>
        <x:v>0</x:v>
      </x:c>
      <x:c r="CL188" s="311">
        <x:f t="shared" si="62"/>
        <x:v>0</x:v>
      </x:c>
      <x:c r="CM188" s="311">
        <x:f t="shared" si="62"/>
        <x:v>0</x:v>
      </x:c>
      <x:c r="CN188" s="311">
        <x:f t="shared" si="62"/>
        <x:v>0</x:v>
      </x:c>
      <x:c r="CO188" s="311">
        <x:f t="shared" si="62"/>
        <x:v>0</x:v>
      </x:c>
      <x:c r="CP188" s="310">
        <x:f t="shared" si="62"/>
        <x:v>0</x:v>
      </x:c>
      <x:c r="CQ188" s="311">
        <x:f t="shared" si="62"/>
        <x:v>5</x:v>
      </x:c>
      <x:c r="CR188" s="310">
        <x:f t="shared" si="62"/>
        <x:v>947</x:v>
      </x:c>
      <x:c r="CS188" s="311">
        <x:f t="shared" si="62"/>
        <x:v>491</x:v>
      </x:c>
      <x:c r="CT188" s="311">
        <x:f t="shared" si="62"/>
        <x:v>2</x:v>
      </x:c>
      <x:c r="CU188" s="311">
        <x:f t="shared" si="62"/>
        <x:v>10</x:v>
      </x:c>
      <x:c r="CV188" s="311">
        <x:f t="shared" si="62"/>
        <x:v>0</x:v>
      </x:c>
      <x:c r="CW188" s="311">
        <x:f t="shared" si="62"/>
        <x:v>1</x:v>
      </x:c>
      <x:c r="CX188" s="311">
        <x:f t="shared" si="62"/>
        <x:v>5</x:v>
      </x:c>
      <x:c r="CY188" s="315" t="s">
        <x:v>1142</x:v>
      </x:c>
      <x:c r="CZ188" s="311">
        <x:f t="shared" ref="CZ188:DG188" si="63">SUM(CZ189:CZ190)</x:f>
        <x:v>1</x:v>
      </x:c>
      <x:c r="DA188" s="310">
        <x:f t="shared" si="63"/>
        <x:v>530</x:v>
      </x:c>
      <x:c r="DB188" s="311">
        <x:f t="shared" si="63"/>
        <x:v>0</x:v>
      </x:c>
      <x:c r="DC188" s="310">
        <x:f t="shared" si="63"/>
        <x:v>0</x:v>
      </x:c>
      <x:c r="DD188" s="311">
        <x:f t="shared" si="63"/>
        <x:v>0</x:v>
      </x:c>
      <x:c r="DE188" s="310">
        <x:f t="shared" si="63"/>
        <x:v>0</x:v>
      </x:c>
      <x:c r="DF188" s="311">
        <x:f t="shared" si="63"/>
        <x:v>0</x:v>
      </x:c>
      <x:c r="DG188" s="312">
        <x:f t="shared" si="63"/>
        <x:v>0</x:v>
      </x:c>
    </x:row>
    <x:row r="189" spans="1:111" s="814" customFormat="1" ht="30" customHeight="1">
      <x:c r="A189" s="785" t="s">
        <x:v>807</x:v>
      </x:c>
      <x:c r="B189" s="309">
        <x:v>9</x:v>
      </x:c>
      <x:c r="C189" s="310">
        <x:v>4307</x:v>
      </x:c>
      <x:c r="D189" s="311"/>
      <x:c r="E189" s="310"/>
      <x:c r="F189" s="311">
        <x:v>6</x:v>
      </x:c>
      <x:c r="G189" s="310">
        <x:v>19</x:v>
      </x:c>
      <x:c r="H189" s="311"/>
      <x:c r="I189" s="310"/>
      <x:c r="J189" s="311">
        <x:v>20</x:v>
      </x:c>
      <x:c r="K189" s="311"/>
      <x:c r="L189" s="310"/>
      <x:c r="M189" s="311">
        <x:v>0</x:v>
      </x:c>
      <x:c r="N189" s="311"/>
      <x:c r="O189" s="311"/>
      <x:c r="P189" s="311"/>
      <x:c r="Q189" s="311"/>
      <x:c r="R189" s="310"/>
      <x:c r="S189" s="311"/>
      <x:c r="T189" s="310"/>
      <x:c r="U189" s="311"/>
      <x:c r="V189" s="310"/>
      <x:c r="W189" s="311"/>
      <x:c r="X189" s="311">
        <x:v>250</x:v>
      </x:c>
      <x:c r="Y189" s="311"/>
      <x:c r="Z189" s="311"/>
      <x:c r="AA189" s="311"/>
      <x:c r="AB189" s="311"/>
      <x:c r="AC189" s="311"/>
      <x:c r="AD189" s="311"/>
      <x:c r="AE189" s="311"/>
      <x:c r="AF189" s="311"/>
      <x:c r="AG189" s="311"/>
      <x:c r="AH189" s="311"/>
      <x:c r="AI189" s="311"/>
      <x:c r="AJ189" s="311"/>
      <x:c r="AK189" s="311"/>
      <x:c r="AL189" s="785" t="s">
        <x:v>807</x:v>
      </x:c>
      <x:c r="AM189" s="311"/>
      <x:c r="AN189" s="310"/>
      <x:c r="AO189" s="311"/>
      <x:c r="AP189" s="311"/>
      <x:c r="AQ189" s="311"/>
      <x:c r="AR189" s="310"/>
      <x:c r="AS189" s="311">
        <x:v>0</x:v>
      </x:c>
      <x:c r="AT189" s="310">
        <x:v>0</x:v>
      </x:c>
      <x:c r="AU189" s="311"/>
      <x:c r="AV189" s="311"/>
      <x:c r="AW189" s="311"/>
      <x:c r="AX189" s="311">
        <x:v>1</x:v>
      </x:c>
      <x:c r="AY189" s="311"/>
      <x:c r="AZ189" s="311"/>
      <x:c r="BA189" s="310"/>
      <x:c r="BB189" s="311"/>
      <x:c r="BC189" s="311"/>
      <x:c r="BD189" s="311"/>
      <x:c r="BE189" s="311">
        <x:v>2</x:v>
      </x:c>
      <x:c r="BF189" s="311">
        <x:v>6</x:v>
      </x:c>
      <x:c r="BG189" s="311"/>
      <x:c r="BH189" s="311"/>
      <x:c r="BI189" s="311"/>
      <x:c r="BJ189" s="310"/>
      <x:c r="BK189" s="311"/>
      <x:c r="BL189" s="310"/>
      <x:c r="BM189" s="311"/>
      <x:c r="BN189" s="310"/>
      <x:c r="BO189" s="311"/>
      <x:c r="BP189" s="310"/>
      <x:c r="BQ189" s="311"/>
      <x:c r="BR189" s="311"/>
      <x:c r="BS189" s="311"/>
      <x:c r="BT189" s="311"/>
      <x:c r="BU189" s="311"/>
      <x:c r="BV189" s="785" t="s">
        <x:v>807</x:v>
      </x:c>
      <x:c r="BW189" s="311"/>
      <x:c r="BX189" s="311"/>
      <x:c r="BY189" s="310"/>
      <x:c r="BZ189" s="311"/>
      <x:c r="CA189" s="310"/>
      <x:c r="CB189" s="311"/>
      <x:c r="CC189" s="310"/>
      <x:c r="CD189" s="311"/>
      <x:c r="CE189" s="311">
        <x:v>6</x:v>
      </x:c>
      <x:c r="CF189" s="310"/>
      <x:c r="CG189" s="311"/>
      <x:c r="CH189" s="311">
        <x:v>0</x:v>
      </x:c>
      <x:c r="CI189" s="311"/>
      <x:c r="CJ189" s="311">
        <x:v>2</x:v>
      </x:c>
      <x:c r="CK189" s="311"/>
      <x:c r="CL189" s="311"/>
      <x:c r="CM189" s="311">
        <x:v>0</x:v>
      </x:c>
      <x:c r="CN189" s="311">
        <x:v>0</x:v>
      </x:c>
      <x:c r="CO189" s="311"/>
      <x:c r="CP189" s="310"/>
      <x:c r="CQ189" s="311"/>
      <x:c r="CR189" s="310"/>
      <x:c r="CS189" s="311">
        <x:v>387</x:v>
      </x:c>
      <x:c r="CT189" s="311"/>
      <x:c r="CU189" s="311"/>
      <x:c r="CV189" s="311"/>
      <x:c r="CW189" s="311"/>
      <x:c r="CX189" s="311"/>
      <x:c r="CY189" s="785" t="s">
        <x:v>807</x:v>
      </x:c>
      <x:c r="CZ189" s="311">
        <x:v>1</x:v>
      </x:c>
      <x:c r="DA189" s="310">
        <x:v>530</x:v>
      </x:c>
      <x:c r="DB189" s="311"/>
      <x:c r="DC189" s="310"/>
      <x:c r="DD189" s="311"/>
      <x:c r="DE189" s="310"/>
      <x:c r="DF189" s="311"/>
      <x:c r="DG189" s="312"/>
    </x:row>
    <x:row r="190" spans="1:111" s="814" customFormat="1" ht="30" customHeight="1">
      <x:c r="A190" s="809" t="s">
        <x:v>2030</x:v>
      </x:c>
      <x:c r="B190" s="810">
        <x:v>5</x:v>
      </x:c>
      <x:c r="C190" s="811">
        <x:v>4325</x:v>
      </x:c>
      <x:c r="D190" s="812"/>
      <x:c r="E190" s="811"/>
      <x:c r="F190" s="812">
        <x:v>2</x:v>
      </x:c>
      <x:c r="G190" s="811">
        <x:v>9</x:v>
      </x:c>
      <x:c r="H190" s="812"/>
      <x:c r="I190" s="811"/>
      <x:c r="J190" s="812"/>
      <x:c r="K190" s="812">
        <x:v>0</x:v>
      </x:c>
      <x:c r="L190" s="811">
        <x:v>0</x:v>
      </x:c>
      <x:c r="M190" s="812"/>
      <x:c r="N190" s="812"/>
      <x:c r="O190" s="812"/>
      <x:c r="P190" s="812"/>
      <x:c r="Q190" s="812"/>
      <x:c r="R190" s="811"/>
      <x:c r="S190" s="812"/>
      <x:c r="T190" s="811"/>
      <x:c r="U190" s="812"/>
      <x:c r="V190" s="811"/>
      <x:c r="W190" s="812"/>
      <x:c r="X190" s="812">
        <x:v>89</x:v>
      </x:c>
      <x:c r="Y190" s="812"/>
      <x:c r="Z190" s="812"/>
      <x:c r="AA190" s="812"/>
      <x:c r="AB190" s="812"/>
      <x:c r="AC190" s="812"/>
      <x:c r="AD190" s="812"/>
      <x:c r="AE190" s="812"/>
      <x:c r="AF190" s="812"/>
      <x:c r="AG190" s="812"/>
      <x:c r="AH190" s="812"/>
      <x:c r="AI190" s="812"/>
      <x:c r="AJ190" s="812"/>
      <x:c r="AK190" s="812"/>
      <x:c r="AL190" s="809" t="s">
        <x:v>2030</x:v>
      </x:c>
      <x:c r="AM190" s="812">
        <x:v>0</x:v>
      </x:c>
      <x:c r="AN190" s="811">
        <x:v>0</x:v>
      </x:c>
      <x:c r="AO190" s="812"/>
      <x:c r="AP190" s="812"/>
      <x:c r="AQ190" s="812"/>
      <x:c r="AR190" s="811"/>
      <x:c r="AS190" s="812"/>
      <x:c r="AT190" s="811"/>
      <x:c r="AU190" s="812"/>
      <x:c r="AV190" s="812"/>
      <x:c r="AW190" s="812"/>
      <x:c r="AX190" s="812"/>
      <x:c r="AY190" s="812"/>
      <x:c r="AZ190" s="812"/>
      <x:c r="BA190" s="811"/>
      <x:c r="BB190" s="812"/>
      <x:c r="BC190" s="812"/>
      <x:c r="BD190" s="812"/>
      <x:c r="BE190" s="812"/>
      <x:c r="BF190" s="812"/>
      <x:c r="BG190" s="812"/>
      <x:c r="BH190" s="812"/>
      <x:c r="BI190" s="812"/>
      <x:c r="BJ190" s="811"/>
      <x:c r="BK190" s="812"/>
      <x:c r="BL190" s="811"/>
      <x:c r="BM190" s="812"/>
      <x:c r="BN190" s="811"/>
      <x:c r="BO190" s="812"/>
      <x:c r="BP190" s="811"/>
      <x:c r="BQ190" s="812"/>
      <x:c r="BR190" s="812"/>
      <x:c r="BS190" s="812"/>
      <x:c r="BT190" s="812"/>
      <x:c r="BU190" s="812"/>
      <x:c r="BV190" s="809" t="s">
        <x:v>2030</x:v>
      </x:c>
      <x:c r="BW190" s="812">
        <x:v>1</x:v>
      </x:c>
      <x:c r="BX190" s="812">
        <x:v>996</x:v>
      </x:c>
      <x:c r="BY190" s="811">
        <x:v>31794</x:v>
      </x:c>
      <x:c r="BZ190" s="812"/>
      <x:c r="CA190" s="811"/>
      <x:c r="CB190" s="812"/>
      <x:c r="CC190" s="811"/>
      <x:c r="CD190" s="812"/>
      <x:c r="CE190" s="812">
        <x:v>4</x:v>
      </x:c>
      <x:c r="CF190" s="811"/>
      <x:c r="CG190" s="812"/>
      <x:c r="CH190" s="812">
        <x:v>0</x:v>
      </x:c>
      <x:c r="CI190" s="812"/>
      <x:c r="CJ190" s="812"/>
      <x:c r="CK190" s="812"/>
      <x:c r="CL190" s="812"/>
      <x:c r="CM190" s="812"/>
      <x:c r="CN190" s="812"/>
      <x:c r="CO190" s="812"/>
      <x:c r="CP190" s="811"/>
      <x:c r="CQ190" s="812">
        <x:v>5</x:v>
      </x:c>
      <x:c r="CR190" s="811">
        <x:v>947</x:v>
      </x:c>
      <x:c r="CS190" s="812">
        <x:v>104</x:v>
      </x:c>
      <x:c r="CT190" s="812">
        <x:v>2</x:v>
      </x:c>
      <x:c r="CU190" s="812">
        <x:v>10</x:v>
      </x:c>
      <x:c r="CV190" s="812"/>
      <x:c r="CW190" s="812">
        <x:v>1</x:v>
      </x:c>
      <x:c r="CX190" s="812">
        <x:v>5</x:v>
      </x:c>
      <x:c r="CY190" s="809" t="s">
        <x:v>2030</x:v>
      </x:c>
      <x:c r="CZ190" s="812"/>
      <x:c r="DA190" s="811"/>
      <x:c r="DB190" s="812"/>
      <x:c r="DC190" s="811"/>
      <x:c r="DD190" s="812"/>
      <x:c r="DE190" s="811"/>
      <x:c r="DF190" s="812"/>
      <x:c r="DG190" s="813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78" firstPageNumber="1" fitToWidth="28" fitToHeight="28" orientation="portrait" usePrinterDefaults="1" blackAndWhite="0" draft="0" useFirstPageNumber="0" horizontalDpi="300" verticalDpi="300" copies="1"/>
  <x:rowBreaks count="2" manualBreakCount="2">
    <x:brk id="111" min="0" max="1048575" man="1" pt="0"/>
    <x:brk id="159" min="0" max="1048575" man="1" pt="0"/>
  </x:rowBreaks>
  <x:colBreaks count="3" manualBreakCount="3">
    <x:brk id="89" min="0" max="16383" man="1" pt="0"/>
    <x:brk id="102" min="0" max="16383" man="1" pt="0"/>
    <x:brk id="111" min="0" max="16383" man="1" pt="0"/>
  </x:colBreaks>
  <x: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DH198"/>
  <x:sheetViews>
    <x:sheetView tabSelected="1" topLeftCell="A1" zoomScale="85" zoomScaleNormal="85" zoomScaleSheetLayoutView="100" workbookViewId="0">
      <x:pane xSplit="1" ySplit="6" topLeftCell="B7" activePane="bottomRight" state="frozen"/>
      <x:selection pane="bottomRight" activeCell="AG8" activeCellId="0" sqref="AG8:AG8"/>
    </x:sheetView>
  </x:sheetViews>
  <x:sheetFormatPr defaultColWidth="8.88671875" defaultRowHeight="10.699999999999999"/>
  <x:cols>
    <x:col min="1" max="1" width="20.77734375" style="157" customWidth="1"/>
    <x:col min="2" max="2" width="5" style="22" bestFit="1" customWidth="1"/>
    <x:col min="3" max="3" width="7.6640625" style="8" bestFit="1" customWidth="1"/>
    <x:col min="4" max="4" width="5" style="22" bestFit="1" customWidth="1"/>
    <x:col min="5" max="5" width="7.6640625" style="8" bestFit="1" customWidth="1"/>
    <x:col min="6" max="6" width="5" style="22" bestFit="1" customWidth="1"/>
    <x:col min="7" max="7" width="5.44140625" style="8" bestFit="1" customWidth="1"/>
    <x:col min="8" max="8" width="5" style="22" bestFit="1" customWidth="1"/>
    <x:col min="9" max="9" width="7" style="8" bestFit="1" customWidth="1"/>
    <x:col min="10" max="10" width="4.6640625" style="22" bestFit="1" customWidth="1"/>
    <x:col min="11" max="11" width="5" style="22" bestFit="1" customWidth="1"/>
    <x:col min="12" max="12" width="7" style="8" bestFit="1" customWidth="1"/>
    <x:col min="13" max="13" width="4.33203125" style="22" bestFit="1" customWidth="1"/>
    <x:col min="14" max="14" width="4.5546875" style="22" bestFit="1" customWidth="1"/>
    <x:col min="15" max="15" width="3.88671875" style="22" customWidth="1"/>
    <x:col min="16" max="16" width="3.88671875" style="22" bestFit="1" customWidth="1"/>
    <x:col min="17" max="17" width="5" style="22" bestFit="1" customWidth="1"/>
    <x:col min="18" max="18" width="6.109375" style="8" bestFit="1" customWidth="1"/>
    <x:col min="19" max="19" width="3.88671875" style="22" bestFit="1" customWidth="1"/>
    <x:col min="20" max="20" width="7.33203125" style="8" bestFit="1" customWidth="1"/>
    <x:col min="21" max="21" width="3.88671875" style="22" bestFit="1" customWidth="1"/>
    <x:col min="22" max="22" width="7.33203125" style="8" bestFit="1" customWidth="1"/>
    <x:col min="23" max="23" width="3.33203125" style="22" customWidth="1"/>
    <x:col min="24" max="24" width="7.109375" style="22" bestFit="1" customWidth="1"/>
    <x:col min="25" max="25" width="3" style="22" customWidth="1"/>
    <x:col min="26" max="26" width="4.5546875" style="22" bestFit="1" customWidth="1"/>
    <x:col min="27" max="27" width="3.77734375" style="22" customWidth="1"/>
    <x:col min="28" max="28" width="4" style="22" customWidth="1"/>
    <x:col min="29" max="29" width="3.77734375" style="22" customWidth="1"/>
    <x:col min="30" max="30" width="3.33203125" style="22" customWidth="1"/>
    <x:col min="31" max="31" width="3.5546875" style="22" customWidth="1"/>
    <x:col min="32" max="32" width="3.77734375" style="22" customWidth="1"/>
    <x:col min="33" max="33" width="3.6640625" style="22" customWidth="1"/>
    <x:col min="34" max="34" width="3.88671875" style="22" bestFit="1" customWidth="1"/>
    <x:col min="35" max="35" width="4.44140625" style="22" bestFit="1" customWidth="1"/>
    <x:col min="36" max="36" width="3" style="22" customWidth="1"/>
    <x:col min="37" max="37" width="3.88671875" style="22" customWidth="1"/>
    <x:col min="38" max="38" width="19.44140625" style="22" customWidth="1"/>
    <x:col min="39" max="39" width="3.88671875" style="22" customWidth="1"/>
    <x:col min="40" max="40" width="7.77734375" style="8" bestFit="1" customWidth="1"/>
    <x:col min="41" max="41" width="3.33203125" style="22" customWidth="1"/>
    <x:col min="42" max="42" width="3.88671875" style="22" customWidth="1"/>
    <x:col min="43" max="43" width="2.77734375" style="22" customWidth="1"/>
    <x:col min="44" max="44" width="7.77734375" style="8" bestFit="1" customWidth="1"/>
    <x:col min="45" max="45" width="2.77734375" style="22" customWidth="1"/>
    <x:col min="46" max="46" width="4.109375" style="8" customWidth="1"/>
    <x:col min="47" max="48" width="3.33203125" style="22" customWidth="1"/>
    <x:col min="49" max="49" width="4.21875" style="22" customWidth="1"/>
    <x:col min="50" max="51" width="3.33203125" style="22" customWidth="1"/>
    <x:col min="52" max="52" width="3.6640625" style="22" customWidth="1"/>
    <x:col min="53" max="53" width="6.109375" style="8" bestFit="1" customWidth="1"/>
    <x:col min="54" max="54" width="2.77734375" style="22" customWidth="1"/>
    <x:col min="55" max="55" width="3.44140625" style="22" customWidth="1"/>
    <x:col min="56" max="56" width="3" style="22" customWidth="1"/>
    <x:col min="57" max="57" width="5" style="22" bestFit="1" customWidth="1"/>
    <x:col min="58" max="58" width="4.6640625" style="22" customWidth="1"/>
    <x:col min="59" max="60" width="4.5546875" style="22" bestFit="1" customWidth="1"/>
    <x:col min="61" max="61" width="2.6640625" style="22" customWidth="1"/>
    <x:col min="62" max="62" width="6.44140625" style="8" customWidth="1"/>
    <x:col min="63" max="63" width="2.6640625" style="22" customWidth="1"/>
    <x:col min="64" max="64" width="6.44140625" style="8" customWidth="1"/>
    <x:col min="65" max="65" width="2.6640625" style="22" customWidth="1"/>
    <x:col min="66" max="66" width="6.44140625" style="8" customWidth="1"/>
    <x:col min="67" max="67" width="2.6640625" style="22" customWidth="1"/>
    <x:col min="68" max="68" width="6.44140625" style="8" customWidth="1"/>
    <x:col min="69" max="69" width="4" style="22" customWidth="1"/>
    <x:col min="70" max="70" width="3.33203125" style="22" customWidth="1"/>
    <x:col min="71" max="71" width="3.44140625" style="22" customWidth="1"/>
    <x:col min="72" max="72" width="2.77734375" style="22" customWidth="1"/>
    <x:col min="73" max="73" width="4.44140625" style="22" customWidth="1"/>
    <x:col min="74" max="74" width="23.109375" style="22" customWidth="1"/>
    <x:col min="75" max="75" width="4.88671875" style="22" customWidth="1"/>
    <x:col min="76" max="76" width="5.6640625" style="22" customWidth="1"/>
    <x:col min="77" max="77" width="7.6640625" style="8" bestFit="1" customWidth="1"/>
    <x:col min="78" max="78" width="4.5546875" style="22" customWidth="1"/>
    <x:col min="79" max="79" width="9.44140625" style="8" bestFit="1" customWidth="1"/>
    <x:col min="80" max="80" width="4.44140625" style="22" customWidth="1"/>
    <x:col min="81" max="81" width="9.44140625" style="8" bestFit="1" customWidth="1"/>
    <x:col min="82" max="82" width="4.5546875" style="22" customWidth="1"/>
    <x:col min="83" max="83" width="4.21875" style="22" customWidth="1"/>
    <x:col min="84" max="84" width="9.44140625" style="8" bestFit="1" customWidth="1"/>
    <x:col min="85" max="85" width="5.44140625" style="22" customWidth="1"/>
    <x:col min="86" max="86" width="5.88671875" style="22" customWidth="1"/>
    <x:col min="87" max="87" width="3.88671875" style="22" customWidth="1"/>
    <x:col min="88" max="88" width="5.44140625" style="22" bestFit="1" customWidth="1"/>
    <x:col min="89" max="89" width="4.33203125" style="22" bestFit="1" customWidth="1"/>
    <x:col min="90" max="90" width="5.44140625" style="22" bestFit="1" customWidth="1"/>
    <x:col min="91" max="92" width="3.33203125" style="22" customWidth="1"/>
    <x:col min="93" max="93" width="3.77734375" style="22" customWidth="1"/>
    <x:col min="94" max="94" width="6.21875" style="8" customWidth="1"/>
    <x:col min="95" max="95" width="3.77734375" style="22" customWidth="1"/>
    <x:col min="96" max="96" width="7.6640625" style="8" bestFit="1" customWidth="1"/>
    <x:col min="97" max="97" width="4.44140625" style="22" customWidth="1"/>
    <x:col min="98" max="99" width="3.88671875" style="22" customWidth="1"/>
    <x:col min="100" max="100" width="5" style="22" bestFit="1" customWidth="1"/>
    <x:col min="101" max="101" width="3.88671875" style="22" customWidth="1"/>
    <x:col min="102" max="102" width="4.33203125" style="22" customWidth="1"/>
    <x:col min="103" max="103" width="21.6640625" style="22" bestFit="1" customWidth="1"/>
    <x:col min="104" max="104" width="4.88671875" style="22" customWidth="1"/>
    <x:col min="105" max="105" width="9.77734375" style="8" customWidth="1"/>
    <x:col min="106" max="106" width="4.44140625" style="22" customWidth="1"/>
    <x:col min="107" max="107" width="9.77734375" style="8" customWidth="1"/>
    <x:col min="108" max="108" width="4.88671875" style="22" customWidth="1"/>
    <x:col min="109" max="109" width="11.21875" style="8" customWidth="1"/>
    <x:col min="110" max="110" width="4.77734375" style="22" customWidth="1"/>
    <x:col min="111" max="111" width="8.88671875" style="8" customWidth="1"/>
    <x:col min="112" max="112" width="8.88671875" style="18"/>
    <x:col min="113" max="16384" width="8.88671875" style="19"/>
  </x:cols>
  <x:sheetData>
    <x:row r="1" spans="1:111" s="274" customFormat="1" ht="30" customHeight="1">
      <x:c r="A1" s="274" t="s">
        <x:v>670</x:v>
      </x:c>
      <x:c r="C1" s="92"/>
      <x:c r="E1" s="92"/>
      <x:c r="G1" s="84"/>
      <x:c r="I1" s="92"/>
      <x:c r="J1" s="83"/>
      <x:c r="L1" s="92"/>
      <x:c r="R1" s="92"/>
      <x:c r="S1" s="83"/>
      <x:c r="T1" s="92"/>
      <x:c r="V1" s="92"/>
      <x:c r="W1" s="83"/>
      <x:c r="X1" s="83"/>
      <x:c r="Y1" s="83"/>
      <x:c r="Z1" s="83"/>
      <x:c r="AA1" s="83"/>
      <x:c r="AB1" s="83"/>
      <x:c r="AC1" s="83"/>
      <x:c r="AD1" s="83"/>
      <x:c r="AE1" s="83"/>
      <x:c r="AF1" s="83"/>
      <x:c r="AG1" s="83"/>
      <x:c r="AH1" s="83"/>
      <x:c r="AI1" s="83"/>
      <x:c r="AJ1" s="83"/>
      <x:c r="AK1" s="83"/>
      <x:c r="AL1" s="83"/>
      <x:c r="AM1" s="83"/>
      <x:c r="AN1" s="84"/>
      <x:c r="AO1" s="83"/>
      <x:c r="AP1" s="83"/>
      <x:c r="AQ1" s="83"/>
      <x:c r="AR1" s="84"/>
      <x:c r="AS1" s="83"/>
      <x:c r="AT1" s="84"/>
      <x:c r="AU1" s="83"/>
      <x:c r="AV1" s="83"/>
      <x:c r="AW1" s="83"/>
      <x:c r="AX1" s="83"/>
      <x:c r="AY1" s="83"/>
      <x:c r="AZ1" s="83"/>
      <x:c r="BA1" s="84"/>
      <x:c r="BB1" s="83"/>
      <x:c r="BC1" s="83"/>
      <x:c r="BD1" s="83"/>
      <x:c r="BE1" s="83"/>
      <x:c r="BF1" s="83"/>
      <x:c r="BG1" s="83"/>
      <x:c r="BH1" s="83"/>
      <x:c r="BI1" s="83"/>
      <x:c r="BJ1" s="84"/>
      <x:c r="BK1" s="83"/>
      <x:c r="BL1" s="84"/>
      <x:c r="BM1" s="83"/>
      <x:c r="BN1" s="84"/>
      <x:c r="BO1" s="83"/>
      <x:c r="BP1" s="84"/>
      <x:c r="BQ1" s="83"/>
      <x:c r="BR1" s="83"/>
      <x:c r="BS1" s="83"/>
      <x:c r="BT1" s="83"/>
      <x:c r="BU1" s="83"/>
      <x:c r="BV1" s="83"/>
      <x:c r="BW1" s="83"/>
      <x:c r="BX1" s="83"/>
      <x:c r="BY1" s="84"/>
      <x:c r="BZ1" s="83"/>
      <x:c r="CA1" s="84"/>
      <x:c r="CB1" s="83"/>
      <x:c r="CC1" s="84"/>
      <x:c r="CD1" s="83"/>
      <x:c r="CE1" s="83"/>
      <x:c r="CF1" s="84"/>
      <x:c r="CG1" s="83"/>
      <x:c r="CH1" s="83"/>
      <x:c r="CI1" s="83"/>
      <x:c r="CJ1" s="83"/>
      <x:c r="CK1" s="83"/>
      <x:c r="CL1" s="83"/>
      <x:c r="CM1" s="83"/>
      <x:c r="CN1" s="83"/>
      <x:c r="CO1" s="83"/>
      <x:c r="CP1" s="84"/>
      <x:c r="CQ1" s="83"/>
      <x:c r="CR1" s="84"/>
      <x:c r="CS1" s="83"/>
      <x:c r="CT1" s="83"/>
      <x:c r="CU1" s="83"/>
      <x:c r="CV1" s="83"/>
      <x:c r="CW1" s="83"/>
      <x:c r="CX1" s="83"/>
      <x:c r="CY1" s="83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30" customHeight="1">
      <x:c r="A2" s="274" t="s">
        <x:v>2800</x:v>
      </x:c>
      <x:c r="C2" s="92"/>
      <x:c r="E2" s="92"/>
      <x:c r="G2" s="84"/>
      <x:c r="I2" s="92"/>
      <x:c r="J2" s="85"/>
      <x:c r="L2" s="92"/>
      <x:c r="R2" s="92"/>
      <x:c r="S2" s="83"/>
      <x:c r="T2" s="92"/>
      <x:c r="V2" s="92"/>
      <x:c r="W2" s="83"/>
      <x:c r="X2" s="83"/>
      <x:c r="Y2" s="83"/>
      <x:c r="Z2" s="83"/>
      <x:c r="AA2" s="83"/>
      <x:c r="AB2" s="83"/>
      <x:c r="AC2" s="83"/>
      <x:c r="AD2" s="83"/>
      <x:c r="AE2" s="83"/>
      <x:c r="AF2" s="83"/>
      <x:c r="AG2" s="83"/>
      <x:c r="AH2" s="83"/>
      <x:c r="AI2" s="83"/>
      <x:c r="AJ2" s="83"/>
      <x:c r="AK2" s="83"/>
      <x:c r="AL2" s="83" t="s">
        <x:v>426</x:v>
      </x:c>
      <x:c r="AM2" s="83"/>
      <x:c r="AN2" s="84"/>
      <x:c r="AO2" s="83"/>
      <x:c r="AP2" s="83"/>
      <x:c r="AQ2" s="83"/>
      <x:c r="AR2" s="84"/>
      <x:c r="AS2" s="83"/>
      <x:c r="AT2" s="84"/>
      <x:c r="AU2" s="83"/>
      <x:c r="AV2" s="83"/>
      <x:c r="AW2" s="83"/>
      <x:c r="AX2" s="83"/>
      <x:c r="AY2" s="83"/>
      <x:c r="AZ2" s="83"/>
      <x:c r="BA2" s="84"/>
      <x:c r="BB2" s="83"/>
      <x:c r="BC2" s="83"/>
      <x:c r="BD2" s="83"/>
      <x:c r="BE2" s="83"/>
      <x:c r="BF2" s="83"/>
      <x:c r="BG2" s="83"/>
      <x:c r="BH2" s="83"/>
      <x:c r="BI2" s="83"/>
      <x:c r="BJ2" s="84"/>
      <x:c r="BK2" s="83"/>
      <x:c r="BL2" s="84"/>
      <x:c r="BM2" s="83"/>
      <x:c r="BN2" s="84"/>
      <x:c r="BO2" s="83"/>
      <x:c r="BP2" s="84"/>
      <x:c r="BQ2" s="83"/>
      <x:c r="BR2" s="83"/>
      <x:c r="BS2" s="83"/>
      <x:c r="BT2" s="83"/>
      <x:c r="BU2" s="83"/>
      <x:c r="BV2" s="83" t="s">
        <x:v>406</x:v>
      </x:c>
      <x:c r="BW2" s="83"/>
      <x:c r="BX2" s="83"/>
      <x:c r="BY2" s="84"/>
      <x:c r="BZ2" s="83"/>
      <x:c r="CA2" s="84"/>
      <x:c r="CB2" s="83"/>
      <x:c r="CC2" s="84"/>
      <x:c r="CD2" s="83"/>
      <x:c r="CE2" s="83"/>
      <x:c r="CF2" s="84"/>
      <x:c r="CG2" s="83"/>
      <x:c r="CH2" s="83"/>
      <x:c r="CI2" s="83"/>
      <x:c r="CJ2" s="83"/>
      <x:c r="CK2" s="83"/>
      <x:c r="CL2" s="83"/>
      <x:c r="CM2" s="83"/>
      <x:c r="CN2" s="83"/>
      <x:c r="CO2" s="83"/>
      <x:c r="CP2" s="84"/>
      <x:c r="CQ2" s="83"/>
      <x:c r="CR2" s="84"/>
      <x:c r="CS2" s="83"/>
      <x:c r="CT2" s="83"/>
      <x:c r="CU2" s="83"/>
      <x:c r="CV2" s="83"/>
      <x:c r="CW2" s="83"/>
      <x:c r="CX2" s="83"/>
      <x:c r="CY2" s="83" t="s">
        <x:v>2286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2" s="157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  <x:c r="DH3" s="63"/>
    </x:row>
    <x:row r="4" spans="1:112" s="157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  <x:c r="DH4" s="63"/>
    </x:row>
    <x:row r="5" spans="1:112" s="157" customFormat="1" ht="30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  <x:c r="DH5" s="63"/>
    </x:row>
    <x:row r="6" spans="1:112" s="215" customFormat="1" ht="30" customHeight="1">
      <x:c r="A6" s="134" t="s">
        <x:v>397</x:v>
      </x:c>
      <x:c r="B6" s="289">
        <x:f t="shared" ref="B6:AK6" si="0">SUM(B7,B9,B183)</x:f>
        <x:v>83</x:v>
      </x:c>
      <x:c r="C6" s="290">
        <x:f t="shared" si="0"/>
        <x:v>52275.419999999998</x:v>
      </x:c>
      <x:c r="D6" s="291">
        <x:f t="shared" si="0"/>
        <x:v>143</x:v>
      </x:c>
      <x:c r="E6" s="290">
        <x:f t="shared" si="0"/>
        <x:v>81226.589999999997</x:v>
      </x:c>
      <x:c r="F6" s="291">
        <x:f t="shared" si="0"/>
        <x:v>38</x:v>
      </x:c>
      <x:c r="G6" s="290">
        <x:f t="shared" si="0"/>
        <x:v>23.600000000000005</x:v>
      </x:c>
      <x:c r="H6" s="291">
        <x:f t="shared" si="0"/>
        <x:v>13</x:v>
      </x:c>
      <x:c r="I6" s="290">
        <x:f t="shared" si="0"/>
        <x:v>5587</x:v>
      </x:c>
      <x:c r="J6" s="291">
        <x:f t="shared" si="0"/>
        <x:v>263</x:v>
      </x:c>
      <x:c r="K6" s="291">
        <x:f t="shared" si="0"/>
        <x:v>12</x:v>
      </x:c>
      <x:c r="L6" s="290">
        <x:f t="shared" si="0"/>
        <x:v>2647</x:v>
      </x:c>
      <x:c r="M6" s="291">
        <x:f t="shared" si="0"/>
        <x:v>25</x:v>
      </x:c>
      <x:c r="N6" s="291">
        <x:f t="shared" si="0"/>
        <x:v>203</x:v>
      </x:c>
      <x:c r="O6" s="291">
        <x:f t="shared" si="0"/>
        <x:v>20</x:v>
      </x:c>
      <x:c r="P6" s="291">
        <x:f t="shared" si="0"/>
        <x:v>44</x:v>
      </x:c>
      <x:c r="Q6" s="291">
        <x:f t="shared" si="0"/>
        <x:v>1</x:v>
      </x:c>
      <x:c r="R6" s="290">
        <x:f t="shared" si="0"/>
        <x:v>790</x:v>
      </x:c>
      <x:c r="S6" s="291">
        <x:f t="shared" si="0"/>
        <x:v>47</x:v>
      </x:c>
      <x:c r="T6" s="290">
        <x:f t="shared" si="0"/>
        <x:v>881.25</x:v>
      </x:c>
      <x:c r="U6" s="291">
        <x:f t="shared" si="0"/>
        <x:v>26</x:v>
      </x:c>
      <x:c r="V6" s="290">
        <x:f t="shared" si="0"/>
        <x:v>2831.3699999999999</x:v>
      </x:c>
      <x:c r="W6" s="291">
        <x:f t="shared" si="0"/>
        <x:v>53</x:v>
      </x:c>
      <x:c r="X6" s="291">
        <x:f t="shared" si="0"/>
        <x:v>2719</x:v>
      </x:c>
      <x:c r="Y6" s="291">
        <x:f t="shared" si="0"/>
        <x:v>32</x:v>
      </x:c>
      <x:c r="Z6" s="291">
        <x:f t="shared" si="0"/>
        <x:v>199</x:v>
      </x:c>
      <x:c r="AA6" s="291">
        <x:f t="shared" si="0"/>
        <x:v>96</x:v>
      </x:c>
      <x:c r="AB6" s="291">
        <x:f t="shared" si="0"/>
        <x:v>4</x:v>
      </x:c>
      <x:c r="AC6" s="291">
        <x:f t="shared" si="0"/>
        <x:v>14</x:v>
      </x:c>
      <x:c r="AD6" s="291">
        <x:f t="shared" si="0"/>
        <x:v>39</x:v>
      </x:c>
      <x:c r="AE6" s="291">
        <x:f t="shared" si="0"/>
        <x:v>1</x:v>
      </x:c>
      <x:c r="AF6" s="291">
        <x:f t="shared" si="0"/>
        <x:v>1</x:v>
      </x:c>
      <x:c r="AG6" s="291">
        <x:f t="shared" si="0"/>
        <x:v>110</x:v>
      </x:c>
      <x:c r="AH6" s="291">
        <x:f t="shared" si="0"/>
        <x:v>22</x:v>
      </x:c>
      <x:c r="AI6" s="291">
        <x:f t="shared" si="0"/>
        <x:v>208</x:v>
      </x:c>
      <x:c r="AJ6" s="291">
        <x:f t="shared" si="0"/>
        <x:v>96</x:v>
      </x:c>
      <x:c r="AK6" s="291">
        <x:f t="shared" si="0"/>
        <x:v>193</x:v>
      </x:c>
      <x:c r="AL6" s="134" t="s">
        <x:v>397</x:v>
      </x:c>
      <x:c r="AM6" s="291">
        <x:f t="shared" ref="AM6:BU6" si="1">SUM(AM7,AM9,AM183)</x:f>
        <x:v>26</x:v>
      </x:c>
      <x:c r="AN6" s="290">
        <x:f t="shared" si="1"/>
        <x:v>68952.399999999994</x:v>
      </x:c>
      <x:c r="AO6" s="291">
        <x:f t="shared" si="1"/>
        <x:v>3</x:v>
      </x:c>
      <x:c r="AP6" s="291">
        <x:f t="shared" si="1"/>
        <x:v>24</x:v>
      </x:c>
      <x:c r="AQ6" s="291">
        <x:f t="shared" si="1"/>
        <x:v>1</x:v>
      </x:c>
      <x:c r="AR6" s="290">
        <x:f t="shared" si="1"/>
        <x:v>25074</x:v>
      </x:c>
      <x:c r="AS6" s="291">
        <x:f t="shared" si="1"/>
        <x:v>0</x:v>
      </x:c>
      <x:c r="AT6" s="290">
        <x:f t="shared" si="1"/>
        <x:v>0</x:v>
      </x:c>
      <x:c r="AU6" s="291">
        <x:f t="shared" si="1"/>
        <x:v>0</x:v>
      </x:c>
      <x:c r="AV6" s="291">
        <x:f t="shared" si="1"/>
        <x:v>0</x:v>
      </x:c>
      <x:c r="AW6" s="291">
        <x:f t="shared" si="1"/>
        <x:v>1</x:v>
      </x:c>
      <x:c r="AX6" s="291">
        <x:f t="shared" si="1"/>
        <x:v>20</x:v>
      </x:c>
      <x:c r="AY6" s="291">
        <x:f t="shared" si="1"/>
        <x:v>2</x:v>
      </x:c>
      <x:c r="AZ6" s="291">
        <x:f t="shared" si="1"/>
        <x:v>26</x:v>
      </x:c>
      <x:c r="BA6" s="290">
        <x:f t="shared" si="1"/>
        <x:v>601</x:v>
      </x:c>
      <x:c r="BB6" s="291">
        <x:f t="shared" si="1"/>
        <x:v>0</x:v>
      </x:c>
      <x:c r="BC6" s="291">
        <x:f t="shared" si="1"/>
        <x:v>0</x:v>
      </x:c>
      <x:c r="BD6" s="291">
        <x:f t="shared" si="1"/>
        <x:v>9</x:v>
      </x:c>
      <x:c r="BE6" s="291">
        <x:f t="shared" si="1"/>
        <x:v>140</x:v>
      </x:c>
      <x:c r="BF6" s="291">
        <x:f t="shared" si="1"/>
        <x:v>805</x:v>
      </x:c>
      <x:c r="BG6" s="291">
        <x:f t="shared" si="1"/>
        <x:v>298</x:v>
      </x:c>
      <x:c r="BH6" s="291">
        <x:f t="shared" si="1"/>
        <x:v>432</x:v>
      </x:c>
      <x:c r="BI6" s="291">
        <x:f t="shared" si="1"/>
        <x:v>0</x:v>
      </x:c>
      <x:c r="BJ6" s="290">
        <x:f t="shared" si="1"/>
        <x:v>0</x:v>
      </x:c>
      <x:c r="BK6" s="291">
        <x:f t="shared" si="1"/>
        <x:v>0</x:v>
      </x:c>
      <x:c r="BL6" s="290">
        <x:f t="shared" si="1"/>
        <x:v>0</x:v>
      </x:c>
      <x:c r="BM6" s="291">
        <x:f t="shared" si="1"/>
        <x:v>2</x:v>
      </x:c>
      <x:c r="BN6" s="290">
        <x:f t="shared" si="1"/>
        <x:v>2883</x:v>
      </x:c>
      <x:c r="BO6" s="291">
        <x:f t="shared" si="1"/>
        <x:v>1</x:v>
      </x:c>
      <x:c r="BP6" s="290">
        <x:f t="shared" si="1"/>
        <x:v>2286</x:v>
      </x:c>
      <x:c r="BQ6" s="291">
        <x:f t="shared" si="1"/>
        <x:v>2</x:v>
      </x:c>
      <x:c r="BR6" s="291">
        <x:f t="shared" si="1"/>
        <x:v>0</x:v>
      </x:c>
      <x:c r="BS6" s="291">
        <x:f t="shared" si="1"/>
        <x:v>14</x:v>
      </x:c>
      <x:c r="BT6" s="291">
        <x:f t="shared" si="1"/>
        <x:v>26</x:v>
      </x:c>
      <x:c r="BU6" s="291">
        <x:f t="shared" si="1"/>
        <x:v>27</x:v>
      </x:c>
      <x:c r="BV6" s="134" t="s">
        <x:v>397</x:v>
      </x:c>
      <x:c r="BW6" s="291">
        <x:f t="shared" ref="BW6:CX6" si="2">SUM(BW7,BW9,BW183)</x:f>
        <x:v>18</x:v>
      </x:c>
      <x:c r="BX6" s="291">
        <x:f t="shared" si="2"/>
        <x:v>1847</x:v>
      </x:c>
      <x:c r="BY6" s="290">
        <x:f t="shared" si="2"/>
        <x:v>79617</x:v>
      </x:c>
      <x:c r="BZ6" s="291">
        <x:f t="shared" si="2"/>
        <x:v>8</x:v>
      </x:c>
      <x:c r="CA6" s="290">
        <x:f t="shared" si="2"/>
        <x:v>2436</x:v>
      </x:c>
      <x:c r="CB6" s="291">
        <x:f t="shared" si="2"/>
        <x:v>3</x:v>
      </x:c>
      <x:c r="CC6" s="290">
        <x:f t="shared" si="2"/>
        <x:v>61</x:v>
      </x:c>
      <x:c r="CD6" s="291">
        <x:f t="shared" si="2"/>
        <x:v>0</x:v>
      </x:c>
      <x:c r="CE6" s="291">
        <x:f t="shared" si="2"/>
        <x:v>38</x:v>
      </x:c>
      <x:c r="CF6" s="290">
        <x:f t="shared" si="2"/>
        <x:v>1564.8499999999999</x:v>
      </x:c>
      <x:c r="CG6" s="291">
        <x:f t="shared" si="2"/>
        <x:v>0</x:v>
      </x:c>
      <x:c r="CH6" s="291">
        <x:f t="shared" si="2"/>
        <x:v>4</x:v>
      </x:c>
      <x:c r="CI6" s="291">
        <x:f t="shared" si="2"/>
        <x:v>22</x:v>
      </x:c>
      <x:c r="CJ6" s="291">
        <x:f t="shared" si="2"/>
        <x:v>93</x:v>
      </x:c>
      <x:c r="CK6" s="291">
        <x:f t="shared" si="2"/>
        <x:v>0</x:v>
      </x:c>
      <x:c r="CL6" s="291">
        <x:f t="shared" si="2"/>
        <x:v>6</x:v>
      </x:c>
      <x:c r="CM6" s="291">
        <x:f t="shared" si="2"/>
        <x:v>4</x:v>
      </x:c>
      <x:c r="CN6" s="291">
        <x:f t="shared" si="2"/>
        <x:v>16</x:v>
      </x:c>
      <x:c r="CO6" s="291">
        <x:f t="shared" si="2"/>
        <x:v>27</x:v>
      </x:c>
      <x:c r="CP6" s="290">
        <x:f t="shared" si="2"/>
        <x:v>1423.25</x:v>
      </x:c>
      <x:c r="CQ6" s="291">
        <x:f t="shared" si="2"/>
        <x:v>92</x:v>
      </x:c>
      <x:c r="CR6" s="290">
        <x:f t="shared" si="2"/>
        <x:v>16860.700000000001</x:v>
      </x:c>
      <x:c r="CS6" s="291">
        <x:f t="shared" si="2"/>
        <x:v>2758</x:v>
      </x:c>
      <x:c r="CT6" s="291">
        <x:f t="shared" si="2"/>
        <x:v>37</x:v>
      </x:c>
      <x:c r="CU6" s="291">
        <x:f t="shared" si="2"/>
        <x:v>128</x:v>
      </x:c>
      <x:c r="CV6" s="291">
        <x:f t="shared" si="2"/>
        <x:v>215</x:v>
      </x:c>
      <x:c r="CW6" s="291">
        <x:f t="shared" si="2"/>
        <x:v>108</x:v>
      </x:c>
      <x:c r="CX6" s="291">
        <x:f t="shared" si="2"/>
        <x:v>248</x:v>
      </x:c>
      <x:c r="CY6" s="134" t="s">
        <x:v>397</x:v>
      </x:c>
      <x:c r="CZ6" s="291">
        <x:f t="shared" ref="CZ6:DG6" si="3">SUM(CZ7,CZ9,CZ183)</x:f>
        <x:v>94</x:v>
      </x:c>
      <x:c r="DA6" s="290">
        <x:f t="shared" si="3"/>
        <x:v>39666.269</x:v>
      </x:c>
      <x:c r="DB6" s="291">
        <x:f t="shared" si="3"/>
        <x:v>0</x:v>
      </x:c>
      <x:c r="DC6" s="290">
        <x:f t="shared" si="3"/>
        <x:v>0</x:v>
      </x:c>
      <x:c r="DD6" s="291">
        <x:f t="shared" si="3"/>
        <x:v>0</x:v>
      </x:c>
      <x:c r="DE6" s="290">
        <x:f t="shared" si="3"/>
        <x:v>0</x:v>
      </x:c>
      <x:c r="DF6" s="291">
        <x:f t="shared" si="3"/>
        <x:v>0</x:v>
      </x:c>
      <x:c r="DG6" s="292">
        <x:f t="shared" si="3"/>
        <x:v>0</x:v>
      </x:c>
      <x:c r="DH6" s="158"/>
    </x:row>
    <x:row r="7" spans="1:112" s="215" customFormat="1" ht="30" customHeight="1">
      <x:c r="A7" s="204" t="s">
        <x:v>2063</x:v>
      </x:c>
      <x:c r="B7" s="289">
        <x:f>B8</x:f>
        <x:v>0</x:v>
      </x:c>
      <x:c r="C7" s="290">
        <x:f t="shared" ref="C7:BN7" si="4">C8</x:f>
        <x:v>0</x:v>
      </x:c>
      <x:c r="D7" s="291">
        <x:f t="shared" si="4"/>
        <x:v>0</x:v>
      </x:c>
      <x:c r="E7" s="290">
        <x:f t="shared" si="4"/>
        <x:v>0</x:v>
      </x:c>
      <x:c r="F7" s="291">
        <x:f t="shared" si="4"/>
        <x:v>0</x:v>
      </x:c>
      <x:c r="G7" s="290">
        <x:f t="shared" si="4"/>
        <x:v>0</x:v>
      </x:c>
      <x:c r="H7" s="291">
        <x:f t="shared" si="4"/>
        <x:v>0</x:v>
      </x:c>
      <x:c r="I7" s="290">
        <x:f t="shared" si="4"/>
        <x:v>0</x:v>
      </x:c>
      <x:c r="J7" s="291">
        <x:f t="shared" si="4"/>
        <x:v>0</x:v>
      </x:c>
      <x:c r="K7" s="291">
        <x:f t="shared" si="4"/>
        <x:v>0</x:v>
      </x:c>
      <x:c r="L7" s="290">
        <x:f t="shared" si="4"/>
        <x:v>0</x:v>
      </x:c>
      <x:c r="M7" s="291">
        <x:f t="shared" si="4"/>
        <x:v>0</x:v>
      </x:c>
      <x:c r="N7" s="291">
        <x:f t="shared" si="4"/>
        <x:v>0</x:v>
      </x:c>
      <x:c r="O7" s="291">
        <x:f t="shared" si="4"/>
        <x:v>0</x:v>
      </x:c>
      <x:c r="P7" s="291">
        <x:f t="shared" si="4"/>
        <x:v>0</x:v>
      </x:c>
      <x:c r="Q7" s="291">
        <x:f t="shared" si="4"/>
        <x:v>0</x:v>
      </x:c>
      <x:c r="R7" s="290">
        <x:f t="shared" si="4"/>
        <x:v>0</x:v>
      </x:c>
      <x:c r="S7" s="291">
        <x:f t="shared" si="4"/>
        <x:v>0</x:v>
      </x:c>
      <x:c r="T7" s="290">
        <x:f t="shared" si="4"/>
        <x:v>0</x:v>
      </x:c>
      <x:c r="U7" s="291">
        <x:f t="shared" si="4"/>
        <x:v>0</x:v>
      </x:c>
      <x:c r="V7" s="290">
        <x:f t="shared" si="4"/>
        <x:v>0</x:v>
      </x:c>
      <x:c r="W7" s="291">
        <x:f t="shared" si="4"/>
        <x:v>0</x:v>
      </x:c>
      <x:c r="X7" s="291">
        <x:f t="shared" si="4"/>
        <x:v>0</x:v>
      </x:c>
      <x:c r="Y7" s="291">
        <x:f t="shared" si="4"/>
        <x:v>0</x:v>
      </x:c>
      <x:c r="Z7" s="291">
        <x:f t="shared" si="4"/>
        <x:v>0</x:v>
      </x:c>
      <x:c r="AA7" s="291">
        <x:f t="shared" si="4"/>
        <x:v>0</x:v>
      </x:c>
      <x:c r="AB7" s="291">
        <x:f t="shared" si="4"/>
        <x:v>0</x:v>
      </x:c>
      <x:c r="AC7" s="291">
        <x:f t="shared" si="4"/>
        <x:v>0</x:v>
      </x:c>
      <x:c r="AD7" s="291">
        <x:f t="shared" si="4"/>
        <x:v>0</x:v>
      </x:c>
      <x:c r="AE7" s="291">
        <x:f t="shared" si="4"/>
        <x:v>0</x:v>
      </x:c>
      <x:c r="AF7" s="291">
        <x:f t="shared" si="4"/>
        <x:v>0</x:v>
      </x:c>
      <x:c r="AG7" s="291">
        <x:f t="shared" si="4"/>
        <x:v>0</x:v>
      </x:c>
      <x:c r="AH7" s="291">
        <x:f t="shared" si="4"/>
        <x:v>0</x:v>
      </x:c>
      <x:c r="AI7" s="291">
        <x:f t="shared" si="4"/>
        <x:v>0</x:v>
      </x:c>
      <x:c r="AJ7" s="291">
        <x:f t="shared" si="4"/>
        <x:v>0</x:v>
      </x:c>
      <x:c r="AK7" s="291">
        <x:f t="shared" si="4"/>
        <x:v>0</x:v>
      </x:c>
      <x:c r="AL7" s="204" t="s">
        <x:v>2063</x:v>
      </x:c>
      <x:c r="AM7" s="291">
        <x:f t="shared" si="4"/>
        <x:v>0</x:v>
      </x:c>
      <x:c r="AN7" s="290">
        <x:f t="shared" si="4"/>
        <x:v>0</x:v>
      </x:c>
      <x:c r="AO7" s="291">
        <x:f t="shared" si="4"/>
        <x:v>0</x:v>
      </x:c>
      <x:c r="AP7" s="291">
        <x:f t="shared" si="4"/>
        <x:v>0</x:v>
      </x:c>
      <x:c r="AQ7" s="291">
        <x:f t="shared" si="4"/>
        <x:v>0</x:v>
      </x:c>
      <x:c r="AR7" s="290">
        <x:f t="shared" si="4"/>
        <x:v>0</x:v>
      </x:c>
      <x:c r="AS7" s="291">
        <x:f t="shared" si="4"/>
        <x:v>0</x:v>
      </x:c>
      <x:c r="AT7" s="290">
        <x:f t="shared" si="4"/>
        <x:v>0</x:v>
      </x:c>
      <x:c r="AU7" s="291">
        <x:f t="shared" si="4"/>
        <x:v>0</x:v>
      </x:c>
      <x:c r="AV7" s="291">
        <x:f t="shared" si="4"/>
        <x:v>0</x:v>
      </x:c>
      <x:c r="AW7" s="291">
        <x:f t="shared" si="4"/>
        <x:v>0</x:v>
      </x:c>
      <x:c r="AX7" s="291">
        <x:f t="shared" si="4"/>
        <x:v>0</x:v>
      </x:c>
      <x:c r="AY7" s="291">
        <x:f t="shared" si="4"/>
        <x:v>0</x:v>
      </x:c>
      <x:c r="AZ7" s="291">
        <x:f t="shared" si="4"/>
        <x:v>0</x:v>
      </x:c>
      <x:c r="BA7" s="290">
        <x:f t="shared" si="4"/>
        <x:v>0</x:v>
      </x:c>
      <x:c r="BB7" s="291">
        <x:f t="shared" si="4"/>
        <x:v>0</x:v>
      </x:c>
      <x:c r="BC7" s="291">
        <x:f t="shared" si="4"/>
        <x:v>0</x:v>
      </x:c>
      <x:c r="BD7" s="291">
        <x:f t="shared" si="4"/>
        <x:v>0</x:v>
      </x:c>
      <x:c r="BE7" s="291">
        <x:f t="shared" si="4"/>
        <x:v>0</x:v>
      </x:c>
      <x:c r="BF7" s="291">
        <x:f t="shared" si="4"/>
        <x:v>0</x:v>
      </x:c>
      <x:c r="BG7" s="291">
        <x:f t="shared" si="4"/>
        <x:v>0</x:v>
      </x:c>
      <x:c r="BH7" s="291">
        <x:f t="shared" si="4"/>
        <x:v>0</x:v>
      </x:c>
      <x:c r="BI7" s="291">
        <x:f t="shared" si="4"/>
        <x:v>0</x:v>
      </x:c>
      <x:c r="BJ7" s="290">
        <x:f t="shared" si="4"/>
        <x:v>0</x:v>
      </x:c>
      <x:c r="BK7" s="291">
        <x:f t="shared" si="4"/>
        <x:v>0</x:v>
      </x:c>
      <x:c r="BL7" s="290">
        <x:f t="shared" si="4"/>
        <x:v>0</x:v>
      </x:c>
      <x:c r="BM7" s="291">
        <x:f t="shared" si="4"/>
        <x:v>0</x:v>
      </x:c>
      <x:c r="BN7" s="290">
        <x:f t="shared" si="4"/>
        <x:v>0</x:v>
      </x:c>
      <x:c r="BO7" s="291">
        <x:f t="shared" ref="BO7:DG7" si="5">BO8</x:f>
        <x:v>0</x:v>
      </x:c>
      <x:c r="BP7" s="290">
        <x:f t="shared" si="5"/>
        <x:v>0</x:v>
      </x:c>
      <x:c r="BQ7" s="291">
        <x:f t="shared" si="5"/>
        <x:v>0</x:v>
      </x:c>
      <x:c r="BR7" s="291">
        <x:f t="shared" si="5"/>
        <x:v>0</x:v>
      </x:c>
      <x:c r="BS7" s="291">
        <x:f t="shared" si="5"/>
        <x:v>0</x:v>
      </x:c>
      <x:c r="BT7" s="291">
        <x:f t="shared" si="5"/>
        <x:v>0</x:v>
      </x:c>
      <x:c r="BU7" s="291">
        <x:f t="shared" si="5"/>
        <x:v>0</x:v>
      </x:c>
      <x:c r="BV7" s="204" t="s">
        <x:v>2063</x:v>
      </x:c>
      <x:c r="BW7" s="291">
        <x:f t="shared" si="5"/>
        <x:v>0</x:v>
      </x:c>
      <x:c r="BX7" s="291">
        <x:f t="shared" si="5"/>
        <x:v>0</x:v>
      </x:c>
      <x:c r="BY7" s="290">
        <x:f t="shared" si="5"/>
        <x:v>0</x:v>
      </x:c>
      <x:c r="BZ7" s="291">
        <x:f t="shared" si="5"/>
        <x:v>0</x:v>
      </x:c>
      <x:c r="CA7" s="290">
        <x:f t="shared" si="5"/>
        <x:v>0</x:v>
      </x:c>
      <x:c r="CB7" s="291">
        <x:f t="shared" si="5"/>
        <x:v>0</x:v>
      </x:c>
      <x:c r="CC7" s="290">
        <x:f t="shared" si="5"/>
        <x:v>0</x:v>
      </x:c>
      <x:c r="CD7" s="291">
        <x:f t="shared" si="5"/>
        <x:v>0</x:v>
      </x:c>
      <x:c r="CE7" s="291">
        <x:f t="shared" si="5"/>
        <x:v>0</x:v>
      </x:c>
      <x:c r="CF7" s="290">
        <x:f t="shared" si="5"/>
        <x:v>0</x:v>
      </x:c>
      <x:c r="CG7" s="291">
        <x:f t="shared" si="5"/>
        <x:v>0</x:v>
      </x:c>
      <x:c r="CH7" s="291">
        <x:f t="shared" si="5"/>
        <x:v>0</x:v>
      </x:c>
      <x:c r="CI7" s="291">
        <x:f t="shared" si="5"/>
        <x:v>0</x:v>
      </x:c>
      <x:c r="CJ7" s="291">
        <x:f t="shared" si="5"/>
        <x:v>0</x:v>
      </x:c>
      <x:c r="CK7" s="291">
        <x:f t="shared" si="5"/>
        <x:v>0</x:v>
      </x:c>
      <x:c r="CL7" s="291">
        <x:f t="shared" si="5"/>
        <x:v>0</x:v>
      </x:c>
      <x:c r="CM7" s="291">
        <x:f t="shared" si="5"/>
        <x:v>0</x:v>
      </x:c>
      <x:c r="CN7" s="291">
        <x:f t="shared" si="5"/>
        <x:v>0</x:v>
      </x:c>
      <x:c r="CO7" s="291">
        <x:f t="shared" si="5"/>
        <x:v>0</x:v>
      </x:c>
      <x:c r="CP7" s="290">
        <x:f t="shared" si="5"/>
        <x:v>0</x:v>
      </x:c>
      <x:c r="CQ7" s="291">
        <x:f t="shared" si="5"/>
        <x:v>0</x:v>
      </x:c>
      <x:c r="CR7" s="290">
        <x:f t="shared" si="5"/>
        <x:v>0</x:v>
      </x:c>
      <x:c r="CS7" s="291">
        <x:f t="shared" si="5"/>
        <x:v>0</x:v>
      </x:c>
      <x:c r="CT7" s="291">
        <x:f t="shared" si="5"/>
        <x:v>0</x:v>
      </x:c>
      <x:c r="CU7" s="291">
        <x:f t="shared" si="5"/>
        <x:v>0</x:v>
      </x:c>
      <x:c r="CV7" s="291">
        <x:f t="shared" si="5"/>
        <x:v>0</x:v>
      </x:c>
      <x:c r="CW7" s="291">
        <x:f t="shared" si="5"/>
        <x:v>0</x:v>
      </x:c>
      <x:c r="CX7" s="291">
        <x:f t="shared" si="5"/>
        <x:v>0</x:v>
      </x:c>
      <x:c r="CY7" s="204" t="s">
        <x:v>2063</x:v>
      </x:c>
      <x:c r="CZ7" s="291">
        <x:f t="shared" si="5"/>
        <x:v>0</x:v>
      </x:c>
      <x:c r="DA7" s="290">
        <x:f t="shared" si="5"/>
        <x:v>0</x:v>
      </x:c>
      <x:c r="DB7" s="291">
        <x:f t="shared" si="5"/>
        <x:v>0</x:v>
      </x:c>
      <x:c r="DC7" s="290">
        <x:f t="shared" si="5"/>
        <x:v>0</x:v>
      </x:c>
      <x:c r="DD7" s="291">
        <x:f t="shared" si="5"/>
        <x:v>0</x:v>
      </x:c>
      <x:c r="DE7" s="290">
        <x:f t="shared" si="5"/>
        <x:v>0</x:v>
      </x:c>
      <x:c r="DF7" s="291">
        <x:f t="shared" si="5"/>
        <x:v>0</x:v>
      </x:c>
      <x:c r="DG7" s="292">
        <x:f t="shared" si="5"/>
        <x:v>0</x:v>
      </x:c>
      <x:c r="DH7" s="158"/>
    </x:row>
    <x:row r="8" spans="1:112" s="20" customFormat="1" ht="30" customHeight="1">
      <x:c r="A8" s="815" t="s">
        <x:v>2279</x:v>
      </x:c>
      <x:c r="B8" s="816"/>
      <x:c r="C8" s="817"/>
      <x:c r="D8" s="818"/>
      <x:c r="E8" s="817"/>
      <x:c r="F8" s="818"/>
      <x:c r="G8" s="817"/>
      <x:c r="H8" s="818"/>
      <x:c r="I8" s="817"/>
      <x:c r="J8" s="818"/>
      <x:c r="K8" s="818"/>
      <x:c r="L8" s="817"/>
      <x:c r="M8" s="818"/>
      <x:c r="N8" s="818"/>
      <x:c r="O8" s="818"/>
      <x:c r="P8" s="818"/>
      <x:c r="Q8" s="818"/>
      <x:c r="R8" s="817"/>
      <x:c r="S8" s="818"/>
      <x:c r="T8" s="817"/>
      <x:c r="U8" s="818"/>
      <x:c r="V8" s="817"/>
      <x:c r="W8" s="818"/>
      <x:c r="X8" s="818"/>
      <x:c r="Y8" s="818"/>
      <x:c r="Z8" s="818"/>
      <x:c r="AA8" s="818"/>
      <x:c r="AB8" s="818"/>
      <x:c r="AC8" s="818"/>
      <x:c r="AD8" s="818"/>
      <x:c r="AE8" s="818"/>
      <x:c r="AF8" s="818"/>
      <x:c r="AG8" s="818"/>
      <x:c r="AH8" s="818"/>
      <x:c r="AI8" s="818"/>
      <x:c r="AJ8" s="818"/>
      <x:c r="AK8" s="818"/>
      <x:c r="AL8" s="815" t="s">
        <x:v>2279</x:v>
      </x:c>
      <x:c r="AM8" s="818"/>
      <x:c r="AN8" s="817"/>
      <x:c r="AO8" s="818"/>
      <x:c r="AP8" s="818"/>
      <x:c r="AQ8" s="818"/>
      <x:c r="AR8" s="817"/>
      <x:c r="AS8" s="818"/>
      <x:c r="AT8" s="817"/>
      <x:c r="AU8" s="818"/>
      <x:c r="AV8" s="818"/>
      <x:c r="AW8" s="818"/>
      <x:c r="AX8" s="818"/>
      <x:c r="AY8" s="818"/>
      <x:c r="AZ8" s="818"/>
      <x:c r="BA8" s="817"/>
      <x:c r="BB8" s="818"/>
      <x:c r="BC8" s="818"/>
      <x:c r="BD8" s="818"/>
      <x:c r="BE8" s="818"/>
      <x:c r="BF8" s="818"/>
      <x:c r="BG8" s="818"/>
      <x:c r="BH8" s="818"/>
      <x:c r="BI8" s="818"/>
      <x:c r="BJ8" s="817"/>
      <x:c r="BK8" s="818"/>
      <x:c r="BL8" s="817"/>
      <x:c r="BM8" s="818"/>
      <x:c r="BN8" s="817"/>
      <x:c r="BO8" s="818"/>
      <x:c r="BP8" s="817"/>
      <x:c r="BQ8" s="818"/>
      <x:c r="BR8" s="818"/>
      <x:c r="BS8" s="818"/>
      <x:c r="BT8" s="818"/>
      <x:c r="BU8" s="818"/>
      <x:c r="BV8" s="815" t="s">
        <x:v>2279</x:v>
      </x:c>
      <x:c r="BW8" s="818"/>
      <x:c r="BX8" s="818"/>
      <x:c r="BY8" s="817"/>
      <x:c r="BZ8" s="818"/>
      <x:c r="CA8" s="817"/>
      <x:c r="CB8" s="818"/>
      <x:c r="CC8" s="817"/>
      <x:c r="CD8" s="818"/>
      <x:c r="CE8" s="818"/>
      <x:c r="CF8" s="817"/>
      <x:c r="CG8" s="818"/>
      <x:c r="CH8" s="818"/>
      <x:c r="CI8" s="818"/>
      <x:c r="CJ8" s="818"/>
      <x:c r="CK8" s="818"/>
      <x:c r="CL8" s="818"/>
      <x:c r="CM8" s="818"/>
      <x:c r="CN8" s="818"/>
      <x:c r="CO8" s="818"/>
      <x:c r="CP8" s="817"/>
      <x:c r="CQ8" s="818"/>
      <x:c r="CR8" s="817"/>
      <x:c r="CS8" s="818"/>
      <x:c r="CT8" s="818"/>
      <x:c r="CU8" s="818"/>
      <x:c r="CV8" s="818"/>
      <x:c r="CW8" s="818"/>
      <x:c r="CX8" s="818"/>
      <x:c r="CY8" s="815" t="s">
        <x:v>2279</x:v>
      </x:c>
      <x:c r="CZ8" s="818"/>
      <x:c r="DA8" s="817"/>
      <x:c r="DB8" s="818"/>
      <x:c r="DC8" s="817"/>
      <x:c r="DD8" s="818"/>
      <x:c r="DE8" s="817"/>
      <x:c r="DF8" s="818"/>
      <x:c r="DG8" s="929"/>
      <x:c r="DH8" s="21"/>
    </x:row>
    <x:row r="9" spans="1:112" s="215" customFormat="1" ht="30" customHeight="1">
      <x:c r="A9" s="204" t="s">
        <x:v>2069</x:v>
      </x:c>
      <x:c r="B9" s="289">
        <x:f t="shared" ref="B9:AK9" si="6">SUM(B10,B177)</x:f>
        <x:v>81</x:v>
      </x:c>
      <x:c r="C9" s="290">
        <x:f t="shared" si="6"/>
        <x:v>50400.419999999998</x:v>
      </x:c>
      <x:c r="D9" s="291">
        <x:f t="shared" si="6"/>
        <x:v>143</x:v>
      </x:c>
      <x:c r="E9" s="290">
        <x:f t="shared" si="6"/>
        <x:v>81226.589999999997</x:v>
      </x:c>
      <x:c r="F9" s="291">
        <x:f t="shared" si="6"/>
        <x:v>38</x:v>
      </x:c>
      <x:c r="G9" s="290">
        <x:f t="shared" si="6"/>
        <x:v>23.600000000000005</x:v>
      </x:c>
      <x:c r="H9" s="291">
        <x:f t="shared" si="6"/>
        <x:v>13</x:v>
      </x:c>
      <x:c r="I9" s="290">
        <x:f t="shared" si="6"/>
        <x:v>5587</x:v>
      </x:c>
      <x:c r="J9" s="291">
        <x:f t="shared" si="6"/>
        <x:v>261</x:v>
      </x:c>
      <x:c r="K9" s="291">
        <x:f t="shared" si="6"/>
        <x:v>12</x:v>
      </x:c>
      <x:c r="L9" s="290">
        <x:f t="shared" si="6"/>
        <x:v>2647</x:v>
      </x:c>
      <x:c r="M9" s="291">
        <x:f t="shared" si="6"/>
        <x:v>18</x:v>
      </x:c>
      <x:c r="N9" s="291">
        <x:f t="shared" si="6"/>
        <x:v>6</x:v>
      </x:c>
      <x:c r="O9" s="291">
        <x:f t="shared" si="6"/>
        <x:v>20</x:v>
      </x:c>
      <x:c r="P9" s="291">
        <x:f t="shared" si="6"/>
        <x:v>44</x:v>
      </x:c>
      <x:c r="Q9" s="291">
        <x:f t="shared" si="6"/>
        <x:v>0</x:v>
      </x:c>
      <x:c r="R9" s="290">
        <x:f t="shared" si="6"/>
        <x:v>0</x:v>
      </x:c>
      <x:c r="S9" s="291">
        <x:f t="shared" si="6"/>
        <x:v>42</x:v>
      </x:c>
      <x:c r="T9" s="290">
        <x:f t="shared" si="6"/>
        <x:v>773.25</x:v>
      </x:c>
      <x:c r="U9" s="291">
        <x:f t="shared" si="6"/>
        <x:v>26</x:v>
      </x:c>
      <x:c r="V9" s="290">
        <x:f t="shared" si="6"/>
        <x:v>2831.3699999999999</x:v>
      </x:c>
      <x:c r="W9" s="291">
        <x:f t="shared" si="6"/>
        <x:v>53</x:v>
      </x:c>
      <x:c r="X9" s="291">
        <x:f t="shared" si="6"/>
        <x:v>2677</x:v>
      </x:c>
      <x:c r="Y9" s="291">
        <x:f t="shared" si="6"/>
        <x:v>30</x:v>
      </x:c>
      <x:c r="Z9" s="291">
        <x:f t="shared" si="6"/>
        <x:v>179</x:v>
      </x:c>
      <x:c r="AA9" s="291">
        <x:f t="shared" si="6"/>
        <x:v>95</x:v>
      </x:c>
      <x:c r="AB9" s="291">
        <x:f t="shared" si="6"/>
        <x:v>4</x:v>
      </x:c>
      <x:c r="AC9" s="291">
        <x:f t="shared" si="6"/>
        <x:v>14</x:v>
      </x:c>
      <x:c r="AD9" s="291">
        <x:f t="shared" si="6"/>
        <x:v>39</x:v>
      </x:c>
      <x:c r="AE9" s="291">
        <x:f t="shared" si="6"/>
        <x:v>1</x:v>
      </x:c>
      <x:c r="AF9" s="291">
        <x:f t="shared" si="6"/>
        <x:v>1</x:v>
      </x:c>
      <x:c r="AG9" s="291">
        <x:f t="shared" si="6"/>
        <x:v>109</x:v>
      </x:c>
      <x:c r="AH9" s="291">
        <x:f t="shared" si="6"/>
        <x:v>22</x:v>
      </x:c>
      <x:c r="AI9" s="291">
        <x:f t="shared" si="6"/>
        <x:v>208</x:v>
      </x:c>
      <x:c r="AJ9" s="291">
        <x:f t="shared" si="6"/>
        <x:v>95</x:v>
      </x:c>
      <x:c r="AK9" s="291">
        <x:f t="shared" si="6"/>
        <x:v>191</x:v>
      </x:c>
      <x:c r="AL9" s="204" t="s">
        <x:v>2069</x:v>
      </x:c>
      <x:c r="AM9" s="291">
        <x:f t="shared" ref="AM9:BU9" si="7">SUM(AM10,AM177)</x:f>
        <x:v>25</x:v>
      </x:c>
      <x:c r="AN9" s="290">
        <x:f t="shared" si="7"/>
        <x:v>42932.399999999994</x:v>
      </x:c>
      <x:c r="AO9" s="291">
        <x:f t="shared" si="7"/>
        <x:v>1</x:v>
      </x:c>
      <x:c r="AP9" s="291">
        <x:f t="shared" si="7"/>
        <x:v>2</x:v>
      </x:c>
      <x:c r="AQ9" s="291">
        <x:f t="shared" si="7"/>
        <x:v>0</x:v>
      </x:c>
      <x:c r="AR9" s="290">
        <x:f t="shared" si="7"/>
        <x:v>0</x:v>
      </x:c>
      <x:c r="AS9" s="291">
        <x:f t="shared" si="7"/>
        <x:v>0</x:v>
      </x:c>
      <x:c r="AT9" s="290">
        <x:f t="shared" si="7"/>
        <x:v>0</x:v>
      </x:c>
      <x:c r="AU9" s="291">
        <x:f t="shared" si="7"/>
        <x:v>0</x:v>
      </x:c>
      <x:c r="AV9" s="291">
        <x:f t="shared" si="7"/>
        <x:v>0</x:v>
      </x:c>
      <x:c r="AW9" s="291">
        <x:f t="shared" si="7"/>
        <x:v>1</x:v>
      </x:c>
      <x:c r="AX9" s="291">
        <x:f t="shared" si="7"/>
        <x:v>20</x:v>
      </x:c>
      <x:c r="AY9" s="291">
        <x:f t="shared" si="7"/>
        <x:v>2</x:v>
      </x:c>
      <x:c r="AZ9" s="291">
        <x:f t="shared" si="7"/>
        <x:v>26</x:v>
      </x:c>
      <x:c r="BA9" s="290">
        <x:f t="shared" si="7"/>
        <x:v>601</x:v>
      </x:c>
      <x:c r="BB9" s="291">
        <x:f t="shared" si="7"/>
        <x:v>0</x:v>
      </x:c>
      <x:c r="BC9" s="291">
        <x:f t="shared" si="7"/>
        <x:v>0</x:v>
      </x:c>
      <x:c r="BD9" s="291">
        <x:f t="shared" si="7"/>
        <x:v>9</x:v>
      </x:c>
      <x:c r="BE9" s="291">
        <x:f t="shared" si="7"/>
        <x:v>135</x:v>
      </x:c>
      <x:c r="BF9" s="291">
        <x:f t="shared" si="7"/>
        <x:v>768</x:v>
      </x:c>
      <x:c r="BG9" s="291">
        <x:f t="shared" si="7"/>
        <x:v>286</x:v>
      </x:c>
      <x:c r="BH9" s="291">
        <x:f t="shared" si="7"/>
        <x:v>420</x:v>
      </x:c>
      <x:c r="BI9" s="291">
        <x:f t="shared" si="7"/>
        <x:v>0</x:v>
      </x:c>
      <x:c r="BJ9" s="290">
        <x:f t="shared" si="7"/>
        <x:v>0</x:v>
      </x:c>
      <x:c r="BK9" s="291">
        <x:f t="shared" si="7"/>
        <x:v>0</x:v>
      </x:c>
      <x:c r="BL9" s="290">
        <x:f t="shared" si="7"/>
        <x:v>0</x:v>
      </x:c>
      <x:c r="BM9" s="291">
        <x:f t="shared" si="7"/>
        <x:v>2</x:v>
      </x:c>
      <x:c r="BN9" s="290">
        <x:f t="shared" si="7"/>
        <x:v>2883</x:v>
      </x:c>
      <x:c r="BO9" s="291">
        <x:f t="shared" si="7"/>
        <x:v>1</x:v>
      </x:c>
      <x:c r="BP9" s="290">
        <x:f t="shared" si="7"/>
        <x:v>2286</x:v>
      </x:c>
      <x:c r="BQ9" s="291">
        <x:f t="shared" si="7"/>
        <x:v>2</x:v>
      </x:c>
      <x:c r="BR9" s="291">
        <x:f t="shared" si="7"/>
        <x:v>0</x:v>
      </x:c>
      <x:c r="BS9" s="291">
        <x:f t="shared" si="7"/>
        <x:v>13</x:v>
      </x:c>
      <x:c r="BT9" s="291">
        <x:f t="shared" si="7"/>
        <x:v>26</x:v>
      </x:c>
      <x:c r="BU9" s="291">
        <x:f t="shared" si="7"/>
        <x:v>27</x:v>
      </x:c>
      <x:c r="BV9" s="204" t="s">
        <x:v>2069</x:v>
      </x:c>
      <x:c r="BW9" s="291">
        <x:f t="shared" ref="BW9:CX9" si="8">SUM(BW10,BW177)</x:f>
        <x:v>17</x:v>
      </x:c>
      <x:c r="BX9" s="291">
        <x:f t="shared" si="8"/>
        <x:v>347</x:v>
      </x:c>
      <x:c r="BY9" s="290">
        <x:f t="shared" si="8"/>
        <x:v>12417</x:v>
      </x:c>
      <x:c r="BZ9" s="291">
        <x:f t="shared" si="8"/>
        <x:v>8</x:v>
      </x:c>
      <x:c r="CA9" s="290">
        <x:f t="shared" si="8"/>
        <x:v>2436</x:v>
      </x:c>
      <x:c r="CB9" s="291">
        <x:f t="shared" si="8"/>
        <x:v>3</x:v>
      </x:c>
      <x:c r="CC9" s="290">
        <x:f t="shared" si="8"/>
        <x:v>61</x:v>
      </x:c>
      <x:c r="CD9" s="291">
        <x:f t="shared" si="8"/>
        <x:v>0</x:v>
      </x:c>
      <x:c r="CE9" s="291">
        <x:f t="shared" si="8"/>
        <x:v>38</x:v>
      </x:c>
      <x:c r="CF9" s="290">
        <x:f t="shared" si="8"/>
        <x:v>1564.8499999999999</x:v>
      </x:c>
      <x:c r="CG9" s="291">
        <x:f t="shared" si="8"/>
        <x:v>0</x:v>
      </x:c>
      <x:c r="CH9" s="291">
        <x:f t="shared" si="8"/>
        <x:v>0</x:v>
      </x:c>
      <x:c r="CI9" s="291">
        <x:f t="shared" si="8"/>
        <x:v>22</x:v>
      </x:c>
      <x:c r="CJ9" s="291">
        <x:f t="shared" si="8"/>
        <x:v>92</x:v>
      </x:c>
      <x:c r="CK9" s="291">
        <x:f t="shared" si="8"/>
        <x:v>0</x:v>
      </x:c>
      <x:c r="CL9" s="291">
        <x:f t="shared" si="8"/>
        <x:v>5</x:v>
      </x:c>
      <x:c r="CM9" s="291">
        <x:f t="shared" si="8"/>
        <x:v>4</x:v>
      </x:c>
      <x:c r="CN9" s="291">
        <x:f t="shared" si="8"/>
        <x:v>16</x:v>
      </x:c>
      <x:c r="CO9" s="291">
        <x:f t="shared" si="8"/>
        <x:v>24</x:v>
      </x:c>
      <x:c r="CP9" s="290">
        <x:f t="shared" si="8"/>
        <x:v>1093.25</x:v>
      </x:c>
      <x:c r="CQ9" s="291">
        <x:f t="shared" si="8"/>
        <x:v>90</x:v>
      </x:c>
      <x:c r="CR9" s="290">
        <x:f t="shared" si="8"/>
        <x:v>13581.700000000001</x:v>
      </x:c>
      <x:c r="CS9" s="291">
        <x:f t="shared" si="8"/>
        <x:v>2737</x:v>
      </x:c>
      <x:c r="CT9" s="291">
        <x:f t="shared" si="8"/>
        <x:v>37</x:v>
      </x:c>
      <x:c r="CU9" s="291">
        <x:f t="shared" si="8"/>
        <x:v>128</x:v>
      </x:c>
      <x:c r="CV9" s="291">
        <x:f t="shared" si="8"/>
        <x:v>215</x:v>
      </x:c>
      <x:c r="CW9" s="291">
        <x:f t="shared" si="8"/>
        <x:v>105</x:v>
      </x:c>
      <x:c r="CX9" s="291">
        <x:f t="shared" si="8"/>
        <x:v>245</x:v>
      </x:c>
      <x:c r="CY9" s="204" t="s">
        <x:v>2069</x:v>
      </x:c>
      <x:c r="CZ9" s="291">
        <x:f t="shared" ref="CZ9:DG9" si="9">SUM(CZ10,CZ177)</x:f>
        <x:v>86</x:v>
      </x:c>
      <x:c r="DA9" s="290">
        <x:f t="shared" si="9"/>
        <x:v>29410.339</x:v>
      </x:c>
      <x:c r="DB9" s="291">
        <x:f t="shared" si="9"/>
        <x:v>0</x:v>
      </x:c>
      <x:c r="DC9" s="290">
        <x:f t="shared" si="9"/>
        <x:v>0</x:v>
      </x:c>
      <x:c r="DD9" s="291">
        <x:f t="shared" si="9"/>
        <x:v>0</x:v>
      </x:c>
      <x:c r="DE9" s="290">
        <x:f t="shared" si="9"/>
        <x:v>0</x:v>
      </x:c>
      <x:c r="DF9" s="291">
        <x:f t="shared" si="9"/>
        <x:v>0</x:v>
      </x:c>
      <x:c r="DG9" s="292">
        <x:f t="shared" si="9"/>
        <x:v>0</x:v>
      </x:c>
      <x:c r="DH9" s="158"/>
    </x:row>
    <x:row r="10" spans="1:112" s="20" customFormat="1" ht="30" customHeight="1">
      <x:c r="A10" s="294" t="s">
        <x:v>1611</x:v>
      </x:c>
      <x:c r="B10" s="78">
        <x:f t="shared" ref="B10:AK10" si="10">SUM(B11,B69,B160)</x:f>
        <x:v>81</x:v>
      </x:c>
      <x:c r="C10" s="79">
        <x:f t="shared" si="10"/>
        <x:v>50400.419999999998</x:v>
      </x:c>
      <x:c r="D10" s="80">
        <x:f t="shared" si="10"/>
        <x:v>143</x:v>
      </x:c>
      <x:c r="E10" s="79">
        <x:f t="shared" si="10"/>
        <x:v>81226.589999999997</x:v>
      </x:c>
      <x:c r="F10" s="80">
        <x:f t="shared" si="10"/>
        <x:v>36</x:v>
      </x:c>
      <x:c r="G10" s="79">
        <x:f t="shared" si="10"/>
        <x:v>18.300000000000004</x:v>
      </x:c>
      <x:c r="H10" s="80">
        <x:f t="shared" si="10"/>
        <x:v>13</x:v>
      </x:c>
      <x:c r="I10" s="79">
        <x:f t="shared" si="10"/>
        <x:v>5587</x:v>
      </x:c>
      <x:c r="J10" s="80">
        <x:f t="shared" si="10"/>
        <x:v>261</x:v>
      </x:c>
      <x:c r="K10" s="80">
        <x:f t="shared" si="10"/>
        <x:v>12</x:v>
      </x:c>
      <x:c r="L10" s="79">
        <x:f t="shared" si="10"/>
        <x:v>2647</x:v>
      </x:c>
      <x:c r="M10" s="80">
        <x:f t="shared" si="10"/>
        <x:v>18</x:v>
      </x:c>
      <x:c r="N10" s="80">
        <x:f t="shared" si="10"/>
        <x:v>6</x:v>
      </x:c>
      <x:c r="O10" s="80">
        <x:f t="shared" si="10"/>
        <x:v>20</x:v>
      </x:c>
      <x:c r="P10" s="80">
        <x:f t="shared" si="10"/>
        <x:v>44</x:v>
      </x:c>
      <x:c r="Q10" s="80">
        <x:f t="shared" si="10"/>
        <x:v>0</x:v>
      </x:c>
      <x:c r="R10" s="79">
        <x:f t="shared" si="10"/>
        <x:v>0</x:v>
      </x:c>
      <x:c r="S10" s="80">
        <x:f t="shared" si="10"/>
        <x:v>42</x:v>
      </x:c>
      <x:c r="T10" s="79">
        <x:f t="shared" si="10"/>
        <x:v>773.25</x:v>
      </x:c>
      <x:c r="U10" s="80">
        <x:f t="shared" si="10"/>
        <x:v>26</x:v>
      </x:c>
      <x:c r="V10" s="79">
        <x:f t="shared" si="10"/>
        <x:v>2831.3699999999999</x:v>
      </x:c>
      <x:c r="W10" s="80">
        <x:f t="shared" si="10"/>
        <x:v>53</x:v>
      </x:c>
      <x:c r="X10" s="80">
        <x:f t="shared" si="10"/>
        <x:v>2677</x:v>
      </x:c>
      <x:c r="Y10" s="80">
        <x:f t="shared" si="10"/>
        <x:v>30</x:v>
      </x:c>
      <x:c r="Z10" s="80">
        <x:f t="shared" si="10"/>
        <x:v>179</x:v>
      </x:c>
      <x:c r="AA10" s="80">
        <x:f t="shared" si="10"/>
        <x:v>95</x:v>
      </x:c>
      <x:c r="AB10" s="80">
        <x:f t="shared" si="10"/>
        <x:v>4</x:v>
      </x:c>
      <x:c r="AC10" s="80">
        <x:f t="shared" si="10"/>
        <x:v>14</x:v>
      </x:c>
      <x:c r="AD10" s="80">
        <x:f t="shared" si="10"/>
        <x:v>39</x:v>
      </x:c>
      <x:c r="AE10" s="80">
        <x:f t="shared" si="10"/>
        <x:v>1</x:v>
      </x:c>
      <x:c r="AF10" s="80">
        <x:f t="shared" si="10"/>
        <x:v>1</x:v>
      </x:c>
      <x:c r="AG10" s="80">
        <x:f t="shared" si="10"/>
        <x:v>109</x:v>
      </x:c>
      <x:c r="AH10" s="80">
        <x:f t="shared" si="10"/>
        <x:v>22</x:v>
      </x:c>
      <x:c r="AI10" s="80">
        <x:f t="shared" si="10"/>
        <x:v>208</x:v>
      </x:c>
      <x:c r="AJ10" s="80">
        <x:f t="shared" si="10"/>
        <x:v>95</x:v>
      </x:c>
      <x:c r="AK10" s="80">
        <x:f t="shared" si="10"/>
        <x:v>191</x:v>
      </x:c>
      <x:c r="AL10" s="294" t="s">
        <x:v>1611</x:v>
      </x:c>
      <x:c r="AM10" s="80">
        <x:f t="shared" ref="AM10:BU10" si="11">SUM(AM11,AM69,AM160)</x:f>
        <x:v>25</x:v>
      </x:c>
      <x:c r="AN10" s="79">
        <x:f t="shared" si="11"/>
        <x:v>42932.399999999994</x:v>
      </x:c>
      <x:c r="AO10" s="80">
        <x:f t="shared" si="11"/>
        <x:v>1</x:v>
      </x:c>
      <x:c r="AP10" s="80">
        <x:f t="shared" si="11"/>
        <x:v>2</x:v>
      </x:c>
      <x:c r="AQ10" s="80">
        <x:f t="shared" si="11"/>
        <x:v>0</x:v>
      </x:c>
      <x:c r="AR10" s="79">
        <x:f t="shared" si="11"/>
        <x:v>0</x:v>
      </x:c>
      <x:c r="AS10" s="80">
        <x:f t="shared" si="11"/>
        <x:v>0</x:v>
      </x:c>
      <x:c r="AT10" s="79">
        <x:f t="shared" si="11"/>
        <x:v>0</x:v>
      </x:c>
      <x:c r="AU10" s="80">
        <x:f t="shared" si="11"/>
        <x:v>0</x:v>
      </x:c>
      <x:c r="AV10" s="80">
        <x:f t="shared" si="11"/>
        <x:v>0</x:v>
      </x:c>
      <x:c r="AW10" s="80">
        <x:f t="shared" si="11"/>
        <x:v>1</x:v>
      </x:c>
      <x:c r="AX10" s="80">
        <x:f t="shared" si="11"/>
        <x:v>20</x:v>
      </x:c>
      <x:c r="AY10" s="80">
        <x:f t="shared" si="11"/>
        <x:v>2</x:v>
      </x:c>
      <x:c r="AZ10" s="80">
        <x:f t="shared" si="11"/>
        <x:v>26</x:v>
      </x:c>
      <x:c r="BA10" s="79">
        <x:f t="shared" si="11"/>
        <x:v>601</x:v>
      </x:c>
      <x:c r="BB10" s="80">
        <x:f t="shared" si="11"/>
        <x:v>0</x:v>
      </x:c>
      <x:c r="BC10" s="80">
        <x:f t="shared" si="11"/>
        <x:v>0</x:v>
      </x:c>
      <x:c r="BD10" s="80">
        <x:f t="shared" si="11"/>
        <x:v>9</x:v>
      </x:c>
      <x:c r="BE10" s="80">
        <x:f t="shared" si="11"/>
        <x:v>135</x:v>
      </x:c>
      <x:c r="BF10" s="80">
        <x:f t="shared" si="11"/>
        <x:v>768</x:v>
      </x:c>
      <x:c r="BG10" s="80">
        <x:f t="shared" si="11"/>
        <x:v>286</x:v>
      </x:c>
      <x:c r="BH10" s="80">
        <x:f t="shared" si="11"/>
        <x:v>420</x:v>
      </x:c>
      <x:c r="BI10" s="80">
        <x:f t="shared" si="11"/>
        <x:v>0</x:v>
      </x:c>
      <x:c r="BJ10" s="79">
        <x:f t="shared" si="11"/>
        <x:v>0</x:v>
      </x:c>
      <x:c r="BK10" s="80">
        <x:f t="shared" si="11"/>
        <x:v>0</x:v>
      </x:c>
      <x:c r="BL10" s="79">
        <x:f t="shared" si="11"/>
        <x:v>0</x:v>
      </x:c>
      <x:c r="BM10" s="80">
        <x:f t="shared" si="11"/>
        <x:v>2</x:v>
      </x:c>
      <x:c r="BN10" s="79">
        <x:f t="shared" si="11"/>
        <x:v>2883</x:v>
      </x:c>
      <x:c r="BO10" s="80">
        <x:f t="shared" si="11"/>
        <x:v>1</x:v>
      </x:c>
      <x:c r="BP10" s="79">
        <x:f t="shared" si="11"/>
        <x:v>2286</x:v>
      </x:c>
      <x:c r="BQ10" s="80">
        <x:f t="shared" si="11"/>
        <x:v>2</x:v>
      </x:c>
      <x:c r="BR10" s="80">
        <x:f t="shared" si="11"/>
        <x:v>0</x:v>
      </x:c>
      <x:c r="BS10" s="80">
        <x:f t="shared" si="11"/>
        <x:v>13</x:v>
      </x:c>
      <x:c r="BT10" s="80">
        <x:f t="shared" si="11"/>
        <x:v>26</x:v>
      </x:c>
      <x:c r="BU10" s="80">
        <x:f t="shared" si="11"/>
        <x:v>27</x:v>
      </x:c>
      <x:c r="BV10" s="294" t="s">
        <x:v>1611</x:v>
      </x:c>
      <x:c r="BW10" s="80">
        <x:f t="shared" ref="BW10:CX10" si="12">SUM(BW11,BW69,BW160)</x:f>
        <x:v>17</x:v>
      </x:c>
      <x:c r="BX10" s="80">
        <x:f t="shared" si="12"/>
        <x:v>347</x:v>
      </x:c>
      <x:c r="BY10" s="79">
        <x:f t="shared" si="12"/>
        <x:v>12417</x:v>
      </x:c>
      <x:c r="BZ10" s="80">
        <x:f t="shared" si="12"/>
        <x:v>8</x:v>
      </x:c>
      <x:c r="CA10" s="79">
        <x:f t="shared" si="12"/>
        <x:v>2436</x:v>
      </x:c>
      <x:c r="CB10" s="80">
        <x:f t="shared" si="12"/>
        <x:v>3</x:v>
      </x:c>
      <x:c r="CC10" s="79">
        <x:f t="shared" si="12"/>
        <x:v>61</x:v>
      </x:c>
      <x:c r="CD10" s="80">
        <x:f t="shared" si="12"/>
        <x:v>0</x:v>
      </x:c>
      <x:c r="CE10" s="80">
        <x:f t="shared" si="12"/>
        <x:v>36</x:v>
      </x:c>
      <x:c r="CF10" s="79">
        <x:f t="shared" si="12"/>
        <x:v>1477.8499999999999</x:v>
      </x:c>
      <x:c r="CG10" s="80">
        <x:f t="shared" si="12"/>
        <x:v>0</x:v>
      </x:c>
      <x:c r="CH10" s="80">
        <x:f t="shared" si="12"/>
        <x:v>0</x:v>
      </x:c>
      <x:c r="CI10" s="80">
        <x:f t="shared" si="12"/>
        <x:v>22</x:v>
      </x:c>
      <x:c r="CJ10" s="80">
        <x:f t="shared" si="12"/>
        <x:v>89</x:v>
      </x:c>
      <x:c r="CK10" s="80">
        <x:f t="shared" si="12"/>
        <x:v>0</x:v>
      </x:c>
      <x:c r="CL10" s="80">
        <x:f t="shared" si="12"/>
        <x:v>5</x:v>
      </x:c>
      <x:c r="CM10" s="80">
        <x:f t="shared" si="12"/>
        <x:v>4</x:v>
      </x:c>
      <x:c r="CN10" s="80">
        <x:f t="shared" si="12"/>
        <x:v>16</x:v>
      </x:c>
      <x:c r="CO10" s="80">
        <x:f t="shared" si="12"/>
        <x:v>22</x:v>
      </x:c>
      <x:c r="CP10" s="79">
        <x:f t="shared" si="12"/>
        <x:v>1043.25</x:v>
      </x:c>
      <x:c r="CQ10" s="80">
        <x:f t="shared" si="12"/>
        <x:v>90</x:v>
      </x:c>
      <x:c r="CR10" s="79">
        <x:f t="shared" si="12"/>
        <x:v>13581.700000000001</x:v>
      </x:c>
      <x:c r="CS10" s="80">
        <x:f t="shared" si="12"/>
        <x:v>2693</x:v>
      </x:c>
      <x:c r="CT10" s="80">
        <x:f t="shared" si="12"/>
        <x:v>37</x:v>
      </x:c>
      <x:c r="CU10" s="80">
        <x:f t="shared" si="12"/>
        <x:v>128</x:v>
      </x:c>
      <x:c r="CV10" s="80">
        <x:f t="shared" si="12"/>
        <x:v>215</x:v>
      </x:c>
      <x:c r="CW10" s="80">
        <x:f t="shared" si="12"/>
        <x:v>104</x:v>
      </x:c>
      <x:c r="CX10" s="80">
        <x:f t="shared" si="12"/>
        <x:v>244</x:v>
      </x:c>
      <x:c r="CY10" s="294" t="s">
        <x:v>1611</x:v>
      </x:c>
      <x:c r="CZ10" s="80">
        <x:f t="shared" ref="CZ10:DG10" si="13">SUM(CZ11,CZ69,CZ160)</x:f>
        <x:v>83</x:v>
      </x:c>
      <x:c r="DA10" s="79">
        <x:f t="shared" si="13"/>
        <x:v>29289.019</x:v>
      </x:c>
      <x:c r="DB10" s="80">
        <x:f t="shared" si="13"/>
        <x:v>0</x:v>
      </x:c>
      <x:c r="DC10" s="79">
        <x:f t="shared" si="13"/>
        <x:v>0</x:v>
      </x:c>
      <x:c r="DD10" s="80">
        <x:f t="shared" si="13"/>
        <x:v>0</x:v>
      </x:c>
      <x:c r="DE10" s="79">
        <x:f t="shared" si="13"/>
        <x:v>0</x:v>
      </x:c>
      <x:c r="DF10" s="80">
        <x:f t="shared" si="13"/>
        <x:v>0</x:v>
      </x:c>
      <x:c r="DG10" s="108">
        <x:f t="shared" si="13"/>
        <x:v>0</x:v>
      </x:c>
      <x:c r="DH10" s="21"/>
    </x:row>
    <x:row r="11" spans="1:112" s="20" customFormat="1" ht="30" customHeight="1">
      <x:c r="A11" s="288" t="s">
        <x:v>906</x:v>
      </x:c>
      <x:c r="B11" s="77">
        <x:f t="shared" ref="B11:AK11" si="14">SUM(B12,B62)</x:f>
        <x:v>67</x:v>
      </x:c>
      <x:c r="C11" s="71">
        <x:f t="shared" si="14"/>
        <x:v>47888.299999999996</x:v>
      </x:c>
      <x:c r="D11" s="69">
        <x:f t="shared" si="14"/>
        <x:v>123</x:v>
      </x:c>
      <x:c r="E11" s="71">
        <x:f t="shared" si="14"/>
        <x:v>77087.589999999997</x:v>
      </x:c>
      <x:c r="F11" s="69">
        <x:f t="shared" si="14"/>
        <x:v>36</x:v>
      </x:c>
      <x:c r="G11" s="71">
        <x:f t="shared" si="14"/>
        <x:v>18.300000000000004</x:v>
      </x:c>
      <x:c r="H11" s="69">
        <x:f t="shared" si="14"/>
        <x:v>13</x:v>
      </x:c>
      <x:c r="I11" s="71">
        <x:f t="shared" si="14"/>
        <x:v>5587</x:v>
      </x:c>
      <x:c r="J11" s="69">
        <x:f t="shared" si="14"/>
        <x:v>170</x:v>
      </x:c>
      <x:c r="K11" s="69">
        <x:f t="shared" si="14"/>
        <x:v>12</x:v>
      </x:c>
      <x:c r="L11" s="71">
        <x:f t="shared" si="14"/>
        <x:v>2647</x:v>
      </x:c>
      <x:c r="M11" s="69">
        <x:f t="shared" si="14"/>
        <x:v>18</x:v>
      </x:c>
      <x:c r="N11" s="69">
        <x:f t="shared" si="14"/>
        <x:v>6</x:v>
      </x:c>
      <x:c r="O11" s="69">
        <x:f t="shared" si="14"/>
        <x:v>8</x:v>
      </x:c>
      <x:c r="P11" s="69">
        <x:f t="shared" si="14"/>
        <x:v>12</x:v>
      </x:c>
      <x:c r="Q11" s="69">
        <x:f t="shared" si="14"/>
        <x:v>0</x:v>
      </x:c>
      <x:c r="R11" s="71">
        <x:f t="shared" si="14"/>
        <x:v>0</x:v>
      </x:c>
      <x:c r="S11" s="69">
        <x:f t="shared" si="14"/>
        <x:v>33</x:v>
      </x:c>
      <x:c r="T11" s="71">
        <x:f t="shared" si="14"/>
        <x:v>561.25</x:v>
      </x:c>
      <x:c r="U11" s="69">
        <x:f t="shared" si="14"/>
        <x:v>10</x:v>
      </x:c>
      <x:c r="V11" s="71">
        <x:f t="shared" si="14"/>
        <x:v>1180.3699999999999</x:v>
      </x:c>
      <x:c r="W11" s="69">
        <x:f t="shared" si="14"/>
        <x:v>51</x:v>
      </x:c>
      <x:c r="X11" s="69">
        <x:f t="shared" si="14"/>
        <x:v>2036</x:v>
      </x:c>
      <x:c r="Y11" s="69">
        <x:f t="shared" si="14"/>
        <x:v>13</x:v>
      </x:c>
      <x:c r="Z11" s="69">
        <x:f t="shared" si="14"/>
        <x:v>135</x:v>
      </x:c>
      <x:c r="AA11" s="69">
        <x:f t="shared" si="14"/>
        <x:v>24</x:v>
      </x:c>
      <x:c r="AB11" s="69">
        <x:f t="shared" si="14"/>
        <x:v>4</x:v>
      </x:c>
      <x:c r="AC11" s="69">
        <x:f t="shared" si="14"/>
        <x:v>1</x:v>
      </x:c>
      <x:c r="AD11" s="69">
        <x:f t="shared" si="14"/>
        <x:v>5</x:v>
      </x:c>
      <x:c r="AE11" s="69">
        <x:f t="shared" si="14"/>
        <x:v>0</x:v>
      </x:c>
      <x:c r="AF11" s="69">
        <x:f t="shared" si="14"/>
        <x:v>1</x:v>
      </x:c>
      <x:c r="AG11" s="69">
        <x:f t="shared" si="14"/>
        <x:v>28</x:v>
      </x:c>
      <x:c r="AH11" s="69">
        <x:f t="shared" si="14"/>
        <x:v>22</x:v>
      </x:c>
      <x:c r="AI11" s="69">
        <x:f t="shared" si="14"/>
        <x:v>208</x:v>
      </x:c>
      <x:c r="AJ11" s="69">
        <x:f t="shared" si="14"/>
        <x:v>10</x:v>
      </x:c>
      <x:c r="AK11" s="69">
        <x:f t="shared" si="14"/>
        <x:v>29</x:v>
      </x:c>
      <x:c r="AL11" s="288" t="s">
        <x:v>906</x:v>
      </x:c>
      <x:c r="AM11" s="69">
        <x:f t="shared" ref="AM11:BU11" si="15">SUM(AM12,AM62)</x:f>
        <x:v>21</x:v>
      </x:c>
      <x:c r="AN11" s="71">
        <x:f t="shared" si="15"/>
        <x:v>41634.399999999994</x:v>
      </x:c>
      <x:c r="AO11" s="69">
        <x:f t="shared" si="15"/>
        <x:v>1</x:v>
      </x:c>
      <x:c r="AP11" s="69">
        <x:f t="shared" si="15"/>
        <x:v>2</x:v>
      </x:c>
      <x:c r="AQ11" s="69">
        <x:f t="shared" si="15"/>
        <x:v>0</x:v>
      </x:c>
      <x:c r="AR11" s="71">
        <x:f t="shared" si="15"/>
        <x:v>0</x:v>
      </x:c>
      <x:c r="AS11" s="69">
        <x:f t="shared" si="15"/>
        <x:v>0</x:v>
      </x:c>
      <x:c r="AT11" s="71">
        <x:f t="shared" si="15"/>
        <x:v>0</x:v>
      </x:c>
      <x:c r="AU11" s="69">
        <x:f t="shared" si="15"/>
        <x:v>0</x:v>
      </x:c>
      <x:c r="AV11" s="69">
        <x:f t="shared" si="15"/>
        <x:v>0</x:v>
      </x:c>
      <x:c r="AW11" s="69">
        <x:f t="shared" si="15"/>
        <x:v>1</x:v>
      </x:c>
      <x:c r="AX11" s="69">
        <x:f t="shared" si="15"/>
        <x:v>19</x:v>
      </x:c>
      <x:c r="AY11" s="69">
        <x:f t="shared" si="15"/>
        <x:v>2</x:v>
      </x:c>
      <x:c r="AZ11" s="69">
        <x:f t="shared" si="15"/>
        <x:v>20</x:v>
      </x:c>
      <x:c r="BA11" s="71">
        <x:f t="shared" si="15"/>
        <x:v>61</x:v>
      </x:c>
      <x:c r="BB11" s="69">
        <x:f t="shared" si="15"/>
        <x:v>0</x:v>
      </x:c>
      <x:c r="BC11" s="69">
        <x:f t="shared" si="15"/>
        <x:v>0</x:v>
      </x:c>
      <x:c r="BD11" s="69">
        <x:f t="shared" si="15"/>
        <x:v>6</x:v>
      </x:c>
      <x:c r="BE11" s="69">
        <x:f t="shared" si="15"/>
        <x:v>70</x:v>
      </x:c>
      <x:c r="BF11" s="69">
        <x:f t="shared" si="15"/>
        <x:v>554</x:v>
      </x:c>
      <x:c r="BG11" s="69">
        <x:f t="shared" si="15"/>
        <x:v>143</x:v>
      </x:c>
      <x:c r="BH11" s="69">
        <x:f t="shared" si="15"/>
        <x:v>266</x:v>
      </x:c>
      <x:c r="BI11" s="69">
        <x:f t="shared" si="15"/>
        <x:v>0</x:v>
      </x:c>
      <x:c r="BJ11" s="71">
        <x:f t="shared" si="15"/>
        <x:v>0</x:v>
      </x:c>
      <x:c r="BK11" s="69">
        <x:f t="shared" si="15"/>
        <x:v>0</x:v>
      </x:c>
      <x:c r="BL11" s="71">
        <x:f t="shared" si="15"/>
        <x:v>0</x:v>
      </x:c>
      <x:c r="BM11" s="69">
        <x:f t="shared" si="15"/>
        <x:v>2</x:v>
      </x:c>
      <x:c r="BN11" s="71">
        <x:f t="shared" si="15"/>
        <x:v>2883</x:v>
      </x:c>
      <x:c r="BO11" s="69">
        <x:f t="shared" si="15"/>
        <x:v>1</x:v>
      </x:c>
      <x:c r="BP11" s="71">
        <x:f t="shared" si="15"/>
        <x:v>2286</x:v>
      </x:c>
      <x:c r="BQ11" s="69">
        <x:f t="shared" si="15"/>
        <x:v>2</x:v>
      </x:c>
      <x:c r="BR11" s="69">
        <x:f t="shared" si="15"/>
        <x:v>0</x:v>
      </x:c>
      <x:c r="BS11" s="69">
        <x:f t="shared" si="15"/>
        <x:v>11</x:v>
      </x:c>
      <x:c r="BT11" s="69">
        <x:f t="shared" si="15"/>
        <x:v>19</x:v>
      </x:c>
      <x:c r="BU11" s="69">
        <x:f t="shared" si="15"/>
        <x:v>19</x:v>
      </x:c>
      <x:c r="BV11" s="288" t="s">
        <x:v>906</x:v>
      </x:c>
      <x:c r="BW11" s="69">
        <x:f t="shared" ref="BW11:CX11" si="16">SUM(BW12,BW62)</x:f>
        <x:v>17</x:v>
      </x:c>
      <x:c r="BX11" s="69">
        <x:f t="shared" si="16"/>
        <x:v>347</x:v>
      </x:c>
      <x:c r="BY11" s="71">
        <x:f t="shared" si="16"/>
        <x:v>12417</x:v>
      </x:c>
      <x:c r="BZ11" s="69">
        <x:f t="shared" si="16"/>
        <x:v>8</x:v>
      </x:c>
      <x:c r="CA11" s="71">
        <x:f t="shared" si="16"/>
        <x:v>2436</x:v>
      </x:c>
      <x:c r="CB11" s="69">
        <x:f t="shared" si="16"/>
        <x:v>3</x:v>
      </x:c>
      <x:c r="CC11" s="71">
        <x:f t="shared" si="16"/>
        <x:v>61</x:v>
      </x:c>
      <x:c r="CD11" s="69">
        <x:f t="shared" si="16"/>
        <x:v>0</x:v>
      </x:c>
      <x:c r="CE11" s="69">
        <x:f t="shared" si="16"/>
        <x:v>36</x:v>
      </x:c>
      <x:c r="CF11" s="71">
        <x:f t="shared" si="16"/>
        <x:v>1477.8499999999999</x:v>
      </x:c>
      <x:c r="CG11" s="69">
        <x:f t="shared" si="16"/>
        <x:v>0</x:v>
      </x:c>
      <x:c r="CH11" s="69">
        <x:f t="shared" si="16"/>
        <x:v>0</x:v>
      </x:c>
      <x:c r="CI11" s="69">
        <x:f t="shared" si="16"/>
        <x:v>21</x:v>
      </x:c>
      <x:c r="CJ11" s="69">
        <x:f t="shared" si="16"/>
        <x:v>49</x:v>
      </x:c>
      <x:c r="CK11" s="69">
        <x:f t="shared" si="16"/>
        <x:v>0</x:v>
      </x:c>
      <x:c r="CL11" s="69">
        <x:f t="shared" si="16"/>
        <x:v>4</x:v>
      </x:c>
      <x:c r="CM11" s="69">
        <x:f t="shared" si="16"/>
        <x:v>4</x:v>
      </x:c>
      <x:c r="CN11" s="69">
        <x:f t="shared" si="16"/>
        <x:v>16</x:v>
      </x:c>
      <x:c r="CO11" s="69">
        <x:f t="shared" si="16"/>
        <x:v>22</x:v>
      </x:c>
      <x:c r="CP11" s="71">
        <x:f t="shared" si="16"/>
        <x:v>1043.25</x:v>
      </x:c>
      <x:c r="CQ11" s="69">
        <x:f t="shared" si="16"/>
        <x:v>25</x:v>
      </x:c>
      <x:c r="CR11" s="71">
        <x:f t="shared" si="16"/>
        <x:v>6530</x:v>
      </x:c>
      <x:c r="CS11" s="69">
        <x:f t="shared" si="16"/>
        <x:v>2199</x:v>
      </x:c>
      <x:c r="CT11" s="69">
        <x:f t="shared" si="16"/>
        <x:v>35</x:v>
      </x:c>
      <x:c r="CU11" s="69">
        <x:f t="shared" si="16"/>
        <x:v>51</x:v>
      </x:c>
      <x:c r="CV11" s="69">
        <x:f t="shared" si="16"/>
        <x:v>210</x:v>
      </x:c>
      <x:c r="CW11" s="69">
        <x:f t="shared" si="16"/>
        <x:v>31</x:v>
      </x:c>
      <x:c r="CX11" s="69">
        <x:f t="shared" si="16"/>
        <x:v>60</x:v>
      </x:c>
      <x:c r="CY11" s="288" t="s">
        <x:v>906</x:v>
      </x:c>
      <x:c r="CZ11" s="69">
        <x:f t="shared" ref="CZ11:DG11" si="17">SUM(CZ12,CZ62)</x:f>
        <x:v>68</x:v>
      </x:c>
      <x:c r="DA11" s="71">
        <x:f t="shared" si="17"/>
        <x:v>27717.019</x:v>
      </x:c>
      <x:c r="DB11" s="69">
        <x:f t="shared" si="17"/>
        <x:v>0</x:v>
      </x:c>
      <x:c r="DC11" s="71">
        <x:f t="shared" si="17"/>
        <x:v>0</x:v>
      </x:c>
      <x:c r="DD11" s="69">
        <x:f t="shared" si="17"/>
        <x:v>0</x:v>
      </x:c>
      <x:c r="DE11" s="71">
        <x:f t="shared" si="17"/>
        <x:v>0</x:v>
      </x:c>
      <x:c r="DF11" s="69">
        <x:f t="shared" si="17"/>
        <x:v>0</x:v>
      </x:c>
      <x:c r="DG11" s="105">
        <x:f t="shared" si="17"/>
        <x:v>0</x:v>
      </x:c>
      <x:c r="DH11" s="21"/>
    </x:row>
    <x:row r="12" spans="1:112" s="20" customFormat="1" ht="30" customHeight="1">
      <x:c r="A12" s="288" t="s">
        <x:v>675</x:v>
      </x:c>
      <x:c r="B12" s="77">
        <x:f>SUM(B13:B61)</x:f>
        <x:v>67</x:v>
      </x:c>
      <x:c r="C12" s="293">
        <x:f t="shared" ref="C12:AM12" si="18">SUM(C13:C61)</x:f>
        <x:v>47888.299999999996</x:v>
      </x:c>
      <x:c r="D12" s="77">
        <x:f t="shared" si="18"/>
        <x:v>123</x:v>
      </x:c>
      <x:c r="E12" s="293">
        <x:f t="shared" si="18"/>
        <x:v>77087.589999999997</x:v>
      </x:c>
      <x:c r="F12" s="77">
        <x:f t="shared" si="18"/>
        <x:v>36</x:v>
      </x:c>
      <x:c r="G12" s="293">
        <x:f t="shared" si="18"/>
        <x:v>18.300000000000004</x:v>
      </x:c>
      <x:c r="H12" s="77">
        <x:f t="shared" si="18"/>
        <x:v>13</x:v>
      </x:c>
      <x:c r="I12" s="293">
        <x:f t="shared" si="18"/>
        <x:v>5587</x:v>
      </x:c>
      <x:c r="J12" s="77">
        <x:f t="shared" si="18"/>
        <x:v>170</x:v>
      </x:c>
      <x:c r="K12" s="77">
        <x:f t="shared" si="18"/>
        <x:v>12</x:v>
      </x:c>
      <x:c r="L12" s="293">
        <x:f t="shared" si="18"/>
        <x:v>2647</x:v>
      </x:c>
      <x:c r="M12" s="77">
        <x:f t="shared" si="18"/>
        <x:v>18</x:v>
      </x:c>
      <x:c r="N12" s="77">
        <x:f t="shared" si="18"/>
        <x:v>6</x:v>
      </x:c>
      <x:c r="O12" s="77">
        <x:f t="shared" si="18"/>
        <x:v>8</x:v>
      </x:c>
      <x:c r="P12" s="77">
        <x:f t="shared" si="18"/>
        <x:v>12</x:v>
      </x:c>
      <x:c r="Q12" s="77">
        <x:f t="shared" si="18"/>
        <x:v>0</x:v>
      </x:c>
      <x:c r="R12" s="293">
        <x:f t="shared" si="18"/>
        <x:v>0</x:v>
      </x:c>
      <x:c r="S12" s="77">
        <x:f t="shared" si="18"/>
        <x:v>33</x:v>
      </x:c>
      <x:c r="T12" s="293">
        <x:f t="shared" si="18"/>
        <x:v>561.25</x:v>
      </x:c>
      <x:c r="U12" s="77">
        <x:f t="shared" si="18"/>
        <x:v>10</x:v>
      </x:c>
      <x:c r="V12" s="293">
        <x:f t="shared" si="18"/>
        <x:v>1180.3699999999999</x:v>
      </x:c>
      <x:c r="W12" s="77">
        <x:f t="shared" si="18"/>
        <x:v>51</x:v>
      </x:c>
      <x:c r="X12" s="77">
        <x:f t="shared" si="18"/>
        <x:v>2036</x:v>
      </x:c>
      <x:c r="Y12" s="77">
        <x:f t="shared" si="18"/>
        <x:v>13</x:v>
      </x:c>
      <x:c r="Z12" s="77">
        <x:f t="shared" si="18"/>
        <x:v>135</x:v>
      </x:c>
      <x:c r="AA12" s="77">
        <x:f t="shared" si="18"/>
        <x:v>24</x:v>
      </x:c>
      <x:c r="AB12" s="77">
        <x:f t="shared" si="18"/>
        <x:v>4</x:v>
      </x:c>
      <x:c r="AC12" s="77">
        <x:f t="shared" si="18"/>
        <x:v>1</x:v>
      </x:c>
      <x:c r="AD12" s="77">
        <x:f t="shared" si="18"/>
        <x:v>5</x:v>
      </x:c>
      <x:c r="AE12" s="77">
        <x:f t="shared" si="18"/>
        <x:v>0</x:v>
      </x:c>
      <x:c r="AF12" s="77">
        <x:f t="shared" si="18"/>
        <x:v>1</x:v>
      </x:c>
      <x:c r="AG12" s="77">
        <x:f t="shared" si="18"/>
        <x:v>28</x:v>
      </x:c>
      <x:c r="AH12" s="77">
        <x:f t="shared" si="18"/>
        <x:v>22</x:v>
      </x:c>
      <x:c r="AI12" s="77">
        <x:f t="shared" si="18"/>
        <x:v>208</x:v>
      </x:c>
      <x:c r="AJ12" s="77">
        <x:f t="shared" si="18"/>
        <x:v>10</x:v>
      </x:c>
      <x:c r="AK12" s="77">
        <x:f t="shared" si="18"/>
        <x:v>29</x:v>
      </x:c>
      <x:c r="AL12" s="288" t="s">
        <x:v>675</x:v>
      </x:c>
      <x:c r="AM12" s="77">
        <x:f t="shared" si="18"/>
        <x:v>21</x:v>
      </x:c>
      <x:c r="AN12" s="293">
        <x:f t="shared" ref="AN12:BU12" si="19">SUM(AN13:AN61)</x:f>
        <x:v>41634.399999999994</x:v>
      </x:c>
      <x:c r="AO12" s="77">
        <x:f t="shared" si="19"/>
        <x:v>1</x:v>
      </x:c>
      <x:c r="AP12" s="77">
        <x:f t="shared" si="19"/>
        <x:v>2</x:v>
      </x:c>
      <x:c r="AQ12" s="77">
        <x:f t="shared" si="19"/>
        <x:v>0</x:v>
      </x:c>
      <x:c r="AR12" s="293">
        <x:f t="shared" si="19"/>
        <x:v>0</x:v>
      </x:c>
      <x:c r="AS12" s="77">
        <x:f t="shared" si="19"/>
        <x:v>0</x:v>
      </x:c>
      <x:c r="AT12" s="293">
        <x:f t="shared" si="19"/>
        <x:v>0</x:v>
      </x:c>
      <x:c r="AU12" s="77">
        <x:f t="shared" si="19"/>
        <x:v>0</x:v>
      </x:c>
      <x:c r="AV12" s="77">
        <x:f t="shared" si="19"/>
        <x:v>0</x:v>
      </x:c>
      <x:c r="AW12" s="77">
        <x:f t="shared" si="19"/>
        <x:v>1</x:v>
      </x:c>
      <x:c r="AX12" s="77">
        <x:f t="shared" si="19"/>
        <x:v>19</x:v>
      </x:c>
      <x:c r="AY12" s="77">
        <x:f t="shared" si="19"/>
        <x:v>2</x:v>
      </x:c>
      <x:c r="AZ12" s="77">
        <x:f t="shared" si="19"/>
        <x:v>20</x:v>
      </x:c>
      <x:c r="BA12" s="293">
        <x:f t="shared" si="19"/>
        <x:v>61</x:v>
      </x:c>
      <x:c r="BB12" s="77">
        <x:f t="shared" si="19"/>
        <x:v>0</x:v>
      </x:c>
      <x:c r="BC12" s="77">
        <x:f t="shared" si="19"/>
        <x:v>0</x:v>
      </x:c>
      <x:c r="BD12" s="77">
        <x:f t="shared" si="19"/>
        <x:v>6</x:v>
      </x:c>
      <x:c r="BE12" s="77">
        <x:f t="shared" si="19"/>
        <x:v>70</x:v>
      </x:c>
      <x:c r="BF12" s="77">
        <x:f t="shared" si="19"/>
        <x:v>554</x:v>
      </x:c>
      <x:c r="BG12" s="77">
        <x:f t="shared" si="19"/>
        <x:v>143</x:v>
      </x:c>
      <x:c r="BH12" s="77">
        <x:f t="shared" si="19"/>
        <x:v>266</x:v>
      </x:c>
      <x:c r="BI12" s="77">
        <x:f t="shared" si="19"/>
        <x:v>0</x:v>
      </x:c>
      <x:c r="BJ12" s="293">
        <x:f t="shared" si="19"/>
        <x:v>0</x:v>
      </x:c>
      <x:c r="BK12" s="77">
        <x:f t="shared" si="19"/>
        <x:v>0</x:v>
      </x:c>
      <x:c r="BL12" s="293">
        <x:f t="shared" si="19"/>
        <x:v>0</x:v>
      </x:c>
      <x:c r="BM12" s="77">
        <x:f t="shared" si="19"/>
        <x:v>2</x:v>
      </x:c>
      <x:c r="BN12" s="293">
        <x:f t="shared" si="19"/>
        <x:v>2883</x:v>
      </x:c>
      <x:c r="BO12" s="77">
        <x:f t="shared" si="19"/>
        <x:v>1</x:v>
      </x:c>
      <x:c r="BP12" s="293">
        <x:f t="shared" si="19"/>
        <x:v>2286</x:v>
      </x:c>
      <x:c r="BQ12" s="77">
        <x:f t="shared" si="19"/>
        <x:v>2</x:v>
      </x:c>
      <x:c r="BR12" s="77">
        <x:f t="shared" si="19"/>
        <x:v>0</x:v>
      </x:c>
      <x:c r="BS12" s="77">
        <x:f t="shared" si="19"/>
        <x:v>11</x:v>
      </x:c>
      <x:c r="BT12" s="77">
        <x:f t="shared" si="19"/>
        <x:v>19</x:v>
      </x:c>
      <x:c r="BU12" s="77">
        <x:f t="shared" si="19"/>
        <x:v>19</x:v>
      </x:c>
      <x:c r="BV12" s="288" t="s">
        <x:v>675</x:v>
      </x:c>
      <x:c r="BW12" s="77">
        <x:f t="shared" ref="BW12:CX12" si="20">SUM(BW13:BW61)</x:f>
        <x:v>17</x:v>
      </x:c>
      <x:c r="BX12" s="77">
        <x:f t="shared" si="20"/>
        <x:v>347</x:v>
      </x:c>
      <x:c r="BY12" s="293">
        <x:f t="shared" si="20"/>
        <x:v>12417</x:v>
      </x:c>
      <x:c r="BZ12" s="77">
        <x:f t="shared" si="20"/>
        <x:v>8</x:v>
      </x:c>
      <x:c r="CA12" s="293">
        <x:f t="shared" si="20"/>
        <x:v>2436</x:v>
      </x:c>
      <x:c r="CB12" s="77">
        <x:f t="shared" si="20"/>
        <x:v>3</x:v>
      </x:c>
      <x:c r="CC12" s="293">
        <x:f t="shared" si="20"/>
        <x:v>61</x:v>
      </x:c>
      <x:c r="CD12" s="77">
        <x:f t="shared" si="20"/>
        <x:v>0</x:v>
      </x:c>
      <x:c r="CE12" s="77">
        <x:f t="shared" si="20"/>
        <x:v>36</x:v>
      </x:c>
      <x:c r="CF12" s="293">
        <x:f t="shared" si="20"/>
        <x:v>1477.8499999999999</x:v>
      </x:c>
      <x:c r="CG12" s="77">
        <x:f t="shared" si="20"/>
        <x:v>0</x:v>
      </x:c>
      <x:c r="CH12" s="77">
        <x:f t="shared" si="20"/>
        <x:v>0</x:v>
      </x:c>
      <x:c r="CI12" s="77">
        <x:f t="shared" si="20"/>
        <x:v>21</x:v>
      </x:c>
      <x:c r="CJ12" s="77">
        <x:f t="shared" si="20"/>
        <x:v>49</x:v>
      </x:c>
      <x:c r="CK12" s="77">
        <x:f t="shared" si="20"/>
        <x:v>0</x:v>
      </x:c>
      <x:c r="CL12" s="77">
        <x:f t="shared" si="20"/>
        <x:v>4</x:v>
      </x:c>
      <x:c r="CM12" s="77">
        <x:f t="shared" si="20"/>
        <x:v>4</x:v>
      </x:c>
      <x:c r="CN12" s="77">
        <x:f t="shared" si="20"/>
        <x:v>16</x:v>
      </x:c>
      <x:c r="CO12" s="77">
        <x:f t="shared" si="20"/>
        <x:v>22</x:v>
      </x:c>
      <x:c r="CP12" s="293">
        <x:f t="shared" si="20"/>
        <x:v>1043.25</x:v>
      </x:c>
      <x:c r="CQ12" s="77">
        <x:f t="shared" si="20"/>
        <x:v>25</x:v>
      </x:c>
      <x:c r="CR12" s="293">
        <x:f t="shared" si="20"/>
        <x:v>6530</x:v>
      </x:c>
      <x:c r="CS12" s="77">
        <x:f t="shared" si="20"/>
        <x:v>2199</x:v>
      </x:c>
      <x:c r="CT12" s="77">
        <x:f t="shared" si="20"/>
        <x:v>35</x:v>
      </x:c>
      <x:c r="CU12" s="77">
        <x:f t="shared" si="20"/>
        <x:v>51</x:v>
      </x:c>
      <x:c r="CV12" s="77">
        <x:f t="shared" si="20"/>
        <x:v>210</x:v>
      </x:c>
      <x:c r="CW12" s="77">
        <x:f t="shared" si="20"/>
        <x:v>31</x:v>
      </x:c>
      <x:c r="CX12" s="77">
        <x:f t="shared" si="20"/>
        <x:v>60</x:v>
      </x:c>
      <x:c r="CY12" s="288" t="s">
        <x:v>675</x:v>
      </x:c>
      <x:c r="CZ12" s="77">
        <x:f t="shared" ref="CZ12:DG12" si="21">SUM(CZ13:CZ61)</x:f>
        <x:v>68</x:v>
      </x:c>
      <x:c r="DA12" s="293">
        <x:f t="shared" si="21"/>
        <x:v>27717.019</x:v>
      </x:c>
      <x:c r="DB12" s="77">
        <x:f t="shared" si="21"/>
        <x:v>0</x:v>
      </x:c>
      <x:c r="DC12" s="293">
        <x:f t="shared" si="21"/>
        <x:v>0</x:v>
      </x:c>
      <x:c r="DD12" s="77">
        <x:f t="shared" si="21"/>
        <x:v>0</x:v>
      </x:c>
      <x:c r="DE12" s="293">
        <x:f t="shared" si="21"/>
        <x:v>0</x:v>
      </x:c>
      <x:c r="DF12" s="77">
        <x:f t="shared" si="21"/>
        <x:v>0</x:v>
      </x:c>
      <x:c r="DG12" s="930">
        <x:f t="shared" si="21"/>
        <x:v>0</x:v>
      </x:c>
      <x:c r="DH12" s="21"/>
    </x:row>
    <x:row r="13" spans="1:112" s="20" customFormat="1" ht="30" customHeight="1">
      <x:c r="A13" s="819" t="s">
        <x:v>803</x:v>
      </x:c>
      <x:c r="B13" s="77">
        <x:v>5</x:v>
      </x:c>
      <x:c r="C13" s="71">
        <x:v>5676</x:v>
      </x:c>
      <x:c r="D13" s="69">
        <x:v>1</x:v>
      </x:c>
      <x:c r="E13" s="71">
        <x:v>21718</x:v>
      </x:c>
      <x:c r="F13" s="69"/>
      <x:c r="G13" s="71"/>
      <x:c r="H13" s="69">
        <x:v>1</x:v>
      </x:c>
      <x:c r="I13" s="71">
        <x:v>3660</x:v>
      </x:c>
      <x:c r="J13" s="69">
        <x:v>3</x:v>
      </x:c>
      <x:c r="K13" s="69">
        <x:v>1</x:v>
      </x:c>
      <x:c r="L13" s="71">
        <x:v>154</x:v>
      </x:c>
      <x:c r="M13" s="69">
        <x:v>4</x:v>
      </x:c>
      <x:c r="N13" s="69">
        <x:v>1</x:v>
      </x:c>
      <x:c r="O13" s="69"/>
      <x:c r="P13" s="69"/>
      <x:c r="Q13" s="69"/>
      <x:c r="R13" s="71"/>
      <x:c r="S13" s="69">
        <x:v>1</x:v>
      </x:c>
      <x:c r="T13" s="71">
        <x:v>45</x:v>
      </x:c>
      <x:c r="U13" s="69"/>
      <x:c r="V13" s="71"/>
      <x:c r="W13" s="69"/>
      <x:c r="X13" s="69">
        <x:v>365</x:v>
      </x:c>
      <x:c r="Y13" s="69">
        <x:v>1</x:v>
      </x:c>
      <x:c r="Z13" s="69">
        <x:v>1</x:v>
      </x:c>
      <x:c r="AA13" s="69"/>
      <x:c r="AB13" s="69"/>
      <x:c r="AC13" s="69"/>
      <x:c r="AD13" s="69"/>
      <x:c r="AE13" s="69"/>
      <x:c r="AF13" s="69"/>
      <x:c r="AG13" s="69"/>
      <x:c r="AH13" s="69">
        <x:v>22</x:v>
      </x:c>
      <x:c r="AI13" s="69">
        <x:v>208</x:v>
      </x:c>
      <x:c r="AJ13" s="69"/>
      <x:c r="AK13" s="69"/>
      <x:c r="AL13" s="819" t="s">
        <x:v>803</x:v>
      </x:c>
      <x:c r="AM13" s="69">
        <x:v>2</x:v>
      </x:c>
      <x:c r="AN13" s="71"/>
      <x:c r="AO13" s="69"/>
      <x:c r="AP13" s="69"/>
      <x:c r="AQ13" s="69"/>
      <x:c r="AR13" s="71"/>
      <x:c r="AS13" s="69"/>
      <x:c r="AT13" s="71"/>
      <x:c r="AU13" s="69"/>
      <x:c r="AV13" s="69"/>
      <x:c r="AW13" s="69"/>
      <x:c r="AX13" s="69"/>
      <x:c r="AY13" s="69"/>
      <x:c r="AZ13" s="69"/>
      <x:c r="BA13" s="71"/>
      <x:c r="BB13" s="69"/>
      <x:c r="BC13" s="69"/>
      <x:c r="BD13" s="69"/>
      <x:c r="BE13" s="69">
        <x:v>3</x:v>
      </x:c>
      <x:c r="BF13" s="69">
        <x:v>49</x:v>
      </x:c>
      <x:c r="BG13" s="69">
        <x:v>8</x:v>
      </x:c>
      <x:c r="BH13" s="69">
        <x:v>18</x:v>
      </x:c>
      <x:c r="BI13" s="69"/>
      <x:c r="BJ13" s="71"/>
      <x:c r="BK13" s="69"/>
      <x:c r="BL13" s="71"/>
      <x:c r="BM13" s="69"/>
      <x:c r="BN13" s="71"/>
      <x:c r="BO13" s="69"/>
      <x:c r="BP13" s="71"/>
      <x:c r="BQ13" s="69"/>
      <x:c r="BR13" s="69"/>
      <x:c r="BS13" s="69">
        <x:v>2</x:v>
      </x:c>
      <x:c r="BT13" s="69">
        <x:v>5</x:v>
      </x:c>
      <x:c r="BU13" s="69">
        <x:v>5</x:v>
      </x:c>
      <x:c r="BV13" s="819" t="s">
        <x:v>803</x:v>
      </x:c>
      <x:c r="BW13" s="69">
        <x:v>5</x:v>
      </x:c>
      <x:c r="BX13" s="69">
        <x:v>92</x:v>
      </x:c>
      <x:c r="BY13" s="71">
        <x:v>2307</x:v>
      </x:c>
      <x:c r="BZ13" s="69">
        <x:v>8</x:v>
      </x:c>
      <x:c r="CA13" s="71">
        <x:v>2436</x:v>
      </x:c>
      <x:c r="CB13" s="69">
        <x:v>1</x:v>
      </x:c>
      <x:c r="CC13" s="71">
        <x:v>7</x:v>
      </x:c>
      <x:c r="CD13" s="69">
        <x:v>0</x:v>
      </x:c>
      <x:c r="CE13" s="69">
        <x:v>6</x:v>
      </x:c>
      <x:c r="CF13" s="71">
        <x:v>486</x:v>
      </x:c>
      <x:c r="CG13" s="69"/>
      <x:c r="CH13" s="69"/>
      <x:c r="CI13" s="69">
        <x:v>7</x:v>
      </x:c>
      <x:c r="CJ13" s="69">
        <x:v>8</x:v>
      </x:c>
      <x:c r="CK13" s="69"/>
      <x:c r="CL13" s="69">
        <x:v>1</x:v>
      </x:c>
      <x:c r="CM13" s="69">
        <x:v>3</x:v>
      </x:c>
      <x:c r="CN13" s="69">
        <x:v>3</x:v>
      </x:c>
      <x:c r="CO13" s="69">
        <x:v>1</x:v>
      </x:c>
      <x:c r="CP13" s="71">
        <x:v>258</x:v>
      </x:c>
      <x:c r="CQ13" s="69">
        <x:v>1</x:v>
      </x:c>
      <x:c r="CR13" s="71">
        <x:v>3232</x:v>
      </x:c>
      <x:c r="CS13" s="69">
        <x:v>316</x:v>
      </x:c>
      <x:c r="CT13" s="69">
        <x:v>3</x:v>
      </x:c>
      <x:c r="CU13" s="69"/>
      <x:c r="CV13" s="69">
        <x:f>9+6</x:f>
        <x:v>15</x:v>
      </x:c>
      <x:c r="CW13" s="69">
        <x:v>11</x:v>
      </x:c>
      <x:c r="CX13" s="69">
        <x:v>30</x:v>
      </x:c>
      <x:c r="CY13" s="819" t="s">
        <x:v>803</x:v>
      </x:c>
      <x:c r="CZ13" s="69">
        <x:v>34</x:v>
      </x:c>
      <x:c r="DA13" s="71">
        <x:v>19284.77</x:v>
      </x:c>
      <x:c r="DB13" s="69"/>
      <x:c r="DC13" s="71"/>
      <x:c r="DD13" s="69"/>
      <x:c r="DE13" s="71"/>
      <x:c r="DF13" s="69"/>
      <x:c r="DG13" s="105"/>
      <x:c r="DH13" s="21"/>
    </x:row>
    <x:row r="14" spans="1:112" s="20" customFormat="1" ht="30" customHeight="1">
      <x:c r="A14" s="819" t="s">
        <x:v>376</x:v>
      </x:c>
      <x:c r="B14" s="77"/>
      <x:c r="C14" s="71"/>
      <x:c r="D14" s="69"/>
      <x:c r="E14" s="71"/>
      <x:c r="F14" s="69">
        <x:v>1</x:v>
      </x:c>
      <x:c r="G14" s="71">
        <x:v>0.29999999999999999</x:v>
      </x:c>
      <x:c r="H14" s="69"/>
      <x:c r="I14" s="71"/>
      <x:c r="J14" s="69">
        <x:v>2</x:v>
      </x:c>
      <x:c r="K14" s="69"/>
      <x:c r="L14" s="71"/>
      <x:c r="M14" s="69"/>
      <x:c r="N14" s="69"/>
      <x:c r="O14" s="69"/>
      <x:c r="P14" s="69"/>
      <x:c r="Q14" s="69"/>
      <x:c r="R14" s="71"/>
      <x:c r="S14" s="69"/>
      <x:c r="T14" s="71"/>
      <x:c r="U14" s="69">
        <x:v>1</x:v>
      </x:c>
      <x:c r="V14" s="71">
        <x:v>103</x:v>
      </x:c>
      <x:c r="W14" s="69"/>
      <x:c r="X14" s="69">
        <x:v>34</x:v>
      </x:c>
      <x:c r="Y14" s="69"/>
      <x:c r="Z14" s="69"/>
      <x:c r="AA14" s="69"/>
      <x:c r="AB14" s="69"/>
      <x:c r="AC14" s="69">
        <x:v>1</x:v>
      </x:c>
      <x:c r="AD14" s="69"/>
      <x:c r="AE14" s="69"/>
      <x:c r="AF14" s="69"/>
      <x:c r="AG14" s="69">
        <x:v>1</x:v>
      </x:c>
      <x:c r="AH14" s="69"/>
      <x:c r="AI14" s="69"/>
      <x:c r="AJ14" s="69"/>
      <x:c r="AK14" s="69"/>
      <x:c r="AL14" s="819" t="s">
        <x:v>376</x:v>
      </x:c>
      <x:c r="AM14" s="69">
        <x:v>1</x:v>
      </x:c>
      <x:c r="AN14" s="71">
        <x:v>1650</x:v>
      </x:c>
      <x:c r="AO14" s="69"/>
      <x:c r="AP14" s="69"/>
      <x:c r="AQ14" s="69"/>
      <x:c r="AR14" s="71"/>
      <x:c r="AS14" s="69"/>
      <x:c r="AT14" s="71"/>
      <x:c r="AU14" s="69"/>
      <x:c r="AV14" s="69"/>
      <x:c r="AW14" s="69"/>
      <x:c r="AX14" s="69"/>
      <x:c r="AY14" s="69"/>
      <x:c r="AZ14" s="69">
        <x:v>1</x:v>
      </x:c>
      <x:c r="BA14" s="71">
        <x:v>2</x:v>
      </x:c>
      <x:c r="BB14" s="69"/>
      <x:c r="BC14" s="69"/>
      <x:c r="BD14" s="69"/>
      <x:c r="BE14" s="69">
        <x:v>1</x:v>
      </x:c>
      <x:c r="BF14" s="69">
        <x:v>11</x:v>
      </x:c>
      <x:c r="BG14" s="69">
        <x:v>6</x:v>
      </x:c>
      <x:c r="BH14" s="69">
        <x:v>6</x:v>
      </x:c>
      <x:c r="BI14" s="69"/>
      <x:c r="BJ14" s="71"/>
      <x:c r="BK14" s="69"/>
      <x:c r="BL14" s="71"/>
      <x:c r="BM14" s="69"/>
      <x:c r="BN14" s="71"/>
      <x:c r="BO14" s="69"/>
      <x:c r="BP14" s="71"/>
      <x:c r="BQ14" s="69"/>
      <x:c r="BR14" s="69"/>
      <x:c r="BS14" s="69"/>
      <x:c r="BT14" s="69"/>
      <x:c r="BU14" s="69"/>
      <x:c r="BV14" s="819" t="s">
        <x:v>376</x:v>
      </x:c>
      <x:c r="BW14" s="69"/>
      <x:c r="BX14" s="69"/>
      <x:c r="BY14" s="71"/>
      <x:c r="BZ14" s="69"/>
      <x:c r="CA14" s="71"/>
      <x:c r="CB14" s="69"/>
      <x:c r="CC14" s="71"/>
      <x:c r="CD14" s="69"/>
      <x:c r="CE14" s="69">
        <x:v>1</x:v>
      </x:c>
      <x:c r="CF14" s="71">
        <x:v>43</x:v>
      </x:c>
      <x:c r="CG14" s="69"/>
      <x:c r="CH14" s="69"/>
      <x:c r="CI14" s="69"/>
      <x:c r="CJ14" s="69">
        <x:v>1</x:v>
      </x:c>
      <x:c r="CK14" s="69"/>
      <x:c r="CL14" s="69"/>
      <x:c r="CM14" s="69"/>
      <x:c r="CN14" s="69"/>
      <x:c r="CO14" s="69"/>
      <x:c r="CP14" s="71"/>
      <x:c r="CQ14" s="69">
        <x:v>1</x:v>
      </x:c>
      <x:c r="CR14" s="71">
        <x:v>156</x:v>
      </x:c>
      <x:c r="CS14" s="69">
        <x:v>31</x:v>
      </x:c>
      <x:c r="CT14" s="69"/>
      <x:c r="CU14" s="69"/>
      <x:c r="CV14" s="69">
        <x:v>2</x:v>
      </x:c>
      <x:c r="CW14" s="69"/>
      <x:c r="CX14" s="69"/>
      <x:c r="CY14" s="819" t="s">
        <x:v>376</x:v>
      </x:c>
      <x:c r="CZ14" s="69">
        <x:v>2</x:v>
      </x:c>
      <x:c r="DA14" s="71">
        <x:v>146.36000000000001</x:v>
      </x:c>
      <x:c r="DB14" s="69"/>
      <x:c r="DC14" s="71"/>
      <x:c r="DD14" s="69"/>
      <x:c r="DE14" s="71"/>
      <x:c r="DF14" s="69"/>
      <x:c r="DG14" s="105"/>
      <x:c r="DH14" s="21"/>
    </x:row>
    <x:row r="15" spans="1:112" s="20" customFormat="1" ht="30" customHeight="1">
      <x:c r="A15" s="819" t="s">
        <x:v>367</x:v>
      </x:c>
      <x:c r="B15" s="77"/>
      <x:c r="C15" s="71"/>
      <x:c r="D15" s="69"/>
      <x:c r="E15" s="71"/>
      <x:c r="F15" s="69">
        <x:v>1</x:v>
      </x:c>
      <x:c r="G15" s="71">
        <x:v>0.59999999999999998</x:v>
      </x:c>
      <x:c r="H15" s="69"/>
      <x:c r="I15" s="71"/>
      <x:c r="J15" s="69">
        <x:v>2</x:v>
      </x:c>
      <x:c r="K15" s="69"/>
      <x:c r="L15" s="71"/>
      <x:c r="M15" s="69"/>
      <x:c r="N15" s="69"/>
      <x:c r="O15" s="69">
        <x:v>1</x:v>
      </x:c>
      <x:c r="P15" s="69">
        <x:v>1</x:v>
      </x:c>
      <x:c r="Q15" s="69"/>
      <x:c r="R15" s="71"/>
      <x:c r="S15" s="69"/>
      <x:c r="T15" s="71"/>
      <x:c r="U15" s="69">
        <x:v>1</x:v>
      </x:c>
      <x:c r="V15" s="71">
        <x:v>100</x:v>
      </x:c>
      <x:c r="W15" s="69"/>
      <x:c r="X15" s="69">
        <x:v>3</x:v>
      </x:c>
      <x:c r="Y15" s="69"/>
      <x:c r="Z15" s="69"/>
      <x:c r="AA15" s="69">
        <x:v>1</x:v>
      </x:c>
      <x:c r="AB15" s="69"/>
      <x:c r="AC15" s="69"/>
      <x:c r="AD15" s="69"/>
      <x:c r="AE15" s="69"/>
      <x:c r="AF15" s="69"/>
      <x:c r="AG15" s="69">
        <x:v>1</x:v>
      </x:c>
      <x:c r="AH15" s="69"/>
      <x:c r="AI15" s="69"/>
      <x:c r="AJ15" s="69"/>
      <x:c r="AK15" s="69"/>
      <x:c r="AL15" s="819" t="s">
        <x:v>367</x:v>
      </x:c>
      <x:c r="AM15" s="69">
        <x:v>1</x:v>
      </x:c>
      <x:c r="AN15" s="71">
        <x:v>1504</x:v>
      </x:c>
      <x:c r="AO15" s="69"/>
      <x:c r="AP15" s="69"/>
      <x:c r="AQ15" s="69"/>
      <x:c r="AR15" s="71"/>
      <x:c r="AS15" s="69"/>
      <x:c r="AT15" s="71"/>
      <x:c r="AU15" s="69"/>
      <x:c r="AV15" s="69"/>
      <x:c r="AW15" s="69"/>
      <x:c r="AX15" s="69">
        <x:v>1</x:v>
      </x:c>
      <x:c r="AY15" s="69"/>
      <x:c r="AZ15" s="69">
        <x:v>1</x:v>
      </x:c>
      <x:c r="BA15" s="71">
        <x:v>5</x:v>
      </x:c>
      <x:c r="BB15" s="69"/>
      <x:c r="BC15" s="69"/>
      <x:c r="BD15" s="69"/>
      <x:c r="BE15" s="69">
        <x:v>3</x:v>
      </x:c>
      <x:c r="BF15" s="69">
        <x:v>7</x:v>
      </x:c>
      <x:c r="BG15" s="69">
        <x:v>6</x:v>
      </x:c>
      <x:c r="BH15" s="69">
        <x:v>6</x:v>
      </x:c>
      <x:c r="BI15" s="69"/>
      <x:c r="BJ15" s="71"/>
      <x:c r="BK15" s="69"/>
      <x:c r="BL15" s="71"/>
      <x:c r="BM15" s="69"/>
      <x:c r="BN15" s="71"/>
      <x:c r="BO15" s="69"/>
      <x:c r="BP15" s="71"/>
      <x:c r="BQ15" s="69"/>
      <x:c r="BR15" s="69"/>
      <x:c r="BS15" s="69"/>
      <x:c r="BT15" s="69"/>
      <x:c r="BU15" s="69"/>
      <x:c r="BV15" s="819" t="s">
        <x:v>367</x:v>
      </x:c>
      <x:c r="BW15" s="69"/>
      <x:c r="BX15" s="69"/>
      <x:c r="BY15" s="71"/>
      <x:c r="BZ15" s="69"/>
      <x:c r="CA15" s="71"/>
      <x:c r="CB15" s="69"/>
      <x:c r="CC15" s="71"/>
      <x:c r="CD15" s="69"/>
      <x:c r="CE15" s="69">
        <x:v>1</x:v>
      </x:c>
      <x:c r="CF15" s="71">
        <x:v>66</x:v>
      </x:c>
      <x:c r="CG15" s="69"/>
      <x:c r="CH15" s="69"/>
      <x:c r="CI15" s="69"/>
      <x:c r="CJ15" s="69">
        <x:v>1</x:v>
      </x:c>
      <x:c r="CK15" s="69"/>
      <x:c r="CL15" s="69"/>
      <x:c r="CM15" s="69"/>
      <x:c r="CN15" s="69"/>
      <x:c r="CO15" s="69"/>
      <x:c r="CP15" s="71"/>
      <x:c r="CQ15" s="69">
        <x:v>2</x:v>
      </x:c>
      <x:c r="CR15" s="71">
        <x:v>56</x:v>
      </x:c>
      <x:c r="CS15" s="69">
        <x:v>40</x:v>
      </x:c>
      <x:c r="CT15" s="69"/>
      <x:c r="CU15" s="69"/>
      <x:c r="CV15" s="69">
        <x:v>4</x:v>
      </x:c>
      <x:c r="CW15" s="69"/>
      <x:c r="CX15" s="69"/>
      <x:c r="CY15" s="819" t="s">
        <x:v>367</x:v>
      </x:c>
      <x:c r="CZ15" s="69">
        <x:v>1</x:v>
      </x:c>
      <x:c r="DA15" s="71">
        <x:v>100</x:v>
      </x:c>
      <x:c r="DB15" s="69"/>
      <x:c r="DC15" s="71"/>
      <x:c r="DD15" s="69"/>
      <x:c r="DE15" s="71"/>
      <x:c r="DF15" s="69"/>
      <x:c r="DG15" s="105"/>
      <x:c r="DH15" s="21"/>
    </x:row>
    <x:row r="16" spans="1:112" s="20" customFormat="1" ht="30" customHeight="1">
      <x:c r="A16" s="819" t="s">
        <x:v>396</x:v>
      </x:c>
      <x:c r="B16" s="77"/>
      <x:c r="C16" s="71"/>
      <x:c r="D16" s="69"/>
      <x:c r="E16" s="71"/>
      <x:c r="F16" s="69"/>
      <x:c r="G16" s="71"/>
      <x:c r="H16" s="69"/>
      <x:c r="I16" s="71"/>
      <x:c r="J16" s="69">
        <x:v>3</x:v>
      </x:c>
      <x:c r="K16" s="69"/>
      <x:c r="L16" s="71"/>
      <x:c r="M16" s="69"/>
      <x:c r="N16" s="69"/>
      <x:c r="O16" s="69"/>
      <x:c r="P16" s="69"/>
      <x:c r="Q16" s="69"/>
      <x:c r="R16" s="71"/>
      <x:c r="S16" s="69"/>
      <x:c r="T16" s="71"/>
      <x:c r="U16" s="69">
        <x:v>1</x:v>
      </x:c>
      <x:c r="V16" s="71">
        <x:v>110</x:v>
      </x:c>
      <x:c r="W16" s="69"/>
      <x:c r="X16" s="69">
        <x:v>29</x:v>
      </x:c>
      <x:c r="Y16" s="69"/>
      <x:c r="Z16" s="69"/>
      <x:c r="AA16" s="69">
        <x:v>2</x:v>
      </x:c>
      <x:c r="AB16" s="69"/>
      <x:c r="AC16" s="69"/>
      <x:c r="AD16" s="69"/>
      <x:c r="AE16" s="69"/>
      <x:c r="AF16" s="69"/>
      <x:c r="AG16" s="69">
        <x:v>1</x:v>
      </x:c>
      <x:c r="AH16" s="69"/>
      <x:c r="AI16" s="69"/>
      <x:c r="AJ16" s="69"/>
      <x:c r="AK16" s="69"/>
      <x:c r="AL16" s="819" t="s">
        <x:v>396</x:v>
      </x:c>
      <x:c r="AM16" s="69"/>
      <x:c r="AN16" s="71"/>
      <x:c r="AO16" s="69"/>
      <x:c r="AP16" s="69"/>
      <x:c r="AQ16" s="69"/>
      <x:c r="AR16" s="71"/>
      <x:c r="AS16" s="69"/>
      <x:c r="AT16" s="71"/>
      <x:c r="AU16" s="69"/>
      <x:c r="AV16" s="69"/>
      <x:c r="AW16" s="69"/>
      <x:c r="AX16" s="69">
        <x:v>1</x:v>
      </x:c>
      <x:c r="AY16" s="69"/>
      <x:c r="AZ16" s="69">
        <x:v>1</x:v>
      </x:c>
      <x:c r="BA16" s="71">
        <x:v>2</x:v>
      </x:c>
      <x:c r="BB16" s="69"/>
      <x:c r="BC16" s="69"/>
      <x:c r="BD16" s="69"/>
      <x:c r="BE16" s="69">
        <x:v>1</x:v>
      </x:c>
      <x:c r="BF16" s="69">
        <x:v>13</x:v>
      </x:c>
      <x:c r="BG16" s="69">
        <x:v>4</x:v>
      </x:c>
      <x:c r="BH16" s="69">
        <x:v>4</x:v>
      </x:c>
      <x:c r="BI16" s="69"/>
      <x:c r="BJ16" s="71"/>
      <x:c r="BK16" s="69"/>
      <x:c r="BL16" s="71"/>
      <x:c r="BM16" s="69"/>
      <x:c r="BN16" s="71"/>
      <x:c r="BO16" s="69"/>
      <x:c r="BP16" s="71"/>
      <x:c r="BQ16" s="69"/>
      <x:c r="BR16" s="69"/>
      <x:c r="BS16" s="69"/>
      <x:c r="BT16" s="69"/>
      <x:c r="BU16" s="69"/>
      <x:c r="BV16" s="819" t="s">
        <x:v>396</x:v>
      </x:c>
      <x:c r="BW16" s="69"/>
      <x:c r="BX16" s="69"/>
      <x:c r="BY16" s="71"/>
      <x:c r="BZ16" s="69"/>
      <x:c r="CA16" s="71"/>
      <x:c r="CB16" s="69"/>
      <x:c r="CC16" s="71"/>
      <x:c r="CD16" s="69"/>
      <x:c r="CE16" s="69">
        <x:v>1</x:v>
      </x:c>
      <x:c r="CF16" s="71">
        <x:v>157</x:v>
      </x:c>
      <x:c r="CG16" s="69"/>
      <x:c r="CH16" s="69"/>
      <x:c r="CI16" s="69"/>
      <x:c r="CJ16" s="69">
        <x:v>1</x:v>
      </x:c>
      <x:c r="CK16" s="69"/>
      <x:c r="CL16" s="69">
        <x:v>1</x:v>
      </x:c>
      <x:c r="CM16" s="69"/>
      <x:c r="CN16" s="69"/>
      <x:c r="CO16" s="69"/>
      <x:c r="CP16" s="71"/>
      <x:c r="CQ16" s="69">
        <x:v>1</x:v>
      </x:c>
      <x:c r="CR16" s="71">
        <x:v>134</x:v>
      </x:c>
      <x:c r="CS16" s="69">
        <x:v>37</x:v>
      </x:c>
      <x:c r="CT16" s="69"/>
      <x:c r="CU16" s="69"/>
      <x:c r="CV16" s="69">
        <x:v>6</x:v>
      </x:c>
      <x:c r="CW16" s="69"/>
      <x:c r="CX16" s="69"/>
      <x:c r="CY16" s="819" t="s">
        <x:v>396</x:v>
      </x:c>
      <x:c r="CZ16" s="69">
        <x:v>1</x:v>
      </x:c>
      <x:c r="DA16" s="71">
        <x:v>110</x:v>
      </x:c>
      <x:c r="DB16" s="69"/>
      <x:c r="DC16" s="71"/>
      <x:c r="DD16" s="69"/>
      <x:c r="DE16" s="71"/>
      <x:c r="DF16" s="69"/>
      <x:c r="DG16" s="105"/>
      <x:c r="DH16" s="21"/>
    </x:row>
    <x:row r="17" spans="1:112" s="20" customFormat="1" ht="30" customHeight="1">
      <x:c r="A17" s="819" t="s">
        <x:v>401</x:v>
      </x:c>
      <x:c r="B17" s="77"/>
      <x:c r="C17" s="71"/>
      <x:c r="D17" s="69"/>
      <x:c r="E17" s="71"/>
      <x:c r="F17" s="69"/>
      <x:c r="G17" s="71"/>
      <x:c r="H17" s="69"/>
      <x:c r="I17" s="71"/>
      <x:c r="J17" s="69"/>
      <x:c r="K17" s="69"/>
      <x:c r="L17" s="71"/>
      <x:c r="M17" s="69"/>
      <x:c r="N17" s="69"/>
      <x:c r="O17" s="69"/>
      <x:c r="P17" s="69"/>
      <x:c r="Q17" s="69"/>
      <x:c r="R17" s="71"/>
      <x:c r="S17" s="69"/>
      <x:c r="T17" s="71"/>
      <x:c r="U17" s="69"/>
      <x:c r="V17" s="71"/>
      <x:c r="W17" s="69"/>
      <x:c r="X17" s="69"/>
      <x:c r="Y17" s="69"/>
      <x:c r="Z17" s="69"/>
      <x:c r="AA17" s="69"/>
      <x:c r="AB17" s="69"/>
      <x:c r="AC17" s="69"/>
      <x:c r="AD17" s="69"/>
      <x:c r="AE17" s="69"/>
      <x:c r="AF17" s="69"/>
      <x:c r="AG17" s="69"/>
      <x:c r="AH17" s="69"/>
      <x:c r="AI17" s="69"/>
      <x:c r="AJ17" s="69"/>
      <x:c r="AK17" s="69"/>
      <x:c r="AL17" s="819" t="s">
        <x:v>401</x:v>
      </x:c>
      <x:c r="AM17" s="69"/>
      <x:c r="AN17" s="71"/>
      <x:c r="AO17" s="69"/>
      <x:c r="AP17" s="69"/>
      <x:c r="AQ17" s="69"/>
      <x:c r="AR17" s="71"/>
      <x:c r="AS17" s="69"/>
      <x:c r="AT17" s="71"/>
      <x:c r="AU17" s="69"/>
      <x:c r="AV17" s="69"/>
      <x:c r="AW17" s="69"/>
      <x:c r="AX17" s="69"/>
      <x:c r="AY17" s="69"/>
      <x:c r="AZ17" s="69"/>
      <x:c r="BA17" s="71"/>
      <x:c r="BB17" s="69"/>
      <x:c r="BC17" s="69"/>
      <x:c r="BD17" s="69"/>
      <x:c r="BE17" s="69"/>
      <x:c r="BF17" s="69"/>
      <x:c r="BG17" s="69"/>
      <x:c r="BH17" s="69"/>
      <x:c r="BI17" s="69"/>
      <x:c r="BJ17" s="71"/>
      <x:c r="BK17" s="69"/>
      <x:c r="BL17" s="71"/>
      <x:c r="BM17" s="69"/>
      <x:c r="BN17" s="71"/>
      <x:c r="BO17" s="69"/>
      <x:c r="BP17" s="71"/>
      <x:c r="BQ17" s="69"/>
      <x:c r="BR17" s="69"/>
      <x:c r="BS17" s="69"/>
      <x:c r="BT17" s="69"/>
      <x:c r="BU17" s="69"/>
      <x:c r="BV17" s="819" t="s">
        <x:v>401</x:v>
      </x:c>
      <x:c r="BW17" s="69"/>
      <x:c r="BX17" s="69"/>
      <x:c r="BY17" s="71"/>
      <x:c r="BZ17" s="69"/>
      <x:c r="CA17" s="71"/>
      <x:c r="CB17" s="69"/>
      <x:c r="CC17" s="71"/>
      <x:c r="CD17" s="69"/>
      <x:c r="CE17" s="69"/>
      <x:c r="CF17" s="71"/>
      <x:c r="CG17" s="69"/>
      <x:c r="CH17" s="69"/>
      <x:c r="CI17" s="69"/>
      <x:c r="CJ17" s="69"/>
      <x:c r="CK17" s="69"/>
      <x:c r="CL17" s="69"/>
      <x:c r="CM17" s="69"/>
      <x:c r="CN17" s="69"/>
      <x:c r="CO17" s="69"/>
      <x:c r="CP17" s="71"/>
      <x:c r="CQ17" s="69"/>
      <x:c r="CR17" s="71"/>
      <x:c r="CS17" s="69"/>
      <x:c r="CT17" s="69"/>
      <x:c r="CU17" s="69"/>
      <x:c r="CV17" s="69"/>
      <x:c r="CW17" s="69"/>
      <x:c r="CX17" s="69"/>
      <x:c r="CY17" s="819" t="s">
        <x:v>401</x:v>
      </x:c>
      <x:c r="CZ17" s="69">
        <x:v>1</x:v>
      </x:c>
      <x:c r="DA17" s="71">
        <x:v>103</x:v>
      </x:c>
      <x:c r="DB17" s="69"/>
      <x:c r="DC17" s="71"/>
      <x:c r="DD17" s="69"/>
      <x:c r="DE17" s="71"/>
      <x:c r="DF17" s="69"/>
      <x:c r="DG17" s="105"/>
      <x:c r="DH17" s="21"/>
    </x:row>
    <x:row r="18" spans="1:112" s="20" customFormat="1" ht="30" customHeight="1">
      <x:c r="A18" s="819" t="s">
        <x:v>686</x:v>
      </x:c>
      <x:c r="B18" s="77"/>
      <x:c r="C18" s="71"/>
      <x:c r="D18" s="69"/>
      <x:c r="E18" s="71"/>
      <x:c r="F18" s="69">
        <x:v>1</x:v>
      </x:c>
      <x:c r="G18" s="71">
        <x:v>0.29999999999999999</x:v>
      </x:c>
      <x:c r="H18" s="69"/>
      <x:c r="I18" s="71"/>
      <x:c r="J18" s="69">
        <x:v>1</x:v>
      </x:c>
      <x:c r="K18" s="69"/>
      <x:c r="L18" s="71"/>
      <x:c r="M18" s="69"/>
      <x:c r="N18" s="69"/>
      <x:c r="O18" s="69"/>
      <x:c r="P18" s="69"/>
      <x:c r="Q18" s="69"/>
      <x:c r="R18" s="71"/>
      <x:c r="S18" s="69"/>
      <x:c r="T18" s="71"/>
      <x:c r="U18" s="69"/>
      <x:c r="V18" s="71"/>
      <x:c r="W18" s="69"/>
      <x:c r="X18" s="69">
        <x:v>18</x:v>
      </x:c>
      <x:c r="Y18" s="69"/>
      <x:c r="Z18" s="69"/>
      <x:c r="AA18" s="69">
        <x:v>2</x:v>
      </x:c>
      <x:c r="AB18" s="69"/>
      <x:c r="AC18" s="69"/>
      <x:c r="AD18" s="69"/>
      <x:c r="AE18" s="69"/>
      <x:c r="AF18" s="69"/>
      <x:c r="AG18" s="69">
        <x:v>1</x:v>
      </x:c>
      <x:c r="AH18" s="69"/>
      <x:c r="AI18" s="69"/>
      <x:c r="AJ18" s="69"/>
      <x:c r="AK18" s="69"/>
      <x:c r="AL18" s="819" t="s">
        <x:v>686</x:v>
      </x:c>
      <x:c r="AM18" s="69">
        <x:v>1</x:v>
      </x:c>
      <x:c r="AN18" s="71">
        <x:v>2109</x:v>
      </x:c>
      <x:c r="AO18" s="69"/>
      <x:c r="AP18" s="69"/>
      <x:c r="AQ18" s="69"/>
      <x:c r="AR18" s="71"/>
      <x:c r="AS18" s="69"/>
      <x:c r="AT18" s="71"/>
      <x:c r="AU18" s="69"/>
      <x:c r="AV18" s="69"/>
      <x:c r="AW18" s="69"/>
      <x:c r="AX18" s="69"/>
      <x:c r="AY18" s="69"/>
      <x:c r="AZ18" s="69"/>
      <x:c r="BA18" s="71"/>
      <x:c r="BB18" s="69"/>
      <x:c r="BC18" s="69"/>
      <x:c r="BD18" s="69"/>
      <x:c r="BE18" s="69">
        <x:v>2</x:v>
      </x:c>
      <x:c r="BF18" s="69">
        <x:v>9</x:v>
      </x:c>
      <x:c r="BG18" s="69"/>
      <x:c r="BH18" s="69"/>
      <x:c r="BI18" s="69"/>
      <x:c r="BJ18" s="71"/>
      <x:c r="BK18" s="69"/>
      <x:c r="BL18" s="71"/>
      <x:c r="BM18" s="69"/>
      <x:c r="BN18" s="71"/>
      <x:c r="BO18" s="69"/>
      <x:c r="BP18" s="71"/>
      <x:c r="BQ18" s="69"/>
      <x:c r="BR18" s="69"/>
      <x:c r="BS18" s="69"/>
      <x:c r="BT18" s="69"/>
      <x:c r="BU18" s="69"/>
      <x:c r="BV18" s="819" t="s">
        <x:v>686</x:v>
      </x:c>
      <x:c r="BW18" s="69"/>
      <x:c r="BX18" s="69"/>
      <x:c r="BY18" s="71"/>
      <x:c r="BZ18" s="69"/>
      <x:c r="CA18" s="71"/>
      <x:c r="CB18" s="69"/>
      <x:c r="CC18" s="71"/>
      <x:c r="CD18" s="69"/>
      <x:c r="CE18" s="69"/>
      <x:c r="CF18" s="71"/>
      <x:c r="CG18" s="69"/>
      <x:c r="CH18" s="69"/>
      <x:c r="CI18" s="69"/>
      <x:c r="CJ18" s="69">
        <x:v>1</x:v>
      </x:c>
      <x:c r="CK18" s="69"/>
      <x:c r="CL18" s="69"/>
      <x:c r="CM18" s="69"/>
      <x:c r="CN18" s="69"/>
      <x:c r="CO18" s="69"/>
      <x:c r="CP18" s="71"/>
      <x:c r="CQ18" s="69">
        <x:v>1</x:v>
      </x:c>
      <x:c r="CR18" s="71">
        <x:v>62</x:v>
      </x:c>
      <x:c r="CS18" s="69">
        <x:v>30</x:v>
      </x:c>
      <x:c r="CT18" s="69"/>
      <x:c r="CU18" s="69">
        <x:v>1</x:v>
      </x:c>
      <x:c r="CV18" s="69">
        <x:v>1</x:v>
      </x:c>
      <x:c r="CW18" s="69"/>
      <x:c r="CX18" s="69"/>
      <x:c r="CY18" s="819" t="s">
        <x:v>686</x:v>
      </x:c>
      <x:c r="CZ18" s="69"/>
      <x:c r="DA18" s="71"/>
      <x:c r="DB18" s="69"/>
      <x:c r="DC18" s="71"/>
      <x:c r="DD18" s="69"/>
      <x:c r="DE18" s="71"/>
      <x:c r="DF18" s="69"/>
      <x:c r="DG18" s="105"/>
      <x:c r="DH18" s="21"/>
    </x:row>
    <x:row r="19" spans="1:112" s="20" customFormat="1" ht="30" customHeight="1">
      <x:c r="A19" s="819" t="s">
        <x:v>381</x:v>
      </x:c>
      <x:c r="B19" s="77">
        <x:v>1</x:v>
      </x:c>
      <x:c r="C19" s="71">
        <x:v>460</x:v>
      </x:c>
      <x:c r="D19" s="69"/>
      <x:c r="E19" s="71"/>
      <x:c r="F19" s="69">
        <x:v>1</x:v>
      </x:c>
      <x:c r="G19" s="71">
        <x:v>0.10000000000000001</x:v>
      </x:c>
      <x:c r="H19" s="69"/>
      <x:c r="I19" s="71"/>
      <x:c r="J19" s="69">
        <x:v>1</x:v>
      </x:c>
      <x:c r="K19" s="69"/>
      <x:c r="L19" s="71"/>
      <x:c r="M19" s="69">
        <x:v>1</x:v>
      </x:c>
      <x:c r="N19" s="69"/>
      <x:c r="O19" s="69"/>
      <x:c r="P19" s="69"/>
      <x:c r="Q19" s="69"/>
      <x:c r="R19" s="71"/>
      <x:c r="S19" s="69">
        <x:v>1</x:v>
      </x:c>
      <x:c r="T19" s="71"/>
      <x:c r="U19" s="69"/>
      <x:c r="V19" s="71"/>
      <x:c r="W19" s="69">
        <x:v>2</x:v>
      </x:c>
      <x:c r="X19" s="69">
        <x:v>21</x:v>
      </x:c>
      <x:c r="Y19" s="69"/>
      <x:c r="Z19" s="69"/>
      <x:c r="AA19" s="69">
        <x:v>1</x:v>
      </x:c>
      <x:c r="AB19" s="69"/>
      <x:c r="AC19" s="69"/>
      <x:c r="AD19" s="69"/>
      <x:c r="AE19" s="69"/>
      <x:c r="AF19" s="69"/>
      <x:c r="AG19" s="69">
        <x:v>1</x:v>
      </x:c>
      <x:c r="AH19" s="69"/>
      <x:c r="AI19" s="69"/>
      <x:c r="AJ19" s="69"/>
      <x:c r="AK19" s="69"/>
      <x:c r="AL19" s="819" t="s">
        <x:v>381</x:v>
      </x:c>
      <x:c r="AM19" s="69">
        <x:v>1</x:v>
      </x:c>
      <x:c r="AN19" s="71">
        <x:v>272</x:v>
      </x:c>
      <x:c r="AO19" s="69"/>
      <x:c r="AP19" s="69"/>
      <x:c r="AQ19" s="69"/>
      <x:c r="AR19" s="71"/>
      <x:c r="AS19" s="69"/>
      <x:c r="AT19" s="71"/>
      <x:c r="AU19" s="69"/>
      <x:c r="AV19" s="69"/>
      <x:c r="AW19" s="69"/>
      <x:c r="AX19" s="69"/>
      <x:c r="AY19" s="69"/>
      <x:c r="AZ19" s="69"/>
      <x:c r="BA19" s="71"/>
      <x:c r="BB19" s="69"/>
      <x:c r="BC19" s="69"/>
      <x:c r="BD19" s="69"/>
      <x:c r="BE19" s="69">
        <x:v>1</x:v>
      </x:c>
      <x:c r="BF19" s="69">
        <x:v>7</x:v>
      </x:c>
      <x:c r="BG19" s="69"/>
      <x:c r="BH19" s="69"/>
      <x:c r="BI19" s="69"/>
      <x:c r="BJ19" s="71"/>
      <x:c r="BK19" s="69"/>
      <x:c r="BL19" s="71"/>
      <x:c r="BM19" s="69"/>
      <x:c r="BN19" s="71"/>
      <x:c r="BO19" s="69"/>
      <x:c r="BP19" s="71"/>
      <x:c r="BQ19" s="69"/>
      <x:c r="BR19" s="69"/>
      <x:c r="BS19" s="69"/>
      <x:c r="BT19" s="69"/>
      <x:c r="BU19" s="69"/>
      <x:c r="BV19" s="819" t="s">
        <x:v>381</x:v>
      </x:c>
      <x:c r="BW19" s="69"/>
      <x:c r="BX19" s="69"/>
      <x:c r="BY19" s="71"/>
      <x:c r="BZ19" s="69"/>
      <x:c r="CA19" s="71"/>
      <x:c r="CB19" s="69"/>
      <x:c r="CC19" s="71"/>
      <x:c r="CD19" s="69"/>
      <x:c r="CE19" s="69"/>
      <x:c r="CF19" s="71"/>
      <x:c r="CG19" s="69"/>
      <x:c r="CH19" s="69"/>
      <x:c r="CI19" s="69"/>
      <x:c r="CJ19" s="69">
        <x:v>1</x:v>
      </x:c>
      <x:c r="CK19" s="69"/>
      <x:c r="CL19" s="69"/>
      <x:c r="CM19" s="69"/>
      <x:c r="CN19" s="69"/>
      <x:c r="CO19" s="69"/>
      <x:c r="CP19" s="71"/>
      <x:c r="CQ19" s="69"/>
      <x:c r="CR19" s="71"/>
      <x:c r="CS19" s="69">
        <x:v>9</x:v>
      </x:c>
      <x:c r="CT19" s="69"/>
      <x:c r="CU19" s="69"/>
      <x:c r="CV19" s="69">
        <x:v>4</x:v>
      </x:c>
      <x:c r="CW19" s="69"/>
      <x:c r="CX19" s="69"/>
      <x:c r="CY19" s="819" t="s">
        <x:v>381</x:v>
      </x:c>
      <x:c r="CZ19" s="69"/>
      <x:c r="DA19" s="71"/>
      <x:c r="DB19" s="69"/>
      <x:c r="DC19" s="71"/>
      <x:c r="DD19" s="69"/>
      <x:c r="DE19" s="71"/>
      <x:c r="DF19" s="69"/>
      <x:c r="DG19" s="105"/>
      <x:c r="DH19" s="21"/>
    </x:row>
    <x:row r="20" spans="1:112" s="20" customFormat="1" ht="30" customHeight="1">
      <x:c r="A20" s="819" t="s">
        <x:v>1501</x:v>
      </x:c>
      <x:c r="B20" s="77"/>
      <x:c r="C20" s="71"/>
      <x:c r="D20" s="69"/>
      <x:c r="E20" s="71"/>
      <x:c r="F20" s="69"/>
      <x:c r="G20" s="71"/>
      <x:c r="H20" s="69"/>
      <x:c r="I20" s="71"/>
      <x:c r="J20" s="69"/>
      <x:c r="K20" s="69"/>
      <x:c r="L20" s="71"/>
      <x:c r="M20" s="69"/>
      <x:c r="N20" s="69"/>
      <x:c r="O20" s="69"/>
      <x:c r="P20" s="69"/>
      <x:c r="Q20" s="69"/>
      <x:c r="R20" s="71"/>
      <x:c r="S20" s="69"/>
      <x:c r="T20" s="71"/>
      <x:c r="U20" s="69"/>
      <x:c r="V20" s="71"/>
      <x:c r="W20" s="69"/>
      <x:c r="X20" s="69"/>
      <x:c r="Y20" s="69"/>
      <x:c r="Z20" s="69"/>
      <x:c r="AA20" s="69"/>
      <x:c r="AB20" s="69"/>
      <x:c r="AC20" s="69"/>
      <x:c r="AD20" s="69"/>
      <x:c r="AE20" s="69"/>
      <x:c r="AF20" s="69"/>
      <x:c r="AG20" s="69"/>
      <x:c r="AH20" s="69"/>
      <x:c r="AI20" s="69"/>
      <x:c r="AJ20" s="69"/>
      <x:c r="AK20" s="69"/>
      <x:c r="AL20" s="819" t="s">
        <x:v>1501</x:v>
      </x:c>
      <x:c r="AM20" s="69"/>
      <x:c r="AN20" s="71"/>
      <x:c r="AO20" s="69"/>
      <x:c r="AP20" s="69"/>
      <x:c r="AQ20" s="69"/>
      <x:c r="AR20" s="71"/>
      <x:c r="AS20" s="69"/>
      <x:c r="AT20" s="71"/>
      <x:c r="AU20" s="69"/>
      <x:c r="AV20" s="69"/>
      <x:c r="AW20" s="69"/>
      <x:c r="AX20" s="69"/>
      <x:c r="AY20" s="69"/>
      <x:c r="AZ20" s="69"/>
      <x:c r="BA20" s="71"/>
      <x:c r="BB20" s="69"/>
      <x:c r="BC20" s="69"/>
      <x:c r="BD20" s="69"/>
      <x:c r="BE20" s="69"/>
      <x:c r="BF20" s="69"/>
      <x:c r="BG20" s="69"/>
      <x:c r="BH20" s="69"/>
      <x:c r="BI20" s="69"/>
      <x:c r="BJ20" s="71"/>
      <x:c r="BK20" s="69"/>
      <x:c r="BL20" s="71"/>
      <x:c r="BM20" s="69"/>
      <x:c r="BN20" s="71"/>
      <x:c r="BO20" s="69"/>
      <x:c r="BP20" s="71"/>
      <x:c r="BQ20" s="69"/>
      <x:c r="BR20" s="69"/>
      <x:c r="BS20" s="69"/>
      <x:c r="BT20" s="69"/>
      <x:c r="BU20" s="69"/>
      <x:c r="BV20" s="819" t="s">
        <x:v>1501</x:v>
      </x:c>
      <x:c r="BW20" s="69"/>
      <x:c r="BX20" s="69"/>
      <x:c r="BY20" s="71"/>
      <x:c r="BZ20" s="69"/>
      <x:c r="CA20" s="71"/>
      <x:c r="CB20" s="69"/>
      <x:c r="CC20" s="71"/>
      <x:c r="CD20" s="69"/>
      <x:c r="CE20" s="69"/>
      <x:c r="CF20" s="71"/>
      <x:c r="CG20" s="69"/>
      <x:c r="CH20" s="69"/>
      <x:c r="CI20" s="69"/>
      <x:c r="CJ20" s="69"/>
      <x:c r="CK20" s="69"/>
      <x:c r="CL20" s="69"/>
      <x:c r="CM20" s="69"/>
      <x:c r="CN20" s="69"/>
      <x:c r="CO20" s="69"/>
      <x:c r="CP20" s="71"/>
      <x:c r="CQ20" s="69"/>
      <x:c r="CR20" s="71"/>
      <x:c r="CS20" s="69"/>
      <x:c r="CT20" s="69"/>
      <x:c r="CU20" s="69"/>
      <x:c r="CV20" s="69"/>
      <x:c r="CW20" s="69"/>
      <x:c r="CX20" s="69"/>
      <x:c r="CY20" s="819" t="s">
        <x:v>1501</x:v>
      </x:c>
      <x:c r="CZ20" s="69"/>
      <x:c r="DA20" s="71"/>
      <x:c r="DB20" s="69"/>
      <x:c r="DC20" s="71"/>
      <x:c r="DD20" s="69"/>
      <x:c r="DE20" s="71"/>
      <x:c r="DF20" s="69"/>
      <x:c r="DG20" s="105"/>
      <x:c r="DH20" s="21"/>
    </x:row>
    <x:row r="21" spans="1:112" s="20" customFormat="1" ht="30" customHeight="1">
      <x:c r="A21" s="819" t="s">
        <x:v>119</x:v>
      </x:c>
      <x:c r="B21" s="77"/>
      <x:c r="C21" s="71"/>
      <x:c r="D21" s="69"/>
      <x:c r="E21" s="71"/>
      <x:c r="F21" s="69"/>
      <x:c r="G21" s="71"/>
      <x:c r="H21" s="69"/>
      <x:c r="I21" s="71"/>
      <x:c r="J21" s="69"/>
      <x:c r="K21" s="69"/>
      <x:c r="L21" s="71"/>
      <x:c r="M21" s="69"/>
      <x:c r="N21" s="69"/>
      <x:c r="O21" s="69"/>
      <x:c r="P21" s="69"/>
      <x:c r="Q21" s="69"/>
      <x:c r="R21" s="71"/>
      <x:c r="S21" s="69"/>
      <x:c r="T21" s="71"/>
      <x:c r="U21" s="69"/>
      <x:c r="V21" s="71"/>
      <x:c r="W21" s="69"/>
      <x:c r="X21" s="69"/>
      <x:c r="Y21" s="69"/>
      <x:c r="Z21" s="69"/>
      <x:c r="AA21" s="69"/>
      <x:c r="AB21" s="69"/>
      <x:c r="AC21" s="69"/>
      <x:c r="AD21" s="69"/>
      <x:c r="AE21" s="69"/>
      <x:c r="AF21" s="69"/>
      <x:c r="AG21" s="69"/>
      <x:c r="AH21" s="69"/>
      <x:c r="AI21" s="69"/>
      <x:c r="AJ21" s="69"/>
      <x:c r="AK21" s="69"/>
      <x:c r="AL21" s="819" t="s">
        <x:v>119</x:v>
      </x:c>
      <x:c r="AM21" s="69"/>
      <x:c r="AN21" s="71"/>
      <x:c r="AO21" s="69"/>
      <x:c r="AP21" s="69"/>
      <x:c r="AQ21" s="69"/>
      <x:c r="AR21" s="71"/>
      <x:c r="AS21" s="69"/>
      <x:c r="AT21" s="71"/>
      <x:c r="AU21" s="69"/>
      <x:c r="AV21" s="69"/>
      <x:c r="AW21" s="69"/>
      <x:c r="AX21" s="69"/>
      <x:c r="AY21" s="69"/>
      <x:c r="AZ21" s="69"/>
      <x:c r="BA21" s="71"/>
      <x:c r="BB21" s="69"/>
      <x:c r="BC21" s="69"/>
      <x:c r="BD21" s="69"/>
      <x:c r="BE21" s="69"/>
      <x:c r="BF21" s="69"/>
      <x:c r="BG21" s="69"/>
      <x:c r="BH21" s="69"/>
      <x:c r="BI21" s="69"/>
      <x:c r="BJ21" s="71"/>
      <x:c r="BK21" s="69"/>
      <x:c r="BL21" s="71"/>
      <x:c r="BM21" s="69"/>
      <x:c r="BN21" s="71"/>
      <x:c r="BO21" s="69"/>
      <x:c r="BP21" s="71"/>
      <x:c r="BQ21" s="69"/>
      <x:c r="BR21" s="69"/>
      <x:c r="BS21" s="69"/>
      <x:c r="BT21" s="69"/>
      <x:c r="BU21" s="69"/>
      <x:c r="BV21" s="819" t="s">
        <x:v>119</x:v>
      </x:c>
      <x:c r="BW21" s="69"/>
      <x:c r="BX21" s="69"/>
      <x:c r="BY21" s="71"/>
      <x:c r="BZ21" s="69"/>
      <x:c r="CA21" s="71"/>
      <x:c r="CB21" s="69"/>
      <x:c r="CC21" s="71"/>
      <x:c r="CD21" s="69"/>
      <x:c r="CE21" s="69"/>
      <x:c r="CF21" s="71"/>
      <x:c r="CG21" s="69"/>
      <x:c r="CH21" s="69"/>
      <x:c r="CI21" s="69"/>
      <x:c r="CJ21" s="69"/>
      <x:c r="CK21" s="69"/>
      <x:c r="CL21" s="69"/>
      <x:c r="CM21" s="69"/>
      <x:c r="CN21" s="69"/>
      <x:c r="CO21" s="69"/>
      <x:c r="CP21" s="71"/>
      <x:c r="CQ21" s="69"/>
      <x:c r="CR21" s="71"/>
      <x:c r="CS21" s="69"/>
      <x:c r="CT21" s="69"/>
      <x:c r="CU21" s="69"/>
      <x:c r="CV21" s="69"/>
      <x:c r="CW21" s="69"/>
      <x:c r="CX21" s="69"/>
      <x:c r="CY21" s="819" t="s">
        <x:v>119</x:v>
      </x:c>
      <x:c r="CZ21" s="69"/>
      <x:c r="DA21" s="71"/>
      <x:c r="DB21" s="69"/>
      <x:c r="DC21" s="71"/>
      <x:c r="DD21" s="69"/>
      <x:c r="DE21" s="71"/>
      <x:c r="DF21" s="69"/>
      <x:c r="DG21" s="105"/>
      <x:c r="DH21" s="21"/>
    </x:row>
    <x:row r="22" spans="1:112" s="20" customFormat="1" ht="30" customHeight="1">
      <x:c r="A22" s="819" t="s">
        <x:v>1036</x:v>
      </x:c>
      <x:c r="B22" s="77"/>
      <x:c r="C22" s="71"/>
      <x:c r="D22" s="69"/>
      <x:c r="E22" s="71"/>
      <x:c r="F22" s="69">
        <x:v>1</x:v>
      </x:c>
      <x:c r="G22" s="71">
        <x:v>0.20000000000000001</x:v>
      </x:c>
      <x:c r="H22" s="69"/>
      <x:c r="I22" s="71"/>
      <x:c r="J22" s="69">
        <x:v>1</x:v>
      </x:c>
      <x:c r="K22" s="69"/>
      <x:c r="L22" s="71"/>
      <x:c r="M22" s="69"/>
      <x:c r="N22" s="69"/>
      <x:c r="O22" s="69"/>
      <x:c r="P22" s="69"/>
      <x:c r="Q22" s="69"/>
      <x:c r="R22" s="71"/>
      <x:c r="S22" s="69">
        <x:v>1</x:v>
      </x:c>
      <x:c r="T22" s="71">
        <x:v>36</x:v>
      </x:c>
      <x:c r="U22" s="69"/>
      <x:c r="V22" s="71"/>
      <x:c r="W22" s="69"/>
      <x:c r="X22" s="69">
        <x:v>13</x:v>
      </x:c>
      <x:c r="Y22" s="69"/>
      <x:c r="Z22" s="69"/>
      <x:c r="AA22" s="69"/>
      <x:c r="AB22" s="69"/>
      <x:c r="AC22" s="69"/>
      <x:c r="AD22" s="69"/>
      <x:c r="AE22" s="69"/>
      <x:c r="AF22" s="69"/>
      <x:c r="AG22" s="69"/>
      <x:c r="AH22" s="69"/>
      <x:c r="AI22" s="69"/>
      <x:c r="AJ22" s="69"/>
      <x:c r="AK22" s="69"/>
      <x:c r="AL22" s="819" t="s">
        <x:v>1036</x:v>
      </x:c>
      <x:c r="AM22" s="69"/>
      <x:c r="AN22" s="71"/>
      <x:c r="AO22" s="69"/>
      <x:c r="AP22" s="69"/>
      <x:c r="AQ22" s="69"/>
      <x:c r="AR22" s="71"/>
      <x:c r="AS22" s="69"/>
      <x:c r="AT22" s="71"/>
      <x:c r="AU22" s="69"/>
      <x:c r="AV22" s="69"/>
      <x:c r="AW22" s="69"/>
      <x:c r="AX22" s="69"/>
      <x:c r="AY22" s="69"/>
      <x:c r="AZ22" s="69"/>
      <x:c r="BA22" s="71"/>
      <x:c r="BB22" s="69"/>
      <x:c r="BC22" s="69"/>
      <x:c r="BD22" s="69"/>
      <x:c r="BE22" s="69">
        <x:v>1</x:v>
      </x:c>
      <x:c r="BF22" s="69">
        <x:v>7</x:v>
      </x:c>
      <x:c r="BG22" s="69"/>
      <x:c r="BH22" s="69"/>
      <x:c r="BI22" s="69"/>
      <x:c r="BJ22" s="71"/>
      <x:c r="BK22" s="69"/>
      <x:c r="BL22" s="71"/>
      <x:c r="BM22" s="69"/>
      <x:c r="BN22" s="71"/>
      <x:c r="BO22" s="69"/>
      <x:c r="BP22" s="71"/>
      <x:c r="BQ22" s="69"/>
      <x:c r="BR22" s="69"/>
      <x:c r="BS22" s="69"/>
      <x:c r="BT22" s="69"/>
      <x:c r="BU22" s="69"/>
      <x:c r="BV22" s="819" t="s">
        <x:v>1036</x:v>
      </x:c>
      <x:c r="BW22" s="69"/>
      <x:c r="BX22" s="69"/>
      <x:c r="BY22" s="71"/>
      <x:c r="BZ22" s="69"/>
      <x:c r="CA22" s="71"/>
      <x:c r="CB22" s="69"/>
      <x:c r="CC22" s="71"/>
      <x:c r="CD22" s="69"/>
      <x:c r="CE22" s="69"/>
      <x:c r="CF22" s="71"/>
      <x:c r="CG22" s="69"/>
      <x:c r="CH22" s="69"/>
      <x:c r="CI22" s="69"/>
      <x:c r="CJ22" s="69"/>
      <x:c r="CK22" s="69"/>
      <x:c r="CL22" s="69">
        <x:v>1</x:v>
      </x:c>
      <x:c r="CM22" s="69"/>
      <x:c r="CN22" s="69"/>
      <x:c r="CO22" s="69"/>
      <x:c r="CP22" s="71"/>
      <x:c r="CQ22" s="69"/>
      <x:c r="CR22" s="71"/>
      <x:c r="CS22" s="69">
        <x:v>6</x:v>
      </x:c>
      <x:c r="CT22" s="69"/>
      <x:c r="CU22" s="69"/>
      <x:c r="CV22" s="69">
        <x:v>1</x:v>
      </x:c>
      <x:c r="CW22" s="69"/>
      <x:c r="CX22" s="69"/>
      <x:c r="CY22" s="819" t="s">
        <x:v>1036</x:v>
      </x:c>
      <x:c r="CZ22" s="69"/>
      <x:c r="DA22" s="71"/>
      <x:c r="DB22" s="69"/>
      <x:c r="DC22" s="71"/>
      <x:c r="DD22" s="69"/>
      <x:c r="DE22" s="71"/>
      <x:c r="DF22" s="69"/>
      <x:c r="DG22" s="105"/>
      <x:c r="DH22" s="21"/>
    </x:row>
    <x:row r="23" spans="1:112" s="20" customFormat="1" ht="30" customHeight="1">
      <x:c r="A23" s="819" t="s">
        <x:v>2882</x:v>
      </x:c>
      <x:c r="B23" s="77">
        <x:v>2</x:v>
      </x:c>
      <x:c r="C23" s="71">
        <x:v>4670</x:v>
      </x:c>
      <x:c r="D23" s="69">
        <x:v>1</x:v>
      </x:c>
      <x:c r="E23" s="71">
        <x:v>8736</x:v>
      </x:c>
      <x:c r="F23" s="69">
        <x:v>6</x:v>
      </x:c>
      <x:c r="G23" s="71">
        <x:v>7.5999999999999996</x:v>
      </x:c>
      <x:c r="H23" s="69">
        <x:v>2</x:v>
      </x:c>
      <x:c r="I23" s="71">
        <x:v>533</x:v>
      </x:c>
      <x:c r="J23" s="69">
        <x:v>14</x:v>
      </x:c>
      <x:c r="K23" s="69">
        <x:v>1</x:v>
      </x:c>
      <x:c r="L23" s="71">
        <x:v>140</x:v>
      </x:c>
      <x:c r="M23" s="69"/>
      <x:c r="N23" s="69"/>
      <x:c r="O23" s="69">
        <x:v>2</x:v>
      </x:c>
      <x:c r="P23" s="69">
        <x:v>2</x:v>
      </x:c>
      <x:c r="Q23" s="69"/>
      <x:c r="R23" s="71"/>
      <x:c r="S23" s="69">
        <x:v>1</x:v>
      </x:c>
      <x:c r="T23" s="71">
        <x:v>55</x:v>
      </x:c>
      <x:c r="U23" s="69"/>
      <x:c r="V23" s="71"/>
      <x:c r="W23" s="69">
        <x:v>14</x:v>
      </x:c>
      <x:c r="X23" s="69">
        <x:v>160</x:v>
      </x:c>
      <x:c r="Y23" s="69">
        <x:v>1</x:v>
      </x:c>
      <x:c r="Z23" s="69">
        <x:v>2</x:v>
      </x:c>
      <x:c r="AA23" s="69"/>
      <x:c r="AB23" s="69"/>
      <x:c r="AC23" s="69"/>
      <x:c r="AD23" s="69"/>
      <x:c r="AE23" s="69"/>
      <x:c r="AF23" s="69"/>
      <x:c r="AG23" s="69">
        <x:v>1</x:v>
      </x:c>
      <x:c r="AH23" s="69"/>
      <x:c r="AI23" s="69"/>
      <x:c r="AJ23" s="69">
        <x:v>1</x:v>
      </x:c>
      <x:c r="AK23" s="69">
        <x:v>1</x:v>
      </x:c>
      <x:c r="AL23" s="819" t="s">
        <x:v>2882</x:v>
      </x:c>
      <x:c r="AM23" s="69">
        <x:v>1</x:v>
      </x:c>
      <x:c r="AN23" s="71">
        <x:v>13861</x:v>
      </x:c>
      <x:c r="AO23" s="69">
        <x:v>1</x:v>
      </x:c>
      <x:c r="AP23" s="69">
        <x:v>2</x:v>
      </x:c>
      <x:c r="AQ23" s="69"/>
      <x:c r="AR23" s="71"/>
      <x:c r="AS23" s="69"/>
      <x:c r="AT23" s="71"/>
      <x:c r="AU23" s="69"/>
      <x:c r="AV23" s="69"/>
      <x:c r="AW23" s="69"/>
      <x:c r="AX23" s="69">
        <x:v>1</x:v>
      </x:c>
      <x:c r="AY23" s="69"/>
      <x:c r="AZ23" s="69">
        <x:v>3</x:v>
      </x:c>
      <x:c r="BA23" s="71">
        <x:v>9</x:v>
      </x:c>
      <x:c r="BB23" s="69"/>
      <x:c r="BC23" s="69"/>
      <x:c r="BD23" s="69">
        <x:v>1</x:v>
      </x:c>
      <x:c r="BE23" s="69">
        <x:v>5</x:v>
      </x:c>
      <x:c r="BF23" s="69">
        <x:v>36</x:v>
      </x:c>
      <x:c r="BG23" s="69">
        <x:v>6</x:v>
      </x:c>
      <x:c r="BH23" s="69">
        <x:v>29</x:v>
      </x:c>
      <x:c r="BI23" s="69"/>
      <x:c r="BJ23" s="71"/>
      <x:c r="BK23" s="69"/>
      <x:c r="BL23" s="71"/>
      <x:c r="BM23" s="69">
        <x:v>1</x:v>
      </x:c>
      <x:c r="BN23" s="71">
        <x:v>2033</x:v>
      </x:c>
      <x:c r="BO23" s="69"/>
      <x:c r="BP23" s="71"/>
      <x:c r="BQ23" s="69"/>
      <x:c r="BR23" s="69"/>
      <x:c r="BS23" s="69">
        <x:v>2</x:v>
      </x:c>
      <x:c r="BT23" s="69"/>
      <x:c r="BU23" s="69"/>
      <x:c r="BV23" s="819" t="s">
        <x:v>2882</x:v>
      </x:c>
      <x:c r="BW23" s="69">
        <x:v>2</x:v>
      </x:c>
      <x:c r="BX23" s="69">
        <x:v>30</x:v>
      </x:c>
      <x:c r="BY23" s="71">
        <x:v>2866</x:v>
      </x:c>
      <x:c r="BZ23" s="69"/>
      <x:c r="CA23" s="71"/>
      <x:c r="CB23" s="69">
        <x:v>1</x:v>
      </x:c>
      <x:c r="CC23" s="71">
        <x:v>14</x:v>
      </x:c>
      <x:c r="CD23" s="69"/>
      <x:c r="CE23" s="69">
        <x:v>3</x:v>
      </x:c>
      <x:c r="CF23" s="71">
        <x:v>159</x:v>
      </x:c>
      <x:c r="CG23" s="69"/>
      <x:c r="CH23" s="69"/>
      <x:c r="CI23" s="69">
        <x:v>1</x:v>
      </x:c>
      <x:c r="CJ23" s="69">
        <x:v>4</x:v>
      </x:c>
      <x:c r="CK23" s="69"/>
      <x:c r="CL23" s="69"/>
      <x:c r="CM23" s="69"/>
      <x:c r="CN23" s="69"/>
      <x:c r="CO23" s="69">
        <x:v>1</x:v>
      </x:c>
      <x:c r="CP23" s="71">
        <x:v>65</x:v>
      </x:c>
      <x:c r="CQ23" s="69"/>
      <x:c r="CR23" s="71"/>
      <x:c r="CS23" s="69">
        <x:v>135</x:v>
      </x:c>
      <x:c r="CT23" s="69">
        <x:v>4</x:v>
      </x:c>
      <x:c r="CU23" s="69">
        <x:v>1</x:v>
      </x:c>
      <x:c r="CV23" s="69">
        <x:v>19</x:v>
      </x:c>
      <x:c r="CW23" s="69">
        <x:v>1</x:v>
      </x:c>
      <x:c r="CX23" s="69">
        <x:v>2</x:v>
      </x:c>
      <x:c r="CY23" s="819" t="s">
        <x:v>2882</x:v>
      </x:c>
      <x:c r="CZ23" s="69">
        <x:v>5</x:v>
      </x:c>
      <x:c r="DA23" s="71">
        <x:v>4532.6499999999996</x:v>
      </x:c>
      <x:c r="DB23" s="69"/>
      <x:c r="DC23" s="71"/>
      <x:c r="DD23" s="69"/>
      <x:c r="DE23" s="71"/>
      <x:c r="DF23" s="69"/>
      <x:c r="DG23" s="105"/>
      <x:c r="DH23" s="21"/>
    </x:row>
    <x:row r="24" spans="1:112" s="20" customFormat="1" ht="30" customHeight="1">
      <x:c r="A24" s="819" t="s">
        <x:v>404</x:v>
      </x:c>
      <x:c r="B24" s="77"/>
      <x:c r="C24" s="71"/>
      <x:c r="D24" s="69"/>
      <x:c r="E24" s="71"/>
      <x:c r="F24" s="69">
        <x:v>1</x:v>
      </x:c>
      <x:c r="G24" s="71">
        <x:v>0.40000000000000002</x:v>
      </x:c>
      <x:c r="H24" s="69"/>
      <x:c r="I24" s="71"/>
      <x:c r="J24" s="69">
        <x:v>3</x:v>
      </x:c>
      <x:c r="K24" s="69"/>
      <x:c r="L24" s="71"/>
      <x:c r="M24" s="69"/>
      <x:c r="N24" s="69"/>
      <x:c r="O24" s="69"/>
      <x:c r="P24" s="69"/>
      <x:c r="Q24" s="69"/>
      <x:c r="R24" s="71"/>
      <x:c r="S24" s="69">
        <x:v>1</x:v>
      </x:c>
      <x:c r="T24" s="71">
        <x:v>36</x:v>
      </x:c>
      <x:c r="U24" s="69">
        <x:v>1</x:v>
      </x:c>
      <x:c r="V24" s="71">
        <x:v>104</x:v>
      </x:c>
      <x:c r="W24" s="69">
        <x:v>1</x:v>
      </x:c>
      <x:c r="X24" s="69">
        <x:v>34</x:v>
      </x:c>
      <x:c r="Y24" s="69"/>
      <x:c r="Z24" s="69"/>
      <x:c r="AA24" s="69">
        <x:v>2</x:v>
      </x:c>
      <x:c r="AB24" s="69"/>
      <x:c r="AC24" s="69"/>
      <x:c r="AD24" s="69"/>
      <x:c r="AE24" s="69"/>
      <x:c r="AF24" s="69"/>
      <x:c r="AG24" s="69">
        <x:v>1</x:v>
      </x:c>
      <x:c r="AH24" s="69"/>
      <x:c r="AI24" s="69"/>
      <x:c r="AJ24" s="69"/>
      <x:c r="AK24" s="69"/>
      <x:c r="AL24" s="819" t="s">
        <x:v>404</x:v>
      </x:c>
      <x:c r="AM24" s="69">
        <x:v>1</x:v>
      </x:c>
      <x:c r="AN24" s="71">
        <x:v>2090</x:v>
      </x:c>
      <x:c r="AO24" s="69"/>
      <x:c r="AP24" s="69"/>
      <x:c r="AQ24" s="69"/>
      <x:c r="AR24" s="71"/>
      <x:c r="AS24" s="69"/>
      <x:c r="AT24" s="71"/>
      <x:c r="AU24" s="69"/>
      <x:c r="AV24" s="69"/>
      <x:c r="AW24" s="69"/>
      <x:c r="AX24" s="69">
        <x:v>1</x:v>
      </x:c>
      <x:c r="AY24" s="69">
        <x:v>1</x:v>
      </x:c>
      <x:c r="AZ24" s="69"/>
      <x:c r="BA24" s="71"/>
      <x:c r="BB24" s="69"/>
      <x:c r="BC24" s="69"/>
      <x:c r="BD24" s="69"/>
      <x:c r="BE24" s="69">
        <x:v>1</x:v>
      </x:c>
      <x:c r="BF24" s="69">
        <x:v>4</x:v>
      </x:c>
      <x:c r="BG24" s="69">
        <x:v>4</x:v>
      </x:c>
      <x:c r="BH24" s="69">
        <x:v>4</x:v>
      </x:c>
      <x:c r="BI24" s="69"/>
      <x:c r="BJ24" s="71"/>
      <x:c r="BK24" s="69"/>
      <x:c r="BL24" s="71"/>
      <x:c r="BM24" s="69"/>
      <x:c r="BN24" s="71"/>
      <x:c r="BO24" s="69"/>
      <x:c r="BP24" s="71"/>
      <x:c r="BQ24" s="69"/>
      <x:c r="BR24" s="69"/>
      <x:c r="BS24" s="69"/>
      <x:c r="BT24" s="69"/>
      <x:c r="BU24" s="69"/>
      <x:c r="BV24" s="819" t="s">
        <x:v>404</x:v>
      </x:c>
      <x:c r="BW24" s="69"/>
      <x:c r="BX24" s="69"/>
      <x:c r="BY24" s="71"/>
      <x:c r="BZ24" s="69"/>
      <x:c r="CA24" s="71"/>
      <x:c r="CB24" s="69"/>
      <x:c r="CC24" s="71"/>
      <x:c r="CD24" s="69"/>
      <x:c r="CE24" s="69">
        <x:v>1</x:v>
      </x:c>
      <x:c r="CF24" s="71">
        <x:v>41</x:v>
      </x:c>
      <x:c r="CG24" s="69"/>
      <x:c r="CH24" s="69"/>
      <x:c r="CI24" s="69"/>
      <x:c r="CJ24" s="69">
        <x:v>1</x:v>
      </x:c>
      <x:c r="CK24" s="69"/>
      <x:c r="CL24" s="69"/>
      <x:c r="CM24" s="69"/>
      <x:c r="CN24" s="69"/>
      <x:c r="CO24" s="69">
        <x:v>1</x:v>
      </x:c>
      <x:c r="CP24" s="71">
        <x:v>45</x:v>
      </x:c>
      <x:c r="CQ24" s="69">
        <x:v>1</x:v>
      </x:c>
      <x:c r="CR24" s="71">
        <x:v>395</x:v>
      </x:c>
      <x:c r="CS24" s="69">
        <x:v>26</x:v>
      </x:c>
      <x:c r="CT24" s="69"/>
      <x:c r="CU24" s="69">
        <x:v>2</x:v>
      </x:c>
      <x:c r="CV24" s="69">
        <x:v>1</x:v>
      </x:c>
      <x:c r="CW24" s="69"/>
      <x:c r="CX24" s="69"/>
      <x:c r="CY24" s="819" t="s">
        <x:v>404</x:v>
      </x:c>
      <x:c r="CZ24" s="69">
        <x:v>1</x:v>
      </x:c>
      <x:c r="DA24" s="71">
        <x:v>104</x:v>
      </x:c>
      <x:c r="DB24" s="69"/>
      <x:c r="DC24" s="71"/>
      <x:c r="DD24" s="69"/>
      <x:c r="DE24" s="71"/>
      <x:c r="DF24" s="69"/>
      <x:c r="DG24" s="105"/>
      <x:c r="DH24" s="21"/>
    </x:row>
    <x:row r="25" spans="1:112" s="20" customFormat="1" ht="30" customHeight="1">
      <x:c r="A25" s="819" t="s">
        <x:v>386</x:v>
      </x:c>
      <x:c r="B25" s="77">
        <x:v>1</x:v>
      </x:c>
      <x:c r="C25" s="71">
        <x:v>53.600000000000001</x:v>
      </x:c>
      <x:c r="D25" s="69">
        <x:v>1</x:v>
      </x:c>
      <x:c r="E25" s="71">
        <x:v>2029.9000000000001</x:v>
      </x:c>
      <x:c r="F25" s="69">
        <x:v>1</x:v>
      </x:c>
      <x:c r="G25" s="71">
        <x:v>0.29999999999999999</x:v>
      </x:c>
      <x:c r="H25" s="69"/>
      <x:c r="I25" s="71"/>
      <x:c r="J25" s="69">
        <x:v>4</x:v>
      </x:c>
      <x:c r="K25" s="69">
        <x:v>1</x:v>
      </x:c>
      <x:c r="L25" s="71"/>
      <x:c r="M25" s="69"/>
      <x:c r="N25" s="69"/>
      <x:c r="O25" s="69"/>
      <x:c r="P25" s="69"/>
      <x:c r="Q25" s="69"/>
      <x:c r="R25" s="71"/>
      <x:c r="S25" s="69"/>
      <x:c r="T25" s="71"/>
      <x:c r="U25" s="69">
        <x:v>1</x:v>
      </x:c>
      <x:c r="V25" s="71">
        <x:v>126</x:v>
      </x:c>
      <x:c r="W25" s="69"/>
      <x:c r="X25" s="69">
        <x:v>64</x:v>
      </x:c>
      <x:c r="Y25" s="69"/>
      <x:c r="Z25" s="69"/>
      <x:c r="AA25" s="69">
        <x:v>2</x:v>
      </x:c>
      <x:c r="AB25" s="69"/>
      <x:c r="AC25" s="69"/>
      <x:c r="AD25" s="69"/>
      <x:c r="AE25" s="69"/>
      <x:c r="AF25" s="69"/>
      <x:c r="AG25" s="69">
        <x:v>1</x:v>
      </x:c>
      <x:c r="AH25" s="69"/>
      <x:c r="AI25" s="69"/>
      <x:c r="AJ25" s="69"/>
      <x:c r="AK25" s="69"/>
      <x:c r="AL25" s="819" t="s">
        <x:v>386</x:v>
      </x:c>
      <x:c r="AM25" s="69">
        <x:v>1</x:v>
      </x:c>
      <x:c r="AN25" s="71">
        <x:v>3049.5999999999999</x:v>
      </x:c>
      <x:c r="AO25" s="69"/>
      <x:c r="AP25" s="69"/>
      <x:c r="AQ25" s="69"/>
      <x:c r="AR25" s="71"/>
      <x:c r="AS25" s="69"/>
      <x:c r="AT25" s="71"/>
      <x:c r="AU25" s="69"/>
      <x:c r="AV25" s="69"/>
      <x:c r="AW25" s="69"/>
      <x:c r="AX25" s="69">
        <x:v>1</x:v>
      </x:c>
      <x:c r="AY25" s="69"/>
      <x:c r="AZ25" s="69">
        <x:v>2</x:v>
      </x:c>
      <x:c r="BA25" s="71"/>
      <x:c r="BB25" s="69"/>
      <x:c r="BC25" s="69"/>
      <x:c r="BD25" s="69"/>
      <x:c r="BE25" s="69">
        <x:v>1</x:v>
      </x:c>
      <x:c r="BF25" s="69">
        <x:v>11</x:v>
      </x:c>
      <x:c r="BG25" s="69">
        <x:v>6</x:v>
      </x:c>
      <x:c r="BH25" s="69">
        <x:v>8</x:v>
      </x:c>
      <x:c r="BI25" s="69"/>
      <x:c r="BJ25" s="71"/>
      <x:c r="BK25" s="69"/>
      <x:c r="BL25" s="71"/>
      <x:c r="BM25" s="69"/>
      <x:c r="BN25" s="71"/>
      <x:c r="BO25" s="69"/>
      <x:c r="BP25" s="71"/>
      <x:c r="BQ25" s="69"/>
      <x:c r="BR25" s="69"/>
      <x:c r="BS25" s="69">
        <x:v>1</x:v>
      </x:c>
      <x:c r="BT25" s="69"/>
      <x:c r="BU25" s="69"/>
      <x:c r="BV25" s="819" t="s">
        <x:v>386</x:v>
      </x:c>
      <x:c r="BW25" s="69"/>
      <x:c r="BX25" s="69"/>
      <x:c r="BY25" s="71"/>
      <x:c r="BZ25" s="69"/>
      <x:c r="CA25" s="71"/>
      <x:c r="CB25" s="69"/>
      <x:c r="CC25" s="71"/>
      <x:c r="CD25" s="69"/>
      <x:c r="CE25" s="69">
        <x:v>1</x:v>
      </x:c>
      <x:c r="CF25" s="71">
        <x:v>32</x:v>
      </x:c>
      <x:c r="CG25" s="69"/>
      <x:c r="CH25" s="69"/>
      <x:c r="CI25" s="69">
        <x:v>1</x:v>
      </x:c>
      <x:c r="CJ25" s="69">
        <x:v>1</x:v>
      </x:c>
      <x:c r="CK25" s="69"/>
      <x:c r="CL25" s="69"/>
      <x:c r="CM25" s="69"/>
      <x:c r="CN25" s="69"/>
      <x:c r="CO25" s="69">
        <x:v>1</x:v>
      </x:c>
      <x:c r="CP25" s="71">
        <x:v>51</x:v>
      </x:c>
      <x:c r="CQ25" s="69">
        <x:v>1</x:v>
      </x:c>
      <x:c r="CR25" s="71">
        <x:v>200</x:v>
      </x:c>
      <x:c r="CS25" s="69">
        <x:v>37</x:v>
      </x:c>
      <x:c r="CT25" s="69">
        <x:v>1</x:v>
      </x:c>
      <x:c r="CU25" s="69">
        <x:v>4</x:v>
      </x:c>
      <x:c r="CV25" s="69">
        <x:v>3</x:v>
      </x:c>
      <x:c r="CW25" s="69"/>
      <x:c r="CX25" s="69"/>
      <x:c r="CY25" s="819" t="s">
        <x:v>386</x:v>
      </x:c>
      <x:c r="CZ25" s="69">
        <x:v>1</x:v>
      </x:c>
      <x:c r="DA25" s="71">
        <x:v>126</x:v>
      </x:c>
      <x:c r="DB25" s="69"/>
      <x:c r="DC25" s="71"/>
      <x:c r="DD25" s="69"/>
      <x:c r="DE25" s="71"/>
      <x:c r="DF25" s="69"/>
      <x:c r="DG25" s="105"/>
      <x:c r="DH25" s="21"/>
    </x:row>
    <x:row r="26" spans="1:112" s="20" customFormat="1" ht="30" customHeight="1">
      <x:c r="A26" s="819" t="s">
        <x:v>352</x:v>
      </x:c>
      <x:c r="B26" s="77">
        <x:v>1</x:v>
      </x:c>
      <x:c r="C26" s="71">
        <x:v>950</x:v>
      </x:c>
      <x:c r="D26" s="69"/>
      <x:c r="E26" s="71"/>
      <x:c r="F26" s="69">
        <x:v>2</x:v>
      </x:c>
      <x:c r="G26" s="71">
        <x:v>1.2</x:v>
      </x:c>
      <x:c r="H26" s="69"/>
      <x:c r="I26" s="71"/>
      <x:c r="J26" s="69">
        <x:v>3</x:v>
      </x:c>
      <x:c r="K26" s="69"/>
      <x:c r="L26" s="71"/>
      <x:c r="M26" s="69"/>
      <x:c r="N26" s="69"/>
      <x:c r="O26" s="69">
        <x:v>2</x:v>
      </x:c>
      <x:c r="P26" s="69">
        <x:v>5</x:v>
      </x:c>
      <x:c r="Q26" s="69"/>
      <x:c r="R26" s="71"/>
      <x:c r="S26" s="69"/>
      <x:c r="T26" s="71"/>
      <x:c r="U26" s="69"/>
      <x:c r="V26" s="71"/>
      <x:c r="W26" s="69"/>
      <x:c r="X26" s="69">
        <x:v>45</x:v>
      </x:c>
      <x:c r="Y26" s="69">
        <x:v>1</x:v>
      </x:c>
      <x:c r="Z26" s="69">
        <x:v>1</x:v>
      </x:c>
      <x:c r="AA26" s="69"/>
      <x:c r="AB26" s="69"/>
      <x:c r="AC26" s="69"/>
      <x:c r="AD26" s="69"/>
      <x:c r="AE26" s="69"/>
      <x:c r="AF26" s="69"/>
      <x:c r="AG26" s="69"/>
      <x:c r="AH26" s="69"/>
      <x:c r="AI26" s="69"/>
      <x:c r="AJ26" s="69"/>
      <x:c r="AK26" s="69"/>
      <x:c r="AL26" s="819" t="s">
        <x:v>352</x:v>
      </x:c>
      <x:c r="AM26" s="69">
        <x:v>1</x:v>
      </x:c>
      <x:c r="AN26" s="71">
        <x:v>2132</x:v>
      </x:c>
      <x:c r="AO26" s="69"/>
      <x:c r="AP26" s="69"/>
      <x:c r="AQ26" s="69"/>
      <x:c r="AR26" s="71"/>
      <x:c r="AS26" s="69"/>
      <x:c r="AT26" s="71"/>
      <x:c r="AU26" s="69"/>
      <x:c r="AV26" s="69"/>
      <x:c r="AW26" s="69"/>
      <x:c r="AX26" s="69">
        <x:v>1</x:v>
      </x:c>
      <x:c r="AY26" s="69"/>
      <x:c r="AZ26" s="69">
        <x:v>1</x:v>
      </x:c>
      <x:c r="BA26" s="71">
        <x:v>5</x:v>
      </x:c>
      <x:c r="BB26" s="69"/>
      <x:c r="BC26" s="69"/>
      <x:c r="BD26" s="69">
        <x:v>1</x:v>
      </x:c>
      <x:c r="BE26" s="69">
        <x:v>1</x:v>
      </x:c>
      <x:c r="BF26" s="69">
        <x:v>12</x:v>
      </x:c>
      <x:c r="BG26" s="69">
        <x:v>1</x:v>
      </x:c>
      <x:c r="BH26" s="69">
        <x:v>16</x:v>
      </x:c>
      <x:c r="BI26" s="69"/>
      <x:c r="BJ26" s="71"/>
      <x:c r="BK26" s="69"/>
      <x:c r="BL26" s="71"/>
      <x:c r="BM26" s="69"/>
      <x:c r="BN26" s="71"/>
      <x:c r="BO26" s="69"/>
      <x:c r="BP26" s="71"/>
      <x:c r="BQ26" s="69"/>
      <x:c r="BR26" s="69"/>
      <x:c r="BS26" s="69"/>
      <x:c r="BT26" s="69"/>
      <x:c r="BU26" s="69"/>
      <x:c r="BV26" s="819" t="s">
        <x:v>352</x:v>
      </x:c>
      <x:c r="BW26" s="69"/>
      <x:c r="BX26" s="69"/>
      <x:c r="BY26" s="71"/>
      <x:c r="BZ26" s="69"/>
      <x:c r="CA26" s="71"/>
      <x:c r="CB26" s="69"/>
      <x:c r="CC26" s="71"/>
      <x:c r="CD26" s="69"/>
      <x:c r="CE26" s="69">
        <x:v>1</x:v>
      </x:c>
      <x:c r="CF26" s="71">
        <x:v>41</x:v>
      </x:c>
      <x:c r="CG26" s="69"/>
      <x:c r="CH26" s="69"/>
      <x:c r="CI26" s="69"/>
      <x:c r="CJ26" s="69"/>
      <x:c r="CK26" s="69"/>
      <x:c r="CL26" s="69"/>
      <x:c r="CM26" s="69">
        <x:v>1</x:v>
      </x:c>
      <x:c r="CN26" s="69">
        <x:v>13</x:v>
      </x:c>
      <x:c r="CO26" s="69">
        <x:v>1</x:v>
      </x:c>
      <x:c r="CP26" s="71"/>
      <x:c r="CQ26" s="69">
        <x:v>1</x:v>
      </x:c>
      <x:c r="CR26" s="71"/>
      <x:c r="CS26" s="69">
        <x:v>32</x:v>
      </x:c>
      <x:c r="CT26" s="69"/>
      <x:c r="CU26" s="69">
        <x:v>1</x:v>
      </x:c>
      <x:c r="CV26" s="69">
        <x:v>1</x:v>
      </x:c>
      <x:c r="CW26" s="69"/>
      <x:c r="CX26" s="69"/>
      <x:c r="CY26" s="819" t="s">
        <x:v>352</x:v>
      </x:c>
      <x:c r="CZ26" s="69">
        <x:v>1</x:v>
      </x:c>
      <x:c r="DA26" s="71">
        <x:v>41.439999999999998</x:v>
      </x:c>
      <x:c r="DB26" s="69"/>
      <x:c r="DC26" s="71"/>
      <x:c r="DD26" s="69"/>
      <x:c r="DE26" s="71"/>
      <x:c r="DF26" s="69"/>
      <x:c r="DG26" s="105"/>
      <x:c r="DH26" s="21"/>
    </x:row>
    <x:row r="27" spans="1:112" s="20" customFormat="1" ht="30" customHeight="1">
      <x:c r="A27" s="819" t="s">
        <x:v>371</x:v>
      </x:c>
      <x:c r="B27" s="77"/>
      <x:c r="C27" s="71"/>
      <x:c r="D27" s="69"/>
      <x:c r="E27" s="71"/>
      <x:c r="F27" s="69">
        <x:v>1</x:v>
      </x:c>
      <x:c r="G27" s="71">
        <x:v>0.29999999999999999</x:v>
      </x:c>
      <x:c r="H27" s="69"/>
      <x:c r="I27" s="71"/>
      <x:c r="J27" s="69">
        <x:v>3</x:v>
      </x:c>
      <x:c r="K27" s="69"/>
      <x:c r="L27" s="71"/>
      <x:c r="M27" s="69"/>
      <x:c r="N27" s="69"/>
      <x:c r="O27" s="69"/>
      <x:c r="P27" s="69"/>
      <x:c r="Q27" s="69"/>
      <x:c r="R27" s="71"/>
      <x:c r="S27" s="69">
        <x:v>2</x:v>
      </x:c>
      <x:c r="T27" s="71">
        <x:v>20</x:v>
      </x:c>
      <x:c r="U27" s="69">
        <x:v>1</x:v>
      </x:c>
      <x:c r="V27" s="71">
        <x:v>148</x:v>
      </x:c>
      <x:c r="W27" s="69">
        <x:v>1</x:v>
      </x:c>
      <x:c r="X27" s="69">
        <x:f>18+37</x:f>
        <x:v>55</x:v>
      </x:c>
      <x:c r="Y27" s="69"/>
      <x:c r="Z27" s="69"/>
      <x:c r="AA27" s="69">
        <x:v>1</x:v>
      </x:c>
      <x:c r="AB27" s="69"/>
      <x:c r="AC27" s="69"/>
      <x:c r="AD27" s="69"/>
      <x:c r="AE27" s="69"/>
      <x:c r="AF27" s="69"/>
      <x:c r="AG27" s="69">
        <x:v>1</x:v>
      </x:c>
      <x:c r="AH27" s="69"/>
      <x:c r="AI27" s="69"/>
      <x:c r="AJ27" s="69"/>
      <x:c r="AK27" s="69"/>
      <x:c r="AL27" s="819" t="s">
        <x:v>371</x:v>
      </x:c>
      <x:c r="AM27" s="69">
        <x:v>1</x:v>
      </x:c>
      <x:c r="AN27" s="71">
        <x:v>2972</x:v>
      </x:c>
      <x:c r="AO27" s="69"/>
      <x:c r="AP27" s="69"/>
      <x:c r="AQ27" s="69"/>
      <x:c r="AR27" s="71"/>
      <x:c r="AS27" s="69"/>
      <x:c r="AT27" s="71"/>
      <x:c r="AU27" s="69"/>
      <x:c r="AV27" s="69"/>
      <x:c r="AW27" s="69"/>
      <x:c r="AX27" s="69">
        <x:v>1</x:v>
      </x:c>
      <x:c r="AY27" s="69"/>
      <x:c r="AZ27" s="69">
        <x:v>1</x:v>
      </x:c>
      <x:c r="BA27" s="71">
        <x:v>2</x:v>
      </x:c>
      <x:c r="BB27" s="69"/>
      <x:c r="BC27" s="69"/>
      <x:c r="BD27" s="69"/>
      <x:c r="BE27" s="69">
        <x:v>1</x:v>
      </x:c>
      <x:c r="BF27" s="69">
        <x:v>12</x:v>
      </x:c>
      <x:c r="BG27" s="69">
        <x:v>6</x:v>
      </x:c>
      <x:c r="BH27" s="69">
        <x:v>6</x:v>
      </x:c>
      <x:c r="BI27" s="69"/>
      <x:c r="BJ27" s="71"/>
      <x:c r="BK27" s="69"/>
      <x:c r="BL27" s="71"/>
      <x:c r="BM27" s="69"/>
      <x:c r="BN27" s="71"/>
      <x:c r="BO27" s="69"/>
      <x:c r="BP27" s="71"/>
      <x:c r="BQ27" s="69"/>
      <x:c r="BR27" s="69"/>
      <x:c r="BS27" s="69"/>
      <x:c r="BT27" s="69"/>
      <x:c r="BU27" s="69"/>
      <x:c r="BV27" s="819" t="s">
        <x:v>371</x:v>
      </x:c>
      <x:c r="BW27" s="69"/>
      <x:c r="BX27" s="69"/>
      <x:c r="BY27" s="71"/>
      <x:c r="BZ27" s="69"/>
      <x:c r="CA27" s="71"/>
      <x:c r="CB27" s="69"/>
      <x:c r="CC27" s="71"/>
      <x:c r="CD27" s="69"/>
      <x:c r="CE27" s="69">
        <x:v>1</x:v>
      </x:c>
      <x:c r="CF27" s="71">
        <x:v>25</x:v>
      </x:c>
      <x:c r="CG27" s="69"/>
      <x:c r="CH27" s="69"/>
      <x:c r="CI27" s="69"/>
      <x:c r="CJ27" s="69">
        <x:v>1</x:v>
      </x:c>
      <x:c r="CK27" s="69"/>
      <x:c r="CL27" s="69"/>
      <x:c r="CM27" s="69"/>
      <x:c r="CN27" s="69"/>
      <x:c r="CO27" s="69">
        <x:v>1</x:v>
      </x:c>
      <x:c r="CP27" s="71">
        <x:v>35</x:v>
      </x:c>
      <x:c r="CQ27" s="69">
        <x:v>1</x:v>
      </x:c>
      <x:c r="CR27" s="71">
        <x:v>378</x:v>
      </x:c>
      <x:c r="CS27" s="69">
        <x:v>18</x:v>
      </x:c>
      <x:c r="CT27" s="69">
        <x:v>1</x:v>
      </x:c>
      <x:c r="CU27" s="69">
        <x:v>2</x:v>
      </x:c>
      <x:c r="CV27" s="69">
        <x:v>1</x:v>
      </x:c>
      <x:c r="CW27" s="69"/>
      <x:c r="CX27" s="69"/>
      <x:c r="CY27" s="819" t="s">
        <x:v>371</x:v>
      </x:c>
      <x:c r="CZ27" s="69">
        <x:v>1</x:v>
      </x:c>
      <x:c r="DA27" s="71">
        <x:v>148</x:v>
      </x:c>
      <x:c r="DB27" s="69"/>
      <x:c r="DC27" s="71"/>
      <x:c r="DD27" s="69"/>
      <x:c r="DE27" s="71"/>
      <x:c r="DF27" s="69"/>
      <x:c r="DG27" s="105"/>
      <x:c r="DH27" s="21"/>
    </x:row>
    <x:row r="28" spans="1:112" s="20" customFormat="1" ht="30" customHeight="1">
      <x:c r="A28" s="819" t="s">
        <x:v>1538</x:v>
      </x:c>
      <x:c r="B28" s="77">
        <x:v>1</x:v>
      </x:c>
      <x:c r="C28" s="71">
        <x:v>1228.4000000000001</x:v>
      </x:c>
      <x:c r="D28" s="69">
        <x:v>1</x:v>
      </x:c>
      <x:c r="E28" s="71">
        <x:v>771.20000000000005</x:v>
      </x:c>
      <x:c r="F28" s="69">
        <x:v>1</x:v>
      </x:c>
      <x:c r="G28" s="71">
        <x:v>0.29999999999999999</x:v>
      </x:c>
      <x:c r="H28" s="69"/>
      <x:c r="I28" s="71"/>
      <x:c r="J28" s="69">
        <x:v>3</x:v>
      </x:c>
      <x:c r="K28" s="69">
        <x:v>1</x:v>
      </x:c>
      <x:c r="L28" s="71"/>
      <x:c r="M28" s="69"/>
      <x:c r="N28" s="69"/>
      <x:c r="O28" s="69"/>
      <x:c r="P28" s="69"/>
      <x:c r="Q28" s="69"/>
      <x:c r="R28" s="71"/>
      <x:c r="S28" s="69"/>
      <x:c r="T28" s="71"/>
      <x:c r="U28" s="69">
        <x:v>1</x:v>
      </x:c>
      <x:c r="V28" s="71">
        <x:v>104</x:v>
      </x:c>
      <x:c r="W28" s="69">
        <x:v>1</x:v>
      </x:c>
      <x:c r="X28" s="69">
        <x:v>32</x:v>
      </x:c>
      <x:c r="Y28" s="69"/>
      <x:c r="Z28" s="69"/>
      <x:c r="AA28" s="69">
        <x:v>2</x:v>
      </x:c>
      <x:c r="AB28" s="69"/>
      <x:c r="AC28" s="69"/>
      <x:c r="AD28" s="69">
        <x:v>1</x:v>
      </x:c>
      <x:c r="AE28" s="69"/>
      <x:c r="AF28" s="69"/>
      <x:c r="AG28" s="69">
        <x:v>1</x:v>
      </x:c>
      <x:c r="AH28" s="69"/>
      <x:c r="AI28" s="69"/>
      <x:c r="AJ28" s="69"/>
      <x:c r="AK28" s="69"/>
      <x:c r="AL28" s="819" t="s">
        <x:v>1538</x:v>
      </x:c>
      <x:c r="AM28" s="69">
        <x:v>1</x:v>
      </x:c>
      <x:c r="AN28" s="71">
        <x:v>442.80000000000001</x:v>
      </x:c>
      <x:c r="AO28" s="69"/>
      <x:c r="AP28" s="69"/>
      <x:c r="AQ28" s="69"/>
      <x:c r="AR28" s="71"/>
      <x:c r="AS28" s="69"/>
      <x:c r="AT28" s="71"/>
      <x:c r="AU28" s="69"/>
      <x:c r="AV28" s="69"/>
      <x:c r="AW28" s="69"/>
      <x:c r="AX28" s="69">
        <x:v>1</x:v>
      </x:c>
      <x:c r="AY28" s="69"/>
      <x:c r="AZ28" s="69"/>
      <x:c r="BA28" s="71"/>
      <x:c r="BB28" s="69"/>
      <x:c r="BC28" s="69"/>
      <x:c r="BD28" s="69"/>
      <x:c r="BE28" s="69">
        <x:v>1</x:v>
      </x:c>
      <x:c r="BF28" s="69">
        <x:v>4</x:v>
      </x:c>
      <x:c r="BG28" s="69">
        <x:v>5</x:v>
      </x:c>
      <x:c r="BH28" s="69">
        <x:v>5</x:v>
      </x:c>
      <x:c r="BI28" s="69"/>
      <x:c r="BJ28" s="71"/>
      <x:c r="BK28" s="69"/>
      <x:c r="BL28" s="71"/>
      <x:c r="BM28" s="69"/>
      <x:c r="BN28" s="71"/>
      <x:c r="BO28" s="69"/>
      <x:c r="BP28" s="71"/>
      <x:c r="BQ28" s="69"/>
      <x:c r="BR28" s="69"/>
      <x:c r="BS28" s="69"/>
      <x:c r="BT28" s="69"/>
      <x:c r="BU28" s="69"/>
      <x:c r="BV28" s="819" t="s">
        <x:v>1538</x:v>
      </x:c>
      <x:c r="BW28" s="69"/>
      <x:c r="BX28" s="69"/>
      <x:c r="BY28" s="71"/>
      <x:c r="BZ28" s="69"/>
      <x:c r="CA28" s="71"/>
      <x:c r="CB28" s="69"/>
      <x:c r="CC28" s="71"/>
      <x:c r="CD28" s="69"/>
      <x:c r="CE28" s="69">
        <x:v>1</x:v>
      </x:c>
      <x:c r="CF28" s="71">
        <x:v>41</x:v>
      </x:c>
      <x:c r="CG28" s="69"/>
      <x:c r="CH28" s="69"/>
      <x:c r="CI28" s="69"/>
      <x:c r="CJ28" s="69"/>
      <x:c r="CK28" s="69"/>
      <x:c r="CL28" s="69"/>
      <x:c r="CM28" s="69"/>
      <x:c r="CN28" s="69"/>
      <x:c r="CO28" s="69">
        <x:v>1</x:v>
      </x:c>
      <x:c r="CP28" s="71">
        <x:v>31</x:v>
      </x:c>
      <x:c r="CQ28" s="69"/>
      <x:c r="CR28" s="71"/>
      <x:c r="CS28" s="69">
        <x:v>33</x:v>
      </x:c>
      <x:c r="CT28" s="69">
        <x:v>1</x:v>
      </x:c>
      <x:c r="CU28" s="69"/>
      <x:c r="CV28" s="69">
        <x:v>1</x:v>
      </x:c>
      <x:c r="CW28" s="69"/>
      <x:c r="CX28" s="69"/>
      <x:c r="CY28" s="819" t="s">
        <x:v>1538</x:v>
      </x:c>
      <x:c r="CZ28" s="69">
        <x:v>1</x:v>
      </x:c>
      <x:c r="DA28" s="71">
        <x:v>104</x:v>
      </x:c>
      <x:c r="DB28" s="69"/>
      <x:c r="DC28" s="71"/>
      <x:c r="DD28" s="69"/>
      <x:c r="DE28" s="71"/>
      <x:c r="DF28" s="69"/>
      <x:c r="DG28" s="105"/>
      <x:c r="DH28" s="21"/>
    </x:row>
    <x:row r="29" spans="1:112" s="20" customFormat="1" ht="30" customHeight="1">
      <x:c r="A29" s="819" t="s">
        <x:v>16</x:v>
      </x:c>
      <x:c r="B29" s="77">
        <x:v>1</x:v>
      </x:c>
      <x:c r="C29" s="71">
        <x:v>484</x:v>
      </x:c>
      <x:c r="D29" s="69"/>
      <x:c r="E29" s="71"/>
      <x:c r="F29" s="69">
        <x:v>1</x:v>
      </x:c>
      <x:c r="G29" s="71">
        <x:v>0.5</x:v>
      </x:c>
      <x:c r="H29" s="69"/>
      <x:c r="I29" s="71"/>
      <x:c r="J29" s="69">
        <x:v>2</x:v>
      </x:c>
      <x:c r="K29" s="69"/>
      <x:c r="L29" s="71"/>
      <x:c r="M29" s="69"/>
      <x:c r="N29" s="69"/>
      <x:c r="O29" s="69"/>
      <x:c r="P29" s="69"/>
      <x:c r="Q29" s="69"/>
      <x:c r="R29" s="71"/>
      <x:c r="S29" s="69">
        <x:v>1</x:v>
      </x:c>
      <x:c r="T29" s="71">
        <x:v>36</x:v>
      </x:c>
      <x:c r="U29" s="69">
        <x:v>1</x:v>
      </x:c>
      <x:c r="V29" s="71">
        <x:v>155</x:v>
      </x:c>
      <x:c r="W29" s="69"/>
      <x:c r="X29" s="69">
        <x:v>28</x:v>
      </x:c>
      <x:c r="Y29" s="69"/>
      <x:c r="Z29" s="69"/>
      <x:c r="AA29" s="69">
        <x:v>2</x:v>
      </x:c>
      <x:c r="AB29" s="69"/>
      <x:c r="AC29" s="69"/>
      <x:c r="AD29" s="69"/>
      <x:c r="AE29" s="69"/>
      <x:c r="AF29" s="69"/>
      <x:c r="AG29" s="69">
        <x:v>1</x:v>
      </x:c>
      <x:c r="AH29" s="69"/>
      <x:c r="AI29" s="69"/>
      <x:c r="AJ29" s="69"/>
      <x:c r="AK29" s="69"/>
      <x:c r="AL29" s="819" t="s">
        <x:v>16</x:v>
      </x:c>
      <x:c r="AM29" s="69">
        <x:v>1</x:v>
      </x:c>
      <x:c r="AN29" s="71">
        <x:v>2503</x:v>
      </x:c>
      <x:c r="AO29" s="69"/>
      <x:c r="AP29" s="69"/>
      <x:c r="AQ29" s="69"/>
      <x:c r="AR29" s="71"/>
      <x:c r="AS29" s="69"/>
      <x:c r="AT29" s="71"/>
      <x:c r="AU29" s="69"/>
      <x:c r="AV29" s="69"/>
      <x:c r="AW29" s="69"/>
      <x:c r="AX29" s="69">
        <x:v>1</x:v>
      </x:c>
      <x:c r="AY29" s="69">
        <x:v>1</x:v>
      </x:c>
      <x:c r="AZ29" s="69"/>
      <x:c r="BA29" s="71"/>
      <x:c r="BB29" s="69"/>
      <x:c r="BC29" s="69"/>
      <x:c r="BD29" s="69"/>
      <x:c r="BE29" s="69">
        <x:v>1</x:v>
      </x:c>
      <x:c r="BF29" s="69">
        <x:v>11</x:v>
      </x:c>
      <x:c r="BG29" s="69">
        <x:v>5</x:v>
      </x:c>
      <x:c r="BH29" s="69">
        <x:v>5</x:v>
      </x:c>
      <x:c r="BI29" s="69"/>
      <x:c r="BJ29" s="71"/>
      <x:c r="BK29" s="69"/>
      <x:c r="BL29" s="71"/>
      <x:c r="BM29" s="69"/>
      <x:c r="BN29" s="71"/>
      <x:c r="BO29" s="69"/>
      <x:c r="BP29" s="71"/>
      <x:c r="BQ29" s="69"/>
      <x:c r="BR29" s="69"/>
      <x:c r="BS29" s="69"/>
      <x:c r="BT29" s="69"/>
      <x:c r="BU29" s="69"/>
      <x:c r="BV29" s="819" t="s">
        <x:v>16</x:v>
      </x:c>
      <x:c r="BW29" s="69"/>
      <x:c r="BX29" s="69"/>
      <x:c r="BY29" s="71"/>
      <x:c r="BZ29" s="69"/>
      <x:c r="CA29" s="71"/>
      <x:c r="CB29" s="69"/>
      <x:c r="CC29" s="71"/>
      <x:c r="CD29" s="69"/>
      <x:c r="CE29" s="69">
        <x:v>1</x:v>
      </x:c>
      <x:c r="CF29" s="71">
        <x:v>26</x:v>
      </x:c>
      <x:c r="CG29" s="69"/>
      <x:c r="CH29" s="69"/>
      <x:c r="CI29" s="69"/>
      <x:c r="CJ29" s="69">
        <x:v>2</x:v>
      </x:c>
      <x:c r="CK29" s="69"/>
      <x:c r="CL29" s="69"/>
      <x:c r="CM29" s="69"/>
      <x:c r="CN29" s="69"/>
      <x:c r="CO29" s="69">
        <x:v>1</x:v>
      </x:c>
      <x:c r="CP29" s="71">
        <x:v>41</x:v>
      </x:c>
      <x:c r="CQ29" s="69">
        <x:v>1</x:v>
      </x:c>
      <x:c r="CR29" s="71">
        <x:v>374</x:v>
      </x:c>
      <x:c r="CS29" s="69">
        <x:f>36+7</x:f>
        <x:v>43</x:v>
      </x:c>
      <x:c r="CT29" s="69"/>
      <x:c r="CU29" s="69">
        <x:v>2</x:v>
      </x:c>
      <x:c r="CV29" s="69">
        <x:v>2</x:v>
      </x:c>
      <x:c r="CW29" s="69">
        <x:v>1</x:v>
      </x:c>
      <x:c r="CX29" s="69">
        <x:v>1</x:v>
      </x:c>
      <x:c r="CY29" s="819" t="s">
        <x:v>16</x:v>
      </x:c>
      <x:c r="CZ29" s="69">
        <x:v>1</x:v>
      </x:c>
      <x:c r="DA29" s="71">
        <x:v>155</x:v>
      </x:c>
      <x:c r="DB29" s="69"/>
      <x:c r="DC29" s="71"/>
      <x:c r="DD29" s="69"/>
      <x:c r="DE29" s="71"/>
      <x:c r="DF29" s="69"/>
      <x:c r="DG29" s="105"/>
      <x:c r="DH29" s="21"/>
    </x:row>
    <x:row r="30" spans="1:112" s="20" customFormat="1" ht="30" customHeight="1">
      <x:c r="A30" s="819" t="s">
        <x:v>370</x:v>
      </x:c>
      <x:c r="B30" s="77">
        <x:v>1</x:v>
      </x:c>
      <x:c r="C30" s="71">
        <x:v>1233</x:v>
      </x:c>
      <x:c r="D30" s="69">
        <x:v>1</x:v>
      </x:c>
      <x:c r="E30" s="71">
        <x:v>1250</x:v>
      </x:c>
      <x:c r="F30" s="69">
        <x:v>1</x:v>
      </x:c>
      <x:c r="G30" s="71">
        <x:v>0.80000000000000004</x:v>
      </x:c>
      <x:c r="H30" s="69">
        <x:v>1</x:v>
      </x:c>
      <x:c r="I30" s="71">
        <x:v>597</x:v>
      </x:c>
      <x:c r="J30" s="69">
        <x:v>5</x:v>
      </x:c>
      <x:c r="K30" s="69"/>
      <x:c r="L30" s="71"/>
      <x:c r="M30" s="69"/>
      <x:c r="N30" s="69"/>
      <x:c r="O30" s="69"/>
      <x:c r="P30" s="69"/>
      <x:c r="Q30" s="69"/>
      <x:c r="R30" s="71"/>
      <x:c r="S30" s="69">
        <x:v>1</x:v>
      </x:c>
      <x:c r="T30" s="71">
        <x:v>41</x:v>
      </x:c>
      <x:c r="U30" s="69"/>
      <x:c r="V30" s="71"/>
      <x:c r="W30" s="69"/>
      <x:c r="X30" s="69">
        <x:v>86</x:v>
      </x:c>
      <x:c r="Y30" s="69">
        <x:v>1</x:v>
      </x:c>
      <x:c r="Z30" s="69">
        <x:v>1</x:v>
      </x:c>
      <x:c r="AA30" s="69">
        <x:v>1</x:v>
      </x:c>
      <x:c r="AB30" s="69"/>
      <x:c r="AC30" s="69"/>
      <x:c r="AD30" s="69"/>
      <x:c r="AE30" s="69"/>
      <x:c r="AF30" s="69"/>
      <x:c r="AG30" s="69">
        <x:v>1</x:v>
      </x:c>
      <x:c r="AH30" s="69"/>
      <x:c r="AI30" s="69"/>
      <x:c r="AJ30" s="69">
        <x:v>1</x:v>
      </x:c>
      <x:c r="AK30" s="69">
        <x:v>2</x:v>
      </x:c>
      <x:c r="AL30" s="819" t="s">
        <x:v>370</x:v>
      </x:c>
      <x:c r="AM30" s="69">
        <x:v>1</x:v>
      </x:c>
      <x:c r="AN30" s="71">
        <x:v>2569</x:v>
      </x:c>
      <x:c r="AO30" s="69"/>
      <x:c r="AP30" s="69"/>
      <x:c r="AQ30" s="69"/>
      <x:c r="AR30" s="71"/>
      <x:c r="AS30" s="69"/>
      <x:c r="AT30" s="71"/>
      <x:c r="AU30" s="69"/>
      <x:c r="AV30" s="69"/>
      <x:c r="AW30" s="69"/>
      <x:c r="AX30" s="69">
        <x:v>1</x:v>
      </x:c>
      <x:c r="AY30" s="69"/>
      <x:c r="AZ30" s="69">
        <x:v>2</x:v>
      </x:c>
      <x:c r="BA30" s="71">
        <x:v>9</x:v>
      </x:c>
      <x:c r="BB30" s="69"/>
      <x:c r="BC30" s="69"/>
      <x:c r="BD30" s="69"/>
      <x:c r="BE30" s="69">
        <x:v>2</x:v>
      </x:c>
      <x:c r="BF30" s="69">
        <x:v>16</x:v>
      </x:c>
      <x:c r="BG30" s="69">
        <x:v>7</x:v>
      </x:c>
      <x:c r="BH30" s="69">
        <x:v>11</x:v>
      </x:c>
      <x:c r="BI30" s="69"/>
      <x:c r="BJ30" s="71"/>
      <x:c r="BK30" s="69"/>
      <x:c r="BL30" s="71"/>
      <x:c r="BM30" s="69"/>
      <x:c r="BN30" s="71"/>
      <x:c r="BO30" s="69"/>
      <x:c r="BP30" s="71"/>
      <x:c r="BQ30" s="69"/>
      <x:c r="BR30" s="69"/>
      <x:c r="BS30" s="69"/>
      <x:c r="BT30" s="69"/>
      <x:c r="BU30" s="69"/>
      <x:c r="BV30" s="819" t="s">
        <x:v>370</x:v>
      </x:c>
      <x:c r="BW30" s="69">
        <x:v>1</x:v>
      </x:c>
      <x:c r="BX30" s="69">
        <x:v>5</x:v>
      </x:c>
      <x:c r="BY30" s="71">
        <x:v>133</x:v>
      </x:c>
      <x:c r="BZ30" s="69"/>
      <x:c r="CA30" s="71"/>
      <x:c r="CB30" s="69"/>
      <x:c r="CC30" s="71"/>
      <x:c r="CD30" s="69"/>
      <x:c r="CE30" s="69">
        <x:v>2</x:v>
      </x:c>
      <x:c r="CF30" s="71">
        <x:v>45</x:v>
      </x:c>
      <x:c r="CG30" s="69"/>
      <x:c r="CH30" s="69"/>
      <x:c r="CI30" s="69">
        <x:v>1</x:v>
      </x:c>
      <x:c r="CJ30" s="69">
        <x:v>2</x:v>
      </x:c>
      <x:c r="CK30" s="69"/>
      <x:c r="CL30" s="69"/>
      <x:c r="CM30" s="69"/>
      <x:c r="CN30" s="69"/>
      <x:c r="CO30" s="69">
        <x:v>1</x:v>
      </x:c>
      <x:c r="CP30" s="71">
        <x:v>63</x:v>
      </x:c>
      <x:c r="CQ30" s="69">
        <x:v>1</x:v>
      </x:c>
      <x:c r="CR30" s="71">
        <x:v>113</x:v>
      </x:c>
      <x:c r="CS30" s="69">
        <x:v>43</x:v>
      </x:c>
      <x:c r="CT30" s="69">
        <x:v>1</x:v>
      </x:c>
      <x:c r="CU30" s="69">
        <x:v>3</x:v>
      </x:c>
      <x:c r="CV30" s="69">
        <x:v>1</x:v>
      </x:c>
      <x:c r="CW30" s="69">
        <x:v>2</x:v>
      </x:c>
      <x:c r="CX30" s="69">
        <x:v>2</x:v>
      </x:c>
      <x:c r="CY30" s="819" t="s">
        <x:v>370</x:v>
      </x:c>
      <x:c r="CZ30" s="69">
        <x:v>2</x:v>
      </x:c>
      <x:c r="DA30" s="71">
        <x:v>125.04000000000001</x:v>
      </x:c>
      <x:c r="DB30" s="69"/>
      <x:c r="DC30" s="71"/>
      <x:c r="DD30" s="69"/>
      <x:c r="DE30" s="71"/>
      <x:c r="DF30" s="69"/>
      <x:c r="DG30" s="105"/>
      <x:c r="DH30" s="21"/>
    </x:row>
    <x:row r="31" spans="1:112" s="20" customFormat="1" ht="30" customHeight="1">
      <x:c r="A31" s="819" t="s">
        <x:v>364</x:v>
      </x:c>
      <x:c r="B31" s="77">
        <x:v>1</x:v>
      </x:c>
      <x:c r="C31" s="71">
        <x:v>371</x:v>
      </x:c>
      <x:c r="D31" s="69">
        <x:v>1</x:v>
      </x:c>
      <x:c r="E31" s="71">
        <x:v>570</x:v>
      </x:c>
      <x:c r="F31" s="69">
        <x:v>1</x:v>
      </x:c>
      <x:c r="G31" s="71">
        <x:v>0.20000000000000001</x:v>
      </x:c>
      <x:c r="H31" s="69"/>
      <x:c r="I31" s="71"/>
      <x:c r="J31" s="69">
        <x:v>5</x:v>
      </x:c>
      <x:c r="K31" s="69"/>
      <x:c r="L31" s="71"/>
      <x:c r="M31" s="69"/>
      <x:c r="N31" s="69"/>
      <x:c r="O31" s="69"/>
      <x:c r="P31" s="69"/>
      <x:c r="Q31" s="69"/>
      <x:c r="R31" s="71"/>
      <x:c r="S31" s="69">
        <x:v>1</x:v>
      </x:c>
      <x:c r="T31" s="71">
        <x:v>36</x:v>
      </x:c>
      <x:c r="U31" s="69"/>
      <x:c r="V31" s="71"/>
      <x:c r="W31" s="69">
        <x:v>3</x:v>
      </x:c>
      <x:c r="X31" s="69">
        <x:v>35</x:v>
      </x:c>
      <x:c r="Y31" s="69"/>
      <x:c r="Z31" s="69"/>
      <x:c r="AA31" s="69"/>
      <x:c r="AB31" s="69"/>
      <x:c r="AC31" s="69"/>
      <x:c r="AD31" s="69"/>
      <x:c r="AE31" s="69"/>
      <x:c r="AF31" s="69"/>
      <x:c r="AG31" s="69"/>
      <x:c r="AH31" s="69"/>
      <x:c r="AI31" s="69"/>
      <x:c r="AJ31" s="69"/>
      <x:c r="AK31" s="69"/>
      <x:c r="AL31" s="819" t="s">
        <x:v>364</x:v>
      </x:c>
      <x:c r="AM31" s="69">
        <x:v>1</x:v>
      </x:c>
      <x:c r="AN31" s="71">
        <x:v>983</x:v>
      </x:c>
      <x:c r="AO31" s="69"/>
      <x:c r="AP31" s="69"/>
      <x:c r="AQ31" s="69"/>
      <x:c r="AR31" s="71"/>
      <x:c r="AS31" s="69"/>
      <x:c r="AT31" s="71"/>
      <x:c r="AU31" s="69"/>
      <x:c r="AV31" s="69"/>
      <x:c r="AW31" s="69"/>
      <x:c r="AX31" s="69"/>
      <x:c r="AY31" s="69"/>
      <x:c r="AZ31" s="69">
        <x:v>1</x:v>
      </x:c>
      <x:c r="BA31" s="71">
        <x:v>2</x:v>
      </x:c>
      <x:c r="BB31" s="69"/>
      <x:c r="BC31" s="69"/>
      <x:c r="BD31" s="69">
        <x:v>1</x:v>
      </x:c>
      <x:c r="BE31" s="69">
        <x:v>2</x:v>
      </x:c>
      <x:c r="BF31" s="69">
        <x:v>13</x:v>
      </x:c>
      <x:c r="BG31" s="69">
        <x:v>8</x:v>
      </x:c>
      <x:c r="BH31" s="69">
        <x:v>12</x:v>
      </x:c>
      <x:c r="BI31" s="69"/>
      <x:c r="BJ31" s="71"/>
      <x:c r="BK31" s="69"/>
      <x:c r="BL31" s="71"/>
      <x:c r="BM31" s="69"/>
      <x:c r="BN31" s="71"/>
      <x:c r="BO31" s="69"/>
      <x:c r="BP31" s="71"/>
      <x:c r="BQ31" s="69"/>
      <x:c r="BR31" s="69"/>
      <x:c r="BS31" s="69"/>
      <x:c r="BT31" s="69"/>
      <x:c r="BU31" s="69"/>
      <x:c r="BV31" s="819" t="s">
        <x:v>364</x:v>
      </x:c>
      <x:c r="BW31" s="69"/>
      <x:c r="BX31" s="69"/>
      <x:c r="BY31" s="71"/>
      <x:c r="BZ31" s="69"/>
      <x:c r="CA31" s="71"/>
      <x:c r="CB31" s="69"/>
      <x:c r="CC31" s="71"/>
      <x:c r="CD31" s="69"/>
      <x:c r="CE31" s="69">
        <x:v>1</x:v>
      </x:c>
      <x:c r="CF31" s="71">
        <x:v>9</x:v>
      </x:c>
      <x:c r="CG31" s="69"/>
      <x:c r="CH31" s="69"/>
      <x:c r="CI31" s="69"/>
      <x:c r="CJ31" s="69"/>
      <x:c r="CK31" s="69"/>
      <x:c r="CL31" s="69"/>
      <x:c r="CM31" s="69"/>
      <x:c r="CN31" s="69"/>
      <x:c r="CO31" s="69">
        <x:v>1</x:v>
      </x:c>
      <x:c r="CP31" s="71">
        <x:v>22</x:v>
      </x:c>
      <x:c r="CQ31" s="69"/>
      <x:c r="CR31" s="71"/>
      <x:c r="CS31" s="69">
        <x:v>23</x:v>
      </x:c>
      <x:c r="CT31" s="69">
        <x:v>1</x:v>
      </x:c>
      <x:c r="CU31" s="69">
        <x:v>1</x:v>
      </x:c>
      <x:c r="CV31" s="69">
        <x:v>1</x:v>
      </x:c>
      <x:c r="CW31" s="69">
        <x:v>1</x:v>
      </x:c>
      <x:c r="CX31" s="69">
        <x:v>1</x:v>
      </x:c>
      <x:c r="CY31" s="819" t="s">
        <x:v>364</x:v>
      </x:c>
      <x:c r="CZ31" s="69">
        <x:v>1</x:v>
      </x:c>
      <x:c r="DA31" s="71">
        <x:v>31.5</x:v>
      </x:c>
      <x:c r="DB31" s="69"/>
      <x:c r="DC31" s="71"/>
      <x:c r="DD31" s="69"/>
      <x:c r="DE31" s="71"/>
      <x:c r="DF31" s="69"/>
      <x:c r="DG31" s="105"/>
      <x:c r="DH31" s="21"/>
    </x:row>
    <x:row r="32" spans="1:112" s="20" customFormat="1" ht="30" customHeight="1">
      <x:c r="A32" s="819" t="s">
        <x:v>3</x:v>
      </x:c>
      <x:c r="B32" s="77">
        <x:v>1</x:v>
      </x:c>
      <x:c r="C32" s="71">
        <x:v>478</x:v>
      </x:c>
      <x:c r="D32" s="69">
        <x:v>1</x:v>
      </x:c>
      <x:c r="E32" s="71">
        <x:v>1576</x:v>
      </x:c>
      <x:c r="F32" s="69">
        <x:v>1</x:v>
      </x:c>
      <x:c r="G32" s="71">
        <x:v>0.5</x:v>
      </x:c>
      <x:c r="H32" s="69"/>
      <x:c r="I32" s="71"/>
      <x:c r="J32" s="69">
        <x:v>2</x:v>
      </x:c>
      <x:c r="K32" s="69"/>
      <x:c r="L32" s="71"/>
      <x:c r="M32" s="69"/>
      <x:c r="N32" s="69"/>
      <x:c r="O32" s="69"/>
      <x:c r="P32" s="69"/>
      <x:c r="Q32" s="69"/>
      <x:c r="R32" s="71"/>
      <x:c r="S32" s="69">
        <x:v>2</x:v>
      </x:c>
      <x:c r="T32" s="71">
        <x:v>60.75</x:v>
      </x:c>
      <x:c r="U32" s="69"/>
      <x:c r="V32" s="71"/>
      <x:c r="W32" s="69"/>
      <x:c r="X32" s="69">
        <x:f>21+10</x:f>
        <x:v>31</x:v>
      </x:c>
      <x:c r="Y32" s="69"/>
      <x:c r="Z32" s="69"/>
      <x:c r="AA32" s="69">
        <x:v>1</x:v>
      </x:c>
      <x:c r="AB32" s="69">
        <x:v>1</x:v>
      </x:c>
      <x:c r="AC32" s="69"/>
      <x:c r="AD32" s="69"/>
      <x:c r="AE32" s="69"/>
      <x:c r="AF32" s="69"/>
      <x:c r="AG32" s="69">
        <x:v>1</x:v>
      </x:c>
      <x:c r="AH32" s="69"/>
      <x:c r="AI32" s="69"/>
      <x:c r="AJ32" s="69"/>
      <x:c r="AK32" s="69"/>
      <x:c r="AL32" s="819" t="s">
        <x:v>3</x:v>
      </x:c>
      <x:c r="AM32" s="69">
        <x:v>1</x:v>
      </x:c>
      <x:c r="AN32" s="71">
        <x:v>1394</x:v>
      </x:c>
      <x:c r="AO32" s="69"/>
      <x:c r="AP32" s="69"/>
      <x:c r="AQ32" s="69"/>
      <x:c r="AR32" s="71"/>
      <x:c r="AS32" s="69"/>
      <x:c r="AT32" s="71"/>
      <x:c r="AU32" s="69"/>
      <x:c r="AV32" s="69"/>
      <x:c r="AW32" s="69"/>
      <x:c r="AX32" s="69"/>
      <x:c r="AY32" s="69"/>
      <x:c r="AZ32" s="69">
        <x:v>1</x:v>
      </x:c>
      <x:c r="BA32" s="71">
        <x:v>2</x:v>
      </x:c>
      <x:c r="BB32" s="69"/>
      <x:c r="BC32" s="69"/>
      <x:c r="BD32" s="69"/>
      <x:c r="BE32" s="69">
        <x:v>4</x:v>
      </x:c>
      <x:c r="BF32" s="69">
        <x:v>32</x:v>
      </x:c>
      <x:c r="BG32" s="69">
        <x:v>11</x:v>
      </x:c>
      <x:c r="BH32" s="69">
        <x:v>33</x:v>
      </x:c>
      <x:c r="BI32" s="69"/>
      <x:c r="BJ32" s="71"/>
      <x:c r="BK32" s="69"/>
      <x:c r="BL32" s="71"/>
      <x:c r="BM32" s="69"/>
      <x:c r="BN32" s="71"/>
      <x:c r="BO32" s="69"/>
      <x:c r="BP32" s="71"/>
      <x:c r="BQ32" s="69">
        <x:v>1</x:v>
      </x:c>
      <x:c r="BR32" s="69"/>
      <x:c r="BS32" s="69">
        <x:v>1</x:v>
      </x:c>
      <x:c r="BT32" s="69"/>
      <x:c r="BU32" s="69"/>
      <x:c r="BV32" s="819" t="s">
        <x:v>3</x:v>
      </x:c>
      <x:c r="BW32" s="69"/>
      <x:c r="BX32" s="69"/>
      <x:c r="BY32" s="71"/>
      <x:c r="BZ32" s="69"/>
      <x:c r="CA32" s="71"/>
      <x:c r="CB32" s="69"/>
      <x:c r="CC32" s="71"/>
      <x:c r="CD32" s="69"/>
      <x:c r="CE32" s="69">
        <x:v>2</x:v>
      </x:c>
      <x:c r="CF32" s="71">
        <x:v>44</x:v>
      </x:c>
      <x:c r="CG32" s="69"/>
      <x:c r="CH32" s="69"/>
      <x:c r="CI32" s="69">
        <x:v>1</x:v>
      </x:c>
      <x:c r="CJ32" s="69">
        <x:v>1</x:v>
      </x:c>
      <x:c r="CK32" s="69"/>
      <x:c r="CL32" s="69"/>
      <x:c r="CM32" s="69"/>
      <x:c r="CN32" s="69"/>
      <x:c r="CO32" s="69">
        <x:v>2</x:v>
      </x:c>
      <x:c r="CP32" s="71">
        <x:v>18</x:v>
      </x:c>
      <x:c r="CQ32" s="69"/>
      <x:c r="CR32" s="71"/>
      <x:c r="CS32" s="69">
        <x:v>44</x:v>
      </x:c>
      <x:c r="CT32" s="69">
        <x:v>1</x:v>
      </x:c>
      <x:c r="CU32" s="69">
        <x:v>0</x:v>
      </x:c>
      <x:c r="CV32" s="69">
        <x:v>13</x:v>
      </x:c>
      <x:c r="CW32" s="69">
        <x:v>1</x:v>
      </x:c>
      <x:c r="CX32" s="69">
        <x:v>1</x:v>
      </x:c>
      <x:c r="CY32" s="819" t="s">
        <x:v>3</x:v>
      </x:c>
      <x:c r="CZ32" s="69">
        <x:v>3</x:v>
      </x:c>
      <x:c r="DA32" s="71">
        <x:v>85.5</x:v>
      </x:c>
      <x:c r="DB32" s="69"/>
      <x:c r="DC32" s="71"/>
      <x:c r="DD32" s="69"/>
      <x:c r="DE32" s="71"/>
      <x:c r="DF32" s="69"/>
      <x:c r="DG32" s="105"/>
      <x:c r="DH32" s="21"/>
    </x:row>
    <x:row r="33" spans="1:112" s="20" customFormat="1" ht="30" customHeight="1">
      <x:c r="A33" s="819" t="s">
        <x:v>391</x:v>
      </x:c>
      <x:c r="B33" s="77"/>
      <x:c r="C33" s="71"/>
      <x:c r="D33" s="69"/>
      <x:c r="E33" s="71"/>
      <x:c r="F33" s="69"/>
      <x:c r="G33" s="71"/>
      <x:c r="H33" s="69"/>
      <x:c r="I33" s="71"/>
      <x:c r="J33" s="69">
        <x:v>1</x:v>
      </x:c>
      <x:c r="K33" s="69"/>
      <x:c r="L33" s="71"/>
      <x:c r="M33" s="69"/>
      <x:c r="N33" s="69"/>
      <x:c r="O33" s="69">
        <x:v>1</x:v>
      </x:c>
      <x:c r="P33" s="69">
        <x:v>1</x:v>
      </x:c>
      <x:c r="Q33" s="69"/>
      <x:c r="R33" s="71"/>
      <x:c r="S33" s="69"/>
      <x:c r="T33" s="71"/>
      <x:c r="U33" s="69"/>
      <x:c r="V33" s="71"/>
      <x:c r="W33" s="69"/>
      <x:c r="X33" s="69">
        <x:v>32</x:v>
      </x:c>
      <x:c r="Y33" s="69">
        <x:v>1</x:v>
      </x:c>
      <x:c r="Z33" s="69">
        <x:v>1</x:v>
      </x:c>
      <x:c r="AA33" s="69">
        <x:v>2</x:v>
      </x:c>
      <x:c r="AB33" s="69"/>
      <x:c r="AC33" s="69"/>
      <x:c r="AD33" s="69">
        <x:v>1</x:v>
      </x:c>
      <x:c r="AE33" s="69"/>
      <x:c r="AF33" s="69">
        <x:v>1</x:v>
      </x:c>
      <x:c r="AG33" s="69">
        <x:v>1</x:v>
      </x:c>
      <x:c r="AH33" s="69"/>
      <x:c r="AI33" s="69"/>
      <x:c r="AJ33" s="69"/>
      <x:c r="AK33" s="69"/>
      <x:c r="AL33" s="819" t="s">
        <x:v>391</x:v>
      </x:c>
      <x:c r="AM33" s="69"/>
      <x:c r="AN33" s="71"/>
      <x:c r="AO33" s="69"/>
      <x:c r="AP33" s="69"/>
      <x:c r="AQ33" s="69"/>
      <x:c r="AR33" s="71"/>
      <x:c r="AS33" s="69"/>
      <x:c r="AT33" s="71"/>
      <x:c r="AU33" s="69"/>
      <x:c r="AV33" s="69"/>
      <x:c r="AW33" s="69"/>
      <x:c r="AX33" s="69"/>
      <x:c r="AY33" s="69"/>
      <x:c r="AZ33" s="69"/>
      <x:c r="BA33" s="71"/>
      <x:c r="BB33" s="69"/>
      <x:c r="BC33" s="69"/>
      <x:c r="BD33" s="69"/>
      <x:c r="BE33" s="69"/>
      <x:c r="BF33" s="69"/>
      <x:c r="BG33" s="69"/>
      <x:c r="BH33" s="69"/>
      <x:c r="BI33" s="69"/>
      <x:c r="BJ33" s="71"/>
      <x:c r="BK33" s="69"/>
      <x:c r="BL33" s="71"/>
      <x:c r="BM33" s="69"/>
      <x:c r="BN33" s="71"/>
      <x:c r="BO33" s="69"/>
      <x:c r="BP33" s="71"/>
      <x:c r="BQ33" s="69"/>
      <x:c r="BR33" s="69"/>
      <x:c r="BS33" s="69"/>
      <x:c r="BT33" s="69">
        <x:v>9</x:v>
      </x:c>
      <x:c r="BU33" s="69">
        <x:v>9</x:v>
      </x:c>
      <x:c r="BV33" s="819" t="s">
        <x:v>391</x:v>
      </x:c>
      <x:c r="BW33" s="69">
        <x:v>2</x:v>
      </x:c>
      <x:c r="BX33" s="69">
        <x:v>16</x:v>
      </x:c>
      <x:c r="BY33" s="71">
        <x:v>818</x:v>
      </x:c>
      <x:c r="BZ33" s="69"/>
      <x:c r="CA33" s="71"/>
      <x:c r="CB33" s="69"/>
      <x:c r="CC33" s="71"/>
      <x:c r="CD33" s="69"/>
      <x:c r="CE33" s="69">
        <x:v>1</x:v>
      </x:c>
      <x:c r="CF33" s="71">
        <x:v>20</x:v>
      </x:c>
      <x:c r="CG33" s="69"/>
      <x:c r="CH33" s="69"/>
      <x:c r="CI33" s="69">
        <x:v>2</x:v>
      </x:c>
      <x:c r="CJ33" s="69">
        <x:v>3</x:v>
      </x:c>
      <x:c r="CK33" s="69"/>
      <x:c r="CL33" s="69"/>
      <x:c r="CM33" s="69"/>
      <x:c r="CN33" s="69"/>
      <x:c r="CO33" s="69">
        <x:v>1</x:v>
      </x:c>
      <x:c r="CP33" s="71">
        <x:v>180</x:v>
      </x:c>
      <x:c r="CQ33" s="69">
        <x:v>1</x:v>
      </x:c>
      <x:c r="CR33" s="71">
        <x:v>396</x:v>
      </x:c>
      <x:c r="CS33" s="69"/>
      <x:c r="CT33" s="69"/>
      <x:c r="CU33" s="69"/>
      <x:c r="CV33" s="69"/>
      <x:c r="CW33" s="69">
        <x:v>3</x:v>
      </x:c>
      <x:c r="CX33" s="69">
        <x:v>4</x:v>
      </x:c>
      <x:c r="CY33" s="819" t="s">
        <x:v>391</x:v>
      </x:c>
      <x:c r="CZ33" s="69">
        <x:v>1</x:v>
      </x:c>
      <x:c r="DA33" s="71">
        <x:v>163</x:v>
      </x:c>
      <x:c r="DB33" s="69"/>
      <x:c r="DC33" s="71"/>
      <x:c r="DD33" s="69"/>
      <x:c r="DE33" s="71"/>
      <x:c r="DF33" s="69"/>
      <x:c r="DG33" s="105"/>
      <x:c r="DH33" s="21"/>
    </x:row>
    <x:row r="34" spans="1:112" s="20" customFormat="1" ht="30" customHeight="1">
      <x:c r="A34" s="819" t="s">
        <x:v>28</x:v>
      </x:c>
      <x:c r="B34" s="77">
        <x:v>3</x:v>
      </x:c>
      <x:c r="C34" s="71">
        <x:v>8347</x:v>
      </x:c>
      <x:c r="D34" s="69">
        <x:v>1</x:v>
      </x:c>
      <x:c r="E34" s="71">
        <x:v>781</x:v>
      </x:c>
      <x:c r="F34" s="69">
        <x:v>3</x:v>
      </x:c>
      <x:c r="G34" s="71">
        <x:v>1.5</x:v>
      </x:c>
      <x:c r="H34" s="69">
        <x:v>2</x:v>
      </x:c>
      <x:c r="I34" s="71">
        <x:v>630</x:v>
      </x:c>
      <x:c r="J34" s="69">
        <x:v>1</x:v>
      </x:c>
      <x:c r="K34" s="69">
        <x:v>1</x:v>
      </x:c>
      <x:c r="L34" s="71">
        <x:v>180</x:v>
      </x:c>
      <x:c r="M34" s="69">
        <x:v>1</x:v>
      </x:c>
      <x:c r="N34" s="69">
        <x:v>1</x:v>
      </x:c>
      <x:c r="O34" s="69"/>
      <x:c r="P34" s="69"/>
      <x:c r="Q34" s="69"/>
      <x:c r="R34" s="71"/>
      <x:c r="S34" s="69"/>
      <x:c r="T34" s="71"/>
      <x:c r="U34" s="69"/>
      <x:c r="V34" s="71"/>
      <x:c r="W34" s="69"/>
      <x:c r="X34" s="69">
        <x:v>120</x:v>
      </x:c>
      <x:c r="Y34" s="69">
        <x:v>1</x:v>
      </x:c>
      <x:c r="Z34" s="69">
        <x:v>1</x:v>
      </x:c>
      <x:c r="AA34" s="69"/>
      <x:c r="AB34" s="69"/>
      <x:c r="AC34" s="69"/>
      <x:c r="AD34" s="69"/>
      <x:c r="AE34" s="69"/>
      <x:c r="AF34" s="69"/>
      <x:c r="AG34" s="69"/>
      <x:c r="AH34" s="69"/>
      <x:c r="AI34" s="69"/>
      <x:c r="AJ34" s="69"/>
      <x:c r="AK34" s="69"/>
      <x:c r="AL34" s="819" t="s">
        <x:v>28</x:v>
      </x:c>
      <x:c r="AM34" s="69"/>
      <x:c r="AN34" s="71"/>
      <x:c r="AO34" s="69"/>
      <x:c r="AP34" s="69"/>
      <x:c r="AQ34" s="69"/>
      <x:c r="AR34" s="71"/>
      <x:c r="AS34" s="69"/>
      <x:c r="AT34" s="71"/>
      <x:c r="AU34" s="69"/>
      <x:c r="AV34" s="69"/>
      <x:c r="AW34" s="69"/>
      <x:c r="AX34" s="69"/>
      <x:c r="AY34" s="69"/>
      <x:c r="AZ34" s="69"/>
      <x:c r="BA34" s="71"/>
      <x:c r="BB34" s="69"/>
      <x:c r="BC34" s="69"/>
      <x:c r="BD34" s="69"/>
      <x:c r="BE34" s="69">
        <x:v>3</x:v>
      </x:c>
      <x:c r="BF34" s="69">
        <x:v>17</x:v>
      </x:c>
      <x:c r="BG34" s="69">
        <x:v>9</x:v>
      </x:c>
      <x:c r="BH34" s="69">
        <x:v>13</x:v>
      </x:c>
      <x:c r="BI34" s="69"/>
      <x:c r="BJ34" s="71"/>
      <x:c r="BK34" s="69"/>
      <x:c r="BL34" s="71"/>
      <x:c r="BM34" s="69"/>
      <x:c r="BN34" s="71"/>
      <x:c r="BO34" s="69">
        <x:v>1</x:v>
      </x:c>
      <x:c r="BP34" s="71">
        <x:v>2286</x:v>
      </x:c>
      <x:c r="BQ34" s="69"/>
      <x:c r="BR34" s="69"/>
      <x:c r="BS34" s="69">
        <x:v>1</x:v>
      </x:c>
      <x:c r="BT34" s="69">
        <x:v>3</x:v>
      </x:c>
      <x:c r="BU34" s="69">
        <x:v>3</x:v>
      </x:c>
      <x:c r="BV34" s="819" t="s">
        <x:v>28</x:v>
      </x:c>
      <x:c r="BW34" s="69">
        <x:v>1</x:v>
      </x:c>
      <x:c r="BX34" s="69">
        <x:v>108</x:v>
      </x:c>
      <x:c r="BY34" s="71">
        <x:v>4040</x:v>
      </x:c>
      <x:c r="BZ34" s="69"/>
      <x:c r="CA34" s="71"/>
      <x:c r="CB34" s="69">
        <x:v>1</x:v>
      </x:c>
      <x:c r="CC34" s="71">
        <x:v>40</x:v>
      </x:c>
      <x:c r="CD34" s="69"/>
      <x:c r="CE34" s="69"/>
      <x:c r="CF34" s="71"/>
      <x:c r="CG34" s="69"/>
      <x:c r="CH34" s="69"/>
      <x:c r="CI34" s="69">
        <x:v>8</x:v>
      </x:c>
      <x:c r="CJ34" s="69">
        <x:v>2</x:v>
      </x:c>
      <x:c r="CK34" s="69"/>
      <x:c r="CL34" s="69">
        <x:v>1</x:v>
      </x:c>
      <x:c r="CM34" s="69"/>
      <x:c r="CN34" s="69"/>
      <x:c r="CO34" s="69">
        <x:v>1</x:v>
      </x:c>
      <x:c r="CP34" s="71">
        <x:v>66</x:v>
      </x:c>
      <x:c r="CQ34" s="69">
        <x:v>1</x:v>
      </x:c>
      <x:c r="CR34" s="71">
        <x:v>198</x:v>
      </x:c>
      <x:c r="CS34" s="69">
        <x:v>209</x:v>
      </x:c>
      <x:c r="CT34" s="69">
        <x:v>1</x:v>
      </x:c>
      <x:c r="CU34" s="69">
        <x:v>1</x:v>
      </x:c>
      <x:c r="CV34" s="69">
        <x:v>4</x:v>
      </x:c>
      <x:c r="CW34" s="69">
        <x:v>3</x:v>
      </x:c>
      <x:c r="CX34" s="69">
        <x:v>3</x:v>
      </x:c>
      <x:c r="CY34" s="819" t="s">
        <x:v>28</x:v>
      </x:c>
      <x:c r="CZ34" s="69">
        <x:v>2</x:v>
      </x:c>
      <x:c r="DA34" s="71">
        <x:v>1229.1990000000001</x:v>
      </x:c>
      <x:c r="DB34" s="69"/>
      <x:c r="DC34" s="71"/>
      <x:c r="DD34" s="69"/>
      <x:c r="DE34" s="71"/>
      <x:c r="DF34" s="69"/>
      <x:c r="DG34" s="105"/>
      <x:c r="DH34" s="21"/>
    </x:row>
    <x:row r="35" spans="1:112" s="20" customFormat="1" ht="30" customHeight="1">
      <x:c r="A35" s="819" t="s">
        <x:v>366</x:v>
      </x:c>
      <x:c r="B35" s="77"/>
      <x:c r="C35" s="71"/>
      <x:c r="D35" s="69"/>
      <x:c r="E35" s="71"/>
      <x:c r="F35" s="69">
        <x:v>1</x:v>
      </x:c>
      <x:c r="G35" s="71">
        <x:v>0.40000000000000002</x:v>
      </x:c>
      <x:c r="H35" s="69"/>
      <x:c r="I35" s="71"/>
      <x:c r="J35" s="69">
        <x:v>5</x:v>
      </x:c>
      <x:c r="K35" s="69"/>
      <x:c r="L35" s="71"/>
      <x:c r="M35" s="69"/>
      <x:c r="N35" s="69"/>
      <x:c r="O35" s="69"/>
      <x:c r="P35" s="69"/>
      <x:c r="Q35" s="69"/>
      <x:c r="R35" s="71"/>
      <x:c r="S35" s="69">
        <x:v>2</x:v>
      </x:c>
      <x:c r="T35" s="71">
        <x:v>40.5</x:v>
      </x:c>
      <x:c r="U35" s="69"/>
      <x:c r="V35" s="71"/>
      <x:c r="W35" s="69"/>
      <x:c r="X35" s="69">
        <x:v>60</x:v>
      </x:c>
      <x:c r="Y35" s="69"/>
      <x:c r="Z35" s="69"/>
      <x:c r="AA35" s="69"/>
      <x:c r="AB35" s="69"/>
      <x:c r="AC35" s="69"/>
      <x:c r="AD35" s="69"/>
      <x:c r="AE35" s="69"/>
      <x:c r="AF35" s="69"/>
      <x:c r="AG35" s="69"/>
      <x:c r="AH35" s="69"/>
      <x:c r="AI35" s="69"/>
      <x:c r="AJ35" s="69"/>
      <x:c r="AK35" s="69"/>
      <x:c r="AL35" s="819" t="s">
        <x:v>366</x:v>
      </x:c>
      <x:c r="AM35" s="69">
        <x:v>1</x:v>
      </x:c>
      <x:c r="AN35" s="71">
        <x:v>1490</x:v>
      </x:c>
      <x:c r="AO35" s="69"/>
      <x:c r="AP35" s="69"/>
      <x:c r="AQ35" s="69"/>
      <x:c r="AR35" s="71"/>
      <x:c r="AS35" s="69"/>
      <x:c r="AT35" s="71"/>
      <x:c r="AU35" s="69"/>
      <x:c r="AV35" s="69"/>
      <x:c r="AW35" s="69"/>
      <x:c r="AX35" s="69"/>
      <x:c r="AY35" s="69"/>
      <x:c r="AZ35" s="69">
        <x:v>1</x:v>
      </x:c>
      <x:c r="BA35" s="71">
        <x:v>4</x:v>
      </x:c>
      <x:c r="BB35" s="69"/>
      <x:c r="BC35" s="69"/>
      <x:c r="BD35" s="69">
        <x:v>1</x:v>
      </x:c>
      <x:c r="BE35" s="69">
        <x:v>2</x:v>
      </x:c>
      <x:c r="BF35" s="69">
        <x:f>7+4</x:f>
        <x:v>11</x:v>
      </x:c>
      <x:c r="BG35" s="69">
        <x:v>7</x:v>
      </x:c>
      <x:c r="BH35" s="69">
        <x:v>7</x:v>
      </x:c>
      <x:c r="BI35" s="69"/>
      <x:c r="BJ35" s="71"/>
      <x:c r="BK35" s="69"/>
      <x:c r="BL35" s="71"/>
      <x:c r="BM35" s="69"/>
      <x:c r="BN35" s="71"/>
      <x:c r="BO35" s="69"/>
      <x:c r="BP35" s="71"/>
      <x:c r="BQ35" s="69"/>
      <x:c r="BR35" s="69"/>
      <x:c r="BS35" s="69"/>
      <x:c r="BT35" s="69">
        <x:v>1</x:v>
      </x:c>
      <x:c r="BU35" s="69">
        <x:v>1</x:v>
      </x:c>
      <x:c r="BV35" s="819" t="s">
        <x:v>366</x:v>
      </x:c>
      <x:c r="BW35" s="69"/>
      <x:c r="BX35" s="69"/>
      <x:c r="BY35" s="71"/>
      <x:c r="BZ35" s="69"/>
      <x:c r="CA35" s="71"/>
      <x:c r="CB35" s="69"/>
      <x:c r="CC35" s="71"/>
      <x:c r="CD35" s="69"/>
      <x:c r="CE35" s="69">
        <x:v>1</x:v>
      </x:c>
      <x:c r="CF35" s="71">
        <x:v>30</x:v>
      </x:c>
      <x:c r="CG35" s="69"/>
      <x:c r="CH35" s="69"/>
      <x:c r="CI35" s="69"/>
      <x:c r="CJ35" s="69">
        <x:v>1</x:v>
      </x:c>
      <x:c r="CK35" s="69"/>
      <x:c r="CL35" s="69"/>
      <x:c r="CM35" s="69"/>
      <x:c r="CN35" s="69"/>
      <x:c r="CO35" s="69"/>
      <x:c r="CP35" s="71"/>
      <x:c r="CQ35" s="69"/>
      <x:c r="CR35" s="71"/>
      <x:c r="CS35" s="69">
        <x:v>19</x:v>
      </x:c>
      <x:c r="CT35" s="69"/>
      <x:c r="CU35" s="69">
        <x:v>1</x:v>
      </x:c>
      <x:c r="CV35" s="69">
        <x:v>5</x:v>
      </x:c>
      <x:c r="CW35" s="69"/>
      <x:c r="CX35" s="69"/>
      <x:c r="CY35" s="819" t="s">
        <x:v>366</x:v>
      </x:c>
      <x:c r="CZ35" s="69">
        <x:v>1</x:v>
      </x:c>
      <x:c r="DA35" s="71">
        <x:v>30.489999999999998</x:v>
      </x:c>
      <x:c r="DB35" s="69"/>
      <x:c r="DC35" s="71"/>
      <x:c r="DD35" s="69"/>
      <x:c r="DE35" s="71"/>
      <x:c r="DF35" s="69"/>
      <x:c r="DG35" s="105"/>
      <x:c r="DH35" s="21"/>
    </x:row>
    <x:row r="36" spans="1:112" s="20" customFormat="1" ht="30" customHeight="1">
      <x:c r="A36" s="819" t="s">
        <x:v>1798</x:v>
      </x:c>
      <x:c r="B36" s="77"/>
      <x:c r="C36" s="71"/>
      <x:c r="D36" s="69"/>
      <x:c r="E36" s="71"/>
      <x:c r="F36" s="69">
        <x:v>1</x:v>
      </x:c>
      <x:c r="G36" s="71">
        <x:v>0.40000000000000002</x:v>
      </x:c>
      <x:c r="H36" s="69"/>
      <x:c r="I36" s="71"/>
      <x:c r="J36" s="69">
        <x:v>1</x:v>
      </x:c>
      <x:c r="K36" s="69"/>
      <x:c r="L36" s="71"/>
      <x:c r="M36" s="69"/>
      <x:c r="N36" s="69"/>
      <x:c r="O36" s="69"/>
      <x:c r="P36" s="69"/>
      <x:c r="Q36" s="69"/>
      <x:c r="R36" s="71"/>
      <x:c r="S36" s="69">
        <x:v>1</x:v>
      </x:c>
      <x:c r="T36" s="71"/>
      <x:c r="U36" s="69"/>
      <x:c r="V36" s="71"/>
      <x:c r="W36" s="69">
        <x:v>4</x:v>
      </x:c>
      <x:c r="X36" s="69">
        <x:v>28</x:v>
      </x:c>
      <x:c r="Y36" s="69"/>
      <x:c r="Z36" s="69"/>
      <x:c r="AA36" s="69"/>
      <x:c r="AB36" s="69"/>
      <x:c r="AC36" s="69"/>
      <x:c r="AD36" s="69"/>
      <x:c r="AE36" s="69"/>
      <x:c r="AF36" s="69"/>
      <x:c r="AG36" s="69"/>
      <x:c r="AH36" s="69"/>
      <x:c r="AI36" s="69"/>
      <x:c r="AJ36" s="69"/>
      <x:c r="AK36" s="69"/>
      <x:c r="AL36" s="819" t="s">
        <x:v>1798</x:v>
      </x:c>
      <x:c r="AM36" s="69"/>
      <x:c r="AN36" s="71"/>
      <x:c r="AO36" s="69"/>
      <x:c r="AP36" s="69"/>
      <x:c r="AQ36" s="69"/>
      <x:c r="AR36" s="71"/>
      <x:c r="AS36" s="69"/>
      <x:c r="AT36" s="71"/>
      <x:c r="AU36" s="69"/>
      <x:c r="AV36" s="69"/>
      <x:c r="AW36" s="69"/>
      <x:c r="AX36" s="69"/>
      <x:c r="AY36" s="69"/>
      <x:c r="AZ36" s="69"/>
      <x:c r="BA36" s="71"/>
      <x:c r="BB36" s="69"/>
      <x:c r="BC36" s="69"/>
      <x:c r="BD36" s="69"/>
      <x:c r="BE36" s="69">
        <x:v>2</x:v>
      </x:c>
      <x:c r="BF36" s="69">
        <x:v>9</x:v>
      </x:c>
      <x:c r="BG36" s="69">
        <x:v>5</x:v>
      </x:c>
      <x:c r="BH36" s="69">
        <x:v>6</x:v>
      </x:c>
      <x:c r="BI36" s="69"/>
      <x:c r="BJ36" s="71"/>
      <x:c r="BK36" s="69"/>
      <x:c r="BL36" s="71"/>
      <x:c r="BM36" s="69"/>
      <x:c r="BN36" s="71"/>
      <x:c r="BO36" s="69"/>
      <x:c r="BP36" s="71"/>
      <x:c r="BQ36" s="69"/>
      <x:c r="BR36" s="69"/>
      <x:c r="BS36" s="69">
        <x:v>1</x:v>
      </x:c>
      <x:c r="BT36" s="69"/>
      <x:c r="BU36" s="69"/>
      <x:c r="BV36" s="819" t="s">
        <x:v>1798</x:v>
      </x:c>
      <x:c r="BW36" s="69"/>
      <x:c r="BX36" s="69"/>
      <x:c r="BY36" s="71"/>
      <x:c r="BZ36" s="69"/>
      <x:c r="CA36" s="71"/>
      <x:c r="CB36" s="69"/>
      <x:c r="CC36" s="71"/>
      <x:c r="CD36" s="69"/>
      <x:c r="CE36" s="69">
        <x:v>1</x:v>
      </x:c>
      <x:c r="CF36" s="71">
        <x:v>38</x:v>
      </x:c>
      <x:c r="CG36" s="69"/>
      <x:c r="CH36" s="69"/>
      <x:c r="CI36" s="69"/>
      <x:c r="CJ36" s="69"/>
      <x:c r="CK36" s="69"/>
      <x:c r="CL36" s="69"/>
      <x:c r="CM36" s="69"/>
      <x:c r="CN36" s="69"/>
      <x:c r="CO36" s="69">
        <x:v>1</x:v>
      </x:c>
      <x:c r="CP36" s="71">
        <x:v>12</x:v>
      </x:c>
      <x:c r="CQ36" s="69">
        <x:v>4</x:v>
      </x:c>
      <x:c r="CR36" s="71"/>
      <x:c r="CS36" s="69">
        <x:v>19</x:v>
      </x:c>
      <x:c r="CT36" s="69"/>
      <x:c r="CU36" s="69">
        <x:v>1</x:v>
      </x:c>
      <x:c r="CV36" s="69">
        <x:v>1</x:v>
      </x:c>
      <x:c r="CW36" s="69"/>
      <x:c r="CX36" s="69"/>
      <x:c r="CY36" s="819" t="s">
        <x:v>1798</x:v>
      </x:c>
      <x:c r="CZ36" s="69">
        <x:v>1</x:v>
      </x:c>
      <x:c r="DA36" s="71">
        <x:v>24</x:v>
      </x:c>
      <x:c r="DB36" s="69"/>
      <x:c r="DC36" s="71"/>
      <x:c r="DD36" s="69"/>
      <x:c r="DE36" s="71"/>
      <x:c r="DF36" s="69"/>
      <x:c r="DG36" s="105"/>
      <x:c r="DH36" s="21"/>
    </x:row>
    <x:row r="37" spans="1:112" s="20" customFormat="1" ht="30" customHeight="1">
      <x:c r="A37" s="819" t="s">
        <x:v>11</x:v>
      </x:c>
      <x:c r="B37" s="77">
        <x:v>2</x:v>
      </x:c>
      <x:c r="C37" s="71">
        <x:v>1131</x:v>
      </x:c>
      <x:c r="D37" s="69">
        <x:v>1</x:v>
      </x:c>
      <x:c r="E37" s="71">
        <x:v>740</x:v>
      </x:c>
      <x:c r="F37" s="69">
        <x:v>1</x:v>
      </x:c>
      <x:c r="G37" s="71">
        <x:v>0.59999999999999998</x:v>
      </x:c>
      <x:c r="H37" s="69"/>
      <x:c r="I37" s="71"/>
      <x:c r="J37" s="69">
        <x:v>2</x:v>
      </x:c>
      <x:c r="K37" s="69">
        <x:v>1</x:v>
      </x:c>
      <x:c r="L37" s="71">
        <x:v>25</x:v>
      </x:c>
      <x:c r="M37" s="69"/>
      <x:c r="N37" s="69"/>
      <x:c r="O37" s="69"/>
      <x:c r="P37" s="69"/>
      <x:c r="Q37" s="69"/>
      <x:c r="R37" s="71"/>
      <x:c r="S37" s="69"/>
      <x:c r="T37" s="71"/>
      <x:c r="U37" s="69">
        <x:v>1</x:v>
      </x:c>
      <x:c r="V37" s="71">
        <x:v>128</x:v>
      </x:c>
      <x:c r="W37" s="69"/>
      <x:c r="X37" s="69">
        <x:v>41</x:v>
      </x:c>
      <x:c r="Y37" s="69"/>
      <x:c r="Z37" s="69"/>
      <x:c r="AA37" s="69">
        <x:v>1</x:v>
      </x:c>
      <x:c r="AB37" s="69"/>
      <x:c r="AC37" s="69"/>
      <x:c r="AD37" s="69">
        <x:v>2</x:v>
      </x:c>
      <x:c r="AE37" s="69"/>
      <x:c r="AF37" s="69"/>
      <x:c r="AG37" s="69">
        <x:v>1</x:v>
      </x:c>
      <x:c r="AH37" s="69"/>
      <x:c r="AI37" s="69"/>
      <x:c r="AJ37" s="69">
        <x:v>1</x:v>
      </x:c>
      <x:c r="AK37" s="69">
        <x:v>3</x:v>
      </x:c>
      <x:c r="AL37" s="819" t="s">
        <x:v>11</x:v>
      </x:c>
      <x:c r="AM37" s="69">
        <x:v>1</x:v>
      </x:c>
      <x:c r="AN37" s="71">
        <x:v>1759</x:v>
      </x:c>
      <x:c r="AO37" s="69"/>
      <x:c r="AP37" s="69"/>
      <x:c r="AQ37" s="69"/>
      <x:c r="AR37" s="71"/>
      <x:c r="AS37" s="69"/>
      <x:c r="AT37" s="71"/>
      <x:c r="AU37" s="69"/>
      <x:c r="AV37" s="69"/>
      <x:c r="AW37" s="69"/>
      <x:c r="AX37" s="69">
        <x:v>1</x:v>
      </x:c>
      <x:c r="AY37" s="69"/>
      <x:c r="AZ37" s="69">
        <x:v>1</x:v>
      </x:c>
      <x:c r="BA37" s="71">
        <x:v>5</x:v>
      </x:c>
      <x:c r="BB37" s="69"/>
      <x:c r="BC37" s="69"/>
      <x:c r="BD37" s="69"/>
      <x:c r="BE37" s="69">
        <x:v>2</x:v>
      </x:c>
      <x:c r="BF37" s="69">
        <x:v>13</x:v>
      </x:c>
      <x:c r="BG37" s="69">
        <x:v>11</x:v>
      </x:c>
      <x:c r="BH37" s="69">
        <x:v>11</x:v>
      </x:c>
      <x:c r="BI37" s="69"/>
      <x:c r="BJ37" s="71"/>
      <x:c r="BK37" s="69"/>
      <x:c r="BL37" s="71"/>
      <x:c r="BM37" s="69"/>
      <x:c r="BN37" s="71"/>
      <x:c r="BO37" s="69"/>
      <x:c r="BP37" s="71"/>
      <x:c r="BQ37" s="69">
        <x:v>1</x:v>
      </x:c>
      <x:c r="BR37" s="69"/>
      <x:c r="BS37" s="69"/>
      <x:c r="BT37" s="69"/>
      <x:c r="BU37" s="69"/>
      <x:c r="BV37" s="819" t="s">
        <x:v>11</x:v>
      </x:c>
      <x:c r="BW37" s="69"/>
      <x:c r="BX37" s="69"/>
      <x:c r="BY37" s="71"/>
      <x:c r="BZ37" s="69"/>
      <x:c r="CA37" s="71"/>
      <x:c r="CB37" s="69"/>
      <x:c r="CC37" s="71"/>
      <x:c r="CD37" s="69"/>
      <x:c r="CE37" s="69">
        <x:v>1</x:v>
      </x:c>
      <x:c r="CF37" s="71">
        <x:v>16</x:v>
      </x:c>
      <x:c r="CG37" s="69"/>
      <x:c r="CH37" s="69"/>
      <x:c r="CI37" s="69"/>
      <x:c r="CJ37" s="69">
        <x:v>1</x:v>
      </x:c>
      <x:c r="CK37" s="69"/>
      <x:c r="CL37" s="69"/>
      <x:c r="CM37" s="69"/>
      <x:c r="CN37" s="69"/>
      <x:c r="CO37" s="69">
        <x:v>1</x:v>
      </x:c>
      <x:c r="CP37" s="71">
        <x:v>25</x:v>
      </x:c>
      <x:c r="CQ37" s="69"/>
      <x:c r="CR37" s="71"/>
      <x:c r="CS37" s="69">
        <x:v>32</x:v>
      </x:c>
      <x:c r="CT37" s="69"/>
      <x:c r="CU37" s="69">
        <x:v>1</x:v>
      </x:c>
      <x:c r="CV37" s="69">
        <x:v>1</x:v>
      </x:c>
      <x:c r="CW37" s="69"/>
      <x:c r="CX37" s="69"/>
      <x:c r="CY37" s="819" t="s">
        <x:v>11</x:v>
      </x:c>
      <x:c r="CZ37" s="69">
        <x:v>1</x:v>
      </x:c>
      <x:c r="DA37" s="71">
        <x:v>128</x:v>
      </x:c>
      <x:c r="DB37" s="69"/>
      <x:c r="DC37" s="71"/>
      <x:c r="DD37" s="69"/>
      <x:c r="DE37" s="71"/>
      <x:c r="DF37" s="69"/>
      <x:c r="DG37" s="105"/>
      <x:c r="DH37" s="21"/>
    </x:row>
    <x:row r="38" spans="1:112" s="20" customFormat="1" ht="30" customHeight="1">
      <x:c r="A38" s="819" t="s">
        <x:v>1833</x:v>
      </x:c>
      <x:c r="B38" s="77">
        <x:v>2</x:v>
      </x:c>
      <x:c r="C38" s="71">
        <x:v>1092</x:v>
      </x:c>
      <x:c r="D38" s="69">
        <x:v>1</x:v>
      </x:c>
      <x:c r="E38" s="71">
        <x:v>1120</x:v>
      </x:c>
      <x:c r="F38" s="69">
        <x:v>1</x:v>
      </x:c>
      <x:c r="G38" s="71">
        <x:v>0.10000000000000001</x:v>
      </x:c>
      <x:c r="H38" s="69"/>
      <x:c r="I38" s="71"/>
      <x:c r="J38" s="69">
        <x:v>4</x:v>
      </x:c>
      <x:c r="K38" s="69"/>
      <x:c r="L38" s="71"/>
      <x:c r="M38" s="69"/>
      <x:c r="N38" s="69"/>
      <x:c r="O38" s="69"/>
      <x:c r="P38" s="69"/>
      <x:c r="Q38" s="69"/>
      <x:c r="R38" s="71"/>
      <x:c r="S38" s="69">
        <x:v>1</x:v>
      </x:c>
      <x:c r="T38" s="71"/>
      <x:c r="U38" s="69"/>
      <x:c r="V38" s="71"/>
      <x:c r="W38" s="69"/>
      <x:c r="X38" s="69">
        <x:v>42</x:v>
      </x:c>
      <x:c r="Y38" s="69"/>
      <x:c r="Z38" s="69"/>
      <x:c r="AA38" s="69"/>
      <x:c r="AB38" s="69">
        <x:v>2</x:v>
      </x:c>
      <x:c r="AC38" s="69"/>
      <x:c r="AD38" s="69"/>
      <x:c r="AE38" s="69"/>
      <x:c r="AF38" s="69"/>
      <x:c r="AG38" s="69"/>
      <x:c r="AH38" s="69"/>
      <x:c r="AI38" s="69"/>
      <x:c r="AJ38" s="69">
        <x:v>1</x:v>
      </x:c>
      <x:c r="AK38" s="69">
        <x:v>1</x:v>
      </x:c>
      <x:c r="AL38" s="819" t="s">
        <x:v>1833</x:v>
      </x:c>
      <x:c r="AM38" s="69">
        <x:v>1</x:v>
      </x:c>
      <x:c r="AN38" s="71">
        <x:v>854</x:v>
      </x:c>
      <x:c r="AO38" s="69"/>
      <x:c r="AP38" s="69"/>
      <x:c r="AQ38" s="69"/>
      <x:c r="AR38" s="71"/>
      <x:c r="AS38" s="69"/>
      <x:c r="AT38" s="71"/>
      <x:c r="AU38" s="69"/>
      <x:c r="AV38" s="69"/>
      <x:c r="AW38" s="69"/>
      <x:c r="AX38" s="69"/>
      <x:c r="AY38" s="69"/>
      <x:c r="AZ38" s="69">
        <x:v>1</x:v>
      </x:c>
      <x:c r="BA38" s="71">
        <x:v>5</x:v>
      </x:c>
      <x:c r="BB38" s="69"/>
      <x:c r="BC38" s="69"/>
      <x:c r="BD38" s="69"/>
      <x:c r="BE38" s="69">
        <x:v>2</x:v>
      </x:c>
      <x:c r="BF38" s="69">
        <x:v>11</x:v>
      </x:c>
      <x:c r="BG38" s="69">
        <x:v>5</x:v>
      </x:c>
      <x:c r="BH38" s="69">
        <x:v>10</x:v>
      </x:c>
      <x:c r="BI38" s="69"/>
      <x:c r="BJ38" s="71"/>
      <x:c r="BK38" s="69"/>
      <x:c r="BL38" s="71"/>
      <x:c r="BM38" s="69"/>
      <x:c r="BN38" s="71"/>
      <x:c r="BO38" s="69"/>
      <x:c r="BP38" s="71"/>
      <x:c r="BQ38" s="69"/>
      <x:c r="BR38" s="69"/>
      <x:c r="BS38" s="69">
        <x:v>2</x:v>
      </x:c>
      <x:c r="BT38" s="69">
        <x:v>1</x:v>
      </x:c>
      <x:c r="BU38" s="69">
        <x:v>1</x:v>
      </x:c>
      <x:c r="BV38" s="819" t="s">
        <x:v>1833</x:v>
      </x:c>
      <x:c r="BW38" s="69"/>
      <x:c r="BX38" s="69"/>
      <x:c r="BY38" s="71"/>
      <x:c r="BZ38" s="69"/>
      <x:c r="CA38" s="71"/>
      <x:c r="CB38" s="69"/>
      <x:c r="CC38" s="71"/>
      <x:c r="CD38" s="69"/>
      <x:c r="CE38" s="69">
        <x:v>1</x:v>
      </x:c>
      <x:c r="CF38" s="71">
        <x:v>15</x:v>
      </x:c>
      <x:c r="CG38" s="69"/>
      <x:c r="CH38" s="69"/>
      <x:c r="CI38" s="69"/>
      <x:c r="CJ38" s="69">
        <x:v>1</x:v>
      </x:c>
      <x:c r="CK38" s="69"/>
      <x:c r="CL38" s="69"/>
      <x:c r="CM38" s="69"/>
      <x:c r="CN38" s="69"/>
      <x:c r="CO38" s="69">
        <x:v>1</x:v>
      </x:c>
      <x:c r="CP38" s="71">
        <x:v>45</x:v>
      </x:c>
      <x:c r="CQ38" s="69"/>
      <x:c r="CR38" s="71"/>
      <x:c r="CS38" s="69">
        <x:v>40</x:v>
      </x:c>
      <x:c r="CT38" s="69">
        <x:v>1</x:v>
      </x:c>
      <x:c r="CU38" s="69"/>
      <x:c r="CV38" s="69">
        <x:v>3</x:v>
      </x:c>
      <x:c r="CW38" s="69">
        <x:v>1</x:v>
      </x:c>
      <x:c r="CX38" s="69">
        <x:v>1</x:v>
      </x:c>
      <x:c r="CY38" s="819" t="s">
        <x:v>1833</x:v>
      </x:c>
      <x:c r="CZ38" s="69">
        <x:v>2</x:v>
      </x:c>
      <x:c r="DA38" s="71">
        <x:v>58.5</x:v>
      </x:c>
      <x:c r="DB38" s="69"/>
      <x:c r="DC38" s="71"/>
      <x:c r="DD38" s="69"/>
      <x:c r="DE38" s="71"/>
      <x:c r="DF38" s="69"/>
      <x:c r="DG38" s="105"/>
      <x:c r="DH38" s="21"/>
    </x:row>
    <x:row r="39" spans="1:112" s="20" customFormat="1" ht="30" customHeight="1">
      <x:c r="A39" s="819" t="s">
        <x:v>373</x:v>
      </x:c>
      <x:c r="B39" s="77">
        <x:v>1</x:v>
      </x:c>
      <x:c r="C39" s="71">
        <x:v>1976</x:v>
      </x:c>
      <x:c r="D39" s="69">
        <x:v>1</x:v>
      </x:c>
      <x:c r="E39" s="71">
        <x:v>1392</x:v>
      </x:c>
      <x:c r="F39" s="69">
        <x:v>2</x:v>
      </x:c>
      <x:c r="G39" s="71">
        <x:v>0.20000000000000001</x:v>
      </x:c>
      <x:c r="H39" s="69"/>
      <x:c r="I39" s="71"/>
      <x:c r="J39" s="69">
        <x:v>5</x:v>
      </x:c>
      <x:c r="K39" s="69">
        <x:v>1</x:v>
      </x:c>
      <x:c r="L39" s="71"/>
      <x:c r="M39" s="69"/>
      <x:c r="N39" s="69"/>
      <x:c r="O39" s="69"/>
      <x:c r="P39" s="69"/>
      <x:c r="Q39" s="69"/>
      <x:c r="R39" s="71"/>
      <x:c r="S39" s="69">
        <x:v>1</x:v>
      </x:c>
      <x:c r="T39" s="71"/>
      <x:c r="U39" s="69">
        <x:v>1</x:v>
      </x:c>
      <x:c r="V39" s="71">
        <x:v>102.37</x:v>
      </x:c>
      <x:c r="W39" s="69">
        <x:v>2</x:v>
      </x:c>
      <x:c r="X39" s="69">
        <x:v>38</x:v>
      </x:c>
      <x:c r="Y39" s="69">
        <x:v>1</x:v>
      </x:c>
      <x:c r="Z39" s="69">
        <x:v>1</x:v>
      </x:c>
      <x:c r="AA39" s="69"/>
      <x:c r="AB39" s="69"/>
      <x:c r="AC39" s="69"/>
      <x:c r="AD39" s="69"/>
      <x:c r="AE39" s="69"/>
      <x:c r="AF39" s="69"/>
      <x:c r="AG39" s="69">
        <x:v>1</x:v>
      </x:c>
      <x:c r="AH39" s="69"/>
      <x:c r="AI39" s="69"/>
      <x:c r="AJ39" s="69"/>
      <x:c r="AK39" s="69">
        <x:v>4</x:v>
      </x:c>
      <x:c r="AL39" s="819" t="s">
        <x:v>373</x:v>
      </x:c>
      <x:c r="AM39" s="69"/>
      <x:c r="AN39" s="71"/>
      <x:c r="AO39" s="69"/>
      <x:c r="AP39" s="69"/>
      <x:c r="AQ39" s="69"/>
      <x:c r="AR39" s="71"/>
      <x:c r="AS39" s="69"/>
      <x:c r="AT39" s="71"/>
      <x:c r="AU39" s="69"/>
      <x:c r="AV39" s="69"/>
      <x:c r="AW39" s="69"/>
      <x:c r="AX39" s="69">
        <x:v>1</x:v>
      </x:c>
      <x:c r="AY39" s="69"/>
      <x:c r="AZ39" s="69"/>
      <x:c r="BA39" s="71"/>
      <x:c r="BB39" s="69"/>
      <x:c r="BC39" s="69"/>
      <x:c r="BD39" s="69"/>
      <x:c r="BE39" s="69">
        <x:v>2</x:v>
      </x:c>
      <x:c r="BF39" s="69">
        <x:v>13</x:v>
      </x:c>
      <x:c r="BG39" s="69">
        <x:v>6</x:v>
      </x:c>
      <x:c r="BH39" s="69">
        <x:v>7</x:v>
      </x:c>
      <x:c r="BI39" s="69"/>
      <x:c r="BJ39" s="71"/>
      <x:c r="BK39" s="69"/>
      <x:c r="BL39" s="71"/>
      <x:c r="BM39" s="69"/>
      <x:c r="BN39" s="71"/>
      <x:c r="BO39" s="69"/>
      <x:c r="BP39" s="71"/>
      <x:c r="BQ39" s="69"/>
      <x:c r="BR39" s="69"/>
      <x:c r="BS39" s="69"/>
      <x:c r="BT39" s="69"/>
      <x:c r="BU39" s="69"/>
      <x:c r="BV39" s="819" t="s">
        <x:v>373</x:v>
      </x:c>
      <x:c r="BW39" s="69"/>
      <x:c r="BX39" s="69"/>
      <x:c r="BY39" s="71"/>
      <x:c r="BZ39" s="69"/>
      <x:c r="CA39" s="71"/>
      <x:c r="CB39" s="69"/>
      <x:c r="CC39" s="71"/>
      <x:c r="CD39" s="69"/>
      <x:c r="CE39" s="69">
        <x:v>1</x:v>
      </x:c>
      <x:c r="CF39" s="71">
        <x:v>15</x:v>
      </x:c>
      <x:c r="CG39" s="69"/>
      <x:c r="CH39" s="69"/>
      <x:c r="CI39" s="69"/>
      <x:c r="CJ39" s="69">
        <x:v>1</x:v>
      </x:c>
      <x:c r="CK39" s="69"/>
      <x:c r="CL39" s="69"/>
      <x:c r="CM39" s="69"/>
      <x:c r="CN39" s="69"/>
      <x:c r="CO39" s="69">
        <x:v>1</x:v>
      </x:c>
      <x:c r="CP39" s="71">
        <x:v>25.449999999999999</x:v>
      </x:c>
      <x:c r="CQ39" s="69"/>
      <x:c r="CR39" s="71"/>
      <x:c r="CS39" s="69">
        <x:v>31</x:v>
      </x:c>
      <x:c r="CT39" s="69">
        <x:v>1</x:v>
      </x:c>
      <x:c r="CU39" s="69">
        <x:v>1</x:v>
      </x:c>
      <x:c r="CV39" s="69">
        <x:v>3</x:v>
      </x:c>
      <x:c r="CW39" s="69">
        <x:v>1</x:v>
      </x:c>
      <x:c r="CX39" s="69">
        <x:v>1</x:v>
      </x:c>
      <x:c r="CY39" s="819" t="s">
        <x:v>373</x:v>
      </x:c>
      <x:c r="CZ39" s="69">
        <x:v>1</x:v>
      </x:c>
      <x:c r="DA39" s="71">
        <x:v>127.81999999999999</x:v>
      </x:c>
      <x:c r="DB39" s="69"/>
      <x:c r="DC39" s="71"/>
      <x:c r="DD39" s="69"/>
      <x:c r="DE39" s="71"/>
      <x:c r="DF39" s="69"/>
      <x:c r="DG39" s="105"/>
      <x:c r="DH39" s="21"/>
    </x:row>
    <x:row r="40" spans="1:112" s="20" customFormat="1" ht="30" customHeight="1">
      <x:c r="A40" s="819" t="s">
        <x:v>53</x:v>
      </x:c>
      <x:c r="B40" s="77">
        <x:v>1</x:v>
      </x:c>
      <x:c r="C40" s="71">
        <x:v>1179</x:v>
      </x:c>
      <x:c r="D40" s="69">
        <x:v>1</x:v>
      </x:c>
      <x:c r="E40" s="71">
        <x:v>384</x:v>
      </x:c>
      <x:c r="F40" s="69"/>
      <x:c r="G40" s="71"/>
      <x:c r="H40" s="69"/>
      <x:c r="I40" s="71"/>
      <x:c r="J40" s="69">
        <x:v>1</x:v>
      </x:c>
      <x:c r="K40" s="69"/>
      <x:c r="L40" s="71"/>
      <x:c r="M40" s="69"/>
      <x:c r="N40" s="69"/>
      <x:c r="O40" s="69"/>
      <x:c r="P40" s="69"/>
      <x:c r="Q40" s="69"/>
      <x:c r="R40" s="71"/>
      <x:c r="S40" s="69">
        <x:v>0</x:v>
      </x:c>
      <x:c r="T40" s="71">
        <x:v>0</x:v>
      </x:c>
      <x:c r="U40" s="69"/>
      <x:c r="V40" s="71"/>
      <x:c r="W40" s="69"/>
      <x:c r="X40" s="69">
        <x:v>17</x:v>
      </x:c>
      <x:c r="Y40" s="69"/>
      <x:c r="Z40" s="69"/>
      <x:c r="AA40" s="69"/>
      <x:c r="AB40" s="69"/>
      <x:c r="AC40" s="69"/>
      <x:c r="AD40" s="69"/>
      <x:c r="AE40" s="69"/>
      <x:c r="AF40" s="69"/>
      <x:c r="AG40" s="69">
        <x:v>1</x:v>
      </x:c>
      <x:c r="AH40" s="69"/>
      <x:c r="AI40" s="69"/>
      <x:c r="AJ40" s="69"/>
      <x:c r="AK40" s="69"/>
      <x:c r="AL40" s="819" t="s">
        <x:v>53</x:v>
      </x:c>
      <x:c r="AM40" s="69"/>
      <x:c r="AN40" s="71"/>
      <x:c r="AO40" s="69"/>
      <x:c r="AP40" s="69"/>
      <x:c r="AQ40" s="69"/>
      <x:c r="AR40" s="71"/>
      <x:c r="AS40" s="69"/>
      <x:c r="AT40" s="71"/>
      <x:c r="AU40" s="69"/>
      <x:c r="AV40" s="69"/>
      <x:c r="AW40" s="69"/>
      <x:c r="AX40" s="69"/>
      <x:c r="AY40" s="69"/>
      <x:c r="AZ40" s="69"/>
      <x:c r="BA40" s="71"/>
      <x:c r="BB40" s="69"/>
      <x:c r="BC40" s="69"/>
      <x:c r="BD40" s="69"/>
      <x:c r="BE40" s="69">
        <x:v>2</x:v>
      </x:c>
      <x:c r="BF40" s="69">
        <x:v>10</x:v>
      </x:c>
      <x:c r="BG40" s="69">
        <x:v>3</x:v>
      </x:c>
      <x:c r="BH40" s="69">
        <x:v>4</x:v>
      </x:c>
      <x:c r="BI40" s="69"/>
      <x:c r="BJ40" s="71"/>
      <x:c r="BK40" s="69"/>
      <x:c r="BL40" s="71"/>
      <x:c r="BM40" s="69"/>
      <x:c r="BN40" s="71"/>
      <x:c r="BO40" s="69"/>
      <x:c r="BP40" s="71"/>
      <x:c r="BQ40" s="69"/>
      <x:c r="BR40" s="69"/>
      <x:c r="BS40" s="69"/>
      <x:c r="BT40" s="69"/>
      <x:c r="BU40" s="69"/>
      <x:c r="BV40" s="819" t="s">
        <x:v>53</x:v>
      </x:c>
      <x:c r="BW40" s="69"/>
      <x:c r="BX40" s="69"/>
      <x:c r="BY40" s="71"/>
      <x:c r="BZ40" s="69"/>
      <x:c r="CA40" s="71"/>
      <x:c r="CB40" s="69"/>
      <x:c r="CC40" s="71"/>
      <x:c r="CD40" s="69"/>
      <x:c r="CE40" s="69">
        <x:v>1</x:v>
      </x:c>
      <x:c r="CF40" s="71"/>
      <x:c r="CG40" s="69"/>
      <x:c r="CH40" s="69"/>
      <x:c r="CI40" s="69"/>
      <x:c r="CJ40" s="69"/>
      <x:c r="CK40" s="69"/>
      <x:c r="CL40" s="69"/>
      <x:c r="CM40" s="69"/>
      <x:c r="CN40" s="69"/>
      <x:c r="CO40" s="69"/>
      <x:c r="CP40" s="71"/>
      <x:c r="CQ40" s="69"/>
      <x:c r="CR40" s="71"/>
      <x:c r="CS40" s="69">
        <x:v>18</x:v>
      </x:c>
      <x:c r="CT40" s="69"/>
      <x:c r="CU40" s="69"/>
      <x:c r="CV40" s="69">
        <x:v>1</x:v>
      </x:c>
      <x:c r="CW40" s="69"/>
      <x:c r="CX40" s="69"/>
      <x:c r="CY40" s="819" t="s">
        <x:v>53</x:v>
      </x:c>
      <x:c r="CZ40" s="69"/>
      <x:c r="DA40" s="71"/>
      <x:c r="DB40" s="69"/>
      <x:c r="DC40" s="71"/>
      <x:c r="DD40" s="69"/>
      <x:c r="DE40" s="71"/>
      <x:c r="DF40" s="69"/>
      <x:c r="DG40" s="105"/>
      <x:c r="DH40" s="21"/>
    </x:row>
    <x:row r="41" spans="1:112" s="20" customFormat="1" ht="30" customHeight="1">
      <x:c r="A41" s="819" t="s">
        <x:v>2850</x:v>
      </x:c>
      <x:c r="B41" s="77">
        <x:v>1</x:v>
      </x:c>
      <x:c r="C41" s="71">
        <x:v>639</x:v>
      </x:c>
      <x:c r="D41" s="69">
        <x:v>1</x:v>
      </x:c>
      <x:c r="E41" s="71">
        <x:v>11328</x:v>
      </x:c>
      <x:c r="F41" s="69"/>
      <x:c r="G41" s="71"/>
      <x:c r="H41" s="69">
        <x:v>2</x:v>
      </x:c>
      <x:c r="I41" s="71">
        <x:v>26</x:v>
      </x:c>
      <x:c r="J41" s="69">
        <x:v>13</x:v>
      </x:c>
      <x:c r="K41" s="69"/>
      <x:c r="L41" s="71"/>
      <x:c r="M41" s="69"/>
      <x:c r="N41" s="69"/>
      <x:c r="O41" s="69"/>
      <x:c r="P41" s="69"/>
      <x:c r="Q41" s="69"/>
      <x:c r="R41" s="71"/>
      <x:c r="S41" s="69">
        <x:v>1</x:v>
      </x:c>
      <x:c r="T41" s="71">
        <x:v>65</x:v>
      </x:c>
      <x:c r="U41" s="69"/>
      <x:c r="V41" s="71"/>
      <x:c r="W41" s="69"/>
      <x:c r="X41" s="69">
        <x:f>89+11</x:f>
        <x:v>100</x:v>
      </x:c>
      <x:c r="Y41" s="69"/>
      <x:c r="Z41" s="69"/>
      <x:c r="AA41" s="69"/>
      <x:c r="AB41" s="69"/>
      <x:c r="AC41" s="69"/>
      <x:c r="AD41" s="69"/>
      <x:c r="AE41" s="69"/>
      <x:c r="AF41" s="69"/>
      <x:c r="AG41" s="69">
        <x:v>1</x:v>
      </x:c>
      <x:c r="AH41" s="69"/>
      <x:c r="AI41" s="69"/>
      <x:c r="AJ41" s="69"/>
      <x:c r="AK41" s="69">
        <x:v>4</x:v>
      </x:c>
      <x:c r="AL41" s="819" t="s">
        <x:v>2850</x:v>
      </x:c>
      <x:c r="AM41" s="69"/>
      <x:c r="AN41" s="71"/>
      <x:c r="AO41" s="69"/>
      <x:c r="AP41" s="69"/>
      <x:c r="AQ41" s="69"/>
      <x:c r="AR41" s="71"/>
      <x:c r="AS41" s="69"/>
      <x:c r="AT41" s="71"/>
      <x:c r="AU41" s="69"/>
      <x:c r="AV41" s="69"/>
      <x:c r="AW41" s="69">
        <x:v>1</x:v>
      </x:c>
      <x:c r="AX41" s="69">
        <x:v>1</x:v>
      </x:c>
      <x:c r="AY41" s="69"/>
      <x:c r="AZ41" s="69">
        <x:v>1</x:v>
      </x:c>
      <x:c r="BA41" s="71">
        <x:v>6</x:v>
      </x:c>
      <x:c r="BB41" s="69"/>
      <x:c r="BC41" s="69"/>
      <x:c r="BD41" s="69">
        <x:v>1</x:v>
      </x:c>
      <x:c r="BE41" s="69">
        <x:v>5</x:v>
      </x:c>
      <x:c r="BF41" s="69">
        <x:v>34</x:v>
      </x:c>
      <x:c r="BG41" s="69">
        <x:v>8</x:v>
      </x:c>
      <x:c r="BH41" s="69">
        <x:v>19</x:v>
      </x:c>
      <x:c r="BI41" s="69"/>
      <x:c r="BJ41" s="71"/>
      <x:c r="BK41" s="69"/>
      <x:c r="BL41" s="71"/>
      <x:c r="BM41" s="69"/>
      <x:c r="BN41" s="71"/>
      <x:c r="BO41" s="69"/>
      <x:c r="BP41" s="71"/>
      <x:c r="BQ41" s="69"/>
      <x:c r="BR41" s="69"/>
      <x:c r="BS41" s="69"/>
      <x:c r="BT41" s="69"/>
      <x:c r="BU41" s="69"/>
      <x:c r="BV41" s="819" t="s">
        <x:v>2850</x:v>
      </x:c>
      <x:c r="BW41" s="69">
        <x:v>4</x:v>
      </x:c>
      <x:c r="BX41" s="69">
        <x:v>75</x:v>
      </x:c>
      <x:c r="BY41" s="71">
        <x:v>1878</x:v>
      </x:c>
      <x:c r="BZ41" s="69"/>
      <x:c r="CA41" s="71"/>
      <x:c r="CB41" s="69"/>
      <x:c r="CC41" s="71"/>
      <x:c r="CD41" s="69"/>
      <x:c r="CE41" s="69">
        <x:v>2</x:v>
      </x:c>
      <x:c r="CF41" s="71">
        <x:v>68</x:v>
      </x:c>
      <x:c r="CG41" s="69"/>
      <x:c r="CH41" s="69"/>
      <x:c r="CI41" s="69"/>
      <x:c r="CJ41" s="69">
        <x:v>4</x:v>
      </x:c>
      <x:c r="CK41" s="69"/>
      <x:c r="CL41" s="69"/>
      <x:c r="CM41" s="69"/>
      <x:c r="CN41" s="69"/>
      <x:c r="CO41" s="69">
        <x:v>1</x:v>
      </x:c>
      <x:c r="CP41" s="71">
        <x:v>7</x:v>
      </x:c>
      <x:c r="CQ41" s="69"/>
      <x:c r="CR41" s="71"/>
      <x:c r="CS41" s="69">
        <x:f>105+18</x:f>
        <x:v>123</x:v>
      </x:c>
      <x:c r="CT41" s="69">
        <x:v>2</x:v>
      </x:c>
      <x:c r="CU41" s="69">
        <x:v>1</x:v>
      </x:c>
      <x:c r="CV41" s="69">
        <x:v>6</x:v>
      </x:c>
      <x:c r="CW41" s="69"/>
      <x:c r="CX41" s="69"/>
      <x:c r="CY41" s="819" t="s">
        <x:v>2850</x:v>
      </x:c>
      <x:c r="CZ41" s="69">
        <x:v>3</x:v>
      </x:c>
      <x:c r="DA41" s="71">
        <x:v>758.75</x:v>
      </x:c>
      <x:c r="DB41" s="69"/>
      <x:c r="DC41" s="71"/>
      <x:c r="DD41" s="69"/>
      <x:c r="DE41" s="71"/>
      <x:c r="DF41" s="69"/>
      <x:c r="DG41" s="105"/>
      <x:c r="DH41" s="21"/>
    </x:row>
    <x:row r="42" spans="1:112" s="20" customFormat="1" ht="30" customHeight="1">
      <x:c r="A42" s="819" t="s">
        <x:v>395</x:v>
      </x:c>
      <x:c r="B42" s="77">
        <x:v>1</x:v>
      </x:c>
      <x:c r="C42" s="71">
        <x:v>738.25999999999999</x:v>
      </x:c>
      <x:c r="D42" s="69">
        <x:v>1</x:v>
      </x:c>
      <x:c r="E42" s="71">
        <x:v>1519.1700000000001</x:v>
      </x:c>
      <x:c r="F42" s="69"/>
      <x:c r="G42" s="71"/>
      <x:c r="H42" s="69"/>
      <x:c r="I42" s="71"/>
      <x:c r="J42" s="69">
        <x:v>2</x:v>
      </x:c>
      <x:c r="K42" s="69">
        <x:v>1</x:v>
      </x:c>
      <x:c r="L42" s="71">
        <x:v>36</x:v>
      </x:c>
      <x:c r="M42" s="69"/>
      <x:c r="N42" s="69"/>
      <x:c r="O42" s="69"/>
      <x:c r="P42" s="69"/>
      <x:c r="Q42" s="69"/>
      <x:c r="R42" s="71"/>
      <x:c r="S42" s="69"/>
      <x:c r="T42" s="71"/>
      <x:c r="U42" s="69"/>
      <x:c r="V42" s="71"/>
      <x:c r="W42" s="69"/>
      <x:c r="X42" s="69">
        <x:v>1</x:v>
      </x:c>
      <x:c r="Y42" s="69"/>
      <x:c r="Z42" s="69"/>
      <x:c r="AA42" s="69"/>
      <x:c r="AB42" s="69"/>
      <x:c r="AC42" s="69"/>
      <x:c r="AD42" s="69"/>
      <x:c r="AE42" s="69"/>
      <x:c r="AF42" s="69"/>
      <x:c r="AG42" s="69"/>
      <x:c r="AH42" s="69"/>
      <x:c r="AI42" s="69"/>
      <x:c r="AJ42" s="69"/>
      <x:c r="AK42" s="69"/>
      <x:c r="AL42" s="819" t="s">
        <x:v>395</x:v>
      </x:c>
      <x:c r="AM42" s="69"/>
      <x:c r="AN42" s="71"/>
      <x:c r="AO42" s="69"/>
      <x:c r="AP42" s="69"/>
      <x:c r="AQ42" s="69"/>
      <x:c r="AR42" s="71"/>
      <x:c r="AS42" s="69"/>
      <x:c r="AT42" s="71"/>
      <x:c r="AU42" s="69"/>
      <x:c r="AV42" s="69"/>
      <x:c r="AW42" s="69"/>
      <x:c r="AX42" s="69"/>
      <x:c r="AY42" s="69"/>
      <x:c r="AZ42" s="69"/>
      <x:c r="BA42" s="71"/>
      <x:c r="BB42" s="69"/>
      <x:c r="BC42" s="69"/>
      <x:c r="BD42" s="69"/>
      <x:c r="BE42" s="69"/>
      <x:c r="BF42" s="69"/>
      <x:c r="BG42" s="69"/>
      <x:c r="BH42" s="69"/>
      <x:c r="BI42" s="69"/>
      <x:c r="BJ42" s="71"/>
      <x:c r="BK42" s="69"/>
      <x:c r="BL42" s="71"/>
      <x:c r="BM42" s="69"/>
      <x:c r="BN42" s="71"/>
      <x:c r="BO42" s="69"/>
      <x:c r="BP42" s="71"/>
      <x:c r="BQ42" s="69"/>
      <x:c r="BR42" s="69"/>
      <x:c r="BS42" s="69"/>
      <x:c r="BT42" s="69"/>
      <x:c r="BU42" s="69"/>
      <x:c r="BV42" s="819" t="s">
        <x:v>395</x:v>
      </x:c>
      <x:c r="BW42" s="69"/>
      <x:c r="BX42" s="69"/>
      <x:c r="BY42" s="71"/>
      <x:c r="BZ42" s="69"/>
      <x:c r="CA42" s="71"/>
      <x:c r="CB42" s="69"/>
      <x:c r="CC42" s="71"/>
      <x:c r="CD42" s="69"/>
      <x:c r="CE42" s="69"/>
      <x:c r="CF42" s="71"/>
      <x:c r="CG42" s="69"/>
      <x:c r="CH42" s="69"/>
      <x:c r="CI42" s="69"/>
      <x:c r="CJ42" s="69"/>
      <x:c r="CK42" s="69"/>
      <x:c r="CL42" s="69"/>
      <x:c r="CM42" s="69"/>
      <x:c r="CN42" s="69"/>
      <x:c r="CO42" s="69"/>
      <x:c r="CP42" s="71"/>
      <x:c r="CQ42" s="69">
        <x:v>1</x:v>
      </x:c>
      <x:c r="CR42" s="71">
        <x:v>102</x:v>
      </x:c>
      <x:c r="CS42" s="69">
        <x:v>16</x:v>
      </x:c>
      <x:c r="CT42" s="69"/>
      <x:c r="CU42" s="69">
        <x:v>1</x:v>
      </x:c>
      <x:c r="CV42" s="69">
        <x:v>1</x:v>
      </x:c>
      <x:c r="CW42" s="69"/>
      <x:c r="CX42" s="69"/>
      <x:c r="CY42" s="819" t="s">
        <x:v>395</x:v>
      </x:c>
      <x:c r="CZ42" s="69"/>
      <x:c r="DA42" s="71"/>
      <x:c r="DB42" s="69"/>
      <x:c r="DC42" s="71"/>
      <x:c r="DD42" s="69"/>
      <x:c r="DE42" s="71"/>
      <x:c r="DF42" s="69"/>
      <x:c r="DG42" s="105"/>
      <x:c r="DH42" s="21"/>
    </x:row>
    <x:row r="43" spans="1:112" s="20" customFormat="1" ht="30" customHeight="1">
      <x:c r="A43" s="819" t="s">
        <x:v>1885</x:v>
      </x:c>
      <x:c r="B43" s="77">
        <x:v>1</x:v>
      </x:c>
      <x:c r="C43" s="71">
        <x:v>1117.4400000000001</x:v>
      </x:c>
      <x:c r="D43" s="69">
        <x:v>1</x:v>
      </x:c>
      <x:c r="E43" s="71">
        <x:v>1640.22</x:v>
      </x:c>
      <x:c r="F43" s="69"/>
      <x:c r="G43" s="71"/>
      <x:c r="H43" s="69"/>
      <x:c r="I43" s="71"/>
      <x:c r="J43" s="69">
        <x:v>2</x:v>
      </x:c>
      <x:c r="K43" s="69">
        <x:v>1</x:v>
      </x:c>
      <x:c r="L43" s="71">
        <x:v>834</x:v>
      </x:c>
      <x:c r="M43" s="69"/>
      <x:c r="N43" s="69"/>
      <x:c r="O43" s="69"/>
      <x:c r="P43" s="69"/>
      <x:c r="Q43" s="69"/>
      <x:c r="R43" s="71"/>
      <x:c r="S43" s="69">
        <x:v>1</x:v>
      </x:c>
      <x:c r="T43" s="71">
        <x:v>32</x:v>
      </x:c>
      <x:c r="U43" s="69"/>
      <x:c r="V43" s="71"/>
      <x:c r="W43" s="69"/>
      <x:c r="X43" s="69"/>
      <x:c r="Y43" s="69"/>
      <x:c r="Z43" s="69"/>
      <x:c r="AA43" s="69"/>
      <x:c r="AB43" s="69"/>
      <x:c r="AC43" s="69"/>
      <x:c r="AD43" s="69"/>
      <x:c r="AE43" s="69"/>
      <x:c r="AF43" s="69"/>
      <x:c r="AG43" s="69"/>
      <x:c r="AH43" s="69"/>
      <x:c r="AI43" s="69"/>
      <x:c r="AJ43" s="69"/>
      <x:c r="AK43" s="69"/>
      <x:c r="AL43" s="819" t="s">
        <x:v>1885</x:v>
      </x:c>
      <x:c r="AM43" s="69"/>
      <x:c r="AN43" s="71"/>
      <x:c r="AO43" s="69"/>
      <x:c r="AP43" s="69"/>
      <x:c r="AQ43" s="69"/>
      <x:c r="AR43" s="71"/>
      <x:c r="AS43" s="69"/>
      <x:c r="AT43" s="71"/>
      <x:c r="AU43" s="69"/>
      <x:c r="AV43" s="69"/>
      <x:c r="AW43" s="69"/>
      <x:c r="AX43" s="69"/>
      <x:c r="AY43" s="69"/>
      <x:c r="AZ43" s="69"/>
      <x:c r="BA43" s="71"/>
      <x:c r="BB43" s="69"/>
      <x:c r="BC43" s="69"/>
      <x:c r="BD43" s="69"/>
      <x:c r="BE43" s="69"/>
      <x:c r="BF43" s="69"/>
      <x:c r="BG43" s="69"/>
      <x:c r="BH43" s="69"/>
      <x:c r="BI43" s="69"/>
      <x:c r="BJ43" s="71"/>
      <x:c r="BK43" s="69"/>
      <x:c r="BL43" s="71"/>
      <x:c r="BM43" s="69"/>
      <x:c r="BN43" s="71"/>
      <x:c r="BO43" s="69"/>
      <x:c r="BP43" s="71"/>
      <x:c r="BQ43" s="69"/>
      <x:c r="BR43" s="69"/>
      <x:c r="BS43" s="69"/>
      <x:c r="BT43" s="69"/>
      <x:c r="BU43" s="69"/>
      <x:c r="BV43" s="819" t="s">
        <x:v>1885</x:v>
      </x:c>
      <x:c r="BW43" s="69"/>
      <x:c r="BX43" s="69"/>
      <x:c r="BY43" s="71"/>
      <x:c r="BZ43" s="69"/>
      <x:c r="CA43" s="71"/>
      <x:c r="CB43" s="69"/>
      <x:c r="CC43" s="71"/>
      <x:c r="CD43" s="69"/>
      <x:c r="CE43" s="69"/>
      <x:c r="CF43" s="71"/>
      <x:c r="CG43" s="69"/>
      <x:c r="CH43" s="69"/>
      <x:c r="CI43" s="69"/>
      <x:c r="CJ43" s="69"/>
      <x:c r="CK43" s="69"/>
      <x:c r="CL43" s="69"/>
      <x:c r="CM43" s="69"/>
      <x:c r="CN43" s="69"/>
      <x:c r="CO43" s="69"/>
      <x:c r="CP43" s="71"/>
      <x:c r="CQ43" s="69"/>
      <x:c r="CR43" s="71"/>
      <x:c r="CS43" s="69">
        <x:v>15</x:v>
      </x:c>
      <x:c r="CT43" s="69"/>
      <x:c r="CU43" s="69"/>
      <x:c r="CV43" s="69">
        <x:v>1</x:v>
      </x:c>
      <x:c r="CW43" s="69"/>
      <x:c r="CX43" s="69"/>
      <x:c r="CY43" s="819" t="s">
        <x:v>1885</x:v>
      </x:c>
      <x:c r="CZ43" s="69"/>
      <x:c r="DA43" s="71"/>
      <x:c r="DB43" s="69"/>
      <x:c r="DC43" s="71"/>
      <x:c r="DD43" s="69"/>
      <x:c r="DE43" s="71"/>
      <x:c r="DF43" s="69"/>
      <x:c r="DG43" s="105"/>
      <x:c r="DH43" s="21"/>
    </x:row>
    <x:row r="44" spans="1:112" s="20" customFormat="1" ht="30" customHeight="1">
      <x:c r="A44" s="819" t="s">
        <x:v>144</x:v>
      </x:c>
      <x:c r="B44" s="77">
        <x:v>1</x:v>
      </x:c>
      <x:c r="C44" s="71">
        <x:v>3343</x:v>
      </x:c>
      <x:c r="D44" s="69"/>
      <x:c r="E44" s="71"/>
      <x:c r="F44" s="69"/>
      <x:c r="G44" s="71"/>
      <x:c r="H44" s="69">
        <x:v>5</x:v>
      </x:c>
      <x:c r="I44" s="71">
        <x:v>141</x:v>
      </x:c>
      <x:c r="J44" s="69">
        <x:v>15</x:v>
      </x:c>
      <x:c r="K44" s="69">
        <x:v>1</x:v>
      </x:c>
      <x:c r="L44" s="71"/>
      <x:c r="M44" s="69">
        <x:v>4</x:v>
      </x:c>
      <x:c r="N44" s="69">
        <x:v>2</x:v>
      </x:c>
      <x:c r="O44" s="69">
        <x:v>1</x:v>
      </x:c>
      <x:c r="P44" s="69">
        <x:v>1</x:v>
      </x:c>
      <x:c r="Q44" s="69"/>
      <x:c r="R44" s="71"/>
      <x:c r="S44" s="69"/>
      <x:c r="T44" s="71"/>
      <x:c r="U44" s="69"/>
      <x:c r="V44" s="71"/>
      <x:c r="W44" s="69"/>
      <x:c r="X44" s="69">
        <x:v>35</x:v>
      </x:c>
      <x:c r="Y44" s="69">
        <x:v>1</x:v>
      </x:c>
      <x:c r="Z44" s="69">
        <x:v>2</x:v>
      </x:c>
      <x:c r="AA44" s="69"/>
      <x:c r="AB44" s="69"/>
      <x:c r="AC44" s="69"/>
      <x:c r="AD44" s="69"/>
      <x:c r="AE44" s="69"/>
      <x:c r="AF44" s="69"/>
      <x:c r="AG44" s="69">
        <x:v>1</x:v>
      </x:c>
      <x:c r="AH44" s="69"/>
      <x:c r="AI44" s="69"/>
      <x:c r="AJ44" s="69">
        <x:v>1</x:v>
      </x:c>
      <x:c r="AK44" s="69">
        <x:v>1</x:v>
      </x:c>
      <x:c r="AL44" s="819" t="s">
        <x:v>144</x:v>
      </x:c>
      <x:c r="AM44" s="69"/>
      <x:c r="AN44" s="71"/>
      <x:c r="AO44" s="69"/>
      <x:c r="AP44" s="69"/>
      <x:c r="AQ44" s="69"/>
      <x:c r="AR44" s="71"/>
      <x:c r="AS44" s="69"/>
      <x:c r="AT44" s="71"/>
      <x:c r="AU44" s="69"/>
      <x:c r="AV44" s="69"/>
      <x:c r="AW44" s="69"/>
      <x:c r="AX44" s="69">
        <x:v>1</x:v>
      </x:c>
      <x:c r="AY44" s="69"/>
      <x:c r="AZ44" s="69"/>
      <x:c r="BA44" s="71"/>
      <x:c r="BB44" s="69"/>
      <x:c r="BC44" s="69"/>
      <x:c r="BD44" s="69"/>
      <x:c r="BE44" s="69">
        <x:v>4</x:v>
      </x:c>
      <x:c r="BF44" s="69">
        <x:v>35</x:v>
      </x:c>
      <x:c r="BG44" s="69"/>
      <x:c r="BH44" s="69"/>
      <x:c r="BI44" s="69"/>
      <x:c r="BJ44" s="71"/>
      <x:c r="BK44" s="69"/>
      <x:c r="BL44" s="71"/>
      <x:c r="BM44" s="69"/>
      <x:c r="BN44" s="71"/>
      <x:c r="BO44" s="69"/>
      <x:c r="BP44" s="71"/>
      <x:c r="BQ44" s="69"/>
      <x:c r="BR44" s="69"/>
      <x:c r="BS44" s="69"/>
      <x:c r="BT44" s="69"/>
      <x:c r="BU44" s="69"/>
      <x:c r="BV44" s="819" t="s">
        <x:v>144</x:v>
      </x:c>
      <x:c r="BW44" s="69"/>
      <x:c r="BX44" s="69"/>
      <x:c r="BY44" s="71"/>
      <x:c r="BZ44" s="69"/>
      <x:c r="CA44" s="71"/>
      <x:c r="CB44" s="69"/>
      <x:c r="CC44" s="71"/>
      <x:c r="CD44" s="69"/>
      <x:c r="CE44" s="69"/>
      <x:c r="CF44" s="71"/>
      <x:c r="CG44" s="69"/>
      <x:c r="CH44" s="69"/>
      <x:c r="CI44" s="69"/>
      <x:c r="CJ44" s="69">
        <x:v>3</x:v>
      </x:c>
      <x:c r="CK44" s="69"/>
      <x:c r="CL44" s="69"/>
      <x:c r="CM44" s="69"/>
      <x:c r="CN44" s="69"/>
      <x:c r="CO44" s="69"/>
      <x:c r="CP44" s="71"/>
      <x:c r="CQ44" s="69">
        <x:v>1</x:v>
      </x:c>
      <x:c r="CR44" s="71">
        <x:v>36</x:v>
      </x:c>
      <x:c r="CS44" s="69">
        <x:v>303</x:v>
      </x:c>
      <x:c r="CT44" s="69">
        <x:v>4</x:v>
      </x:c>
      <x:c r="CU44" s="69">
        <x:v>1</x:v>
      </x:c>
      <x:c r="CV44" s="69">
        <x:v>22</x:v>
      </x:c>
      <x:c r="CW44" s="69">
        <x:v>6</x:v>
      </x:c>
      <x:c r="CX44" s="69">
        <x:v>14</x:v>
      </x:c>
      <x:c r="CY44" s="819" t="s">
        <x:v>144</x:v>
      </x:c>
      <x:c r="CZ44" s="69"/>
      <x:c r="DA44" s="71"/>
      <x:c r="DB44" s="69"/>
      <x:c r="DC44" s="71"/>
      <x:c r="DD44" s="69"/>
      <x:c r="DE44" s="71"/>
      <x:c r="DF44" s="69"/>
      <x:c r="DG44" s="105"/>
      <x:c r="DH44" s="21"/>
    </x:row>
    <x:row r="45" spans="1:112" s="20" customFormat="1" ht="30" customHeight="1">
      <x:c r="A45" s="819" t="s">
        <x:v>213</x:v>
      </x:c>
      <x:c r="B45" s="77">
        <x:v>3</x:v>
      </x:c>
      <x:c r="C45" s="71">
        <x:v>389.89999999999998</x:v>
      </x:c>
      <x:c r="D45" s="69">
        <x:v>1</x:v>
      </x:c>
      <x:c r="E45" s="71">
        <x:v>2273.0999999999999</x:v>
      </x:c>
      <x:c r="F45" s="69"/>
      <x:c r="G45" s="71"/>
      <x:c r="H45" s="69"/>
      <x:c r="I45" s="71"/>
      <x:c r="J45" s="69">
        <x:v>3</x:v>
      </x:c>
      <x:c r="K45" s="69"/>
      <x:c r="L45" s="71"/>
      <x:c r="M45" s="69"/>
      <x:c r="N45" s="69"/>
      <x:c r="O45" s="69"/>
      <x:c r="P45" s="69"/>
      <x:c r="Q45" s="69"/>
      <x:c r="R45" s="71"/>
      <x:c r="S45" s="69"/>
      <x:c r="T45" s="71"/>
      <x:c r="U45" s="69"/>
      <x:c r="V45" s="71"/>
      <x:c r="W45" s="69"/>
      <x:c r="X45" s="69">
        <x:v>1</x:v>
      </x:c>
      <x:c r="Y45" s="69"/>
      <x:c r="Z45" s="69"/>
      <x:c r="AA45" s="69"/>
      <x:c r="AB45" s="69"/>
      <x:c r="AC45" s="69"/>
      <x:c r="AD45" s="69"/>
      <x:c r="AE45" s="69"/>
      <x:c r="AF45" s="69"/>
      <x:c r="AG45" s="69">
        <x:v>1</x:v>
      </x:c>
      <x:c r="AH45" s="69"/>
      <x:c r="AI45" s="69"/>
      <x:c r="AJ45" s="69"/>
      <x:c r="AK45" s="69"/>
      <x:c r="AL45" s="819" t="s">
        <x:v>213</x:v>
      </x:c>
      <x:c r="AM45" s="69"/>
      <x:c r="AN45" s="71"/>
      <x:c r="AO45" s="69"/>
      <x:c r="AP45" s="69"/>
      <x:c r="AQ45" s="69"/>
      <x:c r="AR45" s="71"/>
      <x:c r="AS45" s="69"/>
      <x:c r="AT45" s="71"/>
      <x:c r="AU45" s="69"/>
      <x:c r="AV45" s="69"/>
      <x:c r="AW45" s="69"/>
      <x:c r="AX45" s="69"/>
      <x:c r="AY45" s="69"/>
      <x:c r="AZ45" s="69"/>
      <x:c r="BA45" s="71"/>
      <x:c r="BB45" s="69"/>
      <x:c r="BC45" s="69"/>
      <x:c r="BD45" s="69"/>
      <x:c r="BE45" s="69"/>
      <x:c r="BF45" s="69">
        <x:v>4</x:v>
      </x:c>
      <x:c r="BG45" s="69"/>
      <x:c r="BH45" s="69"/>
      <x:c r="BI45" s="69"/>
      <x:c r="BJ45" s="71"/>
      <x:c r="BK45" s="69"/>
      <x:c r="BL45" s="71"/>
      <x:c r="BM45" s="69"/>
      <x:c r="BN45" s="71"/>
      <x:c r="BO45" s="69"/>
      <x:c r="BP45" s="71"/>
      <x:c r="BQ45" s="69"/>
      <x:c r="BR45" s="69"/>
      <x:c r="BS45" s="69"/>
      <x:c r="BT45" s="69"/>
      <x:c r="BU45" s="69"/>
      <x:c r="BV45" s="819" t="s">
        <x:v>213</x:v>
      </x:c>
      <x:c r="BW45" s="69"/>
      <x:c r="BX45" s="69"/>
      <x:c r="BY45" s="71"/>
      <x:c r="BZ45" s="69"/>
      <x:c r="CA45" s="71"/>
      <x:c r="CB45" s="69"/>
      <x:c r="CC45" s="71"/>
      <x:c r="CD45" s="69"/>
      <x:c r="CE45" s="69"/>
      <x:c r="CF45" s="71"/>
      <x:c r="CG45" s="69"/>
      <x:c r="CH45" s="69"/>
      <x:c r="CI45" s="69"/>
      <x:c r="CJ45" s="69"/>
      <x:c r="CK45" s="69"/>
      <x:c r="CL45" s="69"/>
      <x:c r="CM45" s="69"/>
      <x:c r="CN45" s="69"/>
      <x:c r="CO45" s="69">
        <x:v>1</x:v>
      </x:c>
      <x:c r="CP45" s="71">
        <x:v>42.799999999999997</x:v>
      </x:c>
      <x:c r="CQ45" s="69"/>
      <x:c r="CR45" s="71"/>
      <x:c r="CS45" s="69">
        <x:v>27</x:v>
      </x:c>
      <x:c r="CT45" s="69"/>
      <x:c r="CU45" s="69">
        <x:v>1</x:v>
      </x:c>
      <x:c r="CV45" s="69">
        <x:v>1</x:v>
      </x:c>
      <x:c r="CW45" s="69"/>
      <x:c r="CX45" s="69"/>
      <x:c r="CY45" s="819" t="s">
        <x:v>213</x:v>
      </x:c>
      <x:c r="CZ45" s="69"/>
      <x:c r="DA45" s="71"/>
      <x:c r="DB45" s="69"/>
      <x:c r="DC45" s="71"/>
      <x:c r="DD45" s="69"/>
      <x:c r="DE45" s="71"/>
      <x:c r="DF45" s="69"/>
      <x:c r="DG45" s="105"/>
      <x:c r="DH45" s="21"/>
    </x:row>
    <x:row r="46" spans="1:112" s="20" customFormat="1" ht="30" customHeight="1">
      <x:c r="A46" s="819" t="s">
        <x:v>21</x:v>
      </x:c>
      <x:c r="B46" s="77">
        <x:v>3</x:v>
      </x:c>
      <x:c r="C46" s="71">
        <x:v>568.70000000000005</x:v>
      </x:c>
      <x:c r="D46" s="69">
        <x:v>1</x:v>
      </x:c>
      <x:c r="E46" s="71">
        <x:v>990</x:v>
      </x:c>
      <x:c r="F46" s="69"/>
      <x:c r="G46" s="71"/>
      <x:c r="H46" s="69"/>
      <x:c r="I46" s="71"/>
      <x:c r="J46" s="69">
        <x:v>3</x:v>
      </x:c>
      <x:c r="K46" s="69"/>
      <x:c r="L46" s="71"/>
      <x:c r="M46" s="69"/>
      <x:c r="N46" s="69"/>
      <x:c r="O46" s="69"/>
      <x:c r="P46" s="69"/>
      <x:c r="Q46" s="69"/>
      <x:c r="R46" s="71"/>
      <x:c r="S46" s="69">
        <x:v>1</x:v>
      </x:c>
      <x:c r="T46" s="71"/>
      <x:c r="U46" s="69"/>
      <x:c r="V46" s="71"/>
      <x:c r="W46" s="69"/>
      <x:c r="X46" s="69">
        <x:v>14</x:v>
      </x:c>
      <x:c r="Y46" s="69"/>
      <x:c r="Z46" s="69"/>
      <x:c r="AA46" s="69"/>
      <x:c r="AB46" s="69"/>
      <x:c r="AC46" s="69"/>
      <x:c r="AD46" s="69"/>
      <x:c r="AE46" s="69"/>
      <x:c r="AF46" s="69"/>
      <x:c r="AG46" s="69"/>
      <x:c r="AH46" s="69"/>
      <x:c r="AI46" s="69"/>
      <x:c r="AJ46" s="69"/>
      <x:c r="AK46" s="69"/>
      <x:c r="AL46" s="819" t="s">
        <x:v>21</x:v>
      </x:c>
      <x:c r="AM46" s="69"/>
      <x:c r="AN46" s="71"/>
      <x:c r="AO46" s="69"/>
      <x:c r="AP46" s="69"/>
      <x:c r="AQ46" s="69"/>
      <x:c r="AR46" s="71"/>
      <x:c r="AS46" s="69"/>
      <x:c r="AT46" s="71"/>
      <x:c r="AU46" s="69"/>
      <x:c r="AV46" s="69"/>
      <x:c r="AW46" s="69"/>
      <x:c r="AX46" s="69"/>
      <x:c r="AY46" s="69"/>
      <x:c r="AZ46" s="69"/>
      <x:c r="BA46" s="71"/>
      <x:c r="BB46" s="69"/>
      <x:c r="BC46" s="69"/>
      <x:c r="BD46" s="69"/>
      <x:c r="BE46" s="69"/>
      <x:c r="BF46" s="69">
        <x:v>11</x:v>
      </x:c>
      <x:c r="BG46" s="69"/>
      <x:c r="BH46" s="69"/>
      <x:c r="BI46" s="69"/>
      <x:c r="BJ46" s="71"/>
      <x:c r="BK46" s="69"/>
      <x:c r="BL46" s="71"/>
      <x:c r="BM46" s="69"/>
      <x:c r="BN46" s="71"/>
      <x:c r="BO46" s="69"/>
      <x:c r="BP46" s="71"/>
      <x:c r="BQ46" s="69"/>
      <x:c r="BR46" s="69"/>
      <x:c r="BS46" s="69"/>
      <x:c r="BT46" s="69"/>
      <x:c r="BU46" s="69"/>
      <x:c r="BV46" s="819" t="s">
        <x:v>21</x:v>
      </x:c>
      <x:c r="BW46" s="69"/>
      <x:c r="BX46" s="69"/>
      <x:c r="BY46" s="71"/>
      <x:c r="BZ46" s="69"/>
      <x:c r="CA46" s="71"/>
      <x:c r="CB46" s="69"/>
      <x:c r="CC46" s="71"/>
      <x:c r="CD46" s="69"/>
      <x:c r="CE46" s="69"/>
      <x:c r="CF46" s="71"/>
      <x:c r="CG46" s="69"/>
      <x:c r="CH46" s="69"/>
      <x:c r="CI46" s="69"/>
      <x:c r="CJ46" s="69"/>
      <x:c r="CK46" s="69"/>
      <x:c r="CL46" s="69"/>
      <x:c r="CM46" s="69"/>
      <x:c r="CN46" s="69"/>
      <x:c r="CO46" s="69"/>
      <x:c r="CP46" s="71"/>
      <x:c r="CQ46" s="69"/>
      <x:c r="CR46" s="71"/>
      <x:c r="CS46" s="69">
        <x:v>30</x:v>
      </x:c>
      <x:c r="CT46" s="69"/>
      <x:c r="CU46" s="69"/>
      <x:c r="CV46" s="69">
        <x:v>2</x:v>
      </x:c>
      <x:c r="CW46" s="69"/>
      <x:c r="CX46" s="69"/>
      <x:c r="CY46" s="819" t="s">
        <x:v>21</x:v>
      </x:c>
      <x:c r="CZ46" s="69"/>
      <x:c r="DA46" s="71"/>
      <x:c r="DB46" s="69"/>
      <x:c r="DC46" s="71"/>
      <x:c r="DD46" s="69"/>
      <x:c r="DE46" s="71"/>
      <x:c r="DF46" s="69"/>
      <x:c r="DG46" s="105"/>
      <x:c r="DH46" s="21"/>
    </x:row>
    <x:row r="47" spans="1:112" s="20" customFormat="1" ht="30" customHeight="1">
      <x:c r="A47" s="819" t="s">
        <x:v>166</x:v>
      </x:c>
      <x:c r="B47" s="77">
        <x:v>4</x:v>
      </x:c>
      <x:c r="C47" s="71">
        <x:v>614</x:v>
      </x:c>
      <x:c r="D47" s="69">
        <x:v>1</x:v>
      </x:c>
      <x:c r="E47" s="71">
        <x:v>685</x:v>
      </x:c>
      <x:c r="F47" s="69"/>
      <x:c r="G47" s="71"/>
      <x:c r="H47" s="69"/>
      <x:c r="I47" s="71"/>
      <x:c r="J47" s="69"/>
      <x:c r="K47" s="69"/>
      <x:c r="L47" s="71"/>
      <x:c r="M47" s="69">
        <x:v>1</x:v>
      </x:c>
      <x:c r="N47" s="69"/>
      <x:c r="O47" s="69"/>
      <x:c r="P47" s="69"/>
      <x:c r="Q47" s="69"/>
      <x:c r="R47" s="71"/>
      <x:c r="S47" s="69">
        <x:v>1</x:v>
      </x:c>
      <x:c r="T47" s="71">
        <x:v>16</x:v>
      </x:c>
      <x:c r="U47" s="69"/>
      <x:c r="V47" s="71"/>
      <x:c r="W47" s="69">
        <x:v>5</x:v>
      </x:c>
      <x:c r="X47" s="69">
        <x:v>43</x:v>
      </x:c>
      <x:c r="Y47" s="69"/>
      <x:c r="Z47" s="69"/>
      <x:c r="AA47" s="69"/>
      <x:c r="AB47" s="69"/>
      <x:c r="AC47" s="69"/>
      <x:c r="AD47" s="69"/>
      <x:c r="AE47" s="69"/>
      <x:c r="AF47" s="69"/>
      <x:c r="AG47" s="69"/>
      <x:c r="AH47" s="69"/>
      <x:c r="AI47" s="69"/>
      <x:c r="AJ47" s="69"/>
      <x:c r="AK47" s="69"/>
      <x:c r="AL47" s="819" t="s">
        <x:v>166</x:v>
      </x:c>
      <x:c r="AM47" s="69"/>
      <x:c r="AN47" s="71"/>
      <x:c r="AO47" s="69"/>
      <x:c r="AP47" s="69"/>
      <x:c r="AQ47" s="69"/>
      <x:c r="AR47" s="71"/>
      <x:c r="AS47" s="69"/>
      <x:c r="AT47" s="71"/>
      <x:c r="AU47" s="69"/>
      <x:c r="AV47" s="69"/>
      <x:c r="AW47" s="69"/>
      <x:c r="AX47" s="69"/>
      <x:c r="AY47" s="69"/>
      <x:c r="AZ47" s="69"/>
      <x:c r="BA47" s="71"/>
      <x:c r="BB47" s="69"/>
      <x:c r="BC47" s="69"/>
      <x:c r="BD47" s="69"/>
      <x:c r="BE47" s="69">
        <x:v>1</x:v>
      </x:c>
      <x:c r="BF47" s="69">
        <x:v>7</x:v>
      </x:c>
      <x:c r="BG47" s="69"/>
      <x:c r="BH47" s="69"/>
      <x:c r="BI47" s="69"/>
      <x:c r="BJ47" s="71"/>
      <x:c r="BK47" s="69"/>
      <x:c r="BL47" s="71"/>
      <x:c r="BM47" s="69">
        <x:v>1</x:v>
      </x:c>
      <x:c r="BN47" s="71">
        <x:v>850</x:v>
      </x:c>
      <x:c r="BO47" s="69"/>
      <x:c r="BP47" s="71"/>
      <x:c r="BQ47" s="69"/>
      <x:c r="BR47" s="69"/>
      <x:c r="BS47" s="69"/>
      <x:c r="BT47" s="69"/>
      <x:c r="BU47" s="69"/>
      <x:c r="BV47" s="819" t="s">
        <x:v>166</x:v>
      </x:c>
      <x:c r="BW47" s="69"/>
      <x:c r="BX47" s="69"/>
      <x:c r="BY47" s="71"/>
      <x:c r="BZ47" s="69"/>
      <x:c r="CA47" s="71"/>
      <x:c r="CB47" s="69"/>
      <x:c r="CC47" s="71"/>
      <x:c r="CD47" s="69"/>
      <x:c r="CE47" s="69"/>
      <x:c r="CF47" s="71"/>
      <x:c r="CG47" s="69"/>
      <x:c r="CH47" s="69"/>
      <x:c r="CI47" s="69"/>
      <x:c r="CJ47" s="69">
        <x:v>1</x:v>
      </x:c>
      <x:c r="CK47" s="69"/>
      <x:c r="CL47" s="69"/>
      <x:c r="CM47" s="69"/>
      <x:c r="CN47" s="69"/>
      <x:c r="CO47" s="69"/>
      <x:c r="CP47" s="71"/>
      <x:c r="CQ47" s="69"/>
      <x:c r="CR47" s="71"/>
      <x:c r="CS47" s="69">
        <x:v>21</x:v>
      </x:c>
      <x:c r="CT47" s="69">
        <x:v>1</x:v>
      </x:c>
      <x:c r="CU47" s="69">
        <x:v>2</x:v>
      </x:c>
      <x:c r="CV47" s="69">
        <x:v>3</x:v>
      </x:c>
      <x:c r="CW47" s="69"/>
      <x:c r="CX47" s="69"/>
      <x:c r="CY47" s="819" t="s">
        <x:v>166</x:v>
      </x:c>
      <x:c r="CZ47" s="586"/>
      <x:c r="DA47" s="71"/>
      <x:c r="DB47" s="586"/>
      <x:c r="DC47" s="589"/>
      <x:c r="DD47" s="586"/>
      <x:c r="DE47" s="589"/>
      <x:c r="DF47" s="586"/>
      <x:c r="DG47" s="931"/>
      <x:c r="DH47" s="21"/>
    </x:row>
    <x:row r="48" spans="1:112" s="20" customFormat="1" ht="30" customHeight="1">
      <x:c r="A48" s="819" t="s">
        <x:v>1509</x:v>
      </x:c>
      <x:c r="B48" s="77">
        <x:v>6</x:v>
      </x:c>
      <x:c r="C48" s="71">
        <x:v>3533</x:v>
      </x:c>
      <x:c r="D48" s="69">
        <x:v>35</x:v>
      </x:c>
      <x:c r="E48" s="71">
        <x:v>4909</x:v>
      </x:c>
      <x:c r="F48" s="69"/>
      <x:c r="G48" s="71"/>
      <x:c r="H48" s="69"/>
      <x:c r="I48" s="71"/>
      <x:c r="J48" s="69">
        <x:v>7</x:v>
      </x:c>
      <x:c r="K48" s="69">
        <x:v>1</x:v>
      </x:c>
      <x:c r="L48" s="71">
        <x:v>1100</x:v>
      </x:c>
      <x:c r="M48" s="69">
        <x:v>5</x:v>
      </x:c>
      <x:c r="N48" s="69"/>
      <x:c r="O48" s="69"/>
      <x:c r="P48" s="69"/>
      <x:c r="Q48" s="69"/>
      <x:c r="R48" s="71"/>
      <x:c r="S48" s="69"/>
      <x:c r="T48" s="71"/>
      <x:c r="U48" s="69"/>
      <x:c r="V48" s="71"/>
      <x:c r="W48" s="69">
        <x:v>4</x:v>
      </x:c>
      <x:c r="X48" s="69">
        <x:v>16</x:v>
      </x:c>
      <x:c r="Y48" s="69"/>
      <x:c r="Z48" s="69"/>
      <x:c r="AA48" s="69">
        <x:v>1</x:v>
      </x:c>
      <x:c r="AB48" s="69"/>
      <x:c r="AC48" s="69"/>
      <x:c r="AD48" s="69"/>
      <x:c r="AE48" s="69"/>
      <x:c r="AF48" s="69"/>
      <x:c r="AG48" s="69">
        <x:v>1</x:v>
      </x:c>
      <x:c r="AH48" s="69"/>
      <x:c r="AI48" s="69"/>
      <x:c r="AJ48" s="69"/>
      <x:c r="AK48" s="69">
        <x:v>3</x:v>
      </x:c>
      <x:c r="AL48" s="819" t="s">
        <x:v>1509</x:v>
      </x:c>
      <x:c r="AM48" s="69"/>
      <x:c r="AN48" s="71"/>
      <x:c r="AO48" s="69"/>
      <x:c r="AP48" s="69"/>
      <x:c r="AQ48" s="69"/>
      <x:c r="AR48" s="71"/>
      <x:c r="AS48" s="69"/>
      <x:c r="AT48" s="71"/>
      <x:c r="AU48" s="69"/>
      <x:c r="AV48" s="69"/>
      <x:c r="AW48" s="69"/>
      <x:c r="AX48" s="69">
        <x:v>1</x:v>
      </x:c>
      <x:c r="AY48" s="69"/>
      <x:c r="AZ48" s="69"/>
      <x:c r="BA48" s="71"/>
      <x:c r="BB48" s="69"/>
      <x:c r="BC48" s="69"/>
      <x:c r="BD48" s="69"/>
      <x:c r="BE48" s="69"/>
      <x:c r="BF48" s="69">
        <x:v>3</x:v>
      </x:c>
      <x:c r="BG48" s="69"/>
      <x:c r="BH48" s="69"/>
      <x:c r="BI48" s="69"/>
      <x:c r="BJ48" s="71"/>
      <x:c r="BK48" s="69"/>
      <x:c r="BL48" s="71"/>
      <x:c r="BM48" s="69"/>
      <x:c r="BN48" s="71"/>
      <x:c r="BO48" s="69"/>
      <x:c r="BP48" s="71"/>
      <x:c r="BQ48" s="69"/>
      <x:c r="BR48" s="69"/>
      <x:c r="BS48" s="69"/>
      <x:c r="BT48" s="69"/>
      <x:c r="BU48" s="69"/>
      <x:c r="BV48" s="819" t="s">
        <x:v>1509</x:v>
      </x:c>
      <x:c r="BW48" s="69">
        <x:v>1</x:v>
      </x:c>
      <x:c r="BX48" s="69">
        <x:v>13</x:v>
      </x:c>
      <x:c r="BY48" s="71">
        <x:v>375</x:v>
      </x:c>
      <x:c r="BZ48" s="69"/>
      <x:c r="CA48" s="71"/>
      <x:c r="CB48" s="69"/>
      <x:c r="CC48" s="71"/>
      <x:c r="CD48" s="69"/>
      <x:c r="CE48" s="69">
        <x:v>1</x:v>
      </x:c>
      <x:c r="CF48" s="71">
        <x:v>60.850000000000001</x:v>
      </x:c>
      <x:c r="CG48" s="69"/>
      <x:c r="CH48" s="69"/>
      <x:c r="CI48" s="69"/>
      <x:c r="CJ48" s="69">
        <x:v>1</x:v>
      </x:c>
      <x:c r="CK48" s="69"/>
      <x:c r="CL48" s="69"/>
      <x:c r="CM48" s="69"/>
      <x:c r="CN48" s="69"/>
      <x:c r="CO48" s="69">
        <x:v>1</x:v>
      </x:c>
      <x:c r="CP48" s="71">
        <x:v>11</x:v>
      </x:c>
      <x:c r="CQ48" s="69">
        <x:v>2</x:v>
      </x:c>
      <x:c r="CR48" s="71">
        <x:v>188</x:v>
      </x:c>
      <x:c r="CS48" s="69">
        <x:v>69</x:v>
      </x:c>
      <x:c r="CT48" s="69">
        <x:v>4</x:v>
      </x:c>
      <x:c r="CU48" s="69">
        <x:v>9</x:v>
      </x:c>
      <x:c r="CV48" s="69">
        <x:v>5</x:v>
      </x:c>
      <x:c r="CW48" s="69"/>
      <x:c r="CX48" s="69"/>
      <x:c r="CY48" s="819" t="s">
        <x:v>1509</x:v>
      </x:c>
      <x:c r="CZ48" s="586"/>
      <x:c r="DA48" s="71"/>
      <x:c r="DB48" s="586"/>
      <x:c r="DC48" s="589"/>
      <x:c r="DD48" s="586"/>
      <x:c r="DE48" s="589"/>
      <x:c r="DF48" s="586"/>
      <x:c r="DG48" s="931"/>
      <x:c r="DH48" s="21"/>
    </x:row>
    <x:row r="49" spans="1:112" s="20" customFormat="1" ht="30" customHeight="1">
      <x:c r="A49" s="819" t="s">
        <x:v>405</x:v>
      </x:c>
      <x:c r="B49" s="77">
        <x:v>7</x:v>
      </x:c>
      <x:c r="C49" s="71">
        <x:v>1198</x:v>
      </x:c>
      <x:c r="D49" s="69">
        <x:v>18</x:v>
      </x:c>
      <x:c r="E49" s="71">
        <x:v>2421</x:v>
      </x:c>
      <x:c r="F49" s="69"/>
      <x:c r="G49" s="71"/>
      <x:c r="H49" s="69"/>
      <x:c r="I49" s="71"/>
      <x:c r="J49" s="69">
        <x:v>2</x:v>
      </x:c>
      <x:c r="K49" s="69">
        <x:v>1</x:v>
      </x:c>
      <x:c r="L49" s="71">
        <x:v>178</x:v>
      </x:c>
      <x:c r="M49" s="69">
        <x:v>1</x:v>
      </x:c>
      <x:c r="N49" s="69"/>
      <x:c r="O49" s="69"/>
      <x:c r="P49" s="69"/>
      <x:c r="Q49" s="69"/>
      <x:c r="R49" s="71"/>
      <x:c r="S49" s="69"/>
      <x:c r="T49" s="71"/>
      <x:c r="U49" s="69"/>
      <x:c r="V49" s="71"/>
      <x:c r="W49" s="69"/>
      <x:c r="X49" s="69">
        <x:v>28</x:v>
      </x:c>
      <x:c r="Y49" s="69"/>
      <x:c r="Z49" s="69"/>
      <x:c r="AA49" s="69"/>
      <x:c r="AB49" s="69"/>
      <x:c r="AC49" s="69"/>
      <x:c r="AD49" s="69"/>
      <x:c r="AE49" s="69"/>
      <x:c r="AF49" s="69"/>
      <x:c r="AG49" s="69"/>
      <x:c r="AH49" s="69"/>
      <x:c r="AI49" s="69"/>
      <x:c r="AJ49" s="69"/>
      <x:c r="AK49" s="69"/>
      <x:c r="AL49" s="819" t="s">
        <x:v>405</x:v>
      </x:c>
      <x:c r="AM49" s="69"/>
      <x:c r="AN49" s="71"/>
      <x:c r="AO49" s="69"/>
      <x:c r="AP49" s="69"/>
      <x:c r="AQ49" s="69"/>
      <x:c r="AR49" s="71"/>
      <x:c r="AS49" s="69"/>
      <x:c r="AT49" s="71"/>
      <x:c r="AU49" s="69"/>
      <x:c r="AV49" s="69"/>
      <x:c r="AW49" s="69"/>
      <x:c r="AX49" s="69"/>
      <x:c r="AY49" s="69"/>
      <x:c r="AZ49" s="69"/>
      <x:c r="BA49" s="71"/>
      <x:c r="BB49" s="69"/>
      <x:c r="BC49" s="69"/>
      <x:c r="BD49" s="69"/>
      <x:c r="BE49" s="69"/>
      <x:c r="BF49" s="69"/>
      <x:c r="BG49" s="69"/>
      <x:c r="BH49" s="69"/>
      <x:c r="BI49" s="69"/>
      <x:c r="BJ49" s="71"/>
      <x:c r="BK49" s="69"/>
      <x:c r="BL49" s="71"/>
      <x:c r="BM49" s="69"/>
      <x:c r="BN49" s="71"/>
      <x:c r="BO49" s="69"/>
      <x:c r="BP49" s="71"/>
      <x:c r="BQ49" s="69"/>
      <x:c r="BR49" s="69"/>
      <x:c r="BS49" s="69"/>
      <x:c r="BT49" s="69"/>
      <x:c r="BU49" s="69"/>
      <x:c r="BV49" s="819" t="s">
        <x:v>405</x:v>
      </x:c>
      <x:c r="BW49" s="69"/>
      <x:c r="BX49" s="69"/>
      <x:c r="BY49" s="71"/>
      <x:c r="BZ49" s="69"/>
      <x:c r="CA49" s="71"/>
      <x:c r="CB49" s="69"/>
      <x:c r="CC49" s="71"/>
      <x:c r="CD49" s="69"/>
      <x:c r="CE49" s="69"/>
      <x:c r="CF49" s="71"/>
      <x:c r="CG49" s="69"/>
      <x:c r="CH49" s="69"/>
      <x:c r="CI49" s="69"/>
      <x:c r="CJ49" s="69"/>
      <x:c r="CK49" s="69"/>
      <x:c r="CL49" s="69"/>
      <x:c r="CM49" s="69"/>
      <x:c r="CN49" s="69"/>
      <x:c r="CO49" s="69"/>
      <x:c r="CP49" s="71"/>
      <x:c r="CQ49" s="69"/>
      <x:c r="CR49" s="71"/>
      <x:c r="CS49" s="69">
        <x:v>35</x:v>
      </x:c>
      <x:c r="CT49" s="69">
        <x:v>3</x:v>
      </x:c>
      <x:c r="CU49" s="69">
        <x:v>4</x:v>
      </x:c>
      <x:c r="CV49" s="69"/>
      <x:c r="CW49" s="69"/>
      <x:c r="CX49" s="69"/>
      <x:c r="CY49" s="819" t="s">
        <x:v>405</x:v>
      </x:c>
      <x:c r="CZ49" s="586"/>
      <x:c r="DA49" s="71"/>
      <x:c r="DB49" s="586"/>
      <x:c r="DC49" s="589"/>
      <x:c r="DD49" s="586"/>
      <x:c r="DE49" s="589"/>
      <x:c r="DF49" s="586"/>
      <x:c r="DG49" s="931"/>
      <x:c r="DH49" s="21"/>
    </x:row>
    <x:row r="50" spans="1:112" s="20" customFormat="1" ht="30" customHeight="1">
      <x:c r="A50" s="819" t="s">
        <x:v>400</x:v>
      </x:c>
      <x:c r="B50" s="77">
        <x:v>7</x:v>
      </x:c>
      <x:c r="C50" s="71">
        <x:v>1422</x:v>
      </x:c>
      <x:c r="D50" s="69">
        <x:v>18</x:v>
      </x:c>
      <x:c r="E50" s="71">
        <x:v>1436</x:v>
      </x:c>
      <x:c r="F50" s="69"/>
      <x:c r="G50" s="71"/>
      <x:c r="H50" s="69"/>
      <x:c r="I50" s="71"/>
      <x:c r="J50" s="69">
        <x:v>3</x:v>
      </x:c>
      <x:c r="K50" s="69"/>
      <x:c r="L50" s="71"/>
      <x:c r="M50" s="69">
        <x:v>1</x:v>
      </x:c>
      <x:c r="N50" s="69"/>
      <x:c r="O50" s="69"/>
      <x:c r="P50" s="69"/>
      <x:c r="Q50" s="69"/>
      <x:c r="R50" s="71"/>
      <x:c r="S50" s="69"/>
      <x:c r="T50" s="71"/>
      <x:c r="U50" s="69"/>
      <x:c r="V50" s="71"/>
      <x:c r="W50" s="69"/>
      <x:c r="X50" s="69">
        <x:v>42</x:v>
      </x:c>
      <x:c r="Y50" s="69"/>
      <x:c r="Z50" s="69"/>
      <x:c r="AA50" s="69"/>
      <x:c r="AB50" s="69"/>
      <x:c r="AC50" s="69"/>
      <x:c r="AD50" s="69"/>
      <x:c r="AE50" s="69"/>
      <x:c r="AF50" s="69"/>
      <x:c r="AG50" s="69"/>
      <x:c r="AH50" s="69"/>
      <x:c r="AI50" s="69"/>
      <x:c r="AJ50" s="69"/>
      <x:c r="AK50" s="69"/>
      <x:c r="AL50" s="819" t="s">
        <x:v>400</x:v>
      </x:c>
      <x:c r="AM50" s="69"/>
      <x:c r="AN50" s="71"/>
      <x:c r="AO50" s="69"/>
      <x:c r="AP50" s="69"/>
      <x:c r="AQ50" s="69"/>
      <x:c r="AR50" s="71"/>
      <x:c r="AS50" s="69"/>
      <x:c r="AT50" s="71"/>
      <x:c r="AU50" s="69"/>
      <x:c r="AV50" s="69"/>
      <x:c r="AW50" s="69"/>
      <x:c r="AX50" s="69">
        <x:v>1</x:v>
      </x:c>
      <x:c r="AY50" s="69"/>
      <x:c r="AZ50" s="69"/>
      <x:c r="BA50" s="71"/>
      <x:c r="BB50" s="69"/>
      <x:c r="BC50" s="69"/>
      <x:c r="BD50" s="69"/>
      <x:c r="BE50" s="69"/>
      <x:c r="BF50" s="69"/>
      <x:c r="BG50" s="69"/>
      <x:c r="BH50" s="69"/>
      <x:c r="BI50" s="69"/>
      <x:c r="BJ50" s="71"/>
      <x:c r="BK50" s="69"/>
      <x:c r="BL50" s="71"/>
      <x:c r="BM50" s="69"/>
      <x:c r="BN50" s="71"/>
      <x:c r="BO50" s="69"/>
      <x:c r="BP50" s="71"/>
      <x:c r="BQ50" s="69"/>
      <x:c r="BR50" s="69"/>
      <x:c r="BS50" s="69"/>
      <x:c r="BT50" s="69"/>
      <x:c r="BU50" s="69"/>
      <x:c r="BV50" s="819" t="s">
        <x:v>400</x:v>
      </x:c>
      <x:c r="BW50" s="69"/>
      <x:c r="BX50" s="69"/>
      <x:c r="BY50" s="71"/>
      <x:c r="BZ50" s="69"/>
      <x:c r="CA50" s="71"/>
      <x:c r="CB50" s="69"/>
      <x:c r="CC50" s="71"/>
      <x:c r="CD50" s="69"/>
      <x:c r="CE50" s="69"/>
      <x:c r="CF50" s="71"/>
      <x:c r="CG50" s="69"/>
      <x:c r="CH50" s="69"/>
      <x:c r="CI50" s="69"/>
      <x:c r="CJ50" s="69"/>
      <x:c r="CK50" s="69"/>
      <x:c r="CL50" s="69"/>
      <x:c r="CM50" s="69"/>
      <x:c r="CN50" s="69"/>
      <x:c r="CO50" s="69"/>
      <x:c r="CP50" s="71"/>
      <x:c r="CQ50" s="69">
        <x:v>1</x:v>
      </x:c>
      <x:c r="CR50" s="71">
        <x:v>86</x:v>
      </x:c>
      <x:c r="CS50" s="69">
        <x:v>28</x:v>
      </x:c>
      <x:c r="CT50" s="69">
        <x:v>2</x:v>
      </x:c>
      <x:c r="CU50" s="69">
        <x:v>3</x:v>
      </x:c>
      <x:c r="CV50" s="69"/>
      <x:c r="CW50" s="69"/>
      <x:c r="CX50" s="69"/>
      <x:c r="CY50" s="819" t="s">
        <x:v>400</x:v>
      </x:c>
      <x:c r="CZ50" s="586"/>
      <x:c r="DA50" s="71"/>
      <x:c r="DB50" s="586"/>
      <x:c r="DC50" s="589"/>
      <x:c r="DD50" s="586"/>
      <x:c r="DE50" s="589"/>
      <x:c r="DF50" s="586"/>
      <x:c r="DG50" s="931"/>
      <x:c r="DH50" s="21"/>
    </x:row>
    <x:row r="51" spans="1:112" s="20" customFormat="1" ht="30" customHeight="1">
      <x:c r="A51" s="819" t="s">
        <x:v>115</x:v>
      </x:c>
      <x:c r="B51" s="77">
        <x:v>5</x:v>
      </x:c>
      <x:c r="C51" s="71">
        <x:v>2682</x:v>
      </x:c>
      <x:c r="D51" s="69">
        <x:v>13</x:v>
      </x:c>
      <x:c r="E51" s="71">
        <x:v>3780</x:v>
      </x:c>
      <x:c r="F51" s="69"/>
      <x:c r="G51" s="71"/>
      <x:c r="H51" s="69"/>
      <x:c r="I51" s="71"/>
      <x:c r="J51" s="69">
        <x:v>13</x:v>
      </x:c>
      <x:c r="K51" s="69"/>
      <x:c r="L51" s="71"/>
      <x:c r="M51" s="69"/>
      <x:c r="N51" s="69">
        <x:v>1</x:v>
      </x:c>
      <x:c r="O51" s="69"/>
      <x:c r="P51" s="69"/>
      <x:c r="Q51" s="69"/>
      <x:c r="R51" s="71"/>
      <x:c r="S51" s="69"/>
      <x:c r="T51" s="71"/>
      <x:c r="U51" s="69"/>
      <x:c r="V51" s="71"/>
      <x:c r="W51" s="69"/>
      <x:c r="X51" s="69">
        <x:v>49</x:v>
      </x:c>
      <x:c r="Y51" s="69"/>
      <x:c r="Z51" s="69"/>
      <x:c r="AA51" s="69"/>
      <x:c r="AB51" s="69"/>
      <x:c r="AC51" s="69"/>
      <x:c r="AD51" s="69"/>
      <x:c r="AE51" s="69"/>
      <x:c r="AF51" s="69"/>
      <x:c r="AG51" s="69"/>
      <x:c r="AH51" s="69"/>
      <x:c r="AI51" s="69"/>
      <x:c r="AJ51" s="69"/>
      <x:c r="AK51" s="69"/>
      <x:c r="AL51" s="819" t="s">
        <x:v>115</x:v>
      </x:c>
      <x:c r="AM51" s="69"/>
      <x:c r="AN51" s="71"/>
      <x:c r="AO51" s="69"/>
      <x:c r="AP51" s="69"/>
      <x:c r="AQ51" s="69"/>
      <x:c r="AR51" s="71"/>
      <x:c r="AS51" s="69"/>
      <x:c r="AT51" s="71"/>
      <x:c r="AU51" s="69"/>
      <x:c r="AV51" s="69"/>
      <x:c r="AW51" s="69"/>
      <x:c r="AX51" s="69"/>
      <x:c r="AY51" s="69"/>
      <x:c r="AZ51" s="69"/>
      <x:c r="BA51" s="71"/>
      <x:c r="BB51" s="69"/>
      <x:c r="BC51" s="69"/>
      <x:c r="BD51" s="69"/>
      <x:c r="BE51" s="69">
        <x:v>1</x:v>
      </x:c>
      <x:c r="BF51" s="69">
        <x:v>8</x:v>
      </x:c>
      <x:c r="BG51" s="69"/>
      <x:c r="BH51" s="69"/>
      <x:c r="BI51" s="69"/>
      <x:c r="BJ51" s="71"/>
      <x:c r="BK51" s="69"/>
      <x:c r="BL51" s="71"/>
      <x:c r="BM51" s="69"/>
      <x:c r="BN51" s="71"/>
      <x:c r="BO51" s="69"/>
      <x:c r="BP51" s="71"/>
      <x:c r="BQ51" s="69"/>
      <x:c r="BR51" s="69"/>
      <x:c r="BS51" s="69"/>
      <x:c r="BT51" s="69"/>
      <x:c r="BU51" s="69"/>
      <x:c r="BV51" s="819" t="s">
        <x:v>115</x:v>
      </x:c>
      <x:c r="BW51" s="69"/>
      <x:c r="BX51" s="69"/>
      <x:c r="BY51" s="71"/>
      <x:c r="BZ51" s="69"/>
      <x:c r="CA51" s="71"/>
      <x:c r="CB51" s="69"/>
      <x:c r="CC51" s="71"/>
      <x:c r="CD51" s="69"/>
      <x:c r="CE51" s="69"/>
      <x:c r="CF51" s="71"/>
      <x:c r="CG51" s="69"/>
      <x:c r="CH51" s="69"/>
      <x:c r="CI51" s="69"/>
      <x:c r="CJ51" s="69"/>
      <x:c r="CK51" s="69"/>
      <x:c r="CL51" s="69"/>
      <x:c r="CM51" s="69"/>
      <x:c r="CN51" s="69"/>
      <x:c r="CO51" s="69"/>
      <x:c r="CP51" s="71"/>
      <x:c r="CQ51" s="69">
        <x:v>2</x:v>
      </x:c>
      <x:c r="CR51" s="71">
        <x:v>424</x:v>
      </x:c>
      <x:c r="CS51" s="69">
        <x:v>44</x:v>
      </x:c>
      <x:c r="CT51" s="69"/>
      <x:c r="CU51" s="69">
        <x:v>1</x:v>
      </x:c>
      <x:c r="CV51" s="69">
        <x:v>3</x:v>
      </x:c>
      <x:c r="CW51" s="69"/>
      <x:c r="CX51" s="69"/>
      <x:c r="CY51" s="819" t="s">
        <x:v>115</x:v>
      </x:c>
      <x:c r="CZ51" s="586"/>
      <x:c r="DA51" s="71"/>
      <x:c r="DB51" s="586"/>
      <x:c r="DC51" s="589"/>
      <x:c r="DD51" s="586"/>
      <x:c r="DE51" s="589"/>
      <x:c r="DF51" s="586"/>
      <x:c r="DG51" s="931"/>
      <x:c r="DH51" s="21"/>
    </x:row>
    <x:row r="52" spans="1:112" s="20" customFormat="1" ht="30" customHeight="1">
      <x:c r="A52" s="819" t="s">
        <x:v>184</x:v>
      </x:c>
      <x:c r="B52" s="77">
        <x:v>1</x:v>
      </x:c>
      <x:c r="C52" s="71">
        <x:v>260</x:v>
      </x:c>
      <x:c r="D52" s="69">
        <x:v>5</x:v>
      </x:c>
      <x:c r="E52" s="71">
        <x:v>561</x:v>
      </x:c>
      <x:c r="F52" s="69"/>
      <x:c r="G52" s="71"/>
      <x:c r="H52" s="69"/>
      <x:c r="I52" s="71"/>
      <x:c r="J52" s="69"/>
      <x:c r="K52" s="69"/>
      <x:c r="L52" s="71"/>
      <x:c r="M52" s="69"/>
      <x:c r="N52" s="69"/>
      <x:c r="O52" s="69"/>
      <x:c r="P52" s="69"/>
      <x:c r="Q52" s="69"/>
      <x:c r="R52" s="71"/>
      <x:c r="S52" s="69"/>
      <x:c r="T52" s="71"/>
      <x:c r="U52" s="69"/>
      <x:c r="V52" s="71"/>
      <x:c r="W52" s="69"/>
      <x:c r="X52" s="69"/>
      <x:c r="Y52" s="69"/>
      <x:c r="Z52" s="69"/>
      <x:c r="AA52" s="69"/>
      <x:c r="AB52" s="69"/>
      <x:c r="AC52" s="69"/>
      <x:c r="AD52" s="69"/>
      <x:c r="AE52" s="69"/>
      <x:c r="AF52" s="69"/>
      <x:c r="AG52" s="69"/>
      <x:c r="AH52" s="69"/>
      <x:c r="AI52" s="69"/>
      <x:c r="AJ52" s="69"/>
      <x:c r="AK52" s="69"/>
      <x:c r="AL52" s="819" t="s">
        <x:v>184</x:v>
      </x:c>
      <x:c r="AM52" s="69"/>
      <x:c r="AN52" s="71"/>
      <x:c r="AO52" s="69"/>
      <x:c r="AP52" s="69"/>
      <x:c r="AQ52" s="69"/>
      <x:c r="AR52" s="71"/>
      <x:c r="AS52" s="69"/>
      <x:c r="AT52" s="71"/>
      <x:c r="AU52" s="69"/>
      <x:c r="AV52" s="69"/>
      <x:c r="AW52" s="69"/>
      <x:c r="AX52" s="69"/>
      <x:c r="AY52" s="69"/>
      <x:c r="AZ52" s="69"/>
      <x:c r="BA52" s="71"/>
      <x:c r="BB52" s="69"/>
      <x:c r="BC52" s="69"/>
      <x:c r="BD52" s="69"/>
      <x:c r="BE52" s="69"/>
      <x:c r="BF52" s="69"/>
      <x:c r="BG52" s="69"/>
      <x:c r="BH52" s="69"/>
      <x:c r="BI52" s="69"/>
      <x:c r="BJ52" s="71"/>
      <x:c r="BK52" s="69"/>
      <x:c r="BL52" s="71"/>
      <x:c r="BM52" s="69"/>
      <x:c r="BN52" s="71"/>
      <x:c r="BO52" s="69"/>
      <x:c r="BP52" s="71"/>
      <x:c r="BQ52" s="69"/>
      <x:c r="BR52" s="69"/>
      <x:c r="BS52" s="69"/>
      <x:c r="BT52" s="69"/>
      <x:c r="BU52" s="69"/>
      <x:c r="BV52" s="819" t="s">
        <x:v>184</x:v>
      </x:c>
      <x:c r="BW52" s="69"/>
      <x:c r="BX52" s="69"/>
      <x:c r="BY52" s="71"/>
      <x:c r="BZ52" s="69"/>
      <x:c r="CA52" s="71"/>
      <x:c r="CB52" s="69"/>
      <x:c r="CC52" s="71"/>
      <x:c r="CD52" s="69"/>
      <x:c r="CE52" s="69"/>
      <x:c r="CF52" s="71"/>
      <x:c r="CG52" s="69"/>
      <x:c r="CH52" s="69"/>
      <x:c r="CI52" s="69"/>
      <x:c r="CJ52" s="69"/>
      <x:c r="CK52" s="69"/>
      <x:c r="CL52" s="69"/>
      <x:c r="CM52" s="69"/>
      <x:c r="CN52" s="69"/>
      <x:c r="CO52" s="69"/>
      <x:c r="CP52" s="71"/>
      <x:c r="CQ52" s="69"/>
      <x:c r="CR52" s="71"/>
      <x:c r="CS52" s="69">
        <x:v>4</x:v>
      </x:c>
      <x:c r="CT52" s="69"/>
      <x:c r="CU52" s="69"/>
      <x:c r="CV52" s="69"/>
      <x:c r="CW52" s="69"/>
      <x:c r="CX52" s="69"/>
      <x:c r="CY52" s="819" t="s">
        <x:v>184</x:v>
      </x:c>
      <x:c r="CZ52" s="586"/>
      <x:c r="DA52" s="71"/>
      <x:c r="DB52" s="586"/>
      <x:c r="DC52" s="589"/>
      <x:c r="DD52" s="586"/>
      <x:c r="DE52" s="589"/>
      <x:c r="DF52" s="586"/>
      <x:c r="DG52" s="931"/>
      <x:c r="DH52" s="21"/>
    </x:row>
    <x:row r="53" spans="1:112" s="20" customFormat="1" ht="30" customHeight="1">
      <x:c r="A53" s="819" t="s">
        <x:v>929</x:v>
      </x:c>
      <x:c r="B53" s="77">
        <x:v>1</x:v>
      </x:c>
      <x:c r="C53" s="71">
        <x:v>564</x:v>
      </x:c>
      <x:c r="D53" s="69">
        <x:v>7</x:v>
      </x:c>
      <x:c r="E53" s="71">
        <x:v>1782</x:v>
      </x:c>
      <x:c r="F53" s="69"/>
      <x:c r="G53" s="71"/>
      <x:c r="H53" s="69"/>
      <x:c r="I53" s="71"/>
      <x:c r="J53" s="69">
        <x:v>2</x:v>
      </x:c>
      <x:c r="K53" s="69"/>
      <x:c r="L53" s="71"/>
      <x:c r="M53" s="69"/>
      <x:c r="N53" s="69"/>
      <x:c r="O53" s="69"/>
      <x:c r="P53" s="69"/>
      <x:c r="Q53" s="69"/>
      <x:c r="R53" s="71"/>
      <x:c r="S53" s="69"/>
      <x:c r="T53" s="71"/>
      <x:c r="U53" s="69"/>
      <x:c r="V53" s="71"/>
      <x:c r="W53" s="69"/>
      <x:c r="X53" s="69"/>
      <x:c r="Y53" s="69">
        <x:v>2</x:v>
      </x:c>
      <x:c r="Z53" s="69">
        <x:v>73</x:v>
      </x:c>
      <x:c r="AA53" s="69"/>
      <x:c r="AB53" s="69"/>
      <x:c r="AC53" s="69"/>
      <x:c r="AD53" s="69"/>
      <x:c r="AE53" s="69"/>
      <x:c r="AF53" s="69"/>
      <x:c r="AG53" s="69"/>
      <x:c r="AH53" s="69"/>
      <x:c r="AI53" s="69"/>
      <x:c r="AJ53" s="69"/>
      <x:c r="AK53" s="69"/>
      <x:c r="AL53" s="819" t="s">
        <x:v>929</x:v>
      </x:c>
      <x:c r="AM53" s="69"/>
      <x:c r="AN53" s="71"/>
      <x:c r="AO53" s="69"/>
      <x:c r="AP53" s="69"/>
      <x:c r="AQ53" s="69"/>
      <x:c r="AR53" s="71"/>
      <x:c r="AS53" s="69"/>
      <x:c r="AT53" s="71"/>
      <x:c r="AU53" s="69"/>
      <x:c r="AV53" s="69"/>
      <x:c r="AW53" s="69"/>
      <x:c r="AX53" s="69"/>
      <x:c r="AY53" s="69"/>
      <x:c r="AZ53" s="69"/>
      <x:c r="BA53" s="71"/>
      <x:c r="BB53" s="69"/>
      <x:c r="BC53" s="69"/>
      <x:c r="BD53" s="69"/>
      <x:c r="BE53" s="69"/>
      <x:c r="BF53" s="69"/>
      <x:c r="BG53" s="69"/>
      <x:c r="BH53" s="69"/>
      <x:c r="BI53" s="69"/>
      <x:c r="BJ53" s="71"/>
      <x:c r="BK53" s="69"/>
      <x:c r="BL53" s="71"/>
      <x:c r="BM53" s="69"/>
      <x:c r="BN53" s="71"/>
      <x:c r="BO53" s="69"/>
      <x:c r="BP53" s="71"/>
      <x:c r="BQ53" s="69"/>
      <x:c r="BR53" s="69"/>
      <x:c r="BS53" s="69"/>
      <x:c r="BT53" s="69"/>
      <x:c r="BU53" s="69"/>
      <x:c r="BV53" s="819" t="s">
        <x:v>929</x:v>
      </x:c>
      <x:c r="BW53" s="69"/>
      <x:c r="BX53" s="69"/>
      <x:c r="BY53" s="71"/>
      <x:c r="BZ53" s="69"/>
      <x:c r="CA53" s="71"/>
      <x:c r="CB53" s="69"/>
      <x:c r="CC53" s="71"/>
      <x:c r="CD53" s="69"/>
      <x:c r="CE53" s="69"/>
      <x:c r="CF53" s="71"/>
      <x:c r="CG53" s="69"/>
      <x:c r="CH53" s="69"/>
      <x:c r="CI53" s="69"/>
      <x:c r="CJ53" s="69"/>
      <x:c r="CK53" s="69"/>
      <x:c r="CL53" s="69"/>
      <x:c r="CM53" s="69"/>
      <x:c r="CN53" s="69"/>
      <x:c r="CO53" s="69"/>
      <x:c r="CP53" s="71"/>
      <x:c r="CQ53" s="69"/>
      <x:c r="CR53" s="71"/>
      <x:c r="CS53" s="69">
        <x:v>8</x:v>
      </x:c>
      <x:c r="CT53" s="69"/>
      <x:c r="CU53" s="69"/>
      <x:c r="CV53" s="69">
        <x:v>2</x:v>
      </x:c>
      <x:c r="CW53" s="69"/>
      <x:c r="CX53" s="69"/>
      <x:c r="CY53" s="819" t="s">
        <x:v>929</x:v>
      </x:c>
      <x:c r="CZ53" s="586"/>
      <x:c r="DA53" s="71"/>
      <x:c r="DB53" s="586"/>
      <x:c r="DC53" s="589"/>
      <x:c r="DD53" s="586"/>
      <x:c r="DE53" s="589"/>
      <x:c r="DF53" s="586"/>
      <x:c r="DG53" s="931"/>
      <x:c r="DH53" s="21"/>
    </x:row>
    <x:row r="54" spans="1:112" s="20" customFormat="1" ht="30" customHeight="1">
      <x:c r="A54" s="819" t="s">
        <x:v>883</x:v>
      </x:c>
      <x:c r="B54" s="77">
        <x:v>1</x:v>
      </x:c>
      <x:c r="C54" s="71">
        <x:v>572</x:v>
      </x:c>
      <x:c r="D54" s="69">
        <x:v>8</x:v>
      </x:c>
      <x:c r="E54" s="71">
        <x:v>2107</x:v>
      </x:c>
      <x:c r="F54" s="69"/>
      <x:c r="G54" s="71"/>
      <x:c r="H54" s="69"/>
      <x:c r="I54" s="71"/>
      <x:c r="J54" s="69">
        <x:v>2</x:v>
      </x:c>
      <x:c r="K54" s="69"/>
      <x:c r="L54" s="71"/>
      <x:c r="M54" s="69"/>
      <x:c r="N54" s="69"/>
      <x:c r="O54" s="69"/>
      <x:c r="P54" s="69"/>
      <x:c r="Q54" s="69"/>
      <x:c r="R54" s="71"/>
      <x:c r="S54" s="69"/>
      <x:c r="T54" s="71"/>
      <x:c r="U54" s="69"/>
      <x:c r="V54" s="71"/>
      <x:c r="W54" s="69"/>
      <x:c r="X54" s="69"/>
      <x:c r="Y54" s="69">
        <x:v>3</x:v>
      </x:c>
      <x:c r="Z54" s="69">
        <x:v>52</x:v>
      </x:c>
      <x:c r="AA54" s="69"/>
      <x:c r="AB54" s="69"/>
      <x:c r="AC54" s="69"/>
      <x:c r="AD54" s="69"/>
      <x:c r="AE54" s="69"/>
      <x:c r="AF54" s="69"/>
      <x:c r="AG54" s="69"/>
      <x:c r="AH54" s="69"/>
      <x:c r="AI54" s="69"/>
      <x:c r="AJ54" s="69"/>
      <x:c r="AK54" s="69"/>
      <x:c r="AL54" s="819" t="s">
        <x:v>883</x:v>
      </x:c>
      <x:c r="AM54" s="69"/>
      <x:c r="AN54" s="71"/>
      <x:c r="AO54" s="69"/>
      <x:c r="AP54" s="69"/>
      <x:c r="AQ54" s="69"/>
      <x:c r="AR54" s="71"/>
      <x:c r="AS54" s="69"/>
      <x:c r="AT54" s="71"/>
      <x:c r="AU54" s="69"/>
      <x:c r="AV54" s="69"/>
      <x:c r="AW54" s="69"/>
      <x:c r="AX54" s="69"/>
      <x:c r="AY54" s="69"/>
      <x:c r="AZ54" s="69"/>
      <x:c r="BA54" s="71"/>
      <x:c r="BB54" s="69"/>
      <x:c r="BC54" s="69"/>
      <x:c r="BD54" s="69"/>
      <x:c r="BE54" s="69"/>
      <x:c r="BF54" s="69"/>
      <x:c r="BG54" s="69"/>
      <x:c r="BH54" s="69"/>
      <x:c r="BI54" s="69"/>
      <x:c r="BJ54" s="71"/>
      <x:c r="BK54" s="69"/>
      <x:c r="BL54" s="71"/>
      <x:c r="BM54" s="69"/>
      <x:c r="BN54" s="71"/>
      <x:c r="BO54" s="69"/>
      <x:c r="BP54" s="71"/>
      <x:c r="BQ54" s="69"/>
      <x:c r="BR54" s="69"/>
      <x:c r="BS54" s="69"/>
      <x:c r="BT54" s="69"/>
      <x:c r="BU54" s="69"/>
      <x:c r="BV54" s="819" t="s">
        <x:v>883</x:v>
      </x:c>
      <x:c r="BW54" s="69"/>
      <x:c r="BX54" s="69"/>
      <x:c r="BY54" s="71"/>
      <x:c r="BZ54" s="69"/>
      <x:c r="CA54" s="71"/>
      <x:c r="CB54" s="69"/>
      <x:c r="CC54" s="71"/>
      <x:c r="CD54" s="69"/>
      <x:c r="CE54" s="69"/>
      <x:c r="CF54" s="71"/>
      <x:c r="CG54" s="69"/>
      <x:c r="CH54" s="69"/>
      <x:c r="CI54" s="69"/>
      <x:c r="CJ54" s="69"/>
      <x:c r="CK54" s="69"/>
      <x:c r="CL54" s="69"/>
      <x:c r="CM54" s="69"/>
      <x:c r="CN54" s="69"/>
      <x:c r="CO54" s="69"/>
      <x:c r="CP54" s="71"/>
      <x:c r="CQ54" s="69"/>
      <x:c r="CR54" s="71"/>
      <x:c r="CS54" s="69">
        <x:v>8</x:v>
      </x:c>
      <x:c r="CT54" s="69"/>
      <x:c r="CU54" s="69"/>
      <x:c r="CV54" s="69">
        <x:v>2</x:v>
      </x:c>
      <x:c r="CW54" s="69"/>
      <x:c r="CX54" s="69"/>
      <x:c r="CY54" s="819" t="s">
        <x:v>883</x:v>
      </x:c>
      <x:c r="CZ54" s="586"/>
      <x:c r="DA54" s="71"/>
      <x:c r="DB54" s="586"/>
      <x:c r="DC54" s="589"/>
      <x:c r="DD54" s="586"/>
      <x:c r="DE54" s="589"/>
      <x:c r="DF54" s="586"/>
      <x:c r="DG54" s="931"/>
      <x:c r="DH54" s="21"/>
    </x:row>
    <x:row r="55" spans="1:112" s="20" customFormat="1" ht="30" customHeight="1">
      <x:c r="A55" s="819" t="s">
        <x:v>2847</x:v>
      </x:c>
      <x:c r="B55" s="77">
        <x:v>1</x:v>
      </x:c>
      <x:c r="C55" s="71">
        <x:v>918</x:v>
      </x:c>
      <x:c r="D55" s="69">
        <x:v>1</x:v>
      </x:c>
      <x:c r="E55" s="71">
        <x:v>588</x:v>
      </x:c>
      <x:c r="F55" s="69">
        <x:v>6</x:v>
      </x:c>
      <x:c r="G55" s="71">
        <x:v>1.5</x:v>
      </x:c>
      <x:c r="H55" s="69"/>
      <x:c r="I55" s="71"/>
      <x:c r="J55" s="69">
        <x:v>22</x:v>
      </x:c>
      <x:c r="K55" s="69"/>
      <x:c r="L55" s="71"/>
      <x:c r="M55" s="69"/>
      <x:c r="N55" s="69"/>
      <x:c r="O55" s="69">
        <x:v>1</x:v>
      </x:c>
      <x:c r="P55" s="69">
        <x:v>2</x:v>
      </x:c>
      <x:c r="Q55" s="69"/>
      <x:c r="R55" s="71"/>
      <x:c r="S55" s="69">
        <x:v>1</x:v>
      </x:c>
      <x:c r="T55" s="71">
        <x:v>42</x:v>
      </x:c>
      <x:c r="U55" s="69"/>
      <x:c r="V55" s="71"/>
      <x:c r="W55" s="69"/>
      <x:c r="X55" s="69">
        <x:v>92</x:v>
      </x:c>
      <x:c r="Y55" s="69"/>
      <x:c r="Z55" s="69"/>
      <x:c r="AA55" s="69"/>
      <x:c r="AB55" s="69"/>
      <x:c r="AC55" s="69"/>
      <x:c r="AD55" s="69"/>
      <x:c r="AE55" s="69"/>
      <x:c r="AF55" s="69"/>
      <x:c r="AG55" s="69"/>
      <x:c r="AH55" s="69"/>
      <x:c r="AI55" s="69"/>
      <x:c r="AJ55" s="69"/>
      <x:c r="AK55" s="69"/>
      <x:c r="AL55" s="819" t="s">
        <x:v>2847</x:v>
      </x:c>
      <x:c r="AM55" s="69"/>
      <x:c r="AN55" s="71"/>
      <x:c r="AO55" s="69"/>
      <x:c r="AP55" s="69"/>
      <x:c r="AQ55" s="69"/>
      <x:c r="AR55" s="71"/>
      <x:c r="AS55" s="69"/>
      <x:c r="AT55" s="71"/>
      <x:c r="AU55" s="69"/>
      <x:c r="AV55" s="69"/>
      <x:c r="AW55" s="69"/>
      <x:c r="AX55" s="69">
        <x:v>1</x:v>
      </x:c>
      <x:c r="AY55" s="69"/>
      <x:c r="AZ55" s="69">
        <x:v>1</x:v>
      </x:c>
      <x:c r="BA55" s="71">
        <x:v>2</x:v>
      </x:c>
      <x:c r="BB55" s="69"/>
      <x:c r="BC55" s="69"/>
      <x:c r="BD55" s="69">
        <x:v>1</x:v>
      </x:c>
      <x:c r="BE55" s="69">
        <x:v>6</x:v>
      </x:c>
      <x:c r="BF55" s="69">
        <x:v>66</x:v>
      </x:c>
      <x:c r="BG55" s="69">
        <x:v>6</x:v>
      </x:c>
      <x:c r="BH55" s="69">
        <x:v>26</x:v>
      </x:c>
      <x:c r="BI55" s="69"/>
      <x:c r="BJ55" s="71"/>
      <x:c r="BK55" s="69"/>
      <x:c r="BL55" s="71"/>
      <x:c r="BM55" s="69"/>
      <x:c r="BN55" s="71"/>
      <x:c r="BO55" s="69"/>
      <x:c r="BP55" s="71"/>
      <x:c r="BQ55" s="69"/>
      <x:c r="BR55" s="69"/>
      <x:c r="BS55" s="69">
        <x:v>1</x:v>
      </x:c>
      <x:c r="BT55" s="69"/>
      <x:c r="BU55" s="69"/>
      <x:c r="BV55" s="819" t="s">
        <x:v>2847</x:v>
      </x:c>
      <x:c r="BW55" s="69"/>
      <x:c r="BX55" s="69"/>
      <x:c r="BY55" s="71"/>
      <x:c r="BZ55" s="69"/>
      <x:c r="CA55" s="71"/>
      <x:c r="CB55" s="69"/>
      <x:c r="CC55" s="71"/>
      <x:c r="CD55" s="69"/>
      <x:c r="CE55" s="69">
        <x:v>1</x:v>
      </x:c>
      <x:c r="CF55" s="71"/>
      <x:c r="CG55" s="69"/>
      <x:c r="CH55" s="69"/>
      <x:c r="CI55" s="69"/>
      <x:c r="CJ55" s="69">
        <x:v>1</x:v>
      </x:c>
      <x:c r="CK55" s="69"/>
      <x:c r="CL55" s="69"/>
      <x:c r="CM55" s="69"/>
      <x:c r="CN55" s="69"/>
      <x:c r="CO55" s="69"/>
      <x:c r="CP55" s="71"/>
      <x:c r="CQ55" s="69"/>
      <x:c r="CR55" s="71"/>
      <x:c r="CS55" s="69">
        <x:v>197</x:v>
      </x:c>
      <x:c r="CT55" s="69"/>
      <x:c r="CU55" s="69">
        <x:v>5</x:v>
      </x:c>
      <x:c r="CV55" s="69">
        <x:v>22</x:v>
      </x:c>
      <x:c r="CW55" s="69"/>
      <x:c r="CX55" s="69"/>
      <x:c r="CY55" s="819" t="s">
        <x:v>2847</x:v>
      </x:c>
      <x:c r="CZ55" s="69"/>
      <x:c r="DA55" s="71"/>
      <x:c r="DB55" s="69"/>
      <x:c r="DC55" s="71"/>
      <x:c r="DD55" s="69"/>
      <x:c r="DE55" s="71"/>
      <x:c r="DF55" s="69"/>
      <x:c r="DG55" s="105"/>
      <x:c r="DH55" s="21"/>
    </x:row>
    <x:row r="56" spans="1:112" s="20" customFormat="1" ht="30" customHeight="1">
      <x:c r="A56" s="819" t="s">
        <x:v>198</x:v>
      </x:c>
      <x:c r="B56" s="77"/>
      <x:c r="C56" s="71"/>
      <x:c r="D56" s="69"/>
      <x:c r="E56" s="71"/>
      <x:c r="F56" s="69"/>
      <x:c r="G56" s="71"/>
      <x:c r="H56" s="69"/>
      <x:c r="I56" s="71"/>
      <x:c r="J56" s="69">
        <x:v>4</x:v>
      </x:c>
      <x:c r="K56" s="69"/>
      <x:c r="L56" s="71"/>
      <x:c r="M56" s="69"/>
      <x:c r="N56" s="69">
        <x:v>1</x:v>
      </x:c>
      <x:c r="O56" s="69"/>
      <x:c r="P56" s="69"/>
      <x:c r="Q56" s="69"/>
      <x:c r="R56" s="71"/>
      <x:c r="S56" s="69"/>
      <x:c r="T56" s="71"/>
      <x:c r="U56" s="69"/>
      <x:c r="V56" s="71"/>
      <x:c r="W56" s="69">
        <x:v>6</x:v>
      </x:c>
      <x:c r="X56" s="69">
        <x:v>47</x:v>
      </x:c>
      <x:c r="Y56" s="69"/>
      <x:c r="Z56" s="69"/>
      <x:c r="AA56" s="69"/>
      <x:c r="AB56" s="69"/>
      <x:c r="AC56" s="69"/>
      <x:c r="AD56" s="69">
        <x:v>1</x:v>
      </x:c>
      <x:c r="AE56" s="69"/>
      <x:c r="AF56" s="69"/>
      <x:c r="AG56" s="69">
        <x:v>2</x:v>
      </x:c>
      <x:c r="AH56" s="69"/>
      <x:c r="AI56" s="69"/>
      <x:c r="AJ56" s="69">
        <x:v>1</x:v>
      </x:c>
      <x:c r="AK56" s="69">
        <x:v>1</x:v>
      </x:c>
      <x:c r="AL56" s="819" t="s">
        <x:v>198</x:v>
      </x:c>
      <x:c r="AM56" s="69"/>
      <x:c r="AN56" s="71"/>
      <x:c r="AO56" s="69"/>
      <x:c r="AP56" s="69"/>
      <x:c r="AQ56" s="69"/>
      <x:c r="AR56" s="71"/>
      <x:c r="AS56" s="69"/>
      <x:c r="AT56" s="71"/>
      <x:c r="AU56" s="69"/>
      <x:c r="AV56" s="69"/>
      <x:c r="AW56" s="69"/>
      <x:c r="AX56" s="69">
        <x:v>1</x:v>
      </x:c>
      <x:c r="AY56" s="69"/>
      <x:c r="AZ56" s="69">
        <x:v>1</x:v>
      </x:c>
      <x:c r="BA56" s="71">
        <x:v>1</x:v>
      </x:c>
      <x:c r="BB56" s="69"/>
      <x:c r="BC56" s="69"/>
      <x:c r="BD56" s="69"/>
      <x:c r="BE56" s="69"/>
      <x:c r="BF56" s="69">
        <x:v>11</x:v>
      </x:c>
      <x:c r="BG56" s="69"/>
      <x:c r="BH56" s="69"/>
      <x:c r="BI56" s="69"/>
      <x:c r="BJ56" s="71"/>
      <x:c r="BK56" s="69"/>
      <x:c r="BL56" s="71"/>
      <x:c r="BM56" s="69"/>
      <x:c r="BN56" s="71"/>
      <x:c r="BO56" s="69"/>
      <x:c r="BP56" s="71"/>
      <x:c r="BQ56" s="69"/>
      <x:c r="BR56" s="69"/>
      <x:c r="BS56" s="69"/>
      <x:c r="BT56" s="69"/>
      <x:c r="BU56" s="69"/>
      <x:c r="BV56" s="819" t="s">
        <x:v>198</x:v>
      </x:c>
      <x:c r="BW56" s="69">
        <x:v>1</x:v>
      </x:c>
      <x:c r="BX56" s="69">
        <x:v>8</x:v>
      </x:c>
      <x:c r="BY56" s="71"/>
      <x:c r="BZ56" s="69"/>
      <x:c r="CA56" s="71"/>
      <x:c r="CB56" s="69"/>
      <x:c r="CC56" s="71"/>
      <x:c r="CD56" s="69"/>
      <x:c r="CE56" s="69">
        <x:v>1</x:v>
      </x:c>
      <x:c r="CF56" s="71"/>
      <x:c r="CG56" s="69"/>
      <x:c r="CH56" s="69"/>
      <x:c r="CI56" s="69"/>
      <x:c r="CJ56" s="69">
        <x:v>1</x:v>
      </x:c>
      <x:c r="CK56" s="69"/>
      <x:c r="CL56" s="69"/>
      <x:c r="CM56" s="69"/>
      <x:c r="CN56" s="69"/>
      <x:c r="CO56" s="69">
        <x:v>1</x:v>
      </x:c>
      <x:c r="CP56" s="71"/>
      <x:c r="CQ56" s="69"/>
      <x:c r="CR56" s="71"/>
      <x:c r="CS56" s="69"/>
      <x:c r="CT56" s="69">
        <x:v>1</x:v>
      </x:c>
      <x:c r="CU56" s="69">
        <x:v>1</x:v>
      </x:c>
      <x:c r="CV56" s="69">
        <x:v>26</x:v>
      </x:c>
      <x:c r="CW56" s="69"/>
      <x:c r="CX56" s="69"/>
      <x:c r="CY56" s="819" t="s">
        <x:v>198</x:v>
      </x:c>
      <x:c r="CZ56" s="69"/>
      <x:c r="DA56" s="71"/>
      <x:c r="DB56" s="69"/>
      <x:c r="DC56" s="71"/>
      <x:c r="DD56" s="69"/>
      <x:c r="DE56" s="71"/>
      <x:c r="DF56" s="69"/>
      <x:c r="DG56" s="105"/>
      <x:c r="DH56" s="21"/>
    </x:row>
    <x:row r="57" spans="1:112" s="20" customFormat="1" ht="30" customHeight="1">
      <x:c r="A57" s="819" t="s">
        <x:v>205</x:v>
      </x:c>
      <x:c r="B57" s="77"/>
      <x:c r="C57" s="71"/>
      <x:c r="D57" s="69"/>
      <x:c r="E57" s="71"/>
      <x:c r="F57" s="69"/>
      <x:c r="G57" s="71"/>
      <x:c r="H57" s="69"/>
      <x:c r="I57" s="71"/>
      <x:c r="J57" s="69"/>
      <x:c r="K57" s="69"/>
      <x:c r="L57" s="71"/>
      <x:c r="M57" s="69"/>
      <x:c r="N57" s="69"/>
      <x:c r="O57" s="69"/>
      <x:c r="P57" s="69"/>
      <x:c r="Q57" s="69"/>
      <x:c r="R57" s="71"/>
      <x:c r="S57" s="69">
        <x:v>3</x:v>
      </x:c>
      <x:c r="T57" s="71"/>
      <x:c r="U57" s="69"/>
      <x:c r="V57" s="71"/>
      <x:c r="W57" s="69"/>
      <x:c r="X57" s="69">
        <x:v>33</x:v>
      </x:c>
      <x:c r="Y57" s="69"/>
      <x:c r="Z57" s="69"/>
      <x:c r="AA57" s="69">
        <x:v>1</x:v>
      </x:c>
      <x:c r="AB57" s="69"/>
      <x:c r="AC57" s="69"/>
      <x:c r="AD57" s="69"/>
      <x:c r="AE57" s="69"/>
      <x:c r="AF57" s="69"/>
      <x:c r="AG57" s="69">
        <x:v>2</x:v>
      </x:c>
      <x:c r="AH57" s="69"/>
      <x:c r="AI57" s="69"/>
      <x:c r="AJ57" s="69">
        <x:v>2</x:v>
      </x:c>
      <x:c r="AK57" s="69">
        <x:v>5</x:v>
      </x:c>
      <x:c r="AL57" s="819" t="s">
        <x:v>205</x:v>
      </x:c>
      <x:c r="AM57" s="69"/>
      <x:c r="AN57" s="71"/>
      <x:c r="AO57" s="69"/>
      <x:c r="AP57" s="69"/>
      <x:c r="AQ57" s="69"/>
      <x:c r="AR57" s="71"/>
      <x:c r="AS57" s="69"/>
      <x:c r="AT57" s="71"/>
      <x:c r="AU57" s="69"/>
      <x:c r="AV57" s="69"/>
      <x:c r="AW57" s="69"/>
      <x:c r="AX57" s="69"/>
      <x:c r="AY57" s="69"/>
      <x:c r="AZ57" s="69"/>
      <x:c r="BA57" s="71"/>
      <x:c r="BB57" s="69"/>
      <x:c r="BC57" s="69"/>
      <x:c r="BD57" s="69"/>
      <x:c r="BE57" s="69">
        <x:v>3</x:v>
      </x:c>
      <x:c r="BF57" s="69">
        <x:v>10</x:v>
      </x:c>
      <x:c r="BG57" s="69"/>
      <x:c r="BH57" s="69"/>
      <x:c r="BI57" s="69"/>
      <x:c r="BJ57" s="71"/>
      <x:c r="BK57" s="69"/>
      <x:c r="BL57" s="71"/>
      <x:c r="BM57" s="69"/>
      <x:c r="BN57" s="71"/>
      <x:c r="BO57" s="69"/>
      <x:c r="BP57" s="71"/>
      <x:c r="BQ57" s="69"/>
      <x:c r="BR57" s="69"/>
      <x:c r="BS57" s="69"/>
      <x:c r="BT57" s="69"/>
      <x:c r="BU57" s="69"/>
      <x:c r="BV57" s="819" t="s">
        <x:v>205</x:v>
      </x:c>
      <x:c r="BW57" s="69"/>
      <x:c r="BX57" s="69"/>
      <x:c r="BY57" s="71"/>
      <x:c r="BZ57" s="69"/>
      <x:c r="CA57" s="71"/>
      <x:c r="CB57" s="69"/>
      <x:c r="CC57" s="71"/>
      <x:c r="CD57" s="69"/>
      <x:c r="CE57" s="69">
        <x:v>0</x:v>
      </x:c>
      <x:c r="CF57" s="71"/>
      <x:c r="CG57" s="69"/>
      <x:c r="CH57" s="69"/>
      <x:c r="CI57" s="69"/>
      <x:c r="CJ57" s="69">
        <x:v>2</x:v>
      </x:c>
      <x:c r="CK57" s="69"/>
      <x:c r="CL57" s="69"/>
      <x:c r="CM57" s="69"/>
      <x:c r="CN57" s="69"/>
      <x:c r="CO57" s="69"/>
      <x:c r="CP57" s="71"/>
      <x:c r="CQ57" s="69"/>
      <x:c r="CR57" s="71"/>
      <x:c r="CS57" s="69"/>
      <x:c r="CT57" s="69"/>
      <x:c r="CU57" s="69"/>
      <x:c r="CV57" s="69">
        <x:v>13</x:v>
      </x:c>
      <x:c r="CW57" s="69"/>
      <x:c r="CX57" s="69"/>
      <x:c r="CY57" s="819" t="s">
        <x:v>205</x:v>
      </x:c>
      <x:c r="CZ57" s="586"/>
      <x:c r="DA57" s="71"/>
      <x:c r="DB57" s="586"/>
      <x:c r="DC57" s="589"/>
      <x:c r="DD57" s="586"/>
      <x:c r="DE57" s="589"/>
      <x:c r="DF57" s="586"/>
      <x:c r="DG57" s="931"/>
      <x:c r="DH57" s="21"/>
    </x:row>
    <x:row r="58" spans="1:112" s="20" customFormat="1" ht="30" customHeight="1">
      <x:c r="A58" s="819" t="s">
        <x:v>167</x:v>
      </x:c>
      <x:c r="B58" s="77"/>
      <x:c r="C58" s="71"/>
      <x:c r="D58" s="69"/>
      <x:c r="E58" s="71"/>
      <x:c r="F58" s="69"/>
      <x:c r="G58" s="71"/>
      <x:c r="H58" s="69"/>
      <x:c r="I58" s="71"/>
      <x:c r="J58" s="69"/>
      <x:c r="K58" s="69"/>
      <x:c r="L58" s="71"/>
      <x:c r="M58" s="69"/>
      <x:c r="N58" s="69"/>
      <x:c r="O58" s="69"/>
      <x:c r="P58" s="69"/>
      <x:c r="Q58" s="69"/>
      <x:c r="R58" s="71"/>
      <x:c r="S58" s="69">
        <x:v>2</x:v>
      </x:c>
      <x:c r="T58" s="71"/>
      <x:c r="U58" s="69"/>
      <x:c r="V58" s="71"/>
      <x:c r="W58" s="69"/>
      <x:c r="X58" s="69">
        <x:v>11</x:v>
      </x:c>
      <x:c r="Y58" s="69"/>
      <x:c r="Z58" s="69"/>
      <x:c r="AA58" s="69"/>
      <x:c r="AB58" s="69"/>
      <x:c r="AC58" s="69"/>
      <x:c r="AD58" s="69"/>
      <x:c r="AE58" s="69"/>
      <x:c r="AF58" s="69"/>
      <x:c r="AG58" s="69"/>
      <x:c r="AH58" s="69"/>
      <x:c r="AI58" s="69"/>
      <x:c r="AJ58" s="69"/>
      <x:c r="AK58" s="69"/>
      <x:c r="AL58" s="819" t="s">
        <x:v>167</x:v>
      </x:c>
      <x:c r="AM58" s="69">
        <x:v>1</x:v>
      </x:c>
      <x:c r="AN58" s="71"/>
      <x:c r="AO58" s="69"/>
      <x:c r="AP58" s="69"/>
      <x:c r="AQ58" s="69"/>
      <x:c r="AR58" s="71"/>
      <x:c r="AS58" s="69"/>
      <x:c r="AT58" s="71"/>
      <x:c r="AU58" s="69"/>
      <x:c r="AV58" s="69"/>
      <x:c r="AW58" s="69"/>
      <x:c r="AX58" s="69"/>
      <x:c r="AY58" s="69"/>
      <x:c r="AZ58" s="69"/>
      <x:c r="BA58" s="71"/>
      <x:c r="BB58" s="69"/>
      <x:c r="BC58" s="69"/>
      <x:c r="BD58" s="69"/>
      <x:c r="BE58" s="69">
        <x:v>1</x:v>
      </x:c>
      <x:c r="BF58" s="69">
        <x:v>9</x:v>
      </x:c>
      <x:c r="BG58" s="69"/>
      <x:c r="BH58" s="69"/>
      <x:c r="BI58" s="69"/>
      <x:c r="BJ58" s="71"/>
      <x:c r="BK58" s="69"/>
      <x:c r="BL58" s="71"/>
      <x:c r="BM58" s="69"/>
      <x:c r="BN58" s="71"/>
      <x:c r="BO58" s="69"/>
      <x:c r="BP58" s="71"/>
      <x:c r="BQ58" s="69"/>
      <x:c r="BR58" s="69"/>
      <x:c r="BS58" s="69"/>
      <x:c r="BT58" s="69"/>
      <x:c r="BU58" s="69"/>
      <x:c r="BV58" s="819" t="s">
        <x:v>167</x:v>
      </x:c>
      <x:c r="BW58" s="69"/>
      <x:c r="BX58" s="69"/>
      <x:c r="BY58" s="71"/>
      <x:c r="BZ58" s="69"/>
      <x:c r="CA58" s="71"/>
      <x:c r="CB58" s="69"/>
      <x:c r="CC58" s="71"/>
      <x:c r="CD58" s="69"/>
      <x:c r="CE58" s="69">
        <x:v>1</x:v>
      </x:c>
      <x:c r="CF58" s="71"/>
      <x:c r="CG58" s="69"/>
      <x:c r="CH58" s="69"/>
      <x:c r="CI58" s="69"/>
      <x:c r="CJ58" s="69">
        <x:v>1</x:v>
      </x:c>
      <x:c r="CK58" s="69"/>
      <x:c r="CL58" s="69"/>
      <x:c r="CM58" s="69"/>
      <x:c r="CN58" s="69"/>
      <x:c r="CO58" s="69"/>
      <x:c r="CP58" s="71"/>
      <x:c r="CQ58" s="69"/>
      <x:c r="CR58" s="71"/>
      <x:c r="CS58" s="69"/>
      <x:c r="CT58" s="69"/>
      <x:c r="CU58" s="69"/>
      <x:c r="CV58" s="69">
        <x:v>2</x:v>
      </x:c>
      <x:c r="CW58" s="69"/>
      <x:c r="CX58" s="69"/>
      <x:c r="CY58" s="819" t="s">
        <x:v>167</x:v>
      </x:c>
      <x:c r="CZ58" s="69"/>
      <x:c r="DA58" s="71"/>
      <x:c r="DB58" s="69"/>
      <x:c r="DC58" s="71"/>
      <x:c r="DD58" s="69"/>
      <x:c r="DE58" s="71"/>
      <x:c r="DF58" s="69"/>
      <x:c r="DG58" s="105"/>
      <x:c r="DH58" s="21"/>
    </x:row>
    <x:row r="59" spans="1:112" s="20" customFormat="1" ht="30" customHeight="1">
      <x:c r="A59" s="819" t="s">
        <x:v>161</x:v>
      </x:c>
      <x:c r="B59" s="77"/>
      <x:c r="C59" s="71"/>
      <x:c r="D59" s="69"/>
      <x:c r="E59" s="71"/>
      <x:c r="F59" s="69"/>
      <x:c r="G59" s="71"/>
      <x:c r="H59" s="69"/>
      <x:c r="I59" s="71"/>
      <x:c r="J59" s="69"/>
      <x:c r="K59" s="69"/>
      <x:c r="L59" s="71"/>
      <x:c r="M59" s="69"/>
      <x:c r="N59" s="69"/>
      <x:c r="O59" s="69"/>
      <x:c r="P59" s="69"/>
      <x:c r="Q59" s="69"/>
      <x:c r="R59" s="71"/>
      <x:c r="S59" s="69">
        <x:v>5</x:v>
      </x:c>
      <x:c r="T59" s="71"/>
      <x:c r="U59" s="69"/>
      <x:c r="V59" s="71"/>
      <x:c r="W59" s="69">
        <x:v>8</x:v>
      </x:c>
      <x:c r="X59" s="69">
        <x:v>60</x:v>
      </x:c>
      <x:c r="Y59" s="69"/>
      <x:c r="Z59" s="69"/>
      <x:c r="AA59" s="69">
        <x:v>1</x:v>
      </x:c>
      <x:c r="AB59" s="69"/>
      <x:c r="AC59" s="69"/>
      <x:c r="AD59" s="69"/>
      <x:c r="AE59" s="69"/>
      <x:c r="AF59" s="69"/>
      <x:c r="AG59" s="69">
        <x:v>1</x:v>
      </x:c>
      <x:c r="AH59" s="69"/>
      <x:c r="AI59" s="69"/>
      <x:c r="AJ59" s="69"/>
      <x:c r="AK59" s="69"/>
      <x:c r="AL59" s="819" t="s">
        <x:v>161</x:v>
      </x:c>
      <x:c r="AM59" s="69">
        <x:v>1</x:v>
      </x:c>
      <x:c r="AN59" s="71"/>
      <x:c r="AO59" s="69"/>
      <x:c r="AP59" s="69"/>
      <x:c r="AQ59" s="69"/>
      <x:c r="AR59" s="71"/>
      <x:c r="AS59" s="69"/>
      <x:c r="AT59" s="71"/>
      <x:c r="AU59" s="69"/>
      <x:c r="AV59" s="69"/>
      <x:c r="AW59" s="69"/>
      <x:c r="AX59" s="69">
        <x:v>1</x:v>
      </x:c>
      <x:c r="AY59" s="69"/>
      <x:c r="AZ59" s="69"/>
      <x:c r="BA59" s="71"/>
      <x:c r="BB59" s="69"/>
      <x:c r="BC59" s="69"/>
      <x:c r="BD59" s="69"/>
      <x:c r="BE59" s="69">
        <x:v>1</x:v>
      </x:c>
      <x:c r="BF59" s="69">
        <x:v>5</x:v>
      </x:c>
      <x:c r="BG59" s="69"/>
      <x:c r="BH59" s="69"/>
      <x:c r="BI59" s="69"/>
      <x:c r="BJ59" s="71"/>
      <x:c r="BK59" s="69"/>
      <x:c r="BL59" s="71"/>
      <x:c r="BM59" s="69"/>
      <x:c r="BN59" s="71"/>
      <x:c r="BO59" s="69"/>
      <x:c r="BP59" s="71"/>
      <x:c r="BQ59" s="69"/>
      <x:c r="BR59" s="69"/>
      <x:c r="BS59" s="69"/>
      <x:c r="BT59" s="69"/>
      <x:c r="BU59" s="69"/>
      <x:c r="BV59" s="819" t="s">
        <x:v>161</x:v>
      </x:c>
      <x:c r="BW59" s="69"/>
      <x:c r="BX59" s="69"/>
      <x:c r="BY59" s="71"/>
      <x:c r="BZ59" s="69"/>
      <x:c r="CA59" s="71"/>
      <x:c r="CB59" s="69"/>
      <x:c r="CC59" s="71"/>
      <x:c r="CD59" s="69"/>
      <x:c r="CE59" s="69">
        <x:v>0</x:v>
      </x:c>
      <x:c r="CF59" s="71"/>
      <x:c r="CG59" s="69"/>
      <x:c r="CH59" s="69"/>
      <x:c r="CI59" s="69"/>
      <x:c r="CJ59" s="69"/>
      <x:c r="CK59" s="69"/>
      <x:c r="CL59" s="69"/>
      <x:c r="CM59" s="69"/>
      <x:c r="CN59" s="69"/>
      <x:c r="CO59" s="69"/>
      <x:c r="CP59" s="71"/>
      <x:c r="CQ59" s="69"/>
      <x:c r="CR59" s="71"/>
      <x:c r="CS59" s="69"/>
      <x:c r="CT59" s="69"/>
      <x:c r="CU59" s="69"/>
      <x:c r="CV59" s="69">
        <x:v>1</x:v>
      </x:c>
      <x:c r="CW59" s="69"/>
      <x:c r="CX59" s="69"/>
      <x:c r="CY59" s="819" t="s">
        <x:v>161</x:v>
      </x:c>
      <x:c r="CZ59" s="586"/>
      <x:c r="DA59" s="71"/>
      <x:c r="DB59" s="586"/>
      <x:c r="DC59" s="589"/>
      <x:c r="DD59" s="586"/>
      <x:c r="DE59" s="589"/>
      <x:c r="DF59" s="586"/>
      <x:c r="DG59" s="931"/>
      <x:c r="DH59" s="21"/>
    </x:row>
    <x:row r="60" spans="1:112" s="20" customFormat="1" ht="30" customHeight="1">
      <x:c r="A60" s="819" t="s">
        <x:v>187</x:v>
      </x:c>
      <x:c r="B60" s="77"/>
      <x:c r="C60" s="71"/>
      <x:c r="D60" s="69"/>
      <x:c r="E60" s="71"/>
      <x:c r="F60" s="69"/>
      <x:c r="G60" s="71"/>
      <x:c r="H60" s="69"/>
      <x:c r="I60" s="71"/>
      <x:c r="J60" s="69"/>
      <x:c r="K60" s="69"/>
      <x:c r="L60" s="71"/>
      <x:c r="M60" s="69"/>
      <x:c r="N60" s="69"/>
      <x:c r="O60" s="69"/>
      <x:c r="P60" s="69"/>
      <x:c r="Q60" s="69"/>
      <x:c r="R60" s="71"/>
      <x:c r="S60" s="69">
        <x:v>1</x:v>
      </x:c>
      <x:c r="T60" s="71"/>
      <x:c r="U60" s="69"/>
      <x:c r="V60" s="71"/>
      <x:c r="W60" s="69"/>
      <x:c r="X60" s="69">
        <x:v>18</x:v>
      </x:c>
      <x:c r="Y60" s="69"/>
      <x:c r="Z60" s="69"/>
      <x:c r="AA60" s="69"/>
      <x:c r="AB60" s="69"/>
      <x:c r="AC60" s="69"/>
      <x:c r="AD60" s="69"/>
      <x:c r="AE60" s="69"/>
      <x:c r="AF60" s="69"/>
      <x:c r="AG60" s="69">
        <x:v>1</x:v>
      </x:c>
      <x:c r="AH60" s="69"/>
      <x:c r="AI60" s="69"/>
      <x:c r="AJ60" s="69">
        <x:v>1</x:v>
      </x:c>
      <x:c r="AK60" s="69">
        <x:v>2</x:v>
      </x:c>
      <x:c r="AL60" s="819" t="s">
        <x:v>187</x:v>
      </x:c>
      <x:c r="AM60" s="69"/>
      <x:c r="AN60" s="71"/>
      <x:c r="AO60" s="69"/>
      <x:c r="AP60" s="69"/>
      <x:c r="AQ60" s="69"/>
      <x:c r="AR60" s="71"/>
      <x:c r="AS60" s="69"/>
      <x:c r="AT60" s="71"/>
      <x:c r="AU60" s="69"/>
      <x:c r="AV60" s="69"/>
      <x:c r="AW60" s="69"/>
      <x:c r="AX60" s="69"/>
      <x:c r="AY60" s="69"/>
      <x:c r="AZ60" s="69"/>
      <x:c r="BA60" s="71"/>
      <x:c r="BB60" s="69"/>
      <x:c r="BC60" s="69"/>
      <x:c r="BD60" s="69"/>
      <x:c r="BE60" s="69">
        <x:v>1</x:v>
      </x:c>
      <x:c r="BF60" s="69">
        <x:v>6</x:v>
      </x:c>
      <x:c r="BG60" s="69"/>
      <x:c r="BH60" s="69"/>
      <x:c r="BI60" s="69"/>
      <x:c r="BJ60" s="71"/>
      <x:c r="BK60" s="69"/>
      <x:c r="BL60" s="71"/>
      <x:c r="BM60" s="69"/>
      <x:c r="BN60" s="71"/>
      <x:c r="BO60" s="69"/>
      <x:c r="BP60" s="71"/>
      <x:c r="BQ60" s="69"/>
      <x:c r="BR60" s="69"/>
      <x:c r="BS60" s="69"/>
      <x:c r="BT60" s="69"/>
      <x:c r="BU60" s="69"/>
      <x:c r="BV60" s="819" t="s">
        <x:v>187</x:v>
      </x:c>
      <x:c r="BW60" s="69"/>
      <x:c r="BX60" s="69"/>
      <x:c r="BY60" s="71"/>
      <x:c r="BZ60" s="69"/>
      <x:c r="CA60" s="71"/>
      <x:c r="CB60" s="69"/>
      <x:c r="CC60" s="71"/>
      <x:c r="CD60" s="69"/>
      <x:c r="CE60" s="69">
        <x:v>0</x:v>
      </x:c>
      <x:c r="CF60" s="71"/>
      <x:c r="CG60" s="69"/>
      <x:c r="CH60" s="69"/>
      <x:c r="CI60" s="69"/>
      <x:c r="CJ60" s="69"/>
      <x:c r="CK60" s="69"/>
      <x:c r="CL60" s="69"/>
      <x:c r="CM60" s="69"/>
      <x:c r="CN60" s="69"/>
      <x:c r="CO60" s="69"/>
      <x:c r="CP60" s="71"/>
      <x:c r="CQ60" s="69"/>
      <x:c r="CR60" s="71"/>
      <x:c r="CS60" s="69"/>
      <x:c r="CT60" s="69">
        <x:v>1</x:v>
      </x:c>
      <x:c r="CU60" s="69"/>
      <x:c r="CV60" s="69">
        <x:v>2</x:v>
      </x:c>
      <x:c r="CW60" s="69"/>
      <x:c r="CX60" s="69"/>
      <x:c r="CY60" s="819" t="s">
        <x:v>187</x:v>
      </x:c>
      <x:c r="CZ60" s="586"/>
      <x:c r="DA60" s="71"/>
      <x:c r="DB60" s="586"/>
      <x:c r="DC60" s="589"/>
      <x:c r="DD60" s="586"/>
      <x:c r="DE60" s="589"/>
      <x:c r="DF60" s="586"/>
      <x:c r="DG60" s="931"/>
      <x:c r="DH60" s="21"/>
    </x:row>
    <x:row r="61" spans="1:112" s="20" customFormat="1" ht="30" customHeight="1">
      <x:c r="A61" s="819" t="s">
        <x:v>568</x:v>
      </x:c>
      <x:c r="B61" s="77"/>
      <x:c r="C61" s="71"/>
      <x:c r="D61" s="69"/>
      <x:c r="E61" s="71"/>
      <x:c r="F61" s="69"/>
      <x:c r="G61" s="71"/>
      <x:c r="H61" s="69"/>
      <x:c r="I61" s="71"/>
      <x:c r="J61" s="69"/>
      <x:c r="K61" s="69"/>
      <x:c r="L61" s="71"/>
      <x:c r="M61" s="69"/>
      <x:c r="N61" s="69"/>
      <x:c r="O61" s="69"/>
      <x:c r="P61" s="69"/>
      <x:c r="Q61" s="69"/>
      <x:c r="R61" s="71"/>
      <x:c r="S61" s="69">
        <x:v>0</x:v>
      </x:c>
      <x:c r="T61" s="71"/>
      <x:c r="U61" s="69"/>
      <x:c r="V61" s="71"/>
      <x:c r="W61" s="69"/>
      <x:c r="X61" s="69">
        <x:v>15</x:v>
      </x:c>
      <x:c r="Y61" s="69"/>
      <x:c r="Z61" s="69"/>
      <x:c r="AA61" s="69">
        <x:v>1</x:v>
      </x:c>
      <x:c r="AB61" s="69">
        <x:v>1</x:v>
      </x:c>
      <x:c r="AC61" s="69"/>
      <x:c r="AD61" s="69"/>
      <x:c r="AE61" s="69"/>
      <x:c r="AF61" s="69"/>
      <x:c r="AG61" s="69">
        <x:v>1</x:v>
      </x:c>
      <x:c r="AH61" s="69"/>
      <x:c r="AI61" s="69"/>
      <x:c r="AJ61" s="69">
        <x:v>1</x:v>
      </x:c>
      <x:c r="AK61" s="69">
        <x:v>2</x:v>
      </x:c>
      <x:c r="AL61" s="819" t="s">
        <x:v>568</x:v>
      </x:c>
      <x:c r="AM61" s="69"/>
      <x:c r="AN61" s="71"/>
      <x:c r="AO61" s="69"/>
      <x:c r="AP61" s="69"/>
      <x:c r="AQ61" s="69"/>
      <x:c r="AR61" s="71"/>
      <x:c r="AS61" s="69"/>
      <x:c r="AT61" s="71"/>
      <x:c r="AU61" s="69"/>
      <x:c r="AV61" s="69"/>
      <x:c r="AW61" s="69"/>
      <x:c r="AX61" s="69"/>
      <x:c r="AY61" s="69"/>
      <x:c r="AZ61" s="69"/>
      <x:c r="BA61" s="71"/>
      <x:c r="BB61" s="69"/>
      <x:c r="BC61" s="69"/>
      <x:c r="BD61" s="69"/>
      <x:c r="BE61" s="69">
        <x:v>1</x:v>
      </x:c>
      <x:c r="BF61" s="69">
        <x:v>7</x:v>
      </x:c>
      <x:c r="BG61" s="69"/>
      <x:c r="BH61" s="69"/>
      <x:c r="BI61" s="69"/>
      <x:c r="BJ61" s="71"/>
      <x:c r="BK61" s="69"/>
      <x:c r="BL61" s="71"/>
      <x:c r="BM61" s="69"/>
      <x:c r="BN61" s="71"/>
      <x:c r="BO61" s="69"/>
      <x:c r="BP61" s="71"/>
      <x:c r="BQ61" s="69"/>
      <x:c r="BR61" s="69"/>
      <x:c r="BS61" s="69"/>
      <x:c r="BT61" s="69"/>
      <x:c r="BU61" s="69"/>
      <x:c r="BV61" s="819" t="s">
        <x:v>568</x:v>
      </x:c>
      <x:c r="BW61" s="69"/>
      <x:c r="BX61" s="69"/>
      <x:c r="BY61" s="71"/>
      <x:c r="BZ61" s="69"/>
      <x:c r="CA61" s="71"/>
      <x:c r="CB61" s="69"/>
      <x:c r="CC61" s="71"/>
      <x:c r="CD61" s="69"/>
      <x:c r="CE61" s="69"/>
      <x:c r="CF61" s="71"/>
      <x:c r="CG61" s="69"/>
      <x:c r="CH61" s="69"/>
      <x:c r="CI61" s="69"/>
      <x:c r="CJ61" s="69">
        <x:v>1</x:v>
      </x:c>
      <x:c r="CK61" s="69"/>
      <x:c r="CL61" s="69"/>
      <x:c r="CM61" s="69"/>
      <x:c r="CN61" s="69"/>
      <x:c r="CO61" s="69"/>
      <x:c r="CP61" s="71"/>
      <x:c r="CQ61" s="69"/>
      <x:c r="CR61" s="71"/>
      <x:c r="CS61" s="69"/>
      <x:c r="CT61" s="69">
        <x:v>1</x:v>
      </x:c>
      <x:c r="CU61" s="69"/>
      <x:c r="CV61" s="69">
        <x:v>2</x:v>
      </x:c>
      <x:c r="CW61" s="69"/>
      <x:c r="CX61" s="69"/>
      <x:c r="CY61" s="819" t="s">
        <x:v>568</x:v>
      </x:c>
      <x:c r="CZ61" s="586"/>
      <x:c r="DA61" s="71"/>
      <x:c r="DB61" s="586"/>
      <x:c r="DC61" s="589"/>
      <x:c r="DD61" s="586"/>
      <x:c r="DE61" s="589"/>
      <x:c r="DF61" s="586"/>
      <x:c r="DG61" s="931"/>
      <x:c r="DH61" s="21"/>
    </x:row>
    <x:row r="62" spans="1:112" s="20" customFormat="1" ht="30" customHeight="1">
      <x:c r="A62" s="288" t="s">
        <x:v>677</x:v>
      </x:c>
      <x:c r="B62" s="77">
        <x:f t="shared" ref="B62:AK62" si="22">SUM(B63:B68)</x:f>
        <x:v>0</x:v>
      </x:c>
      <x:c r="C62" s="71">
        <x:f t="shared" si="22"/>
        <x:v>0</x:v>
      </x:c>
      <x:c r="D62" s="69">
        <x:f t="shared" si="22"/>
        <x:v>0</x:v>
      </x:c>
      <x:c r="E62" s="71">
        <x:f t="shared" si="22"/>
        <x:v>0</x:v>
      </x:c>
      <x:c r="F62" s="69">
        <x:f t="shared" si="22"/>
        <x:v>0</x:v>
      </x:c>
      <x:c r="G62" s="71">
        <x:f t="shared" si="22"/>
        <x:v>0</x:v>
      </x:c>
      <x:c r="H62" s="69">
        <x:f t="shared" si="22"/>
        <x:v>0</x:v>
      </x:c>
      <x:c r="I62" s="71">
        <x:f t="shared" si="22"/>
        <x:v>0</x:v>
      </x:c>
      <x:c r="J62" s="69">
        <x:f t="shared" si="22"/>
        <x:v>0</x:v>
      </x:c>
      <x:c r="K62" s="69">
        <x:f t="shared" si="22"/>
        <x:v>0</x:v>
      </x:c>
      <x:c r="L62" s="71">
        <x:f t="shared" si="22"/>
        <x:v>0</x:v>
      </x:c>
      <x:c r="M62" s="69">
        <x:f t="shared" si="22"/>
        <x:v>0</x:v>
      </x:c>
      <x:c r="N62" s="69">
        <x:f t="shared" si="22"/>
        <x:v>0</x:v>
      </x:c>
      <x:c r="O62" s="69">
        <x:f t="shared" si="22"/>
        <x:v>0</x:v>
      </x:c>
      <x:c r="P62" s="69">
        <x:f t="shared" si="22"/>
        <x:v>0</x:v>
      </x:c>
      <x:c r="Q62" s="69">
        <x:f t="shared" si="22"/>
        <x:v>0</x:v>
      </x:c>
      <x:c r="R62" s="71">
        <x:f t="shared" si="22"/>
        <x:v>0</x:v>
      </x:c>
      <x:c r="S62" s="69">
        <x:f t="shared" si="22"/>
        <x:v>0</x:v>
      </x:c>
      <x:c r="T62" s="71">
        <x:f t="shared" si="22"/>
        <x:v>0</x:v>
      </x:c>
      <x:c r="U62" s="69">
        <x:f t="shared" si="22"/>
        <x:v>0</x:v>
      </x:c>
      <x:c r="V62" s="71">
        <x:f t="shared" si="22"/>
        <x:v>0</x:v>
      </x:c>
      <x:c r="W62" s="69">
        <x:f t="shared" si="22"/>
        <x:v>0</x:v>
      </x:c>
      <x:c r="X62" s="69">
        <x:f t="shared" si="22"/>
        <x:v>0</x:v>
      </x:c>
      <x:c r="Y62" s="69">
        <x:f t="shared" si="22"/>
        <x:v>0</x:v>
      </x:c>
      <x:c r="Z62" s="69">
        <x:f t="shared" si="22"/>
        <x:v>0</x:v>
      </x:c>
      <x:c r="AA62" s="69">
        <x:f t="shared" si="22"/>
        <x:v>0</x:v>
      </x:c>
      <x:c r="AB62" s="69">
        <x:f t="shared" si="22"/>
        <x:v>0</x:v>
      </x:c>
      <x:c r="AC62" s="69">
        <x:f t="shared" si="22"/>
        <x:v>0</x:v>
      </x:c>
      <x:c r="AD62" s="69">
        <x:f t="shared" si="22"/>
        <x:v>0</x:v>
      </x:c>
      <x:c r="AE62" s="69">
        <x:f t="shared" si="22"/>
        <x:v>0</x:v>
      </x:c>
      <x:c r="AF62" s="69">
        <x:f t="shared" si="22"/>
        <x:v>0</x:v>
      </x:c>
      <x:c r="AG62" s="69">
        <x:f t="shared" si="22"/>
        <x:v>0</x:v>
      </x:c>
      <x:c r="AH62" s="69">
        <x:f t="shared" si="22"/>
        <x:v>0</x:v>
      </x:c>
      <x:c r="AI62" s="69">
        <x:f t="shared" si="22"/>
        <x:v>0</x:v>
      </x:c>
      <x:c r="AJ62" s="69">
        <x:f t="shared" si="22"/>
        <x:v>0</x:v>
      </x:c>
      <x:c r="AK62" s="69">
        <x:f t="shared" si="22"/>
        <x:v>0</x:v>
      </x:c>
      <x:c r="AL62" s="288" t="s">
        <x:v>677</x:v>
      </x:c>
      <x:c r="AM62" s="69">
        <x:f t="shared" ref="AM62:BU62" si="23">SUM(AM63:AM68)</x:f>
        <x:v>0</x:v>
      </x:c>
      <x:c r="AN62" s="71">
        <x:f t="shared" si="23"/>
        <x:v>0</x:v>
      </x:c>
      <x:c r="AO62" s="69">
        <x:f t="shared" si="23"/>
        <x:v>0</x:v>
      </x:c>
      <x:c r="AP62" s="69">
        <x:f t="shared" si="23"/>
        <x:v>0</x:v>
      </x:c>
      <x:c r="AQ62" s="69">
        <x:f t="shared" si="23"/>
        <x:v>0</x:v>
      </x:c>
      <x:c r="AR62" s="71">
        <x:f t="shared" si="23"/>
        <x:v>0</x:v>
      </x:c>
      <x:c r="AS62" s="69">
        <x:f t="shared" si="23"/>
        <x:v>0</x:v>
      </x:c>
      <x:c r="AT62" s="71">
        <x:f t="shared" si="23"/>
        <x:v>0</x:v>
      </x:c>
      <x:c r="AU62" s="69">
        <x:f t="shared" si="23"/>
        <x:v>0</x:v>
      </x:c>
      <x:c r="AV62" s="69">
        <x:f t="shared" si="23"/>
        <x:v>0</x:v>
      </x:c>
      <x:c r="AW62" s="69">
        <x:f t="shared" si="23"/>
        <x:v>0</x:v>
      </x:c>
      <x:c r="AX62" s="69">
        <x:f t="shared" si="23"/>
        <x:v>0</x:v>
      </x:c>
      <x:c r="AY62" s="69">
        <x:f t="shared" si="23"/>
        <x:v>0</x:v>
      </x:c>
      <x:c r="AZ62" s="69">
        <x:f t="shared" si="23"/>
        <x:v>0</x:v>
      </x:c>
      <x:c r="BA62" s="71">
        <x:f t="shared" si="23"/>
        <x:v>0</x:v>
      </x:c>
      <x:c r="BB62" s="69">
        <x:f t="shared" si="23"/>
        <x:v>0</x:v>
      </x:c>
      <x:c r="BC62" s="69">
        <x:f t="shared" si="23"/>
        <x:v>0</x:v>
      </x:c>
      <x:c r="BD62" s="69">
        <x:f t="shared" si="23"/>
        <x:v>0</x:v>
      </x:c>
      <x:c r="BE62" s="69">
        <x:f t="shared" si="23"/>
        <x:v>0</x:v>
      </x:c>
      <x:c r="BF62" s="69">
        <x:f t="shared" si="23"/>
        <x:v>0</x:v>
      </x:c>
      <x:c r="BG62" s="69">
        <x:f t="shared" si="23"/>
        <x:v>0</x:v>
      </x:c>
      <x:c r="BH62" s="69">
        <x:f t="shared" si="23"/>
        <x:v>0</x:v>
      </x:c>
      <x:c r="BI62" s="69">
        <x:f t="shared" si="23"/>
        <x:v>0</x:v>
      </x:c>
      <x:c r="BJ62" s="71">
        <x:f t="shared" si="23"/>
        <x:v>0</x:v>
      </x:c>
      <x:c r="BK62" s="69">
        <x:f t="shared" si="23"/>
        <x:v>0</x:v>
      </x:c>
      <x:c r="BL62" s="71">
        <x:f t="shared" si="23"/>
        <x:v>0</x:v>
      </x:c>
      <x:c r="BM62" s="69">
        <x:f t="shared" si="23"/>
        <x:v>0</x:v>
      </x:c>
      <x:c r="BN62" s="71">
        <x:f t="shared" si="23"/>
        <x:v>0</x:v>
      </x:c>
      <x:c r="BO62" s="69">
        <x:f t="shared" si="23"/>
        <x:v>0</x:v>
      </x:c>
      <x:c r="BP62" s="71">
        <x:f t="shared" si="23"/>
        <x:v>0</x:v>
      </x:c>
      <x:c r="BQ62" s="69">
        <x:f t="shared" si="23"/>
        <x:v>0</x:v>
      </x:c>
      <x:c r="BR62" s="69">
        <x:f t="shared" si="23"/>
        <x:v>0</x:v>
      </x:c>
      <x:c r="BS62" s="69">
        <x:f t="shared" si="23"/>
        <x:v>0</x:v>
      </x:c>
      <x:c r="BT62" s="69">
        <x:f t="shared" si="23"/>
        <x:v>0</x:v>
      </x:c>
      <x:c r="BU62" s="69">
        <x:f t="shared" si="23"/>
        <x:v>0</x:v>
      </x:c>
      <x:c r="BV62" s="288" t="s">
        <x:v>677</x:v>
      </x:c>
      <x:c r="BW62" s="69">
        <x:f t="shared" ref="BW62:CX62" si="24">SUM(BW63:BW68)</x:f>
        <x:v>0</x:v>
      </x:c>
      <x:c r="BX62" s="69">
        <x:f t="shared" si="24"/>
        <x:v>0</x:v>
      </x:c>
      <x:c r="BY62" s="71">
        <x:f t="shared" si="24"/>
        <x:v>0</x:v>
      </x:c>
      <x:c r="BZ62" s="69">
        <x:f t="shared" si="24"/>
        <x:v>0</x:v>
      </x:c>
      <x:c r="CA62" s="71">
        <x:f t="shared" si="24"/>
        <x:v>0</x:v>
      </x:c>
      <x:c r="CB62" s="69">
        <x:f t="shared" si="24"/>
        <x:v>0</x:v>
      </x:c>
      <x:c r="CC62" s="71">
        <x:f t="shared" si="24"/>
        <x:v>0</x:v>
      </x:c>
      <x:c r="CD62" s="69">
        <x:f t="shared" si="24"/>
        <x:v>0</x:v>
      </x:c>
      <x:c r="CE62" s="69">
        <x:f t="shared" si="24"/>
        <x:v>0</x:v>
      </x:c>
      <x:c r="CF62" s="71">
        <x:f t="shared" si="24"/>
        <x:v>0</x:v>
      </x:c>
      <x:c r="CG62" s="69">
        <x:f t="shared" si="24"/>
        <x:v>0</x:v>
      </x:c>
      <x:c r="CH62" s="69">
        <x:f t="shared" si="24"/>
        <x:v>0</x:v>
      </x:c>
      <x:c r="CI62" s="69">
        <x:f t="shared" si="24"/>
        <x:v>0</x:v>
      </x:c>
      <x:c r="CJ62" s="69">
        <x:f t="shared" si="24"/>
        <x:v>0</x:v>
      </x:c>
      <x:c r="CK62" s="69">
        <x:f t="shared" si="24"/>
        <x:v>0</x:v>
      </x:c>
      <x:c r="CL62" s="69">
        <x:f t="shared" si="24"/>
        <x:v>0</x:v>
      </x:c>
      <x:c r="CM62" s="69">
        <x:f t="shared" si="24"/>
        <x:v>0</x:v>
      </x:c>
      <x:c r="CN62" s="69">
        <x:f t="shared" si="24"/>
        <x:v>0</x:v>
      </x:c>
      <x:c r="CO62" s="69">
        <x:f t="shared" si="24"/>
        <x:v>0</x:v>
      </x:c>
      <x:c r="CP62" s="71">
        <x:f t="shared" si="24"/>
        <x:v>0</x:v>
      </x:c>
      <x:c r="CQ62" s="69">
        <x:f t="shared" si="24"/>
        <x:v>0</x:v>
      </x:c>
      <x:c r="CR62" s="71">
        <x:f t="shared" si="24"/>
        <x:v>0</x:v>
      </x:c>
      <x:c r="CS62" s="69">
        <x:f t="shared" si="24"/>
        <x:v>0</x:v>
      </x:c>
      <x:c r="CT62" s="69">
        <x:f t="shared" si="24"/>
        <x:v>0</x:v>
      </x:c>
      <x:c r="CU62" s="69">
        <x:f t="shared" si="24"/>
        <x:v>0</x:v>
      </x:c>
      <x:c r="CV62" s="69">
        <x:f t="shared" si="24"/>
        <x:v>0</x:v>
      </x:c>
      <x:c r="CW62" s="69">
        <x:f t="shared" si="24"/>
        <x:v>0</x:v>
      </x:c>
      <x:c r="CX62" s="69">
        <x:f t="shared" si="24"/>
        <x:v>0</x:v>
      </x:c>
      <x:c r="CY62" s="288" t="s">
        <x:v>677</x:v>
      </x:c>
      <x:c r="CZ62" s="69">
        <x:f t="shared" ref="CZ62:DG62" si="25">SUM(CZ63:CZ68)</x:f>
        <x:v>0</x:v>
      </x:c>
      <x:c r="DA62" s="71">
        <x:f t="shared" si="25"/>
        <x:v>0</x:v>
      </x:c>
      <x:c r="DB62" s="69">
        <x:f t="shared" si="25"/>
        <x:v>0</x:v>
      </x:c>
      <x:c r="DC62" s="71">
        <x:f t="shared" si="25"/>
        <x:v>0</x:v>
      </x:c>
      <x:c r="DD62" s="69">
        <x:f t="shared" si="25"/>
        <x:v>0</x:v>
      </x:c>
      <x:c r="DE62" s="71">
        <x:f t="shared" si="25"/>
        <x:v>0</x:v>
      </x:c>
      <x:c r="DF62" s="69">
        <x:f t="shared" si="25"/>
        <x:v>0</x:v>
      </x:c>
      <x:c r="DG62" s="105">
        <x:f t="shared" si="25"/>
        <x:v>0</x:v>
      </x:c>
      <x:c r="DH62" s="21"/>
    </x:row>
    <x:row r="63" spans="1:112" s="20" customFormat="1" ht="30" customHeight="1">
      <x:c r="A63" s="819" t="s">
        <x:v>2432</x:v>
      </x:c>
      <x:c r="B63" s="77"/>
      <x:c r="C63" s="71"/>
      <x:c r="D63" s="69"/>
      <x:c r="E63" s="71"/>
      <x:c r="F63" s="69"/>
      <x:c r="G63" s="71"/>
      <x:c r="H63" s="69"/>
      <x:c r="I63" s="71"/>
      <x:c r="J63" s="69"/>
      <x:c r="K63" s="69"/>
      <x:c r="L63" s="71"/>
      <x:c r="M63" s="69"/>
      <x:c r="N63" s="69"/>
      <x:c r="O63" s="69"/>
      <x:c r="P63" s="69"/>
      <x:c r="Q63" s="69"/>
      <x:c r="R63" s="71"/>
      <x:c r="S63" s="69"/>
      <x:c r="T63" s="71"/>
      <x:c r="U63" s="69"/>
      <x:c r="V63" s="71"/>
      <x:c r="W63" s="69"/>
      <x:c r="X63" s="69"/>
      <x:c r="Y63" s="69"/>
      <x:c r="Z63" s="69"/>
      <x:c r="AA63" s="69"/>
      <x:c r="AB63" s="69"/>
      <x:c r="AC63" s="69"/>
      <x:c r="AD63" s="69"/>
      <x:c r="AE63" s="69"/>
      <x:c r="AF63" s="69"/>
      <x:c r="AG63" s="69"/>
      <x:c r="AH63" s="69"/>
      <x:c r="AI63" s="69"/>
      <x:c r="AJ63" s="69"/>
      <x:c r="AK63" s="69"/>
      <x:c r="AL63" s="819" t="s">
        <x:v>2432</x:v>
      </x:c>
      <x:c r="AM63" s="69"/>
      <x:c r="AN63" s="71"/>
      <x:c r="AO63" s="69"/>
      <x:c r="AP63" s="69"/>
      <x:c r="AQ63" s="69"/>
      <x:c r="AR63" s="71"/>
      <x:c r="AS63" s="69"/>
      <x:c r="AT63" s="71"/>
      <x:c r="AU63" s="69"/>
      <x:c r="AV63" s="69"/>
      <x:c r="AW63" s="69"/>
      <x:c r="AX63" s="69"/>
      <x:c r="AY63" s="69"/>
      <x:c r="AZ63" s="69"/>
      <x:c r="BA63" s="71"/>
      <x:c r="BB63" s="69"/>
      <x:c r="BC63" s="69"/>
      <x:c r="BD63" s="69"/>
      <x:c r="BE63" s="69"/>
      <x:c r="BF63" s="69"/>
      <x:c r="BG63" s="69"/>
      <x:c r="BH63" s="69"/>
      <x:c r="BI63" s="69"/>
      <x:c r="BJ63" s="71"/>
      <x:c r="BK63" s="69"/>
      <x:c r="BL63" s="71"/>
      <x:c r="BM63" s="69"/>
      <x:c r="BN63" s="71"/>
      <x:c r="BO63" s="69"/>
      <x:c r="BP63" s="71"/>
      <x:c r="BQ63" s="69"/>
      <x:c r="BR63" s="69"/>
      <x:c r="BS63" s="69"/>
      <x:c r="BT63" s="69"/>
      <x:c r="BU63" s="69"/>
      <x:c r="BV63" s="819" t="s">
        <x:v>2432</x:v>
      </x:c>
      <x:c r="BW63" s="69"/>
      <x:c r="BX63" s="69"/>
      <x:c r="BY63" s="71"/>
      <x:c r="BZ63" s="69"/>
      <x:c r="CA63" s="71"/>
      <x:c r="CB63" s="69"/>
      <x:c r="CC63" s="71"/>
      <x:c r="CD63" s="69"/>
      <x:c r="CE63" s="69"/>
      <x:c r="CF63" s="71"/>
      <x:c r="CG63" s="69"/>
      <x:c r="CH63" s="69"/>
      <x:c r="CI63" s="69"/>
      <x:c r="CJ63" s="69"/>
      <x:c r="CK63" s="69"/>
      <x:c r="CL63" s="69"/>
      <x:c r="CM63" s="69"/>
      <x:c r="CN63" s="69"/>
      <x:c r="CO63" s="69"/>
      <x:c r="CP63" s="71"/>
      <x:c r="CQ63" s="69"/>
      <x:c r="CR63" s="71"/>
      <x:c r="CS63" s="69"/>
      <x:c r="CT63" s="69"/>
      <x:c r="CU63" s="69"/>
      <x:c r="CV63" s="69"/>
      <x:c r="CW63" s="69"/>
      <x:c r="CX63" s="69"/>
      <x:c r="CY63" s="819" t="s">
        <x:v>2432</x:v>
      </x:c>
      <x:c r="CZ63" s="69"/>
      <x:c r="DA63" s="71"/>
      <x:c r="DB63" s="69"/>
      <x:c r="DC63" s="71"/>
      <x:c r="DD63" s="69"/>
      <x:c r="DE63" s="71"/>
      <x:c r="DF63" s="69"/>
      <x:c r="DG63" s="105"/>
      <x:c r="DH63" s="21"/>
    </x:row>
    <x:row r="64" spans="1:112" s="20" customFormat="1" ht="30" customHeight="1">
      <x:c r="A64" s="819" t="s">
        <x:v>2295</x:v>
      </x:c>
      <x:c r="B64" s="77"/>
      <x:c r="C64" s="71"/>
      <x:c r="D64" s="69"/>
      <x:c r="E64" s="71"/>
      <x:c r="F64" s="69"/>
      <x:c r="G64" s="71"/>
      <x:c r="H64" s="69"/>
      <x:c r="I64" s="71"/>
      <x:c r="J64" s="69"/>
      <x:c r="K64" s="69"/>
      <x:c r="L64" s="71"/>
      <x:c r="M64" s="69"/>
      <x:c r="N64" s="69"/>
      <x:c r="O64" s="69"/>
      <x:c r="P64" s="69"/>
      <x:c r="Q64" s="69"/>
      <x:c r="R64" s="71"/>
      <x:c r="S64" s="69"/>
      <x:c r="T64" s="71"/>
      <x:c r="U64" s="69"/>
      <x:c r="V64" s="71"/>
      <x:c r="W64" s="69"/>
      <x:c r="X64" s="69"/>
      <x:c r="Y64" s="69"/>
      <x:c r="Z64" s="69"/>
      <x:c r="AA64" s="69"/>
      <x:c r="AB64" s="69"/>
      <x:c r="AC64" s="69"/>
      <x:c r="AD64" s="69"/>
      <x:c r="AE64" s="69"/>
      <x:c r="AF64" s="69"/>
      <x:c r="AG64" s="69"/>
      <x:c r="AH64" s="69"/>
      <x:c r="AI64" s="69"/>
      <x:c r="AJ64" s="69"/>
      <x:c r="AK64" s="69"/>
      <x:c r="AL64" s="819" t="s">
        <x:v>2295</x:v>
      </x:c>
      <x:c r="AM64" s="69"/>
      <x:c r="AN64" s="71"/>
      <x:c r="AO64" s="69"/>
      <x:c r="AP64" s="69"/>
      <x:c r="AQ64" s="69"/>
      <x:c r="AR64" s="71"/>
      <x:c r="AS64" s="69"/>
      <x:c r="AT64" s="71"/>
      <x:c r="AU64" s="69"/>
      <x:c r="AV64" s="69"/>
      <x:c r="AW64" s="69"/>
      <x:c r="AX64" s="69"/>
      <x:c r="AY64" s="69"/>
      <x:c r="AZ64" s="69"/>
      <x:c r="BA64" s="71"/>
      <x:c r="BB64" s="69"/>
      <x:c r="BC64" s="69"/>
      <x:c r="BD64" s="69"/>
      <x:c r="BE64" s="69"/>
      <x:c r="BF64" s="69"/>
      <x:c r="BG64" s="69"/>
      <x:c r="BH64" s="69"/>
      <x:c r="BI64" s="69"/>
      <x:c r="BJ64" s="71"/>
      <x:c r="BK64" s="69"/>
      <x:c r="BL64" s="71"/>
      <x:c r="BM64" s="69"/>
      <x:c r="BN64" s="71"/>
      <x:c r="BO64" s="69"/>
      <x:c r="BP64" s="71"/>
      <x:c r="BQ64" s="69"/>
      <x:c r="BR64" s="69"/>
      <x:c r="BS64" s="69"/>
      <x:c r="BT64" s="69"/>
      <x:c r="BU64" s="69"/>
      <x:c r="BV64" s="819" t="s">
        <x:v>2295</x:v>
      </x:c>
      <x:c r="BW64" s="69"/>
      <x:c r="BX64" s="69"/>
      <x:c r="BY64" s="71"/>
      <x:c r="BZ64" s="69"/>
      <x:c r="CA64" s="71"/>
      <x:c r="CB64" s="69"/>
      <x:c r="CC64" s="71"/>
      <x:c r="CD64" s="69"/>
      <x:c r="CE64" s="69"/>
      <x:c r="CF64" s="71"/>
      <x:c r="CG64" s="69"/>
      <x:c r="CH64" s="69"/>
      <x:c r="CI64" s="69"/>
      <x:c r="CJ64" s="69"/>
      <x:c r="CK64" s="69"/>
      <x:c r="CL64" s="69"/>
      <x:c r="CM64" s="69"/>
      <x:c r="CN64" s="69"/>
      <x:c r="CO64" s="69"/>
      <x:c r="CP64" s="71"/>
      <x:c r="CQ64" s="69"/>
      <x:c r="CR64" s="71"/>
      <x:c r="CS64" s="69"/>
      <x:c r="CT64" s="69"/>
      <x:c r="CU64" s="69"/>
      <x:c r="CV64" s="69"/>
      <x:c r="CW64" s="69"/>
      <x:c r="CX64" s="69"/>
      <x:c r="CY64" s="819" t="s">
        <x:v>2295</x:v>
      </x:c>
      <x:c r="CZ64" s="586"/>
      <x:c r="DA64" s="71"/>
      <x:c r="DB64" s="586"/>
      <x:c r="DC64" s="589"/>
      <x:c r="DD64" s="586"/>
      <x:c r="DE64" s="589"/>
      <x:c r="DF64" s="586"/>
      <x:c r="DG64" s="931"/>
      <x:c r="DH64" s="21"/>
    </x:row>
    <x:row r="65" spans="1:112" s="20" customFormat="1" ht="30" customHeight="1">
      <x:c r="A65" s="819" t="s">
        <x:v>424</x:v>
      </x:c>
      <x:c r="B65" s="77"/>
      <x:c r="C65" s="71"/>
      <x:c r="D65" s="69"/>
      <x:c r="E65" s="71"/>
      <x:c r="F65" s="69"/>
      <x:c r="G65" s="71"/>
      <x:c r="H65" s="69"/>
      <x:c r="I65" s="71"/>
      <x:c r="J65" s="69"/>
      <x:c r="K65" s="69"/>
      <x:c r="L65" s="71"/>
      <x:c r="M65" s="69"/>
      <x:c r="N65" s="69"/>
      <x:c r="O65" s="69"/>
      <x:c r="P65" s="69"/>
      <x:c r="Q65" s="69"/>
      <x:c r="R65" s="71"/>
      <x:c r="S65" s="69"/>
      <x:c r="T65" s="71"/>
      <x:c r="U65" s="69"/>
      <x:c r="V65" s="71"/>
      <x:c r="W65" s="69"/>
      <x:c r="X65" s="69"/>
      <x:c r="Y65" s="69"/>
      <x:c r="Z65" s="69"/>
      <x:c r="AA65" s="69"/>
      <x:c r="AB65" s="69"/>
      <x:c r="AC65" s="69"/>
      <x:c r="AD65" s="69"/>
      <x:c r="AE65" s="69"/>
      <x:c r="AF65" s="69"/>
      <x:c r="AG65" s="69"/>
      <x:c r="AH65" s="69"/>
      <x:c r="AI65" s="69"/>
      <x:c r="AJ65" s="69"/>
      <x:c r="AK65" s="69"/>
      <x:c r="AL65" s="819" t="s">
        <x:v>424</x:v>
      </x:c>
      <x:c r="AM65" s="69"/>
      <x:c r="AN65" s="71"/>
      <x:c r="AO65" s="69"/>
      <x:c r="AP65" s="69"/>
      <x:c r="AQ65" s="69"/>
      <x:c r="AR65" s="71"/>
      <x:c r="AS65" s="69"/>
      <x:c r="AT65" s="71"/>
      <x:c r="AU65" s="69"/>
      <x:c r="AV65" s="69"/>
      <x:c r="AW65" s="69"/>
      <x:c r="AX65" s="69"/>
      <x:c r="AY65" s="69"/>
      <x:c r="AZ65" s="69"/>
      <x:c r="BA65" s="71"/>
      <x:c r="BB65" s="69"/>
      <x:c r="BC65" s="69"/>
      <x:c r="BD65" s="69"/>
      <x:c r="BE65" s="69"/>
      <x:c r="BF65" s="69"/>
      <x:c r="BG65" s="69"/>
      <x:c r="BH65" s="69"/>
      <x:c r="BI65" s="69"/>
      <x:c r="BJ65" s="71"/>
      <x:c r="BK65" s="69"/>
      <x:c r="BL65" s="71"/>
      <x:c r="BM65" s="69"/>
      <x:c r="BN65" s="71"/>
      <x:c r="BO65" s="69"/>
      <x:c r="BP65" s="71"/>
      <x:c r="BQ65" s="69"/>
      <x:c r="BR65" s="69"/>
      <x:c r="BS65" s="69"/>
      <x:c r="BT65" s="69"/>
      <x:c r="BU65" s="69"/>
      <x:c r="BV65" s="819" t="s">
        <x:v>424</x:v>
      </x:c>
      <x:c r="BW65" s="69"/>
      <x:c r="BX65" s="69"/>
      <x:c r="BY65" s="71"/>
      <x:c r="BZ65" s="69"/>
      <x:c r="CA65" s="71"/>
      <x:c r="CB65" s="69"/>
      <x:c r="CC65" s="71"/>
      <x:c r="CD65" s="69"/>
      <x:c r="CE65" s="69"/>
      <x:c r="CF65" s="71"/>
      <x:c r="CG65" s="69"/>
      <x:c r="CH65" s="69"/>
      <x:c r="CI65" s="69"/>
      <x:c r="CJ65" s="69"/>
      <x:c r="CK65" s="69"/>
      <x:c r="CL65" s="69"/>
      <x:c r="CM65" s="69"/>
      <x:c r="CN65" s="69"/>
      <x:c r="CO65" s="69"/>
      <x:c r="CP65" s="71"/>
      <x:c r="CQ65" s="69"/>
      <x:c r="CR65" s="71"/>
      <x:c r="CS65" s="69"/>
      <x:c r="CT65" s="69"/>
      <x:c r="CU65" s="69"/>
      <x:c r="CV65" s="69"/>
      <x:c r="CW65" s="69"/>
      <x:c r="CX65" s="69"/>
      <x:c r="CY65" s="819" t="s">
        <x:v>424</x:v>
      </x:c>
      <x:c r="CZ65" s="69"/>
      <x:c r="DA65" s="71"/>
      <x:c r="DB65" s="69"/>
      <x:c r="DC65" s="71"/>
      <x:c r="DD65" s="69"/>
      <x:c r="DE65" s="71"/>
      <x:c r="DF65" s="69"/>
      <x:c r="DG65" s="105"/>
      <x:c r="DH65" s="21"/>
    </x:row>
    <x:row r="66" spans="1:112" s="20" customFormat="1" ht="30" customHeight="1">
      <x:c r="A66" s="819" t="s">
        <x:v>2916</x:v>
      </x:c>
      <x:c r="B66" s="77"/>
      <x:c r="C66" s="71"/>
      <x:c r="D66" s="69"/>
      <x:c r="E66" s="71"/>
      <x:c r="F66" s="69"/>
      <x:c r="G66" s="71"/>
      <x:c r="H66" s="69"/>
      <x:c r="I66" s="71"/>
      <x:c r="J66" s="69"/>
      <x:c r="K66" s="69"/>
      <x:c r="L66" s="71"/>
      <x:c r="M66" s="69"/>
      <x:c r="N66" s="69"/>
      <x:c r="O66" s="69"/>
      <x:c r="P66" s="69"/>
      <x:c r="Q66" s="69"/>
      <x:c r="R66" s="71"/>
      <x:c r="S66" s="69"/>
      <x:c r="T66" s="71"/>
      <x:c r="U66" s="69"/>
      <x:c r="V66" s="71"/>
      <x:c r="W66" s="69"/>
      <x:c r="X66" s="69"/>
      <x:c r="Y66" s="69"/>
      <x:c r="Z66" s="69"/>
      <x:c r="AA66" s="69"/>
      <x:c r="AB66" s="69"/>
      <x:c r="AC66" s="69"/>
      <x:c r="AD66" s="69"/>
      <x:c r="AE66" s="69"/>
      <x:c r="AF66" s="69"/>
      <x:c r="AG66" s="69"/>
      <x:c r="AH66" s="69"/>
      <x:c r="AI66" s="69"/>
      <x:c r="AJ66" s="69"/>
      <x:c r="AK66" s="69"/>
      <x:c r="AL66" s="819" t="s">
        <x:v>2916</x:v>
      </x:c>
      <x:c r="AM66" s="69"/>
      <x:c r="AN66" s="71"/>
      <x:c r="AO66" s="69"/>
      <x:c r="AP66" s="69"/>
      <x:c r="AQ66" s="69"/>
      <x:c r="AR66" s="71"/>
      <x:c r="AS66" s="69"/>
      <x:c r="AT66" s="71"/>
      <x:c r="AU66" s="69"/>
      <x:c r="AV66" s="69"/>
      <x:c r="AW66" s="69"/>
      <x:c r="AX66" s="69"/>
      <x:c r="AY66" s="69"/>
      <x:c r="AZ66" s="69"/>
      <x:c r="BA66" s="71"/>
      <x:c r="BB66" s="69"/>
      <x:c r="BC66" s="69"/>
      <x:c r="BD66" s="69"/>
      <x:c r="BE66" s="69"/>
      <x:c r="BF66" s="69"/>
      <x:c r="BG66" s="69"/>
      <x:c r="BH66" s="69"/>
      <x:c r="BI66" s="69"/>
      <x:c r="BJ66" s="71"/>
      <x:c r="BK66" s="69"/>
      <x:c r="BL66" s="71"/>
      <x:c r="BM66" s="69"/>
      <x:c r="BN66" s="71"/>
      <x:c r="BO66" s="69"/>
      <x:c r="BP66" s="71"/>
      <x:c r="BQ66" s="69"/>
      <x:c r="BR66" s="69"/>
      <x:c r="BS66" s="69"/>
      <x:c r="BT66" s="69"/>
      <x:c r="BU66" s="69"/>
      <x:c r="BV66" s="819" t="s">
        <x:v>2916</x:v>
      </x:c>
      <x:c r="BW66" s="69"/>
      <x:c r="BX66" s="69"/>
      <x:c r="BY66" s="71"/>
      <x:c r="BZ66" s="69"/>
      <x:c r="CA66" s="71"/>
      <x:c r="CB66" s="69"/>
      <x:c r="CC66" s="71"/>
      <x:c r="CD66" s="69"/>
      <x:c r="CE66" s="69"/>
      <x:c r="CF66" s="71"/>
      <x:c r="CG66" s="69"/>
      <x:c r="CH66" s="69"/>
      <x:c r="CI66" s="69"/>
      <x:c r="CJ66" s="69"/>
      <x:c r="CK66" s="69"/>
      <x:c r="CL66" s="69"/>
      <x:c r="CM66" s="69"/>
      <x:c r="CN66" s="69"/>
      <x:c r="CO66" s="69"/>
      <x:c r="CP66" s="71"/>
      <x:c r="CQ66" s="69"/>
      <x:c r="CR66" s="71"/>
      <x:c r="CS66" s="69"/>
      <x:c r="CT66" s="69"/>
      <x:c r="CU66" s="69"/>
      <x:c r="CV66" s="69"/>
      <x:c r="CW66" s="69"/>
      <x:c r="CX66" s="69"/>
      <x:c r="CY66" s="819" t="s">
        <x:v>2916</x:v>
      </x:c>
      <x:c r="CZ66" s="69"/>
      <x:c r="DA66" s="71"/>
      <x:c r="DB66" s="69"/>
      <x:c r="DC66" s="71"/>
      <x:c r="DD66" s="69"/>
      <x:c r="DE66" s="71"/>
      <x:c r="DF66" s="69"/>
      <x:c r="DG66" s="105"/>
      <x:c r="DH66" s="21"/>
    </x:row>
    <x:row r="67" spans="1:112" s="20" customFormat="1" ht="30" customHeight="1">
      <x:c r="A67" s="819" t="s">
        <x:v>2951</x:v>
      </x:c>
      <x:c r="B67" s="77"/>
      <x:c r="C67" s="71"/>
      <x:c r="D67" s="69"/>
      <x:c r="E67" s="71"/>
      <x:c r="F67" s="69"/>
      <x:c r="G67" s="71"/>
      <x:c r="H67" s="69"/>
      <x:c r="I67" s="71"/>
      <x:c r="J67" s="69"/>
      <x:c r="K67" s="69"/>
      <x:c r="L67" s="71"/>
      <x:c r="M67" s="69"/>
      <x:c r="N67" s="69"/>
      <x:c r="O67" s="69"/>
      <x:c r="P67" s="69"/>
      <x:c r="Q67" s="69"/>
      <x:c r="R67" s="71"/>
      <x:c r="S67" s="69"/>
      <x:c r="T67" s="71"/>
      <x:c r="U67" s="69"/>
      <x:c r="V67" s="71"/>
      <x:c r="W67" s="69"/>
      <x:c r="X67" s="69"/>
      <x:c r="Y67" s="69"/>
      <x:c r="Z67" s="69"/>
      <x:c r="AA67" s="69"/>
      <x:c r="AB67" s="69"/>
      <x:c r="AC67" s="69"/>
      <x:c r="AD67" s="69"/>
      <x:c r="AE67" s="69"/>
      <x:c r="AF67" s="69"/>
      <x:c r="AG67" s="69"/>
      <x:c r="AH67" s="69"/>
      <x:c r="AI67" s="69"/>
      <x:c r="AJ67" s="69"/>
      <x:c r="AK67" s="69"/>
      <x:c r="AL67" s="819" t="s">
        <x:v>2951</x:v>
      </x:c>
      <x:c r="AM67" s="69"/>
      <x:c r="AN67" s="71"/>
      <x:c r="AO67" s="69"/>
      <x:c r="AP67" s="69"/>
      <x:c r="AQ67" s="69"/>
      <x:c r="AR67" s="71"/>
      <x:c r="AS67" s="69"/>
      <x:c r="AT67" s="71"/>
      <x:c r="AU67" s="69"/>
      <x:c r="AV67" s="69"/>
      <x:c r="AW67" s="69"/>
      <x:c r="AX67" s="69"/>
      <x:c r="AY67" s="69"/>
      <x:c r="AZ67" s="69"/>
      <x:c r="BA67" s="71"/>
      <x:c r="BB67" s="69"/>
      <x:c r="BC67" s="69"/>
      <x:c r="BD67" s="69"/>
      <x:c r="BE67" s="69"/>
      <x:c r="BF67" s="69"/>
      <x:c r="BG67" s="69"/>
      <x:c r="BH67" s="69"/>
      <x:c r="BI67" s="69"/>
      <x:c r="BJ67" s="71"/>
      <x:c r="BK67" s="69"/>
      <x:c r="BL67" s="71"/>
      <x:c r="BM67" s="69"/>
      <x:c r="BN67" s="71"/>
      <x:c r="BO67" s="69"/>
      <x:c r="BP67" s="71"/>
      <x:c r="BQ67" s="69"/>
      <x:c r="BR67" s="69"/>
      <x:c r="BS67" s="69"/>
      <x:c r="BT67" s="69"/>
      <x:c r="BU67" s="69"/>
      <x:c r="BV67" s="819" t="s">
        <x:v>2951</x:v>
      </x:c>
      <x:c r="BW67" s="69"/>
      <x:c r="BX67" s="69"/>
      <x:c r="BY67" s="71"/>
      <x:c r="BZ67" s="69"/>
      <x:c r="CA67" s="71"/>
      <x:c r="CB67" s="69"/>
      <x:c r="CC67" s="71"/>
      <x:c r="CD67" s="69"/>
      <x:c r="CE67" s="69"/>
      <x:c r="CF67" s="71"/>
      <x:c r="CG67" s="69"/>
      <x:c r="CH67" s="69"/>
      <x:c r="CI67" s="69"/>
      <x:c r="CJ67" s="69"/>
      <x:c r="CK67" s="69"/>
      <x:c r="CL67" s="69"/>
      <x:c r="CM67" s="69"/>
      <x:c r="CN67" s="69"/>
      <x:c r="CO67" s="69"/>
      <x:c r="CP67" s="71"/>
      <x:c r="CQ67" s="69"/>
      <x:c r="CR67" s="71"/>
      <x:c r="CS67" s="69"/>
      <x:c r="CT67" s="69"/>
      <x:c r="CU67" s="69"/>
      <x:c r="CV67" s="69"/>
      <x:c r="CW67" s="69"/>
      <x:c r="CX67" s="69"/>
      <x:c r="CY67" s="819" t="s">
        <x:v>2951</x:v>
      </x:c>
      <x:c r="CZ67" s="586"/>
      <x:c r="DA67" s="71"/>
      <x:c r="DB67" s="586"/>
      <x:c r="DC67" s="589"/>
      <x:c r="DD67" s="586"/>
      <x:c r="DE67" s="589"/>
      <x:c r="DF67" s="586"/>
      <x:c r="DG67" s="931"/>
      <x:c r="DH67" s="21"/>
    </x:row>
    <x:row r="68" spans="1:112" s="20" customFormat="1" ht="30" customHeight="1">
      <x:c r="A68" s="819" t="s">
        <x:v>2956</x:v>
      </x:c>
      <x:c r="B68" s="77"/>
      <x:c r="C68" s="71"/>
      <x:c r="D68" s="69"/>
      <x:c r="E68" s="71"/>
      <x:c r="F68" s="69"/>
      <x:c r="G68" s="71"/>
      <x:c r="H68" s="69"/>
      <x:c r="I68" s="71"/>
      <x:c r="J68" s="69"/>
      <x:c r="K68" s="69"/>
      <x:c r="L68" s="71"/>
      <x:c r="M68" s="69"/>
      <x:c r="N68" s="69"/>
      <x:c r="O68" s="69"/>
      <x:c r="P68" s="69"/>
      <x:c r="Q68" s="69"/>
      <x:c r="R68" s="71"/>
      <x:c r="S68" s="69"/>
      <x:c r="T68" s="71"/>
      <x:c r="U68" s="69"/>
      <x:c r="V68" s="71"/>
      <x:c r="W68" s="69"/>
      <x:c r="X68" s="69"/>
      <x:c r="Y68" s="69"/>
      <x:c r="Z68" s="69"/>
      <x:c r="AA68" s="69"/>
      <x:c r="AB68" s="69"/>
      <x:c r="AC68" s="69"/>
      <x:c r="AD68" s="69"/>
      <x:c r="AE68" s="69"/>
      <x:c r="AF68" s="69"/>
      <x:c r="AG68" s="69"/>
      <x:c r="AH68" s="69"/>
      <x:c r="AI68" s="69"/>
      <x:c r="AJ68" s="69"/>
      <x:c r="AK68" s="69"/>
      <x:c r="AL68" s="819" t="s">
        <x:v>2956</x:v>
      </x:c>
      <x:c r="AM68" s="69"/>
      <x:c r="AN68" s="71"/>
      <x:c r="AO68" s="69"/>
      <x:c r="AP68" s="69"/>
      <x:c r="AQ68" s="69"/>
      <x:c r="AR68" s="71"/>
      <x:c r="AS68" s="69"/>
      <x:c r="AT68" s="71"/>
      <x:c r="AU68" s="69"/>
      <x:c r="AV68" s="69"/>
      <x:c r="AW68" s="69"/>
      <x:c r="AX68" s="69"/>
      <x:c r="AY68" s="69"/>
      <x:c r="AZ68" s="69"/>
      <x:c r="BA68" s="71"/>
      <x:c r="BB68" s="69"/>
      <x:c r="BC68" s="69"/>
      <x:c r="BD68" s="69"/>
      <x:c r="BE68" s="69"/>
      <x:c r="BF68" s="69"/>
      <x:c r="BG68" s="69"/>
      <x:c r="BH68" s="69"/>
      <x:c r="BI68" s="69"/>
      <x:c r="BJ68" s="71"/>
      <x:c r="BK68" s="69"/>
      <x:c r="BL68" s="71"/>
      <x:c r="BM68" s="69"/>
      <x:c r="BN68" s="71"/>
      <x:c r="BO68" s="69"/>
      <x:c r="BP68" s="71"/>
      <x:c r="BQ68" s="69"/>
      <x:c r="BR68" s="69"/>
      <x:c r="BS68" s="69"/>
      <x:c r="BT68" s="69"/>
      <x:c r="BU68" s="69"/>
      <x:c r="BV68" s="819" t="s">
        <x:v>2956</x:v>
      </x:c>
      <x:c r="BW68" s="69"/>
      <x:c r="BX68" s="69"/>
      <x:c r="BY68" s="71"/>
      <x:c r="BZ68" s="69"/>
      <x:c r="CA68" s="71"/>
      <x:c r="CB68" s="69"/>
      <x:c r="CC68" s="71"/>
      <x:c r="CD68" s="69"/>
      <x:c r="CE68" s="69"/>
      <x:c r="CF68" s="71"/>
      <x:c r="CG68" s="69"/>
      <x:c r="CH68" s="69"/>
      <x:c r="CI68" s="69"/>
      <x:c r="CJ68" s="69"/>
      <x:c r="CK68" s="69"/>
      <x:c r="CL68" s="69"/>
      <x:c r="CM68" s="69"/>
      <x:c r="CN68" s="69"/>
      <x:c r="CO68" s="69"/>
      <x:c r="CP68" s="71"/>
      <x:c r="CQ68" s="69"/>
      <x:c r="CR68" s="71"/>
      <x:c r="CS68" s="69"/>
      <x:c r="CT68" s="69"/>
      <x:c r="CU68" s="69"/>
      <x:c r="CV68" s="69"/>
      <x:c r="CW68" s="69"/>
      <x:c r="CX68" s="69"/>
      <x:c r="CY68" s="819" t="s">
        <x:v>2956</x:v>
      </x:c>
      <x:c r="CZ68" s="586"/>
      <x:c r="DA68" s="71"/>
      <x:c r="DB68" s="586"/>
      <x:c r="DC68" s="589"/>
      <x:c r="DD68" s="586"/>
      <x:c r="DE68" s="589"/>
      <x:c r="DF68" s="586"/>
      <x:c r="DG68" s="931"/>
      <x:c r="DH68" s="21"/>
    </x:row>
    <x:row r="69" spans="1:112" s="20" customFormat="1" ht="30" customHeight="1">
      <x:c r="A69" s="288" t="s">
        <x:v>1359</x:v>
      </x:c>
      <x:c r="B69" s="77">
        <x:f t="shared" ref="B69:AK69" si="26">SUM(B70,B151)</x:f>
        <x:v>13</x:v>
      </x:c>
      <x:c r="C69" s="71">
        <x:f t="shared" si="26"/>
        <x:v>2495.1199999999999</x:v>
      </x:c>
      <x:c r="D69" s="69">
        <x:f t="shared" si="26"/>
        <x:v>19</x:v>
      </x:c>
      <x:c r="E69" s="71">
        <x:f t="shared" si="26"/>
        <x:v>4060</x:v>
      </x:c>
      <x:c r="F69" s="69">
        <x:f t="shared" si="26"/>
        <x:v>0</x:v>
      </x:c>
      <x:c r="G69" s="71">
        <x:f t="shared" si="26"/>
        <x:v>0</x:v>
      </x:c>
      <x:c r="H69" s="69">
        <x:f t="shared" si="26"/>
        <x:v>0</x:v>
      </x:c>
      <x:c r="I69" s="71">
        <x:f t="shared" si="26"/>
        <x:v>0</x:v>
      </x:c>
      <x:c r="J69" s="69">
        <x:f t="shared" si="26"/>
        <x:v>89</x:v>
      </x:c>
      <x:c r="K69" s="69">
        <x:f t="shared" si="26"/>
        <x:v>0</x:v>
      </x:c>
      <x:c r="L69" s="71">
        <x:f t="shared" si="26"/>
        <x:v>0</x:v>
      </x:c>
      <x:c r="M69" s="69">
        <x:f t="shared" si="26"/>
        <x:v>0</x:v>
      </x:c>
      <x:c r="N69" s="69">
        <x:f t="shared" si="26"/>
        <x:v>0</x:v>
      </x:c>
      <x:c r="O69" s="69">
        <x:f t="shared" si="26"/>
        <x:v>12</x:v>
      </x:c>
      <x:c r="P69" s="69">
        <x:f t="shared" si="26"/>
        <x:v>32</x:v>
      </x:c>
      <x:c r="Q69" s="69">
        <x:f t="shared" si="26"/>
        <x:v>0</x:v>
      </x:c>
      <x:c r="R69" s="71">
        <x:f t="shared" si="26"/>
        <x:v>0</x:v>
      </x:c>
      <x:c r="S69" s="69">
        <x:f t="shared" si="26"/>
        <x:v>9</x:v>
      </x:c>
      <x:c r="T69" s="71">
        <x:f t="shared" si="26"/>
        <x:v>212</x:v>
      </x:c>
      <x:c r="U69" s="69">
        <x:f t="shared" si="26"/>
        <x:v>16</x:v>
      </x:c>
      <x:c r="V69" s="71">
        <x:f t="shared" si="26"/>
        <x:v>1651</x:v>
      </x:c>
      <x:c r="W69" s="69">
        <x:f t="shared" si="26"/>
        <x:v>2</x:v>
      </x:c>
      <x:c r="X69" s="69">
        <x:f t="shared" si="26"/>
        <x:v>625</x:v>
      </x:c>
      <x:c r="Y69" s="69">
        <x:f t="shared" si="26"/>
        <x:v>17</x:v>
      </x:c>
      <x:c r="Z69" s="69">
        <x:f t="shared" si="26"/>
        <x:v>44</x:v>
      </x:c>
      <x:c r="AA69" s="69">
        <x:f t="shared" si="26"/>
        <x:v>71</x:v>
      </x:c>
      <x:c r="AB69" s="69">
        <x:f t="shared" si="26"/>
        <x:v>0</x:v>
      </x:c>
      <x:c r="AC69" s="69">
        <x:f t="shared" si="26"/>
        <x:v>13</x:v>
      </x:c>
      <x:c r="AD69" s="69">
        <x:f t="shared" si="26"/>
        <x:v>34</x:v>
      </x:c>
      <x:c r="AE69" s="69">
        <x:f t="shared" si="26"/>
        <x:v>1</x:v>
      </x:c>
      <x:c r="AF69" s="69">
        <x:f t="shared" si="26"/>
        <x:v>0</x:v>
      </x:c>
      <x:c r="AG69" s="69">
        <x:f t="shared" si="26"/>
        <x:v>81</x:v>
      </x:c>
      <x:c r="AH69" s="69">
        <x:f t="shared" si="26"/>
        <x:v>0</x:v>
      </x:c>
      <x:c r="AI69" s="69">
        <x:f t="shared" si="26"/>
        <x:v>0</x:v>
      </x:c>
      <x:c r="AJ69" s="69">
        <x:f t="shared" si="26"/>
        <x:v>85</x:v>
      </x:c>
      <x:c r="AK69" s="69">
        <x:f t="shared" si="26"/>
        <x:v>162</x:v>
      </x:c>
      <x:c r="AL69" s="288" t="s">
        <x:v>1359</x:v>
      </x:c>
      <x:c r="AM69" s="69">
        <x:f t="shared" ref="AM69:BU69" si="27">SUM(AM70,AM151)</x:f>
        <x:v>4</x:v>
      </x:c>
      <x:c r="AN69" s="71">
        <x:f t="shared" si="27"/>
        <x:v>1298</x:v>
      </x:c>
      <x:c r="AO69" s="69">
        <x:f t="shared" si="27"/>
        <x:v>0</x:v>
      </x:c>
      <x:c r="AP69" s="69">
        <x:f t="shared" si="27"/>
        <x:v>0</x:v>
      </x:c>
      <x:c r="AQ69" s="69">
        <x:f t="shared" si="27"/>
        <x:v>0</x:v>
      </x:c>
      <x:c r="AR69" s="71">
        <x:f t="shared" si="27"/>
        <x:v>0</x:v>
      </x:c>
      <x:c r="AS69" s="69">
        <x:f t="shared" si="27"/>
        <x:v>0</x:v>
      </x:c>
      <x:c r="AT69" s="71">
        <x:f t="shared" si="27"/>
        <x:v>0</x:v>
      </x:c>
      <x:c r="AU69" s="69">
        <x:f t="shared" si="27"/>
        <x:v>0</x:v>
      </x:c>
      <x:c r="AV69" s="69">
        <x:f t="shared" si="27"/>
        <x:v>0</x:v>
      </x:c>
      <x:c r="AW69" s="69">
        <x:f t="shared" si="27"/>
        <x:v>0</x:v>
      </x:c>
      <x:c r="AX69" s="69">
        <x:f t="shared" si="27"/>
        <x:v>1</x:v>
      </x:c>
      <x:c r="AY69" s="69">
        <x:f t="shared" si="27"/>
        <x:v>0</x:v>
      </x:c>
      <x:c r="AZ69" s="69">
        <x:f t="shared" si="27"/>
        <x:v>1</x:v>
      </x:c>
      <x:c r="BA69" s="71">
        <x:f t="shared" si="27"/>
        <x:v>90</x:v>
      </x:c>
      <x:c r="BB69" s="69">
        <x:f t="shared" si="27"/>
        <x:v>0</x:v>
      </x:c>
      <x:c r="BC69" s="69">
        <x:f t="shared" si="27"/>
        <x:v>0</x:v>
      </x:c>
      <x:c r="BD69" s="69">
        <x:f t="shared" si="27"/>
        <x:v>3</x:v>
      </x:c>
      <x:c r="BE69" s="69">
        <x:f t="shared" si="27"/>
        <x:v>65</x:v>
      </x:c>
      <x:c r="BF69" s="69">
        <x:f t="shared" si="27"/>
        <x:v>214</x:v>
      </x:c>
      <x:c r="BG69" s="69">
        <x:f t="shared" si="27"/>
        <x:v>143</x:v>
      </x:c>
      <x:c r="BH69" s="69">
        <x:f t="shared" si="27"/>
        <x:v>154</x:v>
      </x:c>
      <x:c r="BI69" s="69">
        <x:f t="shared" si="27"/>
        <x:v>0</x:v>
      </x:c>
      <x:c r="BJ69" s="71">
        <x:f t="shared" si="27"/>
        <x:v>0</x:v>
      </x:c>
      <x:c r="BK69" s="69">
        <x:f t="shared" si="27"/>
        <x:v>0</x:v>
      </x:c>
      <x:c r="BL69" s="71">
        <x:f t="shared" si="27"/>
        <x:v>0</x:v>
      </x:c>
      <x:c r="BM69" s="69">
        <x:f t="shared" si="27"/>
        <x:v>0</x:v>
      </x:c>
      <x:c r="BN69" s="71">
        <x:f t="shared" si="27"/>
        <x:v>0</x:v>
      </x:c>
      <x:c r="BO69" s="69">
        <x:f t="shared" si="27"/>
        <x:v>0</x:v>
      </x:c>
      <x:c r="BP69" s="71">
        <x:f t="shared" si="27"/>
        <x:v>0</x:v>
      </x:c>
      <x:c r="BQ69" s="69">
        <x:f t="shared" si="27"/>
        <x:v>0</x:v>
      </x:c>
      <x:c r="BR69" s="69">
        <x:f t="shared" si="27"/>
        <x:v>0</x:v>
      </x:c>
      <x:c r="BS69" s="69">
        <x:f t="shared" si="27"/>
        <x:v>2</x:v>
      </x:c>
      <x:c r="BT69" s="69">
        <x:f t="shared" si="27"/>
        <x:v>7</x:v>
      </x:c>
      <x:c r="BU69" s="69">
        <x:f t="shared" si="27"/>
        <x:v>8</x:v>
      </x:c>
      <x:c r="BV69" s="288" t="s">
        <x:v>1359</x:v>
      </x:c>
      <x:c r="BW69" s="69">
        <x:f t="shared" ref="BW69:CX69" si="28">SUM(BW70,BW151)</x:f>
        <x:v>0</x:v>
      </x:c>
      <x:c r="BX69" s="69">
        <x:f t="shared" si="28"/>
        <x:v>0</x:v>
      </x:c>
      <x:c r="BY69" s="71">
        <x:f t="shared" si="28"/>
        <x:v>0</x:v>
      </x:c>
      <x:c r="BZ69" s="69">
        <x:f t="shared" si="28"/>
        <x:v>0</x:v>
      </x:c>
      <x:c r="CA69" s="71">
        <x:f t="shared" si="28"/>
        <x:v>0</x:v>
      </x:c>
      <x:c r="CB69" s="69">
        <x:f t="shared" si="28"/>
        <x:v>0</x:v>
      </x:c>
      <x:c r="CC69" s="71">
        <x:f t="shared" si="28"/>
        <x:v>0</x:v>
      </x:c>
      <x:c r="CD69" s="69">
        <x:f t="shared" si="28"/>
        <x:v>0</x:v>
      </x:c>
      <x:c r="CE69" s="69">
        <x:f t="shared" si="28"/>
        <x:v>0</x:v>
      </x:c>
      <x:c r="CF69" s="71">
        <x:f t="shared" si="28"/>
        <x:v>0</x:v>
      </x:c>
      <x:c r="CG69" s="69">
        <x:f t="shared" si="28"/>
        <x:v>0</x:v>
      </x:c>
      <x:c r="CH69" s="69">
        <x:f t="shared" si="28"/>
        <x:v>0</x:v>
      </x:c>
      <x:c r="CI69" s="69">
        <x:f t="shared" si="28"/>
        <x:v>1</x:v>
      </x:c>
      <x:c r="CJ69" s="69">
        <x:f t="shared" si="28"/>
        <x:v>39</x:v>
      </x:c>
      <x:c r="CK69" s="69">
        <x:f t="shared" si="28"/>
        <x:v>0</x:v>
      </x:c>
      <x:c r="CL69" s="69">
        <x:f t="shared" si="28"/>
        <x:v>1</x:v>
      </x:c>
      <x:c r="CM69" s="69">
        <x:f t="shared" si="28"/>
        <x:v>0</x:v>
      </x:c>
      <x:c r="CN69" s="69">
        <x:f t="shared" si="28"/>
        <x:v>0</x:v>
      </x:c>
      <x:c r="CO69" s="69">
        <x:f t="shared" si="28"/>
        <x:v>0</x:v>
      </x:c>
      <x:c r="CP69" s="71">
        <x:f t="shared" si="28"/>
        <x:v>0</x:v>
      </x:c>
      <x:c r="CQ69" s="69">
        <x:f t="shared" si="28"/>
        <x:v>64</x:v>
      </x:c>
      <x:c r="CR69" s="71">
        <x:f t="shared" si="28"/>
        <x:v>7031.6999999999998</x:v>
      </x:c>
      <x:c r="CS69" s="69">
        <x:f t="shared" si="28"/>
        <x:v>477</x:v>
      </x:c>
      <x:c r="CT69" s="69">
        <x:f t="shared" si="28"/>
        <x:v>2</x:v>
      </x:c>
      <x:c r="CU69" s="69">
        <x:f t="shared" si="28"/>
        <x:v>75</x:v>
      </x:c>
      <x:c r="CV69" s="69">
        <x:f t="shared" si="28"/>
        <x:v>5</x:v>
      </x:c>
      <x:c r="CW69" s="69">
        <x:f t="shared" si="28"/>
        <x:v>72</x:v>
      </x:c>
      <x:c r="CX69" s="69">
        <x:f t="shared" si="28"/>
        <x:v>183</x:v>
      </x:c>
      <x:c r="CY69" s="288" t="s">
        <x:v>1359</x:v>
      </x:c>
      <x:c r="CZ69" s="69">
        <x:f t="shared" ref="CZ69:DG69" si="29">SUM(CZ70,CZ151)</x:f>
        <x:v>15</x:v>
      </x:c>
      <x:c r="DA69" s="71">
        <x:f t="shared" si="29"/>
        <x:v>1572</x:v>
      </x:c>
      <x:c r="DB69" s="69">
        <x:f t="shared" si="29"/>
        <x:v>0</x:v>
      </x:c>
      <x:c r="DC69" s="71">
        <x:f t="shared" si="29"/>
        <x:v>0</x:v>
      </x:c>
      <x:c r="DD69" s="69">
        <x:f t="shared" si="29"/>
        <x:v>0</x:v>
      </x:c>
      <x:c r="DE69" s="71">
        <x:f t="shared" si="29"/>
        <x:v>0</x:v>
      </x:c>
      <x:c r="DF69" s="69">
        <x:f t="shared" si="29"/>
        <x:v>0</x:v>
      </x:c>
      <x:c r="DG69" s="105">
        <x:f t="shared" si="29"/>
        <x:v>0</x:v>
      </x:c>
      <x:c r="DH69" s="21"/>
    </x:row>
    <x:row r="70" spans="1:112" s="20" customFormat="1" ht="30" customHeight="1">
      <x:c r="A70" s="288" t="s">
        <x:v>675</x:v>
      </x:c>
      <x:c r="B70" s="77">
        <x:f>SUM(B71:B150)</x:f>
        <x:v>13</x:v>
      </x:c>
      <x:c r="C70" s="71">
        <x:f t="shared" ref="C70:BN70" si="30">SUM(C71:C150)</x:f>
        <x:v>2495.1199999999999</x:v>
      </x:c>
      <x:c r="D70" s="69">
        <x:f t="shared" si="30"/>
        <x:v>19</x:v>
      </x:c>
      <x:c r="E70" s="71">
        <x:f t="shared" si="30"/>
        <x:v>4060</x:v>
      </x:c>
      <x:c r="F70" s="69">
        <x:f t="shared" si="30"/>
        <x:v>0</x:v>
      </x:c>
      <x:c r="G70" s="71">
        <x:f t="shared" si="30"/>
        <x:v>0</x:v>
      </x:c>
      <x:c r="H70" s="69">
        <x:f t="shared" si="30"/>
        <x:v>0</x:v>
      </x:c>
      <x:c r="I70" s="71">
        <x:f t="shared" si="30"/>
        <x:v>0</x:v>
      </x:c>
      <x:c r="J70" s="69">
        <x:f t="shared" si="30"/>
        <x:v>89</x:v>
      </x:c>
      <x:c r="K70" s="69">
        <x:f t="shared" si="30"/>
        <x:v>0</x:v>
      </x:c>
      <x:c r="L70" s="71">
        <x:f t="shared" si="30"/>
        <x:v>0</x:v>
      </x:c>
      <x:c r="M70" s="69">
        <x:f t="shared" si="30"/>
        <x:v>0</x:v>
      </x:c>
      <x:c r="N70" s="69">
        <x:f t="shared" si="30"/>
        <x:v>0</x:v>
      </x:c>
      <x:c r="O70" s="69">
        <x:f t="shared" si="30"/>
        <x:v>12</x:v>
      </x:c>
      <x:c r="P70" s="69">
        <x:f t="shared" si="30"/>
        <x:v>32</x:v>
      </x:c>
      <x:c r="Q70" s="69">
        <x:f t="shared" si="30"/>
        <x:v>0</x:v>
      </x:c>
      <x:c r="R70" s="71">
        <x:f t="shared" si="30"/>
        <x:v>0</x:v>
      </x:c>
      <x:c r="S70" s="69">
        <x:f t="shared" si="30"/>
        <x:v>9</x:v>
      </x:c>
      <x:c r="T70" s="71">
        <x:f t="shared" si="30"/>
        <x:v>212</x:v>
      </x:c>
      <x:c r="U70" s="69">
        <x:f t="shared" si="30"/>
        <x:v>16</x:v>
      </x:c>
      <x:c r="V70" s="71">
        <x:f t="shared" si="30"/>
        <x:v>1651</x:v>
      </x:c>
      <x:c r="W70" s="69">
        <x:f t="shared" si="30"/>
        <x:v>2</x:v>
      </x:c>
      <x:c r="X70" s="69">
        <x:f t="shared" si="30"/>
        <x:v>625</x:v>
      </x:c>
      <x:c r="Y70" s="69">
        <x:f t="shared" si="30"/>
        <x:v>17</x:v>
      </x:c>
      <x:c r="Z70" s="69">
        <x:f t="shared" si="30"/>
        <x:v>44</x:v>
      </x:c>
      <x:c r="AA70" s="69">
        <x:f t="shared" si="30"/>
        <x:v>71</x:v>
      </x:c>
      <x:c r="AB70" s="69">
        <x:f t="shared" si="30"/>
        <x:v>0</x:v>
      </x:c>
      <x:c r="AC70" s="69">
        <x:f t="shared" si="30"/>
        <x:v>13</x:v>
      </x:c>
      <x:c r="AD70" s="69">
        <x:f t="shared" si="30"/>
        <x:v>34</x:v>
      </x:c>
      <x:c r="AE70" s="69">
        <x:f t="shared" si="30"/>
        <x:v>1</x:v>
      </x:c>
      <x:c r="AF70" s="69">
        <x:f t="shared" si="30"/>
        <x:v>0</x:v>
      </x:c>
      <x:c r="AG70" s="69">
        <x:f t="shared" si="30"/>
        <x:v>81</x:v>
      </x:c>
      <x:c r="AH70" s="69">
        <x:f t="shared" si="30"/>
        <x:v>0</x:v>
      </x:c>
      <x:c r="AI70" s="69">
        <x:f t="shared" si="30"/>
        <x:v>0</x:v>
      </x:c>
      <x:c r="AJ70" s="69">
        <x:f t="shared" si="30"/>
        <x:v>85</x:v>
      </x:c>
      <x:c r="AK70" s="69">
        <x:f t="shared" si="30"/>
        <x:v>162</x:v>
      </x:c>
      <x:c r="AL70" s="288" t="s">
        <x:v>675</x:v>
      </x:c>
      <x:c r="AM70" s="69">
        <x:f t="shared" si="30"/>
        <x:v>4</x:v>
      </x:c>
      <x:c r="AN70" s="71">
        <x:f t="shared" si="30"/>
        <x:v>1298</x:v>
      </x:c>
      <x:c r="AO70" s="69">
        <x:f t="shared" si="30"/>
        <x:v>0</x:v>
      </x:c>
      <x:c r="AP70" s="69">
        <x:f t="shared" si="30"/>
        <x:v>0</x:v>
      </x:c>
      <x:c r="AQ70" s="69">
        <x:f t="shared" si="30"/>
        <x:v>0</x:v>
      </x:c>
      <x:c r="AR70" s="71">
        <x:f t="shared" si="30"/>
        <x:v>0</x:v>
      </x:c>
      <x:c r="AS70" s="69">
        <x:f t="shared" si="30"/>
        <x:v>0</x:v>
      </x:c>
      <x:c r="AT70" s="71">
        <x:f t="shared" si="30"/>
        <x:v>0</x:v>
      </x:c>
      <x:c r="AU70" s="69">
        <x:f t="shared" si="30"/>
        <x:v>0</x:v>
      </x:c>
      <x:c r="AV70" s="69">
        <x:f t="shared" si="30"/>
        <x:v>0</x:v>
      </x:c>
      <x:c r="AW70" s="69">
        <x:f t="shared" si="30"/>
        <x:v>0</x:v>
      </x:c>
      <x:c r="AX70" s="69">
        <x:f t="shared" si="30"/>
        <x:v>1</x:v>
      </x:c>
      <x:c r="AY70" s="69">
        <x:f t="shared" si="30"/>
        <x:v>0</x:v>
      </x:c>
      <x:c r="AZ70" s="69">
        <x:f t="shared" si="30"/>
        <x:v>1</x:v>
      </x:c>
      <x:c r="BA70" s="71">
        <x:f t="shared" si="30"/>
        <x:v>90</x:v>
      </x:c>
      <x:c r="BB70" s="69">
        <x:f t="shared" si="30"/>
        <x:v>0</x:v>
      </x:c>
      <x:c r="BC70" s="69">
        <x:f t="shared" si="30"/>
        <x:v>0</x:v>
      </x:c>
      <x:c r="BD70" s="69">
        <x:f t="shared" si="30"/>
        <x:v>3</x:v>
      </x:c>
      <x:c r="BE70" s="69">
        <x:f t="shared" si="30"/>
        <x:v>65</x:v>
      </x:c>
      <x:c r="BF70" s="69">
        <x:f t="shared" si="30"/>
        <x:v>214</x:v>
      </x:c>
      <x:c r="BG70" s="69">
        <x:f t="shared" si="30"/>
        <x:v>143</x:v>
      </x:c>
      <x:c r="BH70" s="69">
        <x:f t="shared" si="30"/>
        <x:v>154</x:v>
      </x:c>
      <x:c r="BI70" s="69">
        <x:f t="shared" si="30"/>
        <x:v>0</x:v>
      </x:c>
      <x:c r="BJ70" s="71">
        <x:f t="shared" si="30"/>
        <x:v>0</x:v>
      </x:c>
      <x:c r="BK70" s="69">
        <x:f t="shared" si="30"/>
        <x:v>0</x:v>
      </x:c>
      <x:c r="BL70" s="71">
        <x:f t="shared" si="30"/>
        <x:v>0</x:v>
      </x:c>
      <x:c r="BM70" s="69">
        <x:f t="shared" si="30"/>
        <x:v>0</x:v>
      </x:c>
      <x:c r="BN70" s="71">
        <x:f t="shared" si="30"/>
        <x:v>0</x:v>
      </x:c>
      <x:c r="BO70" s="69">
        <x:f t="shared" ref="BO70:DG70" si="31">SUM(BO71:BO150)</x:f>
        <x:v>0</x:v>
      </x:c>
      <x:c r="BP70" s="71">
        <x:f t="shared" si="31"/>
        <x:v>0</x:v>
      </x:c>
      <x:c r="BQ70" s="69">
        <x:f t="shared" si="31"/>
        <x:v>0</x:v>
      </x:c>
      <x:c r="BR70" s="69">
        <x:f t="shared" si="31"/>
        <x:v>0</x:v>
      </x:c>
      <x:c r="BS70" s="69">
        <x:f t="shared" si="31"/>
        <x:v>2</x:v>
      </x:c>
      <x:c r="BT70" s="69">
        <x:f t="shared" si="31"/>
        <x:v>7</x:v>
      </x:c>
      <x:c r="BU70" s="69">
        <x:f t="shared" si="31"/>
        <x:v>8</x:v>
      </x:c>
      <x:c r="BV70" s="288" t="s">
        <x:v>675</x:v>
      </x:c>
      <x:c r="BW70" s="69">
        <x:f t="shared" si="31"/>
        <x:v>0</x:v>
      </x:c>
      <x:c r="BX70" s="69">
        <x:f t="shared" si="31"/>
        <x:v>0</x:v>
      </x:c>
      <x:c r="BY70" s="71">
        <x:f t="shared" si="31"/>
        <x:v>0</x:v>
      </x:c>
      <x:c r="BZ70" s="69">
        <x:f t="shared" si="31"/>
        <x:v>0</x:v>
      </x:c>
      <x:c r="CA70" s="71">
        <x:f t="shared" si="31"/>
        <x:v>0</x:v>
      </x:c>
      <x:c r="CB70" s="69">
        <x:f t="shared" si="31"/>
        <x:v>0</x:v>
      </x:c>
      <x:c r="CC70" s="71">
        <x:f t="shared" si="31"/>
        <x:v>0</x:v>
      </x:c>
      <x:c r="CD70" s="69">
        <x:f t="shared" si="31"/>
        <x:v>0</x:v>
      </x:c>
      <x:c r="CE70" s="69">
        <x:f t="shared" si="31"/>
        <x:v>0</x:v>
      </x:c>
      <x:c r="CF70" s="71">
        <x:f t="shared" si="31"/>
        <x:v>0</x:v>
      </x:c>
      <x:c r="CG70" s="69">
        <x:f t="shared" si="31"/>
        <x:v>0</x:v>
      </x:c>
      <x:c r="CH70" s="69">
        <x:f t="shared" si="31"/>
        <x:v>0</x:v>
      </x:c>
      <x:c r="CI70" s="69">
        <x:f t="shared" si="31"/>
        <x:v>1</x:v>
      </x:c>
      <x:c r="CJ70" s="69">
        <x:f t="shared" si="31"/>
        <x:v>39</x:v>
      </x:c>
      <x:c r="CK70" s="69">
        <x:f t="shared" si="31"/>
        <x:v>0</x:v>
      </x:c>
      <x:c r="CL70" s="69">
        <x:f t="shared" si="31"/>
        <x:v>1</x:v>
      </x:c>
      <x:c r="CM70" s="69">
        <x:f t="shared" si="31"/>
        <x:v>0</x:v>
      </x:c>
      <x:c r="CN70" s="69">
        <x:f t="shared" si="31"/>
        <x:v>0</x:v>
      </x:c>
      <x:c r="CO70" s="69">
        <x:f t="shared" si="31"/>
        <x:v>0</x:v>
      </x:c>
      <x:c r="CP70" s="71">
        <x:f t="shared" si="31"/>
        <x:v>0</x:v>
      </x:c>
      <x:c r="CQ70" s="69">
        <x:f t="shared" si="31"/>
        <x:v>64</x:v>
      </x:c>
      <x:c r="CR70" s="71">
        <x:f t="shared" si="31"/>
        <x:v>7031.6999999999998</x:v>
      </x:c>
      <x:c r="CS70" s="69">
        <x:f t="shared" si="31"/>
        <x:v>477</x:v>
      </x:c>
      <x:c r="CT70" s="69">
        <x:f t="shared" si="31"/>
        <x:v>2</x:v>
      </x:c>
      <x:c r="CU70" s="69">
        <x:f t="shared" si="31"/>
        <x:v>75</x:v>
      </x:c>
      <x:c r="CV70" s="69">
        <x:f t="shared" si="31"/>
        <x:v>5</x:v>
      </x:c>
      <x:c r="CW70" s="69">
        <x:f t="shared" si="31"/>
        <x:v>72</x:v>
      </x:c>
      <x:c r="CX70" s="69">
        <x:f t="shared" si="31"/>
        <x:v>183</x:v>
      </x:c>
      <x:c r="CY70" s="288" t="s">
        <x:v>675</x:v>
      </x:c>
      <x:c r="CZ70" s="69">
        <x:f t="shared" si="31"/>
        <x:v>15</x:v>
      </x:c>
      <x:c r="DA70" s="71">
        <x:f t="shared" si="31"/>
        <x:v>1572</x:v>
      </x:c>
      <x:c r="DB70" s="69">
        <x:f t="shared" si="31"/>
        <x:v>0</x:v>
      </x:c>
      <x:c r="DC70" s="71">
        <x:f t="shared" si="31"/>
        <x:v>0</x:v>
      </x:c>
      <x:c r="DD70" s="69">
        <x:f t="shared" si="31"/>
        <x:v>0</x:v>
      </x:c>
      <x:c r="DE70" s="71">
        <x:f t="shared" si="31"/>
        <x:v>0</x:v>
      </x:c>
      <x:c r="DF70" s="69">
        <x:f t="shared" si="31"/>
        <x:v>0</x:v>
      </x:c>
      <x:c r="DG70" s="105">
        <x:f t="shared" si="31"/>
        <x:v>0</x:v>
      </x:c>
      <x:c r="DH70" s="21"/>
    </x:row>
    <x:row r="71" spans="1:112" s="20" customFormat="1" ht="30" customHeight="1">
      <x:c r="A71" s="522" t="s">
        <x:v>1100</x:v>
      </x:c>
      <x:c r="B71" s="77"/>
      <x:c r="C71" s="71"/>
      <x:c r="D71" s="69"/>
      <x:c r="E71" s="71"/>
      <x:c r="F71" s="69"/>
      <x:c r="G71" s="71"/>
      <x:c r="H71" s="69"/>
      <x:c r="I71" s="71"/>
      <x:c r="J71" s="69">
        <x:v>1</x:v>
      </x:c>
      <x:c r="K71" s="69"/>
      <x:c r="L71" s="71"/>
      <x:c r="M71" s="69"/>
      <x:c r="N71" s="69"/>
      <x:c r="O71" s="69"/>
      <x:c r="P71" s="69"/>
      <x:c r="Q71" s="69"/>
      <x:c r="R71" s="71"/>
      <x:c r="S71" s="69"/>
      <x:c r="T71" s="71"/>
      <x:c r="U71" s="69">
        <x:v>1</x:v>
      </x:c>
      <x:c r="V71" s="71">
        <x:v>79</x:v>
      </x:c>
      <x:c r="W71" s="69"/>
      <x:c r="X71" s="69">
        <x:v>9</x:v>
      </x:c>
      <x:c r="Y71" s="69"/>
      <x:c r="Z71" s="69"/>
      <x:c r="AA71" s="69">
        <x:v>1</x:v>
      </x:c>
      <x:c r="AB71" s="69"/>
      <x:c r="AC71" s="69">
        <x:v>1</x:v>
      </x:c>
      <x:c r="AD71" s="69"/>
      <x:c r="AE71" s="69"/>
      <x:c r="AF71" s="69"/>
      <x:c r="AG71" s="69">
        <x:v>2</x:v>
      </x:c>
      <x:c r="AH71" s="69"/>
      <x:c r="AI71" s="69"/>
      <x:c r="AJ71" s="69">
        <x:v>1</x:v>
      </x:c>
      <x:c r="AK71" s="69">
        <x:v>3</x:v>
      </x:c>
      <x:c r="AL71" s="522" t="s">
        <x:v>1100</x:v>
      </x:c>
      <x:c r="AM71" s="69">
        <x:v>1</x:v>
      </x:c>
      <x:c r="AN71" s="71">
        <x:v>226</x:v>
      </x:c>
      <x:c r="AO71" s="69"/>
      <x:c r="AP71" s="69"/>
      <x:c r="AQ71" s="69"/>
      <x:c r="AR71" s="71"/>
      <x:c r="AS71" s="69"/>
      <x:c r="AT71" s="71"/>
      <x:c r="AU71" s="69"/>
      <x:c r="AV71" s="69"/>
      <x:c r="AW71" s="69"/>
      <x:c r="AX71" s="69"/>
      <x:c r="AY71" s="69"/>
      <x:c r="AZ71" s="69"/>
      <x:c r="BA71" s="71"/>
      <x:c r="BB71" s="69"/>
      <x:c r="BC71" s="69"/>
      <x:c r="BD71" s="69"/>
      <x:c r="BE71" s="69">
        <x:v>1</x:v>
      </x:c>
      <x:c r="BF71" s="69">
        <x:v>3</x:v>
      </x:c>
      <x:c r="BG71" s="69">
        <x:v>3</x:v>
      </x:c>
      <x:c r="BH71" s="69">
        <x:v>3</x:v>
      </x:c>
      <x:c r="BI71" s="69"/>
      <x:c r="BJ71" s="71"/>
      <x:c r="BK71" s="69"/>
      <x:c r="BL71" s="71"/>
      <x:c r="BM71" s="69"/>
      <x:c r="BN71" s="71"/>
      <x:c r="BO71" s="69"/>
      <x:c r="BP71" s="71"/>
      <x:c r="BQ71" s="69"/>
      <x:c r="BR71" s="69"/>
      <x:c r="BS71" s="69"/>
      <x:c r="BT71" s="69"/>
      <x:c r="BU71" s="69"/>
      <x:c r="BV71" s="522" t="s">
        <x:v>1100</x:v>
      </x:c>
      <x:c r="BW71" s="69"/>
      <x:c r="BX71" s="69"/>
      <x:c r="BY71" s="71"/>
      <x:c r="BZ71" s="69"/>
      <x:c r="CA71" s="71"/>
      <x:c r="CB71" s="69"/>
      <x:c r="CC71" s="71"/>
      <x:c r="CD71" s="69"/>
      <x:c r="CE71" s="69"/>
      <x:c r="CF71" s="71"/>
      <x:c r="CG71" s="69"/>
      <x:c r="CH71" s="69"/>
      <x:c r="CI71" s="69"/>
      <x:c r="CJ71" s="69">
        <x:v>1</x:v>
      </x:c>
      <x:c r="CK71" s="69"/>
      <x:c r="CL71" s="69"/>
      <x:c r="CM71" s="69"/>
      <x:c r="CN71" s="69"/>
      <x:c r="CO71" s="69"/>
      <x:c r="CP71" s="71"/>
      <x:c r="CQ71" s="69">
        <x:v>1</x:v>
      </x:c>
      <x:c r="CR71" s="71">
        <x:v>100</x:v>
      </x:c>
      <x:c r="CS71" s="69">
        <x:v>6</x:v>
      </x:c>
      <x:c r="CT71" s="69"/>
      <x:c r="CU71" s="69">
        <x:v>1</x:v>
      </x:c>
      <x:c r="CV71" s="69"/>
      <x:c r="CW71" s="69">
        <x:v>4</x:v>
      </x:c>
      <x:c r="CX71" s="69">
        <x:v>20</x:v>
      </x:c>
      <x:c r="CY71" s="522" t="s">
        <x:v>1100</x:v>
      </x:c>
      <x:c r="CZ71" s="69"/>
      <x:c r="DA71" s="71"/>
      <x:c r="DB71" s="69"/>
      <x:c r="DC71" s="71"/>
      <x:c r="DD71" s="69"/>
      <x:c r="DE71" s="71"/>
      <x:c r="DF71" s="69"/>
      <x:c r="DG71" s="105"/>
      <x:c r="DH71" s="21"/>
    </x:row>
    <x:row r="72" spans="1:112" s="20" customFormat="1" ht="30" customHeight="1">
      <x:c r="A72" s="522" t="s">
        <x:v>377</x:v>
      </x:c>
      <x:c r="B72" s="77"/>
      <x:c r="C72" s="71"/>
      <x:c r="D72" s="69"/>
      <x:c r="E72" s="71"/>
      <x:c r="F72" s="69"/>
      <x:c r="G72" s="71"/>
      <x:c r="H72" s="69"/>
      <x:c r="I72" s="71"/>
      <x:c r="J72" s="69">
        <x:v>1</x:v>
      </x:c>
      <x:c r="K72" s="69"/>
      <x:c r="L72" s="71"/>
      <x:c r="M72" s="69"/>
      <x:c r="N72" s="69"/>
      <x:c r="O72" s="69"/>
      <x:c r="P72" s="69"/>
      <x:c r="Q72" s="69"/>
      <x:c r="R72" s="71"/>
      <x:c r="S72" s="69"/>
      <x:c r="T72" s="71"/>
      <x:c r="U72" s="69"/>
      <x:c r="V72" s="71"/>
      <x:c r="W72" s="69"/>
      <x:c r="X72" s="69">
        <x:v>12</x:v>
      </x:c>
      <x:c r="Y72" s="69"/>
      <x:c r="Z72" s="69"/>
      <x:c r="AA72" s="69">
        <x:v>1</x:v>
      </x:c>
      <x:c r="AB72" s="69"/>
      <x:c r="AC72" s="69"/>
      <x:c r="AD72" s="69">
        <x:v>1</x:v>
      </x:c>
      <x:c r="AE72" s="69"/>
      <x:c r="AF72" s="69"/>
      <x:c r="AG72" s="69">
        <x:v>1</x:v>
      </x:c>
      <x:c r="AH72" s="69"/>
      <x:c r="AI72" s="69"/>
      <x:c r="AJ72" s="69"/>
      <x:c r="AK72" s="69"/>
      <x:c r="AL72" s="522" t="s">
        <x:v>377</x:v>
      </x:c>
      <x:c r="AM72" s="69"/>
      <x:c r="AN72" s="71"/>
      <x:c r="AO72" s="69"/>
      <x:c r="AP72" s="69"/>
      <x:c r="AQ72" s="69"/>
      <x:c r="AR72" s="71"/>
      <x:c r="AS72" s="69"/>
      <x:c r="AT72" s="71"/>
      <x:c r="AU72" s="69"/>
      <x:c r="AV72" s="69"/>
      <x:c r="AW72" s="69"/>
      <x:c r="AX72" s="69"/>
      <x:c r="AY72" s="69"/>
      <x:c r="AZ72" s="69"/>
      <x:c r="BA72" s="71"/>
      <x:c r="BB72" s="69"/>
      <x:c r="BC72" s="69"/>
      <x:c r="BD72" s="69"/>
      <x:c r="BE72" s="69">
        <x:v>1</x:v>
      </x:c>
      <x:c r="BF72" s="69">
        <x:v>5</x:v>
      </x:c>
      <x:c r="BG72" s="69">
        <x:v>5</x:v>
      </x:c>
      <x:c r="BH72" s="69">
        <x:v>5</x:v>
      </x:c>
      <x:c r="BI72" s="69"/>
      <x:c r="BJ72" s="71"/>
      <x:c r="BK72" s="69"/>
      <x:c r="BL72" s="71"/>
      <x:c r="BM72" s="69"/>
      <x:c r="BN72" s="71"/>
      <x:c r="BO72" s="69"/>
      <x:c r="BP72" s="71"/>
      <x:c r="BQ72" s="69"/>
      <x:c r="BR72" s="69"/>
      <x:c r="BS72" s="69"/>
      <x:c r="BT72" s="69"/>
      <x:c r="BU72" s="69"/>
      <x:c r="BV72" s="522" t="s">
        <x:v>377</x:v>
      </x:c>
      <x:c r="BW72" s="69"/>
      <x:c r="BX72" s="69"/>
      <x:c r="BY72" s="71"/>
      <x:c r="BZ72" s="69"/>
      <x:c r="CA72" s="71"/>
      <x:c r="CB72" s="69"/>
      <x:c r="CC72" s="71"/>
      <x:c r="CD72" s="69"/>
      <x:c r="CE72" s="69"/>
      <x:c r="CF72" s="71"/>
      <x:c r="CG72" s="69"/>
      <x:c r="CH72" s="69"/>
      <x:c r="CI72" s="69"/>
      <x:c r="CJ72" s="69">
        <x:v>1</x:v>
      </x:c>
      <x:c r="CK72" s="69"/>
      <x:c r="CL72" s="69"/>
      <x:c r="CM72" s="69"/>
      <x:c r="CN72" s="69"/>
      <x:c r="CO72" s="69"/>
      <x:c r="CP72" s="71"/>
      <x:c r="CQ72" s="69">
        <x:v>1</x:v>
      </x:c>
      <x:c r="CR72" s="71">
        <x:v>110</x:v>
      </x:c>
      <x:c r="CS72" s="69">
        <x:v>4</x:v>
      </x:c>
      <x:c r="CT72" s="69"/>
      <x:c r="CU72" s="69">
        <x:v>1</x:v>
      </x:c>
      <x:c r="CV72" s="69"/>
      <x:c r="CW72" s="69">
        <x:v>1</x:v>
      </x:c>
      <x:c r="CX72" s="69">
        <x:v>2</x:v>
      </x:c>
      <x:c r="CY72" s="522" t="s">
        <x:v>377</x:v>
      </x:c>
      <x:c r="CZ72" s="69"/>
      <x:c r="DA72" s="71"/>
      <x:c r="DB72" s="69"/>
      <x:c r="DC72" s="71"/>
      <x:c r="DD72" s="69"/>
      <x:c r="DE72" s="71"/>
      <x:c r="DF72" s="69"/>
      <x:c r="DG72" s="105"/>
      <x:c r="DH72" s="21"/>
    </x:row>
    <x:row r="73" spans="1:112" s="20" customFormat="1" ht="30" customHeight="1">
      <x:c r="A73" s="522" t="s">
        <x:v>375</x:v>
      </x:c>
      <x:c r="B73" s="77"/>
      <x:c r="C73" s="71"/>
      <x:c r="D73" s="69"/>
      <x:c r="E73" s="71"/>
      <x:c r="F73" s="69"/>
      <x:c r="G73" s="71"/>
      <x:c r="H73" s="69"/>
      <x:c r="I73" s="71"/>
      <x:c r="J73" s="69">
        <x:v>2</x:v>
      </x:c>
      <x:c r="K73" s="69"/>
      <x:c r="L73" s="71"/>
      <x:c r="M73" s="69"/>
      <x:c r="N73" s="69"/>
      <x:c r="O73" s="69"/>
      <x:c r="P73" s="69"/>
      <x:c r="Q73" s="69"/>
      <x:c r="R73" s="71"/>
      <x:c r="S73" s="69">
        <x:v>2</x:v>
      </x:c>
      <x:c r="T73" s="71">
        <x:v>40</x:v>
      </x:c>
      <x:c r="U73" s="69"/>
      <x:c r="V73" s="71"/>
      <x:c r="W73" s="69"/>
      <x:c r="X73" s="69">
        <x:v>6</x:v>
      </x:c>
      <x:c r="Y73" s="69"/>
      <x:c r="Z73" s="69"/>
      <x:c r="AA73" s="69"/>
      <x:c r="AB73" s="69"/>
      <x:c r="AC73" s="69"/>
      <x:c r="AD73" s="69"/>
      <x:c r="AE73" s="69"/>
      <x:c r="AF73" s="69"/>
      <x:c r="AG73" s="69">
        <x:v>1</x:v>
      </x:c>
      <x:c r="AH73" s="69"/>
      <x:c r="AI73" s="69"/>
      <x:c r="AJ73" s="69">
        <x:v>2</x:v>
      </x:c>
      <x:c r="AK73" s="69">
        <x:v>5</x:v>
      </x:c>
      <x:c r="AL73" s="522" t="s">
        <x:v>375</x:v>
      </x:c>
      <x:c r="AM73" s="69"/>
      <x:c r="AN73" s="71"/>
      <x:c r="AO73" s="69"/>
      <x:c r="AP73" s="69"/>
      <x:c r="AQ73" s="69"/>
      <x:c r="AR73" s="71"/>
      <x:c r="AS73" s="69"/>
      <x:c r="AT73" s="71"/>
      <x:c r="AU73" s="69"/>
      <x:c r="AV73" s="69"/>
      <x:c r="AW73" s="69"/>
      <x:c r="AX73" s="69"/>
      <x:c r="AY73" s="69"/>
      <x:c r="AZ73" s="69"/>
      <x:c r="BA73" s="71"/>
      <x:c r="BB73" s="69"/>
      <x:c r="BC73" s="69"/>
      <x:c r="BD73" s="69"/>
      <x:c r="BE73" s="69">
        <x:v>1</x:v>
      </x:c>
      <x:c r="BF73" s="69">
        <x:v>3</x:v>
      </x:c>
      <x:c r="BG73" s="69"/>
      <x:c r="BH73" s="69"/>
      <x:c r="BI73" s="69"/>
      <x:c r="BJ73" s="71"/>
      <x:c r="BK73" s="69"/>
      <x:c r="BL73" s="71"/>
      <x:c r="BM73" s="69"/>
      <x:c r="BN73" s="71"/>
      <x:c r="BO73" s="69"/>
      <x:c r="BP73" s="71"/>
      <x:c r="BQ73" s="69"/>
      <x:c r="BR73" s="69"/>
      <x:c r="BS73" s="69"/>
      <x:c r="BT73" s="69"/>
      <x:c r="BU73" s="69"/>
      <x:c r="BV73" s="522" t="s">
        <x:v>375</x:v>
      </x:c>
      <x:c r="BW73" s="69"/>
      <x:c r="BX73" s="69"/>
      <x:c r="BY73" s="71"/>
      <x:c r="BZ73" s="69"/>
      <x:c r="CA73" s="71"/>
      <x:c r="CB73" s="69"/>
      <x:c r="CC73" s="71"/>
      <x:c r="CD73" s="69"/>
      <x:c r="CE73" s="69"/>
      <x:c r="CF73" s="71"/>
      <x:c r="CG73" s="69"/>
      <x:c r="CH73" s="69"/>
      <x:c r="CI73" s="69"/>
      <x:c r="CJ73" s="69"/>
      <x:c r="CK73" s="69"/>
      <x:c r="CL73" s="69"/>
      <x:c r="CM73" s="69"/>
      <x:c r="CN73" s="69"/>
      <x:c r="CO73" s="69"/>
      <x:c r="CP73" s="71"/>
      <x:c r="CQ73" s="69">
        <x:v>1</x:v>
      </x:c>
      <x:c r="CR73" s="71">
        <x:v>108</x:v>
      </x:c>
      <x:c r="CS73" s="69">
        <x:v>4</x:v>
      </x:c>
      <x:c r="CT73" s="69"/>
      <x:c r="CU73" s="69">
        <x:v>1</x:v>
      </x:c>
      <x:c r="CV73" s="69"/>
      <x:c r="CW73" s="69">
        <x:v>3</x:v>
      </x:c>
      <x:c r="CX73" s="69">
        <x:v>14</x:v>
      </x:c>
      <x:c r="CY73" s="522" t="s">
        <x:v>375</x:v>
      </x:c>
      <x:c r="CZ73" s="69"/>
      <x:c r="DA73" s="71"/>
      <x:c r="DB73" s="69"/>
      <x:c r="DC73" s="71"/>
      <x:c r="DD73" s="69"/>
      <x:c r="DE73" s="71"/>
      <x:c r="DF73" s="69"/>
      <x:c r="DG73" s="105"/>
      <x:c r="DH73" s="21"/>
    </x:row>
    <x:row r="74" spans="1:112" s="20" customFormat="1" ht="30" customHeight="1">
      <x:c r="A74" s="522" t="s">
        <x:v>1632</x:v>
      </x:c>
      <x:c r="B74" s="77"/>
      <x:c r="C74" s="71"/>
      <x:c r="D74" s="69"/>
      <x:c r="E74" s="71"/>
      <x:c r="F74" s="69"/>
      <x:c r="G74" s="71"/>
      <x:c r="H74" s="69"/>
      <x:c r="I74" s="71"/>
      <x:c r="J74" s="69">
        <x:v>1</x:v>
      </x:c>
      <x:c r="K74" s="69"/>
      <x:c r="L74" s="71"/>
      <x:c r="M74" s="69"/>
      <x:c r="N74" s="69"/>
      <x:c r="O74" s="69"/>
      <x:c r="P74" s="69"/>
      <x:c r="Q74" s="69"/>
      <x:c r="R74" s="71"/>
      <x:c r="S74" s="69"/>
      <x:c r="T74" s="71"/>
      <x:c r="U74" s="69">
        <x:v>1</x:v>
      </x:c>
      <x:c r="V74" s="71">
        <x:v>54</x:v>
      </x:c>
      <x:c r="W74" s="69"/>
      <x:c r="X74" s="69">
        <x:v>13</x:v>
      </x:c>
      <x:c r="Y74" s="69"/>
      <x:c r="Z74" s="69"/>
      <x:c r="AA74" s="69">
        <x:v>1</x:v>
      </x:c>
      <x:c r="AB74" s="69"/>
      <x:c r="AC74" s="69">
        <x:v>1</x:v>
      </x:c>
      <x:c r="AD74" s="69">
        <x:v>1</x:v>
      </x:c>
      <x:c r="AE74" s="69"/>
      <x:c r="AF74" s="69"/>
      <x:c r="AG74" s="69">
        <x:v>1</x:v>
      </x:c>
      <x:c r="AH74" s="69"/>
      <x:c r="AI74" s="69"/>
      <x:c r="AJ74" s="69">
        <x:v>2</x:v>
      </x:c>
      <x:c r="AK74" s="69">
        <x:v>3</x:v>
      </x:c>
      <x:c r="AL74" s="522" t="s">
        <x:v>1632</x:v>
      </x:c>
      <x:c r="AM74" s="69"/>
      <x:c r="AN74" s="71"/>
      <x:c r="AO74" s="69"/>
      <x:c r="AP74" s="69"/>
      <x:c r="AQ74" s="69"/>
      <x:c r="AR74" s="71"/>
      <x:c r="AS74" s="69"/>
      <x:c r="AT74" s="71"/>
      <x:c r="AU74" s="69"/>
      <x:c r="AV74" s="69"/>
      <x:c r="AW74" s="69"/>
      <x:c r="AX74" s="69"/>
      <x:c r="AY74" s="69"/>
      <x:c r="AZ74" s="69"/>
      <x:c r="BA74" s="71"/>
      <x:c r="BB74" s="69"/>
      <x:c r="BC74" s="69"/>
      <x:c r="BD74" s="69"/>
      <x:c r="BE74" s="69">
        <x:v>1</x:v>
      </x:c>
      <x:c r="BF74" s="69">
        <x:v>2</x:v>
      </x:c>
      <x:c r="BG74" s="69">
        <x:v>2</x:v>
      </x:c>
      <x:c r="BH74" s="69">
        <x:v>2</x:v>
      </x:c>
      <x:c r="BI74" s="69"/>
      <x:c r="BJ74" s="71"/>
      <x:c r="BK74" s="69"/>
      <x:c r="BL74" s="71"/>
      <x:c r="BM74" s="69"/>
      <x:c r="BN74" s="71"/>
      <x:c r="BO74" s="69"/>
      <x:c r="BP74" s="71"/>
      <x:c r="BQ74" s="69"/>
      <x:c r="BR74" s="69"/>
      <x:c r="BS74" s="69"/>
      <x:c r="BT74" s="69"/>
      <x:c r="BU74" s="69"/>
      <x:c r="BV74" s="522" t="s">
        <x:v>1632</x:v>
      </x:c>
      <x:c r="BW74" s="69"/>
      <x:c r="BX74" s="69"/>
      <x:c r="BY74" s="71"/>
      <x:c r="BZ74" s="69"/>
      <x:c r="CA74" s="71"/>
      <x:c r="CB74" s="69"/>
      <x:c r="CC74" s="71"/>
      <x:c r="CD74" s="69"/>
      <x:c r="CE74" s="69"/>
      <x:c r="CF74" s="71"/>
      <x:c r="CG74" s="69"/>
      <x:c r="CH74" s="69"/>
      <x:c r="CI74" s="69"/>
      <x:c r="CJ74" s="69">
        <x:v>1</x:v>
      </x:c>
      <x:c r="CK74" s="69"/>
      <x:c r="CL74" s="69"/>
      <x:c r="CM74" s="69"/>
      <x:c r="CN74" s="69"/>
      <x:c r="CO74" s="69"/>
      <x:c r="CP74" s="71"/>
      <x:c r="CQ74" s="69">
        <x:v>1</x:v>
      </x:c>
      <x:c r="CR74" s="71">
        <x:v>112</x:v>
      </x:c>
      <x:c r="CS74" s="69">
        <x:v>4</x:v>
      </x:c>
      <x:c r="CT74" s="69"/>
      <x:c r="CU74" s="69">
        <x:v>1</x:v>
      </x:c>
      <x:c r="CV74" s="69"/>
      <x:c r="CW74" s="69">
        <x:v>1</x:v>
      </x:c>
      <x:c r="CX74" s="69">
        <x:v>2</x:v>
      </x:c>
      <x:c r="CY74" s="522" t="s">
        <x:v>1632</x:v>
      </x:c>
      <x:c r="CZ74" s="69">
        <x:v>1</x:v>
      </x:c>
      <x:c r="DA74" s="71">
        <x:v>54</x:v>
      </x:c>
      <x:c r="DB74" s="69"/>
      <x:c r="DC74" s="71"/>
      <x:c r="DD74" s="69"/>
      <x:c r="DE74" s="71"/>
      <x:c r="DF74" s="69"/>
      <x:c r="DG74" s="105"/>
      <x:c r="DH74" s="21"/>
    </x:row>
    <x:row r="75" spans="1:112" s="20" customFormat="1" ht="30" customHeight="1">
      <x:c r="A75" s="522" t="s">
        <x:v>1198</x:v>
      </x:c>
      <x:c r="B75" s="77"/>
      <x:c r="C75" s="71"/>
      <x:c r="D75" s="69"/>
      <x:c r="E75" s="71"/>
      <x:c r="F75" s="69"/>
      <x:c r="G75" s="71"/>
      <x:c r="H75" s="69"/>
      <x:c r="I75" s="71"/>
      <x:c r="J75" s="69">
        <x:v>1</x:v>
      </x:c>
      <x:c r="K75" s="69"/>
      <x:c r="L75" s="71"/>
      <x:c r="M75" s="69"/>
      <x:c r="N75" s="69"/>
      <x:c r="O75" s="69"/>
      <x:c r="P75" s="69"/>
      <x:c r="Q75" s="69"/>
      <x:c r="R75" s="71"/>
      <x:c r="S75" s="69"/>
      <x:c r="T75" s="71"/>
      <x:c r="U75" s="69"/>
      <x:c r="V75" s="71"/>
      <x:c r="W75" s="69"/>
      <x:c r="X75" s="69">
        <x:v>20</x:v>
      </x:c>
      <x:c r="Y75" s="69"/>
      <x:c r="Z75" s="69"/>
      <x:c r="AA75" s="69">
        <x:v>1</x:v>
      </x:c>
      <x:c r="AB75" s="69"/>
      <x:c r="AC75" s="69"/>
      <x:c r="AD75" s="69">
        <x:v>1</x:v>
      </x:c>
      <x:c r="AE75" s="69"/>
      <x:c r="AF75" s="69"/>
      <x:c r="AG75" s="69">
        <x:v>2</x:v>
      </x:c>
      <x:c r="AH75" s="69"/>
      <x:c r="AI75" s="69"/>
      <x:c r="AJ75" s="69">
        <x:v>2</x:v>
      </x:c>
      <x:c r="AK75" s="69">
        <x:v>4</x:v>
      </x:c>
      <x:c r="AL75" s="522" t="s">
        <x:v>1198</x:v>
      </x:c>
      <x:c r="AM75" s="69"/>
      <x:c r="AN75" s="71"/>
      <x:c r="AO75" s="69"/>
      <x:c r="AP75" s="69"/>
      <x:c r="AQ75" s="69"/>
      <x:c r="AR75" s="71"/>
      <x:c r="AS75" s="69"/>
      <x:c r="AT75" s="71"/>
      <x:c r="AU75" s="69"/>
      <x:c r="AV75" s="69"/>
      <x:c r="AW75" s="69"/>
      <x:c r="AX75" s="69"/>
      <x:c r="AY75" s="69"/>
      <x:c r="AZ75" s="69"/>
      <x:c r="BA75" s="71"/>
      <x:c r="BB75" s="69"/>
      <x:c r="BC75" s="69"/>
      <x:c r="BD75" s="69"/>
      <x:c r="BE75" s="69">
        <x:v>1</x:v>
      </x:c>
      <x:c r="BF75" s="69">
        <x:v>3</x:v>
      </x:c>
      <x:c r="BG75" s="69">
        <x:v>3</x:v>
      </x:c>
      <x:c r="BH75" s="69">
        <x:v>3</x:v>
      </x:c>
      <x:c r="BI75" s="69"/>
      <x:c r="BJ75" s="71"/>
      <x:c r="BK75" s="69"/>
      <x:c r="BL75" s="71"/>
      <x:c r="BM75" s="69"/>
      <x:c r="BN75" s="71"/>
      <x:c r="BO75" s="69"/>
      <x:c r="BP75" s="71"/>
      <x:c r="BQ75" s="69"/>
      <x:c r="BR75" s="69"/>
      <x:c r="BS75" s="69"/>
      <x:c r="BT75" s="69"/>
      <x:c r="BU75" s="69"/>
      <x:c r="BV75" s="522" t="s">
        <x:v>1198</x:v>
      </x:c>
      <x:c r="BW75" s="69"/>
      <x:c r="BX75" s="69"/>
      <x:c r="BY75" s="71"/>
      <x:c r="BZ75" s="69"/>
      <x:c r="CA75" s="71"/>
      <x:c r="CB75" s="69"/>
      <x:c r="CC75" s="71"/>
      <x:c r="CD75" s="69"/>
      <x:c r="CE75" s="69"/>
      <x:c r="CF75" s="71"/>
      <x:c r="CG75" s="69"/>
      <x:c r="CH75" s="69"/>
      <x:c r="CI75" s="69">
        <x:v>1</x:v>
      </x:c>
      <x:c r="CJ75" s="69">
        <x:v>1</x:v>
      </x:c>
      <x:c r="CK75" s="69"/>
      <x:c r="CL75" s="69"/>
      <x:c r="CM75" s="69"/>
      <x:c r="CN75" s="69"/>
      <x:c r="CO75" s="69"/>
      <x:c r="CP75" s="71"/>
      <x:c r="CQ75" s="69">
        <x:v>1</x:v>
      </x:c>
      <x:c r="CR75" s="71">
        <x:v>155</x:v>
      </x:c>
      <x:c r="CS75" s="69">
        <x:v>7</x:v>
      </x:c>
      <x:c r="CT75" s="69"/>
      <x:c r="CU75" s="69">
        <x:v>1</x:v>
      </x:c>
      <x:c r="CV75" s="69"/>
      <x:c r="CW75" s="69">
        <x:v>1</x:v>
      </x:c>
      <x:c r="CX75" s="69">
        <x:v>2</x:v>
      </x:c>
      <x:c r="CY75" s="522" t="s">
        <x:v>1198</x:v>
      </x:c>
      <x:c r="CZ75" s="69"/>
      <x:c r="DA75" s="71"/>
      <x:c r="DB75" s="69"/>
      <x:c r="DC75" s="71"/>
      <x:c r="DD75" s="69"/>
      <x:c r="DE75" s="71"/>
      <x:c r="DF75" s="69"/>
      <x:c r="DG75" s="105"/>
      <x:c r="DH75" s="21"/>
    </x:row>
    <x:row r="76" spans="1:112" s="20" customFormat="1" ht="30" customHeight="1">
      <x:c r="A76" s="522" t="s">
        <x:v>82</x:v>
      </x:c>
      <x:c r="B76" s="77"/>
      <x:c r="C76" s="71"/>
      <x:c r="D76" s="69"/>
      <x:c r="E76" s="71"/>
      <x:c r="F76" s="69"/>
      <x:c r="G76" s="71"/>
      <x:c r="H76" s="69"/>
      <x:c r="I76" s="71"/>
      <x:c r="J76" s="69">
        <x:v>1</x:v>
      </x:c>
      <x:c r="K76" s="69"/>
      <x:c r="L76" s="71"/>
      <x:c r="M76" s="69"/>
      <x:c r="N76" s="69"/>
      <x:c r="O76" s="69"/>
      <x:c r="P76" s="69"/>
      <x:c r="Q76" s="69"/>
      <x:c r="R76" s="71"/>
      <x:c r="S76" s="69"/>
      <x:c r="T76" s="71"/>
      <x:c r="U76" s="69">
        <x:v>1</x:v>
      </x:c>
      <x:c r="V76" s="71">
        <x:v>107</x:v>
      </x:c>
      <x:c r="W76" s="69"/>
      <x:c r="X76" s="69">
        <x:v>4</x:v>
      </x:c>
      <x:c r="Y76" s="69"/>
      <x:c r="Z76" s="69"/>
      <x:c r="AA76" s="69">
        <x:v>1</x:v>
      </x:c>
      <x:c r="AB76" s="69"/>
      <x:c r="AC76" s="69"/>
      <x:c r="AD76" s="69"/>
      <x:c r="AE76" s="69"/>
      <x:c r="AF76" s="69"/>
      <x:c r="AG76" s="69">
        <x:v>1</x:v>
      </x:c>
      <x:c r="AH76" s="69"/>
      <x:c r="AI76" s="69"/>
      <x:c r="AJ76" s="69"/>
      <x:c r="AK76" s="69"/>
      <x:c r="AL76" s="522" t="s">
        <x:v>82</x:v>
      </x:c>
      <x:c r="AM76" s="69"/>
      <x:c r="AN76" s="71"/>
      <x:c r="AO76" s="69"/>
      <x:c r="AP76" s="69"/>
      <x:c r="AQ76" s="69"/>
      <x:c r="AR76" s="71"/>
      <x:c r="AS76" s="69"/>
      <x:c r="AT76" s="71"/>
      <x:c r="AU76" s="69"/>
      <x:c r="AV76" s="69"/>
      <x:c r="AW76" s="69"/>
      <x:c r="AX76" s="69"/>
      <x:c r="AY76" s="69"/>
      <x:c r="AZ76" s="69"/>
      <x:c r="BA76" s="71"/>
      <x:c r="BB76" s="69"/>
      <x:c r="BC76" s="69"/>
      <x:c r="BD76" s="69"/>
      <x:c r="BE76" s="69">
        <x:v>1</x:v>
      </x:c>
      <x:c r="BF76" s="69">
        <x:v>5</x:v>
      </x:c>
      <x:c r="BG76" s="69">
        <x:v>2</x:v>
      </x:c>
      <x:c r="BH76" s="69">
        <x:v>3</x:v>
      </x:c>
      <x:c r="BI76" s="69"/>
      <x:c r="BJ76" s="71"/>
      <x:c r="BK76" s="69"/>
      <x:c r="BL76" s="71"/>
      <x:c r="BM76" s="69"/>
      <x:c r="BN76" s="71"/>
      <x:c r="BO76" s="69"/>
      <x:c r="BP76" s="71"/>
      <x:c r="BQ76" s="69"/>
      <x:c r="BR76" s="69"/>
      <x:c r="BS76" s="69"/>
      <x:c r="BT76" s="69"/>
      <x:c r="BU76" s="69"/>
      <x:c r="BV76" s="522" t="s">
        <x:v>82</x:v>
      </x:c>
      <x:c r="BW76" s="69"/>
      <x:c r="BX76" s="69"/>
      <x:c r="BY76" s="71"/>
      <x:c r="BZ76" s="69"/>
      <x:c r="CA76" s="71"/>
      <x:c r="CB76" s="69"/>
      <x:c r="CC76" s="71"/>
      <x:c r="CD76" s="69"/>
      <x:c r="CE76" s="69"/>
      <x:c r="CF76" s="71"/>
      <x:c r="CG76" s="69"/>
      <x:c r="CH76" s="69"/>
      <x:c r="CI76" s="69"/>
      <x:c r="CJ76" s="69"/>
      <x:c r="CK76" s="69"/>
      <x:c r="CL76" s="69"/>
      <x:c r="CM76" s="69"/>
      <x:c r="CN76" s="69"/>
      <x:c r="CO76" s="69"/>
      <x:c r="CP76" s="71"/>
      <x:c r="CQ76" s="69">
        <x:v>1</x:v>
      </x:c>
      <x:c r="CR76" s="71">
        <x:v>54</x:v>
      </x:c>
      <x:c r="CS76" s="69">
        <x:v>6</x:v>
      </x:c>
      <x:c r="CT76" s="69"/>
      <x:c r="CU76" s="69">
        <x:v>1</x:v>
      </x:c>
      <x:c r="CV76" s="69"/>
      <x:c r="CW76" s="69">
        <x:v>1</x:v>
      </x:c>
      <x:c r="CX76" s="69">
        <x:v>2</x:v>
      </x:c>
      <x:c r="CY76" s="522" t="s">
        <x:v>82</x:v>
      </x:c>
      <x:c r="CZ76" s="69">
        <x:v>1</x:v>
      </x:c>
      <x:c r="DA76" s="71">
        <x:v>107</x:v>
      </x:c>
      <x:c r="DB76" s="69"/>
      <x:c r="DC76" s="71"/>
      <x:c r="DD76" s="69"/>
      <x:c r="DE76" s="71"/>
      <x:c r="DF76" s="69"/>
      <x:c r="DG76" s="105"/>
      <x:c r="DH76" s="21"/>
    </x:row>
    <x:row r="77" spans="1:112" s="20" customFormat="1" ht="30" customHeight="1">
      <x:c r="A77" s="522" t="s">
        <x:v>84</x:v>
      </x:c>
      <x:c r="B77" s="77"/>
      <x:c r="C77" s="71"/>
      <x:c r="D77" s="69"/>
      <x:c r="E77" s="71"/>
      <x:c r="F77" s="69"/>
      <x:c r="G77" s="71"/>
      <x:c r="H77" s="69"/>
      <x:c r="I77" s="71"/>
      <x:c r="J77" s="69">
        <x:v>1</x:v>
      </x:c>
      <x:c r="K77" s="69"/>
      <x:c r="L77" s="71"/>
      <x:c r="M77" s="69"/>
      <x:c r="N77" s="69"/>
      <x:c r="O77" s="69"/>
      <x:c r="P77" s="69"/>
      <x:c r="Q77" s="69"/>
      <x:c r="R77" s="71"/>
      <x:c r="S77" s="69"/>
      <x:c r="T77" s="71"/>
      <x:c r="U77" s="69"/>
      <x:c r="V77" s="71"/>
      <x:c r="W77" s="69"/>
      <x:c r="X77" s="69">
        <x:v>7</x:v>
      </x:c>
      <x:c r="Y77" s="69"/>
      <x:c r="Z77" s="69"/>
      <x:c r="AA77" s="69">
        <x:v>1</x:v>
      </x:c>
      <x:c r="AB77" s="69">
        <x:v>0</x:v>
      </x:c>
      <x:c r="AC77" s="69"/>
      <x:c r="AD77" s="69">
        <x:v>1</x:v>
      </x:c>
      <x:c r="AE77" s="69"/>
      <x:c r="AF77" s="69"/>
      <x:c r="AG77" s="69">
        <x:v>1</x:v>
      </x:c>
      <x:c r="AH77" s="69"/>
      <x:c r="AI77" s="69"/>
      <x:c r="AJ77" s="69">
        <x:v>1</x:v>
      </x:c>
      <x:c r="AK77" s="69">
        <x:v>3</x:v>
      </x:c>
      <x:c r="AL77" s="522" t="s">
        <x:v>84</x:v>
      </x:c>
      <x:c r="AM77" s="69"/>
      <x:c r="AN77" s="71"/>
      <x:c r="AO77" s="69"/>
      <x:c r="AP77" s="69"/>
      <x:c r="AQ77" s="69"/>
      <x:c r="AR77" s="71"/>
      <x:c r="AS77" s="69"/>
      <x:c r="AT77" s="71"/>
      <x:c r="AU77" s="69"/>
      <x:c r="AV77" s="69"/>
      <x:c r="AW77" s="69"/>
      <x:c r="AX77" s="69"/>
      <x:c r="AY77" s="69"/>
      <x:c r="AZ77" s="69"/>
      <x:c r="BA77" s="71"/>
      <x:c r="BB77" s="69"/>
      <x:c r="BC77" s="69"/>
      <x:c r="BD77" s="69"/>
      <x:c r="BE77" s="69">
        <x:v>1</x:v>
      </x:c>
      <x:c r="BF77" s="69">
        <x:v>5</x:v>
      </x:c>
      <x:c r="BG77" s="69">
        <x:v>3</x:v>
      </x:c>
      <x:c r="BH77" s="69">
        <x:v>3</x:v>
      </x:c>
      <x:c r="BI77" s="69"/>
      <x:c r="BJ77" s="71"/>
      <x:c r="BK77" s="69"/>
      <x:c r="BL77" s="71"/>
      <x:c r="BM77" s="69"/>
      <x:c r="BN77" s="71"/>
      <x:c r="BO77" s="69"/>
      <x:c r="BP77" s="71"/>
      <x:c r="BQ77" s="69"/>
      <x:c r="BR77" s="69"/>
      <x:c r="BS77" s="69"/>
      <x:c r="BT77" s="69"/>
      <x:c r="BU77" s="69"/>
      <x:c r="BV77" s="522" t="s">
        <x:v>84</x:v>
      </x:c>
      <x:c r="BW77" s="69"/>
      <x:c r="BX77" s="69"/>
      <x:c r="BY77" s="71"/>
      <x:c r="BZ77" s="69"/>
      <x:c r="CA77" s="71"/>
      <x:c r="CB77" s="69"/>
      <x:c r="CC77" s="71"/>
      <x:c r="CD77" s="69"/>
      <x:c r="CE77" s="69"/>
      <x:c r="CF77" s="71"/>
      <x:c r="CG77" s="69"/>
      <x:c r="CH77" s="69"/>
      <x:c r="CI77" s="69"/>
      <x:c r="CJ77" s="69"/>
      <x:c r="CK77" s="69"/>
      <x:c r="CL77" s="69"/>
      <x:c r="CM77" s="69"/>
      <x:c r="CN77" s="69"/>
      <x:c r="CO77" s="69"/>
      <x:c r="CP77" s="71"/>
      <x:c r="CQ77" s="69">
        <x:v>1</x:v>
      </x:c>
      <x:c r="CR77" s="71">
        <x:v>107</x:v>
      </x:c>
      <x:c r="CS77" s="69">
        <x:v>6</x:v>
      </x:c>
      <x:c r="CT77" s="69"/>
      <x:c r="CU77" s="69">
        <x:v>1</x:v>
      </x:c>
      <x:c r="CV77" s="69"/>
      <x:c r="CW77" s="69">
        <x:v>1</x:v>
      </x:c>
      <x:c r="CX77" s="69">
        <x:v>2</x:v>
      </x:c>
      <x:c r="CY77" s="522" t="s">
        <x:v>84</x:v>
      </x:c>
      <x:c r="CZ77" s="69"/>
      <x:c r="DA77" s="71"/>
      <x:c r="DB77" s="69"/>
      <x:c r="DC77" s="71"/>
      <x:c r="DD77" s="69"/>
      <x:c r="DE77" s="71"/>
      <x:c r="DF77" s="69"/>
      <x:c r="DG77" s="105"/>
      <x:c r="DH77" s="21"/>
    </x:row>
    <x:row r="78" spans="1:112" s="20" customFormat="1" ht="30" customHeight="1">
      <x:c r="A78" s="522" t="s">
        <x:v>1276</x:v>
      </x:c>
      <x:c r="B78" s="77"/>
      <x:c r="C78" s="71"/>
      <x:c r="D78" s="69"/>
      <x:c r="E78" s="71"/>
      <x:c r="F78" s="69"/>
      <x:c r="G78" s="71"/>
      <x:c r="H78" s="69"/>
      <x:c r="I78" s="71"/>
      <x:c r="J78" s="69">
        <x:v>1</x:v>
      </x:c>
      <x:c r="K78" s="69"/>
      <x:c r="L78" s="71"/>
      <x:c r="M78" s="69"/>
      <x:c r="N78" s="69"/>
      <x:c r="O78" s="69"/>
      <x:c r="P78" s="69"/>
      <x:c r="Q78" s="69"/>
      <x:c r="R78" s="71"/>
      <x:c r="S78" s="69"/>
      <x:c r="T78" s="71"/>
      <x:c r="U78" s="69"/>
      <x:c r="V78" s="71"/>
      <x:c r="W78" s="69"/>
      <x:c r="X78" s="69">
        <x:v>9</x:v>
      </x:c>
      <x:c r="Y78" s="69"/>
      <x:c r="Z78" s="69"/>
      <x:c r="AA78" s="69">
        <x:v>1</x:v>
      </x:c>
      <x:c r="AB78" s="69"/>
      <x:c r="AC78" s="69">
        <x:v>1</x:v>
      </x:c>
      <x:c r="AD78" s="69">
        <x:v>1</x:v>
      </x:c>
      <x:c r="AE78" s="69"/>
      <x:c r="AF78" s="69"/>
      <x:c r="AG78" s="69">
        <x:v>1</x:v>
      </x:c>
      <x:c r="AH78" s="69"/>
      <x:c r="AI78" s="69"/>
      <x:c r="AJ78" s="69"/>
      <x:c r="AK78" s="69"/>
      <x:c r="AL78" s="522" t="s">
        <x:v>1276</x:v>
      </x:c>
      <x:c r="AM78" s="69"/>
      <x:c r="AN78" s="71"/>
      <x:c r="AO78" s="69"/>
      <x:c r="AP78" s="69"/>
      <x:c r="AQ78" s="69"/>
      <x:c r="AR78" s="71"/>
      <x:c r="AS78" s="69"/>
      <x:c r="AT78" s="71"/>
      <x:c r="AU78" s="69"/>
      <x:c r="AV78" s="69"/>
      <x:c r="AW78" s="69"/>
      <x:c r="AX78" s="69"/>
      <x:c r="AY78" s="69"/>
      <x:c r="AZ78" s="69">
        <x:v>1</x:v>
      </x:c>
      <x:c r="BA78" s="71">
        <x:v>90</x:v>
      </x:c>
      <x:c r="BB78" s="69"/>
      <x:c r="BC78" s="69"/>
      <x:c r="BD78" s="69"/>
      <x:c r="BE78" s="69"/>
      <x:c r="BF78" s="69"/>
      <x:c r="BG78" s="69"/>
      <x:c r="BH78" s="69"/>
      <x:c r="BI78" s="69"/>
      <x:c r="BJ78" s="71"/>
      <x:c r="BK78" s="69"/>
      <x:c r="BL78" s="71"/>
      <x:c r="BM78" s="69"/>
      <x:c r="BN78" s="71"/>
      <x:c r="BO78" s="69"/>
      <x:c r="BP78" s="71"/>
      <x:c r="BQ78" s="69"/>
      <x:c r="BR78" s="69"/>
      <x:c r="BS78" s="69"/>
      <x:c r="BT78" s="69"/>
      <x:c r="BU78" s="69"/>
      <x:c r="BV78" s="522" t="s">
        <x:v>1276</x:v>
      </x:c>
      <x:c r="BW78" s="69"/>
      <x:c r="BX78" s="69"/>
      <x:c r="BY78" s="71"/>
      <x:c r="BZ78" s="69"/>
      <x:c r="CA78" s="71"/>
      <x:c r="CB78" s="69"/>
      <x:c r="CC78" s="71"/>
      <x:c r="CD78" s="69"/>
      <x:c r="CE78" s="69"/>
      <x:c r="CF78" s="71"/>
      <x:c r="CG78" s="69"/>
      <x:c r="CH78" s="69"/>
      <x:c r="CI78" s="69"/>
      <x:c r="CJ78" s="69">
        <x:v>1</x:v>
      </x:c>
      <x:c r="CK78" s="69"/>
      <x:c r="CL78" s="69"/>
      <x:c r="CM78" s="69"/>
      <x:c r="CN78" s="69"/>
      <x:c r="CO78" s="69"/>
      <x:c r="CP78" s="71"/>
      <x:c r="CQ78" s="69">
        <x:v>1</x:v>
      </x:c>
      <x:c r="CR78" s="71">
        <x:v>117</x:v>
      </x:c>
      <x:c r="CS78" s="69">
        <x:v>5</x:v>
      </x:c>
      <x:c r="CT78" s="69"/>
      <x:c r="CU78" s="69">
        <x:v>1</x:v>
      </x:c>
      <x:c r="CV78" s="69"/>
      <x:c r="CW78" s="69">
        <x:v>1</x:v>
      </x:c>
      <x:c r="CX78" s="69">
        <x:v>2</x:v>
      </x:c>
      <x:c r="CY78" s="522" t="s">
        <x:v>1276</x:v>
      </x:c>
      <x:c r="CZ78" s="69"/>
      <x:c r="DA78" s="71"/>
      <x:c r="DB78" s="69"/>
      <x:c r="DC78" s="71"/>
      <x:c r="DD78" s="69"/>
      <x:c r="DE78" s="71"/>
      <x:c r="DF78" s="69"/>
      <x:c r="DG78" s="105"/>
      <x:c r="DH78" s="21"/>
    </x:row>
    <x:row r="79" spans="1:112" s="20" customFormat="1" ht="30" customHeight="1">
      <x:c r="A79" s="522" t="s">
        <x:v>73</x:v>
      </x:c>
      <x:c r="B79" s="77"/>
      <x:c r="C79" s="71"/>
      <x:c r="D79" s="69"/>
      <x:c r="E79" s="71"/>
      <x:c r="F79" s="69"/>
      <x:c r="G79" s="71"/>
      <x:c r="H79" s="69"/>
      <x:c r="I79" s="71"/>
      <x:c r="J79" s="69">
        <x:v>1</x:v>
      </x:c>
      <x:c r="K79" s="69"/>
      <x:c r="L79" s="71"/>
      <x:c r="M79" s="69"/>
      <x:c r="N79" s="69"/>
      <x:c r="O79" s="69"/>
      <x:c r="P79" s="69"/>
      <x:c r="Q79" s="69"/>
      <x:c r="R79" s="71"/>
      <x:c r="S79" s="69"/>
      <x:c r="T79" s="71"/>
      <x:c r="U79" s="69">
        <x:v>1</x:v>
      </x:c>
      <x:c r="V79" s="71">
        <x:v>107</x:v>
      </x:c>
      <x:c r="W79" s="69"/>
      <x:c r="X79" s="69">
        <x:v>5</x:v>
      </x:c>
      <x:c r="Y79" s="69"/>
      <x:c r="Z79" s="69"/>
      <x:c r="AA79" s="69">
        <x:v>1</x:v>
      </x:c>
      <x:c r="AB79" s="69"/>
      <x:c r="AC79" s="69"/>
      <x:c r="AD79" s="69"/>
      <x:c r="AE79" s="69"/>
      <x:c r="AF79" s="69"/>
      <x:c r="AG79" s="69">
        <x:v>1</x:v>
      </x:c>
      <x:c r="AH79" s="69"/>
      <x:c r="AI79" s="69"/>
      <x:c r="AJ79" s="69"/>
      <x:c r="AK79" s="69"/>
      <x:c r="AL79" s="522" t="s">
        <x:v>73</x:v>
      </x:c>
      <x:c r="AM79" s="69"/>
      <x:c r="AN79" s="71"/>
      <x:c r="AO79" s="69"/>
      <x:c r="AP79" s="69"/>
      <x:c r="AQ79" s="69"/>
      <x:c r="AR79" s="71"/>
      <x:c r="AS79" s="69"/>
      <x:c r="AT79" s="71"/>
      <x:c r="AU79" s="69"/>
      <x:c r="AV79" s="69"/>
      <x:c r="AW79" s="69"/>
      <x:c r="AX79" s="69"/>
      <x:c r="AY79" s="69"/>
      <x:c r="AZ79" s="69"/>
      <x:c r="BA79" s="71"/>
      <x:c r="BB79" s="69"/>
      <x:c r="BC79" s="69"/>
      <x:c r="BD79" s="69"/>
      <x:c r="BE79" s="69">
        <x:v>1</x:v>
      </x:c>
      <x:c r="BF79" s="69">
        <x:v>4</x:v>
      </x:c>
      <x:c r="BG79" s="69">
        <x:v>2</x:v>
      </x:c>
      <x:c r="BH79" s="69">
        <x:v>2</x:v>
      </x:c>
      <x:c r="BI79" s="69"/>
      <x:c r="BJ79" s="71"/>
      <x:c r="BK79" s="69"/>
      <x:c r="BL79" s="71"/>
      <x:c r="BM79" s="69"/>
      <x:c r="BN79" s="71"/>
      <x:c r="BO79" s="69"/>
      <x:c r="BP79" s="71"/>
      <x:c r="BQ79" s="69"/>
      <x:c r="BR79" s="69"/>
      <x:c r="BS79" s="69"/>
      <x:c r="BT79" s="69"/>
      <x:c r="BU79" s="69"/>
      <x:c r="BV79" s="522" t="s">
        <x:v>73</x:v>
      </x:c>
      <x:c r="BW79" s="69"/>
      <x:c r="BX79" s="69"/>
      <x:c r="BY79" s="71"/>
      <x:c r="BZ79" s="69"/>
      <x:c r="CA79" s="71"/>
      <x:c r="CB79" s="69"/>
      <x:c r="CC79" s="71"/>
      <x:c r="CD79" s="69"/>
      <x:c r="CE79" s="69"/>
      <x:c r="CF79" s="71"/>
      <x:c r="CG79" s="69"/>
      <x:c r="CH79" s="69"/>
      <x:c r="CI79" s="69"/>
      <x:c r="CJ79" s="69">
        <x:v>1</x:v>
      </x:c>
      <x:c r="CK79" s="69"/>
      <x:c r="CL79" s="69"/>
      <x:c r="CM79" s="69"/>
      <x:c r="CN79" s="69"/>
      <x:c r="CO79" s="69"/>
      <x:c r="CP79" s="71"/>
      <x:c r="CQ79" s="69">
        <x:v>1</x:v>
      </x:c>
      <x:c r="CR79" s="71">
        <x:v>189</x:v>
      </x:c>
      <x:c r="CS79" s="69">
        <x:v>6</x:v>
      </x:c>
      <x:c r="CT79" s="69"/>
      <x:c r="CU79" s="69">
        <x:v>1</x:v>
      </x:c>
      <x:c r="CV79" s="69"/>
      <x:c r="CW79" s="69">
        <x:v>1</x:v>
      </x:c>
      <x:c r="CX79" s="69">
        <x:v>1</x:v>
      </x:c>
      <x:c r="CY79" s="522" t="s">
        <x:v>73</x:v>
      </x:c>
      <x:c r="CZ79" s="69">
        <x:v>1</x:v>
      </x:c>
      <x:c r="DA79" s="71">
        <x:v>107</x:v>
      </x:c>
      <x:c r="DB79" s="69"/>
      <x:c r="DC79" s="71"/>
      <x:c r="DD79" s="69"/>
      <x:c r="DE79" s="71"/>
      <x:c r="DF79" s="69"/>
      <x:c r="DG79" s="105"/>
      <x:c r="DH79" s="21"/>
    </x:row>
    <x:row r="80" spans="1:112" s="20" customFormat="1" ht="30" customHeight="1">
      <x:c r="A80" s="522" t="s">
        <x:v>41</x:v>
      </x:c>
      <x:c r="B80" s="77"/>
      <x:c r="C80" s="71"/>
      <x:c r="D80" s="69"/>
      <x:c r="E80" s="71"/>
      <x:c r="F80" s="69"/>
      <x:c r="G80" s="71"/>
      <x:c r="H80" s="69"/>
      <x:c r="I80" s="71"/>
      <x:c r="J80" s="69">
        <x:v>1</x:v>
      </x:c>
      <x:c r="K80" s="69"/>
      <x:c r="L80" s="71"/>
      <x:c r="M80" s="69"/>
      <x:c r="N80" s="69"/>
      <x:c r="O80" s="69"/>
      <x:c r="P80" s="69"/>
      <x:c r="Q80" s="69"/>
      <x:c r="R80" s="71"/>
      <x:c r="S80" s="69"/>
      <x:c r="T80" s="71"/>
      <x:c r="U80" s="69">
        <x:v>1</x:v>
      </x:c>
      <x:c r="V80" s="71">
        <x:v>156</x:v>
      </x:c>
      <x:c r="W80" s="69"/>
      <x:c r="X80" s="69">
        <x:v>9</x:v>
      </x:c>
      <x:c r="Y80" s="69"/>
      <x:c r="Z80" s="69"/>
      <x:c r="AA80" s="69">
        <x:v>1</x:v>
      </x:c>
      <x:c r="AB80" s="69"/>
      <x:c r="AC80" s="69"/>
      <x:c r="AD80" s="69">
        <x:v>1</x:v>
      </x:c>
      <x:c r="AE80" s="69"/>
      <x:c r="AF80" s="69"/>
      <x:c r="AG80" s="69">
        <x:v>1</x:v>
      </x:c>
      <x:c r="AH80" s="69"/>
      <x:c r="AI80" s="69"/>
      <x:c r="AJ80" s="69">
        <x:v>1</x:v>
      </x:c>
      <x:c r="AK80" s="69">
        <x:v>3</x:v>
      </x:c>
      <x:c r="AL80" s="522" t="s">
        <x:v>41</x:v>
      </x:c>
      <x:c r="AM80" s="69"/>
      <x:c r="AN80" s="71"/>
      <x:c r="AO80" s="69"/>
      <x:c r="AP80" s="69"/>
      <x:c r="AQ80" s="69"/>
      <x:c r="AR80" s="71"/>
      <x:c r="AS80" s="69"/>
      <x:c r="AT80" s="71"/>
      <x:c r="AU80" s="69"/>
      <x:c r="AV80" s="69"/>
      <x:c r="AW80" s="69"/>
      <x:c r="AX80" s="69"/>
      <x:c r="AY80" s="69"/>
      <x:c r="AZ80" s="69"/>
      <x:c r="BA80" s="71"/>
      <x:c r="BB80" s="69"/>
      <x:c r="BC80" s="69"/>
      <x:c r="BD80" s="69"/>
      <x:c r="BE80" s="69">
        <x:v>1</x:v>
      </x:c>
      <x:c r="BF80" s="69">
        <x:v>1</x:v>
      </x:c>
      <x:c r="BG80" s="69">
        <x:v>2</x:v>
      </x:c>
      <x:c r="BH80" s="69">
        <x:v>2</x:v>
      </x:c>
      <x:c r="BI80" s="69"/>
      <x:c r="BJ80" s="71"/>
      <x:c r="BK80" s="69"/>
      <x:c r="BL80" s="71"/>
      <x:c r="BM80" s="69"/>
      <x:c r="BN80" s="71"/>
      <x:c r="BO80" s="69"/>
      <x:c r="BP80" s="71"/>
      <x:c r="BQ80" s="69"/>
      <x:c r="BR80" s="69"/>
      <x:c r="BS80" s="69"/>
      <x:c r="BT80" s="69"/>
      <x:c r="BU80" s="69"/>
      <x:c r="BV80" s="522" t="s">
        <x:v>41</x:v>
      </x:c>
      <x:c r="BW80" s="69"/>
      <x:c r="BX80" s="69"/>
      <x:c r="BY80" s="71"/>
      <x:c r="BZ80" s="69"/>
      <x:c r="CA80" s="71"/>
      <x:c r="CB80" s="69"/>
      <x:c r="CC80" s="71"/>
      <x:c r="CD80" s="69"/>
      <x:c r="CE80" s="69"/>
      <x:c r="CF80" s="71"/>
      <x:c r="CG80" s="69"/>
      <x:c r="CH80" s="69"/>
      <x:c r="CI80" s="69"/>
      <x:c r="CJ80" s="69"/>
      <x:c r="CK80" s="69"/>
      <x:c r="CL80" s="69"/>
      <x:c r="CM80" s="69"/>
      <x:c r="CN80" s="69"/>
      <x:c r="CO80" s="69"/>
      <x:c r="CP80" s="71"/>
      <x:c r="CQ80" s="69">
        <x:v>1</x:v>
      </x:c>
      <x:c r="CR80" s="71">
        <x:v>144</x:v>
      </x:c>
      <x:c r="CS80" s="69">
        <x:v>5</x:v>
      </x:c>
      <x:c r="CT80" s="69"/>
      <x:c r="CU80" s="69">
        <x:v>1</x:v>
      </x:c>
      <x:c r="CV80" s="69"/>
      <x:c r="CW80" s="69">
        <x:v>1</x:v>
      </x:c>
      <x:c r="CX80" s="69">
        <x:v>1</x:v>
      </x:c>
      <x:c r="CY80" s="522" t="s">
        <x:v>41</x:v>
      </x:c>
      <x:c r="CZ80" s="69">
        <x:v>1</x:v>
      </x:c>
      <x:c r="DA80" s="71">
        <x:v>156</x:v>
      </x:c>
      <x:c r="DB80" s="69"/>
      <x:c r="DC80" s="71"/>
      <x:c r="DD80" s="69"/>
      <x:c r="DE80" s="71"/>
      <x:c r="DF80" s="69"/>
      <x:c r="DG80" s="105"/>
      <x:c r="DH80" s="21"/>
    </x:row>
    <x:row r="81" spans="1:112" s="20" customFormat="1" ht="30" customHeight="1">
      <x:c r="A81" s="522" t="s">
        <x:v>46</x:v>
      </x:c>
      <x:c r="B81" s="77"/>
      <x:c r="C81" s="71"/>
      <x:c r="D81" s="69"/>
      <x:c r="E81" s="71"/>
      <x:c r="F81" s="69"/>
      <x:c r="G81" s="71"/>
      <x:c r="H81" s="69"/>
      <x:c r="I81" s="71"/>
      <x:c r="J81" s="69">
        <x:v>1</x:v>
      </x:c>
      <x:c r="K81" s="69"/>
      <x:c r="L81" s="71"/>
      <x:c r="M81" s="69"/>
      <x:c r="N81" s="69"/>
      <x:c r="O81" s="69"/>
      <x:c r="P81" s="69"/>
      <x:c r="Q81" s="69"/>
      <x:c r="R81" s="71"/>
      <x:c r="S81" s="69"/>
      <x:c r="T81" s="71"/>
      <x:c r="U81" s="69"/>
      <x:c r="V81" s="71"/>
      <x:c r="W81" s="69"/>
      <x:c r="X81" s="69">
        <x:v>12</x:v>
      </x:c>
      <x:c r="Y81" s="69"/>
      <x:c r="Z81" s="69"/>
      <x:c r="AA81" s="69">
        <x:v>1</x:v>
      </x:c>
      <x:c r="AB81" s="69"/>
      <x:c r="AC81" s="69"/>
      <x:c r="AD81" s="69">
        <x:v>1</x:v>
      </x:c>
      <x:c r="AE81" s="69"/>
      <x:c r="AF81" s="69"/>
      <x:c r="AG81" s="69">
        <x:v>1</x:v>
      </x:c>
      <x:c r="AH81" s="69"/>
      <x:c r="AI81" s="69"/>
      <x:c r="AJ81" s="69">
        <x:v>1</x:v>
      </x:c>
      <x:c r="AK81" s="69">
        <x:v>2</x:v>
      </x:c>
      <x:c r="AL81" s="522" t="s">
        <x:v>46</x:v>
      </x:c>
      <x:c r="AM81" s="69"/>
      <x:c r="AN81" s="71"/>
      <x:c r="AO81" s="69"/>
      <x:c r="AP81" s="69"/>
      <x:c r="AQ81" s="69"/>
      <x:c r="AR81" s="71"/>
      <x:c r="AS81" s="69"/>
      <x:c r="AT81" s="71"/>
      <x:c r="AU81" s="69"/>
      <x:c r="AV81" s="69"/>
      <x:c r="AW81" s="69"/>
      <x:c r="AX81" s="69"/>
      <x:c r="AY81" s="69"/>
      <x:c r="AZ81" s="69"/>
      <x:c r="BA81" s="71"/>
      <x:c r="BB81" s="69"/>
      <x:c r="BC81" s="69"/>
      <x:c r="BD81" s="69"/>
      <x:c r="BE81" s="69">
        <x:v>1</x:v>
      </x:c>
      <x:c r="BF81" s="69">
        <x:v>3</x:v>
      </x:c>
      <x:c r="BG81" s="69">
        <x:v>3</x:v>
      </x:c>
      <x:c r="BH81" s="69">
        <x:v>3</x:v>
      </x:c>
      <x:c r="BI81" s="69"/>
      <x:c r="BJ81" s="71"/>
      <x:c r="BK81" s="69"/>
      <x:c r="BL81" s="71"/>
      <x:c r="BM81" s="69"/>
      <x:c r="BN81" s="71"/>
      <x:c r="BO81" s="69"/>
      <x:c r="BP81" s="71"/>
      <x:c r="BQ81" s="69"/>
      <x:c r="BR81" s="69"/>
      <x:c r="BS81" s="69"/>
      <x:c r="BT81" s="69">
        <x:v>1</x:v>
      </x:c>
      <x:c r="BU81" s="69">
        <x:v>1</x:v>
      </x:c>
      <x:c r="BV81" s="522" t="s">
        <x:v>46</x:v>
      </x:c>
      <x:c r="BW81" s="69"/>
      <x:c r="BX81" s="69"/>
      <x:c r="BY81" s="71"/>
      <x:c r="BZ81" s="69"/>
      <x:c r="CA81" s="71"/>
      <x:c r="CB81" s="69"/>
      <x:c r="CC81" s="71"/>
      <x:c r="CD81" s="69"/>
      <x:c r="CE81" s="69"/>
      <x:c r="CF81" s="71"/>
      <x:c r="CG81" s="69"/>
      <x:c r="CH81" s="69"/>
      <x:c r="CI81" s="69"/>
      <x:c r="CJ81" s="69">
        <x:v>1</x:v>
      </x:c>
      <x:c r="CK81" s="69"/>
      <x:c r="CL81" s="69"/>
      <x:c r="CM81" s="69"/>
      <x:c r="CN81" s="69"/>
      <x:c r="CO81" s="69"/>
      <x:c r="CP81" s="71"/>
      <x:c r="CQ81" s="69">
        <x:v>1</x:v>
      </x:c>
      <x:c r="CR81" s="71">
        <x:v>87</x:v>
      </x:c>
      <x:c r="CS81" s="69">
        <x:v>2</x:v>
      </x:c>
      <x:c r="CT81" s="69"/>
      <x:c r="CU81" s="69">
        <x:v>1</x:v>
      </x:c>
      <x:c r="CV81" s="69"/>
      <x:c r="CW81" s="69">
        <x:v>1</x:v>
      </x:c>
      <x:c r="CX81" s="69">
        <x:v>3</x:v>
      </x:c>
      <x:c r="CY81" s="522" t="s">
        <x:v>46</x:v>
      </x:c>
      <x:c r="CZ81" s="69"/>
      <x:c r="DA81" s="71"/>
      <x:c r="DB81" s="69"/>
      <x:c r="DC81" s="71"/>
      <x:c r="DD81" s="69"/>
      <x:c r="DE81" s="71"/>
      <x:c r="DF81" s="69"/>
      <x:c r="DG81" s="105"/>
      <x:c r="DH81" s="21"/>
    </x:row>
    <x:row r="82" spans="1:112" s="20" customFormat="1" ht="30" customHeight="1">
      <x:c r="A82" s="522" t="s">
        <x:v>7</x:v>
      </x:c>
      <x:c r="B82" s="77"/>
      <x:c r="C82" s="71"/>
      <x:c r="D82" s="69"/>
      <x:c r="E82" s="71"/>
      <x:c r="F82" s="69"/>
      <x:c r="G82" s="71"/>
      <x:c r="H82" s="69"/>
      <x:c r="I82" s="71"/>
      <x:c r="J82" s="69">
        <x:v>1</x:v>
      </x:c>
      <x:c r="K82" s="69"/>
      <x:c r="L82" s="71"/>
      <x:c r="M82" s="69"/>
      <x:c r="N82" s="69"/>
      <x:c r="O82" s="69"/>
      <x:c r="P82" s="69"/>
      <x:c r="Q82" s="69"/>
      <x:c r="R82" s="71"/>
      <x:c r="S82" s="69"/>
      <x:c r="T82" s="71"/>
      <x:c r="U82" s="69">
        <x:v>1</x:v>
      </x:c>
      <x:c r="V82" s="71">
        <x:v>107</x:v>
      </x:c>
      <x:c r="W82" s="69"/>
      <x:c r="X82" s="69">
        <x:v>6</x:v>
      </x:c>
      <x:c r="Y82" s="69"/>
      <x:c r="Z82" s="69"/>
      <x:c r="AA82" s="69"/>
      <x:c r="AB82" s="69"/>
      <x:c r="AC82" s="69"/>
      <x:c r="AD82" s="69"/>
      <x:c r="AE82" s="69"/>
      <x:c r="AF82" s="69"/>
      <x:c r="AG82" s="69">
        <x:v>1</x:v>
      </x:c>
      <x:c r="AH82" s="69"/>
      <x:c r="AI82" s="69"/>
      <x:c r="AJ82" s="69">
        <x:v>1</x:v>
      </x:c>
      <x:c r="AK82" s="69">
        <x:v>2</x:v>
      </x:c>
      <x:c r="AL82" s="522" t="s">
        <x:v>7</x:v>
      </x:c>
      <x:c r="AM82" s="69"/>
      <x:c r="AN82" s="71"/>
      <x:c r="AO82" s="69"/>
      <x:c r="AP82" s="69"/>
      <x:c r="AQ82" s="69"/>
      <x:c r="AR82" s="71"/>
      <x:c r="AS82" s="69"/>
      <x:c r="AT82" s="71"/>
      <x:c r="AU82" s="69"/>
      <x:c r="AV82" s="69"/>
      <x:c r="AW82" s="69"/>
      <x:c r="AX82" s="69"/>
      <x:c r="AY82" s="69"/>
      <x:c r="AZ82" s="69"/>
      <x:c r="BA82" s="71"/>
      <x:c r="BB82" s="69"/>
      <x:c r="BC82" s="69"/>
      <x:c r="BD82" s="69"/>
      <x:c r="BE82" s="69">
        <x:v>1</x:v>
      </x:c>
      <x:c r="BF82" s="69">
        <x:v>3</x:v>
      </x:c>
      <x:c r="BG82" s="69">
        <x:v>2</x:v>
      </x:c>
      <x:c r="BH82" s="69">
        <x:v>2</x:v>
      </x:c>
      <x:c r="BI82" s="69"/>
      <x:c r="BJ82" s="71"/>
      <x:c r="BK82" s="69"/>
      <x:c r="BL82" s="71"/>
      <x:c r="BM82" s="69"/>
      <x:c r="BN82" s="71"/>
      <x:c r="BO82" s="69"/>
      <x:c r="BP82" s="71"/>
      <x:c r="BQ82" s="69"/>
      <x:c r="BR82" s="69"/>
      <x:c r="BS82" s="69"/>
      <x:c r="BT82" s="69"/>
      <x:c r="BU82" s="69"/>
      <x:c r="BV82" s="522" t="s">
        <x:v>7</x:v>
      </x:c>
      <x:c r="BW82" s="69"/>
      <x:c r="BX82" s="69"/>
      <x:c r="BY82" s="71"/>
      <x:c r="BZ82" s="69"/>
      <x:c r="CA82" s="71"/>
      <x:c r="CB82" s="69"/>
      <x:c r="CC82" s="71"/>
      <x:c r="CD82" s="69"/>
      <x:c r="CE82" s="69"/>
      <x:c r="CF82" s="71"/>
      <x:c r="CG82" s="69"/>
      <x:c r="CH82" s="69"/>
      <x:c r="CI82" s="69"/>
      <x:c r="CJ82" s="69"/>
      <x:c r="CK82" s="69"/>
      <x:c r="CL82" s="69"/>
      <x:c r="CM82" s="69"/>
      <x:c r="CN82" s="69"/>
      <x:c r="CO82" s="69"/>
      <x:c r="CP82" s="71"/>
      <x:c r="CQ82" s="69">
        <x:v>1</x:v>
      </x:c>
      <x:c r="CR82" s="71">
        <x:v>54</x:v>
      </x:c>
      <x:c r="CS82" s="69">
        <x:v>6</x:v>
      </x:c>
      <x:c r="CT82" s="69"/>
      <x:c r="CU82" s="69">
        <x:v>1</x:v>
      </x:c>
      <x:c r="CV82" s="69"/>
      <x:c r="CW82" s="69">
        <x:v>1</x:v>
      </x:c>
      <x:c r="CX82" s="69">
        <x:v>1</x:v>
      </x:c>
      <x:c r="CY82" s="522" t="s">
        <x:v>7</x:v>
      </x:c>
      <x:c r="CZ82" s="69">
        <x:v>1</x:v>
      </x:c>
      <x:c r="DA82" s="71">
        <x:v>107</x:v>
      </x:c>
      <x:c r="DB82" s="69"/>
      <x:c r="DC82" s="71"/>
      <x:c r="DD82" s="69"/>
      <x:c r="DE82" s="71"/>
      <x:c r="DF82" s="69"/>
      <x:c r="DG82" s="105"/>
      <x:c r="DH82" s="21"/>
    </x:row>
    <x:row r="83" spans="1:112" s="20" customFormat="1" ht="30" customHeight="1">
      <x:c r="A83" s="522" t="s">
        <x:v>12</x:v>
      </x:c>
      <x:c r="B83" s="77"/>
      <x:c r="C83" s="71"/>
      <x:c r="D83" s="69"/>
      <x:c r="E83" s="71"/>
      <x:c r="F83" s="69"/>
      <x:c r="G83" s="71"/>
      <x:c r="H83" s="69"/>
      <x:c r="I83" s="71"/>
      <x:c r="J83" s="69"/>
      <x:c r="K83" s="69"/>
      <x:c r="L83" s="71"/>
      <x:c r="M83" s="69"/>
      <x:c r="N83" s="69"/>
      <x:c r="O83" s="69">
        <x:v>1</x:v>
      </x:c>
      <x:c r="P83" s="69">
        <x:v>3</x:v>
      </x:c>
      <x:c r="Q83" s="69"/>
      <x:c r="R83" s="71"/>
      <x:c r="S83" s="69"/>
      <x:c r="T83" s="71"/>
      <x:c r="U83" s="69"/>
      <x:c r="V83" s="71"/>
      <x:c r="W83" s="69"/>
      <x:c r="X83" s="69">
        <x:v>14</x:v>
      </x:c>
      <x:c r="Y83" s="69">
        <x:v>3</x:v>
      </x:c>
      <x:c r="Z83" s="69">
        <x:v>10</x:v>
      </x:c>
      <x:c r="AA83" s="69">
        <x:v>1</x:v>
      </x:c>
      <x:c r="AB83" s="69"/>
      <x:c r="AC83" s="69"/>
      <x:c r="AD83" s="69">
        <x:v>1</x:v>
      </x:c>
      <x:c r="AE83" s="69"/>
      <x:c r="AF83" s="69"/>
      <x:c r="AG83" s="69">
        <x:v>1</x:v>
      </x:c>
      <x:c r="AH83" s="69"/>
      <x:c r="AI83" s="69"/>
      <x:c r="AJ83" s="69">
        <x:v>1</x:v>
      </x:c>
      <x:c r="AK83" s="69">
        <x:v>2</x:v>
      </x:c>
      <x:c r="AL83" s="522" t="s">
        <x:v>12</x:v>
      </x:c>
      <x:c r="AM83" s="69"/>
      <x:c r="AN83" s="71"/>
      <x:c r="AO83" s="69"/>
      <x:c r="AP83" s="69"/>
      <x:c r="AQ83" s="69"/>
      <x:c r="AR83" s="71"/>
      <x:c r="AS83" s="69"/>
      <x:c r="AT83" s="71"/>
      <x:c r="AU83" s="69"/>
      <x:c r="AV83" s="69"/>
      <x:c r="AW83" s="69"/>
      <x:c r="AX83" s="69"/>
      <x:c r="AY83" s="69"/>
      <x:c r="AZ83" s="69"/>
      <x:c r="BA83" s="71"/>
      <x:c r="BB83" s="69"/>
      <x:c r="BC83" s="69"/>
      <x:c r="BD83" s="69"/>
      <x:c r="BE83" s="69">
        <x:v>1</x:v>
      </x:c>
      <x:c r="BF83" s="69">
        <x:v>5</x:v>
      </x:c>
      <x:c r="BG83" s="69">
        <x:v>3</x:v>
      </x:c>
      <x:c r="BH83" s="69">
        <x:v>3</x:v>
      </x:c>
      <x:c r="BI83" s="69"/>
      <x:c r="BJ83" s="71"/>
      <x:c r="BK83" s="69"/>
      <x:c r="BL83" s="71"/>
      <x:c r="BM83" s="69"/>
      <x:c r="BN83" s="71"/>
      <x:c r="BO83" s="69"/>
      <x:c r="BP83" s="71"/>
      <x:c r="BQ83" s="69"/>
      <x:c r="BR83" s="69"/>
      <x:c r="BS83" s="69"/>
      <x:c r="BT83" s="69"/>
      <x:c r="BU83" s="69"/>
      <x:c r="BV83" s="522" t="s">
        <x:v>12</x:v>
      </x:c>
      <x:c r="BW83" s="69"/>
      <x:c r="BX83" s="69"/>
      <x:c r="BY83" s="71"/>
      <x:c r="BZ83" s="69"/>
      <x:c r="CA83" s="71"/>
      <x:c r="CB83" s="69"/>
      <x:c r="CC83" s="71"/>
      <x:c r="CD83" s="69"/>
      <x:c r="CE83" s="69"/>
      <x:c r="CF83" s="71"/>
      <x:c r="CG83" s="69"/>
      <x:c r="CH83" s="69"/>
      <x:c r="CI83" s="69"/>
      <x:c r="CJ83" s="69">
        <x:v>1</x:v>
      </x:c>
      <x:c r="CK83" s="69"/>
      <x:c r="CL83" s="69"/>
      <x:c r="CM83" s="69"/>
      <x:c r="CN83" s="69"/>
      <x:c r="CO83" s="69"/>
      <x:c r="CP83" s="71"/>
      <x:c r="CQ83" s="69">
        <x:v>1</x:v>
      </x:c>
      <x:c r="CR83" s="71">
        <x:v>231</x:v>
      </x:c>
      <x:c r="CS83" s="69">
        <x:v>7</x:v>
      </x:c>
      <x:c r="CT83" s="69"/>
      <x:c r="CU83" s="69">
        <x:v>1</x:v>
      </x:c>
      <x:c r="CV83" s="69"/>
      <x:c r="CW83" s="69">
        <x:v>1</x:v>
      </x:c>
      <x:c r="CX83" s="69">
        <x:v>1</x:v>
      </x:c>
      <x:c r="CY83" s="522" t="s">
        <x:v>12</x:v>
      </x:c>
      <x:c r="CZ83" s="69"/>
      <x:c r="DA83" s="71"/>
      <x:c r="DB83" s="69"/>
      <x:c r="DC83" s="71"/>
      <x:c r="DD83" s="69"/>
      <x:c r="DE83" s="71"/>
      <x:c r="DF83" s="69"/>
      <x:c r="DG83" s="105"/>
      <x:c r="DH83" s="21"/>
    </x:row>
    <x:row r="84" spans="1:112" s="20" customFormat="1" ht="30" customHeight="1">
      <x:c r="A84" s="522" t="s">
        <x:v>39</x:v>
      </x:c>
      <x:c r="B84" s="77"/>
      <x:c r="C84" s="71"/>
      <x:c r="D84" s="69"/>
      <x:c r="E84" s="71"/>
      <x:c r="F84" s="69"/>
      <x:c r="G84" s="71"/>
      <x:c r="H84" s="69"/>
      <x:c r="I84" s="71"/>
      <x:c r="J84" s="69">
        <x:v>1</x:v>
      </x:c>
      <x:c r="K84" s="69"/>
      <x:c r="L84" s="71"/>
      <x:c r="M84" s="69"/>
      <x:c r="N84" s="69"/>
      <x:c r="O84" s="69"/>
      <x:c r="P84" s="69"/>
      <x:c r="Q84" s="69"/>
      <x:c r="R84" s="71"/>
      <x:c r="S84" s="69"/>
      <x:c r="T84" s="71"/>
      <x:c r="U84" s="69"/>
      <x:c r="V84" s="71"/>
      <x:c r="W84" s="69"/>
      <x:c r="X84" s="69">
        <x:v>8</x:v>
      </x:c>
      <x:c r="Y84" s="69"/>
      <x:c r="Z84" s="69"/>
      <x:c r="AA84" s="69">
        <x:v>1</x:v>
      </x:c>
      <x:c r="AB84" s="69"/>
      <x:c r="AC84" s="69"/>
      <x:c r="AD84" s="69">
        <x:v>1</x:v>
      </x:c>
      <x:c r="AE84" s="69"/>
      <x:c r="AF84" s="69"/>
      <x:c r="AG84" s="69">
        <x:v>1</x:v>
      </x:c>
      <x:c r="AH84" s="69"/>
      <x:c r="AI84" s="69"/>
      <x:c r="AJ84" s="69">
        <x:v>1</x:v>
      </x:c>
      <x:c r="AK84" s="69">
        <x:v>2</x:v>
      </x:c>
      <x:c r="AL84" s="522" t="s">
        <x:v>39</x:v>
      </x:c>
      <x:c r="AM84" s="69"/>
      <x:c r="AN84" s="71"/>
      <x:c r="AO84" s="69"/>
      <x:c r="AP84" s="69"/>
      <x:c r="AQ84" s="69"/>
      <x:c r="AR84" s="71"/>
      <x:c r="AS84" s="69"/>
      <x:c r="AT84" s="71"/>
      <x:c r="AU84" s="69"/>
      <x:c r="AV84" s="69"/>
      <x:c r="AW84" s="69"/>
      <x:c r="AX84" s="69"/>
      <x:c r="AY84" s="69"/>
      <x:c r="AZ84" s="69"/>
      <x:c r="BA84" s="71"/>
      <x:c r="BB84" s="69"/>
      <x:c r="BC84" s="69"/>
      <x:c r="BD84" s="69"/>
      <x:c r="BE84" s="69">
        <x:v>1</x:v>
      </x:c>
      <x:c r="BF84" s="69">
        <x:v>2</x:v>
      </x:c>
      <x:c r="BG84" s="69">
        <x:v>2</x:v>
      </x:c>
      <x:c r="BH84" s="69">
        <x:v>2</x:v>
      </x:c>
      <x:c r="BI84" s="69"/>
      <x:c r="BJ84" s="71"/>
      <x:c r="BK84" s="69"/>
      <x:c r="BL84" s="71"/>
      <x:c r="BM84" s="69"/>
      <x:c r="BN84" s="71"/>
      <x:c r="BO84" s="69"/>
      <x:c r="BP84" s="71"/>
      <x:c r="BQ84" s="69"/>
      <x:c r="BR84" s="69"/>
      <x:c r="BS84" s="69"/>
      <x:c r="BT84" s="69"/>
      <x:c r="BU84" s="69"/>
      <x:c r="BV84" s="522" t="s">
        <x:v>39</x:v>
      </x:c>
      <x:c r="BW84" s="69"/>
      <x:c r="BX84" s="69"/>
      <x:c r="BY84" s="71"/>
      <x:c r="BZ84" s="69"/>
      <x:c r="CA84" s="71"/>
      <x:c r="CB84" s="69"/>
      <x:c r="CC84" s="71"/>
      <x:c r="CD84" s="69"/>
      <x:c r="CE84" s="69"/>
      <x:c r="CF84" s="71"/>
      <x:c r="CG84" s="69"/>
      <x:c r="CH84" s="69"/>
      <x:c r="CI84" s="69"/>
      <x:c r="CJ84" s="69"/>
      <x:c r="CK84" s="69"/>
      <x:c r="CL84" s="69">
        <x:v>1</x:v>
      </x:c>
      <x:c r="CM84" s="69"/>
      <x:c r="CN84" s="69"/>
      <x:c r="CO84" s="69"/>
      <x:c r="CP84" s="71"/>
      <x:c r="CQ84" s="69">
        <x:v>1</x:v>
      </x:c>
      <x:c r="CR84" s="71">
        <x:v>98</x:v>
      </x:c>
      <x:c r="CS84" s="69">
        <x:v>6</x:v>
      </x:c>
      <x:c r="CT84" s="69"/>
      <x:c r="CU84" s="69">
        <x:v>1</x:v>
      </x:c>
      <x:c r="CV84" s="69"/>
      <x:c r="CW84" s="69">
        <x:v>1</x:v>
      </x:c>
      <x:c r="CX84" s="69">
        <x:v>1</x:v>
      </x:c>
      <x:c r="CY84" s="522" t="s">
        <x:v>39</x:v>
      </x:c>
      <x:c r="CZ84" s="69"/>
      <x:c r="DA84" s="71"/>
      <x:c r="DB84" s="69"/>
      <x:c r="DC84" s="71"/>
      <x:c r="DD84" s="69"/>
      <x:c r="DE84" s="71"/>
      <x:c r="DF84" s="69"/>
      <x:c r="DG84" s="105"/>
      <x:c r="DH84" s="21"/>
    </x:row>
    <x:row r="85" spans="1:112" s="20" customFormat="1" ht="30" customHeight="1">
      <x:c r="A85" s="522" t="s">
        <x:v>1348</x:v>
      </x:c>
      <x:c r="B85" s="77"/>
      <x:c r="C85" s="71"/>
      <x:c r="D85" s="69"/>
      <x:c r="E85" s="71"/>
      <x:c r="F85" s="69"/>
      <x:c r="G85" s="71"/>
      <x:c r="H85" s="69"/>
      <x:c r="I85" s="71"/>
      <x:c r="J85" s="69">
        <x:v>1</x:v>
      </x:c>
      <x:c r="K85" s="69"/>
      <x:c r="L85" s="71"/>
      <x:c r="M85" s="69"/>
      <x:c r="N85" s="69"/>
      <x:c r="O85" s="69"/>
      <x:c r="P85" s="69"/>
      <x:c r="Q85" s="69"/>
      <x:c r="R85" s="71"/>
      <x:c r="S85" s="69"/>
      <x:c r="T85" s="71"/>
      <x:c r="U85" s="69"/>
      <x:c r="V85" s="71"/>
      <x:c r="W85" s="69"/>
      <x:c r="X85" s="69">
        <x:v>11</x:v>
      </x:c>
      <x:c r="Y85" s="69"/>
      <x:c r="Z85" s="69"/>
      <x:c r="AA85" s="69">
        <x:v>1</x:v>
      </x:c>
      <x:c r="AB85" s="69"/>
      <x:c r="AC85" s="69"/>
      <x:c r="AD85" s="69"/>
      <x:c r="AE85" s="69"/>
      <x:c r="AF85" s="69"/>
      <x:c r="AG85" s="69">
        <x:v>1</x:v>
      </x:c>
      <x:c r="AH85" s="69"/>
      <x:c r="AI85" s="69"/>
      <x:c r="AJ85" s="69">
        <x:v>1</x:v>
      </x:c>
      <x:c r="AK85" s="69">
        <x:v>2</x:v>
      </x:c>
      <x:c r="AL85" s="522" t="s">
        <x:v>1348</x:v>
      </x:c>
      <x:c r="AM85" s="69"/>
      <x:c r="AN85" s="71"/>
      <x:c r="AO85" s="69"/>
      <x:c r="AP85" s="69"/>
      <x:c r="AQ85" s="69"/>
      <x:c r="AR85" s="71"/>
      <x:c r="AS85" s="69"/>
      <x:c r="AT85" s="71"/>
      <x:c r="AU85" s="69"/>
      <x:c r="AV85" s="69"/>
      <x:c r="AW85" s="69"/>
      <x:c r="AX85" s="69"/>
      <x:c r="AY85" s="69"/>
      <x:c r="AZ85" s="69"/>
      <x:c r="BA85" s="71"/>
      <x:c r="BB85" s="69"/>
      <x:c r="BC85" s="69"/>
      <x:c r="BD85" s="69"/>
      <x:c r="BE85" s="69">
        <x:v>1</x:v>
      </x:c>
      <x:c r="BF85" s="69">
        <x:v>5</x:v>
      </x:c>
      <x:c r="BG85" s="69">
        <x:v>3</x:v>
      </x:c>
      <x:c r="BH85" s="69">
        <x:v>3</x:v>
      </x:c>
      <x:c r="BI85" s="69"/>
      <x:c r="BJ85" s="71"/>
      <x:c r="BK85" s="69"/>
      <x:c r="BL85" s="71"/>
      <x:c r="BM85" s="69"/>
      <x:c r="BN85" s="71"/>
      <x:c r="BO85" s="69"/>
      <x:c r="BP85" s="71"/>
      <x:c r="BQ85" s="69"/>
      <x:c r="BR85" s="69"/>
      <x:c r="BS85" s="69">
        <x:v>1</x:v>
      </x:c>
      <x:c r="BT85" s="69"/>
      <x:c r="BU85" s="69"/>
      <x:c r="BV85" s="522" t="s">
        <x:v>1348</x:v>
      </x:c>
      <x:c r="BW85" s="69"/>
      <x:c r="BX85" s="69"/>
      <x:c r="BY85" s="71"/>
      <x:c r="BZ85" s="69"/>
      <x:c r="CA85" s="71"/>
      <x:c r="CB85" s="69"/>
      <x:c r="CC85" s="71"/>
      <x:c r="CD85" s="69"/>
      <x:c r="CE85" s="69"/>
      <x:c r="CF85" s="71"/>
      <x:c r="CG85" s="69"/>
      <x:c r="CH85" s="69"/>
      <x:c r="CI85" s="69"/>
      <x:c r="CJ85" s="69">
        <x:v>1</x:v>
      </x:c>
      <x:c r="CK85" s="69"/>
      <x:c r="CL85" s="69"/>
      <x:c r="CM85" s="69"/>
      <x:c r="CN85" s="69"/>
      <x:c r="CO85" s="69"/>
      <x:c r="CP85" s="71"/>
      <x:c r="CQ85" s="69">
        <x:v>1</x:v>
      </x:c>
      <x:c r="CR85" s="71">
        <x:v>56</x:v>
      </x:c>
      <x:c r="CS85" s="69">
        <x:v>7</x:v>
      </x:c>
      <x:c r="CT85" s="69"/>
      <x:c r="CU85" s="69">
        <x:v>1</x:v>
      </x:c>
      <x:c r="CV85" s="69"/>
      <x:c r="CW85" s="69"/>
      <x:c r="CX85" s="69"/>
      <x:c r="CY85" s="522" t="s">
        <x:v>1348</x:v>
      </x:c>
      <x:c r="CZ85" s="69"/>
      <x:c r="DA85" s="71"/>
      <x:c r="DB85" s="69"/>
      <x:c r="DC85" s="71"/>
      <x:c r="DD85" s="69"/>
      <x:c r="DE85" s="71"/>
      <x:c r="DF85" s="69"/>
      <x:c r="DG85" s="105"/>
      <x:c r="DH85" s="21"/>
    </x:row>
    <x:row r="86" spans="1:112" s="20" customFormat="1" ht="30" customHeight="1">
      <x:c r="A86" s="522" t="s">
        <x:v>44</x:v>
      </x:c>
      <x:c r="B86" s="77"/>
      <x:c r="C86" s="71"/>
      <x:c r="D86" s="69"/>
      <x:c r="E86" s="71"/>
      <x:c r="F86" s="69"/>
      <x:c r="G86" s="71"/>
      <x:c r="H86" s="69"/>
      <x:c r="I86" s="71"/>
      <x:c r="J86" s="69">
        <x:v>1</x:v>
      </x:c>
      <x:c r="K86" s="69"/>
      <x:c r="L86" s="71"/>
      <x:c r="M86" s="69"/>
      <x:c r="N86" s="69"/>
      <x:c r="O86" s="69"/>
      <x:c r="P86" s="69"/>
      <x:c r="Q86" s="69"/>
      <x:c r="R86" s="71"/>
      <x:c r="S86" s="69">
        <x:v>1</x:v>
      </x:c>
      <x:c r="T86" s="71">
        <x:v>20</x:v>
      </x:c>
      <x:c r="U86" s="69"/>
      <x:c r="V86" s="71"/>
      <x:c r="W86" s="69"/>
      <x:c r="X86" s="69">
        <x:v>4</x:v>
      </x:c>
      <x:c r="Y86" s="69"/>
      <x:c r="Z86" s="69"/>
      <x:c r="AA86" s="69">
        <x:v>1</x:v>
      </x:c>
      <x:c r="AB86" s="69"/>
      <x:c r="AC86" s="69"/>
      <x:c r="AD86" s="69"/>
      <x:c r="AE86" s="69"/>
      <x:c r="AF86" s="69"/>
      <x:c r="AG86" s="69">
        <x:v>2</x:v>
      </x:c>
      <x:c r="AH86" s="69"/>
      <x:c r="AI86" s="69"/>
      <x:c r="AJ86" s="69"/>
      <x:c r="AK86" s="69"/>
      <x:c r="AL86" s="522" t="s">
        <x:v>44</x:v>
      </x:c>
      <x:c r="AM86" s="69"/>
      <x:c r="AN86" s="71"/>
      <x:c r="AO86" s="69"/>
      <x:c r="AP86" s="69"/>
      <x:c r="AQ86" s="69"/>
      <x:c r="AR86" s="71"/>
      <x:c r="AS86" s="69"/>
      <x:c r="AT86" s="71"/>
      <x:c r="AU86" s="69"/>
      <x:c r="AV86" s="69"/>
      <x:c r="AW86" s="69"/>
      <x:c r="AX86" s="69"/>
      <x:c r="AY86" s="69"/>
      <x:c r="AZ86" s="69"/>
      <x:c r="BA86" s="71"/>
      <x:c r="BB86" s="69"/>
      <x:c r="BC86" s="69"/>
      <x:c r="BD86" s="69"/>
      <x:c r="BE86" s="69">
        <x:v>1</x:v>
      </x:c>
      <x:c r="BF86" s="69">
        <x:v>3</x:v>
      </x:c>
      <x:c r="BG86" s="69">
        <x:v>5</x:v>
      </x:c>
      <x:c r="BH86" s="69">
        <x:v>5</x:v>
      </x:c>
      <x:c r="BI86" s="69"/>
      <x:c r="BJ86" s="71"/>
      <x:c r="BK86" s="69"/>
      <x:c r="BL86" s="71"/>
      <x:c r="BM86" s="69"/>
      <x:c r="BN86" s="71"/>
      <x:c r="BO86" s="69"/>
      <x:c r="BP86" s="71"/>
      <x:c r="BQ86" s="69"/>
      <x:c r="BR86" s="69"/>
      <x:c r="BS86" s="69"/>
      <x:c r="BT86" s="69"/>
      <x:c r="BU86" s="69"/>
      <x:c r="BV86" s="522" t="s">
        <x:v>44</x:v>
      </x:c>
      <x:c r="BW86" s="69"/>
      <x:c r="BX86" s="69"/>
      <x:c r="BY86" s="71"/>
      <x:c r="BZ86" s="69"/>
      <x:c r="CA86" s="71"/>
      <x:c r="CB86" s="69"/>
      <x:c r="CC86" s="71"/>
      <x:c r="CD86" s="69"/>
      <x:c r="CE86" s="69"/>
      <x:c r="CF86" s="71"/>
      <x:c r="CG86" s="69"/>
      <x:c r="CH86" s="69"/>
      <x:c r="CI86" s="69"/>
      <x:c r="CJ86" s="69">
        <x:v>1</x:v>
      </x:c>
      <x:c r="CK86" s="69"/>
      <x:c r="CL86" s="69"/>
      <x:c r="CM86" s="69"/>
      <x:c r="CN86" s="69"/>
      <x:c r="CO86" s="69"/>
      <x:c r="CP86" s="71"/>
      <x:c r="CQ86" s="69">
        <x:v>1</x:v>
      </x:c>
      <x:c r="CR86" s="71">
        <x:v>120</x:v>
      </x:c>
      <x:c r="CS86" s="69">
        <x:v>6</x:v>
      </x:c>
      <x:c r="CT86" s="69"/>
      <x:c r="CU86" s="69">
        <x:v>1</x:v>
      </x:c>
      <x:c r="CV86" s="69"/>
      <x:c r="CW86" s="69">
        <x:v>1</x:v>
      </x:c>
      <x:c r="CX86" s="69">
        <x:v>4</x:v>
      </x:c>
      <x:c r="CY86" s="522" t="s">
        <x:v>44</x:v>
      </x:c>
      <x:c r="CZ86" s="69"/>
      <x:c r="DA86" s="71"/>
      <x:c r="DB86" s="69"/>
      <x:c r="DC86" s="71"/>
      <x:c r="DD86" s="69"/>
      <x:c r="DE86" s="71"/>
      <x:c r="DF86" s="69"/>
      <x:c r="DG86" s="105"/>
      <x:c r="DH86" s="21"/>
    </x:row>
    <x:row r="87" spans="1:112" s="20" customFormat="1" ht="30" customHeight="1">
      <x:c r="A87" s="522" t="s">
        <x:v>367</x:v>
      </x:c>
      <x:c r="B87" s="77"/>
      <x:c r="C87" s="71"/>
      <x:c r="D87" s="69"/>
      <x:c r="E87" s="71"/>
      <x:c r="F87" s="69"/>
      <x:c r="G87" s="71"/>
      <x:c r="H87" s="69"/>
      <x:c r="I87" s="71"/>
      <x:c r="J87" s="69">
        <x:v>1</x:v>
      </x:c>
      <x:c r="K87" s="69"/>
      <x:c r="L87" s="71"/>
      <x:c r="M87" s="69"/>
      <x:c r="N87" s="69"/>
      <x:c r="O87" s="69"/>
      <x:c r="P87" s="69"/>
      <x:c r="Q87" s="69"/>
      <x:c r="R87" s="71"/>
      <x:c r="S87" s="69"/>
      <x:c r="T87" s="71"/>
      <x:c r="U87" s="69"/>
      <x:c r="V87" s="71"/>
      <x:c r="W87" s="69"/>
      <x:c r="X87" s="69">
        <x:v>9</x:v>
      </x:c>
      <x:c r="Y87" s="69"/>
      <x:c r="Z87" s="69"/>
      <x:c r="AA87" s="69">
        <x:v>2</x:v>
      </x:c>
      <x:c r="AB87" s="69"/>
      <x:c r="AC87" s="69"/>
      <x:c r="AD87" s="69">
        <x:v>2</x:v>
      </x:c>
      <x:c r="AE87" s="69"/>
      <x:c r="AF87" s="69"/>
      <x:c r="AG87" s="69">
        <x:v>1</x:v>
      </x:c>
      <x:c r="AH87" s="69"/>
      <x:c r="AI87" s="69"/>
      <x:c r="AJ87" s="69">
        <x:v>1</x:v>
      </x:c>
      <x:c r="AK87" s="69">
        <x:v>2</x:v>
      </x:c>
      <x:c r="AL87" s="522" t="s">
        <x:v>367</x:v>
      </x:c>
      <x:c r="AM87" s="69"/>
      <x:c r="AN87" s="71"/>
      <x:c r="AO87" s="69"/>
      <x:c r="AP87" s="69"/>
      <x:c r="AQ87" s="69"/>
      <x:c r="AR87" s="71"/>
      <x:c r="AS87" s="69"/>
      <x:c r="AT87" s="71"/>
      <x:c r="AU87" s="69"/>
      <x:c r="AV87" s="69"/>
      <x:c r="AW87" s="69"/>
      <x:c r="AX87" s="69"/>
      <x:c r="AY87" s="69"/>
      <x:c r="AZ87" s="69"/>
      <x:c r="BA87" s="71"/>
      <x:c r="BB87" s="69"/>
      <x:c r="BC87" s="69"/>
      <x:c r="BD87" s="69"/>
      <x:c r="BE87" s="69">
        <x:v>1</x:v>
      </x:c>
      <x:c r="BF87" s="69">
        <x:v>3</x:v>
      </x:c>
      <x:c r="BG87" s="69">
        <x:v>3</x:v>
      </x:c>
      <x:c r="BH87" s="69">
        <x:v>3</x:v>
      </x:c>
      <x:c r="BI87" s="69"/>
      <x:c r="BJ87" s="71"/>
      <x:c r="BK87" s="69"/>
      <x:c r="BL87" s="71"/>
      <x:c r="BM87" s="69"/>
      <x:c r="BN87" s="71"/>
      <x:c r="BO87" s="69"/>
      <x:c r="BP87" s="71"/>
      <x:c r="BQ87" s="69"/>
      <x:c r="BR87" s="69"/>
      <x:c r="BS87" s="69"/>
      <x:c r="BT87" s="69"/>
      <x:c r="BU87" s="69"/>
      <x:c r="BV87" s="522" t="s">
        <x:v>367</x:v>
      </x:c>
      <x:c r="BW87" s="69"/>
      <x:c r="BX87" s="69"/>
      <x:c r="BY87" s="71"/>
      <x:c r="BZ87" s="69"/>
      <x:c r="CA87" s="71"/>
      <x:c r="CB87" s="69"/>
      <x:c r="CC87" s="71"/>
      <x:c r="CD87" s="69"/>
      <x:c r="CE87" s="69"/>
      <x:c r="CF87" s="71"/>
      <x:c r="CG87" s="69"/>
      <x:c r="CH87" s="69"/>
      <x:c r="CI87" s="69"/>
      <x:c r="CJ87" s="69"/>
      <x:c r="CK87" s="69"/>
      <x:c r="CL87" s="69"/>
      <x:c r="CM87" s="69"/>
      <x:c r="CN87" s="69"/>
      <x:c r="CO87" s="69"/>
      <x:c r="CP87" s="71"/>
      <x:c r="CQ87" s="69">
        <x:v>1</x:v>
      </x:c>
      <x:c r="CR87" s="71">
        <x:v>79</x:v>
      </x:c>
      <x:c r="CS87" s="69">
        <x:v>8</x:v>
      </x:c>
      <x:c r="CT87" s="69"/>
      <x:c r="CU87" s="69">
        <x:v>1</x:v>
      </x:c>
      <x:c r="CV87" s="69"/>
      <x:c r="CW87" s="69">
        <x:v>1</x:v>
      </x:c>
      <x:c r="CX87" s="69">
        <x:v>3</x:v>
      </x:c>
      <x:c r="CY87" s="522" t="s">
        <x:v>367</x:v>
      </x:c>
      <x:c r="CZ87" s="69"/>
      <x:c r="DA87" s="71"/>
      <x:c r="DB87" s="69"/>
      <x:c r="DC87" s="71"/>
      <x:c r="DD87" s="69"/>
      <x:c r="DE87" s="71"/>
      <x:c r="DF87" s="69"/>
      <x:c r="DG87" s="105"/>
      <x:c r="DH87" s="21"/>
    </x:row>
    <x:row r="88" spans="1:112" s="20" customFormat="1" ht="30" customHeight="1">
      <x:c r="A88" s="522" t="s">
        <x:v>49</x:v>
      </x:c>
      <x:c r="B88" s="77"/>
      <x:c r="C88" s="71"/>
      <x:c r="D88" s="69"/>
      <x:c r="E88" s="71"/>
      <x:c r="F88" s="69"/>
      <x:c r="G88" s="71"/>
      <x:c r="H88" s="69"/>
      <x:c r="I88" s="71"/>
      <x:c r="J88" s="69">
        <x:v>1</x:v>
      </x:c>
      <x:c r="K88" s="69"/>
      <x:c r="L88" s="71"/>
      <x:c r="M88" s="69"/>
      <x:c r="N88" s="69"/>
      <x:c r="O88" s="69"/>
      <x:c r="P88" s="69"/>
      <x:c r="Q88" s="69"/>
      <x:c r="R88" s="71"/>
      <x:c r="S88" s="69">
        <x:v>2</x:v>
      </x:c>
      <x:c r="T88" s="71">
        <x:v>40</x:v>
      </x:c>
      <x:c r="U88" s="69"/>
      <x:c r="V88" s="71"/>
      <x:c r="W88" s="69"/>
      <x:c r="X88" s="69">
        <x:v>9</x:v>
      </x:c>
      <x:c r="Y88" s="69"/>
      <x:c r="Z88" s="69"/>
      <x:c r="AA88" s="69">
        <x:v>1</x:v>
      </x:c>
      <x:c r="AB88" s="69"/>
      <x:c r="AC88" s="69"/>
      <x:c r="AD88" s="69"/>
      <x:c r="AE88" s="69"/>
      <x:c r="AF88" s="69"/>
      <x:c r="AG88" s="69">
        <x:v>1</x:v>
      </x:c>
      <x:c r="AH88" s="69"/>
      <x:c r="AI88" s="69"/>
      <x:c r="AJ88" s="69">
        <x:v>3</x:v>
      </x:c>
      <x:c r="AK88" s="69">
        <x:v>9</x:v>
      </x:c>
      <x:c r="AL88" s="522" t="s">
        <x:v>49</x:v>
      </x:c>
      <x:c r="AM88" s="69"/>
      <x:c r="AN88" s="71"/>
      <x:c r="AO88" s="69"/>
      <x:c r="AP88" s="69"/>
      <x:c r="AQ88" s="69"/>
      <x:c r="AR88" s="71"/>
      <x:c r="AS88" s="69"/>
      <x:c r="AT88" s="71"/>
      <x:c r="AU88" s="69"/>
      <x:c r="AV88" s="69"/>
      <x:c r="AW88" s="69"/>
      <x:c r="AX88" s="69"/>
      <x:c r="AY88" s="69"/>
      <x:c r="AZ88" s="69"/>
      <x:c r="BA88" s="71"/>
      <x:c r="BB88" s="69"/>
      <x:c r="BC88" s="69"/>
      <x:c r="BD88" s="69"/>
      <x:c r="BE88" s="69">
        <x:v>1</x:v>
      </x:c>
      <x:c r="BF88" s="69">
        <x:v>3</x:v>
      </x:c>
      <x:c r="BG88" s="69">
        <x:v>1</x:v>
      </x:c>
      <x:c r="BH88" s="69">
        <x:v>2</x:v>
      </x:c>
      <x:c r="BI88" s="69"/>
      <x:c r="BJ88" s="71"/>
      <x:c r="BK88" s="69"/>
      <x:c r="BL88" s="71"/>
      <x:c r="BM88" s="69"/>
      <x:c r="BN88" s="71"/>
      <x:c r="BO88" s="69"/>
      <x:c r="BP88" s="71"/>
      <x:c r="BQ88" s="69"/>
      <x:c r="BR88" s="69"/>
      <x:c r="BS88" s="69"/>
      <x:c r="BT88" s="69">
        <x:v>1</x:v>
      </x:c>
      <x:c r="BU88" s="69">
        <x:v>1</x:v>
      </x:c>
      <x:c r="BV88" s="522" t="s">
        <x:v>49</x:v>
      </x:c>
      <x:c r="BW88" s="69"/>
      <x:c r="BX88" s="69"/>
      <x:c r="BY88" s="71"/>
      <x:c r="BZ88" s="69"/>
      <x:c r="CA88" s="71"/>
      <x:c r="CB88" s="69"/>
      <x:c r="CC88" s="71"/>
      <x:c r="CD88" s="69"/>
      <x:c r="CE88" s="69"/>
      <x:c r="CF88" s="71"/>
      <x:c r="CG88" s="69"/>
      <x:c r="CH88" s="69"/>
      <x:c r="CI88" s="69"/>
      <x:c r="CJ88" s="69">
        <x:v>1</x:v>
      </x:c>
      <x:c r="CK88" s="69"/>
      <x:c r="CL88" s="69"/>
      <x:c r="CM88" s="69"/>
      <x:c r="CN88" s="69"/>
      <x:c r="CO88" s="69"/>
      <x:c r="CP88" s="71"/>
      <x:c r="CQ88" s="69">
        <x:v>1</x:v>
      </x:c>
      <x:c r="CR88" s="71">
        <x:v>65</x:v>
      </x:c>
      <x:c r="CS88" s="69">
        <x:v>6</x:v>
      </x:c>
      <x:c r="CT88" s="69"/>
      <x:c r="CU88" s="69">
        <x:v>1</x:v>
      </x:c>
      <x:c r="CV88" s="69"/>
      <x:c r="CW88" s="69">
        <x:v>1</x:v>
      </x:c>
      <x:c r="CX88" s="69">
        <x:v>2</x:v>
      </x:c>
      <x:c r="CY88" s="522" t="s">
        <x:v>49</x:v>
      </x:c>
      <x:c r="CZ88" s="69"/>
      <x:c r="DA88" s="71"/>
      <x:c r="DB88" s="69"/>
      <x:c r="DC88" s="71"/>
      <x:c r="DD88" s="69"/>
      <x:c r="DE88" s="71"/>
      <x:c r="DF88" s="69"/>
      <x:c r="DG88" s="105"/>
      <x:c r="DH88" s="21"/>
    </x:row>
    <x:row r="89" spans="1:112" s="20" customFormat="1" ht="30" customHeight="1">
      <x:c r="A89" s="522" t="s">
        <x:v>81</x:v>
      </x:c>
      <x:c r="B89" s="77"/>
      <x:c r="C89" s="71"/>
      <x:c r="D89" s="69"/>
      <x:c r="E89" s="71"/>
      <x:c r="F89" s="69"/>
      <x:c r="G89" s="71"/>
      <x:c r="H89" s="69"/>
      <x:c r="I89" s="71"/>
      <x:c r="J89" s="69">
        <x:v>1</x:v>
      </x:c>
      <x:c r="K89" s="69"/>
      <x:c r="L89" s="71"/>
      <x:c r="M89" s="69"/>
      <x:c r="N89" s="69"/>
      <x:c r="O89" s="69"/>
      <x:c r="P89" s="69"/>
      <x:c r="Q89" s="69"/>
      <x:c r="R89" s="71"/>
      <x:c r="S89" s="69"/>
      <x:c r="T89" s="71"/>
      <x:c r="U89" s="69"/>
      <x:c r="V89" s="71"/>
      <x:c r="W89" s="69"/>
      <x:c r="X89" s="69">
        <x:v>10</x:v>
      </x:c>
      <x:c r="Y89" s="69"/>
      <x:c r="Z89" s="69"/>
      <x:c r="AA89" s="69">
        <x:v>1</x:v>
      </x:c>
      <x:c r="AB89" s="69"/>
      <x:c r="AC89" s="69"/>
      <x:c r="AD89" s="69"/>
      <x:c r="AE89" s="69"/>
      <x:c r="AF89" s="69"/>
      <x:c r="AG89" s="69">
        <x:v>1</x:v>
      </x:c>
      <x:c r="AH89" s="69"/>
      <x:c r="AI89" s="69"/>
      <x:c r="AJ89" s="69">
        <x:v>3</x:v>
      </x:c>
      <x:c r="AK89" s="69">
        <x:v>6</x:v>
      </x:c>
      <x:c r="AL89" s="522" t="s">
        <x:v>81</x:v>
      </x:c>
      <x:c r="AM89" s="69"/>
      <x:c r="AN89" s="71"/>
      <x:c r="AO89" s="69"/>
      <x:c r="AP89" s="69"/>
      <x:c r="AQ89" s="69"/>
      <x:c r="AR89" s="71"/>
      <x:c r="AS89" s="69"/>
      <x:c r="AT89" s="71"/>
      <x:c r="AU89" s="69"/>
      <x:c r="AV89" s="69"/>
      <x:c r="AW89" s="69"/>
      <x:c r="AX89" s="69"/>
      <x:c r="AY89" s="69"/>
      <x:c r="AZ89" s="69"/>
      <x:c r="BA89" s="71"/>
      <x:c r="BB89" s="69"/>
      <x:c r="BC89" s="69"/>
      <x:c r="BD89" s="69"/>
      <x:c r="BE89" s="69"/>
      <x:c r="BF89" s="69"/>
      <x:c r="BG89" s="69"/>
      <x:c r="BH89" s="69"/>
      <x:c r="BI89" s="69"/>
      <x:c r="BJ89" s="71"/>
      <x:c r="BK89" s="69"/>
      <x:c r="BL89" s="71"/>
      <x:c r="BM89" s="69"/>
      <x:c r="BN89" s="71"/>
      <x:c r="BO89" s="69"/>
      <x:c r="BP89" s="71"/>
      <x:c r="BQ89" s="69"/>
      <x:c r="BR89" s="69"/>
      <x:c r="BS89" s="69"/>
      <x:c r="BT89" s="69">
        <x:v>3</x:v>
      </x:c>
      <x:c r="BU89" s="69">
        <x:v>4</x:v>
      </x:c>
      <x:c r="BV89" s="522" t="s">
        <x:v>81</x:v>
      </x:c>
      <x:c r="BW89" s="69"/>
      <x:c r="BX89" s="69"/>
      <x:c r="BY89" s="71"/>
      <x:c r="BZ89" s="69"/>
      <x:c r="CA89" s="71"/>
      <x:c r="CB89" s="69"/>
      <x:c r="CC89" s="71"/>
      <x:c r="CD89" s="69"/>
      <x:c r="CE89" s="69"/>
      <x:c r="CF89" s="71"/>
      <x:c r="CG89" s="69"/>
      <x:c r="CH89" s="69"/>
      <x:c r="CI89" s="69"/>
      <x:c r="CJ89" s="69"/>
      <x:c r="CK89" s="69"/>
      <x:c r="CL89" s="69"/>
      <x:c r="CM89" s="69"/>
      <x:c r="CN89" s="69"/>
      <x:c r="CO89" s="69"/>
      <x:c r="CP89" s="71"/>
      <x:c r="CQ89" s="69">
        <x:v>1</x:v>
      </x:c>
      <x:c r="CR89" s="71">
        <x:v>98</x:v>
      </x:c>
      <x:c r="CS89" s="69">
        <x:v>8</x:v>
      </x:c>
      <x:c r="CT89" s="69"/>
      <x:c r="CU89" s="69">
        <x:v>1</x:v>
      </x:c>
      <x:c r="CV89" s="69"/>
      <x:c r="CW89" s="69">
        <x:v>1</x:v>
      </x:c>
      <x:c r="CX89" s="69">
        <x:v>3</x:v>
      </x:c>
      <x:c r="CY89" s="522" t="s">
        <x:v>81</x:v>
      </x:c>
      <x:c r="CZ89" s="69"/>
      <x:c r="DA89" s="71"/>
      <x:c r="DB89" s="69"/>
      <x:c r="DC89" s="71"/>
      <x:c r="DD89" s="69"/>
      <x:c r="DE89" s="71"/>
      <x:c r="DF89" s="69"/>
      <x:c r="DG89" s="105"/>
      <x:c r="DH89" s="21"/>
    </x:row>
    <x:row r="90" spans="1:112" s="20" customFormat="1" ht="30" customHeight="1">
      <x:c r="A90" s="522" t="s">
        <x:v>871</x:v>
      </x:c>
      <x:c r="B90" s="77"/>
      <x:c r="C90" s="71"/>
      <x:c r="D90" s="69"/>
      <x:c r="E90" s="71"/>
      <x:c r="F90" s="69"/>
      <x:c r="G90" s="71"/>
      <x:c r="H90" s="69"/>
      <x:c r="I90" s="71"/>
      <x:c r="J90" s="69">
        <x:v>1</x:v>
      </x:c>
      <x:c r="K90" s="69"/>
      <x:c r="L90" s="71"/>
      <x:c r="M90" s="69"/>
      <x:c r="N90" s="69"/>
      <x:c r="O90" s="69">
        <x:v>2</x:v>
      </x:c>
      <x:c r="P90" s="69">
        <x:v>2</x:v>
      </x:c>
      <x:c r="Q90" s="69"/>
      <x:c r="R90" s="71"/>
      <x:c r="S90" s="69"/>
      <x:c r="T90" s="71"/>
      <x:c r="U90" s="69"/>
      <x:c r="V90" s="71"/>
      <x:c r="W90" s="69"/>
      <x:c r="X90" s="69">
        <x:v>5</x:v>
      </x:c>
      <x:c r="Y90" s="69"/>
      <x:c r="Z90" s="69"/>
      <x:c r="AA90" s="69">
        <x:v>1</x:v>
      </x:c>
      <x:c r="AB90" s="69"/>
      <x:c r="AC90" s="69"/>
      <x:c r="AD90" s="69"/>
      <x:c r="AE90" s="69"/>
      <x:c r="AF90" s="69"/>
      <x:c r="AG90" s="69">
        <x:v>1</x:v>
      </x:c>
      <x:c r="AH90" s="69"/>
      <x:c r="AI90" s="69"/>
      <x:c r="AJ90" s="69">
        <x:v>1</x:v>
      </x:c>
      <x:c r="AK90" s="69">
        <x:v>3</x:v>
      </x:c>
      <x:c r="AL90" s="522" t="s">
        <x:v>871</x:v>
      </x:c>
      <x:c r="AM90" s="69"/>
      <x:c r="AN90" s="71"/>
      <x:c r="AO90" s="69"/>
      <x:c r="AP90" s="69"/>
      <x:c r="AQ90" s="69"/>
      <x:c r="AR90" s="71"/>
      <x:c r="AS90" s="69"/>
      <x:c r="AT90" s="71"/>
      <x:c r="AU90" s="69"/>
      <x:c r="AV90" s="69"/>
      <x:c r="AW90" s="69"/>
      <x:c r="AX90" s="69"/>
      <x:c r="AY90" s="69"/>
      <x:c r="AZ90" s="69"/>
      <x:c r="BA90" s="71"/>
      <x:c r="BB90" s="69"/>
      <x:c r="BC90" s="69"/>
      <x:c r="BD90" s="69"/>
      <x:c r="BE90" s="69">
        <x:v>1</x:v>
      </x:c>
      <x:c r="BF90" s="69">
        <x:v>7</x:v>
      </x:c>
      <x:c r="BG90" s="69">
        <x:v>5</x:v>
      </x:c>
      <x:c r="BH90" s="69">
        <x:v>7</x:v>
      </x:c>
      <x:c r="BI90" s="69"/>
      <x:c r="BJ90" s="71"/>
      <x:c r="BK90" s="69"/>
      <x:c r="BL90" s="71"/>
      <x:c r="BM90" s="69"/>
      <x:c r="BN90" s="71"/>
      <x:c r="BO90" s="69"/>
      <x:c r="BP90" s="71"/>
      <x:c r="BQ90" s="69"/>
      <x:c r="BR90" s="69"/>
      <x:c r="BS90" s="69"/>
      <x:c r="BT90" s="69"/>
      <x:c r="BU90" s="69"/>
      <x:c r="BV90" s="522" t="s">
        <x:v>871</x:v>
      </x:c>
      <x:c r="BW90" s="69"/>
      <x:c r="BX90" s="69"/>
      <x:c r="BY90" s="71"/>
      <x:c r="BZ90" s="69"/>
      <x:c r="CA90" s="71"/>
      <x:c r="CB90" s="69"/>
      <x:c r="CC90" s="71"/>
      <x:c r="CD90" s="69"/>
      <x:c r="CE90" s="69"/>
      <x:c r="CF90" s="71"/>
      <x:c r="CG90" s="69"/>
      <x:c r="CH90" s="69"/>
      <x:c r="CI90" s="69"/>
      <x:c r="CJ90" s="69"/>
      <x:c r="CK90" s="69"/>
      <x:c r="CL90" s="69"/>
      <x:c r="CM90" s="69"/>
      <x:c r="CN90" s="69"/>
      <x:c r="CO90" s="69"/>
      <x:c r="CP90" s="71"/>
      <x:c r="CQ90" s="69">
        <x:v>1</x:v>
      </x:c>
      <x:c r="CR90" s="71">
        <x:v>57</x:v>
      </x:c>
      <x:c r="CS90" s="69">
        <x:v>7</x:v>
      </x:c>
      <x:c r="CT90" s="69"/>
      <x:c r="CU90" s="69"/>
      <x:c r="CV90" s="69"/>
      <x:c r="CW90" s="69">
        <x:v>1</x:v>
      </x:c>
      <x:c r="CX90" s="69">
        <x:v>1</x:v>
      </x:c>
      <x:c r="CY90" s="522" t="s">
        <x:v>871</x:v>
      </x:c>
      <x:c r="CZ90" s="69"/>
      <x:c r="DA90" s="71"/>
      <x:c r="DB90" s="69"/>
      <x:c r="DC90" s="71"/>
      <x:c r="DD90" s="69"/>
      <x:c r="DE90" s="71"/>
      <x:c r="DF90" s="69"/>
      <x:c r="DG90" s="105"/>
      <x:c r="DH90" s="21"/>
    </x:row>
    <x:row r="91" spans="1:112" s="20" customFormat="1" ht="30" customHeight="1">
      <x:c r="A91" s="522" t="s">
        <x:v>1523</x:v>
      </x:c>
      <x:c r="B91" s="77"/>
      <x:c r="C91" s="71"/>
      <x:c r="D91" s="69"/>
      <x:c r="E91" s="71"/>
      <x:c r="F91" s="69"/>
      <x:c r="G91" s="71"/>
      <x:c r="H91" s="69"/>
      <x:c r="I91" s="71"/>
      <x:c r="J91" s="69">
        <x:v>1</x:v>
      </x:c>
      <x:c r="K91" s="69"/>
      <x:c r="L91" s="71"/>
      <x:c r="M91" s="69"/>
      <x:c r="N91" s="69"/>
      <x:c r="O91" s="69"/>
      <x:c r="P91" s="69"/>
      <x:c r="Q91" s="69"/>
      <x:c r="R91" s="71"/>
      <x:c r="S91" s="69"/>
      <x:c r="T91" s="71"/>
      <x:c r="U91" s="69"/>
      <x:c r="V91" s="71"/>
      <x:c r="W91" s="69"/>
      <x:c r="X91" s="69">
        <x:v>21</x:v>
      </x:c>
      <x:c r="Y91" s="69"/>
      <x:c r="Z91" s="69"/>
      <x:c r="AA91" s="69">
        <x:v>1</x:v>
      </x:c>
      <x:c r="AB91" s="69"/>
      <x:c r="AC91" s="69"/>
      <x:c r="AD91" s="69"/>
      <x:c r="AE91" s="69"/>
      <x:c r="AF91" s="69"/>
      <x:c r="AG91" s="69">
        <x:v>1</x:v>
      </x:c>
      <x:c r="AH91" s="69"/>
      <x:c r="AI91" s="69"/>
      <x:c r="AJ91" s="69">
        <x:v>1</x:v>
      </x:c>
      <x:c r="AK91" s="69">
        <x:v>2</x:v>
      </x:c>
      <x:c r="AL91" s="522" t="s">
        <x:v>1523</x:v>
      </x:c>
      <x:c r="AM91" s="69">
        <x:v>1</x:v>
      </x:c>
      <x:c r="AN91" s="71">
        <x:v>374</x:v>
      </x:c>
      <x:c r="AO91" s="69"/>
      <x:c r="AP91" s="69"/>
      <x:c r="AQ91" s="69"/>
      <x:c r="AR91" s="71"/>
      <x:c r="AS91" s="69"/>
      <x:c r="AT91" s="71"/>
      <x:c r="AU91" s="69"/>
      <x:c r="AV91" s="69"/>
      <x:c r="AW91" s="69"/>
      <x:c r="AX91" s="69"/>
      <x:c r="AY91" s="69"/>
      <x:c r="AZ91" s="69"/>
      <x:c r="BA91" s="71"/>
      <x:c r="BB91" s="69"/>
      <x:c r="BC91" s="69"/>
      <x:c r="BD91" s="69">
        <x:v>1</x:v>
      </x:c>
      <x:c r="BE91" s="69"/>
      <x:c r="BF91" s="69"/>
      <x:c r="BG91" s="69"/>
      <x:c r="BH91" s="69"/>
      <x:c r="BI91" s="69"/>
      <x:c r="BJ91" s="71"/>
      <x:c r="BK91" s="69"/>
      <x:c r="BL91" s="71"/>
      <x:c r="BM91" s="69"/>
      <x:c r="BN91" s="71"/>
      <x:c r="BO91" s="69"/>
      <x:c r="BP91" s="71"/>
      <x:c r="BQ91" s="69"/>
      <x:c r="BR91" s="69"/>
      <x:c r="BS91" s="69"/>
      <x:c r="BT91" s="69"/>
      <x:c r="BU91" s="69"/>
      <x:c r="BV91" s="522" t="s">
        <x:v>1523</x:v>
      </x:c>
      <x:c r="BW91" s="69"/>
      <x:c r="BX91" s="69"/>
      <x:c r="BY91" s="71"/>
      <x:c r="BZ91" s="69"/>
      <x:c r="CA91" s="71"/>
      <x:c r="CB91" s="69"/>
      <x:c r="CC91" s="71"/>
      <x:c r="CD91" s="69"/>
      <x:c r="CE91" s="69"/>
      <x:c r="CF91" s="71"/>
      <x:c r="CG91" s="69"/>
      <x:c r="CH91" s="69"/>
      <x:c r="CI91" s="69"/>
      <x:c r="CJ91" s="69">
        <x:v>1</x:v>
      </x:c>
      <x:c r="CK91" s="69"/>
      <x:c r="CL91" s="69"/>
      <x:c r="CM91" s="69"/>
      <x:c r="CN91" s="69"/>
      <x:c r="CO91" s="69"/>
      <x:c r="CP91" s="71"/>
      <x:c r="CQ91" s="69">
        <x:v>1</x:v>
      </x:c>
      <x:c r="CR91" s="71">
        <x:v>330</x:v>
      </x:c>
      <x:c r="CS91" s="69">
        <x:v>9</x:v>
      </x:c>
      <x:c r="CT91" s="69"/>
      <x:c r="CU91" s="69">
        <x:v>1</x:v>
      </x:c>
      <x:c r="CV91" s="69"/>
      <x:c r="CW91" s="69">
        <x:v>1</x:v>
      </x:c>
      <x:c r="CX91" s="69">
        <x:v>2</x:v>
      </x:c>
      <x:c r="CY91" s="522" t="s">
        <x:v>1523</x:v>
      </x:c>
      <x:c r="CZ91" s="69"/>
      <x:c r="DA91" s="71"/>
      <x:c r="DB91" s="69"/>
      <x:c r="DC91" s="71"/>
      <x:c r="DD91" s="69"/>
      <x:c r="DE91" s="71"/>
      <x:c r="DF91" s="69"/>
      <x:c r="DG91" s="105"/>
      <x:c r="DH91" s="21"/>
    </x:row>
    <x:row r="92" spans="1:112" s="20" customFormat="1" ht="30" customHeight="1">
      <x:c r="A92" s="522" t="s">
        <x:v>24</x:v>
      </x:c>
      <x:c r="B92" s="77"/>
      <x:c r="C92" s="71"/>
      <x:c r="D92" s="69"/>
      <x:c r="E92" s="71"/>
      <x:c r="F92" s="69"/>
      <x:c r="G92" s="71"/>
      <x:c r="H92" s="69"/>
      <x:c r="I92" s="71"/>
      <x:c r="J92" s="69"/>
      <x:c r="K92" s="69"/>
      <x:c r="L92" s="71"/>
      <x:c r="M92" s="69"/>
      <x:c r="N92" s="69"/>
      <x:c r="O92" s="69"/>
      <x:c r="P92" s="69"/>
      <x:c r="Q92" s="69"/>
      <x:c r="R92" s="71"/>
      <x:c r="S92" s="69"/>
      <x:c r="T92" s="71"/>
      <x:c r="U92" s="69"/>
      <x:c r="V92" s="71"/>
      <x:c r="W92" s="69"/>
      <x:c r="X92" s="69">
        <x:v>0</x:v>
      </x:c>
      <x:c r="Y92" s="69"/>
      <x:c r="Z92" s="69"/>
      <x:c r="AA92" s="69"/>
      <x:c r="AB92" s="69"/>
      <x:c r="AC92" s="69"/>
      <x:c r="AD92" s="69"/>
      <x:c r="AE92" s="69"/>
      <x:c r="AF92" s="69"/>
      <x:c r="AG92" s="69"/>
      <x:c r="AH92" s="69"/>
      <x:c r="AI92" s="69"/>
      <x:c r="AJ92" s="69"/>
      <x:c r="AK92" s="69"/>
      <x:c r="AL92" s="522" t="s">
        <x:v>24</x:v>
      </x:c>
      <x:c r="AM92" s="69"/>
      <x:c r="AN92" s="71"/>
      <x:c r="AO92" s="69"/>
      <x:c r="AP92" s="69"/>
      <x:c r="AQ92" s="69"/>
      <x:c r="AR92" s="71"/>
      <x:c r="AS92" s="69"/>
      <x:c r="AT92" s="71"/>
      <x:c r="AU92" s="69"/>
      <x:c r="AV92" s="69"/>
      <x:c r="AW92" s="69"/>
      <x:c r="AX92" s="69"/>
      <x:c r="AY92" s="69"/>
      <x:c r="AZ92" s="69"/>
      <x:c r="BA92" s="71"/>
      <x:c r="BB92" s="69"/>
      <x:c r="BC92" s="69"/>
      <x:c r="BD92" s="69"/>
      <x:c r="BE92" s="69"/>
      <x:c r="BF92" s="69"/>
      <x:c r="BG92" s="69">
        <x:v>1</x:v>
      </x:c>
      <x:c r="BH92" s="69">
        <x:v>1</x:v>
      </x:c>
      <x:c r="BI92" s="69"/>
      <x:c r="BJ92" s="71"/>
      <x:c r="BK92" s="69"/>
      <x:c r="BL92" s="71"/>
      <x:c r="BM92" s="69"/>
      <x:c r="BN92" s="71"/>
      <x:c r="BO92" s="69"/>
      <x:c r="BP92" s="71"/>
      <x:c r="BQ92" s="69"/>
      <x:c r="BR92" s="69"/>
      <x:c r="BS92" s="69"/>
      <x:c r="BT92" s="69"/>
      <x:c r="BU92" s="69"/>
      <x:c r="BV92" s="522" t="s">
        <x:v>24</x:v>
      </x:c>
      <x:c r="BW92" s="69"/>
      <x:c r="BX92" s="69"/>
      <x:c r="BY92" s="71"/>
      <x:c r="BZ92" s="69"/>
      <x:c r="CA92" s="71"/>
      <x:c r="CB92" s="69"/>
      <x:c r="CC92" s="71"/>
      <x:c r="CD92" s="69"/>
      <x:c r="CE92" s="69"/>
      <x:c r="CF92" s="71"/>
      <x:c r="CG92" s="69"/>
      <x:c r="CH92" s="69"/>
      <x:c r="CI92" s="69"/>
      <x:c r="CJ92" s="69"/>
      <x:c r="CK92" s="69"/>
      <x:c r="CL92" s="69"/>
      <x:c r="CM92" s="69"/>
      <x:c r="CN92" s="69"/>
      <x:c r="CO92" s="69"/>
      <x:c r="CP92" s="71"/>
      <x:c r="CQ92" s="69">
        <x:v>1</x:v>
      </x:c>
      <x:c r="CR92" s="71">
        <x:v>21</x:v>
      </x:c>
      <x:c r="CS92" s="69">
        <x:v>1</x:v>
      </x:c>
      <x:c r="CT92" s="69"/>
      <x:c r="CU92" s="69">
        <x:v>1</x:v>
      </x:c>
      <x:c r="CV92" s="69"/>
      <x:c r="CW92" s="69"/>
      <x:c r="CX92" s="69"/>
      <x:c r="CY92" s="522" t="s">
        <x:v>24</x:v>
      </x:c>
      <x:c r="CZ92" s="69"/>
      <x:c r="DA92" s="71"/>
      <x:c r="DB92" s="69"/>
      <x:c r="DC92" s="71"/>
      <x:c r="DD92" s="69"/>
      <x:c r="DE92" s="71"/>
      <x:c r="DF92" s="69"/>
      <x:c r="DG92" s="105"/>
      <x:c r="DH92" s="21"/>
    </x:row>
    <x:row r="93" spans="1:112" s="20" customFormat="1" ht="30" customHeight="1">
      <x:c r="A93" s="522" t="s">
        <x:v>51</x:v>
      </x:c>
      <x:c r="B93" s="77"/>
      <x:c r="C93" s="71"/>
      <x:c r="D93" s="69"/>
      <x:c r="E93" s="71"/>
      <x:c r="F93" s="69"/>
      <x:c r="G93" s="71"/>
      <x:c r="H93" s="69"/>
      <x:c r="I93" s="71"/>
      <x:c r="J93" s="69"/>
      <x:c r="K93" s="69"/>
      <x:c r="L93" s="71"/>
      <x:c r="M93" s="69"/>
      <x:c r="N93" s="69"/>
      <x:c r="O93" s="69"/>
      <x:c r="P93" s="69"/>
      <x:c r="Q93" s="69"/>
      <x:c r="R93" s="71"/>
      <x:c r="S93" s="69"/>
      <x:c r="T93" s="71"/>
      <x:c r="U93" s="69"/>
      <x:c r="V93" s="71"/>
      <x:c r="W93" s="69"/>
      <x:c r="X93" s="69"/>
      <x:c r="Y93" s="69"/>
      <x:c r="Z93" s="69"/>
      <x:c r="AA93" s="69"/>
      <x:c r="AB93" s="69"/>
      <x:c r="AC93" s="69"/>
      <x:c r="AD93" s="69"/>
      <x:c r="AE93" s="69"/>
      <x:c r="AF93" s="69"/>
      <x:c r="AG93" s="69"/>
      <x:c r="AH93" s="69"/>
      <x:c r="AI93" s="69"/>
      <x:c r="AJ93" s="69"/>
      <x:c r="AK93" s="69"/>
      <x:c r="AL93" s="522" t="s">
        <x:v>51</x:v>
      </x:c>
      <x:c r="AM93" s="69"/>
      <x:c r="AN93" s="71"/>
      <x:c r="AO93" s="69"/>
      <x:c r="AP93" s="69"/>
      <x:c r="AQ93" s="69"/>
      <x:c r="AR93" s="71"/>
      <x:c r="AS93" s="69"/>
      <x:c r="AT93" s="71"/>
      <x:c r="AU93" s="69"/>
      <x:c r="AV93" s="69"/>
      <x:c r="AW93" s="69"/>
      <x:c r="AX93" s="69"/>
      <x:c r="AY93" s="69"/>
      <x:c r="AZ93" s="69"/>
      <x:c r="BA93" s="71"/>
      <x:c r="BB93" s="69"/>
      <x:c r="BC93" s="69"/>
      <x:c r="BD93" s="69"/>
      <x:c r="BE93" s="69"/>
      <x:c r="BF93" s="69"/>
      <x:c r="BG93" s="69"/>
      <x:c r="BH93" s="69"/>
      <x:c r="BI93" s="69"/>
      <x:c r="BJ93" s="71"/>
      <x:c r="BK93" s="69"/>
      <x:c r="BL93" s="71"/>
      <x:c r="BM93" s="69"/>
      <x:c r="BN93" s="71"/>
      <x:c r="BO93" s="69"/>
      <x:c r="BP93" s="71"/>
      <x:c r="BQ93" s="69"/>
      <x:c r="BR93" s="69"/>
      <x:c r="BS93" s="69"/>
      <x:c r="BT93" s="69"/>
      <x:c r="BU93" s="69"/>
      <x:c r="BV93" s="522" t="s">
        <x:v>51</x:v>
      </x:c>
      <x:c r="BW93" s="69"/>
      <x:c r="BX93" s="69"/>
      <x:c r="BY93" s="71"/>
      <x:c r="BZ93" s="69"/>
      <x:c r="CA93" s="71"/>
      <x:c r="CB93" s="69"/>
      <x:c r="CC93" s="71"/>
      <x:c r="CD93" s="69"/>
      <x:c r="CE93" s="69"/>
      <x:c r="CF93" s="71"/>
      <x:c r="CG93" s="69"/>
      <x:c r="CH93" s="69"/>
      <x:c r="CI93" s="69"/>
      <x:c r="CJ93" s="69"/>
      <x:c r="CK93" s="69"/>
      <x:c r="CL93" s="69"/>
      <x:c r="CM93" s="69"/>
      <x:c r="CN93" s="69"/>
      <x:c r="CO93" s="69"/>
      <x:c r="CP93" s="71"/>
      <x:c r="CQ93" s="69">
        <x:v>1</x:v>
      </x:c>
      <x:c r="CR93" s="71">
        <x:v>5.5999999999999996</x:v>
      </x:c>
      <x:c r="CS93" s="69">
        <x:v>2</x:v>
      </x:c>
      <x:c r="CT93" s="69"/>
      <x:c r="CU93" s="69">
        <x:v>1</x:v>
      </x:c>
      <x:c r="CV93" s="69"/>
      <x:c r="CW93" s="69"/>
      <x:c r="CX93" s="69"/>
      <x:c r="CY93" s="522" t="s">
        <x:v>51</x:v>
      </x:c>
      <x:c r="CZ93" s="69"/>
      <x:c r="DA93" s="71"/>
      <x:c r="DB93" s="69"/>
      <x:c r="DC93" s="71"/>
      <x:c r="DD93" s="69"/>
      <x:c r="DE93" s="71"/>
      <x:c r="DF93" s="69"/>
      <x:c r="DG93" s="105"/>
      <x:c r="DH93" s="21"/>
    </x:row>
    <x:row r="94" spans="1:112" s="20" customFormat="1" ht="30" customHeight="1">
      <x:c r="A94" s="522" t="s">
        <x:v>386</x:v>
      </x:c>
      <x:c r="B94" s="77"/>
      <x:c r="C94" s="71"/>
      <x:c r="D94" s="69"/>
      <x:c r="E94" s="71"/>
      <x:c r="F94" s="69"/>
      <x:c r="G94" s="71"/>
      <x:c r="H94" s="69"/>
      <x:c r="I94" s="71"/>
      <x:c r="J94" s="69">
        <x:v>1</x:v>
      </x:c>
      <x:c r="K94" s="69"/>
      <x:c r="L94" s="71"/>
      <x:c r="M94" s="69"/>
      <x:c r="N94" s="69"/>
      <x:c r="O94" s="69"/>
      <x:c r="P94" s="69"/>
      <x:c r="Q94" s="69"/>
      <x:c r="R94" s="71"/>
      <x:c r="S94" s="69"/>
      <x:c r="T94" s="71"/>
      <x:c r="U94" s="69"/>
      <x:c r="V94" s="71"/>
      <x:c r="W94" s="69"/>
      <x:c r="X94" s="69">
        <x:v>6</x:v>
      </x:c>
      <x:c r="Y94" s="69"/>
      <x:c r="Z94" s="69"/>
      <x:c r="AA94" s="69">
        <x:v>1</x:v>
      </x:c>
      <x:c r="AB94" s="69"/>
      <x:c r="AC94" s="69"/>
      <x:c r="AD94" s="69"/>
      <x:c r="AE94" s="69"/>
      <x:c r="AF94" s="69"/>
      <x:c r="AG94" s="69">
        <x:v>1</x:v>
      </x:c>
      <x:c r="AH94" s="69"/>
      <x:c r="AI94" s="69"/>
      <x:c r="AJ94" s="69"/>
      <x:c r="AK94" s="69"/>
      <x:c r="AL94" s="522" t="s">
        <x:v>386</x:v>
      </x:c>
      <x:c r="AM94" s="69"/>
      <x:c r="AN94" s="71"/>
      <x:c r="AO94" s="69"/>
      <x:c r="AP94" s="69"/>
      <x:c r="AQ94" s="69"/>
      <x:c r="AR94" s="71"/>
      <x:c r="AS94" s="69"/>
      <x:c r="AT94" s="71"/>
      <x:c r="AU94" s="69"/>
      <x:c r="AV94" s="69"/>
      <x:c r="AW94" s="69"/>
      <x:c r="AX94" s="69"/>
      <x:c r="AY94" s="69"/>
      <x:c r="AZ94" s="69"/>
      <x:c r="BA94" s="71"/>
      <x:c r="BB94" s="69"/>
      <x:c r="BC94" s="69"/>
      <x:c r="BD94" s="69"/>
      <x:c r="BE94" s="69">
        <x:v>1</x:v>
      </x:c>
      <x:c r="BF94" s="69">
        <x:v>1</x:v>
      </x:c>
      <x:c r="BG94" s="69"/>
      <x:c r="BH94" s="69"/>
      <x:c r="BI94" s="69"/>
      <x:c r="BJ94" s="71"/>
      <x:c r="BK94" s="69"/>
      <x:c r="BL94" s="71"/>
      <x:c r="BM94" s="69"/>
      <x:c r="BN94" s="71"/>
      <x:c r="BO94" s="69"/>
      <x:c r="BP94" s="71"/>
      <x:c r="BQ94" s="69"/>
      <x:c r="BR94" s="69"/>
      <x:c r="BS94" s="69"/>
      <x:c r="BT94" s="69"/>
      <x:c r="BU94" s="69"/>
      <x:c r="BV94" s="522" t="s">
        <x:v>386</x:v>
      </x:c>
      <x:c r="BW94" s="69"/>
      <x:c r="BX94" s="69"/>
      <x:c r="BY94" s="71"/>
      <x:c r="BZ94" s="69"/>
      <x:c r="CA94" s="71"/>
      <x:c r="CB94" s="69"/>
      <x:c r="CC94" s="71"/>
      <x:c r="CD94" s="69"/>
      <x:c r="CE94" s="69"/>
      <x:c r="CF94" s="71"/>
      <x:c r="CG94" s="69"/>
      <x:c r="CH94" s="69"/>
      <x:c r="CI94" s="69"/>
      <x:c r="CJ94" s="69"/>
      <x:c r="CK94" s="69"/>
      <x:c r="CL94" s="69"/>
      <x:c r="CM94" s="69"/>
      <x:c r="CN94" s="69"/>
      <x:c r="CO94" s="69"/>
      <x:c r="CP94" s="71"/>
      <x:c r="CQ94" s="69">
        <x:v>1</x:v>
      </x:c>
      <x:c r="CR94" s="71">
        <x:v>83</x:v>
      </x:c>
      <x:c r="CS94" s="69">
        <x:v>3</x:v>
      </x:c>
      <x:c r="CT94" s="69"/>
      <x:c r="CU94" s="69">
        <x:v>1</x:v>
      </x:c>
      <x:c r="CV94" s="69"/>
      <x:c r="CW94" s="69"/>
      <x:c r="CX94" s="69"/>
      <x:c r="CY94" s="522" t="s">
        <x:v>386</x:v>
      </x:c>
      <x:c r="CZ94" s="69"/>
      <x:c r="DA94" s="71"/>
      <x:c r="DB94" s="69"/>
      <x:c r="DC94" s="71"/>
      <x:c r="DD94" s="69"/>
      <x:c r="DE94" s="71"/>
      <x:c r="DF94" s="69"/>
      <x:c r="DG94" s="105"/>
      <x:c r="DH94" s="21"/>
    </x:row>
    <x:row r="95" spans="1:112" s="20" customFormat="1" ht="30" customHeight="1">
      <x:c r="A95" s="522" t="s">
        <x:v>36</x:v>
      </x:c>
      <x:c r="B95" s="77"/>
      <x:c r="C95" s="71"/>
      <x:c r="D95" s="69"/>
      <x:c r="E95" s="71"/>
      <x:c r="F95" s="69"/>
      <x:c r="G95" s="71"/>
      <x:c r="H95" s="69"/>
      <x:c r="I95" s="71"/>
      <x:c r="J95" s="69">
        <x:v>1</x:v>
      </x:c>
      <x:c r="K95" s="69"/>
      <x:c r="L95" s="71"/>
      <x:c r="M95" s="69"/>
      <x:c r="N95" s="69"/>
      <x:c r="O95" s="69"/>
      <x:c r="P95" s="69"/>
      <x:c r="Q95" s="69"/>
      <x:c r="R95" s="71"/>
      <x:c r="S95" s="69"/>
      <x:c r="T95" s="71"/>
      <x:c r="U95" s="69">
        <x:v>1</x:v>
      </x:c>
      <x:c r="V95" s="71">
        <x:v>106</x:v>
      </x:c>
      <x:c r="W95" s="69"/>
      <x:c r="X95" s="69">
        <x:v>5</x:v>
      </x:c>
      <x:c r="Y95" s="69"/>
      <x:c r="Z95" s="69"/>
      <x:c r="AA95" s="69">
        <x:v>1</x:v>
      </x:c>
      <x:c r="AB95" s="69"/>
      <x:c r="AC95" s="69"/>
      <x:c r="AD95" s="69">
        <x:v>1</x:v>
      </x:c>
      <x:c r="AE95" s="69"/>
      <x:c r="AF95" s="69"/>
      <x:c r="AG95" s="69">
        <x:v>1</x:v>
      </x:c>
      <x:c r="AH95" s="69"/>
      <x:c r="AI95" s="69"/>
      <x:c r="AJ95" s="69">
        <x:v>1</x:v>
      </x:c>
      <x:c r="AK95" s="69">
        <x:v>2</x:v>
      </x:c>
      <x:c r="AL95" s="522" t="s">
        <x:v>36</x:v>
      </x:c>
      <x:c r="AM95" s="69"/>
      <x:c r="AN95" s="71"/>
      <x:c r="AO95" s="69"/>
      <x:c r="AP95" s="69"/>
      <x:c r="AQ95" s="69"/>
      <x:c r="AR95" s="71"/>
      <x:c r="AS95" s="69"/>
      <x:c r="AT95" s="71"/>
      <x:c r="AU95" s="69"/>
      <x:c r="AV95" s="69"/>
      <x:c r="AW95" s="69"/>
      <x:c r="AX95" s="69"/>
      <x:c r="AY95" s="69"/>
      <x:c r="AZ95" s="69"/>
      <x:c r="BA95" s="71"/>
      <x:c r="BB95" s="69"/>
      <x:c r="BC95" s="69"/>
      <x:c r="BD95" s="69">
        <x:v>1</x:v>
      </x:c>
      <x:c r="BE95" s="69">
        <x:v>1</x:v>
      </x:c>
      <x:c r="BF95" s="69">
        <x:v>3</x:v>
      </x:c>
      <x:c r="BG95" s="69">
        <x:v>3</x:v>
      </x:c>
      <x:c r="BH95" s="69">
        <x:v>3</x:v>
      </x:c>
      <x:c r="BI95" s="69"/>
      <x:c r="BJ95" s="71"/>
      <x:c r="BK95" s="69"/>
      <x:c r="BL95" s="71"/>
      <x:c r="BM95" s="69"/>
      <x:c r="BN95" s="71"/>
      <x:c r="BO95" s="69"/>
      <x:c r="BP95" s="71"/>
      <x:c r="BQ95" s="69"/>
      <x:c r="BR95" s="69"/>
      <x:c r="BS95" s="69"/>
      <x:c r="BT95" s="69"/>
      <x:c r="BU95" s="69"/>
      <x:c r="BV95" s="522" t="s">
        <x:v>36</x:v>
      </x:c>
      <x:c r="BW95" s="69"/>
      <x:c r="BX95" s="69"/>
      <x:c r="BY95" s="71"/>
      <x:c r="BZ95" s="69"/>
      <x:c r="CA95" s="71"/>
      <x:c r="CB95" s="69"/>
      <x:c r="CC95" s="71"/>
      <x:c r="CD95" s="69"/>
      <x:c r="CE95" s="69"/>
      <x:c r="CF95" s="71"/>
      <x:c r="CG95" s="69"/>
      <x:c r="CH95" s="69"/>
      <x:c r="CI95" s="69"/>
      <x:c r="CJ95" s="69">
        <x:v>1</x:v>
      </x:c>
      <x:c r="CK95" s="69"/>
      <x:c r="CL95" s="69"/>
      <x:c r="CM95" s="69"/>
      <x:c r="CN95" s="69"/>
      <x:c r="CO95" s="69"/>
      <x:c r="CP95" s="71"/>
      <x:c r="CQ95" s="69">
        <x:v>1</x:v>
      </x:c>
      <x:c r="CR95" s="71">
        <x:v>44</x:v>
      </x:c>
      <x:c r="CS95" s="69">
        <x:v>6</x:v>
      </x:c>
      <x:c r="CT95" s="69"/>
      <x:c r="CU95" s="69">
        <x:v>1</x:v>
      </x:c>
      <x:c r="CV95" s="69"/>
      <x:c r="CW95" s="69">
        <x:v>1</x:v>
      </x:c>
      <x:c r="CX95" s="69">
        <x:v>1</x:v>
      </x:c>
      <x:c r="CY95" s="522" t="s">
        <x:v>36</x:v>
      </x:c>
      <x:c r="CZ95" s="69">
        <x:v>1</x:v>
      </x:c>
      <x:c r="DA95" s="71">
        <x:v>106</x:v>
      </x:c>
      <x:c r="DB95" s="69"/>
      <x:c r="DC95" s="71"/>
      <x:c r="DD95" s="69"/>
      <x:c r="DE95" s="71"/>
      <x:c r="DF95" s="69"/>
      <x:c r="DG95" s="105"/>
      <x:c r="DH95" s="21"/>
    </x:row>
    <x:row r="96" spans="1:112" s="20" customFormat="1" ht="30" customHeight="1">
      <x:c r="A96" s="522" t="s">
        <x:v>1186</x:v>
      </x:c>
      <x:c r="B96" s="77"/>
      <x:c r="C96" s="71"/>
      <x:c r="D96" s="69"/>
      <x:c r="E96" s="71"/>
      <x:c r="F96" s="69"/>
      <x:c r="G96" s="71"/>
      <x:c r="H96" s="69"/>
      <x:c r="I96" s="71"/>
      <x:c r="J96" s="69">
        <x:v>1</x:v>
      </x:c>
      <x:c r="K96" s="69"/>
      <x:c r="L96" s="71"/>
      <x:c r="M96" s="69"/>
      <x:c r="N96" s="69"/>
      <x:c r="O96" s="69"/>
      <x:c r="P96" s="69"/>
      <x:c r="Q96" s="69"/>
      <x:c r="R96" s="71"/>
      <x:c r="S96" s="69"/>
      <x:c r="T96" s="71"/>
      <x:c r="U96" s="69"/>
      <x:c r="V96" s="71"/>
      <x:c r="W96" s="69"/>
      <x:c r="X96" s="69">
        <x:v>16</x:v>
      </x:c>
      <x:c r="Y96" s="69">
        <x:v>1</x:v>
      </x:c>
      <x:c r="Z96" s="69">
        <x:v>1</x:v>
      </x:c>
      <x:c r="AA96" s="69">
        <x:v>1</x:v>
      </x:c>
      <x:c r="AB96" s="69"/>
      <x:c r="AC96" s="69"/>
      <x:c r="AD96" s="69">
        <x:v>1</x:v>
      </x:c>
      <x:c r="AE96" s="69"/>
      <x:c r="AF96" s="69"/>
      <x:c r="AG96" s="69">
        <x:v>1</x:v>
      </x:c>
      <x:c r="AH96" s="69"/>
      <x:c r="AI96" s="69"/>
      <x:c r="AJ96" s="69">
        <x:v>1</x:v>
      </x:c>
      <x:c r="AK96" s="69">
        <x:v>3</x:v>
      </x:c>
      <x:c r="AL96" s="522" t="s">
        <x:v>1186</x:v>
      </x:c>
      <x:c r="AM96" s="69"/>
      <x:c r="AN96" s="71"/>
      <x:c r="AO96" s="69"/>
      <x:c r="AP96" s="69"/>
      <x:c r="AQ96" s="69"/>
      <x:c r="AR96" s="71"/>
      <x:c r="AS96" s="69"/>
      <x:c r="AT96" s="71"/>
      <x:c r="AU96" s="69"/>
      <x:c r="AV96" s="69"/>
      <x:c r="AW96" s="69"/>
      <x:c r="AX96" s="69"/>
      <x:c r="AY96" s="69"/>
      <x:c r="AZ96" s="69"/>
      <x:c r="BA96" s="71"/>
      <x:c r="BB96" s="69"/>
      <x:c r="BC96" s="69"/>
      <x:c r="BD96" s="69"/>
      <x:c r="BE96" s="69">
        <x:v>1</x:v>
      </x:c>
      <x:c r="BF96" s="69">
        <x:v>3</x:v>
      </x:c>
      <x:c r="BG96" s="69">
        <x:v>4</x:v>
      </x:c>
      <x:c r="BH96" s="69">
        <x:v>4</x:v>
      </x:c>
      <x:c r="BI96" s="69"/>
      <x:c r="BJ96" s="71"/>
      <x:c r="BK96" s="69"/>
      <x:c r="BL96" s="71"/>
      <x:c r="BM96" s="69"/>
      <x:c r="BN96" s="71"/>
      <x:c r="BO96" s="69"/>
      <x:c r="BP96" s="71"/>
      <x:c r="BQ96" s="69"/>
      <x:c r="BR96" s="69"/>
      <x:c r="BS96" s="69"/>
      <x:c r="BT96" s="69">
        <x:v>1</x:v>
      </x:c>
      <x:c r="BU96" s="69">
        <x:v>1</x:v>
      </x:c>
      <x:c r="BV96" s="522" t="s">
        <x:v>1186</x:v>
      </x:c>
      <x:c r="BW96" s="69"/>
      <x:c r="BX96" s="69"/>
      <x:c r="BY96" s="71"/>
      <x:c r="BZ96" s="69"/>
      <x:c r="CA96" s="71"/>
      <x:c r="CB96" s="69"/>
      <x:c r="CC96" s="71"/>
      <x:c r="CD96" s="69"/>
      <x:c r="CE96" s="69"/>
      <x:c r="CF96" s="71"/>
      <x:c r="CG96" s="69"/>
      <x:c r="CH96" s="69"/>
      <x:c r="CI96" s="69"/>
      <x:c r="CJ96" s="69">
        <x:v>1</x:v>
      </x:c>
      <x:c r="CK96" s="69"/>
      <x:c r="CL96" s="69"/>
      <x:c r="CM96" s="69"/>
      <x:c r="CN96" s="69"/>
      <x:c r="CO96" s="69"/>
      <x:c r="CP96" s="71"/>
      <x:c r="CQ96" s="69">
        <x:v>1</x:v>
      </x:c>
      <x:c r="CR96" s="71">
        <x:v>258</x:v>
      </x:c>
      <x:c r="CS96" s="69">
        <x:v>5</x:v>
      </x:c>
      <x:c r="CT96" s="69"/>
      <x:c r="CU96" s="69">
        <x:v>1</x:v>
      </x:c>
      <x:c r="CV96" s="69"/>
      <x:c r="CW96" s="69">
        <x:v>1</x:v>
      </x:c>
      <x:c r="CX96" s="69">
        <x:v>1</x:v>
      </x:c>
      <x:c r="CY96" s="522" t="s">
        <x:v>1186</x:v>
      </x:c>
      <x:c r="CZ96" s="69"/>
      <x:c r="DA96" s="71"/>
      <x:c r="DB96" s="69"/>
      <x:c r="DC96" s="71"/>
      <x:c r="DD96" s="69"/>
      <x:c r="DE96" s="71"/>
      <x:c r="DF96" s="69"/>
      <x:c r="DG96" s="105"/>
      <x:c r="DH96" s="21"/>
    </x:row>
    <x:row r="97" spans="1:112" s="20" customFormat="1" ht="30" customHeight="1">
      <x:c r="A97" s="522" t="s">
        <x:v>69</x:v>
      </x:c>
      <x:c r="B97" s="77"/>
      <x:c r="C97" s="71"/>
      <x:c r="D97" s="69"/>
      <x:c r="E97" s="71"/>
      <x:c r="F97" s="69"/>
      <x:c r="G97" s="71"/>
      <x:c r="H97" s="69"/>
      <x:c r="I97" s="71"/>
      <x:c r="J97" s="69">
        <x:v>1</x:v>
      </x:c>
      <x:c r="K97" s="69"/>
      <x:c r="L97" s="71"/>
      <x:c r="M97" s="69"/>
      <x:c r="N97" s="69"/>
      <x:c r="O97" s="69"/>
      <x:c r="P97" s="69"/>
      <x:c r="Q97" s="69"/>
      <x:c r="R97" s="71"/>
      <x:c r="S97" s="69"/>
      <x:c r="T97" s="71"/>
      <x:c r="U97" s="69"/>
      <x:c r="V97" s="71"/>
      <x:c r="W97" s="69"/>
      <x:c r="X97" s="69">
        <x:v>6</x:v>
      </x:c>
      <x:c r="Y97" s="69"/>
      <x:c r="Z97" s="69"/>
      <x:c r="AA97" s="69">
        <x:v>1</x:v>
      </x:c>
      <x:c r="AB97" s="69"/>
      <x:c r="AC97" s="69"/>
      <x:c r="AD97" s="69"/>
      <x:c r="AE97" s="69"/>
      <x:c r="AF97" s="69"/>
      <x:c r="AG97" s="69">
        <x:v>1</x:v>
      </x:c>
      <x:c r="AH97" s="69"/>
      <x:c r="AI97" s="69"/>
      <x:c r="AJ97" s="69">
        <x:v>3</x:v>
      </x:c>
      <x:c r="AK97" s="69">
        <x:v>3</x:v>
      </x:c>
      <x:c r="AL97" s="522" t="s">
        <x:v>69</x:v>
      </x:c>
      <x:c r="AM97" s="69"/>
      <x:c r="AN97" s="71"/>
      <x:c r="AO97" s="69"/>
      <x:c r="AP97" s="69"/>
      <x:c r="AQ97" s="69"/>
      <x:c r="AR97" s="71"/>
      <x:c r="AS97" s="69"/>
      <x:c r="AT97" s="71"/>
      <x:c r="AU97" s="69"/>
      <x:c r="AV97" s="69"/>
      <x:c r="AW97" s="69"/>
      <x:c r="AX97" s="69"/>
      <x:c r="AY97" s="69"/>
      <x:c r="AZ97" s="69"/>
      <x:c r="BA97" s="71"/>
      <x:c r="BB97" s="69"/>
      <x:c r="BC97" s="69"/>
      <x:c r="BD97" s="69"/>
      <x:c r="BE97" s="69">
        <x:v>1</x:v>
      </x:c>
      <x:c r="BF97" s="69">
        <x:v>3</x:v>
      </x:c>
      <x:c r="BG97" s="69">
        <x:v>3</x:v>
      </x:c>
      <x:c r="BH97" s="69">
        <x:v>4</x:v>
      </x:c>
      <x:c r="BI97" s="69"/>
      <x:c r="BJ97" s="71"/>
      <x:c r="BK97" s="69"/>
      <x:c r="BL97" s="71"/>
      <x:c r="BM97" s="69"/>
      <x:c r="BN97" s="71"/>
      <x:c r="BO97" s="69"/>
      <x:c r="BP97" s="71"/>
      <x:c r="BQ97" s="69"/>
      <x:c r="BR97" s="69"/>
      <x:c r="BS97" s="69"/>
      <x:c r="BT97" s="69"/>
      <x:c r="BU97" s="69"/>
      <x:c r="BV97" s="522" t="s">
        <x:v>69</x:v>
      </x:c>
      <x:c r="BW97" s="69"/>
      <x:c r="BX97" s="69"/>
      <x:c r="BY97" s="71"/>
      <x:c r="BZ97" s="69"/>
      <x:c r="CA97" s="71"/>
      <x:c r="CB97" s="69"/>
      <x:c r="CC97" s="71"/>
      <x:c r="CD97" s="69"/>
      <x:c r="CE97" s="69"/>
      <x:c r="CF97" s="71"/>
      <x:c r="CG97" s="69"/>
      <x:c r="CH97" s="69"/>
      <x:c r="CI97" s="69"/>
      <x:c r="CJ97" s="69">
        <x:v>1</x:v>
      </x:c>
      <x:c r="CK97" s="69"/>
      <x:c r="CL97" s="69"/>
      <x:c r="CM97" s="69"/>
      <x:c r="CN97" s="69"/>
      <x:c r="CO97" s="69"/>
      <x:c r="CP97" s="71"/>
      <x:c r="CQ97" s="69">
        <x:v>1</x:v>
      </x:c>
      <x:c r="CR97" s="71">
        <x:v>95</x:v>
      </x:c>
      <x:c r="CS97" s="69">
        <x:v>6</x:v>
      </x:c>
      <x:c r="CT97" s="69"/>
      <x:c r="CU97" s="69"/>
      <x:c r="CV97" s="69"/>
      <x:c r="CW97" s="69">
        <x:v>5</x:v>
      </x:c>
      <x:c r="CX97" s="69">
        <x:v>15</x:v>
      </x:c>
      <x:c r="CY97" s="522" t="s">
        <x:v>69</x:v>
      </x:c>
      <x:c r="CZ97" s="69"/>
      <x:c r="DA97" s="71"/>
      <x:c r="DB97" s="69"/>
      <x:c r="DC97" s="71"/>
      <x:c r="DD97" s="69"/>
      <x:c r="DE97" s="71"/>
      <x:c r="DF97" s="69"/>
      <x:c r="DG97" s="105"/>
      <x:c r="DH97" s="21"/>
    </x:row>
    <x:row r="98" spans="1:112" s="20" customFormat="1" ht="30" customHeight="1">
      <x:c r="A98" s="522" t="s">
        <x:v>1069</x:v>
      </x:c>
      <x:c r="B98" s="77"/>
      <x:c r="C98" s="71"/>
      <x:c r="D98" s="69"/>
      <x:c r="E98" s="71"/>
      <x:c r="F98" s="69"/>
      <x:c r="G98" s="71"/>
      <x:c r="H98" s="69"/>
      <x:c r="I98" s="71"/>
      <x:c r="J98" s="69">
        <x:v>1</x:v>
      </x:c>
      <x:c r="K98" s="69"/>
      <x:c r="L98" s="71"/>
      <x:c r="M98" s="69"/>
      <x:c r="N98" s="69"/>
      <x:c r="O98" s="69"/>
      <x:c r="P98" s="69"/>
      <x:c r="Q98" s="69"/>
      <x:c r="R98" s="71"/>
      <x:c r="S98" s="69"/>
      <x:c r="T98" s="71"/>
      <x:c r="U98" s="69"/>
      <x:c r="V98" s="71"/>
      <x:c r="W98" s="69"/>
      <x:c r="X98" s="69">
        <x:v>8</x:v>
      </x:c>
      <x:c r="Y98" s="69"/>
      <x:c r="Z98" s="69"/>
      <x:c r="AA98" s="69">
        <x:v>1</x:v>
      </x:c>
      <x:c r="AB98" s="69"/>
      <x:c r="AC98" s="69"/>
      <x:c r="AD98" s="69">
        <x:v>1</x:v>
      </x:c>
      <x:c r="AE98" s="69"/>
      <x:c r="AF98" s="69"/>
      <x:c r="AG98" s="69">
        <x:v>1</x:v>
      </x:c>
      <x:c r="AH98" s="69"/>
      <x:c r="AI98" s="69"/>
      <x:c r="AJ98" s="69">
        <x:v>1</x:v>
      </x:c>
      <x:c r="AK98" s="69">
        <x:v>2</x:v>
      </x:c>
      <x:c r="AL98" s="522" t="s">
        <x:v>1069</x:v>
      </x:c>
      <x:c r="AM98" s="69"/>
      <x:c r="AN98" s="71"/>
      <x:c r="AO98" s="69"/>
      <x:c r="AP98" s="69"/>
      <x:c r="AQ98" s="69"/>
      <x:c r="AR98" s="71"/>
      <x:c r="AS98" s="69"/>
      <x:c r="AT98" s="71"/>
      <x:c r="AU98" s="69"/>
      <x:c r="AV98" s="69"/>
      <x:c r="AW98" s="69"/>
      <x:c r="AX98" s="69"/>
      <x:c r="AY98" s="69"/>
      <x:c r="AZ98" s="69"/>
      <x:c r="BA98" s="71"/>
      <x:c r="BB98" s="69"/>
      <x:c r="BC98" s="69"/>
      <x:c r="BD98" s="69"/>
      <x:c r="BE98" s="69">
        <x:v>1</x:v>
      </x:c>
      <x:c r="BF98" s="69">
        <x:v>2</x:v>
      </x:c>
      <x:c r="BG98" s="69">
        <x:v>2</x:v>
      </x:c>
      <x:c r="BH98" s="69">
        <x:v>2</x:v>
      </x:c>
      <x:c r="BI98" s="69"/>
      <x:c r="BJ98" s="71"/>
      <x:c r="BK98" s="69"/>
      <x:c r="BL98" s="71"/>
      <x:c r="BM98" s="69"/>
      <x:c r="BN98" s="71"/>
      <x:c r="BO98" s="69"/>
      <x:c r="BP98" s="71"/>
      <x:c r="BQ98" s="69"/>
      <x:c r="BR98" s="69"/>
      <x:c r="BS98" s="69"/>
      <x:c r="BT98" s="69"/>
      <x:c r="BU98" s="69"/>
      <x:c r="BV98" s="522" t="s">
        <x:v>1069</x:v>
      </x:c>
      <x:c r="BW98" s="69"/>
      <x:c r="BX98" s="69"/>
      <x:c r="BY98" s="71"/>
      <x:c r="BZ98" s="69"/>
      <x:c r="CA98" s="71"/>
      <x:c r="CB98" s="69"/>
      <x:c r="CC98" s="71"/>
      <x:c r="CD98" s="69"/>
      <x:c r="CE98" s="69"/>
      <x:c r="CF98" s="71"/>
      <x:c r="CG98" s="69"/>
      <x:c r="CH98" s="69"/>
      <x:c r="CI98" s="69"/>
      <x:c r="CJ98" s="69"/>
      <x:c r="CK98" s="69"/>
      <x:c r="CL98" s="69"/>
      <x:c r="CM98" s="69"/>
      <x:c r="CN98" s="69"/>
      <x:c r="CO98" s="69"/>
      <x:c r="CP98" s="71"/>
      <x:c r="CQ98" s="69">
        <x:v>1</x:v>
      </x:c>
      <x:c r="CR98" s="71">
        <x:v>34</x:v>
      </x:c>
      <x:c r="CS98" s="69">
        <x:v>5</x:v>
      </x:c>
      <x:c r="CT98" s="69"/>
      <x:c r="CU98" s="69">
        <x:v>1</x:v>
      </x:c>
      <x:c r="CV98" s="69"/>
      <x:c r="CW98" s="69">
        <x:v>1</x:v>
      </x:c>
      <x:c r="CX98" s="69">
        <x:v>1</x:v>
      </x:c>
      <x:c r="CY98" s="522" t="s">
        <x:v>1069</x:v>
      </x:c>
      <x:c r="CZ98" s="69"/>
      <x:c r="DA98" s="71"/>
      <x:c r="DB98" s="69"/>
      <x:c r="DC98" s="71"/>
      <x:c r="DD98" s="69"/>
      <x:c r="DE98" s="71"/>
      <x:c r="DF98" s="69"/>
      <x:c r="DG98" s="105"/>
      <x:c r="DH98" s="21"/>
    </x:row>
    <x:row r="99" spans="1:112" s="20" customFormat="1" ht="30" customHeight="1">
      <x:c r="A99" s="522" t="s">
        <x:v>1168</x:v>
      </x:c>
      <x:c r="B99" s="77"/>
      <x:c r="C99" s="71"/>
      <x:c r="D99" s="69"/>
      <x:c r="E99" s="71"/>
      <x:c r="F99" s="69"/>
      <x:c r="G99" s="71"/>
      <x:c r="H99" s="69"/>
      <x:c r="I99" s="71"/>
      <x:c r="J99" s="69"/>
      <x:c r="K99" s="69"/>
      <x:c r="L99" s="71"/>
      <x:c r="M99" s="69"/>
      <x:c r="N99" s="69"/>
      <x:c r="O99" s="69"/>
      <x:c r="P99" s="69"/>
      <x:c r="Q99" s="69"/>
      <x:c r="R99" s="71"/>
      <x:c r="S99" s="69"/>
      <x:c r="T99" s="71"/>
      <x:c r="U99" s="69"/>
      <x:c r="V99" s="71"/>
      <x:c r="W99" s="69"/>
      <x:c r="X99" s="69">
        <x:v>2</x:v>
      </x:c>
      <x:c r="Y99" s="69"/>
      <x:c r="Z99" s="69"/>
      <x:c r="AA99" s="69">
        <x:v>1</x:v>
      </x:c>
      <x:c r="AB99" s="69"/>
      <x:c r="AC99" s="69">
        <x:v>1</x:v>
      </x:c>
      <x:c r="AD99" s="69"/>
      <x:c r="AE99" s="69"/>
      <x:c r="AF99" s="69"/>
      <x:c r="AG99" s="69">
        <x:v>1</x:v>
      </x:c>
      <x:c r="AH99" s="69"/>
      <x:c r="AI99" s="69"/>
      <x:c r="AJ99" s="69"/>
      <x:c r="AK99" s="69"/>
      <x:c r="AL99" s="522" t="s">
        <x:v>1168</x:v>
      </x:c>
      <x:c r="AM99" s="69"/>
      <x:c r="AN99" s="71"/>
      <x:c r="AO99" s="69"/>
      <x:c r="AP99" s="69"/>
      <x:c r="AQ99" s="69"/>
      <x:c r="AR99" s="71"/>
      <x:c r="AS99" s="69"/>
      <x:c r="AT99" s="71"/>
      <x:c r="AU99" s="69"/>
      <x:c r="AV99" s="69"/>
      <x:c r="AW99" s="69"/>
      <x:c r="AX99" s="69"/>
      <x:c r="AY99" s="69"/>
      <x:c r="AZ99" s="69"/>
      <x:c r="BA99" s="71"/>
      <x:c r="BB99" s="69"/>
      <x:c r="BC99" s="69"/>
      <x:c r="BD99" s="69"/>
      <x:c r="BE99" s="69">
        <x:v>1</x:v>
      </x:c>
      <x:c r="BF99" s="69">
        <x:v>5</x:v>
      </x:c>
      <x:c r="BG99" s="69">
        <x:v>3</x:v>
      </x:c>
      <x:c r="BH99" s="69">
        <x:v>3</x:v>
      </x:c>
      <x:c r="BI99" s="69"/>
      <x:c r="BJ99" s="71"/>
      <x:c r="BK99" s="69"/>
      <x:c r="BL99" s="71"/>
      <x:c r="BM99" s="69"/>
      <x:c r="BN99" s="71"/>
      <x:c r="BO99" s="69"/>
      <x:c r="BP99" s="71"/>
      <x:c r="BQ99" s="69"/>
      <x:c r="BR99" s="69"/>
      <x:c r="BS99" s="69"/>
      <x:c r="BT99" s="69"/>
      <x:c r="BU99" s="69"/>
      <x:c r="BV99" s="522" t="s">
        <x:v>1168</x:v>
      </x:c>
      <x:c r="BW99" s="69"/>
      <x:c r="BX99" s="69"/>
      <x:c r="BY99" s="71"/>
      <x:c r="BZ99" s="69"/>
      <x:c r="CA99" s="71"/>
      <x:c r="CB99" s="69"/>
      <x:c r="CC99" s="71"/>
      <x:c r="CD99" s="69"/>
      <x:c r="CE99" s="69"/>
      <x:c r="CF99" s="71"/>
      <x:c r="CG99" s="69"/>
      <x:c r="CH99" s="69"/>
      <x:c r="CI99" s="69"/>
      <x:c r="CJ99" s="69">
        <x:v>1</x:v>
      </x:c>
      <x:c r="CK99" s="69"/>
      <x:c r="CL99" s="69"/>
      <x:c r="CM99" s="69"/>
      <x:c r="CN99" s="69"/>
      <x:c r="CO99" s="69"/>
      <x:c r="CP99" s="71"/>
      <x:c r="CQ99" s="69">
        <x:v>1</x:v>
      </x:c>
      <x:c r="CR99" s="71">
        <x:v>108</x:v>
      </x:c>
      <x:c r="CS99" s="69">
        <x:v>6</x:v>
      </x:c>
      <x:c r="CT99" s="69"/>
      <x:c r="CU99" s="69">
        <x:v>2</x:v>
      </x:c>
      <x:c r="CV99" s="69"/>
      <x:c r="CW99" s="69">
        <x:v>1</x:v>
      </x:c>
      <x:c r="CX99" s="69">
        <x:v>2</x:v>
      </x:c>
      <x:c r="CY99" s="522" t="s">
        <x:v>1168</x:v>
      </x:c>
      <x:c r="CZ99" s="69"/>
      <x:c r="DA99" s="71"/>
      <x:c r="DB99" s="69"/>
      <x:c r="DC99" s="71"/>
      <x:c r="DD99" s="69"/>
      <x:c r="DE99" s="71"/>
      <x:c r="DF99" s="69"/>
      <x:c r="DG99" s="105"/>
      <x:c r="DH99" s="21"/>
    </x:row>
    <x:row r="100" spans="1:112" s="20" customFormat="1" ht="30" customHeight="1">
      <x:c r="A100" s="522" t="s">
        <x:v>23</x:v>
      </x:c>
      <x:c r="B100" s="77"/>
      <x:c r="C100" s="71"/>
      <x:c r="D100" s="69"/>
      <x:c r="E100" s="71"/>
      <x:c r="F100" s="69"/>
      <x:c r="G100" s="71"/>
      <x:c r="H100" s="69"/>
      <x:c r="I100" s="71"/>
      <x:c r="J100" s="69">
        <x:v>1</x:v>
      </x:c>
      <x:c r="K100" s="69"/>
      <x:c r="L100" s="71"/>
      <x:c r="M100" s="69"/>
      <x:c r="N100" s="69"/>
      <x:c r="O100" s="69">
        <x:v>1</x:v>
      </x:c>
      <x:c r="P100" s="69">
        <x:v>3</x:v>
      </x:c>
      <x:c r="Q100" s="69"/>
      <x:c r="R100" s="71"/>
      <x:c r="S100" s="69"/>
      <x:c r="T100" s="71"/>
      <x:c r="U100" s="69"/>
      <x:c r="V100" s="71"/>
      <x:c r="W100" s="69"/>
      <x:c r="X100" s="69">
        <x:v>8</x:v>
      </x:c>
      <x:c r="Y100" s="69"/>
      <x:c r="Z100" s="69"/>
      <x:c r="AA100" s="69">
        <x:v>1</x:v>
      </x:c>
      <x:c r="AB100" s="69"/>
      <x:c r="AC100" s="69"/>
      <x:c r="AD100" s="69"/>
      <x:c r="AE100" s="69"/>
      <x:c r="AF100" s="69"/>
      <x:c r="AG100" s="69">
        <x:v>1</x:v>
      </x:c>
      <x:c r="AH100" s="69"/>
      <x:c r="AI100" s="69"/>
      <x:c r="AJ100" s="69">
        <x:v>1</x:v>
      </x:c>
      <x:c r="AK100" s="69">
        <x:v>2</x:v>
      </x:c>
      <x:c r="AL100" s="522" t="s">
        <x:v>23</x:v>
      </x:c>
      <x:c r="AM100" s="69"/>
      <x:c r="AN100" s="71"/>
      <x:c r="AO100" s="69"/>
      <x:c r="AP100" s="69"/>
      <x:c r="AQ100" s="69"/>
      <x:c r="AR100" s="71"/>
      <x:c r="AS100" s="69"/>
      <x:c r="AT100" s="71"/>
      <x:c r="AU100" s="69"/>
      <x:c r="AV100" s="69"/>
      <x:c r="AW100" s="69"/>
      <x:c r="AX100" s="69"/>
      <x:c r="AY100" s="69"/>
      <x:c r="AZ100" s="69"/>
      <x:c r="BA100" s="71"/>
      <x:c r="BB100" s="69"/>
      <x:c r="BC100" s="69"/>
      <x:c r="BD100" s="69"/>
      <x:c r="BE100" s="69">
        <x:v>1</x:v>
      </x:c>
      <x:c r="BF100" s="69">
        <x:v>4</x:v>
      </x:c>
      <x:c r="BG100" s="69">
        <x:v>2</x:v>
      </x:c>
      <x:c r="BH100" s="69">
        <x:v>4</x:v>
      </x:c>
      <x:c r="BI100" s="69"/>
      <x:c r="BJ100" s="71"/>
      <x:c r="BK100" s="69"/>
      <x:c r="BL100" s="71"/>
      <x:c r="BM100" s="69"/>
      <x:c r="BN100" s="71"/>
      <x:c r="BO100" s="69"/>
      <x:c r="BP100" s="71"/>
      <x:c r="BQ100" s="69"/>
      <x:c r="BR100" s="69"/>
      <x:c r="BS100" s="69"/>
      <x:c r="BT100" s="69"/>
      <x:c r="BU100" s="69"/>
      <x:c r="BV100" s="522" t="s">
        <x:v>23</x:v>
      </x:c>
      <x:c r="BW100" s="69"/>
      <x:c r="BX100" s="69"/>
      <x:c r="BY100" s="71"/>
      <x:c r="BZ100" s="69"/>
      <x:c r="CA100" s="71"/>
      <x:c r="CB100" s="69"/>
      <x:c r="CC100" s="71"/>
      <x:c r="CD100" s="69"/>
      <x:c r="CE100" s="69"/>
      <x:c r="CF100" s="71"/>
      <x:c r="CG100" s="69"/>
      <x:c r="CH100" s="69"/>
      <x:c r="CI100" s="69"/>
      <x:c r="CJ100" s="69"/>
      <x:c r="CK100" s="69"/>
      <x:c r="CL100" s="69"/>
      <x:c r="CM100" s="69"/>
      <x:c r="CN100" s="69"/>
      <x:c r="CO100" s="69"/>
      <x:c r="CP100" s="71"/>
      <x:c r="CQ100" s="69"/>
      <x:c r="CR100" s="71"/>
      <x:c r="CS100" s="69">
        <x:v>5</x:v>
      </x:c>
      <x:c r="CT100" s="69"/>
      <x:c r="CU100" s="69">
        <x:v>1</x:v>
      </x:c>
      <x:c r="CV100" s="69"/>
      <x:c r="CW100" s="69">
        <x:v>3</x:v>
      </x:c>
      <x:c r="CX100" s="69">
        <x:v>5</x:v>
      </x:c>
      <x:c r="CY100" s="522" t="s">
        <x:v>23</x:v>
      </x:c>
      <x:c r="CZ100" s="69"/>
      <x:c r="DA100" s="71"/>
      <x:c r="DB100" s="69"/>
      <x:c r="DC100" s="71"/>
      <x:c r="DD100" s="69"/>
      <x:c r="DE100" s="71"/>
      <x:c r="DF100" s="69"/>
      <x:c r="DG100" s="105"/>
      <x:c r="DH100" s="21"/>
    </x:row>
    <x:row r="101" spans="1:112" s="20" customFormat="1" ht="30" customHeight="1">
      <x:c r="A101" s="522" t="s">
        <x:v>1366</x:v>
      </x:c>
      <x:c r="B101" s="77"/>
      <x:c r="C101" s="71"/>
      <x:c r="D101" s="69"/>
      <x:c r="E101" s="71"/>
      <x:c r="F101" s="69"/>
      <x:c r="G101" s="71"/>
      <x:c r="H101" s="69"/>
      <x:c r="I101" s="71"/>
      <x:c r="J101" s="69">
        <x:v>1</x:v>
      </x:c>
      <x:c r="K101" s="69"/>
      <x:c r="L101" s="71"/>
      <x:c r="M101" s="69"/>
      <x:c r="N101" s="69"/>
      <x:c r="O101" s="69"/>
      <x:c r="P101" s="69"/>
      <x:c r="Q101" s="69"/>
      <x:c r="R101" s="71"/>
      <x:c r="S101" s="69"/>
      <x:c r="T101" s="71"/>
      <x:c r="U101" s="69"/>
      <x:c r="V101" s="71"/>
      <x:c r="W101" s="69"/>
      <x:c r="X101" s="69">
        <x:v>10</x:v>
      </x:c>
      <x:c r="Y101" s="69"/>
      <x:c r="Z101" s="69"/>
      <x:c r="AA101" s="69">
        <x:v>1</x:v>
      </x:c>
      <x:c r="AB101" s="69"/>
      <x:c r="AC101" s="69"/>
      <x:c r="AD101" s="69">
        <x:v>1</x:v>
      </x:c>
      <x:c r="AE101" s="69"/>
      <x:c r="AF101" s="69"/>
      <x:c r="AG101" s="69">
        <x:v>1</x:v>
      </x:c>
      <x:c r="AH101" s="69"/>
      <x:c r="AI101" s="69"/>
      <x:c r="AJ101" s="69">
        <x:v>1</x:v>
      </x:c>
      <x:c r="AK101" s="69">
        <x:v>2</x:v>
      </x:c>
      <x:c r="AL101" s="522" t="s">
        <x:v>1366</x:v>
      </x:c>
      <x:c r="AM101" s="69"/>
      <x:c r="AN101" s="71"/>
      <x:c r="AO101" s="69"/>
      <x:c r="AP101" s="69"/>
      <x:c r="AQ101" s="69"/>
      <x:c r="AR101" s="71"/>
      <x:c r="AS101" s="69"/>
      <x:c r="AT101" s="71"/>
      <x:c r="AU101" s="69"/>
      <x:c r="AV101" s="69"/>
      <x:c r="AW101" s="69"/>
      <x:c r="AX101" s="69"/>
      <x:c r="AY101" s="69"/>
      <x:c r="AZ101" s="69"/>
      <x:c r="BA101" s="71"/>
      <x:c r="BB101" s="69"/>
      <x:c r="BC101" s="69"/>
      <x:c r="BD101" s="69"/>
      <x:c r="BE101" s="69">
        <x:v>1</x:v>
      </x:c>
      <x:c r="BF101" s="69">
        <x:v>2</x:v>
      </x:c>
      <x:c r="BG101" s="69">
        <x:v>2</x:v>
      </x:c>
      <x:c r="BH101" s="69">
        <x:v>2</x:v>
      </x:c>
      <x:c r="BI101" s="69"/>
      <x:c r="BJ101" s="71"/>
      <x:c r="BK101" s="69"/>
      <x:c r="BL101" s="71"/>
      <x:c r="BM101" s="69"/>
      <x:c r="BN101" s="71"/>
      <x:c r="BO101" s="69"/>
      <x:c r="BP101" s="71"/>
      <x:c r="BQ101" s="69"/>
      <x:c r="BR101" s="69"/>
      <x:c r="BS101" s="69"/>
      <x:c r="BT101" s="69"/>
      <x:c r="BU101" s="69"/>
      <x:c r="BV101" s="522" t="s">
        <x:v>1366</x:v>
      </x:c>
      <x:c r="BW101" s="69"/>
      <x:c r="BX101" s="69"/>
      <x:c r="BY101" s="71"/>
      <x:c r="BZ101" s="69"/>
      <x:c r="CA101" s="71"/>
      <x:c r="CB101" s="69"/>
      <x:c r="CC101" s="71"/>
      <x:c r="CD101" s="69"/>
      <x:c r="CE101" s="69"/>
      <x:c r="CF101" s="71"/>
      <x:c r="CG101" s="69"/>
      <x:c r="CH101" s="69"/>
      <x:c r="CI101" s="69"/>
      <x:c r="CJ101" s="69">
        <x:v>1</x:v>
      </x:c>
      <x:c r="CK101" s="69"/>
      <x:c r="CL101" s="69"/>
      <x:c r="CM101" s="69"/>
      <x:c r="CN101" s="69"/>
      <x:c r="CO101" s="69"/>
      <x:c r="CP101" s="71"/>
      <x:c r="CQ101" s="69">
        <x:v>1</x:v>
      </x:c>
      <x:c r="CR101" s="71">
        <x:v>100</x:v>
      </x:c>
      <x:c r="CS101" s="69">
        <x:v>10</x:v>
      </x:c>
      <x:c r="CT101" s="69"/>
      <x:c r="CU101" s="69">
        <x:v>1</x:v>
      </x:c>
      <x:c r="CV101" s="69"/>
      <x:c r="CW101" s="69"/>
      <x:c r="CX101" s="69"/>
      <x:c r="CY101" s="522" t="s">
        <x:v>1366</x:v>
      </x:c>
      <x:c r="CZ101" s="69"/>
      <x:c r="DA101" s="71"/>
      <x:c r="DB101" s="69"/>
      <x:c r="DC101" s="71"/>
      <x:c r="DD101" s="69"/>
      <x:c r="DE101" s="71"/>
      <x:c r="DF101" s="69"/>
      <x:c r="DG101" s="105"/>
      <x:c r="DH101" s="21"/>
    </x:row>
    <x:row r="102" spans="1:112" s="20" customFormat="1" ht="30" customHeight="1">
      <x:c r="A102" s="522" t="s">
        <x:v>394</x:v>
      </x:c>
      <x:c r="B102" s="77"/>
      <x:c r="C102" s="71"/>
      <x:c r="D102" s="69"/>
      <x:c r="E102" s="71"/>
      <x:c r="F102" s="69"/>
      <x:c r="G102" s="71"/>
      <x:c r="H102" s="69"/>
      <x:c r="I102" s="71"/>
      <x:c r="J102" s="69">
        <x:v>1</x:v>
      </x:c>
      <x:c r="K102" s="69"/>
      <x:c r="L102" s="71"/>
      <x:c r="M102" s="69"/>
      <x:c r="N102" s="69"/>
      <x:c r="O102" s="69"/>
      <x:c r="P102" s="69"/>
      <x:c r="Q102" s="69"/>
      <x:c r="R102" s="71"/>
      <x:c r="S102" s="69"/>
      <x:c r="T102" s="71"/>
      <x:c r="U102" s="69"/>
      <x:c r="V102" s="71"/>
      <x:c r="W102" s="69"/>
      <x:c r="X102" s="69">
        <x:v>11</x:v>
      </x:c>
      <x:c r="Y102" s="69">
        <x:v>2</x:v>
      </x:c>
      <x:c r="Z102" s="69">
        <x:v>7</x:v>
      </x:c>
      <x:c r="AA102" s="69">
        <x:v>1</x:v>
      </x:c>
      <x:c r="AB102" s="69"/>
      <x:c r="AC102" s="69">
        <x:v>1</x:v>
      </x:c>
      <x:c r="AD102" s="69"/>
      <x:c r="AE102" s="69">
        <x:v>1</x:v>
      </x:c>
      <x:c r="AF102" s="69"/>
      <x:c r="AG102" s="69">
        <x:v>1</x:v>
      </x:c>
      <x:c r="AH102" s="69"/>
      <x:c r="AI102" s="69"/>
      <x:c r="AJ102" s="69">
        <x:v>4</x:v>
      </x:c>
      <x:c r="AK102" s="69">
        <x:v>5</x:v>
      </x:c>
      <x:c r="AL102" s="522" t="s">
        <x:v>394</x:v>
      </x:c>
      <x:c r="AM102" s="69"/>
      <x:c r="AN102" s="71"/>
      <x:c r="AO102" s="69"/>
      <x:c r="AP102" s="69"/>
      <x:c r="AQ102" s="69"/>
      <x:c r="AR102" s="71"/>
      <x:c r="AS102" s="69"/>
      <x:c r="AT102" s="71"/>
      <x:c r="AU102" s="69"/>
      <x:c r="AV102" s="69"/>
      <x:c r="AW102" s="69"/>
      <x:c r="AX102" s="69"/>
      <x:c r="AY102" s="69"/>
      <x:c r="AZ102" s="69"/>
      <x:c r="BA102" s="71"/>
      <x:c r="BB102" s="69"/>
      <x:c r="BC102" s="69"/>
      <x:c r="BD102" s="69"/>
      <x:c r="BE102" s="69">
        <x:v>1</x:v>
      </x:c>
      <x:c r="BF102" s="69">
        <x:v>3</x:v>
      </x:c>
      <x:c r="BG102" s="69">
        <x:v>2</x:v>
      </x:c>
      <x:c r="BH102" s="69">
        <x:v>2</x:v>
      </x:c>
      <x:c r="BI102" s="69"/>
      <x:c r="BJ102" s="71"/>
      <x:c r="BK102" s="69"/>
      <x:c r="BL102" s="71"/>
      <x:c r="BM102" s="69"/>
      <x:c r="BN102" s="71"/>
      <x:c r="BO102" s="69"/>
      <x:c r="BP102" s="71"/>
      <x:c r="BQ102" s="69"/>
      <x:c r="BR102" s="69"/>
      <x:c r="BS102" s="69"/>
      <x:c r="BT102" s="69"/>
      <x:c r="BU102" s="69"/>
      <x:c r="BV102" s="522" t="s">
        <x:v>394</x:v>
      </x:c>
      <x:c r="BW102" s="69"/>
      <x:c r="BX102" s="69"/>
      <x:c r="BY102" s="71"/>
      <x:c r="BZ102" s="69"/>
      <x:c r="CA102" s="71"/>
      <x:c r="CB102" s="69"/>
      <x:c r="CC102" s="71"/>
      <x:c r="CD102" s="69"/>
      <x:c r="CE102" s="69"/>
      <x:c r="CF102" s="71"/>
      <x:c r="CG102" s="69"/>
      <x:c r="CH102" s="69"/>
      <x:c r="CI102" s="69"/>
      <x:c r="CJ102" s="69">
        <x:v>1</x:v>
      </x:c>
      <x:c r="CK102" s="69"/>
      <x:c r="CL102" s="69"/>
      <x:c r="CM102" s="69"/>
      <x:c r="CN102" s="69"/>
      <x:c r="CO102" s="69"/>
      <x:c r="CP102" s="71"/>
      <x:c r="CQ102" s="69">
        <x:v>1</x:v>
      </x:c>
      <x:c r="CR102" s="71">
        <x:v>114</x:v>
      </x:c>
      <x:c r="CS102" s="69">
        <x:v>6</x:v>
      </x:c>
      <x:c r="CT102" s="69"/>
      <x:c r="CU102" s="69">
        <x:v>1</x:v>
      </x:c>
      <x:c r="CV102" s="69"/>
      <x:c r="CW102" s="69">
        <x:v>1</x:v>
      </x:c>
      <x:c r="CX102" s="69">
        <x:v>1</x:v>
      </x:c>
      <x:c r="CY102" s="522" t="s">
        <x:v>394</x:v>
      </x:c>
      <x:c r="CZ102" s="69"/>
      <x:c r="DA102" s="71"/>
      <x:c r="DB102" s="69"/>
      <x:c r="DC102" s="71"/>
      <x:c r="DD102" s="69"/>
      <x:c r="DE102" s="71"/>
      <x:c r="DF102" s="69"/>
      <x:c r="DG102" s="105"/>
      <x:c r="DH102" s="21"/>
    </x:row>
    <x:row r="103" spans="1:112" s="20" customFormat="1" ht="30" customHeight="1">
      <x:c r="A103" s="522" t="s">
        <x:v>363</x:v>
      </x:c>
      <x:c r="B103" s="77"/>
      <x:c r="C103" s="71"/>
      <x:c r="D103" s="69"/>
      <x:c r="E103" s="71"/>
      <x:c r="F103" s="69"/>
      <x:c r="G103" s="71"/>
      <x:c r="H103" s="69"/>
      <x:c r="I103" s="71"/>
      <x:c r="J103" s="69">
        <x:v>1</x:v>
      </x:c>
      <x:c r="K103" s="69"/>
      <x:c r="L103" s="71"/>
      <x:c r="M103" s="69"/>
      <x:c r="N103" s="69"/>
      <x:c r="O103" s="69"/>
      <x:c r="P103" s="69"/>
      <x:c r="Q103" s="69"/>
      <x:c r="R103" s="71"/>
      <x:c r="S103" s="69"/>
      <x:c r="T103" s="71"/>
      <x:c r="U103" s="69">
        <x:v>1</x:v>
      </x:c>
      <x:c r="V103" s="71">
        <x:v>107</x:v>
      </x:c>
      <x:c r="W103" s="69"/>
      <x:c r="X103" s="69">
        <x:v>10</x:v>
      </x:c>
      <x:c r="Y103" s="69"/>
      <x:c r="Z103" s="69"/>
      <x:c r="AA103" s="69">
        <x:v>1</x:v>
      </x:c>
      <x:c r="AB103" s="69"/>
      <x:c r="AC103" s="69"/>
      <x:c r="AD103" s="69"/>
      <x:c r="AE103" s="69"/>
      <x:c r="AF103" s="69"/>
      <x:c r="AG103" s="69">
        <x:v>1</x:v>
      </x:c>
      <x:c r="AH103" s="69"/>
      <x:c r="AI103" s="69"/>
      <x:c r="AJ103" s="69">
        <x:v>2</x:v>
      </x:c>
      <x:c r="AK103" s="69">
        <x:v>3</x:v>
      </x:c>
      <x:c r="AL103" s="522" t="s">
        <x:v>363</x:v>
      </x:c>
      <x:c r="AM103" s="69"/>
      <x:c r="AN103" s="71"/>
      <x:c r="AO103" s="69"/>
      <x:c r="AP103" s="69"/>
      <x:c r="AQ103" s="69"/>
      <x:c r="AR103" s="71"/>
      <x:c r="AS103" s="69"/>
      <x:c r="AT103" s="71"/>
      <x:c r="AU103" s="69"/>
      <x:c r="AV103" s="69"/>
      <x:c r="AW103" s="69"/>
      <x:c r="AX103" s="69"/>
      <x:c r="AY103" s="69"/>
      <x:c r="AZ103" s="69"/>
      <x:c r="BA103" s="71"/>
      <x:c r="BB103" s="69"/>
      <x:c r="BC103" s="69"/>
      <x:c r="BD103" s="69"/>
      <x:c r="BE103" s="69">
        <x:v>1</x:v>
      </x:c>
      <x:c r="BF103" s="69">
        <x:v>3</x:v>
      </x:c>
      <x:c r="BG103" s="69">
        <x:v>3</x:v>
      </x:c>
      <x:c r="BH103" s="69">
        <x:v>3</x:v>
      </x:c>
      <x:c r="BI103" s="69"/>
      <x:c r="BJ103" s="71"/>
      <x:c r="BK103" s="69"/>
      <x:c r="BL103" s="71"/>
      <x:c r="BM103" s="69"/>
      <x:c r="BN103" s="71"/>
      <x:c r="BO103" s="69"/>
      <x:c r="BP103" s="71"/>
      <x:c r="BQ103" s="69"/>
      <x:c r="BR103" s="69"/>
      <x:c r="BS103" s="69"/>
      <x:c r="BT103" s="69"/>
      <x:c r="BU103" s="69"/>
      <x:c r="BV103" s="522" t="s">
        <x:v>363</x:v>
      </x:c>
      <x:c r="BW103" s="69"/>
      <x:c r="BX103" s="69"/>
      <x:c r="BY103" s="71"/>
      <x:c r="BZ103" s="69"/>
      <x:c r="CA103" s="71"/>
      <x:c r="CB103" s="69"/>
      <x:c r="CC103" s="71"/>
      <x:c r="CD103" s="69"/>
      <x:c r="CE103" s="69"/>
      <x:c r="CF103" s="71"/>
      <x:c r="CG103" s="69"/>
      <x:c r="CH103" s="69"/>
      <x:c r="CI103" s="69"/>
      <x:c r="CJ103" s="69">
        <x:v>1</x:v>
      </x:c>
      <x:c r="CK103" s="69"/>
      <x:c r="CL103" s="69"/>
      <x:c r="CM103" s="69"/>
      <x:c r="CN103" s="69"/>
      <x:c r="CO103" s="69"/>
      <x:c r="CP103" s="71"/>
      <x:c r="CQ103" s="69">
        <x:v>1</x:v>
      </x:c>
      <x:c r="CR103" s="71">
        <x:v>118</x:v>
      </x:c>
      <x:c r="CS103" s="69">
        <x:v>6</x:v>
      </x:c>
      <x:c r="CT103" s="69"/>
      <x:c r="CU103" s="69">
        <x:v>1</x:v>
      </x:c>
      <x:c r="CV103" s="69"/>
      <x:c r="CW103" s="69"/>
      <x:c r="CX103" s="69"/>
      <x:c r="CY103" s="522" t="s">
        <x:v>363</x:v>
      </x:c>
      <x:c r="CZ103" s="69">
        <x:v>1</x:v>
      </x:c>
      <x:c r="DA103" s="71">
        <x:v>107</x:v>
      </x:c>
      <x:c r="DB103" s="69"/>
      <x:c r="DC103" s="71"/>
      <x:c r="DD103" s="69"/>
      <x:c r="DE103" s="71"/>
      <x:c r="DF103" s="69"/>
      <x:c r="DG103" s="105"/>
      <x:c r="DH103" s="21"/>
    </x:row>
    <x:row r="104" spans="1:112" s="20" customFormat="1" ht="30" customHeight="1">
      <x:c r="A104" s="522" t="s">
        <x:v>57</x:v>
      </x:c>
      <x:c r="B104" s="77"/>
      <x:c r="C104" s="71"/>
      <x:c r="D104" s="69"/>
      <x:c r="E104" s="71"/>
      <x:c r="F104" s="69"/>
      <x:c r="G104" s="71"/>
      <x:c r="H104" s="69"/>
      <x:c r="I104" s="71"/>
      <x:c r="J104" s="69">
        <x:v>2</x:v>
      </x:c>
      <x:c r="K104" s="69"/>
      <x:c r="L104" s="71"/>
      <x:c r="M104" s="69"/>
      <x:c r="N104" s="69"/>
      <x:c r="O104" s="69">
        <x:v>3</x:v>
      </x:c>
      <x:c r="P104" s="69">
        <x:v>13</x:v>
      </x:c>
      <x:c r="Q104" s="69"/>
      <x:c r="R104" s="71"/>
      <x:c r="S104" s="69"/>
      <x:c r="T104" s="71"/>
      <x:c r="U104" s="69"/>
      <x:c r="V104" s="71"/>
      <x:c r="W104" s="69"/>
      <x:c r="X104" s="69">
        <x:v>10</x:v>
      </x:c>
      <x:c r="Y104" s="69">
        <x:v>1</x:v>
      </x:c>
      <x:c r="Z104" s="69">
        <x:v>2</x:v>
      </x:c>
      <x:c r="AA104" s="69">
        <x:v>1</x:v>
      </x:c>
      <x:c r="AB104" s="69"/>
      <x:c r="AC104" s="69">
        <x:v>1</x:v>
      </x:c>
      <x:c r="AD104" s="69"/>
      <x:c r="AE104" s="69"/>
      <x:c r="AF104" s="69"/>
      <x:c r="AG104" s="69">
        <x:v>2</x:v>
      </x:c>
      <x:c r="AH104" s="69"/>
      <x:c r="AI104" s="69"/>
      <x:c r="AJ104" s="69">
        <x:v>2</x:v>
      </x:c>
      <x:c r="AK104" s="69">
        <x:v>3</x:v>
      </x:c>
      <x:c r="AL104" s="522" t="s">
        <x:v>57</x:v>
      </x:c>
      <x:c r="AM104" s="69">
        <x:v>1</x:v>
      </x:c>
      <x:c r="AN104" s="71">
        <x:v>128</x:v>
      </x:c>
      <x:c r="AO104" s="69"/>
      <x:c r="AP104" s="69"/>
      <x:c r="AQ104" s="69"/>
      <x:c r="AR104" s="71"/>
      <x:c r="AS104" s="69"/>
      <x:c r="AT104" s="71"/>
      <x:c r="AU104" s="69"/>
      <x:c r="AV104" s="69"/>
      <x:c r="AW104" s="69"/>
      <x:c r="AX104" s="69"/>
      <x:c r="AY104" s="69"/>
      <x:c r="AZ104" s="69"/>
      <x:c r="BA104" s="71"/>
      <x:c r="BB104" s="69"/>
      <x:c r="BC104" s="69"/>
      <x:c r="BD104" s="69"/>
      <x:c r="BE104" s="69">
        <x:v>1</x:v>
      </x:c>
      <x:c r="BF104" s="69">
        <x:v>4</x:v>
      </x:c>
      <x:c r="BG104" s="69">
        <x:v>3</x:v>
      </x:c>
      <x:c r="BH104" s="69">
        <x:v>4</x:v>
      </x:c>
      <x:c r="BI104" s="69"/>
      <x:c r="BJ104" s="71"/>
      <x:c r="BK104" s="69"/>
      <x:c r="BL104" s="71"/>
      <x:c r="BM104" s="69"/>
      <x:c r="BN104" s="71"/>
      <x:c r="BO104" s="69"/>
      <x:c r="BP104" s="71"/>
      <x:c r="BQ104" s="69"/>
      <x:c r="BR104" s="69"/>
      <x:c r="BS104" s="69"/>
      <x:c r="BT104" s="69"/>
      <x:c r="BU104" s="69"/>
      <x:c r="BV104" s="522" t="s">
        <x:v>57</x:v>
      </x:c>
      <x:c r="BW104" s="69"/>
      <x:c r="BX104" s="69"/>
      <x:c r="BY104" s="71"/>
      <x:c r="BZ104" s="69"/>
      <x:c r="CA104" s="71"/>
      <x:c r="CB104" s="69"/>
      <x:c r="CC104" s="71"/>
      <x:c r="CD104" s="69"/>
      <x:c r="CE104" s="69"/>
      <x:c r="CF104" s="71"/>
      <x:c r="CG104" s="69"/>
      <x:c r="CH104" s="69"/>
      <x:c r="CI104" s="69"/>
      <x:c r="CJ104" s="69">
        <x:v>1</x:v>
      </x:c>
      <x:c r="CK104" s="69"/>
      <x:c r="CL104" s="69"/>
      <x:c r="CM104" s="69"/>
      <x:c r="CN104" s="69"/>
      <x:c r="CO104" s="69"/>
      <x:c r="CP104" s="71"/>
      <x:c r="CQ104" s="69">
        <x:v>1</x:v>
      </x:c>
      <x:c r="CR104" s="71">
        <x:v>120</x:v>
      </x:c>
      <x:c r="CS104" s="69">
        <x:v>6</x:v>
      </x:c>
      <x:c r="CT104" s="69"/>
      <x:c r="CU104" s="69">
        <x:v>1</x:v>
      </x:c>
      <x:c r="CV104" s="69"/>
      <x:c r="CW104" s="69">
        <x:v>2</x:v>
      </x:c>
      <x:c r="CX104" s="69">
        <x:v>5</x:v>
      </x:c>
      <x:c r="CY104" s="522" t="s">
        <x:v>57</x:v>
      </x:c>
      <x:c r="CZ104" s="69"/>
      <x:c r="DA104" s="71"/>
      <x:c r="DB104" s="69"/>
      <x:c r="DC104" s="71"/>
      <x:c r="DD104" s="69"/>
      <x:c r="DE104" s="71"/>
      <x:c r="DF104" s="69"/>
      <x:c r="DG104" s="105"/>
      <x:c r="DH104" s="21"/>
    </x:row>
    <x:row r="105" spans="1:112" s="20" customFormat="1" ht="30" customHeight="1">
      <x:c r="A105" s="522" t="s">
        <x:v>34</x:v>
      </x:c>
      <x:c r="B105" s="77"/>
      <x:c r="C105" s="71"/>
      <x:c r="D105" s="69"/>
      <x:c r="E105" s="71"/>
      <x:c r="F105" s="69"/>
      <x:c r="G105" s="71"/>
      <x:c r="H105" s="69"/>
      <x:c r="I105" s="71"/>
      <x:c r="J105" s="69">
        <x:v>1</x:v>
      </x:c>
      <x:c r="K105" s="69"/>
      <x:c r="L105" s="71"/>
      <x:c r="M105" s="69"/>
      <x:c r="N105" s="69"/>
      <x:c r="O105" s="69"/>
      <x:c r="P105" s="69"/>
      <x:c r="Q105" s="69"/>
      <x:c r="R105" s="71"/>
      <x:c r="S105" s="69"/>
      <x:c r="T105" s="71"/>
      <x:c r="U105" s="69"/>
      <x:c r="V105" s="71"/>
      <x:c r="W105" s="69"/>
      <x:c r="X105" s="69">
        <x:v>8</x:v>
      </x:c>
      <x:c r="Y105" s="69"/>
      <x:c r="Z105" s="69"/>
      <x:c r="AA105" s="69">
        <x:v>1</x:v>
      </x:c>
      <x:c r="AB105" s="69"/>
      <x:c r="AC105" s="69"/>
      <x:c r="AD105" s="69"/>
      <x:c r="AE105" s="69"/>
      <x:c r="AF105" s="69"/>
      <x:c r="AG105" s="69">
        <x:v>1</x:v>
      </x:c>
      <x:c r="AH105" s="69"/>
      <x:c r="AI105" s="69"/>
      <x:c r="AJ105" s="69">
        <x:v>1</x:v>
      </x:c>
      <x:c r="AK105" s="69">
        <x:v>3</x:v>
      </x:c>
      <x:c r="AL105" s="522" t="s">
        <x:v>34</x:v>
      </x:c>
      <x:c r="AM105" s="69"/>
      <x:c r="AN105" s="71"/>
      <x:c r="AO105" s="69"/>
      <x:c r="AP105" s="69"/>
      <x:c r="AQ105" s="69"/>
      <x:c r="AR105" s="71"/>
      <x:c r="AS105" s="69"/>
      <x:c r="AT105" s="71"/>
      <x:c r="AU105" s="69"/>
      <x:c r="AV105" s="69"/>
      <x:c r="AW105" s="69"/>
      <x:c r="AX105" s="69"/>
      <x:c r="AY105" s="69"/>
      <x:c r="AZ105" s="69"/>
      <x:c r="BA105" s="71"/>
      <x:c r="BB105" s="69"/>
      <x:c r="BC105" s="69"/>
      <x:c r="BD105" s="69"/>
      <x:c r="BE105" s="69">
        <x:v>1</x:v>
      </x:c>
      <x:c r="BF105" s="69">
        <x:v>2</x:v>
      </x:c>
      <x:c r="BG105" s="69">
        <x:v>2</x:v>
      </x:c>
      <x:c r="BH105" s="69">
        <x:v>2</x:v>
      </x:c>
      <x:c r="BI105" s="69"/>
      <x:c r="BJ105" s="71"/>
      <x:c r="BK105" s="69"/>
      <x:c r="BL105" s="71"/>
      <x:c r="BM105" s="69"/>
      <x:c r="BN105" s="71"/>
      <x:c r="BO105" s="69"/>
      <x:c r="BP105" s="71"/>
      <x:c r="BQ105" s="69"/>
      <x:c r="BR105" s="69"/>
      <x:c r="BS105" s="69"/>
      <x:c r="BT105" s="69"/>
      <x:c r="BU105" s="69"/>
      <x:c r="BV105" s="522" t="s">
        <x:v>34</x:v>
      </x:c>
      <x:c r="BW105" s="69"/>
      <x:c r="BX105" s="69"/>
      <x:c r="BY105" s="71"/>
      <x:c r="BZ105" s="69"/>
      <x:c r="CA105" s="71"/>
      <x:c r="CB105" s="69"/>
      <x:c r="CC105" s="71"/>
      <x:c r="CD105" s="69"/>
      <x:c r="CE105" s="69"/>
      <x:c r="CF105" s="71"/>
      <x:c r="CG105" s="69"/>
      <x:c r="CH105" s="69"/>
      <x:c r="CI105" s="69"/>
      <x:c r="CJ105" s="69"/>
      <x:c r="CK105" s="69"/>
      <x:c r="CL105" s="69"/>
      <x:c r="CM105" s="69"/>
      <x:c r="CN105" s="69"/>
      <x:c r="CO105" s="69"/>
      <x:c r="CP105" s="71"/>
      <x:c r="CQ105" s="69">
        <x:v>1</x:v>
      </x:c>
      <x:c r="CR105" s="71">
        <x:v>150</x:v>
      </x:c>
      <x:c r="CS105" s="69">
        <x:v>5</x:v>
      </x:c>
      <x:c r="CT105" s="69"/>
      <x:c r="CU105" s="69">
        <x:v>1</x:v>
      </x:c>
      <x:c r="CV105" s="69"/>
      <x:c r="CW105" s="69">
        <x:v>1</x:v>
      </x:c>
      <x:c r="CX105" s="69">
        <x:v>2</x:v>
      </x:c>
      <x:c r="CY105" s="522" t="s">
        <x:v>34</x:v>
      </x:c>
      <x:c r="CZ105" s="69"/>
      <x:c r="DA105" s="71"/>
      <x:c r="DB105" s="69"/>
      <x:c r="DC105" s="71"/>
      <x:c r="DD105" s="69"/>
      <x:c r="DE105" s="71"/>
      <x:c r="DF105" s="69"/>
      <x:c r="DG105" s="105"/>
      <x:c r="DH105" s="21"/>
    </x:row>
    <x:row r="106" spans="1:112" s="20" customFormat="1" ht="30" customHeight="1">
      <x:c r="A106" s="522" t="s">
        <x:v>1196</x:v>
      </x:c>
      <x:c r="B106" s="77"/>
      <x:c r="C106" s="71"/>
      <x:c r="D106" s="69"/>
      <x:c r="E106" s="71"/>
      <x:c r="F106" s="69"/>
      <x:c r="G106" s="71"/>
      <x:c r="H106" s="69"/>
      <x:c r="I106" s="71"/>
      <x:c r="J106" s="69">
        <x:v>1</x:v>
      </x:c>
      <x:c r="K106" s="69"/>
      <x:c r="L106" s="71"/>
      <x:c r="M106" s="69"/>
      <x:c r="N106" s="69"/>
      <x:c r="O106" s="69"/>
      <x:c r="P106" s="69"/>
      <x:c r="Q106" s="69"/>
      <x:c r="R106" s="71"/>
      <x:c r="S106" s="69"/>
      <x:c r="T106" s="71"/>
      <x:c r="U106" s="69">
        <x:v>1</x:v>
      </x:c>
      <x:c r="V106" s="71">
        <x:v>74</x:v>
      </x:c>
      <x:c r="W106" s="69"/>
      <x:c r="X106" s="69">
        <x:v>5</x:v>
      </x:c>
      <x:c r="Y106" s="69"/>
      <x:c r="Z106" s="69"/>
      <x:c r="AA106" s="69">
        <x:v>1</x:v>
      </x:c>
      <x:c r="AB106" s="69"/>
      <x:c r="AC106" s="69"/>
      <x:c r="AD106" s="69">
        <x:v>1</x:v>
      </x:c>
      <x:c r="AE106" s="69"/>
      <x:c r="AF106" s="69"/>
      <x:c r="AG106" s="69">
        <x:v>1</x:v>
      </x:c>
      <x:c r="AH106" s="69"/>
      <x:c r="AI106" s="69"/>
      <x:c r="AJ106" s="69">
        <x:v>1</x:v>
      </x:c>
      <x:c r="AK106" s="69">
        <x:v>2</x:v>
      </x:c>
      <x:c r="AL106" s="522" t="s">
        <x:v>1196</x:v>
      </x:c>
      <x:c r="AM106" s="69"/>
      <x:c r="AN106" s="71"/>
      <x:c r="AO106" s="69"/>
      <x:c r="AP106" s="69"/>
      <x:c r="AQ106" s="69"/>
      <x:c r="AR106" s="71"/>
      <x:c r="AS106" s="69"/>
      <x:c r="AT106" s="71"/>
      <x:c r="AU106" s="69"/>
      <x:c r="AV106" s="69"/>
      <x:c r="AW106" s="69"/>
      <x:c r="AX106" s="69"/>
      <x:c r="AY106" s="69"/>
      <x:c r="AZ106" s="69"/>
      <x:c r="BA106" s="71"/>
      <x:c r="BB106" s="69"/>
      <x:c r="BC106" s="69"/>
      <x:c r="BD106" s="69"/>
      <x:c r="BE106" s="69">
        <x:v>1</x:v>
      </x:c>
      <x:c r="BF106" s="69">
        <x:v>4</x:v>
      </x:c>
      <x:c r="BG106" s="69">
        <x:v>3</x:v>
      </x:c>
      <x:c r="BH106" s="69">
        <x:v>3</x:v>
      </x:c>
      <x:c r="BI106" s="69"/>
      <x:c r="BJ106" s="71"/>
      <x:c r="BK106" s="69"/>
      <x:c r="BL106" s="71"/>
      <x:c r="BM106" s="69"/>
      <x:c r="BN106" s="71"/>
      <x:c r="BO106" s="69"/>
      <x:c r="BP106" s="71"/>
      <x:c r="BQ106" s="69"/>
      <x:c r="BR106" s="69"/>
      <x:c r="BS106" s="69"/>
      <x:c r="BT106" s="69"/>
      <x:c r="BU106" s="69"/>
      <x:c r="BV106" s="522" t="s">
        <x:v>1196</x:v>
      </x:c>
      <x:c r="BW106" s="69"/>
      <x:c r="BX106" s="69"/>
      <x:c r="BY106" s="71"/>
      <x:c r="BZ106" s="69"/>
      <x:c r="CA106" s="71"/>
      <x:c r="CB106" s="69"/>
      <x:c r="CC106" s="71"/>
      <x:c r="CD106" s="69"/>
      <x:c r="CE106" s="69"/>
      <x:c r="CF106" s="71"/>
      <x:c r="CG106" s="69"/>
      <x:c r="CH106" s="69"/>
      <x:c r="CI106" s="69"/>
      <x:c r="CJ106" s="69">
        <x:v>1</x:v>
      </x:c>
      <x:c r="CK106" s="69"/>
      <x:c r="CL106" s="69"/>
      <x:c r="CM106" s="69"/>
      <x:c r="CN106" s="69"/>
      <x:c r="CO106" s="69"/>
      <x:c r="CP106" s="71"/>
      <x:c r="CQ106" s="69">
        <x:v>1</x:v>
      </x:c>
      <x:c r="CR106" s="71">
        <x:v>146</x:v>
      </x:c>
      <x:c r="CS106" s="69">
        <x:v>6</x:v>
      </x:c>
      <x:c r="CT106" s="69"/>
      <x:c r="CU106" s="69">
        <x:v>1</x:v>
      </x:c>
      <x:c r="CV106" s="69"/>
      <x:c r="CW106" s="69"/>
      <x:c r="CX106" s="69"/>
      <x:c r="CY106" s="522" t="s">
        <x:v>1196</x:v>
      </x:c>
      <x:c r="CZ106" s="69">
        <x:v>1</x:v>
      </x:c>
      <x:c r="DA106" s="71">
        <x:v>74</x:v>
      </x:c>
      <x:c r="DB106" s="69"/>
      <x:c r="DC106" s="71"/>
      <x:c r="DD106" s="69"/>
      <x:c r="DE106" s="71"/>
      <x:c r="DF106" s="69"/>
      <x:c r="DG106" s="105"/>
      <x:c r="DH106" s="21"/>
    </x:row>
    <x:row r="107" spans="1:112" s="20" customFormat="1" ht="30" customHeight="1">
      <x:c r="A107" s="522" t="s">
        <x:v>19</x:v>
      </x:c>
      <x:c r="B107" s="77"/>
      <x:c r="C107" s="71"/>
      <x:c r="D107" s="69"/>
      <x:c r="E107" s="71"/>
      <x:c r="F107" s="69"/>
      <x:c r="G107" s="71"/>
      <x:c r="H107" s="69"/>
      <x:c r="I107" s="71"/>
      <x:c r="J107" s="69">
        <x:v>1</x:v>
      </x:c>
      <x:c r="K107" s="69"/>
      <x:c r="L107" s="71"/>
      <x:c r="M107" s="69"/>
      <x:c r="N107" s="69"/>
      <x:c r="O107" s="69"/>
      <x:c r="P107" s="69"/>
      <x:c r="Q107" s="69"/>
      <x:c r="R107" s="71"/>
      <x:c r="S107" s="69"/>
      <x:c r="T107" s="71"/>
      <x:c r="U107" s="69"/>
      <x:c r="V107" s="71"/>
      <x:c r="W107" s="69"/>
      <x:c r="X107" s="69">
        <x:v>8</x:v>
      </x:c>
      <x:c r="Y107" s="69"/>
      <x:c r="Z107" s="69"/>
      <x:c r="AA107" s="69">
        <x:v>1</x:v>
      </x:c>
      <x:c r="AB107" s="69"/>
      <x:c r="AC107" s="69"/>
      <x:c r="AD107" s="69">
        <x:v>1</x:v>
      </x:c>
      <x:c r="AE107" s="69"/>
      <x:c r="AF107" s="69"/>
      <x:c r="AG107" s="69">
        <x:v>1</x:v>
      </x:c>
      <x:c r="AH107" s="69"/>
      <x:c r="AI107" s="69"/>
      <x:c r="AJ107" s="69">
        <x:v>1</x:v>
      </x:c>
      <x:c r="AK107" s="69">
        <x:v>2</x:v>
      </x:c>
      <x:c r="AL107" s="522" t="s">
        <x:v>19</x:v>
      </x:c>
      <x:c r="AM107" s="69"/>
      <x:c r="AN107" s="71"/>
      <x:c r="AO107" s="69"/>
      <x:c r="AP107" s="69"/>
      <x:c r="AQ107" s="69"/>
      <x:c r="AR107" s="71"/>
      <x:c r="AS107" s="69"/>
      <x:c r="AT107" s="71"/>
      <x:c r="AU107" s="69"/>
      <x:c r="AV107" s="69"/>
      <x:c r="AW107" s="69"/>
      <x:c r="AX107" s="69"/>
      <x:c r="AY107" s="69"/>
      <x:c r="AZ107" s="69"/>
      <x:c r="BA107" s="71"/>
      <x:c r="BB107" s="69"/>
      <x:c r="BC107" s="69"/>
      <x:c r="BD107" s="69"/>
      <x:c r="BE107" s="69">
        <x:v>1</x:v>
      </x:c>
      <x:c r="BF107" s="69">
        <x:v>4</x:v>
      </x:c>
      <x:c r="BG107" s="69">
        <x:v>2</x:v>
      </x:c>
      <x:c r="BH107" s="69">
        <x:v>2</x:v>
      </x:c>
      <x:c r="BI107" s="69"/>
      <x:c r="BJ107" s="71"/>
      <x:c r="BK107" s="69"/>
      <x:c r="BL107" s="71"/>
      <x:c r="BM107" s="69"/>
      <x:c r="BN107" s="71"/>
      <x:c r="BO107" s="69"/>
      <x:c r="BP107" s="71"/>
      <x:c r="BQ107" s="69"/>
      <x:c r="BR107" s="69"/>
      <x:c r="BS107" s="69"/>
      <x:c r="BT107" s="69"/>
      <x:c r="BU107" s="69"/>
      <x:c r="BV107" s="522" t="s">
        <x:v>19</x:v>
      </x:c>
      <x:c r="BW107" s="69"/>
      <x:c r="BX107" s="69"/>
      <x:c r="BY107" s="71"/>
      <x:c r="BZ107" s="69"/>
      <x:c r="CA107" s="71"/>
      <x:c r="CB107" s="69"/>
      <x:c r="CC107" s="71"/>
      <x:c r="CD107" s="69"/>
      <x:c r="CE107" s="69"/>
      <x:c r="CF107" s="71"/>
      <x:c r="CG107" s="69"/>
      <x:c r="CH107" s="69"/>
      <x:c r="CI107" s="69"/>
      <x:c r="CJ107" s="69">
        <x:v>1</x:v>
      </x:c>
      <x:c r="CK107" s="69"/>
      <x:c r="CL107" s="69"/>
      <x:c r="CM107" s="69"/>
      <x:c r="CN107" s="69"/>
      <x:c r="CO107" s="69"/>
      <x:c r="CP107" s="71"/>
      <x:c r="CQ107" s="69"/>
      <x:c r="CR107" s="71"/>
      <x:c r="CS107" s="69">
        <x:v>6</x:v>
      </x:c>
      <x:c r="CT107" s="69"/>
      <x:c r="CU107" s="69">
        <x:v>1</x:v>
      </x:c>
      <x:c r="CV107" s="69"/>
      <x:c r="CW107" s="69">
        <x:v>1</x:v>
      </x:c>
      <x:c r="CX107" s="69">
        <x:v>3</x:v>
      </x:c>
      <x:c r="CY107" s="522" t="s">
        <x:v>19</x:v>
      </x:c>
      <x:c r="CZ107" s="69"/>
      <x:c r="DA107" s="71"/>
      <x:c r="DB107" s="69"/>
      <x:c r="DC107" s="71"/>
      <x:c r="DD107" s="69"/>
      <x:c r="DE107" s="71"/>
      <x:c r="DF107" s="69"/>
      <x:c r="DG107" s="105"/>
      <x:c r="DH107" s="21"/>
    </x:row>
    <x:row r="108" spans="1:112" s="20" customFormat="1" ht="30" customHeight="1">
      <x:c r="A108" s="522" t="s">
        <x:v>395</x:v>
      </x:c>
      <x:c r="B108" s="77"/>
      <x:c r="C108" s="71"/>
      <x:c r="D108" s="69"/>
      <x:c r="E108" s="71"/>
      <x:c r="F108" s="69"/>
      <x:c r="G108" s="71"/>
      <x:c r="H108" s="69"/>
      <x:c r="I108" s="71"/>
      <x:c r="J108" s="69">
        <x:v>1</x:v>
      </x:c>
      <x:c r="K108" s="69"/>
      <x:c r="L108" s="71"/>
      <x:c r="M108" s="69"/>
      <x:c r="N108" s="69"/>
      <x:c r="O108" s="69"/>
      <x:c r="P108" s="69"/>
      <x:c r="Q108" s="69"/>
      <x:c r="R108" s="71"/>
      <x:c r="S108" s="69"/>
      <x:c r="T108" s="71"/>
      <x:c r="U108" s="69">
        <x:v>1</x:v>
      </x:c>
      <x:c r="V108" s="71">
        <x:v>122</x:v>
      </x:c>
      <x:c r="W108" s="69"/>
      <x:c r="X108" s="69">
        <x:v>6</x:v>
      </x:c>
      <x:c r="Y108" s="69"/>
      <x:c r="Z108" s="69"/>
      <x:c r="AA108" s="69">
        <x:v>1</x:v>
      </x:c>
      <x:c r="AB108" s="69"/>
      <x:c r="AC108" s="69"/>
      <x:c r="AD108" s="69"/>
      <x:c r="AE108" s="69"/>
      <x:c r="AF108" s="69"/>
      <x:c r="AG108" s="69">
        <x:v>1</x:v>
      </x:c>
      <x:c r="AH108" s="69"/>
      <x:c r="AI108" s="69"/>
      <x:c r="AJ108" s="69">
        <x:v>1</x:v>
      </x:c>
      <x:c r="AK108" s="69">
        <x:v>2</x:v>
      </x:c>
      <x:c r="AL108" s="522" t="s">
        <x:v>395</x:v>
      </x:c>
      <x:c r="AM108" s="69"/>
      <x:c r="AN108" s="71"/>
      <x:c r="AO108" s="69"/>
      <x:c r="AP108" s="69"/>
      <x:c r="AQ108" s="69"/>
      <x:c r="AR108" s="71"/>
      <x:c r="AS108" s="69"/>
      <x:c r="AT108" s="71"/>
      <x:c r="AU108" s="69"/>
      <x:c r="AV108" s="69"/>
      <x:c r="AW108" s="69"/>
      <x:c r="AX108" s="69"/>
      <x:c r="AY108" s="69"/>
      <x:c r="AZ108" s="69"/>
      <x:c r="BA108" s="71"/>
      <x:c r="BB108" s="69"/>
      <x:c r="BC108" s="69"/>
      <x:c r="BD108" s="69"/>
      <x:c r="BE108" s="69">
        <x:v>1</x:v>
      </x:c>
      <x:c r="BF108" s="69">
        <x:v>3</x:v>
      </x:c>
      <x:c r="BG108" s="69">
        <x:v>2</x:v>
      </x:c>
      <x:c r="BH108" s="69">
        <x:v>3</x:v>
      </x:c>
      <x:c r="BI108" s="69"/>
      <x:c r="BJ108" s="71"/>
      <x:c r="BK108" s="69"/>
      <x:c r="BL108" s="71"/>
      <x:c r="BM108" s="69"/>
      <x:c r="BN108" s="71"/>
      <x:c r="BO108" s="69"/>
      <x:c r="BP108" s="71"/>
      <x:c r="BQ108" s="69"/>
      <x:c r="BR108" s="69"/>
      <x:c r="BS108" s="69"/>
      <x:c r="BT108" s="69"/>
      <x:c r="BU108" s="69"/>
      <x:c r="BV108" s="522" t="s">
        <x:v>395</x:v>
      </x:c>
      <x:c r="BW108" s="69"/>
      <x:c r="BX108" s="69"/>
      <x:c r="BY108" s="71"/>
      <x:c r="BZ108" s="69"/>
      <x:c r="CA108" s="71"/>
      <x:c r="CB108" s="69"/>
      <x:c r="CC108" s="71"/>
      <x:c r="CD108" s="69"/>
      <x:c r="CE108" s="69"/>
      <x:c r="CF108" s="71"/>
      <x:c r="CG108" s="69"/>
      <x:c r="CH108" s="69"/>
      <x:c r="CI108" s="69"/>
      <x:c r="CJ108" s="69"/>
      <x:c r="CK108" s="69"/>
      <x:c r="CL108" s="69"/>
      <x:c r="CM108" s="69"/>
      <x:c r="CN108" s="69"/>
      <x:c r="CO108" s="69"/>
      <x:c r="CP108" s="71"/>
      <x:c r="CQ108" s="69"/>
      <x:c r="CR108" s="71"/>
      <x:c r="CS108" s="69">
        <x:v>6</x:v>
      </x:c>
      <x:c r="CT108" s="69"/>
      <x:c r="CU108" s="69">
        <x:v>1</x:v>
      </x:c>
      <x:c r="CV108" s="69"/>
      <x:c r="CW108" s="69">
        <x:v>4</x:v>
      </x:c>
      <x:c r="CX108" s="69">
        <x:v>27</x:v>
      </x:c>
      <x:c r="CY108" s="522" t="s">
        <x:v>395</x:v>
      </x:c>
      <x:c r="CZ108" s="69">
        <x:v>1</x:v>
      </x:c>
      <x:c r="DA108" s="71">
        <x:v>122</x:v>
      </x:c>
      <x:c r="DB108" s="69"/>
      <x:c r="DC108" s="71"/>
      <x:c r="DD108" s="69"/>
      <x:c r="DE108" s="71"/>
      <x:c r="DF108" s="69"/>
      <x:c r="DG108" s="105"/>
      <x:c r="DH108" s="21"/>
    </x:row>
    <x:row r="109" spans="1:112" s="20" customFormat="1" ht="30" customHeight="1">
      <x:c r="A109" s="522" t="s">
        <x:v>949</x:v>
      </x:c>
      <x:c r="B109" s="77"/>
      <x:c r="C109" s="71"/>
      <x:c r="D109" s="69"/>
      <x:c r="E109" s="71"/>
      <x:c r="F109" s="69"/>
      <x:c r="G109" s="71"/>
      <x:c r="H109" s="69"/>
      <x:c r="I109" s="71"/>
      <x:c r="J109" s="69">
        <x:v>1</x:v>
      </x:c>
      <x:c r="K109" s="69"/>
      <x:c r="L109" s="71"/>
      <x:c r="M109" s="69"/>
      <x:c r="N109" s="69"/>
      <x:c r="O109" s="69">
        <x:v>4</x:v>
      </x:c>
      <x:c r="P109" s="69">
        <x:v>7</x:v>
      </x:c>
      <x:c r="Q109" s="69"/>
      <x:c r="R109" s="71"/>
      <x:c r="S109" s="69"/>
      <x:c r="T109" s="71"/>
      <x:c r="U109" s="69"/>
      <x:c r="V109" s="71"/>
      <x:c r="W109" s="69"/>
      <x:c r="X109" s="69">
        <x:v>15</x:v>
      </x:c>
      <x:c r="Y109" s="69"/>
      <x:c r="Z109" s="69"/>
      <x:c r="AA109" s="69">
        <x:v>1</x:v>
      </x:c>
      <x:c r="AB109" s="69"/>
      <x:c r="AC109" s="69"/>
      <x:c r="AD109" s="69"/>
      <x:c r="AE109" s="69"/>
      <x:c r="AF109" s="69"/>
      <x:c r="AG109" s="69">
        <x:v>1</x:v>
      </x:c>
      <x:c r="AH109" s="69"/>
      <x:c r="AI109" s="69"/>
      <x:c r="AJ109" s="69">
        <x:v>2</x:v>
      </x:c>
      <x:c r="AK109" s="69">
        <x:v>4</x:v>
      </x:c>
      <x:c r="AL109" s="522" t="s">
        <x:v>949</x:v>
      </x:c>
      <x:c r="AM109" s="69"/>
      <x:c r="AN109" s="71"/>
      <x:c r="AO109" s="69"/>
      <x:c r="AP109" s="69"/>
      <x:c r="AQ109" s="69"/>
      <x:c r="AR109" s="71"/>
      <x:c r="AS109" s="69"/>
      <x:c r="AT109" s="71"/>
      <x:c r="AU109" s="69"/>
      <x:c r="AV109" s="69"/>
      <x:c r="AW109" s="69"/>
      <x:c r="AX109" s="69"/>
      <x:c r="AY109" s="69"/>
      <x:c r="AZ109" s="69"/>
      <x:c r="BA109" s="71"/>
      <x:c r="BB109" s="69"/>
      <x:c r="BC109" s="69"/>
      <x:c r="BD109" s="69"/>
      <x:c r="BE109" s="69">
        <x:v>1</x:v>
      </x:c>
      <x:c r="BF109" s="69">
        <x:v>7</x:v>
      </x:c>
      <x:c r="BG109" s="69">
        <x:v>1</x:v>
      </x:c>
      <x:c r="BH109" s="69">
        <x:v>1</x:v>
      </x:c>
      <x:c r="BI109" s="69"/>
      <x:c r="BJ109" s="71"/>
      <x:c r="BK109" s="69"/>
      <x:c r="BL109" s="71"/>
      <x:c r="BM109" s="69"/>
      <x:c r="BN109" s="71"/>
      <x:c r="BO109" s="69"/>
      <x:c r="BP109" s="71"/>
      <x:c r="BQ109" s="69"/>
      <x:c r="BR109" s="69"/>
      <x:c r="BS109" s="69"/>
      <x:c r="BT109" s="69"/>
      <x:c r="BU109" s="69"/>
      <x:c r="BV109" s="522" t="s">
        <x:v>949</x:v>
      </x:c>
      <x:c r="BW109" s="69"/>
      <x:c r="BX109" s="69"/>
      <x:c r="BY109" s="71"/>
      <x:c r="BZ109" s="69"/>
      <x:c r="CA109" s="71"/>
      <x:c r="CB109" s="69"/>
      <x:c r="CC109" s="71"/>
      <x:c r="CD109" s="69"/>
      <x:c r="CE109" s="69"/>
      <x:c r="CF109" s="71"/>
      <x:c r="CG109" s="69"/>
      <x:c r="CH109" s="69"/>
      <x:c r="CI109" s="69"/>
      <x:c r="CJ109" s="69"/>
      <x:c r="CK109" s="69"/>
      <x:c r="CL109" s="69"/>
      <x:c r="CM109" s="69"/>
      <x:c r="CN109" s="69"/>
      <x:c r="CO109" s="69"/>
      <x:c r="CP109" s="71"/>
      <x:c r="CQ109" s="69">
        <x:v>2</x:v>
      </x:c>
      <x:c r="CR109" s="71">
        <x:v>152</x:v>
      </x:c>
      <x:c r="CS109" s="69">
        <x:v>8</x:v>
      </x:c>
      <x:c r="CT109" s="69"/>
      <x:c r="CU109" s="69">
        <x:v>1</x:v>
      </x:c>
      <x:c r="CV109" s="69"/>
      <x:c r="CW109" s="69">
        <x:v>2</x:v>
      </x:c>
      <x:c r="CX109" s="69">
        <x:v>8</x:v>
      </x:c>
      <x:c r="CY109" s="522" t="s">
        <x:v>949</x:v>
      </x:c>
      <x:c r="CZ109" s="69"/>
      <x:c r="DA109" s="71"/>
      <x:c r="DB109" s="69"/>
      <x:c r="DC109" s="71"/>
      <x:c r="DD109" s="69"/>
      <x:c r="DE109" s="71"/>
      <x:c r="DF109" s="69"/>
      <x:c r="DG109" s="105"/>
      <x:c r="DH109" s="21"/>
    </x:row>
    <x:row r="110" spans="1:112" s="20" customFormat="1" ht="30" customHeight="1">
      <x:c r="A110" s="522" t="s">
        <x:v>389</x:v>
      </x:c>
      <x:c r="B110" s="77"/>
      <x:c r="C110" s="71"/>
      <x:c r="D110" s="69"/>
      <x:c r="E110" s="71"/>
      <x:c r="F110" s="69"/>
      <x:c r="G110" s="71"/>
      <x:c r="H110" s="69"/>
      <x:c r="I110" s="71"/>
      <x:c r="J110" s="69">
        <x:v>1</x:v>
      </x:c>
      <x:c r="K110" s="69"/>
      <x:c r="L110" s="71"/>
      <x:c r="M110" s="69"/>
      <x:c r="N110" s="69"/>
      <x:c r="O110" s="69"/>
      <x:c r="P110" s="69"/>
      <x:c r="Q110" s="69"/>
      <x:c r="R110" s="71"/>
      <x:c r="S110" s="69"/>
      <x:c r="T110" s="71"/>
      <x:c r="U110" s="69"/>
      <x:c r="V110" s="71"/>
      <x:c r="W110" s="69"/>
      <x:c r="X110" s="69">
        <x:v>10</x:v>
      </x:c>
      <x:c r="Y110" s="69"/>
      <x:c r="Z110" s="69"/>
      <x:c r="AA110" s="69">
        <x:v>1</x:v>
      </x:c>
      <x:c r="AB110" s="69"/>
      <x:c r="AC110" s="69"/>
      <x:c r="AD110" s="69">
        <x:v>1</x:v>
      </x:c>
      <x:c r="AE110" s="69"/>
      <x:c r="AF110" s="69"/>
      <x:c r="AG110" s="69">
        <x:v>1</x:v>
      </x:c>
      <x:c r="AH110" s="69"/>
      <x:c r="AI110" s="69"/>
      <x:c r="AJ110" s="69"/>
      <x:c r="AK110" s="69"/>
      <x:c r="AL110" s="522" t="s">
        <x:v>389</x:v>
      </x:c>
      <x:c r="AM110" s="69"/>
      <x:c r="AN110" s="71"/>
      <x:c r="AO110" s="69"/>
      <x:c r="AP110" s="69"/>
      <x:c r="AQ110" s="69"/>
      <x:c r="AR110" s="71"/>
      <x:c r="AS110" s="69"/>
      <x:c r="AT110" s="71"/>
      <x:c r="AU110" s="69"/>
      <x:c r="AV110" s="69"/>
      <x:c r="AW110" s="69"/>
      <x:c r="AX110" s="69"/>
      <x:c r="AY110" s="69"/>
      <x:c r="AZ110" s="69"/>
      <x:c r="BA110" s="71"/>
      <x:c r="BB110" s="69"/>
      <x:c r="BC110" s="69"/>
      <x:c r="BD110" s="69"/>
      <x:c r="BE110" s="69">
        <x:v>1</x:v>
      </x:c>
      <x:c r="BF110" s="69">
        <x:v>2</x:v>
      </x:c>
      <x:c r="BG110" s="69">
        <x:v>3</x:v>
      </x:c>
      <x:c r="BH110" s="69">
        <x:v>3</x:v>
      </x:c>
      <x:c r="BI110" s="69"/>
      <x:c r="BJ110" s="71"/>
      <x:c r="BK110" s="69"/>
      <x:c r="BL110" s="71"/>
      <x:c r="BM110" s="69"/>
      <x:c r="BN110" s="71"/>
      <x:c r="BO110" s="69"/>
      <x:c r="BP110" s="71"/>
      <x:c r="BQ110" s="69"/>
      <x:c r="BR110" s="69"/>
      <x:c r="BS110" s="69"/>
      <x:c r="BT110" s="69"/>
      <x:c r="BU110" s="69"/>
      <x:c r="BV110" s="522" t="s">
        <x:v>389</x:v>
      </x:c>
      <x:c r="BW110" s="69"/>
      <x:c r="BX110" s="69"/>
      <x:c r="BY110" s="71"/>
      <x:c r="BZ110" s="69"/>
      <x:c r="CA110" s="71"/>
      <x:c r="CB110" s="69"/>
      <x:c r="CC110" s="71"/>
      <x:c r="CD110" s="69"/>
      <x:c r="CE110" s="69"/>
      <x:c r="CF110" s="71"/>
      <x:c r="CG110" s="69"/>
      <x:c r="CH110" s="69"/>
      <x:c r="CI110" s="69"/>
      <x:c r="CJ110" s="69"/>
      <x:c r="CK110" s="69"/>
      <x:c r="CL110" s="69"/>
      <x:c r="CM110" s="69"/>
      <x:c r="CN110" s="69"/>
      <x:c r="CO110" s="69"/>
      <x:c r="CP110" s="71"/>
      <x:c r="CQ110" s="69">
        <x:v>1</x:v>
      </x:c>
      <x:c r="CR110" s="71">
        <x:v>105</x:v>
      </x:c>
      <x:c r="CS110" s="69">
        <x:v>5</x:v>
      </x:c>
      <x:c r="CT110" s="69"/>
      <x:c r="CU110" s="69">
        <x:v>1</x:v>
      </x:c>
      <x:c r="CV110" s="69"/>
      <x:c r="CW110" s="69">
        <x:v>1</x:v>
      </x:c>
      <x:c r="CX110" s="69">
        <x:v>3</x:v>
      </x:c>
      <x:c r="CY110" s="522" t="s">
        <x:v>389</x:v>
      </x:c>
      <x:c r="CZ110" s="69"/>
      <x:c r="DA110" s="71"/>
      <x:c r="DB110" s="69"/>
      <x:c r="DC110" s="71"/>
      <x:c r="DD110" s="69"/>
      <x:c r="DE110" s="71"/>
      <x:c r="DF110" s="69"/>
      <x:c r="DG110" s="105"/>
      <x:c r="DH110" s="21"/>
    </x:row>
    <x:row r="111" spans="1:112" s="20" customFormat="1" ht="30" customHeight="1">
      <x:c r="A111" s="522" t="s">
        <x:v>42</x:v>
      </x:c>
      <x:c r="B111" s="77"/>
      <x:c r="C111" s="71"/>
      <x:c r="D111" s="69"/>
      <x:c r="E111" s="71"/>
      <x:c r="F111" s="69"/>
      <x:c r="G111" s="71"/>
      <x:c r="H111" s="69"/>
      <x:c r="I111" s="71"/>
      <x:c r="J111" s="69">
        <x:v>1</x:v>
      </x:c>
      <x:c r="K111" s="69"/>
      <x:c r="L111" s="71"/>
      <x:c r="M111" s="69"/>
      <x:c r="N111" s="69"/>
      <x:c r="O111" s="69"/>
      <x:c r="P111" s="69"/>
      <x:c r="Q111" s="69"/>
      <x:c r="R111" s="71"/>
      <x:c r="S111" s="69">
        <x:v>1</x:v>
      </x:c>
      <x:c r="T111" s="71">
        <x:v>36</x:v>
      </x:c>
      <x:c r="U111" s="69">
        <x:v>1</x:v>
      </x:c>
      <x:c r="V111" s="71">
        <x:v>107</x:v>
      </x:c>
      <x:c r="W111" s="69"/>
      <x:c r="X111" s="69">
        <x:v>4</x:v>
      </x:c>
      <x:c r="Y111" s="69"/>
      <x:c r="Z111" s="69"/>
      <x:c r="AA111" s="69">
        <x:v>1</x:v>
      </x:c>
      <x:c r="AB111" s="69"/>
      <x:c r="AC111" s="69"/>
      <x:c r="AD111" s="69"/>
      <x:c r="AE111" s="69"/>
      <x:c r="AF111" s="69"/>
      <x:c r="AG111" s="69">
        <x:v>1</x:v>
      </x:c>
      <x:c r="AH111" s="69"/>
      <x:c r="AI111" s="69"/>
      <x:c r="AJ111" s="69">
        <x:v>1</x:v>
      </x:c>
      <x:c r="AK111" s="69">
        <x:v>2</x:v>
      </x:c>
      <x:c r="AL111" s="522" t="s">
        <x:v>42</x:v>
      </x:c>
      <x:c r="AM111" s="69"/>
      <x:c r="AN111" s="71"/>
      <x:c r="AO111" s="69"/>
      <x:c r="AP111" s="69"/>
      <x:c r="AQ111" s="69"/>
      <x:c r="AR111" s="71"/>
      <x:c r="AS111" s="69"/>
      <x:c r="AT111" s="71"/>
      <x:c r="AU111" s="69"/>
      <x:c r="AV111" s="69"/>
      <x:c r="AW111" s="69"/>
      <x:c r="AX111" s="69"/>
      <x:c r="AY111" s="69"/>
      <x:c r="AZ111" s="69"/>
      <x:c r="BA111" s="71"/>
      <x:c r="BB111" s="69"/>
      <x:c r="BC111" s="69"/>
      <x:c r="BD111" s="69"/>
      <x:c r="BE111" s="69">
        <x:v>1</x:v>
      </x:c>
      <x:c r="BF111" s="69">
        <x:v>3</x:v>
      </x:c>
      <x:c r="BG111" s="69">
        <x:v>3</x:v>
      </x:c>
      <x:c r="BH111" s="69">
        <x:v>3</x:v>
      </x:c>
      <x:c r="BI111" s="69"/>
      <x:c r="BJ111" s="71"/>
      <x:c r="BK111" s="69"/>
      <x:c r="BL111" s="71"/>
      <x:c r="BM111" s="69"/>
      <x:c r="BN111" s="71"/>
      <x:c r="BO111" s="69"/>
      <x:c r="BP111" s="71"/>
      <x:c r="BQ111" s="69"/>
      <x:c r="BR111" s="69"/>
      <x:c r="BS111" s="69"/>
      <x:c r="BT111" s="69"/>
      <x:c r="BU111" s="69"/>
      <x:c r="BV111" s="522" t="s">
        <x:v>42</x:v>
      </x:c>
      <x:c r="BW111" s="69"/>
      <x:c r="BX111" s="69"/>
      <x:c r="BY111" s="71"/>
      <x:c r="BZ111" s="69"/>
      <x:c r="CA111" s="71"/>
      <x:c r="CB111" s="69"/>
      <x:c r="CC111" s="71"/>
      <x:c r="CD111" s="69"/>
      <x:c r="CE111" s="69"/>
      <x:c r="CF111" s="71"/>
      <x:c r="CG111" s="69"/>
      <x:c r="CH111" s="69"/>
      <x:c r="CI111" s="69"/>
      <x:c r="CJ111" s="69">
        <x:v>1</x:v>
      </x:c>
      <x:c r="CK111" s="69"/>
      <x:c r="CL111" s="69"/>
      <x:c r="CM111" s="69"/>
      <x:c r="CN111" s="69"/>
      <x:c r="CO111" s="69"/>
      <x:c r="CP111" s="71"/>
      <x:c r="CQ111" s="69">
        <x:v>1</x:v>
      </x:c>
      <x:c r="CR111" s="71">
        <x:v>37.5</x:v>
      </x:c>
      <x:c r="CS111" s="69">
        <x:v>4</x:v>
      </x:c>
      <x:c r="CT111" s="69"/>
      <x:c r="CU111" s="69">
        <x:v>1</x:v>
      </x:c>
      <x:c r="CV111" s="69"/>
      <x:c r="CW111" s="69">
        <x:v>1</x:v>
      </x:c>
      <x:c r="CX111" s="69">
        <x:v>2</x:v>
      </x:c>
      <x:c r="CY111" s="522" t="s">
        <x:v>42</x:v>
      </x:c>
      <x:c r="CZ111" s="69">
        <x:v>1</x:v>
      </x:c>
      <x:c r="DA111" s="71">
        <x:v>107</x:v>
      </x:c>
      <x:c r="DB111" s="69"/>
      <x:c r="DC111" s="71"/>
      <x:c r="DD111" s="69"/>
      <x:c r="DE111" s="71"/>
      <x:c r="DF111" s="69"/>
      <x:c r="DG111" s="105"/>
      <x:c r="DH111" s="21"/>
    </x:row>
    <x:row r="112" spans="1:112" s="20" customFormat="1" ht="30" customHeight="1">
      <x:c r="A112" s="522" t="s">
        <x:v>22</x:v>
      </x:c>
      <x:c r="B112" s="77"/>
      <x:c r="C112" s="71"/>
      <x:c r="D112" s="69"/>
      <x:c r="E112" s="71"/>
      <x:c r="F112" s="69"/>
      <x:c r="G112" s="71"/>
      <x:c r="H112" s="69"/>
      <x:c r="I112" s="71"/>
      <x:c r="J112" s="69">
        <x:v>1</x:v>
      </x:c>
      <x:c r="K112" s="69"/>
      <x:c r="L112" s="71"/>
      <x:c r="M112" s="69"/>
      <x:c r="N112" s="69"/>
      <x:c r="O112" s="69"/>
      <x:c r="P112" s="69"/>
      <x:c r="Q112" s="69"/>
      <x:c r="R112" s="71"/>
      <x:c r="S112" s="69"/>
      <x:c r="T112" s="71"/>
      <x:c r="U112" s="69">
        <x:v>1</x:v>
      </x:c>
      <x:c r="V112" s="71">
        <x:v>107</x:v>
      </x:c>
      <x:c r="W112" s="69"/>
      <x:c r="X112" s="69">
        <x:v>2</x:v>
      </x:c>
      <x:c r="Y112" s="69"/>
      <x:c r="Z112" s="69"/>
      <x:c r="AA112" s="69">
        <x:v>2</x:v>
      </x:c>
      <x:c r="AB112" s="69"/>
      <x:c r="AC112" s="69"/>
      <x:c r="AD112" s="69"/>
      <x:c r="AE112" s="69"/>
      <x:c r="AF112" s="69"/>
      <x:c r="AG112" s="69">
        <x:v>1</x:v>
      </x:c>
      <x:c r="AH112" s="69"/>
      <x:c r="AI112" s="69"/>
      <x:c r="AJ112" s="69"/>
      <x:c r="AK112" s="69"/>
      <x:c r="AL112" s="522" t="s">
        <x:v>22</x:v>
      </x:c>
      <x:c r="AM112" s="69"/>
      <x:c r="AN112" s="71"/>
      <x:c r="AO112" s="69"/>
      <x:c r="AP112" s="69"/>
      <x:c r="AQ112" s="69"/>
      <x:c r="AR112" s="71"/>
      <x:c r="AS112" s="69"/>
      <x:c r="AT112" s="71"/>
      <x:c r="AU112" s="94"/>
      <x:c r="AV112" s="69"/>
      <x:c r="AW112" s="69"/>
      <x:c r="AX112" s="69"/>
      <x:c r="AY112" s="69"/>
      <x:c r="AZ112" s="69"/>
      <x:c r="BA112" s="71"/>
      <x:c r="BB112" s="69"/>
      <x:c r="BC112" s="69"/>
      <x:c r="BD112" s="69"/>
      <x:c r="BE112" s="69"/>
      <x:c r="BF112" s="69"/>
      <x:c r="BG112" s="69"/>
      <x:c r="BH112" s="69"/>
      <x:c r="BI112" s="69"/>
      <x:c r="BJ112" s="71"/>
      <x:c r="BK112" s="69"/>
      <x:c r="BL112" s="71"/>
      <x:c r="BM112" s="69"/>
      <x:c r="BN112" s="71"/>
      <x:c r="BO112" s="69"/>
      <x:c r="BP112" s="71"/>
      <x:c r="BQ112" s="69"/>
      <x:c r="BR112" s="69"/>
      <x:c r="BS112" s="69"/>
      <x:c r="BT112" s="69"/>
      <x:c r="BU112" s="69"/>
      <x:c r="BV112" s="522" t="s">
        <x:v>22</x:v>
      </x:c>
      <x:c r="BW112" s="69"/>
      <x:c r="BX112" s="69"/>
      <x:c r="BY112" s="71"/>
      <x:c r="BZ112" s="69"/>
      <x:c r="CA112" s="71"/>
      <x:c r="CB112" s="69"/>
      <x:c r="CC112" s="71"/>
      <x:c r="CD112" s="69"/>
      <x:c r="CE112" s="69"/>
      <x:c r="CF112" s="71"/>
      <x:c r="CG112" s="69"/>
      <x:c r="CH112" s="69"/>
      <x:c r="CI112" s="69"/>
      <x:c r="CJ112" s="69">
        <x:v>1</x:v>
      </x:c>
      <x:c r="CK112" s="69"/>
      <x:c r="CL112" s="69"/>
      <x:c r="CM112" s="69"/>
      <x:c r="CN112" s="69"/>
      <x:c r="CO112" s="69"/>
      <x:c r="CP112" s="71"/>
      <x:c r="CQ112" s="69">
        <x:v>1</x:v>
      </x:c>
      <x:c r="CR112" s="71">
        <x:v>130</x:v>
      </x:c>
      <x:c r="CS112" s="69">
        <x:v>6</x:v>
      </x:c>
      <x:c r="CT112" s="69"/>
      <x:c r="CU112" s="69">
        <x:v>1</x:v>
      </x:c>
      <x:c r="CV112" s="69"/>
      <x:c r="CW112" s="69">
        <x:v>1</x:v>
      </x:c>
      <x:c r="CX112" s="69">
        <x:v>1</x:v>
      </x:c>
      <x:c r="CY112" s="522" t="s">
        <x:v>22</x:v>
      </x:c>
      <x:c r="CZ112" s="69">
        <x:v>1</x:v>
      </x:c>
      <x:c r="DA112" s="71">
        <x:v>107</x:v>
      </x:c>
      <x:c r="DB112" s="69"/>
      <x:c r="DC112" s="71"/>
      <x:c r="DD112" s="69"/>
      <x:c r="DE112" s="71"/>
      <x:c r="DF112" s="69"/>
      <x:c r="DG112" s="105"/>
      <x:c r="DH112" s="21"/>
    </x:row>
    <x:row r="113" spans="1:112" s="20" customFormat="1" ht="30" customHeight="1">
      <x:c r="A113" s="522" t="s">
        <x:v>1778</x:v>
      </x:c>
      <x:c r="B113" s="77"/>
      <x:c r="C113" s="71"/>
      <x:c r="D113" s="69"/>
      <x:c r="E113" s="71"/>
      <x:c r="F113" s="69"/>
      <x:c r="G113" s="71"/>
      <x:c r="H113" s="69"/>
      <x:c r="I113" s="71"/>
      <x:c r="J113" s="69">
        <x:v>1</x:v>
      </x:c>
      <x:c r="K113" s="69"/>
      <x:c r="L113" s="71"/>
      <x:c r="M113" s="69"/>
      <x:c r="N113" s="69"/>
      <x:c r="O113" s="69"/>
      <x:c r="P113" s="69"/>
      <x:c r="Q113" s="69"/>
      <x:c r="R113" s="71"/>
      <x:c r="S113" s="69"/>
      <x:c r="T113" s="71"/>
      <x:c r="U113" s="69">
        <x:v>1</x:v>
      </x:c>
      <x:c r="V113" s="71">
        <x:v>105</x:v>
      </x:c>
      <x:c r="W113" s="69"/>
      <x:c r="X113" s="69">
        <x:v>7</x:v>
      </x:c>
      <x:c r="Y113" s="69"/>
      <x:c r="Z113" s="69"/>
      <x:c r="AA113" s="69">
        <x:v>1</x:v>
      </x:c>
      <x:c r="AB113" s="69"/>
      <x:c r="AC113" s="69"/>
      <x:c r="AD113" s="69">
        <x:v>1</x:v>
      </x:c>
      <x:c r="AE113" s="69"/>
      <x:c r="AF113" s="69"/>
      <x:c r="AG113" s="69">
        <x:v>1</x:v>
      </x:c>
      <x:c r="AH113" s="69"/>
      <x:c r="AI113" s="69"/>
      <x:c r="AJ113" s="69"/>
      <x:c r="AK113" s="69"/>
      <x:c r="AL113" s="522" t="s">
        <x:v>1778</x:v>
      </x:c>
      <x:c r="AM113" s="69"/>
      <x:c r="AN113" s="71"/>
      <x:c r="AO113" s="69"/>
      <x:c r="AP113" s="69"/>
      <x:c r="AQ113" s="69"/>
      <x:c r="AR113" s="71"/>
      <x:c r="AS113" s="69"/>
      <x:c r="AT113" s="71"/>
      <x:c r="AU113" s="69"/>
      <x:c r="AV113" s="69"/>
      <x:c r="AW113" s="69"/>
      <x:c r="AX113" s="69"/>
      <x:c r="AY113" s="69"/>
      <x:c r="AZ113" s="69"/>
      <x:c r="BA113" s="71"/>
      <x:c r="BB113" s="69"/>
      <x:c r="BC113" s="69"/>
      <x:c r="BD113" s="69"/>
      <x:c r="BE113" s="69">
        <x:v>1</x:v>
      </x:c>
      <x:c r="BF113" s="69">
        <x:v>2</x:v>
      </x:c>
      <x:c r="BG113" s="69">
        <x:v>2</x:v>
      </x:c>
      <x:c r="BH113" s="69">
        <x:v>2</x:v>
      </x:c>
      <x:c r="BI113" s="69"/>
      <x:c r="BJ113" s="71"/>
      <x:c r="BK113" s="69"/>
      <x:c r="BL113" s="71"/>
      <x:c r="BM113" s="69"/>
      <x:c r="BN113" s="71"/>
      <x:c r="BO113" s="69"/>
      <x:c r="BP113" s="71"/>
      <x:c r="BQ113" s="69"/>
      <x:c r="BR113" s="69"/>
      <x:c r="BS113" s="69"/>
      <x:c r="BT113" s="69"/>
      <x:c r="BU113" s="69"/>
      <x:c r="BV113" s="522" t="s">
        <x:v>1778</x:v>
      </x:c>
      <x:c r="BW113" s="69"/>
      <x:c r="BX113" s="69"/>
      <x:c r="BY113" s="71"/>
      <x:c r="BZ113" s="69"/>
      <x:c r="CA113" s="71"/>
      <x:c r="CB113" s="69"/>
      <x:c r="CC113" s="71"/>
      <x:c r="CD113" s="69"/>
      <x:c r="CE113" s="69"/>
      <x:c r="CF113" s="71"/>
      <x:c r="CG113" s="69"/>
      <x:c r="CH113" s="69"/>
      <x:c r="CI113" s="69"/>
      <x:c r="CJ113" s="69"/>
      <x:c r="CK113" s="69"/>
      <x:c r="CL113" s="69"/>
      <x:c r="CM113" s="69"/>
      <x:c r="CN113" s="69"/>
      <x:c r="CO113" s="69"/>
      <x:c r="CP113" s="71"/>
      <x:c r="CQ113" s="69">
        <x:v>1</x:v>
      </x:c>
      <x:c r="CR113" s="71">
        <x:v>106</x:v>
      </x:c>
      <x:c r="CS113" s="69">
        <x:v>5</x:v>
      </x:c>
      <x:c r="CT113" s="69"/>
      <x:c r="CU113" s="69">
        <x:v>1</x:v>
      </x:c>
      <x:c r="CV113" s="69"/>
      <x:c r="CW113" s="69">
        <x:v>1</x:v>
      </x:c>
      <x:c r="CX113" s="69">
        <x:v>1</x:v>
      </x:c>
      <x:c r="CY113" s="522" t="s">
        <x:v>1778</x:v>
      </x:c>
      <x:c r="CZ113" s="69">
        <x:v>1</x:v>
      </x:c>
      <x:c r="DA113" s="71">
        <x:v>105</x:v>
      </x:c>
      <x:c r="DB113" s="69"/>
      <x:c r="DC113" s="71"/>
      <x:c r="DD113" s="69"/>
      <x:c r="DE113" s="71"/>
      <x:c r="DF113" s="69"/>
      <x:c r="DG113" s="105"/>
      <x:c r="DH113" s="21"/>
    </x:row>
    <x:row r="114" spans="1:112" s="20" customFormat="1" ht="30" customHeight="1">
      <x:c r="A114" s="522" t="s">
        <x:v>56</x:v>
      </x:c>
      <x:c r="B114" s="77"/>
      <x:c r="C114" s="71"/>
      <x:c r="D114" s="69"/>
      <x:c r="E114" s="71"/>
      <x:c r="F114" s="69"/>
      <x:c r="G114" s="71"/>
      <x:c r="H114" s="69"/>
      <x:c r="I114" s="71"/>
      <x:c r="J114" s="69">
        <x:v>1</x:v>
      </x:c>
      <x:c r="K114" s="69"/>
      <x:c r="L114" s="71"/>
      <x:c r="M114" s="69"/>
      <x:c r="N114" s="69"/>
      <x:c r="O114" s="69"/>
      <x:c r="P114" s="69"/>
      <x:c r="Q114" s="69"/>
      <x:c r="R114" s="71"/>
      <x:c r="S114" s="69"/>
      <x:c r="T114" s="71"/>
      <x:c r="U114" s="69"/>
      <x:c r="V114" s="71"/>
      <x:c r="W114" s="69"/>
      <x:c r="X114" s="69">
        <x:v>9</x:v>
      </x:c>
      <x:c r="Y114" s="69"/>
      <x:c r="Z114" s="69"/>
      <x:c r="AA114" s="69">
        <x:v>1</x:v>
      </x:c>
      <x:c r="AB114" s="69"/>
      <x:c r="AC114" s="69"/>
      <x:c r="AD114" s="69"/>
      <x:c r="AE114" s="69"/>
      <x:c r="AF114" s="69"/>
      <x:c r="AG114" s="69">
        <x:v>1</x:v>
      </x:c>
      <x:c r="AH114" s="69"/>
      <x:c r="AI114" s="69"/>
      <x:c r="AJ114" s="69">
        <x:v>1</x:v>
      </x:c>
      <x:c r="AK114" s="69">
        <x:v>3</x:v>
      </x:c>
      <x:c r="AL114" s="522" t="s">
        <x:v>56</x:v>
      </x:c>
      <x:c r="AM114" s="69"/>
      <x:c r="AN114" s="71"/>
      <x:c r="AO114" s="69"/>
      <x:c r="AP114" s="69"/>
      <x:c r="AQ114" s="69"/>
      <x:c r="AR114" s="71"/>
      <x:c r="AS114" s="69"/>
      <x:c r="AT114" s="71"/>
      <x:c r="AU114" s="69"/>
      <x:c r="AV114" s="69"/>
      <x:c r="AW114" s="69"/>
      <x:c r="AX114" s="69"/>
      <x:c r="AY114" s="69"/>
      <x:c r="AZ114" s="69"/>
      <x:c r="BA114" s="71"/>
      <x:c r="BB114" s="69"/>
      <x:c r="BC114" s="69"/>
      <x:c r="BD114" s="69"/>
      <x:c r="BE114" s="69">
        <x:v>1</x:v>
      </x:c>
      <x:c r="BF114" s="69">
        <x:v>3</x:v>
      </x:c>
      <x:c r="BG114" s="69"/>
      <x:c r="BH114" s="69"/>
      <x:c r="BI114" s="69"/>
      <x:c r="BJ114" s="71"/>
      <x:c r="BK114" s="69"/>
      <x:c r="BL114" s="71"/>
      <x:c r="BM114" s="69"/>
      <x:c r="BN114" s="71"/>
      <x:c r="BO114" s="69"/>
      <x:c r="BP114" s="71"/>
      <x:c r="BQ114" s="69"/>
      <x:c r="BR114" s="69"/>
      <x:c r="BS114" s="69"/>
      <x:c r="BT114" s="69"/>
      <x:c r="BU114" s="69"/>
      <x:c r="BV114" s="522" t="s">
        <x:v>56</x:v>
      </x:c>
      <x:c r="BW114" s="69"/>
      <x:c r="BX114" s="69"/>
      <x:c r="BY114" s="71"/>
      <x:c r="BZ114" s="69"/>
      <x:c r="CA114" s="71"/>
      <x:c r="CB114" s="69"/>
      <x:c r="CC114" s="71"/>
      <x:c r="CD114" s="69"/>
      <x:c r="CE114" s="69"/>
      <x:c r="CF114" s="71"/>
      <x:c r="CG114" s="69"/>
      <x:c r="CH114" s="69"/>
      <x:c r="CI114" s="69"/>
      <x:c r="CJ114" s="69">
        <x:v>1</x:v>
      </x:c>
      <x:c r="CK114" s="69"/>
      <x:c r="CL114" s="69"/>
      <x:c r="CM114" s="69"/>
      <x:c r="CN114" s="69"/>
      <x:c r="CO114" s="69"/>
      <x:c r="CP114" s="71"/>
      <x:c r="CQ114" s="69">
        <x:v>1</x:v>
      </x:c>
      <x:c r="CR114" s="71">
        <x:v>64</x:v>
      </x:c>
      <x:c r="CS114" s="69">
        <x:v>6</x:v>
      </x:c>
      <x:c r="CT114" s="69">
        <x:v>1</x:v>
      </x:c>
      <x:c r="CU114" s="69">
        <x:v>2</x:v>
      </x:c>
      <x:c r="CV114" s="69"/>
      <x:c r="CW114" s="69">
        <x:v>1</x:v>
      </x:c>
      <x:c r="CX114" s="69">
        <x:v>1</x:v>
      </x:c>
      <x:c r="CY114" s="522" t="s">
        <x:v>56</x:v>
      </x:c>
      <x:c r="CZ114" s="69"/>
      <x:c r="DA114" s="71"/>
      <x:c r="DB114" s="69"/>
      <x:c r="DC114" s="71"/>
      <x:c r="DD114" s="69"/>
      <x:c r="DE114" s="71"/>
      <x:c r="DF114" s="69"/>
      <x:c r="DG114" s="105"/>
      <x:c r="DH114" s="21"/>
    </x:row>
    <x:row r="115" spans="1:112" s="20" customFormat="1" ht="30" customHeight="1">
      <x:c r="A115" s="522" t="s">
        <x:v>1846</x:v>
      </x:c>
      <x:c r="B115" s="77"/>
      <x:c r="C115" s="71"/>
      <x:c r="D115" s="69"/>
      <x:c r="E115" s="71"/>
      <x:c r="F115" s="69"/>
      <x:c r="G115" s="71"/>
      <x:c r="H115" s="69"/>
      <x:c r="I115" s="71"/>
      <x:c r="J115" s="69"/>
      <x:c r="K115" s="69"/>
      <x:c r="L115" s="71"/>
      <x:c r="M115" s="69"/>
      <x:c r="N115" s="69"/>
      <x:c r="O115" s="69">
        <x:v>1</x:v>
      </x:c>
      <x:c r="P115" s="69">
        <x:v>4</x:v>
      </x:c>
      <x:c r="Q115" s="69"/>
      <x:c r="R115" s="71"/>
      <x:c r="S115" s="69"/>
      <x:c r="T115" s="71"/>
      <x:c r="U115" s="69"/>
      <x:c r="V115" s="71"/>
      <x:c r="W115" s="69"/>
      <x:c r="X115" s="69">
        <x:v>8</x:v>
      </x:c>
      <x:c r="Y115" s="69">
        <x:v>3</x:v>
      </x:c>
      <x:c r="Z115" s="69">
        <x:v>6</x:v>
      </x:c>
      <x:c r="AA115" s="69">
        <x:v>1</x:v>
      </x:c>
      <x:c r="AB115" s="69"/>
      <x:c r="AC115" s="69"/>
      <x:c r="AD115" s="69"/>
      <x:c r="AE115" s="69"/>
      <x:c r="AF115" s="69"/>
      <x:c r="AG115" s="69">
        <x:v>1</x:v>
      </x:c>
      <x:c r="AH115" s="69"/>
      <x:c r="AI115" s="69"/>
      <x:c r="AJ115" s="69">
        <x:v>2</x:v>
      </x:c>
      <x:c r="AK115" s="69">
        <x:v>3</x:v>
      </x:c>
      <x:c r="AL115" s="522" t="s">
        <x:v>1846</x:v>
      </x:c>
      <x:c r="AM115" s="69"/>
      <x:c r="AN115" s="71"/>
      <x:c r="AO115" s="69"/>
      <x:c r="AP115" s="69"/>
      <x:c r="AQ115" s="69"/>
      <x:c r="AR115" s="71"/>
      <x:c r="AS115" s="69"/>
      <x:c r="AT115" s="71"/>
      <x:c r="AU115" s="69"/>
      <x:c r="AV115" s="69"/>
      <x:c r="AW115" s="69"/>
      <x:c r="AX115" s="69"/>
      <x:c r="AY115" s="69"/>
      <x:c r="AZ115" s="69"/>
      <x:c r="BA115" s="71"/>
      <x:c r="BB115" s="69"/>
      <x:c r="BC115" s="69"/>
      <x:c r="BD115" s="69"/>
      <x:c r="BE115" s="69">
        <x:v>1</x:v>
      </x:c>
      <x:c r="BF115" s="69">
        <x:v>2</x:v>
      </x:c>
      <x:c r="BG115" s="69">
        <x:v>3</x:v>
      </x:c>
      <x:c r="BH115" s="69">
        <x:v>3</x:v>
      </x:c>
      <x:c r="BI115" s="69"/>
      <x:c r="BJ115" s="71"/>
      <x:c r="BK115" s="69"/>
      <x:c r="BL115" s="71"/>
      <x:c r="BM115" s="69"/>
      <x:c r="BN115" s="71"/>
      <x:c r="BO115" s="69"/>
      <x:c r="BP115" s="71"/>
      <x:c r="BQ115" s="69"/>
      <x:c r="BR115" s="69"/>
      <x:c r="BS115" s="69"/>
      <x:c r="BT115" s="69"/>
      <x:c r="BU115" s="69"/>
      <x:c r="BV115" s="522" t="s">
        <x:v>1846</x:v>
      </x:c>
      <x:c r="BW115" s="69"/>
      <x:c r="BX115" s="69"/>
      <x:c r="BY115" s="71"/>
      <x:c r="BZ115" s="69"/>
      <x:c r="CA115" s="71"/>
      <x:c r="CB115" s="69"/>
      <x:c r="CC115" s="71"/>
      <x:c r="CD115" s="69"/>
      <x:c r="CE115" s="69"/>
      <x:c r="CF115" s="71"/>
      <x:c r="CG115" s="69"/>
      <x:c r="CH115" s="69"/>
      <x:c r="CI115" s="69"/>
      <x:c r="CJ115" s="69">
        <x:v>1</x:v>
      </x:c>
      <x:c r="CK115" s="69"/>
      <x:c r="CL115" s="69"/>
      <x:c r="CM115" s="69"/>
      <x:c r="CN115" s="69"/>
      <x:c r="CO115" s="69"/>
      <x:c r="CP115" s="71"/>
      <x:c r="CQ115" s="69">
        <x:v>1</x:v>
      </x:c>
      <x:c r="CR115" s="71">
        <x:v>166</x:v>
      </x:c>
      <x:c r="CS115" s="69">
        <x:v>4</x:v>
      </x:c>
      <x:c r="CT115" s="69"/>
      <x:c r="CU115" s="69"/>
      <x:c r="CV115" s="69"/>
      <x:c r="CW115" s="69">
        <x:v>2</x:v>
      </x:c>
      <x:c r="CX115" s="69">
        <x:v>3</x:v>
      </x:c>
      <x:c r="CY115" s="522" t="s">
        <x:v>1846</x:v>
      </x:c>
      <x:c r="CZ115" s="69"/>
      <x:c r="DA115" s="71"/>
      <x:c r="DB115" s="69"/>
      <x:c r="DC115" s="71"/>
      <x:c r="DD115" s="69"/>
      <x:c r="DE115" s="71"/>
      <x:c r="DF115" s="69"/>
      <x:c r="DG115" s="105"/>
      <x:c r="DH115" s="21"/>
    </x:row>
    <x:row r="116" spans="1:112" s="20" customFormat="1" ht="30" customHeight="1">
      <x:c r="A116" s="522" t="s">
        <x:v>286</x:v>
      </x:c>
      <x:c r="B116" s="77"/>
      <x:c r="C116" s="71"/>
      <x:c r="D116" s="69"/>
      <x:c r="E116" s="71"/>
      <x:c r="F116" s="69"/>
      <x:c r="G116" s="71"/>
      <x:c r="H116" s="69"/>
      <x:c r="I116" s="71"/>
      <x:c r="J116" s="69">
        <x:v>2</x:v>
      </x:c>
      <x:c r="K116" s="69"/>
      <x:c r="L116" s="71"/>
      <x:c r="M116" s="69"/>
      <x:c r="N116" s="69"/>
      <x:c r="O116" s="69"/>
      <x:c r="P116" s="69"/>
      <x:c r="Q116" s="69"/>
      <x:c r="R116" s="71"/>
      <x:c r="S116" s="69"/>
      <x:c r="T116" s="71"/>
      <x:c r="U116" s="69"/>
      <x:c r="V116" s="71"/>
      <x:c r="W116" s="69"/>
      <x:c r="X116" s="69">
        <x:v>10</x:v>
      </x:c>
      <x:c r="Y116" s="69"/>
      <x:c r="Z116" s="69"/>
      <x:c r="AA116" s="69">
        <x:v>1</x:v>
      </x:c>
      <x:c r="AB116" s="69"/>
      <x:c r="AC116" s="69"/>
      <x:c r="AD116" s="69"/>
      <x:c r="AE116" s="69"/>
      <x:c r="AF116" s="69"/>
      <x:c r="AG116" s="69">
        <x:v>1</x:v>
      </x:c>
      <x:c r="AH116" s="69"/>
      <x:c r="AI116" s="69"/>
      <x:c r="AJ116" s="69"/>
      <x:c r="AK116" s="69"/>
      <x:c r="AL116" s="522" t="s">
        <x:v>286</x:v>
      </x:c>
      <x:c r="AM116" s="69"/>
      <x:c r="AN116" s="71"/>
      <x:c r="AO116" s="69"/>
      <x:c r="AP116" s="69"/>
      <x:c r="AQ116" s="69"/>
      <x:c r="AR116" s="71"/>
      <x:c r="AS116" s="69"/>
      <x:c r="AT116" s="71"/>
      <x:c r="AU116" s="69"/>
      <x:c r="AV116" s="69"/>
      <x:c r="AW116" s="69"/>
      <x:c r="AX116" s="69"/>
      <x:c r="AY116" s="69"/>
      <x:c r="AZ116" s="69"/>
      <x:c r="BA116" s="71"/>
      <x:c r="BB116" s="69"/>
      <x:c r="BC116" s="69"/>
      <x:c r="BD116" s="69"/>
      <x:c r="BE116" s="69">
        <x:v>1</x:v>
      </x:c>
      <x:c r="BF116" s="69">
        <x:v>4</x:v>
      </x:c>
      <x:c r="BG116" s="69">
        <x:v>4</x:v>
      </x:c>
      <x:c r="BH116" s="69">
        <x:v>4</x:v>
      </x:c>
      <x:c r="BI116" s="69"/>
      <x:c r="BJ116" s="71"/>
      <x:c r="BK116" s="69"/>
      <x:c r="BL116" s="71"/>
      <x:c r="BM116" s="69"/>
      <x:c r="BN116" s="71"/>
      <x:c r="BO116" s="69"/>
      <x:c r="BP116" s="71"/>
      <x:c r="BQ116" s="69"/>
      <x:c r="BR116" s="69"/>
      <x:c r="BS116" s="69"/>
      <x:c r="BT116" s="69"/>
      <x:c r="BU116" s="69"/>
      <x:c r="BV116" s="522" t="s">
        <x:v>286</x:v>
      </x:c>
      <x:c r="BW116" s="69"/>
      <x:c r="BX116" s="69"/>
      <x:c r="BY116" s="71"/>
      <x:c r="BZ116" s="69"/>
      <x:c r="CA116" s="71"/>
      <x:c r="CB116" s="69"/>
      <x:c r="CC116" s="71"/>
      <x:c r="CD116" s="69"/>
      <x:c r="CE116" s="69"/>
      <x:c r="CF116" s="71"/>
      <x:c r="CG116" s="69"/>
      <x:c r="CH116" s="69"/>
      <x:c r="CI116" s="69"/>
      <x:c r="CJ116" s="69">
        <x:v>1</x:v>
      </x:c>
      <x:c r="CK116" s="69"/>
      <x:c r="CL116" s="69"/>
      <x:c r="CM116" s="69"/>
      <x:c r="CN116" s="69"/>
      <x:c r="CO116" s="69"/>
      <x:c r="CP116" s="71"/>
      <x:c r="CQ116" s="69">
        <x:v>1</x:v>
      </x:c>
      <x:c r="CR116" s="71">
        <x:v>110</x:v>
      </x:c>
      <x:c r="CS116" s="69">
        <x:v>4</x:v>
      </x:c>
      <x:c r="CT116" s="69"/>
      <x:c r="CU116" s="69">
        <x:v>1</x:v>
      </x:c>
      <x:c r="CV116" s="69"/>
      <x:c r="CW116" s="69">
        <x:v>1</x:v>
      </x:c>
      <x:c r="CX116" s="69">
        <x:v>3</x:v>
      </x:c>
      <x:c r="CY116" s="522" t="s">
        <x:v>286</x:v>
      </x:c>
      <x:c r="CZ116" s="69"/>
      <x:c r="DA116" s="71"/>
      <x:c r="DB116" s="69"/>
      <x:c r="DC116" s="71"/>
      <x:c r="DD116" s="69"/>
      <x:c r="DE116" s="71"/>
      <x:c r="DF116" s="69"/>
      <x:c r="DG116" s="105"/>
      <x:c r="DH116" s="21"/>
    </x:row>
    <x:row r="117" spans="1:112" s="20" customFormat="1" ht="30" customHeight="1">
      <x:c r="A117" s="522" t="s">
        <x:v>1093</x:v>
      </x:c>
      <x:c r="B117" s="77"/>
      <x:c r="C117" s="71"/>
      <x:c r="D117" s="69"/>
      <x:c r="E117" s="71"/>
      <x:c r="F117" s="69"/>
      <x:c r="G117" s="71"/>
      <x:c r="H117" s="69"/>
      <x:c r="I117" s="71"/>
      <x:c r="J117" s="69"/>
      <x:c r="K117" s="69"/>
      <x:c r="L117" s="71"/>
      <x:c r="M117" s="69"/>
      <x:c r="N117" s="69"/>
      <x:c r="O117" s="69"/>
      <x:c r="P117" s="69"/>
      <x:c r="Q117" s="69"/>
      <x:c r="R117" s="71"/>
      <x:c r="S117" s="69"/>
      <x:c r="T117" s="71"/>
      <x:c r="U117" s="69"/>
      <x:c r="V117" s="71"/>
      <x:c r="W117" s="69"/>
      <x:c r="X117" s="69">
        <x:v>3</x:v>
      </x:c>
      <x:c r="Y117" s="69"/>
      <x:c r="Z117" s="69"/>
      <x:c r="AA117" s="69">
        <x:v>1</x:v>
      </x:c>
      <x:c r="AB117" s="69"/>
      <x:c r="AC117" s="69"/>
      <x:c r="AD117" s="69"/>
      <x:c r="AE117" s="69"/>
      <x:c r="AF117" s="69"/>
      <x:c r="AG117" s="69">
        <x:v>1</x:v>
      </x:c>
      <x:c r="AH117" s="69"/>
      <x:c r="AI117" s="69"/>
      <x:c r="AJ117" s="69"/>
      <x:c r="AK117" s="69"/>
      <x:c r="AL117" s="522" t="s">
        <x:v>1093</x:v>
      </x:c>
      <x:c r="AM117" s="69"/>
      <x:c r="AN117" s="71"/>
      <x:c r="AO117" s="69"/>
      <x:c r="AP117" s="69"/>
      <x:c r="AQ117" s="69"/>
      <x:c r="AR117" s="71"/>
      <x:c r="AS117" s="69"/>
      <x:c r="AT117" s="71"/>
      <x:c r="AU117" s="69"/>
      <x:c r="AV117" s="69"/>
      <x:c r="AW117" s="69"/>
      <x:c r="AX117" s="69"/>
      <x:c r="AY117" s="69"/>
      <x:c r="AZ117" s="69"/>
      <x:c r="BA117" s="71"/>
      <x:c r="BB117" s="69"/>
      <x:c r="BC117" s="69"/>
      <x:c r="BD117" s="69"/>
      <x:c r="BE117" s="69">
        <x:v>1</x:v>
      </x:c>
      <x:c r="BF117" s="69">
        <x:v>6</x:v>
      </x:c>
      <x:c r="BG117" s="69">
        <x:v>3</x:v>
      </x:c>
      <x:c r="BH117" s="69">
        <x:v>3</x:v>
      </x:c>
      <x:c r="BI117" s="69"/>
      <x:c r="BJ117" s="71"/>
      <x:c r="BK117" s="69"/>
      <x:c r="BL117" s="71"/>
      <x:c r="BM117" s="69"/>
      <x:c r="BN117" s="71"/>
      <x:c r="BO117" s="69"/>
      <x:c r="BP117" s="71"/>
      <x:c r="BQ117" s="69"/>
      <x:c r="BR117" s="69"/>
      <x:c r="BS117" s="69"/>
      <x:c r="BT117" s="69"/>
      <x:c r="BU117" s="69"/>
      <x:c r="BV117" s="522" t="s">
        <x:v>1093</x:v>
      </x:c>
      <x:c r="BW117" s="69"/>
      <x:c r="BX117" s="69"/>
      <x:c r="BY117" s="71"/>
      <x:c r="BZ117" s="69"/>
      <x:c r="CA117" s="71"/>
      <x:c r="CB117" s="69"/>
      <x:c r="CC117" s="71"/>
      <x:c r="CD117" s="69"/>
      <x:c r="CE117" s="69"/>
      <x:c r="CF117" s="71"/>
      <x:c r="CG117" s="69"/>
      <x:c r="CH117" s="69"/>
      <x:c r="CI117" s="69"/>
      <x:c r="CJ117" s="69"/>
      <x:c r="CK117" s="69"/>
      <x:c r="CL117" s="69"/>
      <x:c r="CM117" s="69"/>
      <x:c r="CN117" s="69"/>
      <x:c r="CO117" s="69"/>
      <x:c r="CP117" s="71"/>
      <x:c r="CQ117" s="69"/>
      <x:c r="CR117" s="71"/>
      <x:c r="CS117" s="69">
        <x:v>10</x:v>
      </x:c>
      <x:c r="CT117" s="69"/>
      <x:c r="CU117" s="69">
        <x:v>1</x:v>
      </x:c>
      <x:c r="CV117" s="69"/>
      <x:c r="CW117" s="69">
        <x:v>1</x:v>
      </x:c>
      <x:c r="CX117" s="69">
        <x:v>2</x:v>
      </x:c>
      <x:c r="CY117" s="522" t="s">
        <x:v>1093</x:v>
      </x:c>
      <x:c r="CZ117" s="69"/>
      <x:c r="DA117" s="71"/>
      <x:c r="DB117" s="69"/>
      <x:c r="DC117" s="71"/>
      <x:c r="DD117" s="69"/>
      <x:c r="DE117" s="71"/>
      <x:c r="DF117" s="69"/>
      <x:c r="DG117" s="105"/>
      <x:c r="DH117" s="21"/>
    </x:row>
    <x:row r="118" spans="1:112" s="20" customFormat="1" ht="30" customHeight="1">
      <x:c r="A118" s="522" t="s">
        <x:v>61</x:v>
      </x:c>
      <x:c r="B118" s="77"/>
      <x:c r="C118" s="71"/>
      <x:c r="D118" s="69"/>
      <x:c r="E118" s="71"/>
      <x:c r="F118" s="69"/>
      <x:c r="G118" s="71"/>
      <x:c r="H118" s="69"/>
      <x:c r="I118" s="71"/>
      <x:c r="J118" s="69">
        <x:v>1</x:v>
      </x:c>
      <x:c r="K118" s="69"/>
      <x:c r="L118" s="71"/>
      <x:c r="M118" s="69"/>
      <x:c r="N118" s="69"/>
      <x:c r="O118" s="69"/>
      <x:c r="P118" s="69"/>
      <x:c r="Q118" s="69"/>
      <x:c r="R118" s="71"/>
      <x:c r="S118" s="69"/>
      <x:c r="T118" s="71"/>
      <x:c r="U118" s="69"/>
      <x:c r="V118" s="71"/>
      <x:c r="W118" s="69"/>
      <x:c r="X118" s="69">
        <x:v>10</x:v>
      </x:c>
      <x:c r="Y118" s="69"/>
      <x:c r="Z118" s="69"/>
      <x:c r="AA118" s="69">
        <x:v>1</x:v>
      </x:c>
      <x:c r="AB118" s="69"/>
      <x:c r="AC118" s="69">
        <x:v>1</x:v>
      </x:c>
      <x:c r="AD118" s="69">
        <x:v>1</x:v>
      </x:c>
      <x:c r="AE118" s="69"/>
      <x:c r="AF118" s="69"/>
      <x:c r="AG118" s="69">
        <x:v>1</x:v>
      </x:c>
      <x:c r="AH118" s="69"/>
      <x:c r="AI118" s="69"/>
      <x:c r="AJ118" s="69"/>
      <x:c r="AK118" s="69"/>
      <x:c r="AL118" s="522" t="s">
        <x:v>61</x:v>
      </x:c>
      <x:c r="AM118" s="69"/>
      <x:c r="AN118" s="71"/>
      <x:c r="AO118" s="69"/>
      <x:c r="AP118" s="69"/>
      <x:c r="AQ118" s="69"/>
      <x:c r="AR118" s="71"/>
      <x:c r="AS118" s="69"/>
      <x:c r="AT118" s="71"/>
      <x:c r="AU118" s="69"/>
      <x:c r="AV118" s="69"/>
      <x:c r="AW118" s="69"/>
      <x:c r="AX118" s="69"/>
      <x:c r="AY118" s="69"/>
      <x:c r="AZ118" s="69"/>
      <x:c r="BA118" s="72"/>
      <x:c r="BB118" s="69"/>
      <x:c r="BC118" s="69"/>
      <x:c r="BD118" s="69"/>
      <x:c r="BE118" s="69"/>
      <x:c r="BF118" s="69"/>
      <x:c r="BG118" s="69">
        <x:v>1</x:v>
      </x:c>
      <x:c r="BH118" s="69">
        <x:v>2</x:v>
      </x:c>
      <x:c r="BI118" s="69"/>
      <x:c r="BJ118" s="71"/>
      <x:c r="BK118" s="69"/>
      <x:c r="BL118" s="71"/>
      <x:c r="BM118" s="69"/>
      <x:c r="BN118" s="71"/>
      <x:c r="BO118" s="69"/>
      <x:c r="BP118" s="71"/>
      <x:c r="BQ118" s="69"/>
      <x:c r="BR118" s="69"/>
      <x:c r="BS118" s="69"/>
      <x:c r="BT118" s="69"/>
      <x:c r="BU118" s="69"/>
      <x:c r="BV118" s="522" t="s">
        <x:v>61</x:v>
      </x:c>
      <x:c r="BW118" s="69"/>
      <x:c r="BX118" s="69"/>
      <x:c r="BY118" s="71"/>
      <x:c r="BZ118" s="69"/>
      <x:c r="CA118" s="71"/>
      <x:c r="CB118" s="69"/>
      <x:c r="CC118" s="71"/>
      <x:c r="CD118" s="69"/>
      <x:c r="CE118" s="69"/>
      <x:c r="CF118" s="71"/>
      <x:c r="CG118" s="69"/>
      <x:c r="CH118" s="69"/>
      <x:c r="CI118" s="69"/>
      <x:c r="CJ118" s="69">
        <x:v>1</x:v>
      </x:c>
      <x:c r="CK118" s="69"/>
      <x:c r="CL118" s="69"/>
      <x:c r="CM118" s="69"/>
      <x:c r="CN118" s="69"/>
      <x:c r="CO118" s="69"/>
      <x:c r="CP118" s="71"/>
      <x:c r="CQ118" s="69">
        <x:v>1</x:v>
      </x:c>
      <x:c r="CR118" s="71">
        <x:v>139</x:v>
      </x:c>
      <x:c r="CS118" s="69">
        <x:v>5</x:v>
      </x:c>
      <x:c r="CT118" s="69"/>
      <x:c r="CU118" s="69">
        <x:v>1</x:v>
      </x:c>
      <x:c r="CV118" s="69"/>
      <x:c r="CW118" s="69"/>
      <x:c r="CX118" s="69"/>
      <x:c r="CY118" s="522" t="s">
        <x:v>61</x:v>
      </x:c>
      <x:c r="CZ118" s="69"/>
      <x:c r="DA118" s="71"/>
      <x:c r="DB118" s="69"/>
      <x:c r="DC118" s="71"/>
      <x:c r="DD118" s="69"/>
      <x:c r="DE118" s="71"/>
      <x:c r="DF118" s="69"/>
      <x:c r="DG118" s="105"/>
      <x:c r="DH118" s="21"/>
    </x:row>
    <x:row r="119" spans="1:112" s="20" customFormat="1" ht="30" customHeight="1">
      <x:c r="A119" s="522" t="s">
        <x:v>2</x:v>
      </x:c>
      <x:c r="B119" s="77"/>
      <x:c r="C119" s="71"/>
      <x:c r="D119" s="69"/>
      <x:c r="E119" s="71"/>
      <x:c r="F119" s="69"/>
      <x:c r="G119" s="71"/>
      <x:c r="H119" s="69"/>
      <x:c r="I119" s="71"/>
      <x:c r="J119" s="69">
        <x:v>1</x:v>
      </x:c>
      <x:c r="K119" s="69"/>
      <x:c r="L119" s="71"/>
      <x:c r="M119" s="69"/>
      <x:c r="N119" s="69"/>
      <x:c r="O119" s="69"/>
      <x:c r="P119" s="69"/>
      <x:c r="Q119" s="69"/>
      <x:c r="R119" s="71"/>
      <x:c r="S119" s="69"/>
      <x:c r="T119" s="71"/>
      <x:c r="U119" s="69"/>
      <x:c r="V119" s="71"/>
      <x:c r="W119" s="69"/>
      <x:c r="X119" s="69">
        <x:v>5</x:v>
      </x:c>
      <x:c r="Y119" s="69"/>
      <x:c r="Z119" s="69"/>
      <x:c r="AA119" s="69">
        <x:v>1</x:v>
      </x:c>
      <x:c r="AB119" s="69"/>
      <x:c r="AC119" s="69">
        <x:v>1</x:v>
      </x:c>
      <x:c r="AD119" s="69">
        <x:v>1</x:v>
      </x:c>
      <x:c r="AE119" s="69"/>
      <x:c r="AF119" s="69"/>
      <x:c r="AG119" s="69">
        <x:v>1</x:v>
      </x:c>
      <x:c r="AH119" s="69"/>
      <x:c r="AI119" s="69"/>
      <x:c r="AJ119" s="69"/>
      <x:c r="AK119" s="69"/>
      <x:c r="AL119" s="522" t="s">
        <x:v>2</x:v>
      </x:c>
      <x:c r="AM119" s="69"/>
      <x:c r="AN119" s="71"/>
      <x:c r="AO119" s="69"/>
      <x:c r="AP119" s="69"/>
      <x:c r="AQ119" s="69"/>
      <x:c r="AR119" s="71"/>
      <x:c r="AS119" s="69"/>
      <x:c r="AT119" s="71"/>
      <x:c r="AU119" s="69"/>
      <x:c r="AV119" s="69"/>
      <x:c r="AW119" s="69"/>
      <x:c r="AX119" s="69"/>
      <x:c r="AY119" s="69"/>
      <x:c r="AZ119" s="69"/>
      <x:c r="BA119" s="71"/>
      <x:c r="BB119" s="69"/>
      <x:c r="BC119" s="69"/>
      <x:c r="BD119" s="69"/>
      <x:c r="BE119" s="69">
        <x:v>1</x:v>
      </x:c>
      <x:c r="BF119" s="69">
        <x:v>3</x:v>
      </x:c>
      <x:c r="BG119" s="69">
        <x:v>1</x:v>
      </x:c>
      <x:c r="BH119" s="69">
        <x:v>1</x:v>
      </x:c>
      <x:c r="BI119" s="69"/>
      <x:c r="BJ119" s="71"/>
      <x:c r="BK119" s="69"/>
      <x:c r="BL119" s="71"/>
      <x:c r="BM119" s="69"/>
      <x:c r="BN119" s="71"/>
      <x:c r="BO119" s="69"/>
      <x:c r="BP119" s="71"/>
      <x:c r="BQ119" s="69"/>
      <x:c r="BR119" s="69"/>
      <x:c r="BS119" s="69"/>
      <x:c r="BT119" s="69"/>
      <x:c r="BU119" s="69"/>
      <x:c r="BV119" s="522" t="s">
        <x:v>2</x:v>
      </x:c>
      <x:c r="BW119" s="69"/>
      <x:c r="BX119" s="69"/>
      <x:c r="BY119" s="71"/>
      <x:c r="BZ119" s="69"/>
      <x:c r="CA119" s="71"/>
      <x:c r="CB119" s="69"/>
      <x:c r="CC119" s="71"/>
      <x:c r="CD119" s="69"/>
      <x:c r="CE119" s="69"/>
      <x:c r="CF119" s="71"/>
      <x:c r="CG119" s="69"/>
      <x:c r="CH119" s="69"/>
      <x:c r="CI119" s="69"/>
      <x:c r="CJ119" s="69">
        <x:v>1</x:v>
      </x:c>
      <x:c r="CK119" s="69"/>
      <x:c r="CL119" s="69"/>
      <x:c r="CM119" s="69"/>
      <x:c r="CN119" s="69"/>
      <x:c r="CO119" s="69"/>
      <x:c r="CP119" s="71"/>
      <x:c r="CQ119" s="69">
        <x:v>1</x:v>
      </x:c>
      <x:c r="CR119" s="71">
        <x:v>165</x:v>
      </x:c>
      <x:c r="CS119" s="69">
        <x:v>5</x:v>
      </x:c>
      <x:c r="CT119" s="69"/>
      <x:c r="CU119" s="69">
        <x:v>1</x:v>
      </x:c>
      <x:c r="CV119" s="69"/>
      <x:c r="CW119" s="69"/>
      <x:c r="CX119" s="69"/>
      <x:c r="CY119" s="522" t="s">
        <x:v>2</x:v>
      </x:c>
      <x:c r="CZ119" s="69"/>
      <x:c r="DA119" s="71"/>
      <x:c r="DB119" s="69"/>
      <x:c r="DC119" s="71"/>
      <x:c r="DD119" s="69"/>
      <x:c r="DE119" s="71"/>
      <x:c r="DF119" s="69"/>
      <x:c r="DG119" s="105"/>
      <x:c r="DH119" s="21"/>
    </x:row>
    <x:row r="120" spans="1:112" s="20" customFormat="1" ht="30" customHeight="1">
      <x:c r="A120" s="522" t="s">
        <x:v>268</x:v>
      </x:c>
      <x:c r="B120" s="77"/>
      <x:c r="C120" s="71"/>
      <x:c r="D120" s="69"/>
      <x:c r="E120" s="71"/>
      <x:c r="F120" s="69"/>
      <x:c r="G120" s="71"/>
      <x:c r="H120" s="69"/>
      <x:c r="I120" s="71"/>
      <x:c r="J120" s="69">
        <x:v>1</x:v>
      </x:c>
      <x:c r="K120" s="69"/>
      <x:c r="L120" s="71"/>
      <x:c r="M120" s="69"/>
      <x:c r="N120" s="69"/>
      <x:c r="O120" s="69"/>
      <x:c r="P120" s="69"/>
      <x:c r="Q120" s="69"/>
      <x:c r="R120" s="71"/>
      <x:c r="S120" s="69"/>
      <x:c r="T120" s="71"/>
      <x:c r="U120" s="69"/>
      <x:c r="V120" s="71"/>
      <x:c r="W120" s="69"/>
      <x:c r="X120" s="69">
        <x:v>6</x:v>
      </x:c>
      <x:c r="Y120" s="69"/>
      <x:c r="Z120" s="69"/>
      <x:c r="AA120" s="69">
        <x:v>1</x:v>
      </x:c>
      <x:c r="AB120" s="69"/>
      <x:c r="AC120" s="69"/>
      <x:c r="AD120" s="69">
        <x:v>1</x:v>
      </x:c>
      <x:c r="AE120" s="69"/>
      <x:c r="AF120" s="69"/>
      <x:c r="AG120" s="69">
        <x:v>1</x:v>
      </x:c>
      <x:c r="AH120" s="69"/>
      <x:c r="AI120" s="69"/>
      <x:c r="AJ120" s="69">
        <x:v>1</x:v>
      </x:c>
      <x:c r="AK120" s="69">
        <x:v>3</x:v>
      </x:c>
      <x:c r="AL120" s="522" t="s">
        <x:v>268</x:v>
      </x:c>
      <x:c r="AM120" s="69"/>
      <x:c r="AN120" s="71"/>
      <x:c r="AO120" s="69"/>
      <x:c r="AP120" s="69"/>
      <x:c r="AQ120" s="69"/>
      <x:c r="AR120" s="71"/>
      <x:c r="AS120" s="69"/>
      <x:c r="AT120" s="71"/>
      <x:c r="AU120" s="69"/>
      <x:c r="AV120" s="69"/>
      <x:c r="AW120" s="69"/>
      <x:c r="AX120" s="69"/>
      <x:c r="AY120" s="69"/>
      <x:c r="AZ120" s="69"/>
      <x:c r="BA120" s="71"/>
      <x:c r="BB120" s="69"/>
      <x:c r="BC120" s="69"/>
      <x:c r="BD120" s="69"/>
      <x:c r="BE120" s="69">
        <x:v>1</x:v>
      </x:c>
      <x:c r="BF120" s="69">
        <x:v>3</x:v>
      </x:c>
      <x:c r="BG120" s="69">
        <x:v>3</x:v>
      </x:c>
      <x:c r="BH120" s="69">
        <x:v>3</x:v>
      </x:c>
      <x:c r="BI120" s="69"/>
      <x:c r="BJ120" s="71"/>
      <x:c r="BK120" s="69"/>
      <x:c r="BL120" s="71"/>
      <x:c r="BM120" s="69"/>
      <x:c r="BN120" s="71"/>
      <x:c r="BO120" s="69"/>
      <x:c r="BP120" s="71"/>
      <x:c r="BQ120" s="69"/>
      <x:c r="BR120" s="69"/>
      <x:c r="BS120" s="69"/>
      <x:c r="BT120" s="69"/>
      <x:c r="BU120" s="69"/>
      <x:c r="BV120" s="522" t="s">
        <x:v>268</x:v>
      </x:c>
      <x:c r="BW120" s="69"/>
      <x:c r="BX120" s="69"/>
      <x:c r="BY120" s="71"/>
      <x:c r="BZ120" s="69"/>
      <x:c r="CA120" s="71"/>
      <x:c r="CB120" s="69"/>
      <x:c r="CC120" s="71"/>
      <x:c r="CD120" s="69"/>
      <x:c r="CE120" s="69"/>
      <x:c r="CF120" s="71"/>
      <x:c r="CG120" s="69"/>
      <x:c r="CH120" s="69"/>
      <x:c r="CI120" s="69"/>
      <x:c r="CJ120" s="69"/>
      <x:c r="CK120" s="69"/>
      <x:c r="CL120" s="69"/>
      <x:c r="CM120" s="69"/>
      <x:c r="CN120" s="69"/>
      <x:c r="CO120" s="69"/>
      <x:c r="CP120" s="71"/>
      <x:c r="CQ120" s="69">
        <x:v>1</x:v>
      </x:c>
      <x:c r="CR120" s="71">
        <x:v>112</x:v>
      </x:c>
      <x:c r="CS120" s="69">
        <x:v>6</x:v>
      </x:c>
      <x:c r="CT120" s="69"/>
      <x:c r="CU120" s="69">
        <x:v>1</x:v>
      </x:c>
      <x:c r="CV120" s="69"/>
      <x:c r="CW120" s="69"/>
      <x:c r="CX120" s="69"/>
      <x:c r="CY120" s="522" t="s">
        <x:v>268</x:v>
      </x:c>
      <x:c r="CZ120" s="69"/>
      <x:c r="DA120" s="71"/>
      <x:c r="DB120" s="69"/>
      <x:c r="DC120" s="71"/>
      <x:c r="DD120" s="69"/>
      <x:c r="DE120" s="71"/>
      <x:c r="DF120" s="69"/>
      <x:c r="DG120" s="105"/>
      <x:c r="DH120" s="21"/>
    </x:row>
    <x:row r="121" spans="1:112" s="20" customFormat="1" ht="30" customHeight="1">
      <x:c r="A121" s="522" t="s">
        <x:v>1829</x:v>
      </x:c>
      <x:c r="B121" s="77"/>
      <x:c r="C121" s="71"/>
      <x:c r="D121" s="69"/>
      <x:c r="E121" s="71"/>
      <x:c r="F121" s="69"/>
      <x:c r="G121" s="71"/>
      <x:c r="H121" s="69"/>
      <x:c r="I121" s="71"/>
      <x:c r="J121" s="69">
        <x:v>1</x:v>
      </x:c>
      <x:c r="K121" s="69"/>
      <x:c r="L121" s="71"/>
      <x:c r="M121" s="69"/>
      <x:c r="N121" s="69"/>
      <x:c r="O121" s="69"/>
      <x:c r="P121" s="69"/>
      <x:c r="Q121" s="69"/>
      <x:c r="R121" s="71"/>
      <x:c r="S121" s="69"/>
      <x:c r="T121" s="71"/>
      <x:c r="U121" s="69"/>
      <x:c r="V121" s="71"/>
      <x:c r="W121" s="69"/>
      <x:c r="X121" s="69">
        <x:v>5</x:v>
      </x:c>
      <x:c r="Y121" s="69"/>
      <x:c r="Z121" s="69"/>
      <x:c r="AA121" s="69">
        <x:v>1</x:v>
      </x:c>
      <x:c r="AB121" s="69"/>
      <x:c r="AC121" s="69"/>
      <x:c r="AD121" s="69">
        <x:v>1</x:v>
      </x:c>
      <x:c r="AE121" s="69"/>
      <x:c r="AF121" s="69"/>
      <x:c r="AG121" s="69">
        <x:v>1</x:v>
      </x:c>
      <x:c r="AH121" s="69"/>
      <x:c r="AI121" s="69"/>
      <x:c r="AJ121" s="69">
        <x:v>1</x:v>
      </x:c>
      <x:c r="AK121" s="69">
        <x:v>3</x:v>
      </x:c>
      <x:c r="AL121" s="522" t="s">
        <x:v>1829</x:v>
      </x:c>
      <x:c r="AM121" s="69"/>
      <x:c r="AN121" s="71"/>
      <x:c r="AO121" s="69"/>
      <x:c r="AP121" s="69"/>
      <x:c r="AQ121" s="69"/>
      <x:c r="AR121" s="71"/>
      <x:c r="AS121" s="69"/>
      <x:c r="AT121" s="71"/>
      <x:c r="AU121" s="69"/>
      <x:c r="AV121" s="69"/>
      <x:c r="AW121" s="69"/>
      <x:c r="AX121" s="69"/>
      <x:c r="AY121" s="69"/>
      <x:c r="AZ121" s="69"/>
      <x:c r="BA121" s="71"/>
      <x:c r="BB121" s="69"/>
      <x:c r="BC121" s="69"/>
      <x:c r="BD121" s="69"/>
      <x:c r="BE121" s="69">
        <x:v>1</x:v>
      </x:c>
      <x:c r="BF121" s="69">
        <x:v>4</x:v>
      </x:c>
      <x:c r="BG121" s="69">
        <x:v>2</x:v>
      </x:c>
      <x:c r="BH121" s="69">
        <x:v>3</x:v>
      </x:c>
      <x:c r="BI121" s="69"/>
      <x:c r="BJ121" s="71"/>
      <x:c r="BK121" s="69"/>
      <x:c r="BL121" s="71"/>
      <x:c r="BM121" s="69"/>
      <x:c r="BN121" s="71"/>
      <x:c r="BO121" s="69"/>
      <x:c r="BP121" s="71"/>
      <x:c r="BQ121" s="69"/>
      <x:c r="BR121" s="69"/>
      <x:c r="BS121" s="69"/>
      <x:c r="BT121" s="69"/>
      <x:c r="BU121" s="69"/>
      <x:c r="BV121" s="522" t="s">
        <x:v>1829</x:v>
      </x:c>
      <x:c r="BW121" s="69"/>
      <x:c r="BX121" s="69"/>
      <x:c r="BY121" s="71"/>
      <x:c r="BZ121" s="69"/>
      <x:c r="CA121" s="71"/>
      <x:c r="CB121" s="69"/>
      <x:c r="CC121" s="71"/>
      <x:c r="CD121" s="69"/>
      <x:c r="CE121" s="69"/>
      <x:c r="CF121" s="71"/>
      <x:c r="CG121" s="69"/>
      <x:c r="CH121" s="69"/>
      <x:c r="CI121" s="69"/>
      <x:c r="CJ121" s="69"/>
      <x:c r="CK121" s="69"/>
      <x:c r="CL121" s="69"/>
      <x:c r="CM121" s="69"/>
      <x:c r="CN121" s="69"/>
      <x:c r="CO121" s="69"/>
      <x:c r="CP121" s="71"/>
      <x:c r="CQ121" s="69">
        <x:v>1</x:v>
      </x:c>
      <x:c r="CR121" s="71">
        <x:v>40</x:v>
      </x:c>
      <x:c r="CS121" s="69">
        <x:v>8</x:v>
      </x:c>
      <x:c r="CT121" s="69"/>
      <x:c r="CU121" s="69">
        <x:v>1</x:v>
      </x:c>
      <x:c r="CV121" s="69"/>
      <x:c r="CW121" s="69">
        <x:v>1</x:v>
      </x:c>
      <x:c r="CX121" s="69">
        <x:v>1</x:v>
      </x:c>
      <x:c r="CY121" s="522" t="s">
        <x:v>1829</x:v>
      </x:c>
      <x:c r="CZ121" s="69"/>
      <x:c r="DA121" s="71"/>
      <x:c r="DB121" s="69"/>
      <x:c r="DC121" s="71"/>
      <x:c r="DD121" s="69"/>
      <x:c r="DE121" s="71"/>
      <x:c r="DF121" s="69"/>
      <x:c r="DG121" s="105"/>
      <x:c r="DH121" s="21"/>
    </x:row>
    <x:row r="122" spans="1:112" s="20" customFormat="1" ht="30" customHeight="1">
      <x:c r="A122" s="522" t="s">
        <x:v>1555</x:v>
      </x:c>
      <x:c r="B122" s="77"/>
      <x:c r="C122" s="71"/>
      <x:c r="D122" s="69"/>
      <x:c r="E122" s="71"/>
      <x:c r="F122" s="69"/>
      <x:c r="G122" s="71"/>
      <x:c r="H122" s="69"/>
      <x:c r="I122" s="71"/>
      <x:c r="J122" s="69">
        <x:v>1</x:v>
      </x:c>
      <x:c r="K122" s="69"/>
      <x:c r="L122" s="71"/>
      <x:c r="M122" s="69"/>
      <x:c r="N122" s="69"/>
      <x:c r="O122" s="69"/>
      <x:c r="P122" s="69"/>
      <x:c r="Q122" s="69"/>
      <x:c r="R122" s="71"/>
      <x:c r="S122" s="69">
        <x:v>1</x:v>
      </x:c>
      <x:c r="T122" s="71">
        <x:v>36</x:v>
      </x:c>
      <x:c r="U122" s="69"/>
      <x:c r="V122" s="71"/>
      <x:c r="W122" s="69"/>
      <x:c r="X122" s="69">
        <x:v>5</x:v>
      </x:c>
      <x:c r="Y122" s="69"/>
      <x:c r="Z122" s="69"/>
      <x:c r="AA122" s="69">
        <x:v>1</x:v>
      </x:c>
      <x:c r="AB122" s="69"/>
      <x:c r="AC122" s="69"/>
      <x:c r="AD122" s="69">
        <x:v>1</x:v>
      </x:c>
      <x:c r="AE122" s="69"/>
      <x:c r="AF122" s="69"/>
      <x:c r="AG122" s="69">
        <x:v>1</x:v>
      </x:c>
      <x:c r="AH122" s="69"/>
      <x:c r="AI122" s="69"/>
      <x:c r="AJ122" s="69">
        <x:v>1</x:v>
      </x:c>
      <x:c r="AK122" s="69">
        <x:v>2</x:v>
      </x:c>
      <x:c r="AL122" s="522" t="s">
        <x:v>1555</x:v>
      </x:c>
      <x:c r="AM122" s="69"/>
      <x:c r="AN122" s="71"/>
      <x:c r="AO122" s="69"/>
      <x:c r="AP122" s="69"/>
      <x:c r="AQ122" s="69"/>
      <x:c r="AR122" s="71"/>
      <x:c r="AS122" s="69"/>
      <x:c r="AT122" s="71"/>
      <x:c r="AU122" s="69"/>
      <x:c r="AV122" s="69"/>
      <x:c r="AW122" s="69"/>
      <x:c r="AX122" s="69"/>
      <x:c r="AY122" s="69"/>
      <x:c r="AZ122" s="69"/>
      <x:c r="BA122" s="71"/>
      <x:c r="BB122" s="69"/>
      <x:c r="BC122" s="69"/>
      <x:c r="BD122" s="69"/>
      <x:c r="BE122" s="69">
        <x:v>1</x:v>
      </x:c>
      <x:c r="BF122" s="69">
        <x:v>6</x:v>
      </x:c>
      <x:c r="BG122" s="69">
        <x:v>3</x:v>
      </x:c>
      <x:c r="BH122" s="69">
        <x:v>3</x:v>
      </x:c>
      <x:c r="BI122" s="69"/>
      <x:c r="BJ122" s="71"/>
      <x:c r="BK122" s="69"/>
      <x:c r="BL122" s="71"/>
      <x:c r="BM122" s="69"/>
      <x:c r="BN122" s="71"/>
      <x:c r="BO122" s="69"/>
      <x:c r="BP122" s="71"/>
      <x:c r="BQ122" s="69"/>
      <x:c r="BR122" s="69"/>
      <x:c r="BS122" s="69"/>
      <x:c r="BT122" s="69"/>
      <x:c r="BU122" s="69"/>
      <x:c r="BV122" s="522" t="s">
        <x:v>1555</x:v>
      </x:c>
      <x:c r="BW122" s="69"/>
      <x:c r="BX122" s="69"/>
      <x:c r="BY122" s="71"/>
      <x:c r="BZ122" s="69"/>
      <x:c r="CA122" s="71"/>
      <x:c r="CB122" s="69"/>
      <x:c r="CC122" s="71"/>
      <x:c r="CD122" s="69"/>
      <x:c r="CE122" s="69"/>
      <x:c r="CF122" s="71"/>
      <x:c r="CG122" s="69"/>
      <x:c r="CH122" s="69"/>
      <x:c r="CI122" s="69"/>
      <x:c r="CJ122" s="69">
        <x:v>1</x:v>
      </x:c>
      <x:c r="CK122" s="69"/>
      <x:c r="CL122" s="69"/>
      <x:c r="CM122" s="69"/>
      <x:c r="CN122" s="69"/>
      <x:c r="CO122" s="69"/>
      <x:c r="CP122" s="71"/>
      <x:c r="CQ122" s="69">
        <x:v>1</x:v>
      </x:c>
      <x:c r="CR122" s="71">
        <x:v>78</x:v>
      </x:c>
      <x:c r="CS122" s="69">
        <x:v>4</x:v>
      </x:c>
      <x:c r="CT122" s="69"/>
      <x:c r="CU122" s="69">
        <x:v>1</x:v>
      </x:c>
      <x:c r="CV122" s="69"/>
      <x:c r="CW122" s="69">
        <x:v>1</x:v>
      </x:c>
      <x:c r="CX122" s="69">
        <x:v>2</x:v>
      </x:c>
      <x:c r="CY122" s="522" t="s">
        <x:v>1555</x:v>
      </x:c>
      <x:c r="CZ122" s="69"/>
      <x:c r="DA122" s="71"/>
      <x:c r="DB122" s="69"/>
      <x:c r="DC122" s="71"/>
      <x:c r="DD122" s="69"/>
      <x:c r="DE122" s="71"/>
      <x:c r="DF122" s="69"/>
      <x:c r="DG122" s="105"/>
      <x:c r="DH122" s="21"/>
    </x:row>
    <x:row r="123" spans="1:112" s="20" customFormat="1" ht="30" customHeight="1">
      <x:c r="A123" s="522" t="s">
        <x:v>1557</x:v>
      </x:c>
      <x:c r="B123" s="77"/>
      <x:c r="C123" s="71"/>
      <x:c r="D123" s="69"/>
      <x:c r="E123" s="71"/>
      <x:c r="F123" s="69"/>
      <x:c r="G123" s="71"/>
      <x:c r="H123" s="69"/>
      <x:c r="I123" s="71"/>
      <x:c r="J123" s="69">
        <x:v>1</x:v>
      </x:c>
      <x:c r="K123" s="69"/>
      <x:c r="L123" s="71"/>
      <x:c r="M123" s="69"/>
      <x:c r="N123" s="69"/>
      <x:c r="O123" s="69"/>
      <x:c r="P123" s="69"/>
      <x:c r="Q123" s="69"/>
      <x:c r="R123" s="71"/>
      <x:c r="S123" s="69"/>
      <x:c r="T123" s="71"/>
      <x:c r="U123" s="69">
        <x:v>1</x:v>
      </x:c>
      <x:c r="V123" s="71">
        <x:v>73</x:v>
      </x:c>
      <x:c r="W123" s="69"/>
      <x:c r="X123" s="69">
        <x:v>9</x:v>
      </x:c>
      <x:c r="Y123" s="69"/>
      <x:c r="Z123" s="69"/>
      <x:c r="AA123" s="69">
        <x:v>1</x:v>
      </x:c>
      <x:c r="AB123" s="69"/>
      <x:c r="AC123" s="69"/>
      <x:c r="AD123" s="69"/>
      <x:c r="AE123" s="69"/>
      <x:c r="AF123" s="69"/>
      <x:c r="AG123" s="69">
        <x:v>1</x:v>
      </x:c>
      <x:c r="AH123" s="69"/>
      <x:c r="AI123" s="69"/>
      <x:c r="AJ123" s="69"/>
      <x:c r="AK123" s="69"/>
      <x:c r="AL123" s="522" t="s">
        <x:v>1557</x:v>
      </x:c>
      <x:c r="AM123" s="69"/>
      <x:c r="AN123" s="71"/>
      <x:c r="AO123" s="69"/>
      <x:c r="AP123" s="69"/>
      <x:c r="AQ123" s="69"/>
      <x:c r="AR123" s="71"/>
      <x:c r="AS123" s="69"/>
      <x:c r="AT123" s="71"/>
      <x:c r="AU123" s="69"/>
      <x:c r="AV123" s="69"/>
      <x:c r="AW123" s="69"/>
      <x:c r="AX123" s="69"/>
      <x:c r="AY123" s="69"/>
      <x:c r="AZ123" s="69"/>
      <x:c r="BA123" s="71"/>
      <x:c r="BB123" s="69"/>
      <x:c r="BC123" s="69"/>
      <x:c r="BD123" s="69"/>
      <x:c r="BE123" s="69">
        <x:v>1</x:v>
      </x:c>
      <x:c r="BF123" s="69">
        <x:v>2</x:v>
      </x:c>
      <x:c r="BG123" s="69"/>
      <x:c r="BH123" s="69"/>
      <x:c r="BI123" s="69"/>
      <x:c r="BJ123" s="71"/>
      <x:c r="BK123" s="69"/>
      <x:c r="BL123" s="71"/>
      <x:c r="BM123" s="69"/>
      <x:c r="BN123" s="71"/>
      <x:c r="BO123" s="69"/>
      <x:c r="BP123" s="71"/>
      <x:c r="BQ123" s="69"/>
      <x:c r="BR123" s="69"/>
      <x:c r="BS123" s="69"/>
      <x:c r="BT123" s="69"/>
      <x:c r="BU123" s="69"/>
      <x:c r="BV123" s="522" t="s">
        <x:v>1557</x:v>
      </x:c>
      <x:c r="BW123" s="69"/>
      <x:c r="BX123" s="69"/>
      <x:c r="BY123" s="71"/>
      <x:c r="BZ123" s="69"/>
      <x:c r="CA123" s="71"/>
      <x:c r="CB123" s="69"/>
      <x:c r="CC123" s="71"/>
      <x:c r="CD123" s="69"/>
      <x:c r="CE123" s="69"/>
      <x:c r="CF123" s="71"/>
      <x:c r="CG123" s="69"/>
      <x:c r="CH123" s="69"/>
      <x:c r="CI123" s="69"/>
      <x:c r="CJ123" s="69">
        <x:v>1</x:v>
      </x:c>
      <x:c r="CK123" s="69"/>
      <x:c r="CL123" s="69"/>
      <x:c r="CM123" s="69"/>
      <x:c r="CN123" s="69"/>
      <x:c r="CO123" s="69"/>
      <x:c r="CP123" s="71"/>
      <x:c r="CQ123" s="69">
        <x:v>1</x:v>
      </x:c>
      <x:c r="CR123" s="71">
        <x:v>21</x:v>
      </x:c>
      <x:c r="CS123" s="69">
        <x:v>6</x:v>
      </x:c>
      <x:c r="CT123" s="69"/>
      <x:c r="CU123" s="69">
        <x:v>1</x:v>
      </x:c>
      <x:c r="CV123" s="69"/>
      <x:c r="CW123" s="69">
        <x:v>3</x:v>
      </x:c>
      <x:c r="CX123" s="69">
        <x:v>3</x:v>
      </x:c>
      <x:c r="CY123" s="522" t="s">
        <x:v>1557</x:v>
      </x:c>
      <x:c r="CZ123" s="69">
        <x:v>1</x:v>
      </x:c>
      <x:c r="DA123" s="71">
        <x:v>73</x:v>
      </x:c>
      <x:c r="DB123" s="69"/>
      <x:c r="DC123" s="71"/>
      <x:c r="DD123" s="69"/>
      <x:c r="DE123" s="71"/>
      <x:c r="DF123" s="69"/>
      <x:c r="DG123" s="105"/>
      <x:c r="DH123" s="21"/>
    </x:row>
    <x:row r="124" spans="1:112" s="20" customFormat="1" ht="30" customHeight="1">
      <x:c r="A124" s="522" t="s">
        <x:v>1795</x:v>
      </x:c>
      <x:c r="B124" s="77"/>
      <x:c r="C124" s="71"/>
      <x:c r="D124" s="69"/>
      <x:c r="E124" s="71"/>
      <x:c r="F124" s="69"/>
      <x:c r="G124" s="71"/>
      <x:c r="H124" s="69"/>
      <x:c r="I124" s="71"/>
      <x:c r="J124" s="69">
        <x:v>1</x:v>
      </x:c>
      <x:c r="K124" s="69"/>
      <x:c r="L124" s="71"/>
      <x:c r="M124" s="69"/>
      <x:c r="N124" s="69"/>
      <x:c r="O124" s="69"/>
      <x:c r="P124" s="69"/>
      <x:c r="Q124" s="69"/>
      <x:c r="R124" s="71"/>
      <x:c r="S124" s="69"/>
      <x:c r="T124" s="71"/>
      <x:c r="U124" s="69">
        <x:v>1</x:v>
      </x:c>
      <x:c r="V124" s="71">
        <x:v>107</x:v>
      </x:c>
      <x:c r="W124" s="69"/>
      <x:c r="X124" s="69">
        <x:v>3</x:v>
      </x:c>
      <x:c r="Y124" s="69"/>
      <x:c r="Z124" s="69"/>
      <x:c r="AA124" s="69">
        <x:v>1</x:v>
      </x:c>
      <x:c r="AB124" s="69"/>
      <x:c r="AC124" s="69"/>
      <x:c r="AD124" s="69"/>
      <x:c r="AE124" s="69"/>
      <x:c r="AF124" s="69"/>
      <x:c r="AG124" s="69">
        <x:v>1</x:v>
      </x:c>
      <x:c r="AH124" s="69"/>
      <x:c r="AI124" s="69"/>
      <x:c r="AJ124" s="69">
        <x:v>1</x:v>
      </x:c>
      <x:c r="AK124" s="69">
        <x:v>3</x:v>
      </x:c>
      <x:c r="AL124" s="522" t="s">
        <x:v>1795</x:v>
      </x:c>
      <x:c r="AM124" s="69"/>
      <x:c r="AN124" s="71"/>
      <x:c r="AO124" s="69"/>
      <x:c r="AP124" s="69"/>
      <x:c r="AQ124" s="69"/>
      <x:c r="AR124" s="71"/>
      <x:c r="AS124" s="69"/>
      <x:c r="AT124" s="71"/>
      <x:c r="AU124" s="69"/>
      <x:c r="AV124" s="69"/>
      <x:c r="AW124" s="69"/>
      <x:c r="AX124" s="69"/>
      <x:c r="AY124" s="69"/>
      <x:c r="AZ124" s="69"/>
      <x:c r="BA124" s="71"/>
      <x:c r="BB124" s="69"/>
      <x:c r="BC124" s="69"/>
      <x:c r="BD124" s="69"/>
      <x:c r="BE124" s="69">
        <x:v>1</x:v>
      </x:c>
      <x:c r="BF124" s="69">
        <x:v>2</x:v>
      </x:c>
      <x:c r="BG124" s="69">
        <x:v>2</x:v>
      </x:c>
      <x:c r="BH124" s="69">
        <x:v>2</x:v>
      </x:c>
      <x:c r="BI124" s="69"/>
      <x:c r="BJ124" s="71"/>
      <x:c r="BK124" s="69"/>
      <x:c r="BL124" s="71"/>
      <x:c r="BM124" s="69"/>
      <x:c r="BN124" s="71"/>
      <x:c r="BO124" s="69"/>
      <x:c r="BP124" s="71"/>
      <x:c r="BQ124" s="69"/>
      <x:c r="BR124" s="69"/>
      <x:c r="BS124" s="69"/>
      <x:c r="BT124" s="69"/>
      <x:c r="BU124" s="69"/>
      <x:c r="BV124" s="522" t="s">
        <x:v>1795</x:v>
      </x:c>
      <x:c r="BW124" s="69"/>
      <x:c r="BX124" s="69"/>
      <x:c r="BY124" s="71"/>
      <x:c r="BZ124" s="69"/>
      <x:c r="CA124" s="71"/>
      <x:c r="CB124" s="69"/>
      <x:c r="CC124" s="71"/>
      <x:c r="CD124" s="69"/>
      <x:c r="CE124" s="69"/>
      <x:c r="CF124" s="71"/>
      <x:c r="CG124" s="69"/>
      <x:c r="CH124" s="69"/>
      <x:c r="CI124" s="69"/>
      <x:c r="CJ124" s="69"/>
      <x:c r="CK124" s="69"/>
      <x:c r="CL124" s="69"/>
      <x:c r="CM124" s="69"/>
      <x:c r="CN124" s="69"/>
      <x:c r="CO124" s="69"/>
      <x:c r="CP124" s="71"/>
      <x:c r="CQ124" s="69">
        <x:v>1</x:v>
      </x:c>
      <x:c r="CR124" s="71">
        <x:v>103</x:v>
      </x:c>
      <x:c r="CS124" s="69">
        <x:v>6</x:v>
      </x:c>
      <x:c r="CT124" s="69"/>
      <x:c r="CU124" s="69">
        <x:v>1</x:v>
      </x:c>
      <x:c r="CV124" s="69"/>
      <x:c r="CW124" s="69">
        <x:v>1</x:v>
      </x:c>
      <x:c r="CX124" s="69">
        <x:v>2</x:v>
      </x:c>
      <x:c r="CY124" s="522" t="s">
        <x:v>1795</x:v>
      </x:c>
      <x:c r="CZ124" s="69">
        <x:v>1</x:v>
      </x:c>
      <x:c r="DA124" s="71">
        <x:v>107</x:v>
      </x:c>
      <x:c r="DB124" s="69"/>
      <x:c r="DC124" s="71"/>
      <x:c r="DD124" s="69"/>
      <x:c r="DE124" s="71"/>
      <x:c r="DF124" s="69"/>
      <x:c r="DG124" s="105"/>
      <x:c r="DH124" s="21"/>
    </x:row>
    <x:row r="125" spans="1:112" s="20" customFormat="1" ht="30" customHeight="1">
      <x:c r="A125" s="522" t="s">
        <x:v>1571</x:v>
      </x:c>
      <x:c r="B125" s="77"/>
      <x:c r="C125" s="71"/>
      <x:c r="D125" s="69"/>
      <x:c r="E125" s="71"/>
      <x:c r="F125" s="69"/>
      <x:c r="G125" s="71"/>
      <x:c r="H125" s="69"/>
      <x:c r="I125" s="71"/>
      <x:c r="J125" s="69">
        <x:v>3</x:v>
      </x:c>
      <x:c r="K125" s="69"/>
      <x:c r="L125" s="71"/>
      <x:c r="M125" s="69"/>
      <x:c r="N125" s="69"/>
      <x:c r="O125" s="69"/>
      <x:c r="P125" s="69"/>
      <x:c r="Q125" s="69"/>
      <x:c r="R125" s="71"/>
      <x:c r="S125" s="69"/>
      <x:c r="T125" s="71"/>
      <x:c r="U125" s="69"/>
      <x:c r="V125" s="71"/>
      <x:c r="W125" s="69"/>
      <x:c r="X125" s="69">
        <x:v>13</x:v>
      </x:c>
      <x:c r="Y125" s="69"/>
      <x:c r="Z125" s="69"/>
      <x:c r="AA125" s="69">
        <x:v>1</x:v>
      </x:c>
      <x:c r="AB125" s="69"/>
      <x:c r="AC125" s="69">
        <x:v>1</x:v>
      </x:c>
      <x:c r="AD125" s="69"/>
      <x:c r="AE125" s="69"/>
      <x:c r="AF125" s="69"/>
      <x:c r="AG125" s="69">
        <x:v>2</x:v>
      </x:c>
      <x:c r="AH125" s="69"/>
      <x:c r="AI125" s="69"/>
      <x:c r="AJ125" s="69">
        <x:v>3</x:v>
      </x:c>
      <x:c r="AK125" s="69">
        <x:v>6</x:v>
      </x:c>
      <x:c r="AL125" s="522" t="s">
        <x:v>1571</x:v>
      </x:c>
      <x:c r="AM125" s="69"/>
      <x:c r="AN125" s="71"/>
      <x:c r="AO125" s="69"/>
      <x:c r="AP125" s="69"/>
      <x:c r="AQ125" s="69"/>
      <x:c r="AR125" s="71"/>
      <x:c r="AS125" s="69"/>
      <x:c r="AT125" s="71"/>
      <x:c r="AU125" s="69"/>
      <x:c r="AV125" s="69"/>
      <x:c r="AW125" s="69"/>
      <x:c r="AX125" s="69"/>
      <x:c r="AY125" s="69"/>
      <x:c r="AZ125" s="69"/>
      <x:c r="BA125" s="71"/>
      <x:c r="BB125" s="69"/>
      <x:c r="BC125" s="69"/>
      <x:c r="BD125" s="69"/>
      <x:c r="BE125" s="69">
        <x:v>1</x:v>
      </x:c>
      <x:c r="BF125" s="69">
        <x:v>3</x:v>
      </x:c>
      <x:c r="BG125" s="69">
        <x:v>4</x:v>
      </x:c>
      <x:c r="BH125" s="69">
        <x:v>4</x:v>
      </x:c>
      <x:c r="BI125" s="69"/>
      <x:c r="BJ125" s="71"/>
      <x:c r="BK125" s="69"/>
      <x:c r="BL125" s="71"/>
      <x:c r="BM125" s="69"/>
      <x:c r="BN125" s="71"/>
      <x:c r="BO125" s="69"/>
      <x:c r="BP125" s="71"/>
      <x:c r="BQ125" s="69"/>
      <x:c r="BR125" s="69"/>
      <x:c r="BS125" s="69"/>
      <x:c r="BT125" s="69"/>
      <x:c r="BU125" s="69"/>
      <x:c r="BV125" s="522" t="s">
        <x:v>1571</x:v>
      </x:c>
      <x:c r="BW125" s="69"/>
      <x:c r="BX125" s="69"/>
      <x:c r="BY125" s="71"/>
      <x:c r="BZ125" s="69"/>
      <x:c r="CA125" s="71"/>
      <x:c r="CB125" s="69"/>
      <x:c r="CC125" s="71"/>
      <x:c r="CD125" s="69"/>
      <x:c r="CE125" s="69"/>
      <x:c r="CF125" s="71"/>
      <x:c r="CG125" s="69"/>
      <x:c r="CH125" s="69"/>
      <x:c r="CI125" s="69"/>
      <x:c r="CJ125" s="69">
        <x:v>1</x:v>
      </x:c>
      <x:c r="CK125" s="69"/>
      <x:c r="CL125" s="69"/>
      <x:c r="CM125" s="69"/>
      <x:c r="CN125" s="69"/>
      <x:c r="CO125" s="69"/>
      <x:c r="CP125" s="71"/>
      <x:c r="CQ125" s="69">
        <x:v>1</x:v>
      </x:c>
      <x:c r="CR125" s="71">
        <x:v>144</x:v>
      </x:c>
      <x:c r="CS125" s="69">
        <x:v>6</x:v>
      </x:c>
      <x:c r="CT125" s="69"/>
      <x:c r="CU125" s="69">
        <x:v>1</x:v>
      </x:c>
      <x:c r="CV125" s="69"/>
      <x:c r="CW125" s="69">
        <x:v>1</x:v>
      </x:c>
      <x:c r="CX125" s="69">
        <x:v>1</x:v>
      </x:c>
      <x:c r="CY125" s="522" t="s">
        <x:v>1571</x:v>
      </x:c>
      <x:c r="CZ125" s="69"/>
      <x:c r="DA125" s="71"/>
      <x:c r="DB125" s="69"/>
      <x:c r="DC125" s="71"/>
      <x:c r="DD125" s="69"/>
      <x:c r="DE125" s="71"/>
      <x:c r="DF125" s="69"/>
      <x:c r="DG125" s="105"/>
      <x:c r="DH125" s="21"/>
    </x:row>
    <x:row r="126" spans="1:112" s="20" customFormat="1" ht="30" customHeight="1">
      <x:c r="A126" s="522" t="s">
        <x:v>1369</x:v>
      </x:c>
      <x:c r="B126" s="77"/>
      <x:c r="C126" s="71"/>
      <x:c r="D126" s="69"/>
      <x:c r="E126" s="71"/>
      <x:c r="F126" s="69"/>
      <x:c r="G126" s="71"/>
      <x:c r="H126" s="69"/>
      <x:c r="I126" s="71"/>
      <x:c r="J126" s="69">
        <x:v>1</x:v>
      </x:c>
      <x:c r="K126" s="69"/>
      <x:c r="L126" s="71"/>
      <x:c r="M126" s="69"/>
      <x:c r="N126" s="69"/>
      <x:c r="O126" s="69"/>
      <x:c r="P126" s="69"/>
      <x:c r="Q126" s="69"/>
      <x:c r="R126" s="71"/>
      <x:c r="S126" s="69"/>
      <x:c r="T126" s="71"/>
      <x:c r="U126" s="69"/>
      <x:c r="V126" s="71"/>
      <x:c r="W126" s="69"/>
      <x:c r="X126" s="69">
        <x:v>21</x:v>
      </x:c>
      <x:c r="Y126" s="69"/>
      <x:c r="Z126" s="69"/>
      <x:c r="AA126" s="69">
        <x:v>1</x:v>
      </x:c>
      <x:c r="AB126" s="69"/>
      <x:c r="AC126" s="69"/>
      <x:c r="AD126" s="69">
        <x:v>1</x:v>
      </x:c>
      <x:c r="AE126" s="69"/>
      <x:c r="AF126" s="69"/>
      <x:c r="AG126" s="69">
        <x:v>1</x:v>
      </x:c>
      <x:c r="AH126" s="69"/>
      <x:c r="AI126" s="69"/>
      <x:c r="AJ126" s="69"/>
      <x:c r="AK126" s="69"/>
      <x:c r="AL126" s="522" t="s">
        <x:v>1369</x:v>
      </x:c>
      <x:c r="AM126" s="69"/>
      <x:c r="AN126" s="71"/>
      <x:c r="AO126" s="69"/>
      <x:c r="AP126" s="69"/>
      <x:c r="AQ126" s="69"/>
      <x:c r="AR126" s="71"/>
      <x:c r="AS126" s="69"/>
      <x:c r="AT126" s="71"/>
      <x:c r="AU126" s="69"/>
      <x:c r="AV126" s="69"/>
      <x:c r="AW126" s="69"/>
      <x:c r="AX126" s="69"/>
      <x:c r="AY126" s="69"/>
      <x:c r="AZ126" s="69"/>
      <x:c r="BA126" s="71"/>
      <x:c r="BB126" s="69"/>
      <x:c r="BC126" s="69"/>
      <x:c r="BD126" s="69">
        <x:v>1</x:v>
      </x:c>
      <x:c r="BE126" s="69">
        <x:v>1</x:v>
      </x:c>
      <x:c r="BF126" s="69">
        <x:v>5</x:v>
      </x:c>
      <x:c r="BG126" s="69"/>
      <x:c r="BH126" s="69"/>
      <x:c r="BI126" s="69"/>
      <x:c r="BJ126" s="71"/>
      <x:c r="BK126" s="69"/>
      <x:c r="BL126" s="71"/>
      <x:c r="BM126" s="69"/>
      <x:c r="BN126" s="71"/>
      <x:c r="BO126" s="69"/>
      <x:c r="BP126" s="71"/>
      <x:c r="BQ126" s="69"/>
      <x:c r="BR126" s="69"/>
      <x:c r="BS126" s="69"/>
      <x:c r="BT126" s="69">
        <x:v>1</x:v>
      </x:c>
      <x:c r="BU126" s="69">
        <x:v>1</x:v>
      </x:c>
      <x:c r="BV126" s="522" t="s">
        <x:v>1369</x:v>
      </x:c>
      <x:c r="BW126" s="69"/>
      <x:c r="BX126" s="69"/>
      <x:c r="BY126" s="71"/>
      <x:c r="BZ126" s="69"/>
      <x:c r="CA126" s="71"/>
      <x:c r="CB126" s="69"/>
      <x:c r="CC126" s="71"/>
      <x:c r="CD126" s="69"/>
      <x:c r="CE126" s="69"/>
      <x:c r="CF126" s="71"/>
      <x:c r="CG126" s="69"/>
      <x:c r="CH126" s="69"/>
      <x:c r="CI126" s="69"/>
      <x:c r="CJ126" s="69"/>
      <x:c r="CK126" s="69"/>
      <x:c r="CL126" s="69"/>
      <x:c r="CM126" s="69"/>
      <x:c r="CN126" s="69"/>
      <x:c r="CO126" s="69"/>
      <x:c r="CP126" s="71"/>
      <x:c r="CQ126" s="69">
        <x:v>1</x:v>
      </x:c>
      <x:c r="CR126" s="71">
        <x:v>195</x:v>
      </x:c>
      <x:c r="CS126" s="69">
        <x:v>10</x:v>
      </x:c>
      <x:c r="CT126" s="69"/>
      <x:c r="CU126" s="69">
        <x:v>1</x:v>
      </x:c>
      <x:c r="CV126" s="69"/>
      <x:c r="CW126" s="69"/>
      <x:c r="CX126" s="69"/>
      <x:c r="CY126" s="522" t="s">
        <x:v>1369</x:v>
      </x:c>
      <x:c r="CZ126" s="69"/>
      <x:c r="DA126" s="71"/>
      <x:c r="DB126" s="69"/>
      <x:c r="DC126" s="71"/>
      <x:c r="DD126" s="69"/>
      <x:c r="DE126" s="71"/>
      <x:c r="DF126" s="69"/>
      <x:c r="DG126" s="105"/>
      <x:c r="DH126" s="21"/>
    </x:row>
    <x:row r="127" spans="1:112" s="20" customFormat="1" ht="30" customHeight="1">
      <x:c r="A127" s="522" t="s">
        <x:v>312</x:v>
      </x:c>
      <x:c r="B127" s="77"/>
      <x:c r="C127" s="71"/>
      <x:c r="D127" s="69"/>
      <x:c r="E127" s="71"/>
      <x:c r="F127" s="69"/>
      <x:c r="G127" s="71"/>
      <x:c r="H127" s="69"/>
      <x:c r="I127" s="71"/>
      <x:c r="J127" s="69">
        <x:v>1</x:v>
      </x:c>
      <x:c r="K127" s="69"/>
      <x:c r="L127" s="71"/>
      <x:c r="M127" s="69"/>
      <x:c r="N127" s="69"/>
      <x:c r="O127" s="69"/>
      <x:c r="P127" s="69"/>
      <x:c r="Q127" s="69"/>
      <x:c r="R127" s="71"/>
      <x:c r="S127" s="69"/>
      <x:c r="T127" s="71"/>
      <x:c r="U127" s="69"/>
      <x:c r="V127" s="71"/>
      <x:c r="W127" s="69"/>
      <x:c r="X127" s="69">
        <x:v>4</x:v>
      </x:c>
      <x:c r="Y127" s="69"/>
      <x:c r="Z127" s="69"/>
      <x:c r="AA127" s="69">
        <x:v>1</x:v>
      </x:c>
      <x:c r="AB127" s="69"/>
      <x:c r="AC127" s="69"/>
      <x:c r="AD127" s="69">
        <x:v>1</x:v>
      </x:c>
      <x:c r="AE127" s="69"/>
      <x:c r="AF127" s="69"/>
      <x:c r="AG127" s="69">
        <x:v>1</x:v>
      </x:c>
      <x:c r="AH127" s="69"/>
      <x:c r="AI127" s="69"/>
      <x:c r="AJ127" s="69"/>
      <x:c r="AK127" s="69"/>
      <x:c r="AL127" s="522" t="s">
        <x:v>312</x:v>
      </x:c>
      <x:c r="AM127" s="69"/>
      <x:c r="AN127" s="71"/>
      <x:c r="AO127" s="69"/>
      <x:c r="AP127" s="69"/>
      <x:c r="AQ127" s="69"/>
      <x:c r="AR127" s="71"/>
      <x:c r="AS127" s="69"/>
      <x:c r="AT127" s="71"/>
      <x:c r="AU127" s="69"/>
      <x:c r="AV127" s="69"/>
      <x:c r="AW127" s="69"/>
      <x:c r="AX127" s="69"/>
      <x:c r="AY127" s="69"/>
      <x:c r="AZ127" s="69"/>
      <x:c r="BA127" s="71"/>
      <x:c r="BB127" s="69"/>
      <x:c r="BC127" s="69"/>
      <x:c r="BD127" s="69"/>
      <x:c r="BE127" s="69">
        <x:v>1</x:v>
      </x:c>
      <x:c r="BF127" s="69">
        <x:v>4</x:v>
      </x:c>
      <x:c r="BG127" s="69">
        <x:v>4</x:v>
      </x:c>
      <x:c r="BH127" s="69">
        <x:v>4</x:v>
      </x:c>
      <x:c r="BI127" s="69"/>
      <x:c r="BJ127" s="71"/>
      <x:c r="BK127" s="69"/>
      <x:c r="BL127" s="71"/>
      <x:c r="BM127" s="69"/>
      <x:c r="BN127" s="71"/>
      <x:c r="BO127" s="69"/>
      <x:c r="BP127" s="71"/>
      <x:c r="BQ127" s="69"/>
      <x:c r="BR127" s="69"/>
      <x:c r="BS127" s="69"/>
      <x:c r="BT127" s="69"/>
      <x:c r="BU127" s="69"/>
      <x:c r="BV127" s="522" t="s">
        <x:v>312</x:v>
      </x:c>
      <x:c r="BW127" s="69"/>
      <x:c r="BX127" s="69"/>
      <x:c r="BY127" s="71"/>
      <x:c r="BZ127" s="69"/>
      <x:c r="CA127" s="71"/>
      <x:c r="CB127" s="69"/>
      <x:c r="CC127" s="71"/>
      <x:c r="CD127" s="69"/>
      <x:c r="CE127" s="69"/>
      <x:c r="CF127" s="71"/>
      <x:c r="CG127" s="69"/>
      <x:c r="CH127" s="69"/>
      <x:c r="CI127" s="69"/>
      <x:c r="CJ127" s="69">
        <x:v>1</x:v>
      </x:c>
      <x:c r="CK127" s="69"/>
      <x:c r="CL127" s="69"/>
      <x:c r="CM127" s="69"/>
      <x:c r="CN127" s="69"/>
      <x:c r="CO127" s="69"/>
      <x:c r="CP127" s="71"/>
      <x:c r="CQ127" s="69">
        <x:v>1</x:v>
      </x:c>
      <x:c r="CR127" s="71">
        <x:v>271</x:v>
      </x:c>
      <x:c r="CS127" s="69">
        <x:v>9</x:v>
      </x:c>
      <x:c r="CT127" s="69"/>
      <x:c r="CU127" s="69">
        <x:v>1</x:v>
      </x:c>
      <x:c r="CV127" s="69"/>
      <x:c r="CW127" s="69"/>
      <x:c r="CX127" s="69"/>
      <x:c r="CY127" s="522" t="s">
        <x:v>312</x:v>
      </x:c>
      <x:c r="CZ127" s="69"/>
      <x:c r="DA127" s="71"/>
      <x:c r="DB127" s="69"/>
      <x:c r="DC127" s="71"/>
      <x:c r="DD127" s="69"/>
      <x:c r="DE127" s="71"/>
      <x:c r="DF127" s="69"/>
      <x:c r="DG127" s="105"/>
      <x:c r="DH127" s="21"/>
    </x:row>
    <x:row r="128" spans="1:112" s="20" customFormat="1" ht="30" customHeight="1">
      <x:c r="A128" s="522" t="s">
        <x:v>45</x:v>
      </x:c>
      <x:c r="B128" s="77"/>
      <x:c r="C128" s="71"/>
      <x:c r="D128" s="69"/>
      <x:c r="E128" s="71"/>
      <x:c r="F128" s="69"/>
      <x:c r="G128" s="71"/>
      <x:c r="H128" s="69"/>
      <x:c r="I128" s="71"/>
      <x:c r="J128" s="69">
        <x:v>1</x:v>
      </x:c>
      <x:c r="K128" s="69"/>
      <x:c r="L128" s="71"/>
      <x:c r="M128" s="69"/>
      <x:c r="N128" s="69"/>
      <x:c r="O128" s="69"/>
      <x:c r="P128" s="69"/>
      <x:c r="Q128" s="69"/>
      <x:c r="R128" s="71"/>
      <x:c r="S128" s="69"/>
      <x:c r="T128" s="71"/>
      <x:c r="U128" s="69"/>
      <x:c r="V128" s="71"/>
      <x:c r="W128" s="69"/>
      <x:c r="X128" s="69">
        <x:v>16</x:v>
      </x:c>
      <x:c r="Y128" s="69"/>
      <x:c r="Z128" s="69"/>
      <x:c r="AA128" s="69">
        <x:v>1</x:v>
      </x:c>
      <x:c r="AB128" s="69"/>
      <x:c r="AC128" s="69">
        <x:v>1</x:v>
      </x:c>
      <x:c r="AD128" s="69"/>
      <x:c r="AE128" s="69"/>
      <x:c r="AF128" s="69"/>
      <x:c r="AG128" s="69">
        <x:v>2</x:v>
      </x:c>
      <x:c r="AH128" s="69"/>
      <x:c r="AI128" s="69"/>
      <x:c r="AJ128" s="69"/>
      <x:c r="AK128" s="69"/>
      <x:c r="AL128" s="522" t="s">
        <x:v>45</x:v>
      </x:c>
      <x:c r="AM128" s="69"/>
      <x:c r="AN128" s="71"/>
      <x:c r="AO128" s="69"/>
      <x:c r="AP128" s="69"/>
      <x:c r="AQ128" s="69"/>
      <x:c r="AR128" s="71"/>
      <x:c r="AS128" s="69"/>
      <x:c r="AT128" s="71"/>
      <x:c r="AU128" s="69"/>
      <x:c r="AV128" s="69"/>
      <x:c r="AW128" s="69"/>
      <x:c r="AX128" s="69"/>
      <x:c r="AY128" s="69"/>
      <x:c r="AZ128" s="69"/>
      <x:c r="BA128" s="71"/>
      <x:c r="BB128" s="69"/>
      <x:c r="BC128" s="69"/>
      <x:c r="BD128" s="69"/>
      <x:c r="BE128" s="69">
        <x:v>1</x:v>
      </x:c>
      <x:c r="BF128" s="69">
        <x:v>3</x:v>
      </x:c>
      <x:c r="BG128" s="69">
        <x:v>3</x:v>
      </x:c>
      <x:c r="BH128" s="69">
        <x:v>3</x:v>
      </x:c>
      <x:c r="BI128" s="69"/>
      <x:c r="BJ128" s="71"/>
      <x:c r="BK128" s="69"/>
      <x:c r="BL128" s="71"/>
      <x:c r="BM128" s="69"/>
      <x:c r="BN128" s="71"/>
      <x:c r="BO128" s="69"/>
      <x:c r="BP128" s="71"/>
      <x:c r="BQ128" s="69"/>
      <x:c r="BR128" s="69"/>
      <x:c r="BS128" s="69"/>
      <x:c r="BT128" s="69"/>
      <x:c r="BU128" s="69"/>
      <x:c r="BV128" s="522" t="s">
        <x:v>45</x:v>
      </x:c>
      <x:c r="BW128" s="69"/>
      <x:c r="BX128" s="69"/>
      <x:c r="BY128" s="71"/>
      <x:c r="BZ128" s="69"/>
      <x:c r="CA128" s="71"/>
      <x:c r="CB128" s="69"/>
      <x:c r="CC128" s="71"/>
      <x:c r="CD128" s="69"/>
      <x:c r="CE128" s="69"/>
      <x:c r="CF128" s="71"/>
      <x:c r="CG128" s="69"/>
      <x:c r="CH128" s="69"/>
      <x:c r="CI128" s="69"/>
      <x:c r="CJ128" s="69">
        <x:v>1</x:v>
      </x:c>
      <x:c r="CK128" s="69"/>
      <x:c r="CL128" s="69"/>
      <x:c r="CM128" s="69"/>
      <x:c r="CN128" s="69"/>
      <x:c r="CO128" s="69"/>
      <x:c r="CP128" s="71"/>
      <x:c r="CQ128" s="69">
        <x:v>1</x:v>
      </x:c>
      <x:c r="CR128" s="71">
        <x:v>138</x:v>
      </x:c>
      <x:c r="CS128" s="69">
        <x:v>6</x:v>
      </x:c>
      <x:c r="CT128" s="69"/>
      <x:c r="CU128" s="69">
        <x:v>1</x:v>
      </x:c>
      <x:c r="CV128" s="69"/>
      <x:c r="CW128" s="69"/>
      <x:c r="CX128" s="69"/>
      <x:c r="CY128" s="522" t="s">
        <x:v>45</x:v>
      </x:c>
      <x:c r="CZ128" s="69"/>
      <x:c r="DA128" s="71"/>
      <x:c r="DB128" s="69"/>
      <x:c r="DC128" s="71"/>
      <x:c r="DD128" s="69"/>
      <x:c r="DE128" s="71"/>
      <x:c r="DF128" s="69"/>
      <x:c r="DG128" s="105"/>
      <x:c r="DH128" s="21"/>
    </x:row>
    <x:row r="129" spans="1:112" s="20" customFormat="1" ht="30" customHeight="1">
      <x:c r="A129" s="522" t="s">
        <x:v>43</x:v>
      </x:c>
      <x:c r="B129" s="77"/>
      <x:c r="C129" s="71"/>
      <x:c r="D129" s="69"/>
      <x:c r="E129" s="71"/>
      <x:c r="F129" s="69"/>
      <x:c r="G129" s="71"/>
      <x:c r="H129" s="69"/>
      <x:c r="I129" s="71"/>
      <x:c r="J129" s="69"/>
      <x:c r="K129" s="69"/>
      <x:c r="L129" s="71"/>
      <x:c r="M129" s="69"/>
      <x:c r="N129" s="69"/>
      <x:c r="O129" s="69"/>
      <x:c r="P129" s="69"/>
      <x:c r="Q129" s="69"/>
      <x:c r="R129" s="71"/>
      <x:c r="S129" s="69"/>
      <x:c r="T129" s="71"/>
      <x:c r="U129" s="69"/>
      <x:c r="V129" s="71"/>
      <x:c r="W129" s="69"/>
      <x:c r="X129" s="69"/>
      <x:c r="Y129" s="69"/>
      <x:c r="Z129" s="69"/>
      <x:c r="AA129" s="69"/>
      <x:c r="AB129" s="69"/>
      <x:c r="AC129" s="69"/>
      <x:c r="AD129" s="69"/>
      <x:c r="AE129" s="69"/>
      <x:c r="AF129" s="69"/>
      <x:c r="AG129" s="69"/>
      <x:c r="AH129" s="69"/>
      <x:c r="AI129" s="69"/>
      <x:c r="AJ129" s="69"/>
      <x:c r="AK129" s="69"/>
      <x:c r="AL129" s="522" t="s">
        <x:v>43</x:v>
      </x:c>
      <x:c r="AM129" s="69"/>
      <x:c r="AN129" s="71"/>
      <x:c r="AO129" s="69"/>
      <x:c r="AP129" s="69"/>
      <x:c r="AQ129" s="69"/>
      <x:c r="AR129" s="71"/>
      <x:c r="AS129" s="69"/>
      <x:c r="AT129" s="71"/>
      <x:c r="AU129" s="69"/>
      <x:c r="AV129" s="69"/>
      <x:c r="AW129" s="69"/>
      <x:c r="AX129" s="69"/>
      <x:c r="AY129" s="69"/>
      <x:c r="AZ129" s="69"/>
      <x:c r="BA129" s="71"/>
      <x:c r="BB129" s="69"/>
      <x:c r="BC129" s="69"/>
      <x:c r="BD129" s="69"/>
      <x:c r="BE129" s="69">
        <x:v>1</x:v>
      </x:c>
      <x:c r="BF129" s="69">
        <x:v>3</x:v>
      </x:c>
      <x:c r="BG129" s="69">
        <x:v>3</x:v>
      </x:c>
      <x:c r="BH129" s="69">
        <x:v>3</x:v>
      </x:c>
      <x:c r="BI129" s="69"/>
      <x:c r="BJ129" s="71"/>
      <x:c r="BK129" s="69"/>
      <x:c r="BL129" s="71"/>
      <x:c r="BM129" s="69"/>
      <x:c r="BN129" s="71"/>
      <x:c r="BO129" s="69"/>
      <x:c r="BP129" s="71"/>
      <x:c r="BQ129" s="69"/>
      <x:c r="BR129" s="69"/>
      <x:c r="BS129" s="69">
        <x:v>1</x:v>
      </x:c>
      <x:c r="BT129" s="69"/>
      <x:c r="BU129" s="69"/>
      <x:c r="BV129" s="522" t="s">
        <x:v>43</x:v>
      </x:c>
      <x:c r="BW129" s="69"/>
      <x:c r="BX129" s="69"/>
      <x:c r="BY129" s="71"/>
      <x:c r="BZ129" s="69"/>
      <x:c r="CA129" s="71"/>
      <x:c r="CB129" s="69"/>
      <x:c r="CC129" s="71"/>
      <x:c r="CD129" s="69"/>
      <x:c r="CE129" s="69"/>
      <x:c r="CF129" s="71"/>
      <x:c r="CG129" s="69"/>
      <x:c r="CH129" s="69"/>
      <x:c r="CI129" s="69"/>
      <x:c r="CJ129" s="69"/>
      <x:c r="CK129" s="69"/>
      <x:c r="CL129" s="69"/>
      <x:c r="CM129" s="69"/>
      <x:c r="CN129" s="69"/>
      <x:c r="CO129" s="69"/>
      <x:c r="CP129" s="71"/>
      <x:c r="CQ129" s="69">
        <x:v>1</x:v>
      </x:c>
      <x:c r="CR129" s="71">
        <x:v>110</x:v>
      </x:c>
      <x:c r="CS129" s="69">
        <x:v>8</x:v>
      </x:c>
      <x:c r="CT129" s="69"/>
      <x:c r="CU129" s="69">
        <x:v>1</x:v>
      </x:c>
      <x:c r="CV129" s="69"/>
      <x:c r="CW129" s="69"/>
      <x:c r="CX129" s="69"/>
      <x:c r="CY129" s="522" t="s">
        <x:v>43</x:v>
      </x:c>
      <x:c r="CZ129" s="69"/>
      <x:c r="DA129" s="71"/>
      <x:c r="DB129" s="69"/>
      <x:c r="DC129" s="71"/>
      <x:c r="DD129" s="69"/>
      <x:c r="DE129" s="71"/>
      <x:c r="DF129" s="69"/>
      <x:c r="DG129" s="105"/>
      <x:c r="DH129" s="21"/>
    </x:row>
    <x:row r="130" spans="1:112" s="20" customFormat="1" ht="30" customHeight="1">
      <x:c r="A130" s="522" t="s">
        <x:v>1527</x:v>
      </x:c>
      <x:c r="B130" s="77"/>
      <x:c r="C130" s="71"/>
      <x:c r="D130" s="69"/>
      <x:c r="E130" s="71"/>
      <x:c r="F130" s="69"/>
      <x:c r="G130" s="71"/>
      <x:c r="H130" s="69"/>
      <x:c r="I130" s="71"/>
      <x:c r="J130" s="69"/>
      <x:c r="K130" s="69"/>
      <x:c r="L130" s="71"/>
      <x:c r="M130" s="69"/>
      <x:c r="N130" s="69"/>
      <x:c r="O130" s="69"/>
      <x:c r="P130" s="69"/>
      <x:c r="Q130" s="69"/>
      <x:c r="R130" s="71"/>
      <x:c r="S130" s="69"/>
      <x:c r="T130" s="71"/>
      <x:c r="U130" s="69"/>
      <x:c r="V130" s="71"/>
      <x:c r="W130" s="69"/>
      <x:c r="X130" s="69">
        <x:v>4</x:v>
      </x:c>
      <x:c r="Y130" s="69"/>
      <x:c r="Z130" s="69"/>
      <x:c r="AA130" s="69"/>
      <x:c r="AB130" s="69"/>
      <x:c r="AC130" s="69"/>
      <x:c r="AD130" s="69"/>
      <x:c r="AE130" s="69"/>
      <x:c r="AF130" s="69"/>
      <x:c r="AG130" s="69">
        <x:v>1</x:v>
      </x:c>
      <x:c r="AH130" s="69"/>
      <x:c r="AI130" s="69"/>
      <x:c r="AJ130" s="69"/>
      <x:c r="AK130" s="69"/>
      <x:c r="AL130" s="522" t="s">
        <x:v>1527</x:v>
      </x:c>
      <x:c r="AM130" s="69"/>
      <x:c r="AN130" s="71"/>
      <x:c r="AO130" s="69"/>
      <x:c r="AP130" s="69"/>
      <x:c r="AQ130" s="69"/>
      <x:c r="AR130" s="71"/>
      <x:c r="AS130" s="69"/>
      <x:c r="AT130" s="71"/>
      <x:c r="AU130" s="69"/>
      <x:c r="AV130" s="69"/>
      <x:c r="AW130" s="69"/>
      <x:c r="AX130" s="69"/>
      <x:c r="AY130" s="69"/>
      <x:c r="AZ130" s="69"/>
      <x:c r="BA130" s="71"/>
      <x:c r="BB130" s="69"/>
      <x:c r="BC130" s="69"/>
      <x:c r="BD130" s="69"/>
      <x:c r="BE130" s="69">
        <x:v>1</x:v>
      </x:c>
      <x:c r="BF130" s="69">
        <x:v>1</x:v>
      </x:c>
      <x:c r="BG130" s="69">
        <x:v>2</x:v>
      </x:c>
      <x:c r="BH130" s="69">
        <x:v>2</x:v>
      </x:c>
      <x:c r="BI130" s="69"/>
      <x:c r="BJ130" s="71"/>
      <x:c r="BK130" s="69"/>
      <x:c r="BL130" s="71"/>
      <x:c r="BM130" s="69"/>
      <x:c r="BN130" s="71"/>
      <x:c r="BO130" s="69"/>
      <x:c r="BP130" s="71"/>
      <x:c r="BQ130" s="69"/>
      <x:c r="BR130" s="69"/>
      <x:c r="BS130" s="69"/>
      <x:c r="BT130" s="69"/>
      <x:c r="BU130" s="69"/>
      <x:c r="BV130" s="522" t="s">
        <x:v>1527</x:v>
      </x:c>
      <x:c r="BW130" s="69"/>
      <x:c r="BX130" s="69"/>
      <x:c r="BY130" s="71"/>
      <x:c r="BZ130" s="69"/>
      <x:c r="CA130" s="71"/>
      <x:c r="CB130" s="69"/>
      <x:c r="CC130" s="71"/>
      <x:c r="CD130" s="69"/>
      <x:c r="CE130" s="69"/>
      <x:c r="CF130" s="71"/>
      <x:c r="CG130" s="69"/>
      <x:c r="CH130" s="69"/>
      <x:c r="CI130" s="69"/>
      <x:c r="CJ130" s="69"/>
      <x:c r="CK130" s="69"/>
      <x:c r="CL130" s="69"/>
      <x:c r="CM130" s="69"/>
      <x:c r="CN130" s="69"/>
      <x:c r="CO130" s="69"/>
      <x:c r="CP130" s="71"/>
      <x:c r="CQ130" s="69">
        <x:v>1</x:v>
      </x:c>
      <x:c r="CR130" s="71">
        <x:v>39</x:v>
      </x:c>
      <x:c r="CS130" s="69">
        <x:v>1</x:v>
      </x:c>
      <x:c r="CT130" s="69"/>
      <x:c r="CU130" s="69">
        <x:v>1</x:v>
      </x:c>
      <x:c r="CV130" s="69"/>
      <x:c r="CW130" s="69"/>
      <x:c r="CX130" s="69"/>
      <x:c r="CY130" s="522" t="s">
        <x:v>1527</x:v>
      </x:c>
      <x:c r="CZ130" s="69"/>
      <x:c r="DA130" s="71"/>
      <x:c r="DB130" s="69"/>
      <x:c r="DC130" s="71"/>
      <x:c r="DD130" s="69"/>
      <x:c r="DE130" s="71"/>
      <x:c r="DF130" s="69"/>
      <x:c r="DG130" s="105"/>
      <x:c r="DH130" s="21"/>
    </x:row>
    <x:row r="131" spans="1:112" s="20" customFormat="1" ht="30" customHeight="1">
      <x:c r="A131" s="522" t="s">
        <x:v>1596</x:v>
      </x:c>
      <x:c r="B131" s="77"/>
      <x:c r="C131" s="71"/>
      <x:c r="D131" s="69"/>
      <x:c r="E131" s="71"/>
      <x:c r="F131" s="69"/>
      <x:c r="G131" s="71"/>
      <x:c r="H131" s="69"/>
      <x:c r="I131" s="71"/>
      <x:c r="J131" s="69"/>
      <x:c r="K131" s="69"/>
      <x:c r="L131" s="71"/>
      <x:c r="M131" s="69"/>
      <x:c r="N131" s="69"/>
      <x:c r="O131" s="69"/>
      <x:c r="P131" s="69"/>
      <x:c r="Q131" s="69"/>
      <x:c r="R131" s="71"/>
      <x:c r="S131" s="69"/>
      <x:c r="T131" s="71"/>
      <x:c r="U131" s="69"/>
      <x:c r="V131" s="71"/>
      <x:c r="W131" s="69"/>
      <x:c r="X131" s="69">
        <x:v>2</x:v>
      </x:c>
      <x:c r="Y131" s="69"/>
      <x:c r="Z131" s="69"/>
      <x:c r="AA131" s="69">
        <x:v>1</x:v>
      </x:c>
      <x:c r="AB131" s="69"/>
      <x:c r="AC131" s="69"/>
      <x:c r="AD131" s="69"/>
      <x:c r="AE131" s="69"/>
      <x:c r="AF131" s="69"/>
      <x:c r="AG131" s="69">
        <x:v>1</x:v>
      </x:c>
      <x:c r="AH131" s="69"/>
      <x:c r="AI131" s="69"/>
      <x:c r="AJ131" s="69"/>
      <x:c r="AK131" s="69"/>
      <x:c r="AL131" s="522" t="s">
        <x:v>1596</x:v>
      </x:c>
      <x:c r="AM131" s="69"/>
      <x:c r="AN131" s="71"/>
      <x:c r="AO131" s="69"/>
      <x:c r="AP131" s="69"/>
      <x:c r="AQ131" s="69"/>
      <x:c r="AR131" s="71"/>
      <x:c r="AS131" s="69"/>
      <x:c r="AT131" s="71"/>
      <x:c r="AU131" s="69"/>
      <x:c r="AV131" s="69"/>
      <x:c r="AW131" s="69"/>
      <x:c r="AX131" s="69"/>
      <x:c r="AY131" s="69"/>
      <x:c r="AZ131" s="69"/>
      <x:c r="BA131" s="71"/>
      <x:c r="BB131" s="69"/>
      <x:c r="BC131" s="69"/>
      <x:c r="BD131" s="69"/>
      <x:c r="BE131" s="69"/>
      <x:c r="BF131" s="69"/>
      <x:c r="BG131" s="69"/>
      <x:c r="BH131" s="69"/>
      <x:c r="BI131" s="69"/>
      <x:c r="BJ131" s="71"/>
      <x:c r="BK131" s="69"/>
      <x:c r="BL131" s="71"/>
      <x:c r="BM131" s="69"/>
      <x:c r="BN131" s="71"/>
      <x:c r="BO131" s="69"/>
      <x:c r="BP131" s="71"/>
      <x:c r="BQ131" s="69"/>
      <x:c r="BR131" s="69"/>
      <x:c r="BS131" s="69"/>
      <x:c r="BT131" s="69"/>
      <x:c r="BU131" s="69"/>
      <x:c r="BV131" s="522" t="s">
        <x:v>1596</x:v>
      </x:c>
      <x:c r="BW131" s="69"/>
      <x:c r="BX131" s="69"/>
      <x:c r="BY131" s="71"/>
      <x:c r="BZ131" s="69"/>
      <x:c r="CA131" s="71"/>
      <x:c r="CB131" s="69"/>
      <x:c r="CC131" s="71"/>
      <x:c r="CD131" s="69"/>
      <x:c r="CE131" s="69"/>
      <x:c r="CF131" s="71"/>
      <x:c r="CG131" s="69"/>
      <x:c r="CH131" s="69"/>
      <x:c r="CI131" s="69"/>
      <x:c r="CJ131" s="69"/>
      <x:c r="CK131" s="69"/>
      <x:c r="CL131" s="69"/>
      <x:c r="CM131" s="69"/>
      <x:c r="CN131" s="69"/>
      <x:c r="CO131" s="69"/>
      <x:c r="CP131" s="71"/>
      <x:c r="CQ131" s="69">
        <x:v>1</x:v>
      </x:c>
      <x:c r="CR131" s="71">
        <x:v>32.399999999999999</x:v>
      </x:c>
      <x:c r="CS131" s="69">
        <x:v>1</x:v>
      </x:c>
      <x:c r="CT131" s="69"/>
      <x:c r="CU131" s="69">
        <x:v>1</x:v>
      </x:c>
      <x:c r="CV131" s="69"/>
      <x:c r="CW131" s="69"/>
      <x:c r="CX131" s="69"/>
      <x:c r="CY131" s="522" t="s">
        <x:v>1596</x:v>
      </x:c>
      <x:c r="CZ131" s="69"/>
      <x:c r="DA131" s="71"/>
      <x:c r="DB131" s="69"/>
      <x:c r="DC131" s="71"/>
      <x:c r="DD131" s="69"/>
      <x:c r="DE131" s="71"/>
      <x:c r="DF131" s="69"/>
      <x:c r="DG131" s="105"/>
      <x:c r="DH131" s="21"/>
    </x:row>
    <x:row r="132" spans="1:112" s="20" customFormat="1" ht="30" customHeight="1">
      <x:c r="A132" s="522" t="s">
        <x:v>1588</x:v>
      </x:c>
      <x:c r="B132" s="77"/>
      <x:c r="C132" s="71"/>
      <x:c r="D132" s="69"/>
      <x:c r="E132" s="71"/>
      <x:c r="F132" s="69"/>
      <x:c r="G132" s="71"/>
      <x:c r="H132" s="69"/>
      <x:c r="I132" s="71"/>
      <x:c r="J132" s="69"/>
      <x:c r="K132" s="69"/>
      <x:c r="L132" s="71"/>
      <x:c r="M132" s="69"/>
      <x:c r="N132" s="69"/>
      <x:c r="O132" s="69"/>
      <x:c r="P132" s="69"/>
      <x:c r="Q132" s="69"/>
      <x:c r="R132" s="71"/>
      <x:c r="S132" s="69"/>
      <x:c r="T132" s="71"/>
      <x:c r="U132" s="69"/>
      <x:c r="V132" s="71"/>
      <x:c r="W132" s="69"/>
      <x:c r="X132" s="69">
        <x:v>2</x:v>
      </x:c>
      <x:c r="Y132" s="69"/>
      <x:c r="Z132" s="69"/>
      <x:c r="AA132" s="69">
        <x:v>1</x:v>
      </x:c>
      <x:c r="AB132" s="69"/>
      <x:c r="AC132" s="69"/>
      <x:c r="AD132" s="69"/>
      <x:c r="AE132" s="69"/>
      <x:c r="AF132" s="69"/>
      <x:c r="AG132" s="69">
        <x:v>1</x:v>
      </x:c>
      <x:c r="AH132" s="69"/>
      <x:c r="AI132" s="69"/>
      <x:c r="AJ132" s="69"/>
      <x:c r="AK132" s="69"/>
      <x:c r="AL132" s="522" t="s">
        <x:v>1588</x:v>
      </x:c>
      <x:c r="AM132" s="69"/>
      <x:c r="AN132" s="71"/>
      <x:c r="AO132" s="69"/>
      <x:c r="AP132" s="69"/>
      <x:c r="AQ132" s="69"/>
      <x:c r="AR132" s="71"/>
      <x:c r="AS132" s="69"/>
      <x:c r="AT132" s="71"/>
      <x:c r="AU132" s="69"/>
      <x:c r="AV132" s="69"/>
      <x:c r="AW132" s="69"/>
      <x:c r="AX132" s="69"/>
      <x:c r="AY132" s="69"/>
      <x:c r="AZ132" s="69"/>
      <x:c r="BA132" s="71"/>
      <x:c r="BB132" s="69"/>
      <x:c r="BC132" s="69"/>
      <x:c r="BD132" s="69"/>
      <x:c r="BE132" s="69"/>
      <x:c r="BF132" s="69"/>
      <x:c r="BG132" s="69"/>
      <x:c r="BH132" s="69"/>
      <x:c r="BI132" s="69"/>
      <x:c r="BJ132" s="71"/>
      <x:c r="BK132" s="69"/>
      <x:c r="BL132" s="71"/>
      <x:c r="BM132" s="69"/>
      <x:c r="BN132" s="71"/>
      <x:c r="BO132" s="69"/>
      <x:c r="BP132" s="71"/>
      <x:c r="BQ132" s="69"/>
      <x:c r="BR132" s="69"/>
      <x:c r="BS132" s="69"/>
      <x:c r="BT132" s="69"/>
      <x:c r="BU132" s="69"/>
      <x:c r="BV132" s="522" t="s">
        <x:v>1588</x:v>
      </x:c>
      <x:c r="BW132" s="69"/>
      <x:c r="BX132" s="69"/>
      <x:c r="BY132" s="71"/>
      <x:c r="BZ132" s="69"/>
      <x:c r="CA132" s="71"/>
      <x:c r="CB132" s="69"/>
      <x:c r="CC132" s="71"/>
      <x:c r="CD132" s="69"/>
      <x:c r="CE132" s="69"/>
      <x:c r="CF132" s="71"/>
      <x:c r="CG132" s="69"/>
      <x:c r="CH132" s="69"/>
      <x:c r="CI132" s="69"/>
      <x:c r="CJ132" s="69"/>
      <x:c r="CK132" s="69"/>
      <x:c r="CL132" s="69"/>
      <x:c r="CM132" s="69"/>
      <x:c r="CN132" s="69"/>
      <x:c r="CO132" s="69"/>
      <x:c r="CP132" s="71"/>
      <x:c r="CQ132" s="69"/>
      <x:c r="CR132" s="71"/>
      <x:c r="CS132" s="69">
        <x:v>2</x:v>
      </x:c>
      <x:c r="CT132" s="69"/>
      <x:c r="CU132" s="69">
        <x:v>1</x:v>
      </x:c>
      <x:c r="CV132" s="69"/>
      <x:c r="CW132" s="69"/>
      <x:c r="CX132" s="69"/>
      <x:c r="CY132" s="522" t="s">
        <x:v>1588</x:v>
      </x:c>
      <x:c r="CZ132" s="69"/>
      <x:c r="DA132" s="71"/>
      <x:c r="DB132" s="69"/>
      <x:c r="DC132" s="71"/>
      <x:c r="DD132" s="69"/>
      <x:c r="DE132" s="71"/>
      <x:c r="DF132" s="69"/>
      <x:c r="DG132" s="105"/>
      <x:c r="DH132" s="21"/>
    </x:row>
    <x:row r="133" spans="1:112" s="20" customFormat="1" ht="30" customHeight="1">
      <x:c r="A133" s="522" t="s">
        <x:v>38</x:v>
      </x:c>
      <x:c r="B133" s="77"/>
      <x:c r="C133" s="71"/>
      <x:c r="D133" s="69"/>
      <x:c r="E133" s="71"/>
      <x:c r="F133" s="69"/>
      <x:c r="G133" s="71"/>
      <x:c r="H133" s="69"/>
      <x:c r="I133" s="71"/>
      <x:c r="J133" s="69"/>
      <x:c r="K133" s="69"/>
      <x:c r="L133" s="71"/>
      <x:c r="M133" s="69"/>
      <x:c r="N133" s="69"/>
      <x:c r="O133" s="69"/>
      <x:c r="P133" s="69"/>
      <x:c r="Q133" s="69"/>
      <x:c r="R133" s="71"/>
      <x:c r="S133" s="69"/>
      <x:c r="T133" s="71"/>
      <x:c r="U133" s="69"/>
      <x:c r="V133" s="71"/>
      <x:c r="W133" s="69"/>
      <x:c r="X133" s="69">
        <x:v>3</x:v>
      </x:c>
      <x:c r="Y133" s="69"/>
      <x:c r="Z133" s="69"/>
      <x:c r="AA133" s="69">
        <x:v>1</x:v>
      </x:c>
      <x:c r="AB133" s="69"/>
      <x:c r="AC133" s="69"/>
      <x:c r="AD133" s="69"/>
      <x:c r="AE133" s="69"/>
      <x:c r="AF133" s="69"/>
      <x:c r="AG133" s="69">
        <x:v>1</x:v>
      </x:c>
      <x:c r="AH133" s="69"/>
      <x:c r="AI133" s="69"/>
      <x:c r="AJ133" s="69">
        <x:v>1</x:v>
      </x:c>
      <x:c r="AK133" s="69">
        <x:v>3</x:v>
      </x:c>
      <x:c r="AL133" s="522" t="s">
        <x:v>38</x:v>
      </x:c>
      <x:c r="AM133" s="69"/>
      <x:c r="AN133" s="71"/>
      <x:c r="AO133" s="69"/>
      <x:c r="AP133" s="69"/>
      <x:c r="AQ133" s="69"/>
      <x:c r="AR133" s="71"/>
      <x:c r="AS133" s="69"/>
      <x:c r="AT133" s="71"/>
      <x:c r="AU133" s="69"/>
      <x:c r="AV133" s="69"/>
      <x:c r="AW133" s="69"/>
      <x:c r="AX133" s="69"/>
      <x:c r="AY133" s="69"/>
      <x:c r="AZ133" s="69"/>
      <x:c r="BA133" s="71"/>
      <x:c r="BB133" s="69"/>
      <x:c r="BC133" s="69"/>
      <x:c r="BD133" s="69"/>
      <x:c r="BE133" s="69"/>
      <x:c r="BF133" s="69"/>
      <x:c r="BG133" s="69"/>
      <x:c r="BH133" s="69"/>
      <x:c r="BI133" s="69"/>
      <x:c r="BJ133" s="71"/>
      <x:c r="BK133" s="69"/>
      <x:c r="BL133" s="71"/>
      <x:c r="BM133" s="69"/>
      <x:c r="BN133" s="71"/>
      <x:c r="BO133" s="69"/>
      <x:c r="BP133" s="71"/>
      <x:c r="BQ133" s="69"/>
      <x:c r="BR133" s="69"/>
      <x:c r="BS133" s="69"/>
      <x:c r="BT133" s="69"/>
      <x:c r="BU133" s="69"/>
      <x:c r="BV133" s="522" t="s">
        <x:v>38</x:v>
      </x:c>
      <x:c r="BW133" s="69"/>
      <x:c r="BX133" s="69"/>
      <x:c r="BY133" s="71"/>
      <x:c r="BZ133" s="69"/>
      <x:c r="CA133" s="71"/>
      <x:c r="CB133" s="69"/>
      <x:c r="CC133" s="71"/>
      <x:c r="CD133" s="69"/>
      <x:c r="CE133" s="69"/>
      <x:c r="CF133" s="71"/>
      <x:c r="CG133" s="69"/>
      <x:c r="CH133" s="69"/>
      <x:c r="CI133" s="69"/>
      <x:c r="CJ133" s="69"/>
      <x:c r="CK133" s="69"/>
      <x:c r="CL133" s="69"/>
      <x:c r="CM133" s="69"/>
      <x:c r="CN133" s="69"/>
      <x:c r="CO133" s="69"/>
      <x:c r="CP133" s="71"/>
      <x:c r="CQ133" s="69">
        <x:v>1</x:v>
      </x:c>
      <x:c r="CR133" s="71">
        <x:v>13.199999999999999</x:v>
      </x:c>
      <x:c r="CS133" s="69">
        <x:v>0</x:v>
      </x:c>
      <x:c r="CT133" s="69"/>
      <x:c r="CU133" s="69">
        <x:v>1</x:v>
      </x:c>
      <x:c r="CV133" s="69"/>
      <x:c r="CW133" s="69"/>
      <x:c r="CX133" s="69"/>
      <x:c r="CY133" s="522" t="s">
        <x:v>38</x:v>
      </x:c>
      <x:c r="CZ133" s="69"/>
      <x:c r="DA133" s="71"/>
      <x:c r="DB133" s="69"/>
      <x:c r="DC133" s="71"/>
      <x:c r="DD133" s="69"/>
      <x:c r="DE133" s="71"/>
      <x:c r="DF133" s="69"/>
      <x:c r="DG133" s="105"/>
      <x:c r="DH133" s="21"/>
    </x:row>
    <x:row r="134" spans="1:112" s="20" customFormat="1" ht="30" customHeight="1">
      <x:c r="A134" s="522" t="s">
        <x:v>62</x:v>
      </x:c>
      <x:c r="B134" s="77"/>
      <x:c r="C134" s="71"/>
      <x:c r="D134" s="69"/>
      <x:c r="E134" s="71"/>
      <x:c r="F134" s="69"/>
      <x:c r="G134" s="71"/>
      <x:c r="H134" s="69"/>
      <x:c r="I134" s="71"/>
      <x:c r="J134" s="69">
        <x:v>1</x:v>
      </x:c>
      <x:c r="K134" s="69"/>
      <x:c r="L134" s="71"/>
      <x:c r="M134" s="69"/>
      <x:c r="N134" s="69"/>
      <x:c r="O134" s="69"/>
      <x:c r="P134" s="69"/>
      <x:c r="Q134" s="69"/>
      <x:c r="R134" s="71"/>
      <x:c r="S134" s="69">
        <x:v>2</x:v>
      </x:c>
      <x:c r="T134" s="71">
        <x:v>40</x:v>
      </x:c>
      <x:c r="U134" s="69">
        <x:v>1</x:v>
      </x:c>
      <x:c r="V134" s="71">
        <x:v>133</x:v>
      </x:c>
      <x:c r="W134" s="69"/>
      <x:c r="X134" s="69">
        <x:v>7</x:v>
      </x:c>
      <x:c r="Y134" s="69"/>
      <x:c r="Z134" s="69"/>
      <x:c r="AA134" s="69">
        <x:v>1</x:v>
      </x:c>
      <x:c r="AB134" s="69"/>
      <x:c r="AC134" s="69"/>
      <x:c r="AD134" s="69"/>
      <x:c r="AE134" s="69"/>
      <x:c r="AF134" s="69"/>
      <x:c r="AG134" s="69">
        <x:v>1</x:v>
      </x:c>
      <x:c r="AH134" s="69"/>
      <x:c r="AI134" s="69"/>
      <x:c r="AJ134" s="69"/>
      <x:c r="AK134" s="69"/>
      <x:c r="AL134" s="522" t="s">
        <x:v>62</x:v>
      </x:c>
      <x:c r="AM134" s="69"/>
      <x:c r="AN134" s="71"/>
      <x:c r="AO134" s="69"/>
      <x:c r="AP134" s="69"/>
      <x:c r="AQ134" s="69"/>
      <x:c r="AR134" s="71"/>
      <x:c r="AS134" s="69"/>
      <x:c r="AT134" s="71"/>
      <x:c r="AU134" s="69"/>
      <x:c r="AV134" s="69"/>
      <x:c r="AW134" s="69"/>
      <x:c r="AX134" s="69"/>
      <x:c r="AY134" s="69"/>
      <x:c r="AZ134" s="69"/>
      <x:c r="BA134" s="71"/>
      <x:c r="BB134" s="69"/>
      <x:c r="BC134" s="69"/>
      <x:c r="BD134" s="69"/>
      <x:c r="BE134" s="69">
        <x:v>1</x:v>
      </x:c>
      <x:c r="BF134" s="69">
        <x:v>2</x:v>
      </x:c>
      <x:c r="BG134" s="69"/>
      <x:c r="BH134" s="69"/>
      <x:c r="BI134" s="69"/>
      <x:c r="BJ134" s="71"/>
      <x:c r="BK134" s="69"/>
      <x:c r="BL134" s="71"/>
      <x:c r="BM134" s="69"/>
      <x:c r="BN134" s="71"/>
      <x:c r="BO134" s="69"/>
      <x:c r="BP134" s="71"/>
      <x:c r="BQ134" s="69"/>
      <x:c r="BR134" s="69"/>
      <x:c r="BS134" s="69"/>
      <x:c r="BT134" s="69"/>
      <x:c r="BU134" s="69"/>
      <x:c r="BV134" s="522" t="s">
        <x:v>62</x:v>
      </x:c>
      <x:c r="BW134" s="69"/>
      <x:c r="BX134" s="69"/>
      <x:c r="BY134" s="71"/>
      <x:c r="BZ134" s="69"/>
      <x:c r="CA134" s="71"/>
      <x:c r="CB134" s="69"/>
      <x:c r="CC134" s="71"/>
      <x:c r="CD134" s="69"/>
      <x:c r="CE134" s="69"/>
      <x:c r="CF134" s="71"/>
      <x:c r="CG134" s="69"/>
      <x:c r="CH134" s="69"/>
      <x:c r="CI134" s="69"/>
      <x:c r="CJ134" s="69"/>
      <x:c r="CK134" s="69"/>
      <x:c r="CL134" s="69"/>
      <x:c r="CM134" s="69"/>
      <x:c r="CN134" s="69"/>
      <x:c r="CO134" s="69"/>
      <x:c r="CP134" s="71"/>
      <x:c r="CQ134" s="69">
        <x:v>1</x:v>
      </x:c>
      <x:c r="CR134" s="71">
        <x:v>109</x:v>
      </x:c>
      <x:c r="CS134" s="69">
        <x:v>6</x:v>
      </x:c>
      <x:c r="CT134" s="69"/>
      <x:c r="CU134" s="69">
        <x:v>1</x:v>
      </x:c>
      <x:c r="CV134" s="69"/>
      <x:c r="CW134" s="69">
        <x:v>1</x:v>
      </x:c>
      <x:c r="CX134" s="69">
        <x:v>1</x:v>
      </x:c>
      <x:c r="CY134" s="522" t="s">
        <x:v>62</x:v>
      </x:c>
      <x:c r="CZ134" s="69">
        <x:v>1</x:v>
      </x:c>
      <x:c r="DA134" s="71">
        <x:v>133</x:v>
      </x:c>
      <x:c r="DB134" s="69"/>
      <x:c r="DC134" s="71"/>
      <x:c r="DD134" s="69"/>
      <x:c r="DE134" s="71"/>
      <x:c r="DF134" s="69"/>
      <x:c r="DG134" s="105"/>
      <x:c r="DH134" s="21"/>
    </x:row>
    <x:row r="135" spans="1:112" s="20" customFormat="1" ht="30" customHeight="1">
      <x:c r="A135" s="522" t="s">
        <x:v>37</x:v>
      </x:c>
      <x:c r="B135" s="77"/>
      <x:c r="C135" s="71"/>
      <x:c r="D135" s="69"/>
      <x:c r="E135" s="71"/>
      <x:c r="F135" s="69"/>
      <x:c r="G135" s="71"/>
      <x:c r="H135" s="69"/>
      <x:c r="I135" s="71"/>
      <x:c r="J135" s="69"/>
      <x:c r="K135" s="69"/>
      <x:c r="L135" s="71"/>
      <x:c r="M135" s="69"/>
      <x:c r="N135" s="69"/>
      <x:c r="O135" s="69"/>
      <x:c r="P135" s="69"/>
      <x:c r="Q135" s="69"/>
      <x:c r="R135" s="71"/>
      <x:c r="S135" s="69"/>
      <x:c r="T135" s="71"/>
      <x:c r="U135" s="69"/>
      <x:c r="V135" s="71"/>
      <x:c r="W135" s="69"/>
      <x:c r="X135" s="69">
        <x:v>5</x:v>
      </x:c>
      <x:c r="Y135" s="69"/>
      <x:c r="Z135" s="69"/>
      <x:c r="AA135" s="69">
        <x:v>1</x:v>
      </x:c>
      <x:c r="AB135" s="69"/>
      <x:c r="AC135" s="69"/>
      <x:c r="AD135" s="69"/>
      <x:c r="AE135" s="69"/>
      <x:c r="AF135" s="69"/>
      <x:c r="AG135" s="69">
        <x:v>1</x:v>
      </x:c>
      <x:c r="AH135" s="69"/>
      <x:c r="AI135" s="69"/>
      <x:c r="AJ135" s="69"/>
      <x:c r="AK135" s="69"/>
      <x:c r="AL135" s="522" t="s">
        <x:v>37</x:v>
      </x:c>
      <x:c r="AM135" s="69"/>
      <x:c r="AN135" s="71"/>
      <x:c r="AO135" s="69"/>
      <x:c r="AP135" s="69"/>
      <x:c r="AQ135" s="69"/>
      <x:c r="AR135" s="71"/>
      <x:c r="AS135" s="69"/>
      <x:c r="AT135" s="71"/>
      <x:c r="AU135" s="69"/>
      <x:c r="AV135" s="69"/>
      <x:c r="AW135" s="69"/>
      <x:c r="AX135" s="69"/>
      <x:c r="AY135" s="69"/>
      <x:c r="AZ135" s="69"/>
      <x:c r="BA135" s="71"/>
      <x:c r="BB135" s="69"/>
      <x:c r="BC135" s="69"/>
      <x:c r="BD135" s="69"/>
      <x:c r="BE135" s="69">
        <x:v>1</x:v>
      </x:c>
      <x:c r="BF135" s="69">
        <x:v>1</x:v>
      </x:c>
      <x:c r="BG135" s="69">
        <x:v>1</x:v>
      </x:c>
      <x:c r="BH135" s="69">
        <x:v>1</x:v>
      </x:c>
      <x:c r="BI135" s="69"/>
      <x:c r="BJ135" s="71"/>
      <x:c r="BK135" s="69"/>
      <x:c r="BL135" s="71"/>
      <x:c r="BM135" s="69"/>
      <x:c r="BN135" s="71"/>
      <x:c r="BO135" s="69"/>
      <x:c r="BP135" s="71"/>
      <x:c r="BQ135" s="69"/>
      <x:c r="BR135" s="69"/>
      <x:c r="BS135" s="69"/>
      <x:c r="BT135" s="69"/>
      <x:c r="BU135" s="69"/>
      <x:c r="BV135" s="522" t="s">
        <x:v>37</x:v>
      </x:c>
      <x:c r="BW135" s="69"/>
      <x:c r="BX135" s="69"/>
      <x:c r="BY135" s="71"/>
      <x:c r="BZ135" s="69"/>
      <x:c r="CA135" s="71"/>
      <x:c r="CB135" s="69"/>
      <x:c r="CC135" s="71"/>
      <x:c r="CD135" s="69"/>
      <x:c r="CE135" s="69"/>
      <x:c r="CF135" s="71"/>
      <x:c r="CG135" s="69"/>
      <x:c r="CH135" s="69"/>
      <x:c r="CI135" s="69"/>
      <x:c r="CJ135" s="69"/>
      <x:c r="CK135" s="69"/>
      <x:c r="CL135" s="69"/>
      <x:c r="CM135" s="69"/>
      <x:c r="CN135" s="69"/>
      <x:c r="CO135" s="69"/>
      <x:c r="CP135" s="71"/>
      <x:c r="CQ135" s="69">
        <x:v>1</x:v>
      </x:c>
      <x:c r="CR135" s="71">
        <x:v>42</x:v>
      </x:c>
      <x:c r="CS135" s="69">
        <x:v>2</x:v>
      </x:c>
      <x:c r="CT135" s="69"/>
      <x:c r="CU135" s="69">
        <x:v>1</x:v>
      </x:c>
      <x:c r="CV135" s="69"/>
      <x:c r="CW135" s="69">
        <x:v>1</x:v>
      </x:c>
      <x:c r="CX135" s="69">
        <x:v>2</x:v>
      </x:c>
      <x:c r="CY135" s="522" t="s">
        <x:v>37</x:v>
      </x:c>
      <x:c r="CZ135" s="69"/>
      <x:c r="DA135" s="71"/>
      <x:c r="DB135" s="69"/>
      <x:c r="DC135" s="71"/>
      <x:c r="DD135" s="69"/>
      <x:c r="DE135" s="71"/>
      <x:c r="DF135" s="69"/>
      <x:c r="DG135" s="105"/>
      <x:c r="DH135" s="21"/>
    </x:row>
    <x:row r="136" spans="1:112" s="20" customFormat="1" ht="30" customHeight="1">
      <x:c r="A136" s="522" t="s">
        <x:v>33</x:v>
      </x:c>
      <x:c r="B136" s="77"/>
      <x:c r="C136" s="71"/>
      <x:c r="D136" s="69"/>
      <x:c r="E136" s="71"/>
      <x:c r="F136" s="69"/>
      <x:c r="G136" s="71"/>
      <x:c r="H136" s="69"/>
      <x:c r="I136" s="71"/>
      <x:c r="J136" s="69">
        <x:v>2</x:v>
      </x:c>
      <x:c r="K136" s="69"/>
      <x:c r="L136" s="71"/>
      <x:c r="M136" s="69"/>
      <x:c r="N136" s="69"/>
      <x:c r="O136" s="69"/>
      <x:c r="P136" s="69"/>
      <x:c r="Q136" s="69"/>
      <x:c r="R136" s="71"/>
      <x:c r="S136" s="69"/>
      <x:c r="T136" s="71"/>
      <x:c r="U136" s="69"/>
      <x:c r="V136" s="71"/>
      <x:c r="W136" s="69"/>
      <x:c r="X136" s="69"/>
      <x:c r="Y136" s="69"/>
      <x:c r="Z136" s="69"/>
      <x:c r="AA136" s="69"/>
      <x:c r="AB136" s="69"/>
      <x:c r="AC136" s="69">
        <x:v>1</x:v>
      </x:c>
      <x:c r="AD136" s="69"/>
      <x:c r="AE136" s="69"/>
      <x:c r="AF136" s="69"/>
      <x:c r="AG136" s="69">
        <x:v>0</x:v>
      </x:c>
      <x:c r="AH136" s="69"/>
      <x:c r="AI136" s="69"/>
      <x:c r="AJ136" s="69"/>
      <x:c r="AK136" s="69"/>
      <x:c r="AL136" s="522" t="s">
        <x:v>33</x:v>
      </x:c>
      <x:c r="AM136" s="69"/>
      <x:c r="AN136" s="71"/>
      <x:c r="AO136" s="69"/>
      <x:c r="AP136" s="69"/>
      <x:c r="AQ136" s="69"/>
      <x:c r="AR136" s="71"/>
      <x:c r="AS136" s="69"/>
      <x:c r="AT136" s="71"/>
      <x:c r="AU136" s="69"/>
      <x:c r="AV136" s="69"/>
      <x:c r="AW136" s="69"/>
      <x:c r="AX136" s="69"/>
      <x:c r="AY136" s="69"/>
      <x:c r="AZ136" s="69"/>
      <x:c r="BA136" s="71"/>
      <x:c r="BB136" s="69"/>
      <x:c r="BC136" s="69"/>
      <x:c r="BD136" s="69"/>
      <x:c r="BE136" s="69">
        <x:v>1</x:v>
      </x:c>
      <x:c r="BF136" s="69">
        <x:v>2</x:v>
      </x:c>
      <x:c r="BG136" s="69">
        <x:v>3</x:v>
      </x:c>
      <x:c r="BH136" s="69">
        <x:v>3</x:v>
      </x:c>
      <x:c r="BI136" s="69"/>
      <x:c r="BJ136" s="71"/>
      <x:c r="BK136" s="69"/>
      <x:c r="BL136" s="71"/>
      <x:c r="BM136" s="69"/>
      <x:c r="BN136" s="71"/>
      <x:c r="BO136" s="69"/>
      <x:c r="BP136" s="71"/>
      <x:c r="BQ136" s="69"/>
      <x:c r="BR136" s="69"/>
      <x:c r="BS136" s="69"/>
      <x:c r="BT136" s="69"/>
      <x:c r="BU136" s="69"/>
      <x:c r="BV136" s="522" t="s">
        <x:v>33</x:v>
      </x:c>
      <x:c r="BW136" s="69"/>
      <x:c r="BX136" s="69"/>
      <x:c r="BY136" s="71"/>
      <x:c r="BZ136" s="69"/>
      <x:c r="CA136" s="71"/>
      <x:c r="CB136" s="69"/>
      <x:c r="CC136" s="71"/>
      <x:c r="CD136" s="69"/>
      <x:c r="CE136" s="69"/>
      <x:c r="CF136" s="71"/>
      <x:c r="CG136" s="69"/>
      <x:c r="CH136" s="69"/>
      <x:c r="CI136" s="69"/>
      <x:c r="CJ136" s="69">
        <x:v>1</x:v>
      </x:c>
      <x:c r="CK136" s="69"/>
      <x:c r="CL136" s="69"/>
      <x:c r="CM136" s="69"/>
      <x:c r="CN136" s="69"/>
      <x:c r="CO136" s="69"/>
      <x:c r="CP136" s="71"/>
      <x:c r="CQ136" s="69"/>
      <x:c r="CR136" s="71"/>
      <x:c r="CS136" s="69">
        <x:v>8</x:v>
      </x:c>
      <x:c r="CT136" s="69"/>
      <x:c r="CU136" s="69">
        <x:v>1</x:v>
      </x:c>
      <x:c r="CV136" s="69"/>
      <x:c r="CW136" s="69"/>
      <x:c r="CX136" s="69"/>
      <x:c r="CY136" s="522" t="s">
        <x:v>33</x:v>
      </x:c>
      <x:c r="CZ136" s="69"/>
      <x:c r="DA136" s="71"/>
      <x:c r="DB136" s="69"/>
      <x:c r="DC136" s="71"/>
      <x:c r="DD136" s="69"/>
      <x:c r="DE136" s="71"/>
      <x:c r="DF136" s="69"/>
      <x:c r="DG136" s="105"/>
      <x:c r="DH136" s="21"/>
    </x:row>
    <x:row r="137" spans="1:112" s="20" customFormat="1" ht="30" customHeight="1">
      <x:c r="A137" s="522" t="s">
        <x:v>54</x:v>
      </x:c>
      <x:c r="B137" s="77"/>
      <x:c r="C137" s="71"/>
      <x:c r="D137" s="69"/>
      <x:c r="E137" s="71"/>
      <x:c r="F137" s="69"/>
      <x:c r="G137" s="71"/>
      <x:c r="H137" s="69"/>
      <x:c r="I137" s="71"/>
      <x:c r="J137" s="69">
        <x:v>1</x:v>
      </x:c>
      <x:c r="K137" s="69"/>
      <x:c r="L137" s="71"/>
      <x:c r="M137" s="69"/>
      <x:c r="N137" s="69"/>
      <x:c r="O137" s="69"/>
      <x:c r="P137" s="69"/>
      <x:c r="Q137" s="69"/>
      <x:c r="R137" s="71"/>
      <x:c r="S137" s="69"/>
      <x:c r="T137" s="71"/>
      <x:c r="U137" s="69"/>
      <x:c r="V137" s="71"/>
      <x:c r="W137" s="69"/>
      <x:c r="X137" s="69">
        <x:v>18</x:v>
      </x:c>
      <x:c r="Y137" s="69"/>
      <x:c r="Z137" s="69"/>
      <x:c r="AA137" s="69"/>
      <x:c r="AB137" s="69"/>
      <x:c r="AC137" s="69"/>
      <x:c r="AD137" s="69"/>
      <x:c r="AE137" s="69"/>
      <x:c r="AF137" s="69"/>
      <x:c r="AG137" s="69"/>
      <x:c r="AH137" s="69"/>
      <x:c r="AI137" s="69"/>
      <x:c r="AJ137" s="69"/>
      <x:c r="AK137" s="69"/>
      <x:c r="AL137" s="522" t="s">
        <x:v>54</x:v>
      </x:c>
      <x:c r="AM137" s="69"/>
      <x:c r="AN137" s="71"/>
      <x:c r="AO137" s="69"/>
      <x:c r="AP137" s="69"/>
      <x:c r="AQ137" s="69"/>
      <x:c r="AR137" s="71"/>
      <x:c r="AS137" s="69"/>
      <x:c r="AT137" s="71"/>
      <x:c r="AU137" s="69"/>
      <x:c r="AV137" s="69"/>
      <x:c r="AW137" s="69"/>
      <x:c r="AX137" s="69">
        <x:v>1</x:v>
      </x:c>
      <x:c r="AY137" s="69"/>
      <x:c r="AZ137" s="69"/>
      <x:c r="BA137" s="71"/>
      <x:c r="BB137" s="69"/>
      <x:c r="BC137" s="69"/>
      <x:c r="BD137" s="69"/>
      <x:c r="BE137" s="69">
        <x:v>1</x:v>
      </x:c>
      <x:c r="BF137" s="69">
        <x:v>2</x:v>
      </x:c>
      <x:c r="BG137" s="69">
        <x:v>2</x:v>
      </x:c>
      <x:c r="BH137" s="69">
        <x:v>2</x:v>
      </x:c>
      <x:c r="BI137" s="69"/>
      <x:c r="BJ137" s="71"/>
      <x:c r="BK137" s="69"/>
      <x:c r="BL137" s="71"/>
      <x:c r="BM137" s="69"/>
      <x:c r="BN137" s="71"/>
      <x:c r="BO137" s="69"/>
      <x:c r="BP137" s="71"/>
      <x:c r="BQ137" s="69"/>
      <x:c r="BR137" s="69"/>
      <x:c r="BS137" s="69"/>
      <x:c r="BT137" s="69"/>
      <x:c r="BU137" s="69"/>
      <x:c r="BV137" s="522" t="s">
        <x:v>54</x:v>
      </x:c>
      <x:c r="BW137" s="69"/>
      <x:c r="BX137" s="69"/>
      <x:c r="BY137" s="71"/>
      <x:c r="BZ137" s="69"/>
      <x:c r="CA137" s="71"/>
      <x:c r="CB137" s="69"/>
      <x:c r="CC137" s="71"/>
      <x:c r="CD137" s="69"/>
      <x:c r="CE137" s="69"/>
      <x:c r="CF137" s="71"/>
      <x:c r="CG137" s="69"/>
      <x:c r="CH137" s="69"/>
      <x:c r="CI137" s="69"/>
      <x:c r="CJ137" s="69"/>
      <x:c r="CK137" s="69"/>
      <x:c r="CL137" s="69"/>
      <x:c r="CM137" s="69"/>
      <x:c r="CN137" s="69"/>
      <x:c r="CO137" s="69"/>
      <x:c r="CP137" s="71"/>
      <x:c r="CQ137" s="69"/>
      <x:c r="CR137" s="71"/>
      <x:c r="CS137" s="69">
        <x:v>7</x:v>
      </x:c>
      <x:c r="CT137" s="69"/>
      <x:c r="CU137" s="69">
        <x:v>1</x:v>
      </x:c>
      <x:c r="CV137" s="69"/>
      <x:c r="CW137" s="69"/>
      <x:c r="CX137" s="69"/>
      <x:c r="CY137" s="522" t="s">
        <x:v>54</x:v>
      </x:c>
      <x:c r="CZ137" s="69"/>
      <x:c r="DA137" s="71"/>
      <x:c r="DB137" s="69"/>
      <x:c r="DC137" s="71"/>
      <x:c r="DD137" s="69"/>
      <x:c r="DE137" s="71"/>
      <x:c r="DF137" s="69"/>
      <x:c r="DG137" s="105"/>
      <x:c r="DH137" s="21"/>
    </x:row>
    <x:row r="138" spans="1:112" s="20" customFormat="1" ht="30" customHeight="1">
      <x:c r="A138" s="522" t="s">
        <x:v>1597</x:v>
      </x:c>
      <x:c r="B138" s="77"/>
      <x:c r="C138" s="71"/>
      <x:c r="D138" s="69"/>
      <x:c r="E138" s="71"/>
      <x:c r="F138" s="69"/>
      <x:c r="G138" s="71"/>
      <x:c r="H138" s="69"/>
      <x:c r="I138" s="71"/>
      <x:c r="J138" s="69">
        <x:v>2</x:v>
      </x:c>
      <x:c r="K138" s="69"/>
      <x:c r="L138" s="71"/>
      <x:c r="M138" s="69"/>
      <x:c r="N138" s="69"/>
      <x:c r="O138" s="69"/>
      <x:c r="P138" s="69"/>
      <x:c r="Q138" s="69"/>
      <x:c r="R138" s="71"/>
      <x:c r="S138" s="69"/>
      <x:c r="T138" s="71"/>
      <x:c r="U138" s="69"/>
      <x:c r="V138" s="71"/>
      <x:c r="W138" s="69"/>
      <x:c r="X138" s="69">
        <x:v>4</x:v>
      </x:c>
      <x:c r="Y138" s="69"/>
      <x:c r="Z138" s="69"/>
      <x:c r="AA138" s="69">
        <x:v>1</x:v>
      </x:c>
      <x:c r="AB138" s="69"/>
      <x:c r="AC138" s="69"/>
      <x:c r="AD138" s="69">
        <x:v>1</x:v>
      </x:c>
      <x:c r="AE138" s="69"/>
      <x:c r="AF138" s="69"/>
      <x:c r="AG138" s="69">
        <x:v>1</x:v>
      </x:c>
      <x:c r="AH138" s="69"/>
      <x:c r="AI138" s="69"/>
      <x:c r="AJ138" s="69"/>
      <x:c r="AK138" s="69"/>
      <x:c r="AL138" s="522" t="s">
        <x:v>1597</x:v>
      </x:c>
      <x:c r="AM138" s="69"/>
      <x:c r="AN138" s="71"/>
      <x:c r="AO138" s="69"/>
      <x:c r="AP138" s="69"/>
      <x:c r="AQ138" s="69"/>
      <x:c r="AR138" s="71"/>
      <x:c r="AS138" s="69"/>
      <x:c r="AT138" s="71"/>
      <x:c r="AU138" s="69"/>
      <x:c r="AV138" s="69"/>
      <x:c r="AW138" s="69"/>
      <x:c r="AX138" s="69"/>
      <x:c r="AY138" s="69"/>
      <x:c r="AZ138" s="69"/>
      <x:c r="BA138" s="71"/>
      <x:c r="BB138" s="69"/>
      <x:c r="BC138" s="69"/>
      <x:c r="BD138" s="69"/>
      <x:c r="BE138" s="69">
        <x:v>1</x:v>
      </x:c>
      <x:c r="BF138" s="69">
        <x:v>2</x:v>
      </x:c>
      <x:c r="BG138" s="69">
        <x:v>2</x:v>
      </x:c>
      <x:c r="BH138" s="69">
        <x:v>2</x:v>
      </x:c>
      <x:c r="BI138" s="69"/>
      <x:c r="BJ138" s="71"/>
      <x:c r="BK138" s="69"/>
      <x:c r="BL138" s="71"/>
      <x:c r="BM138" s="69"/>
      <x:c r="BN138" s="71"/>
      <x:c r="BO138" s="69"/>
      <x:c r="BP138" s="71"/>
      <x:c r="BQ138" s="69"/>
      <x:c r="BR138" s="69"/>
      <x:c r="BS138" s="69"/>
      <x:c r="BT138" s="69"/>
      <x:c r="BU138" s="69"/>
      <x:c r="BV138" s="522" t="s">
        <x:v>1597</x:v>
      </x:c>
      <x:c r="BW138" s="69"/>
      <x:c r="BX138" s="69"/>
      <x:c r="BY138" s="71"/>
      <x:c r="BZ138" s="69"/>
      <x:c r="CA138" s="71"/>
      <x:c r="CB138" s="69"/>
      <x:c r="CC138" s="71"/>
      <x:c r="CD138" s="69"/>
      <x:c r="CE138" s="69"/>
      <x:c r="CF138" s="71"/>
      <x:c r="CG138" s="69"/>
      <x:c r="CH138" s="69"/>
      <x:c r="CI138" s="69"/>
      <x:c r="CJ138" s="69">
        <x:v>1</x:v>
      </x:c>
      <x:c r="CK138" s="69"/>
      <x:c r="CL138" s="69"/>
      <x:c r="CM138" s="69"/>
      <x:c r="CN138" s="69"/>
      <x:c r="CO138" s="69"/>
      <x:c r="CP138" s="71"/>
      <x:c r="CQ138" s="69">
        <x:v>1</x:v>
      </x:c>
      <x:c r="CR138" s="71">
        <x:v>357</x:v>
      </x:c>
      <x:c r="CS138" s="69">
        <x:v>7</x:v>
      </x:c>
      <x:c r="CT138" s="69"/>
      <x:c r="CU138" s="69">
        <x:v>1</x:v>
      </x:c>
      <x:c r="CV138" s="69"/>
      <x:c r="CW138" s="69"/>
      <x:c r="CX138" s="69"/>
      <x:c r="CY138" s="522" t="s">
        <x:v>1597</x:v>
      </x:c>
      <x:c r="CZ138" s="69"/>
      <x:c r="DA138" s="71"/>
      <x:c r="DB138" s="69"/>
      <x:c r="DC138" s="71"/>
      <x:c r="DD138" s="69"/>
      <x:c r="DE138" s="71"/>
      <x:c r="DF138" s="69"/>
      <x:c r="DG138" s="105"/>
      <x:c r="DH138" s="21"/>
    </x:row>
    <x:row r="139" spans="1:112" s="20" customFormat="1" ht="30" customHeight="1">
      <x:c r="A139" s="522" t="s">
        <x:v>29</x:v>
      </x:c>
      <x:c r="B139" s="77"/>
      <x:c r="C139" s="71"/>
      <x:c r="D139" s="69"/>
      <x:c r="E139" s="71"/>
      <x:c r="F139" s="69"/>
      <x:c r="G139" s="71"/>
      <x:c r="H139" s="69"/>
      <x:c r="I139" s="71"/>
      <x:c r="J139" s="69">
        <x:v>2</x:v>
      </x:c>
      <x:c r="K139" s="69"/>
      <x:c r="L139" s="71"/>
      <x:c r="M139" s="69"/>
      <x:c r="N139" s="69"/>
      <x:c r="O139" s="69"/>
      <x:c r="P139" s="69"/>
      <x:c r="Q139" s="69"/>
      <x:c r="R139" s="71"/>
      <x:c r="S139" s="69"/>
      <x:c r="T139" s="71"/>
      <x:c r="U139" s="69"/>
      <x:c r="V139" s="71"/>
      <x:c r="W139" s="69"/>
      <x:c r="X139" s="69"/>
      <x:c r="Y139" s="69"/>
      <x:c r="Z139" s="69"/>
      <x:c r="AA139" s="69"/>
      <x:c r="AB139" s="69"/>
      <x:c r="AC139" s="69"/>
      <x:c r="AD139" s="69"/>
      <x:c r="AE139" s="69"/>
      <x:c r="AF139" s="69"/>
      <x:c r="AG139" s="69">
        <x:v>1</x:v>
      </x:c>
      <x:c r="AH139" s="69"/>
      <x:c r="AI139" s="69"/>
      <x:c r="AJ139" s="69"/>
      <x:c r="AK139" s="69"/>
      <x:c r="AL139" s="522" t="s">
        <x:v>29</x:v>
      </x:c>
      <x:c r="AM139" s="69"/>
      <x:c r="AN139" s="71"/>
      <x:c r="AO139" s="69"/>
      <x:c r="AP139" s="69"/>
      <x:c r="AQ139" s="69"/>
      <x:c r="AR139" s="71"/>
      <x:c r="AS139" s="69"/>
      <x:c r="AT139" s="71"/>
      <x:c r="AU139" s="69"/>
      <x:c r="AV139" s="69"/>
      <x:c r="AW139" s="69"/>
      <x:c r="AX139" s="69"/>
      <x:c r="AY139" s="69"/>
      <x:c r="AZ139" s="69"/>
      <x:c r="BA139" s="71"/>
      <x:c r="BB139" s="69"/>
      <x:c r="BC139" s="69"/>
      <x:c r="BD139" s="69"/>
      <x:c r="BE139" s="69"/>
      <x:c r="BF139" s="69"/>
      <x:c r="BG139" s="69"/>
      <x:c r="BH139" s="69"/>
      <x:c r="BI139" s="69"/>
      <x:c r="BJ139" s="71"/>
      <x:c r="BK139" s="69"/>
      <x:c r="BL139" s="71"/>
      <x:c r="BM139" s="69"/>
      <x:c r="BN139" s="71"/>
      <x:c r="BO139" s="69"/>
      <x:c r="BP139" s="71"/>
      <x:c r="BQ139" s="69"/>
      <x:c r="BR139" s="69"/>
      <x:c r="BS139" s="69"/>
      <x:c r="BT139" s="69"/>
      <x:c r="BU139" s="69"/>
      <x:c r="BV139" s="522" t="s">
        <x:v>29</x:v>
      </x:c>
      <x:c r="BW139" s="69"/>
      <x:c r="BX139" s="69"/>
      <x:c r="BY139" s="71"/>
      <x:c r="BZ139" s="69"/>
      <x:c r="CA139" s="71"/>
      <x:c r="CB139" s="69"/>
      <x:c r="CC139" s="71"/>
      <x:c r="CD139" s="69"/>
      <x:c r="CE139" s="69"/>
      <x:c r="CF139" s="71"/>
      <x:c r="CG139" s="69"/>
      <x:c r="CH139" s="69"/>
      <x:c r="CI139" s="69"/>
      <x:c r="CJ139" s="69">
        <x:v>1</x:v>
      </x:c>
      <x:c r="CK139" s="69"/>
      <x:c r="CL139" s="69"/>
      <x:c r="CM139" s="69"/>
      <x:c r="CN139" s="69"/>
      <x:c r="CO139" s="69"/>
      <x:c r="CP139" s="71"/>
      <x:c r="CQ139" s="69">
        <x:v>1</x:v>
      </x:c>
      <x:c r="CR139" s="71">
        <x:v>24</x:v>
      </x:c>
      <x:c r="CS139" s="69">
        <x:v>4</x:v>
      </x:c>
      <x:c r="CT139" s="69"/>
      <x:c r="CU139" s="69">
        <x:v>1</x:v>
      </x:c>
      <x:c r="CV139" s="69"/>
      <x:c r="CW139" s="69">
        <x:v>1</x:v>
      </x:c>
      <x:c r="CX139" s="69">
        <x:v>1</x:v>
      </x:c>
      <x:c r="CY139" s="522" t="s">
        <x:v>29</x:v>
      </x:c>
      <x:c r="CZ139" s="69"/>
      <x:c r="DA139" s="71"/>
      <x:c r="DB139" s="69"/>
      <x:c r="DC139" s="71"/>
      <x:c r="DD139" s="69"/>
      <x:c r="DE139" s="71"/>
      <x:c r="DF139" s="69"/>
      <x:c r="DG139" s="105"/>
      <x:c r="DH139" s="21"/>
    </x:row>
    <x:row r="140" spans="1:112" s="20" customFormat="1" ht="30" customHeight="1">
      <x:c r="A140" s="522" t="s">
        <x:v>1508</x:v>
      </x:c>
      <x:c r="B140" s="77"/>
      <x:c r="C140" s="71"/>
      <x:c r="D140" s="69"/>
      <x:c r="E140" s="71"/>
      <x:c r="F140" s="69"/>
      <x:c r="G140" s="71"/>
      <x:c r="H140" s="69"/>
      <x:c r="I140" s="71"/>
      <x:c r="J140" s="69">
        <x:v>2</x:v>
      </x:c>
      <x:c r="K140" s="69"/>
      <x:c r="L140" s="71"/>
      <x:c r="M140" s="69"/>
      <x:c r="N140" s="69"/>
      <x:c r="O140" s="69"/>
      <x:c r="P140" s="69"/>
      <x:c r="Q140" s="69"/>
      <x:c r="R140" s="71"/>
      <x:c r="S140" s="69"/>
      <x:c r="T140" s="71"/>
      <x:c r="U140" s="69"/>
      <x:c r="V140" s="71"/>
      <x:c r="W140" s="69"/>
      <x:c r="X140" s="69">
        <x:v>6</x:v>
      </x:c>
      <x:c r="Y140" s="69"/>
      <x:c r="Z140" s="69"/>
      <x:c r="AA140" s="69">
        <x:v>1</x:v>
      </x:c>
      <x:c r="AB140" s="69"/>
      <x:c r="AC140" s="69"/>
      <x:c r="AD140" s="69"/>
      <x:c r="AE140" s="69"/>
      <x:c r="AF140" s="69"/>
      <x:c r="AG140" s="69">
        <x:v>1</x:v>
      </x:c>
      <x:c r="AH140" s="69"/>
      <x:c r="AI140" s="69"/>
      <x:c r="AJ140" s="69"/>
      <x:c r="AK140" s="69"/>
      <x:c r="AL140" s="522" t="s">
        <x:v>1508</x:v>
      </x:c>
      <x:c r="AM140" s="69"/>
      <x:c r="AN140" s="71"/>
      <x:c r="AO140" s="69"/>
      <x:c r="AP140" s="69"/>
      <x:c r="AQ140" s="69"/>
      <x:c r="AR140" s="71"/>
      <x:c r="AS140" s="69"/>
      <x:c r="AT140" s="71"/>
      <x:c r="AU140" s="69"/>
      <x:c r="AV140" s="69"/>
      <x:c r="AW140" s="69"/>
      <x:c r="AX140" s="69"/>
      <x:c r="AY140" s="69"/>
      <x:c r="AZ140" s="69"/>
      <x:c r="BA140" s="71"/>
      <x:c r="BB140" s="69"/>
      <x:c r="BC140" s="69"/>
      <x:c r="BD140" s="69"/>
      <x:c r="BE140" s="69">
        <x:v>1</x:v>
      </x:c>
      <x:c r="BF140" s="69">
        <x:v>4</x:v>
      </x:c>
      <x:c r="BG140" s="69">
        <x:v>2</x:v>
      </x:c>
      <x:c r="BH140" s="69">
        <x:v>2</x:v>
      </x:c>
      <x:c r="BI140" s="69"/>
      <x:c r="BJ140" s="71"/>
      <x:c r="BK140" s="69"/>
      <x:c r="BL140" s="71"/>
      <x:c r="BM140" s="69"/>
      <x:c r="BN140" s="71"/>
      <x:c r="BO140" s="69"/>
      <x:c r="BP140" s="71"/>
      <x:c r="BQ140" s="69"/>
      <x:c r="BR140" s="69"/>
      <x:c r="BS140" s="69"/>
      <x:c r="BT140" s="69"/>
      <x:c r="BU140" s="69"/>
      <x:c r="BV140" s="522" t="s">
        <x:v>1508</x:v>
      </x:c>
      <x:c r="BW140" s="69"/>
      <x:c r="BX140" s="69"/>
      <x:c r="BY140" s="71"/>
      <x:c r="BZ140" s="69"/>
      <x:c r="CA140" s="71"/>
      <x:c r="CB140" s="69"/>
      <x:c r="CC140" s="71"/>
      <x:c r="CD140" s="69"/>
      <x:c r="CE140" s="69"/>
      <x:c r="CF140" s="71"/>
      <x:c r="CG140" s="69"/>
      <x:c r="CH140" s="69"/>
      <x:c r="CI140" s="69"/>
      <x:c r="CJ140" s="69">
        <x:v>1</x:v>
      </x:c>
      <x:c r="CK140" s="69"/>
      <x:c r="CL140" s="69"/>
      <x:c r="CM140" s="69"/>
      <x:c r="CN140" s="69"/>
      <x:c r="CO140" s="69"/>
      <x:c r="CP140" s="71"/>
      <x:c r="CQ140" s="69">
        <x:v>1</x:v>
      </x:c>
      <x:c r="CR140" s="71">
        <x:v>161</x:v>
      </x:c>
      <x:c r="CS140" s="69">
        <x:v>5</x:v>
      </x:c>
      <x:c r="CT140" s="69"/>
      <x:c r="CU140" s="69">
        <x:v>1</x:v>
      </x:c>
      <x:c r="CV140" s="69"/>
      <x:c r="CW140" s="69">
        <x:v>1</x:v>
      </x:c>
      <x:c r="CX140" s="69">
        <x:v>1</x:v>
      </x:c>
      <x:c r="CY140" s="522" t="s">
        <x:v>1508</x:v>
      </x:c>
      <x:c r="CZ140" s="69"/>
      <x:c r="DA140" s="71"/>
      <x:c r="DB140" s="69"/>
      <x:c r="DC140" s="71"/>
      <x:c r="DD140" s="69"/>
      <x:c r="DE140" s="71"/>
      <x:c r="DF140" s="69"/>
      <x:c r="DG140" s="105"/>
      <x:c r="DH140" s="21"/>
    </x:row>
    <x:row r="141" spans="1:112" s="20" customFormat="1" ht="30" customHeight="1">
      <x:c r="A141" s="522" t="s">
        <x:v>168</x:v>
      </x:c>
      <x:c r="B141" s="77"/>
      <x:c r="C141" s="71"/>
      <x:c r="D141" s="69"/>
      <x:c r="E141" s="71"/>
      <x:c r="F141" s="69"/>
      <x:c r="G141" s="71"/>
      <x:c r="H141" s="69"/>
      <x:c r="I141" s="71"/>
      <x:c r="J141" s="69">
        <x:v>1</x:v>
      </x:c>
      <x:c r="K141" s="69"/>
      <x:c r="L141" s="71"/>
      <x:c r="M141" s="69"/>
      <x:c r="N141" s="69"/>
      <x:c r="O141" s="69"/>
      <x:c r="P141" s="69"/>
      <x:c r="Q141" s="69"/>
      <x:c r="R141" s="71"/>
      <x:c r="S141" s="69"/>
      <x:c r="T141" s="71"/>
      <x:c r="U141" s="69"/>
      <x:c r="V141" s="71"/>
      <x:c r="W141" s="69"/>
      <x:c r="X141" s="69">
        <x:v>0</x:v>
      </x:c>
      <x:c r="Y141" s="69"/>
      <x:c r="Z141" s="69"/>
      <x:c r="AA141" s="69">
        <x:v>1</x:v>
      </x:c>
      <x:c r="AB141" s="69"/>
      <x:c r="AC141" s="69"/>
      <x:c r="AD141" s="69"/>
      <x:c r="AE141" s="69"/>
      <x:c r="AF141" s="69"/>
      <x:c r="AG141" s="69"/>
      <x:c r="AH141" s="69"/>
      <x:c r="AI141" s="69"/>
      <x:c r="AJ141" s="69">
        <x:v>1</x:v>
      </x:c>
      <x:c r="AK141" s="69">
        <x:v>3</x:v>
      </x:c>
      <x:c r="AL141" s="522" t="s">
        <x:v>168</x:v>
      </x:c>
      <x:c r="AM141" s="69"/>
      <x:c r="AN141" s="71"/>
      <x:c r="AO141" s="69"/>
      <x:c r="AP141" s="69"/>
      <x:c r="AQ141" s="69"/>
      <x:c r="AR141" s="71"/>
      <x:c r="AS141" s="69"/>
      <x:c r="AT141" s="71"/>
      <x:c r="AU141" s="69"/>
      <x:c r="AV141" s="69"/>
      <x:c r="AW141" s="69"/>
      <x:c r="AX141" s="69"/>
      <x:c r="AY141" s="69"/>
      <x:c r="AZ141" s="69"/>
      <x:c r="BA141" s="71"/>
      <x:c r="BB141" s="69"/>
      <x:c r="BC141" s="69"/>
      <x:c r="BD141" s="69"/>
      <x:c r="BE141" s="69">
        <x:v>1</x:v>
      </x:c>
      <x:c r="BF141" s="69">
        <x:v>3</x:v>
      </x:c>
      <x:c r="BG141" s="69"/>
      <x:c r="BH141" s="69"/>
      <x:c r="BI141" s="69"/>
      <x:c r="BJ141" s="71"/>
      <x:c r="BK141" s="69"/>
      <x:c r="BL141" s="71"/>
      <x:c r="BM141" s="69"/>
      <x:c r="BN141" s="71"/>
      <x:c r="BO141" s="69"/>
      <x:c r="BP141" s="71"/>
      <x:c r="BQ141" s="69"/>
      <x:c r="BR141" s="69"/>
      <x:c r="BS141" s="69"/>
      <x:c r="BT141" s="69"/>
      <x:c r="BU141" s="69"/>
      <x:c r="BV141" s="522" t="s">
        <x:v>168</x:v>
      </x:c>
      <x:c r="BW141" s="69"/>
      <x:c r="BX141" s="69"/>
      <x:c r="BY141" s="71"/>
      <x:c r="BZ141" s="69"/>
      <x:c r="CA141" s="71"/>
      <x:c r="CB141" s="69"/>
      <x:c r="CC141" s="71"/>
      <x:c r="CD141" s="69"/>
      <x:c r="CE141" s="69"/>
      <x:c r="CF141" s="71"/>
      <x:c r="CG141" s="69"/>
      <x:c r="CH141" s="69"/>
      <x:c r="CI141" s="69"/>
      <x:c r="CJ141" s="69"/>
      <x:c r="CK141" s="69"/>
      <x:c r="CL141" s="69"/>
      <x:c r="CM141" s="69"/>
      <x:c r="CN141" s="69"/>
      <x:c r="CO141" s="69"/>
      <x:c r="CP141" s="71"/>
      <x:c r="CQ141" s="69"/>
      <x:c r="CR141" s="71"/>
      <x:c r="CS141" s="69">
        <x:v>4</x:v>
      </x:c>
      <x:c r="CT141" s="69"/>
      <x:c r="CU141" s="69"/>
      <x:c r="CV141" s="69"/>
      <x:c r="CW141" s="69"/>
      <x:c r="CX141" s="69"/>
      <x:c r="CY141" s="522" t="s">
        <x:v>168</x:v>
      </x:c>
      <x:c r="CZ141" s="69"/>
      <x:c r="DA141" s="71"/>
      <x:c r="DB141" s="69"/>
      <x:c r="DC141" s="71"/>
      <x:c r="DD141" s="69"/>
      <x:c r="DE141" s="71"/>
      <x:c r="DF141" s="69"/>
      <x:c r="DG141" s="105"/>
      <x:c r="DH141" s="21"/>
    </x:row>
    <x:row r="142" spans="1:112" s="20" customFormat="1" ht="30" customHeight="1">
      <x:c r="A142" s="522" t="s">
        <x:v>15</x:v>
      </x:c>
      <x:c r="B142" s="77"/>
      <x:c r="C142" s="71"/>
      <x:c r="D142" s="69"/>
      <x:c r="E142" s="71"/>
      <x:c r="F142" s="69"/>
      <x:c r="G142" s="71"/>
      <x:c r="H142" s="69"/>
      <x:c r="I142" s="71"/>
      <x:c r="J142" s="69">
        <x:v>1</x:v>
      </x:c>
      <x:c r="K142" s="69"/>
      <x:c r="L142" s="71"/>
      <x:c r="M142" s="69"/>
      <x:c r="N142" s="69"/>
      <x:c r="O142" s="69"/>
      <x:c r="P142" s="69"/>
      <x:c r="Q142" s="69"/>
      <x:c r="R142" s="71"/>
      <x:c r="S142" s="69"/>
      <x:c r="T142" s="71"/>
      <x:c r="U142" s="69"/>
      <x:c r="V142" s="71"/>
      <x:c r="W142" s="69"/>
      <x:c r="X142" s="69">
        <x:v>2</x:v>
      </x:c>
      <x:c r="Y142" s="69"/>
      <x:c r="Z142" s="69"/>
      <x:c r="AA142" s="69"/>
      <x:c r="AB142" s="69"/>
      <x:c r="AC142" s="69"/>
      <x:c r="AD142" s="69"/>
      <x:c r="AE142" s="69"/>
      <x:c r="AF142" s="69"/>
      <x:c r="AG142" s="69">
        <x:v>1</x:v>
      </x:c>
      <x:c r="AH142" s="69"/>
      <x:c r="AI142" s="69"/>
      <x:c r="AJ142" s="69"/>
      <x:c r="AK142" s="69"/>
      <x:c r="AL142" s="522" t="s">
        <x:v>15</x:v>
      </x:c>
      <x:c r="AM142" s="69"/>
      <x:c r="AN142" s="71"/>
      <x:c r="AO142" s="69"/>
      <x:c r="AP142" s="69"/>
      <x:c r="AQ142" s="69"/>
      <x:c r="AR142" s="71"/>
      <x:c r="AS142" s="69"/>
      <x:c r="AT142" s="71"/>
      <x:c r="AU142" s="69"/>
      <x:c r="AV142" s="69"/>
      <x:c r="AW142" s="69"/>
      <x:c r="AX142" s="69"/>
      <x:c r="AY142" s="69"/>
      <x:c r="AZ142" s="69"/>
      <x:c r="BA142" s="71"/>
      <x:c r="BB142" s="69"/>
      <x:c r="BC142" s="69"/>
      <x:c r="BD142" s="69"/>
      <x:c r="BE142" s="69"/>
      <x:c r="BF142" s="69"/>
      <x:c r="BG142" s="69"/>
      <x:c r="BH142" s="69"/>
      <x:c r="BI142" s="69"/>
      <x:c r="BJ142" s="71"/>
      <x:c r="BK142" s="69"/>
      <x:c r="BL142" s="71"/>
      <x:c r="BM142" s="69"/>
      <x:c r="BN142" s="71"/>
      <x:c r="BO142" s="69"/>
      <x:c r="BP142" s="71"/>
      <x:c r="BQ142" s="69"/>
      <x:c r="BR142" s="69"/>
      <x:c r="BS142" s="69"/>
      <x:c r="BT142" s="69"/>
      <x:c r="BU142" s="69"/>
      <x:c r="BV142" s="522" t="s">
        <x:v>15</x:v>
      </x:c>
      <x:c r="BW142" s="69"/>
      <x:c r="BX142" s="69"/>
      <x:c r="BY142" s="71"/>
      <x:c r="BZ142" s="69"/>
      <x:c r="CA142" s="71"/>
      <x:c r="CB142" s="69"/>
      <x:c r="CC142" s="71"/>
      <x:c r="CD142" s="69"/>
      <x:c r="CE142" s="69"/>
      <x:c r="CF142" s="71"/>
      <x:c r="CG142" s="69"/>
      <x:c r="CH142" s="69"/>
      <x:c r="CI142" s="69"/>
      <x:c r="CJ142" s="69"/>
      <x:c r="CK142" s="69"/>
      <x:c r="CL142" s="69"/>
      <x:c r="CM142" s="69"/>
      <x:c r="CN142" s="69"/>
      <x:c r="CO142" s="69"/>
      <x:c r="CP142" s="71"/>
      <x:c r="CQ142" s="69"/>
      <x:c r="CR142" s="71"/>
      <x:c r="CS142" s="69">
        <x:v>4</x:v>
      </x:c>
      <x:c r="CT142" s="69"/>
      <x:c r="CU142" s="69"/>
      <x:c r="CV142" s="69"/>
      <x:c r="CW142" s="69">
        <x:v>1</x:v>
      </x:c>
      <x:c r="CX142" s="69">
        <x:v>1</x:v>
      </x:c>
      <x:c r="CY142" s="522" t="s">
        <x:v>15</x:v>
      </x:c>
      <x:c r="CZ142" s="523"/>
      <x:c r="DA142" s="71"/>
      <x:c r="DB142" s="523"/>
      <x:c r="DC142" s="928"/>
      <x:c r="DD142" s="523"/>
      <x:c r="DE142" s="928"/>
      <x:c r="DF142" s="523"/>
      <x:c r="DG142" s="932"/>
      <x:c r="DH142" s="21"/>
    </x:row>
    <x:row r="143" spans="1:112" s="20" customFormat="1" ht="30" customHeight="1">
      <x:c r="A143" s="522" t="s">
        <x:v>199</x:v>
      </x:c>
      <x:c r="B143" s="77">
        <x:v>1</x:v>
      </x:c>
      <x:c r="C143" s="71">
        <x:v>261</x:v>
      </x:c>
      <x:c r="D143" s="69">
        <x:v>5</x:v>
      </x:c>
      <x:c r="E143" s="71">
        <x:v>559</x:v>
      </x:c>
      <x:c r="F143" s="69"/>
      <x:c r="G143" s="71"/>
      <x:c r="H143" s="69"/>
      <x:c r="I143" s="71"/>
      <x:c r="J143" s="69">
        <x:v>3</x:v>
      </x:c>
      <x:c r="K143" s="69"/>
      <x:c r="L143" s="71"/>
      <x:c r="M143" s="69"/>
      <x:c r="N143" s="69"/>
      <x:c r="O143" s="69"/>
      <x:c r="P143" s="69"/>
      <x:c r="Q143" s="69"/>
      <x:c r="R143" s="71"/>
      <x:c r="S143" s="69"/>
      <x:c r="T143" s="71"/>
      <x:c r="U143" s="69"/>
      <x:c r="V143" s="71"/>
      <x:c r="W143" s="69"/>
      <x:c r="X143" s="69">
        <x:v>14</x:v>
      </x:c>
      <x:c r="Y143" s="69">
        <x:v>1</x:v>
      </x:c>
      <x:c r="Z143" s="69">
        <x:v>1</x:v>
      </x:c>
      <x:c r="AA143" s="69">
        <x:v>1</x:v>
      </x:c>
      <x:c r="AB143" s="69"/>
      <x:c r="AC143" s="69"/>
      <x:c r="AD143" s="69">
        <x:v>2</x:v>
      </x:c>
      <x:c r="AE143" s="69"/>
      <x:c r="AF143" s="69"/>
      <x:c r="AG143" s="69">
        <x:v>3</x:v>
      </x:c>
      <x:c r="AH143" s="69"/>
      <x:c r="AI143" s="69"/>
      <x:c r="AJ143" s="69">
        <x:v>4</x:v>
      </x:c>
      <x:c r="AK143" s="69">
        <x:v>7</x:v>
      </x:c>
      <x:c r="AL143" s="522" t="s">
        <x:v>199</x:v>
      </x:c>
      <x:c r="AM143" s="69"/>
      <x:c r="AN143" s="71"/>
      <x:c r="AO143" s="69"/>
      <x:c r="AP143" s="69"/>
      <x:c r="AQ143" s="69"/>
      <x:c r="AR143" s="71"/>
      <x:c r="AS143" s="69"/>
      <x:c r="AT143" s="71"/>
      <x:c r="AU143" s="69"/>
      <x:c r="AV143" s="69"/>
      <x:c r="AW143" s="69"/>
      <x:c r="AX143" s="69"/>
      <x:c r="AY143" s="69"/>
      <x:c r="AZ143" s="69"/>
      <x:c r="BA143" s="71"/>
      <x:c r="BB143" s="69"/>
      <x:c r="BC143" s="69"/>
      <x:c r="BD143" s="69"/>
      <x:c r="BE143" s="69">
        <x:v>1</x:v>
      </x:c>
      <x:c r="BF143" s="69">
        <x:v>3</x:v>
      </x:c>
      <x:c r="BG143" s="69"/>
      <x:c r="BH143" s="69"/>
      <x:c r="BI143" s="69"/>
      <x:c r="BJ143" s="71"/>
      <x:c r="BK143" s="69"/>
      <x:c r="BL143" s="71"/>
      <x:c r="BM143" s="69"/>
      <x:c r="BN143" s="71"/>
      <x:c r="BO143" s="69"/>
      <x:c r="BP143" s="71"/>
      <x:c r="BQ143" s="69"/>
      <x:c r="BR143" s="69"/>
      <x:c r="BS143" s="69"/>
      <x:c r="BT143" s="69"/>
      <x:c r="BU143" s="69"/>
      <x:c r="BV143" s="522" t="s">
        <x:v>199</x:v>
      </x:c>
      <x:c r="BW143" s="69"/>
      <x:c r="BX143" s="69"/>
      <x:c r="BY143" s="71"/>
      <x:c r="BZ143" s="69"/>
      <x:c r="CA143" s="71"/>
      <x:c r="CB143" s="69"/>
      <x:c r="CC143" s="71"/>
      <x:c r="CD143" s="69"/>
      <x:c r="CE143" s="69"/>
      <x:c r="CF143" s="71"/>
      <x:c r="CG143" s="69"/>
      <x:c r="CH143" s="69"/>
      <x:c r="CI143" s="69"/>
      <x:c r="CJ143" s="69"/>
      <x:c r="CK143" s="69"/>
      <x:c r="CL143" s="69"/>
      <x:c r="CM143" s="69"/>
      <x:c r="CN143" s="69"/>
      <x:c r="CO143" s="69"/>
      <x:c r="CP143" s="71"/>
      <x:c r="CQ143" s="69"/>
      <x:c r="CR143" s="71"/>
      <x:c r="CS143" s="69">
        <x:v>10</x:v>
      </x:c>
      <x:c r="CT143" s="69"/>
      <x:c r="CU143" s="69">
        <x:v>1</x:v>
      </x:c>
      <x:c r="CV143" s="69"/>
      <x:c r="CW143" s="69"/>
      <x:c r="CX143" s="69"/>
      <x:c r="CY143" s="522" t="s">
        <x:v>199</x:v>
      </x:c>
      <x:c r="CZ143" s="523"/>
      <x:c r="DA143" s="71"/>
      <x:c r="DB143" s="523"/>
      <x:c r="DC143" s="928"/>
      <x:c r="DD143" s="523"/>
      <x:c r="DE143" s="928"/>
      <x:c r="DF143" s="523"/>
      <x:c r="DG143" s="932"/>
      <x:c r="DH143" s="21"/>
    </x:row>
    <x:row r="144" spans="1:112" s="20" customFormat="1" ht="30" customHeight="1">
      <x:c r="A144" s="522" t="s">
        <x:v>196</x:v>
      </x:c>
      <x:c r="B144" s="77">
        <x:v>2</x:v>
      </x:c>
      <x:c r="C144" s="71">
        <x:v>652</x:v>
      </x:c>
      <x:c r="D144" s="69">
        <x:v>10</x:v>
      </x:c>
      <x:c r="E144" s="71">
        <x:v>2989</x:v>
      </x:c>
      <x:c r="F144" s="69"/>
      <x:c r="G144" s="71"/>
      <x:c r="H144" s="69"/>
      <x:c r="I144" s="71"/>
      <x:c r="J144" s="69">
        <x:v>9</x:v>
      </x:c>
      <x:c r="K144" s="69"/>
      <x:c r="L144" s="71"/>
      <x:c r="M144" s="69"/>
      <x:c r="N144" s="69"/>
      <x:c r="O144" s="69"/>
      <x:c r="P144" s="69"/>
      <x:c r="Q144" s="69"/>
      <x:c r="R144" s="71"/>
      <x:c r="S144" s="69"/>
      <x:c r="T144" s="71"/>
      <x:c r="U144" s="69"/>
      <x:c r="V144" s="71"/>
      <x:c r="W144" s="69">
        <x:v>2</x:v>
      </x:c>
      <x:c r="X144" s="69">
        <x:v>33</x:v>
      </x:c>
      <x:c r="Y144" s="69">
        <x:v>1</x:v>
      </x:c>
      <x:c r="Z144" s="69">
        <x:v>1</x:v>
      </x:c>
      <x:c r="AA144" s="69">
        <x:v>1</x:v>
      </x:c>
      <x:c r="AB144" s="69"/>
      <x:c r="AC144" s="69">
        <x:v>1</x:v>
      </x:c>
      <x:c r="AD144" s="69">
        <x:v>1</x:v>
      </x:c>
      <x:c r="AE144" s="69"/>
      <x:c r="AF144" s="69"/>
      <x:c r="AG144" s="69">
        <x:v>1</x:v>
      </x:c>
      <x:c r="AH144" s="69"/>
      <x:c r="AI144" s="69"/>
      <x:c r="AJ144" s="69">
        <x:v>16</x:v>
      </x:c>
      <x:c r="AK144" s="69">
        <x:v>20</x:v>
      </x:c>
      <x:c r="AL144" s="522" t="s">
        <x:v>196</x:v>
      </x:c>
      <x:c r="AM144" s="69">
        <x:v>1</x:v>
      </x:c>
      <x:c r="AN144" s="71">
        <x:v>570</x:v>
      </x:c>
      <x:c r="AO144" s="69"/>
      <x:c r="AP144" s="69"/>
      <x:c r="AQ144" s="69"/>
      <x:c r="AR144" s="71"/>
      <x:c r="AS144" s="69"/>
      <x:c r="AT144" s="71"/>
      <x:c r="AU144" s="69"/>
      <x:c r="AV144" s="69"/>
      <x:c r="AW144" s="69"/>
      <x:c r="AX144" s="69"/>
      <x:c r="AY144" s="69"/>
      <x:c r="AZ144" s="69"/>
      <x:c r="BA144" s="71"/>
      <x:c r="BB144" s="69"/>
      <x:c r="BC144" s="69"/>
      <x:c r="BD144" s="69"/>
      <x:c r="BE144" s="69">
        <x:v>1</x:v>
      </x:c>
      <x:c r="BF144" s="69">
        <x:v>8</x:v>
      </x:c>
      <x:c r="BG144" s="69"/>
      <x:c r="BH144" s="69"/>
      <x:c r="BI144" s="69"/>
      <x:c r="BJ144" s="71"/>
      <x:c r="BK144" s="69"/>
      <x:c r="BL144" s="71"/>
      <x:c r="BM144" s="69"/>
      <x:c r="BN144" s="71"/>
      <x:c r="BO144" s="69"/>
      <x:c r="BP144" s="71"/>
      <x:c r="BQ144" s="69"/>
      <x:c r="BR144" s="69"/>
      <x:c r="BS144" s="69"/>
      <x:c r="BT144" s="69"/>
      <x:c r="BU144" s="69"/>
      <x:c r="BV144" s="522" t="s">
        <x:v>196</x:v>
      </x:c>
      <x:c r="BW144" s="69"/>
      <x:c r="BX144" s="69"/>
      <x:c r="BY144" s="71"/>
      <x:c r="BZ144" s="69"/>
      <x:c r="CA144" s="71"/>
      <x:c r="CB144" s="69"/>
      <x:c r="CC144" s="71"/>
      <x:c r="CD144" s="69"/>
      <x:c r="CE144" s="69"/>
      <x:c r="CF144" s="71"/>
      <x:c r="CG144" s="69"/>
      <x:c r="CH144" s="69"/>
      <x:c r="CI144" s="69"/>
      <x:c r="CJ144" s="69">
        <x:v>1</x:v>
      </x:c>
      <x:c r="CK144" s="69"/>
      <x:c r="CL144" s="69"/>
      <x:c r="CM144" s="69"/>
      <x:c r="CN144" s="69"/>
      <x:c r="CO144" s="69"/>
      <x:c r="CP144" s="71"/>
      <x:c r="CQ144" s="69"/>
      <x:c r="CR144" s="71"/>
      <x:c r="CS144" s="69">
        <x:v>28</x:v>
      </x:c>
      <x:c r="CT144" s="69">
        <x:v>1</x:v>
      </x:c>
      <x:c r="CU144" s="69">
        <x:v>1</x:v>
      </x:c>
      <x:c r="CV144" s="69">
        <x:v>5</x:v>
      </x:c>
      <x:c r="CW144" s="69">
        <x:v>3</x:v>
      </x:c>
      <x:c r="CX144" s="69">
        <x:v>12</x:v>
      </x:c>
      <x:c r="CY144" s="522" t="s">
        <x:v>196</x:v>
      </x:c>
      <x:c r="CZ144" s="523"/>
      <x:c r="DA144" s="71"/>
      <x:c r="DB144" s="523"/>
      <x:c r="DC144" s="928"/>
      <x:c r="DD144" s="523"/>
      <x:c r="DE144" s="928"/>
      <x:c r="DF144" s="523"/>
      <x:c r="DG144" s="932"/>
      <x:c r="DH144" s="21"/>
    </x:row>
    <x:row r="145" spans="1:112" s="20" customFormat="1" ht="30" customHeight="1">
      <x:c r="A145" s="522" t="s">
        <x:v>177</x:v>
      </x:c>
      <x:c r="B145" s="77">
        <x:v>2</x:v>
      </x:c>
      <x:c r="C145" s="71">
        <x:v>312.89999999999998</x:v>
      </x:c>
      <x:c r="D145" s="69">
        <x:v>1</x:v>
      </x:c>
      <x:c r="E145" s="71">
        <x:v>123</x:v>
      </x:c>
      <x:c r="F145" s="69"/>
      <x:c r="G145" s="71"/>
      <x:c r="H145" s="69"/>
      <x:c r="I145" s="71"/>
      <x:c r="J145" s="69">
        <x:v>2</x:v>
      </x:c>
      <x:c r="K145" s="69"/>
      <x:c r="L145" s="71"/>
      <x:c r="M145" s="69"/>
      <x:c r="N145" s="69"/>
      <x:c r="O145" s="69"/>
      <x:c r="P145" s="69"/>
      <x:c r="Q145" s="69"/>
      <x:c r="R145" s="71"/>
      <x:c r="S145" s="69"/>
      <x:c r="T145" s="71"/>
      <x:c r="U145" s="69"/>
      <x:c r="V145" s="71"/>
      <x:c r="W145" s="69"/>
      <x:c r="X145" s="69">
        <x:v>6</x:v>
      </x:c>
      <x:c r="Y145" s="69">
        <x:v>2</x:v>
      </x:c>
      <x:c r="Z145" s="69">
        <x:v>7</x:v>
      </x:c>
      <x:c r="AA145" s="69">
        <x:v>1</x:v>
      </x:c>
      <x:c r="AB145" s="69"/>
      <x:c r="AC145" s="69">
        <x:v>1</x:v>
      </x:c>
      <x:c r="AD145" s="69"/>
      <x:c r="AE145" s="69"/>
      <x:c r="AF145" s="69"/>
      <x:c r="AG145" s="69">
        <x:v>1</x:v>
      </x:c>
      <x:c r="AH145" s="69"/>
      <x:c r="AI145" s="69"/>
      <x:c r="AJ145" s="69">
        <x:v>3</x:v>
      </x:c>
      <x:c r="AK145" s="69">
        <x:v>5</x:v>
      </x:c>
      <x:c r="AL145" s="522" t="s">
        <x:v>177</x:v>
      </x:c>
      <x:c r="AM145" s="69"/>
      <x:c r="AN145" s="71"/>
      <x:c r="AO145" s="69"/>
      <x:c r="AP145" s="69"/>
      <x:c r="AQ145" s="69"/>
      <x:c r="AR145" s="71"/>
      <x:c r="AS145" s="69"/>
      <x:c r="AT145" s="71"/>
      <x:c r="AU145" s="69"/>
      <x:c r="AV145" s="69"/>
      <x:c r="AW145" s="69"/>
      <x:c r="AX145" s="69"/>
      <x:c r="AY145" s="69"/>
      <x:c r="AZ145" s="69"/>
      <x:c r="BA145" s="71"/>
      <x:c r="BB145" s="69"/>
      <x:c r="BC145" s="69"/>
      <x:c r="BD145" s="69"/>
      <x:c r="BE145" s="69">
        <x:v>1</x:v>
      </x:c>
      <x:c r="BF145" s="69">
        <x:v>2</x:v>
      </x:c>
      <x:c r="BG145" s="69"/>
      <x:c r="BH145" s="69"/>
      <x:c r="BI145" s="69"/>
      <x:c r="BJ145" s="71"/>
      <x:c r="BK145" s="69"/>
      <x:c r="BL145" s="71"/>
      <x:c r="BM145" s="69"/>
      <x:c r="BN145" s="71"/>
      <x:c r="BO145" s="69"/>
      <x:c r="BP145" s="71"/>
      <x:c r="BQ145" s="69"/>
      <x:c r="BR145" s="69"/>
      <x:c r="BS145" s="69"/>
      <x:c r="BT145" s="69"/>
      <x:c r="BU145" s="69"/>
      <x:c r="BV145" s="522" t="s">
        <x:v>177</x:v>
      </x:c>
      <x:c r="BW145" s="69"/>
      <x:c r="BX145" s="69"/>
      <x:c r="BY145" s="71"/>
      <x:c r="BZ145" s="69"/>
      <x:c r="CA145" s="71"/>
      <x:c r="CB145" s="69"/>
      <x:c r="CC145" s="71"/>
      <x:c r="CD145" s="69"/>
      <x:c r="CE145" s="69"/>
      <x:c r="CF145" s="71"/>
      <x:c r="CG145" s="69"/>
      <x:c r="CH145" s="69"/>
      <x:c r="CI145" s="69"/>
      <x:c r="CJ145" s="69"/>
      <x:c r="CK145" s="69"/>
      <x:c r="CL145" s="69"/>
      <x:c r="CM145" s="69"/>
      <x:c r="CN145" s="69"/>
      <x:c r="CO145" s="69"/>
      <x:c r="CP145" s="71"/>
      <x:c r="CQ145" s="69"/>
      <x:c r="CR145" s="71"/>
      <x:c r="CS145" s="69">
        <x:v>12</x:v>
      </x:c>
      <x:c r="CT145" s="69"/>
      <x:c r="CU145" s="69">
        <x:v>1</x:v>
      </x:c>
      <x:c r="CV145" s="69"/>
      <x:c r="CW145" s="69"/>
      <x:c r="CX145" s="69"/>
      <x:c r="CY145" s="522" t="s">
        <x:v>177</x:v>
      </x:c>
      <x:c r="CZ145" s="523"/>
      <x:c r="DA145" s="71"/>
      <x:c r="DB145" s="523"/>
      <x:c r="DC145" s="928"/>
      <x:c r="DD145" s="523"/>
      <x:c r="DE145" s="928"/>
      <x:c r="DF145" s="523"/>
      <x:c r="DG145" s="932"/>
      <x:c r="DH145" s="21"/>
    </x:row>
    <x:row r="146" spans="1:112" s="20" customFormat="1" ht="30" customHeight="1">
      <x:c r="A146" s="522" t="s">
        <x:v>188</x:v>
      </x:c>
      <x:c r="B146" s="77">
        <x:v>3</x:v>
      </x:c>
      <x:c r="C146" s="71">
        <x:v>458.22000000000003</x:v>
      </x:c>
      <x:c r="D146" s="69">
        <x:v>1</x:v>
      </x:c>
      <x:c r="E146" s="71">
        <x:v>122</x:v>
      </x:c>
      <x:c r="F146" s="69"/>
      <x:c r="G146" s="71"/>
      <x:c r="H146" s="69"/>
      <x:c r="I146" s="71"/>
      <x:c r="J146" s="69">
        <x:v>2</x:v>
      </x:c>
      <x:c r="K146" s="69"/>
      <x:c r="L146" s="71"/>
      <x:c r="M146" s="69"/>
      <x:c r="N146" s="69"/>
      <x:c r="O146" s="69"/>
      <x:c r="P146" s="69"/>
      <x:c r="Q146" s="69"/>
      <x:c r="R146" s="71"/>
      <x:c r="S146" s="69"/>
      <x:c r="T146" s="71"/>
      <x:c r="U146" s="69"/>
      <x:c r="V146" s="71"/>
      <x:c r="W146" s="69"/>
      <x:c r="X146" s="69">
        <x:v>9</x:v>
      </x:c>
      <x:c r="Y146" s="69">
        <x:v>1</x:v>
      </x:c>
      <x:c r="Z146" s="69">
        <x:v>5</x:v>
      </x:c>
      <x:c r="AA146" s="69">
        <x:v>1</x:v>
      </x:c>
      <x:c r="AB146" s="69"/>
      <x:c r="AC146" s="69"/>
      <x:c r="AD146" s="69">
        <x:v>1</x:v>
      </x:c>
      <x:c r="AE146" s="69"/>
      <x:c r="AF146" s="69"/>
      <x:c r="AG146" s="69">
        <x:v>1</x:v>
      </x:c>
      <x:c r="AH146" s="69"/>
      <x:c r="AI146" s="69"/>
      <x:c r="AJ146" s="69">
        <x:v>1</x:v>
      </x:c>
      <x:c r="AK146" s="69">
        <x:v>3</x:v>
      </x:c>
      <x:c r="AL146" s="522" t="s">
        <x:v>188</x:v>
      </x:c>
      <x:c r="AM146" s="69"/>
      <x:c r="AN146" s="71"/>
      <x:c r="AO146" s="69"/>
      <x:c r="AP146" s="69"/>
      <x:c r="AQ146" s="69"/>
      <x:c r="AR146" s="71"/>
      <x:c r="AS146" s="69"/>
      <x:c r="AT146" s="71"/>
      <x:c r="AU146" s="69"/>
      <x:c r="AV146" s="69"/>
      <x:c r="AW146" s="69"/>
      <x:c r="AX146" s="69"/>
      <x:c r="AY146" s="69"/>
      <x:c r="AZ146" s="69"/>
      <x:c r="BA146" s="71"/>
      <x:c r="BB146" s="69"/>
      <x:c r="BC146" s="69"/>
      <x:c r="BD146" s="69"/>
      <x:c r="BE146" s="69"/>
      <x:c r="BF146" s="69"/>
      <x:c r="BG146" s="69"/>
      <x:c r="BH146" s="69"/>
      <x:c r="BI146" s="69"/>
      <x:c r="BJ146" s="71"/>
      <x:c r="BK146" s="69"/>
      <x:c r="BL146" s="71"/>
      <x:c r="BM146" s="69"/>
      <x:c r="BN146" s="71"/>
      <x:c r="BO146" s="69"/>
      <x:c r="BP146" s="71"/>
      <x:c r="BQ146" s="69"/>
      <x:c r="BR146" s="69"/>
      <x:c r="BS146" s="69"/>
      <x:c r="BT146" s="69"/>
      <x:c r="BU146" s="69"/>
      <x:c r="BV146" s="522" t="s">
        <x:v>188</x:v>
      </x:c>
      <x:c r="BW146" s="69"/>
      <x:c r="BX146" s="69"/>
      <x:c r="BY146" s="71"/>
      <x:c r="BZ146" s="69"/>
      <x:c r="CA146" s="71"/>
      <x:c r="CB146" s="69"/>
      <x:c r="CC146" s="71"/>
      <x:c r="CD146" s="69"/>
      <x:c r="CE146" s="69"/>
      <x:c r="CF146" s="71"/>
      <x:c r="CG146" s="69"/>
      <x:c r="CH146" s="69"/>
      <x:c r="CI146" s="69"/>
      <x:c r="CJ146" s="69"/>
      <x:c r="CK146" s="69"/>
      <x:c r="CL146" s="69"/>
      <x:c r="CM146" s="69"/>
      <x:c r="CN146" s="69"/>
      <x:c r="CO146" s="69"/>
      <x:c r="CP146" s="71"/>
      <x:c r="CQ146" s="69"/>
      <x:c r="CR146" s="71"/>
      <x:c r="CS146" s="69">
        <x:v>7</x:v>
      </x:c>
      <x:c r="CT146" s="69"/>
      <x:c r="CU146" s="69">
        <x:v>1</x:v>
      </x:c>
      <x:c r="CV146" s="69"/>
      <x:c r="CW146" s="69"/>
      <x:c r="CX146" s="69"/>
      <x:c r="CY146" s="522" t="s">
        <x:v>188</x:v>
      </x:c>
      <x:c r="CZ146" s="523"/>
      <x:c r="DA146" s="71"/>
      <x:c r="DB146" s="523"/>
      <x:c r="DC146" s="928"/>
      <x:c r="DD146" s="523"/>
      <x:c r="DE146" s="928"/>
      <x:c r="DF146" s="523"/>
      <x:c r="DG146" s="932"/>
      <x:c r="DH146" s="21"/>
    </x:row>
    <x:row r="147" spans="1:112" s="20" customFormat="1" ht="30" customHeight="1">
      <x:c r="A147" s="522" t="s">
        <x:v>1426</x:v>
      </x:c>
      <x:c r="B147" s="77">
        <x:v>3</x:v>
      </x:c>
      <x:c r="C147" s="71">
        <x:v>330</x:v>
      </x:c>
      <x:c r="D147" s="69">
        <x:v>1</x:v>
      </x:c>
      <x:c r="E147" s="71">
        <x:v>70</x:v>
      </x:c>
      <x:c r="F147" s="69"/>
      <x:c r="G147" s="71"/>
      <x:c r="H147" s="69"/>
      <x:c r="I147" s="71"/>
      <x:c r="J147" s="69">
        <x:v>2</x:v>
      </x:c>
      <x:c r="K147" s="69"/>
      <x:c r="L147" s="71"/>
      <x:c r="M147" s="69"/>
      <x:c r="N147" s="69"/>
      <x:c r="O147" s="69"/>
      <x:c r="P147" s="69"/>
      <x:c r="Q147" s="69"/>
      <x:c r="R147" s="71"/>
      <x:c r="S147" s="69"/>
      <x:c r="T147" s="71"/>
      <x:c r="U147" s="69"/>
      <x:c r="V147" s="71"/>
      <x:c r="W147" s="69"/>
      <x:c r="X147" s="69">
        <x:v>5</x:v>
      </x:c>
      <x:c r="Y147" s="69">
        <x:v>1</x:v>
      </x:c>
      <x:c r="Z147" s="69">
        <x:v>1</x:v>
      </x:c>
      <x:c r="AA147" s="69">
        <x:v>1</x:v>
      </x:c>
      <x:c r="AB147" s="69"/>
      <x:c r="AC147" s="69"/>
      <x:c r="AD147" s="69">
        <x:v>1</x:v>
      </x:c>
      <x:c r="AE147" s="69"/>
      <x:c r="AF147" s="69"/>
      <x:c r="AG147" s="69">
        <x:v>1</x:v>
      </x:c>
      <x:c r="AH147" s="69"/>
      <x:c r="AI147" s="69"/>
      <x:c r="AJ147" s="69">
        <x:v>2</x:v>
      </x:c>
      <x:c r="AK147" s="69">
        <x:v>4</x:v>
      </x:c>
      <x:c r="AL147" s="522" t="s">
        <x:v>1426</x:v>
      </x:c>
      <x:c r="AM147" s="69"/>
      <x:c r="AN147" s="71"/>
      <x:c r="AO147" s="69"/>
      <x:c r="AP147" s="69"/>
      <x:c r="AQ147" s="69"/>
      <x:c r="AR147" s="71"/>
      <x:c r="AS147" s="69"/>
      <x:c r="AT147" s="71"/>
      <x:c r="AU147" s="69"/>
      <x:c r="AV147" s="69"/>
      <x:c r="AW147" s="69"/>
      <x:c r="AX147" s="69"/>
      <x:c r="AY147" s="69"/>
      <x:c r="AZ147" s="69"/>
      <x:c r="BA147" s="71"/>
      <x:c r="BB147" s="69"/>
      <x:c r="BC147" s="69"/>
      <x:c r="BD147" s="69"/>
      <x:c r="BE147" s="69"/>
      <x:c r="BF147" s="69"/>
      <x:c r="BG147" s="69"/>
      <x:c r="BH147" s="69"/>
      <x:c r="BI147" s="69"/>
      <x:c r="BJ147" s="71"/>
      <x:c r="BK147" s="69"/>
      <x:c r="BL147" s="71"/>
      <x:c r="BM147" s="69"/>
      <x:c r="BN147" s="71"/>
      <x:c r="BO147" s="69"/>
      <x:c r="BP147" s="71"/>
      <x:c r="BQ147" s="69"/>
      <x:c r="BR147" s="69"/>
      <x:c r="BS147" s="69"/>
      <x:c r="BT147" s="69"/>
      <x:c r="BU147" s="69"/>
      <x:c r="BV147" s="522" t="s">
        <x:v>1426</x:v>
      </x:c>
      <x:c r="BW147" s="69"/>
      <x:c r="BX147" s="69"/>
      <x:c r="BY147" s="71"/>
      <x:c r="BZ147" s="69"/>
      <x:c r="CA147" s="71"/>
      <x:c r="CB147" s="69"/>
      <x:c r="CC147" s="71"/>
      <x:c r="CD147" s="69"/>
      <x:c r="CE147" s="69"/>
      <x:c r="CF147" s="71"/>
      <x:c r="CG147" s="69"/>
      <x:c r="CH147" s="69"/>
      <x:c r="CI147" s="69"/>
      <x:c r="CJ147" s="69"/>
      <x:c r="CK147" s="69"/>
      <x:c r="CL147" s="69"/>
      <x:c r="CM147" s="69"/>
      <x:c r="CN147" s="69"/>
      <x:c r="CO147" s="69"/>
      <x:c r="CP147" s="71"/>
      <x:c r="CQ147" s="69"/>
      <x:c r="CR147" s="71"/>
      <x:c r="CS147" s="69">
        <x:v>7</x:v>
      </x:c>
      <x:c r="CT147" s="69"/>
      <x:c r="CU147" s="69">
        <x:v>1</x:v>
      </x:c>
      <x:c r="CV147" s="69"/>
      <x:c r="CW147" s="69"/>
      <x:c r="CX147" s="69"/>
      <x:c r="CY147" s="522" t="s">
        <x:v>1426</x:v>
      </x:c>
      <x:c r="CZ147" s="523"/>
      <x:c r="DA147" s="71"/>
      <x:c r="DB147" s="523"/>
      <x:c r="DC147" s="928"/>
      <x:c r="DD147" s="523"/>
      <x:c r="DE147" s="928"/>
      <x:c r="DF147" s="523"/>
      <x:c r="DG147" s="932"/>
      <x:c r="DH147" s="21"/>
    </x:row>
    <x:row r="148" spans="1:112" s="20" customFormat="1" ht="30" customHeight="1">
      <x:c r="A148" s="522" t="s">
        <x:v>856</x:v>
      </x:c>
      <x:c r="B148" s="77">
        <x:v>2</x:v>
      </x:c>
      <x:c r="C148" s="71">
        <x:v>481</x:v>
      </x:c>
      <x:c r="D148" s="69">
        <x:v>1</x:v>
      </x:c>
      <x:c r="E148" s="71">
        <x:v>197</x:v>
      </x:c>
      <x:c r="F148" s="69"/>
      <x:c r="G148" s="71"/>
      <x:c r="H148" s="69"/>
      <x:c r="I148" s="71"/>
      <x:c r="J148" s="69">
        <x:v>2</x:v>
      </x:c>
      <x:c r="K148" s="69"/>
      <x:c r="L148" s="71"/>
      <x:c r="M148" s="69"/>
      <x:c r="N148" s="69"/>
      <x:c r="O148" s="69"/>
      <x:c r="P148" s="69"/>
      <x:c r="Q148" s="69"/>
      <x:c r="R148" s="71"/>
      <x:c r="S148" s="69"/>
      <x:c r="T148" s="71"/>
      <x:c r="U148" s="69"/>
      <x:c r="V148" s="71"/>
      <x:c r="W148" s="69"/>
      <x:c r="X148" s="69">
        <x:v>11</x:v>
      </x:c>
      <x:c r="Y148" s="69">
        <x:v>1</x:v>
      </x:c>
      <x:c r="Z148" s="69">
        <x:v>3</x:v>
      </x:c>
      <x:c r="AA148" s="69"/>
      <x:c r="AB148" s="69"/>
      <x:c r="AC148" s="69"/>
      <x:c r="AD148" s="69">
        <x:v>1</x:v>
      </x:c>
      <x:c r="AE148" s="69"/>
      <x:c r="AF148" s="69"/>
      <x:c r="AG148" s="69">
        <x:v>1</x:v>
      </x:c>
      <x:c r="AH148" s="69"/>
      <x:c r="AI148" s="69"/>
      <x:c r="AJ148" s="69">
        <x:v>1</x:v>
      </x:c>
      <x:c r="AK148" s="69">
        <x:v>1</x:v>
      </x:c>
      <x:c r="AL148" s="522" t="s">
        <x:v>856</x:v>
      </x:c>
      <x:c r="AM148" s="69"/>
      <x:c r="AN148" s="71"/>
      <x:c r="AO148" s="69"/>
      <x:c r="AP148" s="69"/>
      <x:c r="AQ148" s="69"/>
      <x:c r="AR148" s="71"/>
      <x:c r="AS148" s="69"/>
      <x:c r="AT148" s="71"/>
      <x:c r="AU148" s="69"/>
      <x:c r="AV148" s="69"/>
      <x:c r="AW148" s="69"/>
      <x:c r="AX148" s="69"/>
      <x:c r="AY148" s="69"/>
      <x:c r="AZ148" s="69"/>
      <x:c r="BA148" s="71"/>
      <x:c r="BB148" s="69"/>
      <x:c r="BC148" s="69"/>
      <x:c r="BD148" s="69"/>
      <x:c r="BE148" s="69">
        <x:v>1</x:v>
      </x:c>
      <x:c r="BF148" s="69">
        <x:v>3</x:v>
      </x:c>
      <x:c r="BG148" s="69"/>
      <x:c r="BH148" s="69"/>
      <x:c r="BI148" s="69"/>
      <x:c r="BJ148" s="71"/>
      <x:c r="BK148" s="69"/>
      <x:c r="BL148" s="71"/>
      <x:c r="BM148" s="69"/>
      <x:c r="BN148" s="71"/>
      <x:c r="BO148" s="69"/>
      <x:c r="BP148" s="71"/>
      <x:c r="BQ148" s="69"/>
      <x:c r="BR148" s="69"/>
      <x:c r="BS148" s="69"/>
      <x:c r="BT148" s="69"/>
      <x:c r="BU148" s="69"/>
      <x:c r="BV148" s="522" t="s">
        <x:v>856</x:v>
      </x:c>
      <x:c r="BW148" s="69"/>
      <x:c r="BX148" s="69"/>
      <x:c r="BY148" s="71"/>
      <x:c r="BZ148" s="69"/>
      <x:c r="CA148" s="71"/>
      <x:c r="CB148" s="69"/>
      <x:c r="CC148" s="71"/>
      <x:c r="CD148" s="69"/>
      <x:c r="CE148" s="69"/>
      <x:c r="CF148" s="71"/>
      <x:c r="CG148" s="69"/>
      <x:c r="CH148" s="69"/>
      <x:c r="CI148" s="69"/>
      <x:c r="CJ148" s="69"/>
      <x:c r="CK148" s="69"/>
      <x:c r="CL148" s="69"/>
      <x:c r="CM148" s="69"/>
      <x:c r="CN148" s="69"/>
      <x:c r="CO148" s="69"/>
      <x:c r="CP148" s="71"/>
      <x:c r="CQ148" s="69"/>
      <x:c r="CR148" s="71"/>
      <x:c r="CS148" s="69">
        <x:v>11</x:v>
      </x:c>
      <x:c r="CT148" s="69"/>
      <x:c r="CU148" s="69">
        <x:v>1</x:v>
      </x:c>
      <x:c r="CV148" s="69"/>
      <x:c r="CW148" s="69"/>
      <x:c r="CX148" s="69"/>
      <x:c r="CY148" s="522" t="s">
        <x:v>856</x:v>
      </x:c>
      <x:c r="CZ148" s="523"/>
      <x:c r="DA148" s="71"/>
      <x:c r="DB148" s="523"/>
      <x:c r="DC148" s="928"/>
      <x:c r="DD148" s="523"/>
      <x:c r="DE148" s="928"/>
      <x:c r="DF148" s="523"/>
      <x:c r="DG148" s="932"/>
      <x:c r="DH148" s="21"/>
    </x:row>
    <x:row r="149" spans="1:112" s="20" customFormat="1" ht="30" customHeight="1">
      <x:c r="A149" s="522" t="s">
        <x:v>1673</x:v>
      </x:c>
      <x:c r="B149" s="77"/>
      <x:c r="C149" s="71"/>
      <x:c r="D149" s="69"/>
      <x:c r="E149" s="71"/>
      <x:c r="F149" s="69"/>
      <x:c r="G149" s="71"/>
      <x:c r="H149" s="69"/>
      <x:c r="I149" s="71"/>
      <x:c r="J149" s="69"/>
      <x:c r="K149" s="69"/>
      <x:c r="L149" s="71"/>
      <x:c r="M149" s="69"/>
      <x:c r="N149" s="69"/>
      <x:c r="O149" s="69"/>
      <x:c r="P149" s="69"/>
      <x:c r="Q149" s="69"/>
      <x:c r="R149" s="71"/>
      <x:c r="S149" s="69"/>
      <x:c r="T149" s="71"/>
      <x:c r="U149" s="69"/>
      <x:c r="V149" s="71"/>
      <x:c r="W149" s="69"/>
      <x:c r="X149" s="69">
        <x:v>7</x:v>
      </x:c>
      <x:c r="Y149" s="69"/>
      <x:c r="Z149" s="69"/>
      <x:c r="AA149" s="69">
        <x:v>1</x:v>
      </x:c>
      <x:c r="AB149" s="69"/>
      <x:c r="AC149" s="69"/>
      <x:c r="AD149" s="69">
        <x:v>1</x:v>
      </x:c>
      <x:c r="AE149" s="69"/>
      <x:c r="AF149" s="69"/>
      <x:c r="AG149" s="69">
        <x:v>1</x:v>
      </x:c>
      <x:c r="AH149" s="69"/>
      <x:c r="AI149" s="69"/>
      <x:c r="AJ149" s="69"/>
      <x:c r="AK149" s="69"/>
      <x:c r="AL149" s="522" t="s">
        <x:v>1673</x:v>
      </x:c>
      <x:c r="AM149" s="69"/>
      <x:c r="AN149" s="71"/>
      <x:c r="AO149" s="69"/>
      <x:c r="AP149" s="69"/>
      <x:c r="AQ149" s="69"/>
      <x:c r="AR149" s="71"/>
      <x:c r="AS149" s="69"/>
      <x:c r="AT149" s="71"/>
      <x:c r="AU149" s="69"/>
      <x:c r="AV149" s="69"/>
      <x:c r="AW149" s="69"/>
      <x:c r="AX149" s="69"/>
      <x:c r="AY149" s="69"/>
      <x:c r="AZ149" s="69"/>
      <x:c r="BA149" s="71"/>
      <x:c r="BB149" s="69"/>
      <x:c r="BC149" s="69"/>
      <x:c r="BD149" s="69"/>
      <x:c r="BE149" s="69">
        <x:v>1</x:v>
      </x:c>
      <x:c r="BF149" s="69">
        <x:v>3</x:v>
      </x:c>
      <x:c r="BG149" s="69"/>
      <x:c r="BH149" s="69"/>
      <x:c r="BI149" s="69"/>
      <x:c r="BJ149" s="71"/>
      <x:c r="BK149" s="69"/>
      <x:c r="BL149" s="71"/>
      <x:c r="BM149" s="69"/>
      <x:c r="BN149" s="71"/>
      <x:c r="BO149" s="69"/>
      <x:c r="BP149" s="71"/>
      <x:c r="BQ149" s="69"/>
      <x:c r="BR149" s="69"/>
      <x:c r="BS149" s="69"/>
      <x:c r="BT149" s="69"/>
      <x:c r="BU149" s="69"/>
      <x:c r="BV149" s="522" t="s">
        <x:v>1673</x:v>
      </x:c>
      <x:c r="BW149" s="69"/>
      <x:c r="BX149" s="69"/>
      <x:c r="BY149" s="71"/>
      <x:c r="BZ149" s="69"/>
      <x:c r="CA149" s="71"/>
      <x:c r="CB149" s="69"/>
      <x:c r="CC149" s="71"/>
      <x:c r="CD149" s="69"/>
      <x:c r="CE149" s="69"/>
      <x:c r="CF149" s="71"/>
      <x:c r="CG149" s="69"/>
      <x:c r="CH149" s="69"/>
      <x:c r="CI149" s="69"/>
      <x:c r="CJ149" s="69"/>
      <x:c r="CK149" s="69"/>
      <x:c r="CL149" s="69"/>
      <x:c r="CM149" s="69"/>
      <x:c r="CN149" s="69"/>
      <x:c r="CO149" s="69"/>
      <x:c r="CP149" s="71"/>
      <x:c r="CQ149" s="69"/>
      <x:c r="CR149" s="71"/>
      <x:c r="CS149" s="69">
        <x:v>5</x:v>
      </x:c>
      <x:c r="CT149" s="69"/>
      <x:c r="CU149" s="69"/>
      <x:c r="CV149" s="69"/>
      <x:c r="CW149" s="69"/>
      <x:c r="CX149" s="69"/>
      <x:c r="CY149" s="522" t="s">
        <x:v>1673</x:v>
      </x:c>
      <x:c r="CZ149" s="523"/>
      <x:c r="DA149" s="71"/>
      <x:c r="DB149" s="523"/>
      <x:c r="DC149" s="928"/>
      <x:c r="DD149" s="523"/>
      <x:c r="DE149" s="928"/>
      <x:c r="DF149" s="523"/>
      <x:c r="DG149" s="932"/>
      <x:c r="DH149" s="21"/>
    </x:row>
    <x:row r="150" spans="1:112" s="20" customFormat="1" ht="30" customHeight="1">
      <x:c r="A150" s="522" t="s">
        <x:v>159</x:v>
      </x:c>
      <x:c r="B150" s="77"/>
      <x:c r="C150" s="71"/>
      <x:c r="D150" s="69"/>
      <x:c r="E150" s="71"/>
      <x:c r="F150" s="69"/>
      <x:c r="G150" s="71"/>
      <x:c r="H150" s="69"/>
      <x:c r="I150" s="71"/>
      <x:c r="J150" s="69"/>
      <x:c r="K150" s="69"/>
      <x:c r="L150" s="71"/>
      <x:c r="M150" s="69"/>
      <x:c r="N150" s="69"/>
      <x:c r="O150" s="69"/>
      <x:c r="P150" s="69"/>
      <x:c r="Q150" s="69"/>
      <x:c r="R150" s="71"/>
      <x:c r="S150" s="69"/>
      <x:c r="T150" s="71"/>
      <x:c r="U150" s="69"/>
      <x:c r="V150" s="71"/>
      <x:c r="W150" s="69"/>
      <x:c r="X150" s="69"/>
      <x:c r="Y150" s="69"/>
      <x:c r="Z150" s="69"/>
      <x:c r="AA150" s="69">
        <x:v>1</x:v>
      </x:c>
      <x:c r="AB150" s="69"/>
      <x:c r="AC150" s="69"/>
      <x:c r="AD150" s="69"/>
      <x:c r="AE150" s="69"/>
      <x:c r="AF150" s="69"/>
      <x:c r="AG150" s="69"/>
      <x:c r="AH150" s="69"/>
      <x:c r="AI150" s="69"/>
      <x:c r="AJ150" s="69"/>
      <x:c r="AK150" s="69"/>
      <x:c r="AL150" s="522" t="s">
        <x:v>159</x:v>
      </x:c>
      <x:c r="AM150" s="69"/>
      <x:c r="AN150" s="71"/>
      <x:c r="AO150" s="69"/>
      <x:c r="AP150" s="69"/>
      <x:c r="AQ150" s="69"/>
      <x:c r="AR150" s="71"/>
      <x:c r="AS150" s="69"/>
      <x:c r="AT150" s="71"/>
      <x:c r="AU150" s="69"/>
      <x:c r="AV150" s="69"/>
      <x:c r="AW150" s="69"/>
      <x:c r="AX150" s="69"/>
      <x:c r="AY150" s="69"/>
      <x:c r="AZ150" s="69"/>
      <x:c r="BA150" s="71"/>
      <x:c r="BB150" s="69"/>
      <x:c r="BC150" s="69"/>
      <x:c r="BD150" s="69"/>
      <x:c r="BE150" s="69"/>
      <x:c r="BF150" s="69"/>
      <x:c r="BG150" s="69"/>
      <x:c r="BH150" s="69"/>
      <x:c r="BI150" s="69"/>
      <x:c r="BJ150" s="71"/>
      <x:c r="BK150" s="69"/>
      <x:c r="BL150" s="71"/>
      <x:c r="BM150" s="69"/>
      <x:c r="BN150" s="71"/>
      <x:c r="BO150" s="69"/>
      <x:c r="BP150" s="71"/>
      <x:c r="BQ150" s="69"/>
      <x:c r="BR150" s="69"/>
      <x:c r="BS150" s="69"/>
      <x:c r="BT150" s="69"/>
      <x:c r="BU150" s="69"/>
      <x:c r="BV150" s="522" t="s">
        <x:v>159</x:v>
      </x:c>
      <x:c r="BW150" s="69"/>
      <x:c r="BX150" s="69"/>
      <x:c r="BY150" s="71"/>
      <x:c r="BZ150" s="69"/>
      <x:c r="CA150" s="71"/>
      <x:c r="CB150" s="69"/>
      <x:c r="CC150" s="71"/>
      <x:c r="CD150" s="69"/>
      <x:c r="CE150" s="69"/>
      <x:c r="CF150" s="71"/>
      <x:c r="CG150" s="69"/>
      <x:c r="CH150" s="69"/>
      <x:c r="CI150" s="69"/>
      <x:c r="CJ150" s="69"/>
      <x:c r="CK150" s="69"/>
      <x:c r="CL150" s="69"/>
      <x:c r="CM150" s="69"/>
      <x:c r="CN150" s="69"/>
      <x:c r="CO150" s="69"/>
      <x:c r="CP150" s="71"/>
      <x:c r="CQ150" s="69"/>
      <x:c r="CR150" s="71"/>
      <x:c r="CS150" s="69"/>
      <x:c r="CT150" s="69"/>
      <x:c r="CU150" s="69"/>
      <x:c r="CV150" s="69"/>
      <x:c r="CW150" s="69"/>
      <x:c r="CX150" s="69"/>
      <x:c r="CY150" s="522" t="s">
        <x:v>159</x:v>
      </x:c>
      <x:c r="CZ150" s="69"/>
      <x:c r="DA150" s="71"/>
      <x:c r="DB150" s="69"/>
      <x:c r="DC150" s="71"/>
      <x:c r="DD150" s="69"/>
      <x:c r="DE150" s="71"/>
      <x:c r="DF150" s="69"/>
      <x:c r="DG150" s="105"/>
      <x:c r="DH150" s="21"/>
    </x:row>
    <x:row r="151" spans="1:112" s="20" customFormat="1" ht="30" customHeight="1">
      <x:c r="A151" s="288" t="s">
        <x:v>677</x:v>
      </x:c>
      <x:c r="B151" s="77">
        <x:f>SUM(B152:B159)</x:f>
        <x:v>0</x:v>
      </x:c>
      <x:c r="C151" s="71">
        <x:f t="shared" ref="C151:BN151" si="32">SUM(C152:C159)</x:f>
        <x:v>0</x:v>
      </x:c>
      <x:c r="D151" s="69">
        <x:f t="shared" si="32"/>
        <x:v>0</x:v>
      </x:c>
      <x:c r="E151" s="71">
        <x:f t="shared" si="32"/>
        <x:v>0</x:v>
      </x:c>
      <x:c r="F151" s="69">
        <x:f t="shared" si="32"/>
        <x:v>0</x:v>
      </x:c>
      <x:c r="G151" s="71">
        <x:f t="shared" si="32"/>
        <x:v>0</x:v>
      </x:c>
      <x:c r="H151" s="69">
        <x:f t="shared" si="32"/>
        <x:v>0</x:v>
      </x:c>
      <x:c r="I151" s="71">
        <x:f t="shared" si="32"/>
        <x:v>0</x:v>
      </x:c>
      <x:c r="J151" s="69">
        <x:f t="shared" si="32"/>
        <x:v>0</x:v>
      </x:c>
      <x:c r="K151" s="69">
        <x:f t="shared" si="32"/>
        <x:v>0</x:v>
      </x:c>
      <x:c r="L151" s="71">
        <x:f t="shared" si="32"/>
        <x:v>0</x:v>
      </x:c>
      <x:c r="M151" s="69">
        <x:f t="shared" si="32"/>
        <x:v>0</x:v>
      </x:c>
      <x:c r="N151" s="69">
        <x:f t="shared" si="32"/>
        <x:v>0</x:v>
      </x:c>
      <x:c r="O151" s="69">
        <x:f t="shared" si="32"/>
        <x:v>0</x:v>
      </x:c>
      <x:c r="P151" s="69">
        <x:f t="shared" si="32"/>
        <x:v>0</x:v>
      </x:c>
      <x:c r="Q151" s="69">
        <x:f t="shared" si="32"/>
        <x:v>0</x:v>
      </x:c>
      <x:c r="R151" s="71">
        <x:f t="shared" si="32"/>
        <x:v>0</x:v>
      </x:c>
      <x:c r="S151" s="69">
        <x:f t="shared" si="32"/>
        <x:v>0</x:v>
      </x:c>
      <x:c r="T151" s="71">
        <x:f t="shared" si="32"/>
        <x:v>0</x:v>
      </x:c>
      <x:c r="U151" s="69">
        <x:f t="shared" si="32"/>
        <x:v>0</x:v>
      </x:c>
      <x:c r="V151" s="71">
        <x:f t="shared" si="32"/>
        <x:v>0</x:v>
      </x:c>
      <x:c r="W151" s="69">
        <x:f t="shared" si="32"/>
        <x:v>0</x:v>
      </x:c>
      <x:c r="X151" s="69">
        <x:f t="shared" si="32"/>
        <x:v>0</x:v>
      </x:c>
      <x:c r="Y151" s="69">
        <x:f t="shared" si="32"/>
        <x:v>0</x:v>
      </x:c>
      <x:c r="Z151" s="69">
        <x:f t="shared" si="32"/>
        <x:v>0</x:v>
      </x:c>
      <x:c r="AA151" s="69">
        <x:f t="shared" si="32"/>
        <x:v>0</x:v>
      </x:c>
      <x:c r="AB151" s="69">
        <x:f t="shared" si="32"/>
        <x:v>0</x:v>
      </x:c>
      <x:c r="AC151" s="69">
        <x:f t="shared" si="32"/>
        <x:v>0</x:v>
      </x:c>
      <x:c r="AD151" s="69">
        <x:f t="shared" si="32"/>
        <x:v>0</x:v>
      </x:c>
      <x:c r="AE151" s="69">
        <x:f t="shared" si="32"/>
        <x:v>0</x:v>
      </x:c>
      <x:c r="AF151" s="69">
        <x:f t="shared" si="32"/>
        <x:v>0</x:v>
      </x:c>
      <x:c r="AG151" s="69">
        <x:f t="shared" si="32"/>
        <x:v>0</x:v>
      </x:c>
      <x:c r="AH151" s="69">
        <x:f t="shared" si="32"/>
        <x:v>0</x:v>
      </x:c>
      <x:c r="AI151" s="69">
        <x:f t="shared" si="32"/>
        <x:v>0</x:v>
      </x:c>
      <x:c r="AJ151" s="69">
        <x:f t="shared" si="32"/>
        <x:v>0</x:v>
      </x:c>
      <x:c r="AK151" s="69">
        <x:f t="shared" si="32"/>
        <x:v>0</x:v>
      </x:c>
      <x:c r="AL151" s="288" t="s">
        <x:v>677</x:v>
      </x:c>
      <x:c r="AM151" s="69">
        <x:f t="shared" si="32"/>
        <x:v>0</x:v>
      </x:c>
      <x:c r="AN151" s="71">
        <x:f t="shared" si="32"/>
        <x:v>0</x:v>
      </x:c>
      <x:c r="AO151" s="69">
        <x:f t="shared" si="32"/>
        <x:v>0</x:v>
      </x:c>
      <x:c r="AP151" s="69">
        <x:f t="shared" si="32"/>
        <x:v>0</x:v>
      </x:c>
      <x:c r="AQ151" s="69">
        <x:f t="shared" si="32"/>
        <x:v>0</x:v>
      </x:c>
      <x:c r="AR151" s="71">
        <x:f t="shared" si="32"/>
        <x:v>0</x:v>
      </x:c>
      <x:c r="AS151" s="69">
        <x:f t="shared" si="32"/>
        <x:v>0</x:v>
      </x:c>
      <x:c r="AT151" s="71">
        <x:f t="shared" si="32"/>
        <x:v>0</x:v>
      </x:c>
      <x:c r="AU151" s="69">
        <x:f t="shared" si="32"/>
        <x:v>0</x:v>
      </x:c>
      <x:c r="AV151" s="69">
        <x:f t="shared" si="32"/>
        <x:v>0</x:v>
      </x:c>
      <x:c r="AW151" s="69">
        <x:f t="shared" si="32"/>
        <x:v>0</x:v>
      </x:c>
      <x:c r="AX151" s="69">
        <x:f t="shared" si="32"/>
        <x:v>0</x:v>
      </x:c>
      <x:c r="AY151" s="69">
        <x:f t="shared" si="32"/>
        <x:v>0</x:v>
      </x:c>
      <x:c r="AZ151" s="69">
        <x:f t="shared" si="32"/>
        <x:v>0</x:v>
      </x:c>
      <x:c r="BA151" s="71">
        <x:f t="shared" si="32"/>
        <x:v>0</x:v>
      </x:c>
      <x:c r="BB151" s="69">
        <x:f t="shared" si="32"/>
        <x:v>0</x:v>
      </x:c>
      <x:c r="BC151" s="69">
        <x:f t="shared" si="32"/>
        <x:v>0</x:v>
      </x:c>
      <x:c r="BD151" s="69">
        <x:f t="shared" si="32"/>
        <x:v>0</x:v>
      </x:c>
      <x:c r="BE151" s="69">
        <x:f t="shared" si="32"/>
        <x:v>0</x:v>
      </x:c>
      <x:c r="BF151" s="69">
        <x:f t="shared" si="32"/>
        <x:v>0</x:v>
      </x:c>
      <x:c r="BG151" s="69">
        <x:f t="shared" si="32"/>
        <x:v>0</x:v>
      </x:c>
      <x:c r="BH151" s="69">
        <x:f t="shared" si="32"/>
        <x:v>0</x:v>
      </x:c>
      <x:c r="BI151" s="69">
        <x:f t="shared" si="32"/>
        <x:v>0</x:v>
      </x:c>
      <x:c r="BJ151" s="71">
        <x:f t="shared" si="32"/>
        <x:v>0</x:v>
      </x:c>
      <x:c r="BK151" s="69">
        <x:f t="shared" si="32"/>
        <x:v>0</x:v>
      </x:c>
      <x:c r="BL151" s="71">
        <x:f t="shared" si="32"/>
        <x:v>0</x:v>
      </x:c>
      <x:c r="BM151" s="69">
        <x:f t="shared" si="32"/>
        <x:v>0</x:v>
      </x:c>
      <x:c r="BN151" s="71">
        <x:f t="shared" si="32"/>
        <x:v>0</x:v>
      </x:c>
      <x:c r="BO151" s="69">
        <x:f t="shared" ref="BO151:DG151" si="33">SUM(BO152:BO159)</x:f>
        <x:v>0</x:v>
      </x:c>
      <x:c r="BP151" s="71">
        <x:f t="shared" si="33"/>
        <x:v>0</x:v>
      </x:c>
      <x:c r="BQ151" s="69">
        <x:f t="shared" si="33"/>
        <x:v>0</x:v>
      </x:c>
      <x:c r="BR151" s="69">
        <x:f t="shared" si="33"/>
        <x:v>0</x:v>
      </x:c>
      <x:c r="BS151" s="69">
        <x:f t="shared" si="33"/>
        <x:v>0</x:v>
      </x:c>
      <x:c r="BT151" s="69">
        <x:f t="shared" si="33"/>
        <x:v>0</x:v>
      </x:c>
      <x:c r="BU151" s="69">
        <x:f t="shared" si="33"/>
        <x:v>0</x:v>
      </x:c>
      <x:c r="BV151" s="288" t="s">
        <x:v>677</x:v>
      </x:c>
      <x:c r="BW151" s="69">
        <x:f t="shared" si="33"/>
        <x:v>0</x:v>
      </x:c>
      <x:c r="BX151" s="69">
        <x:f t="shared" si="33"/>
        <x:v>0</x:v>
      </x:c>
      <x:c r="BY151" s="71">
        <x:f t="shared" si="33"/>
        <x:v>0</x:v>
      </x:c>
      <x:c r="BZ151" s="69">
        <x:f t="shared" si="33"/>
        <x:v>0</x:v>
      </x:c>
      <x:c r="CA151" s="71">
        <x:f t="shared" si="33"/>
        <x:v>0</x:v>
      </x:c>
      <x:c r="CB151" s="69">
        <x:f t="shared" si="33"/>
        <x:v>0</x:v>
      </x:c>
      <x:c r="CC151" s="71">
        <x:f t="shared" si="33"/>
        <x:v>0</x:v>
      </x:c>
      <x:c r="CD151" s="69">
        <x:f t="shared" si="33"/>
        <x:v>0</x:v>
      </x:c>
      <x:c r="CE151" s="69">
        <x:f t="shared" si="33"/>
        <x:v>0</x:v>
      </x:c>
      <x:c r="CF151" s="71">
        <x:f t="shared" si="33"/>
        <x:v>0</x:v>
      </x:c>
      <x:c r="CG151" s="69">
        <x:f t="shared" si="33"/>
        <x:v>0</x:v>
      </x:c>
      <x:c r="CH151" s="69">
        <x:f t="shared" si="33"/>
        <x:v>0</x:v>
      </x:c>
      <x:c r="CI151" s="69">
        <x:f t="shared" si="33"/>
        <x:v>0</x:v>
      </x:c>
      <x:c r="CJ151" s="69">
        <x:f t="shared" si="33"/>
        <x:v>0</x:v>
      </x:c>
      <x:c r="CK151" s="69">
        <x:f t="shared" si="33"/>
        <x:v>0</x:v>
      </x:c>
      <x:c r="CL151" s="69">
        <x:f t="shared" si="33"/>
        <x:v>0</x:v>
      </x:c>
      <x:c r="CM151" s="69">
        <x:f t="shared" si="33"/>
        <x:v>0</x:v>
      </x:c>
      <x:c r="CN151" s="69">
        <x:f t="shared" si="33"/>
        <x:v>0</x:v>
      </x:c>
      <x:c r="CO151" s="69">
        <x:f t="shared" si="33"/>
        <x:v>0</x:v>
      </x:c>
      <x:c r="CP151" s="71">
        <x:f t="shared" si="33"/>
        <x:v>0</x:v>
      </x:c>
      <x:c r="CQ151" s="69">
        <x:f t="shared" si="33"/>
        <x:v>0</x:v>
      </x:c>
      <x:c r="CR151" s="71">
        <x:f t="shared" si="33"/>
        <x:v>0</x:v>
      </x:c>
      <x:c r="CS151" s="69">
        <x:f t="shared" si="33"/>
        <x:v>0</x:v>
      </x:c>
      <x:c r="CT151" s="69">
        <x:f t="shared" si="33"/>
        <x:v>0</x:v>
      </x:c>
      <x:c r="CU151" s="69">
        <x:f t="shared" si="33"/>
        <x:v>0</x:v>
      </x:c>
      <x:c r="CV151" s="69">
        <x:f t="shared" si="33"/>
        <x:v>0</x:v>
      </x:c>
      <x:c r="CW151" s="69">
        <x:f t="shared" si="33"/>
        <x:v>0</x:v>
      </x:c>
      <x:c r="CX151" s="69">
        <x:f t="shared" si="33"/>
        <x:v>0</x:v>
      </x:c>
      <x:c r="CY151" s="288" t="s">
        <x:v>677</x:v>
      </x:c>
      <x:c r="CZ151" s="69">
        <x:f t="shared" si="33"/>
        <x:v>0</x:v>
      </x:c>
      <x:c r="DA151" s="71">
        <x:f t="shared" si="33"/>
        <x:v>0</x:v>
      </x:c>
      <x:c r="DB151" s="69">
        <x:f t="shared" si="33"/>
        <x:v>0</x:v>
      </x:c>
      <x:c r="DC151" s="71">
        <x:f t="shared" si="33"/>
        <x:v>0</x:v>
      </x:c>
      <x:c r="DD151" s="69">
        <x:f t="shared" si="33"/>
        <x:v>0</x:v>
      </x:c>
      <x:c r="DE151" s="71">
        <x:f t="shared" si="33"/>
        <x:v>0</x:v>
      </x:c>
      <x:c r="DF151" s="69">
        <x:f t="shared" si="33"/>
        <x:v>0</x:v>
      </x:c>
      <x:c r="DG151" s="105">
        <x:f t="shared" si="33"/>
        <x:v>0</x:v>
      </x:c>
      <x:c r="DH151" s="21"/>
    </x:row>
    <x:row r="152" spans="1:112" s="20" customFormat="1" ht="30" customHeight="1">
      <x:c r="A152" s="820" t="s">
        <x:v>2304</x:v>
      </x:c>
      <x:c r="B152" s="77"/>
      <x:c r="C152" s="71"/>
      <x:c r="D152" s="69"/>
      <x:c r="E152" s="71"/>
      <x:c r="F152" s="69"/>
      <x:c r="G152" s="71"/>
      <x:c r="H152" s="69"/>
      <x:c r="I152" s="71"/>
      <x:c r="J152" s="69"/>
      <x:c r="K152" s="69"/>
      <x:c r="L152" s="71"/>
      <x:c r="M152" s="69"/>
      <x:c r="N152" s="69"/>
      <x:c r="O152" s="69"/>
      <x:c r="P152" s="69"/>
      <x:c r="Q152" s="69"/>
      <x:c r="R152" s="71"/>
      <x:c r="S152" s="69"/>
      <x:c r="T152" s="71"/>
      <x:c r="U152" s="69"/>
      <x:c r="V152" s="71"/>
      <x:c r="W152" s="69"/>
      <x:c r="X152" s="69"/>
      <x:c r="Y152" s="69"/>
      <x:c r="Z152" s="69"/>
      <x:c r="AA152" s="69"/>
      <x:c r="AB152" s="69"/>
      <x:c r="AC152" s="69"/>
      <x:c r="AD152" s="69"/>
      <x:c r="AE152" s="69"/>
      <x:c r="AF152" s="69"/>
      <x:c r="AG152" s="69"/>
      <x:c r="AH152" s="69"/>
      <x:c r="AI152" s="69"/>
      <x:c r="AJ152" s="69"/>
      <x:c r="AK152" s="69"/>
      <x:c r="AL152" s="820" t="s">
        <x:v>2304</x:v>
      </x:c>
      <x:c r="AM152" s="69"/>
      <x:c r="AN152" s="71"/>
      <x:c r="AO152" s="69"/>
      <x:c r="AP152" s="69"/>
      <x:c r="AQ152" s="69"/>
      <x:c r="AR152" s="71"/>
      <x:c r="AS152" s="69"/>
      <x:c r="AT152" s="71"/>
      <x:c r="AU152" s="69"/>
      <x:c r="AV152" s="69"/>
      <x:c r="AW152" s="69"/>
      <x:c r="AX152" s="69"/>
      <x:c r="AY152" s="69"/>
      <x:c r="AZ152" s="69"/>
      <x:c r="BA152" s="71"/>
      <x:c r="BB152" s="69"/>
      <x:c r="BC152" s="69"/>
      <x:c r="BD152" s="69"/>
      <x:c r="BE152" s="69"/>
      <x:c r="BF152" s="69"/>
      <x:c r="BG152" s="69"/>
      <x:c r="BH152" s="69"/>
      <x:c r="BI152" s="69"/>
      <x:c r="BJ152" s="71"/>
      <x:c r="BK152" s="69"/>
      <x:c r="BL152" s="71"/>
      <x:c r="BM152" s="69"/>
      <x:c r="BN152" s="71"/>
      <x:c r="BO152" s="69"/>
      <x:c r="BP152" s="71"/>
      <x:c r="BQ152" s="69"/>
      <x:c r="BR152" s="69"/>
      <x:c r="BS152" s="69"/>
      <x:c r="BT152" s="69"/>
      <x:c r="BU152" s="69"/>
      <x:c r="BV152" s="820" t="s">
        <x:v>2304</x:v>
      </x:c>
      <x:c r="BW152" s="69"/>
      <x:c r="BX152" s="69"/>
      <x:c r="BY152" s="71"/>
      <x:c r="BZ152" s="69"/>
      <x:c r="CA152" s="71"/>
      <x:c r="CB152" s="69"/>
      <x:c r="CC152" s="71"/>
      <x:c r="CD152" s="69"/>
      <x:c r="CE152" s="69"/>
      <x:c r="CF152" s="71"/>
      <x:c r="CG152" s="69"/>
      <x:c r="CH152" s="69"/>
      <x:c r="CI152" s="69"/>
      <x:c r="CJ152" s="69"/>
      <x:c r="CK152" s="69"/>
      <x:c r="CL152" s="69"/>
      <x:c r="CM152" s="69"/>
      <x:c r="CN152" s="69"/>
      <x:c r="CO152" s="69"/>
      <x:c r="CP152" s="71"/>
      <x:c r="CQ152" s="69"/>
      <x:c r="CR152" s="71"/>
      <x:c r="CS152" s="69"/>
      <x:c r="CT152" s="69"/>
      <x:c r="CU152" s="69"/>
      <x:c r="CV152" s="69"/>
      <x:c r="CW152" s="69"/>
      <x:c r="CX152" s="69"/>
      <x:c r="CY152" s="820" t="s">
        <x:v>2304</x:v>
      </x:c>
      <x:c r="CZ152" s="69"/>
      <x:c r="DA152" s="71"/>
      <x:c r="DB152" s="69"/>
      <x:c r="DC152" s="71"/>
      <x:c r="DD152" s="69"/>
      <x:c r="DE152" s="71"/>
      <x:c r="DF152" s="69"/>
      <x:c r="DG152" s="105"/>
      <x:c r="DH152" s="21"/>
    </x:row>
    <x:row r="153" spans="1:112" s="20" customFormat="1" ht="30" customHeight="1">
      <x:c r="A153" s="820" t="s">
        <x:v>2964</x:v>
      </x:c>
      <x:c r="B153" s="77"/>
      <x:c r="C153" s="71"/>
      <x:c r="D153" s="69"/>
      <x:c r="E153" s="71"/>
      <x:c r="F153" s="69"/>
      <x:c r="G153" s="71"/>
      <x:c r="H153" s="69"/>
      <x:c r="I153" s="71"/>
      <x:c r="J153" s="69"/>
      <x:c r="K153" s="69"/>
      <x:c r="L153" s="71"/>
      <x:c r="M153" s="69"/>
      <x:c r="N153" s="69"/>
      <x:c r="O153" s="69"/>
      <x:c r="P153" s="69"/>
      <x:c r="Q153" s="69"/>
      <x:c r="R153" s="71"/>
      <x:c r="S153" s="69"/>
      <x:c r="T153" s="71"/>
      <x:c r="U153" s="69"/>
      <x:c r="V153" s="71"/>
      <x:c r="W153" s="69"/>
      <x:c r="X153" s="69"/>
      <x:c r="Y153" s="69"/>
      <x:c r="Z153" s="69"/>
      <x:c r="AA153" s="69"/>
      <x:c r="AB153" s="69"/>
      <x:c r="AC153" s="69"/>
      <x:c r="AD153" s="69"/>
      <x:c r="AE153" s="69"/>
      <x:c r="AF153" s="69"/>
      <x:c r="AG153" s="69"/>
      <x:c r="AH153" s="69"/>
      <x:c r="AI153" s="69"/>
      <x:c r="AJ153" s="69"/>
      <x:c r="AK153" s="69"/>
      <x:c r="AL153" s="820" t="s">
        <x:v>2964</x:v>
      </x:c>
      <x:c r="AM153" s="69"/>
      <x:c r="AN153" s="71"/>
      <x:c r="AO153" s="69"/>
      <x:c r="AP153" s="69"/>
      <x:c r="AQ153" s="69"/>
      <x:c r="AR153" s="71"/>
      <x:c r="AS153" s="69"/>
      <x:c r="AT153" s="71"/>
      <x:c r="AU153" s="69"/>
      <x:c r="AV153" s="69"/>
      <x:c r="AW153" s="69"/>
      <x:c r="AX153" s="69"/>
      <x:c r="AY153" s="69"/>
      <x:c r="AZ153" s="69"/>
      <x:c r="BA153" s="71"/>
      <x:c r="BB153" s="69"/>
      <x:c r="BC153" s="69"/>
      <x:c r="BD153" s="69"/>
      <x:c r="BE153" s="69"/>
      <x:c r="BF153" s="69"/>
      <x:c r="BG153" s="69"/>
      <x:c r="BH153" s="69"/>
      <x:c r="BI153" s="69"/>
      <x:c r="BJ153" s="71"/>
      <x:c r="BK153" s="69"/>
      <x:c r="BL153" s="71"/>
      <x:c r="BM153" s="69"/>
      <x:c r="BN153" s="71"/>
      <x:c r="BO153" s="69"/>
      <x:c r="BP153" s="71"/>
      <x:c r="BQ153" s="69"/>
      <x:c r="BR153" s="69"/>
      <x:c r="BS153" s="69"/>
      <x:c r="BT153" s="69"/>
      <x:c r="BU153" s="69"/>
      <x:c r="BV153" s="820" t="s">
        <x:v>2964</x:v>
      </x:c>
      <x:c r="BW153" s="69"/>
      <x:c r="BX153" s="69"/>
      <x:c r="BY153" s="71"/>
      <x:c r="BZ153" s="69"/>
      <x:c r="CA153" s="71"/>
      <x:c r="CB153" s="69"/>
      <x:c r="CC153" s="71"/>
      <x:c r="CD153" s="69"/>
      <x:c r="CE153" s="69"/>
      <x:c r="CF153" s="71"/>
      <x:c r="CG153" s="69"/>
      <x:c r="CH153" s="69"/>
      <x:c r="CI153" s="69"/>
      <x:c r="CJ153" s="69"/>
      <x:c r="CK153" s="69"/>
      <x:c r="CL153" s="69"/>
      <x:c r="CM153" s="69"/>
      <x:c r="CN153" s="69"/>
      <x:c r="CO153" s="69"/>
      <x:c r="CP153" s="71"/>
      <x:c r="CQ153" s="69"/>
      <x:c r="CR153" s="71"/>
      <x:c r="CS153" s="69"/>
      <x:c r="CT153" s="69"/>
      <x:c r="CU153" s="69"/>
      <x:c r="CV153" s="69"/>
      <x:c r="CW153" s="69"/>
      <x:c r="CX153" s="69"/>
      <x:c r="CY153" s="820" t="s">
        <x:v>2964</x:v>
      </x:c>
      <x:c r="CZ153" s="69"/>
      <x:c r="DA153" s="71"/>
      <x:c r="DB153" s="69"/>
      <x:c r="DC153" s="71"/>
      <x:c r="DD153" s="69"/>
      <x:c r="DE153" s="71"/>
      <x:c r="DF153" s="69"/>
      <x:c r="DG153" s="105"/>
      <x:c r="DH153" s="21"/>
    </x:row>
    <x:row r="154" spans="1:112" s="20" customFormat="1" ht="30" customHeight="1">
      <x:c r="A154" s="820" t="s">
        <x:v>2294</x:v>
      </x:c>
      <x:c r="B154" s="77"/>
      <x:c r="C154" s="71"/>
      <x:c r="D154" s="69"/>
      <x:c r="E154" s="71"/>
      <x:c r="F154" s="69"/>
      <x:c r="G154" s="71"/>
      <x:c r="H154" s="69"/>
      <x:c r="I154" s="71"/>
      <x:c r="J154" s="69"/>
      <x:c r="K154" s="69"/>
      <x:c r="L154" s="71"/>
      <x:c r="M154" s="69"/>
      <x:c r="N154" s="69"/>
      <x:c r="O154" s="69"/>
      <x:c r="P154" s="69"/>
      <x:c r="Q154" s="69"/>
      <x:c r="R154" s="71"/>
      <x:c r="S154" s="69"/>
      <x:c r="T154" s="71"/>
      <x:c r="U154" s="69"/>
      <x:c r="V154" s="71"/>
      <x:c r="W154" s="69"/>
      <x:c r="X154" s="69"/>
      <x:c r="Y154" s="69"/>
      <x:c r="Z154" s="69"/>
      <x:c r="AA154" s="69"/>
      <x:c r="AB154" s="69"/>
      <x:c r="AC154" s="69"/>
      <x:c r="AD154" s="69"/>
      <x:c r="AE154" s="69"/>
      <x:c r="AF154" s="69"/>
      <x:c r="AG154" s="69"/>
      <x:c r="AH154" s="69"/>
      <x:c r="AI154" s="69"/>
      <x:c r="AJ154" s="69"/>
      <x:c r="AK154" s="69"/>
      <x:c r="AL154" s="820" t="s">
        <x:v>2294</x:v>
      </x:c>
      <x:c r="AM154" s="69"/>
      <x:c r="AN154" s="71"/>
      <x:c r="AO154" s="69"/>
      <x:c r="AP154" s="69"/>
      <x:c r="AQ154" s="69"/>
      <x:c r="AR154" s="71"/>
      <x:c r="AS154" s="69"/>
      <x:c r="AT154" s="71"/>
      <x:c r="AU154" s="69"/>
      <x:c r="AV154" s="69"/>
      <x:c r="AW154" s="69"/>
      <x:c r="AX154" s="69"/>
      <x:c r="AY154" s="69"/>
      <x:c r="AZ154" s="69"/>
      <x:c r="BA154" s="71"/>
      <x:c r="BB154" s="69"/>
      <x:c r="BC154" s="69"/>
      <x:c r="BD154" s="69"/>
      <x:c r="BE154" s="69"/>
      <x:c r="BF154" s="69"/>
      <x:c r="BG154" s="69"/>
      <x:c r="BH154" s="69"/>
      <x:c r="BI154" s="69"/>
      <x:c r="BJ154" s="71"/>
      <x:c r="BK154" s="69"/>
      <x:c r="BL154" s="71"/>
      <x:c r="BM154" s="69"/>
      <x:c r="BN154" s="71"/>
      <x:c r="BO154" s="69"/>
      <x:c r="BP154" s="71"/>
      <x:c r="BQ154" s="69"/>
      <x:c r="BR154" s="69"/>
      <x:c r="BS154" s="69"/>
      <x:c r="BT154" s="69"/>
      <x:c r="BU154" s="69"/>
      <x:c r="BV154" s="820" t="s">
        <x:v>2294</x:v>
      </x:c>
      <x:c r="BW154" s="69"/>
      <x:c r="BX154" s="69"/>
      <x:c r="BY154" s="71"/>
      <x:c r="BZ154" s="69"/>
      <x:c r="CA154" s="71"/>
      <x:c r="CB154" s="69"/>
      <x:c r="CC154" s="71"/>
      <x:c r="CD154" s="69"/>
      <x:c r="CE154" s="69"/>
      <x:c r="CF154" s="71"/>
      <x:c r="CG154" s="69"/>
      <x:c r="CH154" s="69"/>
      <x:c r="CI154" s="69"/>
      <x:c r="CJ154" s="69"/>
      <x:c r="CK154" s="69"/>
      <x:c r="CL154" s="69"/>
      <x:c r="CM154" s="69"/>
      <x:c r="CN154" s="69"/>
      <x:c r="CO154" s="69"/>
      <x:c r="CP154" s="71"/>
      <x:c r="CQ154" s="69"/>
      <x:c r="CR154" s="71"/>
      <x:c r="CS154" s="69"/>
      <x:c r="CT154" s="69"/>
      <x:c r="CU154" s="69"/>
      <x:c r="CV154" s="69"/>
      <x:c r="CW154" s="69"/>
      <x:c r="CX154" s="69"/>
      <x:c r="CY154" s="820" t="s">
        <x:v>2294</x:v>
      </x:c>
      <x:c r="CZ154" s="69"/>
      <x:c r="DA154" s="71"/>
      <x:c r="DB154" s="69"/>
      <x:c r="DC154" s="71"/>
      <x:c r="DD154" s="69"/>
      <x:c r="DE154" s="71"/>
      <x:c r="DF154" s="69"/>
      <x:c r="DG154" s="105"/>
      <x:c r="DH154" s="21"/>
    </x:row>
    <x:row r="155" spans="1:112" s="20" customFormat="1" ht="30" customHeight="1">
      <x:c r="A155" s="820" t="s">
        <x:v>117</x:v>
      </x:c>
      <x:c r="B155" s="77"/>
      <x:c r="C155" s="71"/>
      <x:c r="D155" s="69"/>
      <x:c r="E155" s="71"/>
      <x:c r="F155" s="69"/>
      <x:c r="G155" s="71"/>
      <x:c r="H155" s="69"/>
      <x:c r="I155" s="71"/>
      <x:c r="J155" s="69"/>
      <x:c r="K155" s="69"/>
      <x:c r="L155" s="71"/>
      <x:c r="M155" s="69"/>
      <x:c r="N155" s="69"/>
      <x:c r="O155" s="69"/>
      <x:c r="P155" s="69"/>
      <x:c r="Q155" s="69"/>
      <x:c r="R155" s="71"/>
      <x:c r="S155" s="69"/>
      <x:c r="T155" s="71"/>
      <x:c r="U155" s="69"/>
      <x:c r="V155" s="71"/>
      <x:c r="W155" s="69"/>
      <x:c r="X155" s="69"/>
      <x:c r="Y155" s="69"/>
      <x:c r="Z155" s="69"/>
      <x:c r="AA155" s="69"/>
      <x:c r="AB155" s="69"/>
      <x:c r="AC155" s="69"/>
      <x:c r="AD155" s="69"/>
      <x:c r="AE155" s="69"/>
      <x:c r="AF155" s="69"/>
      <x:c r="AG155" s="69"/>
      <x:c r="AH155" s="69"/>
      <x:c r="AI155" s="69"/>
      <x:c r="AJ155" s="69"/>
      <x:c r="AK155" s="69"/>
      <x:c r="AL155" s="820" t="s">
        <x:v>117</x:v>
      </x:c>
      <x:c r="AM155" s="69"/>
      <x:c r="AN155" s="71"/>
      <x:c r="AO155" s="69"/>
      <x:c r="AP155" s="69"/>
      <x:c r="AQ155" s="69"/>
      <x:c r="AR155" s="71"/>
      <x:c r="AS155" s="69"/>
      <x:c r="AT155" s="71"/>
      <x:c r="AU155" s="69"/>
      <x:c r="AV155" s="69"/>
      <x:c r="AW155" s="69"/>
      <x:c r="AX155" s="69"/>
      <x:c r="AY155" s="69"/>
      <x:c r="AZ155" s="69"/>
      <x:c r="BA155" s="71"/>
      <x:c r="BB155" s="69"/>
      <x:c r="BC155" s="69"/>
      <x:c r="BD155" s="69"/>
      <x:c r="BE155" s="69"/>
      <x:c r="BF155" s="69"/>
      <x:c r="BG155" s="69"/>
      <x:c r="BH155" s="69"/>
      <x:c r="BI155" s="69"/>
      <x:c r="BJ155" s="71"/>
      <x:c r="BK155" s="69"/>
      <x:c r="BL155" s="71"/>
      <x:c r="BM155" s="69"/>
      <x:c r="BN155" s="71"/>
      <x:c r="BO155" s="69"/>
      <x:c r="BP155" s="71"/>
      <x:c r="BQ155" s="69"/>
      <x:c r="BR155" s="69"/>
      <x:c r="BS155" s="69"/>
      <x:c r="BT155" s="69"/>
      <x:c r="BU155" s="69"/>
      <x:c r="BV155" s="820" t="s">
        <x:v>117</x:v>
      </x:c>
      <x:c r="BW155" s="69"/>
      <x:c r="BX155" s="69"/>
      <x:c r="BY155" s="71"/>
      <x:c r="BZ155" s="69"/>
      <x:c r="CA155" s="71"/>
      <x:c r="CB155" s="69"/>
      <x:c r="CC155" s="71"/>
      <x:c r="CD155" s="69"/>
      <x:c r="CE155" s="69"/>
      <x:c r="CF155" s="71"/>
      <x:c r="CG155" s="69"/>
      <x:c r="CH155" s="69"/>
      <x:c r="CI155" s="69"/>
      <x:c r="CJ155" s="69"/>
      <x:c r="CK155" s="69"/>
      <x:c r="CL155" s="69"/>
      <x:c r="CM155" s="69"/>
      <x:c r="CN155" s="69"/>
      <x:c r="CO155" s="69"/>
      <x:c r="CP155" s="71"/>
      <x:c r="CQ155" s="69"/>
      <x:c r="CR155" s="71"/>
      <x:c r="CS155" s="69"/>
      <x:c r="CT155" s="69"/>
      <x:c r="CU155" s="69"/>
      <x:c r="CV155" s="69"/>
      <x:c r="CW155" s="69"/>
      <x:c r="CX155" s="69"/>
      <x:c r="CY155" s="820" t="s">
        <x:v>117</x:v>
      </x:c>
      <x:c r="CZ155" s="69"/>
      <x:c r="DA155" s="71"/>
      <x:c r="DB155" s="69"/>
      <x:c r="DC155" s="71"/>
      <x:c r="DD155" s="69"/>
      <x:c r="DE155" s="71"/>
      <x:c r="DF155" s="69"/>
      <x:c r="DG155" s="105"/>
      <x:c r="DH155" s="21"/>
    </x:row>
    <x:row r="156" spans="1:112" s="20" customFormat="1" ht="30" customHeight="1">
      <x:c r="A156" s="820" t="s">
        <x:v>2291</x:v>
      </x:c>
      <x:c r="B156" s="77"/>
      <x:c r="C156" s="71"/>
      <x:c r="D156" s="69"/>
      <x:c r="E156" s="71"/>
      <x:c r="F156" s="69"/>
      <x:c r="G156" s="71"/>
      <x:c r="H156" s="69"/>
      <x:c r="I156" s="71"/>
      <x:c r="J156" s="69"/>
      <x:c r="K156" s="69"/>
      <x:c r="L156" s="71"/>
      <x:c r="M156" s="69"/>
      <x:c r="N156" s="69"/>
      <x:c r="O156" s="69"/>
      <x:c r="P156" s="69"/>
      <x:c r="Q156" s="69"/>
      <x:c r="R156" s="71"/>
      <x:c r="S156" s="69"/>
      <x:c r="T156" s="71"/>
      <x:c r="U156" s="69"/>
      <x:c r="V156" s="71"/>
      <x:c r="W156" s="69"/>
      <x:c r="X156" s="69"/>
      <x:c r="Y156" s="69"/>
      <x:c r="Z156" s="69"/>
      <x:c r="AA156" s="69"/>
      <x:c r="AB156" s="69"/>
      <x:c r="AC156" s="69"/>
      <x:c r="AD156" s="69"/>
      <x:c r="AE156" s="69"/>
      <x:c r="AF156" s="69"/>
      <x:c r="AG156" s="69"/>
      <x:c r="AH156" s="69"/>
      <x:c r="AI156" s="69"/>
      <x:c r="AJ156" s="69"/>
      <x:c r="AK156" s="69"/>
      <x:c r="AL156" s="820" t="s">
        <x:v>2291</x:v>
      </x:c>
      <x:c r="AM156" s="69"/>
      <x:c r="AN156" s="71"/>
      <x:c r="AO156" s="69"/>
      <x:c r="AP156" s="69"/>
      <x:c r="AQ156" s="69"/>
      <x:c r="AR156" s="71"/>
      <x:c r="AS156" s="69"/>
      <x:c r="AT156" s="71"/>
      <x:c r="AU156" s="69"/>
      <x:c r="AV156" s="69"/>
      <x:c r="AW156" s="69"/>
      <x:c r="AX156" s="69"/>
      <x:c r="AY156" s="69"/>
      <x:c r="AZ156" s="69"/>
      <x:c r="BA156" s="71"/>
      <x:c r="BB156" s="69"/>
      <x:c r="BC156" s="69"/>
      <x:c r="BD156" s="69"/>
      <x:c r="BE156" s="69"/>
      <x:c r="BF156" s="69"/>
      <x:c r="BG156" s="69"/>
      <x:c r="BH156" s="69"/>
      <x:c r="BI156" s="69"/>
      <x:c r="BJ156" s="71"/>
      <x:c r="BK156" s="69"/>
      <x:c r="BL156" s="71"/>
      <x:c r="BM156" s="69"/>
      <x:c r="BN156" s="71"/>
      <x:c r="BO156" s="69"/>
      <x:c r="BP156" s="71"/>
      <x:c r="BQ156" s="69"/>
      <x:c r="BR156" s="69"/>
      <x:c r="BS156" s="69"/>
      <x:c r="BT156" s="69"/>
      <x:c r="BU156" s="69"/>
      <x:c r="BV156" s="820" t="s">
        <x:v>2291</x:v>
      </x:c>
      <x:c r="BW156" s="69"/>
      <x:c r="BX156" s="69"/>
      <x:c r="BY156" s="71"/>
      <x:c r="BZ156" s="69"/>
      <x:c r="CA156" s="71"/>
      <x:c r="CB156" s="69"/>
      <x:c r="CC156" s="71"/>
      <x:c r="CD156" s="69"/>
      <x:c r="CE156" s="69"/>
      <x:c r="CF156" s="71"/>
      <x:c r="CG156" s="69"/>
      <x:c r="CH156" s="69"/>
      <x:c r="CI156" s="69"/>
      <x:c r="CJ156" s="69"/>
      <x:c r="CK156" s="69"/>
      <x:c r="CL156" s="69"/>
      <x:c r="CM156" s="69"/>
      <x:c r="CN156" s="69"/>
      <x:c r="CO156" s="69"/>
      <x:c r="CP156" s="71"/>
      <x:c r="CQ156" s="69"/>
      <x:c r="CR156" s="71"/>
      <x:c r="CS156" s="69"/>
      <x:c r="CT156" s="69"/>
      <x:c r="CU156" s="69"/>
      <x:c r="CV156" s="69"/>
      <x:c r="CW156" s="69"/>
      <x:c r="CX156" s="69"/>
      <x:c r="CY156" s="820" t="s">
        <x:v>2291</x:v>
      </x:c>
      <x:c r="CZ156" s="69"/>
      <x:c r="DA156" s="71"/>
      <x:c r="DB156" s="69"/>
      <x:c r="DC156" s="71"/>
      <x:c r="DD156" s="69"/>
      <x:c r="DE156" s="71"/>
      <x:c r="DF156" s="69"/>
      <x:c r="DG156" s="105"/>
      <x:c r="DH156" s="21"/>
    </x:row>
    <x:row r="157" spans="1:112" s="20" customFormat="1" ht="30" customHeight="1">
      <x:c r="A157" s="637" t="s">
        <x:v>2308</x:v>
      </x:c>
      <x:c r="B157" s="77"/>
      <x:c r="C157" s="71"/>
      <x:c r="D157" s="69"/>
      <x:c r="E157" s="71"/>
      <x:c r="F157" s="69"/>
      <x:c r="G157" s="71"/>
      <x:c r="H157" s="69"/>
      <x:c r="I157" s="71"/>
      <x:c r="J157" s="69"/>
      <x:c r="K157" s="69"/>
      <x:c r="L157" s="71"/>
      <x:c r="M157" s="69"/>
      <x:c r="N157" s="69"/>
      <x:c r="O157" s="69"/>
      <x:c r="P157" s="69"/>
      <x:c r="Q157" s="69"/>
      <x:c r="R157" s="71"/>
      <x:c r="S157" s="69"/>
      <x:c r="T157" s="71"/>
      <x:c r="U157" s="69"/>
      <x:c r="V157" s="71"/>
      <x:c r="W157" s="69"/>
      <x:c r="X157" s="69"/>
      <x:c r="Y157" s="69"/>
      <x:c r="Z157" s="69"/>
      <x:c r="AA157" s="69"/>
      <x:c r="AB157" s="69"/>
      <x:c r="AC157" s="69"/>
      <x:c r="AD157" s="69"/>
      <x:c r="AE157" s="69"/>
      <x:c r="AF157" s="69"/>
      <x:c r="AG157" s="69"/>
      <x:c r="AH157" s="69"/>
      <x:c r="AI157" s="69"/>
      <x:c r="AJ157" s="69"/>
      <x:c r="AK157" s="69"/>
      <x:c r="AL157" s="637" t="s">
        <x:v>2308</x:v>
      </x:c>
      <x:c r="AM157" s="69"/>
      <x:c r="AN157" s="71"/>
      <x:c r="AO157" s="69"/>
      <x:c r="AP157" s="69"/>
      <x:c r="AQ157" s="69"/>
      <x:c r="AR157" s="71"/>
      <x:c r="AS157" s="69"/>
      <x:c r="AT157" s="71"/>
      <x:c r="AU157" s="69"/>
      <x:c r="AV157" s="69"/>
      <x:c r="AW157" s="69"/>
      <x:c r="AX157" s="69"/>
      <x:c r="AY157" s="69"/>
      <x:c r="AZ157" s="69"/>
      <x:c r="BA157" s="71"/>
      <x:c r="BB157" s="69"/>
      <x:c r="BC157" s="69"/>
      <x:c r="BD157" s="69"/>
      <x:c r="BE157" s="69"/>
      <x:c r="BF157" s="69"/>
      <x:c r="BG157" s="69"/>
      <x:c r="BH157" s="69"/>
      <x:c r="BI157" s="69"/>
      <x:c r="BJ157" s="71"/>
      <x:c r="BK157" s="69"/>
      <x:c r="BL157" s="71"/>
      <x:c r="BM157" s="69"/>
      <x:c r="BN157" s="71"/>
      <x:c r="BO157" s="69"/>
      <x:c r="BP157" s="71"/>
      <x:c r="BQ157" s="69"/>
      <x:c r="BR157" s="69"/>
      <x:c r="BS157" s="69"/>
      <x:c r="BT157" s="69"/>
      <x:c r="BU157" s="69"/>
      <x:c r="BV157" s="637" t="s">
        <x:v>2308</x:v>
      </x:c>
      <x:c r="BW157" s="69"/>
      <x:c r="BX157" s="69"/>
      <x:c r="BY157" s="71"/>
      <x:c r="BZ157" s="69"/>
      <x:c r="CA157" s="71"/>
      <x:c r="CB157" s="69"/>
      <x:c r="CC157" s="71"/>
      <x:c r="CD157" s="69"/>
      <x:c r="CE157" s="69"/>
      <x:c r="CF157" s="71"/>
      <x:c r="CG157" s="69"/>
      <x:c r="CH157" s="69"/>
      <x:c r="CI157" s="69"/>
      <x:c r="CJ157" s="69"/>
      <x:c r="CK157" s="69"/>
      <x:c r="CL157" s="69"/>
      <x:c r="CM157" s="69"/>
      <x:c r="CN157" s="69"/>
      <x:c r="CO157" s="69"/>
      <x:c r="CP157" s="71"/>
      <x:c r="CQ157" s="69"/>
      <x:c r="CR157" s="71"/>
      <x:c r="CS157" s="69"/>
      <x:c r="CT157" s="69"/>
      <x:c r="CU157" s="69"/>
      <x:c r="CV157" s="69"/>
      <x:c r="CW157" s="69"/>
      <x:c r="CX157" s="69"/>
      <x:c r="CY157" s="637" t="s">
        <x:v>2308</x:v>
      </x:c>
      <x:c r="CZ157" s="69"/>
      <x:c r="DA157" s="71"/>
      <x:c r="DB157" s="69"/>
      <x:c r="DC157" s="71"/>
      <x:c r="DD157" s="69"/>
      <x:c r="DE157" s="71"/>
      <x:c r="DF157" s="69"/>
      <x:c r="DG157" s="105"/>
      <x:c r="DH157" s="21"/>
    </x:row>
    <x:row r="158" spans="1:112" s="20" customFormat="1" ht="30" customHeight="1">
      <x:c r="A158" s="637" t="s">
        <x:v>2288</x:v>
      </x:c>
      <x:c r="B158" s="77"/>
      <x:c r="C158" s="71"/>
      <x:c r="D158" s="69"/>
      <x:c r="E158" s="71"/>
      <x:c r="F158" s="69"/>
      <x:c r="G158" s="71"/>
      <x:c r="H158" s="69"/>
      <x:c r="I158" s="71"/>
      <x:c r="J158" s="69"/>
      <x:c r="K158" s="69"/>
      <x:c r="L158" s="71"/>
      <x:c r="M158" s="69"/>
      <x:c r="N158" s="69"/>
      <x:c r="O158" s="69"/>
      <x:c r="P158" s="69"/>
      <x:c r="Q158" s="69"/>
      <x:c r="R158" s="71"/>
      <x:c r="S158" s="69"/>
      <x:c r="T158" s="71"/>
      <x:c r="U158" s="69"/>
      <x:c r="V158" s="71"/>
      <x:c r="W158" s="69"/>
      <x:c r="X158" s="69"/>
      <x:c r="Y158" s="69"/>
      <x:c r="Z158" s="69"/>
      <x:c r="AA158" s="69"/>
      <x:c r="AB158" s="69"/>
      <x:c r="AC158" s="69"/>
      <x:c r="AD158" s="69"/>
      <x:c r="AE158" s="69"/>
      <x:c r="AF158" s="69"/>
      <x:c r="AG158" s="69"/>
      <x:c r="AH158" s="69"/>
      <x:c r="AI158" s="69"/>
      <x:c r="AJ158" s="69"/>
      <x:c r="AK158" s="69"/>
      <x:c r="AL158" s="637" t="s">
        <x:v>2288</x:v>
      </x:c>
      <x:c r="AM158" s="69"/>
      <x:c r="AN158" s="71"/>
      <x:c r="AO158" s="69"/>
      <x:c r="AP158" s="69"/>
      <x:c r="AQ158" s="69"/>
      <x:c r="AR158" s="71"/>
      <x:c r="AS158" s="69"/>
      <x:c r="AT158" s="71"/>
      <x:c r="AU158" s="69"/>
      <x:c r="AV158" s="69"/>
      <x:c r="AW158" s="69"/>
      <x:c r="AX158" s="69"/>
      <x:c r="AY158" s="69"/>
      <x:c r="AZ158" s="69"/>
      <x:c r="BA158" s="71"/>
      <x:c r="BB158" s="69"/>
      <x:c r="BC158" s="69"/>
      <x:c r="BD158" s="69"/>
      <x:c r="BE158" s="69"/>
      <x:c r="BF158" s="69"/>
      <x:c r="BG158" s="69"/>
      <x:c r="BH158" s="69"/>
      <x:c r="BI158" s="69"/>
      <x:c r="BJ158" s="71"/>
      <x:c r="BK158" s="69"/>
      <x:c r="BL158" s="71"/>
      <x:c r="BM158" s="69"/>
      <x:c r="BN158" s="71"/>
      <x:c r="BO158" s="69"/>
      <x:c r="BP158" s="71"/>
      <x:c r="BQ158" s="69"/>
      <x:c r="BR158" s="69"/>
      <x:c r="BS158" s="69"/>
      <x:c r="BT158" s="69"/>
      <x:c r="BU158" s="69"/>
      <x:c r="BV158" s="637" t="s">
        <x:v>2288</x:v>
      </x:c>
      <x:c r="BW158" s="69"/>
      <x:c r="BX158" s="69"/>
      <x:c r="BY158" s="71"/>
      <x:c r="BZ158" s="69"/>
      <x:c r="CA158" s="71"/>
      <x:c r="CB158" s="69"/>
      <x:c r="CC158" s="71"/>
      <x:c r="CD158" s="69"/>
      <x:c r="CE158" s="69"/>
      <x:c r="CF158" s="71"/>
      <x:c r="CG158" s="69"/>
      <x:c r="CH158" s="69"/>
      <x:c r="CI158" s="69"/>
      <x:c r="CJ158" s="69"/>
      <x:c r="CK158" s="69"/>
      <x:c r="CL158" s="69"/>
      <x:c r="CM158" s="69"/>
      <x:c r="CN158" s="69"/>
      <x:c r="CO158" s="69"/>
      <x:c r="CP158" s="71"/>
      <x:c r="CQ158" s="69"/>
      <x:c r="CR158" s="71"/>
      <x:c r="CS158" s="69"/>
      <x:c r="CT158" s="69"/>
      <x:c r="CU158" s="69"/>
      <x:c r="CV158" s="69"/>
      <x:c r="CW158" s="69"/>
      <x:c r="CX158" s="69"/>
      <x:c r="CY158" s="637" t="s">
        <x:v>2288</x:v>
      </x:c>
      <x:c r="CZ158" s="69"/>
      <x:c r="DA158" s="71"/>
      <x:c r="DB158" s="69"/>
      <x:c r="DC158" s="71"/>
      <x:c r="DD158" s="69"/>
      <x:c r="DE158" s="71"/>
      <x:c r="DF158" s="69"/>
      <x:c r="DG158" s="105"/>
      <x:c r="DH158" s="21"/>
    </x:row>
    <x:row r="159" spans="1:112" s="20" customFormat="1" ht="30" customHeight="1">
      <x:c r="A159" s="637" t="s">
        <x:v>2300</x:v>
      </x:c>
      <x:c r="B159" s="77"/>
      <x:c r="C159" s="71"/>
      <x:c r="D159" s="69"/>
      <x:c r="E159" s="71"/>
      <x:c r="F159" s="69"/>
      <x:c r="G159" s="71"/>
      <x:c r="H159" s="69"/>
      <x:c r="I159" s="71"/>
      <x:c r="J159" s="69"/>
      <x:c r="K159" s="69"/>
      <x:c r="L159" s="71"/>
      <x:c r="M159" s="69"/>
      <x:c r="N159" s="69"/>
      <x:c r="O159" s="69"/>
      <x:c r="P159" s="69"/>
      <x:c r="Q159" s="69"/>
      <x:c r="R159" s="71"/>
      <x:c r="S159" s="69"/>
      <x:c r="T159" s="71"/>
      <x:c r="U159" s="69"/>
      <x:c r="V159" s="71"/>
      <x:c r="W159" s="69"/>
      <x:c r="X159" s="69"/>
      <x:c r="Y159" s="69"/>
      <x:c r="Z159" s="69"/>
      <x:c r="AA159" s="69"/>
      <x:c r="AB159" s="69"/>
      <x:c r="AC159" s="69"/>
      <x:c r="AD159" s="69"/>
      <x:c r="AE159" s="69"/>
      <x:c r="AF159" s="69"/>
      <x:c r="AG159" s="69"/>
      <x:c r="AH159" s="69"/>
      <x:c r="AI159" s="69"/>
      <x:c r="AJ159" s="69"/>
      <x:c r="AK159" s="69"/>
      <x:c r="AL159" s="637" t="s">
        <x:v>2300</x:v>
      </x:c>
      <x:c r="AM159" s="69"/>
      <x:c r="AN159" s="71"/>
      <x:c r="AO159" s="69"/>
      <x:c r="AP159" s="69"/>
      <x:c r="AQ159" s="69"/>
      <x:c r="AR159" s="71"/>
      <x:c r="AS159" s="69"/>
      <x:c r="AT159" s="71"/>
      <x:c r="AU159" s="69"/>
      <x:c r="AV159" s="69"/>
      <x:c r="AW159" s="69"/>
      <x:c r="AX159" s="69"/>
      <x:c r="AY159" s="69"/>
      <x:c r="AZ159" s="69"/>
      <x:c r="BA159" s="71"/>
      <x:c r="BB159" s="69"/>
      <x:c r="BC159" s="69"/>
      <x:c r="BD159" s="69"/>
      <x:c r="BE159" s="69"/>
      <x:c r="BF159" s="69"/>
      <x:c r="BG159" s="69"/>
      <x:c r="BH159" s="69"/>
      <x:c r="BI159" s="69"/>
      <x:c r="BJ159" s="71"/>
      <x:c r="BK159" s="69"/>
      <x:c r="BL159" s="71"/>
      <x:c r="BM159" s="69"/>
      <x:c r="BN159" s="71"/>
      <x:c r="BO159" s="69"/>
      <x:c r="BP159" s="71"/>
      <x:c r="BQ159" s="69"/>
      <x:c r="BR159" s="69"/>
      <x:c r="BS159" s="69"/>
      <x:c r="BT159" s="69"/>
      <x:c r="BU159" s="69"/>
      <x:c r="BV159" s="637" t="s">
        <x:v>2300</x:v>
      </x:c>
      <x:c r="BW159" s="69"/>
      <x:c r="BX159" s="69"/>
      <x:c r="BY159" s="71"/>
      <x:c r="BZ159" s="69"/>
      <x:c r="CA159" s="71"/>
      <x:c r="CB159" s="69"/>
      <x:c r="CC159" s="71"/>
      <x:c r="CD159" s="69"/>
      <x:c r="CE159" s="69"/>
      <x:c r="CF159" s="71"/>
      <x:c r="CG159" s="69"/>
      <x:c r="CH159" s="69"/>
      <x:c r="CI159" s="69"/>
      <x:c r="CJ159" s="69"/>
      <x:c r="CK159" s="69"/>
      <x:c r="CL159" s="69"/>
      <x:c r="CM159" s="69"/>
      <x:c r="CN159" s="69"/>
      <x:c r="CO159" s="69"/>
      <x:c r="CP159" s="71"/>
      <x:c r="CQ159" s="69"/>
      <x:c r="CR159" s="71"/>
      <x:c r="CS159" s="69"/>
      <x:c r="CT159" s="69"/>
      <x:c r="CU159" s="69"/>
      <x:c r="CV159" s="69"/>
      <x:c r="CW159" s="69"/>
      <x:c r="CX159" s="69"/>
      <x:c r="CY159" s="637" t="s">
        <x:v>2300</x:v>
      </x:c>
      <x:c r="CZ159" s="69"/>
      <x:c r="DA159" s="71"/>
      <x:c r="DB159" s="69"/>
      <x:c r="DC159" s="71"/>
      <x:c r="DD159" s="69"/>
      <x:c r="DE159" s="71"/>
      <x:c r="DF159" s="69"/>
      <x:c r="DG159" s="105"/>
      <x:c r="DH159" s="21"/>
    </x:row>
    <x:row r="160" spans="1:112" s="20" customFormat="1" ht="30" customHeight="1">
      <x:c r="A160" s="288" t="s">
        <x:v>2744</x:v>
      </x:c>
      <x:c r="B160" s="77">
        <x:f>SUM(B161,B164)</x:f>
        <x:v>1</x:v>
      </x:c>
      <x:c r="C160" s="71">
        <x:f t="shared" ref="C160:AK160" si="34">SUM(C161,C164)</x:f>
        <x:v>17</x:v>
      </x:c>
      <x:c r="D160" s="69">
        <x:f t="shared" si="34"/>
        <x:v>1</x:v>
      </x:c>
      <x:c r="E160" s="71">
        <x:f t="shared" si="34"/>
        <x:v>79</x:v>
      </x:c>
      <x:c r="F160" s="69">
        <x:f t="shared" si="34"/>
        <x:v>0</x:v>
      </x:c>
      <x:c r="G160" s="71">
        <x:f t="shared" si="34"/>
        <x:v>0</x:v>
      </x:c>
      <x:c r="H160" s="69">
        <x:f t="shared" si="34"/>
        <x:v>0</x:v>
      </x:c>
      <x:c r="I160" s="71">
        <x:f t="shared" si="34"/>
        <x:v>0</x:v>
      </x:c>
      <x:c r="J160" s="69">
        <x:f t="shared" si="34"/>
        <x:v>2</x:v>
      </x:c>
      <x:c r="K160" s="69">
        <x:f t="shared" si="34"/>
        <x:v>0</x:v>
      </x:c>
      <x:c r="L160" s="71">
        <x:f t="shared" si="34"/>
        <x:v>0</x:v>
      </x:c>
      <x:c r="M160" s="69">
        <x:f t="shared" si="34"/>
        <x:v>0</x:v>
      </x:c>
      <x:c r="N160" s="69">
        <x:f t="shared" si="34"/>
        <x:v>0</x:v>
      </x:c>
      <x:c r="O160" s="69">
        <x:f t="shared" si="34"/>
        <x:v>0</x:v>
      </x:c>
      <x:c r="P160" s="69">
        <x:f t="shared" si="34"/>
        <x:v>0</x:v>
      </x:c>
      <x:c r="Q160" s="69">
        <x:f t="shared" si="34"/>
        <x:v>0</x:v>
      </x:c>
      <x:c r="R160" s="71">
        <x:f t="shared" si="34"/>
        <x:v>0</x:v>
      </x:c>
      <x:c r="S160" s="69">
        <x:f t="shared" si="34"/>
        <x:v>0</x:v>
      </x:c>
      <x:c r="T160" s="71">
        <x:f t="shared" si="34"/>
        <x:v>0</x:v>
      </x:c>
      <x:c r="U160" s="69">
        <x:f t="shared" si="34"/>
        <x:v>0</x:v>
      </x:c>
      <x:c r="V160" s="71">
        <x:f t="shared" si="34"/>
        <x:v>0</x:v>
      </x:c>
      <x:c r="W160" s="69">
        <x:f t="shared" si="34"/>
        <x:v>0</x:v>
      </x:c>
      <x:c r="X160" s="69">
        <x:f t="shared" si="34"/>
        <x:v>16</x:v>
      </x:c>
      <x:c r="Y160" s="69">
        <x:f t="shared" si="34"/>
        <x:v>0</x:v>
      </x:c>
      <x:c r="Z160" s="69">
        <x:f t="shared" si="34"/>
        <x:v>0</x:v>
      </x:c>
      <x:c r="AA160" s="69">
        <x:f t="shared" si="34"/>
        <x:v>0</x:v>
      </x:c>
      <x:c r="AB160" s="69">
        <x:f t="shared" si="34"/>
        <x:v>0</x:v>
      </x:c>
      <x:c r="AC160" s="69">
        <x:f t="shared" si="34"/>
        <x:v>0</x:v>
      </x:c>
      <x:c r="AD160" s="69">
        <x:f t="shared" si="34"/>
        <x:v>0</x:v>
      </x:c>
      <x:c r="AE160" s="69">
        <x:f t="shared" si="34"/>
        <x:v>0</x:v>
      </x:c>
      <x:c r="AF160" s="69">
        <x:f t="shared" si="34"/>
        <x:v>0</x:v>
      </x:c>
      <x:c r="AG160" s="69">
        <x:f t="shared" si="34"/>
        <x:v>0</x:v>
      </x:c>
      <x:c r="AH160" s="69">
        <x:f t="shared" si="34"/>
        <x:v>0</x:v>
      </x:c>
      <x:c r="AI160" s="69">
        <x:f t="shared" si="34"/>
        <x:v>0</x:v>
      </x:c>
      <x:c r="AJ160" s="69">
        <x:f t="shared" si="34"/>
        <x:v>0</x:v>
      </x:c>
      <x:c r="AK160" s="69">
        <x:f t="shared" si="34"/>
        <x:v>0</x:v>
      </x:c>
      <x:c r="AL160" s="288" t="s">
        <x:v>2744</x:v>
      </x:c>
      <x:c r="AM160" s="69">
        <x:f>AM161+AM164</x:f>
        <x:v>0</x:v>
      </x:c>
      <x:c r="AN160" s="71">
        <x:f>AN161+AN164</x:f>
        <x:v>0</x:v>
      </x:c>
      <x:c r="AO160" s="69">
        <x:f t="shared" ref="AO160:BT160" si="35">AO161+AO164</x:f>
        <x:v>0</x:v>
      </x:c>
      <x:c r="AP160" s="69">
        <x:f t="shared" si="35"/>
        <x:v>0</x:v>
      </x:c>
      <x:c r="AQ160" s="69">
        <x:f t="shared" si="35"/>
        <x:v>0</x:v>
      </x:c>
      <x:c r="AR160" s="71">
        <x:f t="shared" si="35"/>
        <x:v>0</x:v>
      </x:c>
      <x:c r="AS160" s="69">
        <x:f t="shared" si="35"/>
        <x:v>0</x:v>
      </x:c>
      <x:c r="AT160" s="71">
        <x:f t="shared" si="35"/>
        <x:v>0</x:v>
      </x:c>
      <x:c r="AU160" s="69">
        <x:f t="shared" si="35"/>
        <x:v>0</x:v>
      </x:c>
      <x:c r="AV160" s="69">
        <x:f t="shared" si="35"/>
        <x:v>0</x:v>
      </x:c>
      <x:c r="AW160" s="69">
        <x:f t="shared" si="35"/>
        <x:v>0</x:v>
      </x:c>
      <x:c r="AX160" s="69">
        <x:f t="shared" si="35"/>
        <x:v>0</x:v>
      </x:c>
      <x:c r="AY160" s="69">
        <x:f t="shared" si="35"/>
        <x:v>0</x:v>
      </x:c>
      <x:c r="AZ160" s="69">
        <x:f t="shared" si="35"/>
        <x:v>5</x:v>
      </x:c>
      <x:c r="BA160" s="71">
        <x:f t="shared" si="35"/>
        <x:v>450</x:v>
      </x:c>
      <x:c r="BB160" s="69">
        <x:f t="shared" si="35"/>
        <x:v>0</x:v>
      </x:c>
      <x:c r="BC160" s="69">
        <x:f t="shared" si="35"/>
        <x:v>0</x:v>
      </x:c>
      <x:c r="BD160" s="69">
        <x:f t="shared" si="35"/>
        <x:v>0</x:v>
      </x:c>
      <x:c r="BE160" s="69">
        <x:f t="shared" si="35"/>
        <x:v>0</x:v>
      </x:c>
      <x:c r="BF160" s="69">
        <x:f t="shared" si="35"/>
        <x:v>0</x:v>
      </x:c>
      <x:c r="BG160" s="69">
        <x:f t="shared" si="35"/>
        <x:v>0</x:v>
      </x:c>
      <x:c r="BH160" s="69">
        <x:f t="shared" si="35"/>
        <x:v>0</x:v>
      </x:c>
      <x:c r="BI160" s="69">
        <x:f t="shared" si="35"/>
        <x:v>0</x:v>
      </x:c>
      <x:c r="BJ160" s="71">
        <x:f t="shared" si="35"/>
        <x:v>0</x:v>
      </x:c>
      <x:c r="BK160" s="69">
        <x:f t="shared" si="35"/>
        <x:v>0</x:v>
      </x:c>
      <x:c r="BL160" s="71">
        <x:f t="shared" si="35"/>
        <x:v>0</x:v>
      </x:c>
      <x:c r="BM160" s="69">
        <x:f t="shared" si="35"/>
        <x:v>0</x:v>
      </x:c>
      <x:c r="BN160" s="71">
        <x:f t="shared" si="35"/>
        <x:v>0</x:v>
      </x:c>
      <x:c r="BO160" s="69">
        <x:f t="shared" si="35"/>
        <x:v>0</x:v>
      </x:c>
      <x:c r="BP160" s="71">
        <x:f t="shared" si="35"/>
        <x:v>0</x:v>
      </x:c>
      <x:c r="BQ160" s="69">
        <x:f t="shared" si="35"/>
        <x:v>0</x:v>
      </x:c>
      <x:c r="BR160" s="69">
        <x:f t="shared" si="35"/>
        <x:v>0</x:v>
      </x:c>
      <x:c r="BS160" s="69">
        <x:f t="shared" si="35"/>
        <x:v>0</x:v>
      </x:c>
      <x:c r="BT160" s="69">
        <x:f t="shared" si="35"/>
        <x:v>0</x:v>
      </x:c>
      <x:c r="BU160" s="69">
        <x:f>BU161+BU164</x:f>
        <x:v>0</x:v>
      </x:c>
      <x:c r="BV160" s="288" t="s">
        <x:v>2744</x:v>
      </x:c>
      <x:c r="BW160" s="69">
        <x:f>BW161+BW164</x:f>
        <x:v>0</x:v>
      </x:c>
      <x:c r="BX160" s="69">
        <x:f>BX161+BX164</x:f>
        <x:v>0</x:v>
      </x:c>
      <x:c r="BY160" s="71">
        <x:f t="shared" ref="BY160:CW160" si="36">BY161+BY164</x:f>
        <x:v>0</x:v>
      </x:c>
      <x:c r="BZ160" s="69">
        <x:f t="shared" si="36"/>
        <x:v>0</x:v>
      </x:c>
      <x:c r="CA160" s="71">
        <x:f t="shared" si="36"/>
        <x:v>0</x:v>
      </x:c>
      <x:c r="CB160" s="69">
        <x:f t="shared" si="36"/>
        <x:v>0</x:v>
      </x:c>
      <x:c r="CC160" s="71">
        <x:f t="shared" si="36"/>
        <x:v>0</x:v>
      </x:c>
      <x:c r="CD160" s="69">
        <x:f t="shared" si="36"/>
        <x:v>0</x:v>
      </x:c>
      <x:c r="CE160" s="69">
        <x:f t="shared" si="36"/>
        <x:v>0</x:v>
      </x:c>
      <x:c r="CF160" s="71">
        <x:f t="shared" si="36"/>
        <x:v>0</x:v>
      </x:c>
      <x:c r="CG160" s="69">
        <x:f t="shared" si="36"/>
        <x:v>0</x:v>
      </x:c>
      <x:c r="CH160" s="69">
        <x:f t="shared" si="36"/>
        <x:v>0</x:v>
      </x:c>
      <x:c r="CI160" s="69">
        <x:f t="shared" si="36"/>
        <x:v>0</x:v>
      </x:c>
      <x:c r="CJ160" s="69">
        <x:f t="shared" si="36"/>
        <x:v>1</x:v>
      </x:c>
      <x:c r="CK160" s="69">
        <x:f t="shared" si="36"/>
        <x:v>0</x:v>
      </x:c>
      <x:c r="CL160" s="69">
        <x:f t="shared" si="36"/>
        <x:v>0</x:v>
      </x:c>
      <x:c r="CM160" s="69">
        <x:f t="shared" si="36"/>
        <x:v>0</x:v>
      </x:c>
      <x:c r="CN160" s="69">
        <x:f t="shared" si="36"/>
        <x:v>0</x:v>
      </x:c>
      <x:c r="CO160" s="69">
        <x:f t="shared" si="36"/>
        <x:v>0</x:v>
      </x:c>
      <x:c r="CP160" s="71">
        <x:f t="shared" si="36"/>
        <x:v>0</x:v>
      </x:c>
      <x:c r="CQ160" s="69">
        <x:f t="shared" si="36"/>
        <x:v>1</x:v>
      </x:c>
      <x:c r="CR160" s="71">
        <x:f t="shared" si="36"/>
        <x:v>20</x:v>
      </x:c>
      <x:c r="CS160" s="69">
        <x:f t="shared" si="36"/>
        <x:v>17</x:v>
      </x:c>
      <x:c r="CT160" s="69">
        <x:f t="shared" si="36"/>
        <x:v>0</x:v>
      </x:c>
      <x:c r="CU160" s="69">
        <x:f t="shared" si="36"/>
        <x:v>2</x:v>
      </x:c>
      <x:c r="CV160" s="69">
        <x:f t="shared" si="36"/>
        <x:v>0</x:v>
      </x:c>
      <x:c r="CW160" s="69">
        <x:f t="shared" si="36"/>
        <x:v>1</x:v>
      </x:c>
      <x:c r="CX160" s="69">
        <x:f>CX161+CX164</x:f>
        <x:v>1</x:v>
      </x:c>
      <x:c r="CY160" s="288" t="s">
        <x:v>2744</x:v>
      </x:c>
      <x:c r="CZ160" s="69">
        <x:f t="shared" ref="CZ160:DG160" si="37">CZ161+CZ164</x:f>
        <x:v>0</x:v>
      </x:c>
      <x:c r="DA160" s="71">
        <x:f t="shared" si="37"/>
        <x:v>0</x:v>
      </x:c>
      <x:c r="DB160" s="71">
        <x:f t="shared" si="37"/>
        <x:v>0</x:v>
      </x:c>
      <x:c r="DC160" s="71">
        <x:f t="shared" si="37"/>
        <x:v>0</x:v>
      </x:c>
      <x:c r="DD160" s="71">
        <x:f t="shared" si="37"/>
        <x:v>0</x:v>
      </x:c>
      <x:c r="DE160" s="71">
        <x:f t="shared" si="37"/>
        <x:v>0</x:v>
      </x:c>
      <x:c r="DF160" s="71">
        <x:f t="shared" si="37"/>
        <x:v>0</x:v>
      </x:c>
      <x:c r="DG160" s="932">
        <x:f t="shared" si="37"/>
        <x:v>0</x:v>
      </x:c>
      <x:c r="DH160" s="21"/>
    </x:row>
    <x:row r="161" spans="1:112" s="20" customFormat="1" ht="30" customHeight="1">
      <x:c r="A161" s="288" t="s">
        <x:v>675</x:v>
      </x:c>
      <x:c r="B161" s="77">
        <x:f t="shared" ref="B161:I161" si="38">SUM(B162:B163)</x:f>
        <x:v>1</x:v>
      </x:c>
      <x:c r="C161" s="71">
        <x:f t="shared" si="38"/>
        <x:v>17</x:v>
      </x:c>
      <x:c r="D161" s="69">
        <x:f t="shared" si="38"/>
        <x:v>1</x:v>
      </x:c>
      <x:c r="E161" s="71">
        <x:f t="shared" si="38"/>
        <x:v>79</x:v>
      </x:c>
      <x:c r="F161" s="69">
        <x:f t="shared" si="38"/>
        <x:v>0</x:v>
      </x:c>
      <x:c r="G161" s="71">
        <x:f t="shared" si="38"/>
        <x:v>0</x:v>
      </x:c>
      <x:c r="H161" s="69">
        <x:f t="shared" si="38"/>
        <x:v>0</x:v>
      </x:c>
      <x:c r="I161" s="71">
        <x:f t="shared" si="38"/>
        <x:v>0</x:v>
      </x:c>
      <x:c r="J161" s="69">
        <x:f t="shared" ref="J161:O161" si="39">SUM(J162:J163)</x:f>
        <x:v>2</x:v>
      </x:c>
      <x:c r="K161" s="69">
        <x:f t="shared" si="39"/>
        <x:v>0</x:v>
      </x:c>
      <x:c r="L161" s="71">
        <x:f t="shared" si="39"/>
        <x:v>0</x:v>
      </x:c>
      <x:c r="M161" s="69">
        <x:f t="shared" si="39"/>
        <x:v>0</x:v>
      </x:c>
      <x:c r="N161" s="69">
        <x:f t="shared" si="39"/>
        <x:v>0</x:v>
      </x:c>
      <x:c r="O161" s="69">
        <x:f t="shared" si="39"/>
        <x:v>0</x:v>
      </x:c>
      <x:c r="P161" s="69">
        <x:f>SUM(P162:P163)</x:f>
        <x:v>0</x:v>
      </x:c>
      <x:c r="Q161" s="69">
        <x:f>SUM(Q162:Q163)</x:f>
        <x:v>0</x:v>
      </x:c>
      <x:c r="R161" s="71">
        <x:f>SUM(R162:R163)</x:f>
        <x:v>0</x:v>
      </x:c>
      <x:c r="S161" s="69">
        <x:f t="shared" ref="S161:Y161" si="40">SUM(S162:S163)</x:f>
        <x:v>0</x:v>
      </x:c>
      <x:c r="T161" s="71">
        <x:f t="shared" si="40"/>
        <x:v>0</x:v>
      </x:c>
      <x:c r="U161" s="69">
        <x:f t="shared" si="40"/>
        <x:v>0</x:v>
      </x:c>
      <x:c r="V161" s="71">
        <x:f t="shared" si="40"/>
        <x:v>0</x:v>
      </x:c>
      <x:c r="W161" s="69">
        <x:f t="shared" si="40"/>
        <x:v>0</x:v>
      </x:c>
      <x:c r="X161" s="69">
        <x:f t="shared" si="40"/>
        <x:v>16</x:v>
      </x:c>
      <x:c r="Y161" s="69">
        <x:f t="shared" si="40"/>
        <x:v>0</x:v>
      </x:c>
      <x:c r="Z161" s="69">
        <x:f>SUM(Z162:Z163)</x:f>
        <x:v>0</x:v>
      </x:c>
      <x:c r="AA161" s="69">
        <x:f>SUM(AA162:AA163)</x:f>
        <x:v>0</x:v>
      </x:c>
      <x:c r="AB161" s="69">
        <x:f>SUM(AB162:AB163)</x:f>
        <x:v>0</x:v>
      </x:c>
      <x:c r="AC161" s="69">
        <x:f t="shared" ref="AC161:AJ161" si="41">SUM(AC162:AC163)</x:f>
        <x:v>0</x:v>
      </x:c>
      <x:c r="AD161" s="69">
        <x:f t="shared" si="41"/>
        <x:v>0</x:v>
      </x:c>
      <x:c r="AE161" s="69">
        <x:f t="shared" si="41"/>
        <x:v>0</x:v>
      </x:c>
      <x:c r="AF161" s="69">
        <x:f t="shared" si="41"/>
        <x:v>0</x:v>
      </x:c>
      <x:c r="AG161" s="69">
        <x:f t="shared" si="41"/>
        <x:v>0</x:v>
      </x:c>
      <x:c r="AH161" s="69">
        <x:f t="shared" si="41"/>
        <x:v>0</x:v>
      </x:c>
      <x:c r="AI161" s="69">
        <x:f t="shared" si="41"/>
        <x:v>0</x:v>
      </x:c>
      <x:c r="AJ161" s="69">
        <x:f t="shared" si="41"/>
        <x:v>0</x:v>
      </x:c>
      <x:c r="AK161" s="69">
        <x:f>SUM(AK162:AK163)</x:f>
        <x:v>0</x:v>
      </x:c>
      <x:c r="AL161" s="288" t="s">
        <x:v>675</x:v>
      </x:c>
      <x:c r="AM161" s="69">
        <x:f>SUM(AM162:AM163)</x:f>
        <x:v>0</x:v>
      </x:c>
      <x:c r="AN161" s="71">
        <x:f>SUM(AN162:AN163)</x:f>
        <x:v>0</x:v>
      </x:c>
      <x:c r="AO161" s="69">
        <x:f t="shared" ref="AO161:BT161" si="42">SUM(AO162:AO163)</x:f>
        <x:v>0</x:v>
      </x:c>
      <x:c r="AP161" s="69">
        <x:f t="shared" si="42"/>
        <x:v>0</x:v>
      </x:c>
      <x:c r="AQ161" s="69">
        <x:f t="shared" si="42"/>
        <x:v>0</x:v>
      </x:c>
      <x:c r="AR161" s="71">
        <x:f t="shared" si="42"/>
        <x:v>0</x:v>
      </x:c>
      <x:c r="AS161" s="69">
        <x:f t="shared" si="42"/>
        <x:v>0</x:v>
      </x:c>
      <x:c r="AT161" s="71">
        <x:f t="shared" si="42"/>
        <x:v>0</x:v>
      </x:c>
      <x:c r="AU161" s="69">
        <x:f t="shared" si="42"/>
        <x:v>0</x:v>
      </x:c>
      <x:c r="AV161" s="69">
        <x:f t="shared" si="42"/>
        <x:v>0</x:v>
      </x:c>
      <x:c r="AW161" s="69">
        <x:f t="shared" si="42"/>
        <x:v>0</x:v>
      </x:c>
      <x:c r="AX161" s="69">
        <x:f t="shared" si="42"/>
        <x:v>0</x:v>
      </x:c>
      <x:c r="AY161" s="69">
        <x:f t="shared" si="42"/>
        <x:v>0</x:v>
      </x:c>
      <x:c r="AZ161" s="69">
        <x:f t="shared" si="42"/>
        <x:v>5</x:v>
      </x:c>
      <x:c r="BA161" s="71">
        <x:f t="shared" si="42"/>
        <x:v>450</x:v>
      </x:c>
      <x:c r="BB161" s="69">
        <x:f t="shared" si="42"/>
        <x:v>0</x:v>
      </x:c>
      <x:c r="BC161" s="69">
        <x:f t="shared" si="42"/>
        <x:v>0</x:v>
      </x:c>
      <x:c r="BD161" s="69">
        <x:f t="shared" si="42"/>
        <x:v>0</x:v>
      </x:c>
      <x:c r="BE161" s="69">
        <x:f t="shared" si="42"/>
        <x:v>0</x:v>
      </x:c>
      <x:c r="BF161" s="69">
        <x:f t="shared" si="42"/>
        <x:v>0</x:v>
      </x:c>
      <x:c r="BG161" s="69">
        <x:f t="shared" si="42"/>
        <x:v>0</x:v>
      </x:c>
      <x:c r="BH161" s="69">
        <x:f t="shared" si="42"/>
        <x:v>0</x:v>
      </x:c>
      <x:c r="BI161" s="69">
        <x:f t="shared" si="42"/>
        <x:v>0</x:v>
      </x:c>
      <x:c r="BJ161" s="71">
        <x:f t="shared" si="42"/>
        <x:v>0</x:v>
      </x:c>
      <x:c r="BK161" s="69">
        <x:f t="shared" si="42"/>
        <x:v>0</x:v>
      </x:c>
      <x:c r="BL161" s="71">
        <x:f t="shared" si="42"/>
        <x:v>0</x:v>
      </x:c>
      <x:c r="BM161" s="69">
        <x:f t="shared" si="42"/>
        <x:v>0</x:v>
      </x:c>
      <x:c r="BN161" s="71">
        <x:f t="shared" si="42"/>
        <x:v>0</x:v>
      </x:c>
      <x:c r="BO161" s="69">
        <x:f t="shared" si="42"/>
        <x:v>0</x:v>
      </x:c>
      <x:c r="BP161" s="71">
        <x:f t="shared" si="42"/>
        <x:v>0</x:v>
      </x:c>
      <x:c r="BQ161" s="69">
        <x:f t="shared" si="42"/>
        <x:v>0</x:v>
      </x:c>
      <x:c r="BR161" s="69">
        <x:f t="shared" si="42"/>
        <x:v>0</x:v>
      </x:c>
      <x:c r="BS161" s="69">
        <x:f t="shared" si="42"/>
        <x:v>0</x:v>
      </x:c>
      <x:c r="BT161" s="69">
        <x:f t="shared" si="42"/>
        <x:v>0</x:v>
      </x:c>
      <x:c r="BU161" s="69">
        <x:f>SUM(BU162:BU163)</x:f>
        <x:v>0</x:v>
      </x:c>
      <x:c r="BV161" s="288" t="s">
        <x:v>675</x:v>
      </x:c>
      <x:c r="BW161" s="69">
        <x:f>SUM(BW162:BW163)</x:f>
        <x:v>0</x:v>
      </x:c>
      <x:c r="BX161" s="69">
        <x:f>SUM(BX162:BX163)</x:f>
        <x:v>0</x:v>
      </x:c>
      <x:c r="BY161" s="71">
        <x:f t="shared" ref="BY161:CW161" si="43">SUM(BY162:BY163)</x:f>
        <x:v>0</x:v>
      </x:c>
      <x:c r="BZ161" s="69">
        <x:f t="shared" si="43"/>
        <x:v>0</x:v>
      </x:c>
      <x:c r="CA161" s="71">
        <x:f t="shared" si="43"/>
        <x:v>0</x:v>
      </x:c>
      <x:c r="CB161" s="69">
        <x:f t="shared" si="43"/>
        <x:v>0</x:v>
      </x:c>
      <x:c r="CC161" s="71">
        <x:f t="shared" si="43"/>
        <x:v>0</x:v>
      </x:c>
      <x:c r="CD161" s="69">
        <x:f t="shared" si="43"/>
        <x:v>0</x:v>
      </x:c>
      <x:c r="CE161" s="69">
        <x:f t="shared" si="43"/>
        <x:v>0</x:v>
      </x:c>
      <x:c r="CF161" s="71">
        <x:f t="shared" si="43"/>
        <x:v>0</x:v>
      </x:c>
      <x:c r="CG161" s="69">
        <x:f t="shared" si="43"/>
        <x:v>0</x:v>
      </x:c>
      <x:c r="CH161" s="69">
        <x:f t="shared" si="43"/>
        <x:v>0</x:v>
      </x:c>
      <x:c r="CI161" s="69">
        <x:f t="shared" si="43"/>
        <x:v>0</x:v>
      </x:c>
      <x:c r="CJ161" s="69">
        <x:f t="shared" si="43"/>
        <x:v>1</x:v>
      </x:c>
      <x:c r="CK161" s="69">
        <x:f t="shared" si="43"/>
        <x:v>0</x:v>
      </x:c>
      <x:c r="CL161" s="69">
        <x:f t="shared" si="43"/>
        <x:v>0</x:v>
      </x:c>
      <x:c r="CM161" s="69">
        <x:f t="shared" si="43"/>
        <x:v>0</x:v>
      </x:c>
      <x:c r="CN161" s="69">
        <x:f t="shared" si="43"/>
        <x:v>0</x:v>
      </x:c>
      <x:c r="CO161" s="69">
        <x:f t="shared" si="43"/>
        <x:v>0</x:v>
      </x:c>
      <x:c r="CP161" s="71">
        <x:f t="shared" si="43"/>
        <x:v>0</x:v>
      </x:c>
      <x:c r="CQ161" s="69">
        <x:f t="shared" si="43"/>
        <x:v>1</x:v>
      </x:c>
      <x:c r="CR161" s="71">
        <x:f t="shared" si="43"/>
        <x:v>20</x:v>
      </x:c>
      <x:c r="CS161" s="69">
        <x:f t="shared" si="43"/>
        <x:v>17</x:v>
      </x:c>
      <x:c r="CT161" s="69">
        <x:f t="shared" si="43"/>
        <x:v>0</x:v>
      </x:c>
      <x:c r="CU161" s="69">
        <x:f t="shared" si="43"/>
        <x:v>2</x:v>
      </x:c>
      <x:c r="CV161" s="69">
        <x:f t="shared" si="43"/>
        <x:v>0</x:v>
      </x:c>
      <x:c r="CW161" s="69">
        <x:f t="shared" si="43"/>
        <x:v>1</x:v>
      </x:c>
      <x:c r="CX161" s="69">
        <x:f>SUM(CX162:CX163)</x:f>
        <x:v>1</x:v>
      </x:c>
      <x:c r="CY161" s="288" t="s">
        <x:v>675</x:v>
      </x:c>
      <x:c r="CZ161" s="69">
        <x:f t="shared" ref="CZ161:DG161" si="44">SUM(CZ162:CZ163)</x:f>
        <x:v>0</x:v>
      </x:c>
      <x:c r="DA161" s="71">
        <x:f t="shared" si="44"/>
        <x:v>0</x:v>
      </x:c>
      <x:c r="DB161" s="71">
        <x:f t="shared" si="44"/>
        <x:v>0</x:v>
      </x:c>
      <x:c r="DC161" s="71">
        <x:f t="shared" si="44"/>
        <x:v>0</x:v>
      </x:c>
      <x:c r="DD161" s="71">
        <x:f t="shared" si="44"/>
        <x:v>0</x:v>
      </x:c>
      <x:c r="DE161" s="71">
        <x:f t="shared" si="44"/>
        <x:v>0</x:v>
      </x:c>
      <x:c r="DF161" s="71">
        <x:f t="shared" si="44"/>
        <x:v>0</x:v>
      </x:c>
      <x:c r="DG161" s="932">
        <x:f t="shared" si="44"/>
        <x:v>0</x:v>
      </x:c>
      <x:c r="DH161" s="21"/>
    </x:row>
    <x:row r="162" spans="1:112" s="20" customFormat="1" ht="30" customHeight="1">
      <x:c r="A162" s="522" t="s">
        <x:v>656</x:v>
      </x:c>
      <x:c r="B162" s="77">
        <x:v>1</x:v>
      </x:c>
      <x:c r="C162" s="71">
        <x:v>17</x:v>
      </x:c>
      <x:c r="D162" s="69">
        <x:v>1</x:v>
      </x:c>
      <x:c r="E162" s="71">
        <x:v>79</x:v>
      </x:c>
      <x:c r="F162" s="69"/>
      <x:c r="G162" s="71"/>
      <x:c r="H162" s="69"/>
      <x:c r="I162" s="71"/>
      <x:c r="J162" s="69">
        <x:v>2</x:v>
      </x:c>
      <x:c r="K162" s="69"/>
      <x:c r="L162" s="71"/>
      <x:c r="M162" s="69"/>
      <x:c r="N162" s="69"/>
      <x:c r="O162" s="69"/>
      <x:c r="P162" s="69"/>
      <x:c r="Q162" s="69"/>
      <x:c r="R162" s="71"/>
      <x:c r="S162" s="69"/>
      <x:c r="T162" s="71"/>
      <x:c r="U162" s="69"/>
      <x:c r="V162" s="71"/>
      <x:c r="W162" s="69"/>
      <x:c r="X162" s="69">
        <x:v>6</x:v>
      </x:c>
      <x:c r="Y162" s="69"/>
      <x:c r="Z162" s="69"/>
      <x:c r="AA162" s="69"/>
      <x:c r="AB162" s="69"/>
      <x:c r="AC162" s="69"/>
      <x:c r="AD162" s="69"/>
      <x:c r="AE162" s="69"/>
      <x:c r="AF162" s="69"/>
      <x:c r="AG162" s="69"/>
      <x:c r="AH162" s="69"/>
      <x:c r="AI162" s="69"/>
      <x:c r="AJ162" s="69"/>
      <x:c r="AK162" s="69"/>
      <x:c r="AL162" s="522" t="s">
        <x:v>656</x:v>
      </x:c>
      <x:c r="AM162" s="69"/>
      <x:c r="AN162" s="71"/>
      <x:c r="AO162" s="69"/>
      <x:c r="AP162" s="69"/>
      <x:c r="AQ162" s="69"/>
      <x:c r="AR162" s="71"/>
      <x:c r="AS162" s="69"/>
      <x:c r="AT162" s="71"/>
      <x:c r="AU162" s="69"/>
      <x:c r="AV162" s="69"/>
      <x:c r="AW162" s="69"/>
      <x:c r="AX162" s="69"/>
      <x:c r="AY162" s="69"/>
      <x:c r="AZ162" s="69"/>
      <x:c r="BA162" s="71"/>
      <x:c r="BB162" s="69"/>
      <x:c r="BC162" s="69"/>
      <x:c r="BD162" s="69"/>
      <x:c r="BE162" s="69"/>
      <x:c r="BF162" s="69"/>
      <x:c r="BG162" s="69"/>
      <x:c r="BH162" s="69"/>
      <x:c r="BI162" s="69"/>
      <x:c r="BJ162" s="71"/>
      <x:c r="BK162" s="69"/>
      <x:c r="BL162" s="71"/>
      <x:c r="BM162" s="69"/>
      <x:c r="BN162" s="71"/>
      <x:c r="BO162" s="69"/>
      <x:c r="BP162" s="71"/>
      <x:c r="BQ162" s="69"/>
      <x:c r="BR162" s="69"/>
      <x:c r="BS162" s="69"/>
      <x:c r="BT162" s="69"/>
      <x:c r="BU162" s="69"/>
      <x:c r="BV162" s="522" t="s">
        <x:v>656</x:v>
      </x:c>
      <x:c r="BW162" s="69"/>
      <x:c r="BX162" s="69"/>
      <x:c r="BY162" s="71"/>
      <x:c r="BZ162" s="69"/>
      <x:c r="CA162" s="71"/>
      <x:c r="CB162" s="69"/>
      <x:c r="CC162" s="71"/>
      <x:c r="CD162" s="69"/>
      <x:c r="CE162" s="69"/>
      <x:c r="CF162" s="71"/>
      <x:c r="CG162" s="69"/>
      <x:c r="CH162" s="69"/>
      <x:c r="CI162" s="69"/>
      <x:c r="CJ162" s="69"/>
      <x:c r="CK162" s="69"/>
      <x:c r="CL162" s="69"/>
      <x:c r="CM162" s="69"/>
      <x:c r="CN162" s="69"/>
      <x:c r="CO162" s="69"/>
      <x:c r="CP162" s="71"/>
      <x:c r="CQ162" s="69"/>
      <x:c r="CR162" s="71"/>
      <x:c r="CS162" s="69">
        <x:v>11</x:v>
      </x:c>
      <x:c r="CT162" s="69"/>
      <x:c r="CU162" s="69">
        <x:v>1</x:v>
      </x:c>
      <x:c r="CV162" s="69"/>
      <x:c r="CW162" s="69"/>
      <x:c r="CX162" s="69"/>
      <x:c r="CY162" s="522" t="s">
        <x:v>656</x:v>
      </x:c>
      <x:c r="CZ162" s="523"/>
      <x:c r="DA162" s="71"/>
      <x:c r="DB162" s="523"/>
      <x:c r="DC162" s="928"/>
      <x:c r="DD162" s="523"/>
      <x:c r="DE162" s="928"/>
      <x:c r="DF162" s="523"/>
      <x:c r="DG162" s="932"/>
      <x:c r="DH162" s="21"/>
    </x:row>
    <x:row r="163" spans="1:112" s="20" customFormat="1" ht="30" customHeight="1">
      <x:c r="A163" s="522" t="s">
        <x:v>172</x:v>
      </x:c>
      <x:c r="B163" s="77"/>
      <x:c r="C163" s="71"/>
      <x:c r="D163" s="69"/>
      <x:c r="E163" s="71"/>
      <x:c r="F163" s="69"/>
      <x:c r="G163" s="71"/>
      <x:c r="H163" s="69"/>
      <x:c r="I163" s="71"/>
      <x:c r="J163" s="69"/>
      <x:c r="K163" s="69"/>
      <x:c r="L163" s="71"/>
      <x:c r="M163" s="69"/>
      <x:c r="N163" s="69"/>
      <x:c r="O163" s="69"/>
      <x:c r="P163" s="69"/>
      <x:c r="Q163" s="69"/>
      <x:c r="R163" s="71"/>
      <x:c r="S163" s="69"/>
      <x:c r="T163" s="71"/>
      <x:c r="U163" s="69"/>
      <x:c r="V163" s="71"/>
      <x:c r="W163" s="69"/>
      <x:c r="X163" s="69">
        <x:v>10</x:v>
      </x:c>
      <x:c r="Y163" s="69"/>
      <x:c r="Z163" s="69"/>
      <x:c r="AA163" s="69"/>
      <x:c r="AB163" s="69"/>
      <x:c r="AC163" s="69"/>
      <x:c r="AD163" s="69"/>
      <x:c r="AE163" s="69"/>
      <x:c r="AF163" s="69"/>
      <x:c r="AG163" s="69"/>
      <x:c r="AH163" s="69"/>
      <x:c r="AI163" s="69"/>
      <x:c r="AJ163" s="69"/>
      <x:c r="AK163" s="69"/>
      <x:c r="AL163" s="522" t="s">
        <x:v>172</x:v>
      </x:c>
      <x:c r="AM163" s="69"/>
      <x:c r="AN163" s="71"/>
      <x:c r="AO163" s="69"/>
      <x:c r="AP163" s="69"/>
      <x:c r="AQ163" s="69"/>
      <x:c r="AR163" s="71"/>
      <x:c r="AS163" s="69"/>
      <x:c r="AT163" s="71"/>
      <x:c r="AU163" s="69"/>
      <x:c r="AV163" s="69"/>
      <x:c r="AW163" s="69"/>
      <x:c r="AX163" s="69"/>
      <x:c r="AY163" s="69"/>
      <x:c r="AZ163" s="69">
        <x:v>5</x:v>
      </x:c>
      <x:c r="BA163" s="71">
        <x:v>450</x:v>
      </x:c>
      <x:c r="BB163" s="69"/>
      <x:c r="BC163" s="69"/>
      <x:c r="BD163" s="69"/>
      <x:c r="BE163" s="69"/>
      <x:c r="BF163" s="69"/>
      <x:c r="BG163" s="69"/>
      <x:c r="BH163" s="69"/>
      <x:c r="BI163" s="69"/>
      <x:c r="BJ163" s="71"/>
      <x:c r="BK163" s="69"/>
      <x:c r="BL163" s="71"/>
      <x:c r="BM163" s="69"/>
      <x:c r="BN163" s="71"/>
      <x:c r="BO163" s="69"/>
      <x:c r="BP163" s="71"/>
      <x:c r="BQ163" s="69"/>
      <x:c r="BR163" s="69"/>
      <x:c r="BS163" s="69"/>
      <x:c r="BT163" s="69"/>
      <x:c r="BU163" s="69"/>
      <x:c r="BV163" s="522" t="s">
        <x:v>172</x:v>
      </x:c>
      <x:c r="BW163" s="69"/>
      <x:c r="BX163" s="69"/>
      <x:c r="BY163" s="71"/>
      <x:c r="BZ163" s="69"/>
      <x:c r="CA163" s="71"/>
      <x:c r="CB163" s="69"/>
      <x:c r="CC163" s="71"/>
      <x:c r="CD163" s="69"/>
      <x:c r="CE163" s="69"/>
      <x:c r="CF163" s="71"/>
      <x:c r="CG163" s="69"/>
      <x:c r="CH163" s="69"/>
      <x:c r="CI163" s="69"/>
      <x:c r="CJ163" s="69">
        <x:v>1</x:v>
      </x:c>
      <x:c r="CK163" s="69"/>
      <x:c r="CL163" s="69"/>
      <x:c r="CM163" s="69"/>
      <x:c r="CN163" s="69"/>
      <x:c r="CO163" s="69"/>
      <x:c r="CP163" s="71"/>
      <x:c r="CQ163" s="69">
        <x:v>1</x:v>
      </x:c>
      <x:c r="CR163" s="71">
        <x:v>20</x:v>
      </x:c>
      <x:c r="CS163" s="69">
        <x:v>6</x:v>
      </x:c>
      <x:c r="CT163" s="69"/>
      <x:c r="CU163" s="69">
        <x:v>1</x:v>
      </x:c>
      <x:c r="CV163" s="69"/>
      <x:c r="CW163" s="69">
        <x:v>1</x:v>
      </x:c>
      <x:c r="CX163" s="69">
        <x:v>1</x:v>
      </x:c>
      <x:c r="CY163" s="522" t="s">
        <x:v>172</x:v>
      </x:c>
      <x:c r="CZ163" s="69"/>
      <x:c r="DA163" s="71"/>
      <x:c r="DB163" s="69"/>
      <x:c r="DC163" s="71"/>
      <x:c r="DD163" s="69"/>
      <x:c r="DE163" s="71"/>
      <x:c r="DF163" s="69"/>
      <x:c r="DG163" s="105"/>
      <x:c r="DH163" s="21"/>
    </x:row>
    <x:row r="164" spans="1:112" s="20" customFormat="1" ht="30" customHeight="1">
      <x:c r="A164" s="288" t="s">
        <x:v>2790</x:v>
      </x:c>
      <x:c r="B164" s="77">
        <x:f>SUM(B165:B176)</x:f>
        <x:v>0</x:v>
      </x:c>
      <x:c r="C164" s="71">
        <x:f t="shared" ref="C164:BN164" si="45">SUM(C165:C176)</x:f>
        <x:v>0</x:v>
      </x:c>
      <x:c r="D164" s="69">
        <x:f t="shared" si="45"/>
        <x:v>0</x:v>
      </x:c>
      <x:c r="E164" s="71">
        <x:f t="shared" si="45"/>
        <x:v>0</x:v>
      </x:c>
      <x:c r="F164" s="69">
        <x:f t="shared" si="45"/>
        <x:v>0</x:v>
      </x:c>
      <x:c r="G164" s="71">
        <x:f t="shared" si="45"/>
        <x:v>0</x:v>
      </x:c>
      <x:c r="H164" s="69">
        <x:f t="shared" si="45"/>
        <x:v>0</x:v>
      </x:c>
      <x:c r="I164" s="71">
        <x:f t="shared" si="45"/>
        <x:v>0</x:v>
      </x:c>
      <x:c r="J164" s="69">
        <x:f t="shared" si="45"/>
        <x:v>0</x:v>
      </x:c>
      <x:c r="K164" s="69">
        <x:f t="shared" si="45"/>
        <x:v>0</x:v>
      </x:c>
      <x:c r="L164" s="71">
        <x:f t="shared" si="45"/>
        <x:v>0</x:v>
      </x:c>
      <x:c r="M164" s="69">
        <x:f t="shared" si="45"/>
        <x:v>0</x:v>
      </x:c>
      <x:c r="N164" s="69">
        <x:f t="shared" si="45"/>
        <x:v>0</x:v>
      </x:c>
      <x:c r="O164" s="69">
        <x:f t="shared" si="45"/>
        <x:v>0</x:v>
      </x:c>
      <x:c r="P164" s="69">
        <x:f t="shared" si="45"/>
        <x:v>0</x:v>
      </x:c>
      <x:c r="Q164" s="69">
        <x:f t="shared" si="45"/>
        <x:v>0</x:v>
      </x:c>
      <x:c r="R164" s="71">
        <x:f t="shared" si="45"/>
        <x:v>0</x:v>
      </x:c>
      <x:c r="S164" s="69">
        <x:f t="shared" si="45"/>
        <x:v>0</x:v>
      </x:c>
      <x:c r="T164" s="71">
        <x:f t="shared" si="45"/>
        <x:v>0</x:v>
      </x:c>
      <x:c r="U164" s="69">
        <x:f t="shared" si="45"/>
        <x:v>0</x:v>
      </x:c>
      <x:c r="V164" s="71">
        <x:f t="shared" si="45"/>
        <x:v>0</x:v>
      </x:c>
      <x:c r="W164" s="69">
        <x:f t="shared" si="45"/>
        <x:v>0</x:v>
      </x:c>
      <x:c r="X164" s="69">
        <x:f t="shared" si="45"/>
        <x:v>0</x:v>
      </x:c>
      <x:c r="Y164" s="69">
        <x:f t="shared" si="45"/>
        <x:v>0</x:v>
      </x:c>
      <x:c r="Z164" s="69">
        <x:f t="shared" si="45"/>
        <x:v>0</x:v>
      </x:c>
      <x:c r="AA164" s="69">
        <x:f t="shared" si="45"/>
        <x:v>0</x:v>
      </x:c>
      <x:c r="AB164" s="69">
        <x:f t="shared" si="45"/>
        <x:v>0</x:v>
      </x:c>
      <x:c r="AC164" s="69">
        <x:f t="shared" si="45"/>
        <x:v>0</x:v>
      </x:c>
      <x:c r="AD164" s="69">
        <x:f t="shared" si="45"/>
        <x:v>0</x:v>
      </x:c>
      <x:c r="AE164" s="69">
        <x:f t="shared" si="45"/>
        <x:v>0</x:v>
      </x:c>
      <x:c r="AF164" s="69">
        <x:f t="shared" si="45"/>
        <x:v>0</x:v>
      </x:c>
      <x:c r="AG164" s="69">
        <x:f t="shared" si="45"/>
        <x:v>0</x:v>
      </x:c>
      <x:c r="AH164" s="69">
        <x:f t="shared" si="45"/>
        <x:v>0</x:v>
      </x:c>
      <x:c r="AI164" s="69">
        <x:f t="shared" si="45"/>
        <x:v>0</x:v>
      </x:c>
      <x:c r="AJ164" s="69">
        <x:f t="shared" si="45"/>
        <x:v>0</x:v>
      </x:c>
      <x:c r="AK164" s="69">
        <x:f t="shared" si="45"/>
        <x:v>0</x:v>
      </x:c>
      <x:c r="AL164" s="288" t="s">
        <x:v>2790</x:v>
      </x:c>
      <x:c r="AM164" s="69">
        <x:f t="shared" si="45"/>
        <x:v>0</x:v>
      </x:c>
      <x:c r="AN164" s="71">
        <x:f t="shared" si="45"/>
        <x:v>0</x:v>
      </x:c>
      <x:c r="AO164" s="69">
        <x:f t="shared" si="45"/>
        <x:v>0</x:v>
      </x:c>
      <x:c r="AP164" s="69">
        <x:f t="shared" si="45"/>
        <x:v>0</x:v>
      </x:c>
      <x:c r="AQ164" s="69">
        <x:f t="shared" si="45"/>
        <x:v>0</x:v>
      </x:c>
      <x:c r="AR164" s="71">
        <x:f t="shared" si="45"/>
        <x:v>0</x:v>
      </x:c>
      <x:c r="AS164" s="69">
        <x:f t="shared" si="45"/>
        <x:v>0</x:v>
      </x:c>
      <x:c r="AT164" s="71">
        <x:f t="shared" si="45"/>
        <x:v>0</x:v>
      </x:c>
      <x:c r="AU164" s="69">
        <x:f t="shared" si="45"/>
        <x:v>0</x:v>
      </x:c>
      <x:c r="AV164" s="69">
        <x:f t="shared" si="45"/>
        <x:v>0</x:v>
      </x:c>
      <x:c r="AW164" s="69">
        <x:f t="shared" si="45"/>
        <x:v>0</x:v>
      </x:c>
      <x:c r="AX164" s="69">
        <x:f t="shared" si="45"/>
        <x:v>0</x:v>
      </x:c>
      <x:c r="AY164" s="69">
        <x:f t="shared" si="45"/>
        <x:v>0</x:v>
      </x:c>
      <x:c r="AZ164" s="69">
        <x:f t="shared" si="45"/>
        <x:v>0</x:v>
      </x:c>
      <x:c r="BA164" s="71">
        <x:f t="shared" si="45"/>
        <x:v>0</x:v>
      </x:c>
      <x:c r="BB164" s="69">
        <x:f t="shared" si="45"/>
        <x:v>0</x:v>
      </x:c>
      <x:c r="BC164" s="69">
        <x:f t="shared" si="45"/>
        <x:v>0</x:v>
      </x:c>
      <x:c r="BD164" s="69">
        <x:f t="shared" si="45"/>
        <x:v>0</x:v>
      </x:c>
      <x:c r="BE164" s="69">
        <x:f t="shared" si="45"/>
        <x:v>0</x:v>
      </x:c>
      <x:c r="BF164" s="69">
        <x:f t="shared" si="45"/>
        <x:v>0</x:v>
      </x:c>
      <x:c r="BG164" s="69">
        <x:f t="shared" si="45"/>
        <x:v>0</x:v>
      </x:c>
      <x:c r="BH164" s="69">
        <x:f t="shared" si="45"/>
        <x:v>0</x:v>
      </x:c>
      <x:c r="BI164" s="69">
        <x:f t="shared" si="45"/>
        <x:v>0</x:v>
      </x:c>
      <x:c r="BJ164" s="71">
        <x:f t="shared" si="45"/>
        <x:v>0</x:v>
      </x:c>
      <x:c r="BK164" s="69">
        <x:f t="shared" si="45"/>
        <x:v>0</x:v>
      </x:c>
      <x:c r="BL164" s="71">
        <x:f t="shared" si="45"/>
        <x:v>0</x:v>
      </x:c>
      <x:c r="BM164" s="69">
        <x:f t="shared" si="45"/>
        <x:v>0</x:v>
      </x:c>
      <x:c r="BN164" s="71">
        <x:f t="shared" si="45"/>
        <x:v>0</x:v>
      </x:c>
      <x:c r="BO164" s="69">
        <x:f t="shared" ref="BO164:DG164" si="46">SUM(BO165:BO176)</x:f>
        <x:v>0</x:v>
      </x:c>
      <x:c r="BP164" s="71">
        <x:f t="shared" si="46"/>
        <x:v>0</x:v>
      </x:c>
      <x:c r="BQ164" s="69">
        <x:f t="shared" si="46"/>
        <x:v>0</x:v>
      </x:c>
      <x:c r="BR164" s="69">
        <x:f t="shared" si="46"/>
        <x:v>0</x:v>
      </x:c>
      <x:c r="BS164" s="69">
        <x:f t="shared" si="46"/>
        <x:v>0</x:v>
      </x:c>
      <x:c r="BT164" s="69">
        <x:f t="shared" si="46"/>
        <x:v>0</x:v>
      </x:c>
      <x:c r="BU164" s="69">
        <x:f t="shared" si="46"/>
        <x:v>0</x:v>
      </x:c>
      <x:c r="BV164" s="288" t="s">
        <x:v>2790</x:v>
      </x:c>
      <x:c r="BW164" s="69">
        <x:f t="shared" si="46"/>
        <x:v>0</x:v>
      </x:c>
      <x:c r="BX164" s="69">
        <x:f t="shared" si="46"/>
        <x:v>0</x:v>
      </x:c>
      <x:c r="BY164" s="71">
        <x:f t="shared" si="46"/>
        <x:v>0</x:v>
      </x:c>
      <x:c r="BZ164" s="69">
        <x:f t="shared" si="46"/>
        <x:v>0</x:v>
      </x:c>
      <x:c r="CA164" s="71">
        <x:f t="shared" si="46"/>
        <x:v>0</x:v>
      </x:c>
      <x:c r="CB164" s="69">
        <x:f t="shared" si="46"/>
        <x:v>0</x:v>
      </x:c>
      <x:c r="CC164" s="71">
        <x:f t="shared" si="46"/>
        <x:v>0</x:v>
      </x:c>
      <x:c r="CD164" s="69">
        <x:f t="shared" si="46"/>
        <x:v>0</x:v>
      </x:c>
      <x:c r="CE164" s="69">
        <x:f t="shared" si="46"/>
        <x:v>0</x:v>
      </x:c>
      <x:c r="CF164" s="71">
        <x:f t="shared" si="46"/>
        <x:v>0</x:v>
      </x:c>
      <x:c r="CG164" s="69">
        <x:f t="shared" si="46"/>
        <x:v>0</x:v>
      </x:c>
      <x:c r="CH164" s="69">
        <x:f t="shared" si="46"/>
        <x:v>0</x:v>
      </x:c>
      <x:c r="CI164" s="69">
        <x:f t="shared" si="46"/>
        <x:v>0</x:v>
      </x:c>
      <x:c r="CJ164" s="69">
        <x:f t="shared" si="46"/>
        <x:v>0</x:v>
      </x:c>
      <x:c r="CK164" s="69">
        <x:f t="shared" si="46"/>
        <x:v>0</x:v>
      </x:c>
      <x:c r="CL164" s="69">
        <x:f t="shared" si="46"/>
        <x:v>0</x:v>
      </x:c>
      <x:c r="CM164" s="69">
        <x:f t="shared" si="46"/>
        <x:v>0</x:v>
      </x:c>
      <x:c r="CN164" s="69">
        <x:f t="shared" si="46"/>
        <x:v>0</x:v>
      </x:c>
      <x:c r="CO164" s="69">
        <x:f t="shared" si="46"/>
        <x:v>0</x:v>
      </x:c>
      <x:c r="CP164" s="71">
        <x:f t="shared" si="46"/>
        <x:v>0</x:v>
      </x:c>
      <x:c r="CQ164" s="69">
        <x:f t="shared" si="46"/>
        <x:v>0</x:v>
      </x:c>
      <x:c r="CR164" s="71">
        <x:f t="shared" si="46"/>
        <x:v>0</x:v>
      </x:c>
      <x:c r="CS164" s="69">
        <x:f t="shared" si="46"/>
        <x:v>0</x:v>
      </x:c>
      <x:c r="CT164" s="69">
        <x:f t="shared" si="46"/>
        <x:v>0</x:v>
      </x:c>
      <x:c r="CU164" s="69">
        <x:f t="shared" si="46"/>
        <x:v>0</x:v>
      </x:c>
      <x:c r="CV164" s="69">
        <x:f t="shared" si="46"/>
        <x:v>0</x:v>
      </x:c>
      <x:c r="CW164" s="69">
        <x:f t="shared" si="46"/>
        <x:v>0</x:v>
      </x:c>
      <x:c r="CX164" s="69">
        <x:f t="shared" si="46"/>
        <x:v>0</x:v>
      </x:c>
      <x:c r="CY164" s="288" t="s">
        <x:v>2790</x:v>
      </x:c>
      <x:c r="CZ164" s="69">
        <x:f t="shared" si="46"/>
        <x:v>0</x:v>
      </x:c>
      <x:c r="DA164" s="71">
        <x:f t="shared" si="46"/>
        <x:v>0</x:v>
      </x:c>
      <x:c r="DB164" s="69">
        <x:f t="shared" si="46"/>
        <x:v>0</x:v>
      </x:c>
      <x:c r="DC164" s="71">
        <x:f t="shared" si="46"/>
        <x:v>0</x:v>
      </x:c>
      <x:c r="DD164" s="69">
        <x:f t="shared" si="46"/>
        <x:v>0</x:v>
      </x:c>
      <x:c r="DE164" s="71">
        <x:f t="shared" si="46"/>
        <x:v>0</x:v>
      </x:c>
      <x:c r="DF164" s="69">
        <x:f t="shared" si="46"/>
        <x:v>0</x:v>
      </x:c>
      <x:c r="DG164" s="105">
        <x:f t="shared" si="46"/>
        <x:v>0</x:v>
      </x:c>
      <x:c r="DH164" s="21"/>
    </x:row>
    <x:row r="165" spans="1:112" s="20" customFormat="1" ht="30" customHeight="1">
      <x:c r="A165" s="821" t="s">
        <x:v>2950</x:v>
      </x:c>
      <x:c r="B165" s="77"/>
      <x:c r="C165" s="71"/>
      <x:c r="D165" s="69"/>
      <x:c r="E165" s="71"/>
      <x:c r="F165" s="69"/>
      <x:c r="G165" s="71"/>
      <x:c r="H165" s="69"/>
      <x:c r="I165" s="71"/>
      <x:c r="J165" s="69"/>
      <x:c r="K165" s="69"/>
      <x:c r="L165" s="71"/>
      <x:c r="M165" s="69"/>
      <x:c r="N165" s="69"/>
      <x:c r="O165" s="69"/>
      <x:c r="P165" s="69"/>
      <x:c r="Q165" s="69"/>
      <x:c r="R165" s="71"/>
      <x:c r="S165" s="69"/>
      <x:c r="T165" s="71"/>
      <x:c r="U165" s="69"/>
      <x:c r="V165" s="71"/>
      <x:c r="W165" s="69"/>
      <x:c r="X165" s="69"/>
      <x:c r="Y165" s="69"/>
      <x:c r="Z165" s="69"/>
      <x:c r="AA165" s="69"/>
      <x:c r="AB165" s="69"/>
      <x:c r="AC165" s="69"/>
      <x:c r="AD165" s="69"/>
      <x:c r="AE165" s="69"/>
      <x:c r="AF165" s="69"/>
      <x:c r="AG165" s="69"/>
      <x:c r="AH165" s="69"/>
      <x:c r="AI165" s="69"/>
      <x:c r="AJ165" s="69"/>
      <x:c r="AK165" s="69"/>
      <x:c r="AL165" s="821" t="s">
        <x:v>2950</x:v>
      </x:c>
      <x:c r="AM165" s="69"/>
      <x:c r="AN165" s="71"/>
      <x:c r="AO165" s="69"/>
      <x:c r="AP165" s="69"/>
      <x:c r="AQ165" s="69"/>
      <x:c r="AR165" s="71"/>
      <x:c r="AS165" s="69"/>
      <x:c r="AT165" s="71"/>
      <x:c r="AU165" s="69"/>
      <x:c r="AV165" s="69"/>
      <x:c r="AW165" s="69"/>
      <x:c r="AX165" s="69"/>
      <x:c r="AY165" s="69"/>
      <x:c r="AZ165" s="69"/>
      <x:c r="BA165" s="71"/>
      <x:c r="BB165" s="69"/>
      <x:c r="BC165" s="69"/>
      <x:c r="BD165" s="69"/>
      <x:c r="BE165" s="69"/>
      <x:c r="BF165" s="69"/>
      <x:c r="BG165" s="69"/>
      <x:c r="BH165" s="69"/>
      <x:c r="BI165" s="69"/>
      <x:c r="BJ165" s="71"/>
      <x:c r="BK165" s="69"/>
      <x:c r="BL165" s="71"/>
      <x:c r="BM165" s="69"/>
      <x:c r="BN165" s="71"/>
      <x:c r="BO165" s="69"/>
      <x:c r="BP165" s="71"/>
      <x:c r="BQ165" s="69"/>
      <x:c r="BR165" s="69"/>
      <x:c r="BS165" s="69"/>
      <x:c r="BT165" s="69"/>
      <x:c r="BU165" s="69"/>
      <x:c r="BV165" s="821" t="s">
        <x:v>2950</x:v>
      </x:c>
      <x:c r="BW165" s="69"/>
      <x:c r="BX165" s="69"/>
      <x:c r="BY165" s="71"/>
      <x:c r="BZ165" s="69"/>
      <x:c r="CA165" s="71"/>
      <x:c r="CB165" s="69"/>
      <x:c r="CC165" s="71"/>
      <x:c r="CD165" s="69"/>
      <x:c r="CE165" s="69"/>
      <x:c r="CF165" s="71"/>
      <x:c r="CG165" s="69"/>
      <x:c r="CH165" s="69"/>
      <x:c r="CI165" s="69"/>
      <x:c r="CJ165" s="69"/>
      <x:c r="CK165" s="69"/>
      <x:c r="CL165" s="69"/>
      <x:c r="CM165" s="69"/>
      <x:c r="CN165" s="69"/>
      <x:c r="CO165" s="69"/>
      <x:c r="CP165" s="71"/>
      <x:c r="CQ165" s="69"/>
      <x:c r="CR165" s="71"/>
      <x:c r="CS165" s="69"/>
      <x:c r="CT165" s="69"/>
      <x:c r="CU165" s="69"/>
      <x:c r="CV165" s="69"/>
      <x:c r="CW165" s="69"/>
      <x:c r="CX165" s="69"/>
      <x:c r="CY165" s="821" t="s">
        <x:v>2950</x:v>
      </x:c>
      <x:c r="CZ165" s="523"/>
      <x:c r="DA165" s="71"/>
      <x:c r="DB165" s="523"/>
      <x:c r="DC165" s="928"/>
      <x:c r="DD165" s="523"/>
      <x:c r="DE165" s="928"/>
      <x:c r="DF165" s="523"/>
      <x:c r="DG165" s="932"/>
      <x:c r="DH165" s="21"/>
    </x:row>
    <x:row r="166" spans="1:112" s="20" customFormat="1" ht="30" customHeight="1">
      <x:c r="A166" s="821" t="s">
        <x:v>2973</x:v>
      </x:c>
      <x:c r="B166" s="77"/>
      <x:c r="C166" s="71"/>
      <x:c r="D166" s="69"/>
      <x:c r="E166" s="71"/>
      <x:c r="F166" s="69"/>
      <x:c r="G166" s="71"/>
      <x:c r="H166" s="69"/>
      <x:c r="I166" s="71"/>
      <x:c r="J166" s="69"/>
      <x:c r="K166" s="69"/>
      <x:c r="L166" s="71"/>
      <x:c r="M166" s="69"/>
      <x:c r="N166" s="69"/>
      <x:c r="O166" s="69"/>
      <x:c r="P166" s="69"/>
      <x:c r="Q166" s="69"/>
      <x:c r="R166" s="71"/>
      <x:c r="S166" s="69"/>
      <x:c r="T166" s="71"/>
      <x:c r="U166" s="69"/>
      <x:c r="V166" s="71"/>
      <x:c r="W166" s="69"/>
      <x:c r="X166" s="69"/>
      <x:c r="Y166" s="69"/>
      <x:c r="Z166" s="69"/>
      <x:c r="AA166" s="69"/>
      <x:c r="AB166" s="69"/>
      <x:c r="AC166" s="69"/>
      <x:c r="AD166" s="69"/>
      <x:c r="AE166" s="69"/>
      <x:c r="AF166" s="69"/>
      <x:c r="AG166" s="69"/>
      <x:c r="AH166" s="69"/>
      <x:c r="AI166" s="69"/>
      <x:c r="AJ166" s="69"/>
      <x:c r="AK166" s="69"/>
      <x:c r="AL166" s="821" t="s">
        <x:v>2973</x:v>
      </x:c>
      <x:c r="AM166" s="69"/>
      <x:c r="AN166" s="71"/>
      <x:c r="AO166" s="69"/>
      <x:c r="AP166" s="69"/>
      <x:c r="AQ166" s="69"/>
      <x:c r="AR166" s="71"/>
      <x:c r="AS166" s="69"/>
      <x:c r="AT166" s="71"/>
      <x:c r="AU166" s="69"/>
      <x:c r="AV166" s="69"/>
      <x:c r="AW166" s="69"/>
      <x:c r="AX166" s="69"/>
      <x:c r="AY166" s="69"/>
      <x:c r="AZ166" s="69"/>
      <x:c r="BA166" s="71"/>
      <x:c r="BB166" s="69"/>
      <x:c r="BC166" s="69"/>
      <x:c r="BD166" s="69"/>
      <x:c r="BE166" s="69"/>
      <x:c r="BF166" s="69"/>
      <x:c r="BG166" s="69"/>
      <x:c r="BH166" s="69"/>
      <x:c r="BI166" s="69"/>
      <x:c r="BJ166" s="71"/>
      <x:c r="BK166" s="69"/>
      <x:c r="BL166" s="71"/>
      <x:c r="BM166" s="69"/>
      <x:c r="BN166" s="71"/>
      <x:c r="BO166" s="69"/>
      <x:c r="BP166" s="71"/>
      <x:c r="BQ166" s="69"/>
      <x:c r="BR166" s="69"/>
      <x:c r="BS166" s="69"/>
      <x:c r="BT166" s="69"/>
      <x:c r="BU166" s="69"/>
      <x:c r="BV166" s="821" t="s">
        <x:v>2973</x:v>
      </x:c>
      <x:c r="BW166" s="69"/>
      <x:c r="BX166" s="69"/>
      <x:c r="BY166" s="71"/>
      <x:c r="BZ166" s="69"/>
      <x:c r="CA166" s="71"/>
      <x:c r="CB166" s="69"/>
      <x:c r="CC166" s="71"/>
      <x:c r="CD166" s="69"/>
      <x:c r="CE166" s="69"/>
      <x:c r="CF166" s="71"/>
      <x:c r="CG166" s="69"/>
      <x:c r="CH166" s="69"/>
      <x:c r="CI166" s="69"/>
      <x:c r="CJ166" s="69"/>
      <x:c r="CK166" s="69"/>
      <x:c r="CL166" s="69"/>
      <x:c r="CM166" s="69"/>
      <x:c r="CN166" s="69"/>
      <x:c r="CO166" s="69"/>
      <x:c r="CP166" s="71"/>
      <x:c r="CQ166" s="69"/>
      <x:c r="CR166" s="71"/>
      <x:c r="CS166" s="69"/>
      <x:c r="CT166" s="69"/>
      <x:c r="CU166" s="69"/>
      <x:c r="CV166" s="69"/>
      <x:c r="CW166" s="69"/>
      <x:c r="CX166" s="69"/>
      <x:c r="CY166" s="821" t="s">
        <x:v>2973</x:v>
      </x:c>
      <x:c r="CZ166" s="523"/>
      <x:c r="DA166" s="71"/>
      <x:c r="DB166" s="523"/>
      <x:c r="DC166" s="928"/>
      <x:c r="DD166" s="523"/>
      <x:c r="DE166" s="928"/>
      <x:c r="DF166" s="523"/>
      <x:c r="DG166" s="932"/>
      <x:c r="DH166" s="21"/>
    </x:row>
    <x:row r="167" spans="1:112" s="20" customFormat="1" ht="30" customHeight="1">
      <x:c r="A167" s="821" t="s">
        <x:v>2918</x:v>
      </x:c>
      <x:c r="B167" s="77"/>
      <x:c r="C167" s="71"/>
      <x:c r="D167" s="69"/>
      <x:c r="E167" s="71"/>
      <x:c r="F167" s="69"/>
      <x:c r="G167" s="71"/>
      <x:c r="H167" s="69"/>
      <x:c r="I167" s="71"/>
      <x:c r="J167" s="69"/>
      <x:c r="K167" s="69"/>
      <x:c r="L167" s="71"/>
      <x:c r="M167" s="69"/>
      <x:c r="N167" s="69"/>
      <x:c r="O167" s="69"/>
      <x:c r="P167" s="69"/>
      <x:c r="Q167" s="69"/>
      <x:c r="R167" s="71"/>
      <x:c r="S167" s="69"/>
      <x:c r="T167" s="71"/>
      <x:c r="U167" s="69"/>
      <x:c r="V167" s="71"/>
      <x:c r="W167" s="69"/>
      <x:c r="X167" s="69"/>
      <x:c r="Y167" s="69"/>
      <x:c r="Z167" s="69"/>
      <x:c r="AA167" s="69"/>
      <x:c r="AB167" s="69"/>
      <x:c r="AC167" s="69"/>
      <x:c r="AD167" s="69"/>
      <x:c r="AE167" s="69"/>
      <x:c r="AF167" s="69"/>
      <x:c r="AG167" s="69"/>
      <x:c r="AH167" s="69"/>
      <x:c r="AI167" s="69"/>
      <x:c r="AJ167" s="69"/>
      <x:c r="AK167" s="69"/>
      <x:c r="AL167" s="821" t="s">
        <x:v>2918</x:v>
      </x:c>
      <x:c r="AM167" s="69"/>
      <x:c r="AN167" s="71"/>
      <x:c r="AO167" s="69"/>
      <x:c r="AP167" s="69"/>
      <x:c r="AQ167" s="69"/>
      <x:c r="AR167" s="71"/>
      <x:c r="AS167" s="69"/>
      <x:c r="AT167" s="71"/>
      <x:c r="AU167" s="69"/>
      <x:c r="AV167" s="69"/>
      <x:c r="AW167" s="69"/>
      <x:c r="AX167" s="69"/>
      <x:c r="AY167" s="69"/>
      <x:c r="AZ167" s="69"/>
      <x:c r="BA167" s="71"/>
      <x:c r="BB167" s="69"/>
      <x:c r="BC167" s="69"/>
      <x:c r="BD167" s="69"/>
      <x:c r="BE167" s="69"/>
      <x:c r="BF167" s="69"/>
      <x:c r="BG167" s="69"/>
      <x:c r="BH167" s="69"/>
      <x:c r="BI167" s="69"/>
      <x:c r="BJ167" s="71"/>
      <x:c r="BK167" s="69"/>
      <x:c r="BL167" s="71"/>
      <x:c r="BM167" s="69"/>
      <x:c r="BN167" s="71"/>
      <x:c r="BO167" s="69"/>
      <x:c r="BP167" s="71"/>
      <x:c r="BQ167" s="69"/>
      <x:c r="BR167" s="69"/>
      <x:c r="BS167" s="69"/>
      <x:c r="BT167" s="69"/>
      <x:c r="BU167" s="69"/>
      <x:c r="BV167" s="821" t="s">
        <x:v>2918</x:v>
      </x:c>
      <x:c r="BW167" s="69"/>
      <x:c r="BX167" s="69"/>
      <x:c r="BY167" s="71"/>
      <x:c r="BZ167" s="69"/>
      <x:c r="CA167" s="71"/>
      <x:c r="CB167" s="69"/>
      <x:c r="CC167" s="71"/>
      <x:c r="CD167" s="69"/>
      <x:c r="CE167" s="69"/>
      <x:c r="CF167" s="71"/>
      <x:c r="CG167" s="69"/>
      <x:c r="CH167" s="69"/>
      <x:c r="CI167" s="69"/>
      <x:c r="CJ167" s="69"/>
      <x:c r="CK167" s="69"/>
      <x:c r="CL167" s="69"/>
      <x:c r="CM167" s="69"/>
      <x:c r="CN167" s="69"/>
      <x:c r="CO167" s="69"/>
      <x:c r="CP167" s="71"/>
      <x:c r="CQ167" s="69"/>
      <x:c r="CR167" s="71"/>
      <x:c r="CS167" s="69"/>
      <x:c r="CT167" s="69"/>
      <x:c r="CU167" s="69"/>
      <x:c r="CV167" s="69"/>
      <x:c r="CW167" s="69"/>
      <x:c r="CX167" s="69"/>
      <x:c r="CY167" s="821" t="s">
        <x:v>2918</x:v>
      </x:c>
      <x:c r="CZ167" s="523"/>
      <x:c r="DA167" s="71"/>
      <x:c r="DB167" s="523"/>
      <x:c r="DC167" s="928"/>
      <x:c r="DD167" s="523"/>
      <x:c r="DE167" s="928"/>
      <x:c r="DF167" s="523"/>
      <x:c r="DG167" s="932"/>
      <x:c r="DH167" s="21"/>
    </x:row>
    <x:row r="168" spans="1:111" ht="30" customHeight="1">
      <x:c r="A168" s="821" t="s">
        <x:v>2947</x:v>
      </x:c>
      <x:c r="B168" s="77"/>
      <x:c r="C168" s="71"/>
      <x:c r="D168" s="69"/>
      <x:c r="E168" s="71"/>
      <x:c r="F168" s="69"/>
      <x:c r="G168" s="71"/>
      <x:c r="H168" s="69"/>
      <x:c r="I168" s="71"/>
      <x:c r="J168" s="69"/>
      <x:c r="K168" s="69"/>
      <x:c r="L168" s="71"/>
      <x:c r="M168" s="69"/>
      <x:c r="N168" s="69"/>
      <x:c r="O168" s="69"/>
      <x:c r="P168" s="69"/>
      <x:c r="Q168" s="69"/>
      <x:c r="R168" s="71"/>
      <x:c r="S168" s="69"/>
      <x:c r="T168" s="71"/>
      <x:c r="U168" s="69"/>
      <x:c r="V168" s="71"/>
      <x:c r="W168" s="69"/>
      <x:c r="X168" s="69"/>
      <x:c r="Y168" s="69"/>
      <x:c r="Z168" s="69"/>
      <x:c r="AA168" s="69"/>
      <x:c r="AB168" s="69"/>
      <x:c r="AC168" s="69"/>
      <x:c r="AD168" s="69"/>
      <x:c r="AE168" s="69"/>
      <x:c r="AF168" s="69"/>
      <x:c r="AG168" s="69"/>
      <x:c r="AH168" s="69"/>
      <x:c r="AI168" s="69"/>
      <x:c r="AJ168" s="69"/>
      <x:c r="AK168" s="69"/>
      <x:c r="AL168" s="821" t="s">
        <x:v>2947</x:v>
      </x:c>
      <x:c r="AM168" s="69"/>
      <x:c r="AN168" s="71"/>
      <x:c r="AO168" s="69"/>
      <x:c r="AP168" s="69"/>
      <x:c r="AQ168" s="69"/>
      <x:c r="AR168" s="71"/>
      <x:c r="AS168" s="69"/>
      <x:c r="AT168" s="71"/>
      <x:c r="AU168" s="69"/>
      <x:c r="AV168" s="69"/>
      <x:c r="AW168" s="69"/>
      <x:c r="AX168" s="69"/>
      <x:c r="AY168" s="69"/>
      <x:c r="AZ168" s="69"/>
      <x:c r="BA168" s="71"/>
      <x:c r="BB168" s="69"/>
      <x:c r="BC168" s="69"/>
      <x:c r="BD168" s="69"/>
      <x:c r="BE168" s="69"/>
      <x:c r="BF168" s="69"/>
      <x:c r="BG168" s="69"/>
      <x:c r="BH168" s="69"/>
      <x:c r="BI168" s="69"/>
      <x:c r="BJ168" s="71"/>
      <x:c r="BK168" s="69"/>
      <x:c r="BL168" s="71"/>
      <x:c r="BM168" s="69"/>
      <x:c r="BN168" s="71"/>
      <x:c r="BO168" s="69"/>
      <x:c r="BP168" s="71"/>
      <x:c r="BQ168" s="69"/>
      <x:c r="BR168" s="69"/>
      <x:c r="BS168" s="69"/>
      <x:c r="BT168" s="69"/>
      <x:c r="BU168" s="69"/>
      <x:c r="BV168" s="821" t="s">
        <x:v>2947</x:v>
      </x:c>
      <x:c r="BW168" s="69"/>
      <x:c r="BX168" s="69"/>
      <x:c r="BY168" s="71"/>
      <x:c r="BZ168" s="69"/>
      <x:c r="CA168" s="71"/>
      <x:c r="CB168" s="69"/>
      <x:c r="CC168" s="71"/>
      <x:c r="CD168" s="69"/>
      <x:c r="CE168" s="69"/>
      <x:c r="CF168" s="71"/>
      <x:c r="CG168" s="69"/>
      <x:c r="CH168" s="69"/>
      <x:c r="CI168" s="69"/>
      <x:c r="CJ168" s="69"/>
      <x:c r="CK168" s="69"/>
      <x:c r="CL168" s="69"/>
      <x:c r="CM168" s="69"/>
      <x:c r="CN168" s="69"/>
      <x:c r="CO168" s="69"/>
      <x:c r="CP168" s="71"/>
      <x:c r="CQ168" s="69"/>
      <x:c r="CR168" s="71"/>
      <x:c r="CS168" s="69"/>
      <x:c r="CT168" s="69"/>
      <x:c r="CU168" s="69"/>
      <x:c r="CV168" s="69"/>
      <x:c r="CW168" s="69"/>
      <x:c r="CX168" s="69"/>
      <x:c r="CY168" s="821" t="s">
        <x:v>2947</x:v>
      </x:c>
      <x:c r="CZ168" s="523"/>
      <x:c r="DA168" s="71"/>
      <x:c r="DB168" s="523"/>
      <x:c r="DC168" s="928"/>
      <x:c r="DD168" s="523"/>
      <x:c r="DE168" s="928"/>
      <x:c r="DF168" s="523"/>
      <x:c r="DG168" s="932"/>
    </x:row>
    <x:row r="169" spans="1:112" s="20" customFormat="1" ht="30" customHeight="1">
      <x:c r="A169" s="821" t="s">
        <x:v>2060</x:v>
      </x:c>
      <x:c r="B169" s="77"/>
      <x:c r="C169" s="71"/>
      <x:c r="D169" s="69"/>
      <x:c r="E169" s="71"/>
      <x:c r="F169" s="69"/>
      <x:c r="G169" s="71"/>
      <x:c r="H169" s="69"/>
      <x:c r="I169" s="71"/>
      <x:c r="J169" s="69"/>
      <x:c r="K169" s="69"/>
      <x:c r="L169" s="71"/>
      <x:c r="M169" s="69"/>
      <x:c r="N169" s="69"/>
      <x:c r="O169" s="69"/>
      <x:c r="P169" s="69"/>
      <x:c r="Q169" s="69"/>
      <x:c r="R169" s="71"/>
      <x:c r="S169" s="69"/>
      <x:c r="T169" s="71"/>
      <x:c r="U169" s="69"/>
      <x:c r="V169" s="71"/>
      <x:c r="W169" s="69"/>
      <x:c r="X169" s="69"/>
      <x:c r="Y169" s="69"/>
      <x:c r="Z169" s="69"/>
      <x:c r="AA169" s="69"/>
      <x:c r="AB169" s="69"/>
      <x:c r="AC169" s="69"/>
      <x:c r="AD169" s="69"/>
      <x:c r="AE169" s="69"/>
      <x:c r="AF169" s="69"/>
      <x:c r="AG169" s="69"/>
      <x:c r="AH169" s="69"/>
      <x:c r="AI169" s="69"/>
      <x:c r="AJ169" s="69"/>
      <x:c r="AK169" s="69"/>
      <x:c r="AL169" s="821" t="s">
        <x:v>2060</x:v>
      </x:c>
      <x:c r="AM169" s="69"/>
      <x:c r="AN169" s="71"/>
      <x:c r="AO169" s="69"/>
      <x:c r="AP169" s="69"/>
      <x:c r="AQ169" s="69"/>
      <x:c r="AR169" s="71"/>
      <x:c r="AS169" s="69"/>
      <x:c r="AT169" s="71"/>
      <x:c r="AU169" s="69"/>
      <x:c r="AV169" s="69"/>
      <x:c r="AW169" s="69"/>
      <x:c r="AX169" s="69"/>
      <x:c r="AY169" s="69"/>
      <x:c r="AZ169" s="69"/>
      <x:c r="BA169" s="71"/>
      <x:c r="BB169" s="69"/>
      <x:c r="BC169" s="69"/>
      <x:c r="BD169" s="69"/>
      <x:c r="BE169" s="69"/>
      <x:c r="BF169" s="69"/>
      <x:c r="BG169" s="69"/>
      <x:c r="BH169" s="69"/>
      <x:c r="BI169" s="69"/>
      <x:c r="BJ169" s="71"/>
      <x:c r="BK169" s="69"/>
      <x:c r="BL169" s="71"/>
      <x:c r="BM169" s="69"/>
      <x:c r="BN169" s="71"/>
      <x:c r="BO169" s="69"/>
      <x:c r="BP169" s="71"/>
      <x:c r="BQ169" s="69"/>
      <x:c r="BR169" s="69"/>
      <x:c r="BS169" s="69"/>
      <x:c r="BT169" s="69"/>
      <x:c r="BU169" s="69"/>
      <x:c r="BV169" s="821" t="s">
        <x:v>2060</x:v>
      </x:c>
      <x:c r="BW169" s="69"/>
      <x:c r="BX169" s="69"/>
      <x:c r="BY169" s="71"/>
      <x:c r="BZ169" s="69"/>
      <x:c r="CA169" s="71"/>
      <x:c r="CB169" s="69"/>
      <x:c r="CC169" s="71"/>
      <x:c r="CD169" s="69"/>
      <x:c r="CE169" s="69"/>
      <x:c r="CF169" s="71"/>
      <x:c r="CG169" s="69"/>
      <x:c r="CH169" s="69"/>
      <x:c r="CI169" s="69"/>
      <x:c r="CJ169" s="69"/>
      <x:c r="CK169" s="69"/>
      <x:c r="CL169" s="69"/>
      <x:c r="CM169" s="69"/>
      <x:c r="CN169" s="69"/>
      <x:c r="CO169" s="69"/>
      <x:c r="CP169" s="71"/>
      <x:c r="CQ169" s="69"/>
      <x:c r="CR169" s="71"/>
      <x:c r="CS169" s="69"/>
      <x:c r="CT169" s="69"/>
      <x:c r="CU169" s="69"/>
      <x:c r="CV169" s="69"/>
      <x:c r="CW169" s="69"/>
      <x:c r="CX169" s="69"/>
      <x:c r="CY169" s="821" t="s">
        <x:v>2060</x:v>
      </x:c>
      <x:c r="CZ169" s="523"/>
      <x:c r="DA169" s="71"/>
      <x:c r="DB169" s="523"/>
      <x:c r="DC169" s="928"/>
      <x:c r="DD169" s="523"/>
      <x:c r="DE169" s="928"/>
      <x:c r="DF169" s="523"/>
      <x:c r="DG169" s="932"/>
      <x:c r="DH169" s="21"/>
    </x:row>
    <x:row r="170" spans="1:111" ht="30" customHeight="1">
      <x:c r="A170" s="821" t="s">
        <x:v>2989</x:v>
      </x:c>
      <x:c r="B170" s="77"/>
      <x:c r="C170" s="71"/>
      <x:c r="D170" s="69"/>
      <x:c r="E170" s="71"/>
      <x:c r="F170" s="69"/>
      <x:c r="G170" s="71"/>
      <x:c r="H170" s="69"/>
      <x:c r="I170" s="71"/>
      <x:c r="J170" s="69"/>
      <x:c r="K170" s="69"/>
      <x:c r="L170" s="71"/>
      <x:c r="M170" s="69"/>
      <x:c r="N170" s="69"/>
      <x:c r="O170" s="69"/>
      <x:c r="P170" s="69"/>
      <x:c r="Q170" s="69"/>
      <x:c r="R170" s="71"/>
      <x:c r="S170" s="69"/>
      <x:c r="T170" s="71"/>
      <x:c r="U170" s="69"/>
      <x:c r="V170" s="71"/>
      <x:c r="W170" s="69"/>
      <x:c r="X170" s="69"/>
      <x:c r="Y170" s="69"/>
      <x:c r="Z170" s="69"/>
      <x:c r="AA170" s="69"/>
      <x:c r="AB170" s="69"/>
      <x:c r="AC170" s="69"/>
      <x:c r="AD170" s="69"/>
      <x:c r="AE170" s="69"/>
      <x:c r="AF170" s="69"/>
      <x:c r="AG170" s="69"/>
      <x:c r="AH170" s="69"/>
      <x:c r="AI170" s="69"/>
      <x:c r="AJ170" s="69"/>
      <x:c r="AK170" s="69"/>
      <x:c r="AL170" s="821" t="s">
        <x:v>2989</x:v>
      </x:c>
      <x:c r="AM170" s="69"/>
      <x:c r="AN170" s="71"/>
      <x:c r="AO170" s="69"/>
      <x:c r="AP170" s="69"/>
      <x:c r="AQ170" s="69"/>
      <x:c r="AR170" s="71"/>
      <x:c r="AS170" s="69"/>
      <x:c r="AT170" s="71"/>
      <x:c r="AU170" s="69"/>
      <x:c r="AV170" s="69"/>
      <x:c r="AW170" s="69"/>
      <x:c r="AX170" s="69"/>
      <x:c r="AY170" s="69"/>
      <x:c r="AZ170" s="69"/>
      <x:c r="BA170" s="71"/>
      <x:c r="BB170" s="69"/>
      <x:c r="BC170" s="69"/>
      <x:c r="BD170" s="69"/>
      <x:c r="BE170" s="69"/>
      <x:c r="BF170" s="69"/>
      <x:c r="BG170" s="69"/>
      <x:c r="BH170" s="69"/>
      <x:c r="BI170" s="69"/>
      <x:c r="BJ170" s="71"/>
      <x:c r="BK170" s="69"/>
      <x:c r="BL170" s="71"/>
      <x:c r="BM170" s="69"/>
      <x:c r="BN170" s="71"/>
      <x:c r="BO170" s="69"/>
      <x:c r="BP170" s="71"/>
      <x:c r="BQ170" s="69"/>
      <x:c r="BR170" s="69"/>
      <x:c r="BS170" s="69"/>
      <x:c r="BT170" s="69"/>
      <x:c r="BU170" s="69"/>
      <x:c r="BV170" s="821" t="s">
        <x:v>2989</x:v>
      </x:c>
      <x:c r="BW170" s="69"/>
      <x:c r="BX170" s="69"/>
      <x:c r="BY170" s="71"/>
      <x:c r="BZ170" s="69"/>
      <x:c r="CA170" s="71"/>
      <x:c r="CB170" s="69"/>
      <x:c r="CC170" s="71"/>
      <x:c r="CD170" s="69"/>
      <x:c r="CE170" s="69"/>
      <x:c r="CF170" s="71"/>
      <x:c r="CG170" s="69"/>
      <x:c r="CH170" s="69"/>
      <x:c r="CI170" s="69"/>
      <x:c r="CJ170" s="69"/>
      <x:c r="CK170" s="69"/>
      <x:c r="CL170" s="69"/>
      <x:c r="CM170" s="69"/>
      <x:c r="CN170" s="69"/>
      <x:c r="CO170" s="69"/>
      <x:c r="CP170" s="71"/>
      <x:c r="CQ170" s="69"/>
      <x:c r="CR170" s="71"/>
      <x:c r="CS170" s="69"/>
      <x:c r="CT170" s="69"/>
      <x:c r="CU170" s="69"/>
      <x:c r="CV170" s="69"/>
      <x:c r="CW170" s="69"/>
      <x:c r="CX170" s="69"/>
      <x:c r="CY170" s="821" t="s">
        <x:v>2989</x:v>
      </x:c>
      <x:c r="CZ170" s="523"/>
      <x:c r="DA170" s="71"/>
      <x:c r="DB170" s="523"/>
      <x:c r="DC170" s="928"/>
      <x:c r="DD170" s="523"/>
      <x:c r="DE170" s="928"/>
      <x:c r="DF170" s="523"/>
      <x:c r="DG170" s="932"/>
    </x:row>
    <x:row r="171" spans="1:111" ht="30" customHeight="1">
      <x:c r="A171" s="821" t="s">
        <x:v>2969</x:v>
      </x:c>
      <x:c r="B171" s="77"/>
      <x:c r="C171" s="71"/>
      <x:c r="D171" s="69"/>
      <x:c r="E171" s="71"/>
      <x:c r="F171" s="69"/>
      <x:c r="G171" s="71"/>
      <x:c r="H171" s="69"/>
      <x:c r="I171" s="71"/>
      <x:c r="J171" s="69"/>
      <x:c r="K171" s="69"/>
      <x:c r="L171" s="71"/>
      <x:c r="M171" s="69"/>
      <x:c r="N171" s="69"/>
      <x:c r="O171" s="69"/>
      <x:c r="P171" s="69"/>
      <x:c r="Q171" s="69"/>
      <x:c r="R171" s="71"/>
      <x:c r="S171" s="69"/>
      <x:c r="T171" s="71"/>
      <x:c r="U171" s="69"/>
      <x:c r="V171" s="71"/>
      <x:c r="W171" s="69"/>
      <x:c r="X171" s="69"/>
      <x:c r="Y171" s="69"/>
      <x:c r="Z171" s="69"/>
      <x:c r="AA171" s="69"/>
      <x:c r="AB171" s="69"/>
      <x:c r="AC171" s="69"/>
      <x:c r="AD171" s="69"/>
      <x:c r="AE171" s="69"/>
      <x:c r="AF171" s="69"/>
      <x:c r="AG171" s="69"/>
      <x:c r="AH171" s="69"/>
      <x:c r="AI171" s="69"/>
      <x:c r="AJ171" s="69"/>
      <x:c r="AK171" s="69"/>
      <x:c r="AL171" s="821" t="s">
        <x:v>2969</x:v>
      </x:c>
      <x:c r="AM171" s="69"/>
      <x:c r="AN171" s="71"/>
      <x:c r="AO171" s="69"/>
      <x:c r="AP171" s="69"/>
      <x:c r="AQ171" s="69"/>
      <x:c r="AR171" s="71"/>
      <x:c r="AS171" s="69"/>
      <x:c r="AT171" s="71"/>
      <x:c r="AU171" s="69"/>
      <x:c r="AV171" s="69"/>
      <x:c r="AW171" s="69"/>
      <x:c r="AX171" s="69"/>
      <x:c r="AY171" s="69"/>
      <x:c r="AZ171" s="69"/>
      <x:c r="BA171" s="71"/>
      <x:c r="BB171" s="69"/>
      <x:c r="BC171" s="69"/>
      <x:c r="BD171" s="69"/>
      <x:c r="BE171" s="69"/>
      <x:c r="BF171" s="69"/>
      <x:c r="BG171" s="69"/>
      <x:c r="BH171" s="69"/>
      <x:c r="BI171" s="69"/>
      <x:c r="BJ171" s="71"/>
      <x:c r="BK171" s="69"/>
      <x:c r="BL171" s="71"/>
      <x:c r="BM171" s="69"/>
      <x:c r="BN171" s="71"/>
      <x:c r="BO171" s="69"/>
      <x:c r="BP171" s="71"/>
      <x:c r="BQ171" s="69"/>
      <x:c r="BR171" s="69"/>
      <x:c r="BS171" s="69"/>
      <x:c r="BT171" s="69"/>
      <x:c r="BU171" s="69"/>
      <x:c r="BV171" s="821" t="s">
        <x:v>2969</x:v>
      </x:c>
      <x:c r="BW171" s="69"/>
      <x:c r="BX171" s="69"/>
      <x:c r="BY171" s="71"/>
      <x:c r="BZ171" s="69"/>
      <x:c r="CA171" s="71"/>
      <x:c r="CB171" s="69"/>
      <x:c r="CC171" s="71"/>
      <x:c r="CD171" s="69"/>
      <x:c r="CE171" s="69"/>
      <x:c r="CF171" s="71"/>
      <x:c r="CG171" s="69"/>
      <x:c r="CH171" s="69"/>
      <x:c r="CI171" s="69"/>
      <x:c r="CJ171" s="69"/>
      <x:c r="CK171" s="69"/>
      <x:c r="CL171" s="69"/>
      <x:c r="CM171" s="69"/>
      <x:c r="CN171" s="69"/>
      <x:c r="CO171" s="69"/>
      <x:c r="CP171" s="71"/>
      <x:c r="CQ171" s="69"/>
      <x:c r="CR171" s="71"/>
      <x:c r="CS171" s="69"/>
      <x:c r="CT171" s="69"/>
      <x:c r="CU171" s="69"/>
      <x:c r="CV171" s="69"/>
      <x:c r="CW171" s="69"/>
      <x:c r="CX171" s="69"/>
      <x:c r="CY171" s="821" t="s">
        <x:v>2969</x:v>
      </x:c>
      <x:c r="CZ171" s="523"/>
      <x:c r="DA171" s="71"/>
      <x:c r="DB171" s="523"/>
      <x:c r="DC171" s="928"/>
      <x:c r="DD171" s="523"/>
      <x:c r="DE171" s="928"/>
      <x:c r="DF171" s="523"/>
      <x:c r="DG171" s="932"/>
    </x:row>
    <x:row r="172" spans="1:111" ht="30" customHeight="1">
      <x:c r="A172" s="821" t="s">
        <x:v>2298</x:v>
      </x:c>
      <x:c r="B172" s="77"/>
      <x:c r="C172" s="71"/>
      <x:c r="D172" s="69"/>
      <x:c r="E172" s="71"/>
      <x:c r="F172" s="69"/>
      <x:c r="G172" s="71"/>
      <x:c r="H172" s="69"/>
      <x:c r="I172" s="71"/>
      <x:c r="J172" s="69"/>
      <x:c r="K172" s="69"/>
      <x:c r="L172" s="71"/>
      <x:c r="M172" s="69"/>
      <x:c r="N172" s="69"/>
      <x:c r="O172" s="69"/>
      <x:c r="P172" s="69"/>
      <x:c r="Q172" s="69"/>
      <x:c r="R172" s="71"/>
      <x:c r="S172" s="69"/>
      <x:c r="T172" s="71"/>
      <x:c r="U172" s="69"/>
      <x:c r="V172" s="71"/>
      <x:c r="W172" s="69"/>
      <x:c r="X172" s="69"/>
      <x:c r="Y172" s="69"/>
      <x:c r="Z172" s="69"/>
      <x:c r="AA172" s="69"/>
      <x:c r="AB172" s="69"/>
      <x:c r="AC172" s="69"/>
      <x:c r="AD172" s="69"/>
      <x:c r="AE172" s="69"/>
      <x:c r="AF172" s="69"/>
      <x:c r="AG172" s="69"/>
      <x:c r="AH172" s="69"/>
      <x:c r="AI172" s="69"/>
      <x:c r="AJ172" s="69"/>
      <x:c r="AK172" s="69"/>
      <x:c r="AL172" s="821" t="s">
        <x:v>2298</x:v>
      </x:c>
      <x:c r="AM172" s="69"/>
      <x:c r="AN172" s="71"/>
      <x:c r="AO172" s="69"/>
      <x:c r="AP172" s="69"/>
      <x:c r="AQ172" s="69"/>
      <x:c r="AR172" s="71"/>
      <x:c r="AS172" s="69"/>
      <x:c r="AT172" s="71"/>
      <x:c r="AU172" s="69"/>
      <x:c r="AV172" s="69"/>
      <x:c r="AW172" s="69"/>
      <x:c r="AX172" s="69"/>
      <x:c r="AY172" s="69"/>
      <x:c r="AZ172" s="69"/>
      <x:c r="BA172" s="71"/>
      <x:c r="BB172" s="69"/>
      <x:c r="BC172" s="69"/>
      <x:c r="BD172" s="69"/>
      <x:c r="BE172" s="69"/>
      <x:c r="BF172" s="69"/>
      <x:c r="BG172" s="69"/>
      <x:c r="BH172" s="69"/>
      <x:c r="BI172" s="69"/>
      <x:c r="BJ172" s="71"/>
      <x:c r="BK172" s="69"/>
      <x:c r="BL172" s="71"/>
      <x:c r="BM172" s="69"/>
      <x:c r="BN172" s="71"/>
      <x:c r="BO172" s="69"/>
      <x:c r="BP172" s="71"/>
      <x:c r="BQ172" s="69"/>
      <x:c r="BR172" s="69"/>
      <x:c r="BS172" s="69"/>
      <x:c r="BT172" s="69"/>
      <x:c r="BU172" s="69"/>
      <x:c r="BV172" s="821" t="s">
        <x:v>2298</x:v>
      </x:c>
      <x:c r="BW172" s="69"/>
      <x:c r="BX172" s="69"/>
      <x:c r="BY172" s="71"/>
      <x:c r="BZ172" s="69"/>
      <x:c r="CA172" s="71"/>
      <x:c r="CB172" s="69"/>
      <x:c r="CC172" s="71"/>
      <x:c r="CD172" s="69"/>
      <x:c r="CE172" s="69"/>
      <x:c r="CF172" s="71"/>
      <x:c r="CG172" s="69"/>
      <x:c r="CH172" s="69"/>
      <x:c r="CI172" s="69"/>
      <x:c r="CJ172" s="69"/>
      <x:c r="CK172" s="69"/>
      <x:c r="CL172" s="69"/>
      <x:c r="CM172" s="69"/>
      <x:c r="CN172" s="69"/>
      <x:c r="CO172" s="69"/>
      <x:c r="CP172" s="71"/>
      <x:c r="CQ172" s="69"/>
      <x:c r="CR172" s="71"/>
      <x:c r="CS172" s="69"/>
      <x:c r="CT172" s="69"/>
      <x:c r="CU172" s="69"/>
      <x:c r="CV172" s="69"/>
      <x:c r="CW172" s="69"/>
      <x:c r="CX172" s="69"/>
      <x:c r="CY172" s="821" t="s">
        <x:v>2298</x:v>
      </x:c>
      <x:c r="CZ172" s="69"/>
      <x:c r="DA172" s="71"/>
      <x:c r="DB172" s="69"/>
      <x:c r="DC172" s="71"/>
      <x:c r="DD172" s="69"/>
      <x:c r="DE172" s="71"/>
      <x:c r="DF172" s="69"/>
      <x:c r="DG172" s="105"/>
    </x:row>
    <x:row r="173" spans="1:112" s="20" customFormat="1" ht="30" customHeight="1">
      <x:c r="A173" s="821" t="s">
        <x:v>2315</x:v>
      </x:c>
      <x:c r="B173" s="77"/>
      <x:c r="C173" s="71"/>
      <x:c r="D173" s="69"/>
      <x:c r="E173" s="71"/>
      <x:c r="F173" s="69"/>
      <x:c r="G173" s="71"/>
      <x:c r="H173" s="69"/>
      <x:c r="I173" s="71"/>
      <x:c r="J173" s="69"/>
      <x:c r="K173" s="69"/>
      <x:c r="L173" s="71"/>
      <x:c r="M173" s="69"/>
      <x:c r="N173" s="69"/>
      <x:c r="O173" s="69"/>
      <x:c r="P173" s="69"/>
      <x:c r="Q173" s="69"/>
      <x:c r="R173" s="71"/>
      <x:c r="S173" s="69"/>
      <x:c r="T173" s="71"/>
      <x:c r="U173" s="69"/>
      <x:c r="V173" s="71"/>
      <x:c r="W173" s="69"/>
      <x:c r="X173" s="69"/>
      <x:c r="Y173" s="69"/>
      <x:c r="Z173" s="69"/>
      <x:c r="AA173" s="69"/>
      <x:c r="AB173" s="69"/>
      <x:c r="AC173" s="69"/>
      <x:c r="AD173" s="69"/>
      <x:c r="AE173" s="69"/>
      <x:c r="AF173" s="69"/>
      <x:c r="AG173" s="69"/>
      <x:c r="AH173" s="69"/>
      <x:c r="AI173" s="69"/>
      <x:c r="AJ173" s="69"/>
      <x:c r="AK173" s="69"/>
      <x:c r="AL173" s="821" t="s">
        <x:v>2315</x:v>
      </x:c>
      <x:c r="AM173" s="69"/>
      <x:c r="AN173" s="71"/>
      <x:c r="AO173" s="69"/>
      <x:c r="AP173" s="69"/>
      <x:c r="AQ173" s="69"/>
      <x:c r="AR173" s="71"/>
      <x:c r="AS173" s="69"/>
      <x:c r="AT173" s="71"/>
      <x:c r="AU173" s="69"/>
      <x:c r="AV173" s="69"/>
      <x:c r="AW173" s="69"/>
      <x:c r="AX173" s="69"/>
      <x:c r="AY173" s="69"/>
      <x:c r="AZ173" s="69"/>
      <x:c r="BA173" s="71"/>
      <x:c r="BB173" s="69"/>
      <x:c r="BC173" s="69"/>
      <x:c r="BD173" s="69"/>
      <x:c r="BE173" s="69"/>
      <x:c r="BF173" s="69"/>
      <x:c r="BG173" s="69"/>
      <x:c r="BH173" s="69"/>
      <x:c r="BI173" s="69"/>
      <x:c r="BJ173" s="71"/>
      <x:c r="BK173" s="69"/>
      <x:c r="BL173" s="71"/>
      <x:c r="BM173" s="69"/>
      <x:c r="BN173" s="71"/>
      <x:c r="BO173" s="69"/>
      <x:c r="BP173" s="71"/>
      <x:c r="BQ173" s="69"/>
      <x:c r="BR173" s="69"/>
      <x:c r="BS173" s="69"/>
      <x:c r="BT173" s="69"/>
      <x:c r="BU173" s="69"/>
      <x:c r="BV173" s="821" t="s">
        <x:v>2315</x:v>
      </x:c>
      <x:c r="BW173" s="69"/>
      <x:c r="BX173" s="69"/>
      <x:c r="BY173" s="71"/>
      <x:c r="BZ173" s="69"/>
      <x:c r="CA173" s="71"/>
      <x:c r="CB173" s="69"/>
      <x:c r="CC173" s="71"/>
      <x:c r="CD173" s="69"/>
      <x:c r="CE173" s="69"/>
      <x:c r="CF173" s="71"/>
      <x:c r="CG173" s="69"/>
      <x:c r="CH173" s="69"/>
      <x:c r="CI173" s="69"/>
      <x:c r="CJ173" s="69"/>
      <x:c r="CK173" s="69"/>
      <x:c r="CL173" s="69"/>
      <x:c r="CM173" s="69"/>
      <x:c r="CN173" s="69"/>
      <x:c r="CO173" s="69"/>
      <x:c r="CP173" s="71"/>
      <x:c r="CQ173" s="69"/>
      <x:c r="CR173" s="71"/>
      <x:c r="CS173" s="69"/>
      <x:c r="CT173" s="69"/>
      <x:c r="CU173" s="69"/>
      <x:c r="CV173" s="69"/>
      <x:c r="CW173" s="69"/>
      <x:c r="CX173" s="69"/>
      <x:c r="CY173" s="821" t="s">
        <x:v>2315</x:v>
      </x:c>
      <x:c r="CZ173" s="69"/>
      <x:c r="DA173" s="71"/>
      <x:c r="DB173" s="69"/>
      <x:c r="DC173" s="71"/>
      <x:c r="DD173" s="69"/>
      <x:c r="DE173" s="71"/>
      <x:c r="DF173" s="69"/>
      <x:c r="DG173" s="105"/>
      <x:c r="DH173" s="21"/>
    </x:row>
    <x:row r="174" spans="1:112" s="20" customFormat="1" ht="30" customHeight="1">
      <x:c r="A174" s="821" t="s">
        <x:v>2971</x:v>
      </x:c>
      <x:c r="B174" s="77"/>
      <x:c r="C174" s="71"/>
      <x:c r="D174" s="69"/>
      <x:c r="E174" s="71"/>
      <x:c r="F174" s="69"/>
      <x:c r="G174" s="71"/>
      <x:c r="H174" s="69"/>
      <x:c r="I174" s="71"/>
      <x:c r="J174" s="69"/>
      <x:c r="K174" s="69"/>
      <x:c r="L174" s="71"/>
      <x:c r="M174" s="69"/>
      <x:c r="N174" s="69"/>
      <x:c r="O174" s="69"/>
      <x:c r="P174" s="69"/>
      <x:c r="Q174" s="69"/>
      <x:c r="R174" s="71"/>
      <x:c r="S174" s="69"/>
      <x:c r="T174" s="71"/>
      <x:c r="U174" s="69"/>
      <x:c r="V174" s="71"/>
      <x:c r="W174" s="69"/>
      <x:c r="X174" s="69"/>
      <x:c r="Y174" s="69"/>
      <x:c r="Z174" s="69"/>
      <x:c r="AA174" s="69"/>
      <x:c r="AB174" s="69"/>
      <x:c r="AC174" s="69"/>
      <x:c r="AD174" s="69"/>
      <x:c r="AE174" s="69"/>
      <x:c r="AF174" s="69"/>
      <x:c r="AG174" s="69"/>
      <x:c r="AH174" s="69"/>
      <x:c r="AI174" s="69"/>
      <x:c r="AJ174" s="69"/>
      <x:c r="AK174" s="69"/>
      <x:c r="AL174" s="821" t="s">
        <x:v>2971</x:v>
      </x:c>
      <x:c r="AM174" s="69"/>
      <x:c r="AN174" s="71"/>
      <x:c r="AO174" s="69"/>
      <x:c r="AP174" s="69"/>
      <x:c r="AQ174" s="69"/>
      <x:c r="AR174" s="71"/>
      <x:c r="AS174" s="69"/>
      <x:c r="AT174" s="71"/>
      <x:c r="AU174" s="69"/>
      <x:c r="AV174" s="69"/>
      <x:c r="AW174" s="69"/>
      <x:c r="AX174" s="69"/>
      <x:c r="AY174" s="69"/>
      <x:c r="AZ174" s="69"/>
      <x:c r="BA174" s="71"/>
      <x:c r="BB174" s="69"/>
      <x:c r="BC174" s="69"/>
      <x:c r="BD174" s="69"/>
      <x:c r="BE174" s="69"/>
      <x:c r="BF174" s="69"/>
      <x:c r="BG174" s="69"/>
      <x:c r="BH174" s="69"/>
      <x:c r="BI174" s="69"/>
      <x:c r="BJ174" s="71"/>
      <x:c r="BK174" s="69"/>
      <x:c r="BL174" s="71"/>
      <x:c r="BM174" s="69"/>
      <x:c r="BN174" s="71"/>
      <x:c r="BO174" s="69"/>
      <x:c r="BP174" s="71"/>
      <x:c r="BQ174" s="69"/>
      <x:c r="BR174" s="69"/>
      <x:c r="BS174" s="69"/>
      <x:c r="BT174" s="69"/>
      <x:c r="BU174" s="69"/>
      <x:c r="BV174" s="821" t="s">
        <x:v>2971</x:v>
      </x:c>
      <x:c r="BW174" s="69"/>
      <x:c r="BX174" s="69"/>
      <x:c r="BY174" s="71"/>
      <x:c r="BZ174" s="69"/>
      <x:c r="CA174" s="71"/>
      <x:c r="CB174" s="69"/>
      <x:c r="CC174" s="71"/>
      <x:c r="CD174" s="69"/>
      <x:c r="CE174" s="69"/>
      <x:c r="CF174" s="71"/>
      <x:c r="CG174" s="69"/>
      <x:c r="CH174" s="69"/>
      <x:c r="CI174" s="69"/>
      <x:c r="CJ174" s="69"/>
      <x:c r="CK174" s="69"/>
      <x:c r="CL174" s="69"/>
      <x:c r="CM174" s="69"/>
      <x:c r="CN174" s="69"/>
      <x:c r="CO174" s="69"/>
      <x:c r="CP174" s="71"/>
      <x:c r="CQ174" s="69"/>
      <x:c r="CR174" s="71"/>
      <x:c r="CS174" s="69"/>
      <x:c r="CT174" s="69"/>
      <x:c r="CU174" s="69"/>
      <x:c r="CV174" s="69"/>
      <x:c r="CW174" s="69"/>
      <x:c r="CX174" s="69"/>
      <x:c r="CY174" s="821" t="s">
        <x:v>2971</x:v>
      </x:c>
      <x:c r="CZ174" s="69"/>
      <x:c r="DA174" s="71"/>
      <x:c r="DB174" s="69"/>
      <x:c r="DC174" s="71"/>
      <x:c r="DD174" s="69"/>
      <x:c r="DE174" s="71"/>
      <x:c r="DF174" s="69"/>
      <x:c r="DG174" s="105"/>
      <x:c r="DH174" s="21"/>
    </x:row>
    <x:row r="175" spans="1:112" s="20" customFormat="1" ht="30" customHeight="1">
      <x:c r="A175" s="522" t="s">
        <x:v>2948</x:v>
      </x:c>
      <x:c r="B175" s="77"/>
      <x:c r="C175" s="71"/>
      <x:c r="D175" s="69"/>
      <x:c r="E175" s="71"/>
      <x:c r="F175" s="69"/>
      <x:c r="G175" s="71"/>
      <x:c r="H175" s="69"/>
      <x:c r="I175" s="71"/>
      <x:c r="J175" s="69"/>
      <x:c r="K175" s="69"/>
      <x:c r="L175" s="71"/>
      <x:c r="M175" s="69"/>
      <x:c r="N175" s="69"/>
      <x:c r="O175" s="69"/>
      <x:c r="P175" s="69"/>
      <x:c r="Q175" s="69"/>
      <x:c r="R175" s="71"/>
      <x:c r="S175" s="69"/>
      <x:c r="T175" s="71"/>
      <x:c r="U175" s="69"/>
      <x:c r="V175" s="71"/>
      <x:c r="W175" s="69"/>
      <x:c r="X175" s="69"/>
      <x:c r="Y175" s="69"/>
      <x:c r="Z175" s="69"/>
      <x:c r="AA175" s="69"/>
      <x:c r="AB175" s="69"/>
      <x:c r="AC175" s="69"/>
      <x:c r="AD175" s="69"/>
      <x:c r="AE175" s="69"/>
      <x:c r="AF175" s="69"/>
      <x:c r="AG175" s="69"/>
      <x:c r="AH175" s="69"/>
      <x:c r="AI175" s="69"/>
      <x:c r="AJ175" s="69"/>
      <x:c r="AK175" s="69"/>
      <x:c r="AL175" s="522" t="s">
        <x:v>2948</x:v>
      </x:c>
      <x:c r="AM175" s="69"/>
      <x:c r="AN175" s="71"/>
      <x:c r="AO175" s="69"/>
      <x:c r="AP175" s="69"/>
      <x:c r="AQ175" s="69"/>
      <x:c r="AR175" s="71"/>
      <x:c r="AS175" s="69"/>
      <x:c r="AT175" s="71"/>
      <x:c r="AU175" s="69"/>
      <x:c r="AV175" s="69"/>
      <x:c r="AW175" s="69"/>
      <x:c r="AX175" s="69"/>
      <x:c r="AY175" s="69"/>
      <x:c r="AZ175" s="69"/>
      <x:c r="BA175" s="71"/>
      <x:c r="BB175" s="69"/>
      <x:c r="BC175" s="69"/>
      <x:c r="BD175" s="69"/>
      <x:c r="BE175" s="69"/>
      <x:c r="BF175" s="69"/>
      <x:c r="BG175" s="69"/>
      <x:c r="BH175" s="69"/>
      <x:c r="BI175" s="69"/>
      <x:c r="BJ175" s="71"/>
      <x:c r="BK175" s="69"/>
      <x:c r="BL175" s="71"/>
      <x:c r="BM175" s="69"/>
      <x:c r="BN175" s="71"/>
      <x:c r="BO175" s="69"/>
      <x:c r="BP175" s="71"/>
      <x:c r="BQ175" s="69"/>
      <x:c r="BR175" s="69"/>
      <x:c r="BS175" s="69"/>
      <x:c r="BT175" s="69"/>
      <x:c r="BU175" s="69"/>
      <x:c r="BV175" s="522" t="s">
        <x:v>2948</x:v>
      </x:c>
      <x:c r="BW175" s="69"/>
      <x:c r="BX175" s="69"/>
      <x:c r="BY175" s="71"/>
      <x:c r="BZ175" s="69"/>
      <x:c r="CA175" s="71"/>
      <x:c r="CB175" s="69"/>
      <x:c r="CC175" s="71"/>
      <x:c r="CD175" s="69"/>
      <x:c r="CE175" s="69"/>
      <x:c r="CF175" s="71"/>
      <x:c r="CG175" s="69"/>
      <x:c r="CH175" s="69"/>
      <x:c r="CI175" s="69"/>
      <x:c r="CJ175" s="69"/>
      <x:c r="CK175" s="69"/>
      <x:c r="CL175" s="69"/>
      <x:c r="CM175" s="69"/>
      <x:c r="CN175" s="69"/>
      <x:c r="CO175" s="69"/>
      <x:c r="CP175" s="71"/>
      <x:c r="CQ175" s="69"/>
      <x:c r="CR175" s="71"/>
      <x:c r="CS175" s="69"/>
      <x:c r="CT175" s="69"/>
      <x:c r="CU175" s="69"/>
      <x:c r="CV175" s="69"/>
      <x:c r="CW175" s="69"/>
      <x:c r="CX175" s="69"/>
      <x:c r="CY175" s="522" t="s">
        <x:v>2948</x:v>
      </x:c>
      <x:c r="CZ175" s="523"/>
      <x:c r="DA175" s="71"/>
      <x:c r="DB175" s="523"/>
      <x:c r="DC175" s="928"/>
      <x:c r="DD175" s="523"/>
      <x:c r="DE175" s="928"/>
      <x:c r="DF175" s="523"/>
      <x:c r="DG175" s="932"/>
      <x:c r="DH175" s="21"/>
    </x:row>
    <x:row r="176" spans="1:112" s="20" customFormat="1" ht="30" customHeight="1">
      <x:c r="A176" s="522" t="s">
        <x:v>2111</x:v>
      </x:c>
      <x:c r="B176" s="77"/>
      <x:c r="C176" s="71"/>
      <x:c r="D176" s="69"/>
      <x:c r="E176" s="71"/>
      <x:c r="F176" s="69"/>
      <x:c r="G176" s="71"/>
      <x:c r="H176" s="69"/>
      <x:c r="I176" s="71"/>
      <x:c r="J176" s="69"/>
      <x:c r="K176" s="69"/>
      <x:c r="L176" s="71"/>
      <x:c r="M176" s="69"/>
      <x:c r="N176" s="69"/>
      <x:c r="O176" s="69"/>
      <x:c r="P176" s="69"/>
      <x:c r="Q176" s="69"/>
      <x:c r="R176" s="71"/>
      <x:c r="S176" s="69"/>
      <x:c r="T176" s="71"/>
      <x:c r="U176" s="69"/>
      <x:c r="V176" s="71"/>
      <x:c r="W176" s="69"/>
      <x:c r="X176" s="69"/>
      <x:c r="Y176" s="69"/>
      <x:c r="Z176" s="69"/>
      <x:c r="AA176" s="69"/>
      <x:c r="AB176" s="69"/>
      <x:c r="AC176" s="69"/>
      <x:c r="AD176" s="69"/>
      <x:c r="AE176" s="69"/>
      <x:c r="AF176" s="69"/>
      <x:c r="AG176" s="69"/>
      <x:c r="AH176" s="69"/>
      <x:c r="AI176" s="69"/>
      <x:c r="AJ176" s="69"/>
      <x:c r="AK176" s="69"/>
      <x:c r="AL176" s="522" t="s">
        <x:v>2111</x:v>
      </x:c>
      <x:c r="AM176" s="69"/>
      <x:c r="AN176" s="71"/>
      <x:c r="AO176" s="69"/>
      <x:c r="AP176" s="69"/>
      <x:c r="AQ176" s="69"/>
      <x:c r="AR176" s="71"/>
      <x:c r="AS176" s="69"/>
      <x:c r="AT176" s="71"/>
      <x:c r="AU176" s="69"/>
      <x:c r="AV176" s="69"/>
      <x:c r="AW176" s="69"/>
      <x:c r="AX176" s="69"/>
      <x:c r="AY176" s="69"/>
      <x:c r="AZ176" s="69"/>
      <x:c r="BA176" s="71"/>
      <x:c r="BB176" s="69"/>
      <x:c r="BC176" s="69"/>
      <x:c r="BD176" s="69"/>
      <x:c r="BE176" s="69"/>
      <x:c r="BF176" s="69"/>
      <x:c r="BG176" s="69"/>
      <x:c r="BH176" s="69"/>
      <x:c r="BI176" s="69"/>
      <x:c r="BJ176" s="71"/>
      <x:c r="BK176" s="69"/>
      <x:c r="BL176" s="71"/>
      <x:c r="BM176" s="69"/>
      <x:c r="BN176" s="71"/>
      <x:c r="BO176" s="69"/>
      <x:c r="BP176" s="71"/>
      <x:c r="BQ176" s="69"/>
      <x:c r="BR176" s="69"/>
      <x:c r="BS176" s="69"/>
      <x:c r="BT176" s="69"/>
      <x:c r="BU176" s="69"/>
      <x:c r="BV176" s="522" t="s">
        <x:v>2111</x:v>
      </x:c>
      <x:c r="BW176" s="69"/>
      <x:c r="BX176" s="69"/>
      <x:c r="BY176" s="71"/>
      <x:c r="BZ176" s="69"/>
      <x:c r="CA176" s="71"/>
      <x:c r="CB176" s="69"/>
      <x:c r="CC176" s="71"/>
      <x:c r="CD176" s="69"/>
      <x:c r="CE176" s="69"/>
      <x:c r="CF176" s="71"/>
      <x:c r="CG176" s="69"/>
      <x:c r="CH176" s="69"/>
      <x:c r="CI176" s="69"/>
      <x:c r="CJ176" s="69"/>
      <x:c r="CK176" s="69"/>
      <x:c r="CL176" s="69"/>
      <x:c r="CM176" s="69"/>
      <x:c r="CN176" s="69"/>
      <x:c r="CO176" s="69"/>
      <x:c r="CP176" s="71"/>
      <x:c r="CQ176" s="69"/>
      <x:c r="CR176" s="71"/>
      <x:c r="CS176" s="69"/>
      <x:c r="CT176" s="69"/>
      <x:c r="CU176" s="69"/>
      <x:c r="CV176" s="69"/>
      <x:c r="CW176" s="69"/>
      <x:c r="CX176" s="69"/>
      <x:c r="CY176" s="522" t="s">
        <x:v>2111</x:v>
      </x:c>
      <x:c r="CZ176" s="523"/>
      <x:c r="DA176" s="71"/>
      <x:c r="DB176" s="523"/>
      <x:c r="DC176" s="928"/>
      <x:c r="DD176" s="523"/>
      <x:c r="DE176" s="928"/>
      <x:c r="DF176" s="523"/>
      <x:c r="DG176" s="932"/>
      <x:c r="DH176" s="21"/>
    </x:row>
    <x:row r="177" spans="1:112" s="20" customFormat="1" ht="30" customHeight="1">
      <x:c r="A177" s="277" t="s">
        <x:v>2688</x:v>
      </x:c>
      <x:c r="B177" s="77">
        <x:f>B178+B181</x:f>
        <x:v>0</x:v>
      </x:c>
      <x:c r="C177" s="71">
        <x:f t="shared" ref="C177:BN177" si="47">C178+C181</x:f>
        <x:v>0</x:v>
      </x:c>
      <x:c r="D177" s="69">
        <x:f t="shared" si="47"/>
        <x:v>0</x:v>
      </x:c>
      <x:c r="E177" s="71">
        <x:f t="shared" si="47"/>
        <x:v>0</x:v>
      </x:c>
      <x:c r="F177" s="69">
        <x:f t="shared" si="47"/>
        <x:v>2</x:v>
      </x:c>
      <x:c r="G177" s="71">
        <x:f t="shared" si="47"/>
        <x:v>5.2999999999999998</x:v>
      </x:c>
      <x:c r="H177" s="69">
        <x:f t="shared" si="47"/>
        <x:v>0</x:v>
      </x:c>
      <x:c r="I177" s="71">
        <x:f t="shared" si="47"/>
        <x:v>0</x:v>
      </x:c>
      <x:c r="J177" s="69">
        <x:f t="shared" si="47"/>
        <x:v>0</x:v>
      </x:c>
      <x:c r="K177" s="69">
        <x:f t="shared" si="47"/>
        <x:v>0</x:v>
      </x:c>
      <x:c r="L177" s="71">
        <x:f t="shared" si="47"/>
        <x:v>0</x:v>
      </x:c>
      <x:c r="M177" s="69">
        <x:f t="shared" si="47"/>
        <x:v>0</x:v>
      </x:c>
      <x:c r="N177" s="69">
        <x:f t="shared" si="47"/>
        <x:v>0</x:v>
      </x:c>
      <x:c r="O177" s="69">
        <x:f t="shared" si="47"/>
        <x:v>0</x:v>
      </x:c>
      <x:c r="P177" s="69">
        <x:f t="shared" si="47"/>
        <x:v>0</x:v>
      </x:c>
      <x:c r="Q177" s="69">
        <x:f t="shared" si="47"/>
        <x:v>0</x:v>
      </x:c>
      <x:c r="R177" s="71">
        <x:f t="shared" si="47"/>
        <x:v>0</x:v>
      </x:c>
      <x:c r="S177" s="69">
        <x:f t="shared" si="47"/>
        <x:v>0</x:v>
      </x:c>
      <x:c r="T177" s="71">
        <x:f t="shared" si="47"/>
        <x:v>0</x:v>
      </x:c>
      <x:c r="U177" s="69">
        <x:f t="shared" si="47"/>
        <x:v>0</x:v>
      </x:c>
      <x:c r="V177" s="71">
        <x:f t="shared" si="47"/>
        <x:v>0</x:v>
      </x:c>
      <x:c r="W177" s="69">
        <x:f t="shared" si="47"/>
        <x:v>0</x:v>
      </x:c>
      <x:c r="X177" s="69">
        <x:f t="shared" si="47"/>
        <x:v>0</x:v>
      </x:c>
      <x:c r="Y177" s="69">
        <x:f t="shared" si="47"/>
        <x:v>0</x:v>
      </x:c>
      <x:c r="Z177" s="69">
        <x:f t="shared" si="47"/>
        <x:v>0</x:v>
      </x:c>
      <x:c r="AA177" s="69">
        <x:f t="shared" si="47"/>
        <x:v>0</x:v>
      </x:c>
      <x:c r="AB177" s="69">
        <x:f t="shared" si="47"/>
        <x:v>0</x:v>
      </x:c>
      <x:c r="AC177" s="69">
        <x:f t="shared" si="47"/>
        <x:v>0</x:v>
      </x:c>
      <x:c r="AD177" s="69">
        <x:f t="shared" si="47"/>
        <x:v>0</x:v>
      </x:c>
      <x:c r="AE177" s="69">
        <x:f t="shared" si="47"/>
        <x:v>0</x:v>
      </x:c>
      <x:c r="AF177" s="69">
        <x:f t="shared" si="47"/>
        <x:v>0</x:v>
      </x:c>
      <x:c r="AG177" s="69">
        <x:f t="shared" si="47"/>
        <x:v>0</x:v>
      </x:c>
      <x:c r="AH177" s="69">
        <x:f t="shared" si="47"/>
        <x:v>0</x:v>
      </x:c>
      <x:c r="AI177" s="69">
        <x:f t="shared" si="47"/>
        <x:v>0</x:v>
      </x:c>
      <x:c r="AJ177" s="69">
        <x:f t="shared" si="47"/>
        <x:v>0</x:v>
      </x:c>
      <x:c r="AK177" s="69">
        <x:f t="shared" si="47"/>
        <x:v>0</x:v>
      </x:c>
      <x:c r="AL177" s="277" t="s">
        <x:v>2688</x:v>
      </x:c>
      <x:c r="AM177" s="69">
        <x:f t="shared" si="47"/>
        <x:v>0</x:v>
      </x:c>
      <x:c r="AN177" s="71">
        <x:f t="shared" si="47"/>
        <x:v>0</x:v>
      </x:c>
      <x:c r="AO177" s="69">
        <x:f t="shared" si="47"/>
        <x:v>0</x:v>
      </x:c>
      <x:c r="AP177" s="69">
        <x:f t="shared" si="47"/>
        <x:v>0</x:v>
      </x:c>
      <x:c r="AQ177" s="69">
        <x:f t="shared" si="47"/>
        <x:v>0</x:v>
      </x:c>
      <x:c r="AR177" s="71">
        <x:f t="shared" si="47"/>
        <x:v>0</x:v>
      </x:c>
      <x:c r="AS177" s="69">
        <x:f t="shared" si="47"/>
        <x:v>0</x:v>
      </x:c>
      <x:c r="AT177" s="71">
        <x:f t="shared" si="47"/>
        <x:v>0</x:v>
      </x:c>
      <x:c r="AU177" s="69">
        <x:f t="shared" si="47"/>
        <x:v>0</x:v>
      </x:c>
      <x:c r="AV177" s="69">
        <x:f t="shared" si="47"/>
        <x:v>0</x:v>
      </x:c>
      <x:c r="AW177" s="69">
        <x:f t="shared" si="47"/>
        <x:v>0</x:v>
      </x:c>
      <x:c r="AX177" s="69">
        <x:f t="shared" si="47"/>
        <x:v>0</x:v>
      </x:c>
      <x:c r="AY177" s="69">
        <x:f t="shared" si="47"/>
        <x:v>0</x:v>
      </x:c>
      <x:c r="AZ177" s="69">
        <x:f t="shared" si="47"/>
        <x:v>0</x:v>
      </x:c>
      <x:c r="BA177" s="71">
        <x:f t="shared" si="47"/>
        <x:v>0</x:v>
      </x:c>
      <x:c r="BB177" s="69">
        <x:f t="shared" si="47"/>
        <x:v>0</x:v>
      </x:c>
      <x:c r="BC177" s="69">
        <x:f t="shared" si="47"/>
        <x:v>0</x:v>
      </x:c>
      <x:c r="BD177" s="69">
        <x:f t="shared" si="47"/>
        <x:v>0</x:v>
      </x:c>
      <x:c r="BE177" s="69">
        <x:f t="shared" si="47"/>
        <x:v>0</x:v>
      </x:c>
      <x:c r="BF177" s="69">
        <x:f t="shared" si="47"/>
        <x:v>0</x:v>
      </x:c>
      <x:c r="BG177" s="69">
        <x:f t="shared" si="47"/>
        <x:v>0</x:v>
      </x:c>
      <x:c r="BH177" s="69">
        <x:f t="shared" si="47"/>
        <x:v>0</x:v>
      </x:c>
      <x:c r="BI177" s="69">
        <x:f t="shared" si="47"/>
        <x:v>0</x:v>
      </x:c>
      <x:c r="BJ177" s="71">
        <x:f t="shared" si="47"/>
        <x:v>0</x:v>
      </x:c>
      <x:c r="BK177" s="69">
        <x:f t="shared" si="47"/>
        <x:v>0</x:v>
      </x:c>
      <x:c r="BL177" s="71">
        <x:f t="shared" si="47"/>
        <x:v>0</x:v>
      </x:c>
      <x:c r="BM177" s="69">
        <x:f t="shared" si="47"/>
        <x:v>0</x:v>
      </x:c>
      <x:c r="BN177" s="71">
        <x:f t="shared" si="47"/>
        <x:v>0</x:v>
      </x:c>
      <x:c r="BO177" s="69">
        <x:f t="shared" ref="BO177:DG177" si="48">BO178+BO181</x:f>
        <x:v>0</x:v>
      </x:c>
      <x:c r="BP177" s="71">
        <x:f t="shared" si="48"/>
        <x:v>0</x:v>
      </x:c>
      <x:c r="BQ177" s="69">
        <x:f t="shared" si="48"/>
        <x:v>0</x:v>
      </x:c>
      <x:c r="BR177" s="69">
        <x:f t="shared" si="48"/>
        <x:v>0</x:v>
      </x:c>
      <x:c r="BS177" s="69">
        <x:f t="shared" si="48"/>
        <x:v>0</x:v>
      </x:c>
      <x:c r="BT177" s="69">
        <x:f t="shared" si="48"/>
        <x:v>0</x:v>
      </x:c>
      <x:c r="BU177" s="69">
        <x:f t="shared" si="48"/>
        <x:v>0</x:v>
      </x:c>
      <x:c r="BV177" s="277" t="s">
        <x:v>2688</x:v>
      </x:c>
      <x:c r="BW177" s="69">
        <x:f t="shared" si="48"/>
        <x:v>0</x:v>
      </x:c>
      <x:c r="BX177" s="69">
        <x:f t="shared" si="48"/>
        <x:v>0</x:v>
      </x:c>
      <x:c r="BY177" s="71">
        <x:f t="shared" si="48"/>
        <x:v>0</x:v>
      </x:c>
      <x:c r="BZ177" s="69">
        <x:f t="shared" si="48"/>
        <x:v>0</x:v>
      </x:c>
      <x:c r="CA177" s="71">
        <x:f t="shared" si="48"/>
        <x:v>0</x:v>
      </x:c>
      <x:c r="CB177" s="69">
        <x:f t="shared" si="48"/>
        <x:v>0</x:v>
      </x:c>
      <x:c r="CC177" s="71">
        <x:f t="shared" si="48"/>
        <x:v>0</x:v>
      </x:c>
      <x:c r="CD177" s="69">
        <x:f t="shared" si="48"/>
        <x:v>0</x:v>
      </x:c>
      <x:c r="CE177" s="69">
        <x:f t="shared" si="48"/>
        <x:v>2</x:v>
      </x:c>
      <x:c r="CF177" s="71">
        <x:f t="shared" si="48"/>
        <x:v>87</x:v>
      </x:c>
      <x:c r="CG177" s="69">
        <x:f t="shared" si="48"/>
        <x:v>0</x:v>
      </x:c>
      <x:c r="CH177" s="69">
        <x:f t="shared" si="48"/>
        <x:v>0</x:v>
      </x:c>
      <x:c r="CI177" s="69">
        <x:f t="shared" si="48"/>
        <x:v>0</x:v>
      </x:c>
      <x:c r="CJ177" s="69">
        <x:f t="shared" si="48"/>
        <x:v>3</x:v>
      </x:c>
      <x:c r="CK177" s="69">
        <x:f t="shared" si="48"/>
        <x:v>0</x:v>
      </x:c>
      <x:c r="CL177" s="69">
        <x:f t="shared" si="48"/>
        <x:v>0</x:v>
      </x:c>
      <x:c r="CM177" s="69">
        <x:f t="shared" si="48"/>
        <x:v>0</x:v>
      </x:c>
      <x:c r="CN177" s="69">
        <x:f t="shared" si="48"/>
        <x:v>0</x:v>
      </x:c>
      <x:c r="CO177" s="69">
        <x:f t="shared" si="48"/>
        <x:v>2</x:v>
      </x:c>
      <x:c r="CP177" s="71">
        <x:f t="shared" si="48"/>
        <x:v>50</x:v>
      </x:c>
      <x:c r="CQ177" s="69">
        <x:f t="shared" si="48"/>
        <x:v>0</x:v>
      </x:c>
      <x:c r="CR177" s="71">
        <x:f t="shared" si="48"/>
        <x:v>0</x:v>
      </x:c>
      <x:c r="CS177" s="69">
        <x:f t="shared" si="48"/>
        <x:v>44</x:v>
      </x:c>
      <x:c r="CT177" s="69">
        <x:f t="shared" si="48"/>
        <x:v>0</x:v>
      </x:c>
      <x:c r="CU177" s="69">
        <x:f t="shared" si="48"/>
        <x:v>0</x:v>
      </x:c>
      <x:c r="CV177" s="69">
        <x:f t="shared" si="48"/>
        <x:v>0</x:v>
      </x:c>
      <x:c r="CW177" s="69">
        <x:f t="shared" si="48"/>
        <x:v>1</x:v>
      </x:c>
      <x:c r="CX177" s="69">
        <x:f t="shared" si="48"/>
        <x:v>1</x:v>
      </x:c>
      <x:c r="CY177" s="277" t="s">
        <x:v>2688</x:v>
      </x:c>
      <x:c r="CZ177" s="69">
        <x:f t="shared" si="48"/>
        <x:v>3</x:v>
      </x:c>
      <x:c r="DA177" s="71">
        <x:f t="shared" si="48"/>
        <x:v>121.31999999999999</x:v>
      </x:c>
      <x:c r="DB177" s="69">
        <x:f t="shared" si="48"/>
        <x:v>0</x:v>
      </x:c>
      <x:c r="DC177" s="71">
        <x:f t="shared" si="48"/>
        <x:v>0</x:v>
      </x:c>
      <x:c r="DD177" s="69">
        <x:f t="shared" si="48"/>
        <x:v>0</x:v>
      </x:c>
      <x:c r="DE177" s="71">
        <x:f t="shared" si="48"/>
        <x:v>0</x:v>
      </x:c>
      <x:c r="DF177" s="69">
        <x:f t="shared" si="48"/>
        <x:v>0</x:v>
      </x:c>
      <x:c r="DG177" s="105">
        <x:f t="shared" si="48"/>
        <x:v>0</x:v>
      </x:c>
      <x:c r="DH177" s="21"/>
    </x:row>
    <x:row r="178" spans="1:112" s="20" customFormat="1" ht="30" customHeight="1">
      <x:c r="A178" s="631" t="s">
        <x:v>2936</x:v>
      </x:c>
      <x:c r="B178" s="77">
        <x:f>SUM(B179:B180)</x:f>
        <x:v>0</x:v>
      </x:c>
      <x:c r="C178" s="71">
        <x:f t="shared" ref="C178:DG178" si="49">SUM(C179:C180)</x:f>
        <x:v>0</x:v>
      </x:c>
      <x:c r="D178" s="69">
        <x:f t="shared" si="49"/>
        <x:v>0</x:v>
      </x:c>
      <x:c r="E178" s="71">
        <x:f t="shared" si="49"/>
        <x:v>0</x:v>
      </x:c>
      <x:c r="F178" s="69">
        <x:f t="shared" si="49"/>
        <x:v>2</x:v>
      </x:c>
      <x:c r="G178" s="71">
        <x:f t="shared" si="49"/>
        <x:v>5.2999999999999998</x:v>
      </x:c>
      <x:c r="H178" s="69">
        <x:f t="shared" si="49"/>
        <x:v>0</x:v>
      </x:c>
      <x:c r="I178" s="71">
        <x:f t="shared" si="49"/>
        <x:v>0</x:v>
      </x:c>
      <x:c r="J178" s="69">
        <x:f t="shared" si="49"/>
        <x:v>0</x:v>
      </x:c>
      <x:c r="K178" s="69">
        <x:f t="shared" si="49"/>
        <x:v>0</x:v>
      </x:c>
      <x:c r="L178" s="71">
        <x:f t="shared" si="49"/>
        <x:v>0</x:v>
      </x:c>
      <x:c r="M178" s="69">
        <x:f t="shared" si="49"/>
        <x:v>0</x:v>
      </x:c>
      <x:c r="N178" s="69">
        <x:f t="shared" si="49"/>
        <x:v>0</x:v>
      </x:c>
      <x:c r="O178" s="69">
        <x:f t="shared" si="49"/>
        <x:v>0</x:v>
      </x:c>
      <x:c r="P178" s="69">
        <x:f t="shared" si="49"/>
        <x:v>0</x:v>
      </x:c>
      <x:c r="Q178" s="69">
        <x:f t="shared" si="49"/>
        <x:v>0</x:v>
      </x:c>
      <x:c r="R178" s="71">
        <x:f t="shared" si="49"/>
        <x:v>0</x:v>
      </x:c>
      <x:c r="S178" s="69">
        <x:f t="shared" si="49"/>
        <x:v>0</x:v>
      </x:c>
      <x:c r="T178" s="71">
        <x:f t="shared" si="49"/>
        <x:v>0</x:v>
      </x:c>
      <x:c r="U178" s="69">
        <x:f t="shared" si="49"/>
        <x:v>0</x:v>
      </x:c>
      <x:c r="V178" s="71">
        <x:f t="shared" si="49"/>
        <x:v>0</x:v>
      </x:c>
      <x:c r="W178" s="69">
        <x:f t="shared" si="49"/>
        <x:v>0</x:v>
      </x:c>
      <x:c r="X178" s="69">
        <x:f t="shared" si="49"/>
        <x:v>0</x:v>
      </x:c>
      <x:c r="Y178" s="69">
        <x:f t="shared" si="49"/>
        <x:v>0</x:v>
      </x:c>
      <x:c r="Z178" s="69">
        <x:f t="shared" si="49"/>
        <x:v>0</x:v>
      </x:c>
      <x:c r="AA178" s="69">
        <x:f t="shared" si="49"/>
        <x:v>0</x:v>
      </x:c>
      <x:c r="AB178" s="69">
        <x:f t="shared" si="49"/>
        <x:v>0</x:v>
      </x:c>
      <x:c r="AC178" s="69">
        <x:f t="shared" si="49"/>
        <x:v>0</x:v>
      </x:c>
      <x:c r="AD178" s="69">
        <x:f t="shared" si="49"/>
        <x:v>0</x:v>
      </x:c>
      <x:c r="AE178" s="69">
        <x:f t="shared" si="49"/>
        <x:v>0</x:v>
      </x:c>
      <x:c r="AF178" s="69">
        <x:f t="shared" si="49"/>
        <x:v>0</x:v>
      </x:c>
      <x:c r="AG178" s="69">
        <x:f t="shared" si="49"/>
        <x:v>0</x:v>
      </x:c>
      <x:c r="AH178" s="69">
        <x:f t="shared" si="49"/>
        <x:v>0</x:v>
      </x:c>
      <x:c r="AI178" s="69">
        <x:f t="shared" si="49"/>
        <x:v>0</x:v>
      </x:c>
      <x:c r="AJ178" s="69">
        <x:f t="shared" si="49"/>
        <x:v>0</x:v>
      </x:c>
      <x:c r="AK178" s="69">
        <x:f t="shared" si="49"/>
        <x:v>0</x:v>
      </x:c>
      <x:c r="AL178" s="631" t="s">
        <x:v>2936</x:v>
      </x:c>
      <x:c r="AM178" s="69">
        <x:f t="shared" si="49"/>
        <x:v>0</x:v>
      </x:c>
      <x:c r="AN178" s="71">
        <x:f t="shared" si="49"/>
        <x:v>0</x:v>
      </x:c>
      <x:c r="AO178" s="69">
        <x:f t="shared" si="49"/>
        <x:v>0</x:v>
      </x:c>
      <x:c r="AP178" s="69">
        <x:f t="shared" si="49"/>
        <x:v>0</x:v>
      </x:c>
      <x:c r="AQ178" s="69">
        <x:f t="shared" si="49"/>
        <x:v>0</x:v>
      </x:c>
      <x:c r="AR178" s="71">
        <x:f t="shared" si="49"/>
        <x:v>0</x:v>
      </x:c>
      <x:c r="AS178" s="69">
        <x:f t="shared" si="49"/>
        <x:v>0</x:v>
      </x:c>
      <x:c r="AT178" s="71">
        <x:f t="shared" si="49"/>
        <x:v>0</x:v>
      </x:c>
      <x:c r="AU178" s="69">
        <x:f t="shared" si="49"/>
        <x:v>0</x:v>
      </x:c>
      <x:c r="AV178" s="69">
        <x:f t="shared" si="49"/>
        <x:v>0</x:v>
      </x:c>
      <x:c r="AW178" s="69">
        <x:f t="shared" si="49"/>
        <x:v>0</x:v>
      </x:c>
      <x:c r="AX178" s="69">
        <x:f t="shared" si="49"/>
        <x:v>0</x:v>
      </x:c>
      <x:c r="AY178" s="69">
        <x:f t="shared" si="49"/>
        <x:v>0</x:v>
      </x:c>
      <x:c r="AZ178" s="69">
        <x:f t="shared" si="49"/>
        <x:v>0</x:v>
      </x:c>
      <x:c r="BA178" s="71">
        <x:f t="shared" si="49"/>
        <x:v>0</x:v>
      </x:c>
      <x:c r="BB178" s="69">
        <x:f t="shared" si="49"/>
        <x:v>0</x:v>
      </x:c>
      <x:c r="BC178" s="69">
        <x:f t="shared" si="49"/>
        <x:v>0</x:v>
      </x:c>
      <x:c r="BD178" s="69">
        <x:f t="shared" si="49"/>
        <x:v>0</x:v>
      </x:c>
      <x:c r="BE178" s="69">
        <x:f t="shared" si="49"/>
        <x:v>0</x:v>
      </x:c>
      <x:c r="BF178" s="69">
        <x:f t="shared" si="49"/>
        <x:v>0</x:v>
      </x:c>
      <x:c r="BG178" s="69">
        <x:f t="shared" si="49"/>
        <x:v>0</x:v>
      </x:c>
      <x:c r="BH178" s="69">
        <x:f t="shared" si="49"/>
        <x:v>0</x:v>
      </x:c>
      <x:c r="BI178" s="69">
        <x:f t="shared" si="49"/>
        <x:v>0</x:v>
      </x:c>
      <x:c r="BJ178" s="71">
        <x:f t="shared" si="49"/>
        <x:v>0</x:v>
      </x:c>
      <x:c r="BK178" s="69">
        <x:f t="shared" si="49"/>
        <x:v>0</x:v>
      </x:c>
      <x:c r="BL178" s="71">
        <x:f t="shared" si="49"/>
        <x:v>0</x:v>
      </x:c>
      <x:c r="BM178" s="69">
        <x:f t="shared" si="49"/>
        <x:v>0</x:v>
      </x:c>
      <x:c r="BN178" s="71">
        <x:f t="shared" si="49"/>
        <x:v>0</x:v>
      </x:c>
      <x:c r="BO178" s="69">
        <x:f t="shared" si="49"/>
        <x:v>0</x:v>
      </x:c>
      <x:c r="BP178" s="71">
        <x:f t="shared" si="49"/>
        <x:v>0</x:v>
      </x:c>
      <x:c r="BQ178" s="69">
        <x:f t="shared" si="49"/>
        <x:v>0</x:v>
      </x:c>
      <x:c r="BR178" s="69">
        <x:f t="shared" si="49"/>
        <x:v>0</x:v>
      </x:c>
      <x:c r="BS178" s="69">
        <x:f t="shared" si="49"/>
        <x:v>0</x:v>
      </x:c>
      <x:c r="BT178" s="69">
        <x:f t="shared" si="49"/>
        <x:v>0</x:v>
      </x:c>
      <x:c r="BU178" s="69">
        <x:f t="shared" si="49"/>
        <x:v>0</x:v>
      </x:c>
      <x:c r="BV178" s="631" t="s">
        <x:v>2936</x:v>
      </x:c>
      <x:c r="BW178" s="69">
        <x:f t="shared" si="49"/>
        <x:v>0</x:v>
      </x:c>
      <x:c r="BX178" s="69">
        <x:f t="shared" si="49"/>
        <x:v>0</x:v>
      </x:c>
      <x:c r="BY178" s="71">
        <x:f t="shared" si="49"/>
        <x:v>0</x:v>
      </x:c>
      <x:c r="BZ178" s="69">
        <x:f t="shared" si="49"/>
        <x:v>0</x:v>
      </x:c>
      <x:c r="CA178" s="71">
        <x:f t="shared" si="49"/>
        <x:v>0</x:v>
      </x:c>
      <x:c r="CB178" s="69">
        <x:f t="shared" si="49"/>
        <x:v>0</x:v>
      </x:c>
      <x:c r="CC178" s="71">
        <x:f t="shared" si="49"/>
        <x:v>0</x:v>
      </x:c>
      <x:c r="CD178" s="69">
        <x:f t="shared" si="49"/>
        <x:v>0</x:v>
      </x:c>
      <x:c r="CE178" s="69">
        <x:f t="shared" si="49"/>
        <x:v>2</x:v>
      </x:c>
      <x:c r="CF178" s="71">
        <x:f t="shared" si="49"/>
        <x:v>87</x:v>
      </x:c>
      <x:c r="CG178" s="69">
        <x:f t="shared" si="49"/>
        <x:v>0</x:v>
      </x:c>
      <x:c r="CH178" s="69">
        <x:f t="shared" si="49"/>
        <x:v>0</x:v>
      </x:c>
      <x:c r="CI178" s="69">
        <x:f t="shared" si="49"/>
        <x:v>0</x:v>
      </x:c>
      <x:c r="CJ178" s="69">
        <x:f t="shared" si="49"/>
        <x:v>3</x:v>
      </x:c>
      <x:c r="CK178" s="69">
        <x:f t="shared" si="49"/>
        <x:v>0</x:v>
      </x:c>
      <x:c r="CL178" s="69">
        <x:f t="shared" si="49"/>
        <x:v>0</x:v>
      </x:c>
      <x:c r="CM178" s="69">
        <x:f t="shared" si="49"/>
        <x:v>0</x:v>
      </x:c>
      <x:c r="CN178" s="69">
        <x:f t="shared" si="49"/>
        <x:v>0</x:v>
      </x:c>
      <x:c r="CO178" s="69">
        <x:f t="shared" si="49"/>
        <x:v>2</x:v>
      </x:c>
      <x:c r="CP178" s="71">
        <x:f t="shared" si="49"/>
        <x:v>50</x:v>
      </x:c>
      <x:c r="CQ178" s="69">
        <x:f t="shared" si="49"/>
        <x:v>0</x:v>
      </x:c>
      <x:c r="CR178" s="71">
        <x:f t="shared" si="49"/>
        <x:v>0</x:v>
      </x:c>
      <x:c r="CS178" s="69">
        <x:f t="shared" si="49"/>
        <x:v>44</x:v>
      </x:c>
      <x:c r="CT178" s="69">
        <x:f t="shared" si="49"/>
        <x:v>0</x:v>
      </x:c>
      <x:c r="CU178" s="69">
        <x:f t="shared" si="49"/>
        <x:v>0</x:v>
      </x:c>
      <x:c r="CV178" s="69">
        <x:f t="shared" si="49"/>
        <x:v>0</x:v>
      </x:c>
      <x:c r="CW178" s="69">
        <x:f t="shared" si="49"/>
        <x:v>1</x:v>
      </x:c>
      <x:c r="CX178" s="69">
        <x:f t="shared" si="49"/>
        <x:v>1</x:v>
      </x:c>
      <x:c r="CY178" s="631" t="s">
        <x:v>2936</x:v>
      </x:c>
      <x:c r="CZ178" s="69">
        <x:f t="shared" si="49"/>
        <x:v>3</x:v>
      </x:c>
      <x:c r="DA178" s="71">
        <x:f t="shared" si="49"/>
        <x:v>121.31999999999999</x:v>
      </x:c>
      <x:c r="DB178" s="69">
        <x:f t="shared" si="49"/>
        <x:v>0</x:v>
      </x:c>
      <x:c r="DC178" s="71">
        <x:f t="shared" si="49"/>
        <x:v>0</x:v>
      </x:c>
      <x:c r="DD178" s="69">
        <x:f t="shared" si="49"/>
        <x:v>0</x:v>
      </x:c>
      <x:c r="DE178" s="71">
        <x:f t="shared" si="49"/>
        <x:v>0</x:v>
      </x:c>
      <x:c r="DF178" s="69">
        <x:f t="shared" si="49"/>
        <x:v>0</x:v>
      </x:c>
      <x:c r="DG178" s="105">
        <x:f t="shared" si="49"/>
        <x:v>0</x:v>
      </x:c>
      <x:c r="DH178" s="21"/>
    </x:row>
    <x:row r="179" spans="1:111" ht="30" customHeight="1">
      <x:c r="A179" s="522" t="s">
        <x:v>2737</x:v>
      </x:c>
      <x:c r="B179" s="77"/>
      <x:c r="C179" s="71"/>
      <x:c r="D179" s="69"/>
      <x:c r="E179" s="71"/>
      <x:c r="F179" s="69">
        <x:v>1</x:v>
      </x:c>
      <x:c r="G179" s="71">
        <x:v>2.5</x:v>
      </x:c>
      <x:c r="H179" s="69"/>
      <x:c r="I179" s="71"/>
      <x:c r="J179" s="69"/>
      <x:c r="K179" s="69"/>
      <x:c r="L179" s="71"/>
      <x:c r="M179" s="69"/>
      <x:c r="N179" s="69"/>
      <x:c r="O179" s="69"/>
      <x:c r="P179" s="69"/>
      <x:c r="Q179" s="69"/>
      <x:c r="R179" s="71"/>
      <x:c r="S179" s="69"/>
      <x:c r="T179" s="71"/>
      <x:c r="U179" s="69"/>
      <x:c r="V179" s="71"/>
      <x:c r="W179" s="69"/>
      <x:c r="X179" s="69"/>
      <x:c r="Y179" s="69"/>
      <x:c r="Z179" s="69"/>
      <x:c r="AA179" s="69"/>
      <x:c r="AB179" s="69"/>
      <x:c r="AC179" s="69"/>
      <x:c r="AD179" s="69"/>
      <x:c r="AE179" s="69"/>
      <x:c r="AF179" s="69"/>
      <x:c r="AG179" s="69"/>
      <x:c r="AH179" s="69"/>
      <x:c r="AI179" s="69"/>
      <x:c r="AJ179" s="69"/>
      <x:c r="AK179" s="69"/>
      <x:c r="AL179" s="522" t="s">
        <x:v>2737</x:v>
      </x:c>
      <x:c r="AM179" s="69"/>
      <x:c r="AN179" s="71"/>
      <x:c r="AO179" s="69"/>
      <x:c r="AP179" s="69"/>
      <x:c r="AQ179" s="69"/>
      <x:c r="AR179" s="71"/>
      <x:c r="AS179" s="69"/>
      <x:c r="AT179" s="71"/>
      <x:c r="AU179" s="69"/>
      <x:c r="AV179" s="69"/>
      <x:c r="AW179" s="69"/>
      <x:c r="AX179" s="69"/>
      <x:c r="AY179" s="69"/>
      <x:c r="AZ179" s="69"/>
      <x:c r="BA179" s="71"/>
      <x:c r="BB179" s="69"/>
      <x:c r="BC179" s="69"/>
      <x:c r="BD179" s="69"/>
      <x:c r="BE179" s="69"/>
      <x:c r="BF179" s="69"/>
      <x:c r="BG179" s="69"/>
      <x:c r="BH179" s="69"/>
      <x:c r="BI179" s="69"/>
      <x:c r="BJ179" s="71"/>
      <x:c r="BK179" s="69"/>
      <x:c r="BL179" s="71"/>
      <x:c r="BM179" s="69"/>
      <x:c r="BN179" s="71"/>
      <x:c r="BO179" s="69"/>
      <x:c r="BP179" s="71"/>
      <x:c r="BQ179" s="69"/>
      <x:c r="BR179" s="69"/>
      <x:c r="BS179" s="69"/>
      <x:c r="BT179" s="69"/>
      <x:c r="BU179" s="69"/>
      <x:c r="BV179" s="522" t="s">
        <x:v>2737</x:v>
      </x:c>
      <x:c r="BW179" s="69"/>
      <x:c r="BX179" s="69"/>
      <x:c r="BY179" s="71"/>
      <x:c r="BZ179" s="69"/>
      <x:c r="CA179" s="71"/>
      <x:c r="CB179" s="69"/>
      <x:c r="CC179" s="71"/>
      <x:c r="CD179" s="69"/>
      <x:c r="CE179" s="69">
        <x:v>1</x:v>
      </x:c>
      <x:c r="CF179" s="71">
        <x:v>69</x:v>
      </x:c>
      <x:c r="CG179" s="69"/>
      <x:c r="CH179" s="69"/>
      <x:c r="CI179" s="69"/>
      <x:c r="CJ179" s="69">
        <x:v>2</x:v>
      </x:c>
      <x:c r="CK179" s="69"/>
      <x:c r="CL179" s="69"/>
      <x:c r="CM179" s="69"/>
      <x:c r="CN179" s="69"/>
      <x:c r="CO179" s="69">
        <x:v>1</x:v>
      </x:c>
      <x:c r="CP179" s="71">
        <x:v>30</x:v>
      </x:c>
      <x:c r="CQ179" s="69"/>
      <x:c r="CR179" s="71"/>
      <x:c r="CS179" s="69">
        <x:v>22</x:v>
      </x:c>
      <x:c r="CT179" s="69"/>
      <x:c r="CU179" s="69"/>
      <x:c r="CV179" s="69"/>
      <x:c r="CW179" s="69">
        <x:v>1</x:v>
      </x:c>
      <x:c r="CX179" s="69">
        <x:v>1</x:v>
      </x:c>
      <x:c r="CY179" s="522" t="s">
        <x:v>2737</x:v>
      </x:c>
      <x:c r="CZ179" s="69">
        <x:v>3</x:v>
      </x:c>
      <x:c r="DA179" s="71">
        <x:v>121.31999999999999</x:v>
      </x:c>
      <x:c r="DB179" s="69"/>
      <x:c r="DC179" s="71"/>
      <x:c r="DD179" s="69"/>
      <x:c r="DE179" s="71"/>
      <x:c r="DF179" s="69"/>
      <x:c r="DG179" s="105"/>
    </x:row>
    <x:row r="180" spans="1:111" ht="30" customHeight="1">
      <x:c r="A180" s="522" t="s">
        <x:v>852</x:v>
      </x:c>
      <x:c r="B180" s="77"/>
      <x:c r="C180" s="71"/>
      <x:c r="D180" s="69"/>
      <x:c r="E180" s="71"/>
      <x:c r="F180" s="69">
        <x:v>1</x:v>
      </x:c>
      <x:c r="G180" s="71">
        <x:v>2.7999999999999998</x:v>
      </x:c>
      <x:c r="H180" s="69"/>
      <x:c r="I180" s="71"/>
      <x:c r="J180" s="69"/>
      <x:c r="K180" s="69"/>
      <x:c r="L180" s="71"/>
      <x:c r="M180" s="69"/>
      <x:c r="N180" s="69"/>
      <x:c r="O180" s="69"/>
      <x:c r="P180" s="69"/>
      <x:c r="Q180" s="69"/>
      <x:c r="R180" s="71"/>
      <x:c r="S180" s="69"/>
      <x:c r="T180" s="71"/>
      <x:c r="U180" s="69"/>
      <x:c r="V180" s="71"/>
      <x:c r="W180" s="69"/>
      <x:c r="X180" s="69"/>
      <x:c r="Y180" s="69"/>
      <x:c r="Z180" s="69"/>
      <x:c r="AA180" s="69"/>
      <x:c r="AB180" s="69"/>
      <x:c r="AC180" s="69"/>
      <x:c r="AD180" s="69"/>
      <x:c r="AE180" s="69"/>
      <x:c r="AF180" s="69"/>
      <x:c r="AG180" s="69"/>
      <x:c r="AH180" s="69"/>
      <x:c r="AI180" s="69"/>
      <x:c r="AJ180" s="69"/>
      <x:c r="AK180" s="69"/>
      <x:c r="AL180" s="522" t="s">
        <x:v>852</x:v>
      </x:c>
      <x:c r="AM180" s="69"/>
      <x:c r="AN180" s="71"/>
      <x:c r="AO180" s="69"/>
      <x:c r="AP180" s="69"/>
      <x:c r="AQ180" s="69"/>
      <x:c r="AR180" s="71"/>
      <x:c r="AS180" s="69"/>
      <x:c r="AT180" s="71"/>
      <x:c r="AU180" s="69"/>
      <x:c r="AV180" s="69"/>
      <x:c r="AW180" s="69"/>
      <x:c r="AX180" s="69"/>
      <x:c r="AY180" s="69"/>
      <x:c r="AZ180" s="69"/>
      <x:c r="BA180" s="71"/>
      <x:c r="BB180" s="69"/>
      <x:c r="BC180" s="69"/>
      <x:c r="BD180" s="69"/>
      <x:c r="BE180" s="69"/>
      <x:c r="BF180" s="69"/>
      <x:c r="BG180" s="69"/>
      <x:c r="BH180" s="69"/>
      <x:c r="BI180" s="69"/>
      <x:c r="BJ180" s="71"/>
      <x:c r="BK180" s="69"/>
      <x:c r="BL180" s="71"/>
      <x:c r="BM180" s="69"/>
      <x:c r="BN180" s="71"/>
      <x:c r="BO180" s="69"/>
      <x:c r="BP180" s="71"/>
      <x:c r="BQ180" s="69"/>
      <x:c r="BR180" s="69"/>
      <x:c r="BS180" s="69"/>
      <x:c r="BT180" s="69"/>
      <x:c r="BU180" s="69"/>
      <x:c r="BV180" s="522" t="s">
        <x:v>852</x:v>
      </x:c>
      <x:c r="BW180" s="69"/>
      <x:c r="BX180" s="69"/>
      <x:c r="BY180" s="71"/>
      <x:c r="BZ180" s="69"/>
      <x:c r="CA180" s="71"/>
      <x:c r="CB180" s="69"/>
      <x:c r="CC180" s="71"/>
      <x:c r="CD180" s="69"/>
      <x:c r="CE180" s="69">
        <x:v>1</x:v>
      </x:c>
      <x:c r="CF180" s="71">
        <x:v>18</x:v>
      </x:c>
      <x:c r="CG180" s="69"/>
      <x:c r="CH180" s="69"/>
      <x:c r="CI180" s="69"/>
      <x:c r="CJ180" s="69">
        <x:v>1</x:v>
      </x:c>
      <x:c r="CK180" s="69"/>
      <x:c r="CL180" s="69"/>
      <x:c r="CM180" s="69"/>
      <x:c r="CN180" s="69"/>
      <x:c r="CO180" s="69">
        <x:v>1</x:v>
      </x:c>
      <x:c r="CP180" s="71">
        <x:v>20</x:v>
      </x:c>
      <x:c r="CQ180" s="69"/>
      <x:c r="CR180" s="71"/>
      <x:c r="CS180" s="69">
        <x:v>22</x:v>
      </x:c>
      <x:c r="CT180" s="69"/>
      <x:c r="CU180" s="69"/>
      <x:c r="CV180" s="69"/>
      <x:c r="CW180" s="69"/>
      <x:c r="CX180" s="69"/>
      <x:c r="CY180" s="522" t="s">
        <x:v>852</x:v>
      </x:c>
      <x:c r="CZ180" s="69"/>
      <x:c r="DA180" s="71"/>
      <x:c r="DB180" s="69"/>
      <x:c r="DC180" s="71"/>
      <x:c r="DD180" s="69"/>
      <x:c r="DE180" s="71"/>
      <x:c r="DF180" s="69"/>
      <x:c r="DG180" s="105"/>
    </x:row>
    <x:row r="181" spans="1:111" ht="30" customHeight="1">
      <x:c r="A181" s="288" t="s">
        <x:v>2339</x:v>
      </x:c>
      <x:c r="B181" s="77">
        <x:f>B182</x:f>
        <x:v>0</x:v>
      </x:c>
      <x:c r="C181" s="71">
        <x:f t="shared" ref="C181:BN181" si="50">C182</x:f>
        <x:v>0</x:v>
      </x:c>
      <x:c r="D181" s="69">
        <x:f t="shared" si="50"/>
        <x:v>0</x:v>
      </x:c>
      <x:c r="E181" s="71">
        <x:f t="shared" si="50"/>
        <x:v>0</x:v>
      </x:c>
      <x:c r="F181" s="69">
        <x:f t="shared" si="50"/>
        <x:v>0</x:v>
      </x:c>
      <x:c r="G181" s="71">
        <x:f t="shared" si="50"/>
        <x:v>0</x:v>
      </x:c>
      <x:c r="H181" s="69">
        <x:f t="shared" si="50"/>
        <x:v>0</x:v>
      </x:c>
      <x:c r="I181" s="71">
        <x:f t="shared" si="50"/>
        <x:v>0</x:v>
      </x:c>
      <x:c r="J181" s="69">
        <x:f t="shared" si="50"/>
        <x:v>0</x:v>
      </x:c>
      <x:c r="K181" s="69">
        <x:f t="shared" si="50"/>
        <x:v>0</x:v>
      </x:c>
      <x:c r="L181" s="71">
        <x:f t="shared" si="50"/>
        <x:v>0</x:v>
      </x:c>
      <x:c r="M181" s="69">
        <x:f t="shared" si="50"/>
        <x:v>0</x:v>
      </x:c>
      <x:c r="N181" s="69">
        <x:f t="shared" si="50"/>
        <x:v>0</x:v>
      </x:c>
      <x:c r="O181" s="69">
        <x:f t="shared" si="50"/>
        <x:v>0</x:v>
      </x:c>
      <x:c r="P181" s="69">
        <x:f t="shared" si="50"/>
        <x:v>0</x:v>
      </x:c>
      <x:c r="Q181" s="69">
        <x:f t="shared" si="50"/>
        <x:v>0</x:v>
      </x:c>
      <x:c r="R181" s="71">
        <x:f t="shared" si="50"/>
        <x:v>0</x:v>
      </x:c>
      <x:c r="S181" s="69">
        <x:f t="shared" si="50"/>
        <x:v>0</x:v>
      </x:c>
      <x:c r="T181" s="71">
        <x:f t="shared" si="50"/>
        <x:v>0</x:v>
      </x:c>
      <x:c r="U181" s="69">
        <x:f t="shared" si="50"/>
        <x:v>0</x:v>
      </x:c>
      <x:c r="V181" s="71">
        <x:f t="shared" si="50"/>
        <x:v>0</x:v>
      </x:c>
      <x:c r="W181" s="69">
        <x:f t="shared" si="50"/>
        <x:v>0</x:v>
      </x:c>
      <x:c r="X181" s="69">
        <x:f t="shared" si="50"/>
        <x:v>0</x:v>
      </x:c>
      <x:c r="Y181" s="69">
        <x:f t="shared" si="50"/>
        <x:v>0</x:v>
      </x:c>
      <x:c r="Z181" s="69">
        <x:f t="shared" si="50"/>
        <x:v>0</x:v>
      </x:c>
      <x:c r="AA181" s="69">
        <x:f t="shared" si="50"/>
        <x:v>0</x:v>
      </x:c>
      <x:c r="AB181" s="69">
        <x:f t="shared" si="50"/>
        <x:v>0</x:v>
      </x:c>
      <x:c r="AC181" s="69">
        <x:f t="shared" si="50"/>
        <x:v>0</x:v>
      </x:c>
      <x:c r="AD181" s="69">
        <x:f t="shared" si="50"/>
        <x:v>0</x:v>
      </x:c>
      <x:c r="AE181" s="69">
        <x:f t="shared" si="50"/>
        <x:v>0</x:v>
      </x:c>
      <x:c r="AF181" s="69">
        <x:f t="shared" si="50"/>
        <x:v>0</x:v>
      </x:c>
      <x:c r="AG181" s="69">
        <x:f t="shared" si="50"/>
        <x:v>0</x:v>
      </x:c>
      <x:c r="AH181" s="69">
        <x:f t="shared" si="50"/>
        <x:v>0</x:v>
      </x:c>
      <x:c r="AI181" s="69">
        <x:f t="shared" si="50"/>
        <x:v>0</x:v>
      </x:c>
      <x:c r="AJ181" s="69">
        <x:f t="shared" si="50"/>
        <x:v>0</x:v>
      </x:c>
      <x:c r="AK181" s="69">
        <x:f t="shared" si="50"/>
        <x:v>0</x:v>
      </x:c>
      <x:c r="AL181" s="288" t="s">
        <x:v>2339</x:v>
      </x:c>
      <x:c r="AM181" s="69">
        <x:f t="shared" si="50"/>
        <x:v>0</x:v>
      </x:c>
      <x:c r="AN181" s="71">
        <x:f t="shared" si="50"/>
        <x:v>0</x:v>
      </x:c>
      <x:c r="AO181" s="69">
        <x:f t="shared" si="50"/>
        <x:v>0</x:v>
      </x:c>
      <x:c r="AP181" s="69">
        <x:f t="shared" si="50"/>
        <x:v>0</x:v>
      </x:c>
      <x:c r="AQ181" s="69">
        <x:f t="shared" si="50"/>
        <x:v>0</x:v>
      </x:c>
      <x:c r="AR181" s="71">
        <x:f t="shared" si="50"/>
        <x:v>0</x:v>
      </x:c>
      <x:c r="AS181" s="69">
        <x:f t="shared" si="50"/>
        <x:v>0</x:v>
      </x:c>
      <x:c r="AT181" s="71">
        <x:f t="shared" si="50"/>
        <x:v>0</x:v>
      </x:c>
      <x:c r="AU181" s="69">
        <x:f t="shared" si="50"/>
        <x:v>0</x:v>
      </x:c>
      <x:c r="AV181" s="69">
        <x:f t="shared" si="50"/>
        <x:v>0</x:v>
      </x:c>
      <x:c r="AW181" s="69">
        <x:f t="shared" si="50"/>
        <x:v>0</x:v>
      </x:c>
      <x:c r="AX181" s="69">
        <x:f t="shared" si="50"/>
        <x:v>0</x:v>
      </x:c>
      <x:c r="AY181" s="69">
        <x:f t="shared" si="50"/>
        <x:v>0</x:v>
      </x:c>
      <x:c r="AZ181" s="69">
        <x:f t="shared" si="50"/>
        <x:v>0</x:v>
      </x:c>
      <x:c r="BA181" s="71">
        <x:f t="shared" si="50"/>
        <x:v>0</x:v>
      </x:c>
      <x:c r="BB181" s="69">
        <x:f t="shared" si="50"/>
        <x:v>0</x:v>
      </x:c>
      <x:c r="BC181" s="69">
        <x:f t="shared" si="50"/>
        <x:v>0</x:v>
      </x:c>
      <x:c r="BD181" s="69">
        <x:f t="shared" si="50"/>
        <x:v>0</x:v>
      </x:c>
      <x:c r="BE181" s="69">
        <x:f t="shared" si="50"/>
        <x:v>0</x:v>
      </x:c>
      <x:c r="BF181" s="69">
        <x:f t="shared" si="50"/>
        <x:v>0</x:v>
      </x:c>
      <x:c r="BG181" s="69">
        <x:f t="shared" si="50"/>
        <x:v>0</x:v>
      </x:c>
      <x:c r="BH181" s="69">
        <x:f t="shared" si="50"/>
        <x:v>0</x:v>
      </x:c>
      <x:c r="BI181" s="69">
        <x:f t="shared" si="50"/>
        <x:v>0</x:v>
      </x:c>
      <x:c r="BJ181" s="71">
        <x:f t="shared" si="50"/>
        <x:v>0</x:v>
      </x:c>
      <x:c r="BK181" s="69">
        <x:f t="shared" si="50"/>
        <x:v>0</x:v>
      </x:c>
      <x:c r="BL181" s="71">
        <x:f t="shared" si="50"/>
        <x:v>0</x:v>
      </x:c>
      <x:c r="BM181" s="69">
        <x:f t="shared" si="50"/>
        <x:v>0</x:v>
      </x:c>
      <x:c r="BN181" s="71">
        <x:f t="shared" si="50"/>
        <x:v>0</x:v>
      </x:c>
      <x:c r="BO181" s="69">
        <x:f t="shared" ref="BO181:DG181" si="51">BO182</x:f>
        <x:v>0</x:v>
      </x:c>
      <x:c r="BP181" s="71">
        <x:f t="shared" si="51"/>
        <x:v>0</x:v>
      </x:c>
      <x:c r="BQ181" s="69">
        <x:f t="shared" si="51"/>
        <x:v>0</x:v>
      </x:c>
      <x:c r="BR181" s="69">
        <x:f t="shared" si="51"/>
        <x:v>0</x:v>
      </x:c>
      <x:c r="BS181" s="69">
        <x:f t="shared" si="51"/>
        <x:v>0</x:v>
      </x:c>
      <x:c r="BT181" s="69">
        <x:f t="shared" si="51"/>
        <x:v>0</x:v>
      </x:c>
      <x:c r="BU181" s="69">
        <x:f t="shared" si="51"/>
        <x:v>0</x:v>
      </x:c>
      <x:c r="BV181" s="288" t="s">
        <x:v>2339</x:v>
      </x:c>
      <x:c r="BW181" s="69">
        <x:f t="shared" si="51"/>
        <x:v>0</x:v>
      </x:c>
      <x:c r="BX181" s="69">
        <x:f t="shared" si="51"/>
        <x:v>0</x:v>
      </x:c>
      <x:c r="BY181" s="71">
        <x:f t="shared" si="51"/>
        <x:v>0</x:v>
      </x:c>
      <x:c r="BZ181" s="69">
        <x:f t="shared" si="51"/>
        <x:v>0</x:v>
      </x:c>
      <x:c r="CA181" s="71">
        <x:f t="shared" si="51"/>
        <x:v>0</x:v>
      </x:c>
      <x:c r="CB181" s="69">
        <x:f t="shared" si="51"/>
        <x:v>0</x:v>
      </x:c>
      <x:c r="CC181" s="71">
        <x:f t="shared" si="51"/>
        <x:v>0</x:v>
      </x:c>
      <x:c r="CD181" s="69">
        <x:f t="shared" si="51"/>
        <x:v>0</x:v>
      </x:c>
      <x:c r="CE181" s="69">
        <x:f t="shared" si="51"/>
        <x:v>0</x:v>
      </x:c>
      <x:c r="CF181" s="71">
        <x:f t="shared" si="51"/>
        <x:v>0</x:v>
      </x:c>
      <x:c r="CG181" s="69">
        <x:f t="shared" si="51"/>
        <x:v>0</x:v>
      </x:c>
      <x:c r="CH181" s="69">
        <x:f t="shared" si="51"/>
        <x:v>0</x:v>
      </x:c>
      <x:c r="CI181" s="69">
        <x:f t="shared" si="51"/>
        <x:v>0</x:v>
      </x:c>
      <x:c r="CJ181" s="69">
        <x:f t="shared" si="51"/>
        <x:v>0</x:v>
      </x:c>
      <x:c r="CK181" s="69">
        <x:f t="shared" si="51"/>
        <x:v>0</x:v>
      </x:c>
      <x:c r="CL181" s="69">
        <x:f t="shared" si="51"/>
        <x:v>0</x:v>
      </x:c>
      <x:c r="CM181" s="69">
        <x:f t="shared" si="51"/>
        <x:v>0</x:v>
      </x:c>
      <x:c r="CN181" s="69">
        <x:f t="shared" si="51"/>
        <x:v>0</x:v>
      </x:c>
      <x:c r="CO181" s="69">
        <x:f t="shared" si="51"/>
        <x:v>0</x:v>
      </x:c>
      <x:c r="CP181" s="71">
        <x:f t="shared" si="51"/>
        <x:v>0</x:v>
      </x:c>
      <x:c r="CQ181" s="69">
        <x:f t="shared" si="51"/>
        <x:v>0</x:v>
      </x:c>
      <x:c r="CR181" s="71">
        <x:f t="shared" si="51"/>
        <x:v>0</x:v>
      </x:c>
      <x:c r="CS181" s="69">
        <x:f t="shared" si="51"/>
        <x:v>0</x:v>
      </x:c>
      <x:c r="CT181" s="69">
        <x:f t="shared" si="51"/>
        <x:v>0</x:v>
      </x:c>
      <x:c r="CU181" s="69">
        <x:f t="shared" si="51"/>
        <x:v>0</x:v>
      </x:c>
      <x:c r="CV181" s="69">
        <x:f t="shared" si="51"/>
        <x:v>0</x:v>
      </x:c>
      <x:c r="CW181" s="69">
        <x:f t="shared" si="51"/>
        <x:v>0</x:v>
      </x:c>
      <x:c r="CX181" s="69">
        <x:f t="shared" si="51"/>
        <x:v>0</x:v>
      </x:c>
      <x:c r="CY181" s="288" t="s">
        <x:v>2339</x:v>
      </x:c>
      <x:c r="CZ181" s="69">
        <x:f t="shared" si="51"/>
        <x:v>0</x:v>
      </x:c>
      <x:c r="DA181" s="71">
        <x:f t="shared" si="51"/>
        <x:v>0</x:v>
      </x:c>
      <x:c r="DB181" s="69">
        <x:f t="shared" si="51"/>
        <x:v>0</x:v>
      </x:c>
      <x:c r="DC181" s="71">
        <x:f t="shared" si="51"/>
        <x:v>0</x:v>
      </x:c>
      <x:c r="DD181" s="69">
        <x:f t="shared" si="51"/>
        <x:v>0</x:v>
      </x:c>
      <x:c r="DE181" s="71">
        <x:f t="shared" si="51"/>
        <x:v>0</x:v>
      </x:c>
      <x:c r="DF181" s="69">
        <x:f t="shared" si="51"/>
        <x:v>0</x:v>
      </x:c>
      <x:c r="DG181" s="105">
        <x:f t="shared" si="51"/>
        <x:v>0</x:v>
      </x:c>
    </x:row>
    <x:row r="182" spans="1:111" ht="30" customHeight="1">
      <x:c r="A182" s="524" t="s">
        <x:v>2302</x:v>
      </x:c>
      <x:c r="B182" s="517"/>
      <x:c r="C182" s="518"/>
      <x:c r="D182" s="519"/>
      <x:c r="E182" s="518"/>
      <x:c r="F182" s="519"/>
      <x:c r="G182" s="518"/>
      <x:c r="H182" s="519"/>
      <x:c r="I182" s="518"/>
      <x:c r="J182" s="519"/>
      <x:c r="K182" s="519"/>
      <x:c r="L182" s="518"/>
      <x:c r="M182" s="519"/>
      <x:c r="N182" s="519"/>
      <x:c r="O182" s="519"/>
      <x:c r="P182" s="519"/>
      <x:c r="Q182" s="519"/>
      <x:c r="R182" s="518"/>
      <x:c r="S182" s="519"/>
      <x:c r="T182" s="518"/>
      <x:c r="U182" s="519"/>
      <x:c r="V182" s="518"/>
      <x:c r="W182" s="519"/>
      <x:c r="X182" s="519"/>
      <x:c r="Y182" s="519"/>
      <x:c r="Z182" s="519"/>
      <x:c r="AA182" s="519"/>
      <x:c r="AB182" s="519"/>
      <x:c r="AC182" s="519"/>
      <x:c r="AD182" s="519"/>
      <x:c r="AE182" s="519"/>
      <x:c r="AF182" s="519"/>
      <x:c r="AG182" s="519"/>
      <x:c r="AH182" s="519"/>
      <x:c r="AI182" s="519"/>
      <x:c r="AJ182" s="519"/>
      <x:c r="AK182" s="519"/>
      <x:c r="AL182" s="524" t="s">
        <x:v>2302</x:v>
      </x:c>
      <x:c r="AM182" s="519"/>
      <x:c r="AN182" s="518"/>
      <x:c r="AO182" s="519"/>
      <x:c r="AP182" s="519"/>
      <x:c r="AQ182" s="519"/>
      <x:c r="AR182" s="518"/>
      <x:c r="AS182" s="519"/>
      <x:c r="AT182" s="518"/>
      <x:c r="AU182" s="519"/>
      <x:c r="AV182" s="519"/>
      <x:c r="AW182" s="519"/>
      <x:c r="AX182" s="519"/>
      <x:c r="AY182" s="519"/>
      <x:c r="AZ182" s="519"/>
      <x:c r="BA182" s="518"/>
      <x:c r="BB182" s="519"/>
      <x:c r="BC182" s="519"/>
      <x:c r="BD182" s="519"/>
      <x:c r="BE182" s="519"/>
      <x:c r="BF182" s="519"/>
      <x:c r="BG182" s="519"/>
      <x:c r="BH182" s="519"/>
      <x:c r="BI182" s="519"/>
      <x:c r="BJ182" s="518"/>
      <x:c r="BK182" s="519"/>
      <x:c r="BL182" s="518"/>
      <x:c r="BM182" s="519"/>
      <x:c r="BN182" s="518"/>
      <x:c r="BO182" s="519"/>
      <x:c r="BP182" s="518"/>
      <x:c r="BQ182" s="519"/>
      <x:c r="BR182" s="519"/>
      <x:c r="BS182" s="519"/>
      <x:c r="BT182" s="519"/>
      <x:c r="BU182" s="519"/>
      <x:c r="BV182" s="524" t="s">
        <x:v>2302</x:v>
      </x:c>
      <x:c r="BW182" s="519"/>
      <x:c r="BX182" s="519"/>
      <x:c r="BY182" s="518"/>
      <x:c r="BZ182" s="519"/>
      <x:c r="CA182" s="518"/>
      <x:c r="CB182" s="519"/>
      <x:c r="CC182" s="518"/>
      <x:c r="CD182" s="519"/>
      <x:c r="CE182" s="519"/>
      <x:c r="CF182" s="518"/>
      <x:c r="CG182" s="519"/>
      <x:c r="CH182" s="519"/>
      <x:c r="CI182" s="519"/>
      <x:c r="CJ182" s="519"/>
      <x:c r="CK182" s="519"/>
      <x:c r="CL182" s="519"/>
      <x:c r="CM182" s="519"/>
      <x:c r="CN182" s="519"/>
      <x:c r="CO182" s="519"/>
      <x:c r="CP182" s="518"/>
      <x:c r="CQ182" s="519"/>
      <x:c r="CR182" s="518"/>
      <x:c r="CS182" s="519"/>
      <x:c r="CT182" s="519"/>
      <x:c r="CU182" s="519"/>
      <x:c r="CV182" s="519"/>
      <x:c r="CW182" s="519"/>
      <x:c r="CX182" s="519"/>
      <x:c r="CY182" s="524" t="s">
        <x:v>2302</x:v>
      </x:c>
      <x:c r="CZ182" s="519"/>
      <x:c r="DA182" s="518"/>
      <x:c r="DB182" s="519"/>
      <x:c r="DC182" s="518"/>
      <x:c r="DD182" s="519"/>
      <x:c r="DE182" s="518"/>
      <x:c r="DF182" s="519"/>
      <x:c r="DG182" s="530"/>
    </x:row>
    <x:row r="183" spans="1:111" ht="30" customHeight="1">
      <x:c r="A183" s="134" t="s">
        <x:v>2403</x:v>
      </x:c>
      <x:c r="B183" s="289">
        <x:f t="shared" ref="B183:AK183" si="52">SUM(B184,B194,B191)</x:f>
        <x:v>2</x:v>
      </x:c>
      <x:c r="C183" s="290">
        <x:f t="shared" si="52"/>
        <x:v>1875</x:v>
      </x:c>
      <x:c r="D183" s="291">
        <x:f t="shared" si="52"/>
        <x:v>0</x:v>
      </x:c>
      <x:c r="E183" s="290">
        <x:f t="shared" si="52"/>
        <x:v>0</x:v>
      </x:c>
      <x:c r="F183" s="291">
        <x:f t="shared" si="52"/>
        <x:v>0</x:v>
      </x:c>
      <x:c r="G183" s="290">
        <x:f t="shared" si="52"/>
        <x:v>0</x:v>
      </x:c>
      <x:c r="H183" s="291">
        <x:f t="shared" si="52"/>
        <x:v>0</x:v>
      </x:c>
      <x:c r="I183" s="290">
        <x:f t="shared" si="52"/>
        <x:v>0</x:v>
      </x:c>
      <x:c r="J183" s="291">
        <x:f t="shared" si="52"/>
        <x:v>2</x:v>
      </x:c>
      <x:c r="K183" s="291">
        <x:f t="shared" si="52"/>
        <x:v>0</x:v>
      </x:c>
      <x:c r="L183" s="290">
        <x:f t="shared" si="52"/>
        <x:v>0</x:v>
      </x:c>
      <x:c r="M183" s="291">
        <x:f t="shared" si="52"/>
        <x:v>7</x:v>
      </x:c>
      <x:c r="N183" s="291">
        <x:f t="shared" si="52"/>
        <x:v>197</x:v>
      </x:c>
      <x:c r="O183" s="291">
        <x:f t="shared" si="52"/>
        <x:v>0</x:v>
      </x:c>
      <x:c r="P183" s="291">
        <x:f t="shared" si="52"/>
        <x:v>0</x:v>
      </x:c>
      <x:c r="Q183" s="291">
        <x:f t="shared" si="52"/>
        <x:v>1</x:v>
      </x:c>
      <x:c r="R183" s="290">
        <x:f t="shared" si="52"/>
        <x:v>790</x:v>
      </x:c>
      <x:c r="S183" s="291">
        <x:f t="shared" si="52"/>
        <x:v>5</x:v>
      </x:c>
      <x:c r="T183" s="290">
        <x:f t="shared" si="52"/>
        <x:v>108</x:v>
      </x:c>
      <x:c r="U183" s="291">
        <x:f t="shared" si="52"/>
        <x:v>0</x:v>
      </x:c>
      <x:c r="V183" s="290">
        <x:f t="shared" si="52"/>
        <x:v>0</x:v>
      </x:c>
      <x:c r="W183" s="291">
        <x:f t="shared" si="52"/>
        <x:v>0</x:v>
      </x:c>
      <x:c r="X183" s="291">
        <x:f t="shared" si="52"/>
        <x:v>42</x:v>
      </x:c>
      <x:c r="Y183" s="291">
        <x:f t="shared" si="52"/>
        <x:v>2</x:v>
      </x:c>
      <x:c r="Z183" s="291">
        <x:f t="shared" si="52"/>
        <x:v>20</x:v>
      </x:c>
      <x:c r="AA183" s="291">
        <x:f t="shared" si="52"/>
        <x:v>1</x:v>
      </x:c>
      <x:c r="AB183" s="291">
        <x:f t="shared" si="52"/>
        <x:v>0</x:v>
      </x:c>
      <x:c r="AC183" s="291">
        <x:f t="shared" si="52"/>
        <x:v>0</x:v>
      </x:c>
      <x:c r="AD183" s="291">
        <x:f t="shared" si="52"/>
        <x:v>0</x:v>
      </x:c>
      <x:c r="AE183" s="291">
        <x:f t="shared" si="52"/>
        <x:v>0</x:v>
      </x:c>
      <x:c r="AF183" s="291">
        <x:f t="shared" si="52"/>
        <x:v>0</x:v>
      </x:c>
      <x:c r="AG183" s="291">
        <x:f t="shared" si="52"/>
        <x:v>1</x:v>
      </x:c>
      <x:c r="AH183" s="291">
        <x:f t="shared" si="52"/>
        <x:v>0</x:v>
      </x:c>
      <x:c r="AI183" s="291">
        <x:f t="shared" si="52"/>
        <x:v>0</x:v>
      </x:c>
      <x:c r="AJ183" s="291">
        <x:f t="shared" si="52"/>
        <x:v>1</x:v>
      </x:c>
      <x:c r="AK183" s="291">
        <x:f t="shared" si="52"/>
        <x:v>2</x:v>
      </x:c>
      <x:c r="AL183" s="134" t="s">
        <x:v>2403</x:v>
      </x:c>
      <x:c r="AM183" s="291">
        <x:f t="shared" ref="AM183:BU183" si="53">SUM(AM184,AM194,AM191)</x:f>
        <x:v>1</x:v>
      </x:c>
      <x:c r="AN183" s="290">
        <x:f t="shared" si="53"/>
        <x:v>26020</x:v>
      </x:c>
      <x:c r="AO183" s="291">
        <x:f t="shared" si="53"/>
        <x:v>2</x:v>
      </x:c>
      <x:c r="AP183" s="291">
        <x:f t="shared" si="53"/>
        <x:v>22</x:v>
      </x:c>
      <x:c r="AQ183" s="291">
        <x:f t="shared" si="53"/>
        <x:v>1</x:v>
      </x:c>
      <x:c r="AR183" s="290">
        <x:f t="shared" si="53"/>
        <x:v>25074</x:v>
      </x:c>
      <x:c r="AS183" s="291">
        <x:f t="shared" si="53"/>
        <x:v>0</x:v>
      </x:c>
      <x:c r="AT183" s="290">
        <x:f t="shared" si="53"/>
        <x:v>0</x:v>
      </x:c>
      <x:c r="AU183" s="291">
        <x:f t="shared" si="53"/>
        <x:v>0</x:v>
      </x:c>
      <x:c r="AV183" s="291">
        <x:f t="shared" si="53"/>
        <x:v>0</x:v>
      </x:c>
      <x:c r="AW183" s="291">
        <x:f t="shared" si="53"/>
        <x:v>0</x:v>
      </x:c>
      <x:c r="AX183" s="291">
        <x:f t="shared" si="53"/>
        <x:v>0</x:v>
      </x:c>
      <x:c r="AY183" s="291">
        <x:f t="shared" si="53"/>
        <x:v>0</x:v>
      </x:c>
      <x:c r="AZ183" s="291">
        <x:f t="shared" si="53"/>
        <x:v>0</x:v>
      </x:c>
      <x:c r="BA183" s="290">
        <x:f t="shared" si="53"/>
        <x:v>0</x:v>
      </x:c>
      <x:c r="BB183" s="291">
        <x:f t="shared" si="53"/>
        <x:v>0</x:v>
      </x:c>
      <x:c r="BC183" s="291">
        <x:f t="shared" si="53"/>
        <x:v>0</x:v>
      </x:c>
      <x:c r="BD183" s="291">
        <x:f t="shared" si="53"/>
        <x:v>0</x:v>
      </x:c>
      <x:c r="BE183" s="291">
        <x:f t="shared" si="53"/>
        <x:v>5</x:v>
      </x:c>
      <x:c r="BF183" s="291">
        <x:f t="shared" si="53"/>
        <x:v>37</x:v>
      </x:c>
      <x:c r="BG183" s="291">
        <x:f t="shared" si="53"/>
        <x:v>12</x:v>
      </x:c>
      <x:c r="BH183" s="291">
        <x:f t="shared" si="53"/>
        <x:v>12</x:v>
      </x:c>
      <x:c r="BI183" s="291">
        <x:f t="shared" si="53"/>
        <x:v>0</x:v>
      </x:c>
      <x:c r="BJ183" s="290">
        <x:f t="shared" si="53"/>
        <x:v>0</x:v>
      </x:c>
      <x:c r="BK183" s="291">
        <x:f t="shared" si="53"/>
        <x:v>0</x:v>
      </x:c>
      <x:c r="BL183" s="290">
        <x:f t="shared" si="53"/>
        <x:v>0</x:v>
      </x:c>
      <x:c r="BM183" s="291">
        <x:f t="shared" si="53"/>
        <x:v>0</x:v>
      </x:c>
      <x:c r="BN183" s="290">
        <x:f t="shared" si="53"/>
        <x:v>0</x:v>
      </x:c>
      <x:c r="BO183" s="291">
        <x:f t="shared" si="53"/>
        <x:v>0</x:v>
      </x:c>
      <x:c r="BP183" s="290">
        <x:f t="shared" si="53"/>
        <x:v>0</x:v>
      </x:c>
      <x:c r="BQ183" s="291">
        <x:f t="shared" si="53"/>
        <x:v>0</x:v>
      </x:c>
      <x:c r="BR183" s="291">
        <x:f t="shared" si="53"/>
        <x:v>0</x:v>
      </x:c>
      <x:c r="BS183" s="291">
        <x:f t="shared" si="53"/>
        <x:v>1</x:v>
      </x:c>
      <x:c r="BT183" s="291">
        <x:f t="shared" si="53"/>
        <x:v>0</x:v>
      </x:c>
      <x:c r="BU183" s="291">
        <x:f t="shared" si="53"/>
        <x:v>0</x:v>
      </x:c>
      <x:c r="BV183" s="134" t="s">
        <x:v>2403</x:v>
      </x:c>
      <x:c r="BW183" s="291">
        <x:f t="shared" ref="BW183:CX183" si="54">SUM(BW184,BW194,BW191)</x:f>
        <x:v>1</x:v>
      </x:c>
      <x:c r="BX183" s="291">
        <x:f t="shared" si="54"/>
        <x:v>1500</x:v>
      </x:c>
      <x:c r="BY183" s="290">
        <x:f t="shared" si="54"/>
        <x:v>67200</x:v>
      </x:c>
      <x:c r="BZ183" s="291">
        <x:f t="shared" si="54"/>
        <x:v>0</x:v>
      </x:c>
      <x:c r="CA183" s="290">
        <x:f t="shared" si="54"/>
        <x:v>0</x:v>
      </x:c>
      <x:c r="CB183" s="291">
        <x:f t="shared" si="54"/>
        <x:v>0</x:v>
      </x:c>
      <x:c r="CC183" s="290">
        <x:f t="shared" si="54"/>
        <x:v>0</x:v>
      </x:c>
      <x:c r="CD183" s="291">
        <x:f t="shared" si="54"/>
        <x:v>0</x:v>
      </x:c>
      <x:c r="CE183" s="291">
        <x:f t="shared" si="54"/>
        <x:v>0</x:v>
      </x:c>
      <x:c r="CF183" s="290">
        <x:f t="shared" si="54"/>
        <x:v>0</x:v>
      </x:c>
      <x:c r="CG183" s="291">
        <x:f t="shared" si="54"/>
        <x:v>0</x:v>
      </x:c>
      <x:c r="CH183" s="291">
        <x:f t="shared" si="54"/>
        <x:v>4</x:v>
      </x:c>
      <x:c r="CI183" s="291">
        <x:f t="shared" si="54"/>
        <x:v>0</x:v>
      </x:c>
      <x:c r="CJ183" s="291">
        <x:f t="shared" si="54"/>
        <x:v>1</x:v>
      </x:c>
      <x:c r="CK183" s="291">
        <x:f t="shared" si="54"/>
        <x:v>0</x:v>
      </x:c>
      <x:c r="CL183" s="291">
        <x:f t="shared" si="54"/>
        <x:v>1</x:v>
      </x:c>
      <x:c r="CM183" s="291">
        <x:f t="shared" si="54"/>
        <x:v>0</x:v>
      </x:c>
      <x:c r="CN183" s="291">
        <x:f t="shared" si="54"/>
        <x:v>0</x:v>
      </x:c>
      <x:c r="CO183" s="291">
        <x:f t="shared" si="54"/>
        <x:v>3</x:v>
      </x:c>
      <x:c r="CP183" s="290">
        <x:f t="shared" si="54"/>
        <x:v>330</x:v>
      </x:c>
      <x:c r="CQ183" s="291">
        <x:f t="shared" si="54"/>
        <x:v>2</x:v>
      </x:c>
      <x:c r="CR183" s="290">
        <x:f t="shared" si="54"/>
        <x:v>3279</x:v>
      </x:c>
      <x:c r="CS183" s="291">
        <x:f t="shared" si="54"/>
        <x:v>21</x:v>
      </x:c>
      <x:c r="CT183" s="291">
        <x:f t="shared" si="54"/>
        <x:v>0</x:v>
      </x:c>
      <x:c r="CU183" s="291">
        <x:f t="shared" si="54"/>
        <x:v>0</x:v>
      </x:c>
      <x:c r="CV183" s="291">
        <x:f t="shared" si="54"/>
        <x:v>0</x:v>
      </x:c>
      <x:c r="CW183" s="291">
        <x:f t="shared" si="54"/>
        <x:v>3</x:v>
      </x:c>
      <x:c r="CX183" s="291">
        <x:f t="shared" si="54"/>
        <x:v>3</x:v>
      </x:c>
      <x:c r="CY183" s="134" t="s">
        <x:v>2403</x:v>
      </x:c>
      <x:c r="CZ183" s="291">
        <x:f t="shared" ref="CZ183:DG183" si="55">CZ184+CZ191+CZ194</x:f>
        <x:v>8</x:v>
      </x:c>
      <x:c r="DA183" s="290">
        <x:f t="shared" si="55"/>
        <x:v>10255.93</x:v>
      </x:c>
      <x:c r="DB183" s="291">
        <x:f t="shared" si="55"/>
        <x:v>0</x:v>
      </x:c>
      <x:c r="DC183" s="290">
        <x:f t="shared" si="55"/>
        <x:v>0</x:v>
      </x:c>
      <x:c r="DD183" s="291">
        <x:f t="shared" si="55"/>
        <x:v>0</x:v>
      </x:c>
      <x:c r="DE183" s="290">
        <x:f t="shared" si="55"/>
        <x:v>0</x:v>
      </x:c>
      <x:c r="DF183" s="291">
        <x:f t="shared" si="55"/>
        <x:v>0</x:v>
      </x:c>
      <x:c r="DG183" s="292">
        <x:f t="shared" si="55"/>
        <x:v>0</x:v>
      </x:c>
    </x:row>
    <x:row r="184" spans="1:111" ht="30" customHeight="1">
      <x:c r="A184" s="287" t="s">
        <x:v>1065</x:v>
      </x:c>
      <x:c r="B184" s="78">
        <x:f>SUM(B185:B190)</x:f>
        <x:v>0</x:v>
      </x:c>
      <x:c r="C184" s="79">
        <x:f t="shared" ref="C184:BN184" si="56">SUM(C185:C190)</x:f>
        <x:v>0</x:v>
      </x:c>
      <x:c r="D184" s="80">
        <x:f t="shared" si="56"/>
        <x:v>0</x:v>
      </x:c>
      <x:c r="E184" s="79">
        <x:f t="shared" si="56"/>
        <x:v>0</x:v>
      </x:c>
      <x:c r="F184" s="80">
        <x:f t="shared" si="56"/>
        <x:v>0</x:v>
      </x:c>
      <x:c r="G184" s="79">
        <x:f t="shared" si="56"/>
        <x:v>0</x:v>
      </x:c>
      <x:c r="H184" s="80">
        <x:f t="shared" si="56"/>
        <x:v>0</x:v>
      </x:c>
      <x:c r="I184" s="79">
        <x:f t="shared" si="56"/>
        <x:v>0</x:v>
      </x:c>
      <x:c r="J184" s="80">
        <x:f t="shared" si="56"/>
        <x:v>2</x:v>
      </x:c>
      <x:c r="K184" s="80">
        <x:f t="shared" si="56"/>
        <x:v>0</x:v>
      </x:c>
      <x:c r="L184" s="79">
        <x:f t="shared" si="56"/>
        <x:v>0</x:v>
      </x:c>
      <x:c r="M184" s="80">
        <x:f t="shared" si="56"/>
        <x:v>0</x:v>
      </x:c>
      <x:c r="N184" s="80">
        <x:f t="shared" si="56"/>
        <x:v>0</x:v>
      </x:c>
      <x:c r="O184" s="80">
        <x:f t="shared" si="56"/>
        <x:v>0</x:v>
      </x:c>
      <x:c r="P184" s="80">
        <x:f t="shared" si="56"/>
        <x:v>0</x:v>
      </x:c>
      <x:c r="Q184" s="80">
        <x:f t="shared" si="56"/>
        <x:v>0</x:v>
      </x:c>
      <x:c r="R184" s="79">
        <x:f t="shared" si="56"/>
        <x:v>0</x:v>
      </x:c>
      <x:c r="S184" s="80">
        <x:f t="shared" si="56"/>
        <x:v>3</x:v>
      </x:c>
      <x:c r="T184" s="79">
        <x:f t="shared" si="56"/>
        <x:v>95</x:v>
      </x:c>
      <x:c r="U184" s="80">
        <x:f t="shared" si="56"/>
        <x:v>0</x:v>
      </x:c>
      <x:c r="V184" s="79">
        <x:f t="shared" si="56"/>
        <x:v>0</x:v>
      </x:c>
      <x:c r="W184" s="80">
        <x:f t="shared" si="56"/>
        <x:v>0</x:v>
      </x:c>
      <x:c r="X184" s="80">
        <x:f t="shared" si="56"/>
        <x:v>42</x:v>
      </x:c>
      <x:c r="Y184" s="80">
        <x:f t="shared" si="56"/>
        <x:v>2</x:v>
      </x:c>
      <x:c r="Z184" s="80">
        <x:f t="shared" si="56"/>
        <x:v>20</x:v>
      </x:c>
      <x:c r="AA184" s="80">
        <x:f t="shared" si="56"/>
        <x:v>0</x:v>
      </x:c>
      <x:c r="AB184" s="80">
        <x:f t="shared" si="56"/>
        <x:v>0</x:v>
      </x:c>
      <x:c r="AC184" s="80">
        <x:f t="shared" si="56"/>
        <x:v>0</x:v>
      </x:c>
      <x:c r="AD184" s="80">
        <x:f t="shared" si="56"/>
        <x:v>0</x:v>
      </x:c>
      <x:c r="AE184" s="80">
        <x:f t="shared" si="56"/>
        <x:v>0</x:v>
      </x:c>
      <x:c r="AF184" s="80">
        <x:f t="shared" si="56"/>
        <x:v>0</x:v>
      </x:c>
      <x:c r="AG184" s="80">
        <x:f t="shared" si="56"/>
        <x:v>0</x:v>
      </x:c>
      <x:c r="AH184" s="80">
        <x:f t="shared" si="56"/>
        <x:v>0</x:v>
      </x:c>
      <x:c r="AI184" s="80">
        <x:f t="shared" si="56"/>
        <x:v>0</x:v>
      </x:c>
      <x:c r="AJ184" s="80">
        <x:f t="shared" si="56"/>
        <x:v>0</x:v>
      </x:c>
      <x:c r="AK184" s="80">
        <x:f t="shared" si="56"/>
        <x:v>0</x:v>
      </x:c>
      <x:c r="AL184" s="287" t="s">
        <x:v>1065</x:v>
      </x:c>
      <x:c r="AM184" s="80">
        <x:f t="shared" si="56"/>
        <x:v>0</x:v>
      </x:c>
      <x:c r="AN184" s="79">
        <x:f t="shared" si="56"/>
        <x:v>0</x:v>
      </x:c>
      <x:c r="AO184" s="80">
        <x:f t="shared" si="56"/>
        <x:v>0</x:v>
      </x:c>
      <x:c r="AP184" s="80">
        <x:f t="shared" si="56"/>
        <x:v>0</x:v>
      </x:c>
      <x:c r="AQ184" s="80">
        <x:f t="shared" si="56"/>
        <x:v>0</x:v>
      </x:c>
      <x:c r="AR184" s="79">
        <x:f t="shared" si="56"/>
        <x:v>0</x:v>
      </x:c>
      <x:c r="AS184" s="80">
        <x:f t="shared" si="56"/>
        <x:v>0</x:v>
      </x:c>
      <x:c r="AT184" s="79">
        <x:f t="shared" si="56"/>
        <x:v>0</x:v>
      </x:c>
      <x:c r="AU184" s="80">
        <x:f t="shared" si="56"/>
        <x:v>0</x:v>
      </x:c>
      <x:c r="AV184" s="80">
        <x:f t="shared" si="56"/>
        <x:v>0</x:v>
      </x:c>
      <x:c r="AW184" s="80">
        <x:f t="shared" si="56"/>
        <x:v>0</x:v>
      </x:c>
      <x:c r="AX184" s="80">
        <x:f t="shared" si="56"/>
        <x:v>0</x:v>
      </x:c>
      <x:c r="AY184" s="80">
        <x:f t="shared" si="56"/>
        <x:v>0</x:v>
      </x:c>
      <x:c r="AZ184" s="80">
        <x:f t="shared" si="56"/>
        <x:v>0</x:v>
      </x:c>
      <x:c r="BA184" s="79">
        <x:f t="shared" si="56"/>
        <x:v>0</x:v>
      </x:c>
      <x:c r="BB184" s="80">
        <x:f t="shared" si="56"/>
        <x:v>0</x:v>
      </x:c>
      <x:c r="BC184" s="80">
        <x:f t="shared" si="56"/>
        <x:v>0</x:v>
      </x:c>
      <x:c r="BD184" s="80">
        <x:f t="shared" si="56"/>
        <x:v>0</x:v>
      </x:c>
      <x:c r="BE184" s="80">
        <x:f t="shared" si="56"/>
        <x:v>0</x:v>
      </x:c>
      <x:c r="BF184" s="80">
        <x:f t="shared" si="56"/>
        <x:v>0</x:v>
      </x:c>
      <x:c r="BG184" s="80">
        <x:f t="shared" si="56"/>
        <x:v>9</x:v>
      </x:c>
      <x:c r="BH184" s="80">
        <x:f t="shared" si="56"/>
        <x:v>9</x:v>
      </x:c>
      <x:c r="BI184" s="80">
        <x:f t="shared" si="56"/>
        <x:v>0</x:v>
      </x:c>
      <x:c r="BJ184" s="79">
        <x:f t="shared" si="56"/>
        <x:v>0</x:v>
      </x:c>
      <x:c r="BK184" s="80">
        <x:f t="shared" si="56"/>
        <x:v>0</x:v>
      </x:c>
      <x:c r="BL184" s="79">
        <x:f t="shared" si="56"/>
        <x:v>0</x:v>
      </x:c>
      <x:c r="BM184" s="80">
        <x:f t="shared" si="56"/>
        <x:v>0</x:v>
      </x:c>
      <x:c r="BN184" s="79">
        <x:f t="shared" si="56"/>
        <x:v>0</x:v>
      </x:c>
      <x:c r="BO184" s="80">
        <x:f t="shared" ref="BO184:DG184" si="57">SUM(BO185:BO190)</x:f>
        <x:v>0</x:v>
      </x:c>
      <x:c r="BP184" s="79">
        <x:f t="shared" si="57"/>
        <x:v>0</x:v>
      </x:c>
      <x:c r="BQ184" s="80">
        <x:f t="shared" si="57"/>
        <x:v>0</x:v>
      </x:c>
      <x:c r="BR184" s="80">
        <x:f t="shared" si="57"/>
        <x:v>0</x:v>
      </x:c>
      <x:c r="BS184" s="80">
        <x:f t="shared" si="57"/>
        <x:v>0</x:v>
      </x:c>
      <x:c r="BT184" s="80">
        <x:f t="shared" si="57"/>
        <x:v>0</x:v>
      </x:c>
      <x:c r="BU184" s="80">
        <x:f t="shared" si="57"/>
        <x:v>0</x:v>
      </x:c>
      <x:c r="BV184" s="287" t="s">
        <x:v>1065</x:v>
      </x:c>
      <x:c r="BW184" s="80">
        <x:f t="shared" si="57"/>
        <x:v>0</x:v>
      </x:c>
      <x:c r="BX184" s="80">
        <x:f t="shared" si="57"/>
        <x:v>0</x:v>
      </x:c>
      <x:c r="BY184" s="79">
        <x:f t="shared" si="57"/>
        <x:v>0</x:v>
      </x:c>
      <x:c r="BZ184" s="80">
        <x:f t="shared" si="57"/>
        <x:v>0</x:v>
      </x:c>
      <x:c r="CA184" s="79">
        <x:f t="shared" si="57"/>
        <x:v>0</x:v>
      </x:c>
      <x:c r="CB184" s="80">
        <x:f t="shared" si="57"/>
        <x:v>0</x:v>
      </x:c>
      <x:c r="CC184" s="79">
        <x:f t="shared" si="57"/>
        <x:v>0</x:v>
      </x:c>
      <x:c r="CD184" s="80">
        <x:f t="shared" si="57"/>
        <x:v>0</x:v>
      </x:c>
      <x:c r="CE184" s="80">
        <x:f t="shared" si="57"/>
        <x:v>0</x:v>
      </x:c>
      <x:c r="CF184" s="79">
        <x:f t="shared" si="57"/>
        <x:v>0</x:v>
      </x:c>
      <x:c r="CG184" s="80">
        <x:f t="shared" si="57"/>
        <x:v>0</x:v>
      </x:c>
      <x:c r="CH184" s="80">
        <x:f t="shared" si="57"/>
        <x:v>0</x:v>
      </x:c>
      <x:c r="CI184" s="80">
        <x:f t="shared" si="57"/>
        <x:v>0</x:v>
      </x:c>
      <x:c r="CJ184" s="80">
        <x:f t="shared" si="57"/>
        <x:v>0</x:v>
      </x:c>
      <x:c r="CK184" s="80">
        <x:f t="shared" si="57"/>
        <x:v>0</x:v>
      </x:c>
      <x:c r="CL184" s="80">
        <x:f t="shared" si="57"/>
        <x:v>0</x:v>
      </x:c>
      <x:c r="CM184" s="80">
        <x:f t="shared" si="57"/>
        <x:v>0</x:v>
      </x:c>
      <x:c r="CN184" s="80">
        <x:f t="shared" si="57"/>
        <x:v>0</x:v>
      </x:c>
      <x:c r="CO184" s="80">
        <x:f t="shared" si="57"/>
        <x:v>0</x:v>
      </x:c>
      <x:c r="CP184" s="79">
        <x:f t="shared" si="57"/>
        <x:v>0</x:v>
      </x:c>
      <x:c r="CQ184" s="80">
        <x:f t="shared" si="57"/>
        <x:v>1</x:v>
      </x:c>
      <x:c r="CR184" s="79">
        <x:f t="shared" si="57"/>
        <x:v>79</x:v>
      </x:c>
      <x:c r="CS184" s="80">
        <x:f t="shared" si="57"/>
        <x:v>15</x:v>
      </x:c>
      <x:c r="CT184" s="80">
        <x:f t="shared" si="57"/>
        <x:v>0</x:v>
      </x:c>
      <x:c r="CU184" s="80">
        <x:f t="shared" si="57"/>
        <x:v>0</x:v>
      </x:c>
      <x:c r="CV184" s="80">
        <x:f t="shared" si="57"/>
        <x:v>0</x:v>
      </x:c>
      <x:c r="CW184" s="80">
        <x:f t="shared" si="57"/>
        <x:v>0</x:v>
      </x:c>
      <x:c r="CX184" s="80">
        <x:f t="shared" si="57"/>
        <x:v>0</x:v>
      </x:c>
      <x:c r="CY184" s="287" t="s">
        <x:v>1065</x:v>
      </x:c>
      <x:c r="CZ184" s="80">
        <x:f t="shared" si="57"/>
        <x:v>0</x:v>
      </x:c>
      <x:c r="DA184" s="79">
        <x:f t="shared" si="57"/>
        <x:v>0</x:v>
      </x:c>
      <x:c r="DB184" s="80">
        <x:f t="shared" si="57"/>
        <x:v>0</x:v>
      </x:c>
      <x:c r="DC184" s="79">
        <x:f t="shared" si="57"/>
        <x:v>0</x:v>
      </x:c>
      <x:c r="DD184" s="80">
        <x:f t="shared" si="57"/>
        <x:v>0</x:v>
      </x:c>
      <x:c r="DE184" s="79">
        <x:f t="shared" si="57"/>
        <x:v>0</x:v>
      </x:c>
      <x:c r="DF184" s="80">
        <x:f t="shared" si="57"/>
        <x:v>0</x:v>
      </x:c>
      <x:c r="DG184" s="108">
        <x:f t="shared" si="57"/>
        <x:v>0</x:v>
      </x:c>
    </x:row>
    <x:row r="185" spans="1:111" ht="30" customHeight="1">
      <x:c r="A185" s="522" t="s">
        <x:v>189</x:v>
      </x:c>
      <x:c r="B185" s="77"/>
      <x:c r="C185" s="71"/>
      <x:c r="D185" s="69"/>
      <x:c r="E185" s="71"/>
      <x:c r="F185" s="69"/>
      <x:c r="G185" s="71"/>
      <x:c r="H185" s="69"/>
      <x:c r="I185" s="71"/>
      <x:c r="J185" s="69"/>
      <x:c r="K185" s="69"/>
      <x:c r="L185" s="71"/>
      <x:c r="M185" s="69"/>
      <x:c r="N185" s="69"/>
      <x:c r="O185" s="69"/>
      <x:c r="P185" s="69"/>
      <x:c r="Q185" s="69"/>
      <x:c r="R185" s="71"/>
      <x:c r="S185" s="69">
        <x:v>1</x:v>
      </x:c>
      <x:c r="T185" s="71">
        <x:v>30</x:v>
      </x:c>
      <x:c r="U185" s="69"/>
      <x:c r="V185" s="71"/>
      <x:c r="W185" s="69"/>
      <x:c r="X185" s="69"/>
      <x:c r="Y185" s="69">
        <x:v>2</x:v>
      </x:c>
      <x:c r="Z185" s="69">
        <x:v>20</x:v>
      </x:c>
      <x:c r="AA185" s="69"/>
      <x:c r="AB185" s="69"/>
      <x:c r="AC185" s="69"/>
      <x:c r="AD185" s="69"/>
      <x:c r="AE185" s="69"/>
      <x:c r="AF185" s="69"/>
      <x:c r="AG185" s="69"/>
      <x:c r="AH185" s="69"/>
      <x:c r="AI185" s="69"/>
      <x:c r="AJ185" s="69"/>
      <x:c r="AK185" s="69"/>
      <x:c r="AL185" s="522" t="s">
        <x:v>189</x:v>
      </x:c>
      <x:c r="AM185" s="69"/>
      <x:c r="AN185" s="71"/>
      <x:c r="AO185" s="69"/>
      <x:c r="AP185" s="69"/>
      <x:c r="AQ185" s="69"/>
      <x:c r="AR185" s="71"/>
      <x:c r="AS185" s="69"/>
      <x:c r="AT185" s="71"/>
      <x:c r="AU185" s="69"/>
      <x:c r="AV185" s="69"/>
      <x:c r="AW185" s="69"/>
      <x:c r="AX185" s="69"/>
      <x:c r="AY185" s="69"/>
      <x:c r="AZ185" s="69"/>
      <x:c r="BA185" s="71"/>
      <x:c r="BB185" s="69"/>
      <x:c r="BC185" s="69"/>
      <x:c r="BD185" s="69"/>
      <x:c r="BE185" s="69"/>
      <x:c r="BF185" s="69"/>
      <x:c r="BG185" s="69">
        <x:v>7</x:v>
      </x:c>
      <x:c r="BH185" s="69">
        <x:v>7</x:v>
      </x:c>
      <x:c r="BI185" s="69"/>
      <x:c r="BJ185" s="71"/>
      <x:c r="BK185" s="69"/>
      <x:c r="BL185" s="71"/>
      <x:c r="BM185" s="69"/>
      <x:c r="BN185" s="71"/>
      <x:c r="BO185" s="69"/>
      <x:c r="BP185" s="71"/>
      <x:c r="BQ185" s="69"/>
      <x:c r="BR185" s="69"/>
      <x:c r="BS185" s="69"/>
      <x:c r="BT185" s="69"/>
      <x:c r="BU185" s="69"/>
      <x:c r="BV185" s="522" t="s">
        <x:v>189</x:v>
      </x:c>
      <x:c r="BW185" s="69"/>
      <x:c r="BX185" s="69"/>
      <x:c r="BY185" s="71"/>
      <x:c r="BZ185" s="69"/>
      <x:c r="CA185" s="71"/>
      <x:c r="CB185" s="69"/>
      <x:c r="CC185" s="71"/>
      <x:c r="CD185" s="69"/>
      <x:c r="CE185" s="69"/>
      <x:c r="CF185" s="71"/>
      <x:c r="CG185" s="69"/>
      <x:c r="CH185" s="69"/>
      <x:c r="CI185" s="69"/>
      <x:c r="CJ185" s="69"/>
      <x:c r="CK185" s="69"/>
      <x:c r="CL185" s="69"/>
      <x:c r="CM185" s="69"/>
      <x:c r="CN185" s="69"/>
      <x:c r="CO185" s="69"/>
      <x:c r="CP185" s="71"/>
      <x:c r="CQ185" s="69"/>
      <x:c r="CR185" s="71"/>
      <x:c r="CS185" s="69">
        <x:v>4</x:v>
      </x:c>
      <x:c r="CT185" s="69"/>
      <x:c r="CU185" s="69"/>
      <x:c r="CV185" s="69"/>
      <x:c r="CW185" s="69"/>
      <x:c r="CX185" s="69"/>
      <x:c r="CY185" s="522" t="s">
        <x:v>189</x:v>
      </x:c>
      <x:c r="CZ185" s="523"/>
      <x:c r="DA185" s="71"/>
      <x:c r="DB185" s="523"/>
      <x:c r="DC185" s="928"/>
      <x:c r="DD185" s="523"/>
      <x:c r="DE185" s="928"/>
      <x:c r="DF185" s="523"/>
      <x:c r="DG185" s="932"/>
    </x:row>
    <x:row r="186" spans="1:111" ht="30" customHeight="1">
      <x:c r="A186" s="522" t="s">
        <x:v>1</x:v>
      </x:c>
      <x:c r="B186" s="77"/>
      <x:c r="C186" s="71"/>
      <x:c r="D186" s="69"/>
      <x:c r="E186" s="71"/>
      <x:c r="F186" s="69"/>
      <x:c r="G186" s="71"/>
      <x:c r="H186" s="69"/>
      <x:c r="I186" s="71"/>
      <x:c r="J186" s="69"/>
      <x:c r="K186" s="69"/>
      <x:c r="L186" s="71"/>
      <x:c r="M186" s="69"/>
      <x:c r="N186" s="69"/>
      <x:c r="O186" s="69"/>
      <x:c r="P186" s="69"/>
      <x:c r="Q186" s="69"/>
      <x:c r="R186" s="71"/>
      <x:c r="S186" s="69"/>
      <x:c r="T186" s="71"/>
      <x:c r="U186" s="69"/>
      <x:c r="V186" s="71"/>
      <x:c r="W186" s="69"/>
      <x:c r="X186" s="69">
        <x:v>4</x:v>
      </x:c>
      <x:c r="Y186" s="69"/>
      <x:c r="Z186" s="69"/>
      <x:c r="AA186" s="69"/>
      <x:c r="AB186" s="69"/>
      <x:c r="AC186" s="69"/>
      <x:c r="AD186" s="69"/>
      <x:c r="AE186" s="69"/>
      <x:c r="AF186" s="69"/>
      <x:c r="AG186" s="69"/>
      <x:c r="AH186" s="69"/>
      <x:c r="AI186" s="69"/>
      <x:c r="AJ186" s="69"/>
      <x:c r="AK186" s="69"/>
      <x:c r="AL186" s="522" t="s">
        <x:v>1</x:v>
      </x:c>
      <x:c r="AM186" s="69"/>
      <x:c r="AN186" s="71"/>
      <x:c r="AO186" s="69"/>
      <x:c r="AP186" s="69"/>
      <x:c r="AQ186" s="69"/>
      <x:c r="AR186" s="71"/>
      <x:c r="AS186" s="69"/>
      <x:c r="AT186" s="71"/>
      <x:c r="AU186" s="69"/>
      <x:c r="AV186" s="69"/>
      <x:c r="AW186" s="69"/>
      <x:c r="AX186" s="69"/>
      <x:c r="AY186" s="69"/>
      <x:c r="AZ186" s="69"/>
      <x:c r="BA186" s="71"/>
      <x:c r="BB186" s="69"/>
      <x:c r="BC186" s="69"/>
      <x:c r="BD186" s="69"/>
      <x:c r="BE186" s="69"/>
      <x:c r="BF186" s="69"/>
      <x:c r="BG186" s="69"/>
      <x:c r="BH186" s="69"/>
      <x:c r="BI186" s="69"/>
      <x:c r="BJ186" s="71"/>
      <x:c r="BK186" s="69"/>
      <x:c r="BL186" s="71"/>
      <x:c r="BM186" s="69"/>
      <x:c r="BN186" s="71"/>
      <x:c r="BO186" s="69"/>
      <x:c r="BP186" s="71"/>
      <x:c r="BQ186" s="69"/>
      <x:c r="BR186" s="69"/>
      <x:c r="BS186" s="69"/>
      <x:c r="BT186" s="69"/>
      <x:c r="BU186" s="69"/>
      <x:c r="BV186" s="522" t="s">
        <x:v>1</x:v>
      </x:c>
      <x:c r="BW186" s="69"/>
      <x:c r="BX186" s="69"/>
      <x:c r="BY186" s="71"/>
      <x:c r="BZ186" s="69"/>
      <x:c r="CA186" s="71"/>
      <x:c r="CB186" s="69"/>
      <x:c r="CC186" s="71"/>
      <x:c r="CD186" s="69"/>
      <x:c r="CE186" s="69"/>
      <x:c r="CF186" s="71"/>
      <x:c r="CG186" s="69"/>
      <x:c r="CH186" s="69"/>
      <x:c r="CI186" s="69"/>
      <x:c r="CJ186" s="69"/>
      <x:c r="CK186" s="69"/>
      <x:c r="CL186" s="69"/>
      <x:c r="CM186" s="69"/>
      <x:c r="CN186" s="69"/>
      <x:c r="CO186" s="69"/>
      <x:c r="CP186" s="71"/>
      <x:c r="CQ186" s="69">
        <x:v>1</x:v>
      </x:c>
      <x:c r="CR186" s="71">
        <x:v>79</x:v>
      </x:c>
      <x:c r="CS186" s="69">
        <x:v>1</x:v>
      </x:c>
      <x:c r="CT186" s="69"/>
      <x:c r="CU186" s="69"/>
      <x:c r="CV186" s="69"/>
      <x:c r="CW186" s="69"/>
      <x:c r="CX186" s="69"/>
      <x:c r="CY186" s="522" t="s">
        <x:v>1</x:v>
      </x:c>
      <x:c r="CZ186" s="523"/>
      <x:c r="DA186" s="71"/>
      <x:c r="DB186" s="523"/>
      <x:c r="DC186" s="928"/>
      <x:c r="DD186" s="523"/>
      <x:c r="DE186" s="928"/>
      <x:c r="DF186" s="523"/>
      <x:c r="DG186" s="932"/>
    </x:row>
    <x:row r="187" spans="1:111" ht="30" customHeight="1">
      <x:c r="A187" s="522" t="s">
        <x:v>368</x:v>
      </x:c>
      <x:c r="B187" s="77"/>
      <x:c r="C187" s="71"/>
      <x:c r="D187" s="69"/>
      <x:c r="E187" s="71"/>
      <x:c r="F187" s="69"/>
      <x:c r="G187" s="71"/>
      <x:c r="H187" s="69"/>
      <x:c r="I187" s="71"/>
      <x:c r="J187" s="69">
        <x:v>1</x:v>
      </x:c>
      <x:c r="K187" s="69"/>
      <x:c r="L187" s="71"/>
      <x:c r="M187" s="69"/>
      <x:c r="N187" s="69"/>
      <x:c r="O187" s="69"/>
      <x:c r="P187" s="69"/>
      <x:c r="Q187" s="69"/>
      <x:c r="R187" s="71"/>
      <x:c r="S187" s="69"/>
      <x:c r="T187" s="71"/>
      <x:c r="U187" s="69"/>
      <x:c r="V187" s="71"/>
      <x:c r="W187" s="69"/>
      <x:c r="X187" s="69">
        <x:v>6</x:v>
      </x:c>
      <x:c r="Y187" s="69"/>
      <x:c r="Z187" s="69"/>
      <x:c r="AA187" s="69"/>
      <x:c r="AB187" s="69"/>
      <x:c r="AC187" s="69"/>
      <x:c r="AD187" s="69"/>
      <x:c r="AE187" s="69"/>
      <x:c r="AF187" s="69"/>
      <x:c r="AG187" s="69"/>
      <x:c r="AH187" s="69"/>
      <x:c r="AI187" s="69"/>
      <x:c r="AJ187" s="69"/>
      <x:c r="AK187" s="69"/>
      <x:c r="AL187" s="522" t="s">
        <x:v>368</x:v>
      </x:c>
      <x:c r="AM187" s="69"/>
      <x:c r="AN187" s="71"/>
      <x:c r="AO187" s="69"/>
      <x:c r="AP187" s="69"/>
      <x:c r="AQ187" s="69"/>
      <x:c r="AR187" s="71"/>
      <x:c r="AS187" s="69"/>
      <x:c r="AT187" s="71"/>
      <x:c r="AU187" s="69"/>
      <x:c r="AV187" s="69"/>
      <x:c r="AW187" s="69"/>
      <x:c r="AX187" s="69"/>
      <x:c r="AY187" s="69"/>
      <x:c r="AZ187" s="69"/>
      <x:c r="BA187" s="71"/>
      <x:c r="BB187" s="69"/>
      <x:c r="BC187" s="69"/>
      <x:c r="BD187" s="69"/>
      <x:c r="BE187" s="69"/>
      <x:c r="BF187" s="69"/>
      <x:c r="BG187" s="69"/>
      <x:c r="BH187" s="69"/>
      <x:c r="BI187" s="69"/>
      <x:c r="BJ187" s="71"/>
      <x:c r="BK187" s="69"/>
      <x:c r="BL187" s="71"/>
      <x:c r="BM187" s="69"/>
      <x:c r="BN187" s="71"/>
      <x:c r="BO187" s="69"/>
      <x:c r="BP187" s="71"/>
      <x:c r="BQ187" s="69"/>
      <x:c r="BR187" s="69"/>
      <x:c r="BS187" s="69"/>
      <x:c r="BT187" s="69"/>
      <x:c r="BU187" s="69"/>
      <x:c r="BV187" s="522" t="s">
        <x:v>368</x:v>
      </x:c>
      <x:c r="BW187" s="69"/>
      <x:c r="BX187" s="69"/>
      <x:c r="BY187" s="71"/>
      <x:c r="BZ187" s="69"/>
      <x:c r="CA187" s="71"/>
      <x:c r="CB187" s="69"/>
      <x:c r="CC187" s="71"/>
      <x:c r="CD187" s="69"/>
      <x:c r="CE187" s="69"/>
      <x:c r="CF187" s="71"/>
      <x:c r="CG187" s="69"/>
      <x:c r="CH187" s="69"/>
      <x:c r="CI187" s="69"/>
      <x:c r="CJ187" s="69"/>
      <x:c r="CK187" s="69"/>
      <x:c r="CL187" s="69"/>
      <x:c r="CM187" s="69"/>
      <x:c r="CN187" s="69"/>
      <x:c r="CO187" s="69"/>
      <x:c r="CP187" s="71"/>
      <x:c r="CQ187" s="69"/>
      <x:c r="CR187" s="71"/>
      <x:c r="CS187" s="69">
        <x:v>2</x:v>
      </x:c>
      <x:c r="CT187" s="69"/>
      <x:c r="CU187" s="69"/>
      <x:c r="CV187" s="69"/>
      <x:c r="CW187" s="69"/>
      <x:c r="CX187" s="69"/>
      <x:c r="CY187" s="522" t="s">
        <x:v>368</x:v>
      </x:c>
      <x:c r="CZ187" s="523"/>
      <x:c r="DA187" s="71"/>
      <x:c r="DB187" s="523"/>
      <x:c r="DC187" s="928"/>
      <x:c r="DD187" s="523"/>
      <x:c r="DE187" s="928"/>
      <x:c r="DF187" s="523"/>
      <x:c r="DG187" s="932"/>
    </x:row>
    <x:row r="188" spans="1:111" ht="30" customHeight="1">
      <x:c r="A188" s="522" t="s">
        <x:v>17</x:v>
      </x:c>
      <x:c r="B188" s="77"/>
      <x:c r="C188" s="71"/>
      <x:c r="D188" s="69"/>
      <x:c r="E188" s="71"/>
      <x:c r="F188" s="69"/>
      <x:c r="G188" s="71"/>
      <x:c r="H188" s="69"/>
      <x:c r="I188" s="71"/>
      <x:c r="J188" s="69">
        <x:v>1</x:v>
      </x:c>
      <x:c r="K188" s="69"/>
      <x:c r="L188" s="71"/>
      <x:c r="M188" s="69"/>
      <x:c r="N188" s="69"/>
      <x:c r="O188" s="69"/>
      <x:c r="P188" s="69"/>
      <x:c r="Q188" s="69"/>
      <x:c r="R188" s="71"/>
      <x:c r="S188" s="69"/>
      <x:c r="T188" s="71"/>
      <x:c r="U188" s="69"/>
      <x:c r="V188" s="71"/>
      <x:c r="W188" s="69"/>
      <x:c r="X188" s="69">
        <x:v>20</x:v>
      </x:c>
      <x:c r="Y188" s="69"/>
      <x:c r="Z188" s="69"/>
      <x:c r="AA188" s="69"/>
      <x:c r="AB188" s="69"/>
      <x:c r="AC188" s="69"/>
      <x:c r="AD188" s="69"/>
      <x:c r="AE188" s="69"/>
      <x:c r="AF188" s="69"/>
      <x:c r="AG188" s="69"/>
      <x:c r="AH188" s="69"/>
      <x:c r="AI188" s="69"/>
      <x:c r="AJ188" s="69"/>
      <x:c r="AK188" s="69"/>
      <x:c r="AL188" s="522" t="s">
        <x:v>17</x:v>
      </x:c>
      <x:c r="AM188" s="69"/>
      <x:c r="AN188" s="71"/>
      <x:c r="AO188" s="69"/>
      <x:c r="AP188" s="69"/>
      <x:c r="AQ188" s="69"/>
      <x:c r="AR188" s="71"/>
      <x:c r="AS188" s="69"/>
      <x:c r="AT188" s="71"/>
      <x:c r="AU188" s="69"/>
      <x:c r="AV188" s="69"/>
      <x:c r="AW188" s="69"/>
      <x:c r="AX188" s="69"/>
      <x:c r="AY188" s="69"/>
      <x:c r="AZ188" s="69"/>
      <x:c r="BA188" s="71"/>
      <x:c r="BB188" s="69"/>
      <x:c r="BC188" s="69"/>
      <x:c r="BD188" s="69"/>
      <x:c r="BE188" s="69"/>
      <x:c r="BF188" s="69"/>
      <x:c r="BG188" s="69"/>
      <x:c r="BH188" s="69"/>
      <x:c r="BI188" s="69"/>
      <x:c r="BJ188" s="71"/>
      <x:c r="BK188" s="69"/>
      <x:c r="BL188" s="71"/>
      <x:c r="BM188" s="69"/>
      <x:c r="BN188" s="71"/>
      <x:c r="BO188" s="69"/>
      <x:c r="BP188" s="71"/>
      <x:c r="BQ188" s="69"/>
      <x:c r="BR188" s="69"/>
      <x:c r="BS188" s="69"/>
      <x:c r="BT188" s="69"/>
      <x:c r="BU188" s="69"/>
      <x:c r="BV188" s="522" t="s">
        <x:v>17</x:v>
      </x:c>
      <x:c r="BW188" s="69"/>
      <x:c r="BX188" s="69"/>
      <x:c r="BY188" s="71"/>
      <x:c r="BZ188" s="69"/>
      <x:c r="CA188" s="71"/>
      <x:c r="CB188" s="69"/>
      <x:c r="CC188" s="71"/>
      <x:c r="CD188" s="69"/>
      <x:c r="CE188" s="69"/>
      <x:c r="CF188" s="71"/>
      <x:c r="CG188" s="69"/>
      <x:c r="CH188" s="69"/>
      <x:c r="CI188" s="69"/>
      <x:c r="CJ188" s="69"/>
      <x:c r="CK188" s="69"/>
      <x:c r="CL188" s="69"/>
      <x:c r="CM188" s="69"/>
      <x:c r="CN188" s="69"/>
      <x:c r="CO188" s="69"/>
      <x:c r="CP188" s="71"/>
      <x:c r="CQ188" s="69"/>
      <x:c r="CR188" s="71"/>
      <x:c r="CS188" s="69">
        <x:v>3</x:v>
      </x:c>
      <x:c r="CT188" s="69"/>
      <x:c r="CU188" s="69"/>
      <x:c r="CV188" s="69"/>
      <x:c r="CW188" s="69"/>
      <x:c r="CX188" s="69"/>
      <x:c r="CY188" s="522" t="s">
        <x:v>17</x:v>
      </x:c>
      <x:c r="CZ188" s="523"/>
      <x:c r="DA188" s="71"/>
      <x:c r="DB188" s="523"/>
      <x:c r="DC188" s="928"/>
      <x:c r="DD188" s="523"/>
      <x:c r="DE188" s="928"/>
      <x:c r="DF188" s="523"/>
      <x:c r="DG188" s="932"/>
    </x:row>
    <x:row r="189" spans="1:111" ht="30" customHeight="1">
      <x:c r="A189" s="522" t="s">
        <x:v>346</x:v>
      </x:c>
      <x:c r="B189" s="77"/>
      <x:c r="C189" s="71"/>
      <x:c r="D189" s="69"/>
      <x:c r="E189" s="71"/>
      <x:c r="F189" s="69"/>
      <x:c r="G189" s="71"/>
      <x:c r="H189" s="69"/>
      <x:c r="I189" s="71"/>
      <x:c r="J189" s="69"/>
      <x:c r="K189" s="69"/>
      <x:c r="L189" s="71"/>
      <x:c r="M189" s="69"/>
      <x:c r="N189" s="69"/>
      <x:c r="O189" s="69"/>
      <x:c r="P189" s="69"/>
      <x:c r="Q189" s="69"/>
      <x:c r="R189" s="71"/>
      <x:c r="S189" s="69">
        <x:v>1</x:v>
      </x:c>
      <x:c r="T189" s="71">
        <x:v>35</x:v>
      </x:c>
      <x:c r="U189" s="69"/>
      <x:c r="V189" s="71"/>
      <x:c r="W189" s="69"/>
      <x:c r="X189" s="69">
        <x:v>8</x:v>
      </x:c>
      <x:c r="Y189" s="69"/>
      <x:c r="Z189" s="69"/>
      <x:c r="AA189" s="69"/>
      <x:c r="AB189" s="69"/>
      <x:c r="AC189" s="69"/>
      <x:c r="AD189" s="69"/>
      <x:c r="AE189" s="69"/>
      <x:c r="AF189" s="69"/>
      <x:c r="AG189" s="69"/>
      <x:c r="AH189" s="69"/>
      <x:c r="AI189" s="69"/>
      <x:c r="AJ189" s="69"/>
      <x:c r="AK189" s="69"/>
      <x:c r="AL189" s="522" t="s">
        <x:v>346</x:v>
      </x:c>
      <x:c r="AM189" s="69"/>
      <x:c r="AN189" s="71"/>
      <x:c r="AO189" s="69"/>
      <x:c r="AP189" s="69"/>
      <x:c r="AQ189" s="69"/>
      <x:c r="AR189" s="71"/>
      <x:c r="AS189" s="69"/>
      <x:c r="AT189" s="71"/>
      <x:c r="AU189" s="69"/>
      <x:c r="AV189" s="69"/>
      <x:c r="AW189" s="69"/>
      <x:c r="AX189" s="69"/>
      <x:c r="AY189" s="69"/>
      <x:c r="AZ189" s="69"/>
      <x:c r="BA189" s="71"/>
      <x:c r="BB189" s="69"/>
      <x:c r="BC189" s="69"/>
      <x:c r="BD189" s="69"/>
      <x:c r="BE189" s="69"/>
      <x:c r="BF189" s="69"/>
      <x:c r="BG189" s="69">
        <x:v>2</x:v>
      </x:c>
      <x:c r="BH189" s="69">
        <x:v>2</x:v>
      </x:c>
      <x:c r="BI189" s="69"/>
      <x:c r="BJ189" s="71"/>
      <x:c r="BK189" s="69"/>
      <x:c r="BL189" s="71"/>
      <x:c r="BM189" s="69"/>
      <x:c r="BN189" s="71"/>
      <x:c r="BO189" s="69"/>
      <x:c r="BP189" s="71"/>
      <x:c r="BQ189" s="69"/>
      <x:c r="BR189" s="69"/>
      <x:c r="BS189" s="69"/>
      <x:c r="BT189" s="69"/>
      <x:c r="BU189" s="69"/>
      <x:c r="BV189" s="522" t="s">
        <x:v>346</x:v>
      </x:c>
      <x:c r="BW189" s="69"/>
      <x:c r="BX189" s="69"/>
      <x:c r="BY189" s="71"/>
      <x:c r="BZ189" s="69"/>
      <x:c r="CA189" s="71"/>
      <x:c r="CB189" s="69"/>
      <x:c r="CC189" s="71"/>
      <x:c r="CD189" s="69"/>
      <x:c r="CE189" s="69"/>
      <x:c r="CF189" s="71"/>
      <x:c r="CG189" s="69"/>
      <x:c r="CH189" s="69"/>
      <x:c r="CI189" s="69"/>
      <x:c r="CJ189" s="69"/>
      <x:c r="CK189" s="69"/>
      <x:c r="CL189" s="69"/>
      <x:c r="CM189" s="69"/>
      <x:c r="CN189" s="69"/>
      <x:c r="CO189" s="69"/>
      <x:c r="CP189" s="71"/>
      <x:c r="CQ189" s="69"/>
      <x:c r="CR189" s="71"/>
      <x:c r="CS189" s="69">
        <x:v>2</x:v>
      </x:c>
      <x:c r="CT189" s="69"/>
      <x:c r="CU189" s="69"/>
      <x:c r="CV189" s="69"/>
      <x:c r="CW189" s="69"/>
      <x:c r="CX189" s="69"/>
      <x:c r="CY189" s="522" t="s">
        <x:v>346</x:v>
      </x:c>
      <x:c r="CZ189" s="523"/>
      <x:c r="DA189" s="71"/>
      <x:c r="DB189" s="523"/>
      <x:c r="DC189" s="928"/>
      <x:c r="DD189" s="523"/>
      <x:c r="DE189" s="928"/>
      <x:c r="DF189" s="523"/>
      <x:c r="DG189" s="932"/>
    </x:row>
    <x:row r="190" spans="1:111" ht="30" customHeight="1">
      <x:c r="A190" s="522" t="s">
        <x:v>155</x:v>
      </x:c>
      <x:c r="B190" s="77"/>
      <x:c r="C190" s="71"/>
      <x:c r="D190" s="69"/>
      <x:c r="E190" s="71"/>
      <x:c r="F190" s="69"/>
      <x:c r="G190" s="71"/>
      <x:c r="H190" s="69"/>
      <x:c r="I190" s="71"/>
      <x:c r="J190" s="69"/>
      <x:c r="K190" s="69"/>
      <x:c r="L190" s="71"/>
      <x:c r="M190" s="69"/>
      <x:c r="N190" s="69"/>
      <x:c r="O190" s="69"/>
      <x:c r="P190" s="69"/>
      <x:c r="Q190" s="69"/>
      <x:c r="R190" s="71"/>
      <x:c r="S190" s="69">
        <x:v>1</x:v>
      </x:c>
      <x:c r="T190" s="71">
        <x:v>30</x:v>
      </x:c>
      <x:c r="U190" s="69"/>
      <x:c r="V190" s="71"/>
      <x:c r="W190" s="69"/>
      <x:c r="X190" s="69">
        <x:v>4</x:v>
      </x:c>
      <x:c r="Y190" s="69"/>
      <x:c r="Z190" s="69"/>
      <x:c r="AA190" s="69"/>
      <x:c r="AB190" s="69"/>
      <x:c r="AC190" s="69"/>
      <x:c r="AD190" s="69"/>
      <x:c r="AE190" s="69"/>
      <x:c r="AF190" s="69"/>
      <x:c r="AG190" s="69"/>
      <x:c r="AH190" s="69"/>
      <x:c r="AI190" s="69"/>
      <x:c r="AJ190" s="69"/>
      <x:c r="AK190" s="69"/>
      <x:c r="AL190" s="522" t="s">
        <x:v>155</x:v>
      </x:c>
      <x:c r="AM190" s="69"/>
      <x:c r="AN190" s="71"/>
      <x:c r="AO190" s="69"/>
      <x:c r="AP190" s="69"/>
      <x:c r="AQ190" s="69"/>
      <x:c r="AR190" s="71"/>
      <x:c r="AS190" s="69"/>
      <x:c r="AT190" s="71"/>
      <x:c r="AU190" s="69"/>
      <x:c r="AV190" s="69"/>
      <x:c r="AW190" s="69"/>
      <x:c r="AX190" s="69"/>
      <x:c r="AY190" s="69"/>
      <x:c r="AZ190" s="69"/>
      <x:c r="BA190" s="71"/>
      <x:c r="BB190" s="69"/>
      <x:c r="BC190" s="69"/>
      <x:c r="BD190" s="69"/>
      <x:c r="BE190" s="69"/>
      <x:c r="BF190" s="69"/>
      <x:c r="BG190" s="69"/>
      <x:c r="BH190" s="69"/>
      <x:c r="BI190" s="69"/>
      <x:c r="BJ190" s="71"/>
      <x:c r="BK190" s="69"/>
      <x:c r="BL190" s="71"/>
      <x:c r="BM190" s="69"/>
      <x:c r="BN190" s="71"/>
      <x:c r="BO190" s="69"/>
      <x:c r="BP190" s="71"/>
      <x:c r="BQ190" s="69"/>
      <x:c r="BR190" s="69"/>
      <x:c r="BS190" s="69"/>
      <x:c r="BT190" s="69"/>
      <x:c r="BU190" s="69"/>
      <x:c r="BV190" s="522" t="s">
        <x:v>155</x:v>
      </x:c>
      <x:c r="BW190" s="69"/>
      <x:c r="BX190" s="69"/>
      <x:c r="BY190" s="71"/>
      <x:c r="BZ190" s="69"/>
      <x:c r="CA190" s="71"/>
      <x:c r="CB190" s="69"/>
      <x:c r="CC190" s="71"/>
      <x:c r="CD190" s="69"/>
      <x:c r="CE190" s="69"/>
      <x:c r="CF190" s="71"/>
      <x:c r="CG190" s="69"/>
      <x:c r="CH190" s="69"/>
      <x:c r="CI190" s="69"/>
      <x:c r="CJ190" s="69"/>
      <x:c r="CK190" s="69"/>
      <x:c r="CL190" s="69"/>
      <x:c r="CM190" s="69"/>
      <x:c r="CN190" s="69"/>
      <x:c r="CO190" s="69"/>
      <x:c r="CP190" s="71"/>
      <x:c r="CQ190" s="69"/>
      <x:c r="CR190" s="71"/>
      <x:c r="CS190" s="69">
        <x:v>3</x:v>
      </x:c>
      <x:c r="CT190" s="69"/>
      <x:c r="CU190" s="69"/>
      <x:c r="CV190" s="69"/>
      <x:c r="CW190" s="69"/>
      <x:c r="CX190" s="69"/>
      <x:c r="CY190" s="522" t="s">
        <x:v>155</x:v>
      </x:c>
      <x:c r="CZ190" s="523"/>
      <x:c r="DA190" s="71"/>
      <x:c r="DB190" s="523"/>
      <x:c r="DC190" s="928"/>
      <x:c r="DD190" s="523"/>
      <x:c r="DE190" s="928"/>
      <x:c r="DF190" s="523"/>
      <x:c r="DG190" s="932"/>
    </x:row>
    <x:row r="191" spans="1:111" ht="30" customHeight="1">
      <x:c r="A191" s="288" t="s">
        <x:v>1142</x:v>
      </x:c>
      <x:c r="B191" s="77">
        <x:f t="shared" ref="B191:AK191" si="58">SUM(B192:B193)</x:f>
        <x:v>2</x:v>
      </x:c>
      <x:c r="C191" s="71">
        <x:f t="shared" si="58"/>
        <x:v>1875</x:v>
      </x:c>
      <x:c r="D191" s="69">
        <x:f t="shared" si="58"/>
        <x:v>0</x:v>
      </x:c>
      <x:c r="E191" s="71">
        <x:f t="shared" si="58"/>
        <x:v>0</x:v>
      </x:c>
      <x:c r="F191" s="69">
        <x:f t="shared" si="58"/>
        <x:v>0</x:v>
      </x:c>
      <x:c r="G191" s="71">
        <x:f t="shared" si="58"/>
        <x:v>0</x:v>
      </x:c>
      <x:c r="H191" s="69">
        <x:f t="shared" si="58"/>
        <x:v>0</x:v>
      </x:c>
      <x:c r="I191" s="71">
        <x:f t="shared" si="58"/>
        <x:v>0</x:v>
      </x:c>
      <x:c r="J191" s="69">
        <x:f t="shared" si="58"/>
        <x:v>0</x:v>
      </x:c>
      <x:c r="K191" s="69">
        <x:f t="shared" si="58"/>
        <x:v>0</x:v>
      </x:c>
      <x:c r="L191" s="71">
        <x:f t="shared" si="58"/>
        <x:v>0</x:v>
      </x:c>
      <x:c r="M191" s="69">
        <x:f t="shared" si="58"/>
        <x:v>6</x:v>
      </x:c>
      <x:c r="N191" s="69">
        <x:f t="shared" si="58"/>
        <x:v>0</x:v>
      </x:c>
      <x:c r="O191" s="69">
        <x:f t="shared" si="58"/>
        <x:v>0</x:v>
      </x:c>
      <x:c r="P191" s="69">
        <x:f t="shared" si="58"/>
        <x:v>0</x:v>
      </x:c>
      <x:c r="Q191" s="69">
        <x:f t="shared" si="58"/>
        <x:v>1</x:v>
      </x:c>
      <x:c r="R191" s="71">
        <x:f t="shared" si="58"/>
        <x:v>790</x:v>
      </x:c>
      <x:c r="S191" s="69">
        <x:f t="shared" si="58"/>
        <x:v>2</x:v>
      </x:c>
      <x:c r="T191" s="71">
        <x:f t="shared" si="58"/>
        <x:v>13</x:v>
      </x:c>
      <x:c r="U191" s="69">
        <x:f t="shared" si="58"/>
        <x:v>0</x:v>
      </x:c>
      <x:c r="V191" s="71">
        <x:f t="shared" si="58"/>
        <x:v>0</x:v>
      </x:c>
      <x:c r="W191" s="69">
        <x:f t="shared" si="58"/>
        <x:v>0</x:v>
      </x:c>
      <x:c r="X191" s="69">
        <x:f t="shared" si="58"/>
        <x:v>0</x:v>
      </x:c>
      <x:c r="Y191" s="69">
        <x:f t="shared" si="58"/>
        <x:v>0</x:v>
      </x:c>
      <x:c r="Z191" s="69">
        <x:f t="shared" si="58"/>
        <x:v>0</x:v>
      </x:c>
      <x:c r="AA191" s="69">
        <x:f t="shared" si="58"/>
        <x:v>0</x:v>
      </x:c>
      <x:c r="AB191" s="69">
        <x:f t="shared" si="58"/>
        <x:v>0</x:v>
      </x:c>
      <x:c r="AC191" s="69">
        <x:f t="shared" si="58"/>
        <x:v>0</x:v>
      </x:c>
      <x:c r="AD191" s="69">
        <x:f t="shared" si="58"/>
        <x:v>0</x:v>
      </x:c>
      <x:c r="AE191" s="69">
        <x:f t="shared" si="58"/>
        <x:v>0</x:v>
      </x:c>
      <x:c r="AF191" s="69">
        <x:f t="shared" si="58"/>
        <x:v>0</x:v>
      </x:c>
      <x:c r="AG191" s="69">
        <x:f t="shared" si="58"/>
        <x:v>0</x:v>
      </x:c>
      <x:c r="AH191" s="69">
        <x:f t="shared" si="58"/>
        <x:v>0</x:v>
      </x:c>
      <x:c r="AI191" s="69">
        <x:f t="shared" si="58"/>
        <x:v>0</x:v>
      </x:c>
      <x:c r="AJ191" s="69">
        <x:f t="shared" si="58"/>
        <x:v>0</x:v>
      </x:c>
      <x:c r="AK191" s="69">
        <x:f t="shared" si="58"/>
        <x:v>0</x:v>
      </x:c>
      <x:c r="AL191" s="288" t="s">
        <x:v>1142</x:v>
      </x:c>
      <x:c r="AM191" s="69">
        <x:f t="shared" ref="AM191:BU191" si="59">SUM(AM192:AM193)</x:f>
        <x:v>0</x:v>
      </x:c>
      <x:c r="AN191" s="71">
        <x:f t="shared" si="59"/>
        <x:v>0</x:v>
      </x:c>
      <x:c r="AO191" s="69">
        <x:f t="shared" si="59"/>
        <x:v>1</x:v>
      </x:c>
      <x:c r="AP191" s="69">
        <x:f t="shared" si="59"/>
        <x:v>4</x:v>
      </x:c>
      <x:c r="AQ191" s="69">
        <x:f t="shared" si="59"/>
        <x:v>0</x:v>
      </x:c>
      <x:c r="AR191" s="71">
        <x:f t="shared" si="59"/>
        <x:v>0</x:v>
      </x:c>
      <x:c r="AS191" s="69">
        <x:f t="shared" si="59"/>
        <x:v>0</x:v>
      </x:c>
      <x:c r="AT191" s="71">
        <x:f t="shared" si="59"/>
        <x:v>0</x:v>
      </x:c>
      <x:c r="AU191" s="69">
        <x:f t="shared" si="59"/>
        <x:v>0</x:v>
      </x:c>
      <x:c r="AV191" s="69">
        <x:f t="shared" si="59"/>
        <x:v>0</x:v>
      </x:c>
      <x:c r="AW191" s="69">
        <x:f t="shared" si="59"/>
        <x:v>0</x:v>
      </x:c>
      <x:c r="AX191" s="69">
        <x:f t="shared" si="59"/>
        <x:v>0</x:v>
      </x:c>
      <x:c r="AY191" s="69">
        <x:f t="shared" si="59"/>
        <x:v>0</x:v>
      </x:c>
      <x:c r="AZ191" s="69">
        <x:f t="shared" si="59"/>
        <x:v>0</x:v>
      </x:c>
      <x:c r="BA191" s="71">
        <x:f t="shared" si="59"/>
        <x:v>0</x:v>
      </x:c>
      <x:c r="BB191" s="69">
        <x:f t="shared" si="59"/>
        <x:v>0</x:v>
      </x:c>
      <x:c r="BC191" s="69">
        <x:f t="shared" si="59"/>
        <x:v>0</x:v>
      </x:c>
      <x:c r="BD191" s="69">
        <x:f t="shared" si="59"/>
        <x:v>0</x:v>
      </x:c>
      <x:c r="BE191" s="69">
        <x:f t="shared" si="59"/>
        <x:v>5</x:v>
      </x:c>
      <x:c r="BF191" s="69">
        <x:f t="shared" si="59"/>
        <x:v>37</x:v>
      </x:c>
      <x:c r="BG191" s="69">
        <x:f t="shared" si="59"/>
        <x:v>0</x:v>
      </x:c>
      <x:c r="BH191" s="69">
        <x:f t="shared" si="59"/>
        <x:v>0</x:v>
      </x:c>
      <x:c r="BI191" s="69">
        <x:f t="shared" si="59"/>
        <x:v>0</x:v>
      </x:c>
      <x:c r="BJ191" s="71">
        <x:f t="shared" si="59"/>
        <x:v>0</x:v>
      </x:c>
      <x:c r="BK191" s="69">
        <x:f t="shared" si="59"/>
        <x:v>0</x:v>
      </x:c>
      <x:c r="BL191" s="71">
        <x:f t="shared" si="59"/>
        <x:v>0</x:v>
      </x:c>
      <x:c r="BM191" s="69">
        <x:f t="shared" si="59"/>
        <x:v>0</x:v>
      </x:c>
      <x:c r="BN191" s="71">
        <x:f t="shared" si="59"/>
        <x:v>0</x:v>
      </x:c>
      <x:c r="BO191" s="69">
        <x:f t="shared" si="59"/>
        <x:v>0</x:v>
      </x:c>
      <x:c r="BP191" s="71">
        <x:f t="shared" si="59"/>
        <x:v>0</x:v>
      </x:c>
      <x:c r="BQ191" s="69">
        <x:f t="shared" si="59"/>
        <x:v>0</x:v>
      </x:c>
      <x:c r="BR191" s="69">
        <x:f t="shared" si="59"/>
        <x:v>0</x:v>
      </x:c>
      <x:c r="BS191" s="69">
        <x:f t="shared" si="59"/>
        <x:v>0</x:v>
      </x:c>
      <x:c r="BT191" s="69">
        <x:f t="shared" si="59"/>
        <x:v>0</x:v>
      </x:c>
      <x:c r="BU191" s="69">
        <x:f t="shared" si="59"/>
        <x:v>0</x:v>
      </x:c>
      <x:c r="BV191" s="288" t="s">
        <x:v>1142</x:v>
      </x:c>
      <x:c r="BW191" s="69">
        <x:f t="shared" ref="BW191:CX191" si="60">SUM(BW192:BW193)</x:f>
        <x:v>1</x:v>
      </x:c>
      <x:c r="BX191" s="69">
        <x:f t="shared" si="60"/>
        <x:v>1500</x:v>
      </x:c>
      <x:c r="BY191" s="71">
        <x:f t="shared" si="60"/>
        <x:v>67200</x:v>
      </x:c>
      <x:c r="BZ191" s="69">
        <x:f t="shared" si="60"/>
        <x:v>0</x:v>
      </x:c>
      <x:c r="CA191" s="71">
        <x:f t="shared" si="60"/>
        <x:v>0</x:v>
      </x:c>
      <x:c r="CB191" s="69">
        <x:f t="shared" si="60"/>
        <x:v>0</x:v>
      </x:c>
      <x:c r="CC191" s="71">
        <x:f t="shared" si="60"/>
        <x:v>0</x:v>
      </x:c>
      <x:c r="CD191" s="69">
        <x:f t="shared" si="60"/>
        <x:v>0</x:v>
      </x:c>
      <x:c r="CE191" s="69">
        <x:f t="shared" si="60"/>
        <x:v>0</x:v>
      </x:c>
      <x:c r="CF191" s="71">
        <x:f t="shared" si="60"/>
        <x:v>0</x:v>
      </x:c>
      <x:c r="CG191" s="69">
        <x:f t="shared" si="60"/>
        <x:v>0</x:v>
      </x:c>
      <x:c r="CH191" s="69">
        <x:f t="shared" si="60"/>
        <x:v>4</x:v>
      </x:c>
      <x:c r="CI191" s="69">
        <x:f t="shared" si="60"/>
        <x:v>0</x:v>
      </x:c>
      <x:c r="CJ191" s="69">
        <x:f t="shared" si="60"/>
        <x:v>0</x:v>
      </x:c>
      <x:c r="CK191" s="69">
        <x:f t="shared" si="60"/>
        <x:v>0</x:v>
      </x:c>
      <x:c r="CL191" s="69">
        <x:f t="shared" si="60"/>
        <x:v>1</x:v>
      </x:c>
      <x:c r="CM191" s="69">
        <x:f t="shared" si="60"/>
        <x:v>0</x:v>
      </x:c>
      <x:c r="CN191" s="69">
        <x:f t="shared" si="60"/>
        <x:v>0</x:v>
      </x:c>
      <x:c r="CO191" s="69">
        <x:f t="shared" si="60"/>
        <x:v>2</x:v>
      </x:c>
      <x:c r="CP191" s="71">
        <x:f t="shared" si="60"/>
        <x:v>30</x:v>
      </x:c>
      <x:c r="CQ191" s="69">
        <x:f t="shared" si="60"/>
        <x:v>1</x:v>
      </x:c>
      <x:c r="CR191" s="71">
        <x:f t="shared" si="60"/>
        <x:v>3200</x:v>
      </x:c>
      <x:c r="CS191" s="69">
        <x:f t="shared" si="60"/>
        <x:v>0</x:v>
      </x:c>
      <x:c r="CT191" s="69">
        <x:f t="shared" si="60"/>
        <x:v>0</x:v>
      </x:c>
      <x:c r="CU191" s="69">
        <x:f t="shared" si="60"/>
        <x:v>0</x:v>
      </x:c>
      <x:c r="CV191" s="69">
        <x:f t="shared" si="60"/>
        <x:v>0</x:v>
      </x:c>
      <x:c r="CW191" s="69">
        <x:f t="shared" si="60"/>
        <x:v>0</x:v>
      </x:c>
      <x:c r="CX191" s="69">
        <x:f t="shared" si="60"/>
        <x:v>0</x:v>
      </x:c>
      <x:c r="CY191" s="288" t="s">
        <x:v>1142</x:v>
      </x:c>
      <x:c r="CZ191" s="69">
        <x:f t="shared" ref="CZ191:DG191" si="61">SUM(CZ192:CZ193)</x:f>
        <x:v>2</x:v>
      </x:c>
      <x:c r="DA191" s="71">
        <x:f t="shared" si="61"/>
        <x:v>30</x:v>
      </x:c>
      <x:c r="DB191" s="69">
        <x:f t="shared" si="61"/>
        <x:v>0</x:v>
      </x:c>
      <x:c r="DC191" s="71">
        <x:f t="shared" si="61"/>
        <x:v>0</x:v>
      </x:c>
      <x:c r="DD191" s="69">
        <x:f t="shared" si="61"/>
        <x:v>0</x:v>
      </x:c>
      <x:c r="DE191" s="71">
        <x:f t="shared" si="61"/>
        <x:v>0</x:v>
      </x:c>
      <x:c r="DF191" s="69">
        <x:f t="shared" si="61"/>
        <x:v>0</x:v>
      </x:c>
      <x:c r="DG191" s="105">
        <x:f t="shared" si="61"/>
        <x:v>0</x:v>
      </x:c>
    </x:row>
    <x:row r="192" spans="1:111" ht="30" customHeight="1">
      <x:c r="A192" s="522" t="s">
        <x:v>1273</x:v>
      </x:c>
      <x:c r="B192" s="77">
        <x:v>2</x:v>
      </x:c>
      <x:c r="C192" s="71">
        <x:v>1875</x:v>
      </x:c>
      <x:c r="D192" s="69"/>
      <x:c r="E192" s="71"/>
      <x:c r="F192" s="69"/>
      <x:c r="G192" s="71"/>
      <x:c r="H192" s="69"/>
      <x:c r="I192" s="71"/>
      <x:c r="J192" s="69"/>
      <x:c r="K192" s="69"/>
      <x:c r="L192" s="71"/>
      <x:c r="M192" s="69">
        <x:v>6</x:v>
      </x:c>
      <x:c r="N192" s="69"/>
      <x:c r="O192" s="69"/>
      <x:c r="P192" s="69"/>
      <x:c r="Q192" s="69">
        <x:v>1</x:v>
      </x:c>
      <x:c r="R192" s="71">
        <x:v>790</x:v>
      </x:c>
      <x:c r="S192" s="69">
        <x:v>2</x:v>
      </x:c>
      <x:c r="T192" s="71">
        <x:v>13</x:v>
      </x:c>
      <x:c r="U192" s="69"/>
      <x:c r="V192" s="71"/>
      <x:c r="W192" s="69"/>
      <x:c r="X192" s="69"/>
      <x:c r="Y192" s="69"/>
      <x:c r="Z192" s="69"/>
      <x:c r="AA192" s="69"/>
      <x:c r="AB192" s="69"/>
      <x:c r="AC192" s="69"/>
      <x:c r="AD192" s="69"/>
      <x:c r="AE192" s="69"/>
      <x:c r="AF192" s="69"/>
      <x:c r="AG192" s="69"/>
      <x:c r="AH192" s="69"/>
      <x:c r="AI192" s="69"/>
      <x:c r="AJ192" s="69"/>
      <x:c r="AK192" s="69"/>
      <x:c r="AL192" s="522" t="s">
        <x:v>1273</x:v>
      </x:c>
      <x:c r="AM192" s="69"/>
      <x:c r="AN192" s="71"/>
      <x:c r="AO192" s="69">
        <x:v>1</x:v>
      </x:c>
      <x:c r="AP192" s="69">
        <x:v>4</x:v>
      </x:c>
      <x:c r="AQ192" s="69"/>
      <x:c r="AR192" s="71"/>
      <x:c r="AS192" s="69"/>
      <x:c r="AT192" s="71"/>
      <x:c r="AU192" s="69"/>
      <x:c r="AV192" s="69"/>
      <x:c r="AW192" s="69"/>
      <x:c r="AX192" s="69"/>
      <x:c r="AY192" s="69"/>
      <x:c r="AZ192" s="69"/>
      <x:c r="BA192" s="71"/>
      <x:c r="BB192" s="69"/>
      <x:c r="BC192" s="69"/>
      <x:c r="BD192" s="69"/>
      <x:c r="BE192" s="69">
        <x:v>5</x:v>
      </x:c>
      <x:c r="BF192" s="69">
        <x:v>37</x:v>
      </x:c>
      <x:c r="BG192" s="69"/>
      <x:c r="BH192" s="69"/>
      <x:c r="BI192" s="69"/>
      <x:c r="BJ192" s="71"/>
      <x:c r="BK192" s="69"/>
      <x:c r="BL192" s="71"/>
      <x:c r="BM192" s="69"/>
      <x:c r="BN192" s="71"/>
      <x:c r="BO192" s="69"/>
      <x:c r="BP192" s="71"/>
      <x:c r="BQ192" s="69"/>
      <x:c r="BR192" s="69"/>
      <x:c r="BS192" s="69"/>
      <x:c r="BT192" s="69"/>
      <x:c r="BU192" s="69"/>
      <x:c r="BV192" s="522" t="s">
        <x:v>1273</x:v>
      </x:c>
      <x:c r="BW192" s="69"/>
      <x:c r="BX192" s="69"/>
      <x:c r="BY192" s="71"/>
      <x:c r="BZ192" s="69"/>
      <x:c r="CA192" s="71"/>
      <x:c r="CB192" s="69"/>
      <x:c r="CC192" s="71"/>
      <x:c r="CD192" s="69"/>
      <x:c r="CE192" s="69"/>
      <x:c r="CF192" s="71"/>
      <x:c r="CG192" s="69"/>
      <x:c r="CH192" s="69">
        <x:v>4</x:v>
      </x:c>
      <x:c r="CI192" s="69"/>
      <x:c r="CJ192" s="69"/>
      <x:c r="CK192" s="69"/>
      <x:c r="CL192" s="69">
        <x:v>1</x:v>
      </x:c>
      <x:c r="CM192" s="69"/>
      <x:c r="CN192" s="69"/>
      <x:c r="CO192" s="69">
        <x:v>2</x:v>
      </x:c>
      <x:c r="CP192" s="71">
        <x:v>30</x:v>
      </x:c>
      <x:c r="CQ192" s="69">
        <x:v>1</x:v>
      </x:c>
      <x:c r="CR192" s="71">
        <x:v>3200</x:v>
      </x:c>
      <x:c r="CS192" s="69"/>
      <x:c r="CT192" s="69"/>
      <x:c r="CU192" s="69"/>
      <x:c r="CV192" s="69"/>
      <x:c r="CW192" s="69"/>
      <x:c r="CX192" s="69"/>
      <x:c r="CY192" s="522" t="s">
        <x:v>1273</x:v>
      </x:c>
      <x:c r="CZ192" s="69">
        <x:v>2</x:v>
      </x:c>
      <x:c r="DA192" s="71">
        <x:v>30</x:v>
      </x:c>
      <x:c r="DB192" s="523"/>
      <x:c r="DC192" s="928"/>
      <x:c r="DD192" s="523"/>
      <x:c r="DE192" s="928"/>
      <x:c r="DF192" s="523"/>
      <x:c r="DG192" s="932"/>
    </x:row>
    <x:row r="193" spans="1:111" ht="30" customHeight="1">
      <x:c r="A193" s="522" t="s">
        <x:v>1955</x:v>
      </x:c>
      <x:c r="B193" s="77"/>
      <x:c r="C193" s="71"/>
      <x:c r="D193" s="69"/>
      <x:c r="E193" s="71"/>
      <x:c r="F193" s="69"/>
      <x:c r="G193" s="71"/>
      <x:c r="H193" s="69"/>
      <x:c r="I193" s="71"/>
      <x:c r="J193" s="69"/>
      <x:c r="K193" s="69"/>
      <x:c r="L193" s="71"/>
      <x:c r="M193" s="69"/>
      <x:c r="N193" s="69"/>
      <x:c r="O193" s="69"/>
      <x:c r="P193" s="69"/>
      <x:c r="Q193" s="69"/>
      <x:c r="R193" s="71"/>
      <x:c r="S193" s="69"/>
      <x:c r="T193" s="71"/>
      <x:c r="U193" s="69"/>
      <x:c r="V193" s="71"/>
      <x:c r="W193" s="69"/>
      <x:c r="X193" s="69"/>
      <x:c r="Y193" s="69"/>
      <x:c r="Z193" s="69"/>
      <x:c r="AA193" s="69"/>
      <x:c r="AB193" s="69"/>
      <x:c r="AC193" s="69"/>
      <x:c r="AD193" s="69"/>
      <x:c r="AE193" s="69"/>
      <x:c r="AF193" s="69"/>
      <x:c r="AG193" s="69"/>
      <x:c r="AH193" s="69"/>
      <x:c r="AI193" s="69"/>
      <x:c r="AJ193" s="69"/>
      <x:c r="AK193" s="69"/>
      <x:c r="AL193" s="522" t="s">
        <x:v>1955</x:v>
      </x:c>
      <x:c r="AM193" s="69"/>
      <x:c r="AN193" s="71"/>
      <x:c r="AO193" s="69"/>
      <x:c r="AP193" s="69"/>
      <x:c r="AQ193" s="69"/>
      <x:c r="AR193" s="71"/>
      <x:c r="AS193" s="69"/>
      <x:c r="AT193" s="71"/>
      <x:c r="AU193" s="69"/>
      <x:c r="AV193" s="69"/>
      <x:c r="AW193" s="69"/>
      <x:c r="AX193" s="69"/>
      <x:c r="AY193" s="69"/>
      <x:c r="AZ193" s="69"/>
      <x:c r="BA193" s="71"/>
      <x:c r="BB193" s="69"/>
      <x:c r="BC193" s="69"/>
      <x:c r="BD193" s="69"/>
      <x:c r="BE193" s="69"/>
      <x:c r="BF193" s="69"/>
      <x:c r="BG193" s="69"/>
      <x:c r="BH193" s="69"/>
      <x:c r="BI193" s="69"/>
      <x:c r="BJ193" s="71"/>
      <x:c r="BK193" s="69"/>
      <x:c r="BL193" s="71"/>
      <x:c r="BM193" s="69"/>
      <x:c r="BN193" s="71"/>
      <x:c r="BO193" s="69"/>
      <x:c r="BP193" s="71"/>
      <x:c r="BQ193" s="69"/>
      <x:c r="BR193" s="69"/>
      <x:c r="BS193" s="69"/>
      <x:c r="BT193" s="69"/>
      <x:c r="BU193" s="69"/>
      <x:c r="BV193" s="522" t="s">
        <x:v>1955</x:v>
      </x:c>
      <x:c r="BW193" s="69">
        <x:v>1</x:v>
      </x:c>
      <x:c r="BX193" s="69">
        <x:v>1500</x:v>
      </x:c>
      <x:c r="BY193" s="71">
        <x:v>67200</x:v>
      </x:c>
      <x:c r="BZ193" s="69"/>
      <x:c r="CA193" s="71"/>
      <x:c r="CB193" s="69"/>
      <x:c r="CC193" s="71"/>
      <x:c r="CD193" s="69"/>
      <x:c r="CE193" s="69"/>
      <x:c r="CF193" s="71"/>
      <x:c r="CG193" s="69"/>
      <x:c r="CH193" s="69"/>
      <x:c r="CI193" s="69"/>
      <x:c r="CJ193" s="69"/>
      <x:c r="CK193" s="69"/>
      <x:c r="CL193" s="69"/>
      <x:c r="CM193" s="69"/>
      <x:c r="CN193" s="69"/>
      <x:c r="CO193" s="69"/>
      <x:c r="CP193" s="71"/>
      <x:c r="CQ193" s="69"/>
      <x:c r="CR193" s="71"/>
      <x:c r="CS193" s="69"/>
      <x:c r="CT193" s="69"/>
      <x:c r="CU193" s="69"/>
      <x:c r="CV193" s="69"/>
      <x:c r="CW193" s="69"/>
      <x:c r="CX193" s="69"/>
      <x:c r="CY193" s="522" t="s">
        <x:v>1955</x:v>
      </x:c>
      <x:c r="CZ193" s="523"/>
      <x:c r="DA193" s="71"/>
      <x:c r="DB193" s="523"/>
      <x:c r="DC193" s="928"/>
      <x:c r="DD193" s="523"/>
      <x:c r="DE193" s="928"/>
      <x:c r="DF193" s="523"/>
      <x:c r="DG193" s="932"/>
    </x:row>
    <x:row r="194" spans="1:111" ht="30" customHeight="1">
      <x:c r="A194" s="288" t="s">
        <x:v>1541</x:v>
      </x:c>
      <x:c r="B194" s="77">
        <x:f t="shared" ref="B194:AK194" si="62">SUM(B195:B198)</x:f>
        <x:v>0</x:v>
      </x:c>
      <x:c r="C194" s="71">
        <x:f t="shared" si="62"/>
        <x:v>0</x:v>
      </x:c>
      <x:c r="D194" s="69">
        <x:f t="shared" si="62"/>
        <x:v>0</x:v>
      </x:c>
      <x:c r="E194" s="71">
        <x:f t="shared" si="62"/>
        <x:v>0</x:v>
      </x:c>
      <x:c r="F194" s="69">
        <x:f t="shared" si="62"/>
        <x:v>0</x:v>
      </x:c>
      <x:c r="G194" s="71">
        <x:f t="shared" si="62"/>
        <x:v>0</x:v>
      </x:c>
      <x:c r="H194" s="69">
        <x:f t="shared" si="62"/>
        <x:v>0</x:v>
      </x:c>
      <x:c r="I194" s="71">
        <x:f t="shared" si="62"/>
        <x:v>0</x:v>
      </x:c>
      <x:c r="J194" s="69">
        <x:f t="shared" si="62"/>
        <x:v>0</x:v>
      </x:c>
      <x:c r="K194" s="69">
        <x:f t="shared" si="62"/>
        <x:v>0</x:v>
      </x:c>
      <x:c r="L194" s="71">
        <x:f t="shared" si="62"/>
        <x:v>0</x:v>
      </x:c>
      <x:c r="M194" s="69">
        <x:f t="shared" si="62"/>
        <x:v>1</x:v>
      </x:c>
      <x:c r="N194" s="69">
        <x:f t="shared" si="62"/>
        <x:v>197</x:v>
      </x:c>
      <x:c r="O194" s="69">
        <x:f t="shared" si="62"/>
        <x:v>0</x:v>
      </x:c>
      <x:c r="P194" s="69">
        <x:f t="shared" si="62"/>
        <x:v>0</x:v>
      </x:c>
      <x:c r="Q194" s="69">
        <x:f t="shared" si="62"/>
        <x:v>0</x:v>
      </x:c>
      <x:c r="R194" s="71">
        <x:f t="shared" si="62"/>
        <x:v>0</x:v>
      </x:c>
      <x:c r="S194" s="69">
        <x:f t="shared" si="62"/>
        <x:v>0</x:v>
      </x:c>
      <x:c r="T194" s="71">
        <x:f t="shared" si="62"/>
        <x:v>0</x:v>
      </x:c>
      <x:c r="U194" s="69">
        <x:f t="shared" si="62"/>
        <x:v>0</x:v>
      </x:c>
      <x:c r="V194" s="71">
        <x:f t="shared" si="62"/>
        <x:v>0</x:v>
      </x:c>
      <x:c r="W194" s="69">
        <x:f t="shared" si="62"/>
        <x:v>0</x:v>
      </x:c>
      <x:c r="X194" s="69">
        <x:f t="shared" si="62"/>
        <x:v>0</x:v>
      </x:c>
      <x:c r="Y194" s="69">
        <x:f t="shared" si="62"/>
        <x:v>0</x:v>
      </x:c>
      <x:c r="Z194" s="69">
        <x:f t="shared" si="62"/>
        <x:v>0</x:v>
      </x:c>
      <x:c r="AA194" s="69">
        <x:f t="shared" si="62"/>
        <x:v>1</x:v>
      </x:c>
      <x:c r="AB194" s="69">
        <x:f t="shared" si="62"/>
        <x:v>0</x:v>
      </x:c>
      <x:c r="AC194" s="69">
        <x:f t="shared" si="62"/>
        <x:v>0</x:v>
      </x:c>
      <x:c r="AD194" s="69">
        <x:f t="shared" si="62"/>
        <x:v>0</x:v>
      </x:c>
      <x:c r="AE194" s="69">
        <x:f t="shared" si="62"/>
        <x:v>0</x:v>
      </x:c>
      <x:c r="AF194" s="69">
        <x:f t="shared" si="62"/>
        <x:v>0</x:v>
      </x:c>
      <x:c r="AG194" s="69">
        <x:f t="shared" si="62"/>
        <x:v>1</x:v>
      </x:c>
      <x:c r="AH194" s="69">
        <x:f t="shared" si="62"/>
        <x:v>0</x:v>
      </x:c>
      <x:c r="AI194" s="69">
        <x:f t="shared" si="62"/>
        <x:v>0</x:v>
      </x:c>
      <x:c r="AJ194" s="69">
        <x:f t="shared" si="62"/>
        <x:v>1</x:v>
      </x:c>
      <x:c r="AK194" s="69">
        <x:f t="shared" si="62"/>
        <x:v>2</x:v>
      </x:c>
      <x:c r="AL194" s="288" t="s">
        <x:v>1541</x:v>
      </x:c>
      <x:c r="AM194" s="69">
        <x:f>SUM(AM195:AM198)</x:f>
        <x:v>1</x:v>
      </x:c>
      <x:c r="AN194" s="71">
        <x:f>SUM(AN195:AN198)</x:f>
        <x:v>26020</x:v>
      </x:c>
      <x:c r="AO194" s="69">
        <x:f t="shared" ref="AO194:BU194" si="63">SUM(AO195)</x:f>
        <x:v>1</x:v>
      </x:c>
      <x:c r="AP194" s="69">
        <x:f t="shared" si="63"/>
        <x:v>18</x:v>
      </x:c>
      <x:c r="AQ194" s="69">
        <x:f t="shared" si="63"/>
        <x:v>1</x:v>
      </x:c>
      <x:c r="AR194" s="71">
        <x:f t="shared" si="63"/>
        <x:v>25074</x:v>
      </x:c>
      <x:c r="AS194" s="69">
        <x:f t="shared" si="63"/>
        <x:v>0</x:v>
      </x:c>
      <x:c r="AT194" s="71">
        <x:f t="shared" si="63"/>
        <x:v>0</x:v>
      </x:c>
      <x:c r="AU194" s="69">
        <x:f t="shared" si="63"/>
        <x:v>0</x:v>
      </x:c>
      <x:c r="AV194" s="69">
        <x:f t="shared" si="63"/>
        <x:v>0</x:v>
      </x:c>
      <x:c r="AW194" s="69">
        <x:f t="shared" si="63"/>
        <x:v>0</x:v>
      </x:c>
      <x:c r="AX194" s="69">
        <x:f t="shared" si="63"/>
        <x:v>0</x:v>
      </x:c>
      <x:c r="AY194" s="69">
        <x:f t="shared" si="63"/>
        <x:v>0</x:v>
      </x:c>
      <x:c r="AZ194" s="69">
        <x:f t="shared" si="63"/>
        <x:v>0</x:v>
      </x:c>
      <x:c r="BA194" s="71">
        <x:f t="shared" si="63"/>
        <x:v>0</x:v>
      </x:c>
      <x:c r="BB194" s="69">
        <x:f t="shared" si="63"/>
        <x:v>0</x:v>
      </x:c>
      <x:c r="BC194" s="69">
        <x:f t="shared" si="63"/>
        <x:v>0</x:v>
      </x:c>
      <x:c r="BD194" s="69">
        <x:f t="shared" si="63"/>
        <x:v>0</x:v>
      </x:c>
      <x:c r="BE194" s="69">
        <x:f t="shared" si="63"/>
        <x:v>0</x:v>
      </x:c>
      <x:c r="BF194" s="69">
        <x:f t="shared" si="63"/>
        <x:v>0</x:v>
      </x:c>
      <x:c r="BG194" s="69">
        <x:f t="shared" si="63"/>
        <x:v>3</x:v>
      </x:c>
      <x:c r="BH194" s="69">
        <x:f t="shared" si="63"/>
        <x:v>3</x:v>
      </x:c>
      <x:c r="BI194" s="69">
        <x:f t="shared" si="63"/>
        <x:v>0</x:v>
      </x:c>
      <x:c r="BJ194" s="71">
        <x:f t="shared" si="63"/>
        <x:v>0</x:v>
      </x:c>
      <x:c r="BK194" s="69">
        <x:f t="shared" si="63"/>
        <x:v>0</x:v>
      </x:c>
      <x:c r="BL194" s="71">
        <x:f t="shared" si="63"/>
        <x:v>0</x:v>
      </x:c>
      <x:c r="BM194" s="69">
        <x:f t="shared" si="63"/>
        <x:v>0</x:v>
      </x:c>
      <x:c r="BN194" s="71">
        <x:f t="shared" si="63"/>
        <x:v>0</x:v>
      </x:c>
      <x:c r="BO194" s="69">
        <x:f t="shared" si="63"/>
        <x:v>0</x:v>
      </x:c>
      <x:c r="BP194" s="71">
        <x:f t="shared" si="63"/>
        <x:v>0</x:v>
      </x:c>
      <x:c r="BQ194" s="69">
        <x:f t="shared" si="63"/>
        <x:v>0</x:v>
      </x:c>
      <x:c r="BR194" s="69">
        <x:f t="shared" si="63"/>
        <x:v>0</x:v>
      </x:c>
      <x:c r="BS194" s="69">
        <x:f t="shared" si="63"/>
        <x:v>1</x:v>
      </x:c>
      <x:c r="BT194" s="69">
        <x:f t="shared" si="63"/>
        <x:v>0</x:v>
      </x:c>
      <x:c r="BU194" s="69">
        <x:f t="shared" si="63"/>
        <x:v>0</x:v>
      </x:c>
      <x:c r="BV194" s="288" t="s">
        <x:v>1541</x:v>
      </x:c>
      <x:c r="BW194" s="69">
        <x:f t="shared" ref="BW194:CG194" si="64">SUM(BW195)</x:f>
        <x:v>0</x:v>
      </x:c>
      <x:c r="BX194" s="69">
        <x:f t="shared" si="64"/>
        <x:v>0</x:v>
      </x:c>
      <x:c r="BY194" s="71">
        <x:f t="shared" si="64"/>
        <x:v>0</x:v>
      </x:c>
      <x:c r="BZ194" s="69">
        <x:f t="shared" si="64"/>
        <x:v>0</x:v>
      </x:c>
      <x:c r="CA194" s="71">
        <x:f t="shared" si="64"/>
        <x:v>0</x:v>
      </x:c>
      <x:c r="CB194" s="69">
        <x:f t="shared" si="64"/>
        <x:v>0</x:v>
      </x:c>
      <x:c r="CC194" s="71">
        <x:f t="shared" si="64"/>
        <x:v>0</x:v>
      </x:c>
      <x:c r="CD194" s="69">
        <x:f t="shared" si="64"/>
        <x:v>0</x:v>
      </x:c>
      <x:c r="CE194" s="69">
        <x:f t="shared" si="64"/>
        <x:v>0</x:v>
      </x:c>
      <x:c r="CF194" s="71">
        <x:f t="shared" si="64"/>
        <x:v>0</x:v>
      </x:c>
      <x:c r="CG194" s="69">
        <x:f t="shared" si="64"/>
        <x:v>0</x:v>
      </x:c>
      <x:c r="CH194" s="69">
        <x:f t="shared" ref="CH194:CX194" si="65">SUM(CH195:CH198)</x:f>
        <x:v>0</x:v>
      </x:c>
      <x:c r="CI194" s="69">
        <x:f t="shared" si="65"/>
        <x:v>0</x:v>
      </x:c>
      <x:c r="CJ194" s="69">
        <x:f t="shared" si="65"/>
        <x:v>1</x:v>
      </x:c>
      <x:c r="CK194" s="69">
        <x:f t="shared" si="65"/>
        <x:v>0</x:v>
      </x:c>
      <x:c r="CL194" s="69">
        <x:f t="shared" si="65"/>
        <x:v>0</x:v>
      </x:c>
      <x:c r="CM194" s="69">
        <x:f t="shared" si="65"/>
        <x:v>0</x:v>
      </x:c>
      <x:c r="CN194" s="69">
        <x:f t="shared" si="65"/>
        <x:v>0</x:v>
      </x:c>
      <x:c r="CO194" s="69">
        <x:f t="shared" si="65"/>
        <x:v>1</x:v>
      </x:c>
      <x:c r="CP194" s="71">
        <x:f t="shared" si="65"/>
        <x:v>300</x:v>
      </x:c>
      <x:c r="CQ194" s="69">
        <x:f t="shared" si="65"/>
        <x:v>0</x:v>
      </x:c>
      <x:c r="CR194" s="71">
        <x:f t="shared" si="65"/>
        <x:v>0</x:v>
      </x:c>
      <x:c r="CS194" s="69">
        <x:f t="shared" si="65"/>
        <x:v>6</x:v>
      </x:c>
      <x:c r="CT194" s="69">
        <x:f t="shared" si="65"/>
        <x:v>0</x:v>
      </x:c>
      <x:c r="CU194" s="69">
        <x:f t="shared" si="65"/>
        <x:v>0</x:v>
      </x:c>
      <x:c r="CV194" s="69">
        <x:f t="shared" si="65"/>
        <x:v>0</x:v>
      </x:c>
      <x:c r="CW194" s="69">
        <x:f t="shared" si="65"/>
        <x:v>3</x:v>
      </x:c>
      <x:c r="CX194" s="69">
        <x:f t="shared" si="65"/>
        <x:v>3</x:v>
      </x:c>
      <x:c r="CY194" s="288" t="s">
        <x:v>1541</x:v>
      </x:c>
      <x:c r="CZ194" s="69">
        <x:f t="shared" ref="CZ194:DG194" si="66">SUM(CZ195:CZ198)</x:f>
        <x:v>6</x:v>
      </x:c>
      <x:c r="DA194" s="71">
        <x:f t="shared" si="66"/>
        <x:v>10225.93</x:v>
      </x:c>
      <x:c r="DB194" s="71">
        <x:f t="shared" si="66"/>
        <x:v>0</x:v>
      </x:c>
      <x:c r="DC194" s="71">
        <x:f t="shared" si="66"/>
        <x:v>0</x:v>
      </x:c>
      <x:c r="DD194" s="71">
        <x:f t="shared" si="66"/>
        <x:v>0</x:v>
      </x:c>
      <x:c r="DE194" s="71">
        <x:f t="shared" si="66"/>
        <x:v>0</x:v>
      </x:c>
      <x:c r="DF194" s="71">
        <x:f t="shared" si="66"/>
        <x:v>0</x:v>
      </x:c>
      <x:c r="DG194" s="105">
        <x:f t="shared" si="66"/>
        <x:v>0</x:v>
      </x:c>
    </x:row>
    <x:row r="195" spans="1:111" ht="30" customHeight="1">
      <x:c r="A195" s="522" t="s">
        <x:v>393</x:v>
      </x:c>
      <x:c r="B195" s="77"/>
      <x:c r="C195" s="71"/>
      <x:c r="D195" s="69"/>
      <x:c r="E195" s="71"/>
      <x:c r="F195" s="69"/>
      <x:c r="G195" s="71"/>
      <x:c r="H195" s="69"/>
      <x:c r="I195" s="71"/>
      <x:c r="J195" s="69"/>
      <x:c r="K195" s="69"/>
      <x:c r="L195" s="71"/>
      <x:c r="M195" s="69">
        <x:v>1</x:v>
      </x:c>
      <x:c r="N195" s="69">
        <x:v>197</x:v>
      </x:c>
      <x:c r="O195" s="69"/>
      <x:c r="P195" s="69"/>
      <x:c r="Q195" s="69"/>
      <x:c r="R195" s="71"/>
      <x:c r="S195" s="69"/>
      <x:c r="T195" s="71"/>
      <x:c r="U195" s="69"/>
      <x:c r="V195" s="71"/>
      <x:c r="W195" s="69"/>
      <x:c r="X195" s="69"/>
      <x:c r="Y195" s="69"/>
      <x:c r="Z195" s="69"/>
      <x:c r="AA195" s="69"/>
      <x:c r="AB195" s="69"/>
      <x:c r="AC195" s="69"/>
      <x:c r="AD195" s="69"/>
      <x:c r="AE195" s="69"/>
      <x:c r="AF195" s="69"/>
      <x:c r="AG195" s="69"/>
      <x:c r="AH195" s="69"/>
      <x:c r="AI195" s="69"/>
      <x:c r="AJ195" s="69"/>
      <x:c r="AK195" s="69"/>
      <x:c r="AL195" s="522" t="s">
        <x:v>393</x:v>
      </x:c>
      <x:c r="AM195" s="69">
        <x:v>1</x:v>
      </x:c>
      <x:c r="AN195" s="71">
        <x:v>26020</x:v>
      </x:c>
      <x:c r="AO195" s="69">
        <x:v>1</x:v>
      </x:c>
      <x:c r="AP195" s="69">
        <x:v>18</x:v>
      </x:c>
      <x:c r="AQ195" s="69">
        <x:v>1</x:v>
      </x:c>
      <x:c r="AR195" s="71">
        <x:v>25074</x:v>
      </x:c>
      <x:c r="AS195" s="69"/>
      <x:c r="AT195" s="71"/>
      <x:c r="AU195" s="69"/>
      <x:c r="AV195" s="69"/>
      <x:c r="AW195" s="69"/>
      <x:c r="AX195" s="69"/>
      <x:c r="AY195" s="69"/>
      <x:c r="AZ195" s="69"/>
      <x:c r="BA195" s="71"/>
      <x:c r="BB195" s="69"/>
      <x:c r="BC195" s="69"/>
      <x:c r="BD195" s="69"/>
      <x:c r="BE195" s="69"/>
      <x:c r="BF195" s="69"/>
      <x:c r="BG195" s="69">
        <x:v>3</x:v>
      </x:c>
      <x:c r="BH195" s="69">
        <x:v>3</x:v>
      </x:c>
      <x:c r="BI195" s="69"/>
      <x:c r="BJ195" s="71"/>
      <x:c r="BK195" s="69"/>
      <x:c r="BL195" s="71"/>
      <x:c r="BM195" s="69"/>
      <x:c r="BN195" s="71"/>
      <x:c r="BO195" s="69"/>
      <x:c r="BP195" s="71"/>
      <x:c r="BQ195" s="69"/>
      <x:c r="BR195" s="69"/>
      <x:c r="BS195" s="69">
        <x:v>1</x:v>
      </x:c>
      <x:c r="BT195" s="69"/>
      <x:c r="BU195" s="69"/>
      <x:c r="BV195" s="522" t="s">
        <x:v>393</x:v>
      </x:c>
      <x:c r="BW195" s="69"/>
      <x:c r="BX195" s="69"/>
      <x:c r="BY195" s="71"/>
      <x:c r="BZ195" s="69"/>
      <x:c r="CA195" s="71"/>
      <x:c r="CB195" s="69"/>
      <x:c r="CC195" s="71"/>
      <x:c r="CD195" s="69"/>
      <x:c r="CE195" s="69"/>
      <x:c r="CF195" s="71"/>
      <x:c r="CG195" s="69"/>
      <x:c r="CH195" s="69"/>
      <x:c r="CI195" s="69"/>
      <x:c r="CJ195" s="69"/>
      <x:c r="CK195" s="69"/>
      <x:c r="CL195" s="69"/>
      <x:c r="CM195" s="69"/>
      <x:c r="CN195" s="69"/>
      <x:c r="CO195" s="69">
        <x:v>1</x:v>
      </x:c>
      <x:c r="CP195" s="71">
        <x:v>300</x:v>
      </x:c>
      <x:c r="CQ195" s="69"/>
      <x:c r="CR195" s="71"/>
      <x:c r="CS195" s="69"/>
      <x:c r="CT195" s="69"/>
      <x:c r="CU195" s="69"/>
      <x:c r="CV195" s="69"/>
      <x:c r="CW195" s="69">
        <x:v>3</x:v>
      </x:c>
      <x:c r="CX195" s="69">
        <x:v>3</x:v>
      </x:c>
      <x:c r="CY195" s="522" t="s">
        <x:v>393</x:v>
      </x:c>
      <x:c r="CZ195" s="69">
        <x:v>6</x:v>
      </x:c>
      <x:c r="DA195" s="71">
        <x:v>10225.93</x:v>
      </x:c>
      <x:c r="DB195" s="523"/>
      <x:c r="DC195" s="928"/>
      <x:c r="DD195" s="523"/>
      <x:c r="DE195" s="928"/>
      <x:c r="DF195" s="523"/>
      <x:c r="DG195" s="932"/>
    </x:row>
    <x:row r="196" spans="1:111" ht="30" customHeight="1">
      <x:c r="A196" s="637" t="s">
        <x:v>197</x:v>
      </x:c>
      <x:c r="B196" s="822"/>
      <x:c r="C196" s="71"/>
      <x:c r="D196" s="823"/>
      <x:c r="E196" s="71"/>
      <x:c r="F196" s="823"/>
      <x:c r="G196" s="71"/>
      <x:c r="H196" s="823"/>
      <x:c r="I196" s="71"/>
      <x:c r="J196" s="823"/>
      <x:c r="K196" s="823"/>
      <x:c r="L196" s="71"/>
      <x:c r="M196" s="823"/>
      <x:c r="N196" s="823"/>
      <x:c r="O196" s="823"/>
      <x:c r="P196" s="823"/>
      <x:c r="Q196" s="823"/>
      <x:c r="R196" s="824"/>
      <x:c r="S196" s="823"/>
      <x:c r="T196" s="824"/>
      <x:c r="U196" s="823"/>
      <x:c r="V196" s="824"/>
      <x:c r="W196" s="823"/>
      <x:c r="X196" s="823"/>
      <x:c r="Y196" s="823"/>
      <x:c r="Z196" s="823"/>
      <x:c r="AA196" s="823"/>
      <x:c r="AB196" s="823"/>
      <x:c r="AC196" s="823"/>
      <x:c r="AD196" s="823"/>
      <x:c r="AE196" s="823"/>
      <x:c r="AF196" s="823"/>
      <x:c r="AG196" s="823"/>
      <x:c r="AH196" s="823"/>
      <x:c r="AI196" s="823"/>
      <x:c r="AJ196" s="823"/>
      <x:c r="AK196" s="823"/>
      <x:c r="AL196" s="637" t="s">
        <x:v>197</x:v>
      </x:c>
      <x:c r="AM196" s="823"/>
      <x:c r="AN196" s="71"/>
      <x:c r="AO196" s="823"/>
      <x:c r="AP196" s="823"/>
      <x:c r="AQ196" s="823"/>
      <x:c r="AR196" s="824"/>
      <x:c r="AS196" s="823"/>
      <x:c r="AT196" s="824"/>
      <x:c r="AU196" s="823"/>
      <x:c r="AV196" s="823"/>
      <x:c r="AW196" s="823"/>
      <x:c r="AX196" s="823"/>
      <x:c r="AY196" s="823"/>
      <x:c r="AZ196" s="823"/>
      <x:c r="BA196" s="824"/>
      <x:c r="BB196" s="823"/>
      <x:c r="BC196" s="823"/>
      <x:c r="BD196" s="823"/>
      <x:c r="BE196" s="823"/>
      <x:c r="BF196" s="823"/>
      <x:c r="BG196" s="823"/>
      <x:c r="BH196" s="823"/>
      <x:c r="BI196" s="823"/>
      <x:c r="BJ196" s="824"/>
      <x:c r="BK196" s="823"/>
      <x:c r="BL196" s="824"/>
      <x:c r="BM196" s="823"/>
      <x:c r="BN196" s="824"/>
      <x:c r="BO196" s="823"/>
      <x:c r="BP196" s="824"/>
      <x:c r="BQ196" s="823"/>
      <x:c r="BR196" s="823"/>
      <x:c r="BS196" s="823"/>
      <x:c r="BT196" s="823"/>
      <x:c r="BU196" s="823"/>
      <x:c r="BV196" s="637" t="s">
        <x:v>197</x:v>
      </x:c>
      <x:c r="BW196" s="823"/>
      <x:c r="BX196" s="823"/>
      <x:c r="BY196" s="824"/>
      <x:c r="BZ196" s="823"/>
      <x:c r="CA196" s="824"/>
      <x:c r="CB196" s="823"/>
      <x:c r="CC196" s="824"/>
      <x:c r="CD196" s="823"/>
      <x:c r="CE196" s="823"/>
      <x:c r="CF196" s="71"/>
      <x:c r="CG196" s="823"/>
      <x:c r="CH196" s="823"/>
      <x:c r="CI196" s="823"/>
      <x:c r="CJ196" s="823"/>
      <x:c r="CK196" s="823"/>
      <x:c r="CL196" s="823"/>
      <x:c r="CM196" s="823"/>
      <x:c r="CN196" s="823"/>
      <x:c r="CO196" s="823"/>
      <x:c r="CP196" s="71"/>
      <x:c r="CQ196" s="823"/>
      <x:c r="CR196" s="824"/>
      <x:c r="CS196" s="823"/>
      <x:c r="CT196" s="823"/>
      <x:c r="CU196" s="823"/>
      <x:c r="CV196" s="823"/>
      <x:c r="CW196" s="823"/>
      <x:c r="CX196" s="823"/>
      <x:c r="CY196" s="637" t="s">
        <x:v>197</x:v>
      </x:c>
      <x:c r="CZ196" s="823"/>
      <x:c r="DA196" s="71"/>
      <x:c r="DB196" s="823"/>
      <x:c r="DC196" s="824"/>
      <x:c r="DD196" s="823"/>
      <x:c r="DE196" s="824"/>
      <x:c r="DF196" s="823"/>
      <x:c r="DG196" s="825"/>
    </x:row>
    <x:row r="197" spans="1:111" ht="30" customHeight="1">
      <x:c r="A197" s="637" t="s">
        <x:v>2277</x:v>
      </x:c>
      <x:c r="B197" s="822"/>
      <x:c r="C197" s="71"/>
      <x:c r="D197" s="823"/>
      <x:c r="E197" s="71"/>
      <x:c r="F197" s="823"/>
      <x:c r="G197" s="71"/>
      <x:c r="H197" s="823"/>
      <x:c r="I197" s="71"/>
      <x:c r="J197" s="823"/>
      <x:c r="K197" s="823"/>
      <x:c r="L197" s="71"/>
      <x:c r="M197" s="823"/>
      <x:c r="N197" s="823"/>
      <x:c r="O197" s="823"/>
      <x:c r="P197" s="823"/>
      <x:c r="Q197" s="823"/>
      <x:c r="R197" s="824"/>
      <x:c r="S197" s="823"/>
      <x:c r="T197" s="824"/>
      <x:c r="U197" s="823"/>
      <x:c r="V197" s="824"/>
      <x:c r="W197" s="823"/>
      <x:c r="X197" s="823"/>
      <x:c r="Y197" s="823"/>
      <x:c r="Z197" s="823"/>
      <x:c r="AA197" s="823">
        <x:v>1</x:v>
      </x:c>
      <x:c r="AB197" s="823"/>
      <x:c r="AC197" s="823"/>
      <x:c r="AD197" s="823"/>
      <x:c r="AE197" s="823"/>
      <x:c r="AF197" s="823"/>
      <x:c r="AG197" s="823">
        <x:v>1</x:v>
      </x:c>
      <x:c r="AH197" s="823"/>
      <x:c r="AI197" s="823"/>
      <x:c r="AJ197" s="823">
        <x:v>1</x:v>
      </x:c>
      <x:c r="AK197" s="823">
        <x:v>2</x:v>
      </x:c>
      <x:c r="AL197" s="637" t="s">
        <x:v>2277</x:v>
      </x:c>
      <x:c r="AM197" s="823"/>
      <x:c r="AN197" s="71"/>
      <x:c r="AO197" s="823"/>
      <x:c r="AP197" s="823"/>
      <x:c r="AQ197" s="823"/>
      <x:c r="AR197" s="824"/>
      <x:c r="AS197" s="823"/>
      <x:c r="AT197" s="824"/>
      <x:c r="AU197" s="823"/>
      <x:c r="AV197" s="823"/>
      <x:c r="AW197" s="823"/>
      <x:c r="AX197" s="823"/>
      <x:c r="AY197" s="823"/>
      <x:c r="AZ197" s="823"/>
      <x:c r="BA197" s="824"/>
      <x:c r="BB197" s="823"/>
      <x:c r="BC197" s="823"/>
      <x:c r="BD197" s="823"/>
      <x:c r="BE197" s="823"/>
      <x:c r="BF197" s="823"/>
      <x:c r="BG197" s="823"/>
      <x:c r="BH197" s="823"/>
      <x:c r="BI197" s="823"/>
      <x:c r="BJ197" s="824"/>
      <x:c r="BK197" s="823"/>
      <x:c r="BL197" s="824"/>
      <x:c r="BM197" s="823"/>
      <x:c r="BN197" s="824"/>
      <x:c r="BO197" s="823"/>
      <x:c r="BP197" s="824"/>
      <x:c r="BQ197" s="823"/>
      <x:c r="BR197" s="823"/>
      <x:c r="BS197" s="823"/>
      <x:c r="BT197" s="823"/>
      <x:c r="BU197" s="823"/>
      <x:c r="BV197" s="637" t="s">
        <x:v>2277</x:v>
      </x:c>
      <x:c r="BW197" s="823"/>
      <x:c r="BX197" s="823"/>
      <x:c r="BY197" s="824"/>
      <x:c r="BZ197" s="823"/>
      <x:c r="CA197" s="824"/>
      <x:c r="CB197" s="823"/>
      <x:c r="CC197" s="824"/>
      <x:c r="CD197" s="823"/>
      <x:c r="CE197" s="823"/>
      <x:c r="CF197" s="71"/>
      <x:c r="CG197" s="823"/>
      <x:c r="CH197" s="823"/>
      <x:c r="CI197" s="823"/>
      <x:c r="CJ197" s="823">
        <x:v>1</x:v>
      </x:c>
      <x:c r="CK197" s="823"/>
      <x:c r="CL197" s="823"/>
      <x:c r="CM197" s="823"/>
      <x:c r="CN197" s="823"/>
      <x:c r="CO197" s="823"/>
      <x:c r="CP197" s="71"/>
      <x:c r="CQ197" s="823"/>
      <x:c r="CR197" s="824"/>
      <x:c r="CS197" s="823"/>
      <x:c r="CT197" s="823"/>
      <x:c r="CU197" s="823"/>
      <x:c r="CV197" s="823"/>
      <x:c r="CW197" s="823"/>
      <x:c r="CX197" s="823"/>
      <x:c r="CY197" s="637" t="s">
        <x:v>2277</x:v>
      </x:c>
      <x:c r="CZ197" s="823"/>
      <x:c r="DA197" s="71"/>
      <x:c r="DB197" s="823"/>
      <x:c r="DC197" s="824"/>
      <x:c r="DD197" s="823"/>
      <x:c r="DE197" s="824"/>
      <x:c r="DF197" s="823"/>
      <x:c r="DG197" s="825"/>
    </x:row>
    <x:row r="198" spans="1:111" ht="30" customHeight="1">
      <x:c r="A198" s="714" t="s">
        <x:v>174</x:v>
      </x:c>
      <x:c r="B198" s="826"/>
      <x:c r="C198" s="552"/>
      <x:c r="D198" s="827"/>
      <x:c r="E198" s="552"/>
      <x:c r="F198" s="827"/>
      <x:c r="G198" s="552"/>
      <x:c r="H198" s="827"/>
      <x:c r="I198" s="552"/>
      <x:c r="J198" s="827"/>
      <x:c r="K198" s="827"/>
      <x:c r="L198" s="552"/>
      <x:c r="M198" s="827"/>
      <x:c r="N198" s="827"/>
      <x:c r="O198" s="827"/>
      <x:c r="P198" s="827"/>
      <x:c r="Q198" s="827"/>
      <x:c r="R198" s="828"/>
      <x:c r="S198" s="827"/>
      <x:c r="T198" s="828"/>
      <x:c r="U198" s="827"/>
      <x:c r="V198" s="828"/>
      <x:c r="W198" s="827"/>
      <x:c r="X198" s="827"/>
      <x:c r="Y198" s="827"/>
      <x:c r="Z198" s="827"/>
      <x:c r="AA198" s="827"/>
      <x:c r="AB198" s="827"/>
      <x:c r="AC198" s="827"/>
      <x:c r="AD198" s="827"/>
      <x:c r="AE198" s="827"/>
      <x:c r="AF198" s="827"/>
      <x:c r="AG198" s="827"/>
      <x:c r="AH198" s="827"/>
      <x:c r="AI198" s="827"/>
      <x:c r="AJ198" s="827"/>
      <x:c r="AK198" s="827"/>
      <x:c r="AL198" s="714" t="s">
        <x:v>174</x:v>
      </x:c>
      <x:c r="AM198" s="827"/>
      <x:c r="AN198" s="552"/>
      <x:c r="AO198" s="827"/>
      <x:c r="AP198" s="827"/>
      <x:c r="AQ198" s="827"/>
      <x:c r="AR198" s="828"/>
      <x:c r="AS198" s="827"/>
      <x:c r="AT198" s="828"/>
      <x:c r="AU198" s="827"/>
      <x:c r="AV198" s="827"/>
      <x:c r="AW198" s="827"/>
      <x:c r="AX198" s="827"/>
      <x:c r="AY198" s="827"/>
      <x:c r="AZ198" s="827"/>
      <x:c r="BA198" s="828"/>
      <x:c r="BB198" s="827"/>
      <x:c r="BC198" s="827"/>
      <x:c r="BD198" s="827"/>
      <x:c r="BE198" s="827"/>
      <x:c r="BF198" s="827"/>
      <x:c r="BG198" s="827"/>
      <x:c r="BH198" s="827"/>
      <x:c r="BI198" s="827"/>
      <x:c r="BJ198" s="828"/>
      <x:c r="BK198" s="827"/>
      <x:c r="BL198" s="828"/>
      <x:c r="BM198" s="827"/>
      <x:c r="BN198" s="828"/>
      <x:c r="BO198" s="827"/>
      <x:c r="BP198" s="828"/>
      <x:c r="BQ198" s="827"/>
      <x:c r="BR198" s="827"/>
      <x:c r="BS198" s="827"/>
      <x:c r="BT198" s="827"/>
      <x:c r="BU198" s="827"/>
      <x:c r="BV198" s="714" t="s">
        <x:v>174</x:v>
      </x:c>
      <x:c r="BW198" s="827"/>
      <x:c r="BX198" s="827"/>
      <x:c r="BY198" s="828"/>
      <x:c r="BZ198" s="827"/>
      <x:c r="CA198" s="828"/>
      <x:c r="CB198" s="827"/>
      <x:c r="CC198" s="828"/>
      <x:c r="CD198" s="827"/>
      <x:c r="CE198" s="827"/>
      <x:c r="CF198" s="552"/>
      <x:c r="CG198" s="827"/>
      <x:c r="CH198" s="827"/>
      <x:c r="CI198" s="827"/>
      <x:c r="CJ198" s="827"/>
      <x:c r="CK198" s="827"/>
      <x:c r="CL198" s="827"/>
      <x:c r="CM198" s="827"/>
      <x:c r="CN198" s="827"/>
      <x:c r="CO198" s="827"/>
      <x:c r="CP198" s="552"/>
      <x:c r="CQ198" s="827"/>
      <x:c r="CR198" s="828"/>
      <x:c r="CS198" s="827">
        <x:v>6</x:v>
      </x:c>
      <x:c r="CT198" s="827"/>
      <x:c r="CU198" s="827"/>
      <x:c r="CV198" s="827"/>
      <x:c r="CW198" s="827"/>
      <x:c r="CX198" s="827"/>
      <x:c r="CY198" s="714" t="s">
        <x:v>174</x:v>
      </x:c>
      <x:c r="CZ198" s="827"/>
      <x:c r="DA198" s="552"/>
      <x:c r="DB198" s="827"/>
      <x:c r="DC198" s="828"/>
      <x:c r="DD198" s="827"/>
      <x:c r="DE198" s="828"/>
      <x:c r="DF198" s="827"/>
      <x:c r="DG198" s="829"/>
    </x:row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100" firstPageNumber="1" fitToWidth="1" fitToHeight="1" orientation="portrait" usePrinterDefaults="1" blackAndWhite="0" draft="0" useFirstPageNumber="0" horizontalDpi="300" verticalDpi="300" copies="1"/>
  <x:rowBreaks count="1" manualBreakCount="1">
    <x:brk id="44" min="0" max="1048575" man="1" pt="0"/>
  </x:rowBreaks>
  <x:legacyDrawing r:id="rId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DG174"/>
  <x:sheetViews>
    <x:sheetView view="pageBreakPreview" topLeftCell="A1" zoomScale="85" zoomScaleNormal="100" zoomScaleSheetLayoutView="85" workbookViewId="0">
      <x:pane xSplit="1" ySplit="5" topLeftCell="BX6" activePane="bottomRight" state="frozen"/>
      <x:selection pane="bottomRight" activeCell="DG11" activeCellId="0" sqref="DG11:DG11"/>
    </x:sheetView>
  </x:sheetViews>
  <x:sheetFormatPr defaultColWidth="8.88671875" defaultRowHeight="10.699999999999999"/>
  <x:cols>
    <x:col min="1" max="1" width="14.6640625" style="19" customWidth="1"/>
    <x:col min="2" max="2" width="3.5546875" style="22" customWidth="1"/>
    <x:col min="3" max="3" width="7" style="8" bestFit="1" customWidth="1"/>
    <x:col min="4" max="4" width="3.44140625" style="22" customWidth="1"/>
    <x:col min="5" max="5" width="6.109375" style="8" bestFit="1" customWidth="1"/>
    <x:col min="6" max="6" width="4" style="22" customWidth="1"/>
    <x:col min="7" max="7" width="6.109375" style="8" bestFit="1" customWidth="1"/>
    <x:col min="8" max="8" width="3.5546875" style="22" customWidth="1"/>
    <x:col min="9" max="9" width="3.77734375" style="8" bestFit="1" customWidth="1"/>
    <x:col min="10" max="10" width="3.88671875" style="22" customWidth="1"/>
    <x:col min="11" max="11" width="3.44140625" style="22" customWidth="1"/>
    <x:col min="12" max="12" width="7" style="8" bestFit="1" customWidth="1"/>
    <x:col min="13" max="13" width="3.77734375" style="22" customWidth="1"/>
    <x:col min="14" max="14" width="3.6640625" style="22" customWidth="1"/>
    <x:col min="15" max="15" width="3.77734375" style="22" customWidth="1"/>
    <x:col min="16" max="16" width="3.88671875" style="22" customWidth="1"/>
    <x:col min="17" max="17" width="2.5546875" style="22" customWidth="1"/>
    <x:col min="18" max="18" width="5.33203125" style="8" bestFit="1" customWidth="1"/>
    <x:col min="19" max="19" width="3.44140625" style="22" customWidth="1"/>
    <x:col min="20" max="20" width="7.33203125" style="8" bestFit="1" customWidth="1"/>
    <x:col min="21" max="21" width="3.33203125" style="22" customWidth="1"/>
    <x:col min="22" max="22" width="6" style="8" customWidth="1"/>
    <x:col min="23" max="23" width="4.109375" style="22" customWidth="1"/>
    <x:col min="24" max="24" width="5" style="22" customWidth="1"/>
    <x:col min="25" max="26" width="3" style="22" customWidth="1"/>
    <x:col min="27" max="28" width="3.5546875" style="22" customWidth="1"/>
    <x:col min="29" max="29" width="3.44140625" style="22" customWidth="1"/>
    <x:col min="30" max="33" width="3.33203125" style="22" customWidth="1"/>
    <x:col min="34" max="35" width="2.77734375" style="22" customWidth="1"/>
    <x:col min="36" max="36" width="3.77734375" style="22" customWidth="1"/>
    <x:col min="37" max="37" width="4.6640625" style="22" bestFit="1" customWidth="1"/>
    <x:col min="38" max="38" width="15.6640625" style="22" customWidth="1"/>
    <x:col min="39" max="39" width="3.44140625" style="22" customWidth="1"/>
    <x:col min="40" max="40" width="3.77734375" style="8" bestFit="1" customWidth="1"/>
    <x:col min="41" max="41" width="5" style="22" bestFit="1" customWidth="1"/>
    <x:col min="42" max="42" width="4.109375" style="22" customWidth="1"/>
    <x:col min="43" max="43" width="5" style="22" bestFit="1" customWidth="1"/>
    <x:col min="44" max="44" width="7.33203125" style="8" bestFit="1" customWidth="1"/>
    <x:col min="45" max="45" width="5" style="22" bestFit="1" customWidth="1"/>
    <x:col min="46" max="46" width="4.109375" style="8" customWidth="1"/>
    <x:col min="47" max="49" width="3.33203125" style="22" customWidth="1"/>
    <x:col min="50" max="50" width="3.88671875" style="22" customWidth="1"/>
    <x:col min="51" max="51" width="3.33203125" style="22" customWidth="1"/>
    <x:col min="52" max="52" width="3.5546875" style="22" customWidth="1"/>
    <x:col min="53" max="53" width="4" style="8" customWidth="1"/>
    <x:col min="54" max="54" width="3.21875" style="22" customWidth="1"/>
    <x:col min="55" max="55" width="4" style="22" customWidth="1"/>
    <x:col min="56" max="56" width="3.5546875" style="22" bestFit="1" customWidth="1"/>
    <x:col min="57" max="57" width="3.109375" style="22" customWidth="1"/>
    <x:col min="58" max="58" width="4.5546875" style="22" bestFit="1" customWidth="1"/>
    <x:col min="59" max="60" width="3.5546875" style="22" customWidth="1"/>
    <x:col min="61" max="61" width="2.6640625" style="22" customWidth="1"/>
    <x:col min="62" max="62" width="9.44140625" style="8" bestFit="1" customWidth="1"/>
    <x:col min="63" max="63" width="2.6640625" style="22" customWidth="1"/>
    <x:col min="64" max="64" width="9.44140625" style="8" bestFit="1" customWidth="1"/>
    <x:col min="65" max="65" width="2.6640625" style="22" customWidth="1"/>
    <x:col min="66" max="66" width="9.44140625" style="8" bestFit="1" customWidth="1"/>
    <x:col min="67" max="67" width="2.6640625" style="22" customWidth="1"/>
    <x:col min="68" max="68" width="9.44140625" style="8" bestFit="1" customWidth="1"/>
    <x:col min="69" max="69" width="4.33203125" style="22" bestFit="1" customWidth="1"/>
    <x:col min="70" max="70" width="3.33203125" style="22" bestFit="1" customWidth="1"/>
    <x:col min="71" max="71" width="3.5546875" style="22" bestFit="1" customWidth="1"/>
    <x:col min="72" max="72" width="2.77734375" style="22" customWidth="1"/>
    <x:col min="73" max="73" width="3.33203125" style="22" bestFit="1" customWidth="1"/>
    <x:col min="74" max="74" width="14" style="22" customWidth="1"/>
    <x:col min="75" max="75" width="4.44140625" style="22" customWidth="1"/>
    <x:col min="76" max="76" width="5" style="22" customWidth="1"/>
    <x:col min="77" max="77" width="6.5546875" style="8" customWidth="1"/>
    <x:col min="78" max="78" width="4.33203125" style="22" customWidth="1"/>
    <x:col min="79" max="79" width="7.109375" style="8" customWidth="1"/>
    <x:col min="80" max="80" width="4.88671875" style="22" customWidth="1"/>
    <x:col min="81" max="81" width="9.44140625" style="8" bestFit="1" customWidth="1"/>
    <x:col min="82" max="82" width="5.5546875" style="22" customWidth="1"/>
    <x:col min="83" max="83" width="4" style="22" customWidth="1"/>
    <x:col min="84" max="84" width="9.44140625" style="8" bestFit="1" customWidth="1"/>
    <x:col min="85" max="86" width="5.33203125" style="22" customWidth="1"/>
    <x:col min="87" max="87" width="4.33203125" style="22" bestFit="1" customWidth="1"/>
    <x:col min="88" max="88" width="5.44140625" style="22" bestFit="1" customWidth="1"/>
    <x:col min="89" max="89" width="4.21875" style="22" customWidth="1"/>
    <x:col min="90" max="90" width="5.44140625" style="22" bestFit="1" customWidth="1"/>
    <x:col min="91" max="92" width="3.33203125" style="22" customWidth="1"/>
    <x:col min="93" max="93" width="3.77734375" style="22" customWidth="1"/>
    <x:col min="94" max="94" width="9.44140625" style="8" bestFit="1" customWidth="1"/>
    <x:col min="95" max="95" width="4.21875" style="22" customWidth="1"/>
    <x:col min="96" max="96" width="6.6640625" style="8" customWidth="1"/>
    <x:col min="97" max="97" width="4.44140625" style="22" customWidth="1"/>
    <x:col min="98" max="99" width="4" style="22" bestFit="1" customWidth="1"/>
    <x:col min="100" max="100" width="3.33203125" style="22" customWidth="1"/>
    <x:col min="101" max="101" width="4" style="22" bestFit="1" customWidth="1"/>
    <x:col min="102" max="102" width="4.6640625" style="22" bestFit="1" customWidth="1"/>
    <x:col min="103" max="103" width="13.21875" style="22" bestFit="1" customWidth="1"/>
    <x:col min="104" max="104" width="4.6640625" style="13" customWidth="1"/>
    <x:col min="105" max="105" width="9.6640625" style="14" customWidth="1"/>
    <x:col min="106" max="106" width="4.5546875" style="13" customWidth="1"/>
    <x:col min="107" max="107" width="9.6640625" style="14" customWidth="1"/>
    <x:col min="108" max="108" width="4.6640625" style="13" customWidth="1"/>
    <x:col min="109" max="109" width="9.5546875" style="14" customWidth="1"/>
    <x:col min="110" max="110" width="4.5546875" style="13" customWidth="1"/>
    <x:col min="111" max="111" width="10.109375" style="14" customWidth="1"/>
    <x:col min="112" max="16384" width="8.88671875" style="19"/>
  </x:cols>
  <x:sheetData>
    <x:row r="1" spans="1:111" s="274" customFormat="1" ht="30" customHeight="1">
      <x:c r="A1" s="274" t="s">
        <x:v>662</x:v>
      </x:c>
      <x:c r="C1" s="92"/>
      <x:c r="E1" s="92"/>
      <x:c r="G1" s="84"/>
      <x:c r="I1" s="92"/>
      <x:c r="L1" s="92"/>
      <x:c r="R1" s="92"/>
      <x:c r="T1" s="92"/>
      <x:c r="V1" s="92"/>
      <x:c r="AN1" s="92"/>
      <x:c r="AR1" s="92"/>
      <x:c r="AT1" s="92"/>
      <x:c r="BA1" s="92"/>
      <x:c r="BJ1" s="92"/>
      <x:c r="BL1" s="92"/>
      <x:c r="BN1" s="92"/>
      <x:c r="BP1" s="92"/>
      <x:c r="BY1" s="92"/>
      <x:c r="CA1" s="92"/>
      <x:c r="CC1" s="92"/>
      <x:c r="CF1" s="84"/>
      <x:c r="CP1" s="92"/>
      <x:c r="CR1" s="92"/>
      <x:c r="CZ1" s="85"/>
      <x:c r="DA1" s="86"/>
      <x:c r="DB1" s="85"/>
      <x:c r="DC1" s="86"/>
      <x:c r="DD1" s="85"/>
      <x:c r="DE1" s="86"/>
      <x:c r="DF1" s="85"/>
      <x:c r="DG1" s="86"/>
    </x:row>
    <x:row r="2" spans="1:111" s="274" customFormat="1" ht="30" customHeight="1">
      <x:c r="A2" s="274" t="s">
        <x:v>2799</x:v>
      </x:c>
      <x:c r="C2" s="92"/>
      <x:c r="E2" s="92"/>
      <x:c r="G2" s="84"/>
      <x:c r="I2" s="92"/>
      <x:c r="J2" s="85"/>
      <x:c r="L2" s="92"/>
      <x:c r="R2" s="92"/>
      <x:c r="T2" s="92"/>
      <x:c r="V2" s="92"/>
      <x:c r="AL2" s="83" t="s">
        <x:v>428</x:v>
      </x:c>
      <x:c r="AN2" s="92"/>
      <x:c r="AR2" s="92"/>
      <x:c r="AT2" s="92"/>
      <x:c r="BA2" s="92"/>
      <x:c r="BJ2" s="92"/>
      <x:c r="BL2" s="92"/>
      <x:c r="BN2" s="92"/>
      <x:c r="BP2" s="92"/>
      <x:c r="BV2" s="83" t="s">
        <x:v>489</x:v>
      </x:c>
      <x:c r="BY2" s="92"/>
      <x:c r="CA2" s="92"/>
      <x:c r="CC2" s="92"/>
      <x:c r="CF2" s="84"/>
      <x:c r="CP2" s="92"/>
      <x:c r="CR2" s="92"/>
      <x:c r="CY2" s="83" t="s">
        <x:v>2250</x:v>
      </x:c>
      <x:c r="CZ2" s="85"/>
      <x:c r="DA2" s="86"/>
      <x:c r="DB2" s="85"/>
      <x:c r="DC2" s="86"/>
      <x:c r="DD2" s="85"/>
      <x:c r="DE2" s="86"/>
      <x:c r="DF2" s="85"/>
      <x:c r="DG2" s="86"/>
    </x:row>
    <x:row r="3" spans="1:111" s="157" customFormat="1" ht="30" customHeight="1">
      <x:c r="A3" s="933" t="s">
        <x:v>2745</x:v>
      </x:c>
      <x:c r="B3" s="936" t="s">
        <x:v>2854</x:v>
      </x:c>
      <x:c r="C3" s="937"/>
      <x:c r="D3" s="937"/>
      <x:c r="E3" s="937"/>
      <x:c r="F3" s="937"/>
      <x:c r="G3" s="937"/>
      <x:c r="H3" s="937" t="s">
        <x:v>2859</x:v>
      </x:c>
      <x:c r="I3" s="937"/>
      <x:c r="J3" s="937"/>
      <x:c r="K3" s="937"/>
      <x:c r="L3" s="937"/>
      <x:c r="M3" s="937"/>
      <x:c r="N3" s="937"/>
      <x:c r="O3" s="937"/>
      <x:c r="P3" s="937"/>
      <x:c r="Q3" s="937" t="s">
        <x:v>2860</x:v>
      </x:c>
      <x:c r="R3" s="937"/>
      <x:c r="S3" s="937"/>
      <x:c r="T3" s="937"/>
      <x:c r="U3" s="937"/>
      <x:c r="V3" s="937"/>
      <x:c r="W3" s="937"/>
      <x:c r="X3" s="937"/>
      <x:c r="Y3" s="937"/>
      <x:c r="Z3" s="937"/>
      <x:c r="AA3" s="937" t="s">
        <x:v>2902</x:v>
      </x:c>
      <x:c r="AB3" s="937"/>
      <x:c r="AC3" s="937"/>
      <x:c r="AD3" s="937"/>
      <x:c r="AE3" s="937"/>
      <x:c r="AF3" s="937"/>
      <x:c r="AG3" s="937"/>
      <x:c r="AH3" s="937"/>
      <x:c r="AI3" s="937"/>
      <x:c r="AJ3" s="937"/>
      <x:c r="AK3" s="937"/>
      <x:c r="AL3" s="933" t="s">
        <x:v>2745</x:v>
      </x:c>
      <x:c r="AM3" s="937" t="s">
        <x:v>2937</x:v>
      </x:c>
      <x:c r="AN3" s="937"/>
      <x:c r="AO3" s="937"/>
      <x:c r="AP3" s="937"/>
      <x:c r="AQ3" s="937"/>
      <x:c r="AR3" s="937"/>
      <x:c r="AS3" s="937"/>
      <x:c r="AT3" s="937"/>
      <x:c r="AU3" s="937"/>
      <x:c r="AV3" s="937"/>
      <x:c r="AW3" s="937"/>
      <x:c r="AX3" s="937"/>
      <x:c r="AY3" s="937"/>
      <x:c r="AZ3" s="937"/>
      <x:c r="BA3" s="937"/>
      <x:c r="BB3" s="937"/>
      <x:c r="BC3" s="937"/>
      <x:c r="BD3" s="937" t="s">
        <x:v>2405</x:v>
      </x:c>
      <x:c r="BE3" s="937"/>
      <x:c r="BF3" s="937"/>
      <x:c r="BG3" s="937"/>
      <x:c r="BH3" s="937"/>
      <x:c r="BI3" s="937" t="s">
        <x:v>2959</x:v>
      </x:c>
      <x:c r="BJ3" s="937"/>
      <x:c r="BK3" s="937"/>
      <x:c r="BL3" s="937"/>
      <x:c r="BM3" s="937"/>
      <x:c r="BN3" s="937"/>
      <x:c r="BO3" s="937"/>
      <x:c r="BP3" s="937"/>
      <x:c r="BQ3" s="937"/>
      <x:c r="BR3" s="937"/>
      <x:c r="BS3" s="937"/>
      <x:c r="BT3" s="937"/>
      <x:c r="BU3" s="937"/>
      <x:c r="BV3" s="933" t="s">
        <x:v>2745</x:v>
      </x:c>
      <x:c r="BW3" s="937" t="s">
        <x:v>2873</x:v>
      </x:c>
      <x:c r="BX3" s="937"/>
      <x:c r="BY3" s="937"/>
      <x:c r="BZ3" s="937"/>
      <x:c r="CA3" s="937"/>
      <x:c r="CB3" s="937"/>
      <x:c r="CC3" s="937"/>
      <x:c r="CD3" s="937"/>
      <x:c r="CE3" s="937"/>
      <x:c r="CF3" s="937"/>
      <x:c r="CG3" s="937"/>
      <x:c r="CH3" s="937" t="s">
        <x:v>2873</x:v>
      </x:c>
      <x:c r="CI3" s="937"/>
      <x:c r="CJ3" s="937"/>
      <x:c r="CK3" s="937"/>
      <x:c r="CL3" s="937"/>
      <x:c r="CM3" s="937"/>
      <x:c r="CN3" s="937"/>
      <x:c r="CO3" s="937" t="s">
        <x:v>2862</x:v>
      </x:c>
      <x:c r="CP3" s="937"/>
      <x:c r="CQ3" s="937"/>
      <x:c r="CR3" s="937"/>
      <x:c r="CS3" s="937"/>
      <x:c r="CT3" s="937"/>
      <x:c r="CU3" s="937"/>
      <x:c r="CV3" s="937"/>
      <x:c r="CW3" s="937"/>
      <x:c r="CX3" s="937"/>
      <x:c r="CY3" s="933" t="s">
        <x:v>2745</x:v>
      </x:c>
      <x:c r="CZ3" s="937" t="s">
        <x:v>2392</x:v>
      </x:c>
      <x:c r="DA3" s="937"/>
      <x:c r="DB3" s="937" t="s">
        <x:v>2837</x:v>
      </x:c>
      <x:c r="DC3" s="937"/>
      <x:c r="DD3" s="937"/>
      <x:c r="DE3" s="937"/>
      <x:c r="DF3" s="937"/>
      <x:c r="DG3" s="939"/>
    </x:row>
    <x:row r="4" spans="1:111" s="157" customFormat="1" ht="30" customHeight="1">
      <x:c r="A4" s="934"/>
      <x:c r="B4" s="940" t="s">
        <x:v>1103</x:v>
      </x:c>
      <x:c r="C4" s="938"/>
      <x:c r="D4" s="938" t="s">
        <x:v>1279</x:v>
      </x:c>
      <x:c r="E4" s="938"/>
      <x:c r="F4" s="938" t="s">
        <x:v>265</x:v>
      </x:c>
      <x:c r="G4" s="938"/>
      <x:c r="H4" s="938" t="s">
        <x:v>1185</x:v>
      </x:c>
      <x:c r="I4" s="938"/>
      <x:c r="J4" s="941" t="s">
        <x:v>2362</x:v>
      </x:c>
      <x:c r="K4" s="938" t="s">
        <x:v>1119</x:v>
      </x:c>
      <x:c r="L4" s="938"/>
      <x:c r="M4" s="941" t="s">
        <x:v>50</x:v>
      </x:c>
      <x:c r="N4" s="941" t="s">
        <x:v>5</x:v>
      </x:c>
      <x:c r="O4" s="938" t="s">
        <x:v>385</x:v>
      </x:c>
      <x:c r="P4" s="938"/>
      <x:c r="Q4" s="941" t="s">
        <x:v>2383</x:v>
      </x:c>
      <x:c r="R4" s="941"/>
      <x:c r="S4" s="938" t="s">
        <x:v>2719</x:v>
      </x:c>
      <x:c r="T4" s="938"/>
      <x:c r="U4" s="938" t="s">
        <x:v>1199</x:v>
      </x:c>
      <x:c r="V4" s="938"/>
      <x:c r="W4" s="941" t="s">
        <x:v>2748</x:v>
      </x:c>
      <x:c r="X4" s="941" t="s">
        <x:v>280</x:v>
      </x:c>
      <x:c r="Y4" s="938" t="s">
        <x:v>385</x:v>
      </x:c>
      <x:c r="Z4" s="938"/>
      <x:c r="AA4" s="941" t="s">
        <x:v>1284</x:v>
      </x:c>
      <x:c r="AB4" s="941" t="s">
        <x:v>2777</x:v>
      </x:c>
      <x:c r="AC4" s="941" t="s">
        <x:v>2677</x:v>
      </x:c>
      <x:c r="AD4" s="941" t="s">
        <x:v>288</x:v>
      </x:c>
      <x:c r="AE4" s="941" t="s">
        <x:v>2349</x:v>
      </x:c>
      <x:c r="AF4" s="941" t="s">
        <x:v>2365</x:v>
      </x:c>
      <x:c r="AG4" s="941" t="s">
        <x:v>2760</x:v>
      </x:c>
      <x:c r="AH4" s="938" t="s">
        <x:v>25</x:v>
      </x:c>
      <x:c r="AI4" s="938"/>
      <x:c r="AJ4" s="938" t="s">
        <x:v>385</x:v>
      </x:c>
      <x:c r="AK4" s="938"/>
      <x:c r="AL4" s="934"/>
      <x:c r="AM4" s="938" t="s">
        <x:v>515</x:v>
      </x:c>
      <x:c r="AN4" s="938"/>
      <x:c r="AO4" s="938" t="s">
        <x:v>820</x:v>
      </x:c>
      <x:c r="AP4" s="938"/>
      <x:c r="AQ4" s="938" t="s">
        <x:v>2695</x:v>
      </x:c>
      <x:c r="AR4" s="938"/>
      <x:c r="AS4" s="938" t="s">
        <x:v>31</x:v>
      </x:c>
      <x:c r="AT4" s="938"/>
      <x:c r="AU4" s="941" t="s">
        <x:v>2771</x:v>
      </x:c>
      <x:c r="AV4" s="941" t="s">
        <x:v>2375</x:v>
      </x:c>
      <x:c r="AW4" s="941" t="s">
        <x:v>2686</x:v>
      </x:c>
      <x:c r="AX4" s="941" t="s">
        <x:v>2406</x:v>
      </x:c>
      <x:c r="AY4" s="941" t="s">
        <x:v>2367</x:v>
      </x:c>
      <x:c r="AZ4" s="938" t="s">
        <x:v>13</x:v>
      </x:c>
      <x:c r="BA4" s="938"/>
      <x:c r="BB4" s="938" t="s">
        <x:v>829</x:v>
      </x:c>
      <x:c r="BC4" s="938"/>
      <x:c r="BD4" s="941" t="s">
        <x:v>2385</x:v>
      </x:c>
      <x:c r="BE4" s="938" t="s">
        <x:v>822</x:v>
      </x:c>
      <x:c r="BF4" s="938"/>
      <x:c r="BG4" s="938" t="s">
        <x:v>385</x:v>
      </x:c>
      <x:c r="BH4" s="938"/>
      <x:c r="BI4" s="938" t="s">
        <x:v>503</x:v>
      </x:c>
      <x:c r="BJ4" s="938"/>
      <x:c r="BK4" s="938" t="s">
        <x:v>514</x:v>
      </x:c>
      <x:c r="BL4" s="938"/>
      <x:c r="BM4" s="941" t="s">
        <x:v>1080</x:v>
      </x:c>
      <x:c r="BN4" s="941"/>
      <x:c r="BO4" s="938" t="s">
        <x:v>241</x:v>
      </x:c>
      <x:c r="BP4" s="938"/>
      <x:c r="BQ4" s="941" t="s">
        <x:v>2768</x:v>
      </x:c>
      <x:c r="BR4" s="941" t="s">
        <x:v>299</x:v>
      </x:c>
      <x:c r="BS4" s="941" t="s">
        <x:v>2767</x:v>
      </x:c>
      <x:c r="BT4" s="943" t="s">
        <x:v>385</x:v>
      </x:c>
      <x:c r="BU4" s="943"/>
      <x:c r="BV4" s="934"/>
      <x:c r="BW4" s="938" t="s">
        <x:v>2723</x:v>
      </x:c>
      <x:c r="BX4" s="938"/>
      <x:c r="BY4" s="938"/>
      <x:c r="BZ4" s="938" t="s">
        <x:v>2395</x:v>
      </x:c>
      <x:c r="CA4" s="938"/>
      <x:c r="CB4" s="938" t="s">
        <x:v>1415</x:v>
      </x:c>
      <x:c r="CC4" s="938"/>
      <x:c r="CD4" s="938" t="s">
        <x:v>537</x:v>
      </x:c>
      <x:c r="CE4" s="938" t="s">
        <x:v>2721</x:v>
      </x:c>
      <x:c r="CF4" s="938"/>
      <x:c r="CG4" s="941" t="s">
        <x:v>2740</x:v>
      </x:c>
      <x:c r="CH4" s="941" t="s">
        <x:v>2839</x:v>
      </x:c>
      <x:c r="CI4" s="941" t="s">
        <x:v>2379</x:v>
      </x:c>
      <x:c r="CJ4" s="941" t="s">
        <x:v>89</x:v>
      </x:c>
      <x:c r="CK4" s="941" t="s">
        <x:v>372</x:v>
      </x:c>
      <x:c r="CL4" s="941" t="s">
        <x:v>1840</x:v>
      </x:c>
      <x:c r="CM4" s="938" t="s">
        <x:v>385</x:v>
      </x:c>
      <x:c r="CN4" s="938"/>
      <x:c r="CO4" s="938" t="s">
        <x:v>1599</x:v>
      </x:c>
      <x:c r="CP4" s="938"/>
      <x:c r="CQ4" s="938" t="s">
        <x:v>1105</x:v>
      </x:c>
      <x:c r="CR4" s="938"/>
      <x:c r="CS4" s="941" t="s">
        <x:v>259</x:v>
      </x:c>
      <x:c r="CT4" s="938" t="s">
        <x:v>2878</x:v>
      </x:c>
      <x:c r="CU4" s="938"/>
      <x:c r="CV4" s="938"/>
      <x:c r="CW4" s="938" t="s">
        <x:v>542</x:v>
      </x:c>
      <x:c r="CX4" s="938"/>
      <x:c r="CY4" s="934"/>
      <x:c r="CZ4" s="938"/>
      <x:c r="DA4" s="938"/>
      <x:c r="DB4" s="938" t="s">
        <x:v>508</x:v>
      </x:c>
      <x:c r="DC4" s="938"/>
      <x:c r="DD4" s="938" t="s">
        <x:v>290</x:v>
      </x:c>
      <x:c r="DE4" s="938"/>
      <x:c r="DF4" s="938" t="s">
        <x:v>6</x:v>
      </x:c>
      <x:c r="DG4" s="945"/>
    </x:row>
    <x:row r="5" spans="1:111" s="157" customFormat="1" ht="30" customHeight="1">
      <x:c r="A5" s="935"/>
      <x:c r="B5" s="99" t="s">
        <x:v>505</x:v>
      </x:c>
      <x:c r="C5" s="100" t="s">
        <x:v>517</x:v>
      </x:c>
      <x:c r="D5" s="276" t="s">
        <x:v>550</x:v>
      </x:c>
      <x:c r="E5" s="100" t="s">
        <x:v>517</x:v>
      </x:c>
      <x:c r="F5" s="276" t="s">
        <x:v>550</x:v>
      </x:c>
      <x:c r="G5" s="100" t="s">
        <x:v>531</x:v>
      </x:c>
      <x:c r="H5" s="276" t="s">
        <x:v>505</x:v>
      </x:c>
      <x:c r="I5" s="100" t="s">
        <x:v>517</x:v>
      </x:c>
      <x:c r="J5" s="942"/>
      <x:c r="K5" s="276" t="s">
        <x:v>505</x:v>
      </x:c>
      <x:c r="L5" s="100" t="s">
        <x:v>517</x:v>
      </x:c>
      <x:c r="M5" s="942"/>
      <x:c r="N5" s="942"/>
      <x:c r="O5" s="276" t="s">
        <x:v>558</x:v>
      </x:c>
      <x:c r="P5" s="276" t="s">
        <x:v>501</x:v>
      </x:c>
      <x:c r="Q5" s="276" t="s">
        <x:v>505</x:v>
      </x:c>
      <x:c r="R5" s="100" t="s">
        <x:v>517</x:v>
      </x:c>
      <x:c r="S5" s="276" t="s">
        <x:v>529</x:v>
      </x:c>
      <x:c r="T5" s="100" t="s">
        <x:v>1135</x:v>
      </x:c>
      <x:c r="U5" s="276" t="s">
        <x:v>529</x:v>
      </x:c>
      <x:c r="V5" s="100" t="s">
        <x:v>1135</x:v>
      </x:c>
      <x:c r="W5" s="942"/>
      <x:c r="X5" s="942"/>
      <x:c r="Y5" s="276" t="s">
        <x:v>558</x:v>
      </x:c>
      <x:c r="Z5" s="276" t="s">
        <x:v>501</x:v>
      </x:c>
      <x:c r="AA5" s="942"/>
      <x:c r="AB5" s="942"/>
      <x:c r="AC5" s="942"/>
      <x:c r="AD5" s="942"/>
      <x:c r="AE5" s="942"/>
      <x:c r="AF5" s="942"/>
      <x:c r="AG5" s="942"/>
      <x:c r="AH5" s="276" t="s">
        <x:v>558</x:v>
      </x:c>
      <x:c r="AI5" s="276" t="s">
        <x:v>501</x:v>
      </x:c>
      <x:c r="AJ5" s="276" t="s">
        <x:v>558</x:v>
      </x:c>
      <x:c r="AK5" s="276" t="s">
        <x:v>501</x:v>
      </x:c>
      <x:c r="AL5" s="935"/>
      <x:c r="AM5" s="276" t="s">
        <x:v>505</x:v>
      </x:c>
      <x:c r="AN5" s="100" t="s">
        <x:v>517</x:v>
      </x:c>
      <x:c r="AO5" s="276" t="s">
        <x:v>505</x:v>
      </x:c>
      <x:c r="AP5" s="276" t="s">
        <x:v>559</x:v>
      </x:c>
      <x:c r="AQ5" s="276" t="s">
        <x:v>505</x:v>
      </x:c>
      <x:c r="AR5" s="100" t="s">
        <x:v>1135</x:v>
      </x:c>
      <x:c r="AS5" s="276" t="s">
        <x:v>505</x:v>
      </x:c>
      <x:c r="AT5" s="100" t="s">
        <x:v>517</x:v>
      </x:c>
      <x:c r="AU5" s="942"/>
      <x:c r="AV5" s="942"/>
      <x:c r="AW5" s="942"/>
      <x:c r="AX5" s="942"/>
      <x:c r="AY5" s="942"/>
      <x:c r="AZ5" s="276" t="s">
        <x:v>505</x:v>
      </x:c>
      <x:c r="BA5" s="100" t="s">
        <x:v>562</x:v>
      </x:c>
      <x:c r="BB5" s="276" t="s">
        <x:v>505</x:v>
      </x:c>
      <x:c r="BC5" s="276" t="s">
        <x:v>504</x:v>
      </x:c>
      <x:c r="BD5" s="942"/>
      <x:c r="BE5" s="276" t="s">
        <x:v>505</x:v>
      </x:c>
      <x:c r="BF5" s="276" t="s">
        <x:v>501</x:v>
      </x:c>
      <x:c r="BG5" s="276" t="s">
        <x:v>558</x:v>
      </x:c>
      <x:c r="BH5" s="276" t="s">
        <x:v>501</x:v>
      </x:c>
      <x:c r="BI5" s="276" t="s">
        <x:v>505</x:v>
      </x:c>
      <x:c r="BJ5" s="100" t="s">
        <x:v>1525</x:v>
      </x:c>
      <x:c r="BK5" s="276" t="s">
        <x:v>505</x:v>
      </x:c>
      <x:c r="BL5" s="100" t="s">
        <x:v>1525</x:v>
      </x:c>
      <x:c r="BM5" s="276" t="s">
        <x:v>505</x:v>
      </x:c>
      <x:c r="BN5" s="100" t="s">
        <x:v>1525</x:v>
      </x:c>
      <x:c r="BO5" s="276" t="s">
        <x:v>505</x:v>
      </x:c>
      <x:c r="BP5" s="100" t="s">
        <x:v>1525</x:v>
      </x:c>
      <x:c r="BQ5" s="942"/>
      <x:c r="BR5" s="942"/>
      <x:c r="BS5" s="942"/>
      <x:c r="BT5" s="276" t="s">
        <x:v>558</x:v>
      </x:c>
      <x:c r="BU5" s="276" t="s">
        <x:v>501</x:v>
      </x:c>
      <x:c r="BV5" s="935"/>
      <x:c r="BW5" s="276" t="s">
        <x:v>505</x:v>
      </x:c>
      <x:c r="BX5" s="276" t="s">
        <x:v>1143</x:v>
      </x:c>
      <x:c r="BY5" s="100" t="s">
        <x:v>562</x:v>
      </x:c>
      <x:c r="BZ5" s="276" t="s">
        <x:v>505</x:v>
      </x:c>
      <x:c r="CA5" s="100" t="s">
        <x:v>1525</x:v>
      </x:c>
      <x:c r="CB5" s="276" t="s">
        <x:v>505</x:v>
      </x:c>
      <x:c r="CC5" s="100" t="s">
        <x:v>1525</x:v>
      </x:c>
      <x:c r="CD5" s="944"/>
      <x:c r="CE5" s="276" t="s">
        <x:v>505</x:v>
      </x:c>
      <x:c r="CF5" s="100" t="s">
        <x:v>1525</x:v>
      </x:c>
      <x:c r="CG5" s="942"/>
      <x:c r="CH5" s="942"/>
      <x:c r="CI5" s="942"/>
      <x:c r="CJ5" s="942"/>
      <x:c r="CK5" s="942"/>
      <x:c r="CL5" s="942"/>
      <x:c r="CM5" s="276" t="s">
        <x:v>558</x:v>
      </x:c>
      <x:c r="CN5" s="276" t="s">
        <x:v>501</x:v>
      </x:c>
      <x:c r="CO5" s="276" t="s">
        <x:v>505</x:v>
      </x:c>
      <x:c r="CP5" s="100" t="s">
        <x:v>1525</x:v>
      </x:c>
      <x:c r="CQ5" s="276" t="s">
        <x:v>505</x:v>
      </x:c>
      <x:c r="CR5" s="100" t="s">
        <x:v>532</x:v>
      </x:c>
      <x:c r="CS5" s="942"/>
      <x:c r="CT5" s="276" t="s">
        <x:v>543</x:v>
      </x:c>
      <x:c r="CU5" s="276" t="s">
        <x:v>540</x:v>
      </x:c>
      <x:c r="CV5" s="276" t="s">
        <x:v>519</x:v>
      </x:c>
      <x:c r="CW5" s="276" t="s">
        <x:v>558</x:v>
      </x:c>
      <x:c r="CX5" s="276" t="s">
        <x:v>501</x:v>
      </x:c>
      <x:c r="CY5" s="935"/>
      <x:c r="CZ5" s="276" t="s">
        <x:v>529</x:v>
      </x:c>
      <x:c r="DA5" s="100" t="s">
        <x:v>832</x:v>
      </x:c>
      <x:c r="DB5" s="276" t="s">
        <x:v>529</x:v>
      </x:c>
      <x:c r="DC5" s="100" t="s">
        <x:v>832</x:v>
      </x:c>
      <x:c r="DD5" s="276" t="s">
        <x:v>529</x:v>
      </x:c>
      <x:c r="DE5" s="100" t="s">
        <x:v>832</x:v>
      </x:c>
      <x:c r="DF5" s="276" t="s">
        <x:v>529</x:v>
      </x:c>
      <x:c r="DG5" s="101" t="s">
        <x:v>832</x:v>
      </x:c>
    </x:row>
    <x:row r="6" spans="1:111" s="215" customFormat="1" ht="30" customHeight="1">
      <x:c r="A6" s="134" t="s">
        <x:v>1952</x:v>
      </x:c>
      <x:c r="B6" s="289">
        <x:f t="shared" ref="B6:AK6" si="0">B7+B12+B144</x:f>
        <x:v>11</x:v>
      </x:c>
      <x:c r="C6" s="290">
        <x:f t="shared" si="0"/>
        <x:v>8578.25</x:v>
      </x:c>
      <x:c r="D6" s="291">
        <x:f t="shared" si="0"/>
        <x:v>13</x:v>
      </x:c>
      <x:c r="E6" s="290">
        <x:f t="shared" si="0"/>
        <x:v>707.18000000000006</x:v>
      </x:c>
      <x:c r="F6" s="291">
        <x:f t="shared" si="0"/>
        <x:v>26</x:v>
      </x:c>
      <x:c r="G6" s="290">
        <x:f t="shared" si="0"/>
        <x:v>246.5</x:v>
      </x:c>
      <x:c r="H6" s="291">
        <x:f t="shared" si="0"/>
        <x:v>0</x:v>
      </x:c>
      <x:c r="I6" s="290">
        <x:f t="shared" si="0"/>
        <x:v>0</x:v>
      </x:c>
      <x:c r="J6" s="291">
        <x:f t="shared" si="0"/>
        <x:v>94</x:v>
      </x:c>
      <x:c r="K6" s="291">
        <x:f t="shared" si="0"/>
        <x:v>6</x:v>
      </x:c>
      <x:c r="L6" s="290">
        <x:f t="shared" si="0"/>
        <x:v>1828.25</x:v>
      </x:c>
      <x:c r="M6" s="291">
        <x:f t="shared" si="0"/>
        <x:v>14</x:v>
      </x:c>
      <x:c r="N6" s="291">
        <x:f t="shared" si="0"/>
        <x:v>7</x:v>
      </x:c>
      <x:c r="O6" s="291">
        <x:f t="shared" si="0"/>
        <x:v>42</x:v>
      </x:c>
      <x:c r="P6" s="291">
        <x:f t="shared" si="0"/>
        <x:v>136</x:v>
      </x:c>
      <x:c r="Q6" s="291">
        <x:f t="shared" si="0"/>
        <x:v>1</x:v>
      </x:c>
      <x:c r="R6" s="290">
        <x:f t="shared" si="0"/>
        <x:v>1500</x:v>
      </x:c>
      <x:c r="S6" s="291">
        <x:f t="shared" si="0"/>
        <x:v>83</x:v>
      </x:c>
      <x:c r="T6" s="290">
        <x:f t="shared" si="0"/>
        <x:v>1529.1772000000001</x:v>
      </x:c>
      <x:c r="U6" s="291">
        <x:f t="shared" si="0"/>
        <x:v>19</x:v>
      </x:c>
      <x:c r="V6" s="290">
        <x:f t="shared" si="0"/>
        <x:v>945</x:v>
      </x:c>
      <x:c r="W6" s="291">
        <x:f t="shared" si="0"/>
        <x:v>21</x:v>
      </x:c>
      <x:c r="X6" s="291">
        <x:f t="shared" si="0"/>
        <x:v>1452</x:v>
      </x:c>
      <x:c r="Y6" s="291">
        <x:f t="shared" si="0"/>
        <x:v>23</x:v>
      </x:c>
      <x:c r="Z6" s="291">
        <x:f t="shared" si="0"/>
        <x:v>120</x:v>
      </x:c>
      <x:c r="AA6" s="291">
        <x:f t="shared" si="0"/>
        <x:v>47</x:v>
      </x:c>
      <x:c r="AB6" s="291">
        <x:f t="shared" si="0"/>
        <x:v>11</x:v>
      </x:c>
      <x:c r="AC6" s="291">
        <x:f t="shared" si="0"/>
        <x:v>17</x:v>
      </x:c>
      <x:c r="AD6" s="291">
        <x:f t="shared" si="0"/>
        <x:v>19</x:v>
      </x:c>
      <x:c r="AE6" s="291">
        <x:f t="shared" si="0"/>
        <x:v>1</x:v>
      </x:c>
      <x:c r="AF6" s="291">
        <x:f t="shared" si="0"/>
        <x:v>1</x:v>
      </x:c>
      <x:c r="AG6" s="291">
        <x:f t="shared" si="0"/>
        <x:v>61</x:v>
      </x:c>
      <x:c r="AH6" s="291">
        <x:f t="shared" si="0"/>
        <x:v>0</x:v>
      </x:c>
      <x:c r="AI6" s="291">
        <x:f t="shared" si="0"/>
        <x:v>0</x:v>
      </x:c>
      <x:c r="AJ6" s="291">
        <x:f t="shared" si="0"/>
        <x:v>88</x:v>
      </x:c>
      <x:c r="AK6" s="291">
        <x:f t="shared" si="0"/>
        <x:v>146</x:v>
      </x:c>
      <x:c r="AL6" s="134" t="s">
        <x:v>1952</x:v>
      </x:c>
      <x:c r="AM6" s="291">
        <x:f t="shared" ref="AM6:BU6" si="1">AM7+AM12+AM144</x:f>
        <x:v>0</x:v>
      </x:c>
      <x:c r="AN6" s="290">
        <x:f t="shared" si="1"/>
        <x:v>0</x:v>
      </x:c>
      <x:c r="AO6" s="291">
        <x:f t="shared" si="1"/>
        <x:v>1</x:v>
      </x:c>
      <x:c r="AP6" s="291">
        <x:f t="shared" si="1"/>
        <x:v>6</x:v>
      </x:c>
      <x:c r="AQ6" s="291">
        <x:f t="shared" si="1"/>
        <x:v>0</x:v>
      </x:c>
      <x:c r="AR6" s="290">
        <x:f t="shared" si="1"/>
        <x:v>0</x:v>
      </x:c>
      <x:c r="AS6" s="291">
        <x:f t="shared" si="1"/>
        <x:v>0</x:v>
      </x:c>
      <x:c r="AT6" s="290">
        <x:f t="shared" si="1"/>
        <x:v>0</x:v>
      </x:c>
      <x:c r="AU6" s="291">
        <x:f t="shared" si="1"/>
        <x:v>0</x:v>
      </x:c>
      <x:c r="AV6" s="291">
        <x:f t="shared" si="1"/>
        <x:v>0</x:v>
      </x:c>
      <x:c r="AW6" s="291">
        <x:f t="shared" si="1"/>
        <x:v>1</x:v>
      </x:c>
      <x:c r="AX6" s="291">
        <x:f t="shared" si="1"/>
        <x:v>8</x:v>
      </x:c>
      <x:c r="AY6" s="291">
        <x:f t="shared" si="1"/>
        <x:v>0</x:v>
      </x:c>
      <x:c r="AZ6" s="291">
        <x:f t="shared" si="1"/>
        <x:v>14</x:v>
      </x:c>
      <x:c r="BA6" s="290">
        <x:f t="shared" si="1"/>
        <x:v>53</x:v>
      </x:c>
      <x:c r="BB6" s="291">
        <x:f t="shared" si="1"/>
        <x:v>1</x:v>
      </x:c>
      <x:c r="BC6" s="291">
        <x:f t="shared" si="1"/>
        <x:v>73</x:v>
      </x:c>
      <x:c r="BD6" s="291">
        <x:f t="shared" si="1"/>
        <x:v>4</x:v>
      </x:c>
      <x:c r="BE6" s="291">
        <x:f t="shared" si="1"/>
        <x:v>74</x:v>
      </x:c>
      <x:c r="BF6" s="291">
        <x:f t="shared" si="1"/>
        <x:v>568</x:v>
      </x:c>
      <x:c r="BG6" s="291">
        <x:f t="shared" si="1"/>
        <x:v>4</x:v>
      </x:c>
      <x:c r="BH6" s="291">
        <x:f t="shared" si="1"/>
        <x:v>4</x:v>
      </x:c>
      <x:c r="BI6" s="291">
        <x:f t="shared" si="1"/>
        <x:v>0</x:v>
      </x:c>
      <x:c r="BJ6" s="290">
        <x:f t="shared" si="1"/>
        <x:v>0</x:v>
      </x:c>
      <x:c r="BK6" s="291">
        <x:f t="shared" si="1"/>
        <x:v>0</x:v>
      </x:c>
      <x:c r="BL6" s="290">
        <x:f t="shared" si="1"/>
        <x:v>0</x:v>
      </x:c>
      <x:c r="BM6" s="291">
        <x:f t="shared" si="1"/>
        <x:v>0</x:v>
      </x:c>
      <x:c r="BN6" s="290">
        <x:f t="shared" si="1"/>
        <x:v>0</x:v>
      </x:c>
      <x:c r="BO6" s="291">
        <x:f t="shared" si="1"/>
        <x:v>1</x:v>
      </x:c>
      <x:c r="BP6" s="290">
        <x:f t="shared" si="1"/>
        <x:v>6210.9099999999999</x:v>
      </x:c>
      <x:c r="BQ6" s="291">
        <x:f t="shared" si="1"/>
        <x:v>0</x:v>
      </x:c>
      <x:c r="BR6" s="291">
        <x:f t="shared" si="1"/>
        <x:v>1</x:v>
      </x:c>
      <x:c r="BS6" s="291">
        <x:f t="shared" si="1"/>
        <x:v>0</x:v>
      </x:c>
      <x:c r="BT6" s="291">
        <x:f t="shared" si="1"/>
        <x:v>4</x:v>
      </x:c>
      <x:c r="BU6" s="291">
        <x:f t="shared" si="1"/>
        <x:v>4</x:v>
      </x:c>
      <x:c r="BV6" s="134" t="s">
        <x:v>1952</x:v>
      </x:c>
      <x:c r="BW6" s="291">
        <x:f t="shared" ref="BW6:CX6" si="2">BW7+BW12+BW144</x:f>
        <x:v>3</x:v>
      </x:c>
      <x:c r="BX6" s="291">
        <x:f t="shared" si="2"/>
        <x:v>109</x:v>
      </x:c>
      <x:c r="BY6" s="290">
        <x:f t="shared" si="2"/>
        <x:v>2742</x:v>
      </x:c>
      <x:c r="BZ6" s="291">
        <x:f t="shared" si="2"/>
        <x:v>0</x:v>
      </x:c>
      <x:c r="CA6" s="290">
        <x:f t="shared" si="2"/>
        <x:v>0</x:v>
      </x:c>
      <x:c r="CB6" s="291">
        <x:f t="shared" si="2"/>
        <x:v>0</x:v>
      </x:c>
      <x:c r="CC6" s="290">
        <x:f t="shared" si="2"/>
        <x:v>0</x:v>
      </x:c>
      <x:c r="CD6" s="291">
        <x:f t="shared" si="2"/>
        <x:v>0</x:v>
      </x:c>
      <x:c r="CE6" s="291">
        <x:f t="shared" si="2"/>
        <x:v>11</x:v>
      </x:c>
      <x:c r="CF6" s="290">
        <x:f t="shared" si="2"/>
        <x:v>479.19999999999999</x:v>
      </x:c>
      <x:c r="CG6" s="291">
        <x:f t="shared" si="2"/>
        <x:v>0</x:v>
      </x:c>
      <x:c r="CH6" s="291">
        <x:f t="shared" si="2"/>
        <x:v>12</x:v>
      </x:c>
      <x:c r="CI6" s="291">
        <x:f t="shared" si="2"/>
        <x:v>0</x:v>
      </x:c>
      <x:c r="CJ6" s="291">
        <x:f t="shared" si="2"/>
        <x:v>39</x:v>
      </x:c>
      <x:c r="CK6" s="291">
        <x:f t="shared" si="2"/>
        <x:v>9</x:v>
      </x:c>
      <x:c r="CL6" s="291">
        <x:f t="shared" si="2"/>
        <x:v>2</x:v>
      </x:c>
      <x:c r="CM6" s="291">
        <x:f t="shared" si="2"/>
        <x:v>3</x:v>
      </x:c>
      <x:c r="CN6" s="291">
        <x:f t="shared" si="2"/>
        <x:v>3</x:v>
      </x:c>
      <x:c r="CO6" s="291">
        <x:f t="shared" si="2"/>
        <x:v>6</x:v>
      </x:c>
      <x:c r="CP6" s="290">
        <x:f t="shared" si="2"/>
        <x:v>2419.8299999999999</x:v>
      </x:c>
      <x:c r="CQ6" s="291">
        <x:f t="shared" si="2"/>
        <x:v>47</x:v>
      </x:c>
      <x:c r="CR6" s="290">
        <x:f t="shared" si="2"/>
        <x:v>5606.6499999999996</x:v>
      </x:c>
      <x:c r="CS6" s="291">
        <x:f t="shared" si="2"/>
        <x:v>1265</x:v>
      </x:c>
      <x:c r="CT6" s="291">
        <x:f t="shared" si="2"/>
        <x:v>52</x:v>
      </x:c>
      <x:c r="CU6" s="291">
        <x:f t="shared" si="2"/>
        <x:v>152</x:v>
      </x:c>
      <x:c r="CV6" s="291">
        <x:f t="shared" si="2"/>
        <x:v>39</x:v>
      </x:c>
      <x:c r="CW6" s="291">
        <x:f t="shared" si="2"/>
        <x:v>64</x:v>
      </x:c>
      <x:c r="CX6" s="291">
        <x:f t="shared" si="2"/>
        <x:v>193</x:v>
      </x:c>
      <x:c r="CY6" s="134" t="s">
        <x:v>1952</x:v>
      </x:c>
      <x:c r="CZ6" s="291">
        <x:f t="shared" ref="CZ6:DG6" si="3">CZ7+CZ12+CZ144</x:f>
        <x:v>30</x:v>
      </x:c>
      <x:c r="DA6" s="290">
        <x:f t="shared" si="3"/>
        <x:v>11998.58</x:v>
      </x:c>
      <x:c r="DB6" s="291">
        <x:f t="shared" si="3"/>
        <x:v>3</x:v>
      </x:c>
      <x:c r="DC6" s="290">
        <x:f t="shared" si="3"/>
        <x:v>185.75</x:v>
      </x:c>
      <x:c r="DD6" s="291">
        <x:f t="shared" si="3"/>
        <x:v>2</x:v>
      </x:c>
      <x:c r="DE6" s="290">
        <x:f t="shared" si="3"/>
        <x:v>123.75</x:v>
      </x:c>
      <x:c r="DF6" s="291">
        <x:f t="shared" si="3"/>
        <x:v>1</x:v>
      </x:c>
      <x:c r="DG6" s="292">
        <x:f t="shared" si="3"/>
        <x:v>62</x:v>
      </x:c>
    </x:row>
    <x:row r="7" spans="1:111" s="20" customFormat="1" ht="30" customHeight="1">
      <x:c r="A7" s="134" t="s">
        <x:v>2955</x:v>
      </x:c>
      <x:c r="B7" s="289">
        <x:f t="shared" ref="B7:AK7" si="4">SUM(B8)</x:f>
        <x:v>0</x:v>
      </x:c>
      <x:c r="C7" s="290">
        <x:f t="shared" si="4"/>
        <x:v>0</x:v>
      </x:c>
      <x:c r="D7" s="291">
        <x:f t="shared" si="4"/>
        <x:v>0</x:v>
      </x:c>
      <x:c r="E7" s="290">
        <x:f t="shared" si="4"/>
        <x:v>0</x:v>
      </x:c>
      <x:c r="F7" s="291">
        <x:f t="shared" si="4"/>
        <x:v>2</x:v>
      </x:c>
      <x:c r="G7" s="290">
        <x:f t="shared" si="4"/>
        <x:v>1.7</x:v>
      </x:c>
      <x:c r="H7" s="291">
        <x:f t="shared" si="4"/>
        <x:v>0</x:v>
      </x:c>
      <x:c r="I7" s="290">
        <x:f t="shared" si="4"/>
        <x:v>0</x:v>
      </x:c>
      <x:c r="J7" s="291">
        <x:f t="shared" si="4"/>
        <x:v>0</x:v>
      </x:c>
      <x:c r="K7" s="291">
        <x:f t="shared" si="4"/>
        <x:v>0</x:v>
      </x:c>
      <x:c r="L7" s="290">
        <x:f t="shared" si="4"/>
        <x:v>0</x:v>
      </x:c>
      <x:c r="M7" s="291">
        <x:f t="shared" si="4"/>
        <x:v>0</x:v>
      </x:c>
      <x:c r="N7" s="291">
        <x:f t="shared" si="4"/>
        <x:v>0</x:v>
      </x:c>
      <x:c r="O7" s="291">
        <x:f t="shared" si="4"/>
        <x:v>0</x:v>
      </x:c>
      <x:c r="P7" s="291">
        <x:f t="shared" si="4"/>
        <x:v>0</x:v>
      </x:c>
      <x:c r="Q7" s="291">
        <x:f t="shared" si="4"/>
        <x:v>0</x:v>
      </x:c>
      <x:c r="R7" s="290">
        <x:f t="shared" si="4"/>
        <x:v>0</x:v>
      </x:c>
      <x:c r="S7" s="291">
        <x:f t="shared" si="4"/>
        <x:v>0</x:v>
      </x:c>
      <x:c r="T7" s="290">
        <x:f t="shared" si="4"/>
        <x:v>0</x:v>
      </x:c>
      <x:c r="U7" s="291">
        <x:f t="shared" si="4"/>
        <x:v>0</x:v>
      </x:c>
      <x:c r="V7" s="290">
        <x:f t="shared" si="4"/>
        <x:v>0</x:v>
      </x:c>
      <x:c r="W7" s="291">
        <x:f t="shared" si="4"/>
        <x:v>0</x:v>
      </x:c>
      <x:c r="X7" s="291">
        <x:f t="shared" si="4"/>
        <x:v>66</x:v>
      </x:c>
      <x:c r="Y7" s="291">
        <x:f t="shared" si="4"/>
        <x:v>0</x:v>
      </x:c>
      <x:c r="Z7" s="291">
        <x:f t="shared" si="4"/>
        <x:v>0</x:v>
      </x:c>
      <x:c r="AA7" s="291">
        <x:f t="shared" si="4"/>
        <x:v>0</x:v>
      </x:c>
      <x:c r="AB7" s="291">
        <x:f t="shared" si="4"/>
        <x:v>0</x:v>
      </x:c>
      <x:c r="AC7" s="291">
        <x:f t="shared" si="4"/>
        <x:v>0</x:v>
      </x:c>
      <x:c r="AD7" s="291">
        <x:f t="shared" si="4"/>
        <x:v>0</x:v>
      </x:c>
      <x:c r="AE7" s="291">
        <x:f t="shared" si="4"/>
        <x:v>0</x:v>
      </x:c>
      <x:c r="AF7" s="291">
        <x:f t="shared" si="4"/>
        <x:v>0</x:v>
      </x:c>
      <x:c r="AG7" s="291">
        <x:f t="shared" si="4"/>
        <x:v>0</x:v>
      </x:c>
      <x:c r="AH7" s="291">
        <x:f t="shared" si="4"/>
        <x:v>0</x:v>
      </x:c>
      <x:c r="AI7" s="291">
        <x:f t="shared" si="4"/>
        <x:v>0</x:v>
      </x:c>
      <x:c r="AJ7" s="291">
        <x:f t="shared" si="4"/>
        <x:v>0</x:v>
      </x:c>
      <x:c r="AK7" s="291">
        <x:f t="shared" si="4"/>
        <x:v>0</x:v>
      </x:c>
      <x:c r="AL7" s="134" t="s">
        <x:v>2955</x:v>
      </x:c>
      <x:c r="AM7" s="291">
        <x:f>AM8</x:f>
        <x:v>0</x:v>
      </x:c>
      <x:c r="AN7" s="290">
        <x:f t="shared" ref="AN7:BU7" si="5">AN8</x:f>
        <x:v>0</x:v>
      </x:c>
      <x:c r="AO7" s="291">
        <x:f t="shared" si="5"/>
        <x:v>0</x:v>
      </x:c>
      <x:c r="AP7" s="291">
        <x:f t="shared" si="5"/>
        <x:v>0</x:v>
      </x:c>
      <x:c r="AQ7" s="291">
        <x:f t="shared" si="5"/>
        <x:v>0</x:v>
      </x:c>
      <x:c r="AR7" s="290">
        <x:f t="shared" si="5"/>
        <x:v>0</x:v>
      </x:c>
      <x:c r="AS7" s="291">
        <x:f t="shared" si="5"/>
        <x:v>0</x:v>
      </x:c>
      <x:c r="AT7" s="290">
        <x:f t="shared" si="5"/>
        <x:v>0</x:v>
      </x:c>
      <x:c r="AU7" s="291">
        <x:f t="shared" si="5"/>
        <x:v>0</x:v>
      </x:c>
      <x:c r="AV7" s="291">
        <x:f t="shared" si="5"/>
        <x:v>0</x:v>
      </x:c>
      <x:c r="AW7" s="291">
        <x:f t="shared" si="5"/>
        <x:v>0</x:v>
      </x:c>
      <x:c r="AX7" s="291">
        <x:f t="shared" si="5"/>
        <x:v>0</x:v>
      </x:c>
      <x:c r="AY7" s="291">
        <x:f t="shared" si="5"/>
        <x:v>0</x:v>
      </x:c>
      <x:c r="AZ7" s="291">
        <x:f t="shared" si="5"/>
        <x:v>0</x:v>
      </x:c>
      <x:c r="BA7" s="290">
        <x:f t="shared" si="5"/>
        <x:v>0</x:v>
      </x:c>
      <x:c r="BB7" s="291">
        <x:f t="shared" si="5"/>
        <x:v>0</x:v>
      </x:c>
      <x:c r="BC7" s="291">
        <x:f t="shared" si="5"/>
        <x:v>0</x:v>
      </x:c>
      <x:c r="BD7" s="291">
        <x:f t="shared" si="5"/>
        <x:v>0</x:v>
      </x:c>
      <x:c r="BE7" s="291">
        <x:f t="shared" si="5"/>
        <x:v>1</x:v>
      </x:c>
      <x:c r="BF7" s="291">
        <x:f t="shared" si="5"/>
        <x:v>49</x:v>
      </x:c>
      <x:c r="BG7" s="291">
        <x:f t="shared" si="5"/>
        <x:v>0</x:v>
      </x:c>
      <x:c r="BH7" s="291">
        <x:f t="shared" si="5"/>
        <x:v>0</x:v>
      </x:c>
      <x:c r="BI7" s="291">
        <x:f t="shared" si="5"/>
        <x:v>0</x:v>
      </x:c>
      <x:c r="BJ7" s="290">
        <x:f t="shared" si="5"/>
        <x:v>0</x:v>
      </x:c>
      <x:c r="BK7" s="291">
        <x:f t="shared" si="5"/>
        <x:v>0</x:v>
      </x:c>
      <x:c r="BL7" s="290">
        <x:f t="shared" si="5"/>
        <x:v>0</x:v>
      </x:c>
      <x:c r="BM7" s="291">
        <x:f t="shared" si="5"/>
        <x:v>0</x:v>
      </x:c>
      <x:c r="BN7" s="290">
        <x:f t="shared" si="5"/>
        <x:v>0</x:v>
      </x:c>
      <x:c r="BO7" s="291">
        <x:f t="shared" si="5"/>
        <x:v>0</x:v>
      </x:c>
      <x:c r="BP7" s="290">
        <x:f t="shared" si="5"/>
        <x:v>0</x:v>
      </x:c>
      <x:c r="BQ7" s="291">
        <x:f t="shared" si="5"/>
        <x:v>0</x:v>
      </x:c>
      <x:c r="BR7" s="291">
        <x:f t="shared" si="5"/>
        <x:v>0</x:v>
      </x:c>
      <x:c r="BS7" s="291">
        <x:f t="shared" si="5"/>
        <x:v>0</x:v>
      </x:c>
      <x:c r="BT7" s="291">
        <x:f t="shared" si="5"/>
        <x:v>0</x:v>
      </x:c>
      <x:c r="BU7" s="291">
        <x:f t="shared" si="5"/>
        <x:v>0</x:v>
      </x:c>
      <x:c r="BV7" s="134" t="s">
        <x:v>2955</x:v>
      </x:c>
      <x:c r="BW7" s="291">
        <x:f t="shared" ref="BW7:CX7" si="6">SUM(BW8)</x:f>
        <x:v>0</x:v>
      </x:c>
      <x:c r="BX7" s="291">
        <x:f t="shared" si="6"/>
        <x:v>0</x:v>
      </x:c>
      <x:c r="BY7" s="290">
        <x:f t="shared" si="6"/>
        <x:v>0</x:v>
      </x:c>
      <x:c r="BZ7" s="291">
        <x:f t="shared" si="6"/>
        <x:v>0</x:v>
      </x:c>
      <x:c r="CA7" s="290">
        <x:f t="shared" si="6"/>
        <x:v>0</x:v>
      </x:c>
      <x:c r="CB7" s="291">
        <x:f t="shared" si="6"/>
        <x:v>0</x:v>
      </x:c>
      <x:c r="CC7" s="290">
        <x:f t="shared" si="6"/>
        <x:v>0</x:v>
      </x:c>
      <x:c r="CD7" s="291">
        <x:f t="shared" si="6"/>
        <x:v>0</x:v>
      </x:c>
      <x:c r="CE7" s="291">
        <x:f t="shared" si="6"/>
        <x:v>0</x:v>
      </x:c>
      <x:c r="CF7" s="290">
        <x:f t="shared" si="6"/>
        <x:v>0</x:v>
      </x:c>
      <x:c r="CG7" s="291">
        <x:f t="shared" si="6"/>
        <x:v>0</x:v>
      </x:c>
      <x:c r="CH7" s="291">
        <x:f t="shared" si="6"/>
        <x:v>2</x:v>
      </x:c>
      <x:c r="CI7" s="291">
        <x:f t="shared" si="6"/>
        <x:v>0</x:v>
      </x:c>
      <x:c r="CJ7" s="291">
        <x:f t="shared" si="6"/>
        <x:v>0</x:v>
      </x:c>
      <x:c r="CK7" s="291">
        <x:f t="shared" si="6"/>
        <x:v>2</x:v>
      </x:c>
      <x:c r="CL7" s="291">
        <x:f t="shared" si="6"/>
        <x:v>0</x:v>
      </x:c>
      <x:c r="CM7" s="291">
        <x:f t="shared" si="6"/>
        <x:v>0</x:v>
      </x:c>
      <x:c r="CN7" s="291">
        <x:f t="shared" si="6"/>
        <x:v>0</x:v>
      </x:c>
      <x:c r="CO7" s="291">
        <x:f t="shared" si="6"/>
        <x:v>0</x:v>
      </x:c>
      <x:c r="CP7" s="290">
        <x:f t="shared" si="6"/>
        <x:v>0</x:v>
      </x:c>
      <x:c r="CQ7" s="291">
        <x:f t="shared" si="6"/>
        <x:v>0</x:v>
      </x:c>
      <x:c r="CR7" s="290">
        <x:f t="shared" si="6"/>
        <x:v>0</x:v>
      </x:c>
      <x:c r="CS7" s="291">
        <x:f t="shared" si="6"/>
        <x:v>0</x:v>
      </x:c>
      <x:c r="CT7" s="291">
        <x:f t="shared" si="6"/>
        <x:v>0</x:v>
      </x:c>
      <x:c r="CU7" s="291">
        <x:f t="shared" si="6"/>
        <x:v>0</x:v>
      </x:c>
      <x:c r="CV7" s="291">
        <x:f t="shared" si="6"/>
        <x:v>0</x:v>
      </x:c>
      <x:c r="CW7" s="291">
        <x:f t="shared" si="6"/>
        <x:v>0</x:v>
      </x:c>
      <x:c r="CX7" s="291">
        <x:f t="shared" si="6"/>
        <x:v>0</x:v>
      </x:c>
      <x:c r="CY7" s="134" t="s">
        <x:v>2955</x:v>
      </x:c>
      <x:c r="CZ7" s="291">
        <x:f t="shared" ref="CZ7:DG7" si="7">CZ8</x:f>
        <x:v>0</x:v>
      </x:c>
      <x:c r="DA7" s="290">
        <x:f t="shared" si="7"/>
        <x:v>0</x:v>
      </x:c>
      <x:c r="DB7" s="291">
        <x:f t="shared" si="7"/>
        <x:v>0</x:v>
      </x:c>
      <x:c r="DC7" s="290">
        <x:f t="shared" si="7"/>
        <x:v>0</x:v>
      </x:c>
      <x:c r="DD7" s="291">
        <x:f t="shared" si="7"/>
        <x:v>0</x:v>
      </x:c>
      <x:c r="DE7" s="290">
        <x:f t="shared" si="7"/>
        <x:v>0</x:v>
      </x:c>
      <x:c r="DF7" s="291">
        <x:f t="shared" si="7"/>
        <x:v>0</x:v>
      </x:c>
      <x:c r="DG7" s="292">
        <x:f t="shared" si="7"/>
        <x:v>0</x:v>
      </x:c>
    </x:row>
    <x:row r="8" spans="1:111" s="20" customFormat="1" ht="30" customHeight="1">
      <x:c r="A8" s="287" t="s">
        <x:v>502</x:v>
      </x:c>
      <x:c r="B8" s="78">
        <x:f>SUM(B9:B11)</x:f>
        <x:v>0</x:v>
      </x:c>
      <x:c r="C8" s="79">
        <x:f t="shared" ref="C8:AK8" si="8">SUM(C9:C11)</x:f>
        <x:v>0</x:v>
      </x:c>
      <x:c r="D8" s="80">
        <x:f t="shared" si="8"/>
        <x:v>0</x:v>
      </x:c>
      <x:c r="E8" s="79">
        <x:f t="shared" si="8"/>
        <x:v>0</x:v>
      </x:c>
      <x:c r="F8" s="80">
        <x:f t="shared" si="8"/>
        <x:v>2</x:v>
      </x:c>
      <x:c r="G8" s="79">
        <x:f t="shared" si="8"/>
        <x:v>1.7</x:v>
      </x:c>
      <x:c r="H8" s="80">
        <x:f t="shared" si="8"/>
        <x:v>0</x:v>
      </x:c>
      <x:c r="I8" s="79">
        <x:f t="shared" si="8"/>
        <x:v>0</x:v>
      </x:c>
      <x:c r="J8" s="80">
        <x:f t="shared" si="8"/>
        <x:v>0</x:v>
      </x:c>
      <x:c r="K8" s="80">
        <x:f t="shared" si="8"/>
        <x:v>0</x:v>
      </x:c>
      <x:c r="L8" s="79">
        <x:f t="shared" si="8"/>
        <x:v>0</x:v>
      </x:c>
      <x:c r="M8" s="80">
        <x:f t="shared" si="8"/>
        <x:v>0</x:v>
      </x:c>
      <x:c r="N8" s="80">
        <x:f t="shared" si="8"/>
        <x:v>0</x:v>
      </x:c>
      <x:c r="O8" s="80">
        <x:f t="shared" si="8"/>
        <x:v>0</x:v>
      </x:c>
      <x:c r="P8" s="80">
        <x:f t="shared" si="8"/>
        <x:v>0</x:v>
      </x:c>
      <x:c r="Q8" s="80">
        <x:f t="shared" si="8"/>
        <x:v>0</x:v>
      </x:c>
      <x:c r="R8" s="79">
        <x:f t="shared" si="8"/>
        <x:v>0</x:v>
      </x:c>
      <x:c r="S8" s="80">
        <x:f t="shared" si="8"/>
        <x:v>0</x:v>
      </x:c>
      <x:c r="T8" s="79">
        <x:f t="shared" si="8"/>
        <x:v>0</x:v>
      </x:c>
      <x:c r="U8" s="80">
        <x:f t="shared" si="8"/>
        <x:v>0</x:v>
      </x:c>
      <x:c r="V8" s="79">
        <x:f t="shared" si="8"/>
        <x:v>0</x:v>
      </x:c>
      <x:c r="W8" s="80">
        <x:f t="shared" si="8"/>
        <x:v>0</x:v>
      </x:c>
      <x:c r="X8" s="80">
        <x:f t="shared" si="8"/>
        <x:v>66</x:v>
      </x:c>
      <x:c r="Y8" s="80">
        <x:f t="shared" si="8"/>
        <x:v>0</x:v>
      </x:c>
      <x:c r="Z8" s="80">
        <x:f t="shared" si="8"/>
        <x:v>0</x:v>
      </x:c>
      <x:c r="AA8" s="80">
        <x:f t="shared" si="8"/>
        <x:v>0</x:v>
      </x:c>
      <x:c r="AB8" s="80">
        <x:f t="shared" si="8"/>
        <x:v>0</x:v>
      </x:c>
      <x:c r="AC8" s="80">
        <x:f t="shared" si="8"/>
        <x:v>0</x:v>
      </x:c>
      <x:c r="AD8" s="80">
        <x:f t="shared" si="8"/>
        <x:v>0</x:v>
      </x:c>
      <x:c r="AE8" s="80">
        <x:f t="shared" si="8"/>
        <x:v>0</x:v>
      </x:c>
      <x:c r="AF8" s="80">
        <x:f t="shared" si="8"/>
        <x:v>0</x:v>
      </x:c>
      <x:c r="AG8" s="80">
        <x:f t="shared" si="8"/>
        <x:v>0</x:v>
      </x:c>
      <x:c r="AH8" s="80">
        <x:f t="shared" si="8"/>
        <x:v>0</x:v>
      </x:c>
      <x:c r="AI8" s="80">
        <x:f t="shared" si="8"/>
        <x:v>0</x:v>
      </x:c>
      <x:c r="AJ8" s="80">
        <x:f t="shared" si="8"/>
        <x:v>0</x:v>
      </x:c>
      <x:c r="AK8" s="80">
        <x:f t="shared" si="8"/>
        <x:v>0</x:v>
      </x:c>
      <x:c r="AL8" s="287" t="s">
        <x:v>502</x:v>
      </x:c>
      <x:c r="AM8" s="80">
        <x:f>SUM(AM9:AM11)</x:f>
        <x:v>0</x:v>
      </x:c>
      <x:c r="AN8" s="79">
        <x:f t="shared" ref="AN8:BU8" si="9">SUM(AN9:AN11)</x:f>
        <x:v>0</x:v>
      </x:c>
      <x:c r="AO8" s="80">
        <x:f t="shared" si="9"/>
        <x:v>0</x:v>
      </x:c>
      <x:c r="AP8" s="80">
        <x:f t="shared" si="9"/>
        <x:v>0</x:v>
      </x:c>
      <x:c r="AQ8" s="80">
        <x:f t="shared" si="9"/>
        <x:v>0</x:v>
      </x:c>
      <x:c r="AR8" s="79">
        <x:f t="shared" si="9"/>
        <x:v>0</x:v>
      </x:c>
      <x:c r="AS8" s="80">
        <x:f t="shared" si="9"/>
        <x:v>0</x:v>
      </x:c>
      <x:c r="AT8" s="79">
        <x:f t="shared" si="9"/>
        <x:v>0</x:v>
      </x:c>
      <x:c r="AU8" s="80">
        <x:f t="shared" si="9"/>
        <x:v>0</x:v>
      </x:c>
      <x:c r="AV8" s="80">
        <x:f t="shared" si="9"/>
        <x:v>0</x:v>
      </x:c>
      <x:c r="AW8" s="80">
        <x:f t="shared" si="9"/>
        <x:v>0</x:v>
      </x:c>
      <x:c r="AX8" s="80">
        <x:f t="shared" si="9"/>
        <x:v>0</x:v>
      </x:c>
      <x:c r="AY8" s="80">
        <x:f t="shared" si="9"/>
        <x:v>0</x:v>
      </x:c>
      <x:c r="AZ8" s="80">
        <x:f t="shared" si="9"/>
        <x:v>0</x:v>
      </x:c>
      <x:c r="BA8" s="79">
        <x:f t="shared" si="9"/>
        <x:v>0</x:v>
      </x:c>
      <x:c r="BB8" s="80">
        <x:f t="shared" si="9"/>
        <x:v>0</x:v>
      </x:c>
      <x:c r="BC8" s="80">
        <x:f t="shared" si="9"/>
        <x:v>0</x:v>
      </x:c>
      <x:c r="BD8" s="80">
        <x:f t="shared" si="9"/>
        <x:v>0</x:v>
      </x:c>
      <x:c r="BE8" s="80">
        <x:f t="shared" si="9"/>
        <x:v>1</x:v>
      </x:c>
      <x:c r="BF8" s="80">
        <x:f t="shared" si="9"/>
        <x:v>49</x:v>
      </x:c>
      <x:c r="BG8" s="80">
        <x:f t="shared" si="9"/>
        <x:v>0</x:v>
      </x:c>
      <x:c r="BH8" s="80">
        <x:f t="shared" si="9"/>
        <x:v>0</x:v>
      </x:c>
      <x:c r="BI8" s="80">
        <x:f t="shared" si="9"/>
        <x:v>0</x:v>
      </x:c>
      <x:c r="BJ8" s="79">
        <x:f t="shared" si="9"/>
        <x:v>0</x:v>
      </x:c>
      <x:c r="BK8" s="80">
        <x:f t="shared" si="9"/>
        <x:v>0</x:v>
      </x:c>
      <x:c r="BL8" s="79">
        <x:f t="shared" si="9"/>
        <x:v>0</x:v>
      </x:c>
      <x:c r="BM8" s="80">
        <x:f t="shared" si="9"/>
        <x:v>0</x:v>
      </x:c>
      <x:c r="BN8" s="79">
        <x:f t="shared" si="9"/>
        <x:v>0</x:v>
      </x:c>
      <x:c r="BO8" s="80">
        <x:f t="shared" si="9"/>
        <x:v>0</x:v>
      </x:c>
      <x:c r="BP8" s="79">
        <x:f t="shared" si="9"/>
        <x:v>0</x:v>
      </x:c>
      <x:c r="BQ8" s="80">
        <x:f t="shared" si="9"/>
        <x:v>0</x:v>
      </x:c>
      <x:c r="BR8" s="80">
        <x:f t="shared" si="9"/>
        <x:v>0</x:v>
      </x:c>
      <x:c r="BS8" s="80">
        <x:f t="shared" si="9"/>
        <x:v>0</x:v>
      </x:c>
      <x:c r="BT8" s="80">
        <x:f t="shared" si="9"/>
        <x:v>0</x:v>
      </x:c>
      <x:c r="BU8" s="80">
        <x:f t="shared" si="9"/>
        <x:v>0</x:v>
      </x:c>
      <x:c r="BV8" s="287" t="s">
        <x:v>502</x:v>
      </x:c>
      <x:c r="BW8" s="80">
        <x:f>SUM(BW9:BW11)</x:f>
        <x:v>0</x:v>
      </x:c>
      <x:c r="BX8" s="80">
        <x:f t="shared" ref="BX8:CX8" si="10">SUM(BX9:BX11)</x:f>
        <x:v>0</x:v>
      </x:c>
      <x:c r="BY8" s="79">
        <x:f t="shared" si="10"/>
        <x:v>0</x:v>
      </x:c>
      <x:c r="BZ8" s="80">
        <x:f t="shared" si="10"/>
        <x:v>0</x:v>
      </x:c>
      <x:c r="CA8" s="79">
        <x:f t="shared" si="10"/>
        <x:v>0</x:v>
      </x:c>
      <x:c r="CB8" s="80">
        <x:f t="shared" si="10"/>
        <x:v>0</x:v>
      </x:c>
      <x:c r="CC8" s="79">
        <x:f t="shared" si="10"/>
        <x:v>0</x:v>
      </x:c>
      <x:c r="CD8" s="80">
        <x:f t="shared" si="10"/>
        <x:v>0</x:v>
      </x:c>
      <x:c r="CE8" s="80">
        <x:f t="shared" si="10"/>
        <x:v>0</x:v>
      </x:c>
      <x:c r="CF8" s="79">
        <x:f t="shared" si="10"/>
        <x:v>0</x:v>
      </x:c>
      <x:c r="CG8" s="80">
        <x:f t="shared" si="10"/>
        <x:v>0</x:v>
      </x:c>
      <x:c r="CH8" s="80">
        <x:f t="shared" si="10"/>
        <x:v>2</x:v>
      </x:c>
      <x:c r="CI8" s="80">
        <x:f t="shared" si="10"/>
        <x:v>0</x:v>
      </x:c>
      <x:c r="CJ8" s="80">
        <x:f t="shared" si="10"/>
        <x:v>0</x:v>
      </x:c>
      <x:c r="CK8" s="80">
        <x:f t="shared" si="10"/>
        <x:v>2</x:v>
      </x:c>
      <x:c r="CL8" s="80">
        <x:f t="shared" si="10"/>
        <x:v>0</x:v>
      </x:c>
      <x:c r="CM8" s="80">
        <x:f t="shared" si="10"/>
        <x:v>0</x:v>
      </x:c>
      <x:c r="CN8" s="80">
        <x:f t="shared" si="10"/>
        <x:v>0</x:v>
      </x:c>
      <x:c r="CO8" s="80">
        <x:f t="shared" si="10"/>
        <x:v>0</x:v>
      </x:c>
      <x:c r="CP8" s="79">
        <x:f t="shared" si="10"/>
        <x:v>0</x:v>
      </x:c>
      <x:c r="CQ8" s="80">
        <x:f t="shared" si="10"/>
        <x:v>0</x:v>
      </x:c>
      <x:c r="CR8" s="79">
        <x:f t="shared" si="10"/>
        <x:v>0</x:v>
      </x:c>
      <x:c r="CS8" s="80">
        <x:f t="shared" si="10"/>
        <x:v>0</x:v>
      </x:c>
      <x:c r="CT8" s="80">
        <x:f t="shared" si="10"/>
        <x:v>0</x:v>
      </x:c>
      <x:c r="CU8" s="80">
        <x:f t="shared" si="10"/>
        <x:v>0</x:v>
      </x:c>
      <x:c r="CV8" s="80">
        <x:f t="shared" si="10"/>
        <x:v>0</x:v>
      </x:c>
      <x:c r="CW8" s="80">
        <x:f t="shared" si="10"/>
        <x:v>0</x:v>
      </x:c>
      <x:c r="CX8" s="80">
        <x:f t="shared" si="10"/>
        <x:v>0</x:v>
      </x:c>
      <x:c r="CY8" s="287" t="s">
        <x:v>502</x:v>
      </x:c>
      <x:c r="CZ8" s="80">
        <x:f>SUM(CZ9:CZ11)</x:f>
        <x:v>0</x:v>
      </x:c>
      <x:c r="DA8" s="79">
        <x:f t="shared" ref="DA8:DG8" si="11">SUM(DA9:DA11)</x:f>
        <x:v>0</x:v>
      </x:c>
      <x:c r="DB8" s="80">
        <x:f t="shared" si="11"/>
        <x:v>0</x:v>
      </x:c>
      <x:c r="DC8" s="79">
        <x:f t="shared" si="11"/>
        <x:v>0</x:v>
      </x:c>
      <x:c r="DD8" s="80">
        <x:f t="shared" si="11"/>
        <x:v>0</x:v>
      </x:c>
      <x:c r="DE8" s="79">
        <x:f t="shared" si="11"/>
        <x:v>0</x:v>
      </x:c>
      <x:c r="DF8" s="80">
        <x:f t="shared" si="11"/>
        <x:v>0</x:v>
      </x:c>
      <x:c r="DG8" s="108">
        <x:f t="shared" si="11"/>
        <x:v>0</x:v>
      </x:c>
    </x:row>
    <x:row r="9" spans="1:111" s="20" customFormat="1" ht="30" customHeight="1">
      <x:c r="A9" s="522" t="s">
        <x:v>1878</x:v>
      </x:c>
      <x:c r="B9" s="77"/>
      <x:c r="C9" s="71"/>
      <x:c r="D9" s="69"/>
      <x:c r="E9" s="71"/>
      <x:c r="F9" s="69"/>
      <x:c r="G9" s="71"/>
      <x:c r="H9" s="69"/>
      <x:c r="I9" s="71"/>
      <x:c r="J9" s="69"/>
      <x:c r="K9" s="69"/>
      <x:c r="L9" s="71"/>
      <x:c r="M9" s="69"/>
      <x:c r="N9" s="69"/>
      <x:c r="O9" s="69"/>
      <x:c r="P9" s="69"/>
      <x:c r="Q9" s="69"/>
      <x:c r="R9" s="71"/>
      <x:c r="S9" s="69"/>
      <x:c r="T9" s="71"/>
      <x:c r="U9" s="69"/>
      <x:c r="V9" s="71"/>
      <x:c r="W9" s="69"/>
      <x:c r="X9" s="69"/>
      <x:c r="Y9" s="69"/>
      <x:c r="Z9" s="69"/>
      <x:c r="AA9" s="69"/>
      <x:c r="AB9" s="69"/>
      <x:c r="AC9" s="69"/>
      <x:c r="AD9" s="69"/>
      <x:c r="AE9" s="69"/>
      <x:c r="AF9" s="69"/>
      <x:c r="AG9" s="69"/>
      <x:c r="AH9" s="69"/>
      <x:c r="AI9" s="69"/>
      <x:c r="AJ9" s="69"/>
      <x:c r="AK9" s="69"/>
      <x:c r="AL9" s="522" t="s">
        <x:v>1878</x:v>
      </x:c>
      <x:c r="AM9" s="69"/>
      <x:c r="AN9" s="71"/>
      <x:c r="AO9" s="69"/>
      <x:c r="AP9" s="69"/>
      <x:c r="AQ9" s="69"/>
      <x:c r="AR9" s="71"/>
      <x:c r="AS9" s="69"/>
      <x:c r="AT9" s="71"/>
      <x:c r="AU9" s="69"/>
      <x:c r="AV9" s="69"/>
      <x:c r="AW9" s="69"/>
      <x:c r="AX9" s="69"/>
      <x:c r="AY9" s="69"/>
      <x:c r="AZ9" s="69"/>
      <x:c r="BA9" s="71"/>
      <x:c r="BB9" s="69"/>
      <x:c r="BC9" s="69"/>
      <x:c r="BD9" s="69"/>
      <x:c r="BE9" s="69"/>
      <x:c r="BF9" s="69"/>
      <x:c r="BG9" s="69"/>
      <x:c r="BH9" s="69"/>
      <x:c r="BI9" s="69"/>
      <x:c r="BJ9" s="71"/>
      <x:c r="BK9" s="69"/>
      <x:c r="BL9" s="71"/>
      <x:c r="BM9" s="69"/>
      <x:c r="BN9" s="71"/>
      <x:c r="BO9" s="69"/>
      <x:c r="BP9" s="71"/>
      <x:c r="BQ9" s="69"/>
      <x:c r="BR9" s="69"/>
      <x:c r="BS9" s="69"/>
      <x:c r="BT9" s="69"/>
      <x:c r="BU9" s="69"/>
      <x:c r="BV9" s="522" t="s">
        <x:v>1878</x:v>
      </x:c>
      <x:c r="BW9" s="69"/>
      <x:c r="BX9" s="69"/>
      <x:c r="BY9" s="71"/>
      <x:c r="BZ9" s="69"/>
      <x:c r="CA9" s="71"/>
      <x:c r="CB9" s="69"/>
      <x:c r="CC9" s="71"/>
      <x:c r="CD9" s="69"/>
      <x:c r="CE9" s="69"/>
      <x:c r="CF9" s="71"/>
      <x:c r="CG9" s="69"/>
      <x:c r="CH9" s="69"/>
      <x:c r="CI9" s="69"/>
      <x:c r="CJ9" s="69"/>
      <x:c r="CK9" s="69"/>
      <x:c r="CL9" s="69"/>
      <x:c r="CM9" s="69"/>
      <x:c r="CN9" s="69"/>
      <x:c r="CO9" s="69"/>
      <x:c r="CP9" s="71"/>
      <x:c r="CQ9" s="69"/>
      <x:c r="CR9" s="71"/>
      <x:c r="CS9" s="69"/>
      <x:c r="CT9" s="69"/>
      <x:c r="CU9" s="69"/>
      <x:c r="CV9" s="69"/>
      <x:c r="CW9" s="69"/>
      <x:c r="CX9" s="69"/>
      <x:c r="CY9" s="522" t="s">
        <x:v>1878</x:v>
      </x:c>
      <x:c r="CZ9" s="112"/>
      <x:c r="DA9" s="71"/>
      <x:c r="DB9" s="112"/>
      <x:c r="DC9" s="71"/>
      <x:c r="DD9" s="112"/>
      <x:c r="DE9" s="71"/>
      <x:c r="DF9" s="112"/>
      <x:c r="DG9" s="105"/>
    </x:row>
    <x:row r="10" spans="1:111" s="20" customFormat="1" ht="30" customHeight="1">
      <x:c r="A10" s="522" t="s">
        <x:v>1992</x:v>
      </x:c>
      <x:c r="B10" s="77"/>
      <x:c r="C10" s="71"/>
      <x:c r="D10" s="69"/>
      <x:c r="E10" s="71"/>
      <x:c r="F10" s="69">
        <x:v>2</x:v>
      </x:c>
      <x:c r="G10" s="71">
        <x:v>1.7</x:v>
      </x:c>
      <x:c r="H10" s="69"/>
      <x:c r="I10" s="71"/>
      <x:c r="J10" s="69"/>
      <x:c r="K10" s="69"/>
      <x:c r="L10" s="71"/>
      <x:c r="M10" s="69"/>
      <x:c r="N10" s="69"/>
      <x:c r="O10" s="69"/>
      <x:c r="P10" s="69"/>
      <x:c r="Q10" s="69"/>
      <x:c r="R10" s="71"/>
      <x:c r="S10" s="69"/>
      <x:c r="T10" s="71"/>
      <x:c r="U10" s="69"/>
      <x:c r="V10" s="71"/>
      <x:c r="W10" s="69"/>
      <x:c r="X10" s="830">
        <x:v>66</x:v>
      </x:c>
      <x:c r="Y10" s="830"/>
      <x:c r="Z10" s="69"/>
      <x:c r="AA10" s="69"/>
      <x:c r="AB10" s="69"/>
      <x:c r="AC10" s="69"/>
      <x:c r="AD10" s="69"/>
      <x:c r="AE10" s="69"/>
      <x:c r="AF10" s="69"/>
      <x:c r="AG10" s="69"/>
      <x:c r="AH10" s="69"/>
      <x:c r="AI10" s="69"/>
      <x:c r="AJ10" s="69"/>
      <x:c r="AK10" s="69"/>
      <x:c r="AL10" s="522" t="s">
        <x:v>1992</x:v>
      </x:c>
      <x:c r="AM10" s="69"/>
      <x:c r="AN10" s="71"/>
      <x:c r="AO10" s="69"/>
      <x:c r="AP10" s="69"/>
      <x:c r="AQ10" s="69"/>
      <x:c r="AR10" s="71"/>
      <x:c r="AS10" s="69"/>
      <x:c r="AT10" s="71"/>
      <x:c r="AU10" s="69"/>
      <x:c r="AV10" s="69"/>
      <x:c r="AW10" s="69"/>
      <x:c r="AX10" s="69"/>
      <x:c r="AY10" s="69"/>
      <x:c r="AZ10" s="69"/>
      <x:c r="BA10" s="71"/>
      <x:c r="BB10" s="69"/>
      <x:c r="BC10" s="69"/>
      <x:c r="BD10" s="69"/>
      <x:c r="BE10" s="830">
        <x:v>1</x:v>
      </x:c>
      <x:c r="BF10" s="830">
        <x:v>49</x:v>
      </x:c>
      <x:c r="BG10" s="69"/>
      <x:c r="BH10" s="69"/>
      <x:c r="BI10" s="69"/>
      <x:c r="BJ10" s="71"/>
      <x:c r="BK10" s="69"/>
      <x:c r="BL10" s="71"/>
      <x:c r="BM10" s="69"/>
      <x:c r="BN10" s="71"/>
      <x:c r="BO10" s="69"/>
      <x:c r="BP10" s="71"/>
      <x:c r="BQ10" s="69"/>
      <x:c r="BR10" s="69"/>
      <x:c r="BS10" s="69"/>
      <x:c r="BT10" s="69"/>
      <x:c r="BU10" s="69"/>
      <x:c r="BV10" s="522" t="s">
        <x:v>1992</x:v>
      </x:c>
      <x:c r="BW10" s="69"/>
      <x:c r="BX10" s="69"/>
      <x:c r="BY10" s="71"/>
      <x:c r="BZ10" s="69"/>
      <x:c r="CA10" s="71"/>
      <x:c r="CB10" s="69"/>
      <x:c r="CC10" s="71"/>
      <x:c r="CD10" s="69"/>
      <x:c r="CE10" s="69"/>
      <x:c r="CF10" s="71"/>
      <x:c r="CG10" s="69"/>
      <x:c r="CH10" s="69">
        <x:v>2</x:v>
      </x:c>
      <x:c r="CI10" s="69"/>
      <x:c r="CJ10" s="69"/>
      <x:c r="CK10" s="69">
        <x:v>2</x:v>
      </x:c>
      <x:c r="CL10" s="69"/>
      <x:c r="CM10" s="69"/>
      <x:c r="CN10" s="69"/>
      <x:c r="CO10" s="69"/>
      <x:c r="CP10" s="71"/>
      <x:c r="CQ10" s="69"/>
      <x:c r="CR10" s="71"/>
      <x:c r="CS10" s="69"/>
      <x:c r="CT10" s="69"/>
      <x:c r="CU10" s="69"/>
      <x:c r="CV10" s="69"/>
      <x:c r="CW10" s="69"/>
      <x:c r="CX10" s="69"/>
      <x:c r="CY10" s="522" t="s">
        <x:v>1992</x:v>
      </x:c>
      <x:c r="CZ10" s="112"/>
      <x:c r="DA10" s="71"/>
      <x:c r="DB10" s="112"/>
      <x:c r="DC10" s="71"/>
      <x:c r="DD10" s="112"/>
      <x:c r="DE10" s="71"/>
      <x:c r="DF10" s="112"/>
      <x:c r="DG10" s="105"/>
    </x:row>
    <x:row r="11" spans="1:111" ht="30" customHeight="1">
      <x:c r="A11" s="524" t="s">
        <x:v>1901</x:v>
      </x:c>
      <x:c r="B11" s="517"/>
      <x:c r="C11" s="518"/>
      <x:c r="D11" s="519"/>
      <x:c r="E11" s="518"/>
      <x:c r="F11" s="519"/>
      <x:c r="G11" s="518"/>
      <x:c r="H11" s="519"/>
      <x:c r="I11" s="518"/>
      <x:c r="J11" s="519"/>
      <x:c r="K11" s="519"/>
      <x:c r="L11" s="518"/>
      <x:c r="M11" s="519"/>
      <x:c r="N11" s="519"/>
      <x:c r="O11" s="519"/>
      <x:c r="P11" s="519"/>
      <x:c r="Q11" s="519"/>
      <x:c r="R11" s="518"/>
      <x:c r="S11" s="519"/>
      <x:c r="T11" s="518"/>
      <x:c r="U11" s="519"/>
      <x:c r="V11" s="518"/>
      <x:c r="W11" s="519"/>
      <x:c r="X11" s="519"/>
      <x:c r="Y11" s="519"/>
      <x:c r="Z11" s="519"/>
      <x:c r="AA11" s="519"/>
      <x:c r="AB11" s="519"/>
      <x:c r="AC11" s="519"/>
      <x:c r="AD11" s="519"/>
      <x:c r="AE11" s="519"/>
      <x:c r="AF11" s="519"/>
      <x:c r="AG11" s="519"/>
      <x:c r="AH11" s="519"/>
      <x:c r="AI11" s="519"/>
      <x:c r="AJ11" s="519"/>
      <x:c r="AK11" s="519"/>
      <x:c r="AL11" s="524" t="s">
        <x:v>1901</x:v>
      </x:c>
      <x:c r="AM11" s="519"/>
      <x:c r="AN11" s="518"/>
      <x:c r="AO11" s="519"/>
      <x:c r="AP11" s="519"/>
      <x:c r="AQ11" s="519"/>
      <x:c r="AR11" s="518"/>
      <x:c r="AS11" s="519"/>
      <x:c r="AT11" s="518"/>
      <x:c r="AU11" s="519"/>
      <x:c r="AV11" s="519"/>
      <x:c r="AW11" s="519"/>
      <x:c r="AX11" s="519"/>
      <x:c r="AY11" s="519"/>
      <x:c r="AZ11" s="519"/>
      <x:c r="BA11" s="518"/>
      <x:c r="BB11" s="519"/>
      <x:c r="BC11" s="519"/>
      <x:c r="BD11" s="519"/>
      <x:c r="BE11" s="519"/>
      <x:c r="BF11" s="519"/>
      <x:c r="BG11" s="519"/>
      <x:c r="BH11" s="519"/>
      <x:c r="BI11" s="519"/>
      <x:c r="BJ11" s="518"/>
      <x:c r="BK11" s="519"/>
      <x:c r="BL11" s="518"/>
      <x:c r="BM11" s="519"/>
      <x:c r="BN11" s="518"/>
      <x:c r="BO11" s="519"/>
      <x:c r="BP11" s="518"/>
      <x:c r="BQ11" s="519"/>
      <x:c r="BR11" s="519"/>
      <x:c r="BS11" s="519"/>
      <x:c r="BT11" s="519"/>
      <x:c r="BU11" s="519"/>
      <x:c r="BV11" s="524" t="s">
        <x:v>1901</x:v>
      </x:c>
      <x:c r="BW11" s="519"/>
      <x:c r="BX11" s="519"/>
      <x:c r="BY11" s="518"/>
      <x:c r="BZ11" s="519"/>
      <x:c r="CA11" s="518"/>
      <x:c r="CB11" s="519"/>
      <x:c r="CC11" s="518"/>
      <x:c r="CD11" s="519"/>
      <x:c r="CE11" s="519"/>
      <x:c r="CF11" s="518"/>
      <x:c r="CG11" s="519"/>
      <x:c r="CH11" s="519"/>
      <x:c r="CI11" s="519"/>
      <x:c r="CJ11" s="519"/>
      <x:c r="CK11" s="519"/>
      <x:c r="CL11" s="519"/>
      <x:c r="CM11" s="519"/>
      <x:c r="CN11" s="519"/>
      <x:c r="CO11" s="519"/>
      <x:c r="CP11" s="518"/>
      <x:c r="CQ11" s="519"/>
      <x:c r="CR11" s="518"/>
      <x:c r="CS11" s="519"/>
      <x:c r="CT11" s="519"/>
      <x:c r="CU11" s="519"/>
      <x:c r="CV11" s="519"/>
      <x:c r="CW11" s="519"/>
      <x:c r="CX11" s="519"/>
      <x:c r="CY11" s="524" t="s">
        <x:v>1901</x:v>
      </x:c>
      <x:c r="CZ11" s="614"/>
      <x:c r="DA11" s="518"/>
      <x:c r="DB11" s="614"/>
      <x:c r="DC11" s="518"/>
      <x:c r="DD11" s="614"/>
      <x:c r="DE11" s="518"/>
      <x:c r="DF11" s="614"/>
      <x:c r="DG11" s="530"/>
    </x:row>
    <x:row r="12" spans="1:111" s="20" customFormat="1" ht="30" customHeight="1">
      <x:c r="A12" s="134" t="s">
        <x:v>2069</x:v>
      </x:c>
      <x:c r="B12" s="289">
        <x:f t="shared" ref="B12:AK12" si="12">B13+B130</x:f>
        <x:v>10</x:v>
      </x:c>
      <x:c r="C12" s="290">
        <x:f t="shared" si="12"/>
        <x:v>8578.25</x:v>
      </x:c>
      <x:c r="D12" s="291">
        <x:f t="shared" si="12"/>
        <x:v>13</x:v>
      </x:c>
      <x:c r="E12" s="290">
        <x:f t="shared" si="12"/>
        <x:v>707.18000000000006</x:v>
      </x:c>
      <x:c r="F12" s="291">
        <x:f t="shared" si="12"/>
        <x:v>24</x:v>
      </x:c>
      <x:c r="G12" s="290">
        <x:f t="shared" si="12"/>
        <x:v>244.80000000000001</x:v>
      </x:c>
      <x:c r="H12" s="291">
        <x:f t="shared" si="12"/>
        <x:v>0</x:v>
      </x:c>
      <x:c r="I12" s="290">
        <x:f t="shared" si="12"/>
        <x:v>0</x:v>
      </x:c>
      <x:c r="J12" s="291">
        <x:f t="shared" si="12"/>
        <x:v>89</x:v>
      </x:c>
      <x:c r="K12" s="291">
        <x:f t="shared" si="12"/>
        <x:v>6</x:v>
      </x:c>
      <x:c r="L12" s="290">
        <x:f t="shared" si="12"/>
        <x:v>1828.25</x:v>
      </x:c>
      <x:c r="M12" s="291">
        <x:f t="shared" si="12"/>
        <x:v>13</x:v>
      </x:c>
      <x:c r="N12" s="291">
        <x:f t="shared" si="12"/>
        <x:v>3</x:v>
      </x:c>
      <x:c r="O12" s="291">
        <x:f t="shared" si="12"/>
        <x:v>42</x:v>
      </x:c>
      <x:c r="P12" s="291">
        <x:f t="shared" si="12"/>
        <x:v>136</x:v>
      </x:c>
      <x:c r="Q12" s="291">
        <x:f t="shared" si="12"/>
        <x:v>1</x:v>
      </x:c>
      <x:c r="R12" s="290">
        <x:f t="shared" si="12"/>
        <x:v>1500</x:v>
      </x:c>
      <x:c r="S12" s="291">
        <x:f t="shared" si="12"/>
        <x:v>82</x:v>
      </x:c>
      <x:c r="T12" s="290">
        <x:f t="shared" si="12"/>
        <x:v>1529.1772000000001</x:v>
      </x:c>
      <x:c r="U12" s="291">
        <x:f t="shared" si="12"/>
        <x:v>19</x:v>
      </x:c>
      <x:c r="V12" s="290">
        <x:f t="shared" si="12"/>
        <x:v>945</x:v>
      </x:c>
      <x:c r="W12" s="291">
        <x:f t="shared" si="12"/>
        <x:v>21</x:v>
      </x:c>
      <x:c r="X12" s="291">
        <x:f t="shared" si="12"/>
        <x:v>1323</x:v>
      </x:c>
      <x:c r="Y12" s="291">
        <x:f t="shared" si="12"/>
        <x:v>23</x:v>
      </x:c>
      <x:c r="Z12" s="291">
        <x:f t="shared" si="12"/>
        <x:v>120</x:v>
      </x:c>
      <x:c r="AA12" s="291">
        <x:f t="shared" si="12"/>
        <x:v>47</x:v>
      </x:c>
      <x:c r="AB12" s="291">
        <x:f t="shared" si="12"/>
        <x:v>11</x:v>
      </x:c>
      <x:c r="AC12" s="291">
        <x:f t="shared" si="12"/>
        <x:v>17</x:v>
      </x:c>
      <x:c r="AD12" s="291">
        <x:f t="shared" si="12"/>
        <x:v>19</x:v>
      </x:c>
      <x:c r="AE12" s="291">
        <x:f t="shared" si="12"/>
        <x:v>1</x:v>
      </x:c>
      <x:c r="AF12" s="291">
        <x:f t="shared" si="12"/>
        <x:v>1</x:v>
      </x:c>
      <x:c r="AG12" s="291">
        <x:f t="shared" si="12"/>
        <x:v>60</x:v>
      </x:c>
      <x:c r="AH12" s="291">
        <x:f t="shared" si="12"/>
        <x:v>0</x:v>
      </x:c>
      <x:c r="AI12" s="291">
        <x:f t="shared" si="12"/>
        <x:v>0</x:v>
      </x:c>
      <x:c r="AJ12" s="291">
        <x:f t="shared" si="12"/>
        <x:v>88</x:v>
      </x:c>
      <x:c r="AK12" s="291">
        <x:f t="shared" si="12"/>
        <x:v>146</x:v>
      </x:c>
      <x:c r="AL12" s="134" t="s">
        <x:v>2069</x:v>
      </x:c>
      <x:c r="AM12" s="291">
        <x:f t="shared" ref="AM12:BU12" si="13">AM13+AM130</x:f>
        <x:v>0</x:v>
      </x:c>
      <x:c r="AN12" s="290">
        <x:f t="shared" si="13"/>
        <x:v>0</x:v>
      </x:c>
      <x:c r="AO12" s="291">
        <x:f t="shared" si="13"/>
        <x:v>1</x:v>
      </x:c>
      <x:c r="AP12" s="291">
        <x:f t="shared" si="13"/>
        <x:v>6</x:v>
      </x:c>
      <x:c r="AQ12" s="291">
        <x:f t="shared" si="13"/>
        <x:v>0</x:v>
      </x:c>
      <x:c r="AR12" s="290">
        <x:f t="shared" si="13"/>
        <x:v>0</x:v>
      </x:c>
      <x:c r="AS12" s="291">
        <x:f t="shared" si="13"/>
        <x:v>0</x:v>
      </x:c>
      <x:c r="AT12" s="290">
        <x:f t="shared" si="13"/>
        <x:v>0</x:v>
      </x:c>
      <x:c r="AU12" s="291">
        <x:f t="shared" si="13"/>
        <x:v>0</x:v>
      </x:c>
      <x:c r="AV12" s="291">
        <x:f t="shared" si="13"/>
        <x:v>0</x:v>
      </x:c>
      <x:c r="AW12" s="291">
        <x:f t="shared" si="13"/>
        <x:v>1</x:v>
      </x:c>
      <x:c r="AX12" s="291">
        <x:f t="shared" si="13"/>
        <x:v>8</x:v>
      </x:c>
      <x:c r="AY12" s="291">
        <x:f t="shared" si="13"/>
        <x:v>0</x:v>
      </x:c>
      <x:c r="AZ12" s="291">
        <x:f t="shared" si="13"/>
        <x:v>14</x:v>
      </x:c>
      <x:c r="BA12" s="290">
        <x:f t="shared" si="13"/>
        <x:v>53</x:v>
      </x:c>
      <x:c r="BB12" s="291">
        <x:f t="shared" si="13"/>
        <x:v>1</x:v>
      </x:c>
      <x:c r="BC12" s="291">
        <x:f t="shared" si="13"/>
        <x:v>73</x:v>
      </x:c>
      <x:c r="BD12" s="291">
        <x:f t="shared" si="13"/>
        <x:v>4</x:v>
      </x:c>
      <x:c r="BE12" s="291">
        <x:f t="shared" si="13"/>
        <x:v>73</x:v>
      </x:c>
      <x:c r="BF12" s="291">
        <x:f t="shared" si="13"/>
        <x:v>511</x:v>
      </x:c>
      <x:c r="BG12" s="291">
        <x:f t="shared" si="13"/>
        <x:v>4</x:v>
      </x:c>
      <x:c r="BH12" s="291">
        <x:f t="shared" si="13"/>
        <x:v>4</x:v>
      </x:c>
      <x:c r="BI12" s="291">
        <x:f t="shared" si="13"/>
        <x:v>0</x:v>
      </x:c>
      <x:c r="BJ12" s="290">
        <x:f t="shared" si="13"/>
        <x:v>0</x:v>
      </x:c>
      <x:c r="BK12" s="291">
        <x:f t="shared" si="13"/>
        <x:v>0</x:v>
      </x:c>
      <x:c r="BL12" s="290">
        <x:f t="shared" si="13"/>
        <x:v>0</x:v>
      </x:c>
      <x:c r="BM12" s="291">
        <x:f t="shared" si="13"/>
        <x:v>0</x:v>
      </x:c>
      <x:c r="BN12" s="290">
        <x:f t="shared" si="13"/>
        <x:v>0</x:v>
      </x:c>
      <x:c r="BO12" s="291">
        <x:f t="shared" si="13"/>
        <x:v>1</x:v>
      </x:c>
      <x:c r="BP12" s="290">
        <x:f t="shared" si="13"/>
        <x:v>6210.9099999999999</x:v>
      </x:c>
      <x:c r="BQ12" s="291">
        <x:f t="shared" si="13"/>
        <x:v>0</x:v>
      </x:c>
      <x:c r="BR12" s="291">
        <x:f t="shared" si="13"/>
        <x:v>0</x:v>
      </x:c>
      <x:c r="BS12" s="291">
        <x:f t="shared" si="13"/>
        <x:v>0</x:v>
      </x:c>
      <x:c r="BT12" s="291">
        <x:f t="shared" si="13"/>
        <x:v>4</x:v>
      </x:c>
      <x:c r="BU12" s="291">
        <x:f t="shared" si="13"/>
        <x:v>4</x:v>
      </x:c>
      <x:c r="BV12" s="134" t="s">
        <x:v>2069</x:v>
      </x:c>
      <x:c r="BW12" s="291">
        <x:f t="shared" ref="BW12:CX12" si="14">BW13+BW130</x:f>
        <x:v>3</x:v>
      </x:c>
      <x:c r="BX12" s="291">
        <x:f t="shared" si="14"/>
        <x:v>109</x:v>
      </x:c>
      <x:c r="BY12" s="290">
        <x:f t="shared" si="14"/>
        <x:v>2742</x:v>
      </x:c>
      <x:c r="BZ12" s="291">
        <x:f t="shared" si="14"/>
        <x:v>0</x:v>
      </x:c>
      <x:c r="CA12" s="290">
        <x:f t="shared" si="14"/>
        <x:v>0</x:v>
      </x:c>
      <x:c r="CB12" s="291">
        <x:f t="shared" si="14"/>
        <x:v>0</x:v>
      </x:c>
      <x:c r="CC12" s="290">
        <x:f t="shared" si="14"/>
        <x:v>0</x:v>
      </x:c>
      <x:c r="CD12" s="291">
        <x:f t="shared" si="14"/>
        <x:v>0</x:v>
      </x:c>
      <x:c r="CE12" s="291">
        <x:f t="shared" si="14"/>
        <x:v>11</x:v>
      </x:c>
      <x:c r="CF12" s="290">
        <x:f t="shared" si="14"/>
        <x:v>479.19999999999999</x:v>
      </x:c>
      <x:c r="CG12" s="291">
        <x:f t="shared" si="14"/>
        <x:v>0</x:v>
      </x:c>
      <x:c r="CH12" s="291">
        <x:f t="shared" si="14"/>
        <x:v>10</x:v>
      </x:c>
      <x:c r="CI12" s="291">
        <x:f t="shared" si="14"/>
        <x:v>0</x:v>
      </x:c>
      <x:c r="CJ12" s="291">
        <x:f t="shared" si="14"/>
        <x:v>39</x:v>
      </x:c>
      <x:c r="CK12" s="291">
        <x:f t="shared" si="14"/>
        <x:v>7</x:v>
      </x:c>
      <x:c r="CL12" s="291">
        <x:f t="shared" si="14"/>
        <x:v>2</x:v>
      </x:c>
      <x:c r="CM12" s="291">
        <x:f t="shared" si="14"/>
        <x:v>3</x:v>
      </x:c>
      <x:c r="CN12" s="291">
        <x:f t="shared" si="14"/>
        <x:v>3</x:v>
      </x:c>
      <x:c r="CO12" s="291">
        <x:f t="shared" si="14"/>
        <x:v>6</x:v>
      </x:c>
      <x:c r="CP12" s="290">
        <x:f t="shared" si="14"/>
        <x:v>2419.8299999999999</x:v>
      </x:c>
      <x:c r="CQ12" s="291">
        <x:f t="shared" si="14"/>
        <x:v>47</x:v>
      </x:c>
      <x:c r="CR12" s="290">
        <x:f t="shared" si="14"/>
        <x:v>5606.6499999999996</x:v>
      </x:c>
      <x:c r="CS12" s="291">
        <x:f t="shared" si="14"/>
        <x:v>1239</x:v>
      </x:c>
      <x:c r="CT12" s="291">
        <x:f t="shared" si="14"/>
        <x:v>52</x:v>
      </x:c>
      <x:c r="CU12" s="291">
        <x:f t="shared" si="14"/>
        <x:v>152</x:v>
      </x:c>
      <x:c r="CV12" s="291">
        <x:f t="shared" si="14"/>
        <x:v>35</x:v>
      </x:c>
      <x:c r="CW12" s="291">
        <x:f t="shared" si="14"/>
        <x:v>64</x:v>
      </x:c>
      <x:c r="CX12" s="291">
        <x:f t="shared" si="14"/>
        <x:v>193</x:v>
      </x:c>
      <x:c r="CY12" s="134" t="s">
        <x:v>2069</x:v>
      </x:c>
      <x:c r="CZ12" s="291">
        <x:f t="shared" ref="CZ12:DG12" si="15">CZ13+CZ130</x:f>
        <x:v>30</x:v>
      </x:c>
      <x:c r="DA12" s="290">
        <x:f t="shared" si="15"/>
        <x:v>11998.58</x:v>
      </x:c>
      <x:c r="DB12" s="291">
        <x:f t="shared" si="15"/>
        <x:v>3</x:v>
      </x:c>
      <x:c r="DC12" s="290">
        <x:f t="shared" si="15"/>
        <x:v>185.75</x:v>
      </x:c>
      <x:c r="DD12" s="291">
        <x:f t="shared" si="15"/>
        <x:v>2</x:v>
      </x:c>
      <x:c r="DE12" s="290">
        <x:f t="shared" si="15"/>
        <x:v>123.75</x:v>
      </x:c>
      <x:c r="DF12" s="291">
        <x:f t="shared" si="15"/>
        <x:v>1</x:v>
      </x:c>
      <x:c r="DG12" s="292">
        <x:f t="shared" si="15"/>
        <x:v>62</x:v>
      </x:c>
    </x:row>
    <x:row r="13" spans="1:111" s="20" customFormat="1" ht="30" customHeight="1">
      <x:c r="A13" s="287" t="s">
        <x:v>1611</x:v>
      </x:c>
      <x:c r="B13" s="78">
        <x:f t="shared" ref="B13:AK13" si="16">B14+B46+B111</x:f>
        <x:v>10</x:v>
      </x:c>
      <x:c r="C13" s="79">
        <x:f t="shared" si="16"/>
        <x:v>8578.25</x:v>
      </x:c>
      <x:c r="D13" s="80">
        <x:f t="shared" si="16"/>
        <x:v>13</x:v>
      </x:c>
      <x:c r="E13" s="79">
        <x:f t="shared" si="16"/>
        <x:v>707.18000000000006</x:v>
      </x:c>
      <x:c r="F13" s="80">
        <x:f t="shared" si="16"/>
        <x:v>24</x:v>
      </x:c>
      <x:c r="G13" s="79">
        <x:f t="shared" si="16"/>
        <x:v>244.80000000000001</x:v>
      </x:c>
      <x:c r="H13" s="80">
        <x:f t="shared" si="16"/>
        <x:v>0</x:v>
      </x:c>
      <x:c r="I13" s="79">
        <x:f t="shared" si="16"/>
        <x:v>0</x:v>
      </x:c>
      <x:c r="J13" s="80">
        <x:f t="shared" si="16"/>
        <x:v>89</x:v>
      </x:c>
      <x:c r="K13" s="80">
        <x:f t="shared" si="16"/>
        <x:v>6</x:v>
      </x:c>
      <x:c r="L13" s="79">
        <x:f t="shared" si="16"/>
        <x:v>1828.25</x:v>
      </x:c>
      <x:c r="M13" s="80">
        <x:f t="shared" si="16"/>
        <x:v>11</x:v>
      </x:c>
      <x:c r="N13" s="80">
        <x:f t="shared" si="16"/>
        <x:v>3</x:v>
      </x:c>
      <x:c r="O13" s="80">
        <x:f t="shared" si="16"/>
        <x:v>42</x:v>
      </x:c>
      <x:c r="P13" s="80">
        <x:f t="shared" si="16"/>
        <x:v>136</x:v>
      </x:c>
      <x:c r="Q13" s="80">
        <x:f t="shared" si="16"/>
        <x:v>1</x:v>
      </x:c>
      <x:c r="R13" s="79">
        <x:f t="shared" si="16"/>
        <x:v>1500</x:v>
      </x:c>
      <x:c r="S13" s="80">
        <x:f t="shared" si="16"/>
        <x:v>77</x:v>
      </x:c>
      <x:c r="T13" s="79">
        <x:f t="shared" si="16"/>
        <x:v>1505.1772000000001</x:v>
      </x:c>
      <x:c r="U13" s="80">
        <x:f t="shared" si="16"/>
        <x:v>19</x:v>
      </x:c>
      <x:c r="V13" s="79">
        <x:f t="shared" si="16"/>
        <x:v>945</x:v>
      </x:c>
      <x:c r="W13" s="80">
        <x:f t="shared" si="16"/>
        <x:v>21</x:v>
      </x:c>
      <x:c r="X13" s="80">
        <x:f t="shared" si="16"/>
        <x:v>1295</x:v>
      </x:c>
      <x:c r="Y13" s="80">
        <x:f t="shared" si="16"/>
        <x:v>23</x:v>
      </x:c>
      <x:c r="Z13" s="80">
        <x:f t="shared" si="16"/>
        <x:v>120</x:v>
      </x:c>
      <x:c r="AA13" s="80">
        <x:f t="shared" si="16"/>
        <x:v>47</x:v>
      </x:c>
      <x:c r="AB13" s="80">
        <x:f t="shared" si="16"/>
        <x:v>11</x:v>
      </x:c>
      <x:c r="AC13" s="80">
        <x:f t="shared" si="16"/>
        <x:v>17</x:v>
      </x:c>
      <x:c r="AD13" s="80">
        <x:f t="shared" si="16"/>
        <x:v>19</x:v>
      </x:c>
      <x:c r="AE13" s="80">
        <x:f t="shared" si="16"/>
        <x:v>1</x:v>
      </x:c>
      <x:c r="AF13" s="80">
        <x:f t="shared" si="16"/>
        <x:v>1</x:v>
      </x:c>
      <x:c r="AG13" s="80">
        <x:f t="shared" si="16"/>
        <x:v>60</x:v>
      </x:c>
      <x:c r="AH13" s="80">
        <x:f t="shared" si="16"/>
        <x:v>0</x:v>
      </x:c>
      <x:c r="AI13" s="80">
        <x:f t="shared" si="16"/>
        <x:v>0</x:v>
      </x:c>
      <x:c r="AJ13" s="80">
        <x:f t="shared" si="16"/>
        <x:v>88</x:v>
      </x:c>
      <x:c r="AK13" s="80">
        <x:f t="shared" si="16"/>
        <x:v>146</x:v>
      </x:c>
      <x:c r="AL13" s="287" t="s">
        <x:v>1611</x:v>
      </x:c>
      <x:c r="AM13" s="79">
        <x:f t="shared" ref="AM13:BU13" si="17">AM14+AM46+AM111</x:f>
        <x:v>0</x:v>
      </x:c>
      <x:c r="AN13" s="79">
        <x:f t="shared" si="17"/>
        <x:v>0</x:v>
      </x:c>
      <x:c r="AO13" s="80">
        <x:f t="shared" si="17"/>
        <x:v>1</x:v>
      </x:c>
      <x:c r="AP13" s="80">
        <x:f t="shared" si="17"/>
        <x:v>6</x:v>
      </x:c>
      <x:c r="AQ13" s="80">
        <x:f t="shared" si="17"/>
        <x:v>0</x:v>
      </x:c>
      <x:c r="AR13" s="79">
        <x:f t="shared" si="17"/>
        <x:v>0</x:v>
      </x:c>
      <x:c r="AS13" s="80">
        <x:f t="shared" si="17"/>
        <x:v>0</x:v>
      </x:c>
      <x:c r="AT13" s="79">
        <x:f t="shared" si="17"/>
        <x:v>0</x:v>
      </x:c>
      <x:c r="AU13" s="80">
        <x:f t="shared" si="17"/>
        <x:v>0</x:v>
      </x:c>
      <x:c r="AV13" s="80">
        <x:f t="shared" si="17"/>
        <x:v>0</x:v>
      </x:c>
      <x:c r="AW13" s="80">
        <x:f t="shared" si="17"/>
        <x:v>1</x:v>
      </x:c>
      <x:c r="AX13" s="80">
        <x:f t="shared" si="17"/>
        <x:v>8</x:v>
      </x:c>
      <x:c r="AY13" s="80">
        <x:f t="shared" si="17"/>
        <x:v>0</x:v>
      </x:c>
      <x:c r="AZ13" s="80">
        <x:f t="shared" si="17"/>
        <x:v>14</x:v>
      </x:c>
      <x:c r="BA13" s="79">
        <x:f t="shared" si="17"/>
        <x:v>53</x:v>
      </x:c>
      <x:c r="BB13" s="80">
        <x:f t="shared" si="17"/>
        <x:v>1</x:v>
      </x:c>
      <x:c r="BC13" s="80">
        <x:f t="shared" si="17"/>
        <x:v>73</x:v>
      </x:c>
      <x:c r="BD13" s="80">
        <x:f t="shared" si="17"/>
        <x:v>4</x:v>
      </x:c>
      <x:c r="BE13" s="80">
        <x:f t="shared" si="17"/>
        <x:v>73</x:v>
      </x:c>
      <x:c r="BF13" s="80">
        <x:f t="shared" si="17"/>
        <x:v>511</x:v>
      </x:c>
      <x:c r="BG13" s="80">
        <x:f t="shared" si="17"/>
        <x:v>4</x:v>
      </x:c>
      <x:c r="BH13" s="80">
        <x:f t="shared" si="17"/>
        <x:v>4</x:v>
      </x:c>
      <x:c r="BI13" s="80">
        <x:f t="shared" si="17"/>
        <x:v>0</x:v>
      </x:c>
      <x:c r="BJ13" s="79">
        <x:f t="shared" si="17"/>
        <x:v>0</x:v>
      </x:c>
      <x:c r="BK13" s="80">
        <x:f t="shared" si="17"/>
        <x:v>0</x:v>
      </x:c>
      <x:c r="BL13" s="79">
        <x:f t="shared" si="17"/>
        <x:v>0</x:v>
      </x:c>
      <x:c r="BM13" s="80">
        <x:f t="shared" si="17"/>
        <x:v>0</x:v>
      </x:c>
      <x:c r="BN13" s="79">
        <x:f t="shared" si="17"/>
        <x:v>0</x:v>
      </x:c>
      <x:c r="BO13" s="80">
        <x:f t="shared" si="17"/>
        <x:v>1</x:v>
      </x:c>
      <x:c r="BP13" s="79">
        <x:f t="shared" si="17"/>
        <x:v>6210.9099999999999</x:v>
      </x:c>
      <x:c r="BQ13" s="80">
        <x:f t="shared" si="17"/>
        <x:v>0</x:v>
      </x:c>
      <x:c r="BR13" s="80">
        <x:f t="shared" si="17"/>
        <x:v>0</x:v>
      </x:c>
      <x:c r="BS13" s="80">
        <x:f t="shared" si="17"/>
        <x:v>0</x:v>
      </x:c>
      <x:c r="BT13" s="80">
        <x:f t="shared" si="17"/>
        <x:v>4</x:v>
      </x:c>
      <x:c r="BU13" s="80">
        <x:f t="shared" si="17"/>
        <x:v>4</x:v>
      </x:c>
      <x:c r="BV13" s="287" t="s">
        <x:v>1611</x:v>
      </x:c>
      <x:c r="BW13" s="80">
        <x:f t="shared" ref="BW13:CX13" si="18">BW14+BW46+BW111</x:f>
        <x:v>3</x:v>
      </x:c>
      <x:c r="BX13" s="80">
        <x:f t="shared" si="18"/>
        <x:v>109</x:v>
      </x:c>
      <x:c r="BY13" s="79">
        <x:f t="shared" si="18"/>
        <x:v>2742</x:v>
      </x:c>
      <x:c r="BZ13" s="80">
        <x:f t="shared" si="18"/>
        <x:v>0</x:v>
      </x:c>
      <x:c r="CA13" s="79">
        <x:f t="shared" si="18"/>
        <x:v>0</x:v>
      </x:c>
      <x:c r="CB13" s="80">
        <x:f t="shared" si="18"/>
        <x:v>0</x:v>
      </x:c>
      <x:c r="CC13" s="79">
        <x:f t="shared" si="18"/>
        <x:v>0</x:v>
      </x:c>
      <x:c r="CD13" s="80">
        <x:f t="shared" si="18"/>
        <x:v>0</x:v>
      </x:c>
      <x:c r="CE13" s="80">
        <x:f t="shared" si="18"/>
        <x:v>10</x:v>
      </x:c>
      <x:c r="CF13" s="79">
        <x:f t="shared" si="18"/>
        <x:v>458.12</x:v>
      </x:c>
      <x:c r="CG13" s="80">
        <x:f t="shared" si="18"/>
        <x:v>0</x:v>
      </x:c>
      <x:c r="CH13" s="80">
        <x:f t="shared" si="18"/>
        <x:v>10</x:v>
      </x:c>
      <x:c r="CI13" s="80">
        <x:f t="shared" si="18"/>
        <x:v>0</x:v>
      </x:c>
      <x:c r="CJ13" s="80">
        <x:f t="shared" si="18"/>
        <x:v>38</x:v>
      </x:c>
      <x:c r="CK13" s="80">
        <x:f t="shared" si="18"/>
        <x:v>7</x:v>
      </x:c>
      <x:c r="CL13" s="80">
        <x:f t="shared" si="18"/>
        <x:v>2</x:v>
      </x:c>
      <x:c r="CM13" s="80">
        <x:f t="shared" si="18"/>
        <x:v>3</x:v>
      </x:c>
      <x:c r="CN13" s="80">
        <x:f t="shared" si="18"/>
        <x:v>3</x:v>
      </x:c>
      <x:c r="CO13" s="80">
        <x:f t="shared" si="18"/>
        <x:v>6</x:v>
      </x:c>
      <x:c r="CP13" s="79">
        <x:f t="shared" si="18"/>
        <x:v>2419.8299999999999</x:v>
      </x:c>
      <x:c r="CQ13" s="80">
        <x:f t="shared" si="18"/>
        <x:v>47</x:v>
      </x:c>
      <x:c r="CR13" s="79">
        <x:f t="shared" si="18"/>
        <x:v>5606.6499999999996</x:v>
      </x:c>
      <x:c r="CS13" s="80">
        <x:f t="shared" si="18"/>
        <x:v>1239</x:v>
      </x:c>
      <x:c r="CT13" s="80">
        <x:f t="shared" si="18"/>
        <x:v>51</x:v>
      </x:c>
      <x:c r="CU13" s="80">
        <x:f t="shared" si="18"/>
        <x:v>152</x:v>
      </x:c>
      <x:c r="CV13" s="80">
        <x:f t="shared" si="18"/>
        <x:v>28</x:v>
      </x:c>
      <x:c r="CW13" s="80">
        <x:f t="shared" si="18"/>
        <x:v>63</x:v>
      </x:c>
      <x:c r="CX13" s="80">
        <x:f t="shared" si="18"/>
        <x:v>192</x:v>
      </x:c>
      <x:c r="CY13" s="287" t="s">
        <x:v>1611</x:v>
      </x:c>
      <x:c r="CZ13" s="80">
        <x:f t="shared" ref="CZ13:DG13" si="19">CZ14+CZ46+CZ111</x:f>
        <x:v>30</x:v>
      </x:c>
      <x:c r="DA13" s="79">
        <x:f t="shared" si="19"/>
        <x:v>11998.58</x:v>
      </x:c>
      <x:c r="DB13" s="80">
        <x:f t="shared" si="19"/>
        <x:v>3</x:v>
      </x:c>
      <x:c r="DC13" s="79">
        <x:f t="shared" si="19"/>
        <x:v>185.75</x:v>
      </x:c>
      <x:c r="DD13" s="80">
        <x:f t="shared" si="19"/>
        <x:v>2</x:v>
      </x:c>
      <x:c r="DE13" s="79">
        <x:f t="shared" si="19"/>
        <x:v>123.75</x:v>
      </x:c>
      <x:c r="DF13" s="80">
        <x:f t="shared" si="19"/>
        <x:v>1</x:v>
      </x:c>
      <x:c r="DG13" s="108">
        <x:f t="shared" si="19"/>
        <x:v>62</x:v>
      </x:c>
    </x:row>
    <x:row r="14" spans="1:111" s="20" customFormat="1" ht="30" customHeight="1">
      <x:c r="A14" s="288" t="s">
        <x:v>906</x:v>
      </x:c>
      <x:c r="B14" s="77">
        <x:f t="shared" ref="B14:AK14" si="20">SUM(B15,B37)</x:f>
        <x:v>7</x:v>
      </x:c>
      <x:c r="C14" s="71">
        <x:f t="shared" si="20"/>
        <x:v>6277</x:v>
      </x:c>
      <x:c r="D14" s="69">
        <x:f t="shared" si="20"/>
        <x:v>0</x:v>
      </x:c>
      <x:c r="E14" s="71">
        <x:f t="shared" si="20"/>
        <x:v>0</x:v>
      </x:c>
      <x:c r="F14" s="69">
        <x:f t="shared" si="20"/>
        <x:v>20</x:v>
      </x:c>
      <x:c r="G14" s="71">
        <x:f t="shared" si="20"/>
        <x:v>12.4</x:v>
      </x:c>
      <x:c r="H14" s="69">
        <x:f t="shared" si="20"/>
        <x:v>0</x:v>
      </x:c>
      <x:c r="I14" s="71">
        <x:f t="shared" si="20"/>
        <x:v>0</x:v>
      </x:c>
      <x:c r="J14" s="69">
        <x:f t="shared" si="20"/>
        <x:v>33</x:v>
      </x:c>
      <x:c r="K14" s="69">
        <x:f t="shared" si="20"/>
        <x:v>5</x:v>
      </x:c>
      <x:c r="L14" s="71">
        <x:f t="shared" si="20"/>
        <x:v>1499</x:v>
      </x:c>
      <x:c r="M14" s="69">
        <x:f t="shared" si="20"/>
        <x:v>4</x:v>
      </x:c>
      <x:c r="N14" s="69">
        <x:f t="shared" si="20"/>
        <x:v>3</x:v>
      </x:c>
      <x:c r="O14" s="69">
        <x:f t="shared" si="20"/>
        <x:v>18</x:v>
      </x:c>
      <x:c r="P14" s="69">
        <x:f t="shared" si="20"/>
        <x:v>73</x:v>
      </x:c>
      <x:c r="Q14" s="69">
        <x:f t="shared" si="20"/>
        <x:v>1</x:v>
      </x:c>
      <x:c r="R14" s="71">
        <x:f t="shared" si="20"/>
        <x:v>1500</x:v>
      </x:c>
      <x:c r="S14" s="69">
        <x:f t="shared" si="20"/>
        <x:v>48</x:v>
      </x:c>
      <x:c r="T14" s="71">
        <x:f t="shared" si="20"/>
        <x:v>1081.5</x:v>
      </x:c>
      <x:c r="U14" s="69">
        <x:f t="shared" si="20"/>
        <x:v>1</x:v>
      </x:c>
      <x:c r="V14" s="71">
        <x:f t="shared" si="20"/>
        <x:v>90</x:v>
      </x:c>
      <x:c r="W14" s="69">
        <x:f t="shared" si="20"/>
        <x:v>18</x:v>
      </x:c>
      <x:c r="X14" s="69">
        <x:f t="shared" si="20"/>
        <x:v>751</x:v>
      </x:c>
      <x:c r="Y14" s="69">
        <x:f t="shared" si="20"/>
        <x:v>6</x:v>
      </x:c>
      <x:c r="Z14" s="69">
        <x:f t="shared" si="20"/>
        <x:v>16</x:v>
      </x:c>
      <x:c r="AA14" s="69">
        <x:f t="shared" si="20"/>
        <x:v>3</x:v>
      </x:c>
      <x:c r="AB14" s="69">
        <x:f t="shared" si="20"/>
        <x:v>1</x:v>
      </x:c>
      <x:c r="AC14" s="69">
        <x:f t="shared" si="20"/>
        <x:v>0</x:v>
      </x:c>
      <x:c r="AD14" s="69">
        <x:f t="shared" si="20"/>
        <x:v>2</x:v>
      </x:c>
      <x:c r="AE14" s="69">
        <x:f t="shared" si="20"/>
        <x:v>0</x:v>
      </x:c>
      <x:c r="AF14" s="69">
        <x:f t="shared" si="20"/>
        <x:v>0</x:v>
      </x:c>
      <x:c r="AG14" s="69">
        <x:f t="shared" si="20"/>
        <x:v>4</x:v>
      </x:c>
      <x:c r="AH14" s="69">
        <x:f t="shared" si="20"/>
        <x:v>0</x:v>
      </x:c>
      <x:c r="AI14" s="69">
        <x:f t="shared" si="20"/>
        <x:v>0</x:v>
      </x:c>
      <x:c r="AJ14" s="69">
        <x:f t="shared" si="20"/>
        <x:v>2</x:v>
      </x:c>
      <x:c r="AK14" s="69">
        <x:f t="shared" si="20"/>
        <x:v>4</x:v>
      </x:c>
      <x:c r="AL14" s="288" t="s">
        <x:v>906</x:v>
      </x:c>
      <x:c r="AM14" s="69">
        <x:f>AM15+AM47+AM112</x:f>
        <x:v>0</x:v>
      </x:c>
      <x:c r="AN14" s="71">
        <x:f t="shared" ref="AN14:BU14" si="21">SUM(AN15,AN37)</x:f>
        <x:v>0</x:v>
      </x:c>
      <x:c r="AO14" s="69">
        <x:f t="shared" si="21"/>
        <x:v>1</x:v>
      </x:c>
      <x:c r="AP14" s="69">
        <x:f t="shared" si="21"/>
        <x:v>6</x:v>
      </x:c>
      <x:c r="AQ14" s="69">
        <x:f t="shared" si="21"/>
        <x:v>0</x:v>
      </x:c>
      <x:c r="AR14" s="71">
        <x:f t="shared" si="21"/>
        <x:v>0</x:v>
      </x:c>
      <x:c r="AS14" s="69">
        <x:f t="shared" si="21"/>
        <x:v>0</x:v>
      </x:c>
      <x:c r="AT14" s="71">
        <x:f t="shared" si="21"/>
        <x:v>0</x:v>
      </x:c>
      <x:c r="AU14" s="69">
        <x:f t="shared" si="21"/>
        <x:v>0</x:v>
      </x:c>
      <x:c r="AV14" s="69">
        <x:f t="shared" si="21"/>
        <x:v>0</x:v>
      </x:c>
      <x:c r="AW14" s="69">
        <x:f t="shared" si="21"/>
        <x:v>1</x:v>
      </x:c>
      <x:c r="AX14" s="69">
        <x:f t="shared" si="21"/>
        <x:v>7</x:v>
      </x:c>
      <x:c r="AY14" s="69">
        <x:f t="shared" si="21"/>
        <x:v>0</x:v>
      </x:c>
      <x:c r="AZ14" s="69">
        <x:f t="shared" si="21"/>
        <x:v>14</x:v>
      </x:c>
      <x:c r="BA14" s="71">
        <x:f t="shared" si="21"/>
        <x:v>53</x:v>
      </x:c>
      <x:c r="BB14" s="69">
        <x:f t="shared" si="21"/>
        <x:v>1</x:v>
      </x:c>
      <x:c r="BC14" s="69">
        <x:f t="shared" si="21"/>
        <x:v>73</x:v>
      </x:c>
      <x:c r="BD14" s="69">
        <x:f t="shared" si="21"/>
        <x:v>4</x:v>
      </x:c>
      <x:c r="BE14" s="69">
        <x:f t="shared" si="21"/>
        <x:v>29</x:v>
      </x:c>
      <x:c r="BF14" s="69">
        <x:f t="shared" si="21"/>
        <x:v>334</x:v>
      </x:c>
      <x:c r="BG14" s="69">
        <x:f t="shared" si="21"/>
        <x:v>4</x:v>
      </x:c>
      <x:c r="BH14" s="69">
        <x:f t="shared" si="21"/>
        <x:v>4</x:v>
      </x:c>
      <x:c r="BI14" s="69">
        <x:f t="shared" si="21"/>
        <x:v>0</x:v>
      </x:c>
      <x:c r="BJ14" s="71">
        <x:f t="shared" si="21"/>
        <x:v>0</x:v>
      </x:c>
      <x:c r="BK14" s="69">
        <x:f t="shared" si="21"/>
        <x:v>0</x:v>
      </x:c>
      <x:c r="BL14" s="71">
        <x:f t="shared" si="21"/>
        <x:v>0</x:v>
      </x:c>
      <x:c r="BM14" s="69">
        <x:f t="shared" si="21"/>
        <x:v>0</x:v>
      </x:c>
      <x:c r="BN14" s="71">
        <x:f t="shared" si="21"/>
        <x:v>0</x:v>
      </x:c>
      <x:c r="BO14" s="69">
        <x:f t="shared" si="21"/>
        <x:v>1</x:v>
      </x:c>
      <x:c r="BP14" s="71">
        <x:f t="shared" si="21"/>
        <x:v>6210.9099999999999</x:v>
      </x:c>
      <x:c r="BQ14" s="69">
        <x:f t="shared" si="21"/>
        <x:v>0</x:v>
      </x:c>
      <x:c r="BR14" s="69">
        <x:f t="shared" si="21"/>
        <x:v>0</x:v>
      </x:c>
      <x:c r="BS14" s="69">
        <x:f t="shared" si="21"/>
        <x:v>0</x:v>
      </x:c>
      <x:c r="BT14" s="69">
        <x:f t="shared" si="21"/>
        <x:v>4</x:v>
      </x:c>
      <x:c r="BU14" s="69">
        <x:f t="shared" si="21"/>
        <x:v>4</x:v>
      </x:c>
      <x:c r="BV14" s="288" t="s">
        <x:v>906</x:v>
      </x:c>
      <x:c r="BW14" s="69">
        <x:f t="shared" ref="BW14:CX14" si="22">SUM(BW15,BW37)</x:f>
        <x:v>3</x:v>
      </x:c>
      <x:c r="BX14" s="69">
        <x:f t="shared" si="22"/>
        <x:v>109</x:v>
      </x:c>
      <x:c r="BY14" s="71">
        <x:f t="shared" si="22"/>
        <x:v>2742</x:v>
      </x:c>
      <x:c r="BZ14" s="69">
        <x:f t="shared" si="22"/>
        <x:v>0</x:v>
      </x:c>
      <x:c r="CA14" s="71">
        <x:f t="shared" si="22"/>
        <x:v>0</x:v>
      </x:c>
      <x:c r="CB14" s="69">
        <x:f t="shared" si="22"/>
        <x:v>0</x:v>
      </x:c>
      <x:c r="CC14" s="71">
        <x:f t="shared" si="22"/>
        <x:v>0</x:v>
      </x:c>
      <x:c r="CD14" s="69">
        <x:f t="shared" si="22"/>
        <x:v>0</x:v>
      </x:c>
      <x:c r="CE14" s="69">
        <x:f t="shared" si="22"/>
        <x:v>9</x:v>
      </x:c>
      <x:c r="CF14" s="71">
        <x:f t="shared" si="22"/>
        <x:v>425.12</x:v>
      </x:c>
      <x:c r="CG14" s="69">
        <x:f t="shared" si="22"/>
        <x:v>0</x:v>
      </x:c>
      <x:c r="CH14" s="69">
        <x:f t="shared" si="22"/>
        <x:v>10</x:v>
      </x:c>
      <x:c r="CI14" s="69">
        <x:f t="shared" si="22"/>
        <x:v>0</x:v>
      </x:c>
      <x:c r="CJ14" s="69">
        <x:f t="shared" si="22"/>
        <x:v>17</x:v>
      </x:c>
      <x:c r="CK14" s="69">
        <x:f t="shared" si="22"/>
        <x:v>7</x:v>
      </x:c>
      <x:c r="CL14" s="69">
        <x:f t="shared" si="22"/>
        <x:v>2</x:v>
      </x:c>
      <x:c r="CM14" s="69">
        <x:f t="shared" si="22"/>
        <x:v>3</x:v>
      </x:c>
      <x:c r="CN14" s="69">
        <x:f t="shared" si="22"/>
        <x:v>3</x:v>
      </x:c>
      <x:c r="CO14" s="69">
        <x:f t="shared" si="22"/>
        <x:v>6</x:v>
      </x:c>
      <x:c r="CP14" s="71">
        <x:f t="shared" si="22"/>
        <x:v>2419.8299999999999</x:v>
      </x:c>
      <x:c r="CQ14" s="69">
        <x:f t="shared" si="22"/>
        <x:v>12</x:v>
      </x:c>
      <x:c r="CR14" s="71">
        <x:f t="shared" si="22"/>
        <x:v>2567</x:v>
      </x:c>
      <x:c r="CS14" s="69">
        <x:f t="shared" si="22"/>
        <x:v>875</x:v>
      </x:c>
      <x:c r="CT14" s="69">
        <x:f t="shared" si="22"/>
        <x:v>10</x:v>
      </x:c>
      <x:c r="CU14" s="69">
        <x:f t="shared" si="22"/>
        <x:v>106</x:v>
      </x:c>
      <x:c r="CV14" s="69">
        <x:f t="shared" si="22"/>
        <x:v>1</x:v>
      </x:c>
      <x:c r="CW14" s="69">
        <x:f t="shared" si="22"/>
        <x:v>12</x:v>
      </x:c>
      <x:c r="CX14" s="69">
        <x:f t="shared" si="22"/>
        <x:v>33</x:v>
      </x:c>
      <x:c r="CY14" s="288" t="s">
        <x:v>906</x:v>
      </x:c>
      <x:c r="CZ14" s="69">
        <x:f>CZ15+CZ37</x:f>
        <x:v>9</x:v>
      </x:c>
      <x:c r="DA14" s="71">
        <x:f>DA15+DA37</x:f>
        <x:v>10910.24</x:v>
      </x:c>
      <x:c r="DB14" s="69">
        <x:f>DD14+DF14</x:f>
        <x:v>3</x:v>
      </x:c>
      <x:c r="DC14" s="71">
        <x:f>DC15+DC37</x:f>
        <x:v>185.75</x:v>
      </x:c>
      <x:c r="DD14" s="69">
        <x:f>DD15+DD37</x:f>
        <x:v>2</x:v>
      </x:c>
      <x:c r="DE14" s="71">
        <x:f>DE15+DE37</x:f>
        <x:v>123.75</x:v>
      </x:c>
      <x:c r="DF14" s="69">
        <x:f>DF15+DF37</x:f>
        <x:v>1</x:v>
      </x:c>
      <x:c r="DG14" s="105">
        <x:f>DG15+DG37</x:f>
        <x:v>62</x:v>
      </x:c>
    </x:row>
    <x:row r="15" spans="1:111" s="20" customFormat="1" ht="30" customHeight="1">
      <x:c r="A15" s="288" t="s">
        <x:v>675</x:v>
      </x:c>
      <x:c r="B15" s="77">
        <x:f t="shared" ref="B15:AK15" si="23">SUM(B16:B36)</x:f>
        <x:v>7</x:v>
      </x:c>
      <x:c r="C15" s="71">
        <x:f t="shared" si="23"/>
        <x:v>6277</x:v>
      </x:c>
      <x:c r="D15" s="69">
        <x:f t="shared" si="23"/>
        <x:v>0</x:v>
      </x:c>
      <x:c r="E15" s="71">
        <x:f t="shared" si="23"/>
        <x:v>0</x:v>
      </x:c>
      <x:c r="F15" s="69">
        <x:f t="shared" si="23"/>
        <x:v>20</x:v>
      </x:c>
      <x:c r="G15" s="71">
        <x:f t="shared" si="23"/>
        <x:v>12.4</x:v>
      </x:c>
      <x:c r="H15" s="69">
        <x:f t="shared" si="23"/>
        <x:v>0</x:v>
      </x:c>
      <x:c r="I15" s="71">
        <x:f t="shared" si="23"/>
        <x:v>0</x:v>
      </x:c>
      <x:c r="J15" s="69">
        <x:f t="shared" si="23"/>
        <x:v>33</x:v>
      </x:c>
      <x:c r="K15" s="69">
        <x:f t="shared" si="23"/>
        <x:v>5</x:v>
      </x:c>
      <x:c r="L15" s="71">
        <x:f t="shared" si="23"/>
        <x:v>1499</x:v>
      </x:c>
      <x:c r="M15" s="69">
        <x:f t="shared" si="23"/>
        <x:v>4</x:v>
      </x:c>
      <x:c r="N15" s="69">
        <x:f t="shared" si="23"/>
        <x:v>3</x:v>
      </x:c>
      <x:c r="O15" s="69">
        <x:f t="shared" si="23"/>
        <x:v>18</x:v>
      </x:c>
      <x:c r="P15" s="69">
        <x:f t="shared" si="23"/>
        <x:v>73</x:v>
      </x:c>
      <x:c r="Q15" s="69">
        <x:f t="shared" si="23"/>
        <x:v>1</x:v>
      </x:c>
      <x:c r="R15" s="71">
        <x:f t="shared" si="23"/>
        <x:v>1500</x:v>
      </x:c>
      <x:c r="S15" s="69">
        <x:f t="shared" si="23"/>
        <x:v>48</x:v>
      </x:c>
      <x:c r="T15" s="71">
        <x:f t="shared" si="23"/>
        <x:v>1081.5</x:v>
      </x:c>
      <x:c r="U15" s="69">
        <x:f t="shared" si="23"/>
        <x:v>1</x:v>
      </x:c>
      <x:c r="V15" s="71">
        <x:f t="shared" si="23"/>
        <x:v>90</x:v>
      </x:c>
      <x:c r="W15" s="69">
        <x:f t="shared" si="23"/>
        <x:v>18</x:v>
      </x:c>
      <x:c r="X15" s="69">
        <x:f t="shared" si="23"/>
        <x:v>751</x:v>
      </x:c>
      <x:c r="Y15" s="69">
        <x:f t="shared" si="23"/>
        <x:v>6</x:v>
      </x:c>
      <x:c r="Z15" s="69">
        <x:f t="shared" si="23"/>
        <x:v>16</x:v>
      </x:c>
      <x:c r="AA15" s="69">
        <x:f t="shared" si="23"/>
        <x:v>3</x:v>
      </x:c>
      <x:c r="AB15" s="69">
        <x:f t="shared" si="23"/>
        <x:v>1</x:v>
      </x:c>
      <x:c r="AC15" s="69">
        <x:f t="shared" si="23"/>
        <x:v>0</x:v>
      </x:c>
      <x:c r="AD15" s="69">
        <x:f t="shared" si="23"/>
        <x:v>2</x:v>
      </x:c>
      <x:c r="AE15" s="69">
        <x:f t="shared" si="23"/>
        <x:v>0</x:v>
      </x:c>
      <x:c r="AF15" s="69">
        <x:f t="shared" si="23"/>
        <x:v>0</x:v>
      </x:c>
      <x:c r="AG15" s="69">
        <x:f t="shared" si="23"/>
        <x:v>4</x:v>
      </x:c>
      <x:c r="AH15" s="69">
        <x:f t="shared" si="23"/>
        <x:v>0</x:v>
      </x:c>
      <x:c r="AI15" s="69">
        <x:f t="shared" si="23"/>
        <x:v>0</x:v>
      </x:c>
      <x:c r="AJ15" s="69">
        <x:f t="shared" si="23"/>
        <x:v>2</x:v>
      </x:c>
      <x:c r="AK15" s="69">
        <x:f t="shared" si="23"/>
        <x:v>4</x:v>
      </x:c>
      <x:c r="AL15" s="288" t="s">
        <x:v>675</x:v>
      </x:c>
      <x:c r="AM15" s="69">
        <x:f>SUM(AM16:AM45)</x:f>
        <x:v>0</x:v>
      </x:c>
      <x:c r="AN15" s="71">
        <x:f t="shared" ref="AN15:AZ15" si="24">SUM(AN16:AN45)</x:f>
        <x:v>0</x:v>
      </x:c>
      <x:c r="AO15" s="69">
        <x:f t="shared" si="24"/>
        <x:v>1</x:v>
      </x:c>
      <x:c r="AP15" s="69">
        <x:f t="shared" si="24"/>
        <x:v>6</x:v>
      </x:c>
      <x:c r="AQ15" s="69">
        <x:f t="shared" si="24"/>
        <x:v>0</x:v>
      </x:c>
      <x:c r="AR15" s="71">
        <x:f t="shared" si="24"/>
        <x:v>0</x:v>
      </x:c>
      <x:c r="AS15" s="69">
        <x:f t="shared" si="24"/>
        <x:v>0</x:v>
      </x:c>
      <x:c r="AT15" s="71">
        <x:f t="shared" si="24"/>
        <x:v>0</x:v>
      </x:c>
      <x:c r="AU15" s="69">
        <x:f t="shared" si="24"/>
        <x:v>0</x:v>
      </x:c>
      <x:c r="AV15" s="69">
        <x:f t="shared" si="24"/>
        <x:v>0</x:v>
      </x:c>
      <x:c r="AW15" s="69">
        <x:f t="shared" si="24"/>
        <x:v>1</x:v>
      </x:c>
      <x:c r="AX15" s="69">
        <x:f t="shared" si="24"/>
        <x:v>7</x:v>
      </x:c>
      <x:c r="AY15" s="69">
        <x:f t="shared" si="24"/>
        <x:v>0</x:v>
      </x:c>
      <x:c r="AZ15" s="69">
        <x:f t="shared" si="24"/>
        <x:v>14</x:v>
      </x:c>
      <x:c r="BA15" s="71">
        <x:f t="shared" ref="BA15:BU15" si="25">SUM(BA16:BA36)</x:f>
        <x:v>53</x:v>
      </x:c>
      <x:c r="BB15" s="69">
        <x:f t="shared" si="25"/>
        <x:v>1</x:v>
      </x:c>
      <x:c r="BC15" s="69">
        <x:f t="shared" si="25"/>
        <x:v>73</x:v>
      </x:c>
      <x:c r="BD15" s="69">
        <x:f t="shared" si="25"/>
        <x:v>4</x:v>
      </x:c>
      <x:c r="BE15" s="69">
        <x:f t="shared" si="25"/>
        <x:v>29</x:v>
      </x:c>
      <x:c r="BF15" s="69">
        <x:f t="shared" si="25"/>
        <x:v>334</x:v>
      </x:c>
      <x:c r="BG15" s="69">
        <x:f t="shared" si="25"/>
        <x:v>4</x:v>
      </x:c>
      <x:c r="BH15" s="69">
        <x:f t="shared" si="25"/>
        <x:v>4</x:v>
      </x:c>
      <x:c r="BI15" s="69">
        <x:f t="shared" si="25"/>
        <x:v>0</x:v>
      </x:c>
      <x:c r="BJ15" s="71">
        <x:f t="shared" si="25"/>
        <x:v>0</x:v>
      </x:c>
      <x:c r="BK15" s="69">
        <x:f t="shared" si="25"/>
        <x:v>0</x:v>
      </x:c>
      <x:c r="BL15" s="71">
        <x:f t="shared" si="25"/>
        <x:v>0</x:v>
      </x:c>
      <x:c r="BM15" s="69">
        <x:f t="shared" si="25"/>
        <x:v>0</x:v>
      </x:c>
      <x:c r="BN15" s="71">
        <x:f t="shared" si="25"/>
        <x:v>0</x:v>
      </x:c>
      <x:c r="BO15" s="69">
        <x:f t="shared" si="25"/>
        <x:v>1</x:v>
      </x:c>
      <x:c r="BP15" s="71">
        <x:f t="shared" si="25"/>
        <x:v>6210.9099999999999</x:v>
      </x:c>
      <x:c r="BQ15" s="69">
        <x:f t="shared" si="25"/>
        <x:v>0</x:v>
      </x:c>
      <x:c r="BR15" s="69">
        <x:f t="shared" si="25"/>
        <x:v>0</x:v>
      </x:c>
      <x:c r="BS15" s="69">
        <x:f t="shared" si="25"/>
        <x:v>0</x:v>
      </x:c>
      <x:c r="BT15" s="69">
        <x:f t="shared" si="25"/>
        <x:v>4</x:v>
      </x:c>
      <x:c r="BU15" s="69">
        <x:f t="shared" si="25"/>
        <x:v>4</x:v>
      </x:c>
      <x:c r="BV15" s="288" t="s">
        <x:v>675</x:v>
      </x:c>
      <x:c r="BW15" s="69">
        <x:f t="shared" ref="BW15:CX15" si="26">SUM(BW16:BW36)</x:f>
        <x:v>3</x:v>
      </x:c>
      <x:c r="BX15" s="69">
        <x:f t="shared" si="26"/>
        <x:v>109</x:v>
      </x:c>
      <x:c r="BY15" s="71">
        <x:f t="shared" si="26"/>
        <x:v>2742</x:v>
      </x:c>
      <x:c r="BZ15" s="69">
        <x:f t="shared" si="26"/>
        <x:v>0</x:v>
      </x:c>
      <x:c r="CA15" s="71">
        <x:f t="shared" si="26"/>
        <x:v>0</x:v>
      </x:c>
      <x:c r="CB15" s="69">
        <x:f t="shared" si="26"/>
        <x:v>0</x:v>
      </x:c>
      <x:c r="CC15" s="71">
        <x:f t="shared" si="26"/>
        <x:v>0</x:v>
      </x:c>
      <x:c r="CD15" s="69">
        <x:f t="shared" si="26"/>
        <x:v>0</x:v>
      </x:c>
      <x:c r="CE15" s="69">
        <x:f t="shared" si="26"/>
        <x:v>9</x:v>
      </x:c>
      <x:c r="CF15" s="71">
        <x:f t="shared" si="26"/>
        <x:v>425.12</x:v>
      </x:c>
      <x:c r="CG15" s="69">
        <x:f t="shared" si="26"/>
        <x:v>0</x:v>
      </x:c>
      <x:c r="CH15" s="69">
        <x:f t="shared" si="26"/>
        <x:v>10</x:v>
      </x:c>
      <x:c r="CI15" s="69">
        <x:f t="shared" si="26"/>
        <x:v>0</x:v>
      </x:c>
      <x:c r="CJ15" s="69">
        <x:f t="shared" si="26"/>
        <x:v>17</x:v>
      </x:c>
      <x:c r="CK15" s="69">
        <x:f t="shared" si="26"/>
        <x:v>7</x:v>
      </x:c>
      <x:c r="CL15" s="69">
        <x:f t="shared" si="26"/>
        <x:v>2</x:v>
      </x:c>
      <x:c r="CM15" s="69">
        <x:f t="shared" si="26"/>
        <x:v>3</x:v>
      </x:c>
      <x:c r="CN15" s="69">
        <x:f t="shared" si="26"/>
        <x:v>3</x:v>
      </x:c>
      <x:c r="CO15" s="69">
        <x:f t="shared" si="26"/>
        <x:v>6</x:v>
      </x:c>
      <x:c r="CP15" s="71">
        <x:f t="shared" si="26"/>
        <x:v>2419.8299999999999</x:v>
      </x:c>
      <x:c r="CQ15" s="69">
        <x:f t="shared" si="26"/>
        <x:v>12</x:v>
      </x:c>
      <x:c r="CR15" s="71">
        <x:f t="shared" si="26"/>
        <x:v>2567</x:v>
      </x:c>
      <x:c r="CS15" s="69">
        <x:f t="shared" si="26"/>
        <x:v>875</x:v>
      </x:c>
      <x:c r="CT15" s="69">
        <x:f t="shared" si="26"/>
        <x:v>10</x:v>
      </x:c>
      <x:c r="CU15" s="69">
        <x:f t="shared" si="26"/>
        <x:v>106</x:v>
      </x:c>
      <x:c r="CV15" s="69">
        <x:f t="shared" si="26"/>
        <x:v>1</x:v>
      </x:c>
      <x:c r="CW15" s="69">
        <x:f t="shared" si="26"/>
        <x:v>12</x:v>
      </x:c>
      <x:c r="CX15" s="69">
        <x:f t="shared" si="26"/>
        <x:v>33</x:v>
      </x:c>
      <x:c r="CY15" s="288" t="s">
        <x:v>675</x:v>
      </x:c>
      <x:c r="CZ15" s="69">
        <x:f t="shared" ref="CZ15:DG15" si="27">SUM(CZ16:CZ36)</x:f>
        <x:v>9</x:v>
      </x:c>
      <x:c r="DA15" s="71">
        <x:f t="shared" si="27"/>
        <x:v>10910.24</x:v>
      </x:c>
      <x:c r="DB15" s="69">
        <x:f t="shared" si="27"/>
        <x:v>3</x:v>
      </x:c>
      <x:c r="DC15" s="71">
        <x:f t="shared" si="27"/>
        <x:v>185.75</x:v>
      </x:c>
      <x:c r="DD15" s="69">
        <x:f t="shared" si="27"/>
        <x:v>2</x:v>
      </x:c>
      <x:c r="DE15" s="71">
        <x:f t="shared" si="27"/>
        <x:v>123.75</x:v>
      </x:c>
      <x:c r="DF15" s="69">
        <x:f t="shared" si="27"/>
        <x:v>1</x:v>
      </x:c>
      <x:c r="DG15" s="105">
        <x:f t="shared" si="27"/>
        <x:v>62</x:v>
      </x:c>
    </x:row>
    <x:row r="16" spans="1:111" s="20" customFormat="1" ht="30" customHeight="1">
      <x:c r="A16" s="522" t="s">
        <x:v>35</x:v>
      </x:c>
      <x:c r="B16" s="77"/>
      <x:c r="C16" s="71"/>
      <x:c r="D16" s="69"/>
      <x:c r="E16" s="71"/>
      <x:c r="F16" s="69"/>
      <x:c r="G16" s="71"/>
      <x:c r="H16" s="69"/>
      <x:c r="I16" s="71"/>
      <x:c r="J16" s="69">
        <x:v>3</x:v>
      </x:c>
      <x:c r="K16" s="69"/>
      <x:c r="L16" s="71"/>
      <x:c r="M16" s="69"/>
      <x:c r="N16" s="69"/>
      <x:c r="O16" s="69">
        <x:v>2</x:v>
      </x:c>
      <x:c r="P16" s="69">
        <x:v>2</x:v>
      </x:c>
      <x:c r="Q16" s="69"/>
      <x:c r="R16" s="71"/>
      <x:c r="S16" s="69">
        <x:v>0</x:v>
      </x:c>
      <x:c r="T16" s="71">
        <x:v>0</x:v>
      </x:c>
      <x:c r="U16" s="69">
        <x:v>1</x:v>
      </x:c>
      <x:c r="V16" s="71">
        <x:v>90</x:v>
      </x:c>
      <x:c r="W16" s="69"/>
      <x:c r="X16" s="69">
        <x:v>24</x:v>
      </x:c>
      <x:c r="Y16" s="69"/>
      <x:c r="Z16" s="69"/>
      <x:c r="AA16" s="69">
        <x:v>1</x:v>
      </x:c>
      <x:c r="AB16" s="69"/>
      <x:c r="AC16" s="69"/>
      <x:c r="AD16" s="69"/>
      <x:c r="AE16" s="69"/>
      <x:c r="AF16" s="69"/>
      <x:c r="AG16" s="69">
        <x:v>1</x:v>
      </x:c>
      <x:c r="AH16" s="69"/>
      <x:c r="AI16" s="69"/>
      <x:c r="AJ16" s="69"/>
      <x:c r="AK16" s="69"/>
      <x:c r="AL16" s="522" t="s">
        <x:v>35</x:v>
      </x:c>
      <x:c r="AM16" s="69"/>
      <x:c r="AN16" s="71"/>
      <x:c r="AO16" s="69"/>
      <x:c r="AP16" s="69"/>
      <x:c r="AQ16" s="69"/>
      <x:c r="AR16" s="71"/>
      <x:c r="AS16" s="69"/>
      <x:c r="AT16" s="71"/>
      <x:c r="AU16" s="69"/>
      <x:c r="AV16" s="69"/>
      <x:c r="AW16" s="69"/>
      <x:c r="AX16" s="69"/>
      <x:c r="AY16" s="69"/>
      <x:c r="AZ16" s="69">
        <x:v>1</x:v>
      </x:c>
      <x:c r="BA16" s="71">
        <x:v>3</x:v>
      </x:c>
      <x:c r="BB16" s="69"/>
      <x:c r="BC16" s="69"/>
      <x:c r="BD16" s="69">
        <x:v>1</x:v>
      </x:c>
      <x:c r="BE16" s="69">
        <x:v>1</x:v>
      </x:c>
      <x:c r="BF16" s="69">
        <x:v>9</x:v>
      </x:c>
      <x:c r="BG16" s="69"/>
      <x:c r="BH16" s="69"/>
      <x:c r="BI16" s="69"/>
      <x:c r="BJ16" s="71"/>
      <x:c r="BK16" s="69"/>
      <x:c r="BL16" s="71"/>
      <x:c r="BM16" s="69"/>
      <x:c r="BN16" s="71"/>
      <x:c r="BO16" s="69"/>
      <x:c r="BP16" s="71"/>
      <x:c r="BQ16" s="69"/>
      <x:c r="BR16" s="69"/>
      <x:c r="BS16" s="69"/>
      <x:c r="BT16" s="69"/>
      <x:c r="BU16" s="69"/>
      <x:c r="BV16" s="522" t="s">
        <x:v>35</x:v>
      </x:c>
      <x:c r="BW16" s="69"/>
      <x:c r="BX16" s="69"/>
      <x:c r="BY16" s="71"/>
      <x:c r="BZ16" s="69"/>
      <x:c r="CA16" s="71"/>
      <x:c r="CB16" s="69"/>
      <x:c r="CC16" s="71"/>
      <x:c r="CD16" s="69"/>
      <x:c r="CE16" s="69">
        <x:v>1</x:v>
      </x:c>
      <x:c r="CF16" s="71">
        <x:v>54</x:v>
      </x:c>
      <x:c r="CG16" s="69"/>
      <x:c r="CH16" s="69"/>
      <x:c r="CI16" s="69"/>
      <x:c r="CJ16" s="69"/>
      <x:c r="CK16" s="69"/>
      <x:c r="CL16" s="69"/>
      <x:c r="CM16" s="69"/>
      <x:c r="CN16" s="69"/>
      <x:c r="CO16" s="69"/>
      <x:c r="CP16" s="71"/>
      <x:c r="CQ16" s="69">
        <x:v>1</x:v>
      </x:c>
      <x:c r="CR16" s="71">
        <x:v>432</x:v>
      </x:c>
      <x:c r="CS16" s="69">
        <x:v>37</x:v>
      </x:c>
      <x:c r="CT16" s="69">
        <x:v>1</x:v>
      </x:c>
      <x:c r="CU16" s="69"/>
      <x:c r="CV16" s="69"/>
      <x:c r="CW16" s="69">
        <x:v>1</x:v>
      </x:c>
      <x:c r="CX16" s="69">
        <x:v>1</x:v>
      </x:c>
      <x:c r="CY16" s="522" t="s">
        <x:v>35</x:v>
      </x:c>
      <x:c r="CZ16" s="112"/>
      <x:c r="DA16" s="71"/>
      <x:c r="DB16" s="112"/>
      <x:c r="DC16" s="71"/>
      <x:c r="DD16" s="112"/>
      <x:c r="DE16" s="71"/>
      <x:c r="DF16" s="112"/>
      <x:c r="DG16" s="105"/>
    </x:row>
    <x:row r="17" spans="1:111" s="20" customFormat="1" ht="30" customHeight="1">
      <x:c r="A17" s="522" t="s">
        <x:v>1517</x:v>
      </x:c>
      <x:c r="B17" s="77"/>
      <x:c r="C17" s="71"/>
      <x:c r="D17" s="69"/>
      <x:c r="E17" s="71"/>
      <x:c r="F17" s="69">
        <x:v>1</x:v>
      </x:c>
      <x:c r="G17" s="71">
        <x:v>0.5</x:v>
      </x:c>
      <x:c r="H17" s="69"/>
      <x:c r="I17" s="71"/>
      <x:c r="J17" s="69"/>
      <x:c r="K17" s="69"/>
      <x:c r="L17" s="71"/>
      <x:c r="M17" s="69"/>
      <x:c r="N17" s="69"/>
      <x:c r="O17" s="69">
        <x:v>2</x:v>
      </x:c>
      <x:c r="P17" s="69">
        <x:v>13</x:v>
      </x:c>
      <x:c r="Q17" s="69"/>
      <x:c r="R17" s="71"/>
      <x:c r="S17" s="69">
        <x:v>1</x:v>
      </x:c>
      <x:c r="T17" s="71">
        <x:v>20</x:v>
      </x:c>
      <x:c r="U17" s="69"/>
      <x:c r="V17" s="71"/>
      <x:c r="W17" s="69">
        <x:v>2</x:v>
      </x:c>
      <x:c r="X17" s="69">
        <x:v>24</x:v>
      </x:c>
      <x:c r="Y17" s="69"/>
      <x:c r="Z17" s="69"/>
      <x:c r="AA17" s="69"/>
      <x:c r="AB17" s="69"/>
      <x:c r="AC17" s="69"/>
      <x:c r="AD17" s="69"/>
      <x:c r="AE17" s="69"/>
      <x:c r="AF17" s="69"/>
      <x:c r="AG17" s="69"/>
      <x:c r="AH17" s="69"/>
      <x:c r="AI17" s="69"/>
      <x:c r="AJ17" s="69"/>
      <x:c r="AK17" s="69"/>
      <x:c r="AL17" s="522" t="s">
        <x:v>1517</x:v>
      </x:c>
      <x:c r="AM17" s="69"/>
      <x:c r="AN17" s="71"/>
      <x:c r="AO17" s="69"/>
      <x:c r="AP17" s="69"/>
      <x:c r="AQ17" s="69"/>
      <x:c r="AR17" s="71"/>
      <x:c r="AS17" s="69"/>
      <x:c r="AT17" s="71"/>
      <x:c r="AU17" s="69"/>
      <x:c r="AV17" s="69"/>
      <x:c r="AW17" s="69"/>
      <x:c r="AX17" s="69"/>
      <x:c r="AY17" s="69"/>
      <x:c r="AZ17" s="69">
        <x:v>1</x:v>
      </x:c>
      <x:c r="BA17" s="71">
        <x:v>2</x:v>
      </x:c>
      <x:c r="BB17" s="69"/>
      <x:c r="BC17" s="69"/>
      <x:c r="BD17" s="69"/>
      <x:c r="BE17" s="69">
        <x:v>1</x:v>
      </x:c>
      <x:c r="BF17" s="69">
        <x:v>16</x:v>
      </x:c>
      <x:c r="BG17" s="69"/>
      <x:c r="BH17" s="69"/>
      <x:c r="BI17" s="69"/>
      <x:c r="BJ17" s="71"/>
      <x:c r="BK17" s="69"/>
      <x:c r="BL17" s="71"/>
      <x:c r="BM17" s="69"/>
      <x:c r="BN17" s="71"/>
      <x:c r="BO17" s="69"/>
      <x:c r="BP17" s="71"/>
      <x:c r="BQ17" s="69"/>
      <x:c r="BR17" s="69"/>
      <x:c r="BS17" s="69"/>
      <x:c r="BT17" s="69"/>
      <x:c r="BU17" s="69"/>
      <x:c r="BV17" s="522" t="s">
        <x:v>1517</x:v>
      </x:c>
      <x:c r="BW17" s="69"/>
      <x:c r="BX17" s="69"/>
      <x:c r="BY17" s="71"/>
      <x:c r="BZ17" s="69"/>
      <x:c r="CA17" s="71"/>
      <x:c r="CB17" s="69"/>
      <x:c r="CC17" s="71"/>
      <x:c r="CD17" s="69"/>
      <x:c r="CE17" s="69"/>
      <x:c r="CF17" s="71"/>
      <x:c r="CG17" s="69"/>
      <x:c r="CH17" s="69"/>
      <x:c r="CI17" s="69"/>
      <x:c r="CJ17" s="69">
        <x:v>1</x:v>
      </x:c>
      <x:c r="CK17" s="69"/>
      <x:c r="CL17" s="69"/>
      <x:c r="CM17" s="69"/>
      <x:c r="CN17" s="69"/>
      <x:c r="CO17" s="69"/>
      <x:c r="CP17" s="71"/>
      <x:c r="CQ17" s="69"/>
      <x:c r="CR17" s="71"/>
      <x:c r="CS17" s="69">
        <x:v>33</x:v>
      </x:c>
      <x:c r="CT17" s="69">
        <x:v>1</x:v>
      </x:c>
      <x:c r="CU17" s="831">
        <x:v>5</x:v>
      </x:c>
      <x:c r="CV17" s="69"/>
      <x:c r="CW17" s="69"/>
      <x:c r="CX17" s="69"/>
      <x:c r="CY17" s="522" t="s">
        <x:v>1517</x:v>
      </x:c>
      <x:c r="CZ17" s="112"/>
      <x:c r="DA17" s="71"/>
      <x:c r="DB17" s="112"/>
      <x:c r="DC17" s="71"/>
      <x:c r="DD17" s="112"/>
      <x:c r="DE17" s="71"/>
      <x:c r="DF17" s="112"/>
      <x:c r="DG17" s="105"/>
    </x:row>
    <x:row r="18" spans="1:111" s="20" customFormat="1" ht="30" customHeight="1">
      <x:c r="A18" s="522" t="s">
        <x:v>952</x:v>
      </x:c>
      <x:c r="B18" s="77"/>
      <x:c r="C18" s="71"/>
      <x:c r="D18" s="69"/>
      <x:c r="E18" s="71"/>
      <x:c r="F18" s="69">
        <x:v>1</x:v>
      </x:c>
      <x:c r="G18" s="71">
        <x:v>0.5</x:v>
      </x:c>
      <x:c r="H18" s="69"/>
      <x:c r="I18" s="71"/>
      <x:c r="J18" s="69"/>
      <x:c r="K18" s="69"/>
      <x:c r="L18" s="71"/>
      <x:c r="M18" s="69"/>
      <x:c r="N18" s="69"/>
      <x:c r="O18" s="69"/>
      <x:c r="P18" s="69"/>
      <x:c r="Q18" s="69"/>
      <x:c r="R18" s="71"/>
      <x:c r="S18" s="69">
        <x:v>2</x:v>
      </x:c>
      <x:c r="T18" s="71">
        <x:v>40</x:v>
      </x:c>
      <x:c r="U18" s="69"/>
      <x:c r="V18" s="71"/>
      <x:c r="W18" s="69"/>
      <x:c r="X18" s="69">
        <x:v>42</x:v>
      </x:c>
      <x:c r="Y18" s="69"/>
      <x:c r="Z18" s="69"/>
      <x:c r="AA18" s="69"/>
      <x:c r="AB18" s="69"/>
      <x:c r="AC18" s="69"/>
      <x:c r="AD18" s="69"/>
      <x:c r="AE18" s="69"/>
      <x:c r="AF18" s="69"/>
      <x:c r="AG18" s="69"/>
      <x:c r="AH18" s="69"/>
      <x:c r="AI18" s="69"/>
      <x:c r="AJ18" s="69"/>
      <x:c r="AK18" s="69"/>
      <x:c r="AL18" s="522" t="s">
        <x:v>952</x:v>
      </x:c>
      <x:c r="AM18" s="69"/>
      <x:c r="AN18" s="71"/>
      <x:c r="AO18" s="69"/>
      <x:c r="AP18" s="69"/>
      <x:c r="AQ18" s="69"/>
      <x:c r="AR18" s="71"/>
      <x:c r="AS18" s="69"/>
      <x:c r="AT18" s="71"/>
      <x:c r="AU18" s="69"/>
      <x:c r="AV18" s="69"/>
      <x:c r="AW18" s="69"/>
      <x:c r="AX18" s="69"/>
      <x:c r="AY18" s="69"/>
      <x:c r="AZ18" s="69">
        <x:v>1</x:v>
      </x:c>
      <x:c r="BA18" s="71">
        <x:v>2</x:v>
      </x:c>
      <x:c r="BB18" s="69"/>
      <x:c r="BC18" s="69"/>
      <x:c r="BD18" s="69"/>
      <x:c r="BE18" s="69">
        <x:v>1</x:v>
      </x:c>
      <x:c r="BF18" s="69">
        <x:v>10</x:v>
      </x:c>
      <x:c r="BG18" s="69"/>
      <x:c r="BH18" s="69"/>
      <x:c r="BI18" s="69"/>
      <x:c r="BJ18" s="71"/>
      <x:c r="BK18" s="69"/>
      <x:c r="BL18" s="71"/>
      <x:c r="BM18" s="69"/>
      <x:c r="BN18" s="71"/>
      <x:c r="BO18" s="69"/>
      <x:c r="BP18" s="71"/>
      <x:c r="BQ18" s="69"/>
      <x:c r="BR18" s="69"/>
      <x:c r="BS18" s="69"/>
      <x:c r="BT18" s="69"/>
      <x:c r="BU18" s="69"/>
      <x:c r="BV18" s="522" t="s">
        <x:v>952</x:v>
      </x:c>
      <x:c r="BW18" s="69"/>
      <x:c r="BX18" s="69"/>
      <x:c r="BY18" s="71"/>
      <x:c r="BZ18" s="69"/>
      <x:c r="CA18" s="71"/>
      <x:c r="CB18" s="69"/>
      <x:c r="CC18" s="71"/>
      <x:c r="CD18" s="69"/>
      <x:c r="CE18" s="69"/>
      <x:c r="CF18" s="71"/>
      <x:c r="CG18" s="69"/>
      <x:c r="CH18" s="69"/>
      <x:c r="CI18" s="69"/>
      <x:c r="CJ18" s="69">
        <x:v>1</x:v>
      </x:c>
      <x:c r="CK18" s="69"/>
      <x:c r="CL18" s="69"/>
      <x:c r="CM18" s="69"/>
      <x:c r="CN18" s="69"/>
      <x:c r="CO18" s="69"/>
      <x:c r="CP18" s="71"/>
      <x:c r="CQ18" s="69">
        <x:v>1</x:v>
      </x:c>
      <x:c r="CR18" s="71">
        <x:v>120</x:v>
      </x:c>
      <x:c r="CS18" s="69">
        <x:v>17</x:v>
      </x:c>
      <x:c r="CT18" s="69"/>
      <x:c r="CU18" s="69">
        <x:v>1</x:v>
      </x:c>
      <x:c r="CV18" s="69"/>
      <x:c r="CW18" s="69"/>
      <x:c r="CX18" s="69"/>
      <x:c r="CY18" s="522" t="s">
        <x:v>952</x:v>
      </x:c>
      <x:c r="CZ18" s="112"/>
      <x:c r="DA18" s="71"/>
      <x:c r="DB18" s="112"/>
      <x:c r="DC18" s="71"/>
      <x:c r="DD18" s="112"/>
      <x:c r="DE18" s="71"/>
      <x:c r="DF18" s="112"/>
      <x:c r="DG18" s="105"/>
    </x:row>
    <x:row r="19" spans="1:111" s="20" customFormat="1" ht="30" customHeight="1">
      <x:c r="A19" s="522" t="s">
        <x:v>1847</x:v>
      </x:c>
      <x:c r="B19" s="77"/>
      <x:c r="C19" s="71"/>
      <x:c r="D19" s="69"/>
      <x:c r="E19" s="71"/>
      <x:c r="F19" s="69">
        <x:v>1</x:v>
      </x:c>
      <x:c r="G19" s="71">
        <x:v>0.5</x:v>
      </x:c>
      <x:c r="H19" s="69"/>
      <x:c r="I19" s="71"/>
      <x:c r="J19" s="69"/>
      <x:c r="K19" s="69"/>
      <x:c r="L19" s="71"/>
      <x:c r="M19" s="69"/>
      <x:c r="N19" s="69"/>
      <x:c r="O19" s="69"/>
      <x:c r="P19" s="69"/>
      <x:c r="Q19" s="69"/>
      <x:c r="R19" s="71"/>
      <x:c r="S19" s="69">
        <x:v>1</x:v>
      </x:c>
      <x:c r="T19" s="71">
        <x:v>20</x:v>
      </x:c>
      <x:c r="U19" s="69"/>
      <x:c r="V19" s="71"/>
      <x:c r="W19" s="69"/>
      <x:c r="X19" s="69">
        <x:v>15</x:v>
      </x:c>
      <x:c r="Y19" s="69"/>
      <x:c r="Z19" s="69"/>
      <x:c r="AA19" s="69"/>
      <x:c r="AB19" s="69"/>
      <x:c r="AC19" s="69"/>
      <x:c r="AD19" s="69"/>
      <x:c r="AE19" s="69"/>
      <x:c r="AF19" s="69"/>
      <x:c r="AG19" s="69"/>
      <x:c r="AH19" s="69"/>
      <x:c r="AI19" s="69"/>
      <x:c r="AJ19" s="69"/>
      <x:c r="AK19" s="69"/>
      <x:c r="AL19" s="522" t="s">
        <x:v>1847</x:v>
      </x:c>
      <x:c r="AM19" s="69"/>
      <x:c r="AN19" s="71"/>
      <x:c r="AO19" s="69"/>
      <x:c r="AP19" s="69"/>
      <x:c r="AQ19" s="69"/>
      <x:c r="AR19" s="71"/>
      <x:c r="AS19" s="69"/>
      <x:c r="AT19" s="71"/>
      <x:c r="AU19" s="69"/>
      <x:c r="AV19" s="69"/>
      <x:c r="AW19" s="69"/>
      <x:c r="AX19" s="69">
        <x:v>1</x:v>
      </x:c>
      <x:c r="AY19" s="69"/>
      <x:c r="AZ19" s="69"/>
      <x:c r="BA19" s="71"/>
      <x:c r="BB19" s="69"/>
      <x:c r="BC19" s="69"/>
      <x:c r="BD19" s="69"/>
      <x:c r="BE19" s="69">
        <x:v>1</x:v>
      </x:c>
      <x:c r="BF19" s="69">
        <x:v>10</x:v>
      </x:c>
      <x:c r="BG19" s="69"/>
      <x:c r="BH19" s="69"/>
      <x:c r="BI19" s="69"/>
      <x:c r="BJ19" s="71"/>
      <x:c r="BK19" s="69"/>
      <x:c r="BL19" s="71"/>
      <x:c r="BM19" s="69"/>
      <x:c r="BN19" s="71"/>
      <x:c r="BO19" s="69"/>
      <x:c r="BP19" s="71"/>
      <x:c r="BQ19" s="69"/>
      <x:c r="BR19" s="69"/>
      <x:c r="BS19" s="69"/>
      <x:c r="BT19" s="69"/>
      <x:c r="BU19" s="69"/>
      <x:c r="BV19" s="522" t="s">
        <x:v>1847</x:v>
      </x:c>
      <x:c r="BW19" s="69"/>
      <x:c r="BX19" s="69"/>
      <x:c r="BY19" s="71"/>
      <x:c r="BZ19" s="69"/>
      <x:c r="CA19" s="71"/>
      <x:c r="CB19" s="69"/>
      <x:c r="CC19" s="71"/>
      <x:c r="CD19" s="69"/>
      <x:c r="CE19" s="69"/>
      <x:c r="CF19" s="71"/>
      <x:c r="CG19" s="69"/>
      <x:c r="CH19" s="69"/>
      <x:c r="CI19" s="69"/>
      <x:c r="CJ19" s="69"/>
      <x:c r="CK19" s="69"/>
      <x:c r="CL19" s="69"/>
      <x:c r="CM19" s="69"/>
      <x:c r="CN19" s="69"/>
      <x:c r="CO19" s="69"/>
      <x:c r="CP19" s="71"/>
      <x:c r="CQ19" s="69"/>
      <x:c r="CR19" s="71"/>
      <x:c r="CS19" s="69">
        <x:v>21</x:v>
      </x:c>
      <x:c r="CT19" s="69"/>
      <x:c r="CU19" s="69">
        <x:v>1</x:v>
      </x:c>
      <x:c r="CV19" s="69"/>
      <x:c r="CW19" s="69"/>
      <x:c r="CX19" s="69"/>
      <x:c r="CY19" s="522" t="s">
        <x:v>1847</x:v>
      </x:c>
      <x:c r="CZ19" s="112"/>
      <x:c r="DA19" s="71"/>
      <x:c r="DB19" s="112"/>
      <x:c r="DC19" s="71"/>
      <x:c r="DD19" s="112"/>
      <x:c r="DE19" s="71"/>
      <x:c r="DF19" s="112"/>
      <x:c r="DG19" s="105"/>
    </x:row>
    <x:row r="20" spans="1:111" s="20" customFormat="1" ht="30" customHeight="1">
      <x:c r="A20" s="522" t="s">
        <x:v>1809</x:v>
      </x:c>
      <x:c r="B20" s="77"/>
      <x:c r="C20" s="71"/>
      <x:c r="D20" s="69"/>
      <x:c r="E20" s="71"/>
      <x:c r="F20" s="69">
        <x:v>1</x:v>
      </x:c>
      <x:c r="G20" s="71">
        <x:v>0.29999999999999999</x:v>
      </x:c>
      <x:c r="H20" s="69"/>
      <x:c r="I20" s="71"/>
      <x:c r="J20" s="69">
        <x:v>1</x:v>
      </x:c>
      <x:c r="K20" s="69"/>
      <x:c r="L20" s="71"/>
      <x:c r="M20" s="69"/>
      <x:c r="N20" s="69"/>
      <x:c r="O20" s="69"/>
      <x:c r="P20" s="69"/>
      <x:c r="Q20" s="69"/>
      <x:c r="R20" s="71"/>
      <x:c r="S20" s="69">
        <x:v>1</x:v>
      </x:c>
      <x:c r="T20" s="71">
        <x:v>20</x:v>
      </x:c>
      <x:c r="U20" s="69"/>
      <x:c r="V20" s="71"/>
      <x:c r="W20" s="69"/>
      <x:c r="X20" s="69">
        <x:v>22</x:v>
      </x:c>
      <x:c r="Y20" s="69"/>
      <x:c r="Z20" s="69"/>
      <x:c r="AA20" s="69"/>
      <x:c r="AB20" s="69"/>
      <x:c r="AC20" s="69"/>
      <x:c r="AD20" s="69"/>
      <x:c r="AE20" s="69"/>
      <x:c r="AF20" s="69"/>
      <x:c r="AG20" s="69"/>
      <x:c r="AH20" s="69"/>
      <x:c r="AI20" s="69"/>
      <x:c r="AJ20" s="69"/>
      <x:c r="AK20" s="69"/>
      <x:c r="AL20" s="522" t="s">
        <x:v>1809</x:v>
      </x:c>
      <x:c r="AM20" s="69"/>
      <x:c r="AN20" s="71"/>
      <x:c r="AO20" s="69"/>
      <x:c r="AP20" s="69"/>
      <x:c r="AQ20" s="69"/>
      <x:c r="AR20" s="71"/>
      <x:c r="AS20" s="69"/>
      <x:c r="AT20" s="71"/>
      <x:c r="AU20" s="69"/>
      <x:c r="AV20" s="69"/>
      <x:c r="AW20" s="69"/>
      <x:c r="AX20" s="69">
        <x:v>1</x:v>
      </x:c>
      <x:c r="AY20" s="69"/>
      <x:c r="AZ20" s="69"/>
      <x:c r="BA20" s="71"/>
      <x:c r="BB20" s="69"/>
      <x:c r="BC20" s="69"/>
      <x:c r="BD20" s="69"/>
      <x:c r="BE20" s="69">
        <x:v>2</x:v>
      </x:c>
      <x:c r="BF20" s="69">
        <x:v>13</x:v>
      </x:c>
      <x:c r="BG20" s="69"/>
      <x:c r="BH20" s="69"/>
      <x:c r="BI20" s="69"/>
      <x:c r="BJ20" s="71"/>
      <x:c r="BK20" s="69"/>
      <x:c r="BL20" s="71"/>
      <x:c r="BM20" s="69"/>
      <x:c r="BN20" s="71"/>
      <x:c r="BO20" s="69"/>
      <x:c r="BP20" s="71"/>
      <x:c r="BQ20" s="69"/>
      <x:c r="BR20" s="69"/>
      <x:c r="BS20" s="69"/>
      <x:c r="BT20" s="69"/>
      <x:c r="BU20" s="69"/>
      <x:c r="BV20" s="522" t="s">
        <x:v>1809</x:v>
      </x:c>
      <x:c r="BW20" s="69"/>
      <x:c r="BX20" s="69"/>
      <x:c r="BY20" s="71"/>
      <x:c r="BZ20" s="69"/>
      <x:c r="CA20" s="71"/>
      <x:c r="CB20" s="69"/>
      <x:c r="CC20" s="71"/>
      <x:c r="CD20" s="69"/>
      <x:c r="CE20" s="69"/>
      <x:c r="CF20" s="71"/>
      <x:c r="CG20" s="69"/>
      <x:c r="CH20" s="69">
        <x:v>1</x:v>
      </x:c>
      <x:c r="CI20" s="69"/>
      <x:c r="CJ20" s="69"/>
      <x:c r="CK20" s="69">
        <x:v>1</x:v>
      </x:c>
      <x:c r="CL20" s="69"/>
      <x:c r="CM20" s="69"/>
      <x:c r="CN20" s="69"/>
      <x:c r="CO20" s="69"/>
      <x:c r="CP20" s="71"/>
      <x:c r="CQ20" s="69">
        <x:v>2</x:v>
      </x:c>
      <x:c r="CR20" s="71">
        <x:v>188</x:v>
      </x:c>
      <x:c r="CS20" s="69">
        <x:v>17</x:v>
      </x:c>
      <x:c r="CT20" s="69"/>
      <x:c r="CU20" s="69">
        <x:v>2</x:v>
      </x:c>
      <x:c r="CV20" s="69"/>
      <x:c r="CW20" s="69">
        <x:v>4</x:v>
      </x:c>
      <x:c r="CX20" s="69">
        <x:v>8</x:v>
      </x:c>
      <x:c r="CY20" s="522" t="s">
        <x:v>1809</x:v>
      </x:c>
      <x:c r="CZ20" s="112"/>
      <x:c r="DA20" s="71"/>
      <x:c r="DB20" s="112"/>
      <x:c r="DC20" s="71"/>
      <x:c r="DD20" s="112"/>
      <x:c r="DE20" s="71"/>
      <x:c r="DF20" s="112"/>
      <x:c r="DG20" s="105"/>
    </x:row>
    <x:row r="21" spans="1:111" s="20" customFormat="1" ht="30" customHeight="1">
      <x:c r="A21" s="522" t="s">
        <x:v>1277</x:v>
      </x:c>
      <x:c r="B21" s="77"/>
      <x:c r="C21" s="71"/>
      <x:c r="D21" s="69"/>
      <x:c r="E21" s="71"/>
      <x:c r="F21" s="69">
        <x:v>1</x:v>
      </x:c>
      <x:c r="G21" s="71">
        <x:v>0.29999999999999999</x:v>
      </x:c>
      <x:c r="H21" s="69"/>
      <x:c r="I21" s="71"/>
      <x:c r="J21" s="69">
        <x:v>1</x:v>
      </x:c>
      <x:c r="K21" s="69"/>
      <x:c r="L21" s="71"/>
      <x:c r="M21" s="69"/>
      <x:c r="N21" s="69"/>
      <x:c r="O21" s="69"/>
      <x:c r="P21" s="69"/>
      <x:c r="Q21" s="69"/>
      <x:c r="R21" s="71"/>
      <x:c r="S21" s="69">
        <x:v>2</x:v>
      </x:c>
      <x:c r="T21" s="71">
        <x:v>29</x:v>
      </x:c>
      <x:c r="U21" s="69"/>
      <x:c r="V21" s="71"/>
      <x:c r="W21" s="69"/>
      <x:c r="X21" s="69">
        <x:v>30</x:v>
      </x:c>
      <x:c r="Y21" s="69"/>
      <x:c r="Z21" s="69"/>
      <x:c r="AA21" s="69"/>
      <x:c r="AB21" s="69"/>
      <x:c r="AC21" s="69"/>
      <x:c r="AD21" s="69"/>
      <x:c r="AE21" s="69"/>
      <x:c r="AF21" s="69"/>
      <x:c r="AG21" s="69">
        <x:v>1</x:v>
      </x:c>
      <x:c r="AH21" s="69"/>
      <x:c r="AI21" s="69"/>
      <x:c r="AJ21" s="69"/>
      <x:c r="AK21" s="69"/>
      <x:c r="AL21" s="522" t="s">
        <x:v>1277</x:v>
      </x:c>
      <x:c r="AM21" s="69"/>
      <x:c r="AN21" s="71"/>
      <x:c r="AO21" s="69"/>
      <x:c r="AP21" s="69"/>
      <x:c r="AQ21" s="69"/>
      <x:c r="AR21" s="71"/>
      <x:c r="AS21" s="69"/>
      <x:c r="AT21" s="71"/>
      <x:c r="AU21" s="69"/>
      <x:c r="AV21" s="69"/>
      <x:c r="AW21" s="69"/>
      <x:c r="AX21" s="69"/>
      <x:c r="AY21" s="69"/>
      <x:c r="AZ21" s="69"/>
      <x:c r="BA21" s="71"/>
      <x:c r="BB21" s="69"/>
      <x:c r="BC21" s="69"/>
      <x:c r="BD21" s="69"/>
      <x:c r="BE21" s="69">
        <x:v>1</x:v>
      </x:c>
      <x:c r="BF21" s="69">
        <x:v>12</x:v>
      </x:c>
      <x:c r="BG21" s="69"/>
      <x:c r="BH21" s="69"/>
      <x:c r="BI21" s="69"/>
      <x:c r="BJ21" s="71"/>
      <x:c r="BK21" s="69"/>
      <x:c r="BL21" s="71"/>
      <x:c r="BM21" s="69"/>
      <x:c r="BN21" s="71"/>
      <x:c r="BO21" s="69"/>
      <x:c r="BP21" s="71"/>
      <x:c r="BQ21" s="69"/>
      <x:c r="BR21" s="69"/>
      <x:c r="BS21" s="69"/>
      <x:c r="BT21" s="69"/>
      <x:c r="BU21" s="69"/>
      <x:c r="BV21" s="522" t="s">
        <x:v>1277</x:v>
      </x:c>
      <x:c r="BW21" s="69"/>
      <x:c r="BX21" s="69"/>
      <x:c r="BY21" s="71"/>
      <x:c r="BZ21" s="69"/>
      <x:c r="CA21" s="71"/>
      <x:c r="CB21" s="69"/>
      <x:c r="CC21" s="71"/>
      <x:c r="CD21" s="69"/>
      <x:c r="CE21" s="69"/>
      <x:c r="CF21" s="71"/>
      <x:c r="CG21" s="69"/>
      <x:c r="CH21" s="69"/>
      <x:c r="CI21" s="69"/>
      <x:c r="CJ21" s="69"/>
      <x:c r="CK21" s="69"/>
      <x:c r="CL21" s="69"/>
      <x:c r="CM21" s="69"/>
      <x:c r="CN21" s="69"/>
      <x:c r="CO21" s="69"/>
      <x:c r="CP21" s="71"/>
      <x:c r="CQ21" s="69">
        <x:v>1</x:v>
      </x:c>
      <x:c r="CR21" s="71">
        <x:v>312</x:v>
      </x:c>
      <x:c r="CS21" s="69">
        <x:v>13</x:v>
      </x:c>
      <x:c r="CT21" s="69"/>
      <x:c r="CU21" s="69">
        <x:v>2</x:v>
      </x:c>
      <x:c r="CV21" s="69"/>
      <x:c r="CW21" s="69"/>
      <x:c r="CX21" s="69"/>
      <x:c r="CY21" s="522" t="s">
        <x:v>1277</x:v>
      </x:c>
      <x:c r="CZ21" s="112"/>
      <x:c r="DA21" s="71"/>
      <x:c r="DB21" s="112"/>
      <x:c r="DC21" s="71"/>
      <x:c r="DD21" s="112"/>
      <x:c r="DE21" s="71"/>
      <x:c r="DF21" s="112"/>
      <x:c r="DG21" s="105"/>
    </x:row>
    <x:row r="22" spans="1:111" s="20" customFormat="1" ht="30" customHeight="1">
      <x:c r="A22" s="522" t="s">
        <x:v>1047</x:v>
      </x:c>
      <x:c r="B22" s="77"/>
      <x:c r="C22" s="71"/>
      <x:c r="D22" s="69"/>
      <x:c r="E22" s="71"/>
      <x:c r="F22" s="69">
        <x:v>1</x:v>
      </x:c>
      <x:c r="G22" s="71">
        <x:v>0.80000000000000004</x:v>
      </x:c>
      <x:c r="H22" s="69"/>
      <x:c r="I22" s="71"/>
      <x:c r="J22" s="69">
        <x:v>1</x:v>
      </x:c>
      <x:c r="K22" s="69"/>
      <x:c r="L22" s="71"/>
      <x:c r="M22" s="69"/>
      <x:c r="N22" s="69"/>
      <x:c r="O22" s="69"/>
      <x:c r="P22" s="69"/>
      <x:c r="Q22" s="69"/>
      <x:c r="R22" s="71"/>
      <x:c r="S22" s="69">
        <x:v>4</x:v>
      </x:c>
      <x:c r="T22" s="71">
        <x:v>80</x:v>
      </x:c>
      <x:c r="U22" s="69"/>
      <x:c r="V22" s="71"/>
      <x:c r="W22" s="69"/>
      <x:c r="X22" s="69">
        <x:v>32</x:v>
      </x:c>
      <x:c r="Y22" s="69"/>
      <x:c r="Z22" s="69"/>
      <x:c r="AA22" s="69"/>
      <x:c r="AB22" s="69"/>
      <x:c r="AC22" s="69"/>
      <x:c r="AD22" s="69"/>
      <x:c r="AE22" s="69"/>
      <x:c r="AF22" s="69"/>
      <x:c r="AG22" s="69">
        <x:v>1</x:v>
      </x:c>
      <x:c r="AH22" s="69"/>
      <x:c r="AI22" s="69"/>
      <x:c r="AJ22" s="69"/>
      <x:c r="AK22" s="69"/>
      <x:c r="AL22" s="522" t="s">
        <x:v>1047</x:v>
      </x:c>
      <x:c r="AM22" s="69"/>
      <x:c r="AN22" s="71"/>
      <x:c r="AO22" s="69"/>
      <x:c r="AP22" s="69"/>
      <x:c r="AQ22" s="69"/>
      <x:c r="AR22" s="71"/>
      <x:c r="AS22" s="69"/>
      <x:c r="AT22" s="71"/>
      <x:c r="AU22" s="69"/>
      <x:c r="AV22" s="69"/>
      <x:c r="AW22" s="69"/>
      <x:c r="AX22" s="69"/>
      <x:c r="AY22" s="69"/>
      <x:c r="AZ22" s="69">
        <x:v>3</x:v>
      </x:c>
      <x:c r="BA22" s="71">
        <x:v>10</x:v>
      </x:c>
      <x:c r="BB22" s="69"/>
      <x:c r="BC22" s="69"/>
      <x:c r="BD22" s="69"/>
      <x:c r="BE22" s="69">
        <x:v>5</x:v>
      </x:c>
      <x:c r="BF22" s="69">
        <x:v>32</x:v>
      </x:c>
      <x:c r="BG22" s="69">
        <x:v>1</x:v>
      </x:c>
      <x:c r="BH22" s="69">
        <x:v>1</x:v>
      </x:c>
      <x:c r="BI22" s="69"/>
      <x:c r="BJ22" s="71"/>
      <x:c r="BK22" s="69"/>
      <x:c r="BL22" s="71"/>
      <x:c r="BM22" s="69"/>
      <x:c r="BN22" s="71"/>
      <x:c r="BO22" s="69"/>
      <x:c r="BP22" s="71"/>
      <x:c r="BQ22" s="69"/>
      <x:c r="BR22" s="69"/>
      <x:c r="BS22" s="69"/>
      <x:c r="BT22" s="69"/>
      <x:c r="BU22" s="69"/>
      <x:c r="BV22" s="522" t="s">
        <x:v>1047</x:v>
      </x:c>
      <x:c r="BW22" s="69"/>
      <x:c r="BX22" s="69"/>
      <x:c r="BY22" s="71"/>
      <x:c r="BZ22" s="69"/>
      <x:c r="CA22" s="71"/>
      <x:c r="CB22" s="69"/>
      <x:c r="CC22" s="71"/>
      <x:c r="CD22" s="69"/>
      <x:c r="CE22" s="69">
        <x:v>1</x:v>
      </x:c>
      <x:c r="CF22" s="71">
        <x:v>15</x:v>
      </x:c>
      <x:c r="CG22" s="69"/>
      <x:c r="CH22" s="69">
        <x:v>2</x:v>
      </x:c>
      <x:c r="CI22" s="69"/>
      <x:c r="CJ22" s="69">
        <x:v>1</x:v>
      </x:c>
      <x:c r="CK22" s="69">
        <x:v>1</x:v>
      </x:c>
      <x:c r="CL22" s="69"/>
      <x:c r="CM22" s="69"/>
      <x:c r="CN22" s="69"/>
      <x:c r="CO22" s="69"/>
      <x:c r="CP22" s="71"/>
      <x:c r="CQ22" s="69"/>
      <x:c r="CR22" s="71"/>
      <x:c r="CS22" s="69">
        <x:v>42</x:v>
      </x:c>
      <x:c r="CT22" s="69">
        <x:v>1</x:v>
      </x:c>
      <x:c r="CU22" s="69">
        <x:v>4</x:v>
      </x:c>
      <x:c r="CV22" s="69">
        <x:v>1</x:v>
      </x:c>
      <x:c r="CW22" s="69">
        <x:v>1</x:v>
      </x:c>
      <x:c r="CX22" s="69">
        <x:v>1</x:v>
      </x:c>
      <x:c r="CY22" s="522" t="s">
        <x:v>1047</x:v>
      </x:c>
      <x:c r="CZ22" s="112">
        <x:v>1</x:v>
      </x:c>
      <x:c r="DA22" s="71">
        <x:v>33.5</x:v>
      </x:c>
      <x:c r="DB22" s="112"/>
      <x:c r="DC22" s="71"/>
      <x:c r="DD22" s="112"/>
      <x:c r="DE22" s="71"/>
      <x:c r="DF22" s="112"/>
      <x:c r="DG22" s="105"/>
    </x:row>
    <x:row r="23" spans="1:111" s="20" customFormat="1" ht="30" customHeight="1">
      <x:c r="A23" s="522" t="s">
        <x:v>1069</x:v>
      </x:c>
      <x:c r="B23" s="77"/>
      <x:c r="C23" s="71"/>
      <x:c r="D23" s="69"/>
      <x:c r="E23" s="71"/>
      <x:c r="F23" s="69">
        <x:v>1</x:v>
      </x:c>
      <x:c r="G23" s="71">
        <x:v>1.2</x:v>
      </x:c>
      <x:c r="H23" s="69"/>
      <x:c r="I23" s="71"/>
      <x:c r="J23" s="69"/>
      <x:c r="K23" s="69"/>
      <x:c r="L23" s="71"/>
      <x:c r="M23" s="69"/>
      <x:c r="N23" s="69"/>
      <x:c r="O23" s="69"/>
      <x:c r="P23" s="69"/>
      <x:c r="Q23" s="69"/>
      <x:c r="R23" s="71"/>
      <x:c r="S23" s="69">
        <x:v>3</x:v>
      </x:c>
      <x:c r="T23" s="71">
        <x:v>56</x:v>
      </x:c>
      <x:c r="U23" s="69"/>
      <x:c r="V23" s="71"/>
      <x:c r="W23" s="69"/>
      <x:c r="X23" s="69">
        <x:v>20</x:v>
      </x:c>
      <x:c r="Y23" s="69"/>
      <x:c r="Z23" s="69"/>
      <x:c r="AA23" s="69"/>
      <x:c r="AB23" s="69"/>
      <x:c r="AC23" s="69"/>
      <x:c r="AD23" s="69"/>
      <x:c r="AE23" s="69"/>
      <x:c r="AF23" s="69"/>
      <x:c r="AG23" s="69"/>
      <x:c r="AH23" s="69"/>
      <x:c r="AI23" s="69"/>
      <x:c r="AJ23" s="69"/>
      <x:c r="AK23" s="69"/>
      <x:c r="AL23" s="522" t="s">
        <x:v>1069</x:v>
      </x:c>
      <x:c r="AM23" s="69"/>
      <x:c r="AN23" s="71"/>
      <x:c r="AO23" s="69"/>
      <x:c r="AP23" s="69"/>
      <x:c r="AQ23" s="69"/>
      <x:c r="AR23" s="71"/>
      <x:c r="AS23" s="69"/>
      <x:c r="AT23" s="71"/>
      <x:c r="AU23" s="69"/>
      <x:c r="AV23" s="69"/>
      <x:c r="AW23" s="69"/>
      <x:c r="AX23" s="69"/>
      <x:c r="AY23" s="69"/>
      <x:c r="AZ23" s="69">
        <x:v>1</x:v>
      </x:c>
      <x:c r="BA23" s="71">
        <x:v>6</x:v>
      </x:c>
      <x:c r="BB23" s="69"/>
      <x:c r="BC23" s="69"/>
      <x:c r="BD23" s="69"/>
      <x:c r="BE23" s="69">
        <x:v>1</x:v>
      </x:c>
      <x:c r="BF23" s="69">
        <x:v>19</x:v>
      </x:c>
      <x:c r="BG23" s="69">
        <x:v>1</x:v>
      </x:c>
      <x:c r="BH23" s="69">
        <x:v>1</x:v>
      </x:c>
      <x:c r="BI23" s="69"/>
      <x:c r="BJ23" s="71"/>
      <x:c r="BK23" s="69"/>
      <x:c r="BL23" s="71"/>
      <x:c r="BM23" s="69"/>
      <x:c r="BN23" s="71"/>
      <x:c r="BO23" s="69"/>
      <x:c r="BP23" s="71"/>
      <x:c r="BQ23" s="69"/>
      <x:c r="BR23" s="69"/>
      <x:c r="BS23" s="69"/>
      <x:c r="BT23" s="69"/>
      <x:c r="BU23" s="69"/>
      <x:c r="BV23" s="522" t="s">
        <x:v>1069</x:v>
      </x:c>
      <x:c r="BW23" s="69"/>
      <x:c r="BX23" s="69"/>
      <x:c r="BY23" s="71"/>
      <x:c r="BZ23" s="69"/>
      <x:c r="CA23" s="71"/>
      <x:c r="CB23" s="69"/>
      <x:c r="CC23" s="71"/>
      <x:c r="CD23" s="69"/>
      <x:c r="CE23" s="69"/>
      <x:c r="CF23" s="71"/>
      <x:c r="CG23" s="69"/>
      <x:c r="CH23" s="69"/>
      <x:c r="CI23" s="69"/>
      <x:c r="CJ23" s="69">
        <x:v>1</x:v>
      </x:c>
      <x:c r="CK23" s="69"/>
      <x:c r="CL23" s="69"/>
      <x:c r="CM23" s="69"/>
      <x:c r="CN23" s="69"/>
      <x:c r="CO23" s="69"/>
      <x:c r="CP23" s="71"/>
      <x:c r="CQ23" s="69">
        <x:v>1</x:v>
      </x:c>
      <x:c r="CR23" s="71">
        <x:v>12</x:v>
      </x:c>
      <x:c r="CS23" s="69">
        <x:v>30</x:v>
      </x:c>
      <x:c r="CT23" s="69"/>
      <x:c r="CU23" s="69">
        <x:v>2</x:v>
      </x:c>
      <x:c r="CV23" s="69"/>
      <x:c r="CW23" s="69"/>
      <x:c r="CX23" s="69"/>
      <x:c r="CY23" s="522" t="s">
        <x:v>1069</x:v>
      </x:c>
      <x:c r="CZ23" s="112">
        <x:v>1</x:v>
      </x:c>
      <x:c r="DA23" s="71">
        <x:v>2246</x:v>
      </x:c>
      <x:c r="DB23" s="112"/>
      <x:c r="DC23" s="71"/>
      <x:c r="DD23" s="112"/>
      <x:c r="DE23" s="71"/>
      <x:c r="DF23" s="112"/>
      <x:c r="DG23" s="105"/>
    </x:row>
    <x:row r="24" spans="1:111" s="20" customFormat="1" ht="30" customHeight="1">
      <x:c r="A24" s="522" t="s">
        <x:v>26</x:v>
      </x:c>
      <x:c r="B24" s="77"/>
      <x:c r="C24" s="71"/>
      <x:c r="D24" s="69"/>
      <x:c r="E24" s="71"/>
      <x:c r="F24" s="69">
        <x:v>1</x:v>
      </x:c>
      <x:c r="G24" s="71">
        <x:v>1</x:v>
      </x:c>
      <x:c r="H24" s="69"/>
      <x:c r="I24" s="71"/>
      <x:c r="J24" s="69">
        <x:v>3</x:v>
      </x:c>
      <x:c r="K24" s="69"/>
      <x:c r="L24" s="71"/>
      <x:c r="M24" s="69"/>
      <x:c r="N24" s="69"/>
      <x:c r="O24" s="69"/>
      <x:c r="P24" s="69"/>
      <x:c r="Q24" s="69"/>
      <x:c r="R24" s="71"/>
      <x:c r="S24" s="69">
        <x:v>7</x:v>
      </x:c>
      <x:c r="T24" s="71">
        <x:v>120</x:v>
      </x:c>
      <x:c r="U24" s="69"/>
      <x:c r="V24" s="71"/>
      <x:c r="W24" s="69"/>
      <x:c r="X24" s="69">
        <x:v>49</x:v>
      </x:c>
      <x:c r="Y24" s="69"/>
      <x:c r="Z24" s="69"/>
      <x:c r="AA24" s="69"/>
      <x:c r="AB24" s="69"/>
      <x:c r="AC24" s="69"/>
      <x:c r="AD24" s="69"/>
      <x:c r="AE24" s="69"/>
      <x:c r="AF24" s="69"/>
      <x:c r="AG24" s="69"/>
      <x:c r="AH24" s="69"/>
      <x:c r="AI24" s="69"/>
      <x:c r="AJ24" s="69"/>
      <x:c r="AK24" s="69"/>
      <x:c r="AL24" s="522" t="s">
        <x:v>26</x:v>
      </x:c>
      <x:c r="AM24" s="69"/>
      <x:c r="AN24" s="71"/>
      <x:c r="AO24" s="69"/>
      <x:c r="AP24" s="69"/>
      <x:c r="AQ24" s="69"/>
      <x:c r="AR24" s="71"/>
      <x:c r="AS24" s="69"/>
      <x:c r="AT24" s="71"/>
      <x:c r="AU24" s="69"/>
      <x:c r="AV24" s="69"/>
      <x:c r="AW24" s="69">
        <x:v>1</x:v>
      </x:c>
      <x:c r="AX24" s="69">
        <x:v>1</x:v>
      </x:c>
      <x:c r="AY24" s="69"/>
      <x:c r="AZ24" s="69">
        <x:v>2</x:v>
      </x:c>
      <x:c r="BA24" s="71">
        <x:v>13</x:v>
      </x:c>
      <x:c r="BB24" s="69"/>
      <x:c r="BC24" s="69"/>
      <x:c r="BD24" s="69">
        <x:v>1</x:v>
      </x:c>
      <x:c r="BE24" s="69">
        <x:v>1</x:v>
      </x:c>
      <x:c r="BF24" s="69">
        <x:v>59</x:v>
      </x:c>
      <x:c r="BG24" s="69">
        <x:v>1</x:v>
      </x:c>
      <x:c r="BH24" s="69">
        <x:v>1</x:v>
      </x:c>
      <x:c r="BI24" s="69"/>
      <x:c r="BJ24" s="71"/>
      <x:c r="BK24" s="69"/>
      <x:c r="BL24" s="71"/>
      <x:c r="BM24" s="69"/>
      <x:c r="BN24" s="71"/>
      <x:c r="BO24" s="69"/>
      <x:c r="BP24" s="71"/>
      <x:c r="BQ24" s="69"/>
      <x:c r="BR24" s="69"/>
      <x:c r="BS24" s="69"/>
      <x:c r="BT24" s="69"/>
      <x:c r="BU24" s="69"/>
      <x:c r="BV24" s="522" t="s">
        <x:v>26</x:v>
      </x:c>
      <x:c r="BW24" s="69">
        <x:v>1</x:v>
      </x:c>
      <x:c r="BX24" s="69">
        <x:v>18</x:v>
      </x:c>
      <x:c r="BY24" s="71">
        <x:v>337</x:v>
      </x:c>
      <x:c r="BZ24" s="69"/>
      <x:c r="CA24" s="71"/>
      <x:c r="CB24" s="69"/>
      <x:c r="CC24" s="71"/>
      <x:c r="CD24" s="69"/>
      <x:c r="CE24" s="69">
        <x:v>1</x:v>
      </x:c>
      <x:c r="CF24" s="71">
        <x:v>32</x:v>
      </x:c>
      <x:c r="CG24" s="69"/>
      <x:c r="CH24" s="69">
        <x:v>1</x:v>
      </x:c>
      <x:c r="CI24" s="69"/>
      <x:c r="CJ24" s="69">
        <x:v>5</x:v>
      </x:c>
      <x:c r="CK24" s="69"/>
      <x:c r="CL24" s="69">
        <x:v>1</x:v>
      </x:c>
      <x:c r="CM24" s="69"/>
      <x:c r="CN24" s="69"/>
      <x:c r="CO24" s="69">
        <x:v>1</x:v>
      </x:c>
      <x:c r="CP24" s="71">
        <x:v>84.810000000000002</x:v>
      </x:c>
      <x:c r="CQ24" s="69">
        <x:v>1</x:v>
      </x:c>
      <x:c r="CR24" s="71">
        <x:v>820</x:v>
      </x:c>
      <x:c r="CS24" s="69">
        <x:v>56</x:v>
      </x:c>
      <x:c r="CT24" s="69"/>
      <x:c r="CU24" s="69">
        <x:v>1</x:v>
      </x:c>
      <x:c r="CV24" s="69"/>
      <x:c r="CW24" s="69"/>
      <x:c r="CX24" s="69"/>
      <x:c r="CY24" s="522" t="s">
        <x:v>26</x:v>
      </x:c>
      <x:c r="CZ24" s="112">
        <x:v>1</x:v>
      </x:c>
      <x:c r="DA24" s="71">
        <x:v>84.810000000000002</x:v>
      </x:c>
      <x:c r="DB24" s="112"/>
      <x:c r="DC24" s="71"/>
      <x:c r="DD24" s="112"/>
      <x:c r="DE24" s="71"/>
      <x:c r="DF24" s="112"/>
      <x:c r="DG24" s="105"/>
    </x:row>
    <x:row r="25" spans="1:111" s="20" customFormat="1" ht="30" customHeight="1">
      <x:c r="A25" s="522" t="s">
        <x:v>1275</x:v>
      </x:c>
      <x:c r="B25" s="77"/>
      <x:c r="C25" s="71"/>
      <x:c r="D25" s="69"/>
      <x:c r="E25" s="71"/>
      <x:c r="F25" s="69">
        <x:v>3</x:v>
      </x:c>
      <x:c r="G25" s="71">
        <x:v>1.2</x:v>
      </x:c>
      <x:c r="H25" s="69"/>
      <x:c r="I25" s="71"/>
      <x:c r="J25" s="69"/>
      <x:c r="K25" s="69"/>
      <x:c r="L25" s="71"/>
      <x:c r="M25" s="69"/>
      <x:c r="N25" s="69"/>
      <x:c r="O25" s="69"/>
      <x:c r="P25" s="69"/>
      <x:c r="Q25" s="69"/>
      <x:c r="R25" s="71"/>
      <x:c r="S25" s="69">
        <x:v>2</x:v>
      </x:c>
      <x:c r="T25" s="71">
        <x:v>40</x:v>
      </x:c>
      <x:c r="U25" s="69"/>
      <x:c r="V25" s="71"/>
      <x:c r="W25" s="69"/>
      <x:c r="X25" s="69">
        <x:v>16</x:v>
      </x:c>
      <x:c r="Y25" s="69"/>
      <x:c r="Z25" s="69"/>
      <x:c r="AA25" s="69"/>
      <x:c r="AB25" s="69"/>
      <x:c r="AC25" s="69"/>
      <x:c r="AD25" s="69"/>
      <x:c r="AE25" s="69"/>
      <x:c r="AF25" s="69"/>
      <x:c r="AG25" s="69"/>
      <x:c r="AH25" s="69"/>
      <x:c r="AI25" s="69"/>
      <x:c r="AJ25" s="69"/>
      <x:c r="AK25" s="69"/>
      <x:c r="AL25" s="522" t="s">
        <x:v>1275</x:v>
      </x:c>
      <x:c r="AM25" s="69"/>
      <x:c r="AN25" s="71"/>
      <x:c r="AO25" s="69"/>
      <x:c r="AP25" s="69"/>
      <x:c r="AQ25" s="69"/>
      <x:c r="AR25" s="71"/>
      <x:c r="AS25" s="69"/>
      <x:c r="AT25" s="71"/>
      <x:c r="AU25" s="69"/>
      <x:c r="AV25" s="69"/>
      <x:c r="AW25" s="94"/>
      <x:c r="AX25" s="69"/>
      <x:c r="AY25" s="69"/>
      <x:c r="AZ25" s="69"/>
      <x:c r="BA25" s="71"/>
      <x:c r="BB25" s="69"/>
      <x:c r="BC25" s="69"/>
      <x:c r="BD25" s="69"/>
      <x:c r="BE25" s="69">
        <x:v>2</x:v>
      </x:c>
      <x:c r="BF25" s="69">
        <x:v>14</x:v>
      </x:c>
      <x:c r="BG25" s="69"/>
      <x:c r="BH25" s="69"/>
      <x:c r="BI25" s="69"/>
      <x:c r="BJ25" s="71"/>
      <x:c r="BK25" s="69"/>
      <x:c r="BL25" s="71"/>
      <x:c r="BM25" s="69"/>
      <x:c r="BN25" s="71"/>
      <x:c r="BO25" s="69"/>
      <x:c r="BP25" s="71"/>
      <x:c r="BQ25" s="69"/>
      <x:c r="BR25" s="69"/>
      <x:c r="BS25" s="69"/>
      <x:c r="BT25" s="69"/>
      <x:c r="BU25" s="69"/>
      <x:c r="BV25" s="522" t="s">
        <x:v>1275</x:v>
      </x:c>
      <x:c r="BW25" s="69"/>
      <x:c r="BX25" s="69"/>
      <x:c r="BY25" s="71"/>
      <x:c r="BZ25" s="69"/>
      <x:c r="CA25" s="71"/>
      <x:c r="CB25" s="69"/>
      <x:c r="CC25" s="71"/>
      <x:c r="CD25" s="69"/>
      <x:c r="CE25" s="69"/>
      <x:c r="CF25" s="71"/>
      <x:c r="CG25" s="69"/>
      <x:c r="CH25" s="69"/>
      <x:c r="CI25" s="69"/>
      <x:c r="CJ25" s="69"/>
      <x:c r="CK25" s="69"/>
      <x:c r="CL25" s="69"/>
      <x:c r="CM25" s="69"/>
      <x:c r="CN25" s="69"/>
      <x:c r="CO25" s="69"/>
      <x:c r="CP25" s="71"/>
      <x:c r="CQ25" s="69">
        <x:v>1</x:v>
      </x:c>
      <x:c r="CR25" s="71">
        <x:v>36</x:v>
      </x:c>
      <x:c r="CS25" s="69">
        <x:v>10</x:v>
      </x:c>
      <x:c r="CT25" s="69"/>
      <x:c r="CU25" s="69"/>
      <x:c r="CV25" s="69"/>
      <x:c r="CW25" s="69"/>
      <x:c r="CX25" s="69"/>
      <x:c r="CY25" s="522" t="s">
        <x:v>1275</x:v>
      </x:c>
      <x:c r="CZ25" s="112"/>
      <x:c r="DA25" s="71"/>
      <x:c r="DB25" s="112"/>
      <x:c r="DC25" s="71"/>
      <x:c r="DD25" s="112"/>
      <x:c r="DE25" s="71"/>
      <x:c r="DF25" s="112"/>
      <x:c r="DG25" s="105"/>
    </x:row>
    <x:row r="26" spans="1:111" s="20" customFormat="1" ht="30" customHeight="1">
      <x:c r="A26" s="522" t="s">
        <x:v>2915</x:v>
      </x:c>
      <x:c r="B26" s="77"/>
      <x:c r="C26" s="71"/>
      <x:c r="D26" s="69"/>
      <x:c r="E26" s="71"/>
      <x:c r="F26" s="69">
        <x:v>3</x:v>
      </x:c>
      <x:c r="G26" s="71">
        <x:v>2</x:v>
      </x:c>
      <x:c r="H26" s="69"/>
      <x:c r="I26" s="71"/>
      <x:c r="J26" s="69">
        <x:v>2</x:v>
      </x:c>
      <x:c r="K26" s="69">
        <x:v>2</x:v>
      </x:c>
      <x:c r="L26" s="71">
        <x:v>150</x:v>
      </x:c>
      <x:c r="M26" s="69">
        <x:v>3</x:v>
      </x:c>
      <x:c r="N26" s="69">
        <x:v>3</x:v>
      </x:c>
      <x:c r="O26" s="69">
        <x:v>5</x:v>
      </x:c>
      <x:c r="P26" s="69">
        <x:v>13</x:v>
      </x:c>
      <x:c r="Q26" s="69"/>
      <x:c r="R26" s="71"/>
      <x:c r="S26" s="69">
        <x:v>8</x:v>
      </x:c>
      <x:c r="T26" s="71">
        <x:v>164</x:v>
      </x:c>
      <x:c r="U26" s="69"/>
      <x:c r="V26" s="71"/>
      <x:c r="W26" s="69"/>
      <x:c r="X26" s="69">
        <x:v>59</x:v>
      </x:c>
      <x:c r="Y26" s="69">
        <x:v>3</x:v>
      </x:c>
      <x:c r="Z26" s="69">
        <x:v>9</x:v>
      </x:c>
      <x:c r="AA26" s="69"/>
      <x:c r="AB26" s="69">
        <x:v>1</x:v>
      </x:c>
      <x:c r="AC26" s="69"/>
      <x:c r="AD26" s="69">
        <x:v>2</x:v>
      </x:c>
      <x:c r="AE26" s="69"/>
      <x:c r="AF26" s="69"/>
      <x:c r="AG26" s="69"/>
      <x:c r="AH26" s="69"/>
      <x:c r="AI26" s="69"/>
      <x:c r="AJ26" s="69"/>
      <x:c r="AK26" s="69"/>
      <x:c r="AL26" s="522" t="s">
        <x:v>2915</x:v>
      </x:c>
      <x:c r="AM26" s="69"/>
      <x:c r="AN26" s="71"/>
      <x:c r="AO26" s="69">
        <x:v>1</x:v>
      </x:c>
      <x:c r="AP26" s="69">
        <x:v>6</x:v>
      </x:c>
      <x:c r="AQ26" s="69"/>
      <x:c r="AR26" s="71"/>
      <x:c r="AS26" s="69"/>
      <x:c r="AT26" s="71"/>
      <x:c r="AU26" s="69"/>
      <x:c r="AV26" s="69"/>
      <x:c r="AW26" s="69"/>
      <x:c r="AX26" s="69"/>
      <x:c r="AY26" s="69"/>
      <x:c r="AZ26" s="69">
        <x:v>1</x:v>
      </x:c>
      <x:c r="BA26" s="71">
        <x:v>3</x:v>
      </x:c>
      <x:c r="BB26" s="69">
        <x:v>1</x:v>
      </x:c>
      <x:c r="BC26" s="69">
        <x:v>73</x:v>
      </x:c>
      <x:c r="BD26" s="69"/>
      <x:c r="BE26" s="69">
        <x:v>3</x:v>
      </x:c>
      <x:c r="BF26" s="69">
        <x:v>29</x:v>
      </x:c>
      <x:c r="BG26" s="69"/>
      <x:c r="BH26" s="69"/>
      <x:c r="BI26" s="69"/>
      <x:c r="BJ26" s="71"/>
      <x:c r="BK26" s="69"/>
      <x:c r="BL26" s="71"/>
      <x:c r="BM26" s="69"/>
      <x:c r="BN26" s="71"/>
      <x:c r="BO26" s="69">
        <x:v>1</x:v>
      </x:c>
      <x:c r="BP26" s="71">
        <x:v>6210.9099999999999</x:v>
      </x:c>
      <x:c r="BQ26" s="69"/>
      <x:c r="BR26" s="69"/>
      <x:c r="BS26" s="69"/>
      <x:c r="BT26" s="69"/>
      <x:c r="BU26" s="69"/>
      <x:c r="BV26" s="522" t="s">
        <x:v>2915</x:v>
      </x:c>
      <x:c r="BW26" s="69"/>
      <x:c r="BX26" s="69"/>
      <x:c r="BY26" s="71"/>
      <x:c r="BZ26" s="69"/>
      <x:c r="CA26" s="71"/>
      <x:c r="CB26" s="69"/>
      <x:c r="CC26" s="71"/>
      <x:c r="CD26" s="69"/>
      <x:c r="CE26" s="69"/>
      <x:c r="CF26" s="71"/>
      <x:c r="CG26" s="69"/>
      <x:c r="CH26" s="69">
        <x:v>2</x:v>
      </x:c>
      <x:c r="CI26" s="69"/>
      <x:c r="CJ26" s="69">
        <x:v>1</x:v>
      </x:c>
      <x:c r="CK26" s="69">
        <x:v>1</x:v>
      </x:c>
      <x:c r="CL26" s="69"/>
      <x:c r="CM26" s="69"/>
      <x:c r="CN26" s="69"/>
      <x:c r="CO26" s="69"/>
      <x:c r="CP26" s="71"/>
      <x:c r="CQ26" s="69"/>
      <x:c r="CR26" s="71"/>
      <x:c r="CS26" s="69">
        <x:v>60</x:v>
      </x:c>
      <x:c r="CT26" s="69">
        <x:v>1</x:v>
      </x:c>
      <x:c r="CU26" s="69">
        <x:v>2</x:v>
      </x:c>
      <x:c r="CV26" s="69"/>
      <x:c r="CW26" s="69">
        <x:v>1</x:v>
      </x:c>
      <x:c r="CX26" s="69">
        <x:v>5</x:v>
      </x:c>
      <x:c r="CY26" s="522" t="s">
        <x:v>2915</x:v>
      </x:c>
      <x:c r="CZ26" s="112">
        <x:v>1</x:v>
      </x:c>
      <x:c r="DA26" s="71">
        <x:v>6210.9099999999999</x:v>
      </x:c>
      <x:c r="DB26" s="112">
        <x:f>SUM(DD26+DF26)</x:f>
        <x:v>3</x:v>
      </x:c>
      <x:c r="DC26" s="71">
        <x:f>SUM(DE26+DG26)</x:f>
        <x:v>185.75</x:v>
      </x:c>
      <x:c r="DD26" s="112">
        <x:v>2</x:v>
      </x:c>
      <x:c r="DE26" s="71">
        <x:v>123.75</x:v>
      </x:c>
      <x:c r="DF26" s="112">
        <x:v>1</x:v>
      </x:c>
      <x:c r="DG26" s="105">
        <x:v>62</x:v>
      </x:c>
    </x:row>
    <x:row r="27" spans="1:111" s="20" customFormat="1" ht="30" customHeight="1">
      <x:c r="A27" s="522" t="s">
        <x:v>2388</x:v>
      </x:c>
      <x:c r="B27" s="77">
        <x:v>7</x:v>
      </x:c>
      <x:c r="C27" s="71">
        <x:v>6277</x:v>
      </x:c>
      <x:c r="D27" s="69"/>
      <x:c r="E27" s="71"/>
      <x:c r="F27" s="69">
        <x:v>3</x:v>
      </x:c>
      <x:c r="G27" s="71">
        <x:v>2.8999999999999999</x:v>
      </x:c>
      <x:c r="H27" s="69"/>
      <x:c r="I27" s="71"/>
      <x:c r="J27" s="69">
        <x:v>9</x:v>
      </x:c>
      <x:c r="K27" s="69">
        <x:v>3</x:v>
      </x:c>
      <x:c r="L27" s="71">
        <x:v>1349</x:v>
      </x:c>
      <x:c r="M27" s="69"/>
      <x:c r="N27" s="69"/>
      <x:c r="O27" s="69">
        <x:v>7</x:v>
      </x:c>
      <x:c r="P27" s="69">
        <x:v>40</x:v>
      </x:c>
      <x:c r="Q27" s="69">
        <x:v>1</x:v>
      </x:c>
      <x:c r="R27" s="71">
        <x:v>1500</x:v>
      </x:c>
      <x:c r="S27" s="69">
        <x:v>2</x:v>
      </x:c>
      <x:c r="T27" s="71">
        <x:v>34</x:v>
      </x:c>
      <x:c r="U27" s="69"/>
      <x:c r="V27" s="71"/>
      <x:c r="W27" s="69">
        <x:v>16</x:v>
      </x:c>
      <x:c r="X27" s="69">
        <x:v>108</x:v>
      </x:c>
      <x:c r="Y27" s="69"/>
      <x:c r="Z27" s="69"/>
      <x:c r="AA27" s="69"/>
      <x:c r="AB27" s="69"/>
      <x:c r="AC27" s="69"/>
      <x:c r="AD27" s="69"/>
      <x:c r="AE27" s="69"/>
      <x:c r="AF27" s="69"/>
      <x:c r="AG27" s="69"/>
      <x:c r="AH27" s="69"/>
      <x:c r="AI27" s="69"/>
      <x:c r="AJ27" s="69">
        <x:v>1</x:v>
      </x:c>
      <x:c r="AK27" s="69">
        <x:v>2</x:v>
      </x:c>
      <x:c r="AL27" s="522" t="s">
        <x:v>2388</x:v>
      </x:c>
      <x:c r="AM27" s="69"/>
      <x:c r="AN27" s="71"/>
      <x:c r="AO27" s="69"/>
      <x:c r="AP27" s="69"/>
      <x:c r="AQ27" s="69"/>
      <x:c r="AR27" s="71"/>
      <x:c r="AS27" s="69"/>
      <x:c r="AT27" s="71"/>
      <x:c r="AU27" s="69"/>
      <x:c r="AV27" s="69"/>
      <x:c r="AW27" s="69"/>
      <x:c r="AX27" s="69">
        <x:v>1</x:v>
      </x:c>
      <x:c r="AY27" s="69"/>
      <x:c r="AZ27" s="69">
        <x:v>1</x:v>
      </x:c>
      <x:c r="BA27" s="71">
        <x:v>4</x:v>
      </x:c>
      <x:c r="BB27" s="69"/>
      <x:c r="BC27" s="69"/>
      <x:c r="BD27" s="69"/>
      <x:c r="BE27" s="69">
        <x:v>1</x:v>
      </x:c>
      <x:c r="BF27" s="69">
        <x:v>36</x:v>
      </x:c>
      <x:c r="BG27" s="69">
        <x:v>1</x:v>
      </x:c>
      <x:c r="BH27" s="69">
        <x:v>1</x:v>
      </x:c>
      <x:c r="BI27" s="69"/>
      <x:c r="BJ27" s="71"/>
      <x:c r="BK27" s="69"/>
      <x:c r="BL27" s="71"/>
      <x:c r="BM27" s="69"/>
      <x:c r="BN27" s="71"/>
      <x:c r="BO27" s="69"/>
      <x:c r="BP27" s="71"/>
      <x:c r="BQ27" s="69"/>
      <x:c r="BR27" s="69"/>
      <x:c r="BS27" s="69"/>
      <x:c r="BT27" s="69">
        <x:v>4</x:v>
      </x:c>
      <x:c r="BU27" s="94">
        <x:v>4</x:v>
      </x:c>
      <x:c r="BV27" s="522" t="s">
        <x:v>2388</x:v>
      </x:c>
      <x:c r="BW27" s="69">
        <x:v>2</x:v>
      </x:c>
      <x:c r="BX27" s="69">
        <x:v>91</x:v>
      </x:c>
      <x:c r="BY27" s="71">
        <x:v>2405</x:v>
      </x:c>
      <x:c r="BZ27" s="69"/>
      <x:c r="CA27" s="71"/>
      <x:c r="CB27" s="69"/>
      <x:c r="CC27" s="71"/>
      <x:c r="CD27" s="69"/>
      <x:c r="CE27" s="69">
        <x:v>4</x:v>
      </x:c>
      <x:c r="CF27" s="71">
        <x:v>280.48000000000002</x:v>
      </x:c>
      <x:c r="CG27" s="69"/>
      <x:c r="CH27" s="69">
        <x:v>4</x:v>
      </x:c>
      <x:c r="CI27" s="69"/>
      <x:c r="CJ27" s="69">
        <x:v>4</x:v>
      </x:c>
      <x:c r="CK27" s="69">
        <x:v>3</x:v>
      </x:c>
      <x:c r="CL27" s="69">
        <x:v>1</x:v>
      </x:c>
      <x:c r="CM27" s="69">
        <x:v>2</x:v>
      </x:c>
      <x:c r="CN27" s="69">
        <x:v>2</x:v>
      </x:c>
      <x:c r="CO27" s="69">
        <x:v>3</x:v>
      </x:c>
      <x:c r="CP27" s="71">
        <x:v>2190.9000000000001</x:v>
      </x:c>
      <x:c r="CQ27" s="69">
        <x:v>3</x:v>
      </x:c>
      <x:c r="CR27" s="71">
        <x:v>611</x:v>
      </x:c>
      <x:c r="CS27" s="69">
        <x:v>359</x:v>
      </x:c>
      <x:c r="CT27" s="69"/>
      <x:c r="CU27" s="69">
        <x:v>75</x:v>
      </x:c>
      <x:c r="CV27" s="69"/>
      <x:c r="CW27" s="69">
        <x:v>3</x:v>
      </x:c>
      <x:c r="CX27" s="69">
        <x:v>15</x:v>
      </x:c>
      <x:c r="CY27" s="522" t="s">
        <x:v>2388</x:v>
      </x:c>
      <x:c r="CZ27" s="102">
        <x:v>3</x:v>
      </x:c>
      <x:c r="DA27" s="71">
        <x:v>2190.9000000000001</x:v>
      </x:c>
      <x:c r="DB27" s="102"/>
      <x:c r="DC27" s="71"/>
      <x:c r="DD27" s="102"/>
      <x:c r="DE27" s="71"/>
      <x:c r="DF27" s="102"/>
      <x:c r="DG27" s="105"/>
    </x:row>
    <x:row r="28" spans="1:111" s="20" customFormat="1" ht="30" customHeight="1">
      <x:c r="A28" s="522" t="s">
        <x:v>1593</x:v>
      </x:c>
      <x:c r="B28" s="77"/>
      <x:c r="C28" s="71"/>
      <x:c r="D28" s="69"/>
      <x:c r="E28" s="71"/>
      <x:c r="F28" s="69">
        <x:v>3</x:v>
      </x:c>
      <x:c r="G28" s="71">
        <x:v>1.2</x:v>
      </x:c>
      <x:c r="H28" s="69"/>
      <x:c r="I28" s="71"/>
      <x:c r="J28" s="69">
        <x:v>2</x:v>
      </x:c>
      <x:c r="K28" s="69"/>
      <x:c r="L28" s="71"/>
      <x:c r="M28" s="69">
        <x:v>1</x:v>
      </x:c>
      <x:c r="N28" s="69"/>
      <x:c r="O28" s="69">
        <x:v>1</x:v>
      </x:c>
      <x:c r="P28" s="69">
        <x:v>3</x:v>
      </x:c>
      <x:c r="Q28" s="69"/>
      <x:c r="R28" s="71"/>
      <x:c r="S28" s="69">
        <x:v>9</x:v>
      </x:c>
      <x:c r="T28" s="71">
        <x:v>180</x:v>
      </x:c>
      <x:c r="U28" s="69"/>
      <x:c r="V28" s="71"/>
      <x:c r="W28" s="69"/>
      <x:c r="X28" s="69">
        <x:v>65</x:v>
      </x:c>
      <x:c r="Y28" s="69"/>
      <x:c r="Z28" s="69"/>
      <x:c r="AA28" s="69"/>
      <x:c r="AB28" s="69"/>
      <x:c r="AC28" s="69"/>
      <x:c r="AD28" s="69"/>
      <x:c r="AE28" s="69"/>
      <x:c r="AF28" s="69"/>
      <x:c r="AG28" s="69">
        <x:v>1</x:v>
      </x:c>
      <x:c r="AH28" s="69"/>
      <x:c r="AI28" s="69"/>
      <x:c r="AJ28" s="69"/>
      <x:c r="AK28" s="69"/>
      <x:c r="AL28" s="522" t="s">
        <x:v>1593</x:v>
      </x:c>
      <x:c r="AM28" s="69"/>
      <x:c r="AN28" s="71"/>
      <x:c r="AO28" s="69"/>
      <x:c r="AP28" s="69"/>
      <x:c r="AQ28" s="69"/>
      <x:c r="AR28" s="71"/>
      <x:c r="AS28" s="69"/>
      <x:c r="AT28" s="71"/>
      <x:c r="AU28" s="69"/>
      <x:c r="AV28" s="69"/>
      <x:c r="AW28" s="69"/>
      <x:c r="AX28" s="69">
        <x:v>1</x:v>
      </x:c>
      <x:c r="AY28" s="69"/>
      <x:c r="AZ28" s="69"/>
      <x:c r="BA28" s="71"/>
      <x:c r="BB28" s="69"/>
      <x:c r="BC28" s="69"/>
      <x:c r="BD28" s="69">
        <x:v>1</x:v>
      </x:c>
      <x:c r="BE28" s="69">
        <x:v>2</x:v>
      </x:c>
      <x:c r="BF28" s="69">
        <x:v>12</x:v>
      </x:c>
      <x:c r="BG28" s="69"/>
      <x:c r="BH28" s="69"/>
      <x:c r="BI28" s="69"/>
      <x:c r="BJ28" s="71"/>
      <x:c r="BK28" s="69"/>
      <x:c r="BL28" s="71"/>
      <x:c r="BM28" s="69"/>
      <x:c r="BN28" s="71"/>
      <x:c r="BO28" s="69"/>
      <x:c r="BP28" s="71"/>
      <x:c r="BQ28" s="69"/>
      <x:c r="BR28" s="69"/>
      <x:c r="BS28" s="69"/>
      <x:c r="BT28" s="69"/>
      <x:c r="BU28" s="69"/>
      <x:c r="BV28" s="522" t="s">
        <x:v>1593</x:v>
      </x:c>
      <x:c r="BW28" s="69"/>
      <x:c r="BX28" s="69"/>
      <x:c r="BY28" s="71"/>
      <x:c r="BZ28" s="69"/>
      <x:c r="CA28" s="71"/>
      <x:c r="CB28" s="69"/>
      <x:c r="CC28" s="71"/>
      <x:c r="CD28" s="69"/>
      <x:c r="CE28" s="69">
        <x:v>1</x:v>
      </x:c>
      <x:c r="CF28" s="71">
        <x:v>43.640000000000001</x:v>
      </x:c>
      <x:c r="CG28" s="69"/>
      <x:c r="CH28" s="69"/>
      <x:c r="CI28" s="69"/>
      <x:c r="CJ28" s="69">
        <x:v>3</x:v>
      </x:c>
      <x:c r="CK28" s="69"/>
      <x:c r="CL28" s="69"/>
      <x:c r="CM28" s="69"/>
      <x:c r="CN28" s="69"/>
      <x:c r="CO28" s="69">
        <x:v>1</x:v>
      </x:c>
      <x:c r="CP28" s="71">
        <x:v>69.420000000000002</x:v>
      </x:c>
      <x:c r="CQ28" s="69">
        <x:v>1</x:v>
      </x:c>
      <x:c r="CR28" s="71">
        <x:v>36</x:v>
      </x:c>
      <x:c r="CS28" s="69">
        <x:v>63</x:v>
      </x:c>
      <x:c r="CT28" s="69"/>
      <x:c r="CU28" s="69"/>
      <x:c r="CV28" s="69"/>
      <x:c r="CW28" s="69">
        <x:v>2</x:v>
      </x:c>
      <x:c r="CX28" s="69">
        <x:v>3</x:v>
      </x:c>
      <x:c r="CY28" s="522" t="s">
        <x:v>1593</x:v>
      </x:c>
      <x:c r="CZ28" s="112">
        <x:v>1</x:v>
      </x:c>
      <x:c r="DA28" s="71">
        <x:v>69.420000000000002</x:v>
      </x:c>
      <x:c r="DB28" s="112"/>
      <x:c r="DC28" s="71"/>
      <x:c r="DD28" s="112"/>
      <x:c r="DE28" s="71"/>
      <x:c r="DF28" s="112"/>
      <x:c r="DG28" s="105"/>
    </x:row>
    <x:row r="29" spans="1:111" s="20" customFormat="1" ht="30" customHeight="1">
      <x:c r="A29" s="522" t="s">
        <x:v>1559</x:v>
      </x:c>
      <x:c r="B29" s="77"/>
      <x:c r="C29" s="71"/>
      <x:c r="D29" s="69"/>
      <x:c r="E29" s="71"/>
      <x:c r="F29" s="69"/>
      <x:c r="G29" s="71"/>
      <x:c r="H29" s="69"/>
      <x:c r="I29" s="71"/>
      <x:c r="J29" s="69">
        <x:v>1</x:v>
      </x:c>
      <x:c r="K29" s="69"/>
      <x:c r="L29" s="71"/>
      <x:c r="M29" s="69"/>
      <x:c r="N29" s="69"/>
      <x:c r="O29" s="69"/>
      <x:c r="P29" s="69"/>
      <x:c r="Q29" s="69"/>
      <x:c r="R29" s="71"/>
      <x:c r="S29" s="69">
        <x:v>1</x:v>
      </x:c>
      <x:c r="T29" s="71">
        <x:v>36</x:v>
      </x:c>
      <x:c r="U29" s="69"/>
      <x:c r="V29" s="71"/>
      <x:c r="W29" s="69"/>
      <x:c r="X29" s="69">
        <x:v>7</x:v>
      </x:c>
      <x:c r="Y29" s="69"/>
      <x:c r="Z29" s="69"/>
      <x:c r="AA29" s="69">
        <x:v>1</x:v>
      </x:c>
      <x:c r="AB29" s="69"/>
      <x:c r="AC29" s="69"/>
      <x:c r="AD29" s="69"/>
      <x:c r="AE29" s="69"/>
      <x:c r="AF29" s="69"/>
      <x:c r="AG29" s="69"/>
      <x:c r="AH29" s="69"/>
      <x:c r="AI29" s="69"/>
      <x:c r="AJ29" s="69">
        <x:v>1</x:v>
      </x:c>
      <x:c r="AK29" s="69">
        <x:v>2</x:v>
      </x:c>
      <x:c r="AL29" s="522" t="s">
        <x:v>1559</x:v>
      </x:c>
      <x:c r="AM29" s="69"/>
      <x:c r="AN29" s="71"/>
      <x:c r="AO29" s="69"/>
      <x:c r="AP29" s="69"/>
      <x:c r="AQ29" s="69"/>
      <x:c r="AR29" s="71"/>
      <x:c r="AS29" s="69"/>
      <x:c r="AT29" s="71"/>
      <x:c r="AU29" s="69"/>
      <x:c r="AV29" s="69"/>
      <x:c r="AW29" s="69"/>
      <x:c r="AX29" s="69"/>
      <x:c r="AY29" s="69"/>
      <x:c r="AZ29" s="69"/>
      <x:c r="BA29" s="71"/>
      <x:c r="BB29" s="69"/>
      <x:c r="BC29" s="69"/>
      <x:c r="BD29" s="69"/>
      <x:c r="BE29" s="69">
        <x:v>1</x:v>
      </x:c>
      <x:c r="BF29" s="69">
        <x:v>2</x:v>
      </x:c>
      <x:c r="BG29" s="69"/>
      <x:c r="BH29" s="69"/>
      <x:c r="BI29" s="69"/>
      <x:c r="BJ29" s="71"/>
      <x:c r="BK29" s="69"/>
      <x:c r="BL29" s="71"/>
      <x:c r="BM29" s="69"/>
      <x:c r="BN29" s="71"/>
      <x:c r="BO29" s="69"/>
      <x:c r="BP29" s="71"/>
      <x:c r="BQ29" s="69"/>
      <x:c r="BR29" s="69"/>
      <x:c r="BS29" s="69"/>
      <x:c r="BT29" s="69"/>
      <x:c r="BU29" s="69"/>
      <x:c r="BV29" s="522" t="s">
        <x:v>1559</x:v>
      </x:c>
      <x:c r="BW29" s="69"/>
      <x:c r="BX29" s="69"/>
      <x:c r="BY29" s="71"/>
      <x:c r="BZ29" s="69"/>
      <x:c r="CA29" s="71"/>
      <x:c r="CB29" s="69"/>
      <x:c r="CC29" s="71"/>
      <x:c r="CD29" s="69"/>
      <x:c r="CE29" s="69"/>
      <x:c r="CF29" s="71"/>
      <x:c r="CG29" s="69"/>
      <x:c r="CH29" s="69"/>
      <x:c r="CI29" s="69"/>
      <x:c r="CJ29" s="69"/>
      <x:c r="CK29" s="69"/>
      <x:c r="CL29" s="69"/>
      <x:c r="CM29" s="69"/>
      <x:c r="CN29" s="69"/>
      <x:c r="CO29" s="69"/>
      <x:c r="CP29" s="71"/>
      <x:c r="CQ29" s="69"/>
      <x:c r="CR29" s="71"/>
      <x:c r="CS29" s="69"/>
      <x:c r="CT29" s="69"/>
      <x:c r="CU29" s="69"/>
      <x:c r="CV29" s="69"/>
      <x:c r="CW29" s="69"/>
      <x:c r="CX29" s="69"/>
      <x:c r="CY29" s="522" t="s">
        <x:v>1559</x:v>
      </x:c>
      <x:c r="CZ29" s="112"/>
      <x:c r="DA29" s="71"/>
      <x:c r="DB29" s="112"/>
      <x:c r="DC29" s="71"/>
      <x:c r="DD29" s="112"/>
      <x:c r="DE29" s="71"/>
      <x:c r="DF29" s="112"/>
      <x:c r="DG29" s="105"/>
    </x:row>
    <x:row r="30" spans="1:111" s="20" customFormat="1" ht="30" customHeight="1">
      <x:c r="A30" s="522" t="s">
        <x:v>1570</x:v>
      </x:c>
      <x:c r="B30" s="77"/>
      <x:c r="C30" s="71"/>
      <x:c r="D30" s="69"/>
      <x:c r="E30" s="71"/>
      <x:c r="F30" s="69"/>
      <x:c r="G30" s="71"/>
      <x:c r="H30" s="69"/>
      <x:c r="I30" s="71"/>
      <x:c r="J30" s="69"/>
      <x:c r="K30" s="69"/>
      <x:c r="L30" s="71"/>
      <x:c r="M30" s="69"/>
      <x:c r="N30" s="69"/>
      <x:c r="O30" s="69"/>
      <x:c r="P30" s="69"/>
      <x:c r="Q30" s="69"/>
      <x:c r="R30" s="71"/>
      <x:c r="S30" s="69"/>
      <x:c r="T30" s="71"/>
      <x:c r="U30" s="69"/>
      <x:c r="V30" s="71"/>
      <x:c r="W30" s="69"/>
      <x:c r="X30" s="69">
        <x:v>12</x:v>
      </x:c>
      <x:c r="Y30" s="69"/>
      <x:c r="Z30" s="69"/>
      <x:c r="AA30" s="69"/>
      <x:c r="AB30" s="69"/>
      <x:c r="AC30" s="69"/>
      <x:c r="AD30" s="69"/>
      <x:c r="AE30" s="69"/>
      <x:c r="AF30" s="69"/>
      <x:c r="AG30" s="69"/>
      <x:c r="AH30" s="69"/>
      <x:c r="AI30" s="69"/>
      <x:c r="AJ30" s="69"/>
      <x:c r="AK30" s="69"/>
      <x:c r="AL30" s="522" t="s">
        <x:v>1570</x:v>
      </x:c>
      <x:c r="AM30" s="69"/>
      <x:c r="AN30" s="71"/>
      <x:c r="AO30" s="69"/>
      <x:c r="AP30" s="69"/>
      <x:c r="AQ30" s="69"/>
      <x:c r="AR30" s="71"/>
      <x:c r="AS30" s="69"/>
      <x:c r="AT30" s="71"/>
      <x:c r="AU30" s="69"/>
      <x:c r="AV30" s="69"/>
      <x:c r="AW30" s="69"/>
      <x:c r="AX30" s="69"/>
      <x:c r="AY30" s="69"/>
      <x:c r="AZ30" s="69"/>
      <x:c r="BA30" s="71"/>
      <x:c r="BB30" s="69"/>
      <x:c r="BC30" s="69"/>
      <x:c r="BD30" s="69"/>
      <x:c r="BE30" s="69"/>
      <x:c r="BF30" s="69"/>
      <x:c r="BG30" s="69"/>
      <x:c r="BH30" s="69"/>
      <x:c r="BI30" s="69"/>
      <x:c r="BJ30" s="71"/>
      <x:c r="BK30" s="69"/>
      <x:c r="BL30" s="71"/>
      <x:c r="BM30" s="69"/>
      <x:c r="BN30" s="71"/>
      <x:c r="BO30" s="69"/>
      <x:c r="BP30" s="71"/>
      <x:c r="BQ30" s="69"/>
      <x:c r="BR30" s="69"/>
      <x:c r="BS30" s="69"/>
      <x:c r="BT30" s="69"/>
      <x:c r="BU30" s="69"/>
      <x:c r="BV30" s="522" t="s">
        <x:v>1570</x:v>
      </x:c>
      <x:c r="BW30" s="69"/>
      <x:c r="BX30" s="69"/>
      <x:c r="BY30" s="71"/>
      <x:c r="BZ30" s="69"/>
      <x:c r="CA30" s="71"/>
      <x:c r="CB30" s="69"/>
      <x:c r="CC30" s="71"/>
      <x:c r="CD30" s="69"/>
      <x:c r="CE30" s="69"/>
      <x:c r="CF30" s="71"/>
      <x:c r="CG30" s="69"/>
      <x:c r="CH30" s="69"/>
      <x:c r="CI30" s="69"/>
      <x:c r="CJ30" s="69"/>
      <x:c r="CK30" s="69"/>
      <x:c r="CL30" s="69"/>
      <x:c r="CM30" s="69"/>
      <x:c r="CN30" s="69"/>
      <x:c r="CO30" s="69"/>
      <x:c r="CP30" s="71"/>
      <x:c r="CQ30" s="69"/>
      <x:c r="CR30" s="71"/>
      <x:c r="CS30" s="69">
        <x:v>9</x:v>
      </x:c>
      <x:c r="CT30" s="69"/>
      <x:c r="CU30" s="69"/>
      <x:c r="CV30" s="69"/>
      <x:c r="CW30" s="69"/>
      <x:c r="CX30" s="69"/>
      <x:c r="CY30" s="522" t="s">
        <x:v>1570</x:v>
      </x:c>
      <x:c r="CZ30" s="112"/>
      <x:c r="DA30" s="71"/>
      <x:c r="DB30" s="112"/>
      <x:c r="DC30" s="71"/>
      <x:c r="DD30" s="112"/>
      <x:c r="DE30" s="71"/>
      <x:c r="DF30" s="112"/>
      <x:c r="DG30" s="105"/>
    </x:row>
    <x:row r="31" spans="1:111" s="20" customFormat="1" ht="30" customHeight="1">
      <x:c r="A31" s="522" t="s">
        <x:v>1552</x:v>
      </x:c>
      <x:c r="B31" s="77"/>
      <x:c r="C31" s="71"/>
      <x:c r="D31" s="69"/>
      <x:c r="E31" s="71"/>
      <x:c r="F31" s="69"/>
      <x:c r="G31" s="71"/>
      <x:c r="H31" s="69"/>
      <x:c r="I31" s="71"/>
      <x:c r="J31" s="69"/>
      <x:c r="K31" s="69"/>
      <x:c r="L31" s="71"/>
      <x:c r="M31" s="69"/>
      <x:c r="N31" s="69"/>
      <x:c r="O31" s="69"/>
      <x:c r="P31" s="69"/>
      <x:c r="Q31" s="69"/>
      <x:c r="R31" s="71"/>
      <x:c r="S31" s="69"/>
      <x:c r="T31" s="71"/>
      <x:c r="U31" s="69"/>
      <x:c r="V31" s="71"/>
      <x:c r="W31" s="69"/>
      <x:c r="X31" s="69">
        <x:v>14</x:v>
      </x:c>
      <x:c r="Y31" s="69">
        <x:v>1</x:v>
      </x:c>
      <x:c r="Z31" s="69">
        <x:v>2</x:v>
      </x:c>
      <x:c r="AA31" s="69">
        <x:v>1</x:v>
      </x:c>
      <x:c r="AB31" s="69"/>
      <x:c r="AC31" s="69"/>
      <x:c r="AD31" s="69"/>
      <x:c r="AE31" s="69"/>
      <x:c r="AF31" s="69"/>
      <x:c r="AG31" s="69"/>
      <x:c r="AH31" s="69"/>
      <x:c r="AI31" s="69"/>
      <x:c r="AJ31" s="69"/>
      <x:c r="AK31" s="69"/>
      <x:c r="AL31" s="522" t="s">
        <x:v>1552</x:v>
      </x:c>
      <x:c r="AM31" s="69"/>
      <x:c r="AN31" s="71"/>
      <x:c r="AO31" s="69"/>
      <x:c r="AP31" s="69"/>
      <x:c r="AQ31" s="69"/>
      <x:c r="AR31" s="71"/>
      <x:c r="AS31" s="69"/>
      <x:c r="AT31" s="71"/>
      <x:c r="AU31" s="69"/>
      <x:c r="AV31" s="69"/>
      <x:c r="AW31" s="69"/>
      <x:c r="AX31" s="69"/>
      <x:c r="AY31" s="69"/>
      <x:c r="AZ31" s="69"/>
      <x:c r="BA31" s="71"/>
      <x:c r="BB31" s="69"/>
      <x:c r="BC31" s="69"/>
      <x:c r="BD31" s="69"/>
      <x:c r="BE31" s="69">
        <x:v>1</x:v>
      </x:c>
      <x:c r="BF31" s="69">
        <x:v>8</x:v>
      </x:c>
      <x:c r="BG31" s="69"/>
      <x:c r="BH31" s="69"/>
      <x:c r="BI31" s="69"/>
      <x:c r="BJ31" s="71"/>
      <x:c r="BK31" s="69"/>
      <x:c r="BL31" s="71"/>
      <x:c r="BM31" s="69"/>
      <x:c r="BN31" s="71"/>
      <x:c r="BO31" s="69"/>
      <x:c r="BP31" s="71"/>
      <x:c r="BQ31" s="69"/>
      <x:c r="BR31" s="69"/>
      <x:c r="BS31" s="69"/>
      <x:c r="BT31" s="69"/>
      <x:c r="BU31" s="69"/>
      <x:c r="BV31" s="522" t="s">
        <x:v>1552</x:v>
      </x:c>
      <x:c r="BW31" s="69"/>
      <x:c r="BX31" s="69"/>
      <x:c r="BY31" s="71"/>
      <x:c r="BZ31" s="69"/>
      <x:c r="CA31" s="71"/>
      <x:c r="CB31" s="69"/>
      <x:c r="CC31" s="71"/>
      <x:c r="CD31" s="69"/>
      <x:c r="CE31" s="69"/>
      <x:c r="CF31" s="71"/>
      <x:c r="CG31" s="69"/>
      <x:c r="CH31" s="69"/>
      <x:c r="CI31" s="69"/>
      <x:c r="CJ31" s="69"/>
      <x:c r="CK31" s="69"/>
      <x:c r="CL31" s="69"/>
      <x:c r="CM31" s="69"/>
      <x:c r="CN31" s="69"/>
      <x:c r="CO31" s="69"/>
      <x:c r="CP31" s="71"/>
      <x:c r="CQ31" s="69"/>
      <x:c r="CR31" s="71"/>
      <x:c r="CS31" s="69"/>
      <x:c r="CT31" s="69"/>
      <x:c r="CU31" s="69"/>
      <x:c r="CV31" s="69"/>
      <x:c r="CW31" s="69"/>
      <x:c r="CX31" s="69"/>
      <x:c r="CY31" s="522" t="s">
        <x:v>1552</x:v>
      </x:c>
      <x:c r="CZ31" s="112"/>
      <x:c r="DA31" s="71"/>
      <x:c r="DB31" s="112"/>
      <x:c r="DC31" s="71"/>
      <x:c r="DD31" s="112"/>
      <x:c r="DE31" s="71"/>
      <x:c r="DF31" s="112"/>
      <x:c r="DG31" s="105"/>
    </x:row>
    <x:row r="32" spans="1:111" s="20" customFormat="1" ht="30" customHeight="1">
      <x:c r="A32" s="522" t="s">
        <x:v>1553</x:v>
      </x:c>
      <x:c r="B32" s="77"/>
      <x:c r="C32" s="71"/>
      <x:c r="D32" s="69"/>
      <x:c r="E32" s="71"/>
      <x:c r="F32" s="69"/>
      <x:c r="G32" s="71"/>
      <x:c r="H32" s="69"/>
      <x:c r="I32" s="71"/>
      <x:c r="J32" s="69">
        <x:v>4</x:v>
      </x:c>
      <x:c r="K32" s="69"/>
      <x:c r="L32" s="71"/>
      <x:c r="M32" s="69"/>
      <x:c r="N32" s="69"/>
      <x:c r="O32" s="69">
        <x:v>1</x:v>
      </x:c>
      <x:c r="P32" s="69">
        <x:v>2</x:v>
      </x:c>
      <x:c r="Q32" s="69"/>
      <x:c r="R32" s="71"/>
      <x:c r="S32" s="69"/>
      <x:c r="T32" s="71"/>
      <x:c r="U32" s="69"/>
      <x:c r="V32" s="71"/>
      <x:c r="W32" s="69"/>
      <x:c r="X32" s="69">
        <x:v>82</x:v>
      </x:c>
      <x:c r="Y32" s="69">
        <x:v>1</x:v>
      </x:c>
      <x:c r="Z32" s="69">
        <x:v>4</x:v>
      </x:c>
      <x:c r="AA32" s="69"/>
      <x:c r="AB32" s="69"/>
      <x:c r="AC32" s="69"/>
      <x:c r="AD32" s="69"/>
      <x:c r="AE32" s="69"/>
      <x:c r="AF32" s="69"/>
      <x:c r="AG32" s="69"/>
      <x:c r="AH32" s="69"/>
      <x:c r="AI32" s="69"/>
      <x:c r="AJ32" s="69"/>
      <x:c r="AK32" s="69"/>
      <x:c r="AL32" s="522" t="s">
        <x:v>1553</x:v>
      </x:c>
      <x:c r="AM32" s="69"/>
      <x:c r="AN32" s="71"/>
      <x:c r="AO32" s="69"/>
      <x:c r="AP32" s="69"/>
      <x:c r="AQ32" s="69"/>
      <x:c r="AR32" s="71"/>
      <x:c r="AS32" s="69"/>
      <x:c r="AT32" s="71"/>
      <x:c r="AU32" s="69"/>
      <x:c r="AV32" s="69"/>
      <x:c r="AW32" s="69"/>
      <x:c r="AX32" s="69"/>
      <x:c r="AY32" s="69"/>
      <x:c r="AZ32" s="69"/>
      <x:c r="BA32" s="71"/>
      <x:c r="BB32" s="69"/>
      <x:c r="BC32" s="69"/>
      <x:c r="BD32" s="69"/>
      <x:c r="BE32" s="69">
        <x:v>1</x:v>
      </x:c>
      <x:c r="BF32" s="69">
        <x:v>20</x:v>
      </x:c>
      <x:c r="BG32" s="69"/>
      <x:c r="BH32" s="69"/>
      <x:c r="BI32" s="69"/>
      <x:c r="BJ32" s="71"/>
      <x:c r="BK32" s="69"/>
      <x:c r="BL32" s="71"/>
      <x:c r="BM32" s="69"/>
      <x:c r="BN32" s="71"/>
      <x:c r="BO32" s="69"/>
      <x:c r="BP32" s="71"/>
      <x:c r="BQ32" s="69"/>
      <x:c r="BR32" s="69"/>
      <x:c r="BS32" s="69"/>
      <x:c r="BT32" s="69"/>
      <x:c r="BU32" s="69"/>
      <x:c r="BV32" s="522" t="s">
        <x:v>1553</x:v>
      </x:c>
      <x:c r="BW32" s="69"/>
      <x:c r="BX32" s="69"/>
      <x:c r="BY32" s="71"/>
      <x:c r="BZ32" s="69"/>
      <x:c r="CA32" s="71"/>
      <x:c r="CB32" s="69"/>
      <x:c r="CC32" s="71"/>
      <x:c r="CD32" s="69"/>
      <x:c r="CE32" s="69"/>
      <x:c r="CF32" s="71"/>
      <x:c r="CG32" s="69"/>
      <x:c r="CH32" s="69"/>
      <x:c r="CI32" s="69"/>
      <x:c r="CJ32" s="69"/>
      <x:c r="CK32" s="69"/>
      <x:c r="CL32" s="69"/>
      <x:c r="CM32" s="69">
        <x:v>1</x:v>
      </x:c>
      <x:c r="CN32" s="69">
        <x:v>1</x:v>
      </x:c>
      <x:c r="CO32" s="69"/>
      <x:c r="CP32" s="71"/>
      <x:c r="CQ32" s="69"/>
      <x:c r="CR32" s="71"/>
      <x:c r="CS32" s="69">
        <x:v>51</x:v>
      </x:c>
      <x:c r="CT32" s="69">
        <x:v>1</x:v>
      </x:c>
      <x:c r="CU32" s="69"/>
      <x:c r="CV32" s="69"/>
      <x:c r="CW32" s="69"/>
      <x:c r="CX32" s="69"/>
      <x:c r="CY32" s="522" t="s">
        <x:v>1553</x:v>
      </x:c>
      <x:c r="CZ32" s="112"/>
      <x:c r="DA32" s="71"/>
      <x:c r="DB32" s="112"/>
      <x:c r="DC32" s="71"/>
      <x:c r="DD32" s="112"/>
      <x:c r="DE32" s="71"/>
      <x:c r="DF32" s="112"/>
      <x:c r="DG32" s="105"/>
    </x:row>
    <x:row r="33" spans="1:111" s="20" customFormat="1" ht="30" customHeight="1">
      <x:c r="A33" s="522" t="s">
        <x:v>1628</x:v>
      </x:c>
      <x:c r="B33" s="77"/>
      <x:c r="C33" s="71"/>
      <x:c r="D33" s="69"/>
      <x:c r="E33" s="71"/>
      <x:c r="F33" s="69"/>
      <x:c r="G33" s="71"/>
      <x:c r="H33" s="69"/>
      <x:c r="I33" s="71"/>
      <x:c r="J33" s="69"/>
      <x:c r="K33" s="69"/>
      <x:c r="L33" s="71"/>
      <x:c r="M33" s="69"/>
      <x:c r="N33" s="69"/>
      <x:c r="O33" s="69"/>
      <x:c r="P33" s="69"/>
      <x:c r="Q33" s="69"/>
      <x:c r="R33" s="71"/>
      <x:c r="S33" s="69">
        <x:v>2</x:v>
      </x:c>
      <x:c r="T33" s="71">
        <x:v>120</x:v>
      </x:c>
      <x:c r="U33" s="69"/>
      <x:c r="V33" s="71"/>
      <x:c r="W33" s="69"/>
      <x:c r="X33" s="69">
        <x:v>48</x:v>
      </x:c>
      <x:c r="Y33" s="69">
        <x:v>1</x:v>
      </x:c>
      <x:c r="Z33" s="69">
        <x:v>1</x:v>
      </x:c>
      <x:c r="AA33" s="69"/>
      <x:c r="AB33" s="69"/>
      <x:c r="AC33" s="69"/>
      <x:c r="AD33" s="69"/>
      <x:c r="AE33" s="69"/>
      <x:c r="AF33" s="69"/>
      <x:c r="AG33" s="69"/>
      <x:c r="AH33" s="69"/>
      <x:c r="AI33" s="69"/>
      <x:c r="AJ33" s="69"/>
      <x:c r="AK33" s="69"/>
      <x:c r="AL33" s="522" t="s">
        <x:v>1628</x:v>
      </x:c>
      <x:c r="AM33" s="69"/>
      <x:c r="AN33" s="71"/>
      <x:c r="AO33" s="69"/>
      <x:c r="AP33" s="69"/>
      <x:c r="AQ33" s="69"/>
      <x:c r="AR33" s="71"/>
      <x:c r="AS33" s="69"/>
      <x:c r="AT33" s="71"/>
      <x:c r="AU33" s="69"/>
      <x:c r="AV33" s="69"/>
      <x:c r="AW33" s="69"/>
      <x:c r="AX33" s="69"/>
      <x:c r="AY33" s="69"/>
      <x:c r="AZ33" s="69"/>
      <x:c r="BA33" s="71"/>
      <x:c r="BB33" s="69"/>
      <x:c r="BC33" s="69"/>
      <x:c r="BD33" s="69"/>
      <x:c r="BE33" s="69">
        <x:v>1</x:v>
      </x:c>
      <x:c r="BF33" s="69">
        <x:v>30</x:v>
      </x:c>
      <x:c r="BG33" s="69"/>
      <x:c r="BH33" s="69"/>
      <x:c r="BI33" s="69"/>
      <x:c r="BJ33" s="71"/>
      <x:c r="BK33" s="69"/>
      <x:c r="BL33" s="71"/>
      <x:c r="BM33" s="69"/>
      <x:c r="BN33" s="71"/>
      <x:c r="BO33" s="69"/>
      <x:c r="BP33" s="71"/>
      <x:c r="BQ33" s="69"/>
      <x:c r="BR33" s="69"/>
      <x:c r="BS33" s="69"/>
      <x:c r="BT33" s="69"/>
      <x:c r="BU33" s="69"/>
      <x:c r="BV33" s="522" t="s">
        <x:v>1628</x:v>
      </x:c>
      <x:c r="BW33" s="69"/>
      <x:c r="BX33" s="69"/>
      <x:c r="BY33" s="71"/>
      <x:c r="BZ33" s="69"/>
      <x:c r="CA33" s="71"/>
      <x:c r="CB33" s="69"/>
      <x:c r="CC33" s="71"/>
      <x:c r="CD33" s="69"/>
      <x:c r="CE33" s="69"/>
      <x:c r="CF33" s="71"/>
      <x:c r="CG33" s="69"/>
      <x:c r="CH33" s="69"/>
      <x:c r="CI33" s="69"/>
      <x:c r="CJ33" s="69"/>
      <x:c r="CK33" s="69">
        <x:v>1</x:v>
      </x:c>
      <x:c r="CL33" s="69"/>
      <x:c r="CM33" s="69"/>
      <x:c r="CN33" s="69"/>
      <x:c r="CO33" s="69">
        <x:v>1</x:v>
      </x:c>
      <x:c r="CP33" s="71">
        <x:v>74.700000000000003</x:v>
      </x:c>
      <x:c r="CQ33" s="69"/>
      <x:c r="CR33" s="71"/>
      <x:c r="CS33" s="69">
        <x:v>57</x:v>
      </x:c>
      <x:c r="CT33" s="69">
        <x:v>1</x:v>
      </x:c>
      <x:c r="CU33" s="69"/>
      <x:c r="CV33" s="69"/>
      <x:c r="CW33" s="69"/>
      <x:c r="CX33" s="69"/>
      <x:c r="CY33" s="522" t="s">
        <x:v>1628</x:v>
      </x:c>
      <x:c r="CZ33" s="112">
        <x:v>1</x:v>
      </x:c>
      <x:c r="DA33" s="71">
        <x:v>74.700000000000003</x:v>
      </x:c>
      <x:c r="DB33" s="112"/>
      <x:c r="DC33" s="71"/>
      <x:c r="DD33" s="112"/>
      <x:c r="DE33" s="71"/>
      <x:c r="DF33" s="112"/>
      <x:c r="DG33" s="105"/>
    </x:row>
    <x:row r="34" spans="1:111" s="20" customFormat="1" ht="30" customHeight="1">
      <x:c r="A34" s="522" t="s">
        <x:v>1609</x:v>
      </x:c>
      <x:c r="B34" s="77"/>
      <x:c r="C34" s="71"/>
      <x:c r="D34" s="69"/>
      <x:c r="E34" s="71"/>
      <x:c r="F34" s="69"/>
      <x:c r="G34" s="71"/>
      <x:c r="H34" s="69"/>
      <x:c r="I34" s="71"/>
      <x:c r="J34" s="69">
        <x:v>3</x:v>
      </x:c>
      <x:c r="K34" s="69"/>
      <x:c r="L34" s="71"/>
      <x:c r="M34" s="69"/>
      <x:c r="N34" s="69"/>
      <x:c r="O34" s="69"/>
      <x:c r="P34" s="69"/>
      <x:c r="Q34" s="69"/>
      <x:c r="R34" s="71"/>
      <x:c r="S34" s="69">
        <x:v>1</x:v>
      </x:c>
      <x:c r="T34" s="71">
        <x:v>81</x:v>
      </x:c>
      <x:c r="U34" s="69"/>
      <x:c r="V34" s="71"/>
      <x:c r="W34" s="69"/>
      <x:c r="X34" s="69">
        <x:v>14</x:v>
      </x:c>
      <x:c r="Y34" s="69"/>
      <x:c r="Z34" s="69"/>
      <x:c r="AA34" s="69"/>
      <x:c r="AB34" s="69"/>
      <x:c r="AC34" s="69"/>
      <x:c r="AD34" s="69"/>
      <x:c r="AE34" s="69"/>
      <x:c r="AF34" s="69"/>
      <x:c r="AG34" s="69"/>
      <x:c r="AH34" s="69"/>
      <x:c r="AI34" s="69"/>
      <x:c r="AJ34" s="69"/>
      <x:c r="AK34" s="69"/>
      <x:c r="AL34" s="522" t="s">
        <x:v>1609</x:v>
      </x:c>
      <x:c r="AM34" s="69"/>
      <x:c r="AN34" s="71"/>
      <x:c r="AO34" s="69"/>
      <x:c r="AP34" s="69"/>
      <x:c r="AQ34" s="69"/>
      <x:c r="AR34" s="71"/>
      <x:c r="AS34" s="69"/>
      <x:c r="AT34" s="71"/>
      <x:c r="AU34" s="69"/>
      <x:c r="AV34" s="69"/>
      <x:c r="AW34" s="69"/>
      <x:c r="AX34" s="69"/>
      <x:c r="AY34" s="69"/>
      <x:c r="AZ34" s="69">
        <x:v>2</x:v>
      </x:c>
      <x:c r="BA34" s="71">
        <x:v>10</x:v>
      </x:c>
      <x:c r="BB34" s="69"/>
      <x:c r="BC34" s="69"/>
      <x:c r="BD34" s="69">
        <x:v>1</x:v>
      </x:c>
      <x:c r="BE34" s="69">
        <x:v>1</x:v>
      </x:c>
      <x:c r="BF34" s="69">
        <x:v>2</x:v>
      </x:c>
      <x:c r="BG34" s="69"/>
      <x:c r="BH34" s="69"/>
      <x:c r="BI34" s="69"/>
      <x:c r="BJ34" s="71"/>
      <x:c r="BK34" s="69"/>
      <x:c r="BL34" s="71"/>
      <x:c r="BM34" s="69"/>
      <x:c r="BN34" s="71"/>
      <x:c r="BO34" s="69"/>
      <x:c r="BP34" s="71"/>
      <x:c r="BQ34" s="69"/>
      <x:c r="BR34" s="69"/>
      <x:c r="BS34" s="69"/>
      <x:c r="BT34" s="69"/>
      <x:c r="BU34" s="69"/>
      <x:c r="BV34" s="522" t="s">
        <x:v>1609</x:v>
      </x:c>
      <x:c r="BW34" s="69"/>
      <x:c r="BX34" s="69"/>
      <x:c r="BY34" s="71"/>
      <x:c r="BZ34" s="69"/>
      <x:c r="CA34" s="71"/>
      <x:c r="CB34" s="69"/>
      <x:c r="CC34" s="71"/>
      <x:c r="CD34" s="69"/>
      <x:c r="CE34" s="69"/>
      <x:c r="CF34" s="71"/>
      <x:c r="CG34" s="69"/>
      <x:c r="CH34" s="69"/>
      <x:c r="CI34" s="69"/>
      <x:c r="CJ34" s="69"/>
      <x:c r="CK34" s="69"/>
      <x:c r="CL34" s="69"/>
      <x:c r="CM34" s="69"/>
      <x:c r="CN34" s="69"/>
      <x:c r="CO34" s="69"/>
      <x:c r="CP34" s="71"/>
      <x:c r="CQ34" s="69"/>
      <x:c r="CR34" s="71"/>
      <x:c r="CS34" s="69"/>
      <x:c r="CT34" s="69">
        <x:v>1</x:v>
      </x:c>
      <x:c r="CU34" s="69">
        <x:v>6</x:v>
      </x:c>
      <x:c r="CV34" s="69"/>
      <x:c r="CW34" s="69"/>
      <x:c r="CX34" s="69"/>
      <x:c r="CY34" s="522" t="s">
        <x:v>1609</x:v>
      </x:c>
      <x:c r="CZ34" s="112"/>
      <x:c r="DA34" s="71"/>
      <x:c r="DB34" s="112"/>
      <x:c r="DC34" s="71"/>
      <x:c r="DD34" s="112"/>
      <x:c r="DE34" s="71"/>
      <x:c r="DF34" s="112"/>
      <x:c r="DG34" s="105"/>
    </x:row>
    <x:row r="35" spans="1:111" s="20" customFormat="1" ht="30" customHeight="1">
      <x:c r="A35" s="522" t="s">
        <x:v>1583</x:v>
      </x:c>
      <x:c r="B35" s="77"/>
      <x:c r="C35" s="71"/>
      <x:c r="D35" s="69"/>
      <x:c r="E35" s="71"/>
      <x:c r="F35" s="69"/>
      <x:c r="G35" s="71"/>
      <x:c r="H35" s="69"/>
      <x:c r="I35" s="71"/>
      <x:c r="J35" s="69">
        <x:v>3</x:v>
      </x:c>
      <x:c r="K35" s="69"/>
      <x:c r="L35" s="71"/>
      <x:c r="M35" s="69"/>
      <x:c r="N35" s="69"/>
      <x:c r="O35" s="69"/>
      <x:c r="P35" s="69"/>
      <x:c r="Q35" s="69"/>
      <x:c r="R35" s="71"/>
      <x:c r="S35" s="69">
        <x:v>1</x:v>
      </x:c>
      <x:c r="T35" s="71">
        <x:v>25</x:v>
      </x:c>
      <x:c r="U35" s="69"/>
      <x:c r="V35" s="71"/>
      <x:c r="W35" s="69"/>
      <x:c r="X35" s="69">
        <x:v>42</x:v>
      </x:c>
      <x:c r="Y35" s="69"/>
      <x:c r="Z35" s="69"/>
      <x:c r="AA35" s="69"/>
      <x:c r="AB35" s="69"/>
      <x:c r="AC35" s="69"/>
      <x:c r="AD35" s="69"/>
      <x:c r="AE35" s="69"/>
      <x:c r="AF35" s="69"/>
      <x:c r="AG35" s="69"/>
      <x:c r="AH35" s="69"/>
      <x:c r="AI35" s="69"/>
      <x:c r="AJ35" s="69"/>
      <x:c r="AK35" s="69"/>
      <x:c r="AL35" s="522" t="s">
        <x:v>1583</x:v>
      </x:c>
      <x:c r="AM35" s="69"/>
      <x:c r="AN35" s="71"/>
      <x:c r="AO35" s="69"/>
      <x:c r="AP35" s="69"/>
      <x:c r="AQ35" s="69"/>
      <x:c r="AR35" s="71"/>
      <x:c r="AS35" s="69"/>
      <x:c r="AT35" s="71"/>
      <x:c r="AU35" s="69"/>
      <x:c r="AV35" s="69"/>
      <x:c r="AW35" s="69"/>
      <x:c r="AX35" s="69">
        <x:v>2</x:v>
      </x:c>
      <x:c r="AY35" s="69"/>
      <x:c r="AZ35" s="69"/>
      <x:c r="BA35" s="71"/>
      <x:c r="BB35" s="69"/>
      <x:c r="BC35" s="69"/>
      <x:c r="BD35" s="69"/>
      <x:c r="BE35" s="69">
        <x:v>1</x:v>
      </x:c>
      <x:c r="BF35" s="69">
        <x:v>1</x:v>
      </x:c>
      <x:c r="BG35" s="69"/>
      <x:c r="BH35" s="69"/>
      <x:c r="BI35" s="69"/>
      <x:c r="BJ35" s="71"/>
      <x:c r="BK35" s="69"/>
      <x:c r="BL35" s="71"/>
      <x:c r="BM35" s="69"/>
      <x:c r="BN35" s="71"/>
      <x:c r="BO35" s="69"/>
      <x:c r="BP35" s="71"/>
      <x:c r="BQ35" s="69"/>
      <x:c r="BR35" s="69"/>
      <x:c r="BS35" s="69"/>
      <x:c r="BT35" s="69"/>
      <x:c r="BU35" s="69"/>
      <x:c r="BV35" s="522" t="s">
        <x:v>1583</x:v>
      </x:c>
      <x:c r="BW35" s="69"/>
      <x:c r="BX35" s="69"/>
      <x:c r="BY35" s="71"/>
      <x:c r="BZ35" s="69"/>
      <x:c r="CA35" s="71"/>
      <x:c r="CB35" s="69"/>
      <x:c r="CC35" s="71"/>
      <x:c r="CD35" s="69"/>
      <x:c r="CE35" s="69"/>
      <x:c r="CF35" s="71"/>
      <x:c r="CG35" s="69"/>
      <x:c r="CH35" s="69"/>
      <x:c r="CI35" s="69"/>
      <x:c r="CJ35" s="69"/>
      <x:c r="CK35" s="69"/>
      <x:c r="CL35" s="69"/>
      <x:c r="CM35" s="69"/>
      <x:c r="CN35" s="69"/>
      <x:c r="CO35" s="69"/>
      <x:c r="CP35" s="71"/>
      <x:c r="CQ35" s="69"/>
      <x:c r="CR35" s="71"/>
      <x:c r="CS35" s="69"/>
      <x:c r="CT35" s="69">
        <x:v>1</x:v>
      </x:c>
      <x:c r="CU35" s="69">
        <x:v>5</x:v>
      </x:c>
      <x:c r="CV35" s="69"/>
      <x:c r="CW35" s="69"/>
      <x:c r="CX35" s="69"/>
      <x:c r="CY35" s="522" t="s">
        <x:v>1583</x:v>
      </x:c>
      <x:c r="CZ35" s="112"/>
      <x:c r="DA35" s="71"/>
      <x:c r="DB35" s="112"/>
      <x:c r="DC35" s="71"/>
      <x:c r="DD35" s="112"/>
      <x:c r="DE35" s="71"/>
      <x:c r="DF35" s="112"/>
      <x:c r="DG35" s="105"/>
    </x:row>
    <x:row r="36" spans="1:111" s="20" customFormat="1" ht="30" customHeight="1">
      <x:c r="A36" s="522" t="s">
        <x:v>2221</x:v>
      </x:c>
      <x:c r="B36" s="77"/>
      <x:c r="C36" s="71"/>
      <x:c r="D36" s="69"/>
      <x:c r="E36" s="71"/>
      <x:c r="F36" s="69"/>
      <x:c r="G36" s="71"/>
      <x:c r="H36" s="69"/>
      <x:c r="I36" s="71"/>
      <x:c r="J36" s="69"/>
      <x:c r="K36" s="69"/>
      <x:c r="L36" s="71"/>
      <x:c r="M36" s="69"/>
      <x:c r="N36" s="69"/>
      <x:c r="O36" s="69"/>
      <x:c r="P36" s="69"/>
      <x:c r="Q36" s="69"/>
      <x:c r="R36" s="71"/>
      <x:c r="S36" s="69">
        <x:v>1</x:v>
      </x:c>
      <x:c r="T36" s="71">
        <x:v>16.5</x:v>
      </x:c>
      <x:c r="U36" s="69"/>
      <x:c r="V36" s="71"/>
      <x:c r="W36" s="69"/>
      <x:c r="X36" s="69">
        <x:v>26</x:v>
      </x:c>
      <x:c r="Y36" s="69"/>
      <x:c r="Z36" s="69"/>
      <x:c r="AA36" s="69"/>
      <x:c r="AB36" s="69"/>
      <x:c r="AC36" s="69"/>
      <x:c r="AD36" s="69"/>
      <x:c r="AE36" s="69"/>
      <x:c r="AF36" s="69"/>
      <x:c r="AG36" s="69"/>
      <x:c r="AH36" s="69"/>
      <x:c r="AI36" s="69"/>
      <x:c r="AJ36" s="69"/>
      <x:c r="AK36" s="69"/>
      <x:c r="AL36" s="522" t="s">
        <x:v>2221</x:v>
      </x:c>
      <x:c r="AM36" s="69"/>
      <x:c r="AN36" s="71"/>
      <x:c r="AO36" s="69"/>
      <x:c r="AP36" s="69"/>
      <x:c r="AQ36" s="69"/>
      <x:c r="AR36" s="71"/>
      <x:c r="AS36" s="69"/>
      <x:c r="AT36" s="71"/>
      <x:c r="AU36" s="69"/>
      <x:c r="AV36" s="69"/>
      <x:c r="AW36" s="69"/>
      <x:c r="AX36" s="69"/>
      <x:c r="AY36" s="69"/>
      <x:c r="AZ36" s="69">
        <x:v>1</x:v>
      </x:c>
      <x:c r="BA36" s="71"/>
      <x:c r="BB36" s="69"/>
      <x:c r="BC36" s="69"/>
      <x:c r="BD36" s="69"/>
      <x:c r="BE36" s="69">
        <x:v>1</x:v>
      </x:c>
      <x:c r="BF36" s="69"/>
      <x:c r="BG36" s="69"/>
      <x:c r="BH36" s="69"/>
      <x:c r="BI36" s="69"/>
      <x:c r="BJ36" s="71"/>
      <x:c r="BK36" s="69"/>
      <x:c r="BL36" s="71"/>
      <x:c r="BM36" s="69"/>
      <x:c r="BN36" s="71"/>
      <x:c r="BO36" s="69"/>
      <x:c r="BP36" s="71"/>
      <x:c r="BQ36" s="69"/>
      <x:c r="BR36" s="69"/>
      <x:c r="BS36" s="69"/>
      <x:c r="BT36" s="69"/>
      <x:c r="BU36" s="69"/>
      <x:c r="BV36" s="522" t="s">
        <x:v>2221</x:v>
      </x:c>
      <x:c r="BW36" s="69"/>
      <x:c r="BX36" s="69"/>
      <x:c r="BY36" s="71"/>
      <x:c r="BZ36" s="69"/>
      <x:c r="CA36" s="71"/>
      <x:c r="CB36" s="69"/>
      <x:c r="CC36" s="71"/>
      <x:c r="CD36" s="69"/>
      <x:c r="CE36" s="69">
        <x:v>1</x:v>
      </x:c>
      <x:c r="CF36" s="71"/>
      <x:c r="CG36" s="69"/>
      <x:c r="CH36" s="69"/>
      <x:c r="CI36" s="69"/>
      <x:c r="CJ36" s="69"/>
      <x:c r="CK36" s="69"/>
      <x:c r="CL36" s="69"/>
      <x:c r="CM36" s="69"/>
      <x:c r="CN36" s="69"/>
      <x:c r="CO36" s="69"/>
      <x:c r="CP36" s="71"/>
      <x:c r="CQ36" s="69"/>
      <x:c r="CR36" s="71"/>
      <x:c r="CS36" s="69"/>
      <x:c r="CT36" s="69">
        <x:v>2</x:v>
      </x:c>
      <x:c r="CU36" s="69"/>
      <x:c r="CV36" s="69"/>
      <x:c r="CW36" s="69"/>
      <x:c r="CX36" s="69"/>
      <x:c r="CY36" s="522" t="s">
        <x:v>2221</x:v>
      </x:c>
      <x:c r="CZ36" s="112"/>
      <x:c r="DA36" s="71"/>
      <x:c r="DB36" s="112"/>
      <x:c r="DC36" s="71"/>
      <x:c r="DD36" s="112"/>
      <x:c r="DE36" s="71"/>
      <x:c r="DF36" s="112"/>
      <x:c r="DG36" s="105"/>
    </x:row>
    <x:row r="37" spans="1:111" s="20" customFormat="1" ht="30" customHeight="1">
      <x:c r="A37" s="288" t="s">
        <x:v>677</x:v>
      </x:c>
      <x:c r="B37" s="77">
        <x:f t="shared" ref="B37:AK37" si="28">SUM(B38:B45)</x:f>
        <x:v>0</x:v>
      </x:c>
      <x:c r="C37" s="71">
        <x:f t="shared" si="28"/>
        <x:v>0</x:v>
      </x:c>
      <x:c r="D37" s="69">
        <x:f t="shared" si="28"/>
        <x:v>0</x:v>
      </x:c>
      <x:c r="E37" s="71">
        <x:f t="shared" si="28"/>
        <x:v>0</x:v>
      </x:c>
      <x:c r="F37" s="69">
        <x:f t="shared" si="28"/>
        <x:v>0</x:v>
      </x:c>
      <x:c r="G37" s="71">
        <x:f t="shared" si="28"/>
        <x:v>0</x:v>
      </x:c>
      <x:c r="H37" s="69">
        <x:f t="shared" si="28"/>
        <x:v>0</x:v>
      </x:c>
      <x:c r="I37" s="71">
        <x:f t="shared" si="28"/>
        <x:v>0</x:v>
      </x:c>
      <x:c r="J37" s="69">
        <x:f t="shared" si="28"/>
        <x:v>0</x:v>
      </x:c>
      <x:c r="K37" s="69">
        <x:f t="shared" si="28"/>
        <x:v>0</x:v>
      </x:c>
      <x:c r="L37" s="71">
        <x:f t="shared" si="28"/>
        <x:v>0</x:v>
      </x:c>
      <x:c r="M37" s="69">
        <x:f t="shared" si="28"/>
        <x:v>0</x:v>
      </x:c>
      <x:c r="N37" s="69">
        <x:f t="shared" si="28"/>
        <x:v>0</x:v>
      </x:c>
      <x:c r="O37" s="69">
        <x:f t="shared" si="28"/>
        <x:v>0</x:v>
      </x:c>
      <x:c r="P37" s="69">
        <x:f t="shared" si="28"/>
        <x:v>0</x:v>
      </x:c>
      <x:c r="Q37" s="69">
        <x:f t="shared" si="28"/>
        <x:v>0</x:v>
      </x:c>
      <x:c r="R37" s="71">
        <x:f t="shared" si="28"/>
        <x:v>0</x:v>
      </x:c>
      <x:c r="S37" s="69">
        <x:f t="shared" si="28"/>
        <x:v>0</x:v>
      </x:c>
      <x:c r="T37" s="71">
        <x:f t="shared" si="28"/>
        <x:v>0</x:v>
      </x:c>
      <x:c r="U37" s="69">
        <x:f t="shared" si="28"/>
        <x:v>0</x:v>
      </x:c>
      <x:c r="V37" s="71">
        <x:f t="shared" si="28"/>
        <x:v>0</x:v>
      </x:c>
      <x:c r="W37" s="69">
        <x:f t="shared" si="28"/>
        <x:v>0</x:v>
      </x:c>
      <x:c r="X37" s="69">
        <x:f t="shared" si="28"/>
        <x:v>0</x:v>
      </x:c>
      <x:c r="Y37" s="69">
        <x:f t="shared" si="28"/>
        <x:v>0</x:v>
      </x:c>
      <x:c r="Z37" s="69">
        <x:f t="shared" si="28"/>
        <x:v>0</x:v>
      </x:c>
      <x:c r="AA37" s="69">
        <x:f t="shared" si="28"/>
        <x:v>0</x:v>
      </x:c>
      <x:c r="AB37" s="69">
        <x:f t="shared" si="28"/>
        <x:v>0</x:v>
      </x:c>
      <x:c r="AC37" s="69">
        <x:f t="shared" si="28"/>
        <x:v>0</x:v>
      </x:c>
      <x:c r="AD37" s="69">
        <x:f t="shared" si="28"/>
        <x:v>0</x:v>
      </x:c>
      <x:c r="AE37" s="69">
        <x:f t="shared" si="28"/>
        <x:v>0</x:v>
      </x:c>
      <x:c r="AF37" s="69">
        <x:f t="shared" si="28"/>
        <x:v>0</x:v>
      </x:c>
      <x:c r="AG37" s="69">
        <x:f t="shared" si="28"/>
        <x:v>0</x:v>
      </x:c>
      <x:c r="AH37" s="69">
        <x:f t="shared" si="28"/>
        <x:v>0</x:v>
      </x:c>
      <x:c r="AI37" s="69">
        <x:f t="shared" si="28"/>
        <x:v>0</x:v>
      </x:c>
      <x:c r="AJ37" s="69">
        <x:f t="shared" si="28"/>
        <x:v>0</x:v>
      </x:c>
      <x:c r="AK37" s="69">
        <x:f t="shared" si="28"/>
        <x:v>0</x:v>
      </x:c>
      <x:c r="AL37" s="288" t="s">
        <x:v>677</x:v>
      </x:c>
      <x:c r="AM37" s="69"/>
      <x:c r="AN37" s="71">
        <x:f t="shared" ref="AN37:BU37" si="29">SUM(AN38:AN45)</x:f>
        <x:v>0</x:v>
      </x:c>
      <x:c r="AO37" s="69">
        <x:f t="shared" si="29"/>
        <x:v>0</x:v>
      </x:c>
      <x:c r="AP37" s="69">
        <x:f t="shared" si="29"/>
        <x:v>0</x:v>
      </x:c>
      <x:c r="AQ37" s="69">
        <x:f t="shared" si="29"/>
        <x:v>0</x:v>
      </x:c>
      <x:c r="AR37" s="71">
        <x:f t="shared" si="29"/>
        <x:v>0</x:v>
      </x:c>
      <x:c r="AS37" s="69">
        <x:f t="shared" si="29"/>
        <x:v>0</x:v>
      </x:c>
      <x:c r="AT37" s="71">
        <x:f t="shared" si="29"/>
        <x:v>0</x:v>
      </x:c>
      <x:c r="AU37" s="69">
        <x:f t="shared" si="29"/>
        <x:v>0</x:v>
      </x:c>
      <x:c r="AV37" s="69">
        <x:f t="shared" si="29"/>
        <x:v>0</x:v>
      </x:c>
      <x:c r="AW37" s="69">
        <x:f t="shared" si="29"/>
        <x:v>0</x:v>
      </x:c>
      <x:c r="AX37" s="69">
        <x:f t="shared" si="29"/>
        <x:v>0</x:v>
      </x:c>
      <x:c r="AY37" s="69">
        <x:f t="shared" si="29"/>
        <x:v>0</x:v>
      </x:c>
      <x:c r="AZ37" s="69">
        <x:f t="shared" si="29"/>
        <x:v>0</x:v>
      </x:c>
      <x:c r="BA37" s="71">
        <x:f t="shared" si="29"/>
        <x:v>0</x:v>
      </x:c>
      <x:c r="BB37" s="69">
        <x:f t="shared" si="29"/>
        <x:v>0</x:v>
      </x:c>
      <x:c r="BC37" s="69">
        <x:f t="shared" si="29"/>
        <x:v>0</x:v>
      </x:c>
      <x:c r="BD37" s="69">
        <x:f t="shared" si="29"/>
        <x:v>0</x:v>
      </x:c>
      <x:c r="BE37" s="69">
        <x:f t="shared" si="29"/>
        <x:v>0</x:v>
      </x:c>
      <x:c r="BF37" s="69">
        <x:f t="shared" si="29"/>
        <x:v>0</x:v>
      </x:c>
      <x:c r="BG37" s="69">
        <x:f t="shared" si="29"/>
        <x:v>0</x:v>
      </x:c>
      <x:c r="BH37" s="69">
        <x:f t="shared" si="29"/>
        <x:v>0</x:v>
      </x:c>
      <x:c r="BI37" s="69">
        <x:f t="shared" si="29"/>
        <x:v>0</x:v>
      </x:c>
      <x:c r="BJ37" s="71">
        <x:f t="shared" si="29"/>
        <x:v>0</x:v>
      </x:c>
      <x:c r="BK37" s="69">
        <x:f t="shared" si="29"/>
        <x:v>0</x:v>
      </x:c>
      <x:c r="BL37" s="71">
        <x:f t="shared" si="29"/>
        <x:v>0</x:v>
      </x:c>
      <x:c r="BM37" s="69">
        <x:f t="shared" si="29"/>
        <x:v>0</x:v>
      </x:c>
      <x:c r="BN37" s="71">
        <x:f t="shared" si="29"/>
        <x:v>0</x:v>
      </x:c>
      <x:c r="BO37" s="69">
        <x:f t="shared" si="29"/>
        <x:v>0</x:v>
      </x:c>
      <x:c r="BP37" s="71">
        <x:f t="shared" si="29"/>
        <x:v>0</x:v>
      </x:c>
      <x:c r="BQ37" s="69">
        <x:f t="shared" si="29"/>
        <x:v>0</x:v>
      </x:c>
      <x:c r="BR37" s="69">
        <x:f t="shared" si="29"/>
        <x:v>0</x:v>
      </x:c>
      <x:c r="BS37" s="69">
        <x:f t="shared" si="29"/>
        <x:v>0</x:v>
      </x:c>
      <x:c r="BT37" s="69">
        <x:f t="shared" si="29"/>
        <x:v>0</x:v>
      </x:c>
      <x:c r="BU37" s="69">
        <x:f t="shared" si="29"/>
        <x:v>0</x:v>
      </x:c>
      <x:c r="BV37" s="288" t="s">
        <x:v>677</x:v>
      </x:c>
      <x:c r="BW37" s="69">
        <x:f t="shared" ref="BW37:CX37" si="30">SUM(BW38:BW45)</x:f>
        <x:v>0</x:v>
      </x:c>
      <x:c r="BX37" s="69">
        <x:f t="shared" si="30"/>
        <x:v>0</x:v>
      </x:c>
      <x:c r="BY37" s="71">
        <x:f t="shared" si="30"/>
        <x:v>0</x:v>
      </x:c>
      <x:c r="BZ37" s="69">
        <x:f t="shared" si="30"/>
        <x:v>0</x:v>
      </x:c>
      <x:c r="CA37" s="71">
        <x:f t="shared" si="30"/>
        <x:v>0</x:v>
      </x:c>
      <x:c r="CB37" s="69">
        <x:f t="shared" si="30"/>
        <x:v>0</x:v>
      </x:c>
      <x:c r="CC37" s="71">
        <x:f t="shared" si="30"/>
        <x:v>0</x:v>
      </x:c>
      <x:c r="CD37" s="69">
        <x:f t="shared" si="30"/>
        <x:v>0</x:v>
      </x:c>
      <x:c r="CE37" s="69">
        <x:f t="shared" si="30"/>
        <x:v>0</x:v>
      </x:c>
      <x:c r="CF37" s="71">
        <x:f t="shared" si="30"/>
        <x:v>0</x:v>
      </x:c>
      <x:c r="CG37" s="69">
        <x:f t="shared" si="30"/>
        <x:v>0</x:v>
      </x:c>
      <x:c r="CH37" s="69">
        <x:f t="shared" si="30"/>
        <x:v>0</x:v>
      </x:c>
      <x:c r="CI37" s="69">
        <x:f t="shared" si="30"/>
        <x:v>0</x:v>
      </x:c>
      <x:c r="CJ37" s="69">
        <x:f t="shared" si="30"/>
        <x:v>0</x:v>
      </x:c>
      <x:c r="CK37" s="69">
        <x:f t="shared" si="30"/>
        <x:v>0</x:v>
      </x:c>
      <x:c r="CL37" s="69">
        <x:f t="shared" si="30"/>
        <x:v>0</x:v>
      </x:c>
      <x:c r="CM37" s="69">
        <x:f t="shared" si="30"/>
        <x:v>0</x:v>
      </x:c>
      <x:c r="CN37" s="69">
        <x:f t="shared" si="30"/>
        <x:v>0</x:v>
      </x:c>
      <x:c r="CO37" s="69">
        <x:f t="shared" si="30"/>
        <x:v>0</x:v>
      </x:c>
      <x:c r="CP37" s="71">
        <x:f t="shared" si="30"/>
        <x:v>0</x:v>
      </x:c>
      <x:c r="CQ37" s="69">
        <x:f t="shared" si="30"/>
        <x:v>0</x:v>
      </x:c>
      <x:c r="CR37" s="71">
        <x:f t="shared" si="30"/>
        <x:v>0</x:v>
      </x:c>
      <x:c r="CS37" s="69">
        <x:f t="shared" si="30"/>
        <x:v>0</x:v>
      </x:c>
      <x:c r="CT37" s="69">
        <x:f t="shared" si="30"/>
        <x:v>0</x:v>
      </x:c>
      <x:c r="CU37" s="69">
        <x:f t="shared" si="30"/>
        <x:v>0</x:v>
      </x:c>
      <x:c r="CV37" s="69">
        <x:f t="shared" si="30"/>
        <x:v>0</x:v>
      </x:c>
      <x:c r="CW37" s="69">
        <x:f t="shared" si="30"/>
        <x:v>0</x:v>
      </x:c>
      <x:c r="CX37" s="69">
        <x:f t="shared" si="30"/>
        <x:v>0</x:v>
      </x:c>
      <x:c r="CY37" s="288" t="s">
        <x:v>677</x:v>
      </x:c>
      <x:c r="CZ37" s="69">
        <x:f t="shared" ref="CZ37:DG37" si="31">SUM(CZ38:CZ45)</x:f>
        <x:v>0</x:v>
      </x:c>
      <x:c r="DA37" s="71">
        <x:f t="shared" si="31"/>
        <x:v>0</x:v>
      </x:c>
      <x:c r="DB37" s="69">
        <x:f t="shared" si="31"/>
        <x:v>0</x:v>
      </x:c>
      <x:c r="DC37" s="71">
        <x:f t="shared" si="31"/>
        <x:v>0</x:v>
      </x:c>
      <x:c r="DD37" s="69">
        <x:f t="shared" si="31"/>
        <x:v>0</x:v>
      </x:c>
      <x:c r="DE37" s="71">
        <x:f t="shared" si="31"/>
        <x:v>0</x:v>
      </x:c>
      <x:c r="DF37" s="69">
        <x:f t="shared" si="31"/>
        <x:v>0</x:v>
      </x:c>
      <x:c r="DG37" s="105">
        <x:f t="shared" si="31"/>
        <x:v>0</x:v>
      </x:c>
    </x:row>
    <x:row r="38" spans="1:111" s="20" customFormat="1" ht="30" customHeight="1">
      <x:c r="A38" s="522" t="s">
        <x:v>2715</x:v>
      </x:c>
      <x:c r="B38" s="77"/>
      <x:c r="C38" s="71"/>
      <x:c r="D38" s="69"/>
      <x:c r="E38" s="71"/>
      <x:c r="F38" s="69"/>
      <x:c r="G38" s="71"/>
      <x:c r="H38" s="69"/>
      <x:c r="I38" s="71"/>
      <x:c r="J38" s="69"/>
      <x:c r="K38" s="69"/>
      <x:c r="L38" s="71"/>
      <x:c r="M38" s="69"/>
      <x:c r="N38" s="69"/>
      <x:c r="O38" s="69"/>
      <x:c r="P38" s="69"/>
      <x:c r="Q38" s="69"/>
      <x:c r="R38" s="71"/>
      <x:c r="S38" s="69"/>
      <x:c r="T38" s="71"/>
      <x:c r="U38" s="69"/>
      <x:c r="V38" s="71"/>
      <x:c r="W38" s="69"/>
      <x:c r="X38" s="69"/>
      <x:c r="Y38" s="69"/>
      <x:c r="Z38" s="69"/>
      <x:c r="AA38" s="69"/>
      <x:c r="AB38" s="69"/>
      <x:c r="AC38" s="69"/>
      <x:c r="AD38" s="69"/>
      <x:c r="AE38" s="69"/>
      <x:c r="AF38" s="69"/>
      <x:c r="AG38" s="69"/>
      <x:c r="AH38" s="69"/>
      <x:c r="AI38" s="69"/>
      <x:c r="AJ38" s="69"/>
      <x:c r="AK38" s="69"/>
      <x:c r="AL38" s="522" t="s">
        <x:v>2715</x:v>
      </x:c>
      <x:c r="AM38" s="69"/>
      <x:c r="AN38" s="71"/>
      <x:c r="AO38" s="69"/>
      <x:c r="AP38" s="69"/>
      <x:c r="AQ38" s="69"/>
      <x:c r="AR38" s="71"/>
      <x:c r="AS38" s="69"/>
      <x:c r="AT38" s="71"/>
      <x:c r="AU38" s="69"/>
      <x:c r="AV38" s="69"/>
      <x:c r="AW38" s="69"/>
      <x:c r="AX38" s="69"/>
      <x:c r="AY38" s="69"/>
      <x:c r="AZ38" s="69"/>
      <x:c r="BA38" s="71"/>
      <x:c r="BB38" s="69"/>
      <x:c r="BC38" s="69"/>
      <x:c r="BD38" s="69"/>
      <x:c r="BE38" s="69"/>
      <x:c r="BF38" s="69"/>
      <x:c r="BG38" s="69"/>
      <x:c r="BH38" s="69"/>
      <x:c r="BI38" s="69"/>
      <x:c r="BJ38" s="71"/>
      <x:c r="BK38" s="69"/>
      <x:c r="BL38" s="71"/>
      <x:c r="BM38" s="69"/>
      <x:c r="BN38" s="71"/>
      <x:c r="BO38" s="69"/>
      <x:c r="BP38" s="71"/>
      <x:c r="BQ38" s="69"/>
      <x:c r="BR38" s="69"/>
      <x:c r="BS38" s="69"/>
      <x:c r="BT38" s="69"/>
      <x:c r="BU38" s="69"/>
      <x:c r="BV38" s="522" t="s">
        <x:v>2715</x:v>
      </x:c>
      <x:c r="BW38" s="69"/>
      <x:c r="BX38" s="69"/>
      <x:c r="BY38" s="71"/>
      <x:c r="BZ38" s="69"/>
      <x:c r="CA38" s="71"/>
      <x:c r="CB38" s="69"/>
      <x:c r="CC38" s="71"/>
      <x:c r="CD38" s="69"/>
      <x:c r="CE38" s="69"/>
      <x:c r="CF38" s="71"/>
      <x:c r="CG38" s="69"/>
      <x:c r="CH38" s="69"/>
      <x:c r="CI38" s="69"/>
      <x:c r="CJ38" s="69"/>
      <x:c r="CK38" s="69"/>
      <x:c r="CL38" s="69"/>
      <x:c r="CM38" s="69"/>
      <x:c r="CN38" s="69"/>
      <x:c r="CO38" s="69"/>
      <x:c r="CP38" s="71"/>
      <x:c r="CQ38" s="69"/>
      <x:c r="CR38" s="71"/>
      <x:c r="CS38" s="69"/>
      <x:c r="CT38" s="69"/>
      <x:c r="CU38" s="69"/>
      <x:c r="CV38" s="69"/>
      <x:c r="CW38" s="69"/>
      <x:c r="CX38" s="69"/>
      <x:c r="CY38" s="522" t="s">
        <x:v>2715</x:v>
      </x:c>
      <x:c r="CZ38" s="69"/>
      <x:c r="DA38" s="71"/>
      <x:c r="DB38" s="69"/>
      <x:c r="DC38" s="71"/>
      <x:c r="DD38" s="69"/>
      <x:c r="DE38" s="71"/>
      <x:c r="DF38" s="69"/>
      <x:c r="DG38" s="105"/>
    </x:row>
    <x:row r="39" spans="1:111" s="20" customFormat="1" ht="30" customHeight="1">
      <x:c r="A39" s="522" t="s">
        <x:v>2709</x:v>
      </x:c>
      <x:c r="B39" s="77"/>
      <x:c r="C39" s="71"/>
      <x:c r="D39" s="69"/>
      <x:c r="E39" s="71"/>
      <x:c r="F39" s="69"/>
      <x:c r="G39" s="71"/>
      <x:c r="H39" s="69"/>
      <x:c r="I39" s="71"/>
      <x:c r="J39" s="69"/>
      <x:c r="K39" s="69"/>
      <x:c r="L39" s="71"/>
      <x:c r="M39" s="69"/>
      <x:c r="N39" s="69"/>
      <x:c r="O39" s="69"/>
      <x:c r="P39" s="69"/>
      <x:c r="Q39" s="69"/>
      <x:c r="R39" s="71"/>
      <x:c r="S39" s="69"/>
      <x:c r="T39" s="71"/>
      <x:c r="U39" s="69"/>
      <x:c r="V39" s="71"/>
      <x:c r="W39" s="69"/>
      <x:c r="X39" s="69"/>
      <x:c r="Y39" s="69"/>
      <x:c r="Z39" s="69"/>
      <x:c r="AA39" s="69"/>
      <x:c r="AB39" s="69"/>
      <x:c r="AC39" s="69"/>
      <x:c r="AD39" s="69"/>
      <x:c r="AE39" s="69"/>
      <x:c r="AF39" s="69"/>
      <x:c r="AG39" s="69"/>
      <x:c r="AH39" s="69"/>
      <x:c r="AI39" s="69"/>
      <x:c r="AJ39" s="69"/>
      <x:c r="AK39" s="69"/>
      <x:c r="AL39" s="522" t="s">
        <x:v>2709</x:v>
      </x:c>
      <x:c r="AM39" s="69"/>
      <x:c r="AN39" s="71"/>
      <x:c r="AO39" s="69"/>
      <x:c r="AP39" s="69"/>
      <x:c r="AQ39" s="69"/>
      <x:c r="AR39" s="71"/>
      <x:c r="AS39" s="69"/>
      <x:c r="AT39" s="71"/>
      <x:c r="AU39" s="69"/>
      <x:c r="AV39" s="69"/>
      <x:c r="AW39" s="69"/>
      <x:c r="AX39" s="69"/>
      <x:c r="AY39" s="69"/>
      <x:c r="AZ39" s="69"/>
      <x:c r="BA39" s="71"/>
      <x:c r="BB39" s="69"/>
      <x:c r="BC39" s="69"/>
      <x:c r="BD39" s="69"/>
      <x:c r="BE39" s="69"/>
      <x:c r="BF39" s="69"/>
      <x:c r="BG39" s="69"/>
      <x:c r="BH39" s="69"/>
      <x:c r="BI39" s="69"/>
      <x:c r="BJ39" s="71"/>
      <x:c r="BK39" s="69"/>
      <x:c r="BL39" s="71"/>
      <x:c r="BM39" s="69"/>
      <x:c r="BN39" s="71"/>
      <x:c r="BO39" s="69"/>
      <x:c r="BP39" s="71"/>
      <x:c r="BQ39" s="69"/>
      <x:c r="BR39" s="69"/>
      <x:c r="BS39" s="69"/>
      <x:c r="BT39" s="69"/>
      <x:c r="BU39" s="69"/>
      <x:c r="BV39" s="522" t="s">
        <x:v>2709</x:v>
      </x:c>
      <x:c r="BW39" s="69"/>
      <x:c r="BX39" s="69"/>
      <x:c r="BY39" s="71"/>
      <x:c r="BZ39" s="69"/>
      <x:c r="CA39" s="71"/>
      <x:c r="CB39" s="69"/>
      <x:c r="CC39" s="71"/>
      <x:c r="CD39" s="69"/>
      <x:c r="CE39" s="69"/>
      <x:c r="CF39" s="71"/>
      <x:c r="CG39" s="69"/>
      <x:c r="CH39" s="69"/>
      <x:c r="CI39" s="69"/>
      <x:c r="CJ39" s="69"/>
      <x:c r="CK39" s="69"/>
      <x:c r="CL39" s="69"/>
      <x:c r="CM39" s="69"/>
      <x:c r="CN39" s="69"/>
      <x:c r="CO39" s="69"/>
      <x:c r="CP39" s="71"/>
      <x:c r="CQ39" s="69"/>
      <x:c r="CR39" s="71"/>
      <x:c r="CS39" s="69"/>
      <x:c r="CT39" s="69"/>
      <x:c r="CU39" s="69"/>
      <x:c r="CV39" s="69"/>
      <x:c r="CW39" s="69"/>
      <x:c r="CX39" s="69"/>
      <x:c r="CY39" s="522" t="s">
        <x:v>2709</x:v>
      </x:c>
      <x:c r="CZ39" s="69"/>
      <x:c r="DA39" s="71"/>
      <x:c r="DB39" s="69"/>
      <x:c r="DC39" s="71"/>
      <x:c r="DD39" s="69"/>
      <x:c r="DE39" s="71"/>
      <x:c r="DF39" s="69"/>
      <x:c r="DG39" s="105"/>
    </x:row>
    <x:row r="40" spans="1:111" s="20" customFormat="1" ht="30" customHeight="1">
      <x:c r="A40" s="522" t="s">
        <x:v>1856</x:v>
      </x:c>
      <x:c r="B40" s="77"/>
      <x:c r="C40" s="71"/>
      <x:c r="D40" s="69"/>
      <x:c r="E40" s="71"/>
      <x:c r="F40" s="69"/>
      <x:c r="G40" s="71"/>
      <x:c r="H40" s="69"/>
      <x:c r="I40" s="71"/>
      <x:c r="J40" s="69"/>
      <x:c r="K40" s="69"/>
      <x:c r="L40" s="71"/>
      <x:c r="M40" s="69"/>
      <x:c r="N40" s="69"/>
      <x:c r="O40" s="69"/>
      <x:c r="P40" s="69"/>
      <x:c r="Q40" s="69"/>
      <x:c r="R40" s="71"/>
      <x:c r="S40" s="69"/>
      <x:c r="T40" s="71"/>
      <x:c r="U40" s="69"/>
      <x:c r="V40" s="71"/>
      <x:c r="W40" s="69"/>
      <x:c r="X40" s="69"/>
      <x:c r="Y40" s="69"/>
      <x:c r="Z40" s="69"/>
      <x:c r="AA40" s="69"/>
      <x:c r="AB40" s="69"/>
      <x:c r="AC40" s="69"/>
      <x:c r="AD40" s="69"/>
      <x:c r="AE40" s="69"/>
      <x:c r="AF40" s="69"/>
      <x:c r="AG40" s="69"/>
      <x:c r="AH40" s="69"/>
      <x:c r="AI40" s="69"/>
      <x:c r="AJ40" s="69"/>
      <x:c r="AK40" s="69"/>
      <x:c r="AL40" s="522" t="s">
        <x:v>1856</x:v>
      </x:c>
      <x:c r="AM40" s="69"/>
      <x:c r="AN40" s="71"/>
      <x:c r="AO40" s="69"/>
      <x:c r="AP40" s="69"/>
      <x:c r="AQ40" s="69"/>
      <x:c r="AR40" s="71"/>
      <x:c r="AS40" s="69"/>
      <x:c r="AT40" s="71"/>
      <x:c r="AU40" s="69"/>
      <x:c r="AV40" s="69"/>
      <x:c r="AW40" s="69"/>
      <x:c r="AX40" s="69"/>
      <x:c r="AY40" s="69"/>
      <x:c r="AZ40" s="69"/>
      <x:c r="BA40" s="71"/>
      <x:c r="BB40" s="69"/>
      <x:c r="BC40" s="69"/>
      <x:c r="BD40" s="69"/>
      <x:c r="BE40" s="69"/>
      <x:c r="BF40" s="69"/>
      <x:c r="BG40" s="69"/>
      <x:c r="BH40" s="69"/>
      <x:c r="BI40" s="69"/>
      <x:c r="BJ40" s="71"/>
      <x:c r="BK40" s="69"/>
      <x:c r="BL40" s="71"/>
      <x:c r="BM40" s="69"/>
      <x:c r="BN40" s="71"/>
      <x:c r="BO40" s="69"/>
      <x:c r="BP40" s="71"/>
      <x:c r="BQ40" s="69"/>
      <x:c r="BR40" s="69"/>
      <x:c r="BS40" s="69"/>
      <x:c r="BT40" s="69"/>
      <x:c r="BU40" s="69"/>
      <x:c r="BV40" s="522" t="s">
        <x:v>1856</x:v>
      </x:c>
      <x:c r="BW40" s="69"/>
      <x:c r="BX40" s="69"/>
      <x:c r="BY40" s="71"/>
      <x:c r="BZ40" s="69"/>
      <x:c r="CA40" s="71"/>
      <x:c r="CB40" s="69"/>
      <x:c r="CC40" s="71"/>
      <x:c r="CD40" s="69"/>
      <x:c r="CE40" s="69"/>
      <x:c r="CF40" s="71"/>
      <x:c r="CG40" s="69"/>
      <x:c r="CH40" s="69"/>
      <x:c r="CI40" s="69"/>
      <x:c r="CJ40" s="69"/>
      <x:c r="CK40" s="69"/>
      <x:c r="CL40" s="69"/>
      <x:c r="CM40" s="69"/>
      <x:c r="CN40" s="69"/>
      <x:c r="CO40" s="69"/>
      <x:c r="CP40" s="71"/>
      <x:c r="CQ40" s="69"/>
      <x:c r="CR40" s="71"/>
      <x:c r="CS40" s="69"/>
      <x:c r="CT40" s="69"/>
      <x:c r="CU40" s="69"/>
      <x:c r="CV40" s="69"/>
      <x:c r="CW40" s="69"/>
      <x:c r="CX40" s="69"/>
      <x:c r="CY40" s="522" t="s">
        <x:v>1856</x:v>
      </x:c>
      <x:c r="CZ40" s="69"/>
      <x:c r="DA40" s="71"/>
      <x:c r="DB40" s="69"/>
      <x:c r="DC40" s="71"/>
      <x:c r="DD40" s="69"/>
      <x:c r="DE40" s="71"/>
      <x:c r="DF40" s="69"/>
      <x:c r="DG40" s="105"/>
    </x:row>
    <x:row r="41" spans="1:111" s="20" customFormat="1" ht="30" customHeight="1">
      <x:c r="A41" s="522" t="s">
        <x:v>1906</x:v>
      </x:c>
      <x:c r="B41" s="77"/>
      <x:c r="C41" s="71"/>
      <x:c r="D41" s="69"/>
      <x:c r="E41" s="71"/>
      <x:c r="F41" s="69"/>
      <x:c r="G41" s="71"/>
      <x:c r="H41" s="69"/>
      <x:c r="I41" s="71"/>
      <x:c r="J41" s="69"/>
      <x:c r="K41" s="69"/>
      <x:c r="L41" s="71"/>
      <x:c r="M41" s="69"/>
      <x:c r="N41" s="69"/>
      <x:c r="O41" s="69"/>
      <x:c r="P41" s="69"/>
      <x:c r="Q41" s="69"/>
      <x:c r="R41" s="71"/>
      <x:c r="S41" s="69"/>
      <x:c r="T41" s="71"/>
      <x:c r="U41" s="69"/>
      <x:c r="V41" s="71"/>
      <x:c r="W41" s="69"/>
      <x:c r="X41" s="69"/>
      <x:c r="Y41" s="69"/>
      <x:c r="Z41" s="69"/>
      <x:c r="AA41" s="69"/>
      <x:c r="AB41" s="69"/>
      <x:c r="AC41" s="69"/>
      <x:c r="AD41" s="69"/>
      <x:c r="AE41" s="69"/>
      <x:c r="AF41" s="69"/>
      <x:c r="AG41" s="69"/>
      <x:c r="AH41" s="69"/>
      <x:c r="AI41" s="69"/>
      <x:c r="AJ41" s="69"/>
      <x:c r="AK41" s="69"/>
      <x:c r="AL41" s="522" t="s">
        <x:v>1906</x:v>
      </x:c>
      <x:c r="AM41" s="69"/>
      <x:c r="AN41" s="71"/>
      <x:c r="AO41" s="69"/>
      <x:c r="AP41" s="69"/>
      <x:c r="AQ41" s="69"/>
      <x:c r="AR41" s="71"/>
      <x:c r="AS41" s="69"/>
      <x:c r="AT41" s="71"/>
      <x:c r="AU41" s="69"/>
      <x:c r="AV41" s="69"/>
      <x:c r="AW41" s="69"/>
      <x:c r="AX41" s="69"/>
      <x:c r="AY41" s="69"/>
      <x:c r="AZ41" s="69"/>
      <x:c r="BA41" s="71"/>
      <x:c r="BB41" s="69"/>
      <x:c r="BC41" s="69"/>
      <x:c r="BD41" s="69"/>
      <x:c r="BE41" s="69"/>
      <x:c r="BF41" s="69"/>
      <x:c r="BG41" s="69"/>
      <x:c r="BH41" s="69"/>
      <x:c r="BI41" s="69"/>
      <x:c r="BJ41" s="71"/>
      <x:c r="BK41" s="69"/>
      <x:c r="BL41" s="71"/>
      <x:c r="BM41" s="69"/>
      <x:c r="BN41" s="71"/>
      <x:c r="BO41" s="69"/>
      <x:c r="BP41" s="71"/>
      <x:c r="BQ41" s="69"/>
      <x:c r="BR41" s="69"/>
      <x:c r="BS41" s="69"/>
      <x:c r="BT41" s="69"/>
      <x:c r="BU41" s="69"/>
      <x:c r="BV41" s="522" t="s">
        <x:v>1906</x:v>
      </x:c>
      <x:c r="BW41" s="69"/>
      <x:c r="BX41" s="69"/>
      <x:c r="BY41" s="71"/>
      <x:c r="BZ41" s="69"/>
      <x:c r="CA41" s="71"/>
      <x:c r="CB41" s="69"/>
      <x:c r="CC41" s="71"/>
      <x:c r="CD41" s="69"/>
      <x:c r="CE41" s="69"/>
      <x:c r="CF41" s="71"/>
      <x:c r="CG41" s="69"/>
      <x:c r="CH41" s="69"/>
      <x:c r="CI41" s="69"/>
      <x:c r="CJ41" s="69"/>
      <x:c r="CK41" s="69"/>
      <x:c r="CL41" s="69"/>
      <x:c r="CM41" s="69"/>
      <x:c r="CN41" s="69"/>
      <x:c r="CO41" s="69"/>
      <x:c r="CP41" s="71"/>
      <x:c r="CQ41" s="69"/>
      <x:c r="CR41" s="71"/>
      <x:c r="CS41" s="69"/>
      <x:c r="CT41" s="69"/>
      <x:c r="CU41" s="69"/>
      <x:c r="CV41" s="69"/>
      <x:c r="CW41" s="69"/>
      <x:c r="CX41" s="69"/>
      <x:c r="CY41" s="522" t="s">
        <x:v>1906</x:v>
      </x:c>
      <x:c r="CZ41" s="69"/>
      <x:c r="DA41" s="71"/>
      <x:c r="DB41" s="69"/>
      <x:c r="DC41" s="71"/>
      <x:c r="DD41" s="69"/>
      <x:c r="DE41" s="71"/>
      <x:c r="DF41" s="69"/>
      <x:c r="DG41" s="105"/>
    </x:row>
    <x:row r="42" spans="1:111" s="20" customFormat="1" ht="30" customHeight="1">
      <x:c r="A42" s="522" t="s">
        <x:v>1904</x:v>
      </x:c>
      <x:c r="B42" s="77"/>
      <x:c r="C42" s="71"/>
      <x:c r="D42" s="69"/>
      <x:c r="E42" s="71"/>
      <x:c r="F42" s="69"/>
      <x:c r="G42" s="71"/>
      <x:c r="H42" s="69"/>
      <x:c r="I42" s="71"/>
      <x:c r="J42" s="69"/>
      <x:c r="K42" s="69"/>
      <x:c r="L42" s="71"/>
      <x:c r="M42" s="69"/>
      <x:c r="N42" s="69"/>
      <x:c r="O42" s="69"/>
      <x:c r="P42" s="69"/>
      <x:c r="Q42" s="69"/>
      <x:c r="R42" s="71"/>
      <x:c r="S42" s="69"/>
      <x:c r="T42" s="71"/>
      <x:c r="U42" s="69"/>
      <x:c r="V42" s="71"/>
      <x:c r="W42" s="69"/>
      <x:c r="X42" s="69"/>
      <x:c r="Y42" s="69"/>
      <x:c r="Z42" s="69"/>
      <x:c r="AA42" s="69"/>
      <x:c r="AB42" s="69"/>
      <x:c r="AC42" s="69"/>
      <x:c r="AD42" s="69"/>
      <x:c r="AE42" s="69"/>
      <x:c r="AF42" s="69"/>
      <x:c r="AG42" s="69"/>
      <x:c r="AH42" s="69"/>
      <x:c r="AI42" s="69"/>
      <x:c r="AJ42" s="69"/>
      <x:c r="AK42" s="69"/>
      <x:c r="AL42" s="522" t="s">
        <x:v>1904</x:v>
      </x:c>
      <x:c r="AM42" s="69"/>
      <x:c r="AN42" s="71"/>
      <x:c r="AO42" s="69"/>
      <x:c r="AP42" s="69"/>
      <x:c r="AQ42" s="69"/>
      <x:c r="AR42" s="71"/>
      <x:c r="AS42" s="69"/>
      <x:c r="AT42" s="71"/>
      <x:c r="AU42" s="69"/>
      <x:c r="AV42" s="69"/>
      <x:c r="AW42" s="69"/>
      <x:c r="AX42" s="69"/>
      <x:c r="AY42" s="69"/>
      <x:c r="AZ42" s="69"/>
      <x:c r="BA42" s="71"/>
      <x:c r="BB42" s="69"/>
      <x:c r="BC42" s="69"/>
      <x:c r="BD42" s="69"/>
      <x:c r="BE42" s="69"/>
      <x:c r="BF42" s="69"/>
      <x:c r="BG42" s="69"/>
      <x:c r="BH42" s="69"/>
      <x:c r="BI42" s="69"/>
      <x:c r="BJ42" s="71"/>
      <x:c r="BK42" s="69"/>
      <x:c r="BL42" s="71"/>
      <x:c r="BM42" s="69"/>
      <x:c r="BN42" s="71"/>
      <x:c r="BO42" s="69"/>
      <x:c r="BP42" s="71"/>
      <x:c r="BQ42" s="69"/>
      <x:c r="BR42" s="69"/>
      <x:c r="BS42" s="69"/>
      <x:c r="BT42" s="69"/>
      <x:c r="BU42" s="69"/>
      <x:c r="BV42" s="522" t="s">
        <x:v>1904</x:v>
      </x:c>
      <x:c r="BW42" s="69"/>
      <x:c r="BX42" s="69"/>
      <x:c r="BY42" s="71"/>
      <x:c r="BZ42" s="69"/>
      <x:c r="CA42" s="71"/>
      <x:c r="CB42" s="69"/>
      <x:c r="CC42" s="71"/>
      <x:c r="CD42" s="69"/>
      <x:c r="CE42" s="69"/>
      <x:c r="CF42" s="71"/>
      <x:c r="CG42" s="69"/>
      <x:c r="CH42" s="69"/>
      <x:c r="CI42" s="69"/>
      <x:c r="CJ42" s="69"/>
      <x:c r="CK42" s="69"/>
      <x:c r="CL42" s="69"/>
      <x:c r="CM42" s="69"/>
      <x:c r="CN42" s="69"/>
      <x:c r="CO42" s="69"/>
      <x:c r="CP42" s="71"/>
      <x:c r="CQ42" s="69"/>
      <x:c r="CR42" s="71"/>
      <x:c r="CS42" s="69"/>
      <x:c r="CT42" s="69"/>
      <x:c r="CU42" s="69"/>
      <x:c r="CV42" s="69"/>
      <x:c r="CW42" s="69"/>
      <x:c r="CX42" s="69"/>
      <x:c r="CY42" s="522" t="s">
        <x:v>1904</x:v>
      </x:c>
      <x:c r="CZ42" s="69"/>
      <x:c r="DA42" s="71"/>
      <x:c r="DB42" s="69"/>
      <x:c r="DC42" s="71"/>
      <x:c r="DD42" s="69"/>
      <x:c r="DE42" s="71"/>
      <x:c r="DF42" s="69"/>
      <x:c r="DG42" s="105"/>
    </x:row>
    <x:row r="43" spans="1:111" s="20" customFormat="1" ht="30" customHeight="1">
      <x:c r="A43" s="522" t="s">
        <x:v>1928</x:v>
      </x:c>
      <x:c r="B43" s="77"/>
      <x:c r="C43" s="71"/>
      <x:c r="D43" s="69"/>
      <x:c r="E43" s="71"/>
      <x:c r="F43" s="69"/>
      <x:c r="G43" s="71"/>
      <x:c r="H43" s="69"/>
      <x:c r="I43" s="71"/>
      <x:c r="J43" s="69"/>
      <x:c r="K43" s="69"/>
      <x:c r="L43" s="71"/>
      <x:c r="M43" s="69"/>
      <x:c r="N43" s="69"/>
      <x:c r="O43" s="69"/>
      <x:c r="P43" s="69"/>
      <x:c r="Q43" s="69"/>
      <x:c r="R43" s="71"/>
      <x:c r="S43" s="69"/>
      <x:c r="T43" s="71"/>
      <x:c r="U43" s="69"/>
      <x:c r="V43" s="71"/>
      <x:c r="W43" s="69"/>
      <x:c r="X43" s="69"/>
      <x:c r="Y43" s="69"/>
      <x:c r="Z43" s="69"/>
      <x:c r="AA43" s="69"/>
      <x:c r="AB43" s="69"/>
      <x:c r="AC43" s="69"/>
      <x:c r="AD43" s="69"/>
      <x:c r="AE43" s="69"/>
      <x:c r="AF43" s="69"/>
      <x:c r="AG43" s="69"/>
      <x:c r="AH43" s="69"/>
      <x:c r="AI43" s="69"/>
      <x:c r="AJ43" s="69"/>
      <x:c r="AK43" s="69"/>
      <x:c r="AL43" s="522" t="s">
        <x:v>1928</x:v>
      </x:c>
      <x:c r="AM43" s="69"/>
      <x:c r="AN43" s="71"/>
      <x:c r="AO43" s="69"/>
      <x:c r="AP43" s="69"/>
      <x:c r="AQ43" s="69"/>
      <x:c r="AR43" s="71"/>
      <x:c r="AS43" s="69"/>
      <x:c r="AT43" s="71"/>
      <x:c r="AU43" s="69"/>
      <x:c r="AV43" s="69"/>
      <x:c r="AW43" s="69"/>
      <x:c r="AX43" s="69"/>
      <x:c r="AY43" s="69"/>
      <x:c r="AZ43" s="69"/>
      <x:c r="BA43" s="71"/>
      <x:c r="BB43" s="69"/>
      <x:c r="BC43" s="69"/>
      <x:c r="BD43" s="69"/>
      <x:c r="BE43" s="69"/>
      <x:c r="BF43" s="69"/>
      <x:c r="BG43" s="69"/>
      <x:c r="BH43" s="69"/>
      <x:c r="BI43" s="69"/>
      <x:c r="BJ43" s="71"/>
      <x:c r="BK43" s="69"/>
      <x:c r="BL43" s="71"/>
      <x:c r="BM43" s="69"/>
      <x:c r="BN43" s="71"/>
      <x:c r="BO43" s="69"/>
      <x:c r="BP43" s="71"/>
      <x:c r="BQ43" s="69"/>
      <x:c r="BR43" s="69"/>
      <x:c r="BS43" s="69"/>
      <x:c r="BT43" s="69"/>
      <x:c r="BU43" s="69"/>
      <x:c r="BV43" s="522" t="s">
        <x:v>1928</x:v>
      </x:c>
      <x:c r="BW43" s="69"/>
      <x:c r="BX43" s="69"/>
      <x:c r="BY43" s="71"/>
      <x:c r="BZ43" s="69"/>
      <x:c r="CA43" s="71"/>
      <x:c r="CB43" s="69"/>
      <x:c r="CC43" s="71"/>
      <x:c r="CD43" s="69"/>
      <x:c r="CE43" s="69"/>
      <x:c r="CF43" s="71"/>
      <x:c r="CG43" s="69"/>
      <x:c r="CH43" s="69"/>
      <x:c r="CI43" s="69"/>
      <x:c r="CJ43" s="69"/>
      <x:c r="CK43" s="69"/>
      <x:c r="CL43" s="69"/>
      <x:c r="CM43" s="69"/>
      <x:c r="CN43" s="69"/>
      <x:c r="CO43" s="69"/>
      <x:c r="CP43" s="71"/>
      <x:c r="CQ43" s="69"/>
      <x:c r="CR43" s="71"/>
      <x:c r="CS43" s="69"/>
      <x:c r="CT43" s="69"/>
      <x:c r="CU43" s="69"/>
      <x:c r="CV43" s="69"/>
      <x:c r="CW43" s="69"/>
      <x:c r="CX43" s="69"/>
      <x:c r="CY43" s="522" t="s">
        <x:v>1928</x:v>
      </x:c>
      <x:c r="CZ43" s="69"/>
      <x:c r="DA43" s="71"/>
      <x:c r="DB43" s="69"/>
      <x:c r="DC43" s="71"/>
      <x:c r="DD43" s="69"/>
      <x:c r="DE43" s="71"/>
      <x:c r="DF43" s="69"/>
      <x:c r="DG43" s="105"/>
    </x:row>
    <x:row r="44" spans="1:111" s="20" customFormat="1" ht="30" customHeight="1">
      <x:c r="A44" s="522" t="s">
        <x:v>1803</x:v>
      </x:c>
      <x:c r="B44" s="77"/>
      <x:c r="C44" s="71"/>
      <x:c r="D44" s="69"/>
      <x:c r="E44" s="71"/>
      <x:c r="F44" s="69"/>
      <x:c r="G44" s="71"/>
      <x:c r="H44" s="69"/>
      <x:c r="I44" s="71"/>
      <x:c r="J44" s="69"/>
      <x:c r="K44" s="69"/>
      <x:c r="L44" s="71"/>
      <x:c r="M44" s="69"/>
      <x:c r="N44" s="69"/>
      <x:c r="O44" s="69"/>
      <x:c r="P44" s="69"/>
      <x:c r="Q44" s="69"/>
      <x:c r="R44" s="71"/>
      <x:c r="S44" s="69"/>
      <x:c r="T44" s="71"/>
      <x:c r="U44" s="69"/>
      <x:c r="V44" s="71"/>
      <x:c r="W44" s="69"/>
      <x:c r="X44" s="69"/>
      <x:c r="Y44" s="69"/>
      <x:c r="Z44" s="69"/>
      <x:c r="AA44" s="69"/>
      <x:c r="AB44" s="69"/>
      <x:c r="AC44" s="69"/>
      <x:c r="AD44" s="69"/>
      <x:c r="AE44" s="69"/>
      <x:c r="AF44" s="69"/>
      <x:c r="AG44" s="69"/>
      <x:c r="AH44" s="69"/>
      <x:c r="AI44" s="69"/>
      <x:c r="AJ44" s="69"/>
      <x:c r="AK44" s="69"/>
      <x:c r="AL44" s="522" t="s">
        <x:v>1803</x:v>
      </x:c>
      <x:c r="AM44" s="69"/>
      <x:c r="AN44" s="71"/>
      <x:c r="AO44" s="69"/>
      <x:c r="AP44" s="69"/>
      <x:c r="AQ44" s="69"/>
      <x:c r="AR44" s="71"/>
      <x:c r="AS44" s="69"/>
      <x:c r="AT44" s="71"/>
      <x:c r="AU44" s="69"/>
      <x:c r="AV44" s="69"/>
      <x:c r="AW44" s="69"/>
      <x:c r="AX44" s="69"/>
      <x:c r="AY44" s="69"/>
      <x:c r="AZ44" s="69"/>
      <x:c r="BA44" s="71"/>
      <x:c r="BB44" s="69"/>
      <x:c r="BC44" s="69"/>
      <x:c r="BD44" s="69"/>
      <x:c r="BE44" s="69"/>
      <x:c r="BF44" s="69"/>
      <x:c r="BG44" s="69"/>
      <x:c r="BH44" s="69"/>
      <x:c r="BI44" s="69"/>
      <x:c r="BJ44" s="71"/>
      <x:c r="BK44" s="69"/>
      <x:c r="BL44" s="71"/>
      <x:c r="BM44" s="69"/>
      <x:c r="BN44" s="71"/>
      <x:c r="BO44" s="69"/>
      <x:c r="BP44" s="71"/>
      <x:c r="BQ44" s="69"/>
      <x:c r="BR44" s="69"/>
      <x:c r="BS44" s="69"/>
      <x:c r="BT44" s="69"/>
      <x:c r="BU44" s="69"/>
      <x:c r="BV44" s="522" t="s">
        <x:v>1803</x:v>
      </x:c>
      <x:c r="BW44" s="69"/>
      <x:c r="BX44" s="69"/>
      <x:c r="BY44" s="71"/>
      <x:c r="BZ44" s="69"/>
      <x:c r="CA44" s="71"/>
      <x:c r="CB44" s="69"/>
      <x:c r="CC44" s="71"/>
      <x:c r="CD44" s="69"/>
      <x:c r="CE44" s="69"/>
      <x:c r="CF44" s="71"/>
      <x:c r="CG44" s="69"/>
      <x:c r="CH44" s="69"/>
      <x:c r="CI44" s="69"/>
      <x:c r="CJ44" s="69"/>
      <x:c r="CK44" s="69"/>
      <x:c r="CL44" s="69"/>
      <x:c r="CM44" s="69"/>
      <x:c r="CN44" s="69"/>
      <x:c r="CO44" s="69"/>
      <x:c r="CP44" s="71"/>
      <x:c r="CQ44" s="69"/>
      <x:c r="CR44" s="71"/>
      <x:c r="CS44" s="69"/>
      <x:c r="CT44" s="69"/>
      <x:c r="CU44" s="69"/>
      <x:c r="CV44" s="69"/>
      <x:c r="CW44" s="69"/>
      <x:c r="CX44" s="69"/>
      <x:c r="CY44" s="522" t="s">
        <x:v>1803</x:v>
      </x:c>
      <x:c r="CZ44" s="69"/>
      <x:c r="DA44" s="71"/>
      <x:c r="DB44" s="69"/>
      <x:c r="DC44" s="71"/>
      <x:c r="DD44" s="69"/>
      <x:c r="DE44" s="71"/>
      <x:c r="DF44" s="69"/>
      <x:c r="DG44" s="105"/>
    </x:row>
    <x:row r="45" spans="1:111" s="20" customFormat="1" ht="30" customHeight="1">
      <x:c r="A45" s="522" t="s">
        <x:v>1899</x:v>
      </x:c>
      <x:c r="B45" s="77"/>
      <x:c r="C45" s="71"/>
      <x:c r="D45" s="69"/>
      <x:c r="E45" s="71"/>
      <x:c r="F45" s="69"/>
      <x:c r="G45" s="71"/>
      <x:c r="H45" s="69"/>
      <x:c r="I45" s="71"/>
      <x:c r="J45" s="69"/>
      <x:c r="K45" s="69"/>
      <x:c r="L45" s="71"/>
      <x:c r="M45" s="69"/>
      <x:c r="N45" s="69"/>
      <x:c r="O45" s="69"/>
      <x:c r="P45" s="69"/>
      <x:c r="Q45" s="69"/>
      <x:c r="R45" s="71"/>
      <x:c r="S45" s="69"/>
      <x:c r="T45" s="71"/>
      <x:c r="U45" s="69"/>
      <x:c r="V45" s="71"/>
      <x:c r="W45" s="69"/>
      <x:c r="X45" s="69"/>
      <x:c r="Y45" s="69"/>
      <x:c r="Z45" s="69"/>
      <x:c r="AA45" s="69"/>
      <x:c r="AB45" s="69"/>
      <x:c r="AC45" s="69"/>
      <x:c r="AD45" s="69"/>
      <x:c r="AE45" s="69"/>
      <x:c r="AF45" s="69"/>
      <x:c r="AG45" s="69"/>
      <x:c r="AH45" s="69"/>
      <x:c r="AI45" s="69"/>
      <x:c r="AJ45" s="69"/>
      <x:c r="AK45" s="69"/>
      <x:c r="AL45" s="522" t="s">
        <x:v>1899</x:v>
      </x:c>
      <x:c r="AM45" s="69"/>
      <x:c r="AN45" s="71"/>
      <x:c r="AO45" s="69"/>
      <x:c r="AP45" s="69"/>
      <x:c r="AQ45" s="69"/>
      <x:c r="AR45" s="71"/>
      <x:c r="AS45" s="69"/>
      <x:c r="AT45" s="71"/>
      <x:c r="AU45" s="69"/>
      <x:c r="AV45" s="69"/>
      <x:c r="AW45" s="69"/>
      <x:c r="AX45" s="69"/>
      <x:c r="AY45" s="69"/>
      <x:c r="AZ45" s="69"/>
      <x:c r="BA45" s="71"/>
      <x:c r="BB45" s="69"/>
      <x:c r="BC45" s="69"/>
      <x:c r="BD45" s="69"/>
      <x:c r="BE45" s="69"/>
      <x:c r="BF45" s="69"/>
      <x:c r="BG45" s="69"/>
      <x:c r="BH45" s="69"/>
      <x:c r="BI45" s="69"/>
      <x:c r="BJ45" s="71"/>
      <x:c r="BK45" s="69"/>
      <x:c r="BL45" s="71"/>
      <x:c r="BM45" s="69"/>
      <x:c r="BN45" s="71"/>
      <x:c r="BO45" s="69"/>
      <x:c r="BP45" s="71"/>
      <x:c r="BQ45" s="69"/>
      <x:c r="BR45" s="69"/>
      <x:c r="BS45" s="69"/>
      <x:c r="BT45" s="69"/>
      <x:c r="BU45" s="69"/>
      <x:c r="BV45" s="522" t="s">
        <x:v>1899</x:v>
      </x:c>
      <x:c r="BW45" s="69"/>
      <x:c r="BX45" s="69"/>
      <x:c r="BY45" s="71"/>
      <x:c r="BZ45" s="69"/>
      <x:c r="CA45" s="71"/>
      <x:c r="CB45" s="69"/>
      <x:c r="CC45" s="71"/>
      <x:c r="CD45" s="69"/>
      <x:c r="CE45" s="69"/>
      <x:c r="CF45" s="71"/>
      <x:c r="CG45" s="69"/>
      <x:c r="CH45" s="69"/>
      <x:c r="CI45" s="69"/>
      <x:c r="CJ45" s="69"/>
      <x:c r="CK45" s="69"/>
      <x:c r="CL45" s="69"/>
      <x:c r="CM45" s="69"/>
      <x:c r="CN45" s="69"/>
      <x:c r="CO45" s="69"/>
      <x:c r="CP45" s="71"/>
      <x:c r="CQ45" s="69"/>
      <x:c r="CR45" s="71"/>
      <x:c r="CS45" s="69"/>
      <x:c r="CT45" s="69"/>
      <x:c r="CU45" s="69"/>
      <x:c r="CV45" s="69"/>
      <x:c r="CW45" s="69"/>
      <x:c r="CX45" s="69"/>
      <x:c r="CY45" s="522" t="s">
        <x:v>1899</x:v>
      </x:c>
      <x:c r="CZ45" s="69"/>
      <x:c r="DA45" s="71"/>
      <x:c r="DB45" s="69"/>
      <x:c r="DC45" s="71"/>
      <x:c r="DD45" s="69"/>
      <x:c r="DE45" s="71"/>
      <x:c r="DF45" s="69"/>
      <x:c r="DG45" s="105"/>
    </x:row>
    <x:row r="46" spans="1:111" s="20" customFormat="1" ht="30" customHeight="1">
      <x:c r="A46" s="288" t="s">
        <x:v>1359</x:v>
      </x:c>
      <x:c r="B46" s="77">
        <x:f>B47+B105</x:f>
        <x:v>3</x:v>
      </x:c>
      <x:c r="C46" s="71">
        <x:f t="shared" ref="C46:AK46" si="32">SUM(C47,C105)</x:f>
        <x:v>2301.25</x:v>
      </x:c>
      <x:c r="D46" s="69">
        <x:f t="shared" si="32"/>
        <x:v>13</x:v>
      </x:c>
      <x:c r="E46" s="71">
        <x:f t="shared" si="32"/>
        <x:v>707.18000000000006</x:v>
      </x:c>
      <x:c r="F46" s="69">
        <x:f t="shared" si="32"/>
        <x:v>4</x:v>
      </x:c>
      <x:c r="G46" s="71">
        <x:f t="shared" si="32"/>
        <x:v>232.40000000000001</x:v>
      </x:c>
      <x:c r="H46" s="69">
        <x:f t="shared" si="32"/>
        <x:v>0</x:v>
      </x:c>
      <x:c r="I46" s="71">
        <x:f t="shared" si="32"/>
        <x:v>0</x:v>
      </x:c>
      <x:c r="J46" s="69">
        <x:f t="shared" si="32"/>
        <x:v>56</x:v>
      </x:c>
      <x:c r="K46" s="69">
        <x:f t="shared" si="32"/>
        <x:v>1</x:v>
      </x:c>
      <x:c r="L46" s="71">
        <x:f t="shared" si="32"/>
        <x:v>329.25</x:v>
      </x:c>
      <x:c r="M46" s="69">
        <x:f t="shared" si="32"/>
        <x:v>4</x:v>
      </x:c>
      <x:c r="N46" s="69">
        <x:f t="shared" si="32"/>
        <x:v>0</x:v>
      </x:c>
      <x:c r="O46" s="69">
        <x:f t="shared" si="32"/>
        <x:v>20</x:v>
      </x:c>
      <x:c r="P46" s="69">
        <x:f t="shared" si="32"/>
        <x:v>56</x:v>
      </x:c>
      <x:c r="Q46" s="69">
        <x:f t="shared" si="32"/>
        <x:v>0</x:v>
      </x:c>
      <x:c r="R46" s="71">
        <x:f t="shared" si="32"/>
        <x:v>0</x:v>
      </x:c>
      <x:c r="S46" s="69">
        <x:f t="shared" si="32"/>
        <x:v>25</x:v>
      </x:c>
      <x:c r="T46" s="71">
        <x:f t="shared" si="32"/>
        <x:v>371.67720000000003</x:v>
      </x:c>
      <x:c r="U46" s="69">
        <x:f t="shared" si="32"/>
        <x:v>17</x:v>
      </x:c>
      <x:c r="V46" s="71">
        <x:f t="shared" si="32"/>
        <x:v>813</x:v>
      </x:c>
      <x:c r="W46" s="69">
        <x:f t="shared" si="32"/>
        <x:v>3</x:v>
      </x:c>
      <x:c r="X46" s="69">
        <x:f t="shared" si="32"/>
        <x:v>492</x:v>
      </x:c>
      <x:c r="Y46" s="69">
        <x:f t="shared" si="32"/>
        <x:v>12</x:v>
      </x:c>
      <x:c r="Z46" s="69">
        <x:f t="shared" si="32"/>
        <x:v>84</x:v>
      </x:c>
      <x:c r="AA46" s="69">
        <x:f t="shared" si="32"/>
        <x:v>44</x:v>
      </x:c>
      <x:c r="AB46" s="69">
        <x:f t="shared" si="32"/>
        <x:v>8</x:v>
      </x:c>
      <x:c r="AC46" s="69">
        <x:f t="shared" si="32"/>
        <x:v>16</x:v>
      </x:c>
      <x:c r="AD46" s="69">
        <x:f t="shared" si="32"/>
        <x:v>17</x:v>
      </x:c>
      <x:c r="AE46" s="69">
        <x:f t="shared" si="32"/>
        <x:v>1</x:v>
      </x:c>
      <x:c r="AF46" s="69">
        <x:f t="shared" si="32"/>
        <x:v>1</x:v>
      </x:c>
      <x:c r="AG46" s="69">
        <x:f t="shared" si="32"/>
        <x:v>56</x:v>
      </x:c>
      <x:c r="AH46" s="69">
        <x:f t="shared" si="32"/>
        <x:v>0</x:v>
      </x:c>
      <x:c r="AI46" s="69">
        <x:f t="shared" si="32"/>
        <x:v>0</x:v>
      </x:c>
      <x:c r="AJ46" s="69">
        <x:f t="shared" si="32"/>
        <x:v>83</x:v>
      </x:c>
      <x:c r="AK46" s="69">
        <x:f t="shared" si="32"/>
        <x:v>139</x:v>
      </x:c>
      <x:c r="AL46" s="288" t="s">
        <x:v>1359</x:v>
      </x:c>
      <x:c r="AM46" s="69"/>
      <x:c r="AN46" s="71">
        <x:f t="shared" ref="AN46:BU46" si="33">SUM(AN47,AN105)</x:f>
        <x:v>0</x:v>
      </x:c>
      <x:c r="AO46" s="69">
        <x:f t="shared" si="33"/>
        <x:v>0</x:v>
      </x:c>
      <x:c r="AP46" s="69">
        <x:f t="shared" si="33"/>
        <x:v>0</x:v>
      </x:c>
      <x:c r="AQ46" s="69">
        <x:f t="shared" si="33"/>
        <x:v>0</x:v>
      </x:c>
      <x:c r="AR46" s="71">
        <x:f t="shared" si="33"/>
        <x:v>0</x:v>
      </x:c>
      <x:c r="AS46" s="69">
        <x:f t="shared" si="33"/>
        <x:v>0</x:v>
      </x:c>
      <x:c r="AT46" s="71">
        <x:f t="shared" si="33"/>
        <x:v>0</x:v>
      </x:c>
      <x:c r="AU46" s="69">
        <x:f t="shared" si="33"/>
        <x:v>0</x:v>
      </x:c>
      <x:c r="AV46" s="69">
        <x:f t="shared" si="33"/>
        <x:v>0</x:v>
      </x:c>
      <x:c r="AW46" s="69">
        <x:f t="shared" si="33"/>
        <x:v>0</x:v>
      </x:c>
      <x:c r="AX46" s="69">
        <x:f t="shared" si="33"/>
        <x:v>1</x:v>
      </x:c>
      <x:c r="AY46" s="69">
        <x:f t="shared" si="33"/>
        <x:v>0</x:v>
      </x:c>
      <x:c r="AZ46" s="69">
        <x:f t="shared" si="33"/>
        <x:v>0</x:v>
      </x:c>
      <x:c r="BA46" s="71">
        <x:f t="shared" si="33"/>
        <x:v>0</x:v>
      </x:c>
      <x:c r="BB46" s="69">
        <x:f t="shared" si="33"/>
        <x:v>0</x:v>
      </x:c>
      <x:c r="BC46" s="69">
        <x:f t="shared" si="33"/>
        <x:v>0</x:v>
      </x:c>
      <x:c r="BD46" s="69">
        <x:f t="shared" si="33"/>
        <x:v>0</x:v>
      </x:c>
      <x:c r="BE46" s="69">
        <x:f t="shared" si="33"/>
        <x:v>44</x:v>
      </x:c>
      <x:c r="BF46" s="69">
        <x:f t="shared" si="33"/>
        <x:v>177</x:v>
      </x:c>
      <x:c r="BG46" s="69">
        <x:f t="shared" si="33"/>
        <x:v>0</x:v>
      </x:c>
      <x:c r="BH46" s="69">
        <x:f t="shared" si="33"/>
        <x:v>0</x:v>
      </x:c>
      <x:c r="BI46" s="69">
        <x:f t="shared" si="33"/>
        <x:v>0</x:v>
      </x:c>
      <x:c r="BJ46" s="71">
        <x:f t="shared" si="33"/>
        <x:v>0</x:v>
      </x:c>
      <x:c r="BK46" s="69">
        <x:f t="shared" si="33"/>
        <x:v>0</x:v>
      </x:c>
      <x:c r="BL46" s="71">
        <x:f t="shared" si="33"/>
        <x:v>0</x:v>
      </x:c>
      <x:c r="BM46" s="69">
        <x:f t="shared" si="33"/>
        <x:v>0</x:v>
      </x:c>
      <x:c r="BN46" s="71">
        <x:f t="shared" si="33"/>
        <x:v>0</x:v>
      </x:c>
      <x:c r="BO46" s="69">
        <x:f t="shared" si="33"/>
        <x:v>0</x:v>
      </x:c>
      <x:c r="BP46" s="71">
        <x:f t="shared" si="33"/>
        <x:v>0</x:v>
      </x:c>
      <x:c r="BQ46" s="69">
        <x:f t="shared" si="33"/>
        <x:v>0</x:v>
      </x:c>
      <x:c r="BR46" s="69">
        <x:f t="shared" si="33"/>
        <x:v>0</x:v>
      </x:c>
      <x:c r="BS46" s="69">
        <x:f t="shared" si="33"/>
        <x:v>0</x:v>
      </x:c>
      <x:c r="BT46" s="69">
        <x:f t="shared" si="33"/>
        <x:v>0</x:v>
      </x:c>
      <x:c r="BU46" s="69">
        <x:f t="shared" si="33"/>
        <x:v>0</x:v>
      </x:c>
      <x:c r="BV46" s="288" t="s">
        <x:v>1359</x:v>
      </x:c>
      <x:c r="BW46" s="69">
        <x:f t="shared" ref="BW46:CX46" si="34">SUM(BW47,BW105)</x:f>
        <x:v>0</x:v>
      </x:c>
      <x:c r="BX46" s="69">
        <x:f t="shared" si="34"/>
        <x:v>0</x:v>
      </x:c>
      <x:c r="BY46" s="71">
        <x:f t="shared" si="34"/>
        <x:v>0</x:v>
      </x:c>
      <x:c r="BZ46" s="69">
        <x:f t="shared" si="34"/>
        <x:v>0</x:v>
      </x:c>
      <x:c r="CA46" s="71">
        <x:f t="shared" si="34"/>
        <x:v>0</x:v>
      </x:c>
      <x:c r="CB46" s="69">
        <x:f t="shared" si="34"/>
        <x:v>0</x:v>
      </x:c>
      <x:c r="CC46" s="71">
        <x:f t="shared" si="34"/>
        <x:v>0</x:v>
      </x:c>
      <x:c r="CD46" s="69">
        <x:f t="shared" si="34"/>
        <x:v>0</x:v>
      </x:c>
      <x:c r="CE46" s="69">
        <x:f t="shared" si="34"/>
        <x:v>1</x:v>
      </x:c>
      <x:c r="CF46" s="71">
        <x:f t="shared" si="34"/>
        <x:v>33</x:v>
      </x:c>
      <x:c r="CG46" s="69">
        <x:f t="shared" si="34"/>
        <x:v>0</x:v>
      </x:c>
      <x:c r="CH46" s="69">
        <x:f t="shared" si="34"/>
        <x:v>0</x:v>
      </x:c>
      <x:c r="CI46" s="69">
        <x:f t="shared" si="34"/>
        <x:v>0</x:v>
      </x:c>
      <x:c r="CJ46" s="69">
        <x:f t="shared" si="34"/>
        <x:v>20</x:v>
      </x:c>
      <x:c r="CK46" s="69">
        <x:f t="shared" si="34"/>
        <x:v>0</x:v>
      </x:c>
      <x:c r="CL46" s="69">
        <x:f t="shared" si="34"/>
        <x:v>0</x:v>
      </x:c>
      <x:c r="CM46" s="69">
        <x:f t="shared" si="34"/>
        <x:v>0</x:v>
      </x:c>
      <x:c r="CN46" s="69">
        <x:f t="shared" si="34"/>
        <x:v>0</x:v>
      </x:c>
      <x:c r="CO46" s="69">
        <x:f t="shared" si="34"/>
        <x:v>0</x:v>
      </x:c>
      <x:c r="CP46" s="71">
        <x:f t="shared" si="34"/>
        <x:v>0</x:v>
      </x:c>
      <x:c r="CQ46" s="69">
        <x:f t="shared" si="34"/>
        <x:v>34</x:v>
      </x:c>
      <x:c r="CR46" s="71">
        <x:f>SUM(CR47,CR105)</x:f>
        <x:v>2864.6500000000001</x:v>
      </x:c>
      <x:c r="CS46" s="69">
        <x:f t="shared" si="34"/>
        <x:v>320</x:v>
      </x:c>
      <x:c r="CT46" s="69">
        <x:f t="shared" si="34"/>
        <x:v>37</x:v>
      </x:c>
      <x:c r="CU46" s="69">
        <x:f t="shared" si="34"/>
        <x:v>43</x:v>
      </x:c>
      <x:c r="CV46" s="69">
        <x:f t="shared" si="34"/>
        <x:v>27</x:v>
      </x:c>
      <x:c r="CW46" s="69">
        <x:f t="shared" si="34"/>
        <x:v>50</x:v>
      </x:c>
      <x:c r="CX46" s="69">
        <x:f t="shared" si="34"/>
        <x:v>158</x:v>
      </x:c>
      <x:c r="CY46" s="288" t="s">
        <x:v>1359</x:v>
      </x:c>
      <x:c r="CZ46" s="69">
        <x:f t="shared" ref="CZ46:DG46" si="35">CZ47+CZ105</x:f>
        <x:v>20</x:v>
      </x:c>
      <x:c r="DA46" s="71">
        <x:f t="shared" si="35"/>
        <x:v>1046.3400000000001</x:v>
      </x:c>
      <x:c r="DB46" s="69">
        <x:f t="shared" si="35"/>
        <x:v>0</x:v>
      </x:c>
      <x:c r="DC46" s="71">
        <x:f t="shared" si="35"/>
        <x:v>0</x:v>
      </x:c>
      <x:c r="DD46" s="69">
        <x:f t="shared" si="35"/>
        <x:v>0</x:v>
      </x:c>
      <x:c r="DE46" s="71">
        <x:f t="shared" si="35"/>
        <x:v>0</x:v>
      </x:c>
      <x:c r="DF46" s="69">
        <x:f t="shared" si="35"/>
        <x:v>0</x:v>
      </x:c>
      <x:c r="DG46" s="105">
        <x:f t="shared" si="35"/>
        <x:v>0</x:v>
      </x:c>
    </x:row>
    <x:row r="47" spans="1:111" s="20" customFormat="1" ht="30" customHeight="1">
      <x:c r="A47" s="288" t="s">
        <x:v>675</x:v>
      </x:c>
      <x:c r="B47" s="77">
        <x:f t="shared" ref="B47:X47" si="36">SUM(B48:B104)</x:f>
        <x:v>3</x:v>
      </x:c>
      <x:c r="C47" s="71">
        <x:f t="shared" si="36"/>
        <x:v>2301.25</x:v>
      </x:c>
      <x:c r="D47" s="69">
        <x:f t="shared" si="36"/>
        <x:v>13</x:v>
      </x:c>
      <x:c r="E47" s="71">
        <x:f t="shared" si="36"/>
        <x:v>707.18000000000006</x:v>
      </x:c>
      <x:c r="F47" s="69">
        <x:f t="shared" si="36"/>
        <x:v>4</x:v>
      </x:c>
      <x:c r="G47" s="71">
        <x:f t="shared" si="36"/>
        <x:v>232.40000000000001</x:v>
      </x:c>
      <x:c r="H47" s="69">
        <x:f t="shared" si="36"/>
        <x:v>0</x:v>
      </x:c>
      <x:c r="I47" s="71">
        <x:f t="shared" si="36"/>
        <x:v>0</x:v>
      </x:c>
      <x:c r="J47" s="69">
        <x:f t="shared" si="36"/>
        <x:v>56</x:v>
      </x:c>
      <x:c r="K47" s="69">
        <x:f t="shared" si="36"/>
        <x:v>1</x:v>
      </x:c>
      <x:c r="L47" s="71">
        <x:f t="shared" si="36"/>
        <x:v>329.25</x:v>
      </x:c>
      <x:c r="M47" s="69">
        <x:f t="shared" si="36"/>
        <x:v>4</x:v>
      </x:c>
      <x:c r="N47" s="69">
        <x:f t="shared" si="36"/>
        <x:v>0</x:v>
      </x:c>
      <x:c r="O47" s="69">
        <x:f t="shared" si="36"/>
        <x:v>20</x:v>
      </x:c>
      <x:c r="P47" s="69">
        <x:f t="shared" si="36"/>
        <x:v>56</x:v>
      </x:c>
      <x:c r="Q47" s="69">
        <x:f t="shared" si="36"/>
        <x:v>0</x:v>
      </x:c>
      <x:c r="R47" s="71">
        <x:f t="shared" si="36"/>
        <x:v>0</x:v>
      </x:c>
      <x:c r="S47" s="69">
        <x:f t="shared" si="36"/>
        <x:v>25</x:v>
      </x:c>
      <x:c r="T47" s="71">
        <x:f t="shared" si="36"/>
        <x:v>371.67720000000003</x:v>
      </x:c>
      <x:c r="U47" s="69">
        <x:f t="shared" si="36"/>
        <x:v>17</x:v>
      </x:c>
      <x:c r="V47" s="71">
        <x:f t="shared" si="36"/>
        <x:v>813</x:v>
      </x:c>
      <x:c r="W47" s="69">
        <x:f t="shared" si="36"/>
        <x:v>3</x:v>
      </x:c>
      <x:c r="X47" s="69">
        <x:f t="shared" si="36"/>
        <x:v>492</x:v>
      </x:c>
      <x:c r="Y47" s="69">
        <x:f t="shared" ref="Y47:AM47" si="37">SUM(Y48:Y104)</x:f>
        <x:v>12</x:v>
      </x:c>
      <x:c r="Z47" s="69">
        <x:f t="shared" si="37"/>
        <x:v>84</x:v>
      </x:c>
      <x:c r="AA47" s="69">
        <x:f t="shared" si="37"/>
        <x:v>44</x:v>
      </x:c>
      <x:c r="AB47" s="69">
        <x:f t="shared" si="37"/>
        <x:v>8</x:v>
      </x:c>
      <x:c r="AC47" s="69">
        <x:f t="shared" si="37"/>
        <x:v>16</x:v>
      </x:c>
      <x:c r="AD47" s="69">
        <x:f t="shared" si="37"/>
        <x:v>17</x:v>
      </x:c>
      <x:c r="AE47" s="69">
        <x:f t="shared" si="37"/>
        <x:v>1</x:v>
      </x:c>
      <x:c r="AF47" s="69">
        <x:f t="shared" si="37"/>
        <x:v>1</x:v>
      </x:c>
      <x:c r="AG47" s="69">
        <x:f t="shared" si="37"/>
        <x:v>56</x:v>
      </x:c>
      <x:c r="AH47" s="69">
        <x:f t="shared" si="37"/>
        <x:v>0</x:v>
      </x:c>
      <x:c r="AI47" s="69">
        <x:f t="shared" si="37"/>
        <x:v>0</x:v>
      </x:c>
      <x:c r="AJ47" s="69">
        <x:f t="shared" si="37"/>
        <x:v>83</x:v>
      </x:c>
      <x:c r="AK47" s="69">
        <x:f t="shared" si="37"/>
        <x:v>139</x:v>
      </x:c>
      <x:c r="AL47" s="288" t="s">
        <x:v>675</x:v>
      </x:c>
      <x:c r="AM47" s="69">
        <x:f t="shared" si="37"/>
        <x:v>0</x:v>
      </x:c>
      <x:c r="AN47" s="71">
        <x:f>SUM(AN48:AN104)</x:f>
        <x:v>0</x:v>
      </x:c>
      <x:c r="AO47" s="69">
        <x:f>SUM(AO48:AO104)</x:f>
        <x:v>0</x:v>
      </x:c>
      <x:c r="AP47" s="69">
        <x:f t="shared" ref="AP47:BC47" si="38">SUM(AP48:AP104)</x:f>
        <x:v>0</x:v>
      </x:c>
      <x:c r="AQ47" s="69">
        <x:f t="shared" si="38"/>
        <x:v>0</x:v>
      </x:c>
      <x:c r="AR47" s="71">
        <x:f t="shared" si="38"/>
        <x:v>0</x:v>
      </x:c>
      <x:c r="AS47" s="69">
        <x:f t="shared" si="38"/>
        <x:v>0</x:v>
      </x:c>
      <x:c r="AT47" s="71">
        <x:f t="shared" si="38"/>
        <x:v>0</x:v>
      </x:c>
      <x:c r="AU47" s="69">
        <x:f t="shared" si="38"/>
        <x:v>0</x:v>
      </x:c>
      <x:c r="AV47" s="69">
        <x:f t="shared" si="38"/>
        <x:v>0</x:v>
      </x:c>
      <x:c r="AW47" s="69">
        <x:f t="shared" si="38"/>
        <x:v>0</x:v>
      </x:c>
      <x:c r="AX47" s="69">
        <x:f t="shared" si="38"/>
        <x:v>1</x:v>
      </x:c>
      <x:c r="AY47" s="69">
        <x:f t="shared" si="38"/>
        <x:v>0</x:v>
      </x:c>
      <x:c r="AZ47" s="69">
        <x:f t="shared" si="38"/>
        <x:v>0</x:v>
      </x:c>
      <x:c r="BA47" s="71">
        <x:f t="shared" si="38"/>
        <x:v>0</x:v>
      </x:c>
      <x:c r="BB47" s="69">
        <x:f t="shared" si="38"/>
        <x:v>0</x:v>
      </x:c>
      <x:c r="BC47" s="69">
        <x:f t="shared" si="38"/>
        <x:v>0</x:v>
      </x:c>
      <x:c r="BD47" s="69">
        <x:f>SUM(BD48:BD104)</x:f>
        <x:v>0</x:v>
      </x:c>
      <x:c r="BE47" s="69">
        <x:f t="shared" ref="BE47:BU47" si="39">SUM(BE48:BE104)</x:f>
        <x:v>44</x:v>
      </x:c>
      <x:c r="BF47" s="69">
        <x:f t="shared" si="39"/>
        <x:v>177</x:v>
      </x:c>
      <x:c r="BG47" s="69">
        <x:f t="shared" si="39"/>
        <x:v>0</x:v>
      </x:c>
      <x:c r="BH47" s="69">
        <x:f t="shared" si="39"/>
        <x:v>0</x:v>
      </x:c>
      <x:c r="BI47" s="69">
        <x:f t="shared" si="39"/>
        <x:v>0</x:v>
      </x:c>
      <x:c r="BJ47" s="71">
        <x:f t="shared" si="39"/>
        <x:v>0</x:v>
      </x:c>
      <x:c r="BK47" s="69">
        <x:f t="shared" si="39"/>
        <x:v>0</x:v>
      </x:c>
      <x:c r="BL47" s="71">
        <x:f t="shared" si="39"/>
        <x:v>0</x:v>
      </x:c>
      <x:c r="BM47" s="69">
        <x:f t="shared" si="39"/>
        <x:v>0</x:v>
      </x:c>
      <x:c r="BN47" s="71">
        <x:f t="shared" si="39"/>
        <x:v>0</x:v>
      </x:c>
      <x:c r="BO47" s="69">
        <x:f t="shared" si="39"/>
        <x:v>0</x:v>
      </x:c>
      <x:c r="BP47" s="71">
        <x:f t="shared" si="39"/>
        <x:v>0</x:v>
      </x:c>
      <x:c r="BQ47" s="69">
        <x:f t="shared" si="39"/>
        <x:v>0</x:v>
      </x:c>
      <x:c r="BR47" s="69">
        <x:f t="shared" si="39"/>
        <x:v>0</x:v>
      </x:c>
      <x:c r="BS47" s="69">
        <x:f t="shared" si="39"/>
        <x:v>0</x:v>
      </x:c>
      <x:c r="BT47" s="69">
        <x:f t="shared" si="39"/>
        <x:v>0</x:v>
      </x:c>
      <x:c r="BU47" s="69">
        <x:f t="shared" si="39"/>
        <x:v>0</x:v>
      </x:c>
      <x:c r="BV47" s="288" t="s">
        <x:v>675</x:v>
      </x:c>
      <x:c r="BW47" s="69">
        <x:f>SUM(BW48:BW104)</x:f>
        <x:v>0</x:v>
      </x:c>
      <x:c r="BX47" s="69">
        <x:f t="shared" ref="BX47:CF47" si="40">SUM(BX48:BX104)</x:f>
        <x:v>0</x:v>
      </x:c>
      <x:c r="BY47" s="71">
        <x:f t="shared" si="40"/>
        <x:v>0</x:v>
      </x:c>
      <x:c r="BZ47" s="69">
        <x:f t="shared" si="40"/>
        <x:v>0</x:v>
      </x:c>
      <x:c r="CA47" s="71">
        <x:f t="shared" si="40"/>
        <x:v>0</x:v>
      </x:c>
      <x:c r="CB47" s="69">
        <x:f t="shared" si="40"/>
        <x:v>0</x:v>
      </x:c>
      <x:c r="CC47" s="71">
        <x:f t="shared" si="40"/>
        <x:v>0</x:v>
      </x:c>
      <x:c r="CD47" s="69">
        <x:f t="shared" si="40"/>
        <x:v>0</x:v>
      </x:c>
      <x:c r="CE47" s="69">
        <x:f t="shared" si="40"/>
        <x:v>1</x:v>
      </x:c>
      <x:c r="CF47" s="71">
        <x:f t="shared" si="40"/>
        <x:v>33</x:v>
      </x:c>
      <x:c r="CG47" s="69">
        <x:f>SUM(CG48:CG104)</x:f>
        <x:v>0</x:v>
      </x:c>
      <x:c r="CH47" s="69">
        <x:f t="shared" ref="CH47:CQ47" si="41">SUM(CH48:CH104)</x:f>
        <x:v>0</x:v>
      </x:c>
      <x:c r="CI47" s="69">
        <x:f t="shared" si="41"/>
        <x:v>0</x:v>
      </x:c>
      <x:c r="CJ47" s="69">
        <x:f t="shared" si="41"/>
        <x:v>20</x:v>
      </x:c>
      <x:c r="CK47" s="69">
        <x:f t="shared" si="41"/>
        <x:v>0</x:v>
      </x:c>
      <x:c r="CL47" s="69">
        <x:f t="shared" si="41"/>
        <x:v>0</x:v>
      </x:c>
      <x:c r="CM47" s="69">
        <x:f t="shared" si="41"/>
        <x:v>0</x:v>
      </x:c>
      <x:c r="CN47" s="69">
        <x:f t="shared" si="41"/>
        <x:v>0</x:v>
      </x:c>
      <x:c r="CO47" s="69">
        <x:f t="shared" si="41"/>
        <x:v>0</x:v>
      </x:c>
      <x:c r="CP47" s="71">
        <x:f t="shared" si="41"/>
        <x:v>0</x:v>
      </x:c>
      <x:c r="CQ47" s="69">
        <x:f t="shared" si="41"/>
        <x:v>34</x:v>
      </x:c>
      <x:c r="CR47" s="71">
        <x:f>SUM(CR48:CR104)</x:f>
        <x:v>2864.6500000000001</x:v>
      </x:c>
      <x:c r="CS47" s="69">
        <x:f>SUM(CS48:CS104)</x:f>
        <x:v>320</x:v>
      </x:c>
      <x:c r="CT47" s="69">
        <x:f t="shared" ref="CT47:CX47" si="42">SUM(CT48:CT104)</x:f>
        <x:v>37</x:v>
      </x:c>
      <x:c r="CU47" s="69">
        <x:f t="shared" si="42"/>
        <x:v>43</x:v>
      </x:c>
      <x:c r="CV47" s="69">
        <x:f t="shared" si="42"/>
        <x:v>27</x:v>
      </x:c>
      <x:c r="CW47" s="69">
        <x:f t="shared" si="42"/>
        <x:v>50</x:v>
      </x:c>
      <x:c r="CX47" s="69">
        <x:f t="shared" si="42"/>
        <x:v>158</x:v>
      </x:c>
      <x:c r="CY47" s="288" t="s">
        <x:v>675</x:v>
      </x:c>
      <x:c r="CZ47" s="69">
        <x:f>SUM(CZ48:CZ104)</x:f>
        <x:v>20</x:v>
      </x:c>
      <x:c r="DA47" s="71">
        <x:f>SUM(DA48:DA104)</x:f>
        <x:v>1046.3400000000001</x:v>
      </x:c>
      <x:c r="DB47" s="69">
        <x:f>SUM(DB48:DB104)</x:f>
        <x:v>0</x:v>
      </x:c>
      <x:c r="DC47" s="71">
        <x:f t="shared" ref="DC47:DG47" si="43">SUM(DC48:DC104)</x:f>
        <x:v>0</x:v>
      </x:c>
      <x:c r="DD47" s="69">
        <x:f t="shared" si="43"/>
        <x:v>0</x:v>
      </x:c>
      <x:c r="DE47" s="71">
        <x:f t="shared" si="43"/>
        <x:v>0</x:v>
      </x:c>
      <x:c r="DF47" s="69">
        <x:f t="shared" si="43"/>
        <x:v>0</x:v>
      </x:c>
      <x:c r="DG47" s="71">
        <x:f t="shared" si="43"/>
        <x:v>0</x:v>
      </x:c>
    </x:row>
    <x:row r="48" spans="1:111" s="20" customFormat="1" ht="30" customHeight="1">
      <x:c r="A48" s="522" t="s">
        <x:v>403</x:v>
      </x:c>
      <x:c r="B48" s="77"/>
      <x:c r="C48" s="71"/>
      <x:c r="D48" s="69"/>
      <x:c r="E48" s="71"/>
      <x:c r="F48" s="69"/>
      <x:c r="G48" s="71"/>
      <x:c r="H48" s="69"/>
      <x:c r="I48" s="71"/>
      <x:c r="J48" s="69">
        <x:v>1</x:v>
      </x:c>
      <x:c r="K48" s="69"/>
      <x:c r="L48" s="71"/>
      <x:c r="M48" s="69"/>
      <x:c r="N48" s="69"/>
      <x:c r="O48" s="69"/>
      <x:c r="P48" s="69"/>
      <x:c r="Q48" s="69"/>
      <x:c r="R48" s="71"/>
      <x:c r="S48" s="69"/>
      <x:c r="T48" s="71"/>
      <x:c r="U48" s="69"/>
      <x:c r="V48" s="71"/>
      <x:c r="W48" s="69"/>
      <x:c r="X48" s="69">
        <x:v>6</x:v>
      </x:c>
      <x:c r="Y48" s="69"/>
      <x:c r="Z48" s="69"/>
      <x:c r="AA48" s="69">
        <x:v>1</x:v>
      </x:c>
      <x:c r="AB48" s="69"/>
      <x:c r="AC48" s="69"/>
      <x:c r="AD48" s="69"/>
      <x:c r="AE48" s="69"/>
      <x:c r="AF48" s="69"/>
      <x:c r="AG48" s="69">
        <x:v>1</x:v>
      </x:c>
      <x:c r="AH48" s="69"/>
      <x:c r="AI48" s="69"/>
      <x:c r="AJ48" s="69"/>
      <x:c r="AK48" s="69"/>
      <x:c r="AL48" s="522" t="s">
        <x:v>403</x:v>
      </x:c>
      <x:c r="AM48" s="69">
        <x:f>SUM(AM49:AM105)</x:f>
        <x:v>0</x:v>
      </x:c>
      <x:c r="AN48" s="71"/>
      <x:c r="AO48" s="69"/>
      <x:c r="AP48" s="69"/>
      <x:c r="AQ48" s="69"/>
      <x:c r="AR48" s="71"/>
      <x:c r="AS48" s="69"/>
      <x:c r="AT48" s="71"/>
      <x:c r="AU48" s="69"/>
      <x:c r="AV48" s="69"/>
      <x:c r="AW48" s="69"/>
      <x:c r="AX48" s="69"/>
      <x:c r="AY48" s="69"/>
      <x:c r="AZ48" s="69"/>
      <x:c r="BA48" s="71"/>
      <x:c r="BB48" s="69"/>
      <x:c r="BC48" s="69"/>
      <x:c r="BD48" s="69"/>
      <x:c r="BE48" s="69"/>
      <x:c r="BF48" s="69"/>
      <x:c r="BG48" s="69"/>
      <x:c r="BH48" s="69"/>
      <x:c r="BI48" s="69"/>
      <x:c r="BJ48" s="71"/>
      <x:c r="BK48" s="69"/>
      <x:c r="BL48" s="71"/>
      <x:c r="BM48" s="69"/>
      <x:c r="BN48" s="71"/>
      <x:c r="BO48" s="69"/>
      <x:c r="BP48" s="71"/>
      <x:c r="BQ48" s="69"/>
      <x:c r="BR48" s="69"/>
      <x:c r="BS48" s="69"/>
      <x:c r="BT48" s="69"/>
      <x:c r="BU48" s="69"/>
      <x:c r="BV48" s="522" t="s">
        <x:v>403</x:v>
      </x:c>
      <x:c r="BW48" s="69"/>
      <x:c r="BX48" s="69"/>
      <x:c r="BY48" s="71"/>
      <x:c r="BZ48" s="69"/>
      <x:c r="CA48" s="71"/>
      <x:c r="CB48" s="69"/>
      <x:c r="CC48" s="71"/>
      <x:c r="CD48" s="69"/>
      <x:c r="CE48" s="69"/>
      <x:c r="CF48" s="71"/>
      <x:c r="CG48" s="69"/>
      <x:c r="CH48" s="69"/>
      <x:c r="CI48" s="69"/>
      <x:c r="CJ48" s="69"/>
      <x:c r="CK48" s="69"/>
      <x:c r="CL48" s="69"/>
      <x:c r="CM48" s="69"/>
      <x:c r="CN48" s="69"/>
      <x:c r="CO48" s="69"/>
      <x:c r="CP48" s="71"/>
      <x:c r="CQ48" s="69"/>
      <x:c r="CR48" s="71"/>
      <x:c r="CS48" s="69">
        <x:v>3</x:v>
      </x:c>
      <x:c r="CT48" s="69">
        <x:v>1</x:v>
      </x:c>
      <x:c r="CU48" s="69"/>
      <x:c r="CV48" s="69"/>
      <x:c r="CW48" s="69"/>
      <x:c r="CX48" s="69"/>
      <x:c r="CY48" s="522" t="s">
        <x:v>403</x:v>
      </x:c>
      <x:c r="CZ48" s="112"/>
      <x:c r="DA48" s="71"/>
      <x:c r="DB48" s="112"/>
      <x:c r="DC48" s="71"/>
      <x:c r="DD48" s="112"/>
      <x:c r="DE48" s="71"/>
      <x:c r="DF48" s="112"/>
      <x:c r="DG48" s="105"/>
    </x:row>
    <x:row r="49" spans="1:111" s="20" customFormat="1" ht="30" customHeight="1">
      <x:c r="A49" s="522" t="s">
        <x:v>0</x:v>
      </x:c>
      <x:c r="B49" s="77"/>
      <x:c r="C49" s="71"/>
      <x:c r="D49" s="69"/>
      <x:c r="E49" s="71"/>
      <x:c r="F49" s="69"/>
      <x:c r="G49" s="71"/>
      <x:c r="H49" s="69"/>
      <x:c r="I49" s="71"/>
      <x:c r="J49" s="69">
        <x:v>1</x:v>
      </x:c>
      <x:c r="K49" s="69"/>
      <x:c r="L49" s="71"/>
      <x:c r="M49" s="69"/>
      <x:c r="N49" s="69"/>
      <x:c r="O49" s="69"/>
      <x:c r="P49" s="69"/>
      <x:c r="Q49" s="69"/>
      <x:c r="R49" s="71"/>
      <x:c r="S49" s="69"/>
      <x:c r="T49" s="71"/>
      <x:c r="U49" s="69"/>
      <x:c r="V49" s="71"/>
      <x:c r="W49" s="69"/>
      <x:c r="X49" s="69">
        <x:v>6</x:v>
      </x:c>
      <x:c r="Y49" s="69"/>
      <x:c r="Z49" s="69"/>
      <x:c r="AA49" s="69">
        <x:v>1</x:v>
      </x:c>
      <x:c r="AB49" s="69"/>
      <x:c r="AC49" s="69"/>
      <x:c r="AD49" s="69"/>
      <x:c r="AE49" s="69"/>
      <x:c r="AF49" s="69"/>
      <x:c r="AG49" s="69">
        <x:v>1</x:v>
      </x:c>
      <x:c r="AH49" s="69"/>
      <x:c r="AI49" s="69"/>
      <x:c r="AJ49" s="69"/>
      <x:c r="AK49" s="69"/>
      <x:c r="AL49" s="522" t="s">
        <x:v>0</x:v>
      </x:c>
      <x:c r="AM49" s="69"/>
      <x:c r="AN49" s="71"/>
      <x:c r="AO49" s="69"/>
      <x:c r="AP49" s="69"/>
      <x:c r="AQ49" s="69"/>
      <x:c r="AR49" s="71"/>
      <x:c r="AS49" s="69"/>
      <x:c r="AT49" s="71"/>
      <x:c r="AU49" s="69"/>
      <x:c r="AV49" s="69"/>
      <x:c r="AW49" s="69"/>
      <x:c r="AX49" s="69"/>
      <x:c r="AY49" s="69"/>
      <x:c r="AZ49" s="69"/>
      <x:c r="BA49" s="71"/>
      <x:c r="BB49" s="69"/>
      <x:c r="BC49" s="69"/>
      <x:c r="BD49" s="69"/>
      <x:c r="BE49" s="69"/>
      <x:c r="BF49" s="69"/>
      <x:c r="BG49" s="69"/>
      <x:c r="BH49" s="69"/>
      <x:c r="BI49" s="69"/>
      <x:c r="BJ49" s="71"/>
      <x:c r="BK49" s="69"/>
      <x:c r="BL49" s="71"/>
      <x:c r="BM49" s="69"/>
      <x:c r="BN49" s="71"/>
      <x:c r="BO49" s="69"/>
      <x:c r="BP49" s="71"/>
      <x:c r="BQ49" s="69"/>
      <x:c r="BR49" s="69"/>
      <x:c r="BS49" s="69"/>
      <x:c r="BT49" s="69"/>
      <x:c r="BU49" s="69"/>
      <x:c r="BV49" s="522" t="s">
        <x:v>0</x:v>
      </x:c>
      <x:c r="BW49" s="69"/>
      <x:c r="BX49" s="69"/>
      <x:c r="BY49" s="71"/>
      <x:c r="BZ49" s="69"/>
      <x:c r="CA49" s="71"/>
      <x:c r="CB49" s="69"/>
      <x:c r="CC49" s="71"/>
      <x:c r="CD49" s="69"/>
      <x:c r="CE49" s="69"/>
      <x:c r="CF49" s="71"/>
      <x:c r="CG49" s="69"/>
      <x:c r="CH49" s="69"/>
      <x:c r="CI49" s="69"/>
      <x:c r="CJ49" s="69"/>
      <x:c r="CK49" s="69"/>
      <x:c r="CL49" s="69"/>
      <x:c r="CM49" s="69"/>
      <x:c r="CN49" s="69"/>
      <x:c r="CO49" s="69"/>
      <x:c r="CP49" s="71"/>
      <x:c r="CQ49" s="69">
        <x:v>1</x:v>
      </x:c>
      <x:c r="CR49" s="71">
        <x:v>18</x:v>
      </x:c>
      <x:c r="CS49" s="69">
        <x:v>3</x:v>
      </x:c>
      <x:c r="CT49" s="69">
        <x:v>1</x:v>
      </x:c>
      <x:c r="CU49" s="69"/>
      <x:c r="CV49" s="69"/>
      <x:c r="CW49" s="69"/>
      <x:c r="CX49" s="69"/>
      <x:c r="CY49" s="522" t="s">
        <x:v>0</x:v>
      </x:c>
      <x:c r="CZ49" s="112"/>
      <x:c r="DA49" s="71"/>
      <x:c r="DB49" s="112"/>
      <x:c r="DC49" s="71"/>
      <x:c r="DD49" s="112"/>
      <x:c r="DE49" s="71"/>
      <x:c r="DF49" s="112"/>
      <x:c r="DG49" s="105"/>
    </x:row>
    <x:row r="50" spans="1:111" s="20" customFormat="1" ht="30" customHeight="1">
      <x:c r="A50" s="522" t="s">
        <x:v>40</x:v>
      </x:c>
      <x:c r="B50" s="77"/>
      <x:c r="C50" s="71"/>
      <x:c r="D50" s="69"/>
      <x:c r="E50" s="71"/>
      <x:c r="F50" s="69"/>
      <x:c r="G50" s="71"/>
      <x:c r="H50" s="69"/>
      <x:c r="I50" s="71"/>
      <x:c r="J50" s="69">
        <x:v>1</x:v>
      </x:c>
      <x:c r="K50" s="69"/>
      <x:c r="L50" s="71"/>
      <x:c r="M50" s="69"/>
      <x:c r="N50" s="69"/>
      <x:c r="O50" s="69"/>
      <x:c r="P50" s="69"/>
      <x:c r="Q50" s="69"/>
      <x:c r="R50" s="71"/>
      <x:c r="S50" s="69"/>
      <x:c r="T50" s="71"/>
      <x:c r="U50" s="69"/>
      <x:c r="V50" s="71"/>
      <x:c r="W50" s="69"/>
      <x:c r="X50" s="69">
        <x:v>1</x:v>
      </x:c>
      <x:c r="Y50" s="69"/>
      <x:c r="Z50" s="69"/>
      <x:c r="AA50" s="69">
        <x:v>1</x:v>
      </x:c>
      <x:c r="AB50" s="69"/>
      <x:c r="AC50" s="69"/>
      <x:c r="AD50" s="69"/>
      <x:c r="AE50" s="69"/>
      <x:c r="AF50" s="69"/>
      <x:c r="AG50" s="69">
        <x:v>1</x:v>
      </x:c>
      <x:c r="AH50" s="69"/>
      <x:c r="AI50" s="69"/>
      <x:c r="AJ50" s="69"/>
      <x:c r="AK50" s="69"/>
      <x:c r="AL50" s="522" t="s">
        <x:v>40</x:v>
      </x:c>
      <x:c r="AM50" s="69"/>
      <x:c r="AN50" s="71"/>
      <x:c r="AO50" s="69"/>
      <x:c r="AP50" s="69"/>
      <x:c r="AQ50" s="69"/>
      <x:c r="AR50" s="71"/>
      <x:c r="AS50" s="69"/>
      <x:c r="AT50" s="71"/>
      <x:c r="AU50" s="69"/>
      <x:c r="AV50" s="69"/>
      <x:c r="AW50" s="69"/>
      <x:c r="AX50" s="69"/>
      <x:c r="AY50" s="69"/>
      <x:c r="AZ50" s="69"/>
      <x:c r="BA50" s="71"/>
      <x:c r="BB50" s="69"/>
      <x:c r="BC50" s="69"/>
      <x:c r="BD50" s="69"/>
      <x:c r="BE50" s="69">
        <x:v>1</x:v>
      </x:c>
      <x:c r="BF50" s="69">
        <x:v>3</x:v>
      </x:c>
      <x:c r="BG50" s="69"/>
      <x:c r="BH50" s="69"/>
      <x:c r="BI50" s="69"/>
      <x:c r="BJ50" s="71"/>
      <x:c r="BK50" s="69"/>
      <x:c r="BL50" s="71"/>
      <x:c r="BM50" s="69"/>
      <x:c r="BN50" s="71"/>
      <x:c r="BO50" s="69"/>
      <x:c r="BP50" s="71"/>
      <x:c r="BQ50" s="69"/>
      <x:c r="BR50" s="69"/>
      <x:c r="BS50" s="69"/>
      <x:c r="BT50" s="69"/>
      <x:c r="BU50" s="69"/>
      <x:c r="BV50" s="522" t="s">
        <x:v>40</x:v>
      </x:c>
      <x:c r="BW50" s="69"/>
      <x:c r="BX50" s="69"/>
      <x:c r="BY50" s="71"/>
      <x:c r="BZ50" s="69"/>
      <x:c r="CA50" s="71"/>
      <x:c r="CB50" s="69"/>
      <x:c r="CC50" s="71"/>
      <x:c r="CD50" s="69"/>
      <x:c r="CE50" s="69"/>
      <x:c r="CF50" s="71"/>
      <x:c r="CG50" s="69"/>
      <x:c r="CH50" s="69"/>
      <x:c r="CI50" s="69"/>
      <x:c r="CJ50" s="69">
        <x:v>1</x:v>
      </x:c>
      <x:c r="CK50" s="69"/>
      <x:c r="CL50" s="69"/>
      <x:c r="CM50" s="69"/>
      <x:c r="CN50" s="69"/>
      <x:c r="CO50" s="69"/>
      <x:c r="CP50" s="71"/>
      <x:c r="CQ50" s="69">
        <x:v>3</x:v>
      </x:c>
      <x:c r="CR50" s="71">
        <x:v>134</x:v>
      </x:c>
      <x:c r="CS50" s="69">
        <x:v>7</x:v>
      </x:c>
      <x:c r="CT50" s="69">
        <x:v>2</x:v>
      </x:c>
      <x:c r="CU50" s="69"/>
      <x:c r="CV50" s="69"/>
      <x:c r="CW50" s="69">
        <x:v>3</x:v>
      </x:c>
      <x:c r="CX50" s="69">
        <x:v>4</x:v>
      </x:c>
      <x:c r="CY50" s="522" t="s">
        <x:v>40</x:v>
      </x:c>
      <x:c r="CZ50" s="112">
        <x:v>1</x:v>
      </x:c>
      <x:c r="DA50" s="71">
        <x:v>104.95999999999999</x:v>
      </x:c>
      <x:c r="DB50" s="112"/>
      <x:c r="DC50" s="71"/>
      <x:c r="DD50" s="112"/>
      <x:c r="DE50" s="71"/>
      <x:c r="DF50" s="112"/>
      <x:c r="DG50" s="105"/>
    </x:row>
    <x:row r="51" spans="1:111" s="20" customFormat="1" ht="30" customHeight="1">
      <x:c r="A51" s="522" t="s">
        <x:v>60</x:v>
      </x:c>
      <x:c r="B51" s="77"/>
      <x:c r="C51" s="71"/>
      <x:c r="D51" s="69"/>
      <x:c r="E51" s="71"/>
      <x:c r="F51" s="69"/>
      <x:c r="G51" s="71"/>
      <x:c r="H51" s="69"/>
      <x:c r="I51" s="71"/>
      <x:c r="J51" s="69">
        <x:v>1</x:v>
      </x:c>
      <x:c r="K51" s="69"/>
      <x:c r="L51" s="71"/>
      <x:c r="M51" s="69"/>
      <x:c r="N51" s="69"/>
      <x:c r="O51" s="69">
        <x:v>2</x:v>
      </x:c>
      <x:c r="P51" s="69">
        <x:v>2</x:v>
      </x:c>
      <x:c r="Q51" s="69"/>
      <x:c r="R51" s="71"/>
      <x:c r="S51" s="69"/>
      <x:c r="T51" s="71"/>
      <x:c r="U51" s="69">
        <x:v>1</x:v>
      </x:c>
      <x:c r="V51" s="71">
        <x:v>48</x:v>
      </x:c>
      <x:c r="W51" s="69"/>
      <x:c r="X51" s="69">
        <x:v>7</x:v>
      </x:c>
      <x:c r="Y51" s="69"/>
      <x:c r="Z51" s="69"/>
      <x:c r="AA51" s="69">
        <x:v>1</x:v>
      </x:c>
      <x:c r="AB51" s="69"/>
      <x:c r="AC51" s="69">
        <x:v>1</x:v>
      </x:c>
      <x:c r="AD51" s="69">
        <x:v>1</x:v>
      </x:c>
      <x:c r="AE51" s="69"/>
      <x:c r="AF51" s="69"/>
      <x:c r="AG51" s="69">
        <x:v>1</x:v>
      </x:c>
      <x:c r="AH51" s="69"/>
      <x:c r="AI51" s="69"/>
      <x:c r="AJ51" s="69">
        <x:v>2</x:v>
      </x:c>
      <x:c r="AK51" s="69">
        <x:v>2</x:v>
      </x:c>
      <x:c r="AL51" s="522" t="s">
        <x:v>60</x:v>
      </x:c>
      <x:c r="AM51" s="69"/>
      <x:c r="AN51" s="71"/>
      <x:c r="AO51" s="69"/>
      <x:c r="AP51" s="69"/>
      <x:c r="AQ51" s="69"/>
      <x:c r="AR51" s="71"/>
      <x:c r="AS51" s="69"/>
      <x:c r="AT51" s="71"/>
      <x:c r="AU51" s="69"/>
      <x:c r="AV51" s="69"/>
      <x:c r="AW51" s="69"/>
      <x:c r="AX51" s="69"/>
      <x:c r="AY51" s="69"/>
      <x:c r="AZ51" s="69"/>
      <x:c r="BA51" s="71"/>
      <x:c r="BB51" s="69"/>
      <x:c r="BC51" s="69"/>
      <x:c r="BD51" s="69"/>
      <x:c r="BE51" s="69">
        <x:v>1</x:v>
      </x:c>
      <x:c r="BF51" s="69">
        <x:v>3</x:v>
      </x:c>
      <x:c r="BG51" s="69"/>
      <x:c r="BH51" s="69"/>
      <x:c r="BI51" s="69"/>
      <x:c r="BJ51" s="71"/>
      <x:c r="BK51" s="69"/>
      <x:c r="BL51" s="71"/>
      <x:c r="BM51" s="69"/>
      <x:c r="BN51" s="71"/>
      <x:c r="BO51" s="69"/>
      <x:c r="BP51" s="71"/>
      <x:c r="BQ51" s="69"/>
      <x:c r="BR51" s="69"/>
      <x:c r="BS51" s="69"/>
      <x:c r="BT51" s="69"/>
      <x:c r="BU51" s="69"/>
      <x:c r="BV51" s="522" t="s">
        <x:v>60</x:v>
      </x:c>
      <x:c r="BW51" s="69"/>
      <x:c r="BX51" s="69"/>
      <x:c r="BY51" s="71"/>
      <x:c r="BZ51" s="69"/>
      <x:c r="CA51" s="71"/>
      <x:c r="CB51" s="69"/>
      <x:c r="CC51" s="71"/>
      <x:c r="CD51" s="69"/>
      <x:c r="CE51" s="69"/>
      <x:c r="CF51" s="71"/>
      <x:c r="CG51" s="69"/>
      <x:c r="CH51" s="69"/>
      <x:c r="CI51" s="69"/>
      <x:c r="CJ51" s="69">
        <x:v>1</x:v>
      </x:c>
      <x:c r="CK51" s="69"/>
      <x:c r="CL51" s="69"/>
      <x:c r="CM51" s="69"/>
      <x:c r="CN51" s="69"/>
      <x:c r="CO51" s="69"/>
      <x:c r="CP51" s="71"/>
      <x:c r="CQ51" s="69">
        <x:v>1</x:v>
      </x:c>
      <x:c r="CR51" s="71">
        <x:v>64.5</x:v>
      </x:c>
      <x:c r="CS51" s="69">
        <x:v>4</x:v>
      </x:c>
      <x:c r="CT51" s="69"/>
      <x:c r="CU51" s="69">
        <x:v>1</x:v>
      </x:c>
      <x:c r="CV51" s="69">
        <x:v>1</x:v>
      </x:c>
      <x:c r="CW51" s="69">
        <x:v>2</x:v>
      </x:c>
      <x:c r="CX51" s="69">
        <x:v>9</x:v>
      </x:c>
      <x:c r="CY51" s="522" t="s">
        <x:v>60</x:v>
      </x:c>
      <x:c r="CZ51" s="112">
        <x:v>1</x:v>
      </x:c>
      <x:c r="DA51" s="71">
        <x:v>47.600000000000001</x:v>
      </x:c>
      <x:c r="DB51" s="112"/>
      <x:c r="DC51" s="71"/>
      <x:c r="DD51" s="112"/>
      <x:c r="DE51" s="71"/>
      <x:c r="DF51" s="112"/>
      <x:c r="DG51" s="105"/>
    </x:row>
    <x:row r="52" spans="1:111" s="20" customFormat="1" ht="30" customHeight="1">
      <x:c r="A52" s="522" t="s">
        <x:v>1600</x:v>
      </x:c>
      <x:c r="B52" s="77"/>
      <x:c r="C52" s="71"/>
      <x:c r="D52" s="69"/>
      <x:c r="E52" s="71"/>
      <x:c r="F52" s="69"/>
      <x:c r="G52" s="71"/>
      <x:c r="H52" s="69"/>
      <x:c r="I52" s="71"/>
      <x:c r="J52" s="69">
        <x:v>1</x:v>
      </x:c>
      <x:c r="K52" s="69"/>
      <x:c r="L52" s="71"/>
      <x:c r="M52" s="69"/>
      <x:c r="N52" s="69"/>
      <x:c r="O52" s="69"/>
      <x:c r="P52" s="69"/>
      <x:c r="Q52" s="69"/>
      <x:c r="R52" s="71"/>
      <x:c r="S52" s="69"/>
      <x:c r="T52" s="71"/>
      <x:c r="U52" s="69"/>
      <x:c r="V52" s="71"/>
      <x:c r="W52" s="69"/>
      <x:c r="X52" s="69">
        <x:v>23</x:v>
      </x:c>
      <x:c r="Y52" s="69"/>
      <x:c r="Z52" s="69"/>
      <x:c r="AA52" s="69">
        <x:v>2</x:v>
      </x:c>
      <x:c r="AB52" s="69"/>
      <x:c r="AC52" s="69"/>
      <x:c r="AD52" s="69"/>
      <x:c r="AE52" s="69"/>
      <x:c r="AF52" s="69"/>
      <x:c r="AG52" s="69">
        <x:v>2</x:v>
      </x:c>
      <x:c r="AH52" s="69"/>
      <x:c r="AI52" s="69"/>
      <x:c r="AJ52" s="69"/>
      <x:c r="AK52" s="69"/>
      <x:c r="AL52" s="522" t="s">
        <x:v>1600</x:v>
      </x:c>
      <x:c r="AM52" s="69"/>
      <x:c r="AN52" s="71"/>
      <x:c r="AO52" s="69"/>
      <x:c r="AP52" s="69"/>
      <x:c r="AQ52" s="69"/>
      <x:c r="AR52" s="71"/>
      <x:c r="AS52" s="69"/>
      <x:c r="AT52" s="71"/>
      <x:c r="AU52" s="69"/>
      <x:c r="AV52" s="69"/>
      <x:c r="AW52" s="69"/>
      <x:c r="AX52" s="69"/>
      <x:c r="AY52" s="69"/>
      <x:c r="AZ52" s="69"/>
      <x:c r="BA52" s="71"/>
      <x:c r="BB52" s="69"/>
      <x:c r="BC52" s="69"/>
      <x:c r="BD52" s="69"/>
      <x:c r="BE52" s="69">
        <x:v>1</x:v>
      </x:c>
      <x:c r="BF52" s="69">
        <x:v>4</x:v>
      </x:c>
      <x:c r="BG52" s="69"/>
      <x:c r="BH52" s="69"/>
      <x:c r="BI52" s="69"/>
      <x:c r="BJ52" s="71"/>
      <x:c r="BK52" s="69"/>
      <x:c r="BL52" s="71"/>
      <x:c r="BM52" s="69"/>
      <x:c r="BN52" s="71"/>
      <x:c r="BO52" s="69"/>
      <x:c r="BP52" s="71"/>
      <x:c r="BQ52" s="69"/>
      <x:c r="BR52" s="69"/>
      <x:c r="BS52" s="69"/>
      <x:c r="BT52" s="69"/>
      <x:c r="BU52" s="69"/>
      <x:c r="BV52" s="522" t="s">
        <x:v>1600</x:v>
      </x:c>
      <x:c r="BW52" s="69"/>
      <x:c r="BX52" s="69"/>
      <x:c r="BY52" s="71"/>
      <x:c r="BZ52" s="69"/>
      <x:c r="CA52" s="71"/>
      <x:c r="CB52" s="69"/>
      <x:c r="CC52" s="71"/>
      <x:c r="CD52" s="69"/>
      <x:c r="CE52" s="69"/>
      <x:c r="CF52" s="71"/>
      <x:c r="CG52" s="69"/>
      <x:c r="CH52" s="69"/>
      <x:c r="CI52" s="69"/>
      <x:c r="CJ52" s="69"/>
      <x:c r="CK52" s="69"/>
      <x:c r="CL52" s="69"/>
      <x:c r="CM52" s="69"/>
      <x:c r="CN52" s="69"/>
      <x:c r="CO52" s="69"/>
      <x:c r="CP52" s="71"/>
      <x:c r="CQ52" s="69">
        <x:v>1</x:v>
      </x:c>
      <x:c r="CR52" s="71">
        <x:v>124</x:v>
      </x:c>
      <x:c r="CS52" s="69">
        <x:v>6</x:v>
      </x:c>
      <x:c r="CT52" s="69"/>
      <x:c r="CU52" s="69">
        <x:v>1</x:v>
      </x:c>
      <x:c r="CV52" s="69"/>
      <x:c r="CW52" s="69"/>
      <x:c r="CX52" s="69"/>
      <x:c r="CY52" s="522" t="s">
        <x:v>1600</x:v>
      </x:c>
      <x:c r="CZ52" s="112">
        <x:v>1</x:v>
      </x:c>
      <x:c r="DA52" s="71">
        <x:v>45.880000000000003</x:v>
      </x:c>
      <x:c r="DB52" s="112"/>
      <x:c r="DC52" s="71"/>
      <x:c r="DD52" s="112"/>
      <x:c r="DE52" s="71"/>
      <x:c r="DF52" s="112"/>
      <x:c r="DG52" s="105"/>
    </x:row>
    <x:row r="53" spans="1:111" s="20" customFormat="1" ht="30" customHeight="1">
      <x:c r="A53" s="522" t="s">
        <x:v>306</x:v>
      </x:c>
      <x:c r="B53" s="77"/>
      <x:c r="C53" s="71"/>
      <x:c r="D53" s="69"/>
      <x:c r="E53" s="71"/>
      <x:c r="F53" s="69"/>
      <x:c r="G53" s="71"/>
      <x:c r="H53" s="69"/>
      <x:c r="I53" s="71"/>
      <x:c r="J53" s="69">
        <x:v>2</x:v>
      </x:c>
      <x:c r="K53" s="69"/>
      <x:c r="L53" s="71"/>
      <x:c r="M53" s="69"/>
      <x:c r="N53" s="69"/>
      <x:c r="O53" s="69"/>
      <x:c r="P53" s="69"/>
      <x:c r="Q53" s="69"/>
      <x:c r="R53" s="71"/>
      <x:c r="S53" s="69"/>
      <x:c r="T53" s="71"/>
      <x:c r="U53" s="69">
        <x:v>1</x:v>
      </x:c>
      <x:c r="V53" s="71">
        <x:v>48</x:v>
      </x:c>
      <x:c r="W53" s="69"/>
      <x:c r="X53" s="69">
        <x:v>6</x:v>
      </x:c>
      <x:c r="Y53" s="69"/>
      <x:c r="Z53" s="69"/>
      <x:c r="AA53" s="69">
        <x:v>1</x:v>
      </x:c>
      <x:c r="AB53" s="69"/>
      <x:c r="AC53" s="69">
        <x:v>1</x:v>
      </x:c>
      <x:c r="AD53" s="69"/>
      <x:c r="AE53" s="69"/>
      <x:c r="AF53" s="69"/>
      <x:c r="AG53" s="69">
        <x:v>1</x:v>
      </x:c>
      <x:c r="AH53" s="69"/>
      <x:c r="AI53" s="69"/>
      <x:c r="AJ53" s="69">
        <x:v>1</x:v>
      </x:c>
      <x:c r="AK53" s="69">
        <x:v>2</x:v>
      </x:c>
      <x:c r="AL53" s="522" t="s">
        <x:v>306</x:v>
      </x:c>
      <x:c r="AM53" s="69"/>
      <x:c r="AN53" s="71"/>
      <x:c r="AO53" s="69"/>
      <x:c r="AP53" s="69"/>
      <x:c r="AQ53" s="69"/>
      <x:c r="AR53" s="71"/>
      <x:c r="AS53" s="69"/>
      <x:c r="AT53" s="71"/>
      <x:c r="AU53" s="69"/>
      <x:c r="AV53" s="69"/>
      <x:c r="AW53" s="69"/>
      <x:c r="AX53" s="69"/>
      <x:c r="AY53" s="69"/>
      <x:c r="AZ53" s="69"/>
      <x:c r="BA53" s="71"/>
      <x:c r="BB53" s="69"/>
      <x:c r="BC53" s="69"/>
      <x:c r="BD53" s="69"/>
      <x:c r="BE53" s="69"/>
      <x:c r="BF53" s="69"/>
      <x:c r="BG53" s="69"/>
      <x:c r="BH53" s="69"/>
      <x:c r="BI53" s="69"/>
      <x:c r="BJ53" s="71"/>
      <x:c r="BK53" s="69"/>
      <x:c r="BL53" s="71"/>
      <x:c r="BM53" s="69"/>
      <x:c r="BN53" s="71"/>
      <x:c r="BO53" s="69"/>
      <x:c r="BP53" s="71"/>
      <x:c r="BQ53" s="69"/>
      <x:c r="BR53" s="69"/>
      <x:c r="BS53" s="69"/>
      <x:c r="BT53" s="69"/>
      <x:c r="BU53" s="69"/>
      <x:c r="BV53" s="522" t="s">
        <x:v>306</x:v>
      </x:c>
      <x:c r="BW53" s="69"/>
      <x:c r="BX53" s="69"/>
      <x:c r="BY53" s="71"/>
      <x:c r="BZ53" s="69"/>
      <x:c r="CA53" s="71"/>
      <x:c r="CB53" s="69"/>
      <x:c r="CC53" s="71"/>
      <x:c r="CD53" s="69"/>
      <x:c r="CE53" s="69"/>
      <x:c r="CF53" s="71"/>
      <x:c r="CG53" s="69"/>
      <x:c r="CH53" s="69"/>
      <x:c r="CI53" s="69"/>
      <x:c r="CJ53" s="69"/>
      <x:c r="CK53" s="69"/>
      <x:c r="CL53" s="69"/>
      <x:c r="CM53" s="69"/>
      <x:c r="CN53" s="69"/>
      <x:c r="CO53" s="69"/>
      <x:c r="CP53" s="71"/>
      <x:c r="CQ53" s="69">
        <x:v>1</x:v>
      </x:c>
      <x:c r="CR53" s="71">
        <x:v>63</x:v>
      </x:c>
      <x:c r="CS53" s="69">
        <x:v>5</x:v>
      </x:c>
      <x:c r="CT53" s="69">
        <x:v>2</x:v>
      </x:c>
      <x:c r="CU53" s="69"/>
      <x:c r="CV53" s="69"/>
      <x:c r="CW53" s="69">
        <x:v>1</x:v>
      </x:c>
      <x:c r="CX53" s="69">
        <x:v>1</x:v>
      </x:c>
      <x:c r="CY53" s="522" t="s">
        <x:v>306</x:v>
      </x:c>
      <x:c r="CZ53" s="112">
        <x:v>1</x:v>
      </x:c>
      <x:c r="DA53" s="71">
        <x:v>47.950000000000003</x:v>
      </x:c>
      <x:c r="DB53" s="112"/>
      <x:c r="DC53" s="71"/>
      <x:c r="DD53" s="112"/>
      <x:c r="DE53" s="71"/>
      <x:c r="DF53" s="112"/>
      <x:c r="DG53" s="105"/>
    </x:row>
    <x:row r="54" spans="1:111" s="20" customFormat="1" ht="30" customHeight="1">
      <x:c r="A54" s="522" t="s">
        <x:v>1578</x:v>
      </x:c>
      <x:c r="B54" s="77"/>
      <x:c r="C54" s="71"/>
      <x:c r="D54" s="69"/>
      <x:c r="E54" s="71"/>
      <x:c r="F54" s="69"/>
      <x:c r="G54" s="71"/>
      <x:c r="H54" s="69"/>
      <x:c r="I54" s="71"/>
      <x:c r="J54" s="69">
        <x:v>2</x:v>
      </x:c>
      <x:c r="K54" s="69"/>
      <x:c r="L54" s="71"/>
      <x:c r="M54" s="69"/>
      <x:c r="N54" s="69"/>
      <x:c r="O54" s="69">
        <x:v>3</x:v>
      </x:c>
      <x:c r="P54" s="69">
        <x:v>15</x:v>
      </x:c>
      <x:c r="Q54" s="69"/>
      <x:c r="R54" s="71"/>
      <x:c r="S54" s="69"/>
      <x:c r="T54" s="71"/>
      <x:c r="U54" s="69">
        <x:v>1</x:v>
      </x:c>
      <x:c r="V54" s="71">
        <x:v>50</x:v>
      </x:c>
      <x:c r="W54" s="69"/>
      <x:c r="X54" s="69">
        <x:v>19</x:v>
      </x:c>
      <x:c r="Y54" s="69"/>
      <x:c r="Z54" s="69"/>
      <x:c r="AA54" s="69">
        <x:v>1</x:v>
      </x:c>
      <x:c r="AB54" s="69"/>
      <x:c r="AC54" s="69"/>
      <x:c r="AD54" s="69"/>
      <x:c r="AE54" s="69"/>
      <x:c r="AF54" s="69"/>
      <x:c r="AG54" s="69">
        <x:v>1</x:v>
      </x:c>
      <x:c r="AH54" s="69"/>
      <x:c r="AI54" s="69"/>
      <x:c r="AJ54" s="69">
        <x:v>1</x:v>
      </x:c>
      <x:c r="AK54" s="69">
        <x:v>2</x:v>
      </x:c>
      <x:c r="AL54" s="522" t="s">
        <x:v>1578</x:v>
      </x:c>
      <x:c r="AM54" s="69"/>
      <x:c r="AN54" s="71"/>
      <x:c r="AO54" s="69"/>
      <x:c r="AP54" s="69"/>
      <x:c r="AQ54" s="69"/>
      <x:c r="AR54" s="71"/>
      <x:c r="AS54" s="69"/>
      <x:c r="AT54" s="71"/>
      <x:c r="AU54" s="69"/>
      <x:c r="AV54" s="69"/>
      <x:c r="AW54" s="69"/>
      <x:c r="AX54" s="69"/>
      <x:c r="AY54" s="69"/>
      <x:c r="AZ54" s="69"/>
      <x:c r="BA54" s="71"/>
      <x:c r="BB54" s="69"/>
      <x:c r="BC54" s="69"/>
      <x:c r="BD54" s="69"/>
      <x:c r="BE54" s="69">
        <x:v>1</x:v>
      </x:c>
      <x:c r="BF54" s="69">
        <x:v>5</x:v>
      </x:c>
      <x:c r="BG54" s="69"/>
      <x:c r="BH54" s="69"/>
      <x:c r="BI54" s="69"/>
      <x:c r="BJ54" s="71"/>
      <x:c r="BK54" s="69"/>
      <x:c r="BL54" s="71"/>
      <x:c r="BM54" s="69"/>
      <x:c r="BN54" s="71"/>
      <x:c r="BO54" s="69"/>
      <x:c r="BP54" s="71"/>
      <x:c r="BQ54" s="69"/>
      <x:c r="BR54" s="69"/>
      <x:c r="BS54" s="69"/>
      <x:c r="BT54" s="69"/>
      <x:c r="BU54" s="69"/>
      <x:c r="BV54" s="522" t="s">
        <x:v>1578</x:v>
      </x:c>
      <x:c r="BW54" s="69"/>
      <x:c r="BX54" s="69"/>
      <x:c r="BY54" s="71"/>
      <x:c r="BZ54" s="69"/>
      <x:c r="CA54" s="71"/>
      <x:c r="CB54" s="69"/>
      <x:c r="CC54" s="71"/>
      <x:c r="CD54" s="69"/>
      <x:c r="CE54" s="69"/>
      <x:c r="CF54" s="71"/>
      <x:c r="CG54" s="69"/>
      <x:c r="CH54" s="69"/>
      <x:c r="CI54" s="69"/>
      <x:c r="CJ54" s="69"/>
      <x:c r="CK54" s="69"/>
      <x:c r="CL54" s="69"/>
      <x:c r="CM54" s="69"/>
      <x:c r="CN54" s="69"/>
      <x:c r="CO54" s="69"/>
      <x:c r="CP54" s="71"/>
      <x:c r="CQ54" s="69"/>
      <x:c r="CR54" s="71"/>
      <x:c r="CS54" s="69">
        <x:v>11</x:v>
      </x:c>
      <x:c r="CT54" s="69">
        <x:v>1</x:v>
      </x:c>
      <x:c r="CU54" s="69">
        <x:v>1</x:v>
      </x:c>
      <x:c r="CV54" s="69"/>
      <x:c r="CW54" s="69">
        <x:v>2</x:v>
      </x:c>
      <x:c r="CX54" s="69">
        <x:v>7</x:v>
      </x:c>
      <x:c r="CY54" s="522" t="s">
        <x:v>1578</x:v>
      </x:c>
      <x:c r="CZ54" s="112">
        <x:v>1</x:v>
      </x:c>
      <x:c r="DA54" s="71">
        <x:v>49.93</x:v>
      </x:c>
      <x:c r="DB54" s="112"/>
      <x:c r="DC54" s="71"/>
      <x:c r="DD54" s="112"/>
      <x:c r="DE54" s="71"/>
      <x:c r="DF54" s="112"/>
      <x:c r="DG54" s="105"/>
    </x:row>
    <x:row r="55" spans="1:111" s="20" customFormat="1" ht="30" customHeight="1">
      <x:c r="A55" s="522" t="s">
        <x:v>1168</x:v>
      </x:c>
      <x:c r="B55" s="77"/>
      <x:c r="C55" s="71"/>
      <x:c r="D55" s="69"/>
      <x:c r="E55" s="71"/>
      <x:c r="F55" s="69"/>
      <x:c r="G55" s="71"/>
      <x:c r="H55" s="69"/>
      <x:c r="I55" s="71"/>
      <x:c r="J55" s="69">
        <x:v>2</x:v>
      </x:c>
      <x:c r="K55" s="69"/>
      <x:c r="L55" s="71"/>
      <x:c r="M55" s="69"/>
      <x:c r="N55" s="69"/>
      <x:c r="O55" s="69"/>
      <x:c r="P55" s="69"/>
      <x:c r="Q55" s="69"/>
      <x:c r="R55" s="71"/>
      <x:c r="S55" s="69"/>
      <x:c r="T55" s="71"/>
      <x:c r="U55" s="69"/>
      <x:c r="V55" s="71"/>
      <x:c r="W55" s="69"/>
      <x:c r="X55" s="69">
        <x:v>11</x:v>
      </x:c>
      <x:c r="Y55" s="69"/>
      <x:c r="Z55" s="69"/>
      <x:c r="AA55" s="69">
        <x:v>2</x:v>
      </x:c>
      <x:c r="AB55" s="69"/>
      <x:c r="AC55" s="69"/>
      <x:c r="AD55" s="69"/>
      <x:c r="AE55" s="69"/>
      <x:c r="AF55" s="69"/>
      <x:c r="AG55" s="69">
        <x:v>1</x:v>
      </x:c>
      <x:c r="AH55" s="69"/>
      <x:c r="AI55" s="69"/>
      <x:c r="AJ55" s="69">
        <x:v>1</x:v>
      </x:c>
      <x:c r="AK55" s="69">
        <x:v>3</x:v>
      </x:c>
      <x:c r="AL55" s="522" t="s">
        <x:v>1168</x:v>
      </x:c>
      <x:c r="AM55" s="69"/>
      <x:c r="AN55" s="71"/>
      <x:c r="AO55" s="69"/>
      <x:c r="AP55" s="69"/>
      <x:c r="AQ55" s="69"/>
      <x:c r="AR55" s="71"/>
      <x:c r="AS55" s="69"/>
      <x:c r="AT55" s="71"/>
      <x:c r="AU55" s="69"/>
      <x:c r="AV55" s="69"/>
      <x:c r="AW55" s="69"/>
      <x:c r="AX55" s="69"/>
      <x:c r="AY55" s="69"/>
      <x:c r="AZ55" s="69"/>
      <x:c r="BA55" s="71"/>
      <x:c r="BB55" s="69"/>
      <x:c r="BC55" s="69"/>
      <x:c r="BD55" s="69"/>
      <x:c r="BE55" s="69">
        <x:v>1</x:v>
      </x:c>
      <x:c r="BF55" s="69">
        <x:v>4</x:v>
      </x:c>
      <x:c r="BG55" s="69"/>
      <x:c r="BH55" s="69"/>
      <x:c r="BI55" s="69"/>
      <x:c r="BJ55" s="71"/>
      <x:c r="BK55" s="69"/>
      <x:c r="BL55" s="71"/>
      <x:c r="BM55" s="69"/>
      <x:c r="BN55" s="71"/>
      <x:c r="BO55" s="69"/>
      <x:c r="BP55" s="71"/>
      <x:c r="BQ55" s="69"/>
      <x:c r="BR55" s="69"/>
      <x:c r="BS55" s="69"/>
      <x:c r="BT55" s="69"/>
      <x:c r="BU55" s="69"/>
      <x:c r="BV55" s="522" t="s">
        <x:v>1168</x:v>
      </x:c>
      <x:c r="BW55" s="69"/>
      <x:c r="BX55" s="69"/>
      <x:c r="BY55" s="71"/>
      <x:c r="BZ55" s="69"/>
      <x:c r="CA55" s="71"/>
      <x:c r="CB55" s="69"/>
      <x:c r="CC55" s="71"/>
      <x:c r="CD55" s="69"/>
      <x:c r="CE55" s="69"/>
      <x:c r="CF55" s="71"/>
      <x:c r="CG55" s="69"/>
      <x:c r="CH55" s="69"/>
      <x:c r="CI55" s="69"/>
      <x:c r="CJ55" s="69"/>
      <x:c r="CK55" s="69"/>
      <x:c r="CL55" s="69"/>
      <x:c r="CM55" s="69"/>
      <x:c r="CN55" s="69"/>
      <x:c r="CO55" s="69"/>
      <x:c r="CP55" s="71"/>
      <x:c r="CQ55" s="69">
        <x:v>1</x:v>
      </x:c>
      <x:c r="CR55" s="71">
        <x:v>182</x:v>
      </x:c>
      <x:c r="CS55" s="69">
        <x:v>10</x:v>
      </x:c>
      <x:c r="CT55" s="69"/>
      <x:c r="CU55" s="69">
        <x:v>2</x:v>
      </x:c>
      <x:c r="CV55" s="69"/>
      <x:c r="CW55" s="69">
        <x:v>1</x:v>
      </x:c>
      <x:c r="CX55" s="69">
        <x:v>1</x:v>
      </x:c>
      <x:c r="CY55" s="522" t="s">
        <x:v>1168</x:v>
      </x:c>
      <x:c r="CZ55" s="112"/>
      <x:c r="DA55" s="71"/>
      <x:c r="DB55" s="112"/>
      <x:c r="DC55" s="71"/>
      <x:c r="DD55" s="112"/>
      <x:c r="DE55" s="71"/>
      <x:c r="DF55" s="112"/>
      <x:c r="DG55" s="105"/>
    </x:row>
    <x:row r="56" spans="1:111" s="20" customFormat="1" ht="30" customHeight="1">
      <x:c r="A56" s="522" t="s">
        <x:v>1857</x:v>
      </x:c>
      <x:c r="B56" s="77"/>
      <x:c r="C56" s="71"/>
      <x:c r="D56" s="69"/>
      <x:c r="E56" s="71"/>
      <x:c r="F56" s="69"/>
      <x:c r="G56" s="71"/>
      <x:c r="H56" s="69"/>
      <x:c r="I56" s="71"/>
      <x:c r="J56" s="69"/>
      <x:c r="K56" s="69"/>
      <x:c r="L56" s="71"/>
      <x:c r="M56" s="69">
        <x:v>1</x:v>
      </x:c>
      <x:c r="N56" s="69"/>
      <x:c r="O56" s="69"/>
      <x:c r="P56" s="69"/>
      <x:c r="Q56" s="69"/>
      <x:c r="R56" s="71"/>
      <x:c r="S56" s="69"/>
      <x:c r="T56" s="71"/>
      <x:c r="U56" s="69">
        <x:v>1</x:v>
      </x:c>
      <x:c r="V56" s="71">
        <x:v>46</x:v>
      </x:c>
      <x:c r="W56" s="69"/>
      <x:c r="X56" s="69">
        <x:v>6</x:v>
      </x:c>
      <x:c r="Y56" s="69"/>
      <x:c r="Z56" s="69"/>
      <x:c r="AA56" s="69"/>
      <x:c r="AB56" s="69"/>
      <x:c r="AC56" s="69">
        <x:v>1</x:v>
      </x:c>
      <x:c r="AD56" s="69"/>
      <x:c r="AE56" s="69"/>
      <x:c r="AF56" s="69"/>
      <x:c r="AG56" s="69">
        <x:v>1</x:v>
      </x:c>
      <x:c r="AH56" s="69"/>
      <x:c r="AI56" s="69"/>
      <x:c r="AJ56" s="69">
        <x:v>3</x:v>
      </x:c>
      <x:c r="AK56" s="69">
        <x:v>6</x:v>
      </x:c>
      <x:c r="AL56" s="522" t="s">
        <x:v>1857</x:v>
      </x:c>
      <x:c r="AM56" s="69"/>
      <x:c r="AN56" s="71"/>
      <x:c r="AO56" s="69"/>
      <x:c r="AP56" s="69"/>
      <x:c r="AQ56" s="69"/>
      <x:c r="AR56" s="71"/>
      <x:c r="AS56" s="69"/>
      <x:c r="AT56" s="71"/>
      <x:c r="AU56" s="69"/>
      <x:c r="AV56" s="69"/>
      <x:c r="AW56" s="69"/>
      <x:c r="AX56" s="69"/>
      <x:c r="AY56" s="69"/>
      <x:c r="AZ56" s="69"/>
      <x:c r="BA56" s="71"/>
      <x:c r="BB56" s="69"/>
      <x:c r="BC56" s="69"/>
      <x:c r="BD56" s="69"/>
      <x:c r="BE56" s="69">
        <x:v>1</x:v>
      </x:c>
      <x:c r="BF56" s="69">
        <x:v>2</x:v>
      </x:c>
      <x:c r="BG56" s="69"/>
      <x:c r="BH56" s="69"/>
      <x:c r="BI56" s="69"/>
      <x:c r="BJ56" s="71"/>
      <x:c r="BK56" s="69"/>
      <x:c r="BL56" s="71"/>
      <x:c r="BM56" s="69"/>
      <x:c r="BN56" s="71"/>
      <x:c r="BO56" s="69"/>
      <x:c r="BP56" s="71"/>
      <x:c r="BQ56" s="69"/>
      <x:c r="BR56" s="69"/>
      <x:c r="BS56" s="69"/>
      <x:c r="BT56" s="69"/>
      <x:c r="BU56" s="69"/>
      <x:c r="BV56" s="522" t="s">
        <x:v>1857</x:v>
      </x:c>
      <x:c r="BW56" s="69"/>
      <x:c r="BX56" s="69"/>
      <x:c r="BY56" s="71"/>
      <x:c r="BZ56" s="69"/>
      <x:c r="CA56" s="71"/>
      <x:c r="CB56" s="69"/>
      <x:c r="CC56" s="71"/>
      <x:c r="CD56" s="69"/>
      <x:c r="CE56" s="69"/>
      <x:c r="CF56" s="71"/>
      <x:c r="CG56" s="69"/>
      <x:c r="CH56" s="69"/>
      <x:c r="CI56" s="69"/>
      <x:c r="CJ56" s="69">
        <x:v>1</x:v>
      </x:c>
      <x:c r="CK56" s="69"/>
      <x:c r="CL56" s="69"/>
      <x:c r="CM56" s="69"/>
      <x:c r="CN56" s="69"/>
      <x:c r="CO56" s="69"/>
      <x:c r="CP56" s="71"/>
      <x:c r="CQ56" s="69"/>
      <x:c r="CR56" s="71"/>
      <x:c r="CS56" s="69">
        <x:v>6</x:v>
      </x:c>
      <x:c r="CT56" s="69">
        <x:v>2</x:v>
      </x:c>
      <x:c r="CU56" s="69">
        <x:v>1</x:v>
      </x:c>
      <x:c r="CV56" s="69"/>
      <x:c r="CW56" s="69">
        <x:v>1</x:v>
      </x:c>
      <x:c r="CX56" s="69">
        <x:v>1</x:v>
      </x:c>
      <x:c r="CY56" s="522" t="s">
        <x:v>1857</x:v>
      </x:c>
      <x:c r="CZ56" s="112">
        <x:v>1</x:v>
      </x:c>
      <x:c r="DA56" s="71">
        <x:v>46</x:v>
      </x:c>
      <x:c r="DB56" s="112"/>
      <x:c r="DC56" s="71"/>
      <x:c r="DD56" s="112"/>
      <x:c r="DE56" s="71"/>
      <x:c r="DF56" s="112"/>
      <x:c r="DG56" s="105"/>
    </x:row>
    <x:row r="57" spans="1:111" s="20" customFormat="1" ht="30" customHeight="1">
      <x:c r="A57" s="522" t="s">
        <x:v>1829</x:v>
      </x:c>
      <x:c r="B57" s="77"/>
      <x:c r="C57" s="71"/>
      <x:c r="D57" s="69"/>
      <x:c r="E57" s="71"/>
      <x:c r="F57" s="69"/>
      <x:c r="G57" s="71"/>
      <x:c r="H57" s="69"/>
      <x:c r="I57" s="71"/>
      <x:c r="J57" s="69">
        <x:v>1</x:v>
      </x:c>
      <x:c r="K57" s="69"/>
      <x:c r="L57" s="71"/>
      <x:c r="M57" s="69"/>
      <x:c r="N57" s="69"/>
      <x:c r="O57" s="69"/>
      <x:c r="P57" s="69"/>
      <x:c r="Q57" s="69"/>
      <x:c r="R57" s="71"/>
      <x:c r="S57" s="69"/>
      <x:c r="T57" s="71"/>
      <x:c r="U57" s="69">
        <x:v>1</x:v>
      </x:c>
      <x:c r="V57" s="71">
        <x:v>46</x:v>
      </x:c>
      <x:c r="W57" s="69"/>
      <x:c r="X57" s="69">
        <x:v>7</x:v>
      </x:c>
      <x:c r="Y57" s="69"/>
      <x:c r="Z57" s="69"/>
      <x:c r="AA57" s="69">
        <x:v>1</x:v>
      </x:c>
      <x:c r="AB57" s="69"/>
      <x:c r="AC57" s="69">
        <x:v>1</x:v>
      </x:c>
      <x:c r="AD57" s="69"/>
      <x:c r="AE57" s="69"/>
      <x:c r="AF57" s="69"/>
      <x:c r="AG57" s="69">
        <x:v>1</x:v>
      </x:c>
      <x:c r="AH57" s="69"/>
      <x:c r="AI57" s="69"/>
      <x:c r="AJ57" s="69">
        <x:v>3</x:v>
      </x:c>
      <x:c r="AK57" s="69">
        <x:v>4</x:v>
      </x:c>
      <x:c r="AL57" s="522" t="s">
        <x:v>1829</x:v>
      </x:c>
      <x:c r="AM57" s="69"/>
      <x:c r="AN57" s="71"/>
      <x:c r="AO57" s="69"/>
      <x:c r="AP57" s="69"/>
      <x:c r="AQ57" s="69"/>
      <x:c r="AR57" s="71"/>
      <x:c r="AS57" s="69"/>
      <x:c r="AT57" s="71"/>
      <x:c r="AU57" s="69"/>
      <x:c r="AV57" s="69"/>
      <x:c r="AW57" s="69"/>
      <x:c r="AX57" s="69"/>
      <x:c r="AY57" s="69"/>
      <x:c r="AZ57" s="69"/>
      <x:c r="BA57" s="71"/>
      <x:c r="BB57" s="69"/>
      <x:c r="BC57" s="69"/>
      <x:c r="BD57" s="69"/>
      <x:c r="BE57" s="69">
        <x:v>1</x:v>
      </x:c>
      <x:c r="BF57" s="69">
        <x:v>3</x:v>
      </x:c>
      <x:c r="BG57" s="69"/>
      <x:c r="BH57" s="69"/>
      <x:c r="BI57" s="69"/>
      <x:c r="BJ57" s="71"/>
      <x:c r="BK57" s="69"/>
      <x:c r="BL57" s="71"/>
      <x:c r="BM57" s="69"/>
      <x:c r="BN57" s="71"/>
      <x:c r="BO57" s="69"/>
      <x:c r="BP57" s="71"/>
      <x:c r="BQ57" s="69"/>
      <x:c r="BR57" s="69"/>
      <x:c r="BS57" s="69"/>
      <x:c r="BT57" s="69"/>
      <x:c r="BU57" s="69"/>
      <x:c r="BV57" s="522" t="s">
        <x:v>1829</x:v>
      </x:c>
      <x:c r="BW57" s="69"/>
      <x:c r="BX57" s="69"/>
      <x:c r="BY57" s="71"/>
      <x:c r="BZ57" s="69"/>
      <x:c r="CA57" s="71"/>
      <x:c r="CB57" s="69"/>
      <x:c r="CC57" s="71"/>
      <x:c r="CD57" s="69"/>
      <x:c r="CE57" s="69"/>
      <x:c r="CF57" s="71"/>
      <x:c r="CG57" s="69"/>
      <x:c r="CH57" s="69"/>
      <x:c r="CI57" s="69"/>
      <x:c r="CJ57" s="69">
        <x:v>1</x:v>
      </x:c>
      <x:c r="CK57" s="69"/>
      <x:c r="CL57" s="69"/>
      <x:c r="CM57" s="69"/>
      <x:c r="CN57" s="69"/>
      <x:c r="CO57" s="69"/>
      <x:c r="CP57" s="71"/>
      <x:c r="CQ57" s="69">
        <x:v>1</x:v>
      </x:c>
      <x:c r="CR57" s="71">
        <x:v>183</x:v>
      </x:c>
      <x:c r="CS57" s="69">
        <x:v>6</x:v>
      </x:c>
      <x:c r="CT57" s="69">
        <x:v>2</x:v>
      </x:c>
      <x:c r="CU57" s="69"/>
      <x:c r="CV57" s="69"/>
      <x:c r="CW57" s="69">
        <x:v>1</x:v>
      </x:c>
      <x:c r="CX57" s="69">
        <x:v>1</x:v>
      </x:c>
      <x:c r="CY57" s="522" t="s">
        <x:v>1829</x:v>
      </x:c>
      <x:c r="CZ57" s="112">
        <x:v>1</x:v>
      </x:c>
      <x:c r="DA57" s="71">
        <x:v>46</x:v>
      </x:c>
      <x:c r="DB57" s="112"/>
      <x:c r="DC57" s="71"/>
      <x:c r="DD57" s="112"/>
      <x:c r="DE57" s="71"/>
      <x:c r="DF57" s="112"/>
      <x:c r="DG57" s="105"/>
    </x:row>
    <x:row r="58" spans="1:111" s="20" customFormat="1" ht="30" customHeight="1">
      <x:c r="A58" s="522" t="s">
        <x:v>312</x:v>
      </x:c>
      <x:c r="B58" s="77"/>
      <x:c r="C58" s="71"/>
      <x:c r="D58" s="69"/>
      <x:c r="E58" s="71"/>
      <x:c r="F58" s="69"/>
      <x:c r="G58" s="71"/>
      <x:c r="H58" s="69"/>
      <x:c r="I58" s="71"/>
      <x:c r="J58" s="69">
        <x:v>1</x:v>
      </x:c>
      <x:c r="K58" s="69"/>
      <x:c r="L58" s="71"/>
      <x:c r="M58" s="69"/>
      <x:c r="N58" s="69"/>
      <x:c r="O58" s="69"/>
      <x:c r="P58" s="69"/>
      <x:c r="Q58" s="69"/>
      <x:c r="R58" s="71"/>
      <x:c r="S58" s="69"/>
      <x:c r="T58" s="71"/>
      <x:c r="U58" s="69"/>
      <x:c r="V58" s="71"/>
      <x:c r="W58" s="69"/>
      <x:c r="X58" s="69">
        <x:v>6</x:v>
      </x:c>
      <x:c r="Y58" s="69"/>
      <x:c r="Z58" s="69"/>
      <x:c r="AA58" s="69">
        <x:v>1</x:v>
      </x:c>
      <x:c r="AB58" s="69">
        <x:v>1</x:v>
      </x:c>
      <x:c r="AC58" s="69">
        <x:v>1</x:v>
      </x:c>
      <x:c r="AD58" s="69"/>
      <x:c r="AE58" s="69"/>
      <x:c r="AF58" s="69"/>
      <x:c r="AG58" s="69">
        <x:v>1</x:v>
      </x:c>
      <x:c r="AH58" s="69"/>
      <x:c r="AI58" s="69"/>
      <x:c r="AJ58" s="69">
        <x:v>3</x:v>
      </x:c>
      <x:c r="AK58" s="69">
        <x:v>7</x:v>
      </x:c>
      <x:c r="AL58" s="522" t="s">
        <x:v>312</x:v>
      </x:c>
      <x:c r="AM58" s="69"/>
      <x:c r="AN58" s="71"/>
      <x:c r="AO58" s="69"/>
      <x:c r="AP58" s="69"/>
      <x:c r="AQ58" s="69"/>
      <x:c r="AR58" s="71"/>
      <x:c r="AS58" s="69"/>
      <x:c r="AT58" s="71"/>
      <x:c r="AU58" s="69"/>
      <x:c r="AV58" s="69"/>
      <x:c r="AW58" s="69"/>
      <x:c r="AX58" s="69"/>
      <x:c r="AY58" s="69"/>
      <x:c r="AZ58" s="69"/>
      <x:c r="BA58" s="71"/>
      <x:c r="BB58" s="69"/>
      <x:c r="BC58" s="69"/>
      <x:c r="BD58" s="69"/>
      <x:c r="BE58" s="69">
        <x:v>1</x:v>
      </x:c>
      <x:c r="BF58" s="69">
        <x:v>2</x:v>
      </x:c>
      <x:c r="BG58" s="69"/>
      <x:c r="BH58" s="69"/>
      <x:c r="BI58" s="69"/>
      <x:c r="BJ58" s="71"/>
      <x:c r="BK58" s="69"/>
      <x:c r="BL58" s="71"/>
      <x:c r="BM58" s="69"/>
      <x:c r="BN58" s="71"/>
      <x:c r="BO58" s="69"/>
      <x:c r="BP58" s="71"/>
      <x:c r="BQ58" s="69"/>
      <x:c r="BR58" s="69"/>
      <x:c r="BS58" s="69"/>
      <x:c r="BT58" s="69"/>
      <x:c r="BU58" s="69"/>
      <x:c r="BV58" s="522" t="s">
        <x:v>312</x:v>
      </x:c>
      <x:c r="BW58" s="69"/>
      <x:c r="BX58" s="69"/>
      <x:c r="BY58" s="71"/>
      <x:c r="BZ58" s="69"/>
      <x:c r="CA58" s="71"/>
      <x:c r="CB58" s="69"/>
      <x:c r="CC58" s="71"/>
      <x:c r="CD58" s="69"/>
      <x:c r="CE58" s="69"/>
      <x:c r="CF58" s="71"/>
      <x:c r="CG58" s="69"/>
      <x:c r="CH58" s="69"/>
      <x:c r="CI58" s="69"/>
      <x:c r="CJ58" s="69">
        <x:v>1</x:v>
      </x:c>
      <x:c r="CK58" s="69"/>
      <x:c r="CL58" s="69"/>
      <x:c r="CM58" s="69"/>
      <x:c r="CN58" s="69"/>
      <x:c r="CO58" s="69"/>
      <x:c r="CP58" s="71"/>
      <x:c r="CQ58" s="69">
        <x:v>2</x:v>
      </x:c>
      <x:c r="CR58" s="71">
        <x:v>158.90000000000001</x:v>
      </x:c>
      <x:c r="CS58" s="69">
        <x:v>6</x:v>
      </x:c>
      <x:c r="CT58" s="69">
        <x:v>2</x:v>
      </x:c>
      <x:c r="CU58" s="69"/>
      <x:c r="CV58" s="69"/>
      <x:c r="CW58" s="69">
        <x:v>1</x:v>
      </x:c>
      <x:c r="CX58" s="69">
        <x:v>1</x:v>
      </x:c>
      <x:c r="CY58" s="522" t="s">
        <x:v>312</x:v>
      </x:c>
      <x:c r="CZ58" s="112"/>
      <x:c r="DA58" s="71"/>
      <x:c r="DB58" s="112"/>
      <x:c r="DC58" s="71"/>
      <x:c r="DD58" s="112"/>
      <x:c r="DE58" s="71"/>
      <x:c r="DF58" s="112"/>
      <x:c r="DG58" s="105"/>
    </x:row>
    <x:row r="59" spans="1:111" s="20" customFormat="1" ht="30" customHeight="1">
      <x:c r="A59" s="522" t="s">
        <x:v>384</x:v>
      </x:c>
      <x:c r="B59" s="77"/>
      <x:c r="C59" s="71"/>
      <x:c r="D59" s="69"/>
      <x:c r="E59" s="71"/>
      <x:c r="F59" s="69"/>
      <x:c r="G59" s="71"/>
      <x:c r="H59" s="69"/>
      <x:c r="I59" s="71"/>
      <x:c r="J59" s="69"/>
      <x:c r="K59" s="69"/>
      <x:c r="L59" s="71"/>
      <x:c r="M59" s="69"/>
      <x:c r="N59" s="69"/>
      <x:c r="O59" s="69"/>
      <x:c r="P59" s="69"/>
      <x:c r="Q59" s="69"/>
      <x:c r="R59" s="71"/>
      <x:c r="S59" s="69"/>
      <x:c r="T59" s="71"/>
      <x:c r="U59" s="69">
        <x:v>1</x:v>
      </x:c>
      <x:c r="V59" s="71">
        <x:v>46</x:v>
      </x:c>
      <x:c r="W59" s="69"/>
      <x:c r="X59" s="69">
        <x:v>6</x:v>
      </x:c>
      <x:c r="Y59" s="69"/>
      <x:c r="Z59" s="69"/>
      <x:c r="AA59" s="69">
        <x:v>1</x:v>
      </x:c>
      <x:c r="AB59" s="69"/>
      <x:c r="AC59" s="69"/>
      <x:c r="AD59" s="69"/>
      <x:c r="AE59" s="69"/>
      <x:c r="AF59" s="69"/>
      <x:c r="AG59" s="69">
        <x:v>1</x:v>
      </x:c>
      <x:c r="AH59" s="69"/>
      <x:c r="AI59" s="69"/>
      <x:c r="AJ59" s="69"/>
      <x:c r="AK59" s="69"/>
      <x:c r="AL59" s="522" t="s">
        <x:v>384</x:v>
      </x:c>
      <x:c r="AM59" s="69"/>
      <x:c r="AN59" s="71"/>
      <x:c r="AO59" s="69"/>
      <x:c r="AP59" s="69"/>
      <x:c r="AQ59" s="69"/>
      <x:c r="AR59" s="71"/>
      <x:c r="AS59" s="69"/>
      <x:c r="AT59" s="71"/>
      <x:c r="AU59" s="69"/>
      <x:c r="AV59" s="69"/>
      <x:c r="AW59" s="69"/>
      <x:c r="AX59" s="69"/>
      <x:c r="AY59" s="69"/>
      <x:c r="AZ59" s="69"/>
      <x:c r="BA59" s="71"/>
      <x:c r="BB59" s="69"/>
      <x:c r="BC59" s="69"/>
      <x:c r="BD59" s="69"/>
      <x:c r="BE59" s="69">
        <x:v>1</x:v>
      </x:c>
      <x:c r="BF59" s="69">
        <x:v>2</x:v>
      </x:c>
      <x:c r="BG59" s="69"/>
      <x:c r="BH59" s="69"/>
      <x:c r="BI59" s="69"/>
      <x:c r="BJ59" s="71"/>
      <x:c r="BK59" s="69"/>
      <x:c r="BL59" s="71"/>
      <x:c r="BM59" s="69"/>
      <x:c r="BN59" s="71"/>
      <x:c r="BO59" s="69"/>
      <x:c r="BP59" s="71"/>
      <x:c r="BQ59" s="69"/>
      <x:c r="BR59" s="69"/>
      <x:c r="BS59" s="69"/>
      <x:c r="BT59" s="69"/>
      <x:c r="BU59" s="69"/>
      <x:c r="BV59" s="522" t="s">
        <x:v>384</x:v>
      </x:c>
      <x:c r="BW59" s="69"/>
      <x:c r="BX59" s="69"/>
      <x:c r="BY59" s="71"/>
      <x:c r="BZ59" s="69"/>
      <x:c r="CA59" s="71"/>
      <x:c r="CB59" s="69"/>
      <x:c r="CC59" s="71"/>
      <x:c r="CD59" s="69"/>
      <x:c r="CE59" s="69"/>
      <x:c r="CF59" s="71"/>
      <x:c r="CG59" s="69"/>
      <x:c r="CH59" s="69"/>
      <x:c r="CI59" s="69"/>
      <x:c r="CJ59" s="69"/>
      <x:c r="CK59" s="69"/>
      <x:c r="CL59" s="69"/>
      <x:c r="CM59" s="69"/>
      <x:c r="CN59" s="69"/>
      <x:c r="CO59" s="69"/>
      <x:c r="CP59" s="71"/>
      <x:c r="CQ59" s="69"/>
      <x:c r="CR59" s="71"/>
      <x:c r="CS59" s="69">
        <x:v>8</x:v>
      </x:c>
      <x:c r="CT59" s="69">
        <x:v>1</x:v>
      </x:c>
      <x:c r="CU59" s="69">
        <x:v>3</x:v>
      </x:c>
      <x:c r="CV59" s="69"/>
      <x:c r="CW59" s="69"/>
      <x:c r="CX59" s="69"/>
      <x:c r="CY59" s="522" t="s">
        <x:v>384</x:v>
      </x:c>
      <x:c r="CZ59" s="112">
        <x:v>1</x:v>
      </x:c>
      <x:c r="DA59" s="71">
        <x:v>46</x:v>
      </x:c>
      <x:c r="DB59" s="112"/>
      <x:c r="DC59" s="71"/>
      <x:c r="DD59" s="112"/>
      <x:c r="DE59" s="71"/>
      <x:c r="DF59" s="112"/>
      <x:c r="DG59" s="105"/>
    </x:row>
    <x:row r="60" spans="1:111" s="20" customFormat="1" ht="30" customHeight="1">
      <x:c r="A60" s="522" t="s">
        <x:v>1626</x:v>
      </x:c>
      <x:c r="B60" s="77"/>
      <x:c r="C60" s="71"/>
      <x:c r="D60" s="69"/>
      <x:c r="E60" s="71"/>
      <x:c r="F60" s="69"/>
      <x:c r="G60" s="71"/>
      <x:c r="H60" s="69"/>
      <x:c r="I60" s="71"/>
      <x:c r="J60" s="69">
        <x:v>1</x:v>
      </x:c>
      <x:c r="K60" s="69"/>
      <x:c r="L60" s="71"/>
      <x:c r="M60" s="69"/>
      <x:c r="N60" s="69"/>
      <x:c r="O60" s="69">
        <x:v>1</x:v>
      </x:c>
      <x:c r="P60" s="69">
        <x:v>1</x:v>
      </x:c>
      <x:c r="Q60" s="69"/>
      <x:c r="R60" s="71"/>
      <x:c r="S60" s="69"/>
      <x:c r="T60" s="71"/>
      <x:c r="U60" s="69"/>
      <x:c r="V60" s="71"/>
      <x:c r="W60" s="69"/>
      <x:c r="X60" s="69">
        <x:v>4</x:v>
      </x:c>
      <x:c r="Y60" s="69">
        <x:v>2</x:v>
      </x:c>
      <x:c r="Z60" s="69">
        <x:v>2</x:v>
      </x:c>
      <x:c r="AA60" s="69"/>
      <x:c r="AB60" s="69">
        <x:v>1</x:v>
      </x:c>
      <x:c r="AC60" s="69">
        <x:v>1</x:v>
      </x:c>
      <x:c r="AD60" s="69">
        <x:v>1</x:v>
      </x:c>
      <x:c r="AE60" s="69"/>
      <x:c r="AF60" s="69"/>
      <x:c r="AG60" s="69">
        <x:v>1</x:v>
      </x:c>
      <x:c r="AH60" s="69"/>
      <x:c r="AI60" s="69"/>
      <x:c r="AJ60" s="69">
        <x:v>2</x:v>
      </x:c>
      <x:c r="AK60" s="69">
        <x:v>3</x:v>
      </x:c>
      <x:c r="AL60" s="522" t="s">
        <x:v>1626</x:v>
      </x:c>
      <x:c r="AM60" s="69"/>
      <x:c r="AN60" s="71"/>
      <x:c r="AO60" s="69"/>
      <x:c r="AP60" s="69"/>
      <x:c r="AQ60" s="69"/>
      <x:c r="AR60" s="71"/>
      <x:c r="AS60" s="69"/>
      <x:c r="AT60" s="71"/>
      <x:c r="AU60" s="69"/>
      <x:c r="AV60" s="69"/>
      <x:c r="AW60" s="69"/>
      <x:c r="AX60" s="69"/>
      <x:c r="AY60" s="69"/>
      <x:c r="AZ60" s="69"/>
      <x:c r="BA60" s="71"/>
      <x:c r="BB60" s="69"/>
      <x:c r="BC60" s="69"/>
      <x:c r="BD60" s="69"/>
      <x:c r="BE60" s="69">
        <x:v>1</x:v>
      </x:c>
      <x:c r="BF60" s="69">
        <x:v>2</x:v>
      </x:c>
      <x:c r="BG60" s="69"/>
      <x:c r="BH60" s="69"/>
      <x:c r="BI60" s="69"/>
      <x:c r="BJ60" s="71"/>
      <x:c r="BK60" s="69"/>
      <x:c r="BL60" s="71"/>
      <x:c r="BM60" s="69"/>
      <x:c r="BN60" s="71"/>
      <x:c r="BO60" s="69"/>
      <x:c r="BP60" s="71"/>
      <x:c r="BQ60" s="69"/>
      <x:c r="BR60" s="69"/>
      <x:c r="BS60" s="69"/>
      <x:c r="BT60" s="69"/>
      <x:c r="BU60" s="69"/>
      <x:c r="BV60" s="522" t="s">
        <x:v>1626</x:v>
      </x:c>
      <x:c r="BW60" s="69"/>
      <x:c r="BX60" s="69"/>
      <x:c r="BY60" s="71"/>
      <x:c r="BZ60" s="69"/>
      <x:c r="CA60" s="71"/>
      <x:c r="CB60" s="69"/>
      <x:c r="CC60" s="71"/>
      <x:c r="CD60" s="69"/>
      <x:c r="CE60" s="69"/>
      <x:c r="CF60" s="71"/>
      <x:c r="CG60" s="69"/>
      <x:c r="CH60" s="69"/>
      <x:c r="CI60" s="69"/>
      <x:c r="CJ60" s="69">
        <x:v>1</x:v>
      </x:c>
      <x:c r="CK60" s="69"/>
      <x:c r="CL60" s="69"/>
      <x:c r="CM60" s="69"/>
      <x:c r="CN60" s="69"/>
      <x:c r="CO60" s="69"/>
      <x:c r="CP60" s="71"/>
      <x:c r="CQ60" s="69"/>
      <x:c r="CR60" s="71"/>
      <x:c r="CS60" s="69">
        <x:v>6</x:v>
      </x:c>
      <x:c r="CT60" s="69">
        <x:v>2</x:v>
      </x:c>
      <x:c r="CU60" s="69">
        <x:v>1</x:v>
      </x:c>
      <x:c r="CV60" s="69"/>
      <x:c r="CW60" s="69"/>
      <x:c r="CX60" s="69"/>
      <x:c r="CY60" s="522" t="s">
        <x:v>1626</x:v>
      </x:c>
      <x:c r="CZ60" s="112"/>
      <x:c r="DA60" s="71"/>
      <x:c r="DB60" s="112"/>
      <x:c r="DC60" s="71"/>
      <x:c r="DD60" s="112"/>
      <x:c r="DE60" s="71"/>
      <x:c r="DF60" s="112"/>
      <x:c r="DG60" s="105"/>
    </x:row>
    <x:row r="61" spans="1:111" s="20" customFormat="1" ht="30" customHeight="1">
      <x:c r="A61" s="522" t="s">
        <x:v>55</x:v>
      </x:c>
      <x:c r="B61" s="77"/>
      <x:c r="C61" s="71"/>
      <x:c r="D61" s="69"/>
      <x:c r="E61" s="71"/>
      <x:c r="F61" s="69"/>
      <x:c r="G61" s="71"/>
      <x:c r="H61" s="69"/>
      <x:c r="I61" s="71"/>
      <x:c r="J61" s="69">
        <x:v>2</x:v>
      </x:c>
      <x:c r="K61" s="69"/>
      <x:c r="L61" s="71"/>
      <x:c r="M61" s="69"/>
      <x:c r="N61" s="69"/>
      <x:c r="O61" s="69"/>
      <x:c r="P61" s="69"/>
      <x:c r="Q61" s="69"/>
      <x:c r="R61" s="71"/>
      <x:c r="S61" s="69"/>
      <x:c r="T61" s="71"/>
      <x:c r="U61" s="69">
        <x:v>1</x:v>
      </x:c>
      <x:c r="V61" s="71">
        <x:v>46</x:v>
      </x:c>
      <x:c r="W61" s="69"/>
      <x:c r="X61" s="69">
        <x:v>14</x:v>
      </x:c>
      <x:c r="Y61" s="69"/>
      <x:c r="Z61" s="69"/>
      <x:c r="AA61" s="69"/>
      <x:c r="AB61" s="69"/>
      <x:c r="AC61" s="69"/>
      <x:c r="AD61" s="69">
        <x:v>1</x:v>
      </x:c>
      <x:c r="AE61" s="69"/>
      <x:c r="AF61" s="69"/>
      <x:c r="AG61" s="69">
        <x:v>1</x:v>
      </x:c>
      <x:c r="AH61" s="69"/>
      <x:c r="AI61" s="69"/>
      <x:c r="AJ61" s="69"/>
      <x:c r="AK61" s="69"/>
      <x:c r="AL61" s="522" t="s">
        <x:v>55</x:v>
      </x:c>
      <x:c r="AM61" s="69"/>
      <x:c r="AN61" s="71"/>
      <x:c r="AO61" s="69"/>
      <x:c r="AP61" s="69"/>
      <x:c r="AQ61" s="69"/>
      <x:c r="AR61" s="71"/>
      <x:c r="AS61" s="69"/>
      <x:c r="AT61" s="71"/>
      <x:c r="AU61" s="69"/>
      <x:c r="AV61" s="69"/>
      <x:c r="AW61" s="69"/>
      <x:c r="AX61" s="69"/>
      <x:c r="AY61" s="69"/>
      <x:c r="AZ61" s="69"/>
      <x:c r="BA61" s="71"/>
      <x:c r="BB61" s="69"/>
      <x:c r="BC61" s="69"/>
      <x:c r="BD61" s="69"/>
      <x:c r="BE61" s="69">
        <x:v>1</x:v>
      </x:c>
      <x:c r="BF61" s="69">
        <x:v>2</x:v>
      </x:c>
      <x:c r="BG61" s="69"/>
      <x:c r="BH61" s="69"/>
      <x:c r="BI61" s="69"/>
      <x:c r="BJ61" s="71"/>
      <x:c r="BK61" s="69"/>
      <x:c r="BL61" s="71"/>
      <x:c r="BM61" s="69"/>
      <x:c r="BN61" s="71"/>
      <x:c r="BO61" s="69"/>
      <x:c r="BP61" s="71"/>
      <x:c r="BQ61" s="69"/>
      <x:c r="BR61" s="69"/>
      <x:c r="BS61" s="69"/>
      <x:c r="BT61" s="69"/>
      <x:c r="BU61" s="69"/>
      <x:c r="BV61" s="522" t="s">
        <x:v>55</x:v>
      </x:c>
      <x:c r="BW61" s="69"/>
      <x:c r="BX61" s="69"/>
      <x:c r="BY61" s="71"/>
      <x:c r="BZ61" s="69"/>
      <x:c r="CA61" s="71"/>
      <x:c r="CB61" s="69"/>
      <x:c r="CC61" s="71"/>
      <x:c r="CD61" s="69"/>
      <x:c r="CE61" s="69"/>
      <x:c r="CF61" s="71"/>
      <x:c r="CG61" s="69"/>
      <x:c r="CH61" s="69"/>
      <x:c r="CI61" s="69"/>
      <x:c r="CJ61" s="69"/>
      <x:c r="CK61" s="69"/>
      <x:c r="CL61" s="69"/>
      <x:c r="CM61" s="69"/>
      <x:c r="CN61" s="69"/>
      <x:c r="CO61" s="69"/>
      <x:c r="CP61" s="71"/>
      <x:c r="CQ61" s="69">
        <x:v>1</x:v>
      </x:c>
      <x:c r="CR61" s="71">
        <x:v>91</x:v>
      </x:c>
      <x:c r="CS61" s="69">
        <x:v>4</x:v>
      </x:c>
      <x:c r="CT61" s="69"/>
      <x:c r="CU61" s="69"/>
      <x:c r="CV61" s="69"/>
      <x:c r="CW61" s="69">
        <x:v>1</x:v>
      </x:c>
      <x:c r="CX61" s="69">
        <x:v>5</x:v>
      </x:c>
      <x:c r="CY61" s="522" t="s">
        <x:v>55</x:v>
      </x:c>
      <x:c r="CZ61" s="112">
        <x:v>1</x:v>
      </x:c>
      <x:c r="DA61" s="71">
        <x:v>46</x:v>
      </x:c>
      <x:c r="DB61" s="112"/>
      <x:c r="DC61" s="71"/>
      <x:c r="DD61" s="112"/>
      <x:c r="DE61" s="71"/>
      <x:c r="DF61" s="112"/>
      <x:c r="DG61" s="105"/>
    </x:row>
    <x:row r="62" spans="1:111" s="20" customFormat="1" ht="30" customHeight="1">
      <x:c r="A62" s="522" t="s">
        <x:v>1273</x:v>
      </x:c>
      <x:c r="B62" s="77"/>
      <x:c r="C62" s="71"/>
      <x:c r="D62" s="69"/>
      <x:c r="E62" s="71"/>
      <x:c r="F62" s="69"/>
      <x:c r="G62" s="71"/>
      <x:c r="H62" s="69"/>
      <x:c r="I62" s="71"/>
      <x:c r="J62" s="69">
        <x:v>2</x:v>
      </x:c>
      <x:c r="K62" s="69"/>
      <x:c r="L62" s="71"/>
      <x:c r="M62" s="69"/>
      <x:c r="N62" s="69"/>
      <x:c r="O62" s="69">
        <x:v>1</x:v>
      </x:c>
      <x:c r="P62" s="69">
        <x:v>1</x:v>
      </x:c>
      <x:c r="Q62" s="69"/>
      <x:c r="R62" s="71"/>
      <x:c r="S62" s="69"/>
      <x:c r="T62" s="71"/>
      <x:c r="U62" s="69"/>
      <x:c r="V62" s="71"/>
      <x:c r="W62" s="69"/>
      <x:c r="X62" s="69">
        <x:v>4</x:v>
      </x:c>
      <x:c r="Y62" s="69">
        <x:v>1</x:v>
      </x:c>
      <x:c r="Z62" s="69">
        <x:v>2</x:v>
      </x:c>
      <x:c r="AA62" s="69">
        <x:v>1</x:v>
      </x:c>
      <x:c r="AB62" s="69"/>
      <x:c r="AC62" s="69">
        <x:v>1</x:v>
      </x:c>
      <x:c r="AD62" s="69"/>
      <x:c r="AE62" s="69"/>
      <x:c r="AF62" s="69"/>
      <x:c r="AG62" s="69">
        <x:v>1</x:v>
      </x:c>
      <x:c r="AH62" s="69"/>
      <x:c r="AI62" s="69"/>
      <x:c r="AJ62" s="69">
        <x:v>2</x:v>
      </x:c>
      <x:c r="AK62" s="69">
        <x:v>3</x:v>
      </x:c>
      <x:c r="AL62" s="522" t="s">
        <x:v>1273</x:v>
      </x:c>
      <x:c r="AM62" s="69"/>
      <x:c r="AN62" s="71"/>
      <x:c r="AO62" s="69"/>
      <x:c r="AP62" s="69"/>
      <x:c r="AQ62" s="69"/>
      <x:c r="AR62" s="71"/>
      <x:c r="AS62" s="69"/>
      <x:c r="AT62" s="71"/>
      <x:c r="AU62" s="69"/>
      <x:c r="AV62" s="69"/>
      <x:c r="AW62" s="69"/>
      <x:c r="AX62" s="69"/>
      <x:c r="AY62" s="69"/>
      <x:c r="AZ62" s="69"/>
      <x:c r="BA62" s="71"/>
      <x:c r="BB62" s="69"/>
      <x:c r="BC62" s="69"/>
      <x:c r="BD62" s="69"/>
      <x:c r="BE62" s="69">
        <x:v>1</x:v>
      </x:c>
      <x:c r="BF62" s="69">
        <x:v>2</x:v>
      </x:c>
      <x:c r="BG62" s="69"/>
      <x:c r="BH62" s="69"/>
      <x:c r="BI62" s="69"/>
      <x:c r="BJ62" s="71"/>
      <x:c r="BK62" s="69"/>
      <x:c r="BL62" s="71"/>
      <x:c r="BM62" s="69"/>
      <x:c r="BN62" s="71"/>
      <x:c r="BO62" s="69"/>
      <x:c r="BP62" s="71"/>
      <x:c r="BQ62" s="69"/>
      <x:c r="BR62" s="69"/>
      <x:c r="BS62" s="69"/>
      <x:c r="BT62" s="69"/>
      <x:c r="BU62" s="69"/>
      <x:c r="BV62" s="522" t="s">
        <x:v>1273</x:v>
      </x:c>
      <x:c r="BW62" s="69"/>
      <x:c r="BX62" s="69"/>
      <x:c r="BY62" s="71"/>
      <x:c r="BZ62" s="69"/>
      <x:c r="CA62" s="71"/>
      <x:c r="CB62" s="69"/>
      <x:c r="CC62" s="71"/>
      <x:c r="CD62" s="69"/>
      <x:c r="CE62" s="69"/>
      <x:c r="CF62" s="71"/>
      <x:c r="CG62" s="69"/>
      <x:c r="CH62" s="69"/>
      <x:c r="CI62" s="69"/>
      <x:c r="CJ62" s="69">
        <x:v>1</x:v>
      </x:c>
      <x:c r="CK62" s="69"/>
      <x:c r="CL62" s="69"/>
      <x:c r="CM62" s="69"/>
      <x:c r="CN62" s="69"/>
      <x:c r="CO62" s="69"/>
      <x:c r="CP62" s="71"/>
      <x:c r="CQ62" s="69">
        <x:v>1</x:v>
      </x:c>
      <x:c r="CR62" s="71">
        <x:v>90</x:v>
      </x:c>
      <x:c r="CS62" s="69">
        <x:v>5</x:v>
      </x:c>
      <x:c r="CT62" s="69"/>
      <x:c r="CU62" s="69">
        <x:v>1</x:v>
      </x:c>
      <x:c r="CV62" s="69">
        <x:v>1</x:v>
      </x:c>
      <x:c r="CW62" s="69">
        <x:v>2</x:v>
      </x:c>
      <x:c r="CX62" s="69">
        <x:v>12</x:v>
      </x:c>
      <x:c r="CY62" s="522" t="s">
        <x:v>1273</x:v>
      </x:c>
      <x:c r="CZ62" s="112"/>
      <x:c r="DA62" s="71"/>
      <x:c r="DB62" s="112"/>
      <x:c r="DC62" s="71"/>
      <x:c r="DD62" s="112"/>
      <x:c r="DE62" s="71"/>
      <x:c r="DF62" s="112"/>
      <x:c r="DG62" s="105"/>
    </x:row>
    <x:row r="63" spans="1:111" s="20" customFormat="1" ht="30" customHeight="1">
      <x:c r="A63" s="522" t="s">
        <x:v>392</x:v>
      </x:c>
      <x:c r="B63" s="77"/>
      <x:c r="C63" s="71"/>
      <x:c r="D63" s="69"/>
      <x:c r="E63" s="71"/>
      <x:c r="F63" s="69"/>
      <x:c r="G63" s="71"/>
      <x:c r="H63" s="69"/>
      <x:c r="I63" s="71"/>
      <x:c r="J63" s="69">
        <x:v>3</x:v>
      </x:c>
      <x:c r="K63" s="69"/>
      <x:c r="L63" s="71"/>
      <x:c r="M63" s="69"/>
      <x:c r="N63" s="69"/>
      <x:c r="O63" s="69"/>
      <x:c r="P63" s="69"/>
      <x:c r="Q63" s="69"/>
      <x:c r="R63" s="71"/>
      <x:c r="S63" s="69">
        <x:v>4</x:v>
      </x:c>
      <x:c r="T63" s="71"/>
      <x:c r="U63" s="69">
        <x:v>1</x:v>
      </x:c>
      <x:c r="V63" s="71">
        <x:v>48</x:v>
      </x:c>
      <x:c r="W63" s="69"/>
      <x:c r="X63" s="69">
        <x:v>11</x:v>
      </x:c>
      <x:c r="Y63" s="69"/>
      <x:c r="Z63" s="69"/>
      <x:c r="AA63" s="69">
        <x:v>1</x:v>
      </x:c>
      <x:c r="AB63" s="69"/>
      <x:c r="AC63" s="69"/>
      <x:c r="AD63" s="69"/>
      <x:c r="AE63" s="69"/>
      <x:c r="AF63" s="69"/>
      <x:c r="AG63" s="69">
        <x:v>1</x:v>
      </x:c>
      <x:c r="AH63" s="69"/>
      <x:c r="AI63" s="69"/>
      <x:c r="AJ63" s="69">
        <x:v>1</x:v>
      </x:c>
      <x:c r="AK63" s="69">
        <x:v>2</x:v>
      </x:c>
      <x:c r="AL63" s="522" t="s">
        <x:v>392</x:v>
      </x:c>
      <x:c r="AM63" s="69"/>
      <x:c r="AN63" s="71"/>
      <x:c r="AO63" s="69"/>
      <x:c r="AP63" s="69"/>
      <x:c r="AQ63" s="69"/>
      <x:c r="AR63" s="71"/>
      <x:c r="AS63" s="69"/>
      <x:c r="AT63" s="71"/>
      <x:c r="AU63" s="69"/>
      <x:c r="AV63" s="69"/>
      <x:c r="AW63" s="69"/>
      <x:c r="AX63" s="69"/>
      <x:c r="AY63" s="69"/>
      <x:c r="AZ63" s="69"/>
      <x:c r="BA63" s="71"/>
      <x:c r="BB63" s="69"/>
      <x:c r="BC63" s="69"/>
      <x:c r="BD63" s="69"/>
      <x:c r="BE63" s="69">
        <x:v>1</x:v>
      </x:c>
      <x:c r="BF63" s="69">
        <x:v>3</x:v>
      </x:c>
      <x:c r="BG63" s="69"/>
      <x:c r="BH63" s="69"/>
      <x:c r="BI63" s="69"/>
      <x:c r="BJ63" s="71"/>
      <x:c r="BK63" s="69"/>
      <x:c r="BL63" s="71"/>
      <x:c r="BM63" s="69"/>
      <x:c r="BN63" s="71"/>
      <x:c r="BO63" s="69"/>
      <x:c r="BP63" s="71"/>
      <x:c r="BQ63" s="69"/>
      <x:c r="BR63" s="69"/>
      <x:c r="BS63" s="69"/>
      <x:c r="BT63" s="69"/>
      <x:c r="BU63" s="69"/>
      <x:c r="BV63" s="522" t="s">
        <x:v>392</x:v>
      </x:c>
      <x:c r="BW63" s="69"/>
      <x:c r="BX63" s="69"/>
      <x:c r="BY63" s="71"/>
      <x:c r="BZ63" s="69"/>
      <x:c r="CA63" s="71"/>
      <x:c r="CB63" s="69"/>
      <x:c r="CC63" s="71"/>
      <x:c r="CD63" s="69"/>
      <x:c r="CE63" s="69"/>
      <x:c r="CF63" s="71"/>
      <x:c r="CG63" s="69"/>
      <x:c r="CH63" s="69"/>
      <x:c r="CI63" s="69"/>
      <x:c r="CJ63" s="69">
        <x:v>1</x:v>
      </x:c>
      <x:c r="CK63" s="69"/>
      <x:c r="CL63" s="69"/>
      <x:c r="CM63" s="69"/>
      <x:c r="CN63" s="69"/>
      <x:c r="CO63" s="69"/>
      <x:c r="CP63" s="71"/>
      <x:c r="CQ63" s="69"/>
      <x:c r="CR63" s="71"/>
      <x:c r="CS63" s="69">
        <x:v>10</x:v>
      </x:c>
      <x:c r="CT63" s="69"/>
      <x:c r="CU63" s="69">
        <x:v>1</x:v>
      </x:c>
      <x:c r="CV63" s="69">
        <x:v>2</x:v>
      </x:c>
      <x:c r="CW63" s="69"/>
      <x:c r="CX63" s="69"/>
      <x:c r="CY63" s="522" t="s">
        <x:v>392</x:v>
      </x:c>
      <x:c r="CZ63" s="112">
        <x:v>1</x:v>
      </x:c>
      <x:c r="DA63" s="71">
        <x:v>47.600000000000001</x:v>
      </x:c>
      <x:c r="DB63" s="112"/>
      <x:c r="DC63" s="71"/>
      <x:c r="DD63" s="112"/>
      <x:c r="DE63" s="71"/>
      <x:c r="DF63" s="112"/>
      <x:c r="DG63" s="105"/>
    </x:row>
    <x:row r="64" spans="1:111" s="20" customFormat="1" ht="30" customHeight="1">
      <x:c r="A64" s="522" t="s">
        <x:v>1563</x:v>
      </x:c>
      <x:c r="B64" s="77"/>
      <x:c r="C64" s="71"/>
      <x:c r="D64" s="69"/>
      <x:c r="E64" s="71"/>
      <x:c r="F64" s="69"/>
      <x:c r="G64" s="71"/>
      <x:c r="H64" s="69"/>
      <x:c r="I64" s="71"/>
      <x:c r="J64" s="69">
        <x:v>1</x:v>
      </x:c>
      <x:c r="K64" s="69"/>
      <x:c r="L64" s="71"/>
      <x:c r="M64" s="69"/>
      <x:c r="N64" s="69"/>
      <x:c r="O64" s="69">
        <x:v>1</x:v>
      </x:c>
      <x:c r="P64" s="69">
        <x:v>2</x:v>
      </x:c>
      <x:c r="Q64" s="69"/>
      <x:c r="R64" s="71"/>
      <x:c r="S64" s="69"/>
      <x:c r="T64" s="71"/>
      <x:c r="U64" s="69">
        <x:v>1</x:v>
      </x:c>
      <x:c r="V64" s="71">
        <x:v>48</x:v>
      </x:c>
      <x:c r="W64" s="69"/>
      <x:c r="X64" s="69">
        <x:v>5</x:v>
      </x:c>
      <x:c r="Y64" s="69"/>
      <x:c r="Z64" s="69"/>
      <x:c r="AA64" s="69">
        <x:v>1</x:v>
      </x:c>
      <x:c r="AB64" s="69"/>
      <x:c r="AC64" s="69"/>
      <x:c r="AD64" s="69"/>
      <x:c r="AE64" s="69"/>
      <x:c r="AF64" s="69"/>
      <x:c r="AG64" s="69">
        <x:v>1</x:v>
      </x:c>
      <x:c r="AH64" s="69"/>
      <x:c r="AI64" s="69"/>
      <x:c r="AJ64" s="69"/>
      <x:c r="AK64" s="69"/>
      <x:c r="AL64" s="522" t="s">
        <x:v>1563</x:v>
      </x:c>
      <x:c r="AM64" s="69"/>
      <x:c r="AN64" s="71"/>
      <x:c r="AO64" s="69"/>
      <x:c r="AP64" s="69"/>
      <x:c r="AQ64" s="69"/>
      <x:c r="AR64" s="71"/>
      <x:c r="AS64" s="69"/>
      <x:c r="AT64" s="71"/>
      <x:c r="AU64" s="69"/>
      <x:c r="AV64" s="69"/>
      <x:c r="AW64" s="69"/>
      <x:c r="AX64" s="69"/>
      <x:c r="AY64" s="69"/>
      <x:c r="AZ64" s="69"/>
      <x:c r="BA64" s="71"/>
      <x:c r="BB64" s="69"/>
      <x:c r="BC64" s="69"/>
      <x:c r="BD64" s="69"/>
      <x:c r="BE64" s="69">
        <x:v>1</x:v>
      </x:c>
      <x:c r="BF64" s="69">
        <x:v>6</x:v>
      </x:c>
      <x:c r="BG64" s="69"/>
      <x:c r="BH64" s="69"/>
      <x:c r="BI64" s="69"/>
      <x:c r="BJ64" s="71"/>
      <x:c r="BK64" s="69"/>
      <x:c r="BL64" s="71"/>
      <x:c r="BM64" s="69"/>
      <x:c r="BN64" s="71"/>
      <x:c r="BO64" s="69"/>
      <x:c r="BP64" s="71"/>
      <x:c r="BQ64" s="69"/>
      <x:c r="BR64" s="69"/>
      <x:c r="BS64" s="69"/>
      <x:c r="BT64" s="69"/>
      <x:c r="BU64" s="69"/>
      <x:c r="BV64" s="522" t="s">
        <x:v>1563</x:v>
      </x:c>
      <x:c r="BW64" s="69"/>
      <x:c r="BX64" s="69"/>
      <x:c r="BY64" s="71"/>
      <x:c r="BZ64" s="69"/>
      <x:c r="CA64" s="71"/>
      <x:c r="CB64" s="69"/>
      <x:c r="CC64" s="71"/>
      <x:c r="CD64" s="69"/>
      <x:c r="CE64" s="69">
        <x:v>1</x:v>
      </x:c>
      <x:c r="CF64" s="71">
        <x:v>33</x:v>
      </x:c>
      <x:c r="CG64" s="69"/>
      <x:c r="CH64" s="69"/>
      <x:c r="CI64" s="69"/>
      <x:c r="CJ64" s="69"/>
      <x:c r="CK64" s="69"/>
      <x:c r="CL64" s="69"/>
      <x:c r="CM64" s="69"/>
      <x:c r="CN64" s="69"/>
      <x:c r="CO64" s="69"/>
      <x:c r="CP64" s="71"/>
      <x:c r="CQ64" s="69">
        <x:v>1</x:v>
      </x:c>
      <x:c r="CR64" s="71">
        <x:v>59</x:v>
      </x:c>
      <x:c r="CS64" s="69">
        <x:v>4</x:v>
      </x:c>
      <x:c r="CT64" s="69"/>
      <x:c r="CU64" s="69">
        <x:v>1</x:v>
      </x:c>
      <x:c r="CV64" s="69">
        <x:v>1</x:v>
      </x:c>
      <x:c r="CW64" s="69"/>
      <x:c r="CX64" s="69"/>
      <x:c r="CY64" s="522" t="s">
        <x:v>1563</x:v>
      </x:c>
      <x:c r="CZ64" s="112">
        <x:v>2</x:v>
      </x:c>
      <x:c r="DA64" s="71">
        <x:v>80.950000000000003</x:v>
      </x:c>
      <x:c r="DB64" s="112"/>
      <x:c r="DC64" s="71"/>
      <x:c r="DD64" s="112"/>
      <x:c r="DE64" s="71"/>
      <x:c r="DF64" s="112"/>
      <x:c r="DG64" s="105"/>
    </x:row>
    <x:row r="65" spans="1:111" s="20" customFormat="1" ht="30" customHeight="1">
      <x:c r="A65" s="522" t="s">
        <x:v>1560</x:v>
      </x:c>
      <x:c r="B65" s="77"/>
      <x:c r="C65" s="71"/>
      <x:c r="D65" s="69"/>
      <x:c r="E65" s="71"/>
      <x:c r="F65" s="69"/>
      <x:c r="G65" s="71"/>
      <x:c r="H65" s="69"/>
      <x:c r="I65" s="71"/>
      <x:c r="J65" s="69">
        <x:v>1</x:v>
      </x:c>
      <x:c r="K65" s="69"/>
      <x:c r="L65" s="71"/>
      <x:c r="M65" s="69">
        <x:v>1</x:v>
      </x:c>
      <x:c r="N65" s="69"/>
      <x:c r="O65" s="69"/>
      <x:c r="P65" s="69"/>
      <x:c r="Q65" s="69"/>
      <x:c r="R65" s="71"/>
      <x:c r="S65" s="69"/>
      <x:c r="T65" s="71"/>
      <x:c r="U65" s="69">
        <x:v>1</x:v>
      </x:c>
      <x:c r="V65" s="71">
        <x:v>31</x:v>
      </x:c>
      <x:c r="W65" s="69"/>
      <x:c r="X65" s="69">
        <x:v>6</x:v>
      </x:c>
      <x:c r="Y65" s="69"/>
      <x:c r="Z65" s="69"/>
      <x:c r="AA65" s="69">
        <x:v>1</x:v>
      </x:c>
      <x:c r="AB65" s="69"/>
      <x:c r="AC65" s="69"/>
      <x:c r="AD65" s="69"/>
      <x:c r="AE65" s="69"/>
      <x:c r="AF65" s="69"/>
      <x:c r="AG65" s="69">
        <x:v>1</x:v>
      </x:c>
      <x:c r="AH65" s="69"/>
      <x:c r="AI65" s="69"/>
      <x:c r="AJ65" s="69">
        <x:v>1</x:v>
      </x:c>
      <x:c r="AK65" s="69">
        <x:v>3</x:v>
      </x:c>
      <x:c r="AL65" s="522" t="s">
        <x:v>1560</x:v>
      </x:c>
      <x:c r="AM65" s="69"/>
      <x:c r="AN65" s="71"/>
      <x:c r="AO65" s="69"/>
      <x:c r="AP65" s="69"/>
      <x:c r="AQ65" s="69"/>
      <x:c r="AR65" s="71"/>
      <x:c r="AS65" s="69"/>
      <x:c r="AT65" s="71"/>
      <x:c r="AU65" s="69"/>
      <x:c r="AV65" s="69"/>
      <x:c r="AW65" s="69"/>
      <x:c r="AX65" s="69"/>
      <x:c r="AY65" s="69"/>
      <x:c r="AZ65" s="69"/>
      <x:c r="BA65" s="71"/>
      <x:c r="BB65" s="69"/>
      <x:c r="BC65" s="69"/>
      <x:c r="BD65" s="69"/>
      <x:c r="BE65" s="69">
        <x:v>1</x:v>
      </x:c>
      <x:c r="BF65" s="69">
        <x:v>3</x:v>
      </x:c>
      <x:c r="BG65" s="69"/>
      <x:c r="BH65" s="69"/>
      <x:c r="BI65" s="69"/>
      <x:c r="BJ65" s="71"/>
      <x:c r="BK65" s="69"/>
      <x:c r="BL65" s="71"/>
      <x:c r="BM65" s="69"/>
      <x:c r="BN65" s="71"/>
      <x:c r="BO65" s="69"/>
      <x:c r="BP65" s="71"/>
      <x:c r="BQ65" s="69"/>
      <x:c r="BR65" s="69"/>
      <x:c r="BS65" s="69"/>
      <x:c r="BT65" s="69"/>
      <x:c r="BU65" s="69"/>
      <x:c r="BV65" s="522" t="s">
        <x:v>1560</x:v>
      </x:c>
      <x:c r="BW65" s="69"/>
      <x:c r="BX65" s="69"/>
      <x:c r="BY65" s="71"/>
      <x:c r="BZ65" s="69"/>
      <x:c r="CA65" s="71"/>
      <x:c r="CB65" s="69"/>
      <x:c r="CC65" s="71"/>
      <x:c r="CD65" s="69"/>
      <x:c r="CE65" s="69"/>
      <x:c r="CF65" s="71"/>
      <x:c r="CG65" s="69"/>
      <x:c r="CH65" s="69"/>
      <x:c r="CI65" s="69"/>
      <x:c r="CJ65" s="69">
        <x:v>1</x:v>
      </x:c>
      <x:c r="CK65" s="69"/>
      <x:c r="CL65" s="69"/>
      <x:c r="CM65" s="69"/>
      <x:c r="CN65" s="69"/>
      <x:c r="CO65" s="69"/>
      <x:c r="CP65" s="71"/>
      <x:c r="CQ65" s="69"/>
      <x:c r="CR65" s="71"/>
      <x:c r="CS65" s="69">
        <x:v>9</x:v>
      </x:c>
      <x:c r="CT65" s="69">
        <x:v>1</x:v>
      </x:c>
      <x:c r="CU65" s="69">
        <x:v>4</x:v>
      </x:c>
      <x:c r="CV65" s="69"/>
      <x:c r="CW65" s="69"/>
      <x:c r="CX65" s="69"/>
      <x:c r="CY65" s="522" t="s">
        <x:v>1560</x:v>
      </x:c>
      <x:c r="CZ65" s="112">
        <x:v>1</x:v>
      </x:c>
      <x:c r="DA65" s="71">
        <x:v>31</x:v>
      </x:c>
      <x:c r="DB65" s="112"/>
      <x:c r="DC65" s="71"/>
      <x:c r="DD65" s="112"/>
      <x:c r="DE65" s="71"/>
      <x:c r="DF65" s="112"/>
      <x:c r="DG65" s="105"/>
    </x:row>
    <x:row r="66" spans="1:111" s="20" customFormat="1" ht="30" customHeight="1">
      <x:c r="A66" s="522" t="s">
        <x:v>1305</x:v>
      </x:c>
      <x:c r="B66" s="77"/>
      <x:c r="C66" s="71"/>
      <x:c r="D66" s="69"/>
      <x:c r="E66" s="71"/>
      <x:c r="F66" s="69"/>
      <x:c r="G66" s="71"/>
      <x:c r="H66" s="69"/>
      <x:c r="I66" s="71"/>
      <x:c r="J66" s="69">
        <x:v>1</x:v>
      </x:c>
      <x:c r="K66" s="69"/>
      <x:c r="L66" s="71"/>
      <x:c r="M66" s="69"/>
      <x:c r="N66" s="69"/>
      <x:c r="O66" s="69"/>
      <x:c r="P66" s="69"/>
      <x:c r="Q66" s="69"/>
      <x:c r="R66" s="71"/>
      <x:c r="S66" s="69"/>
      <x:c r="T66" s="71"/>
      <x:c r="U66" s="69"/>
      <x:c r="V66" s="71"/>
      <x:c r="W66" s="69"/>
      <x:c r="X66" s="69">
        <x:v>10</x:v>
      </x:c>
      <x:c r="Y66" s="69"/>
      <x:c r="Z66" s="69"/>
      <x:c r="AA66" s="69">
        <x:v>1</x:v>
      </x:c>
      <x:c r="AB66" s="69"/>
      <x:c r="AC66" s="69">
        <x:v>1</x:v>
      </x:c>
      <x:c r="AD66" s="69"/>
      <x:c r="AE66" s="69"/>
      <x:c r="AF66" s="69"/>
      <x:c r="AG66" s="69">
        <x:v>1</x:v>
      </x:c>
      <x:c r="AH66" s="69"/>
      <x:c r="AI66" s="69"/>
      <x:c r="AJ66" s="69">
        <x:v>4</x:v>
      </x:c>
      <x:c r="AK66" s="69">
        <x:v>5</x:v>
      </x:c>
      <x:c r="AL66" s="522" t="s">
        <x:v>1305</x:v>
      </x:c>
      <x:c r="AM66" s="69"/>
      <x:c r="AN66" s="71"/>
      <x:c r="AO66" s="69"/>
      <x:c r="AP66" s="69"/>
      <x:c r="AQ66" s="69"/>
      <x:c r="AR66" s="71"/>
      <x:c r="AS66" s="69"/>
      <x:c r="AT66" s="71"/>
      <x:c r="AU66" s="69"/>
      <x:c r="AV66" s="69"/>
      <x:c r="AW66" s="69"/>
      <x:c r="AX66" s="69"/>
      <x:c r="AY66" s="69"/>
      <x:c r="AZ66" s="69"/>
      <x:c r="BA66" s="71"/>
      <x:c r="BB66" s="69"/>
      <x:c r="BC66" s="69"/>
      <x:c r="BD66" s="69"/>
      <x:c r="BE66" s="69">
        <x:v>1</x:v>
      </x:c>
      <x:c r="BF66" s="69">
        <x:v>5</x:v>
      </x:c>
      <x:c r="BG66" s="69"/>
      <x:c r="BH66" s="69"/>
      <x:c r="BI66" s="69"/>
      <x:c r="BJ66" s="71"/>
      <x:c r="BK66" s="69"/>
      <x:c r="BL66" s="71"/>
      <x:c r="BM66" s="69"/>
      <x:c r="BN66" s="71"/>
      <x:c r="BO66" s="69"/>
      <x:c r="BP66" s="71"/>
      <x:c r="BQ66" s="69"/>
      <x:c r="BR66" s="69"/>
      <x:c r="BS66" s="69"/>
      <x:c r="BT66" s="69"/>
      <x:c r="BU66" s="69"/>
      <x:c r="BV66" s="522" t="s">
        <x:v>1305</x:v>
      </x:c>
      <x:c r="BW66" s="69"/>
      <x:c r="BX66" s="69"/>
      <x:c r="BY66" s="71"/>
      <x:c r="BZ66" s="69"/>
      <x:c r="CA66" s="71"/>
      <x:c r="CB66" s="69"/>
      <x:c r="CC66" s="71"/>
      <x:c r="CD66" s="69"/>
      <x:c r="CE66" s="69"/>
      <x:c r="CF66" s="71"/>
      <x:c r="CG66" s="69"/>
      <x:c r="CH66" s="69"/>
      <x:c r="CI66" s="69"/>
      <x:c r="CJ66" s="69">
        <x:v>1</x:v>
      </x:c>
      <x:c r="CK66" s="69"/>
      <x:c r="CL66" s="69"/>
      <x:c r="CM66" s="69"/>
      <x:c r="CN66" s="69"/>
      <x:c r="CO66" s="69"/>
      <x:c r="CP66" s="71"/>
      <x:c r="CQ66" s="69">
        <x:v>1</x:v>
      </x:c>
      <x:c r="CR66" s="71">
        <x:v>50.25</x:v>
      </x:c>
      <x:c r="CS66" s="69">
        <x:v>5</x:v>
      </x:c>
      <x:c r="CT66" s="69"/>
      <x:c r="CU66" s="69">
        <x:v>1</x:v>
      </x:c>
      <x:c r="CV66" s="69">
        <x:v>2</x:v>
      </x:c>
      <x:c r="CW66" s="69">
        <x:v>4</x:v>
      </x:c>
      <x:c r="CX66" s="69">
        <x:v>9</x:v>
      </x:c>
      <x:c r="CY66" s="522" t="s">
        <x:v>1305</x:v>
      </x:c>
      <x:c r="CZ66" s="112"/>
      <x:c r="DA66" s="71"/>
      <x:c r="DB66" s="112"/>
      <x:c r="DC66" s="71"/>
      <x:c r="DD66" s="112"/>
      <x:c r="DE66" s="71"/>
      <x:c r="DF66" s="112"/>
      <x:c r="DG66" s="105"/>
    </x:row>
    <x:row r="67" spans="1:111" s="20" customFormat="1" ht="30" customHeight="1">
      <x:c r="A67" s="522" t="s">
        <x:v>1598</x:v>
      </x:c>
      <x:c r="B67" s="77"/>
      <x:c r="C67" s="71"/>
      <x:c r="D67" s="69"/>
      <x:c r="E67" s="71"/>
      <x:c r="F67" s="69"/>
      <x:c r="G67" s="71"/>
      <x:c r="H67" s="69"/>
      <x:c r="I67" s="71"/>
      <x:c r="J67" s="69">
        <x:v>1</x:v>
      </x:c>
      <x:c r="K67" s="69"/>
      <x:c r="L67" s="71"/>
      <x:c r="M67" s="69"/>
      <x:c r="N67" s="69"/>
      <x:c r="O67" s="69"/>
      <x:c r="P67" s="69"/>
      <x:c r="Q67" s="69"/>
      <x:c r="R67" s="71"/>
      <x:c r="S67" s="69"/>
      <x:c r="T67" s="71"/>
      <x:c r="U67" s="69"/>
      <x:c r="V67" s="71"/>
      <x:c r="W67" s="69"/>
      <x:c r="X67" s="69">
        <x:v>4</x:v>
      </x:c>
      <x:c r="Y67" s="69"/>
      <x:c r="Z67" s="69"/>
      <x:c r="AA67" s="69"/>
      <x:c r="AB67" s="69"/>
      <x:c r="AC67" s="69"/>
      <x:c r="AD67" s="69"/>
      <x:c r="AE67" s="69"/>
      <x:c r="AF67" s="69"/>
      <x:c r="AG67" s="69">
        <x:v>1</x:v>
      </x:c>
      <x:c r="AH67" s="69"/>
      <x:c r="AI67" s="69"/>
      <x:c r="AJ67" s="69">
        <x:v>1</x:v>
      </x:c>
      <x:c r="AK67" s="69">
        <x:v>2</x:v>
      </x:c>
      <x:c r="AL67" s="522" t="s">
        <x:v>1598</x:v>
      </x:c>
      <x:c r="AM67" s="69"/>
      <x:c r="AN67" s="71"/>
      <x:c r="AO67" s="69"/>
      <x:c r="AP67" s="69"/>
      <x:c r="AQ67" s="69"/>
      <x:c r="AR67" s="71"/>
      <x:c r="AS67" s="69"/>
      <x:c r="AT67" s="71"/>
      <x:c r="AU67" s="69"/>
      <x:c r="AV67" s="69"/>
      <x:c r="AW67" s="69"/>
      <x:c r="AX67" s="69"/>
      <x:c r="AY67" s="69"/>
      <x:c r="AZ67" s="69"/>
      <x:c r="BA67" s="71"/>
      <x:c r="BB67" s="69"/>
      <x:c r="BC67" s="69"/>
      <x:c r="BD67" s="69"/>
      <x:c r="BE67" s="69">
        <x:v>1</x:v>
      </x:c>
      <x:c r="BF67" s="69">
        <x:v>5</x:v>
      </x:c>
      <x:c r="BG67" s="69"/>
      <x:c r="BH67" s="69"/>
      <x:c r="BI67" s="69"/>
      <x:c r="BJ67" s="71"/>
      <x:c r="BK67" s="69"/>
      <x:c r="BL67" s="71"/>
      <x:c r="BM67" s="69"/>
      <x:c r="BN67" s="71"/>
      <x:c r="BO67" s="69"/>
      <x:c r="BP67" s="71"/>
      <x:c r="BQ67" s="69"/>
      <x:c r="BR67" s="69"/>
      <x:c r="BS67" s="69"/>
      <x:c r="BT67" s="69"/>
      <x:c r="BU67" s="69"/>
      <x:c r="BV67" s="522" t="s">
        <x:v>1598</x:v>
      </x:c>
      <x:c r="BW67" s="69"/>
      <x:c r="BX67" s="69"/>
      <x:c r="BY67" s="71"/>
      <x:c r="BZ67" s="69"/>
      <x:c r="CA67" s="71"/>
      <x:c r="CB67" s="69"/>
      <x:c r="CC67" s="71"/>
      <x:c r="CD67" s="69"/>
      <x:c r="CE67" s="69"/>
      <x:c r="CF67" s="71"/>
      <x:c r="CG67" s="69"/>
      <x:c r="CH67" s="69"/>
      <x:c r="CI67" s="69"/>
      <x:c r="CJ67" s="69"/>
      <x:c r="CK67" s="69"/>
      <x:c r="CL67" s="69"/>
      <x:c r="CM67" s="69"/>
      <x:c r="CN67" s="69"/>
      <x:c r="CO67" s="69"/>
      <x:c r="CP67" s="71"/>
      <x:c r="CQ67" s="69">
        <x:v>1</x:v>
      </x:c>
      <x:c r="CR67" s="71">
        <x:v>87</x:v>
      </x:c>
      <x:c r="CS67" s="69">
        <x:v>4</x:v>
      </x:c>
      <x:c r="CT67" s="69"/>
      <x:c r="CU67" s="69">
        <x:v>1</x:v>
      </x:c>
      <x:c r="CV67" s="69"/>
      <x:c r="CW67" s="69"/>
      <x:c r="CX67" s="69"/>
      <x:c r="CY67" s="522" t="s">
        <x:v>1598</x:v>
      </x:c>
      <x:c r="CZ67" s="112"/>
      <x:c r="DA67" s="71"/>
      <x:c r="DB67" s="112"/>
      <x:c r="DC67" s="71"/>
      <x:c r="DD67" s="112"/>
      <x:c r="DE67" s="71"/>
      <x:c r="DF67" s="112"/>
      <x:c r="DG67" s="105"/>
    </x:row>
    <x:row r="68" spans="1:111" s="20" customFormat="1" ht="30" customHeight="1">
      <x:c r="A68" s="522" t="s">
        <x:v>1799</x:v>
      </x:c>
      <x:c r="B68" s="77"/>
      <x:c r="C68" s="71"/>
      <x:c r="D68" s="69"/>
      <x:c r="E68" s="71"/>
      <x:c r="F68" s="69"/>
      <x:c r="G68" s="71"/>
      <x:c r="H68" s="69"/>
      <x:c r="I68" s="71"/>
      <x:c r="J68" s="69">
        <x:v>0</x:v>
      </x:c>
      <x:c r="K68" s="69"/>
      <x:c r="L68" s="71"/>
      <x:c r="M68" s="69"/>
      <x:c r="N68" s="69"/>
      <x:c r="O68" s="69"/>
      <x:c r="P68" s="69"/>
      <x:c r="Q68" s="69"/>
      <x:c r="R68" s="71"/>
      <x:c r="S68" s="69"/>
      <x:c r="T68" s="71"/>
      <x:c r="U68" s="69">
        <x:v>1</x:v>
      </x:c>
      <x:c r="V68" s="71">
        <x:v>32</x:v>
      </x:c>
      <x:c r="W68" s="69"/>
      <x:c r="X68" s="69">
        <x:v>2</x:v>
      </x:c>
      <x:c r="Y68" s="69">
        <x:v>1</x:v>
      </x:c>
      <x:c r="Z68" s="69">
        <x:v>5</x:v>
      </x:c>
      <x:c r="AA68" s="69">
        <x:v>1</x:v>
      </x:c>
      <x:c r="AB68" s="69"/>
      <x:c r="AC68" s="69"/>
      <x:c r="AD68" s="69">
        <x:v>1</x:v>
      </x:c>
      <x:c r="AE68" s="69"/>
      <x:c r="AF68" s="69"/>
      <x:c r="AG68" s="69">
        <x:v>1</x:v>
      </x:c>
      <x:c r="AH68" s="69"/>
      <x:c r="AI68" s="69"/>
      <x:c r="AJ68" s="69">
        <x:v>1</x:v>
      </x:c>
      <x:c r="AK68" s="69">
        <x:v>1</x:v>
      </x:c>
      <x:c r="AL68" s="522" t="s">
        <x:v>1799</x:v>
      </x:c>
      <x:c r="AM68" s="69"/>
      <x:c r="AN68" s="71"/>
      <x:c r="AO68" s="69"/>
      <x:c r="AP68" s="69"/>
      <x:c r="AQ68" s="69"/>
      <x:c r="AR68" s="71"/>
      <x:c r="AS68" s="69"/>
      <x:c r="AT68" s="71"/>
      <x:c r="AU68" s="69"/>
      <x:c r="AV68" s="69"/>
      <x:c r="AW68" s="69"/>
      <x:c r="AX68" s="69"/>
      <x:c r="AY68" s="69"/>
      <x:c r="AZ68" s="69"/>
      <x:c r="BA68" s="71"/>
      <x:c r="BB68" s="69"/>
      <x:c r="BC68" s="69"/>
      <x:c r="BD68" s="69"/>
      <x:c r="BE68" s="69">
        <x:v>1</x:v>
      </x:c>
      <x:c r="BF68" s="69">
        <x:v>3</x:v>
      </x:c>
      <x:c r="BG68" s="69"/>
      <x:c r="BH68" s="69"/>
      <x:c r="BI68" s="69"/>
      <x:c r="BJ68" s="71"/>
      <x:c r="BK68" s="69"/>
      <x:c r="BL68" s="71"/>
      <x:c r="BM68" s="69"/>
      <x:c r="BN68" s="71"/>
      <x:c r="BO68" s="69"/>
      <x:c r="BP68" s="71"/>
      <x:c r="BQ68" s="69"/>
      <x:c r="BR68" s="69"/>
      <x:c r="BS68" s="69"/>
      <x:c r="BT68" s="69"/>
      <x:c r="BU68" s="69"/>
      <x:c r="BV68" s="522" t="s">
        <x:v>1799</x:v>
      </x:c>
      <x:c r="BW68" s="69"/>
      <x:c r="BX68" s="69"/>
      <x:c r="BY68" s="71"/>
      <x:c r="BZ68" s="69"/>
      <x:c r="CA68" s="71"/>
      <x:c r="CB68" s="69"/>
      <x:c r="CC68" s="71"/>
      <x:c r="CD68" s="69"/>
      <x:c r="CE68" s="69"/>
      <x:c r="CF68" s="71"/>
      <x:c r="CG68" s="69"/>
      <x:c r="CH68" s="69"/>
      <x:c r="CI68" s="69"/>
      <x:c r="CJ68" s="69">
        <x:v>1</x:v>
      </x:c>
      <x:c r="CK68" s="69"/>
      <x:c r="CL68" s="69"/>
      <x:c r="CM68" s="69"/>
      <x:c r="CN68" s="69"/>
      <x:c r="CO68" s="69"/>
      <x:c r="CP68" s="71"/>
      <x:c r="CQ68" s="69">
        <x:v>1</x:v>
      </x:c>
      <x:c r="CR68" s="71">
        <x:v>84</x:v>
      </x:c>
      <x:c r="CS68" s="69">
        <x:v>7</x:v>
      </x:c>
      <x:c r="CT68" s="69"/>
      <x:c r="CU68" s="69">
        <x:v>1</x:v>
      </x:c>
      <x:c r="CV68" s="69">
        <x:v>1</x:v>
      </x:c>
      <x:c r="CW68" s="69">
        <x:v>4</x:v>
      </x:c>
      <x:c r="CX68" s="69">
        <x:v>14</x:v>
      </x:c>
      <x:c r="CY68" s="522" t="s">
        <x:v>1799</x:v>
      </x:c>
      <x:c r="CZ68" s="112">
        <x:v>1</x:v>
      </x:c>
      <x:c r="DA68" s="71">
        <x:v>32</x:v>
      </x:c>
      <x:c r="DB68" s="112"/>
      <x:c r="DC68" s="71"/>
      <x:c r="DD68" s="112"/>
      <x:c r="DE68" s="71"/>
      <x:c r="DF68" s="112"/>
      <x:c r="DG68" s="105"/>
    </x:row>
    <x:row r="69" spans="1:111" s="20" customFormat="1" ht="30" customHeight="1">
      <x:c r="A69" s="522" t="s">
        <x:v>1624</x:v>
      </x:c>
      <x:c r="B69" s="77"/>
      <x:c r="C69" s="71"/>
      <x:c r="D69" s="69"/>
      <x:c r="E69" s="71"/>
      <x:c r="F69" s="69"/>
      <x:c r="G69" s="71"/>
      <x:c r="H69" s="69"/>
      <x:c r="I69" s="71"/>
      <x:c r="J69" s="69">
        <x:v>1</x:v>
      </x:c>
      <x:c r="K69" s="69"/>
      <x:c r="L69" s="71"/>
      <x:c r="M69" s="69"/>
      <x:c r="N69" s="69"/>
      <x:c r="O69" s="69"/>
      <x:c r="P69" s="69"/>
      <x:c r="Q69" s="69"/>
      <x:c r="R69" s="71"/>
      <x:c r="S69" s="69"/>
      <x:c r="T69" s="71"/>
      <x:c r="U69" s="69">
        <x:v>1</x:v>
      </x:c>
      <x:c r="V69" s="71">
        <x:v>48</x:v>
      </x:c>
      <x:c r="W69" s="69"/>
      <x:c r="X69" s="69">
        <x:v>12</x:v>
      </x:c>
      <x:c r="Y69" s="69"/>
      <x:c r="Z69" s="69"/>
      <x:c r="AA69" s="69">
        <x:v>1</x:v>
      </x:c>
      <x:c r="AB69" s="69"/>
      <x:c r="AC69" s="69"/>
      <x:c r="AD69" s="69"/>
      <x:c r="AE69" s="69"/>
      <x:c r="AF69" s="69"/>
      <x:c r="AG69" s="69">
        <x:v>1</x:v>
      </x:c>
      <x:c r="AH69" s="69"/>
      <x:c r="AI69" s="69"/>
      <x:c r="AJ69" s="69"/>
      <x:c r="AK69" s="69"/>
      <x:c r="AL69" s="522" t="s">
        <x:v>1624</x:v>
      </x:c>
      <x:c r="AM69" s="69"/>
      <x:c r="AN69" s="71"/>
      <x:c r="AO69" s="69"/>
      <x:c r="AP69" s="69"/>
      <x:c r="AQ69" s="69"/>
      <x:c r="AR69" s="71"/>
      <x:c r="AS69" s="69"/>
      <x:c r="AT69" s="71"/>
      <x:c r="AU69" s="69"/>
      <x:c r="AV69" s="69"/>
      <x:c r="AW69" s="69"/>
      <x:c r="AX69" s="69"/>
      <x:c r="AY69" s="69"/>
      <x:c r="AZ69" s="69"/>
      <x:c r="BA69" s="71"/>
      <x:c r="BB69" s="69"/>
      <x:c r="BC69" s="69"/>
      <x:c r="BD69" s="69"/>
      <x:c r="BE69" s="69">
        <x:v>1</x:v>
      </x:c>
      <x:c r="BF69" s="69">
        <x:v>6</x:v>
      </x:c>
      <x:c r="BG69" s="69"/>
      <x:c r="BH69" s="69"/>
      <x:c r="BI69" s="69"/>
      <x:c r="BJ69" s="71"/>
      <x:c r="BK69" s="69"/>
      <x:c r="BL69" s="71"/>
      <x:c r="BM69" s="69"/>
      <x:c r="BN69" s="71"/>
      <x:c r="BO69" s="69"/>
      <x:c r="BP69" s="71"/>
      <x:c r="BQ69" s="69"/>
      <x:c r="BR69" s="69"/>
      <x:c r="BS69" s="69"/>
      <x:c r="BT69" s="69"/>
      <x:c r="BU69" s="69"/>
      <x:c r="BV69" s="522" t="s">
        <x:v>1624</x:v>
      </x:c>
      <x:c r="BW69" s="69"/>
      <x:c r="BX69" s="69"/>
      <x:c r="BY69" s="71"/>
      <x:c r="BZ69" s="69"/>
      <x:c r="CA69" s="71"/>
      <x:c r="CB69" s="69"/>
      <x:c r="CC69" s="71"/>
      <x:c r="CD69" s="69"/>
      <x:c r="CE69" s="69"/>
      <x:c r="CF69" s="71"/>
      <x:c r="CG69" s="69"/>
      <x:c r="CH69" s="69"/>
      <x:c r="CI69" s="69"/>
      <x:c r="CJ69" s="69"/>
      <x:c r="CK69" s="69"/>
      <x:c r="CL69" s="69"/>
      <x:c r="CM69" s="69"/>
      <x:c r="CN69" s="69"/>
      <x:c r="CO69" s="69"/>
      <x:c r="CP69" s="71"/>
      <x:c r="CQ69" s="69">
        <x:v>1</x:v>
      </x:c>
      <x:c r="CR69" s="71">
        <x:v>145</x:v>
      </x:c>
      <x:c r="CS69" s="69">
        <x:v>5</x:v>
      </x:c>
      <x:c r="CT69" s="69"/>
      <x:c r="CU69" s="69">
        <x:v>1</x:v>
      </x:c>
      <x:c r="CV69" s="69"/>
      <x:c r="CW69" s="69"/>
      <x:c r="CX69" s="69"/>
      <x:c r="CY69" s="522" t="s">
        <x:v>1624</x:v>
      </x:c>
      <x:c r="CZ69" s="112">
        <x:v>1</x:v>
      </x:c>
      <x:c r="DA69" s="71">
        <x:v>47.600000000000001</x:v>
      </x:c>
      <x:c r="DB69" s="112"/>
      <x:c r="DC69" s="71"/>
      <x:c r="DD69" s="112"/>
      <x:c r="DE69" s="71"/>
      <x:c r="DF69" s="112"/>
      <x:c r="DG69" s="105"/>
    </x:row>
    <x:row r="70" spans="1:111" s="20" customFormat="1" ht="30" customHeight="1">
      <x:c r="A70" s="522" t="s">
        <x:v>1036</x:v>
      </x:c>
      <x:c r="B70" s="77"/>
      <x:c r="C70" s="71"/>
      <x:c r="D70" s="69"/>
      <x:c r="E70" s="71"/>
      <x:c r="F70" s="69"/>
      <x:c r="G70" s="71"/>
      <x:c r="H70" s="69"/>
      <x:c r="I70" s="71"/>
      <x:c r="J70" s="69">
        <x:v>1</x:v>
      </x:c>
      <x:c r="K70" s="69"/>
      <x:c r="L70" s="71"/>
      <x:c r="M70" s="69"/>
      <x:c r="N70" s="69"/>
      <x:c r="O70" s="69"/>
      <x:c r="P70" s="69"/>
      <x:c r="Q70" s="69"/>
      <x:c r="R70" s="71"/>
      <x:c r="S70" s="69"/>
      <x:c r="T70" s="71"/>
      <x:c r="U70" s="69"/>
      <x:c r="V70" s="71"/>
      <x:c r="W70" s="69"/>
      <x:c r="X70" s="69">
        <x:v>9</x:v>
      </x:c>
      <x:c r="Y70" s="69"/>
      <x:c r="Z70" s="69"/>
      <x:c r="AA70" s="69">
        <x:v>1</x:v>
      </x:c>
      <x:c r="AB70" s="69">
        <x:v>1</x:v>
      </x:c>
      <x:c r="AC70" s="69"/>
      <x:c r="AD70" s="69"/>
      <x:c r="AE70" s="69"/>
      <x:c r="AF70" s="69"/>
      <x:c r="AG70" s="69">
        <x:v>1</x:v>
      </x:c>
      <x:c r="AH70" s="69"/>
      <x:c r="AI70" s="69"/>
      <x:c r="AJ70" s="69">
        <x:v>1</x:v>
      </x:c>
      <x:c r="AK70" s="69">
        <x:v>1</x:v>
      </x:c>
      <x:c r="AL70" s="522" t="s">
        <x:v>1036</x:v>
      </x:c>
      <x:c r="AM70" s="69"/>
      <x:c r="AN70" s="71"/>
      <x:c r="AO70" s="69"/>
      <x:c r="AP70" s="69"/>
      <x:c r="AQ70" s="69"/>
      <x:c r="AR70" s="71"/>
      <x:c r="AS70" s="69"/>
      <x:c r="AT70" s="71"/>
      <x:c r="AU70" s="69"/>
      <x:c r="AV70" s="69"/>
      <x:c r="AW70" s="69"/>
      <x:c r="AX70" s="69"/>
      <x:c r="AY70" s="69"/>
      <x:c r="AZ70" s="69"/>
      <x:c r="BA70" s="71"/>
      <x:c r="BB70" s="69"/>
      <x:c r="BC70" s="69"/>
      <x:c r="BD70" s="69"/>
      <x:c r="BE70" s="69">
        <x:v>1</x:v>
      </x:c>
      <x:c r="BF70" s="69">
        <x:v>5</x:v>
      </x:c>
      <x:c r="BG70" s="69"/>
      <x:c r="BH70" s="69"/>
      <x:c r="BI70" s="69"/>
      <x:c r="BJ70" s="71"/>
      <x:c r="BK70" s="69"/>
      <x:c r="BL70" s="71"/>
      <x:c r="BM70" s="69"/>
      <x:c r="BN70" s="71"/>
      <x:c r="BO70" s="69"/>
      <x:c r="BP70" s="71"/>
      <x:c r="BQ70" s="69"/>
      <x:c r="BR70" s="69"/>
      <x:c r="BS70" s="69"/>
      <x:c r="BT70" s="69"/>
      <x:c r="BU70" s="69"/>
      <x:c r="BV70" s="522" t="s">
        <x:v>1036</x:v>
      </x:c>
      <x:c r="BW70" s="69"/>
      <x:c r="BX70" s="69"/>
      <x:c r="BY70" s="71"/>
      <x:c r="BZ70" s="69"/>
      <x:c r="CA70" s="71"/>
      <x:c r="CB70" s="69"/>
      <x:c r="CC70" s="71"/>
      <x:c r="CD70" s="69"/>
      <x:c r="CE70" s="69"/>
      <x:c r="CF70" s="71"/>
      <x:c r="CG70" s="69"/>
      <x:c r="CH70" s="69"/>
      <x:c r="CI70" s="69"/>
      <x:c r="CJ70" s="69">
        <x:v>1</x:v>
      </x:c>
      <x:c r="CK70" s="69"/>
      <x:c r="CL70" s="69"/>
      <x:c r="CM70" s="69"/>
      <x:c r="CN70" s="69"/>
      <x:c r="CO70" s="69"/>
      <x:c r="CP70" s="71"/>
      <x:c r="CQ70" s="69">
        <x:v>2</x:v>
      </x:c>
      <x:c r="CR70" s="71">
        <x:v>152.5</x:v>
      </x:c>
      <x:c r="CS70" s="69">
        <x:v>5</x:v>
      </x:c>
      <x:c r="CT70" s="69"/>
      <x:c r="CU70" s="69">
        <x:v>1</x:v>
      </x:c>
      <x:c r="CV70" s="69">
        <x:v>1</x:v>
      </x:c>
      <x:c r="CW70" s="69">
        <x:v>3</x:v>
      </x:c>
      <x:c r="CX70" s="69">
        <x:v>13</x:v>
      </x:c>
      <x:c r="CY70" s="522" t="s">
        <x:v>1036</x:v>
      </x:c>
      <x:c r="CZ70" s="112"/>
      <x:c r="DA70" s="71"/>
      <x:c r="DB70" s="112"/>
      <x:c r="DC70" s="71"/>
      <x:c r="DD70" s="112"/>
      <x:c r="DE70" s="71"/>
      <x:c r="DF70" s="112"/>
      <x:c r="DG70" s="105"/>
    </x:row>
    <x:row r="71" spans="1:111" s="20" customFormat="1" ht="30" customHeight="1">
      <x:c r="A71" s="522" t="s">
        <x:v>1603</x:v>
      </x:c>
      <x:c r="B71" s="77"/>
      <x:c r="C71" s="71"/>
      <x:c r="D71" s="69"/>
      <x:c r="E71" s="71"/>
      <x:c r="F71" s="69"/>
      <x:c r="G71" s="71"/>
      <x:c r="H71" s="69"/>
      <x:c r="I71" s="71"/>
      <x:c r="J71" s="69">
        <x:v>1</x:v>
      </x:c>
      <x:c r="K71" s="69"/>
      <x:c r="L71" s="71"/>
      <x:c r="M71" s="69"/>
      <x:c r="N71" s="69"/>
      <x:c r="O71" s="69"/>
      <x:c r="P71" s="69"/>
      <x:c r="Q71" s="69"/>
      <x:c r="R71" s="71"/>
      <x:c r="S71" s="69"/>
      <x:c r="T71" s="71"/>
      <x:c r="U71" s="69">
        <x:v>1</x:v>
      </x:c>
      <x:c r="V71" s="71">
        <x:v>33</x:v>
      </x:c>
      <x:c r="W71" s="69"/>
      <x:c r="X71" s="69">
        <x:v>10</x:v>
      </x:c>
      <x:c r="Y71" s="69"/>
      <x:c r="Z71" s="69"/>
      <x:c r="AA71" s="69"/>
      <x:c r="AB71" s="69"/>
      <x:c r="AC71" s="69"/>
      <x:c r="AD71" s="69"/>
      <x:c r="AE71" s="69"/>
      <x:c r="AF71" s="69"/>
      <x:c r="AG71" s="69">
        <x:v>1</x:v>
      </x:c>
      <x:c r="AH71" s="69"/>
      <x:c r="AI71" s="69"/>
      <x:c r="AJ71" s="69">
        <x:v>1</x:v>
      </x:c>
      <x:c r="AK71" s="69">
        <x:v>1</x:v>
      </x:c>
      <x:c r="AL71" s="522" t="s">
        <x:v>1603</x:v>
      </x:c>
      <x:c r="AM71" s="69"/>
      <x:c r="AN71" s="71"/>
      <x:c r="AO71" s="69"/>
      <x:c r="AP71" s="69"/>
      <x:c r="AQ71" s="69"/>
      <x:c r="AR71" s="71"/>
      <x:c r="AS71" s="69"/>
      <x:c r="AT71" s="71"/>
      <x:c r="AU71" s="69"/>
      <x:c r="AV71" s="69"/>
      <x:c r="AW71" s="69"/>
      <x:c r="AX71" s="69"/>
      <x:c r="AY71" s="69"/>
      <x:c r="AZ71" s="69"/>
      <x:c r="BA71" s="71"/>
      <x:c r="BB71" s="69"/>
      <x:c r="BC71" s="69"/>
      <x:c r="BD71" s="69"/>
      <x:c r="BE71" s="69">
        <x:v>1</x:v>
      </x:c>
      <x:c r="BF71" s="69">
        <x:v>6</x:v>
      </x:c>
      <x:c r="BG71" s="69"/>
      <x:c r="BH71" s="69"/>
      <x:c r="BI71" s="69"/>
      <x:c r="BJ71" s="71"/>
      <x:c r="BK71" s="69"/>
      <x:c r="BL71" s="71"/>
      <x:c r="BM71" s="69"/>
      <x:c r="BN71" s="71"/>
      <x:c r="BO71" s="69"/>
      <x:c r="BP71" s="71"/>
      <x:c r="BQ71" s="69"/>
      <x:c r="BR71" s="69"/>
      <x:c r="BS71" s="69"/>
      <x:c r="BT71" s="69"/>
      <x:c r="BU71" s="69"/>
      <x:c r="BV71" s="522" t="s">
        <x:v>1603</x:v>
      </x:c>
      <x:c r="BW71" s="69"/>
      <x:c r="BX71" s="69"/>
      <x:c r="BY71" s="71"/>
      <x:c r="BZ71" s="69"/>
      <x:c r="CA71" s="71"/>
      <x:c r="CB71" s="69"/>
      <x:c r="CC71" s="71"/>
      <x:c r="CD71" s="69"/>
      <x:c r="CE71" s="69"/>
      <x:c r="CF71" s="71"/>
      <x:c r="CG71" s="69"/>
      <x:c r="CH71" s="69"/>
      <x:c r="CI71" s="69"/>
      <x:c r="CJ71" s="69"/>
      <x:c r="CK71" s="69"/>
      <x:c r="CL71" s="69"/>
      <x:c r="CM71" s="69"/>
      <x:c r="CN71" s="69"/>
      <x:c r="CO71" s="69"/>
      <x:c r="CP71" s="71"/>
      <x:c r="CQ71" s="69">
        <x:v>1</x:v>
      </x:c>
      <x:c r="CR71" s="71">
        <x:v>244</x:v>
      </x:c>
      <x:c r="CS71" s="69">
        <x:v>6</x:v>
      </x:c>
      <x:c r="CT71" s="69"/>
      <x:c r="CU71" s="69">
        <x:v>2</x:v>
      </x:c>
      <x:c r="CV71" s="69"/>
      <x:c r="CW71" s="69"/>
      <x:c r="CX71" s="69"/>
      <x:c r="CY71" s="522" t="s">
        <x:v>1603</x:v>
      </x:c>
      <x:c r="CZ71" s="112">
        <x:v>1</x:v>
      </x:c>
      <x:c r="DA71" s="71">
        <x:v>33</x:v>
      </x:c>
      <x:c r="DB71" s="112"/>
      <x:c r="DC71" s="71"/>
      <x:c r="DD71" s="112"/>
      <x:c r="DE71" s="71"/>
      <x:c r="DF71" s="112"/>
      <x:c r="DG71" s="105"/>
    </x:row>
    <x:row r="72" spans="1:111" s="20" customFormat="1" ht="30" customHeight="1">
      <x:c r="A72" s="522" t="s">
        <x:v>1595</x:v>
      </x:c>
      <x:c r="B72" s="77"/>
      <x:c r="C72" s="71"/>
      <x:c r="D72" s="69"/>
      <x:c r="E72" s="71"/>
      <x:c r="F72" s="69"/>
      <x:c r="G72" s="71"/>
      <x:c r="H72" s="69"/>
      <x:c r="I72" s="71"/>
      <x:c r="J72" s="69">
        <x:v>1</x:v>
      </x:c>
      <x:c r="K72" s="69"/>
      <x:c r="L72" s="71"/>
      <x:c r="M72" s="69"/>
      <x:c r="N72" s="69"/>
      <x:c r="O72" s="69"/>
      <x:c r="P72" s="69"/>
      <x:c r="Q72" s="69"/>
      <x:c r="R72" s="71"/>
      <x:c r="S72" s="69">
        <x:v>2</x:v>
      </x:c>
      <x:c r="T72" s="71"/>
      <x:c r="U72" s="69"/>
      <x:c r="V72" s="71"/>
      <x:c r="W72" s="69"/>
      <x:c r="X72" s="69">
        <x:v>13</x:v>
      </x:c>
      <x:c r="Y72" s="69"/>
      <x:c r="Z72" s="69"/>
      <x:c r="AA72" s="69">
        <x:v>1</x:v>
      </x:c>
      <x:c r="AB72" s="69"/>
      <x:c r="AC72" s="69"/>
      <x:c r="AD72" s="69">
        <x:v>2</x:v>
      </x:c>
      <x:c r="AE72" s="69"/>
      <x:c r="AF72" s="69"/>
      <x:c r="AG72" s="69">
        <x:v>1</x:v>
      </x:c>
      <x:c r="AH72" s="69"/>
      <x:c r="AI72" s="69"/>
      <x:c r="AJ72" s="69">
        <x:v>3</x:v>
      </x:c>
      <x:c r="AK72" s="69">
        <x:v>5</x:v>
      </x:c>
      <x:c r="AL72" s="522" t="s">
        <x:v>1595</x:v>
      </x:c>
      <x:c r="AM72" s="69"/>
      <x:c r="AN72" s="71"/>
      <x:c r="AO72" s="69"/>
      <x:c r="AP72" s="69"/>
      <x:c r="AQ72" s="69"/>
      <x:c r="AR72" s="71"/>
      <x:c r="AS72" s="69"/>
      <x:c r="AT72" s="71"/>
      <x:c r="AU72" s="69"/>
      <x:c r="AV72" s="69"/>
      <x:c r="AW72" s="69"/>
      <x:c r="AX72" s="69"/>
      <x:c r="AY72" s="69"/>
      <x:c r="AZ72" s="69"/>
      <x:c r="BA72" s="71"/>
      <x:c r="BB72" s="69"/>
      <x:c r="BC72" s="69"/>
      <x:c r="BD72" s="69"/>
      <x:c r="BE72" s="69">
        <x:v>1</x:v>
      </x:c>
      <x:c r="BF72" s="69">
        <x:v>7</x:v>
      </x:c>
      <x:c r="BG72" s="69"/>
      <x:c r="BH72" s="69"/>
      <x:c r="BI72" s="69"/>
      <x:c r="BJ72" s="71"/>
      <x:c r="BK72" s="69"/>
      <x:c r="BL72" s="71"/>
      <x:c r="BM72" s="69"/>
      <x:c r="BN72" s="71"/>
      <x:c r="BO72" s="69"/>
      <x:c r="BP72" s="71"/>
      <x:c r="BQ72" s="69"/>
      <x:c r="BR72" s="69"/>
      <x:c r="BS72" s="69"/>
      <x:c r="BT72" s="69"/>
      <x:c r="BU72" s="69"/>
      <x:c r="BV72" s="522" t="s">
        <x:v>1595</x:v>
      </x:c>
      <x:c r="BW72" s="69"/>
      <x:c r="BX72" s="69"/>
      <x:c r="BY72" s="71"/>
      <x:c r="BZ72" s="69"/>
      <x:c r="CA72" s="71"/>
      <x:c r="CB72" s="69"/>
      <x:c r="CC72" s="71"/>
      <x:c r="CD72" s="69"/>
      <x:c r="CE72" s="69"/>
      <x:c r="CF72" s="71"/>
      <x:c r="CG72" s="69"/>
      <x:c r="CH72" s="69"/>
      <x:c r="CI72" s="69"/>
      <x:c r="CJ72" s="69">
        <x:v>1</x:v>
      </x:c>
      <x:c r="CK72" s="69"/>
      <x:c r="CL72" s="69"/>
      <x:c r="CM72" s="69"/>
      <x:c r="CN72" s="69"/>
      <x:c r="CO72" s="69"/>
      <x:c r="CP72" s="71"/>
      <x:c r="CQ72" s="69">
        <x:v>1</x:v>
      </x:c>
      <x:c r="CR72" s="71">
        <x:v>16</x:v>
      </x:c>
      <x:c r="CS72" s="69">
        <x:v>8</x:v>
      </x:c>
      <x:c r="CT72" s="69"/>
      <x:c r="CU72" s="69">
        <x:v>3</x:v>
      </x:c>
      <x:c r="CV72" s="69"/>
      <x:c r="CW72" s="69">
        <x:v>4</x:v>
      </x:c>
      <x:c r="CX72" s="69">
        <x:v>24</x:v>
      </x:c>
      <x:c r="CY72" s="522" t="s">
        <x:v>1595</x:v>
      </x:c>
      <x:c r="CZ72" s="112"/>
      <x:c r="DA72" s="71"/>
      <x:c r="DB72" s="112"/>
      <x:c r="DC72" s="71"/>
      <x:c r="DD72" s="112"/>
      <x:c r="DE72" s="71"/>
      <x:c r="DF72" s="112"/>
      <x:c r="DG72" s="105"/>
    </x:row>
    <x:row r="73" spans="1:111" s="20" customFormat="1" ht="30" customHeight="1">
      <x:c r="A73" s="522" t="s">
        <x:v>1503</x:v>
      </x:c>
      <x:c r="B73" s="77"/>
      <x:c r="C73" s="71"/>
      <x:c r="D73" s="69"/>
      <x:c r="E73" s="71"/>
      <x:c r="F73" s="69"/>
      <x:c r="G73" s="71"/>
      <x:c r="H73" s="69"/>
      <x:c r="I73" s="71"/>
      <x:c r="J73" s="69"/>
      <x:c r="K73" s="69"/>
      <x:c r="L73" s="71"/>
      <x:c r="M73" s="69"/>
      <x:c r="N73" s="69"/>
      <x:c r="O73" s="69"/>
      <x:c r="P73" s="69"/>
      <x:c r="Q73" s="69"/>
      <x:c r="R73" s="71"/>
      <x:c r="S73" s="69"/>
      <x:c r="T73" s="71"/>
      <x:c r="U73" s="69"/>
      <x:c r="V73" s="71"/>
      <x:c r="W73" s="69"/>
      <x:c r="X73" s="69"/>
      <x:c r="Y73" s="69"/>
      <x:c r="Z73" s="69"/>
      <x:c r="AA73" s="69"/>
      <x:c r="AB73" s="69"/>
      <x:c r="AC73" s="69"/>
      <x:c r="AD73" s="69"/>
      <x:c r="AE73" s="69"/>
      <x:c r="AF73" s="69"/>
      <x:c r="AG73" s="69"/>
      <x:c r="AH73" s="69"/>
      <x:c r="AI73" s="69"/>
      <x:c r="AJ73" s="69"/>
      <x:c r="AK73" s="69"/>
      <x:c r="AL73" s="522" t="s">
        <x:v>1503</x:v>
      </x:c>
      <x:c r="AM73" s="69"/>
      <x:c r="AN73" s="71"/>
      <x:c r="AO73" s="69"/>
      <x:c r="AP73" s="69"/>
      <x:c r="AQ73" s="69"/>
      <x:c r="AR73" s="71"/>
      <x:c r="AS73" s="69"/>
      <x:c r="AT73" s="71"/>
      <x:c r="AU73" s="69"/>
      <x:c r="AV73" s="69"/>
      <x:c r="AW73" s="69"/>
      <x:c r="AX73" s="69"/>
      <x:c r="AY73" s="69"/>
      <x:c r="AZ73" s="69"/>
      <x:c r="BA73" s="71"/>
      <x:c r="BB73" s="69"/>
      <x:c r="BC73" s="69"/>
      <x:c r="BD73" s="69"/>
      <x:c r="BE73" s="69">
        <x:v>1</x:v>
      </x:c>
      <x:c r="BF73" s="69">
        <x:v>2</x:v>
      </x:c>
      <x:c r="BG73" s="69"/>
      <x:c r="BH73" s="69"/>
      <x:c r="BI73" s="69"/>
      <x:c r="BJ73" s="71"/>
      <x:c r="BK73" s="69"/>
      <x:c r="BL73" s="71"/>
      <x:c r="BM73" s="69"/>
      <x:c r="BN73" s="71"/>
      <x:c r="BO73" s="69"/>
      <x:c r="BP73" s="71"/>
      <x:c r="BQ73" s="69"/>
      <x:c r="BR73" s="69"/>
      <x:c r="BS73" s="69"/>
      <x:c r="BT73" s="69"/>
      <x:c r="BU73" s="69"/>
      <x:c r="BV73" s="522" t="s">
        <x:v>1503</x:v>
      </x:c>
      <x:c r="BW73" s="69"/>
      <x:c r="BX73" s="69"/>
      <x:c r="BY73" s="71"/>
      <x:c r="BZ73" s="69"/>
      <x:c r="CA73" s="71"/>
      <x:c r="CB73" s="69"/>
      <x:c r="CC73" s="71"/>
      <x:c r="CD73" s="69"/>
      <x:c r="CE73" s="69"/>
      <x:c r="CF73" s="71"/>
      <x:c r="CG73" s="69"/>
      <x:c r="CH73" s="69"/>
      <x:c r="CI73" s="69"/>
      <x:c r="CJ73" s="69"/>
      <x:c r="CK73" s="69"/>
      <x:c r="CL73" s="69"/>
      <x:c r="CM73" s="69"/>
      <x:c r="CN73" s="69"/>
      <x:c r="CO73" s="69"/>
      <x:c r="CP73" s="71"/>
      <x:c r="CQ73" s="69"/>
      <x:c r="CR73" s="71"/>
      <x:c r="CS73" s="69">
        <x:v>1</x:v>
      </x:c>
      <x:c r="CT73" s="69"/>
      <x:c r="CU73" s="69">
        <x:v>1</x:v>
      </x:c>
      <x:c r="CV73" s="69"/>
      <x:c r="CW73" s="69"/>
      <x:c r="CX73" s="69"/>
      <x:c r="CY73" s="522" t="s">
        <x:v>1503</x:v>
      </x:c>
      <x:c r="CZ73" s="112"/>
      <x:c r="DA73" s="71"/>
      <x:c r="DB73" s="112"/>
      <x:c r="DC73" s="71"/>
      <x:c r="DD73" s="112"/>
      <x:c r="DE73" s="71"/>
      <x:c r="DF73" s="112"/>
      <x:c r="DG73" s="105"/>
    </x:row>
    <x:row r="74" spans="1:111" s="20" customFormat="1" ht="30" customHeight="1">
      <x:c r="A74" s="522" t="s">
        <x:v>1586</x:v>
      </x:c>
      <x:c r="B74" s="77"/>
      <x:c r="C74" s="71"/>
      <x:c r="D74" s="69"/>
      <x:c r="E74" s="71"/>
      <x:c r="F74" s="69"/>
      <x:c r="G74" s="71"/>
      <x:c r="H74" s="69"/>
      <x:c r="I74" s="71"/>
      <x:c r="J74" s="69"/>
      <x:c r="K74" s="69"/>
      <x:c r="L74" s="71"/>
      <x:c r="M74" s="69"/>
      <x:c r="N74" s="69"/>
      <x:c r="O74" s="69"/>
      <x:c r="P74" s="69"/>
      <x:c r="Q74" s="69"/>
      <x:c r="R74" s="71"/>
      <x:c r="S74" s="69"/>
      <x:c r="T74" s="71"/>
      <x:c r="U74" s="69"/>
      <x:c r="V74" s="71"/>
      <x:c r="W74" s="69"/>
      <x:c r="X74" s="69">
        <x:v>2</x:v>
      </x:c>
      <x:c r="Y74" s="69"/>
      <x:c r="Z74" s="69"/>
      <x:c r="AA74" s="69"/>
      <x:c r="AB74" s="69"/>
      <x:c r="AC74" s="69"/>
      <x:c r="AD74" s="69"/>
      <x:c r="AE74" s="69"/>
      <x:c r="AF74" s="69"/>
      <x:c r="AG74" s="69"/>
      <x:c r="AH74" s="69"/>
      <x:c r="AI74" s="69"/>
      <x:c r="AJ74" s="69"/>
      <x:c r="AK74" s="69"/>
      <x:c r="AL74" s="522" t="s">
        <x:v>1586</x:v>
      </x:c>
      <x:c r="AM74" s="69"/>
      <x:c r="AN74" s="71"/>
      <x:c r="AO74" s="69"/>
      <x:c r="AP74" s="69"/>
      <x:c r="AQ74" s="69"/>
      <x:c r="AR74" s="71"/>
      <x:c r="AS74" s="69"/>
      <x:c r="AT74" s="71"/>
      <x:c r="AU74" s="69"/>
      <x:c r="AV74" s="69"/>
      <x:c r="AW74" s="69"/>
      <x:c r="AX74" s="69"/>
      <x:c r="AY74" s="69"/>
      <x:c r="AZ74" s="69"/>
      <x:c r="BA74" s="71"/>
      <x:c r="BB74" s="69"/>
      <x:c r="BC74" s="69"/>
      <x:c r="BD74" s="69"/>
      <x:c r="BE74" s="69">
        <x:v>1</x:v>
      </x:c>
      <x:c r="BF74" s="69">
        <x:v>2</x:v>
      </x:c>
      <x:c r="BG74" s="69"/>
      <x:c r="BH74" s="69"/>
      <x:c r="BI74" s="69"/>
      <x:c r="BJ74" s="71"/>
      <x:c r="BK74" s="69"/>
      <x:c r="BL74" s="71"/>
      <x:c r="BM74" s="69"/>
      <x:c r="BN74" s="71"/>
      <x:c r="BO74" s="69"/>
      <x:c r="BP74" s="71"/>
      <x:c r="BQ74" s="69"/>
      <x:c r="BR74" s="69"/>
      <x:c r="BS74" s="69"/>
      <x:c r="BT74" s="69"/>
      <x:c r="BU74" s="69"/>
      <x:c r="BV74" s="522" t="s">
        <x:v>1586</x:v>
      </x:c>
      <x:c r="BW74" s="69"/>
      <x:c r="BX74" s="69"/>
      <x:c r="BY74" s="71"/>
      <x:c r="BZ74" s="69"/>
      <x:c r="CA74" s="71"/>
      <x:c r="CB74" s="69"/>
      <x:c r="CC74" s="71"/>
      <x:c r="CD74" s="69"/>
      <x:c r="CE74" s="69"/>
      <x:c r="CF74" s="71"/>
      <x:c r="CG74" s="69"/>
      <x:c r="CH74" s="69"/>
      <x:c r="CI74" s="69"/>
      <x:c r="CJ74" s="69"/>
      <x:c r="CK74" s="69"/>
      <x:c r="CL74" s="69"/>
      <x:c r="CM74" s="69"/>
      <x:c r="CN74" s="69"/>
      <x:c r="CO74" s="69"/>
      <x:c r="CP74" s="71"/>
      <x:c r="CQ74" s="69"/>
      <x:c r="CR74" s="71"/>
      <x:c r="CS74" s="69">
        <x:v>1</x:v>
      </x:c>
      <x:c r="CT74" s="69"/>
      <x:c r="CU74" s="69"/>
      <x:c r="CV74" s="69"/>
      <x:c r="CW74" s="69"/>
      <x:c r="CX74" s="69"/>
      <x:c r="CY74" s="522" t="s">
        <x:v>1586</x:v>
      </x:c>
      <x:c r="CZ74" s="112"/>
      <x:c r="DA74" s="71"/>
      <x:c r="DB74" s="112"/>
      <x:c r="DC74" s="71"/>
      <x:c r="DD74" s="112"/>
      <x:c r="DE74" s="71"/>
      <x:c r="DF74" s="112"/>
      <x:c r="DG74" s="105"/>
    </x:row>
    <x:row r="75" spans="1:111" s="20" customFormat="1" ht="30" customHeight="1">
      <x:c r="A75" s="522" t="s">
        <x:v>1574</x:v>
      </x:c>
      <x:c r="B75" s="77"/>
      <x:c r="C75" s="71"/>
      <x:c r="D75" s="69"/>
      <x:c r="E75" s="71"/>
      <x:c r="F75" s="69"/>
      <x:c r="G75" s="71"/>
      <x:c r="H75" s="69"/>
      <x:c r="I75" s="71"/>
      <x:c r="J75" s="69"/>
      <x:c r="K75" s="69"/>
      <x:c r="L75" s="71"/>
      <x:c r="M75" s="69"/>
      <x:c r="N75" s="69"/>
      <x:c r="O75" s="69"/>
      <x:c r="P75" s="69"/>
      <x:c r="Q75" s="69"/>
      <x:c r="R75" s="71"/>
      <x:c r="S75" s="69"/>
      <x:c r="T75" s="71"/>
      <x:c r="U75" s="69"/>
      <x:c r="V75" s="71"/>
      <x:c r="W75" s="69"/>
      <x:c r="X75" s="69"/>
      <x:c r="Y75" s="69"/>
      <x:c r="Z75" s="69"/>
      <x:c r="AA75" s="69"/>
      <x:c r="AB75" s="69"/>
      <x:c r="AC75" s="69"/>
      <x:c r="AD75" s="69"/>
      <x:c r="AE75" s="69"/>
      <x:c r="AF75" s="69"/>
      <x:c r="AG75" s="69"/>
      <x:c r="AH75" s="69"/>
      <x:c r="AI75" s="69"/>
      <x:c r="AJ75" s="69"/>
      <x:c r="AK75" s="69"/>
      <x:c r="AL75" s="522" t="s">
        <x:v>1574</x:v>
      </x:c>
      <x:c r="AM75" s="69"/>
      <x:c r="AN75" s="71"/>
      <x:c r="AO75" s="69"/>
      <x:c r="AP75" s="69"/>
      <x:c r="AQ75" s="69"/>
      <x:c r="AR75" s="71"/>
      <x:c r="AS75" s="69"/>
      <x:c r="AT75" s="71"/>
      <x:c r="AU75" s="69"/>
      <x:c r="AV75" s="69"/>
      <x:c r="AW75" s="69"/>
      <x:c r="AX75" s="69"/>
      <x:c r="AY75" s="69"/>
      <x:c r="AZ75" s="69"/>
      <x:c r="BA75" s="71"/>
      <x:c r="BB75" s="69"/>
      <x:c r="BC75" s="69"/>
      <x:c r="BD75" s="69"/>
      <x:c r="BE75" s="69"/>
      <x:c r="BF75" s="69"/>
      <x:c r="BG75" s="69"/>
      <x:c r="BH75" s="69"/>
      <x:c r="BI75" s="69"/>
      <x:c r="BJ75" s="71"/>
      <x:c r="BK75" s="69"/>
      <x:c r="BL75" s="71"/>
      <x:c r="BM75" s="69"/>
      <x:c r="BN75" s="71"/>
      <x:c r="BO75" s="69"/>
      <x:c r="BP75" s="71"/>
      <x:c r="BQ75" s="69"/>
      <x:c r="BR75" s="69"/>
      <x:c r="BS75" s="69"/>
      <x:c r="BT75" s="69"/>
      <x:c r="BU75" s="69"/>
      <x:c r="BV75" s="522" t="s">
        <x:v>1574</x:v>
      </x:c>
      <x:c r="BW75" s="69"/>
      <x:c r="BX75" s="69"/>
      <x:c r="BY75" s="71"/>
      <x:c r="BZ75" s="69"/>
      <x:c r="CA75" s="71"/>
      <x:c r="CB75" s="69"/>
      <x:c r="CC75" s="71"/>
      <x:c r="CD75" s="69"/>
      <x:c r="CE75" s="69"/>
      <x:c r="CF75" s="71"/>
      <x:c r="CG75" s="69"/>
      <x:c r="CH75" s="69"/>
      <x:c r="CI75" s="69"/>
      <x:c r="CJ75" s="69"/>
      <x:c r="CK75" s="69"/>
      <x:c r="CL75" s="69"/>
      <x:c r="CM75" s="69"/>
      <x:c r="CN75" s="69"/>
      <x:c r="CO75" s="69"/>
      <x:c r="CP75" s="71"/>
      <x:c r="CQ75" s="69"/>
      <x:c r="CR75" s="71"/>
      <x:c r="CS75" s="69">
        <x:v>2</x:v>
      </x:c>
      <x:c r="CT75" s="69"/>
      <x:c r="CU75" s="69"/>
      <x:c r="CV75" s="69"/>
      <x:c r="CW75" s="69"/>
      <x:c r="CX75" s="69"/>
      <x:c r="CY75" s="522" t="s">
        <x:v>1574</x:v>
      </x:c>
      <x:c r="CZ75" s="112"/>
      <x:c r="DA75" s="71"/>
      <x:c r="DB75" s="112"/>
      <x:c r="DC75" s="71"/>
      <x:c r="DD75" s="112"/>
      <x:c r="DE75" s="71"/>
      <x:c r="DF75" s="112"/>
      <x:c r="DG75" s="105"/>
    </x:row>
    <x:row r="76" spans="1:111" s="20" customFormat="1" ht="30" customHeight="1">
      <x:c r="A76" s="522" t="s">
        <x:v>1569</x:v>
      </x:c>
      <x:c r="B76" s="77"/>
      <x:c r="C76" s="71"/>
      <x:c r="D76" s="69"/>
      <x:c r="E76" s="71"/>
      <x:c r="F76" s="69"/>
      <x:c r="G76" s="71"/>
      <x:c r="H76" s="69"/>
      <x:c r="I76" s="71"/>
      <x:c r="J76" s="69"/>
      <x:c r="K76" s="69"/>
      <x:c r="L76" s="71"/>
      <x:c r="M76" s="69"/>
      <x:c r="N76" s="69"/>
      <x:c r="O76" s="69"/>
      <x:c r="P76" s="69"/>
      <x:c r="Q76" s="69"/>
      <x:c r="R76" s="71"/>
      <x:c r="S76" s="69"/>
      <x:c r="T76" s="71"/>
      <x:c r="U76" s="69"/>
      <x:c r="V76" s="71"/>
      <x:c r="W76" s="69"/>
      <x:c r="X76" s="69">
        <x:v>2</x:v>
      </x:c>
      <x:c r="Y76" s="69"/>
      <x:c r="Z76" s="69"/>
      <x:c r="AA76" s="69"/>
      <x:c r="AB76" s="69"/>
      <x:c r="AC76" s="69"/>
      <x:c r="AD76" s="69"/>
      <x:c r="AE76" s="69"/>
      <x:c r="AF76" s="69"/>
      <x:c r="AG76" s="69">
        <x:v>1</x:v>
      </x:c>
      <x:c r="AH76" s="69"/>
      <x:c r="AI76" s="69"/>
      <x:c r="AJ76" s="69"/>
      <x:c r="AK76" s="69"/>
      <x:c r="AL76" s="522" t="s">
        <x:v>1569</x:v>
      </x:c>
      <x:c r="AM76" s="69"/>
      <x:c r="AN76" s="71"/>
      <x:c r="AO76" s="69"/>
      <x:c r="AP76" s="69"/>
      <x:c r="AQ76" s="69"/>
      <x:c r="AR76" s="71"/>
      <x:c r="AS76" s="69"/>
      <x:c r="AT76" s="71"/>
      <x:c r="AU76" s="69"/>
      <x:c r="AV76" s="69"/>
      <x:c r="AW76" s="69"/>
      <x:c r="AX76" s="69"/>
      <x:c r="AY76" s="69"/>
      <x:c r="AZ76" s="69"/>
      <x:c r="BA76" s="71"/>
      <x:c r="BB76" s="69"/>
      <x:c r="BC76" s="69"/>
      <x:c r="BD76" s="69"/>
      <x:c r="BE76" s="69">
        <x:v>1</x:v>
      </x:c>
      <x:c r="BF76" s="69">
        <x:v>2</x:v>
      </x:c>
      <x:c r="BG76" s="69"/>
      <x:c r="BH76" s="69"/>
      <x:c r="BI76" s="69"/>
      <x:c r="BJ76" s="71"/>
      <x:c r="BK76" s="69"/>
      <x:c r="BL76" s="71"/>
      <x:c r="BM76" s="69"/>
      <x:c r="BN76" s="71"/>
      <x:c r="BO76" s="69"/>
      <x:c r="BP76" s="71"/>
      <x:c r="BQ76" s="69"/>
      <x:c r="BR76" s="69"/>
      <x:c r="BS76" s="69"/>
      <x:c r="BT76" s="69"/>
      <x:c r="BU76" s="69"/>
      <x:c r="BV76" s="522" t="s">
        <x:v>1569</x:v>
      </x:c>
      <x:c r="BW76" s="69"/>
      <x:c r="BX76" s="69"/>
      <x:c r="BY76" s="71"/>
      <x:c r="BZ76" s="69"/>
      <x:c r="CA76" s="71"/>
      <x:c r="CB76" s="69"/>
      <x:c r="CC76" s="71"/>
      <x:c r="CD76" s="69"/>
      <x:c r="CE76" s="69"/>
      <x:c r="CF76" s="71"/>
      <x:c r="CG76" s="69"/>
      <x:c r="CH76" s="69"/>
      <x:c r="CI76" s="69"/>
      <x:c r="CJ76" s="69"/>
      <x:c r="CK76" s="69"/>
      <x:c r="CL76" s="69"/>
      <x:c r="CM76" s="69"/>
      <x:c r="CN76" s="69"/>
      <x:c r="CO76" s="69"/>
      <x:c r="CP76" s="71"/>
      <x:c r="CQ76" s="69"/>
      <x:c r="CR76" s="71"/>
      <x:c r="CS76" s="69">
        <x:v>2</x:v>
      </x:c>
      <x:c r="CT76" s="69"/>
      <x:c r="CU76" s="69"/>
      <x:c r="CV76" s="69"/>
      <x:c r="CW76" s="69"/>
      <x:c r="CX76" s="69"/>
      <x:c r="CY76" s="522" t="s">
        <x:v>1569</x:v>
      </x:c>
      <x:c r="CZ76" s="112"/>
      <x:c r="DA76" s="71"/>
      <x:c r="DB76" s="112"/>
      <x:c r="DC76" s="71"/>
      <x:c r="DD76" s="112"/>
      <x:c r="DE76" s="71"/>
      <x:c r="DF76" s="112"/>
      <x:c r="DG76" s="105"/>
    </x:row>
    <x:row r="77" spans="1:111" s="20" customFormat="1" ht="30" customHeight="1">
      <x:c r="A77" s="522" t="s">
        <x:v>1648</x:v>
      </x:c>
      <x:c r="B77" s="77"/>
      <x:c r="C77" s="71"/>
      <x:c r="D77" s="69"/>
      <x:c r="E77" s="71"/>
      <x:c r="F77" s="69"/>
      <x:c r="G77" s="71"/>
      <x:c r="H77" s="69"/>
      <x:c r="I77" s="71"/>
      <x:c r="J77" s="69">
        <x:v>3</x:v>
      </x:c>
      <x:c r="K77" s="69"/>
      <x:c r="L77" s="71"/>
      <x:c r="M77" s="69">
        <x:v>1</x:v>
      </x:c>
      <x:c r="N77" s="69"/>
      <x:c r="O77" s="69">
        <x:v>1</x:v>
      </x:c>
      <x:c r="P77" s="69">
        <x:v>1</x:v>
      </x:c>
      <x:c r="Q77" s="69"/>
      <x:c r="R77" s="71"/>
      <x:c r="S77" s="69"/>
      <x:c r="T77" s="71"/>
      <x:c r="U77" s="69"/>
      <x:c r="V77" s="71"/>
      <x:c r="W77" s="69"/>
      <x:c r="X77" s="69">
        <x:v>15</x:v>
      </x:c>
      <x:c r="Y77" s="69"/>
      <x:c r="Z77" s="69"/>
      <x:c r="AA77" s="69">
        <x:v>2</x:v>
      </x:c>
      <x:c r="AB77" s="69"/>
      <x:c r="AC77" s="69">
        <x:v>1</x:v>
      </x:c>
      <x:c r="AD77" s="69"/>
      <x:c r="AE77" s="69"/>
      <x:c r="AF77" s="69"/>
      <x:c r="AG77" s="69">
        <x:v>1</x:v>
      </x:c>
      <x:c r="AH77" s="69"/>
      <x:c r="AI77" s="69"/>
      <x:c r="AJ77" s="69">
        <x:v>2</x:v>
      </x:c>
      <x:c r="AK77" s="69">
        <x:v>2</x:v>
      </x:c>
      <x:c r="AL77" s="522" t="s">
        <x:v>1648</x:v>
      </x:c>
      <x:c r="AM77" s="69"/>
      <x:c r="AN77" s="71"/>
      <x:c r="AO77" s="69"/>
      <x:c r="AP77" s="69"/>
      <x:c r="AQ77" s="69"/>
      <x:c r="AR77" s="71"/>
      <x:c r="AS77" s="69"/>
      <x:c r="AT77" s="71"/>
      <x:c r="AU77" s="69"/>
      <x:c r="AV77" s="69"/>
      <x:c r="AW77" s="69"/>
      <x:c r="AX77" s="69"/>
      <x:c r="AY77" s="69"/>
      <x:c r="AZ77" s="69"/>
      <x:c r="BA77" s="71"/>
      <x:c r="BB77" s="69"/>
      <x:c r="BC77" s="69"/>
      <x:c r="BD77" s="69"/>
      <x:c r="BE77" s="69">
        <x:v>1</x:v>
      </x:c>
      <x:c r="BF77" s="69">
        <x:v>14</x:v>
      </x:c>
      <x:c r="BG77" s="69"/>
      <x:c r="BH77" s="69"/>
      <x:c r="BI77" s="69"/>
      <x:c r="BJ77" s="71"/>
      <x:c r="BK77" s="69"/>
      <x:c r="BL77" s="71"/>
      <x:c r="BM77" s="69"/>
      <x:c r="BN77" s="71"/>
      <x:c r="BO77" s="69"/>
      <x:c r="BP77" s="71"/>
      <x:c r="BQ77" s="69"/>
      <x:c r="BR77" s="69"/>
      <x:c r="BS77" s="69"/>
      <x:c r="BT77" s="69"/>
      <x:c r="BU77" s="69"/>
      <x:c r="BV77" s="522" t="s">
        <x:v>1648</x:v>
      </x:c>
      <x:c r="BW77" s="69"/>
      <x:c r="BX77" s="69"/>
      <x:c r="BY77" s="71"/>
      <x:c r="BZ77" s="69"/>
      <x:c r="CA77" s="71"/>
      <x:c r="CB77" s="69"/>
      <x:c r="CC77" s="71"/>
      <x:c r="CD77" s="69"/>
      <x:c r="CE77" s="69"/>
      <x:c r="CF77" s="71"/>
      <x:c r="CG77" s="69"/>
      <x:c r="CH77" s="69"/>
      <x:c r="CI77" s="69"/>
      <x:c r="CJ77" s="69">
        <x:v>1</x:v>
      </x:c>
      <x:c r="CK77" s="69"/>
      <x:c r="CL77" s="69"/>
      <x:c r="CM77" s="69"/>
      <x:c r="CN77" s="69"/>
      <x:c r="CO77" s="69"/>
      <x:c r="CP77" s="71"/>
      <x:c r="CQ77" s="69">
        <x:v>3</x:v>
      </x:c>
      <x:c r="CR77" s="71">
        <x:v>37</x:v>
      </x:c>
      <x:c r="CS77" s="69">
        <x:v>10</x:v>
      </x:c>
      <x:c r="CT77" s="69">
        <x:v>2</x:v>
      </x:c>
      <x:c r="CU77" s="69">
        <x:v>1</x:v>
      </x:c>
      <x:c r="CV77" s="69"/>
      <x:c r="CW77" s="69">
        <x:v>2</x:v>
      </x:c>
      <x:c r="CX77" s="69">
        <x:v>2</x:v>
      </x:c>
      <x:c r="CY77" s="522" t="s">
        <x:v>1648</x:v>
      </x:c>
      <x:c r="CZ77" s="112"/>
      <x:c r="DA77" s="71"/>
      <x:c r="DB77" s="112"/>
      <x:c r="DC77" s="71"/>
      <x:c r="DD77" s="112"/>
      <x:c r="DE77" s="71"/>
      <x:c r="DF77" s="112"/>
      <x:c r="DG77" s="105"/>
    </x:row>
    <x:row r="78" spans="1:111" s="20" customFormat="1" ht="30" customHeight="1">
      <x:c r="A78" s="522" t="s">
        <x:v>1459</x:v>
      </x:c>
      <x:c r="B78" s="77"/>
      <x:c r="C78" s="71"/>
      <x:c r="D78" s="69"/>
      <x:c r="E78" s="71"/>
      <x:c r="F78" s="69"/>
      <x:c r="G78" s="71"/>
      <x:c r="H78" s="69"/>
      <x:c r="I78" s="71"/>
      <x:c r="J78" s="69"/>
      <x:c r="K78" s="69"/>
      <x:c r="L78" s="71"/>
      <x:c r="M78" s="69"/>
      <x:c r="N78" s="69"/>
      <x:c r="O78" s="69"/>
      <x:c r="P78" s="69"/>
      <x:c r="Q78" s="69"/>
      <x:c r="R78" s="71"/>
      <x:c r="S78" s="69"/>
      <x:c r="T78" s="71"/>
      <x:c r="U78" s="69"/>
      <x:c r="V78" s="71"/>
      <x:c r="W78" s="69"/>
      <x:c r="X78" s="69">
        <x:v>4</x:v>
      </x:c>
      <x:c r="Y78" s="69"/>
      <x:c r="Z78" s="69"/>
      <x:c r="AA78" s="69"/>
      <x:c r="AB78" s="69">
        <x:v>1</x:v>
      </x:c>
      <x:c r="AC78" s="69"/>
      <x:c r="AD78" s="69"/>
      <x:c r="AE78" s="69"/>
      <x:c r="AF78" s="69"/>
      <x:c r="AG78" s="69"/>
      <x:c r="AH78" s="69"/>
      <x:c r="AI78" s="69"/>
      <x:c r="AJ78" s="69"/>
      <x:c r="AK78" s="69"/>
      <x:c r="AL78" s="522" t="s">
        <x:v>1459</x:v>
      </x:c>
      <x:c r="AM78" s="69"/>
      <x:c r="AN78" s="71"/>
      <x:c r="AO78" s="69"/>
      <x:c r="AP78" s="69"/>
      <x:c r="AQ78" s="69"/>
      <x:c r="AR78" s="71"/>
      <x:c r="AS78" s="69"/>
      <x:c r="AT78" s="71"/>
      <x:c r="AU78" s="69"/>
      <x:c r="AV78" s="69"/>
      <x:c r="AW78" s="69"/>
      <x:c r="AX78" s="69"/>
      <x:c r="AY78" s="69"/>
      <x:c r="AZ78" s="69"/>
      <x:c r="BA78" s="71"/>
      <x:c r="BB78" s="69"/>
      <x:c r="BC78" s="69"/>
      <x:c r="BD78" s="69"/>
      <x:c r="BE78" s="69">
        <x:v>1</x:v>
      </x:c>
      <x:c r="BF78" s="69">
        <x:v>3</x:v>
      </x:c>
      <x:c r="BG78" s="69"/>
      <x:c r="BH78" s="69"/>
      <x:c r="BI78" s="69"/>
      <x:c r="BJ78" s="71"/>
      <x:c r="BK78" s="69"/>
      <x:c r="BL78" s="71"/>
      <x:c r="BM78" s="69"/>
      <x:c r="BN78" s="71"/>
      <x:c r="BO78" s="69"/>
      <x:c r="BP78" s="71"/>
      <x:c r="BQ78" s="69"/>
      <x:c r="BR78" s="69"/>
      <x:c r="BS78" s="69"/>
      <x:c r="BT78" s="69"/>
      <x:c r="BU78" s="69"/>
      <x:c r="BV78" s="522" t="s">
        <x:v>1459</x:v>
      </x:c>
      <x:c r="BW78" s="69"/>
      <x:c r="BX78" s="69"/>
      <x:c r="BY78" s="71"/>
      <x:c r="BZ78" s="69"/>
      <x:c r="CA78" s="71"/>
      <x:c r="CB78" s="69"/>
      <x:c r="CC78" s="71"/>
      <x:c r="CD78" s="69"/>
      <x:c r="CE78" s="69"/>
      <x:c r="CF78" s="71"/>
      <x:c r="CG78" s="69"/>
      <x:c r="CH78" s="69"/>
      <x:c r="CI78" s="69"/>
      <x:c r="CJ78" s="69"/>
      <x:c r="CK78" s="69"/>
      <x:c r="CL78" s="69"/>
      <x:c r="CM78" s="69"/>
      <x:c r="CN78" s="69"/>
      <x:c r="CO78" s="69"/>
      <x:c r="CP78" s="71"/>
      <x:c r="CQ78" s="69"/>
      <x:c r="CR78" s="71"/>
      <x:c r="CS78" s="69">
        <x:v>3</x:v>
      </x:c>
      <x:c r="CT78" s="69"/>
      <x:c r="CU78" s="69"/>
      <x:c r="CV78" s="69"/>
      <x:c r="CW78" s="69"/>
      <x:c r="CX78" s="69"/>
      <x:c r="CY78" s="522" t="s">
        <x:v>1459</x:v>
      </x:c>
      <x:c r="CZ78" s="112"/>
      <x:c r="DA78" s="71"/>
      <x:c r="DB78" s="112"/>
      <x:c r="DC78" s="71"/>
      <x:c r="DD78" s="112"/>
      <x:c r="DE78" s="71"/>
      <x:c r="DF78" s="112"/>
      <x:c r="DG78" s="105"/>
    </x:row>
    <x:row r="79" spans="1:111" s="20" customFormat="1" ht="30" customHeight="1">
      <x:c r="A79" s="522" t="s">
        <x:v>1420</x:v>
      </x:c>
      <x:c r="B79" s="77"/>
      <x:c r="C79" s="71"/>
      <x:c r="D79" s="69"/>
      <x:c r="E79" s="71"/>
      <x:c r="F79" s="69"/>
      <x:c r="G79" s="71"/>
      <x:c r="H79" s="69"/>
      <x:c r="I79" s="71"/>
      <x:c r="J79" s="69">
        <x:v>1</x:v>
      </x:c>
      <x:c r="K79" s="69"/>
      <x:c r="L79" s="71"/>
      <x:c r="M79" s="69"/>
      <x:c r="N79" s="69"/>
      <x:c r="O79" s="69"/>
      <x:c r="P79" s="69"/>
      <x:c r="Q79" s="69"/>
      <x:c r="R79" s="71"/>
      <x:c r="S79" s="69"/>
      <x:c r="T79" s="71"/>
      <x:c r="U79" s="69">
        <x:v>1</x:v>
      </x:c>
      <x:c r="V79" s="71">
        <x:v>48</x:v>
      </x:c>
      <x:c r="W79" s="69">
        <x:v>1</x:v>
      </x:c>
      <x:c r="X79" s="69">
        <x:v>17</x:v>
      </x:c>
      <x:c r="Y79" s="69">
        <x:v>1</x:v>
      </x:c>
      <x:c r="Z79" s="69">
        <x:v>1</x:v>
      </x:c>
      <x:c r="AA79" s="69">
        <x:v>2</x:v>
      </x:c>
      <x:c r="AB79" s="69">
        <x:v>1</x:v>
      </x:c>
      <x:c r="AC79" s="69">
        <x:v>1</x:v>
      </x:c>
      <x:c r="AD79" s="69"/>
      <x:c r="AE79" s="69"/>
      <x:c r="AF79" s="69"/>
      <x:c r="AG79" s="69">
        <x:v>1</x:v>
      </x:c>
      <x:c r="AH79" s="69"/>
      <x:c r="AI79" s="69"/>
      <x:c r="AJ79" s="69">
        <x:v>3</x:v>
      </x:c>
      <x:c r="AK79" s="69">
        <x:v>4</x:v>
      </x:c>
      <x:c r="AL79" s="522" t="s">
        <x:v>1420</x:v>
      </x:c>
      <x:c r="AM79" s="69"/>
      <x:c r="AN79" s="71"/>
      <x:c r="AO79" s="69"/>
      <x:c r="AP79" s="69"/>
      <x:c r="AQ79" s="69"/>
      <x:c r="AR79" s="71"/>
      <x:c r="AS79" s="69"/>
      <x:c r="AT79" s="71"/>
      <x:c r="AU79" s="69"/>
      <x:c r="AV79" s="69"/>
      <x:c r="AW79" s="69"/>
      <x:c r="AX79" s="69"/>
      <x:c r="AY79" s="69"/>
      <x:c r="AZ79" s="69"/>
      <x:c r="BA79" s="71"/>
      <x:c r="BB79" s="69"/>
      <x:c r="BC79" s="69"/>
      <x:c r="BD79" s="69"/>
      <x:c r="BE79" s="69">
        <x:v>1</x:v>
      </x:c>
      <x:c r="BF79" s="69">
        <x:v>3</x:v>
      </x:c>
      <x:c r="BG79" s="69"/>
      <x:c r="BH79" s="69"/>
      <x:c r="BI79" s="69"/>
      <x:c r="BJ79" s="71"/>
      <x:c r="BK79" s="69"/>
      <x:c r="BL79" s="71"/>
      <x:c r="BM79" s="69"/>
      <x:c r="BN79" s="71"/>
      <x:c r="BO79" s="69"/>
      <x:c r="BP79" s="71"/>
      <x:c r="BQ79" s="69"/>
      <x:c r="BR79" s="69"/>
      <x:c r="BS79" s="69"/>
      <x:c r="BT79" s="69"/>
      <x:c r="BU79" s="69"/>
      <x:c r="BV79" s="522" t="s">
        <x:v>1420</x:v>
      </x:c>
      <x:c r="BW79" s="69"/>
      <x:c r="BX79" s="69"/>
      <x:c r="BY79" s="71"/>
      <x:c r="BZ79" s="69"/>
      <x:c r="CA79" s="71"/>
      <x:c r="CB79" s="69"/>
      <x:c r="CC79" s="71"/>
      <x:c r="CD79" s="69"/>
      <x:c r="CE79" s="69"/>
      <x:c r="CF79" s="71"/>
      <x:c r="CG79" s="69"/>
      <x:c r="CH79" s="69"/>
      <x:c r="CI79" s="69"/>
      <x:c r="CJ79" s="69">
        <x:v>1</x:v>
      </x:c>
      <x:c r="CK79" s="69"/>
      <x:c r="CL79" s="69"/>
      <x:c r="CM79" s="69"/>
      <x:c r="CN79" s="69"/>
      <x:c r="CO79" s="69"/>
      <x:c r="CP79" s="71"/>
      <x:c r="CQ79" s="69"/>
      <x:c r="CR79" s="71"/>
      <x:c r="CS79" s="69">
        <x:v>6</x:v>
      </x:c>
      <x:c r="CT79" s="69"/>
      <x:c r="CU79" s="69">
        <x:v>1</x:v>
      </x:c>
      <x:c r="CV79" s="69">
        <x:v>2</x:v>
      </x:c>
      <x:c r="CW79" s="69">
        <x:v>3</x:v>
      </x:c>
      <x:c r="CX79" s="69">
        <x:v>10</x:v>
      </x:c>
      <x:c r="CY79" s="522" t="s">
        <x:v>1420</x:v>
      </x:c>
      <x:c r="CZ79" s="112">
        <x:v>1</x:v>
      </x:c>
      <x:c r="DA79" s="71">
        <x:v>47.600000000000001</x:v>
      </x:c>
      <x:c r="DB79" s="112"/>
      <x:c r="DC79" s="71"/>
      <x:c r="DD79" s="112"/>
      <x:c r="DE79" s="71"/>
      <x:c r="DF79" s="112"/>
      <x:c r="DG79" s="105"/>
    </x:row>
    <x:row r="80" spans="1:111" s="20" customFormat="1" ht="30" customHeight="1">
      <x:c r="A80" s="522" t="s">
        <x:v>967</x:v>
      </x:c>
      <x:c r="B80" s="77"/>
      <x:c r="C80" s="71"/>
      <x:c r="D80" s="69"/>
      <x:c r="E80" s="71"/>
      <x:c r="F80" s="69"/>
      <x:c r="G80" s="71"/>
      <x:c r="H80" s="69"/>
      <x:c r="I80" s="71"/>
      <x:c r="J80" s="69">
        <x:v>1</x:v>
      </x:c>
      <x:c r="K80" s="69"/>
      <x:c r="L80" s="71"/>
      <x:c r="M80" s="69"/>
      <x:c r="N80" s="69"/>
      <x:c r="O80" s="69">
        <x:v>2</x:v>
      </x:c>
      <x:c r="P80" s="69">
        <x:v>11</x:v>
      </x:c>
      <x:c r="Q80" s="69"/>
      <x:c r="R80" s="71"/>
      <x:c r="S80" s="69"/>
      <x:c r="T80" s="71"/>
      <x:c r="U80" s="69"/>
      <x:c r="V80" s="71"/>
      <x:c r="W80" s="69"/>
      <x:c r="X80" s="69">
        <x:v>20</x:v>
      </x:c>
      <x:c r="Y80" s="69"/>
      <x:c r="Z80" s="69"/>
      <x:c r="AA80" s="69">
        <x:v>1</x:v>
      </x:c>
      <x:c r="AB80" s="69"/>
      <x:c r="AC80" s="69">
        <x:v>1</x:v>
      </x:c>
      <x:c r="AD80" s="69"/>
      <x:c r="AE80" s="69"/>
      <x:c r="AF80" s="69"/>
      <x:c r="AG80" s="69">
        <x:v>1</x:v>
      </x:c>
      <x:c r="AH80" s="69"/>
      <x:c r="AI80" s="69"/>
      <x:c r="AJ80" s="69">
        <x:v>3</x:v>
      </x:c>
      <x:c r="AK80" s="69">
        <x:v>4</x:v>
      </x:c>
      <x:c r="AL80" s="522" t="s">
        <x:v>967</x:v>
      </x:c>
      <x:c r="AM80" s="69"/>
      <x:c r="AN80" s="71"/>
      <x:c r="AO80" s="69"/>
      <x:c r="AP80" s="69"/>
      <x:c r="AQ80" s="69"/>
      <x:c r="AR80" s="71"/>
      <x:c r="AS80" s="69"/>
      <x:c r="AT80" s="71"/>
      <x:c r="AU80" s="69"/>
      <x:c r="AV80" s="69"/>
      <x:c r="AW80" s="69"/>
      <x:c r="AX80" s="69"/>
      <x:c r="AY80" s="69"/>
      <x:c r="AZ80" s="69"/>
      <x:c r="BA80" s="71"/>
      <x:c r="BB80" s="69"/>
      <x:c r="BC80" s="69"/>
      <x:c r="BD80" s="69"/>
      <x:c r="BE80" s="69">
        <x:v>1</x:v>
      </x:c>
      <x:c r="BF80" s="69">
        <x:v>4</x:v>
      </x:c>
      <x:c r="BG80" s="69"/>
      <x:c r="BH80" s="69"/>
      <x:c r="BI80" s="69"/>
      <x:c r="BJ80" s="71"/>
      <x:c r="BK80" s="69"/>
      <x:c r="BL80" s="71"/>
      <x:c r="BM80" s="69"/>
      <x:c r="BN80" s="71"/>
      <x:c r="BO80" s="69"/>
      <x:c r="BP80" s="71"/>
      <x:c r="BQ80" s="69"/>
      <x:c r="BR80" s="69"/>
      <x:c r="BS80" s="69"/>
      <x:c r="BT80" s="69"/>
      <x:c r="BU80" s="69"/>
      <x:c r="BV80" s="522" t="s">
        <x:v>967</x:v>
      </x:c>
      <x:c r="BW80" s="69"/>
      <x:c r="BX80" s="69"/>
      <x:c r="BY80" s="71"/>
      <x:c r="BZ80" s="69"/>
      <x:c r="CA80" s="71"/>
      <x:c r="CB80" s="69"/>
      <x:c r="CC80" s="71"/>
      <x:c r="CD80" s="69"/>
      <x:c r="CE80" s="69"/>
      <x:c r="CF80" s="71"/>
      <x:c r="CG80" s="69"/>
      <x:c r="CH80" s="69"/>
      <x:c r="CI80" s="69"/>
      <x:c r="CJ80" s="69"/>
      <x:c r="CK80" s="69"/>
      <x:c r="CL80" s="69"/>
      <x:c r="CM80" s="69"/>
      <x:c r="CN80" s="69"/>
      <x:c r="CO80" s="69"/>
      <x:c r="CP80" s="71"/>
      <x:c r="CQ80" s="69">
        <x:v>1</x:v>
      </x:c>
      <x:c r="CR80" s="71">
        <x:v>75</x:v>
      </x:c>
      <x:c r="CS80" s="69">
        <x:v>6</x:v>
      </x:c>
      <x:c r="CT80" s="69"/>
      <x:c r="CU80" s="69">
        <x:v>1</x:v>
      </x:c>
      <x:c r="CV80" s="69">
        <x:v>1</x:v>
      </x:c>
      <x:c r="CW80" s="69">
        <x:v>2</x:v>
      </x:c>
      <x:c r="CX80" s="69">
        <x:v>8</x:v>
      </x:c>
      <x:c r="CY80" s="522" t="s">
        <x:v>967</x:v>
      </x:c>
      <x:c r="CZ80" s="112"/>
      <x:c r="DA80" s="71"/>
      <x:c r="DB80" s="112"/>
      <x:c r="DC80" s="71"/>
      <x:c r="DD80" s="112"/>
      <x:c r="DE80" s="71"/>
      <x:c r="DF80" s="112"/>
      <x:c r="DG80" s="105"/>
    </x:row>
    <x:row r="81" spans="1:111" s="20" customFormat="1" ht="30" customHeight="1">
      <x:c r="A81" s="522" t="s">
        <x:v>405</x:v>
      </x:c>
      <x:c r="B81" s="77"/>
      <x:c r="C81" s="71"/>
      <x:c r="D81" s="69"/>
      <x:c r="E81" s="71"/>
      <x:c r="F81" s="69"/>
      <x:c r="G81" s="71"/>
      <x:c r="H81" s="69"/>
      <x:c r="I81" s="71"/>
      <x:c r="J81" s="69">
        <x:v>1</x:v>
      </x:c>
      <x:c r="K81" s="69"/>
      <x:c r="L81" s="71"/>
      <x:c r="M81" s="69"/>
      <x:c r="N81" s="69"/>
      <x:c r="O81" s="69">
        <x:v>1</x:v>
      </x:c>
      <x:c r="P81" s="69">
        <x:v>1</x:v>
      </x:c>
      <x:c r="Q81" s="69"/>
      <x:c r="R81" s="71"/>
      <x:c r="S81" s="69"/>
      <x:c r="T81" s="71"/>
      <x:c r="U81" s="69">
        <x:v>1</x:v>
      </x:c>
      <x:c r="V81" s="71">
        <x:v>48</x:v>
      </x:c>
      <x:c r="W81" s="69"/>
      <x:c r="X81" s="69">
        <x:v>12</x:v>
      </x:c>
      <x:c r="Y81" s="69">
        <x:v>1</x:v>
      </x:c>
      <x:c r="Z81" s="69">
        <x:v>1</x:v>
      </x:c>
      <x:c r="AA81" s="69">
        <x:v>1</x:v>
      </x:c>
      <x:c r="AB81" s="69">
        <x:v>1</x:v>
      </x:c>
      <x:c r="AC81" s="69">
        <x:v>1</x:v>
      </x:c>
      <x:c r="AD81" s="69">
        <x:v>1</x:v>
      </x:c>
      <x:c r="AE81" s="69"/>
      <x:c r="AF81" s="69"/>
      <x:c r="AG81" s="69">
        <x:v>1</x:v>
      </x:c>
      <x:c r="AH81" s="69"/>
      <x:c r="AI81" s="69"/>
      <x:c r="AJ81" s="69">
        <x:v>3</x:v>
      </x:c>
      <x:c r="AK81" s="69">
        <x:v>4</x:v>
      </x:c>
      <x:c r="AL81" s="522" t="s">
        <x:v>405</x:v>
      </x:c>
      <x:c r="AM81" s="69"/>
      <x:c r="AN81" s="71"/>
      <x:c r="AO81" s="69"/>
      <x:c r="AP81" s="69"/>
      <x:c r="AQ81" s="69"/>
      <x:c r="AR81" s="71"/>
      <x:c r="AS81" s="69"/>
      <x:c r="AT81" s="71"/>
      <x:c r="AU81" s="69"/>
      <x:c r="AV81" s="69"/>
      <x:c r="AW81" s="69"/>
      <x:c r="AX81" s="69"/>
      <x:c r="AY81" s="69"/>
      <x:c r="AZ81" s="69"/>
      <x:c r="BA81" s="71"/>
      <x:c r="BB81" s="69"/>
      <x:c r="BC81" s="69"/>
      <x:c r="BD81" s="69"/>
      <x:c r="BE81" s="69">
        <x:v>1</x:v>
      </x:c>
      <x:c r="BF81" s="69">
        <x:v>3</x:v>
      </x:c>
      <x:c r="BG81" s="69"/>
      <x:c r="BH81" s="69"/>
      <x:c r="BI81" s="69"/>
      <x:c r="BJ81" s="71"/>
      <x:c r="BK81" s="69"/>
      <x:c r="BL81" s="71"/>
      <x:c r="BM81" s="69"/>
      <x:c r="BN81" s="71"/>
      <x:c r="BO81" s="69"/>
      <x:c r="BP81" s="71"/>
      <x:c r="BQ81" s="69"/>
      <x:c r="BR81" s="69"/>
      <x:c r="BS81" s="69"/>
      <x:c r="BT81" s="69"/>
      <x:c r="BU81" s="69"/>
      <x:c r="BV81" s="522" t="s">
        <x:v>405</x:v>
      </x:c>
      <x:c r="BW81" s="69"/>
      <x:c r="BX81" s="69"/>
      <x:c r="BY81" s="71"/>
      <x:c r="BZ81" s="69"/>
      <x:c r="CA81" s="71"/>
      <x:c r="CB81" s="69"/>
      <x:c r="CC81" s="71"/>
      <x:c r="CD81" s="69"/>
      <x:c r="CE81" s="69"/>
      <x:c r="CF81" s="71"/>
      <x:c r="CG81" s="69"/>
      <x:c r="CH81" s="69"/>
      <x:c r="CI81" s="69"/>
      <x:c r="CJ81" s="69">
        <x:v>1</x:v>
      </x:c>
      <x:c r="CK81" s="69"/>
      <x:c r="CL81" s="69"/>
      <x:c r="CM81" s="69"/>
      <x:c r="CN81" s="69"/>
      <x:c r="CO81" s="69"/>
      <x:c r="CP81" s="71"/>
      <x:c r="CQ81" s="69">
        <x:v>1</x:v>
      </x:c>
      <x:c r="CR81" s="71">
        <x:v>43.5</x:v>
      </x:c>
      <x:c r="CS81" s="69">
        <x:v>7</x:v>
      </x:c>
      <x:c r="CT81" s="69"/>
      <x:c r="CU81" s="69">
        <x:v>1</x:v>
      </x:c>
      <x:c r="CV81" s="69">
        <x:v>1</x:v>
      </x:c>
      <x:c r="CW81" s="69">
        <x:v>1</x:v>
      </x:c>
      <x:c r="CX81" s="69">
        <x:v>1</x:v>
      </x:c>
      <x:c r="CY81" s="522" t="s">
        <x:v>405</x:v>
      </x:c>
      <x:c r="CZ81" s="112">
        <x:v>1</x:v>
      </x:c>
      <x:c r="DA81" s="71">
        <x:v>99.849999999999994</x:v>
      </x:c>
      <x:c r="DB81" s="112"/>
      <x:c r="DC81" s="71"/>
      <x:c r="DD81" s="112"/>
      <x:c r="DE81" s="71"/>
      <x:c r="DF81" s="112"/>
      <x:c r="DG81" s="105"/>
    </x:row>
    <x:row r="82" spans="1:111" s="20" customFormat="1" ht="30" customHeight="1">
      <x:c r="A82" s="522" t="s">
        <x:v>18</x:v>
      </x:c>
      <x:c r="B82" s="77" t="s">
        <x:v>509</x:v>
      </x:c>
      <x:c r="C82" s="71"/>
      <x:c r="D82" s="69"/>
      <x:c r="E82" s="71"/>
      <x:c r="F82" s="69"/>
      <x:c r="G82" s="71"/>
      <x:c r="H82" s="69"/>
      <x:c r="I82" s="71"/>
      <x:c r="J82" s="69">
        <x:v>1</x:v>
      </x:c>
      <x:c r="K82" s="69"/>
      <x:c r="L82" s="71"/>
      <x:c r="M82" s="69"/>
      <x:c r="N82" s="69"/>
      <x:c r="O82" s="69"/>
      <x:c r="P82" s="69"/>
      <x:c r="Q82" s="69"/>
      <x:c r="R82" s="71"/>
      <x:c r="S82" s="69"/>
      <x:c r="T82" s="71"/>
      <x:c r="U82" s="69">
        <x:v>1</x:v>
      </x:c>
      <x:c r="V82" s="71">
        <x:v>48</x:v>
      </x:c>
      <x:c r="W82" s="69"/>
      <x:c r="X82" s="69">
        <x:v>6</x:v>
      </x:c>
      <x:c r="Y82" s="69"/>
      <x:c r="Z82" s="69"/>
      <x:c r="AA82" s="69">
        <x:v>1</x:v>
      </x:c>
      <x:c r="AB82" s="69"/>
      <x:c r="AC82" s="69"/>
      <x:c r="AD82" s="69"/>
      <x:c r="AE82" s="69"/>
      <x:c r="AF82" s="69"/>
      <x:c r="AG82" s="69">
        <x:v>1</x:v>
      </x:c>
      <x:c r="AH82" s="69"/>
      <x:c r="AI82" s="69"/>
      <x:c r="AJ82" s="69"/>
      <x:c r="AK82" s="69"/>
      <x:c r="AL82" s="522" t="s">
        <x:v>18</x:v>
      </x:c>
      <x:c r="AM82" s="69"/>
      <x:c r="AN82" s="71"/>
      <x:c r="AO82" s="69"/>
      <x:c r="AP82" s="69"/>
      <x:c r="AQ82" s="69"/>
      <x:c r="AR82" s="71"/>
      <x:c r="AS82" s="69"/>
      <x:c r="AT82" s="71"/>
      <x:c r="AU82" s="69"/>
      <x:c r="AV82" s="69"/>
      <x:c r="AW82" s="69"/>
      <x:c r="AX82" s="69"/>
      <x:c r="AY82" s="69"/>
      <x:c r="AZ82" s="69"/>
      <x:c r="BA82" s="71"/>
      <x:c r="BB82" s="69"/>
      <x:c r="BC82" s="69"/>
      <x:c r="BD82" s="69"/>
      <x:c r="BE82" s="69">
        <x:v>1</x:v>
      </x:c>
      <x:c r="BF82" s="69">
        <x:v>4</x:v>
      </x:c>
      <x:c r="BG82" s="69"/>
      <x:c r="BH82" s="69"/>
      <x:c r="BI82" s="69"/>
      <x:c r="BJ82" s="71"/>
      <x:c r="BK82" s="69"/>
      <x:c r="BL82" s="71"/>
      <x:c r="BM82" s="69"/>
      <x:c r="BN82" s="71"/>
      <x:c r="BO82" s="69"/>
      <x:c r="BP82" s="71"/>
      <x:c r="BQ82" s="69"/>
      <x:c r="BR82" s="69"/>
      <x:c r="BS82" s="69"/>
      <x:c r="BT82" s="69"/>
      <x:c r="BU82" s="69"/>
      <x:c r="BV82" s="522" t="s">
        <x:v>18</x:v>
      </x:c>
      <x:c r="BW82" s="69"/>
      <x:c r="BX82" s="69"/>
      <x:c r="BY82" s="71"/>
      <x:c r="BZ82" s="69"/>
      <x:c r="CA82" s="71"/>
      <x:c r="CB82" s="69"/>
      <x:c r="CC82" s="71"/>
      <x:c r="CD82" s="69"/>
      <x:c r="CE82" s="69"/>
      <x:c r="CF82" s="71"/>
      <x:c r="CG82" s="69"/>
      <x:c r="CH82" s="69"/>
      <x:c r="CI82" s="69"/>
      <x:c r="CJ82" s="69">
        <x:v>1</x:v>
      </x:c>
      <x:c r="CK82" s="69"/>
      <x:c r="CL82" s="69"/>
      <x:c r="CM82" s="69"/>
      <x:c r="CN82" s="69"/>
      <x:c r="CO82" s="69"/>
      <x:c r="CP82" s="71"/>
      <x:c r="CQ82" s="69">
        <x:v>1</x:v>
      </x:c>
      <x:c r="CR82" s="71">
        <x:v>75</x:v>
      </x:c>
      <x:c r="CS82" s="69">
        <x:v>7</x:v>
      </x:c>
      <x:c r="CT82" s="69"/>
      <x:c r="CU82" s="69">
        <x:v>1</x:v>
      </x:c>
      <x:c r="CV82" s="69">
        <x:v>2</x:v>
      </x:c>
      <x:c r="CW82" s="69"/>
      <x:c r="CX82" s="69"/>
      <x:c r="CY82" s="522" t="s">
        <x:v>18</x:v>
      </x:c>
      <x:c r="CZ82" s="112">
        <x:v>1</x:v>
      </x:c>
      <x:c r="DA82" s="71">
        <x:v>47.600000000000001</x:v>
      </x:c>
      <x:c r="DB82" s="112"/>
      <x:c r="DC82" s="71"/>
      <x:c r="DD82" s="112"/>
      <x:c r="DE82" s="71"/>
      <x:c r="DF82" s="112"/>
      <x:c r="DG82" s="105"/>
    </x:row>
    <x:row r="83" spans="1:111" s="20" customFormat="1" ht="30" customHeight="1">
      <x:c r="A83" s="522" t="s">
        <x:v>1847</x:v>
      </x:c>
      <x:c r="B83" s="77"/>
      <x:c r="C83" s="71"/>
      <x:c r="D83" s="69"/>
      <x:c r="E83" s="71"/>
      <x:c r="F83" s="69"/>
      <x:c r="G83" s="71"/>
      <x:c r="H83" s="69"/>
      <x:c r="I83" s="71"/>
      <x:c r="J83" s="69">
        <x:v>1</x:v>
      </x:c>
      <x:c r="K83" s="69"/>
      <x:c r="L83" s="71"/>
      <x:c r="M83" s="69"/>
      <x:c r="N83" s="69"/>
      <x:c r="O83" s="69"/>
      <x:c r="P83" s="69"/>
      <x:c r="Q83" s="69"/>
      <x:c r="R83" s="71"/>
      <x:c r="S83" s="69"/>
      <x:c r="T83" s="71"/>
      <x:c r="U83" s="69"/>
      <x:c r="V83" s="71"/>
      <x:c r="W83" s="69"/>
      <x:c r="X83" s="69">
        <x:v>2</x:v>
      </x:c>
      <x:c r="Y83" s="69"/>
      <x:c r="Z83" s="69"/>
      <x:c r="AA83" s="69">
        <x:v>1</x:v>
      </x:c>
      <x:c r="AB83" s="69"/>
      <x:c r="AC83" s="69"/>
      <x:c r="AD83" s="69"/>
      <x:c r="AE83" s="69"/>
      <x:c r="AF83" s="69"/>
      <x:c r="AG83" s="69">
        <x:v>1</x:v>
      </x:c>
      <x:c r="AH83" s="69"/>
      <x:c r="AI83" s="69"/>
      <x:c r="AJ83" s="69"/>
      <x:c r="AK83" s="69"/>
      <x:c r="AL83" s="522" t="s">
        <x:v>1847</x:v>
      </x:c>
      <x:c r="AM83" s="69"/>
      <x:c r="AN83" s="71"/>
      <x:c r="AO83" s="69"/>
      <x:c r="AP83" s="69"/>
      <x:c r="AQ83" s="69"/>
      <x:c r="AR83" s="71"/>
      <x:c r="AS83" s="69"/>
      <x:c r="AT83" s="71"/>
      <x:c r="AU83" s="69"/>
      <x:c r="AV83" s="69"/>
      <x:c r="AW83" s="69"/>
      <x:c r="AX83" s="69">
        <x:v>1</x:v>
      </x:c>
      <x:c r="AY83" s="69"/>
      <x:c r="AZ83" s="69"/>
      <x:c r="BA83" s="71"/>
      <x:c r="BB83" s="69"/>
      <x:c r="BC83" s="69"/>
      <x:c r="BD83" s="69"/>
      <x:c r="BE83" s="69">
        <x:v>1</x:v>
      </x:c>
      <x:c r="BF83" s="69">
        <x:v>3</x:v>
      </x:c>
      <x:c r="BG83" s="69"/>
      <x:c r="BH83" s="69"/>
      <x:c r="BI83" s="69"/>
      <x:c r="BJ83" s="71"/>
      <x:c r="BK83" s="69"/>
      <x:c r="BL83" s="71"/>
      <x:c r="BM83" s="69"/>
      <x:c r="BN83" s="71"/>
      <x:c r="BO83" s="69"/>
      <x:c r="BP83" s="71"/>
      <x:c r="BQ83" s="69"/>
      <x:c r="BR83" s="69"/>
      <x:c r="BS83" s="69"/>
      <x:c r="BT83" s="69"/>
      <x:c r="BU83" s="69"/>
      <x:c r="BV83" s="522" t="s">
        <x:v>1847</x:v>
      </x:c>
      <x:c r="BW83" s="69"/>
      <x:c r="BX83" s="69"/>
      <x:c r="BY83" s="71"/>
      <x:c r="BZ83" s="69"/>
      <x:c r="CA83" s="71"/>
      <x:c r="CB83" s="69"/>
      <x:c r="CC83" s="71"/>
      <x:c r="CD83" s="69"/>
      <x:c r="CE83" s="69"/>
      <x:c r="CF83" s="71"/>
      <x:c r="CG83" s="69"/>
      <x:c r="CH83" s="69"/>
      <x:c r="CI83" s="69"/>
      <x:c r="CJ83" s="69"/>
      <x:c r="CK83" s="69"/>
      <x:c r="CL83" s="69"/>
      <x:c r="CM83" s="69"/>
      <x:c r="CN83" s="69"/>
      <x:c r="CO83" s="69"/>
      <x:c r="CP83" s="71"/>
      <x:c r="CQ83" s="69"/>
      <x:c r="CR83" s="71"/>
      <x:c r="CS83" s="69">
        <x:v>3</x:v>
      </x:c>
      <x:c r="CT83" s="69"/>
      <x:c r="CU83" s="69"/>
      <x:c r="CV83" s="69"/>
      <x:c r="CW83" s="69"/>
      <x:c r="CX83" s="69"/>
      <x:c r="CY83" s="522" t="s">
        <x:v>1847</x:v>
      </x:c>
      <x:c r="CZ83" s="112"/>
      <x:c r="DA83" s="71"/>
      <x:c r="DB83" s="112"/>
      <x:c r="DC83" s="71"/>
      <x:c r="DD83" s="112"/>
      <x:c r="DE83" s="71"/>
      <x:c r="DF83" s="112"/>
      <x:c r="DG83" s="105"/>
    </x:row>
    <x:row r="84" spans="1:111" s="20" customFormat="1" ht="30" customHeight="1">
      <x:c r="A84" s="522" t="s">
        <x:v>1616</x:v>
      </x:c>
      <x:c r="B84" s="77"/>
      <x:c r="C84" s="71"/>
      <x:c r="D84" s="69"/>
      <x:c r="E84" s="71"/>
      <x:c r="F84" s="69"/>
      <x:c r="G84" s="71"/>
      <x:c r="H84" s="69"/>
      <x:c r="I84" s="71"/>
      <x:c r="J84" s="69"/>
      <x:c r="K84" s="69"/>
      <x:c r="L84" s="71"/>
      <x:c r="M84" s="69"/>
      <x:c r="N84" s="69"/>
      <x:c r="O84" s="69"/>
      <x:c r="P84" s="69"/>
      <x:c r="Q84" s="69"/>
      <x:c r="R84" s="71"/>
      <x:c r="S84" s="69"/>
      <x:c r="T84" s="71"/>
      <x:c r="U84" s="69"/>
      <x:c r="V84" s="71"/>
      <x:c r="W84" s="69">
        <x:v>2</x:v>
      </x:c>
      <x:c r="X84" s="69">
        <x:v>5</x:v>
      </x:c>
      <x:c r="Y84" s="69">
        <x:v>1</x:v>
      </x:c>
      <x:c r="Z84" s="69">
        <x:v>3</x:v>
      </x:c>
      <x:c r="AA84" s="69">
        <x:v>1</x:v>
      </x:c>
      <x:c r="AB84" s="69"/>
      <x:c r="AC84" s="69">
        <x:v>1</x:v>
      </x:c>
      <x:c r="AD84" s="69"/>
      <x:c r="AE84" s="69"/>
      <x:c r="AF84" s="69"/>
      <x:c r="AG84" s="69">
        <x:v>1</x:v>
      </x:c>
      <x:c r="AH84" s="69"/>
      <x:c r="AI84" s="69"/>
      <x:c r="AJ84" s="69">
        <x:v>1</x:v>
      </x:c>
      <x:c r="AK84" s="69">
        <x:v>1</x:v>
      </x:c>
      <x:c r="AL84" s="522" t="s">
        <x:v>1616</x:v>
      </x:c>
      <x:c r="AM84" s="69"/>
      <x:c r="AN84" s="71"/>
      <x:c r="AO84" s="69"/>
      <x:c r="AP84" s="69"/>
      <x:c r="AQ84" s="69"/>
      <x:c r="AR84" s="71"/>
      <x:c r="AS84" s="69"/>
      <x:c r="AT84" s="71"/>
      <x:c r="AU84" s="69"/>
      <x:c r="AV84" s="69"/>
      <x:c r="AW84" s="69"/>
      <x:c r="AX84" s="69"/>
      <x:c r="AY84" s="69"/>
      <x:c r="AZ84" s="69"/>
      <x:c r="BA84" s="71"/>
      <x:c r="BB84" s="69"/>
      <x:c r="BC84" s="69"/>
      <x:c r="BD84" s="69"/>
      <x:c r="BE84" s="69"/>
      <x:c r="BF84" s="69"/>
      <x:c r="BG84" s="69"/>
      <x:c r="BH84" s="69"/>
      <x:c r="BI84" s="69"/>
      <x:c r="BJ84" s="71"/>
      <x:c r="BK84" s="69"/>
      <x:c r="BL84" s="71"/>
      <x:c r="BM84" s="69"/>
      <x:c r="BN84" s="71"/>
      <x:c r="BO84" s="69"/>
      <x:c r="BP84" s="71"/>
      <x:c r="BQ84" s="69"/>
      <x:c r="BR84" s="69"/>
      <x:c r="BS84" s="69"/>
      <x:c r="BT84" s="69"/>
      <x:c r="BU84" s="69"/>
      <x:c r="BV84" s="522" t="s">
        <x:v>1616</x:v>
      </x:c>
      <x:c r="BW84" s="69"/>
      <x:c r="BX84" s="69"/>
      <x:c r="BY84" s="71"/>
      <x:c r="BZ84" s="69"/>
      <x:c r="CA84" s="71"/>
      <x:c r="CB84" s="69"/>
      <x:c r="CC84" s="71"/>
      <x:c r="CD84" s="69"/>
      <x:c r="CE84" s="69"/>
      <x:c r="CF84" s="71"/>
      <x:c r="CG84" s="69"/>
      <x:c r="CH84" s="69"/>
      <x:c r="CI84" s="69"/>
      <x:c r="CJ84" s="69">
        <x:v>1</x:v>
      </x:c>
      <x:c r="CK84" s="69"/>
      <x:c r="CL84" s="69"/>
      <x:c r="CM84" s="69"/>
      <x:c r="CN84" s="69"/>
      <x:c r="CO84" s="69"/>
      <x:c r="CP84" s="71"/>
      <x:c r="CQ84" s="69"/>
      <x:c r="CR84" s="71"/>
      <x:c r="CS84" s="69">
        <x:v>6</x:v>
      </x:c>
      <x:c r="CT84" s="69">
        <x:v>2</x:v>
      </x:c>
      <x:c r="CU84" s="69">
        <x:v>2</x:v>
      </x:c>
      <x:c r="CV84" s="69"/>
      <x:c r="CW84" s="69">
        <x:v>1</x:v>
      </x:c>
      <x:c r="CX84" s="69">
        <x:v>1</x:v>
      </x:c>
      <x:c r="CY84" s="522" t="s">
        <x:v>1616</x:v>
      </x:c>
      <x:c r="CZ84" s="112"/>
      <x:c r="DA84" s="71"/>
      <x:c r="DB84" s="112"/>
      <x:c r="DC84" s="71"/>
      <x:c r="DD84" s="112"/>
      <x:c r="DE84" s="71"/>
      <x:c r="DF84" s="112"/>
      <x:c r="DG84" s="105"/>
    </x:row>
    <x:row r="85" spans="1:111" s="20" customFormat="1" ht="30" customHeight="1">
      <x:c r="A85" s="522" t="s">
        <x:v>1543</x:v>
      </x:c>
      <x:c r="B85" s="77"/>
      <x:c r="C85" s="71"/>
      <x:c r="D85" s="69"/>
      <x:c r="E85" s="71"/>
      <x:c r="F85" s="69"/>
      <x:c r="G85" s="71"/>
      <x:c r="H85" s="69"/>
      <x:c r="I85" s="71"/>
      <x:c r="J85" s="69"/>
      <x:c r="K85" s="69"/>
      <x:c r="L85" s="71"/>
      <x:c r="M85" s="69"/>
      <x:c r="N85" s="69"/>
      <x:c r="O85" s="69"/>
      <x:c r="P85" s="69"/>
      <x:c r="Q85" s="69"/>
      <x:c r="R85" s="71"/>
      <x:c r="S85" s="69">
        <x:v>2</x:v>
      </x:c>
      <x:c r="T85" s="71">
        <x:v>20.25</x:v>
      </x:c>
      <x:c r="U85" s="69">
        <x:v>1</x:v>
      </x:c>
      <x:c r="V85" s="71">
        <x:v>99</x:v>
      </x:c>
      <x:c r="W85" s="69"/>
      <x:c r="X85" s="69">
        <x:v>16</x:v>
      </x:c>
      <x:c r="Y85" s="69"/>
      <x:c r="Z85" s="69"/>
      <x:c r="AA85" s="69">
        <x:v>1</x:v>
      </x:c>
      <x:c r="AB85" s="69"/>
      <x:c r="AC85" s="69"/>
      <x:c r="AD85" s="69"/>
      <x:c r="AE85" s="69"/>
      <x:c r="AF85" s="69"/>
      <x:c r="AG85" s="69">
        <x:v>1</x:v>
      </x:c>
      <x:c r="AH85" s="69"/>
      <x:c r="AI85" s="69"/>
      <x:c r="AJ85" s="69">
        <x:v>1</x:v>
      </x:c>
      <x:c r="AK85" s="69">
        <x:v>1</x:v>
      </x:c>
      <x:c r="AL85" s="522" t="s">
        <x:v>1543</x:v>
      </x:c>
      <x:c r="AM85" s="69"/>
      <x:c r="AN85" s="71"/>
      <x:c r="AO85" s="69"/>
      <x:c r="AP85" s="69"/>
      <x:c r="AQ85" s="69"/>
      <x:c r="AR85" s="71"/>
      <x:c r="AS85" s="69"/>
      <x:c r="AT85" s="71"/>
      <x:c r="AU85" s="69"/>
      <x:c r="AV85" s="69"/>
      <x:c r="AW85" s="69"/>
      <x:c r="AX85" s="69"/>
      <x:c r="AY85" s="69"/>
      <x:c r="AZ85" s="69"/>
      <x:c r="BA85" s="71"/>
      <x:c r="BB85" s="69"/>
      <x:c r="BC85" s="69"/>
      <x:c r="BD85" s="69"/>
      <x:c r="BE85" s="69">
        <x:v>1</x:v>
      </x:c>
      <x:c r="BF85" s="69">
        <x:v>5</x:v>
      </x:c>
      <x:c r="BG85" s="69"/>
      <x:c r="BH85" s="69"/>
      <x:c r="BI85" s="69"/>
      <x:c r="BJ85" s="71"/>
      <x:c r="BK85" s="69"/>
      <x:c r="BL85" s="71"/>
      <x:c r="BM85" s="69"/>
      <x:c r="BN85" s="71"/>
      <x:c r="BO85" s="69"/>
      <x:c r="BP85" s="71"/>
      <x:c r="BQ85" s="69"/>
      <x:c r="BR85" s="69"/>
      <x:c r="BS85" s="69"/>
      <x:c r="BT85" s="69"/>
      <x:c r="BU85" s="69"/>
      <x:c r="BV85" s="522" t="s">
        <x:v>1543</x:v>
      </x:c>
      <x:c r="BW85" s="69"/>
      <x:c r="BX85" s="69"/>
      <x:c r="BY85" s="71"/>
      <x:c r="BZ85" s="69"/>
      <x:c r="CA85" s="71"/>
      <x:c r="CB85" s="69"/>
      <x:c r="CC85" s="71"/>
      <x:c r="CD85" s="69"/>
      <x:c r="CE85" s="69"/>
      <x:c r="CF85" s="71"/>
      <x:c r="CG85" s="69"/>
      <x:c r="CH85" s="69"/>
      <x:c r="CI85" s="69"/>
      <x:c r="CJ85" s="69"/>
      <x:c r="CK85" s="69"/>
      <x:c r="CL85" s="69"/>
      <x:c r="CM85" s="69"/>
      <x:c r="CN85" s="69"/>
      <x:c r="CO85" s="69"/>
      <x:c r="CP85" s="71"/>
      <x:c r="CQ85" s="69">
        <x:v>1</x:v>
      </x:c>
      <x:c r="CR85" s="71">
        <x:v>28</x:v>
      </x:c>
      <x:c r="CS85" s="69">
        <x:v>10</x:v>
      </x:c>
      <x:c r="CT85" s="69"/>
      <x:c r="CU85" s="69">
        <x:v>1</x:v>
      </x:c>
      <x:c r="CV85" s="69"/>
      <x:c r="CW85" s="69"/>
      <x:c r="CX85" s="69"/>
      <x:c r="CY85" s="522" t="s">
        <x:v>1543</x:v>
      </x:c>
      <x:c r="CZ85" s="112">
        <x:v>1</x:v>
      </x:c>
      <x:c r="DA85" s="71">
        <x:v>98.819999999999993</x:v>
      </x:c>
      <x:c r="DB85" s="112"/>
      <x:c r="DC85" s="71"/>
      <x:c r="DD85" s="112"/>
      <x:c r="DE85" s="71"/>
      <x:c r="DF85" s="112"/>
      <x:c r="DG85" s="105"/>
    </x:row>
    <x:row r="86" spans="1:111" s="20" customFormat="1" ht="30" customHeight="1">
      <x:c r="A86" s="522" t="s">
        <x:v>1102</x:v>
      </x:c>
      <x:c r="B86" s="77"/>
      <x:c r="C86" s="71"/>
      <x:c r="D86" s="69"/>
      <x:c r="E86" s="71"/>
      <x:c r="F86" s="69"/>
      <x:c r="G86" s="71"/>
      <x:c r="H86" s="69"/>
      <x:c r="I86" s="71"/>
      <x:c r="J86" s="69">
        <x:v>1</x:v>
      </x:c>
      <x:c r="K86" s="69"/>
      <x:c r="L86" s="71"/>
      <x:c r="M86" s="69"/>
      <x:c r="N86" s="69"/>
      <x:c r="O86" s="69">
        <x:v>1</x:v>
      </x:c>
      <x:c r="P86" s="69">
        <x:v>1</x:v>
      </x:c>
      <x:c r="Q86" s="69"/>
      <x:c r="R86" s="71"/>
      <x:c r="S86" s="69"/>
      <x:c r="T86" s="71"/>
      <x:c r="U86" s="69"/>
      <x:c r="V86" s="71"/>
      <x:c r="W86" s="69"/>
      <x:c r="X86" s="69">
        <x:v>3</x:v>
      </x:c>
      <x:c r="Y86" s="69"/>
      <x:c r="Z86" s="69"/>
      <x:c r="AA86" s="69"/>
      <x:c r="AB86" s="69"/>
      <x:c r="AC86" s="69"/>
      <x:c r="AD86" s="69"/>
      <x:c r="AE86" s="69"/>
      <x:c r="AF86" s="69"/>
      <x:c r="AG86" s="69">
        <x:v>1</x:v>
      </x:c>
      <x:c r="AH86" s="69"/>
      <x:c r="AI86" s="69"/>
      <x:c r="AJ86" s="69">
        <x:v>1</x:v>
      </x:c>
      <x:c r="AK86" s="69">
        <x:v>2</x:v>
      </x:c>
      <x:c r="AL86" s="522" t="s">
        <x:v>1102</x:v>
      </x:c>
      <x:c r="AM86" s="69"/>
      <x:c r="AN86" s="71"/>
      <x:c r="AO86" s="69"/>
      <x:c r="AP86" s="69"/>
      <x:c r="AQ86" s="69"/>
      <x:c r="AR86" s="71"/>
      <x:c r="AS86" s="69"/>
      <x:c r="AT86" s="71"/>
      <x:c r="AU86" s="69"/>
      <x:c r="AV86" s="69"/>
      <x:c r="AW86" s="69"/>
      <x:c r="AX86" s="69"/>
      <x:c r="AY86" s="69"/>
      <x:c r="AZ86" s="69"/>
      <x:c r="BA86" s="71"/>
      <x:c r="BB86" s="69"/>
      <x:c r="BC86" s="69"/>
      <x:c r="BD86" s="69"/>
      <x:c r="BE86" s="69">
        <x:v>1</x:v>
      </x:c>
      <x:c r="BF86" s="69">
        <x:v>5</x:v>
      </x:c>
      <x:c r="BG86" s="69"/>
      <x:c r="BH86" s="69"/>
      <x:c r="BI86" s="69"/>
      <x:c r="BJ86" s="71"/>
      <x:c r="BK86" s="69"/>
      <x:c r="BL86" s="71"/>
      <x:c r="BM86" s="69"/>
      <x:c r="BN86" s="71"/>
      <x:c r="BO86" s="69"/>
      <x:c r="BP86" s="71"/>
      <x:c r="BQ86" s="69"/>
      <x:c r="BR86" s="69"/>
      <x:c r="BS86" s="69"/>
      <x:c r="BT86" s="69"/>
      <x:c r="BU86" s="69"/>
      <x:c r="BV86" s="522" t="s">
        <x:v>1102</x:v>
      </x:c>
      <x:c r="BW86" s="69"/>
      <x:c r="BX86" s="69"/>
      <x:c r="BY86" s="71"/>
      <x:c r="BZ86" s="69"/>
      <x:c r="CA86" s="71"/>
      <x:c r="CB86" s="69"/>
      <x:c r="CC86" s="71"/>
      <x:c r="CD86" s="69"/>
      <x:c r="CE86" s="69"/>
      <x:c r="CF86" s="71"/>
      <x:c r="CG86" s="69"/>
      <x:c r="CH86" s="69"/>
      <x:c r="CI86" s="69"/>
      <x:c r="CJ86" s="69"/>
      <x:c r="CK86" s="69"/>
      <x:c r="CL86" s="69"/>
      <x:c r="CM86" s="69"/>
      <x:c r="CN86" s="69"/>
      <x:c r="CO86" s="69"/>
      <x:c r="CP86" s="71"/>
      <x:c r="CQ86" s="69">
        <x:v>1</x:v>
      </x:c>
      <x:c r="CR86" s="71">
        <x:v>173</x:v>
      </x:c>
      <x:c r="CS86" s="69"/>
      <x:c r="CT86" s="69"/>
      <x:c r="CU86" s="69">
        <x:v>1</x:v>
      </x:c>
      <x:c r="CV86" s="69"/>
      <x:c r="CW86" s="69"/>
      <x:c r="CX86" s="69"/>
      <x:c r="CY86" s="522" t="s">
        <x:v>1102</x:v>
      </x:c>
      <x:c r="CZ86" s="112"/>
      <x:c r="DA86" s="71"/>
      <x:c r="DB86" s="112"/>
      <x:c r="DC86" s="71"/>
      <x:c r="DD86" s="112"/>
      <x:c r="DE86" s="71"/>
      <x:c r="DF86" s="112"/>
      <x:c r="DG86" s="105"/>
    </x:row>
    <x:row r="87" spans="1:111" s="20" customFormat="1" ht="30" customHeight="1">
      <x:c r="A87" s="522" t="s">
        <x:v>1874</x:v>
      </x:c>
      <x:c r="B87" s="77"/>
      <x:c r="C87" s="71"/>
      <x:c r="D87" s="69"/>
      <x:c r="E87" s="71"/>
      <x:c r="F87" s="69"/>
      <x:c r="G87" s="71"/>
      <x:c r="H87" s="69"/>
      <x:c r="I87" s="71"/>
      <x:c r="J87" s="69">
        <x:v>1</x:v>
      </x:c>
      <x:c r="K87" s="69"/>
      <x:c r="L87" s="71"/>
      <x:c r="M87" s="69"/>
      <x:c r="N87" s="69"/>
      <x:c r="O87" s="69">
        <x:v>1</x:v>
      </x:c>
      <x:c r="P87" s="69">
        <x:v>1</x:v>
      </x:c>
      <x:c r="Q87" s="69"/>
      <x:c r="R87" s="71"/>
      <x:c r="S87" s="69"/>
      <x:c r="T87" s="71"/>
      <x:c r="U87" s="69"/>
      <x:c r="V87" s="71"/>
      <x:c r="W87" s="69"/>
      <x:c r="X87" s="69">
        <x:v>10</x:v>
      </x:c>
      <x:c r="Y87" s="69">
        <x:v>1</x:v>
      </x:c>
      <x:c r="Z87" s="69">
        <x:v>4</x:v>
      </x:c>
      <x:c r="AA87" s="69">
        <x:v>1</x:v>
      </x:c>
      <x:c r="AB87" s="69"/>
      <x:c r="AC87" s="69">
        <x:v>1</x:v>
      </x:c>
      <x:c r="AD87" s="69"/>
      <x:c r="AE87" s="69"/>
      <x:c r="AF87" s="69"/>
      <x:c r="AG87" s="69">
        <x:v>1</x:v>
      </x:c>
      <x:c r="AH87" s="69"/>
      <x:c r="AI87" s="69"/>
      <x:c r="AJ87" s="69">
        <x:v>3</x:v>
      </x:c>
      <x:c r="AK87" s="69">
        <x:v>4</x:v>
      </x:c>
      <x:c r="AL87" s="522" t="s">
        <x:v>1874</x:v>
      </x:c>
      <x:c r="AM87" s="69"/>
      <x:c r="AN87" s="71"/>
      <x:c r="AO87" s="69"/>
      <x:c r="AP87" s="69"/>
      <x:c r="AQ87" s="69"/>
      <x:c r="AR87" s="71"/>
      <x:c r="AS87" s="69"/>
      <x:c r="AT87" s="71"/>
      <x:c r="AU87" s="69"/>
      <x:c r="AV87" s="69"/>
      <x:c r="AW87" s="69"/>
      <x:c r="AX87" s="69"/>
      <x:c r="AY87" s="69"/>
      <x:c r="AZ87" s="69"/>
      <x:c r="BA87" s="71"/>
      <x:c r="BB87" s="69"/>
      <x:c r="BC87" s="69"/>
      <x:c r="BD87" s="69"/>
      <x:c r="BE87" s="69">
        <x:v>1</x:v>
      </x:c>
      <x:c r="BF87" s="69">
        <x:v>4</x:v>
      </x:c>
      <x:c r="BG87" s="69"/>
      <x:c r="BH87" s="69"/>
      <x:c r="BI87" s="69"/>
      <x:c r="BJ87" s="71"/>
      <x:c r="BK87" s="69"/>
      <x:c r="BL87" s="71"/>
      <x:c r="BM87" s="69"/>
      <x:c r="BN87" s="71"/>
      <x:c r="BO87" s="69"/>
      <x:c r="BP87" s="71"/>
      <x:c r="BQ87" s="69"/>
      <x:c r="BR87" s="69"/>
      <x:c r="BS87" s="69"/>
      <x:c r="BT87" s="69"/>
      <x:c r="BU87" s="69"/>
      <x:c r="BV87" s="522" t="s">
        <x:v>1874</x:v>
      </x:c>
      <x:c r="BW87" s="69"/>
      <x:c r="BX87" s="69"/>
      <x:c r="BY87" s="71"/>
      <x:c r="BZ87" s="69"/>
      <x:c r="CA87" s="71"/>
      <x:c r="CB87" s="69"/>
      <x:c r="CC87" s="71"/>
      <x:c r="CD87" s="69"/>
      <x:c r="CE87" s="69"/>
      <x:c r="CF87" s="71"/>
      <x:c r="CG87" s="69"/>
      <x:c r="CH87" s="69"/>
      <x:c r="CI87" s="69"/>
      <x:c r="CJ87" s="69"/>
      <x:c r="CK87" s="69"/>
      <x:c r="CL87" s="69"/>
      <x:c r="CM87" s="69"/>
      <x:c r="CN87" s="69"/>
      <x:c r="CO87" s="69"/>
      <x:c r="CP87" s="71"/>
      <x:c r="CQ87" s="69"/>
      <x:c r="CR87" s="71"/>
      <x:c r="CS87" s="69">
        <x:v>7</x:v>
      </x:c>
      <x:c r="CT87" s="69"/>
      <x:c r="CU87" s="69">
        <x:v>1</x:v>
      </x:c>
      <x:c r="CV87" s="69">
        <x:v>1</x:v>
      </x:c>
      <x:c r="CW87" s="69">
        <x:v>3</x:v>
      </x:c>
      <x:c r="CX87" s="69">
        <x:v>11</x:v>
      </x:c>
      <x:c r="CY87" s="522" t="s">
        <x:v>1874</x:v>
      </x:c>
      <x:c r="CZ87" s="112"/>
      <x:c r="DA87" s="71"/>
      <x:c r="DB87" s="112"/>
      <x:c r="DC87" s="71"/>
      <x:c r="DD87" s="112"/>
      <x:c r="DE87" s="71"/>
      <x:c r="DF87" s="112"/>
      <x:c r="DG87" s="105"/>
    </x:row>
    <x:row r="88" spans="1:111" s="20" customFormat="1" ht="30" customHeight="1">
      <x:c r="A88" s="522" t="s">
        <x:v>1198</x:v>
      </x:c>
      <x:c r="B88" s="77"/>
      <x:c r="C88" s="71"/>
      <x:c r="D88" s="69"/>
      <x:c r="E88" s="71"/>
      <x:c r="F88" s="69"/>
      <x:c r="G88" s="71"/>
      <x:c r="H88" s="69"/>
      <x:c r="I88" s="71"/>
      <x:c r="J88" s="69">
        <x:v>1</x:v>
      </x:c>
      <x:c r="K88" s="69"/>
      <x:c r="L88" s="71"/>
      <x:c r="M88" s="69"/>
      <x:c r="N88" s="69"/>
      <x:c r="O88" s="69"/>
      <x:c r="P88" s="69"/>
      <x:c r="Q88" s="69"/>
      <x:c r="R88" s="71"/>
      <x:c r="S88" s="69"/>
      <x:c r="T88" s="71"/>
      <x:c r="U88" s="69"/>
      <x:c r="V88" s="71"/>
      <x:c r="W88" s="69"/>
      <x:c r="X88" s="69">
        <x:v>7</x:v>
      </x:c>
      <x:c r="Y88" s="69"/>
      <x:c r="Z88" s="69"/>
      <x:c r="AA88" s="69">
        <x:v>1</x:v>
      </x:c>
      <x:c r="AB88" s="69"/>
      <x:c r="AC88" s="69"/>
      <x:c r="AD88" s="69">
        <x:v>1</x:v>
      </x:c>
      <x:c r="AE88" s="69"/>
      <x:c r="AF88" s="69"/>
      <x:c r="AG88" s="69">
        <x:v>1</x:v>
      </x:c>
      <x:c r="AH88" s="69"/>
      <x:c r="AI88" s="69"/>
      <x:c r="AJ88" s="69">
        <x:v>2</x:v>
      </x:c>
      <x:c r="AK88" s="69">
        <x:v>3</x:v>
      </x:c>
      <x:c r="AL88" s="522" t="s">
        <x:v>1198</x:v>
      </x:c>
      <x:c r="AM88" s="69"/>
      <x:c r="AN88" s="71"/>
      <x:c r="AO88" s="69"/>
      <x:c r="AP88" s="69"/>
      <x:c r="AQ88" s="69"/>
      <x:c r="AR88" s="71"/>
      <x:c r="AS88" s="69"/>
      <x:c r="AT88" s="71"/>
      <x:c r="AU88" s="69"/>
      <x:c r="AV88" s="69"/>
      <x:c r="AW88" s="69"/>
      <x:c r="AX88" s="69"/>
      <x:c r="AY88" s="69"/>
      <x:c r="AZ88" s="69"/>
      <x:c r="BA88" s="71"/>
      <x:c r="BB88" s="69"/>
      <x:c r="BC88" s="69"/>
      <x:c r="BD88" s="69"/>
      <x:c r="BE88" s="69">
        <x:v>1</x:v>
      </x:c>
      <x:c r="BF88" s="69">
        <x:v>8</x:v>
      </x:c>
      <x:c r="BG88" s="69"/>
      <x:c r="BH88" s="69"/>
      <x:c r="BI88" s="69"/>
      <x:c r="BJ88" s="71"/>
      <x:c r="BK88" s="69"/>
      <x:c r="BL88" s="71"/>
      <x:c r="BM88" s="69"/>
      <x:c r="BN88" s="71"/>
      <x:c r="BO88" s="69"/>
      <x:c r="BP88" s="71"/>
      <x:c r="BQ88" s="69"/>
      <x:c r="BR88" s="69"/>
      <x:c r="BS88" s="69"/>
      <x:c r="BT88" s="69"/>
      <x:c r="BU88" s="69"/>
      <x:c r="BV88" s="522" t="s">
        <x:v>1198</x:v>
      </x:c>
      <x:c r="BW88" s="69"/>
      <x:c r="BX88" s="69"/>
      <x:c r="BY88" s="71"/>
      <x:c r="BZ88" s="69"/>
      <x:c r="CA88" s="71"/>
      <x:c r="CB88" s="69"/>
      <x:c r="CC88" s="71"/>
      <x:c r="CD88" s="69"/>
      <x:c r="CE88" s="69"/>
      <x:c r="CF88" s="71"/>
      <x:c r="CG88" s="69"/>
      <x:c r="CH88" s="69"/>
      <x:c r="CI88" s="69"/>
      <x:c r="CJ88" s="69"/>
      <x:c r="CK88" s="69"/>
      <x:c r="CL88" s="69"/>
      <x:c r="CM88" s="69"/>
      <x:c r="CN88" s="69"/>
      <x:c r="CO88" s="69"/>
      <x:c r="CP88" s="71"/>
      <x:c r="CQ88" s="69">
        <x:v>1</x:v>
      </x:c>
      <x:c r="CR88" s="71">
        <x:v>152</x:v>
      </x:c>
      <x:c r="CS88" s="69">
        <x:v>6</x:v>
      </x:c>
      <x:c r="CT88" s="69"/>
      <x:c r="CU88" s="69">
        <x:v>1</x:v>
      </x:c>
      <x:c r="CV88" s="69">
        <x:v>1</x:v>
      </x:c>
      <x:c r="CW88" s="69">
        <x:v>2</x:v>
      </x:c>
      <x:c r="CX88" s="69">
        <x:v>6</x:v>
      </x:c>
      <x:c r="CY88" s="522" t="s">
        <x:v>1198</x:v>
      </x:c>
      <x:c r="CZ88" s="112"/>
      <x:c r="DA88" s="71"/>
      <x:c r="DB88" s="112"/>
      <x:c r="DC88" s="71"/>
      <x:c r="DD88" s="112"/>
      <x:c r="DE88" s="71"/>
      <x:c r="DF88" s="112"/>
      <x:c r="DG88" s="105"/>
    </x:row>
    <x:row r="89" spans="1:111" s="20" customFormat="1" ht="30" customHeight="1">
      <x:c r="A89" s="522" t="s">
        <x:v>1086</x:v>
      </x:c>
      <x:c r="B89" s="77"/>
      <x:c r="C89" s="71"/>
      <x:c r="D89" s="69"/>
      <x:c r="E89" s="71"/>
      <x:c r="F89" s="69"/>
      <x:c r="G89" s="71"/>
      <x:c r="H89" s="69"/>
      <x:c r="I89" s="71"/>
      <x:c r="J89" s="69">
        <x:v>3</x:v>
      </x:c>
      <x:c r="K89" s="69"/>
      <x:c r="L89" s="71"/>
      <x:c r="M89" s="69"/>
      <x:c r="N89" s="69"/>
      <x:c r="O89" s="69">
        <x:v>1</x:v>
      </x:c>
      <x:c r="P89" s="69">
        <x:v>1</x:v>
      </x:c>
      <x:c r="Q89" s="69"/>
      <x:c r="R89" s="71"/>
      <x:c r="S89" s="69"/>
      <x:c r="T89" s="71"/>
      <x:c r="U89" s="69"/>
      <x:c r="V89" s="71"/>
      <x:c r="W89" s="69"/>
      <x:c r="X89" s="69">
        <x:v>12</x:v>
      </x:c>
      <x:c r="Y89" s="69">
        <x:v>1</x:v>
      </x:c>
      <x:c r="Z89" s="69">
        <x:v>1</x:v>
      </x:c>
      <x:c r="AA89" s="69">
        <x:v>1</x:v>
      </x:c>
      <x:c r="AB89" s="69"/>
      <x:c r="AC89" s="69">
        <x:v>1</x:v>
      </x:c>
      <x:c r="AD89" s="69">
        <x:v>1</x:v>
      </x:c>
      <x:c r="AE89" s="69"/>
      <x:c r="AF89" s="69"/>
      <x:c r="AG89" s="69">
        <x:v>1</x:v>
      </x:c>
      <x:c r="AH89" s="69"/>
      <x:c r="AI89" s="69"/>
      <x:c r="AJ89" s="69">
        <x:v>5</x:v>
      </x:c>
      <x:c r="AK89" s="69">
        <x:v>5</x:v>
      </x:c>
      <x:c r="AL89" s="522" t="s">
        <x:v>1086</x:v>
      </x:c>
      <x:c r="AM89" s="69"/>
      <x:c r="AN89" s="71"/>
      <x:c r="AO89" s="69"/>
      <x:c r="AP89" s="69"/>
      <x:c r="AQ89" s="69"/>
      <x:c r="AR89" s="71"/>
      <x:c r="AS89" s="69"/>
      <x:c r="AT89" s="71"/>
      <x:c r="AU89" s="69"/>
      <x:c r="AV89" s="69"/>
      <x:c r="AW89" s="69"/>
      <x:c r="AX89" s="69"/>
      <x:c r="AY89" s="69"/>
      <x:c r="AZ89" s="69"/>
      <x:c r="BA89" s="71"/>
      <x:c r="BB89" s="69"/>
      <x:c r="BC89" s="69"/>
      <x:c r="BD89" s="69"/>
      <x:c r="BE89" s="69">
        <x:v>1</x:v>
      </x:c>
      <x:c r="BF89" s="69">
        <x:v>3</x:v>
      </x:c>
      <x:c r="BG89" s="69"/>
      <x:c r="BH89" s="69"/>
      <x:c r="BI89" s="69"/>
      <x:c r="BJ89" s="71"/>
      <x:c r="BK89" s="69"/>
      <x:c r="BL89" s="71"/>
      <x:c r="BM89" s="69"/>
      <x:c r="BN89" s="71"/>
      <x:c r="BO89" s="69"/>
      <x:c r="BP89" s="71"/>
      <x:c r="BQ89" s="69"/>
      <x:c r="BR89" s="69"/>
      <x:c r="BS89" s="69"/>
      <x:c r="BT89" s="69"/>
      <x:c r="BU89" s="69"/>
      <x:c r="BV89" s="522" t="s">
        <x:v>1086</x:v>
      </x:c>
      <x:c r="BW89" s="69"/>
      <x:c r="BX89" s="69"/>
      <x:c r="BY89" s="71"/>
      <x:c r="BZ89" s="69"/>
      <x:c r="CA89" s="71"/>
      <x:c r="CB89" s="69"/>
      <x:c r="CC89" s="71"/>
      <x:c r="CD89" s="69"/>
      <x:c r="CE89" s="69"/>
      <x:c r="CF89" s="71"/>
      <x:c r="CG89" s="69"/>
      <x:c r="CH89" s="69"/>
      <x:c r="CI89" s="69"/>
      <x:c r="CJ89" s="69">
        <x:v>1</x:v>
      </x:c>
      <x:c r="CK89" s="69"/>
      <x:c r="CL89" s="69"/>
      <x:c r="CM89" s="69"/>
      <x:c r="CN89" s="69"/>
      <x:c r="CO89" s="69"/>
      <x:c r="CP89" s="71"/>
      <x:c r="CQ89" s="69">
        <x:v>2</x:v>
      </x:c>
      <x:c r="CR89" s="71">
        <x:v>290</x:v>
      </x:c>
      <x:c r="CS89" s="69">
        <x:v>7</x:v>
      </x:c>
      <x:c r="CT89" s="69"/>
      <x:c r="CU89" s="69">
        <x:v>1</x:v>
      </x:c>
      <x:c r="CV89" s="69">
        <x:v>2</x:v>
      </x:c>
      <x:c r="CW89" s="69">
        <x:v>3</x:v>
      </x:c>
      <x:c r="CX89" s="69">
        <x:v>13</x:v>
      </x:c>
      <x:c r="CY89" s="522" t="s">
        <x:v>1086</x:v>
      </x:c>
      <x:c r="CZ89" s="112"/>
      <x:c r="DA89" s="71"/>
      <x:c r="DB89" s="112"/>
      <x:c r="DC89" s="71"/>
      <x:c r="DD89" s="112"/>
      <x:c r="DE89" s="71"/>
      <x:c r="DF89" s="112"/>
      <x:c r="DG89" s="105"/>
    </x:row>
    <x:row r="90" spans="1:111" s="20" customFormat="1" ht="30" customHeight="1">
      <x:c r="A90" s="522" t="s">
        <x:v>1552</x:v>
      </x:c>
      <x:c r="B90" s="77"/>
      <x:c r="C90" s="71"/>
      <x:c r="D90" s="69"/>
      <x:c r="E90" s="71"/>
      <x:c r="F90" s="69"/>
      <x:c r="G90" s="71"/>
      <x:c r="H90" s="69"/>
      <x:c r="I90" s="71"/>
      <x:c r="J90" s="69">
        <x:v>1</x:v>
      </x:c>
      <x:c r="K90" s="69"/>
      <x:c r="L90" s="71"/>
      <x:c r="M90" s="69"/>
      <x:c r="N90" s="69"/>
      <x:c r="O90" s="69"/>
      <x:c r="P90" s="69"/>
      <x:c r="Q90" s="69"/>
      <x:c r="R90" s="71"/>
      <x:c r="S90" s="69"/>
      <x:c r="T90" s="71"/>
      <x:c r="U90" s="69"/>
      <x:c r="V90" s="71"/>
      <x:c r="W90" s="69"/>
      <x:c r="X90" s="69">
        <x:v>5</x:v>
      </x:c>
      <x:c r="Y90" s="69"/>
      <x:c r="Z90" s="69"/>
      <x:c r="AA90" s="69">
        <x:v>1</x:v>
      </x:c>
      <x:c r="AB90" s="69"/>
      <x:c r="AC90" s="69"/>
      <x:c r="AD90" s="69"/>
      <x:c r="AE90" s="69"/>
      <x:c r="AF90" s="69"/>
      <x:c r="AG90" s="69">
        <x:v>1</x:v>
      </x:c>
      <x:c r="AH90" s="69"/>
      <x:c r="AI90" s="69"/>
      <x:c r="AJ90" s="69"/>
      <x:c r="AK90" s="69"/>
      <x:c r="AL90" s="522" t="s">
        <x:v>1552</x:v>
      </x:c>
      <x:c r="AM90" s="69"/>
      <x:c r="AN90" s="71"/>
      <x:c r="AO90" s="69"/>
      <x:c r="AP90" s="69"/>
      <x:c r="AQ90" s="69"/>
      <x:c r="AR90" s="71"/>
      <x:c r="AS90" s="69"/>
      <x:c r="AT90" s="71"/>
      <x:c r="AU90" s="69"/>
      <x:c r="AV90" s="69"/>
      <x:c r="AW90" s="69"/>
      <x:c r="AX90" s="69"/>
      <x:c r="AY90" s="69"/>
      <x:c r="AZ90" s="69"/>
      <x:c r="BA90" s="71"/>
      <x:c r="BB90" s="69"/>
      <x:c r="BC90" s="69"/>
      <x:c r="BD90" s="69"/>
      <x:c r="BE90" s="69">
        <x:v>1</x:v>
      </x:c>
      <x:c r="BF90" s="69">
        <x:v>3</x:v>
      </x:c>
      <x:c r="BG90" s="69"/>
      <x:c r="BH90" s="69"/>
      <x:c r="BI90" s="69"/>
      <x:c r="BJ90" s="71"/>
      <x:c r="BK90" s="69"/>
      <x:c r="BL90" s="71"/>
      <x:c r="BM90" s="69"/>
      <x:c r="BN90" s="71"/>
      <x:c r="BO90" s="69"/>
      <x:c r="BP90" s="71"/>
      <x:c r="BQ90" s="69"/>
      <x:c r="BR90" s="69"/>
      <x:c r="BS90" s="69"/>
      <x:c r="BT90" s="69"/>
      <x:c r="BU90" s="69"/>
      <x:c r="BV90" s="522" t="s">
        <x:v>1552</x:v>
      </x:c>
      <x:c r="BW90" s="69"/>
      <x:c r="BX90" s="69"/>
      <x:c r="BY90" s="71"/>
      <x:c r="BZ90" s="69"/>
      <x:c r="CA90" s="71"/>
      <x:c r="CB90" s="69"/>
      <x:c r="CC90" s="71"/>
      <x:c r="CD90" s="69"/>
      <x:c r="CE90" s="69"/>
      <x:c r="CF90" s="71"/>
      <x:c r="CG90" s="69"/>
      <x:c r="CH90" s="69"/>
      <x:c r="CI90" s="69"/>
      <x:c r="CJ90" s="69"/>
      <x:c r="CK90" s="69"/>
      <x:c r="CL90" s="69"/>
      <x:c r="CM90" s="69"/>
      <x:c r="CN90" s="69"/>
      <x:c r="CO90" s="69"/>
      <x:c r="CP90" s="71"/>
      <x:c r="CQ90" s="69">
        <x:v>1</x:v>
      </x:c>
      <x:c r="CR90" s="71">
        <x:v>45</x:v>
      </x:c>
      <x:c r="CS90" s="69">
        <x:v>10</x:v>
      </x:c>
      <x:c r="CT90" s="69">
        <x:v>1</x:v>
      </x:c>
      <x:c r="CU90" s="69">
        <x:v>1</x:v>
      </x:c>
      <x:c r="CV90" s="69"/>
      <x:c r="CW90" s="69"/>
      <x:c r="CX90" s="69"/>
      <x:c r="CY90" s="522" t="s">
        <x:v>1552</x:v>
      </x:c>
      <x:c r="CZ90" s="112"/>
      <x:c r="DA90" s="71"/>
      <x:c r="DB90" s="112"/>
      <x:c r="DC90" s="71"/>
      <x:c r="DD90" s="112"/>
      <x:c r="DE90" s="71"/>
      <x:c r="DF90" s="112"/>
      <x:c r="DG90" s="105"/>
    </x:row>
    <x:row r="91" spans="1:111" s="20" customFormat="1" ht="30" customHeight="1">
      <x:c r="A91" s="522" t="s">
        <x:v>1095</x:v>
      </x:c>
      <x:c r="B91" s="77"/>
      <x:c r="C91" s="71"/>
      <x:c r="D91" s="69"/>
      <x:c r="E91" s="71"/>
      <x:c r="F91" s="69"/>
      <x:c r="G91" s="71"/>
      <x:c r="H91" s="69"/>
      <x:c r="I91" s="71"/>
      <x:c r="J91" s="69">
        <x:v>2</x:v>
      </x:c>
      <x:c r="K91" s="69"/>
      <x:c r="L91" s="71"/>
      <x:c r="M91" s="69"/>
      <x:c r="N91" s="69"/>
      <x:c r="O91" s="69"/>
      <x:c r="P91" s="69"/>
      <x:c r="Q91" s="69"/>
      <x:c r="R91" s="71"/>
      <x:c r="S91" s="69"/>
      <x:c r="T91" s="71"/>
      <x:c r="U91" s="69"/>
      <x:c r="V91" s="71"/>
      <x:c r="W91" s="69"/>
      <x:c r="X91" s="69">
        <x:v>10</x:v>
      </x:c>
      <x:c r="Y91" s="69"/>
      <x:c r="Z91" s="69"/>
      <x:c r="AA91" s="69"/>
      <x:c r="AB91" s="69"/>
      <x:c r="AC91" s="69">
        <x:v>1</x:v>
      </x:c>
      <x:c r="AD91" s="69"/>
      <x:c r="AE91" s="69"/>
      <x:c r="AF91" s="69"/>
      <x:c r="AG91" s="69">
        <x:v>1</x:v>
      </x:c>
      <x:c r="AH91" s="69"/>
      <x:c r="AI91" s="69"/>
      <x:c r="AJ91" s="69">
        <x:v>1</x:v>
      </x:c>
      <x:c r="AK91" s="69">
        <x:v>3</x:v>
      </x:c>
      <x:c r="AL91" s="522" t="s">
        <x:v>1095</x:v>
      </x:c>
      <x:c r="AM91" s="69"/>
      <x:c r="AN91" s="71"/>
      <x:c r="AO91" s="69"/>
      <x:c r="AP91" s="69"/>
      <x:c r="AQ91" s="69"/>
      <x:c r="AR91" s="71"/>
      <x:c r="AS91" s="69"/>
      <x:c r="AT91" s="71"/>
      <x:c r="AU91" s="69"/>
      <x:c r="AV91" s="69"/>
      <x:c r="AW91" s="69"/>
      <x:c r="AX91" s="69"/>
      <x:c r="AY91" s="69"/>
      <x:c r="AZ91" s="69"/>
      <x:c r="BA91" s="71"/>
      <x:c r="BB91" s="69"/>
      <x:c r="BC91" s="69"/>
      <x:c r="BD91" s="69"/>
      <x:c r="BE91" s="69">
        <x:v>1</x:v>
      </x:c>
      <x:c r="BF91" s="69">
        <x:v>5</x:v>
      </x:c>
      <x:c r="BG91" s="69"/>
      <x:c r="BH91" s="69"/>
      <x:c r="BI91" s="69"/>
      <x:c r="BJ91" s="71"/>
      <x:c r="BK91" s="69"/>
      <x:c r="BL91" s="71"/>
      <x:c r="BM91" s="69"/>
      <x:c r="BN91" s="71"/>
      <x:c r="BO91" s="69"/>
      <x:c r="BP91" s="71"/>
      <x:c r="BQ91" s="69"/>
      <x:c r="BR91" s="69"/>
      <x:c r="BS91" s="69"/>
      <x:c r="BT91" s="69"/>
      <x:c r="BU91" s="69"/>
      <x:c r="BV91" s="522" t="s">
        <x:v>1095</x:v>
      </x:c>
      <x:c r="BW91" s="69"/>
      <x:c r="BX91" s="69"/>
      <x:c r="BY91" s="71"/>
      <x:c r="BZ91" s="69"/>
      <x:c r="CA91" s="71"/>
      <x:c r="CB91" s="69"/>
      <x:c r="CC91" s="71"/>
      <x:c r="CD91" s="69"/>
      <x:c r="CE91" s="69"/>
      <x:c r="CF91" s="71"/>
      <x:c r="CG91" s="69"/>
      <x:c r="CH91" s="69"/>
      <x:c r="CI91" s="69"/>
      <x:c r="CJ91" s="69"/>
      <x:c r="CK91" s="69"/>
      <x:c r="CL91" s="69"/>
      <x:c r="CM91" s="69"/>
      <x:c r="CN91" s="69"/>
      <x:c r="CO91" s="69"/>
      <x:c r="CP91" s="71"/>
      <x:c r="CQ91" s="69"/>
      <x:c r="CR91" s="71"/>
      <x:c r="CS91" s="69">
        <x:v>14</x:v>
      </x:c>
      <x:c r="CT91" s="69"/>
      <x:c r="CU91" s="69"/>
      <x:c r="CV91" s="69"/>
      <x:c r="CW91" s="69"/>
      <x:c r="CX91" s="69"/>
      <x:c r="CY91" s="522" t="s">
        <x:v>1095</x:v>
      </x:c>
      <x:c r="CZ91" s="112"/>
      <x:c r="DA91" s="71"/>
      <x:c r="DB91" s="112"/>
      <x:c r="DC91" s="71"/>
      <x:c r="DD91" s="112"/>
      <x:c r="DE91" s="71"/>
      <x:c r="DF91" s="112"/>
      <x:c r="DG91" s="105"/>
    </x:row>
    <x:row r="92" spans="1:111" s="20" customFormat="1" ht="30" customHeight="1">
      <x:c r="A92" s="522" t="s">
        <x:v>52</x:v>
      </x:c>
      <x:c r="B92" s="77"/>
      <x:c r="C92" s="71"/>
      <x:c r="D92" s="69"/>
      <x:c r="E92" s="71"/>
      <x:c r="F92" s="69"/>
      <x:c r="G92" s="71"/>
      <x:c r="H92" s="69"/>
      <x:c r="I92" s="71"/>
      <x:c r="J92" s="69">
        <x:v>2</x:v>
      </x:c>
      <x:c r="K92" s="69"/>
      <x:c r="L92" s="71"/>
      <x:c r="M92" s="69"/>
      <x:c r="N92" s="69"/>
      <x:c r="O92" s="69"/>
      <x:c r="P92" s="69"/>
      <x:c r="Q92" s="69"/>
      <x:c r="R92" s="71"/>
      <x:c r="S92" s="69"/>
      <x:c r="T92" s="71"/>
      <x:c r="U92" s="69"/>
      <x:c r="V92" s="71"/>
      <x:c r="W92" s="69"/>
      <x:c r="X92" s="69">
        <x:v>8</x:v>
      </x:c>
      <x:c r="Y92" s="69"/>
      <x:c r="Z92" s="69"/>
      <x:c r="AA92" s="69"/>
      <x:c r="AB92" s="69"/>
      <x:c r="AC92" s="69"/>
      <x:c r="AD92" s="69">
        <x:v>1</x:v>
      </x:c>
      <x:c r="AE92" s="69"/>
      <x:c r="AF92" s="69"/>
      <x:c r="AG92" s="69">
        <x:v>1</x:v>
      </x:c>
      <x:c r="AH92" s="69"/>
      <x:c r="AI92" s="69"/>
      <x:c r="AJ92" s="69">
        <x:v>2</x:v>
      </x:c>
      <x:c r="AK92" s="69">
        <x:v>2</x:v>
      </x:c>
      <x:c r="AL92" s="522" t="s">
        <x:v>52</x:v>
      </x:c>
      <x:c r="AM92" s="69"/>
      <x:c r="AN92" s="71"/>
      <x:c r="AO92" s="69"/>
      <x:c r="AP92" s="69"/>
      <x:c r="AQ92" s="69"/>
      <x:c r="AR92" s="71"/>
      <x:c r="AS92" s="69"/>
      <x:c r="AT92" s="71"/>
      <x:c r="AU92" s="69"/>
      <x:c r="AV92" s="69"/>
      <x:c r="AW92" s="69"/>
      <x:c r="AX92" s="69"/>
      <x:c r="AY92" s="69"/>
      <x:c r="AZ92" s="69"/>
      <x:c r="BA92" s="71"/>
      <x:c r="BB92" s="69"/>
      <x:c r="BC92" s="69"/>
      <x:c r="BD92" s="69"/>
      <x:c r="BE92" s="69"/>
      <x:c r="BF92" s="69"/>
      <x:c r="BG92" s="69"/>
      <x:c r="BH92" s="69"/>
      <x:c r="BI92" s="69"/>
      <x:c r="BJ92" s="71"/>
      <x:c r="BK92" s="69"/>
      <x:c r="BL92" s="71"/>
      <x:c r="BM92" s="69"/>
      <x:c r="BN92" s="71"/>
      <x:c r="BO92" s="69"/>
      <x:c r="BP92" s="71"/>
      <x:c r="BQ92" s="69"/>
      <x:c r="BR92" s="69"/>
      <x:c r="BS92" s="69"/>
      <x:c r="BT92" s="69"/>
      <x:c r="BU92" s="69"/>
      <x:c r="BV92" s="522" t="s">
        <x:v>52</x:v>
      </x:c>
      <x:c r="BW92" s="69"/>
      <x:c r="BX92" s="69"/>
      <x:c r="BY92" s="71"/>
      <x:c r="BZ92" s="69"/>
      <x:c r="CA92" s="71"/>
      <x:c r="CB92" s="69"/>
      <x:c r="CC92" s="71"/>
      <x:c r="CD92" s="69"/>
      <x:c r="CE92" s="69"/>
      <x:c r="CF92" s="71"/>
      <x:c r="CG92" s="69"/>
      <x:c r="CH92" s="69"/>
      <x:c r="CI92" s="69"/>
      <x:c r="CJ92" s="69"/>
      <x:c r="CK92" s="69"/>
      <x:c r="CL92" s="69"/>
      <x:c r="CM92" s="69"/>
      <x:c r="CN92" s="69"/>
      <x:c r="CO92" s="69"/>
      <x:c r="CP92" s="71"/>
      <x:c r="CQ92" s="69"/>
      <x:c r="CR92" s="71"/>
      <x:c r="CS92" s="69">
        <x:v>9</x:v>
      </x:c>
      <x:c r="CT92" s="69">
        <x:v>2</x:v>
      </x:c>
      <x:c r="CU92" s="69"/>
      <x:c r="CV92" s="69"/>
      <x:c r="CW92" s="69"/>
      <x:c r="CX92" s="69"/>
      <x:c r="CY92" s="522" t="s">
        <x:v>52</x:v>
      </x:c>
      <x:c r="CZ92" s="112"/>
      <x:c r="DA92" s="71"/>
      <x:c r="DB92" s="112"/>
      <x:c r="DC92" s="71"/>
      <x:c r="DD92" s="112"/>
      <x:c r="DE92" s="71"/>
      <x:c r="DF92" s="112"/>
      <x:c r="DG92" s="105"/>
    </x:row>
    <x:row r="93" spans="1:111" s="20" customFormat="1" ht="30" customHeight="1">
      <x:c r="A93" s="522" t="s">
        <x:v>10</x:v>
      </x:c>
      <x:c r="B93" s="77"/>
      <x:c r="C93" s="71"/>
      <x:c r="D93" s="69"/>
      <x:c r="E93" s="71"/>
      <x:c r="F93" s="69"/>
      <x:c r="G93" s="71"/>
      <x:c r="H93" s="69"/>
      <x:c r="I93" s="71"/>
      <x:c r="J93" s="69">
        <x:v>2</x:v>
      </x:c>
      <x:c r="K93" s="69"/>
      <x:c r="L93" s="71"/>
      <x:c r="M93" s="69"/>
      <x:c r="N93" s="69"/>
      <x:c r="O93" s="69"/>
      <x:c r="P93" s="69"/>
      <x:c r="Q93" s="69"/>
      <x:c r="R93" s="71"/>
      <x:c r="S93" s="69"/>
      <x:c r="T93" s="71"/>
      <x:c r="U93" s="69"/>
      <x:c r="V93" s="71"/>
      <x:c r="W93" s="69"/>
      <x:c r="X93" s="69">
        <x:v>6</x:v>
      </x:c>
      <x:c r="Y93" s="69"/>
      <x:c r="Z93" s="69"/>
      <x:c r="AA93" s="69"/>
      <x:c r="AB93" s="69">
        <x:v>1</x:v>
      </x:c>
      <x:c r="AC93" s="69"/>
      <x:c r="AD93" s="69"/>
      <x:c r="AE93" s="69"/>
      <x:c r="AF93" s="69"/>
      <x:c r="AG93" s="69">
        <x:v>1</x:v>
      </x:c>
      <x:c r="AH93" s="69"/>
      <x:c r="AI93" s="69"/>
      <x:c r="AJ93" s="69">
        <x:v>1</x:v>
      </x:c>
      <x:c r="AK93" s="69">
        <x:v>3</x:v>
      </x:c>
      <x:c r="AL93" s="522" t="s">
        <x:v>10</x:v>
      </x:c>
      <x:c r="AM93" s="69"/>
      <x:c r="AN93" s="71"/>
      <x:c r="AO93" s="69"/>
      <x:c r="AP93" s="69"/>
      <x:c r="AQ93" s="69"/>
      <x:c r="AR93" s="71"/>
      <x:c r="AS93" s="69"/>
      <x:c r="AT93" s="71"/>
      <x:c r="AU93" s="69"/>
      <x:c r="AV93" s="69"/>
      <x:c r="AW93" s="69"/>
      <x:c r="AX93" s="69"/>
      <x:c r="AY93" s="69"/>
      <x:c r="AZ93" s="69"/>
      <x:c r="BA93" s="71"/>
      <x:c r="BB93" s="69"/>
      <x:c r="BC93" s="69"/>
      <x:c r="BD93" s="69"/>
      <x:c r="BE93" s="69"/>
      <x:c r="BF93" s="69"/>
      <x:c r="BG93" s="69"/>
      <x:c r="BH93" s="69"/>
      <x:c r="BI93" s="69"/>
      <x:c r="BJ93" s="71"/>
      <x:c r="BK93" s="69"/>
      <x:c r="BL93" s="71"/>
      <x:c r="BM93" s="69"/>
      <x:c r="BN93" s="71"/>
      <x:c r="BO93" s="69"/>
      <x:c r="BP93" s="71"/>
      <x:c r="BQ93" s="69"/>
      <x:c r="BR93" s="69"/>
      <x:c r="BS93" s="69"/>
      <x:c r="BT93" s="69"/>
      <x:c r="BU93" s="69"/>
      <x:c r="BV93" s="522" t="s">
        <x:v>10</x:v>
      </x:c>
      <x:c r="BW93" s="69"/>
      <x:c r="BX93" s="69"/>
      <x:c r="BY93" s="71"/>
      <x:c r="BZ93" s="69"/>
      <x:c r="CA93" s="71"/>
      <x:c r="CB93" s="69"/>
      <x:c r="CC93" s="71"/>
      <x:c r="CD93" s="69"/>
      <x:c r="CE93" s="69"/>
      <x:c r="CF93" s="71"/>
      <x:c r="CG93" s="69"/>
      <x:c r="CH93" s="69"/>
      <x:c r="CI93" s="69"/>
      <x:c r="CJ93" s="69"/>
      <x:c r="CK93" s="69"/>
      <x:c r="CL93" s="69"/>
      <x:c r="CM93" s="69"/>
      <x:c r="CN93" s="69"/>
      <x:c r="CO93" s="69"/>
      <x:c r="CP93" s="71"/>
      <x:c r="CQ93" s="69"/>
      <x:c r="CR93" s="71"/>
      <x:c r="CS93" s="69">
        <x:v>9</x:v>
      </x:c>
      <x:c r="CT93" s="69">
        <x:v>2</x:v>
      </x:c>
      <x:c r="CU93" s="69"/>
      <x:c r="CV93" s="69"/>
      <x:c r="CW93" s="69"/>
      <x:c r="CX93" s="69"/>
      <x:c r="CY93" s="522" t="s">
        <x:v>10</x:v>
      </x:c>
      <x:c r="CZ93" s="112"/>
      <x:c r="DA93" s="71"/>
      <x:c r="DB93" s="112"/>
      <x:c r="DC93" s="71"/>
      <x:c r="DD93" s="112"/>
      <x:c r="DE93" s="71"/>
      <x:c r="DF93" s="112"/>
      <x:c r="DG93" s="105"/>
    </x:row>
    <x:row r="94" spans="1:111" s="20" customFormat="1" ht="30" customHeight="1">
      <x:c r="A94" s="522" t="s">
        <x:v>1468</x:v>
      </x:c>
      <x:c r="B94" s="77"/>
      <x:c r="C94" s="71"/>
      <x:c r="D94" s="69"/>
      <x:c r="E94" s="71"/>
      <x:c r="F94" s="69"/>
      <x:c r="G94" s="71"/>
      <x:c r="H94" s="69"/>
      <x:c r="I94" s="71"/>
      <x:c r="J94" s="69">
        <x:v>2</x:v>
      </x:c>
      <x:c r="K94" s="69"/>
      <x:c r="L94" s="71"/>
      <x:c r="M94" s="69"/>
      <x:c r="N94" s="69"/>
      <x:c r="O94" s="69"/>
      <x:c r="P94" s="69"/>
      <x:c r="Q94" s="69"/>
      <x:c r="R94" s="71"/>
      <x:c r="S94" s="69"/>
      <x:c r="T94" s="71"/>
      <x:c r="U94" s="69"/>
      <x:c r="V94" s="71"/>
      <x:c r="W94" s="69"/>
      <x:c r="X94" s="69">
        <x:v>6</x:v>
      </x:c>
      <x:c r="Y94" s="69"/>
      <x:c r="Z94" s="69"/>
      <x:c r="AA94" s="69">
        <x:v>1</x:v>
      </x:c>
      <x:c r="AB94" s="69">
        <x:v>1</x:v>
      </x:c>
      <x:c r="AC94" s="69"/>
      <x:c r="AD94" s="69"/>
      <x:c r="AE94" s="69"/>
      <x:c r="AF94" s="69"/>
      <x:c r="AG94" s="69">
        <x:v>1</x:v>
      </x:c>
      <x:c r="AH94" s="69"/>
      <x:c r="AI94" s="69"/>
      <x:c r="AJ94" s="69">
        <x:v>2</x:v>
      </x:c>
      <x:c r="AK94" s="69">
        <x:v>4</x:v>
      </x:c>
      <x:c r="AL94" s="522" t="s">
        <x:v>1468</x:v>
      </x:c>
      <x:c r="AM94" s="69"/>
      <x:c r="AN94" s="71"/>
      <x:c r="AO94" s="69"/>
      <x:c r="AP94" s="69"/>
      <x:c r="AQ94" s="69"/>
      <x:c r="AR94" s="71"/>
      <x:c r="AS94" s="69"/>
      <x:c r="AT94" s="71"/>
      <x:c r="AU94" s="69"/>
      <x:c r="AV94" s="69"/>
      <x:c r="AW94" s="69"/>
      <x:c r="AX94" s="69"/>
      <x:c r="AY94" s="69"/>
      <x:c r="AZ94" s="69"/>
      <x:c r="BA94" s="71"/>
      <x:c r="BB94" s="69"/>
      <x:c r="BC94" s="69"/>
      <x:c r="BD94" s="69"/>
      <x:c r="BE94" s="69"/>
      <x:c r="BF94" s="69"/>
      <x:c r="BG94" s="69"/>
      <x:c r="BH94" s="69"/>
      <x:c r="BI94" s="69"/>
      <x:c r="BJ94" s="71"/>
      <x:c r="BK94" s="69"/>
      <x:c r="BL94" s="71"/>
      <x:c r="BM94" s="69"/>
      <x:c r="BN94" s="71"/>
      <x:c r="BO94" s="69"/>
      <x:c r="BP94" s="71"/>
      <x:c r="BQ94" s="69"/>
      <x:c r="BR94" s="69"/>
      <x:c r="BS94" s="69"/>
      <x:c r="BT94" s="69"/>
      <x:c r="BU94" s="69"/>
      <x:c r="BV94" s="522" t="s">
        <x:v>1468</x:v>
      </x:c>
      <x:c r="BW94" s="69"/>
      <x:c r="BX94" s="69"/>
      <x:c r="BY94" s="71"/>
      <x:c r="BZ94" s="69"/>
      <x:c r="CA94" s="71"/>
      <x:c r="CB94" s="69"/>
      <x:c r="CC94" s="71"/>
      <x:c r="CD94" s="69"/>
      <x:c r="CE94" s="69"/>
      <x:c r="CF94" s="71"/>
      <x:c r="CG94" s="69"/>
      <x:c r="CH94" s="69"/>
      <x:c r="CI94" s="69"/>
      <x:c r="CJ94" s="69"/>
      <x:c r="CK94" s="69"/>
      <x:c r="CL94" s="69"/>
      <x:c r="CM94" s="69"/>
      <x:c r="CN94" s="69"/>
      <x:c r="CO94" s="69"/>
      <x:c r="CP94" s="71"/>
      <x:c r="CQ94" s="69"/>
      <x:c r="CR94" s="71"/>
      <x:c r="CS94" s="69">
        <x:v>8</x:v>
      </x:c>
      <x:c r="CT94" s="69">
        <x:v>2</x:v>
      </x:c>
      <x:c r="CU94" s="69"/>
      <x:c r="CV94" s="69"/>
      <x:c r="CW94" s="69"/>
      <x:c r="CX94" s="69"/>
      <x:c r="CY94" s="522" t="s">
        <x:v>1468</x:v>
      </x:c>
      <x:c r="CZ94" s="112"/>
      <x:c r="DA94" s="71"/>
      <x:c r="DB94" s="112"/>
      <x:c r="DC94" s="71"/>
      <x:c r="DD94" s="112"/>
      <x:c r="DE94" s="71"/>
      <x:c r="DF94" s="112"/>
      <x:c r="DG94" s="105"/>
    </x:row>
    <x:row r="95" spans="1:111" s="20" customFormat="1" ht="30" customHeight="1">
      <x:c r="A95" s="522" t="s">
        <x:v>67</x:v>
      </x:c>
      <x:c r="B95" s="77"/>
      <x:c r="C95" s="71"/>
      <x:c r="D95" s="69"/>
      <x:c r="E95" s="71"/>
      <x:c r="F95" s="69"/>
      <x:c r="G95" s="71"/>
      <x:c r="H95" s="69"/>
      <x:c r="I95" s="71"/>
      <x:c r="J95" s="69">
        <x:v>2</x:v>
      </x:c>
      <x:c r="K95" s="69"/>
      <x:c r="L95" s="71"/>
      <x:c r="M95" s="69"/>
      <x:c r="N95" s="69"/>
      <x:c r="O95" s="69"/>
      <x:c r="P95" s="69"/>
      <x:c r="Q95" s="69"/>
      <x:c r="R95" s="71"/>
      <x:c r="S95" s="69"/>
      <x:c r="T95" s="71"/>
      <x:c r="U95" s="69"/>
      <x:c r="V95" s="71"/>
      <x:c r="W95" s="69"/>
      <x:c r="X95" s="69">
        <x:v>6</x:v>
      </x:c>
      <x:c r="Y95" s="69"/>
      <x:c r="Z95" s="69"/>
      <x:c r="AA95" s="69"/>
      <x:c r="AB95" s="69"/>
      <x:c r="AC95" s="69"/>
      <x:c r="AD95" s="69">
        <x:v>1</x:v>
      </x:c>
      <x:c r="AE95" s="69"/>
      <x:c r="AF95" s="69"/>
      <x:c r="AG95" s="69">
        <x:v>1</x:v>
      </x:c>
      <x:c r="AH95" s="69"/>
      <x:c r="AI95" s="69"/>
      <x:c r="AJ95" s="69">
        <x:v>2</x:v>
      </x:c>
      <x:c r="AK95" s="69">
        <x:v>4</x:v>
      </x:c>
      <x:c r="AL95" s="522" t="s">
        <x:v>67</x:v>
      </x:c>
      <x:c r="AM95" s="69"/>
      <x:c r="AN95" s="71"/>
      <x:c r="AO95" s="69"/>
      <x:c r="AP95" s="69"/>
      <x:c r="AQ95" s="69"/>
      <x:c r="AR95" s="71"/>
      <x:c r="AS95" s="69"/>
      <x:c r="AT95" s="71"/>
      <x:c r="AU95" s="69"/>
      <x:c r="AV95" s="69"/>
      <x:c r="AW95" s="69"/>
      <x:c r="AX95" s="69"/>
      <x:c r="AY95" s="69"/>
      <x:c r="AZ95" s="69"/>
      <x:c r="BA95" s="71"/>
      <x:c r="BB95" s="69"/>
      <x:c r="BC95" s="69"/>
      <x:c r="BD95" s="69"/>
      <x:c r="BE95" s="69"/>
      <x:c r="BF95" s="69"/>
      <x:c r="BG95" s="69"/>
      <x:c r="BH95" s="69"/>
      <x:c r="BI95" s="69"/>
      <x:c r="BJ95" s="71"/>
      <x:c r="BK95" s="69"/>
      <x:c r="BL95" s="71"/>
      <x:c r="BM95" s="69"/>
      <x:c r="BN95" s="71"/>
      <x:c r="BO95" s="69"/>
      <x:c r="BP95" s="71"/>
      <x:c r="BQ95" s="69"/>
      <x:c r="BR95" s="69"/>
      <x:c r="BS95" s="69"/>
      <x:c r="BT95" s="69"/>
      <x:c r="BU95" s="69"/>
      <x:c r="BV95" s="522" t="s">
        <x:v>67</x:v>
      </x:c>
      <x:c r="BW95" s="69"/>
      <x:c r="BX95" s="69"/>
      <x:c r="BY95" s="71"/>
      <x:c r="BZ95" s="69"/>
      <x:c r="CA95" s="71"/>
      <x:c r="CB95" s="69"/>
      <x:c r="CC95" s="71"/>
      <x:c r="CD95" s="69"/>
      <x:c r="CE95" s="69"/>
      <x:c r="CF95" s="71"/>
      <x:c r="CG95" s="69"/>
      <x:c r="CH95" s="69"/>
      <x:c r="CI95" s="69"/>
      <x:c r="CJ95" s="69"/>
      <x:c r="CK95" s="69"/>
      <x:c r="CL95" s="69"/>
      <x:c r="CM95" s="69"/>
      <x:c r="CN95" s="69"/>
      <x:c r="CO95" s="69"/>
      <x:c r="CP95" s="71"/>
      <x:c r="CQ95" s="69"/>
      <x:c r="CR95" s="71"/>
      <x:c r="CS95" s="69">
        <x:v>8</x:v>
      </x:c>
      <x:c r="CT95" s="69">
        <x:v>2</x:v>
      </x:c>
      <x:c r="CU95" s="69"/>
      <x:c r="CV95" s="69"/>
      <x:c r="CW95" s="69"/>
      <x:c r="CX95" s="69"/>
      <x:c r="CY95" s="522" t="s">
        <x:v>67</x:v>
      </x:c>
      <x:c r="CZ95" s="112"/>
      <x:c r="DA95" s="71"/>
      <x:c r="DB95" s="112"/>
      <x:c r="DC95" s="71"/>
      <x:c r="DD95" s="112"/>
      <x:c r="DE95" s="71"/>
      <x:c r="DF95" s="112"/>
      <x:c r="DG95" s="105"/>
    </x:row>
    <x:row r="96" spans="1:111" s="20" customFormat="1" ht="30" customHeight="1">
      <x:c r="A96" s="522" t="s">
        <x:v>1558</x:v>
      </x:c>
      <x:c r="B96" s="77"/>
      <x:c r="C96" s="71"/>
      <x:c r="D96" s="69"/>
      <x:c r="E96" s="71"/>
      <x:c r="F96" s="69"/>
      <x:c r="G96" s="71"/>
      <x:c r="H96" s="69"/>
      <x:c r="I96" s="71"/>
      <x:c r="J96" s="69">
        <x:v>2</x:v>
      </x:c>
      <x:c r="K96" s="69"/>
      <x:c r="L96" s="71"/>
      <x:c r="M96" s="69"/>
      <x:c r="N96" s="69"/>
      <x:c r="O96" s="69"/>
      <x:c r="P96" s="69"/>
      <x:c r="Q96" s="69"/>
      <x:c r="R96" s="71"/>
      <x:c r="S96" s="69"/>
      <x:c r="T96" s="71"/>
      <x:c r="U96" s="69"/>
      <x:c r="V96" s="71"/>
      <x:c r="W96" s="69"/>
      <x:c r="X96" s="69">
        <x:v>6</x:v>
      </x:c>
      <x:c r="Y96" s="69"/>
      <x:c r="Z96" s="69"/>
      <x:c r="AA96" s="69">
        <x:v>1</x:v>
      </x:c>
      <x:c r="AB96" s="69"/>
      <x:c r="AC96" s="69"/>
      <x:c r="AD96" s="69"/>
      <x:c r="AE96" s="69"/>
      <x:c r="AF96" s="69"/>
      <x:c r="AG96" s="69">
        <x:v>1</x:v>
      </x:c>
      <x:c r="AH96" s="69"/>
      <x:c r="AI96" s="69"/>
      <x:c r="AJ96" s="69">
        <x:v>2</x:v>
      </x:c>
      <x:c r="AK96" s="69">
        <x:v>8</x:v>
      </x:c>
      <x:c r="AL96" s="522" t="s">
        <x:v>1558</x:v>
      </x:c>
      <x:c r="AM96" s="69"/>
      <x:c r="AN96" s="71"/>
      <x:c r="AO96" s="69"/>
      <x:c r="AP96" s="69"/>
      <x:c r="AQ96" s="69"/>
      <x:c r="AR96" s="71"/>
      <x:c r="AS96" s="69"/>
      <x:c r="AT96" s="71"/>
      <x:c r="AU96" s="69"/>
      <x:c r="AV96" s="69"/>
      <x:c r="AW96" s="69"/>
      <x:c r="AX96" s="69"/>
      <x:c r="AY96" s="69"/>
      <x:c r="AZ96" s="69"/>
      <x:c r="BA96" s="71"/>
      <x:c r="BB96" s="69"/>
      <x:c r="BC96" s="69"/>
      <x:c r="BD96" s="69"/>
      <x:c r="BE96" s="69"/>
      <x:c r="BF96" s="69"/>
      <x:c r="BG96" s="69"/>
      <x:c r="BH96" s="69"/>
      <x:c r="BI96" s="69"/>
      <x:c r="BJ96" s="71"/>
      <x:c r="BK96" s="69"/>
      <x:c r="BL96" s="71"/>
      <x:c r="BM96" s="69"/>
      <x:c r="BN96" s="71"/>
      <x:c r="BO96" s="69"/>
      <x:c r="BP96" s="71"/>
      <x:c r="BQ96" s="69"/>
      <x:c r="BR96" s="69"/>
      <x:c r="BS96" s="69"/>
      <x:c r="BT96" s="69"/>
      <x:c r="BU96" s="69"/>
      <x:c r="BV96" s="522" t="s">
        <x:v>1558</x:v>
      </x:c>
      <x:c r="BW96" s="69"/>
      <x:c r="BX96" s="69"/>
      <x:c r="BY96" s="71"/>
      <x:c r="BZ96" s="69"/>
      <x:c r="CA96" s="71"/>
      <x:c r="CB96" s="69"/>
      <x:c r="CC96" s="71"/>
      <x:c r="CD96" s="69"/>
      <x:c r="CE96" s="69"/>
      <x:c r="CF96" s="71"/>
      <x:c r="CG96" s="69"/>
      <x:c r="CH96" s="69"/>
      <x:c r="CI96" s="69"/>
      <x:c r="CJ96" s="69"/>
      <x:c r="CK96" s="69"/>
      <x:c r="CL96" s="69"/>
      <x:c r="CM96" s="69"/>
      <x:c r="CN96" s="69"/>
      <x:c r="CO96" s="69"/>
      <x:c r="CP96" s="71"/>
      <x:c r="CQ96" s="69"/>
      <x:c r="CR96" s="71"/>
      <x:c r="CS96" s="69">
        <x:v>8</x:v>
      </x:c>
      <x:c r="CT96" s="69">
        <x:v>2</x:v>
      </x:c>
      <x:c r="CU96" s="69"/>
      <x:c r="CV96" s="69"/>
      <x:c r="CW96" s="69"/>
      <x:c r="CX96" s="69"/>
      <x:c r="CY96" s="522" t="s">
        <x:v>1558</x:v>
      </x:c>
      <x:c r="CZ96" s="112"/>
      <x:c r="DA96" s="71"/>
      <x:c r="DB96" s="112"/>
      <x:c r="DC96" s="71"/>
      <x:c r="DD96" s="112"/>
      <x:c r="DE96" s="71"/>
      <x:c r="DF96" s="112"/>
      <x:c r="DG96" s="105"/>
    </x:row>
    <x:row r="97" spans="1:111" s="20" customFormat="1" ht="30" customHeight="1">
      <x:c r="A97" s="522" t="s">
        <x:v>114</x:v>
      </x:c>
      <x:c r="B97" s="77">
        <x:v>3</x:v>
      </x:c>
      <x:c r="C97" s="71">
        <x:v>2301.25</x:v>
      </x:c>
      <x:c r="D97" s="69">
        <x:v>8</x:v>
      </x:c>
      <x:c r="E97" s="71">
        <x:v>352.51999999999998</x:v>
      </x:c>
      <x:c r="F97" s="69">
        <x:v>1</x:v>
      </x:c>
      <x:c r="G97" s="71">
        <x:v>163.5</x:v>
      </x:c>
      <x:c r="H97" s="69"/>
      <x:c r="I97" s="71"/>
      <x:c r="J97" s="69"/>
      <x:c r="K97" s="69">
        <x:v>1</x:v>
      </x:c>
      <x:c r="L97" s="71">
        <x:v>328.25</x:v>
      </x:c>
      <x:c r="M97" s="69"/>
      <x:c r="N97" s="69"/>
      <x:c r="O97" s="69"/>
      <x:c r="P97" s="69"/>
      <x:c r="Q97" s="69"/>
      <x:c r="R97" s="71"/>
      <x:c r="S97" s="69"/>
      <x:c r="T97" s="71"/>
      <x:c r="U97" s="69"/>
      <x:c r="V97" s="71"/>
      <x:c r="W97" s="69"/>
      <x:c r="X97" s="69"/>
      <x:c r="Y97" s="69"/>
      <x:c r="Z97" s="69"/>
      <x:c r="AA97" s="69"/>
      <x:c r="AB97" s="69"/>
      <x:c r="AC97" s="69"/>
      <x:c r="AD97" s="69">
        <x:v>1</x:v>
      </x:c>
      <x:c r="AE97" s="69"/>
      <x:c r="AF97" s="69"/>
      <x:c r="AG97" s="69">
        <x:v>1</x:v>
      </x:c>
      <x:c r="AH97" s="69"/>
      <x:c r="AI97" s="69"/>
      <x:c r="AJ97" s="69">
        <x:v>1</x:v>
      </x:c>
      <x:c r="AK97" s="69">
        <x:v>3</x:v>
      </x:c>
      <x:c r="AL97" s="522" t="s">
        <x:v>114</x:v>
      </x:c>
      <x:c r="AM97" s="69"/>
      <x:c r="AN97" s="71"/>
      <x:c r="AO97" s="69"/>
      <x:c r="AP97" s="69"/>
      <x:c r="AQ97" s="69"/>
      <x:c r="AR97" s="71"/>
      <x:c r="AS97" s="69"/>
      <x:c r="AT97" s="71"/>
      <x:c r="AU97" s="69"/>
      <x:c r="AV97" s="69"/>
      <x:c r="AW97" s="69"/>
      <x:c r="AX97" s="69"/>
      <x:c r="AY97" s="69"/>
      <x:c r="AZ97" s="69"/>
      <x:c r="BA97" s="71"/>
      <x:c r="BB97" s="69"/>
      <x:c r="BC97" s="69"/>
      <x:c r="BD97" s="69"/>
      <x:c r="BE97" s="69"/>
      <x:c r="BF97" s="69"/>
      <x:c r="BG97" s="69"/>
      <x:c r="BH97" s="69"/>
      <x:c r="BI97" s="69"/>
      <x:c r="BJ97" s="71"/>
      <x:c r="BK97" s="69"/>
      <x:c r="BL97" s="71"/>
      <x:c r="BM97" s="69"/>
      <x:c r="BN97" s="71"/>
      <x:c r="BO97" s="69"/>
      <x:c r="BP97" s="71"/>
      <x:c r="BQ97" s="69"/>
      <x:c r="BR97" s="69"/>
      <x:c r="BS97" s="69"/>
      <x:c r="BT97" s="69"/>
      <x:c r="BU97" s="69"/>
      <x:c r="BV97" s="522" t="s">
        <x:v>114</x:v>
      </x:c>
      <x:c r="BW97" s="69"/>
      <x:c r="BX97" s="69"/>
      <x:c r="BY97" s="71"/>
      <x:c r="BZ97" s="69"/>
      <x:c r="CA97" s="71"/>
      <x:c r="CB97" s="69"/>
      <x:c r="CC97" s="71"/>
      <x:c r="CD97" s="69"/>
      <x:c r="CE97" s="69"/>
      <x:c r="CF97" s="71"/>
      <x:c r="CG97" s="69"/>
      <x:c r="CH97" s="69"/>
      <x:c r="CI97" s="69"/>
      <x:c r="CJ97" s="69">
        <x:v>1</x:v>
      </x:c>
      <x:c r="CK97" s="69"/>
      <x:c r="CL97" s="69"/>
      <x:c r="CM97" s="69"/>
      <x:c r="CN97" s="69"/>
      <x:c r="CO97" s="69"/>
      <x:c r="CP97" s="71"/>
      <x:c r="CQ97" s="69"/>
      <x:c r="CR97" s="71"/>
      <x:c r="CS97" s="69"/>
      <x:c r="CT97" s="69"/>
      <x:c r="CU97" s="69"/>
      <x:c r="CV97" s="69"/>
      <x:c r="CW97" s="69"/>
      <x:c r="CX97" s="69"/>
      <x:c r="CY97" s="522" t="s">
        <x:v>114</x:v>
      </x:c>
      <x:c r="CZ97" s="112"/>
      <x:c r="DA97" s="71"/>
      <x:c r="DB97" s="112"/>
      <x:c r="DC97" s="71"/>
      <x:c r="DD97" s="112"/>
      <x:c r="DE97" s="71"/>
      <x:c r="DF97" s="112"/>
      <x:c r="DG97" s="105"/>
    </x:row>
    <x:row r="98" spans="1:111" s="20" customFormat="1" ht="30" customHeight="1">
      <x:c r="A98" s="522" t="s">
        <x:v>2237</x:v>
      </x:c>
      <x:c r="B98" s="77"/>
      <x:c r="C98" s="71"/>
      <x:c r="D98" s="69">
        <x:v>5</x:v>
      </x:c>
      <x:c r="E98" s="71">
        <x:v>354.66000000000003</x:v>
      </x:c>
      <x:c r="F98" s="69">
        <x:v>3</x:v>
      </x:c>
      <x:c r="G98" s="71">
        <x:v>68.900000000000006</x:v>
      </x:c>
      <x:c r="H98" s="69"/>
      <x:c r="I98" s="71"/>
      <x:c r="J98" s="69"/>
      <x:c r="K98" s="69"/>
      <x:c r="L98" s="71"/>
      <x:c r="M98" s="69"/>
      <x:c r="N98" s="69"/>
      <x:c r="O98" s="69"/>
      <x:c r="P98" s="69"/>
      <x:c r="Q98" s="69"/>
      <x:c r="R98" s="71"/>
      <x:c r="S98" s="69"/>
      <x:c r="T98" s="71"/>
      <x:c r="U98" s="69"/>
      <x:c r="V98" s="71"/>
      <x:c r="W98" s="69"/>
      <x:c r="X98" s="69">
        <x:v>16</x:v>
      </x:c>
      <x:c r="Y98" s="69"/>
      <x:c r="Z98" s="69"/>
      <x:c r="AA98" s="69">
        <x:v>1</x:v>
      </x:c>
      <x:c r="AB98" s="69"/>
      <x:c r="AC98" s="69"/>
      <x:c r="AD98" s="69">
        <x:v>1</x:v>
      </x:c>
      <x:c r="AE98" s="69"/>
      <x:c r="AF98" s="69"/>
      <x:c r="AG98" s="69">
        <x:v>2</x:v>
      </x:c>
      <x:c r="AH98" s="69"/>
      <x:c r="AI98" s="69"/>
      <x:c r="AJ98" s="69">
        <x:v>3</x:v>
      </x:c>
      <x:c r="AK98" s="69">
        <x:v>4</x:v>
      </x:c>
      <x:c r="AL98" s="522" t="s">
        <x:v>2237</x:v>
      </x:c>
      <x:c r="AM98" s="69"/>
      <x:c r="AN98" s="71"/>
      <x:c r="AO98" s="69"/>
      <x:c r="AP98" s="69"/>
      <x:c r="AQ98" s="69"/>
      <x:c r="AR98" s="71"/>
      <x:c r="AS98" s="69"/>
      <x:c r="AT98" s="71"/>
      <x:c r="AU98" s="69"/>
      <x:c r="AV98" s="69"/>
      <x:c r="AW98" s="69"/>
      <x:c r="AX98" s="69"/>
      <x:c r="AY98" s="69"/>
      <x:c r="AZ98" s="69"/>
      <x:c r="BA98" s="71"/>
      <x:c r="BB98" s="69"/>
      <x:c r="BC98" s="69"/>
      <x:c r="BD98" s="69"/>
      <x:c r="BE98" s="69"/>
      <x:c r="BF98" s="69"/>
      <x:c r="BG98" s="69"/>
      <x:c r="BH98" s="69"/>
      <x:c r="BI98" s="69"/>
      <x:c r="BJ98" s="71"/>
      <x:c r="BK98" s="69"/>
      <x:c r="BL98" s="71"/>
      <x:c r="BM98" s="69"/>
      <x:c r="BN98" s="71"/>
      <x:c r="BO98" s="69"/>
      <x:c r="BP98" s="71"/>
      <x:c r="BQ98" s="69"/>
      <x:c r="BR98" s="69"/>
      <x:c r="BS98" s="69"/>
      <x:c r="BT98" s="69"/>
      <x:c r="BU98" s="69"/>
      <x:c r="BV98" s="522" t="s">
        <x:v>2237</x:v>
      </x:c>
      <x:c r="BW98" s="69"/>
      <x:c r="BX98" s="69"/>
      <x:c r="BY98" s="71"/>
      <x:c r="BZ98" s="69"/>
      <x:c r="CA98" s="71"/>
      <x:c r="CB98" s="69"/>
      <x:c r="CC98" s="71"/>
      <x:c r="CD98" s="69"/>
      <x:c r="CE98" s="69"/>
      <x:c r="CF98" s="71"/>
      <x:c r="CG98" s="69"/>
      <x:c r="CH98" s="69"/>
      <x:c r="CI98" s="69"/>
      <x:c r="CJ98" s="69"/>
      <x:c r="CK98" s="69"/>
      <x:c r="CL98" s="69"/>
      <x:c r="CM98" s="69"/>
      <x:c r="CN98" s="69"/>
      <x:c r="CO98" s="69"/>
      <x:c r="CP98" s="71"/>
      <x:c r="CQ98" s="69"/>
      <x:c r="CR98" s="71"/>
      <x:c r="CS98" s="69"/>
      <x:c r="CT98" s="69"/>
      <x:c r="CU98" s="69"/>
      <x:c r="CV98" s="69"/>
      <x:c r="CW98" s="69"/>
      <x:c r="CX98" s="69"/>
      <x:c r="CY98" s="522" t="s">
        <x:v>2237</x:v>
      </x:c>
      <x:c r="CZ98" s="112"/>
      <x:c r="DA98" s="71"/>
      <x:c r="DB98" s="112"/>
      <x:c r="DC98" s="71"/>
      <x:c r="DD98" s="112"/>
      <x:c r="DE98" s="71"/>
      <x:c r="DF98" s="112"/>
      <x:c r="DG98" s="105"/>
    </x:row>
    <x:row r="99" spans="1:111" s="20" customFormat="1" ht="30" customHeight="1">
      <x:c r="A99" s="522" t="s">
        <x:v>120</x:v>
      </x:c>
      <x:c r="B99" s="77"/>
      <x:c r="C99" s="71"/>
      <x:c r="D99" s="69"/>
      <x:c r="E99" s="71"/>
      <x:c r="F99" s="69"/>
      <x:c r="G99" s="71"/>
      <x:c r="H99" s="69"/>
      <x:c r="I99" s="71"/>
      <x:c r="J99" s="69"/>
      <x:c r="K99" s="69"/>
      <x:c r="L99" s="71"/>
      <x:c r="M99" s="69"/>
      <x:c r="N99" s="69"/>
      <x:c r="O99" s="69"/>
      <x:c r="P99" s="69"/>
      <x:c r="Q99" s="69"/>
      <x:c r="R99" s="71"/>
      <x:c r="S99" s="69">
        <x:v>2</x:v>
      </x:c>
      <x:c r="T99" s="71">
        <x:v>6</x:v>
      </x:c>
      <x:c r="U99" s="69"/>
      <x:c r="V99" s="71"/>
      <x:c r="W99" s="69"/>
      <x:c r="X99" s="69"/>
      <x:c r="Y99" s="69"/>
      <x:c r="Z99" s="69"/>
      <x:c r="AA99" s="69">
        <x:v>1</x:v>
      </x:c>
      <x:c r="AB99" s="69"/>
      <x:c r="AC99" s="69"/>
      <x:c r="AD99" s="69"/>
      <x:c r="AE99" s="69"/>
      <x:c r="AF99" s="69"/>
      <x:c r="AG99" s="69">
        <x:v>1</x:v>
      </x:c>
      <x:c r="AH99" s="69"/>
      <x:c r="AI99" s="69"/>
      <x:c r="AJ99" s="69">
        <x:v>1</x:v>
      </x:c>
      <x:c r="AK99" s="69">
        <x:v>4</x:v>
      </x:c>
      <x:c r="AL99" s="522" t="s">
        <x:v>120</x:v>
      </x:c>
      <x:c r="AM99" s="69"/>
      <x:c r="AN99" s="71"/>
      <x:c r="AO99" s="69"/>
      <x:c r="AP99" s="69"/>
      <x:c r="AQ99" s="69"/>
      <x:c r="AR99" s="71"/>
      <x:c r="AS99" s="69"/>
      <x:c r="AT99" s="71"/>
      <x:c r="AU99" s="69"/>
      <x:c r="AV99" s="69"/>
      <x:c r="AW99" s="69"/>
      <x:c r="AX99" s="69"/>
      <x:c r="AY99" s="69"/>
      <x:c r="AZ99" s="69"/>
      <x:c r="BA99" s="71"/>
      <x:c r="BB99" s="69"/>
      <x:c r="BC99" s="69"/>
      <x:c r="BD99" s="69"/>
      <x:c r="BE99" s="69">
        <x:v>1</x:v>
      </x:c>
      <x:c r="BF99" s="69">
        <x:v>3</x:v>
      </x:c>
      <x:c r="BG99" s="69"/>
      <x:c r="BH99" s="69"/>
      <x:c r="BI99" s="69"/>
      <x:c r="BJ99" s="71"/>
      <x:c r="BK99" s="69"/>
      <x:c r="BL99" s="71"/>
      <x:c r="BM99" s="69"/>
      <x:c r="BN99" s="71"/>
      <x:c r="BO99" s="69"/>
      <x:c r="BP99" s="71"/>
      <x:c r="BQ99" s="69"/>
      <x:c r="BR99" s="69"/>
      <x:c r="BS99" s="69"/>
      <x:c r="BT99" s="69"/>
      <x:c r="BU99" s="69"/>
      <x:c r="BV99" s="522" t="s">
        <x:v>120</x:v>
      </x:c>
      <x:c r="BW99" s="69"/>
      <x:c r="BX99" s="69"/>
      <x:c r="BY99" s="71"/>
      <x:c r="BZ99" s="69"/>
      <x:c r="CA99" s="71"/>
      <x:c r="CB99" s="69"/>
      <x:c r="CC99" s="71"/>
      <x:c r="CD99" s="69"/>
      <x:c r="CE99" s="69"/>
      <x:c r="CF99" s="71"/>
      <x:c r="CG99" s="69"/>
      <x:c r="CH99" s="69"/>
      <x:c r="CI99" s="69"/>
      <x:c r="CJ99" s="69"/>
      <x:c r="CK99" s="69"/>
      <x:c r="CL99" s="69"/>
      <x:c r="CM99" s="69"/>
      <x:c r="CN99" s="69"/>
      <x:c r="CO99" s="69"/>
      <x:c r="CP99" s="71"/>
      <x:c r="CQ99" s="69"/>
      <x:c r="CR99" s="71"/>
      <x:c r="CS99" s="69"/>
      <x:c r="CT99" s="69"/>
      <x:c r="CU99" s="69"/>
      <x:c r="CV99" s="69"/>
      <x:c r="CW99" s="69"/>
      <x:c r="CX99" s="69"/>
      <x:c r="CY99" s="522" t="s">
        <x:v>120</x:v>
      </x:c>
      <x:c r="CZ99" s="112"/>
      <x:c r="DA99" s="71"/>
      <x:c r="DB99" s="112"/>
      <x:c r="DC99" s="71"/>
      <x:c r="DD99" s="112"/>
      <x:c r="DE99" s="71"/>
      <x:c r="DF99" s="112"/>
      <x:c r="DG99" s="105"/>
    </x:row>
    <x:row r="100" spans="1:111" s="20" customFormat="1" ht="30" customHeight="1">
      <x:c r="A100" s="522" t="s">
        <x:v>214</x:v>
      </x:c>
      <x:c r="B100" s="77"/>
      <x:c r="C100" s="71"/>
      <x:c r="D100" s="69"/>
      <x:c r="E100" s="71"/>
      <x:c r="F100" s="69"/>
      <x:c r="G100" s="71"/>
      <x:c r="H100" s="69"/>
      <x:c r="I100" s="71"/>
      <x:c r="J100" s="69"/>
      <x:c r="K100" s="69"/>
      <x:c r="L100" s="71"/>
      <x:c r="M100" s="69"/>
      <x:c r="N100" s="69"/>
      <x:c r="O100" s="69"/>
      <x:c r="P100" s="69"/>
      <x:c r="Q100" s="69"/>
      <x:c r="R100" s="71"/>
      <x:c r="S100" s="69"/>
      <x:c r="T100" s="71"/>
      <x:c r="U100" s="69"/>
      <x:c r="V100" s="71"/>
      <x:c r="W100" s="69"/>
      <x:c r="X100" s="69"/>
      <x:c r="Y100" s="69"/>
      <x:c r="Z100" s="94"/>
      <x:c r="AA100" s="94">
        <x:v>1</x:v>
      </x:c>
      <x:c r="AB100" s="94"/>
      <x:c r="AC100" s="94"/>
      <x:c r="AD100" s="94"/>
      <x:c r="AE100" s="94"/>
      <x:c r="AF100" s="94"/>
      <x:c r="AG100" s="94">
        <x:v>1</x:v>
      </x:c>
      <x:c r="AH100" s="94"/>
      <x:c r="AI100" s="94"/>
      <x:c r="AJ100" s="94">
        <x:v>1</x:v>
      </x:c>
      <x:c r="AK100" s="94">
        <x:v>2</x:v>
      </x:c>
      <x:c r="AL100" s="522" t="s">
        <x:v>214</x:v>
      </x:c>
      <x:c r="AM100" s="69"/>
      <x:c r="AN100" s="71"/>
      <x:c r="AO100" s="69"/>
      <x:c r="AP100" s="69"/>
      <x:c r="AQ100" s="69"/>
      <x:c r="AR100" s="71"/>
      <x:c r="AS100" s="69"/>
      <x:c r="AT100" s="71"/>
      <x:c r="AU100" s="69"/>
      <x:c r="AV100" s="69"/>
      <x:c r="AW100" s="69"/>
      <x:c r="AX100" s="69"/>
      <x:c r="AY100" s="69"/>
      <x:c r="AZ100" s="69"/>
      <x:c r="BA100" s="71"/>
      <x:c r="BB100" s="69"/>
      <x:c r="BC100" s="69"/>
      <x:c r="BD100" s="69"/>
      <x:c r="BE100" s="69">
        <x:v>1</x:v>
      </x:c>
      <x:c r="BF100" s="69">
        <x:v>3</x:v>
      </x:c>
      <x:c r="BG100" s="69"/>
      <x:c r="BH100" s="69"/>
      <x:c r="BI100" s="69"/>
      <x:c r="BJ100" s="71"/>
      <x:c r="BK100" s="69"/>
      <x:c r="BL100" s="71"/>
      <x:c r="BM100" s="69"/>
      <x:c r="BN100" s="71"/>
      <x:c r="BO100" s="69"/>
      <x:c r="BP100" s="71"/>
      <x:c r="BQ100" s="69"/>
      <x:c r="BR100" s="69"/>
      <x:c r="BS100" s="69"/>
      <x:c r="BT100" s="69"/>
      <x:c r="BU100" s="69"/>
      <x:c r="BV100" s="522" t="s">
        <x:v>214</x:v>
      </x:c>
      <x:c r="BW100" s="69"/>
      <x:c r="BX100" s="69"/>
      <x:c r="BY100" s="71"/>
      <x:c r="BZ100" s="69"/>
      <x:c r="CA100" s="71"/>
      <x:c r="CB100" s="69"/>
      <x:c r="CC100" s="71"/>
      <x:c r="CD100" s="69"/>
      <x:c r="CE100" s="69"/>
      <x:c r="CF100" s="71"/>
      <x:c r="CG100" s="69"/>
      <x:c r="CH100" s="69"/>
      <x:c r="CI100" s="69"/>
      <x:c r="CJ100" s="69"/>
      <x:c r="CK100" s="69"/>
      <x:c r="CL100" s="69"/>
      <x:c r="CM100" s="69"/>
      <x:c r="CN100" s="69"/>
      <x:c r="CO100" s="69"/>
      <x:c r="CP100" s="71"/>
      <x:c r="CQ100" s="69"/>
      <x:c r="CR100" s="71"/>
      <x:c r="CS100" s="69"/>
      <x:c r="CT100" s="69"/>
      <x:c r="CU100" s="69"/>
      <x:c r="CV100" s="69"/>
      <x:c r="CW100" s="69"/>
      <x:c r="CX100" s="69"/>
      <x:c r="CY100" s="522" t="s">
        <x:v>214</x:v>
      </x:c>
      <x:c r="CZ100" s="112"/>
      <x:c r="DA100" s="71"/>
      <x:c r="DB100" s="112"/>
      <x:c r="DC100" s="71"/>
      <x:c r="DD100" s="112"/>
      <x:c r="DE100" s="71"/>
      <x:c r="DF100" s="112"/>
      <x:c r="DG100" s="105"/>
    </x:row>
    <x:row r="101" spans="1:111" ht="30" customHeight="1">
      <x:c r="A101" s="522" t="s">
        <x:v>2272</x:v>
      </x:c>
      <x:c r="B101" s="77"/>
      <x:c r="C101" s="71"/>
      <x:c r="D101" s="69"/>
      <x:c r="E101" s="71"/>
      <x:c r="F101" s="69"/>
      <x:c r="G101" s="71"/>
      <x:c r="H101" s="69"/>
      <x:c r="I101" s="71"/>
      <x:c r="J101" s="69"/>
      <x:c r="K101" s="69"/>
      <x:c r="L101" s="71">
        <x:v>1</x:v>
      </x:c>
      <x:c r="M101" s="69"/>
      <x:c r="N101" s="69"/>
      <x:c r="O101" s="69"/>
      <x:c r="P101" s="69"/>
      <x:c r="Q101" s="69"/>
      <x:c r="R101" s="71"/>
      <x:c r="S101" s="69">
        <x:v>4</x:v>
      </x:c>
      <x:c r="T101" s="71">
        <x:v>105.92</x:v>
      </x:c>
      <x:c r="U101" s="69"/>
      <x:c r="V101" s="71"/>
      <x:c r="W101" s="69"/>
      <x:c r="X101" s="69">
        <x:v>11</x:v>
      </x:c>
      <x:c r="Y101" s="69"/>
      <x:c r="Z101" s="94"/>
      <x:c r="AA101" s="94">
        <x:v>1</x:v>
      </x:c>
      <x:c r="AB101" s="94"/>
      <x:c r="AC101" s="94"/>
      <x:c r="AD101" s="94">
        <x:v>2</x:v>
      </x:c>
      <x:c r="AE101" s="94"/>
      <x:c r="AF101" s="94"/>
      <x:c r="AG101" s="94">
        <x:v>2</x:v>
      </x:c>
      <x:c r="AH101" s="94"/>
      <x:c r="AI101" s="94"/>
      <x:c r="AJ101" s="94">
        <x:v>1</x:v>
      </x:c>
      <x:c r="AK101" s="94">
        <x:v>3</x:v>
      </x:c>
      <x:c r="AL101" s="522" t="s">
        <x:v>2272</x:v>
      </x:c>
      <x:c r="AM101" s="69"/>
      <x:c r="AN101" s="71"/>
      <x:c r="AO101" s="69"/>
      <x:c r="AP101" s="69"/>
      <x:c r="AQ101" s="69"/>
      <x:c r="AR101" s="71"/>
      <x:c r="AS101" s="69"/>
      <x:c r="AT101" s="71"/>
      <x:c r="AU101" s="69"/>
      <x:c r="AV101" s="69"/>
      <x:c r="AW101" s="69"/>
      <x:c r="AX101" s="69"/>
      <x:c r="AY101" s="69"/>
      <x:c r="AZ101" s="69"/>
      <x:c r="BA101" s="71"/>
      <x:c r="BB101" s="69"/>
      <x:c r="BC101" s="69"/>
      <x:c r="BD101" s="69"/>
      <x:c r="BE101" s="69">
        <x:v>1</x:v>
      </x:c>
      <x:c r="BF101" s="69">
        <x:v>5</x:v>
      </x:c>
      <x:c r="BG101" s="69"/>
      <x:c r="BH101" s="69"/>
      <x:c r="BI101" s="69"/>
      <x:c r="BJ101" s="71"/>
      <x:c r="BK101" s="69"/>
      <x:c r="BL101" s="71"/>
      <x:c r="BM101" s="69"/>
      <x:c r="BN101" s="71"/>
      <x:c r="BO101" s="69"/>
      <x:c r="BP101" s="71"/>
      <x:c r="BQ101" s="69"/>
      <x:c r="BR101" s="69"/>
      <x:c r="BS101" s="69"/>
      <x:c r="BT101" s="69"/>
      <x:c r="BU101" s="69"/>
      <x:c r="BV101" s="522" t="s">
        <x:v>2272</x:v>
      </x:c>
      <x:c r="BW101" s="69"/>
      <x:c r="BX101" s="69"/>
      <x:c r="BY101" s="71"/>
      <x:c r="BZ101" s="69"/>
      <x:c r="CA101" s="71"/>
      <x:c r="CB101" s="69"/>
      <x:c r="CC101" s="71"/>
      <x:c r="CD101" s="69"/>
      <x:c r="CE101" s="69"/>
      <x:c r="CF101" s="71"/>
      <x:c r="CG101" s="69"/>
      <x:c r="CH101" s="69"/>
      <x:c r="CI101" s="69"/>
      <x:c r="CJ101" s="69"/>
      <x:c r="CK101" s="69"/>
      <x:c r="CL101" s="69"/>
      <x:c r="CM101" s="69"/>
      <x:c r="CN101" s="69"/>
      <x:c r="CO101" s="69"/>
      <x:c r="CP101" s="71"/>
      <x:c r="CQ101" s="69"/>
      <x:c r="CR101" s="71"/>
      <x:c r="CS101" s="69"/>
      <x:c r="CT101" s="69">
        <x:v>1</x:v>
      </x:c>
      <x:c r="CU101" s="69">
        <x:v>2</x:v>
      </x:c>
      <x:c r="CV101" s="69"/>
      <x:c r="CW101" s="69">
        <x:v>1</x:v>
      </x:c>
      <x:c r="CX101" s="69">
        <x:v>1</x:v>
      </x:c>
      <x:c r="CY101" s="522" t="s">
        <x:v>2272</x:v>
      </x:c>
      <x:c r="CZ101" s="112"/>
      <x:c r="DA101" s="71"/>
      <x:c r="DB101" s="112"/>
      <x:c r="DC101" s="71"/>
      <x:c r="DD101" s="112"/>
      <x:c r="DE101" s="71"/>
      <x:c r="DF101" s="112"/>
      <x:c r="DG101" s="105"/>
    </x:row>
    <x:row r="102" spans="1:111" ht="30" customHeight="1">
      <x:c r="A102" s="522" t="s">
        <x:v>2961</x:v>
      </x:c>
      <x:c r="B102" s="77"/>
      <x:c r="C102" s="71"/>
      <x:c r="D102" s="69"/>
      <x:c r="E102" s="71"/>
      <x:c r="F102" s="69"/>
      <x:c r="G102" s="71"/>
      <x:c r="H102" s="69"/>
      <x:c r="I102" s="71"/>
      <x:c r="J102" s="69"/>
      <x:c r="K102" s="69"/>
      <x:c r="L102" s="71"/>
      <x:c r="M102" s="69"/>
      <x:c r="N102" s="69"/>
      <x:c r="O102" s="69">
        <x:v>2</x:v>
      </x:c>
      <x:c r="P102" s="69">
        <x:v>7</x:v>
      </x:c>
      <x:c r="Q102" s="69"/>
      <x:c r="R102" s="71"/>
      <x:c r="S102" s="69">
        <x:v>3</x:v>
      </x:c>
      <x:c r="T102" s="71"/>
      <x:c r="U102" s="69"/>
      <x:c r="V102" s="71"/>
      <x:c r="W102" s="69"/>
      <x:c r="X102" s="69">
        <x:v>22</x:v>
      </x:c>
      <x:c r="Y102" s="69"/>
      <x:c r="Z102" s="69"/>
      <x:c r="AA102" s="69">
        <x:v>1</x:v>
      </x:c>
      <x:c r="AB102" s="69"/>
      <x:c r="AC102" s="69"/>
      <x:c r="AD102" s="69">
        <x:v>1</x:v>
      </x:c>
      <x:c r="AE102" s="69"/>
      <x:c r="AF102" s="69"/>
      <x:c r="AG102" s="69">
        <x:v>1</x:v>
      </x:c>
      <x:c r="AH102" s="69"/>
      <x:c r="AI102" s="69"/>
      <x:c r="AJ102" s="69">
        <x:v>4</x:v>
      </x:c>
      <x:c r="AK102" s="69">
        <x:v>6</x:v>
      </x:c>
      <x:c r="AL102" s="522" t="s">
        <x:v>2961</x:v>
      </x:c>
      <x:c r="AM102" s="69"/>
      <x:c r="AN102" s="71"/>
      <x:c r="AO102" s="69"/>
      <x:c r="AP102" s="69"/>
      <x:c r="AQ102" s="69"/>
      <x:c r="AR102" s="71"/>
      <x:c r="AS102" s="69"/>
      <x:c r="AT102" s="71"/>
      <x:c r="AU102" s="69"/>
      <x:c r="AV102" s="69"/>
      <x:c r="AW102" s="69"/>
      <x:c r="AX102" s="69"/>
      <x:c r="AY102" s="69"/>
      <x:c r="AZ102" s="69"/>
      <x:c r="BA102" s="71"/>
      <x:c r="BB102" s="69"/>
      <x:c r="BC102" s="69"/>
      <x:c r="BD102" s="69"/>
      <x:c r="BE102" s="69">
        <x:v>1</x:v>
      </x:c>
      <x:c r="BF102" s="69">
        <x:v>5</x:v>
      </x:c>
      <x:c r="BG102" s="69"/>
      <x:c r="BH102" s="69"/>
      <x:c r="BI102" s="69"/>
      <x:c r="BJ102" s="71"/>
      <x:c r="BK102" s="69"/>
      <x:c r="BL102" s="71"/>
      <x:c r="BM102" s="69"/>
      <x:c r="BN102" s="71"/>
      <x:c r="BO102" s="69"/>
      <x:c r="BP102" s="71"/>
      <x:c r="BQ102" s="69"/>
      <x:c r="BR102" s="69"/>
      <x:c r="BS102" s="69"/>
      <x:c r="BT102" s="69"/>
      <x:c r="BU102" s="69"/>
      <x:c r="BV102" s="522" t="s">
        <x:v>2961</x:v>
      </x:c>
      <x:c r="BW102" s="69"/>
      <x:c r="BX102" s="69"/>
      <x:c r="BY102" s="71"/>
      <x:c r="BZ102" s="69"/>
      <x:c r="CA102" s="71"/>
      <x:c r="CB102" s="69"/>
      <x:c r="CC102" s="71"/>
      <x:c r="CD102" s="69"/>
      <x:c r="CE102" s="69"/>
      <x:c r="CF102" s="71"/>
      <x:c r="CG102" s="69"/>
      <x:c r="CH102" s="69"/>
      <x:c r="CI102" s="69"/>
      <x:c r="CJ102" s="69"/>
      <x:c r="CK102" s="69"/>
      <x:c r="CL102" s="69"/>
      <x:c r="CM102" s="69"/>
      <x:c r="CN102" s="69"/>
      <x:c r="CO102" s="69"/>
      <x:c r="CP102" s="71"/>
      <x:c r="CQ102" s="69"/>
      <x:c r="CR102" s="71"/>
      <x:c r="CS102" s="69"/>
      <x:c r="CT102" s="69">
        <x:v>1</x:v>
      </x:c>
      <x:c r="CU102" s="69"/>
      <x:c r="CV102" s="69">
        <x:v>4</x:v>
      </x:c>
      <x:c r="CW102" s="69"/>
      <x:c r="CX102" s="69"/>
      <x:c r="CY102" s="522" t="s">
        <x:v>2961</x:v>
      </x:c>
      <x:c r="CZ102" s="112"/>
      <x:c r="DA102" s="71"/>
      <x:c r="DB102" s="112"/>
      <x:c r="DC102" s="71"/>
      <x:c r="DD102" s="112"/>
      <x:c r="DE102" s="71"/>
      <x:c r="DF102" s="112"/>
      <x:c r="DG102" s="105"/>
    </x:row>
    <x:row r="103" spans="1:111" ht="30" customHeight="1">
      <x:c r="A103" s="522" t="s">
        <x:v>2957</x:v>
      </x:c>
      <x:c r="B103" s="77"/>
      <x:c r="C103" s="71"/>
      <x:c r="D103" s="69"/>
      <x:c r="E103" s="71"/>
      <x:c r="F103" s="69"/>
      <x:c r="G103" s="71"/>
      <x:c r="H103" s="69"/>
      <x:c r="I103" s="71"/>
      <x:c r="J103" s="69"/>
      <x:c r="K103" s="69"/>
      <x:c r="L103" s="71"/>
      <x:c r="M103" s="69"/>
      <x:c r="N103" s="69"/>
      <x:c r="O103" s="69">
        <x:v>3</x:v>
      </x:c>
      <x:c r="P103" s="69">
        <x:v>12</x:v>
      </x:c>
      <x:c r="Q103" s="69"/>
      <x:c r="R103" s="71"/>
      <x:c r="S103" s="69">
        <x:v>4</x:v>
      </x:c>
      <x:c r="T103" s="71">
        <x:v>70.560000000000002</x:v>
      </x:c>
      <x:c r="U103" s="69"/>
      <x:c r="V103" s="71"/>
      <x:c r="W103" s="69"/>
      <x:c r="X103" s="69">
        <x:v>27</x:v>
      </x:c>
      <x:c r="Y103" s="69">
        <x:v>2</x:v>
      </x:c>
      <x:c r="Z103" s="69">
        <x:v>25</x:v>
      </x:c>
      <x:c r="AA103" s="69"/>
      <x:c r="AB103" s="69"/>
      <x:c r="AC103" s="69"/>
      <x:c r="AD103" s="69">
        <x:v>1</x:v>
      </x:c>
      <x:c r="AE103" s="69"/>
      <x:c r="AF103" s="69"/>
      <x:c r="AG103" s="69">
        <x:v>1</x:v>
      </x:c>
      <x:c r="AH103" s="69"/>
      <x:c r="AI103" s="69"/>
      <x:c r="AJ103" s="69">
        <x:v>2</x:v>
      </x:c>
      <x:c r="AK103" s="69">
        <x:v>4</x:v>
      </x:c>
      <x:c r="AL103" s="522" t="s">
        <x:v>2957</x:v>
      </x:c>
      <x:c r="AM103" s="69"/>
      <x:c r="AN103" s="71"/>
      <x:c r="AO103" s="69"/>
      <x:c r="AP103" s="69"/>
      <x:c r="AQ103" s="69"/>
      <x:c r="AR103" s="71"/>
      <x:c r="AS103" s="69"/>
      <x:c r="AT103" s="71"/>
      <x:c r="AU103" s="69"/>
      <x:c r="AV103" s="69"/>
      <x:c r="AW103" s="69"/>
      <x:c r="AX103" s="69"/>
      <x:c r="AY103" s="69"/>
      <x:c r="AZ103" s="69"/>
      <x:c r="BA103" s="71"/>
      <x:c r="BB103" s="69"/>
      <x:c r="BC103" s="69"/>
      <x:c r="BD103" s="69"/>
      <x:c r="BE103" s="69">
        <x:v>1</x:v>
      </x:c>
      <x:c r="BF103" s="69">
        <x:v>5</x:v>
      </x:c>
      <x:c r="BG103" s="69"/>
      <x:c r="BH103" s="69"/>
      <x:c r="BI103" s="69"/>
      <x:c r="BJ103" s="71"/>
      <x:c r="BK103" s="69"/>
      <x:c r="BL103" s="71"/>
      <x:c r="BM103" s="69"/>
      <x:c r="BN103" s="71"/>
      <x:c r="BO103" s="69"/>
      <x:c r="BP103" s="71"/>
      <x:c r="BQ103" s="69"/>
      <x:c r="BR103" s="69"/>
      <x:c r="BS103" s="69"/>
      <x:c r="BT103" s="69"/>
      <x:c r="BU103" s="69"/>
      <x:c r="BV103" s="522" t="s">
        <x:v>2957</x:v>
      </x:c>
      <x:c r="BW103" s="69"/>
      <x:c r="BX103" s="69"/>
      <x:c r="BY103" s="71"/>
      <x:c r="BZ103" s="69"/>
      <x:c r="CA103" s="71"/>
      <x:c r="CB103" s="69"/>
      <x:c r="CC103" s="71"/>
      <x:c r="CD103" s="69"/>
      <x:c r="CE103" s="69"/>
      <x:c r="CF103" s="71"/>
      <x:c r="CG103" s="69"/>
      <x:c r="CH103" s="69"/>
      <x:c r="CI103" s="69"/>
      <x:c r="CJ103" s="69"/>
      <x:c r="CK103" s="69"/>
      <x:c r="CL103" s="69"/>
      <x:c r="CM103" s="69"/>
      <x:c r="CN103" s="69"/>
      <x:c r="CO103" s="69"/>
      <x:c r="CP103" s="71"/>
      <x:c r="CQ103" s="69"/>
      <x:c r="CR103" s="71"/>
      <x:c r="CS103" s="69"/>
      <x:c r="CT103" s="69">
        <x:v>1</x:v>
      </x:c>
      <x:c r="CU103" s="69"/>
      <x:c r="CV103" s="69">
        <x:v>4</x:v>
      </x:c>
      <x:c r="CW103" s="69"/>
      <x:c r="CX103" s="69"/>
      <x:c r="CY103" s="522" t="s">
        <x:v>2957</x:v>
      </x:c>
      <x:c r="CZ103" s="112"/>
      <x:c r="DA103" s="71"/>
      <x:c r="DB103" s="112"/>
      <x:c r="DC103" s="71"/>
      <x:c r="DD103" s="112"/>
      <x:c r="DE103" s="71"/>
      <x:c r="DF103" s="112"/>
      <x:c r="DG103" s="105"/>
    </x:row>
    <x:row r="104" spans="1:111" ht="30" customHeight="1">
      <x:c r="A104" s="522" t="s">
        <x:v>2341</x:v>
      </x:c>
      <x:c r="B104" s="77"/>
      <x:c r="C104" s="71"/>
      <x:c r="D104" s="69"/>
      <x:c r="E104" s="71"/>
      <x:c r="F104" s="69"/>
      <x:c r="G104" s="71"/>
      <x:c r="H104" s="69"/>
      <x:c r="I104" s="71"/>
      <x:c r="J104" s="69"/>
      <x:c r="K104" s="69"/>
      <x:c r="L104" s="71"/>
      <x:c r="M104" s="69">
        <x:v>1</x:v>
      </x:c>
      <x:c r="N104" s="69"/>
      <x:c r="O104" s="69"/>
      <x:c r="P104" s="69"/>
      <x:c r="Q104" s="69"/>
      <x:c r="R104" s="71"/>
      <x:c r="S104" s="69">
        <x:v>4</x:v>
      </x:c>
      <x:c r="T104" s="71">
        <x:v>168.94720000000001</x:v>
      </x:c>
      <x:c r="U104" s="69"/>
      <x:c r="V104" s="71"/>
      <x:c r="W104" s="69"/>
      <x:c r="X104" s="69">
        <x:v>28</x:v>
      </x:c>
      <x:c r="Y104" s="69">
        <x:v>1</x:v>
      </x:c>
      <x:c r="Z104" s="69">
        <x:v>40</x:v>
      </x:c>
      <x:c r="AA104" s="69">
        <x:v>1</x:v>
      </x:c>
      <x:c r="AB104" s="69"/>
      <x:c r="AC104" s="69"/>
      <x:c r="AD104" s="69"/>
      <x:c r="AE104" s="69">
        <x:v>1</x:v>
      </x:c>
      <x:c r="AF104" s="69">
        <x:v>1</x:v>
      </x:c>
      <x:c r="AG104" s="69">
        <x:v>1</x:v>
      </x:c>
      <x:c r="AH104" s="69"/>
      <x:c r="AI104" s="69"/>
      <x:c r="AJ104" s="69">
        <x:v>5</x:v>
      </x:c>
      <x:c r="AK104" s="69">
        <x:v>7</x:v>
      </x:c>
      <x:c r="AL104" s="522" t="s">
        <x:v>2341</x:v>
      </x:c>
      <x:c r="AM104" s="69"/>
      <x:c r="AN104" s="71"/>
      <x:c r="AO104" s="69"/>
      <x:c r="AP104" s="69"/>
      <x:c r="AQ104" s="69"/>
      <x:c r="AR104" s="71"/>
      <x:c r="AS104" s="69"/>
      <x:c r="AT104" s="71"/>
      <x:c r="AU104" s="69"/>
      <x:c r="AV104" s="69"/>
      <x:c r="AW104" s="69"/>
      <x:c r="AX104" s="69"/>
      <x:c r="AY104" s="69"/>
      <x:c r="AZ104" s="69"/>
      <x:c r="BA104" s="71"/>
      <x:c r="BB104" s="69"/>
      <x:c r="BC104" s="69"/>
      <x:c r="BD104" s="69"/>
      <x:c r="BE104" s="69"/>
      <x:c r="BF104" s="69"/>
      <x:c r="BG104" s="69"/>
      <x:c r="BH104" s="69"/>
      <x:c r="BI104" s="69"/>
      <x:c r="BJ104" s="71"/>
      <x:c r="BK104" s="69"/>
      <x:c r="BL104" s="71"/>
      <x:c r="BM104" s="69"/>
      <x:c r="BN104" s="71"/>
      <x:c r="BO104" s="69"/>
      <x:c r="BP104" s="71"/>
      <x:c r="BQ104" s="69"/>
      <x:c r="BR104" s="69"/>
      <x:c r="BS104" s="69"/>
      <x:c r="BT104" s="69"/>
      <x:c r="BU104" s="69"/>
      <x:c r="BV104" s="522" t="s">
        <x:v>2341</x:v>
      </x:c>
      <x:c r="BW104" s="69"/>
      <x:c r="BX104" s="69"/>
      <x:c r="BY104" s="71"/>
      <x:c r="BZ104" s="69"/>
      <x:c r="CA104" s="71"/>
      <x:c r="CB104" s="69"/>
      <x:c r="CC104" s="71"/>
      <x:c r="CD104" s="69"/>
      <x:c r="CE104" s="69"/>
      <x:c r="CF104" s="71"/>
      <x:c r="CG104" s="69"/>
      <x:c r="CH104" s="69"/>
      <x:c r="CI104" s="69"/>
      <x:c r="CJ104" s="69"/>
      <x:c r="CK104" s="69"/>
      <x:c r="CL104" s="69"/>
      <x:c r="CM104" s="69"/>
      <x:c r="CN104" s="69"/>
      <x:c r="CO104" s="69"/>
      <x:c r="CP104" s="71"/>
      <x:c r="CQ104" s="69"/>
      <x:c r="CR104" s="71"/>
      <x:c r="CS104" s="69">
        <x:v>17</x:v>
      </x:c>
      <x:c r="CT104" s="69">
        <x:v>2</x:v>
      </x:c>
      <x:c r="CU104" s="69"/>
      <x:c r="CV104" s="69"/>
      <x:c r="CW104" s="69">
        <x:v>2</x:v>
      </x:c>
      <x:c r="CX104" s="69">
        <x:v>3</x:v>
      </x:c>
      <x:c r="CY104" s="522" t="s">
        <x:v>2341</x:v>
      </x:c>
      <x:c r="CZ104" s="112"/>
      <x:c r="DA104" s="71"/>
      <x:c r="DB104" s="112"/>
      <x:c r="DC104" s="71"/>
      <x:c r="DD104" s="112"/>
      <x:c r="DE104" s="71"/>
      <x:c r="DF104" s="112"/>
      <x:c r="DG104" s="105"/>
    </x:row>
    <x:row r="105" spans="1:111" ht="30" customHeight="1">
      <x:c r="A105" s="288" t="s">
        <x:v>677</x:v>
      </x:c>
      <x:c r="B105" s="77">
        <x:f>SUM(B106:B110)</x:f>
        <x:v>0</x:v>
      </x:c>
      <x:c r="C105" s="293">
        <x:f t="shared" ref="C105:AK105" si="44">SUM(C106:C110)</x:f>
        <x:v>0</x:v>
      </x:c>
      <x:c r="D105" s="77">
        <x:f t="shared" si="44"/>
        <x:v>0</x:v>
      </x:c>
      <x:c r="E105" s="293">
        <x:f t="shared" si="44"/>
        <x:v>0</x:v>
      </x:c>
      <x:c r="F105" s="77">
        <x:f t="shared" si="44"/>
        <x:v>0</x:v>
      </x:c>
      <x:c r="G105" s="293">
        <x:f t="shared" si="44"/>
        <x:v>0</x:v>
      </x:c>
      <x:c r="H105" s="77">
        <x:f t="shared" si="44"/>
        <x:v>0</x:v>
      </x:c>
      <x:c r="I105" s="293">
        <x:f t="shared" si="44"/>
        <x:v>0</x:v>
      </x:c>
      <x:c r="J105" s="77">
        <x:f t="shared" si="44"/>
        <x:v>0</x:v>
      </x:c>
      <x:c r="K105" s="77">
        <x:f t="shared" si="44"/>
        <x:v>0</x:v>
      </x:c>
      <x:c r="L105" s="293">
        <x:f t="shared" si="44"/>
        <x:v>0</x:v>
      </x:c>
      <x:c r="M105" s="77">
        <x:f t="shared" si="44"/>
        <x:v>0</x:v>
      </x:c>
      <x:c r="N105" s="77">
        <x:f t="shared" si="44"/>
        <x:v>0</x:v>
      </x:c>
      <x:c r="O105" s="77">
        <x:f t="shared" si="44"/>
        <x:v>0</x:v>
      </x:c>
      <x:c r="P105" s="77">
        <x:f t="shared" si="44"/>
        <x:v>0</x:v>
      </x:c>
      <x:c r="Q105" s="77">
        <x:f t="shared" si="44"/>
        <x:v>0</x:v>
      </x:c>
      <x:c r="R105" s="293">
        <x:f t="shared" si="44"/>
        <x:v>0</x:v>
      </x:c>
      <x:c r="S105" s="77">
        <x:f t="shared" si="44"/>
        <x:v>0</x:v>
      </x:c>
      <x:c r="T105" s="293">
        <x:f t="shared" si="44"/>
        <x:v>0</x:v>
      </x:c>
      <x:c r="U105" s="77">
        <x:f t="shared" si="44"/>
        <x:v>0</x:v>
      </x:c>
      <x:c r="V105" s="293">
        <x:f t="shared" si="44"/>
        <x:v>0</x:v>
      </x:c>
      <x:c r="W105" s="77">
        <x:f t="shared" si="44"/>
        <x:v>0</x:v>
      </x:c>
      <x:c r="X105" s="77">
        <x:f t="shared" si="44"/>
        <x:v>0</x:v>
      </x:c>
      <x:c r="Y105" s="77">
        <x:f t="shared" si="44"/>
        <x:v>0</x:v>
      </x:c>
      <x:c r="Z105" s="77">
        <x:f t="shared" si="44"/>
        <x:v>0</x:v>
      </x:c>
      <x:c r="AA105" s="77">
        <x:f t="shared" si="44"/>
        <x:v>0</x:v>
      </x:c>
      <x:c r="AB105" s="77">
        <x:f t="shared" si="44"/>
        <x:v>0</x:v>
      </x:c>
      <x:c r="AC105" s="77">
        <x:f t="shared" si="44"/>
        <x:v>0</x:v>
      </x:c>
      <x:c r="AD105" s="77">
        <x:f t="shared" si="44"/>
        <x:v>0</x:v>
      </x:c>
      <x:c r="AE105" s="77">
        <x:f t="shared" si="44"/>
        <x:v>0</x:v>
      </x:c>
      <x:c r="AF105" s="77">
        <x:f t="shared" si="44"/>
        <x:v>0</x:v>
      </x:c>
      <x:c r="AG105" s="77">
        <x:f t="shared" si="44"/>
        <x:v>0</x:v>
      </x:c>
      <x:c r="AH105" s="77">
        <x:f t="shared" si="44"/>
        <x:v>0</x:v>
      </x:c>
      <x:c r="AI105" s="77">
        <x:f t="shared" si="44"/>
        <x:v>0</x:v>
      </x:c>
      <x:c r="AJ105" s="77">
        <x:f t="shared" si="44"/>
        <x:v>0</x:v>
      </x:c>
      <x:c r="AK105" s="77">
        <x:f t="shared" si="44"/>
        <x:v>0</x:v>
      </x:c>
      <x:c r="AL105" s="288" t="s">
        <x:v>677</x:v>
      </x:c>
      <x:c r="AM105" s="69">
        <x:f>SUM(AM106:AM110)</x:f>
        <x:v>0</x:v>
      </x:c>
      <x:c r="AN105" s="71">
        <x:f t="shared" ref="AN105:BU105" si="45">SUM(AN106:AN110)</x:f>
        <x:v>0</x:v>
      </x:c>
      <x:c r="AO105" s="69">
        <x:f t="shared" si="45"/>
        <x:v>0</x:v>
      </x:c>
      <x:c r="AP105" s="69">
        <x:f t="shared" si="45"/>
        <x:v>0</x:v>
      </x:c>
      <x:c r="AQ105" s="69">
        <x:f t="shared" si="45"/>
        <x:v>0</x:v>
      </x:c>
      <x:c r="AR105" s="71">
        <x:f t="shared" si="45"/>
        <x:v>0</x:v>
      </x:c>
      <x:c r="AS105" s="69">
        <x:f t="shared" si="45"/>
        <x:v>0</x:v>
      </x:c>
      <x:c r="AT105" s="71">
        <x:f t="shared" si="45"/>
        <x:v>0</x:v>
      </x:c>
      <x:c r="AU105" s="69">
        <x:f t="shared" si="45"/>
        <x:v>0</x:v>
      </x:c>
      <x:c r="AV105" s="69">
        <x:f t="shared" si="45"/>
        <x:v>0</x:v>
      </x:c>
      <x:c r="AW105" s="69">
        <x:f t="shared" si="45"/>
        <x:v>0</x:v>
      </x:c>
      <x:c r="AX105" s="69">
        <x:f t="shared" si="45"/>
        <x:v>0</x:v>
      </x:c>
      <x:c r="AY105" s="69">
        <x:f t="shared" si="45"/>
        <x:v>0</x:v>
      </x:c>
      <x:c r="AZ105" s="69">
        <x:f t="shared" si="45"/>
        <x:v>0</x:v>
      </x:c>
      <x:c r="BA105" s="71">
        <x:f t="shared" si="45"/>
        <x:v>0</x:v>
      </x:c>
      <x:c r="BB105" s="69">
        <x:f t="shared" si="45"/>
        <x:v>0</x:v>
      </x:c>
      <x:c r="BC105" s="69">
        <x:f t="shared" si="45"/>
        <x:v>0</x:v>
      </x:c>
      <x:c r="BD105" s="69">
        <x:f t="shared" si="45"/>
        <x:v>0</x:v>
      </x:c>
      <x:c r="BE105" s="69">
        <x:f t="shared" si="45"/>
        <x:v>0</x:v>
      </x:c>
      <x:c r="BF105" s="69">
        <x:f t="shared" si="45"/>
        <x:v>0</x:v>
      </x:c>
      <x:c r="BG105" s="69">
        <x:f t="shared" si="45"/>
        <x:v>0</x:v>
      </x:c>
      <x:c r="BH105" s="69">
        <x:f t="shared" si="45"/>
        <x:v>0</x:v>
      </x:c>
      <x:c r="BI105" s="69">
        <x:f t="shared" si="45"/>
        <x:v>0</x:v>
      </x:c>
      <x:c r="BJ105" s="71">
        <x:f t="shared" si="45"/>
        <x:v>0</x:v>
      </x:c>
      <x:c r="BK105" s="69">
        <x:f t="shared" si="45"/>
        <x:v>0</x:v>
      </x:c>
      <x:c r="BL105" s="71">
        <x:f t="shared" si="45"/>
        <x:v>0</x:v>
      </x:c>
      <x:c r="BM105" s="69">
        <x:f t="shared" si="45"/>
        <x:v>0</x:v>
      </x:c>
      <x:c r="BN105" s="71">
        <x:f t="shared" si="45"/>
        <x:v>0</x:v>
      </x:c>
      <x:c r="BO105" s="69">
        <x:f t="shared" si="45"/>
        <x:v>0</x:v>
      </x:c>
      <x:c r="BP105" s="71">
        <x:f t="shared" si="45"/>
        <x:v>0</x:v>
      </x:c>
      <x:c r="BQ105" s="69">
        <x:f t="shared" si="45"/>
        <x:v>0</x:v>
      </x:c>
      <x:c r="BR105" s="69">
        <x:f t="shared" si="45"/>
        <x:v>0</x:v>
      </x:c>
      <x:c r="BS105" s="69">
        <x:f t="shared" si="45"/>
        <x:v>0</x:v>
      </x:c>
      <x:c r="BT105" s="69">
        <x:f t="shared" si="45"/>
        <x:v>0</x:v>
      </x:c>
      <x:c r="BU105" s="69">
        <x:f t="shared" si="45"/>
        <x:v>0</x:v>
      </x:c>
      <x:c r="BV105" s="288" t="s">
        <x:v>677</x:v>
      </x:c>
      <x:c r="BW105" s="69">
        <x:f>SUM(BW106:BW110)</x:f>
        <x:v>0</x:v>
      </x:c>
      <x:c r="BX105" s="69">
        <x:f t="shared" ref="BX105:CX105" si="46">SUM(BX106:BX110)</x:f>
        <x:v>0</x:v>
      </x:c>
      <x:c r="BY105" s="71">
        <x:f t="shared" si="46"/>
        <x:v>0</x:v>
      </x:c>
      <x:c r="BZ105" s="69">
        <x:f t="shared" si="46"/>
        <x:v>0</x:v>
      </x:c>
      <x:c r="CA105" s="71">
        <x:f t="shared" si="46"/>
        <x:v>0</x:v>
      </x:c>
      <x:c r="CB105" s="69">
        <x:f t="shared" si="46"/>
        <x:v>0</x:v>
      </x:c>
      <x:c r="CC105" s="71">
        <x:f t="shared" si="46"/>
        <x:v>0</x:v>
      </x:c>
      <x:c r="CD105" s="69">
        <x:f t="shared" si="46"/>
        <x:v>0</x:v>
      </x:c>
      <x:c r="CE105" s="69">
        <x:f t="shared" si="46"/>
        <x:v>0</x:v>
      </x:c>
      <x:c r="CF105" s="71">
        <x:f t="shared" si="46"/>
        <x:v>0</x:v>
      </x:c>
      <x:c r="CG105" s="69">
        <x:f t="shared" si="46"/>
        <x:v>0</x:v>
      </x:c>
      <x:c r="CH105" s="69">
        <x:f t="shared" si="46"/>
        <x:v>0</x:v>
      </x:c>
      <x:c r="CI105" s="69">
        <x:f t="shared" si="46"/>
        <x:v>0</x:v>
      </x:c>
      <x:c r="CJ105" s="69">
        <x:f t="shared" si="46"/>
        <x:v>0</x:v>
      </x:c>
      <x:c r="CK105" s="69">
        <x:f t="shared" si="46"/>
        <x:v>0</x:v>
      </x:c>
      <x:c r="CL105" s="69">
        <x:f t="shared" si="46"/>
        <x:v>0</x:v>
      </x:c>
      <x:c r="CM105" s="69">
        <x:f t="shared" si="46"/>
        <x:v>0</x:v>
      </x:c>
      <x:c r="CN105" s="69">
        <x:f t="shared" si="46"/>
        <x:v>0</x:v>
      </x:c>
      <x:c r="CO105" s="69">
        <x:f t="shared" si="46"/>
        <x:v>0</x:v>
      </x:c>
      <x:c r="CP105" s="71">
        <x:f t="shared" si="46"/>
        <x:v>0</x:v>
      </x:c>
      <x:c r="CQ105" s="69">
        <x:f t="shared" si="46"/>
        <x:v>0</x:v>
      </x:c>
      <x:c r="CR105" s="71">
        <x:f t="shared" si="46"/>
        <x:v>0</x:v>
      </x:c>
      <x:c r="CS105" s="69">
        <x:f t="shared" si="46"/>
        <x:v>0</x:v>
      </x:c>
      <x:c r="CT105" s="69">
        <x:f t="shared" si="46"/>
        <x:v>0</x:v>
      </x:c>
      <x:c r="CU105" s="69">
        <x:f t="shared" si="46"/>
        <x:v>0</x:v>
      </x:c>
      <x:c r="CV105" s="69">
        <x:f t="shared" si="46"/>
        <x:v>0</x:v>
      </x:c>
      <x:c r="CW105" s="69">
        <x:f t="shared" si="46"/>
        <x:v>0</x:v>
      </x:c>
      <x:c r="CX105" s="69">
        <x:f t="shared" si="46"/>
        <x:v>0</x:v>
      </x:c>
      <x:c r="CY105" s="288" t="s">
        <x:v>677</x:v>
      </x:c>
      <x:c r="CZ105" s="69">
        <x:f>SUM(CZ106:CZ110)</x:f>
        <x:v>0</x:v>
      </x:c>
      <x:c r="DA105" s="71">
        <x:f t="shared" ref="DA105:DG105" si="47">SUM(DA106:DA110)</x:f>
        <x:v>0</x:v>
      </x:c>
      <x:c r="DB105" s="69">
        <x:f t="shared" si="47"/>
        <x:v>0</x:v>
      </x:c>
      <x:c r="DC105" s="71">
        <x:f t="shared" si="47"/>
        <x:v>0</x:v>
      </x:c>
      <x:c r="DD105" s="69">
        <x:f t="shared" si="47"/>
        <x:v>0</x:v>
      </x:c>
      <x:c r="DE105" s="71">
        <x:f t="shared" si="47"/>
        <x:v>0</x:v>
      </x:c>
      <x:c r="DF105" s="69">
        <x:f t="shared" si="47"/>
        <x:v>0</x:v>
      </x:c>
      <x:c r="DG105" s="71">
        <x:f t="shared" si="47"/>
        <x:v>0</x:v>
      </x:c>
    </x:row>
    <x:row r="106" spans="1:111" ht="30" customHeight="1">
      <x:c r="A106" s="522" t="s">
        <x:v>674</x:v>
      </x:c>
      <x:c r="B106" s="77"/>
      <x:c r="C106" s="71"/>
      <x:c r="D106" s="69"/>
      <x:c r="E106" s="71"/>
      <x:c r="F106" s="69"/>
      <x:c r="G106" s="71"/>
      <x:c r="H106" s="69"/>
      <x:c r="I106" s="71"/>
      <x:c r="J106" s="69"/>
      <x:c r="K106" s="69"/>
      <x:c r="L106" s="71"/>
      <x:c r="M106" s="69"/>
      <x:c r="N106" s="69"/>
      <x:c r="O106" s="69"/>
      <x:c r="P106" s="69"/>
      <x:c r="Q106" s="69"/>
      <x:c r="R106" s="71"/>
      <x:c r="S106" s="69"/>
      <x:c r="T106" s="71"/>
      <x:c r="U106" s="69"/>
      <x:c r="V106" s="71"/>
      <x:c r="W106" s="69"/>
      <x:c r="X106" s="69"/>
      <x:c r="Y106" s="69"/>
      <x:c r="Z106" s="69"/>
      <x:c r="AA106" s="69"/>
      <x:c r="AB106" s="69"/>
      <x:c r="AC106" s="69"/>
      <x:c r="AD106" s="69"/>
      <x:c r="AE106" s="69"/>
      <x:c r="AF106" s="69"/>
      <x:c r="AG106" s="69"/>
      <x:c r="AH106" s="69"/>
      <x:c r="AI106" s="69"/>
      <x:c r="AJ106" s="69"/>
      <x:c r="AK106" s="69"/>
      <x:c r="AL106" s="522" t="s">
        <x:v>674</x:v>
      </x:c>
      <x:c r="AM106" s="69"/>
      <x:c r="AN106" s="71"/>
      <x:c r="AO106" s="69"/>
      <x:c r="AP106" s="69"/>
      <x:c r="AQ106" s="69"/>
      <x:c r="AR106" s="71"/>
      <x:c r="AS106" s="69"/>
      <x:c r="AT106" s="71"/>
      <x:c r="AU106" s="69"/>
      <x:c r="AV106" s="69"/>
      <x:c r="AW106" s="69"/>
      <x:c r="AX106" s="69"/>
      <x:c r="AY106" s="69"/>
      <x:c r="AZ106" s="69"/>
      <x:c r="BA106" s="71"/>
      <x:c r="BB106" s="69"/>
      <x:c r="BC106" s="69"/>
      <x:c r="BD106" s="69"/>
      <x:c r="BE106" s="69"/>
      <x:c r="BF106" s="69"/>
      <x:c r="BG106" s="69"/>
      <x:c r="BH106" s="69"/>
      <x:c r="BI106" s="69"/>
      <x:c r="BJ106" s="71"/>
      <x:c r="BK106" s="69"/>
      <x:c r="BL106" s="71"/>
      <x:c r="BM106" s="69"/>
      <x:c r="BN106" s="71"/>
      <x:c r="BO106" s="69"/>
      <x:c r="BP106" s="71"/>
      <x:c r="BQ106" s="69"/>
      <x:c r="BR106" s="69"/>
      <x:c r="BS106" s="69"/>
      <x:c r="BT106" s="69"/>
      <x:c r="BU106" s="69"/>
      <x:c r="BV106" s="522" t="s">
        <x:v>674</x:v>
      </x:c>
      <x:c r="BW106" s="69"/>
      <x:c r="BX106" s="69"/>
      <x:c r="BY106" s="71"/>
      <x:c r="BZ106" s="69"/>
      <x:c r="CA106" s="71"/>
      <x:c r="CB106" s="69"/>
      <x:c r="CC106" s="71"/>
      <x:c r="CD106" s="69"/>
      <x:c r="CE106" s="69"/>
      <x:c r="CF106" s="71"/>
      <x:c r="CG106" s="69"/>
      <x:c r="CH106" s="69"/>
      <x:c r="CI106" s="69"/>
      <x:c r="CJ106" s="69"/>
      <x:c r="CK106" s="69"/>
      <x:c r="CL106" s="69"/>
      <x:c r="CM106" s="69"/>
      <x:c r="CN106" s="69"/>
      <x:c r="CO106" s="69"/>
      <x:c r="CP106" s="71"/>
      <x:c r="CQ106" s="69"/>
      <x:c r="CR106" s="71"/>
      <x:c r="CS106" s="69"/>
      <x:c r="CT106" s="69"/>
      <x:c r="CU106" s="69"/>
      <x:c r="CV106" s="69"/>
      <x:c r="CW106" s="69"/>
      <x:c r="CX106" s="69"/>
      <x:c r="CY106" s="522" t="s">
        <x:v>674</x:v>
      </x:c>
      <x:c r="CZ106" s="112"/>
      <x:c r="DA106" s="71"/>
      <x:c r="DB106" s="112"/>
      <x:c r="DC106" s="71"/>
      <x:c r="DD106" s="112"/>
      <x:c r="DE106" s="71"/>
      <x:c r="DF106" s="112"/>
      <x:c r="DG106" s="105"/>
    </x:row>
    <x:row r="107" spans="1:111" ht="30" customHeight="1">
      <x:c r="A107" s="522" t="s">
        <x:v>824</x:v>
      </x:c>
      <x:c r="B107" s="77"/>
      <x:c r="C107" s="71"/>
      <x:c r="D107" s="69"/>
      <x:c r="E107" s="71"/>
      <x:c r="F107" s="69"/>
      <x:c r="G107" s="71"/>
      <x:c r="H107" s="69"/>
      <x:c r="I107" s="71"/>
      <x:c r="J107" s="69"/>
      <x:c r="K107" s="69"/>
      <x:c r="L107" s="71"/>
      <x:c r="M107" s="69"/>
      <x:c r="N107" s="69"/>
      <x:c r="O107" s="69"/>
      <x:c r="P107" s="69"/>
      <x:c r="Q107" s="69"/>
      <x:c r="R107" s="71"/>
      <x:c r="S107" s="69"/>
      <x:c r="T107" s="71"/>
      <x:c r="U107" s="69"/>
      <x:c r="V107" s="71"/>
      <x:c r="W107" s="69"/>
      <x:c r="X107" s="69"/>
      <x:c r="Y107" s="69"/>
      <x:c r="Z107" s="69"/>
      <x:c r="AA107" s="69"/>
      <x:c r="AB107" s="69"/>
      <x:c r="AC107" s="69"/>
      <x:c r="AD107" s="69"/>
      <x:c r="AE107" s="69"/>
      <x:c r="AF107" s="69"/>
      <x:c r="AG107" s="69"/>
      <x:c r="AH107" s="69"/>
      <x:c r="AI107" s="69"/>
      <x:c r="AJ107" s="69"/>
      <x:c r="AK107" s="69"/>
      <x:c r="AL107" s="522" t="s">
        <x:v>824</x:v>
      </x:c>
      <x:c r="AM107" s="69"/>
      <x:c r="AN107" s="71"/>
      <x:c r="AO107" s="69"/>
      <x:c r="AP107" s="69"/>
      <x:c r="AQ107" s="69"/>
      <x:c r="AR107" s="71"/>
      <x:c r="AS107" s="69"/>
      <x:c r="AT107" s="71"/>
      <x:c r="AU107" s="69"/>
      <x:c r="AV107" s="69"/>
      <x:c r="AW107" s="69"/>
      <x:c r="AX107" s="69"/>
      <x:c r="AY107" s="69"/>
      <x:c r="AZ107" s="69"/>
      <x:c r="BA107" s="71"/>
      <x:c r="BB107" s="69"/>
      <x:c r="BC107" s="69"/>
      <x:c r="BD107" s="69"/>
      <x:c r="BE107" s="69"/>
      <x:c r="BF107" s="69"/>
      <x:c r="BG107" s="69"/>
      <x:c r="BH107" s="69"/>
      <x:c r="BI107" s="69"/>
      <x:c r="BJ107" s="71"/>
      <x:c r="BK107" s="69"/>
      <x:c r="BL107" s="71"/>
      <x:c r="BM107" s="69"/>
      <x:c r="BN107" s="71"/>
      <x:c r="BO107" s="69"/>
      <x:c r="BP107" s="71"/>
      <x:c r="BQ107" s="69"/>
      <x:c r="BR107" s="69"/>
      <x:c r="BS107" s="69"/>
      <x:c r="BT107" s="69"/>
      <x:c r="BU107" s="69"/>
      <x:c r="BV107" s="522" t="s">
        <x:v>824</x:v>
      </x:c>
      <x:c r="BW107" s="69"/>
      <x:c r="BX107" s="69"/>
      <x:c r="BY107" s="71"/>
      <x:c r="BZ107" s="69"/>
      <x:c r="CA107" s="71"/>
      <x:c r="CB107" s="69"/>
      <x:c r="CC107" s="71"/>
      <x:c r="CD107" s="69"/>
      <x:c r="CE107" s="69"/>
      <x:c r="CF107" s="71"/>
      <x:c r="CG107" s="69"/>
      <x:c r="CH107" s="69"/>
      <x:c r="CI107" s="69"/>
      <x:c r="CJ107" s="69"/>
      <x:c r="CK107" s="69"/>
      <x:c r="CL107" s="69"/>
      <x:c r="CM107" s="69"/>
      <x:c r="CN107" s="69"/>
      <x:c r="CO107" s="69"/>
      <x:c r="CP107" s="71"/>
      <x:c r="CQ107" s="69"/>
      <x:c r="CR107" s="71"/>
      <x:c r="CS107" s="69"/>
      <x:c r="CT107" s="69"/>
      <x:c r="CU107" s="69"/>
      <x:c r="CV107" s="69"/>
      <x:c r="CW107" s="69"/>
      <x:c r="CX107" s="69"/>
      <x:c r="CY107" s="522" t="s">
        <x:v>824</x:v>
      </x:c>
      <x:c r="CZ107" s="112"/>
      <x:c r="DA107" s="71"/>
      <x:c r="DB107" s="112"/>
      <x:c r="DC107" s="71"/>
      <x:c r="DD107" s="112"/>
      <x:c r="DE107" s="71"/>
      <x:c r="DF107" s="112"/>
      <x:c r="DG107" s="105"/>
    </x:row>
    <x:row r="108" spans="1:111" ht="30" customHeight="1">
      <x:c r="A108" s="522" t="s">
        <x:v>664</x:v>
      </x:c>
      <x:c r="B108" s="77"/>
      <x:c r="C108" s="71"/>
      <x:c r="D108" s="69"/>
      <x:c r="E108" s="71"/>
      <x:c r="F108" s="69"/>
      <x:c r="G108" s="71"/>
      <x:c r="H108" s="69"/>
      <x:c r="I108" s="71"/>
      <x:c r="J108" s="69"/>
      <x:c r="K108" s="69"/>
      <x:c r="L108" s="71"/>
      <x:c r="M108" s="69"/>
      <x:c r="N108" s="69"/>
      <x:c r="O108" s="69"/>
      <x:c r="P108" s="69"/>
      <x:c r="Q108" s="69"/>
      <x:c r="R108" s="71"/>
      <x:c r="S108" s="69"/>
      <x:c r="T108" s="71"/>
      <x:c r="U108" s="69"/>
      <x:c r="V108" s="71"/>
      <x:c r="W108" s="69"/>
      <x:c r="X108" s="69"/>
      <x:c r="Y108" s="69"/>
      <x:c r="Z108" s="69"/>
      <x:c r="AA108" s="69"/>
      <x:c r="AB108" s="69"/>
      <x:c r="AC108" s="69"/>
      <x:c r="AD108" s="69"/>
      <x:c r="AE108" s="69"/>
      <x:c r="AF108" s="69"/>
      <x:c r="AG108" s="69"/>
      <x:c r="AH108" s="69"/>
      <x:c r="AI108" s="69"/>
      <x:c r="AJ108" s="69"/>
      <x:c r="AK108" s="69"/>
      <x:c r="AL108" s="522" t="s">
        <x:v>664</x:v>
      </x:c>
      <x:c r="AM108" s="69"/>
      <x:c r="AN108" s="71"/>
      <x:c r="AO108" s="69"/>
      <x:c r="AP108" s="69"/>
      <x:c r="AQ108" s="69"/>
      <x:c r="AR108" s="71"/>
      <x:c r="AS108" s="69"/>
      <x:c r="AT108" s="71"/>
      <x:c r="AU108" s="69"/>
      <x:c r="AV108" s="69"/>
      <x:c r="AW108" s="69"/>
      <x:c r="AX108" s="69"/>
      <x:c r="AY108" s="69"/>
      <x:c r="AZ108" s="69"/>
      <x:c r="BA108" s="71"/>
      <x:c r="BB108" s="69"/>
      <x:c r="BC108" s="69"/>
      <x:c r="BD108" s="69"/>
      <x:c r="BE108" s="69"/>
      <x:c r="BF108" s="69"/>
      <x:c r="BG108" s="69"/>
      <x:c r="BH108" s="69"/>
      <x:c r="BI108" s="69"/>
      <x:c r="BJ108" s="71"/>
      <x:c r="BK108" s="69"/>
      <x:c r="BL108" s="71"/>
      <x:c r="BM108" s="69"/>
      <x:c r="BN108" s="71"/>
      <x:c r="BO108" s="69"/>
      <x:c r="BP108" s="71"/>
      <x:c r="BQ108" s="69"/>
      <x:c r="BR108" s="69"/>
      <x:c r="BS108" s="69"/>
      <x:c r="BT108" s="69"/>
      <x:c r="BU108" s="69"/>
      <x:c r="BV108" s="522" t="s">
        <x:v>664</x:v>
      </x:c>
      <x:c r="BW108" s="69"/>
      <x:c r="BX108" s="69"/>
      <x:c r="BY108" s="71"/>
      <x:c r="BZ108" s="69"/>
      <x:c r="CA108" s="71"/>
      <x:c r="CB108" s="69"/>
      <x:c r="CC108" s="71"/>
      <x:c r="CD108" s="69"/>
      <x:c r="CE108" s="69"/>
      <x:c r="CF108" s="71"/>
      <x:c r="CG108" s="69"/>
      <x:c r="CH108" s="69"/>
      <x:c r="CI108" s="69"/>
      <x:c r="CJ108" s="69"/>
      <x:c r="CK108" s="69"/>
      <x:c r="CL108" s="69"/>
      <x:c r="CM108" s="69"/>
      <x:c r="CN108" s="69"/>
      <x:c r="CO108" s="69"/>
      <x:c r="CP108" s="71"/>
      <x:c r="CQ108" s="69"/>
      <x:c r="CR108" s="71"/>
      <x:c r="CS108" s="69"/>
      <x:c r="CT108" s="69"/>
      <x:c r="CU108" s="69"/>
      <x:c r="CV108" s="69"/>
      <x:c r="CW108" s="69"/>
      <x:c r="CX108" s="69"/>
      <x:c r="CY108" s="522" t="s">
        <x:v>664</x:v>
      </x:c>
      <x:c r="CZ108" s="112"/>
      <x:c r="DA108" s="71"/>
      <x:c r="DB108" s="112"/>
      <x:c r="DC108" s="71"/>
      <x:c r="DD108" s="112"/>
      <x:c r="DE108" s="71"/>
      <x:c r="DF108" s="112"/>
      <x:c r="DG108" s="105"/>
    </x:row>
    <x:row r="109" spans="1:111" ht="30" customHeight="1">
      <x:c r="A109" s="522" t="s">
        <x:v>2683</x:v>
      </x:c>
      <x:c r="B109" s="77"/>
      <x:c r="C109" s="71"/>
      <x:c r="D109" s="69"/>
      <x:c r="E109" s="71"/>
      <x:c r="F109" s="69"/>
      <x:c r="G109" s="71"/>
      <x:c r="H109" s="69"/>
      <x:c r="I109" s="71"/>
      <x:c r="J109" s="69"/>
      <x:c r="K109" s="69"/>
      <x:c r="L109" s="71"/>
      <x:c r="M109" s="69"/>
      <x:c r="N109" s="69"/>
      <x:c r="O109" s="69"/>
      <x:c r="P109" s="69"/>
      <x:c r="Q109" s="69"/>
      <x:c r="R109" s="71"/>
      <x:c r="S109" s="69"/>
      <x:c r="T109" s="71"/>
      <x:c r="U109" s="69"/>
      <x:c r="V109" s="71"/>
      <x:c r="W109" s="69"/>
      <x:c r="X109" s="69"/>
      <x:c r="Y109" s="69"/>
      <x:c r="Z109" s="69"/>
      <x:c r="AA109" s="69"/>
      <x:c r="AB109" s="69"/>
      <x:c r="AC109" s="69"/>
      <x:c r="AD109" s="69"/>
      <x:c r="AE109" s="69"/>
      <x:c r="AF109" s="69"/>
      <x:c r="AG109" s="69"/>
      <x:c r="AH109" s="69"/>
      <x:c r="AI109" s="69"/>
      <x:c r="AJ109" s="69"/>
      <x:c r="AK109" s="69"/>
      <x:c r="AL109" s="522" t="s">
        <x:v>2683</x:v>
      </x:c>
      <x:c r="AM109" s="69"/>
      <x:c r="AN109" s="71"/>
      <x:c r="AO109" s="69"/>
      <x:c r="AP109" s="69"/>
      <x:c r="AQ109" s="69"/>
      <x:c r="AR109" s="71"/>
      <x:c r="AS109" s="69"/>
      <x:c r="AT109" s="71"/>
      <x:c r="AU109" s="69"/>
      <x:c r="AV109" s="69"/>
      <x:c r="AW109" s="69"/>
      <x:c r="AX109" s="69"/>
      <x:c r="AY109" s="69"/>
      <x:c r="AZ109" s="69"/>
      <x:c r="BA109" s="71"/>
      <x:c r="BB109" s="69"/>
      <x:c r="BC109" s="69"/>
      <x:c r="BD109" s="69"/>
      <x:c r="BE109" s="69"/>
      <x:c r="BF109" s="69"/>
      <x:c r="BG109" s="69"/>
      <x:c r="BH109" s="69"/>
      <x:c r="BI109" s="69"/>
      <x:c r="BJ109" s="71"/>
      <x:c r="BK109" s="69"/>
      <x:c r="BL109" s="71"/>
      <x:c r="BM109" s="69"/>
      <x:c r="BN109" s="71"/>
      <x:c r="BO109" s="69"/>
      <x:c r="BP109" s="71"/>
      <x:c r="BQ109" s="69"/>
      <x:c r="BR109" s="69"/>
      <x:c r="BS109" s="69"/>
      <x:c r="BT109" s="69"/>
      <x:c r="BU109" s="69"/>
      <x:c r="BV109" s="522" t="s">
        <x:v>2683</x:v>
      </x:c>
      <x:c r="BW109" s="69"/>
      <x:c r="BX109" s="69"/>
      <x:c r="BY109" s="71"/>
      <x:c r="BZ109" s="69"/>
      <x:c r="CA109" s="71"/>
      <x:c r="CB109" s="69"/>
      <x:c r="CC109" s="71"/>
      <x:c r="CD109" s="69"/>
      <x:c r="CE109" s="69"/>
      <x:c r="CF109" s="71"/>
      <x:c r="CG109" s="69"/>
      <x:c r="CH109" s="69"/>
      <x:c r="CI109" s="69"/>
      <x:c r="CJ109" s="69"/>
      <x:c r="CK109" s="69"/>
      <x:c r="CL109" s="69"/>
      <x:c r="CM109" s="69"/>
      <x:c r="CN109" s="69"/>
      <x:c r="CO109" s="69"/>
      <x:c r="CP109" s="71"/>
      <x:c r="CQ109" s="69"/>
      <x:c r="CR109" s="71"/>
      <x:c r="CS109" s="69"/>
      <x:c r="CT109" s="69"/>
      <x:c r="CU109" s="69"/>
      <x:c r="CV109" s="69"/>
      <x:c r="CW109" s="69"/>
      <x:c r="CX109" s="69"/>
      <x:c r="CY109" s="522" t="s">
        <x:v>2683</x:v>
      </x:c>
      <x:c r="CZ109" s="112"/>
      <x:c r="DA109" s="71"/>
      <x:c r="DB109" s="112"/>
      <x:c r="DC109" s="71"/>
      <x:c r="DD109" s="112"/>
      <x:c r="DE109" s="71"/>
      <x:c r="DF109" s="112"/>
      <x:c r="DG109" s="105"/>
    </x:row>
    <x:row r="110" spans="1:111" ht="30" customHeight="1">
      <x:c r="A110" s="522" t="s">
        <x:v>1873</x:v>
      </x:c>
      <x:c r="B110" s="77"/>
      <x:c r="C110" s="71"/>
      <x:c r="D110" s="69"/>
      <x:c r="E110" s="71"/>
      <x:c r="F110" s="69"/>
      <x:c r="G110" s="71"/>
      <x:c r="H110" s="69"/>
      <x:c r="I110" s="71"/>
      <x:c r="J110" s="69"/>
      <x:c r="K110" s="69"/>
      <x:c r="L110" s="71"/>
      <x:c r="M110" s="69"/>
      <x:c r="N110" s="69"/>
      <x:c r="O110" s="69"/>
      <x:c r="P110" s="69"/>
      <x:c r="Q110" s="69"/>
      <x:c r="R110" s="71"/>
      <x:c r="S110" s="69"/>
      <x:c r="T110" s="71"/>
      <x:c r="U110" s="69"/>
      <x:c r="V110" s="71"/>
      <x:c r="W110" s="69"/>
      <x:c r="X110" s="69"/>
      <x:c r="Y110" s="69"/>
      <x:c r="Z110" s="69"/>
      <x:c r="AA110" s="69"/>
      <x:c r="AB110" s="69"/>
      <x:c r="AC110" s="69"/>
      <x:c r="AD110" s="69"/>
      <x:c r="AE110" s="69"/>
      <x:c r="AF110" s="69"/>
      <x:c r="AG110" s="69"/>
      <x:c r="AH110" s="69"/>
      <x:c r="AI110" s="69"/>
      <x:c r="AJ110" s="69"/>
      <x:c r="AK110" s="69"/>
      <x:c r="AL110" s="522" t="s">
        <x:v>1873</x:v>
      </x:c>
      <x:c r="AM110" s="69"/>
      <x:c r="AN110" s="71"/>
      <x:c r="AO110" s="69"/>
      <x:c r="AP110" s="69"/>
      <x:c r="AQ110" s="69"/>
      <x:c r="AR110" s="71"/>
      <x:c r="AS110" s="69"/>
      <x:c r="AT110" s="71"/>
      <x:c r="AU110" s="69"/>
      <x:c r="AV110" s="69"/>
      <x:c r="AW110" s="69"/>
      <x:c r="AX110" s="69"/>
      <x:c r="AY110" s="69"/>
      <x:c r="AZ110" s="69"/>
      <x:c r="BA110" s="71"/>
      <x:c r="BB110" s="69"/>
      <x:c r="BC110" s="69"/>
      <x:c r="BD110" s="69"/>
      <x:c r="BE110" s="69"/>
      <x:c r="BF110" s="69"/>
      <x:c r="BG110" s="69"/>
      <x:c r="BH110" s="69"/>
      <x:c r="BI110" s="69"/>
      <x:c r="BJ110" s="71"/>
      <x:c r="BK110" s="69"/>
      <x:c r="BL110" s="71"/>
      <x:c r="BM110" s="69"/>
      <x:c r="BN110" s="71"/>
      <x:c r="BO110" s="69"/>
      <x:c r="BP110" s="71"/>
      <x:c r="BQ110" s="69"/>
      <x:c r="BR110" s="69"/>
      <x:c r="BS110" s="69"/>
      <x:c r="BT110" s="69"/>
      <x:c r="BU110" s="69"/>
      <x:c r="BV110" s="522" t="s">
        <x:v>1873</x:v>
      </x:c>
      <x:c r="BW110" s="69"/>
      <x:c r="BX110" s="69"/>
      <x:c r="BY110" s="71"/>
      <x:c r="BZ110" s="69"/>
      <x:c r="CA110" s="71"/>
      <x:c r="CB110" s="69"/>
      <x:c r="CC110" s="71"/>
      <x:c r="CD110" s="69"/>
      <x:c r="CE110" s="69"/>
      <x:c r="CF110" s="71"/>
      <x:c r="CG110" s="69"/>
      <x:c r="CH110" s="69"/>
      <x:c r="CI110" s="69"/>
      <x:c r="CJ110" s="69"/>
      <x:c r="CK110" s="69"/>
      <x:c r="CL110" s="69"/>
      <x:c r="CM110" s="69"/>
      <x:c r="CN110" s="69"/>
      <x:c r="CO110" s="69"/>
      <x:c r="CP110" s="71"/>
      <x:c r="CQ110" s="69"/>
      <x:c r="CR110" s="71"/>
      <x:c r="CS110" s="69"/>
      <x:c r="CT110" s="69"/>
      <x:c r="CU110" s="69"/>
      <x:c r="CV110" s="69"/>
      <x:c r="CW110" s="69"/>
      <x:c r="CX110" s="69"/>
      <x:c r="CY110" s="522" t="s">
        <x:v>1873</x:v>
      </x:c>
      <x:c r="CZ110" s="112"/>
      <x:c r="DA110" s="71"/>
      <x:c r="DB110" s="112"/>
      <x:c r="DC110" s="71"/>
      <x:c r="DD110" s="112"/>
      <x:c r="DE110" s="71"/>
      <x:c r="DF110" s="112"/>
      <x:c r="DG110" s="105"/>
    </x:row>
    <x:row r="111" spans="1:111" ht="30" customHeight="1">
      <x:c r="A111" s="288" t="s">
        <x:v>2366</x:v>
      </x:c>
      <x:c r="B111" s="77">
        <x:f t="shared" ref="B111:AK111" si="48">B112+B123</x:f>
        <x:v>0</x:v>
      </x:c>
      <x:c r="C111" s="71">
        <x:f t="shared" si="48"/>
        <x:v>0</x:v>
      </x:c>
      <x:c r="D111" s="69">
        <x:f t="shared" si="48"/>
        <x:v>0</x:v>
      </x:c>
      <x:c r="E111" s="71">
        <x:f t="shared" si="48"/>
        <x:v>0</x:v>
      </x:c>
      <x:c r="F111" s="69">
        <x:f t="shared" si="48"/>
        <x:v>0</x:v>
      </x:c>
      <x:c r="G111" s="71">
        <x:f t="shared" si="48"/>
        <x:v>0</x:v>
      </x:c>
      <x:c r="H111" s="69">
        <x:f t="shared" si="48"/>
        <x:v>0</x:v>
      </x:c>
      <x:c r="I111" s="71">
        <x:f t="shared" si="48"/>
        <x:v>0</x:v>
      </x:c>
      <x:c r="J111" s="69">
        <x:f t="shared" si="48"/>
        <x:v>0</x:v>
      </x:c>
      <x:c r="K111" s="69">
        <x:f t="shared" si="48"/>
        <x:v>0</x:v>
      </x:c>
      <x:c r="L111" s="71">
        <x:f t="shared" si="48"/>
        <x:v>0</x:v>
      </x:c>
      <x:c r="M111" s="69">
        <x:f t="shared" si="48"/>
        <x:v>3</x:v>
      </x:c>
      <x:c r="N111" s="69">
        <x:f t="shared" si="48"/>
        <x:v>0</x:v>
      </x:c>
      <x:c r="O111" s="69">
        <x:f t="shared" si="48"/>
        <x:v>4</x:v>
      </x:c>
      <x:c r="P111" s="69">
        <x:f t="shared" si="48"/>
        <x:v>7</x:v>
      </x:c>
      <x:c r="Q111" s="69">
        <x:f t="shared" si="48"/>
        <x:v>0</x:v>
      </x:c>
      <x:c r="R111" s="71">
        <x:f t="shared" si="48"/>
        <x:v>0</x:v>
      </x:c>
      <x:c r="S111" s="69">
        <x:f t="shared" si="48"/>
        <x:v>4</x:v>
      </x:c>
      <x:c r="T111" s="71">
        <x:f t="shared" si="48"/>
        <x:v>52</x:v>
      </x:c>
      <x:c r="U111" s="69">
        <x:f t="shared" si="48"/>
        <x:v>1</x:v>
      </x:c>
      <x:c r="V111" s="71">
        <x:f t="shared" si="48"/>
        <x:v>42</x:v>
      </x:c>
      <x:c r="W111" s="69">
        <x:f t="shared" si="48"/>
        <x:v>0</x:v>
      </x:c>
      <x:c r="X111" s="69">
        <x:f t="shared" si="48"/>
        <x:v>52</x:v>
      </x:c>
      <x:c r="Y111" s="69">
        <x:f t="shared" si="48"/>
        <x:v>5</x:v>
      </x:c>
      <x:c r="Z111" s="69">
        <x:f t="shared" si="48"/>
        <x:v>20</x:v>
      </x:c>
      <x:c r="AA111" s="69">
        <x:f t="shared" si="48"/>
        <x:v>0</x:v>
      </x:c>
      <x:c r="AB111" s="69">
        <x:f t="shared" si="48"/>
        <x:v>2</x:v>
      </x:c>
      <x:c r="AC111" s="69">
        <x:f t="shared" si="48"/>
        <x:v>1</x:v>
      </x:c>
      <x:c r="AD111" s="69">
        <x:f t="shared" si="48"/>
        <x:v>0</x:v>
      </x:c>
      <x:c r="AE111" s="69">
        <x:f t="shared" si="48"/>
        <x:v>0</x:v>
      </x:c>
      <x:c r="AF111" s="69">
        <x:f t="shared" si="48"/>
        <x:v>0</x:v>
      </x:c>
      <x:c r="AG111" s="69">
        <x:f t="shared" si="48"/>
        <x:v>0</x:v>
      </x:c>
      <x:c r="AH111" s="69">
        <x:f t="shared" si="48"/>
        <x:v>0</x:v>
      </x:c>
      <x:c r="AI111" s="69">
        <x:f t="shared" si="48"/>
        <x:v>0</x:v>
      </x:c>
      <x:c r="AJ111" s="69">
        <x:f t="shared" si="48"/>
        <x:v>3</x:v>
      </x:c>
      <x:c r="AK111" s="69">
        <x:f t="shared" si="48"/>
        <x:v>3</x:v>
      </x:c>
      <x:c r="AL111" s="288" t="s">
        <x:v>2366</x:v>
      </x:c>
      <x:c r="AM111" s="71">
        <x:f t="shared" ref="AM111:BU111" si="49">AM112+AM123</x:f>
        <x:v>0</x:v>
      </x:c>
      <x:c r="AN111" s="71">
        <x:f t="shared" si="49"/>
        <x:v>0</x:v>
      </x:c>
      <x:c r="AO111" s="69">
        <x:f t="shared" si="49"/>
        <x:v>0</x:v>
      </x:c>
      <x:c r="AP111" s="69">
        <x:f t="shared" si="49"/>
        <x:v>0</x:v>
      </x:c>
      <x:c r="AQ111" s="69">
        <x:f t="shared" si="49"/>
        <x:v>0</x:v>
      </x:c>
      <x:c r="AR111" s="71">
        <x:f t="shared" si="49"/>
        <x:v>0</x:v>
      </x:c>
      <x:c r="AS111" s="69">
        <x:f t="shared" si="49"/>
        <x:v>0</x:v>
      </x:c>
      <x:c r="AT111" s="71">
        <x:f t="shared" si="49"/>
        <x:v>0</x:v>
      </x:c>
      <x:c r="AU111" s="69">
        <x:f t="shared" si="49"/>
        <x:v>0</x:v>
      </x:c>
      <x:c r="AV111" s="69">
        <x:f t="shared" si="49"/>
        <x:v>0</x:v>
      </x:c>
      <x:c r="AW111" s="69">
        <x:f t="shared" si="49"/>
        <x:v>0</x:v>
      </x:c>
      <x:c r="AX111" s="69">
        <x:f t="shared" si="49"/>
        <x:v>0</x:v>
      </x:c>
      <x:c r="AY111" s="69">
        <x:f t="shared" si="49"/>
        <x:v>0</x:v>
      </x:c>
      <x:c r="AZ111" s="69">
        <x:f t="shared" si="49"/>
        <x:v>0</x:v>
      </x:c>
      <x:c r="BA111" s="71">
        <x:f t="shared" si="49"/>
        <x:v>0</x:v>
      </x:c>
      <x:c r="BB111" s="69">
        <x:f t="shared" si="49"/>
        <x:v>0</x:v>
      </x:c>
      <x:c r="BC111" s="69">
        <x:f t="shared" si="49"/>
        <x:v>0</x:v>
      </x:c>
      <x:c r="BD111" s="69">
        <x:f t="shared" si="49"/>
        <x:v>0</x:v>
      </x:c>
      <x:c r="BE111" s="69">
        <x:f t="shared" si="49"/>
        <x:v>0</x:v>
      </x:c>
      <x:c r="BF111" s="69">
        <x:f t="shared" si="49"/>
        <x:v>0</x:v>
      </x:c>
      <x:c r="BG111" s="69">
        <x:f t="shared" si="49"/>
        <x:v>0</x:v>
      </x:c>
      <x:c r="BH111" s="69">
        <x:f t="shared" si="49"/>
        <x:v>0</x:v>
      </x:c>
      <x:c r="BI111" s="69">
        <x:f t="shared" si="49"/>
        <x:v>0</x:v>
      </x:c>
      <x:c r="BJ111" s="71">
        <x:f t="shared" si="49"/>
        <x:v>0</x:v>
      </x:c>
      <x:c r="BK111" s="69">
        <x:f t="shared" si="49"/>
        <x:v>0</x:v>
      </x:c>
      <x:c r="BL111" s="71">
        <x:f t="shared" si="49"/>
        <x:v>0</x:v>
      </x:c>
      <x:c r="BM111" s="69">
        <x:f t="shared" si="49"/>
        <x:v>0</x:v>
      </x:c>
      <x:c r="BN111" s="71">
        <x:f t="shared" si="49"/>
        <x:v>0</x:v>
      </x:c>
      <x:c r="BO111" s="69">
        <x:f t="shared" si="49"/>
        <x:v>0</x:v>
      </x:c>
      <x:c r="BP111" s="71">
        <x:f t="shared" si="49"/>
        <x:v>0</x:v>
      </x:c>
      <x:c r="BQ111" s="69">
        <x:f t="shared" si="49"/>
        <x:v>0</x:v>
      </x:c>
      <x:c r="BR111" s="69">
        <x:f t="shared" si="49"/>
        <x:v>0</x:v>
      </x:c>
      <x:c r="BS111" s="69">
        <x:f t="shared" si="49"/>
        <x:v>0</x:v>
      </x:c>
      <x:c r="BT111" s="69">
        <x:f t="shared" si="49"/>
        <x:v>0</x:v>
      </x:c>
      <x:c r="BU111" s="69">
        <x:f t="shared" si="49"/>
        <x:v>0</x:v>
      </x:c>
      <x:c r="BV111" s="288" t="s">
        <x:v>2366</x:v>
      </x:c>
      <x:c r="BW111" s="69">
        <x:f t="shared" ref="BW111:CX111" si="50">BW112+BW123</x:f>
        <x:v>0</x:v>
      </x:c>
      <x:c r="BX111" s="69">
        <x:f t="shared" si="50"/>
        <x:v>0</x:v>
      </x:c>
      <x:c r="BY111" s="71">
        <x:f t="shared" si="50"/>
        <x:v>0</x:v>
      </x:c>
      <x:c r="BZ111" s="69">
        <x:f t="shared" si="50"/>
        <x:v>0</x:v>
      </x:c>
      <x:c r="CA111" s="71">
        <x:f t="shared" si="50"/>
        <x:v>0</x:v>
      </x:c>
      <x:c r="CB111" s="69">
        <x:f t="shared" si="50"/>
        <x:v>0</x:v>
      </x:c>
      <x:c r="CC111" s="71">
        <x:f t="shared" si="50"/>
        <x:v>0</x:v>
      </x:c>
      <x:c r="CD111" s="69">
        <x:f t="shared" si="50"/>
        <x:v>0</x:v>
      </x:c>
      <x:c r="CE111" s="69">
        <x:f t="shared" si="50"/>
        <x:v>0</x:v>
      </x:c>
      <x:c r="CF111" s="71">
        <x:f t="shared" si="50"/>
        <x:v>0</x:v>
      </x:c>
      <x:c r="CG111" s="69">
        <x:f t="shared" si="50"/>
        <x:v>0</x:v>
      </x:c>
      <x:c r="CH111" s="69">
        <x:f t="shared" si="50"/>
        <x:v>0</x:v>
      </x:c>
      <x:c r="CI111" s="69">
        <x:f t="shared" si="50"/>
        <x:v>0</x:v>
      </x:c>
      <x:c r="CJ111" s="69">
        <x:f t="shared" si="50"/>
        <x:v>1</x:v>
      </x:c>
      <x:c r="CK111" s="69">
        <x:f t="shared" si="50"/>
        <x:v>0</x:v>
      </x:c>
      <x:c r="CL111" s="69">
        <x:f t="shared" si="50"/>
        <x:v>0</x:v>
      </x:c>
      <x:c r="CM111" s="69">
        <x:f t="shared" si="50"/>
        <x:v>0</x:v>
      </x:c>
      <x:c r="CN111" s="69">
        <x:f t="shared" si="50"/>
        <x:v>0</x:v>
      </x:c>
      <x:c r="CO111" s="69">
        <x:f t="shared" si="50"/>
        <x:v>0</x:v>
      </x:c>
      <x:c r="CP111" s="71">
        <x:f t="shared" si="50"/>
        <x:v>0</x:v>
      </x:c>
      <x:c r="CQ111" s="69">
        <x:f t="shared" si="50"/>
        <x:v>1</x:v>
      </x:c>
      <x:c r="CR111" s="71">
        <x:f t="shared" si="50"/>
        <x:v>175</x:v>
      </x:c>
      <x:c r="CS111" s="69">
        <x:f t="shared" si="50"/>
        <x:v>44</x:v>
      </x:c>
      <x:c r="CT111" s="69">
        <x:f t="shared" si="50"/>
        <x:v>4</x:v>
      </x:c>
      <x:c r="CU111" s="69">
        <x:f t="shared" si="50"/>
        <x:v>3</x:v>
      </x:c>
      <x:c r="CV111" s="69">
        <x:f t="shared" si="50"/>
        <x:v>0</x:v>
      </x:c>
      <x:c r="CW111" s="69">
        <x:f t="shared" si="50"/>
        <x:v>1</x:v>
      </x:c>
      <x:c r="CX111" s="69">
        <x:f t="shared" si="50"/>
        <x:v>1</x:v>
      </x:c>
      <x:c r="CY111" s="288" t="s">
        <x:v>2366</x:v>
      </x:c>
      <x:c r="CZ111" s="94">
        <x:f t="shared" ref="CZ111:DG111" si="51">CZ112+CZ123</x:f>
        <x:v>1</x:v>
      </x:c>
      <x:c r="DA111" s="72">
        <x:f t="shared" si="51"/>
        <x:v>42</x:v>
      </x:c>
      <x:c r="DB111" s="94">
        <x:f t="shared" si="51"/>
        <x:v>0</x:v>
      </x:c>
      <x:c r="DC111" s="72">
        <x:f t="shared" si="51"/>
        <x:v>0</x:v>
      </x:c>
      <x:c r="DD111" s="94">
        <x:f t="shared" si="51"/>
        <x:v>0</x:v>
      </x:c>
      <x:c r="DE111" s="72">
        <x:f t="shared" si="51"/>
        <x:v>0</x:v>
      </x:c>
      <x:c r="DF111" s="94">
        <x:f t="shared" si="51"/>
        <x:v>0</x:v>
      </x:c>
      <x:c r="DG111" s="106">
        <x:f t="shared" si="51"/>
        <x:v>0</x:v>
      </x:c>
    </x:row>
    <x:row r="112" spans="1:111" ht="30" customHeight="1">
      <x:c r="A112" s="288" t="s">
        <x:v>675</x:v>
      </x:c>
      <x:c r="B112" s="77">
        <x:f>SUM(B113:B122)</x:f>
        <x:v>0</x:v>
      </x:c>
      <x:c r="C112" s="293">
        <x:f t="shared" ref="C112:BN112" si="52">SUM(C113:C122)</x:f>
        <x:v>0</x:v>
      </x:c>
      <x:c r="D112" s="77">
        <x:f t="shared" si="52"/>
        <x:v>0</x:v>
      </x:c>
      <x:c r="E112" s="293">
        <x:f t="shared" si="52"/>
        <x:v>0</x:v>
      </x:c>
      <x:c r="F112" s="77">
        <x:f t="shared" si="52"/>
        <x:v>0</x:v>
      </x:c>
      <x:c r="G112" s="293">
        <x:f t="shared" si="52"/>
        <x:v>0</x:v>
      </x:c>
      <x:c r="H112" s="77">
        <x:f t="shared" si="52"/>
        <x:v>0</x:v>
      </x:c>
      <x:c r="I112" s="293">
        <x:f t="shared" si="52"/>
        <x:v>0</x:v>
      </x:c>
      <x:c r="J112" s="77">
        <x:f t="shared" si="52"/>
        <x:v>0</x:v>
      </x:c>
      <x:c r="K112" s="77">
        <x:f t="shared" si="52"/>
        <x:v>0</x:v>
      </x:c>
      <x:c r="L112" s="293">
        <x:f t="shared" si="52"/>
        <x:v>0</x:v>
      </x:c>
      <x:c r="M112" s="77">
        <x:f t="shared" si="52"/>
        <x:v>3</x:v>
      </x:c>
      <x:c r="N112" s="77">
        <x:f t="shared" si="52"/>
        <x:v>0</x:v>
      </x:c>
      <x:c r="O112" s="77">
        <x:f t="shared" si="52"/>
        <x:v>4</x:v>
      </x:c>
      <x:c r="P112" s="77">
        <x:f t="shared" si="52"/>
        <x:v>7</x:v>
      </x:c>
      <x:c r="Q112" s="77">
        <x:f t="shared" si="52"/>
        <x:v>0</x:v>
      </x:c>
      <x:c r="R112" s="293">
        <x:f t="shared" si="52"/>
        <x:v>0</x:v>
      </x:c>
      <x:c r="S112" s="77">
        <x:f t="shared" si="52"/>
        <x:v>4</x:v>
      </x:c>
      <x:c r="T112" s="71">
        <x:f t="shared" si="52"/>
        <x:v>52</x:v>
      </x:c>
      <x:c r="U112" s="69">
        <x:f t="shared" si="52"/>
        <x:v>1</x:v>
      </x:c>
      <x:c r="V112" s="71">
        <x:f t="shared" si="52"/>
        <x:v>42</x:v>
      </x:c>
      <x:c r="W112" s="69">
        <x:f t="shared" si="52"/>
        <x:v>0</x:v>
      </x:c>
      <x:c r="X112" s="69">
        <x:f t="shared" si="52"/>
        <x:v>52</x:v>
      </x:c>
      <x:c r="Y112" s="69">
        <x:f t="shared" si="52"/>
        <x:v>5</x:v>
      </x:c>
      <x:c r="Z112" s="69">
        <x:f t="shared" si="52"/>
        <x:v>20</x:v>
      </x:c>
      <x:c r="AA112" s="69">
        <x:f t="shared" si="52"/>
        <x:v>0</x:v>
      </x:c>
      <x:c r="AB112" s="69">
        <x:f t="shared" si="52"/>
        <x:v>2</x:v>
      </x:c>
      <x:c r="AC112" s="69">
        <x:f t="shared" si="52"/>
        <x:v>1</x:v>
      </x:c>
      <x:c r="AD112" s="69">
        <x:f t="shared" si="52"/>
        <x:v>0</x:v>
      </x:c>
      <x:c r="AE112" s="69">
        <x:f t="shared" si="52"/>
        <x:v>0</x:v>
      </x:c>
      <x:c r="AF112" s="69">
        <x:f t="shared" si="52"/>
        <x:v>0</x:v>
      </x:c>
      <x:c r="AG112" s="69">
        <x:f t="shared" si="52"/>
        <x:v>0</x:v>
      </x:c>
      <x:c r="AH112" s="69">
        <x:f t="shared" si="52"/>
        <x:v>0</x:v>
      </x:c>
      <x:c r="AI112" s="69">
        <x:f t="shared" si="52"/>
        <x:v>0</x:v>
      </x:c>
      <x:c r="AJ112" s="69">
        <x:f t="shared" si="52"/>
        <x:v>3</x:v>
      </x:c>
      <x:c r="AK112" s="69">
        <x:f t="shared" si="52"/>
        <x:v>3</x:v>
      </x:c>
      <x:c r="AL112" s="288" t="s">
        <x:v>675</x:v>
      </x:c>
      <x:c r="AM112" s="69">
        <x:f t="shared" si="52"/>
        <x:v>0</x:v>
      </x:c>
      <x:c r="AN112" s="71">
        <x:f t="shared" si="52"/>
        <x:v>0</x:v>
      </x:c>
      <x:c r="AO112" s="69">
        <x:f t="shared" si="52"/>
        <x:v>0</x:v>
      </x:c>
      <x:c r="AP112" s="69">
        <x:f t="shared" si="52"/>
        <x:v>0</x:v>
      </x:c>
      <x:c r="AQ112" s="69">
        <x:f t="shared" si="52"/>
        <x:v>0</x:v>
      </x:c>
      <x:c r="AR112" s="71">
        <x:f t="shared" si="52"/>
        <x:v>0</x:v>
      </x:c>
      <x:c r="AS112" s="69">
        <x:f t="shared" si="52"/>
        <x:v>0</x:v>
      </x:c>
      <x:c r="AT112" s="71">
        <x:f t="shared" si="52"/>
        <x:v>0</x:v>
      </x:c>
      <x:c r="AU112" s="69">
        <x:f t="shared" si="52"/>
        <x:v>0</x:v>
      </x:c>
      <x:c r="AV112" s="69">
        <x:f t="shared" si="52"/>
        <x:v>0</x:v>
      </x:c>
      <x:c r="AW112" s="69">
        <x:f t="shared" si="52"/>
        <x:v>0</x:v>
      </x:c>
      <x:c r="AX112" s="69">
        <x:f t="shared" si="52"/>
        <x:v>0</x:v>
      </x:c>
      <x:c r="AY112" s="69">
        <x:f t="shared" si="52"/>
        <x:v>0</x:v>
      </x:c>
      <x:c r="AZ112" s="69">
        <x:f t="shared" si="52"/>
        <x:v>0</x:v>
      </x:c>
      <x:c r="BA112" s="71">
        <x:f t="shared" si="52"/>
        <x:v>0</x:v>
      </x:c>
      <x:c r="BB112" s="69">
        <x:f t="shared" si="52"/>
        <x:v>0</x:v>
      </x:c>
      <x:c r="BC112" s="69">
        <x:f t="shared" si="52"/>
        <x:v>0</x:v>
      </x:c>
      <x:c r="BD112" s="69">
        <x:f t="shared" si="52"/>
        <x:v>0</x:v>
      </x:c>
      <x:c r="BE112" s="69">
        <x:f t="shared" si="52"/>
        <x:v>0</x:v>
      </x:c>
      <x:c r="BF112" s="69">
        <x:f t="shared" si="52"/>
        <x:v>0</x:v>
      </x:c>
      <x:c r="BG112" s="69">
        <x:f t="shared" si="52"/>
        <x:v>0</x:v>
      </x:c>
      <x:c r="BH112" s="69">
        <x:f t="shared" si="52"/>
        <x:v>0</x:v>
      </x:c>
      <x:c r="BI112" s="69">
        <x:f t="shared" si="52"/>
        <x:v>0</x:v>
      </x:c>
      <x:c r="BJ112" s="71">
        <x:f t="shared" si="52"/>
        <x:v>0</x:v>
      </x:c>
      <x:c r="BK112" s="69">
        <x:f t="shared" si="52"/>
        <x:v>0</x:v>
      </x:c>
      <x:c r="BL112" s="71">
        <x:f t="shared" si="52"/>
        <x:v>0</x:v>
      </x:c>
      <x:c r="BM112" s="69">
        <x:f t="shared" si="52"/>
        <x:v>0</x:v>
      </x:c>
      <x:c r="BN112" s="71">
        <x:f t="shared" si="52"/>
        <x:v>0</x:v>
      </x:c>
      <x:c r="BO112" s="69">
        <x:f t="shared" ref="BO112:DG112" si="53">SUM(BO113:BO122)</x:f>
        <x:v>0</x:v>
      </x:c>
      <x:c r="BP112" s="71">
        <x:f t="shared" si="53"/>
        <x:v>0</x:v>
      </x:c>
      <x:c r="BQ112" s="69">
        <x:f t="shared" si="53"/>
        <x:v>0</x:v>
      </x:c>
      <x:c r="BR112" s="69">
        <x:f t="shared" si="53"/>
        <x:v>0</x:v>
      </x:c>
      <x:c r="BS112" s="69">
        <x:f t="shared" si="53"/>
        <x:v>0</x:v>
      </x:c>
      <x:c r="BT112" s="69">
        <x:f t="shared" si="53"/>
        <x:v>0</x:v>
      </x:c>
      <x:c r="BU112" s="69">
        <x:f t="shared" si="53"/>
        <x:v>0</x:v>
      </x:c>
      <x:c r="BV112" s="288" t="s">
        <x:v>675</x:v>
      </x:c>
      <x:c r="BW112" s="69">
        <x:f t="shared" si="53"/>
        <x:v>0</x:v>
      </x:c>
      <x:c r="BX112" s="69">
        <x:f t="shared" si="53"/>
        <x:v>0</x:v>
      </x:c>
      <x:c r="BY112" s="71">
        <x:f t="shared" si="53"/>
        <x:v>0</x:v>
      </x:c>
      <x:c r="BZ112" s="69">
        <x:f t="shared" si="53"/>
        <x:v>0</x:v>
      </x:c>
      <x:c r="CA112" s="71">
        <x:f t="shared" si="53"/>
        <x:v>0</x:v>
      </x:c>
      <x:c r="CB112" s="69">
        <x:f t="shared" si="53"/>
        <x:v>0</x:v>
      </x:c>
      <x:c r="CC112" s="71">
        <x:f t="shared" si="53"/>
        <x:v>0</x:v>
      </x:c>
      <x:c r="CD112" s="69">
        <x:f t="shared" si="53"/>
        <x:v>0</x:v>
      </x:c>
      <x:c r="CE112" s="69">
        <x:f t="shared" si="53"/>
        <x:v>0</x:v>
      </x:c>
      <x:c r="CF112" s="71">
        <x:f t="shared" si="53"/>
        <x:v>0</x:v>
      </x:c>
      <x:c r="CG112" s="69">
        <x:f t="shared" si="53"/>
        <x:v>0</x:v>
      </x:c>
      <x:c r="CH112" s="69">
        <x:f t="shared" si="53"/>
        <x:v>0</x:v>
      </x:c>
      <x:c r="CI112" s="69">
        <x:f t="shared" si="53"/>
        <x:v>0</x:v>
      </x:c>
      <x:c r="CJ112" s="69">
        <x:f t="shared" si="53"/>
        <x:v>1</x:v>
      </x:c>
      <x:c r="CK112" s="69">
        <x:f t="shared" si="53"/>
        <x:v>0</x:v>
      </x:c>
      <x:c r="CL112" s="69">
        <x:f t="shared" si="53"/>
        <x:v>0</x:v>
      </x:c>
      <x:c r="CM112" s="69">
        <x:f t="shared" si="53"/>
        <x:v>0</x:v>
      </x:c>
      <x:c r="CN112" s="69">
        <x:f t="shared" si="53"/>
        <x:v>0</x:v>
      </x:c>
      <x:c r="CO112" s="69">
        <x:f t="shared" si="53"/>
        <x:v>0</x:v>
      </x:c>
      <x:c r="CP112" s="71">
        <x:f t="shared" si="53"/>
        <x:v>0</x:v>
      </x:c>
      <x:c r="CQ112" s="69">
        <x:f t="shared" si="53"/>
        <x:v>1</x:v>
      </x:c>
      <x:c r="CR112" s="71">
        <x:f t="shared" si="53"/>
        <x:v>175</x:v>
      </x:c>
      <x:c r="CS112" s="69">
        <x:f t="shared" si="53"/>
        <x:v>44</x:v>
      </x:c>
      <x:c r="CT112" s="69">
        <x:f t="shared" si="53"/>
        <x:v>4</x:v>
      </x:c>
      <x:c r="CU112" s="69">
        <x:f t="shared" si="53"/>
        <x:v>3</x:v>
      </x:c>
      <x:c r="CV112" s="69">
        <x:f t="shared" si="53"/>
        <x:v>0</x:v>
      </x:c>
      <x:c r="CW112" s="69">
        <x:f t="shared" si="53"/>
        <x:v>1</x:v>
      </x:c>
      <x:c r="CX112" s="69">
        <x:f t="shared" si="53"/>
        <x:v>1</x:v>
      </x:c>
      <x:c r="CY112" s="288" t="s">
        <x:v>675</x:v>
      </x:c>
      <x:c r="CZ112" s="69">
        <x:f t="shared" si="53"/>
        <x:v>1</x:v>
      </x:c>
      <x:c r="DA112" s="72">
        <x:f t="shared" si="53"/>
        <x:v>42</x:v>
      </x:c>
      <x:c r="DB112" s="69">
        <x:f t="shared" si="53"/>
        <x:v>0</x:v>
      </x:c>
      <x:c r="DC112" s="71">
        <x:f t="shared" si="53"/>
        <x:v>0</x:v>
      </x:c>
      <x:c r="DD112" s="69">
        <x:f t="shared" si="53"/>
        <x:v>0</x:v>
      </x:c>
      <x:c r="DE112" s="71">
        <x:f t="shared" si="53"/>
        <x:v>0</x:v>
      </x:c>
      <x:c r="DF112" s="69">
        <x:f t="shared" si="53"/>
        <x:v>0</x:v>
      </x:c>
      <x:c r="DG112" s="71">
        <x:f t="shared" si="53"/>
        <x:v>0</x:v>
      </x:c>
    </x:row>
    <x:row r="113" spans="1:111" s="20" customFormat="1" ht="30" customHeight="1">
      <x:c r="A113" s="522" t="s">
        <x:v>79</x:v>
      </x:c>
      <x:c r="B113" s="77"/>
      <x:c r="C113" s="71"/>
      <x:c r="D113" s="69"/>
      <x:c r="E113" s="71"/>
      <x:c r="F113" s="69"/>
      <x:c r="G113" s="71"/>
      <x:c r="H113" s="69"/>
      <x:c r="I113" s="71"/>
      <x:c r="J113" s="69"/>
      <x:c r="K113" s="69"/>
      <x:c r="L113" s="71"/>
      <x:c r="M113" s="69">
        <x:v>1</x:v>
      </x:c>
      <x:c r="N113" s="69"/>
      <x:c r="O113" s="69">
        <x:v>1</x:v>
      </x:c>
      <x:c r="P113" s="69">
        <x:v>1</x:v>
      </x:c>
      <x:c r="Q113" s="69"/>
      <x:c r="R113" s="71"/>
      <x:c r="S113" s="69">
        <x:v>1</x:v>
      </x:c>
      <x:c r="T113" s="71">
        <x:v>4</x:v>
      </x:c>
      <x:c r="U113" s="69">
        <x:v>1</x:v>
      </x:c>
      <x:c r="V113" s="71">
        <x:v>42</x:v>
      </x:c>
      <x:c r="W113" s="69"/>
      <x:c r="X113" s="69">
        <x:v>1</x:v>
      </x:c>
      <x:c r="Y113" s="69"/>
      <x:c r="Z113" s="69"/>
      <x:c r="AA113" s="69"/>
      <x:c r="AB113" s="69">
        <x:v>2</x:v>
      </x:c>
      <x:c r="AC113" s="69">
        <x:v>1</x:v>
      </x:c>
      <x:c r="AD113" s="69"/>
      <x:c r="AE113" s="69"/>
      <x:c r="AF113" s="69"/>
      <x:c r="AG113" s="69"/>
      <x:c r="AH113" s="69"/>
      <x:c r="AI113" s="69"/>
      <x:c r="AJ113" s="69">
        <x:v>3</x:v>
      </x:c>
      <x:c r="AK113" s="69">
        <x:v>3</x:v>
      </x:c>
      <x:c r="AL113" s="522" t="s">
        <x:v>79</x:v>
      </x:c>
      <x:c r="AM113" s="69"/>
      <x:c r="AN113" s="71"/>
      <x:c r="AO113" s="69"/>
      <x:c r="AP113" s="69"/>
      <x:c r="AQ113" s="69"/>
      <x:c r="AR113" s="71"/>
      <x:c r="AS113" s="69"/>
      <x:c r="AT113" s="71"/>
      <x:c r="AU113" s="69"/>
      <x:c r="AV113" s="69"/>
      <x:c r="AW113" s="69"/>
      <x:c r="AX113" s="69"/>
      <x:c r="AY113" s="69"/>
      <x:c r="AZ113" s="69"/>
      <x:c r="BA113" s="71"/>
      <x:c r="BB113" s="69"/>
      <x:c r="BC113" s="69"/>
      <x:c r="BD113" s="69"/>
      <x:c r="BE113" s="69"/>
      <x:c r="BF113" s="69"/>
      <x:c r="BG113" s="69"/>
      <x:c r="BH113" s="69"/>
      <x:c r="BI113" s="69"/>
      <x:c r="BJ113" s="71"/>
      <x:c r="BK113" s="69"/>
      <x:c r="BL113" s="71"/>
      <x:c r="BM113" s="69"/>
      <x:c r="BN113" s="71"/>
      <x:c r="BO113" s="69"/>
      <x:c r="BP113" s="71"/>
      <x:c r="BQ113" s="69"/>
      <x:c r="BR113" s="69"/>
      <x:c r="BS113" s="69"/>
      <x:c r="BT113" s="69"/>
      <x:c r="BU113" s="69"/>
      <x:c r="BV113" s="522" t="s">
        <x:v>79</x:v>
      </x:c>
      <x:c r="BW113" s="69"/>
      <x:c r="BX113" s="69"/>
      <x:c r="BY113" s="71"/>
      <x:c r="BZ113" s="69"/>
      <x:c r="CA113" s="71"/>
      <x:c r="CB113" s="69"/>
      <x:c r="CC113" s="71"/>
      <x:c r="CD113" s="69"/>
      <x:c r="CE113" s="69"/>
      <x:c r="CF113" s="71"/>
      <x:c r="CG113" s="69"/>
      <x:c r="CH113" s="69"/>
      <x:c r="CI113" s="69"/>
      <x:c r="CJ113" s="69">
        <x:v>1</x:v>
      </x:c>
      <x:c r="CK113" s="69"/>
      <x:c r="CL113" s="69"/>
      <x:c r="CM113" s="69"/>
      <x:c r="CN113" s="69"/>
      <x:c r="CO113" s="69"/>
      <x:c r="CP113" s="71"/>
      <x:c r="CQ113" s="69">
        <x:v>1</x:v>
      </x:c>
      <x:c r="CR113" s="71">
        <x:v>175</x:v>
      </x:c>
      <x:c r="CS113" s="69">
        <x:v>6</x:v>
      </x:c>
      <x:c r="CT113" s="69">
        <x:v>2</x:v>
      </x:c>
      <x:c r="CU113" s="69"/>
      <x:c r="CV113" s="69"/>
      <x:c r="CW113" s="69">
        <x:v>1</x:v>
      </x:c>
      <x:c r="CX113" s="69">
        <x:v>1</x:v>
      </x:c>
      <x:c r="CY113" s="522" t="s">
        <x:v>79</x:v>
      </x:c>
      <x:c r="CZ113" s="112">
        <x:v>1</x:v>
      </x:c>
      <x:c r="DA113" s="71">
        <x:v>42</x:v>
      </x:c>
      <x:c r="DB113" s="112"/>
      <x:c r="DC113" s="71"/>
      <x:c r="DD113" s="112"/>
      <x:c r="DE113" s="71"/>
      <x:c r="DF113" s="112"/>
      <x:c r="DG113" s="105"/>
    </x:row>
    <x:row r="114" spans="1:111" ht="30" customHeight="1">
      <x:c r="A114" s="631" t="s">
        <x:v>1875</x:v>
      </x:c>
      <x:c r="B114" s="77"/>
      <x:c r="C114" s="71"/>
      <x:c r="D114" s="69"/>
      <x:c r="E114" s="71"/>
      <x:c r="F114" s="69"/>
      <x:c r="G114" s="71"/>
      <x:c r="H114" s="69"/>
      <x:c r="I114" s="71"/>
      <x:c r="J114" s="69"/>
      <x:c r="K114" s="69"/>
      <x:c r="L114" s="71"/>
      <x:c r="M114" s="69">
        <x:v>1</x:v>
      </x:c>
      <x:c r="N114" s="69"/>
      <x:c r="O114" s="69"/>
      <x:c r="P114" s="69"/>
      <x:c r="Q114" s="69"/>
      <x:c r="R114" s="71"/>
      <x:c r="S114" s="69"/>
      <x:c r="T114" s="71"/>
      <x:c r="U114" s="69"/>
      <x:c r="V114" s="71"/>
      <x:c r="W114" s="69"/>
      <x:c r="X114" s="69"/>
      <x:c r="Y114" s="69"/>
      <x:c r="Z114" s="69"/>
      <x:c r="AA114" s="69"/>
      <x:c r="AB114" s="69"/>
      <x:c r="AC114" s="69"/>
      <x:c r="AD114" s="69"/>
      <x:c r="AE114" s="69"/>
      <x:c r="AF114" s="69"/>
      <x:c r="AG114" s="69"/>
      <x:c r="AH114" s="69"/>
      <x:c r="AI114" s="69"/>
      <x:c r="AJ114" s="69"/>
      <x:c r="AK114" s="69"/>
      <x:c r="AL114" s="631" t="s">
        <x:v>1875</x:v>
      </x:c>
      <x:c r="AM114" s="69"/>
      <x:c r="AN114" s="71"/>
      <x:c r="AO114" s="69"/>
      <x:c r="AP114" s="69"/>
      <x:c r="AQ114" s="69"/>
      <x:c r="AR114" s="71"/>
      <x:c r="AS114" s="69"/>
      <x:c r="AT114" s="71"/>
      <x:c r="AU114" s="69"/>
      <x:c r="AV114" s="69"/>
      <x:c r="AW114" s="69"/>
      <x:c r="AX114" s="69"/>
      <x:c r="AY114" s="69"/>
      <x:c r="AZ114" s="69"/>
      <x:c r="BA114" s="71"/>
      <x:c r="BB114" s="69"/>
      <x:c r="BC114" s="69"/>
      <x:c r="BD114" s="69"/>
      <x:c r="BE114" s="69"/>
      <x:c r="BF114" s="69"/>
      <x:c r="BG114" s="69"/>
      <x:c r="BH114" s="69"/>
      <x:c r="BI114" s="69"/>
      <x:c r="BJ114" s="71"/>
      <x:c r="BK114" s="69"/>
      <x:c r="BL114" s="71"/>
      <x:c r="BM114" s="69"/>
      <x:c r="BN114" s="71"/>
      <x:c r="BO114" s="69"/>
      <x:c r="BP114" s="71"/>
      <x:c r="BQ114" s="69"/>
      <x:c r="BR114" s="69"/>
      <x:c r="BS114" s="69"/>
      <x:c r="BT114" s="69"/>
      <x:c r="BU114" s="69"/>
      <x:c r="BV114" s="631" t="s">
        <x:v>1875</x:v>
      </x:c>
      <x:c r="BW114" s="69"/>
      <x:c r="BX114" s="69"/>
      <x:c r="BY114" s="71"/>
      <x:c r="BZ114" s="69"/>
      <x:c r="CA114" s="71"/>
      <x:c r="CB114" s="69"/>
      <x:c r="CC114" s="71"/>
      <x:c r="CD114" s="69"/>
      <x:c r="CE114" s="69"/>
      <x:c r="CF114" s="71"/>
      <x:c r="CG114" s="69"/>
      <x:c r="CH114" s="69"/>
      <x:c r="CI114" s="69"/>
      <x:c r="CJ114" s="69"/>
      <x:c r="CK114" s="69"/>
      <x:c r="CL114" s="69"/>
      <x:c r="CM114" s="69"/>
      <x:c r="CN114" s="69"/>
      <x:c r="CO114" s="69"/>
      <x:c r="CP114" s="71"/>
      <x:c r="CQ114" s="69"/>
      <x:c r="CR114" s="71"/>
      <x:c r="CS114" s="69"/>
      <x:c r="CT114" s="69"/>
      <x:c r="CU114" s="69"/>
      <x:c r="CV114" s="69"/>
      <x:c r="CW114" s="69"/>
      <x:c r="CX114" s="69"/>
      <x:c r="CY114" s="631" t="s">
        <x:v>1875</x:v>
      </x:c>
      <x:c r="CZ114" s="112"/>
      <x:c r="DA114" s="71"/>
      <x:c r="DB114" s="112"/>
      <x:c r="DC114" s="71"/>
      <x:c r="DD114" s="112"/>
      <x:c r="DE114" s="71"/>
      <x:c r="DF114" s="112"/>
      <x:c r="DG114" s="105"/>
    </x:row>
    <x:row r="115" spans="1:111" ht="30" customHeight="1">
      <x:c r="A115" s="631" t="s">
        <x:v>1858</x:v>
      </x:c>
      <x:c r="B115" s="77"/>
      <x:c r="C115" s="71"/>
      <x:c r="D115" s="69"/>
      <x:c r="E115" s="71"/>
      <x:c r="F115" s="69"/>
      <x:c r="G115" s="71"/>
      <x:c r="H115" s="69"/>
      <x:c r="I115" s="71"/>
      <x:c r="J115" s="69"/>
      <x:c r="K115" s="69"/>
      <x:c r="L115" s="71"/>
      <x:c r="M115" s="69"/>
      <x:c r="N115" s="69"/>
      <x:c r="O115" s="69"/>
      <x:c r="P115" s="69"/>
      <x:c r="Q115" s="69"/>
      <x:c r="R115" s="71"/>
      <x:c r="S115" s="69"/>
      <x:c r="T115" s="71"/>
      <x:c r="U115" s="69"/>
      <x:c r="V115" s="71"/>
      <x:c r="W115" s="69"/>
      <x:c r="X115" s="69"/>
      <x:c r="Y115" s="69"/>
      <x:c r="Z115" s="69"/>
      <x:c r="AA115" s="69"/>
      <x:c r="AB115" s="69"/>
      <x:c r="AC115" s="69"/>
      <x:c r="AD115" s="69"/>
      <x:c r="AE115" s="69"/>
      <x:c r="AF115" s="69"/>
      <x:c r="AG115" s="69"/>
      <x:c r="AH115" s="69"/>
      <x:c r="AI115" s="69"/>
      <x:c r="AJ115" s="69"/>
      <x:c r="AK115" s="69"/>
      <x:c r="AL115" s="631" t="s">
        <x:v>1858</x:v>
      </x:c>
      <x:c r="AM115" s="69"/>
      <x:c r="AN115" s="71"/>
      <x:c r="AO115" s="69"/>
      <x:c r="AP115" s="69"/>
      <x:c r="AQ115" s="69"/>
      <x:c r="AR115" s="71"/>
      <x:c r="AS115" s="69"/>
      <x:c r="AT115" s="71"/>
      <x:c r="AU115" s="69"/>
      <x:c r="AV115" s="69"/>
      <x:c r="AW115" s="69"/>
      <x:c r="AX115" s="69"/>
      <x:c r="AY115" s="69"/>
      <x:c r="AZ115" s="69"/>
      <x:c r="BA115" s="71"/>
      <x:c r="BB115" s="69"/>
      <x:c r="BC115" s="69"/>
      <x:c r="BD115" s="69"/>
      <x:c r="BE115" s="69"/>
      <x:c r="BF115" s="69"/>
      <x:c r="BG115" s="69"/>
      <x:c r="BH115" s="69"/>
      <x:c r="BI115" s="69"/>
      <x:c r="BJ115" s="71"/>
      <x:c r="BK115" s="69"/>
      <x:c r="BL115" s="71"/>
      <x:c r="BM115" s="69"/>
      <x:c r="BN115" s="71"/>
      <x:c r="BO115" s="69"/>
      <x:c r="BP115" s="71"/>
      <x:c r="BQ115" s="69"/>
      <x:c r="BR115" s="69"/>
      <x:c r="BS115" s="69"/>
      <x:c r="BT115" s="69"/>
      <x:c r="BU115" s="69"/>
      <x:c r="BV115" s="631" t="s">
        <x:v>1858</x:v>
      </x:c>
      <x:c r="BW115" s="69"/>
      <x:c r="BX115" s="69"/>
      <x:c r="BY115" s="71"/>
      <x:c r="BZ115" s="69"/>
      <x:c r="CA115" s="71"/>
      <x:c r="CB115" s="69"/>
      <x:c r="CC115" s="71"/>
      <x:c r="CD115" s="69"/>
      <x:c r="CE115" s="69"/>
      <x:c r="CF115" s="71"/>
      <x:c r="CG115" s="69"/>
      <x:c r="CH115" s="69"/>
      <x:c r="CI115" s="69"/>
      <x:c r="CJ115" s="69"/>
      <x:c r="CK115" s="69"/>
      <x:c r="CL115" s="69"/>
      <x:c r="CM115" s="69"/>
      <x:c r="CN115" s="69"/>
      <x:c r="CO115" s="69"/>
      <x:c r="CP115" s="71"/>
      <x:c r="CQ115" s="69"/>
      <x:c r="CR115" s="71"/>
      <x:c r="CS115" s="69"/>
      <x:c r="CT115" s="69"/>
      <x:c r="CU115" s="69"/>
      <x:c r="CV115" s="69"/>
      <x:c r="CW115" s="69"/>
      <x:c r="CX115" s="69"/>
      <x:c r="CY115" s="631" t="s">
        <x:v>1858</x:v>
      </x:c>
      <x:c r="CZ115" s="112"/>
      <x:c r="DA115" s="71"/>
      <x:c r="DB115" s="112"/>
      <x:c r="DC115" s="71"/>
      <x:c r="DD115" s="112"/>
      <x:c r="DE115" s="71"/>
      <x:c r="DF115" s="112"/>
      <x:c r="DG115" s="105"/>
    </x:row>
    <x:row r="116" spans="1:111" ht="30" customHeight="1">
      <x:c r="A116" s="631" t="s">
        <x:v>2678</x:v>
      </x:c>
      <x:c r="B116" s="77"/>
      <x:c r="C116" s="71"/>
      <x:c r="D116" s="69"/>
      <x:c r="E116" s="71"/>
      <x:c r="F116" s="69"/>
      <x:c r="G116" s="71"/>
      <x:c r="H116" s="69"/>
      <x:c r="I116" s="71"/>
      <x:c r="J116" s="69"/>
      <x:c r="K116" s="69"/>
      <x:c r="L116" s="71"/>
      <x:c r="M116" s="69"/>
      <x:c r="N116" s="69"/>
      <x:c r="O116" s="69"/>
      <x:c r="P116" s="69"/>
      <x:c r="Q116" s="69"/>
      <x:c r="R116" s="71"/>
      <x:c r="S116" s="69"/>
      <x:c r="T116" s="71"/>
      <x:c r="U116" s="69"/>
      <x:c r="V116" s="71"/>
      <x:c r="W116" s="69"/>
      <x:c r="X116" s="69"/>
      <x:c r="Y116" s="69">
        <x:v>1</x:v>
      </x:c>
      <x:c r="Z116" s="69">
        <x:v>13</x:v>
      </x:c>
      <x:c r="AA116" s="69"/>
      <x:c r="AB116" s="69"/>
      <x:c r="AC116" s="69"/>
      <x:c r="AD116" s="69"/>
      <x:c r="AE116" s="69"/>
      <x:c r="AF116" s="69"/>
      <x:c r="AG116" s="69"/>
      <x:c r="AH116" s="69"/>
      <x:c r="AI116" s="69"/>
      <x:c r="AJ116" s="69"/>
      <x:c r="AK116" s="69"/>
      <x:c r="AL116" s="631" t="s">
        <x:v>2678</x:v>
      </x:c>
      <x:c r="AM116" s="69"/>
      <x:c r="AN116" s="71"/>
      <x:c r="AO116" s="69"/>
      <x:c r="AP116" s="69"/>
      <x:c r="AQ116" s="69"/>
      <x:c r="AR116" s="71"/>
      <x:c r="AS116" s="69"/>
      <x:c r="AT116" s="71"/>
      <x:c r="AU116" s="69"/>
      <x:c r="AV116" s="69"/>
      <x:c r="AW116" s="69"/>
      <x:c r="AX116" s="69"/>
      <x:c r="AY116" s="69"/>
      <x:c r="AZ116" s="69"/>
      <x:c r="BA116" s="71"/>
      <x:c r="BB116" s="69"/>
      <x:c r="BC116" s="69"/>
      <x:c r="BD116" s="69"/>
      <x:c r="BE116" s="69"/>
      <x:c r="BF116" s="69"/>
      <x:c r="BG116" s="69"/>
      <x:c r="BH116" s="69"/>
      <x:c r="BI116" s="69"/>
      <x:c r="BJ116" s="71"/>
      <x:c r="BK116" s="69"/>
      <x:c r="BL116" s="71"/>
      <x:c r="BM116" s="69"/>
      <x:c r="BN116" s="71"/>
      <x:c r="BO116" s="69"/>
      <x:c r="BP116" s="71"/>
      <x:c r="BQ116" s="69"/>
      <x:c r="BR116" s="69"/>
      <x:c r="BS116" s="69"/>
      <x:c r="BT116" s="69"/>
      <x:c r="BU116" s="69"/>
      <x:c r="BV116" s="631" t="s">
        <x:v>2678</x:v>
      </x:c>
      <x:c r="BW116" s="69"/>
      <x:c r="BX116" s="69"/>
      <x:c r="BY116" s="71"/>
      <x:c r="BZ116" s="69"/>
      <x:c r="CA116" s="71"/>
      <x:c r="CB116" s="69"/>
      <x:c r="CC116" s="71"/>
      <x:c r="CD116" s="69"/>
      <x:c r="CE116" s="69"/>
      <x:c r="CF116" s="71"/>
      <x:c r="CG116" s="69"/>
      <x:c r="CH116" s="69"/>
      <x:c r="CI116" s="69"/>
      <x:c r="CJ116" s="69"/>
      <x:c r="CK116" s="69"/>
      <x:c r="CL116" s="69"/>
      <x:c r="CM116" s="69"/>
      <x:c r="CN116" s="69"/>
      <x:c r="CO116" s="69"/>
      <x:c r="CP116" s="71"/>
      <x:c r="CQ116" s="69"/>
      <x:c r="CR116" s="71"/>
      <x:c r="CS116" s="69"/>
      <x:c r="CT116" s="69"/>
      <x:c r="CU116" s="69"/>
      <x:c r="CV116" s="69"/>
      <x:c r="CW116" s="69"/>
      <x:c r="CX116" s="69"/>
      <x:c r="CY116" s="631" t="s">
        <x:v>2678</x:v>
      </x:c>
      <x:c r="CZ116" s="112"/>
      <x:c r="DA116" s="71"/>
      <x:c r="DB116" s="112"/>
      <x:c r="DC116" s="71"/>
      <x:c r="DD116" s="112"/>
      <x:c r="DE116" s="71"/>
      <x:c r="DF116" s="112"/>
      <x:c r="DG116" s="105"/>
    </x:row>
    <x:row r="117" spans="1:111" ht="30" customHeight="1">
      <x:c r="A117" s="631" t="s">
        <x:v>2221</x:v>
      </x:c>
      <x:c r="B117" s="77"/>
      <x:c r="C117" s="71"/>
      <x:c r="D117" s="69"/>
      <x:c r="E117" s="71"/>
      <x:c r="F117" s="69"/>
      <x:c r="G117" s="71"/>
      <x:c r="H117" s="69"/>
      <x:c r="I117" s="71"/>
      <x:c r="J117" s="69"/>
      <x:c r="K117" s="69"/>
      <x:c r="L117" s="71"/>
      <x:c r="M117" s="69"/>
      <x:c r="N117" s="69"/>
      <x:c r="O117" s="69"/>
      <x:c r="P117" s="69"/>
      <x:c r="Q117" s="69"/>
      <x:c r="R117" s="71"/>
      <x:c r="S117" s="69"/>
      <x:c r="T117" s="71"/>
      <x:c r="U117" s="69"/>
      <x:c r="V117" s="71"/>
      <x:c r="W117" s="69"/>
      <x:c r="X117" s="69"/>
      <x:c r="Y117" s="69"/>
      <x:c r="Z117" s="69"/>
      <x:c r="AA117" s="69"/>
      <x:c r="AB117" s="69"/>
      <x:c r="AC117" s="69"/>
      <x:c r="AD117" s="69"/>
      <x:c r="AE117" s="69"/>
      <x:c r="AF117" s="69"/>
      <x:c r="AG117" s="69"/>
      <x:c r="AH117" s="69"/>
      <x:c r="AI117" s="69"/>
      <x:c r="AJ117" s="69"/>
      <x:c r="AK117" s="69"/>
      <x:c r="AL117" s="631" t="s">
        <x:v>2221</x:v>
      </x:c>
      <x:c r="AM117" s="69"/>
      <x:c r="AN117" s="71"/>
      <x:c r="AO117" s="69"/>
      <x:c r="AP117" s="69"/>
      <x:c r="AQ117" s="69"/>
      <x:c r="AR117" s="71"/>
      <x:c r="AS117" s="69"/>
      <x:c r="AT117" s="71"/>
      <x:c r="AU117" s="69"/>
      <x:c r="AV117" s="69"/>
      <x:c r="AW117" s="69"/>
      <x:c r="AX117" s="69"/>
      <x:c r="AY117" s="69"/>
      <x:c r="AZ117" s="69"/>
      <x:c r="BA117" s="71"/>
      <x:c r="BB117" s="69"/>
      <x:c r="BC117" s="69"/>
      <x:c r="BD117" s="69"/>
      <x:c r="BE117" s="69"/>
      <x:c r="BF117" s="69"/>
      <x:c r="BG117" s="69"/>
      <x:c r="BH117" s="69"/>
      <x:c r="BI117" s="69"/>
      <x:c r="BJ117" s="71"/>
      <x:c r="BK117" s="69"/>
      <x:c r="BL117" s="71"/>
      <x:c r="BM117" s="69"/>
      <x:c r="BN117" s="71"/>
      <x:c r="BO117" s="69"/>
      <x:c r="BP117" s="71"/>
      <x:c r="BQ117" s="69"/>
      <x:c r="BR117" s="69"/>
      <x:c r="BS117" s="69"/>
      <x:c r="BT117" s="69"/>
      <x:c r="BU117" s="69"/>
      <x:c r="BV117" s="631" t="s">
        <x:v>2221</x:v>
      </x:c>
      <x:c r="BW117" s="69"/>
      <x:c r="BX117" s="69"/>
      <x:c r="BY117" s="71"/>
      <x:c r="BZ117" s="69"/>
      <x:c r="CA117" s="71"/>
      <x:c r="CB117" s="69"/>
      <x:c r="CC117" s="71"/>
      <x:c r="CD117" s="69"/>
      <x:c r="CE117" s="69"/>
      <x:c r="CF117" s="71"/>
      <x:c r="CG117" s="69"/>
      <x:c r="CH117" s="69"/>
      <x:c r="CI117" s="69"/>
      <x:c r="CJ117" s="69"/>
      <x:c r="CK117" s="69"/>
      <x:c r="CL117" s="69"/>
      <x:c r="CM117" s="69"/>
      <x:c r="CN117" s="69"/>
      <x:c r="CO117" s="69"/>
      <x:c r="CP117" s="71"/>
      <x:c r="CQ117" s="69"/>
      <x:c r="CR117" s="71"/>
      <x:c r="CS117" s="69">
        <x:v>1</x:v>
      </x:c>
      <x:c r="CT117" s="69"/>
      <x:c r="CU117" s="69"/>
      <x:c r="CV117" s="69"/>
      <x:c r="CW117" s="69"/>
      <x:c r="CX117" s="69"/>
      <x:c r="CY117" s="631" t="s">
        <x:v>2221</x:v>
      </x:c>
      <x:c r="CZ117" s="112"/>
      <x:c r="DA117" s="71"/>
      <x:c r="DB117" s="112"/>
      <x:c r="DC117" s="71"/>
      <x:c r="DD117" s="112"/>
      <x:c r="DE117" s="71"/>
      <x:c r="DF117" s="112"/>
      <x:c r="DG117" s="105"/>
    </x:row>
    <x:row r="118" spans="1:111" ht="30" customHeight="1">
      <x:c r="A118" s="522" t="s">
        <x:v>14</x:v>
      </x:c>
      <x:c r="B118" s="77"/>
      <x:c r="C118" s="71"/>
      <x:c r="D118" s="69"/>
      <x:c r="E118" s="71"/>
      <x:c r="F118" s="69"/>
      <x:c r="G118" s="71"/>
      <x:c r="H118" s="69"/>
      <x:c r="I118" s="71"/>
      <x:c r="J118" s="69"/>
      <x:c r="K118" s="69"/>
      <x:c r="L118" s="71"/>
      <x:c r="M118" s="69">
        <x:v>1</x:v>
      </x:c>
      <x:c r="N118" s="69"/>
      <x:c r="O118" s="69"/>
      <x:c r="P118" s="69"/>
      <x:c r="Q118" s="69"/>
      <x:c r="R118" s="71"/>
      <x:c r="S118" s="69"/>
      <x:c r="T118" s="71"/>
      <x:c r="U118" s="69"/>
      <x:c r="V118" s="71"/>
      <x:c r="W118" s="69"/>
      <x:c r="X118" s="69">
        <x:v>7</x:v>
      </x:c>
      <x:c r="Y118" s="69"/>
      <x:c r="Z118" s="69"/>
      <x:c r="AA118" s="69"/>
      <x:c r="AB118" s="69"/>
      <x:c r="AC118" s="69"/>
      <x:c r="AD118" s="69"/>
      <x:c r="AE118" s="69"/>
      <x:c r="AF118" s="69"/>
      <x:c r="AG118" s="69"/>
      <x:c r="AH118" s="69"/>
      <x:c r="AI118" s="69"/>
      <x:c r="AJ118" s="69"/>
      <x:c r="AK118" s="69"/>
      <x:c r="AL118" s="522" t="s">
        <x:v>14</x:v>
      </x:c>
      <x:c r="AM118" s="69"/>
      <x:c r="AN118" s="71"/>
      <x:c r="AO118" s="69"/>
      <x:c r="AP118" s="69"/>
      <x:c r="AQ118" s="69"/>
      <x:c r="AR118" s="71"/>
      <x:c r="AS118" s="69"/>
      <x:c r="AT118" s="71"/>
      <x:c r="AU118" s="69"/>
      <x:c r="AV118" s="69"/>
      <x:c r="AW118" s="69"/>
      <x:c r="AX118" s="69"/>
      <x:c r="AY118" s="69"/>
      <x:c r="AZ118" s="69"/>
      <x:c r="BA118" s="71"/>
      <x:c r="BB118" s="69"/>
      <x:c r="BC118" s="69"/>
      <x:c r="BD118" s="69"/>
      <x:c r="BE118" s="69"/>
      <x:c r="BF118" s="69"/>
      <x:c r="BG118" s="69"/>
      <x:c r="BH118" s="69"/>
      <x:c r="BI118" s="69"/>
      <x:c r="BJ118" s="71"/>
      <x:c r="BK118" s="69"/>
      <x:c r="BL118" s="71"/>
      <x:c r="BM118" s="69"/>
      <x:c r="BN118" s="71"/>
      <x:c r="BO118" s="69"/>
      <x:c r="BP118" s="71"/>
      <x:c r="BQ118" s="69"/>
      <x:c r="BR118" s="69"/>
      <x:c r="BS118" s="69"/>
      <x:c r="BT118" s="69"/>
      <x:c r="BU118" s="69"/>
      <x:c r="BV118" s="522" t="s">
        <x:v>14</x:v>
      </x:c>
      <x:c r="BW118" s="69"/>
      <x:c r="BX118" s="69"/>
      <x:c r="BY118" s="71"/>
      <x:c r="BZ118" s="69"/>
      <x:c r="CA118" s="71"/>
      <x:c r="CB118" s="69"/>
      <x:c r="CC118" s="71"/>
      <x:c r="CD118" s="69"/>
      <x:c r="CE118" s="69"/>
      <x:c r="CF118" s="71"/>
      <x:c r="CG118" s="69"/>
      <x:c r="CH118" s="69"/>
      <x:c r="CI118" s="69"/>
      <x:c r="CJ118" s="69"/>
      <x:c r="CK118" s="69"/>
      <x:c r="CL118" s="69"/>
      <x:c r="CM118" s="69"/>
      <x:c r="CN118" s="69"/>
      <x:c r="CO118" s="69"/>
      <x:c r="CP118" s="71"/>
      <x:c r="CQ118" s="69"/>
      <x:c r="CR118" s="71"/>
      <x:c r="CS118" s="69">
        <x:v>14</x:v>
      </x:c>
      <x:c r="CT118" s="69"/>
      <x:c r="CU118" s="69">
        <x:v>2</x:v>
      </x:c>
      <x:c r="CV118" s="69"/>
      <x:c r="CW118" s="69"/>
      <x:c r="CX118" s="69"/>
      <x:c r="CY118" s="522" t="s">
        <x:v>14</x:v>
      </x:c>
      <x:c r="CZ118" s="112"/>
      <x:c r="DA118" s="71"/>
      <x:c r="DB118" s="112"/>
      <x:c r="DC118" s="71"/>
      <x:c r="DD118" s="112"/>
      <x:c r="DE118" s="71"/>
      <x:c r="DF118" s="112"/>
      <x:c r="DG118" s="105"/>
    </x:row>
    <x:row r="119" spans="1:111" ht="30" customHeight="1">
      <x:c r="A119" s="631" t="s">
        <x:v>2238</x:v>
      </x:c>
      <x:c r="B119" s="77"/>
      <x:c r="C119" s="71"/>
      <x:c r="D119" s="69"/>
      <x:c r="E119" s="71"/>
      <x:c r="F119" s="69"/>
      <x:c r="G119" s="71"/>
      <x:c r="H119" s="69"/>
      <x:c r="I119" s="71"/>
      <x:c r="J119" s="69"/>
      <x:c r="K119" s="69"/>
      <x:c r="L119" s="71"/>
      <x:c r="M119" s="69"/>
      <x:c r="N119" s="69"/>
      <x:c r="O119" s="69"/>
      <x:c r="P119" s="69"/>
      <x:c r="Q119" s="69"/>
      <x:c r="R119" s="71"/>
      <x:c r="S119" s="69">
        <x:v>2</x:v>
      </x:c>
      <x:c r="T119" s="71">
        <x:v>32</x:v>
      </x:c>
      <x:c r="U119" s="69"/>
      <x:c r="V119" s="71"/>
      <x:c r="W119" s="69"/>
      <x:c r="X119" s="69">
        <x:v>32</x:v>
      </x:c>
      <x:c r="Y119" s="69"/>
      <x:c r="Z119" s="69"/>
      <x:c r="AA119" s="69"/>
      <x:c r="AB119" s="69"/>
      <x:c r="AC119" s="69"/>
      <x:c r="AD119" s="69"/>
      <x:c r="AE119" s="69"/>
      <x:c r="AF119" s="69"/>
      <x:c r="AG119" s="69"/>
      <x:c r="AH119" s="69"/>
      <x:c r="AI119" s="69"/>
      <x:c r="AJ119" s="69"/>
      <x:c r="AK119" s="69"/>
      <x:c r="AL119" s="631" t="s">
        <x:v>2238</x:v>
      </x:c>
      <x:c r="AM119" s="69"/>
      <x:c r="AN119" s="71"/>
      <x:c r="AO119" s="69"/>
      <x:c r="AP119" s="69"/>
      <x:c r="AQ119" s="69"/>
      <x:c r="AR119" s="71"/>
      <x:c r="AS119" s="69"/>
      <x:c r="AT119" s="71"/>
      <x:c r="AU119" s="69"/>
      <x:c r="AV119" s="69"/>
      <x:c r="AW119" s="69"/>
      <x:c r="AX119" s="69"/>
      <x:c r="AY119" s="69"/>
      <x:c r="AZ119" s="69"/>
      <x:c r="BA119" s="71"/>
      <x:c r="BB119" s="69"/>
      <x:c r="BC119" s="69"/>
      <x:c r="BD119" s="69"/>
      <x:c r="BE119" s="69"/>
      <x:c r="BF119" s="69"/>
      <x:c r="BG119" s="69"/>
      <x:c r="BH119" s="69"/>
      <x:c r="BI119" s="69"/>
      <x:c r="BJ119" s="71"/>
      <x:c r="BK119" s="69"/>
      <x:c r="BL119" s="71"/>
      <x:c r="BM119" s="69"/>
      <x:c r="BN119" s="71"/>
      <x:c r="BO119" s="69"/>
      <x:c r="BP119" s="71"/>
      <x:c r="BQ119" s="69"/>
      <x:c r="BR119" s="69"/>
      <x:c r="BS119" s="69"/>
      <x:c r="BT119" s="69"/>
      <x:c r="BU119" s="69"/>
      <x:c r="BV119" s="631" t="s">
        <x:v>2238</x:v>
      </x:c>
      <x:c r="BW119" s="69"/>
      <x:c r="BX119" s="69"/>
      <x:c r="BY119" s="71"/>
      <x:c r="BZ119" s="69"/>
      <x:c r="CA119" s="71"/>
      <x:c r="CB119" s="69"/>
      <x:c r="CC119" s="71"/>
      <x:c r="CD119" s="69"/>
      <x:c r="CE119" s="69"/>
      <x:c r="CF119" s="71"/>
      <x:c r="CG119" s="69"/>
      <x:c r="CH119" s="69"/>
      <x:c r="CI119" s="69"/>
      <x:c r="CJ119" s="69"/>
      <x:c r="CK119" s="69"/>
      <x:c r="CL119" s="69"/>
      <x:c r="CM119" s="69"/>
      <x:c r="CN119" s="69"/>
      <x:c r="CO119" s="69"/>
      <x:c r="CP119" s="71"/>
      <x:c r="CQ119" s="69"/>
      <x:c r="CR119" s="71"/>
      <x:c r="CS119" s="69">
        <x:v>23</x:v>
      </x:c>
      <x:c r="CT119" s="69">
        <x:v>1</x:v>
      </x:c>
      <x:c r="CU119" s="69">
        <x:v>1</x:v>
      </x:c>
      <x:c r="CV119" s="69"/>
      <x:c r="CW119" s="69"/>
      <x:c r="CX119" s="69"/>
      <x:c r="CY119" s="631" t="s">
        <x:v>2238</x:v>
      </x:c>
      <x:c r="CZ119" s="112"/>
      <x:c r="DA119" s="71"/>
      <x:c r="DB119" s="112"/>
      <x:c r="DC119" s="71"/>
      <x:c r="DD119" s="112"/>
      <x:c r="DE119" s="71"/>
      <x:c r="DF119" s="112"/>
      <x:c r="DG119" s="105"/>
    </x:row>
    <x:row r="120" spans="1:111" ht="30" customHeight="1">
      <x:c r="A120" s="631" t="s">
        <x:v>2236</x:v>
      </x:c>
      <x:c r="B120" s="77"/>
      <x:c r="C120" s="71"/>
      <x:c r="D120" s="69"/>
      <x:c r="E120" s="71"/>
      <x:c r="F120" s="69"/>
      <x:c r="G120" s="71"/>
      <x:c r="H120" s="69"/>
      <x:c r="I120" s="71"/>
      <x:c r="J120" s="69"/>
      <x:c r="K120" s="69"/>
      <x:c r="L120" s="71"/>
      <x:c r="M120" s="69"/>
      <x:c r="N120" s="69"/>
      <x:c r="O120" s="69"/>
      <x:c r="P120" s="69"/>
      <x:c r="Q120" s="69"/>
      <x:c r="R120" s="71"/>
      <x:c r="S120" s="69">
        <x:v>1</x:v>
      </x:c>
      <x:c r="T120" s="71">
        <x:v>16</x:v>
      </x:c>
      <x:c r="U120" s="69"/>
      <x:c r="V120" s="71"/>
      <x:c r="W120" s="69"/>
      <x:c r="X120" s="69"/>
      <x:c r="Y120" s="69">
        <x:v>1</x:v>
      </x:c>
      <x:c r="Z120" s="69">
        <x:v>1</x:v>
      </x:c>
      <x:c r="AA120" s="69"/>
      <x:c r="AB120" s="69"/>
      <x:c r="AC120" s="69"/>
      <x:c r="AD120" s="69"/>
      <x:c r="AE120" s="69"/>
      <x:c r="AF120" s="69"/>
      <x:c r="AG120" s="69"/>
      <x:c r="AH120" s="69"/>
      <x:c r="AI120" s="69"/>
      <x:c r="AJ120" s="69"/>
      <x:c r="AK120" s="69"/>
      <x:c r="AL120" s="631" t="s">
        <x:v>2236</x:v>
      </x:c>
      <x:c r="AM120" s="69"/>
      <x:c r="AN120" s="71"/>
      <x:c r="AO120" s="69"/>
      <x:c r="AP120" s="69"/>
      <x:c r="AQ120" s="69"/>
      <x:c r="AR120" s="71"/>
      <x:c r="AS120" s="69"/>
      <x:c r="AT120" s="71"/>
      <x:c r="AU120" s="69"/>
      <x:c r="AV120" s="69"/>
      <x:c r="AW120" s="69"/>
      <x:c r="AX120" s="69"/>
      <x:c r="AY120" s="69"/>
      <x:c r="AZ120" s="69"/>
      <x:c r="BA120" s="71"/>
      <x:c r="BB120" s="69"/>
      <x:c r="BC120" s="69"/>
      <x:c r="BD120" s="69"/>
      <x:c r="BE120" s="69"/>
      <x:c r="BF120" s="69"/>
      <x:c r="BG120" s="69"/>
      <x:c r="BH120" s="69"/>
      <x:c r="BI120" s="69"/>
      <x:c r="BJ120" s="71"/>
      <x:c r="BK120" s="69"/>
      <x:c r="BL120" s="71"/>
      <x:c r="BM120" s="69"/>
      <x:c r="BN120" s="71"/>
      <x:c r="BO120" s="69"/>
      <x:c r="BP120" s="71"/>
      <x:c r="BQ120" s="69"/>
      <x:c r="BR120" s="69"/>
      <x:c r="BS120" s="69"/>
      <x:c r="BT120" s="69"/>
      <x:c r="BU120" s="69"/>
      <x:c r="BV120" s="631" t="s">
        <x:v>2236</x:v>
      </x:c>
      <x:c r="BW120" s="69"/>
      <x:c r="BX120" s="69"/>
      <x:c r="BY120" s="71"/>
      <x:c r="BZ120" s="69"/>
      <x:c r="CA120" s="71"/>
      <x:c r="CB120" s="69"/>
      <x:c r="CC120" s="71"/>
      <x:c r="CD120" s="69"/>
      <x:c r="CE120" s="69"/>
      <x:c r="CF120" s="71"/>
      <x:c r="CG120" s="69"/>
      <x:c r="CH120" s="69"/>
      <x:c r="CI120" s="69"/>
      <x:c r="CJ120" s="69"/>
      <x:c r="CK120" s="69"/>
      <x:c r="CL120" s="69"/>
      <x:c r="CM120" s="69"/>
      <x:c r="CN120" s="69"/>
      <x:c r="CO120" s="69"/>
      <x:c r="CP120" s="71"/>
      <x:c r="CQ120" s="69"/>
      <x:c r="CR120" s="71"/>
      <x:c r="CS120" s="69"/>
      <x:c r="CT120" s="69">
        <x:v>1</x:v>
      </x:c>
      <x:c r="CU120" s="69"/>
      <x:c r="CV120" s="69"/>
      <x:c r="CW120" s="69"/>
      <x:c r="CX120" s="69"/>
      <x:c r="CY120" s="631" t="s">
        <x:v>2236</x:v>
      </x:c>
      <x:c r="CZ120" s="112"/>
      <x:c r="DA120" s="71"/>
      <x:c r="DB120" s="112"/>
      <x:c r="DC120" s="71"/>
      <x:c r="DD120" s="112"/>
      <x:c r="DE120" s="71"/>
      <x:c r="DF120" s="112"/>
      <x:c r="DG120" s="105"/>
    </x:row>
    <x:row r="121" spans="1:111" ht="30" customHeight="1">
      <x:c r="A121" s="631" t="s">
        <x:v>2979</x:v>
      </x:c>
      <x:c r="B121" s="77"/>
      <x:c r="C121" s="71"/>
      <x:c r="D121" s="69"/>
      <x:c r="E121" s="71"/>
      <x:c r="F121" s="69"/>
      <x:c r="G121" s="71"/>
      <x:c r="H121" s="69"/>
      <x:c r="I121" s="71"/>
      <x:c r="J121" s="69"/>
      <x:c r="K121" s="69"/>
      <x:c r="L121" s="71"/>
      <x:c r="M121" s="69"/>
      <x:c r="N121" s="69"/>
      <x:c r="O121" s="69">
        <x:v>3</x:v>
      </x:c>
      <x:c r="P121" s="69">
        <x:v>6</x:v>
      </x:c>
      <x:c r="Q121" s="69"/>
      <x:c r="R121" s="71"/>
      <x:c r="S121" s="69"/>
      <x:c r="T121" s="71"/>
      <x:c r="U121" s="69"/>
      <x:c r="V121" s="71"/>
      <x:c r="W121" s="69"/>
      <x:c r="X121" s="69">
        <x:v>4</x:v>
      </x:c>
      <x:c r="Y121" s="69"/>
      <x:c r="Z121" s="69"/>
      <x:c r="AA121" s="69"/>
      <x:c r="AB121" s="69"/>
      <x:c r="AC121" s="69"/>
      <x:c r="AD121" s="69"/>
      <x:c r="AE121" s="69"/>
      <x:c r="AF121" s="69"/>
      <x:c r="AG121" s="69"/>
      <x:c r="AH121" s="69"/>
      <x:c r="AI121" s="69"/>
      <x:c r="AJ121" s="69"/>
      <x:c r="AK121" s="69"/>
      <x:c r="AL121" s="631" t="s">
        <x:v>2979</x:v>
      </x:c>
      <x:c r="AM121" s="69"/>
      <x:c r="AN121" s="71"/>
      <x:c r="AO121" s="69"/>
      <x:c r="AP121" s="69"/>
      <x:c r="AQ121" s="69"/>
      <x:c r="AR121" s="71"/>
      <x:c r="AS121" s="69"/>
      <x:c r="AT121" s="71"/>
      <x:c r="AU121" s="69"/>
      <x:c r="AV121" s="69"/>
      <x:c r="AW121" s="69"/>
      <x:c r="AX121" s="69"/>
      <x:c r="AY121" s="69"/>
      <x:c r="AZ121" s="69"/>
      <x:c r="BA121" s="71"/>
      <x:c r="BB121" s="69"/>
      <x:c r="BC121" s="69"/>
      <x:c r="BD121" s="69"/>
      <x:c r="BE121" s="69"/>
      <x:c r="BF121" s="69"/>
      <x:c r="BG121" s="69"/>
      <x:c r="BH121" s="69"/>
      <x:c r="BI121" s="69"/>
      <x:c r="BJ121" s="71"/>
      <x:c r="BK121" s="69"/>
      <x:c r="BL121" s="71"/>
      <x:c r="BM121" s="69"/>
      <x:c r="BN121" s="71"/>
      <x:c r="BO121" s="69"/>
      <x:c r="BP121" s="71"/>
      <x:c r="BQ121" s="69"/>
      <x:c r="BR121" s="69"/>
      <x:c r="BS121" s="69"/>
      <x:c r="BT121" s="69"/>
      <x:c r="BU121" s="69"/>
      <x:c r="BV121" s="631" t="s">
        <x:v>2979</x:v>
      </x:c>
      <x:c r="BW121" s="69"/>
      <x:c r="BX121" s="69"/>
      <x:c r="BY121" s="71"/>
      <x:c r="BZ121" s="69"/>
      <x:c r="CA121" s="71"/>
      <x:c r="CB121" s="69"/>
      <x:c r="CC121" s="71"/>
      <x:c r="CD121" s="69"/>
      <x:c r="CE121" s="69"/>
      <x:c r="CF121" s="71"/>
      <x:c r="CG121" s="69"/>
      <x:c r="CH121" s="69"/>
      <x:c r="CI121" s="69"/>
      <x:c r="CJ121" s="69"/>
      <x:c r="CK121" s="69"/>
      <x:c r="CL121" s="69"/>
      <x:c r="CM121" s="69"/>
      <x:c r="CN121" s="69"/>
      <x:c r="CO121" s="69"/>
      <x:c r="CP121" s="71"/>
      <x:c r="CQ121" s="69"/>
      <x:c r="CR121" s="71"/>
      <x:c r="CS121" s="69"/>
      <x:c r="CT121" s="69"/>
      <x:c r="CU121" s="69"/>
      <x:c r="CV121" s="69"/>
      <x:c r="CW121" s="69"/>
      <x:c r="CX121" s="69"/>
      <x:c r="CY121" s="631" t="s">
        <x:v>2979</x:v>
      </x:c>
      <x:c r="CZ121" s="112"/>
      <x:c r="DA121" s="71"/>
      <x:c r="DB121" s="112"/>
      <x:c r="DC121" s="71"/>
      <x:c r="DD121" s="112"/>
      <x:c r="DE121" s="71"/>
      <x:c r="DF121" s="112"/>
      <x:c r="DG121" s="105"/>
    </x:row>
    <x:row r="122" spans="1:111" ht="30" customHeight="1">
      <x:c r="A122" s="631" t="s">
        <x:v>2068</x:v>
      </x:c>
      <x:c r="B122" s="77"/>
      <x:c r="C122" s="71"/>
      <x:c r="D122" s="69"/>
      <x:c r="E122" s="71"/>
      <x:c r="F122" s="69"/>
      <x:c r="G122" s="71"/>
      <x:c r="H122" s="69"/>
      <x:c r="I122" s="71"/>
      <x:c r="J122" s="69"/>
      <x:c r="K122" s="69"/>
      <x:c r="L122" s="71"/>
      <x:c r="M122" s="69"/>
      <x:c r="N122" s="69"/>
      <x:c r="O122" s="69"/>
      <x:c r="P122" s="69"/>
      <x:c r="Q122" s="69"/>
      <x:c r="R122" s="71"/>
      <x:c r="S122" s="69"/>
      <x:c r="T122" s="71"/>
      <x:c r="U122" s="69"/>
      <x:c r="V122" s="71"/>
      <x:c r="W122" s="69"/>
      <x:c r="X122" s="69">
        <x:v>8</x:v>
      </x:c>
      <x:c r="Y122" s="69">
        <x:v>3</x:v>
      </x:c>
      <x:c r="Z122" s="69">
        <x:v>6</x:v>
      </x:c>
      <x:c r="AA122" s="69"/>
      <x:c r="AB122" s="69"/>
      <x:c r="AC122" s="69"/>
      <x:c r="AD122" s="69"/>
      <x:c r="AE122" s="69"/>
      <x:c r="AF122" s="69"/>
      <x:c r="AG122" s="69"/>
      <x:c r="AH122" s="69"/>
      <x:c r="AI122" s="69"/>
      <x:c r="AJ122" s="69"/>
      <x:c r="AK122" s="69"/>
      <x:c r="AL122" s="631" t="s">
        <x:v>2068</x:v>
      </x:c>
      <x:c r="AM122" s="69"/>
      <x:c r="AN122" s="71"/>
      <x:c r="AO122" s="69"/>
      <x:c r="AP122" s="69"/>
      <x:c r="AQ122" s="69"/>
      <x:c r="AR122" s="71"/>
      <x:c r="AS122" s="69"/>
      <x:c r="AT122" s="71"/>
      <x:c r="AU122" s="69"/>
      <x:c r="AV122" s="69"/>
      <x:c r="AW122" s="69"/>
      <x:c r="AX122" s="69"/>
      <x:c r="AY122" s="69"/>
      <x:c r="AZ122" s="69"/>
      <x:c r="BA122" s="71"/>
      <x:c r="BB122" s="69"/>
      <x:c r="BC122" s="69"/>
      <x:c r="BD122" s="69"/>
      <x:c r="BE122" s="69"/>
      <x:c r="BF122" s="69"/>
      <x:c r="BG122" s="69"/>
      <x:c r="BH122" s="69"/>
      <x:c r="BI122" s="69"/>
      <x:c r="BJ122" s="71"/>
      <x:c r="BK122" s="69"/>
      <x:c r="BL122" s="71"/>
      <x:c r="BM122" s="69"/>
      <x:c r="BN122" s="71"/>
      <x:c r="BO122" s="69"/>
      <x:c r="BP122" s="71"/>
      <x:c r="BQ122" s="69"/>
      <x:c r="BR122" s="69"/>
      <x:c r="BS122" s="69"/>
      <x:c r="BT122" s="69"/>
      <x:c r="BU122" s="69"/>
      <x:c r="BV122" s="631" t="s">
        <x:v>2068</x:v>
      </x:c>
      <x:c r="BW122" s="69"/>
      <x:c r="BX122" s="69"/>
      <x:c r="BY122" s="71"/>
      <x:c r="BZ122" s="69"/>
      <x:c r="CA122" s="71"/>
      <x:c r="CB122" s="69"/>
      <x:c r="CC122" s="71"/>
      <x:c r="CD122" s="69"/>
      <x:c r="CE122" s="69"/>
      <x:c r="CF122" s="71"/>
      <x:c r="CG122" s="69"/>
      <x:c r="CH122" s="69"/>
      <x:c r="CI122" s="69"/>
      <x:c r="CJ122" s="69"/>
      <x:c r="CK122" s="69"/>
      <x:c r="CL122" s="69"/>
      <x:c r="CM122" s="69"/>
      <x:c r="CN122" s="69"/>
      <x:c r="CO122" s="69"/>
      <x:c r="CP122" s="71"/>
      <x:c r="CQ122" s="69"/>
      <x:c r="CR122" s="71"/>
      <x:c r="CS122" s="69"/>
      <x:c r="CT122" s="69"/>
      <x:c r="CU122" s="69"/>
      <x:c r="CV122" s="69"/>
      <x:c r="CW122" s="69"/>
      <x:c r="CX122" s="69"/>
      <x:c r="CY122" s="631" t="s">
        <x:v>2068</x:v>
      </x:c>
      <x:c r="CZ122" s="112"/>
      <x:c r="DA122" s="71"/>
      <x:c r="DB122" s="112"/>
      <x:c r="DC122" s="71"/>
      <x:c r="DD122" s="112"/>
      <x:c r="DE122" s="71"/>
      <x:c r="DF122" s="112"/>
      <x:c r="DG122" s="105"/>
    </x:row>
    <x:row r="123" spans="1:111" ht="30" customHeight="1">
      <x:c r="A123" s="288" t="s">
        <x:v>677</x:v>
      </x:c>
      <x:c r="B123" s="77">
        <x:f>SUM(B124:B129)</x:f>
        <x:v>0</x:v>
      </x:c>
      <x:c r="C123" s="293">
        <x:f t="shared" ref="C123:BN123" si="54">SUM(C124:C129)</x:f>
        <x:v>0</x:v>
      </x:c>
      <x:c r="D123" s="77">
        <x:f t="shared" si="54"/>
        <x:v>0</x:v>
      </x:c>
      <x:c r="E123" s="293">
        <x:f t="shared" si="54"/>
        <x:v>0</x:v>
      </x:c>
      <x:c r="F123" s="77">
        <x:f t="shared" si="54"/>
        <x:v>0</x:v>
      </x:c>
      <x:c r="G123" s="293">
        <x:f t="shared" si="54"/>
        <x:v>0</x:v>
      </x:c>
      <x:c r="H123" s="77">
        <x:f t="shared" si="54"/>
        <x:v>0</x:v>
      </x:c>
      <x:c r="I123" s="293">
        <x:f t="shared" si="54"/>
        <x:v>0</x:v>
      </x:c>
      <x:c r="J123" s="77">
        <x:f t="shared" si="54"/>
        <x:v>0</x:v>
      </x:c>
      <x:c r="K123" s="77">
        <x:f t="shared" si="54"/>
        <x:v>0</x:v>
      </x:c>
      <x:c r="L123" s="293">
        <x:f t="shared" si="54"/>
        <x:v>0</x:v>
      </x:c>
      <x:c r="M123" s="77">
        <x:f t="shared" si="54"/>
        <x:v>0</x:v>
      </x:c>
      <x:c r="N123" s="77">
        <x:f t="shared" si="54"/>
        <x:v>0</x:v>
      </x:c>
      <x:c r="O123" s="77">
        <x:f t="shared" si="54"/>
        <x:v>0</x:v>
      </x:c>
      <x:c r="P123" s="77">
        <x:f t="shared" si="54"/>
        <x:v>0</x:v>
      </x:c>
      <x:c r="Q123" s="77">
        <x:f t="shared" si="54"/>
        <x:v>0</x:v>
      </x:c>
      <x:c r="R123" s="293">
        <x:f t="shared" si="54"/>
        <x:v>0</x:v>
      </x:c>
      <x:c r="S123" s="77">
        <x:f t="shared" si="54"/>
        <x:v>0</x:v>
      </x:c>
      <x:c r="T123" s="293">
        <x:f t="shared" si="54"/>
        <x:v>0</x:v>
      </x:c>
      <x:c r="U123" s="77">
        <x:f t="shared" si="54"/>
        <x:v>0</x:v>
      </x:c>
      <x:c r="V123" s="293">
        <x:f t="shared" si="54"/>
        <x:v>0</x:v>
      </x:c>
      <x:c r="W123" s="77">
        <x:f t="shared" si="54"/>
        <x:v>0</x:v>
      </x:c>
      <x:c r="X123" s="77">
        <x:f t="shared" si="54"/>
        <x:v>0</x:v>
      </x:c>
      <x:c r="Y123" s="77">
        <x:f t="shared" si="54"/>
        <x:v>0</x:v>
      </x:c>
      <x:c r="Z123" s="77">
        <x:f t="shared" si="54"/>
        <x:v>0</x:v>
      </x:c>
      <x:c r="AA123" s="77">
        <x:f t="shared" si="54"/>
        <x:v>0</x:v>
      </x:c>
      <x:c r="AB123" s="77">
        <x:f t="shared" si="54"/>
        <x:v>0</x:v>
      </x:c>
      <x:c r="AC123" s="77">
        <x:f t="shared" si="54"/>
        <x:v>0</x:v>
      </x:c>
      <x:c r="AD123" s="77">
        <x:f t="shared" si="54"/>
        <x:v>0</x:v>
      </x:c>
      <x:c r="AE123" s="77">
        <x:f t="shared" si="54"/>
        <x:v>0</x:v>
      </x:c>
      <x:c r="AF123" s="77">
        <x:f t="shared" si="54"/>
        <x:v>0</x:v>
      </x:c>
      <x:c r="AG123" s="77">
        <x:f t="shared" si="54"/>
        <x:v>0</x:v>
      </x:c>
      <x:c r="AH123" s="77">
        <x:f t="shared" si="54"/>
        <x:v>0</x:v>
      </x:c>
      <x:c r="AI123" s="77">
        <x:f t="shared" si="54"/>
        <x:v>0</x:v>
      </x:c>
      <x:c r="AJ123" s="77">
        <x:f t="shared" si="54"/>
        <x:v>0</x:v>
      </x:c>
      <x:c r="AK123" s="77">
        <x:f t="shared" si="54"/>
        <x:v>0</x:v>
      </x:c>
      <x:c r="AL123" s="288" t="s">
        <x:v>677</x:v>
      </x:c>
      <x:c r="AM123" s="77">
        <x:f t="shared" si="54"/>
        <x:v>0</x:v>
      </x:c>
      <x:c r="AN123" s="293">
        <x:f t="shared" si="54"/>
        <x:v>0</x:v>
      </x:c>
      <x:c r="AO123" s="77">
        <x:f t="shared" si="54"/>
        <x:v>0</x:v>
      </x:c>
      <x:c r="AP123" s="77">
        <x:f t="shared" si="54"/>
        <x:v>0</x:v>
      </x:c>
      <x:c r="AQ123" s="77">
        <x:f t="shared" si="54"/>
        <x:v>0</x:v>
      </x:c>
      <x:c r="AR123" s="293">
        <x:f t="shared" si="54"/>
        <x:v>0</x:v>
      </x:c>
      <x:c r="AS123" s="77">
        <x:f t="shared" si="54"/>
        <x:v>0</x:v>
      </x:c>
      <x:c r="AT123" s="293">
        <x:f t="shared" si="54"/>
        <x:v>0</x:v>
      </x:c>
      <x:c r="AU123" s="77">
        <x:f t="shared" si="54"/>
        <x:v>0</x:v>
      </x:c>
      <x:c r="AV123" s="77">
        <x:f t="shared" si="54"/>
        <x:v>0</x:v>
      </x:c>
      <x:c r="AW123" s="77">
        <x:f t="shared" si="54"/>
        <x:v>0</x:v>
      </x:c>
      <x:c r="AX123" s="77">
        <x:f t="shared" si="54"/>
        <x:v>0</x:v>
      </x:c>
      <x:c r="AY123" s="77">
        <x:f t="shared" si="54"/>
        <x:v>0</x:v>
      </x:c>
      <x:c r="AZ123" s="77">
        <x:f t="shared" si="54"/>
        <x:v>0</x:v>
      </x:c>
      <x:c r="BA123" s="293">
        <x:f t="shared" si="54"/>
        <x:v>0</x:v>
      </x:c>
      <x:c r="BB123" s="77">
        <x:f t="shared" si="54"/>
        <x:v>0</x:v>
      </x:c>
      <x:c r="BC123" s="77">
        <x:f t="shared" si="54"/>
        <x:v>0</x:v>
      </x:c>
      <x:c r="BD123" s="77">
        <x:f t="shared" si="54"/>
        <x:v>0</x:v>
      </x:c>
      <x:c r="BE123" s="77">
        <x:f t="shared" si="54"/>
        <x:v>0</x:v>
      </x:c>
      <x:c r="BF123" s="77">
        <x:f t="shared" si="54"/>
        <x:v>0</x:v>
      </x:c>
      <x:c r="BG123" s="77">
        <x:f t="shared" si="54"/>
        <x:v>0</x:v>
      </x:c>
      <x:c r="BH123" s="77">
        <x:f t="shared" si="54"/>
        <x:v>0</x:v>
      </x:c>
      <x:c r="BI123" s="77">
        <x:f t="shared" si="54"/>
        <x:v>0</x:v>
      </x:c>
      <x:c r="BJ123" s="293">
        <x:f t="shared" si="54"/>
        <x:v>0</x:v>
      </x:c>
      <x:c r="BK123" s="77">
        <x:f t="shared" si="54"/>
        <x:v>0</x:v>
      </x:c>
      <x:c r="BL123" s="293">
        <x:f t="shared" si="54"/>
        <x:v>0</x:v>
      </x:c>
      <x:c r="BM123" s="77">
        <x:f t="shared" si="54"/>
        <x:v>0</x:v>
      </x:c>
      <x:c r="BN123" s="293">
        <x:f t="shared" si="54"/>
        <x:v>0</x:v>
      </x:c>
      <x:c r="BO123" s="77">
        <x:f t="shared" ref="BO123:DG123" si="55">SUM(BO124:BO129)</x:f>
        <x:v>0</x:v>
      </x:c>
      <x:c r="BP123" s="293">
        <x:f t="shared" si="55"/>
        <x:v>0</x:v>
      </x:c>
      <x:c r="BQ123" s="77">
        <x:f t="shared" si="55"/>
        <x:v>0</x:v>
      </x:c>
      <x:c r="BR123" s="77">
        <x:f t="shared" si="55"/>
        <x:v>0</x:v>
      </x:c>
      <x:c r="BS123" s="77">
        <x:f t="shared" si="55"/>
        <x:v>0</x:v>
      </x:c>
      <x:c r="BT123" s="77">
        <x:f t="shared" si="55"/>
        <x:v>0</x:v>
      </x:c>
      <x:c r="BU123" s="77">
        <x:f t="shared" si="55"/>
        <x:v>0</x:v>
      </x:c>
      <x:c r="BV123" s="288" t="s">
        <x:v>677</x:v>
      </x:c>
      <x:c r="BW123" s="77">
        <x:f t="shared" si="55"/>
        <x:v>0</x:v>
      </x:c>
      <x:c r="BX123" s="77">
        <x:f t="shared" si="55"/>
        <x:v>0</x:v>
      </x:c>
      <x:c r="BY123" s="293">
        <x:f t="shared" si="55"/>
        <x:v>0</x:v>
      </x:c>
      <x:c r="BZ123" s="77">
        <x:f t="shared" si="55"/>
        <x:v>0</x:v>
      </x:c>
      <x:c r="CA123" s="293">
        <x:f t="shared" si="55"/>
        <x:v>0</x:v>
      </x:c>
      <x:c r="CB123" s="77">
        <x:f t="shared" si="55"/>
        <x:v>0</x:v>
      </x:c>
      <x:c r="CC123" s="293">
        <x:f t="shared" si="55"/>
        <x:v>0</x:v>
      </x:c>
      <x:c r="CD123" s="77">
        <x:f t="shared" si="55"/>
        <x:v>0</x:v>
      </x:c>
      <x:c r="CE123" s="77">
        <x:f t="shared" si="55"/>
        <x:v>0</x:v>
      </x:c>
      <x:c r="CF123" s="293">
        <x:f t="shared" si="55"/>
        <x:v>0</x:v>
      </x:c>
      <x:c r="CG123" s="77">
        <x:f t="shared" si="55"/>
        <x:v>0</x:v>
      </x:c>
      <x:c r="CH123" s="77">
        <x:f t="shared" si="55"/>
        <x:v>0</x:v>
      </x:c>
      <x:c r="CI123" s="77">
        <x:f t="shared" si="55"/>
        <x:v>0</x:v>
      </x:c>
      <x:c r="CJ123" s="77">
        <x:f t="shared" si="55"/>
        <x:v>0</x:v>
      </x:c>
      <x:c r="CK123" s="77">
        <x:f t="shared" si="55"/>
        <x:v>0</x:v>
      </x:c>
      <x:c r="CL123" s="77">
        <x:f t="shared" si="55"/>
        <x:v>0</x:v>
      </x:c>
      <x:c r="CM123" s="77">
        <x:f t="shared" si="55"/>
        <x:v>0</x:v>
      </x:c>
      <x:c r="CN123" s="77">
        <x:f t="shared" si="55"/>
        <x:v>0</x:v>
      </x:c>
      <x:c r="CO123" s="77">
        <x:f t="shared" si="55"/>
        <x:v>0</x:v>
      </x:c>
      <x:c r="CP123" s="293">
        <x:f t="shared" si="55"/>
        <x:v>0</x:v>
      </x:c>
      <x:c r="CQ123" s="77">
        <x:f t="shared" si="55"/>
        <x:v>0</x:v>
      </x:c>
      <x:c r="CR123" s="293">
        <x:f t="shared" si="55"/>
        <x:v>0</x:v>
      </x:c>
      <x:c r="CS123" s="77">
        <x:f t="shared" si="55"/>
        <x:v>0</x:v>
      </x:c>
      <x:c r="CT123" s="77">
        <x:f t="shared" si="55"/>
        <x:v>0</x:v>
      </x:c>
      <x:c r="CU123" s="77">
        <x:f t="shared" si="55"/>
        <x:v>0</x:v>
      </x:c>
      <x:c r="CV123" s="77">
        <x:f t="shared" si="55"/>
        <x:v>0</x:v>
      </x:c>
      <x:c r="CW123" s="77">
        <x:f t="shared" si="55"/>
        <x:v>0</x:v>
      </x:c>
      <x:c r="CX123" s="77">
        <x:f t="shared" si="55"/>
        <x:v>0</x:v>
      </x:c>
      <x:c r="CY123" s="288" t="s">
        <x:v>677</x:v>
      </x:c>
      <x:c r="CZ123" s="77">
        <x:f t="shared" si="55"/>
        <x:v>0</x:v>
      </x:c>
      <x:c r="DA123" s="293">
        <x:f t="shared" si="55"/>
        <x:v>0</x:v>
      </x:c>
      <x:c r="DB123" s="77">
        <x:f t="shared" si="55"/>
        <x:v>0</x:v>
      </x:c>
      <x:c r="DC123" s="293">
        <x:f t="shared" si="55"/>
        <x:v>0</x:v>
      </x:c>
      <x:c r="DD123" s="77">
        <x:f t="shared" si="55"/>
        <x:v>0</x:v>
      </x:c>
      <x:c r="DE123" s="293">
        <x:f t="shared" si="55"/>
        <x:v>0</x:v>
      </x:c>
      <x:c r="DF123" s="77">
        <x:f t="shared" si="55"/>
        <x:v>0</x:v>
      </x:c>
      <x:c r="DG123" s="293">
        <x:f t="shared" si="55"/>
        <x:v>0</x:v>
      </x:c>
    </x:row>
    <x:row r="124" spans="1:111" ht="30" customHeight="1">
      <x:c r="A124" s="631" t="s">
        <x:v>2227</x:v>
      </x:c>
      <x:c r="B124" s="77"/>
      <x:c r="C124" s="71"/>
      <x:c r="D124" s="69"/>
      <x:c r="E124" s="71"/>
      <x:c r="F124" s="69"/>
      <x:c r="G124" s="71"/>
      <x:c r="H124" s="69"/>
      <x:c r="I124" s="71"/>
      <x:c r="J124" s="69"/>
      <x:c r="K124" s="69"/>
      <x:c r="L124" s="71"/>
      <x:c r="M124" s="69"/>
      <x:c r="N124" s="69"/>
      <x:c r="O124" s="69"/>
      <x:c r="P124" s="69"/>
      <x:c r="Q124" s="69"/>
      <x:c r="R124" s="71"/>
      <x:c r="S124" s="69"/>
      <x:c r="T124" s="71"/>
      <x:c r="U124" s="69"/>
      <x:c r="V124" s="71"/>
      <x:c r="W124" s="69"/>
      <x:c r="X124" s="69"/>
      <x:c r="Y124" s="69"/>
      <x:c r="Z124" s="69"/>
      <x:c r="AA124" s="69"/>
      <x:c r="AB124" s="69"/>
      <x:c r="AC124" s="69"/>
      <x:c r="AD124" s="69"/>
      <x:c r="AE124" s="69"/>
      <x:c r="AF124" s="69"/>
      <x:c r="AG124" s="69"/>
      <x:c r="AH124" s="69"/>
      <x:c r="AI124" s="69"/>
      <x:c r="AJ124" s="69"/>
      <x:c r="AK124" s="69"/>
      <x:c r="AL124" s="631" t="s">
        <x:v>2227</x:v>
      </x:c>
      <x:c r="AM124" s="69"/>
      <x:c r="AN124" s="71"/>
      <x:c r="AO124" s="69"/>
      <x:c r="AP124" s="69"/>
      <x:c r="AQ124" s="69"/>
      <x:c r="AR124" s="71"/>
      <x:c r="AS124" s="69"/>
      <x:c r="AT124" s="71"/>
      <x:c r="AU124" s="69"/>
      <x:c r="AV124" s="69"/>
      <x:c r="AW124" s="69"/>
      <x:c r="AX124" s="69"/>
      <x:c r="AY124" s="69"/>
      <x:c r="AZ124" s="69"/>
      <x:c r="BA124" s="71"/>
      <x:c r="BB124" s="69"/>
      <x:c r="BC124" s="69"/>
      <x:c r="BD124" s="69"/>
      <x:c r="BE124" s="69"/>
      <x:c r="BF124" s="69"/>
      <x:c r="BG124" s="69"/>
      <x:c r="BH124" s="69"/>
      <x:c r="BI124" s="69"/>
      <x:c r="BJ124" s="71"/>
      <x:c r="BK124" s="69"/>
      <x:c r="BL124" s="71"/>
      <x:c r="BM124" s="69"/>
      <x:c r="BN124" s="71"/>
      <x:c r="BO124" s="69"/>
      <x:c r="BP124" s="71"/>
      <x:c r="BQ124" s="69"/>
      <x:c r="BR124" s="69"/>
      <x:c r="BS124" s="69"/>
      <x:c r="BT124" s="69"/>
      <x:c r="BU124" s="69"/>
      <x:c r="BV124" s="631" t="s">
        <x:v>2227</x:v>
      </x:c>
      <x:c r="BW124" s="69"/>
      <x:c r="BX124" s="69"/>
      <x:c r="BY124" s="71"/>
      <x:c r="BZ124" s="69"/>
      <x:c r="CA124" s="71"/>
      <x:c r="CB124" s="69"/>
      <x:c r="CC124" s="71"/>
      <x:c r="CD124" s="69"/>
      <x:c r="CE124" s="69"/>
      <x:c r="CF124" s="71"/>
      <x:c r="CG124" s="69"/>
      <x:c r="CH124" s="69"/>
      <x:c r="CI124" s="69"/>
      <x:c r="CJ124" s="69"/>
      <x:c r="CK124" s="69"/>
      <x:c r="CL124" s="69"/>
      <x:c r="CM124" s="69"/>
      <x:c r="CN124" s="69"/>
      <x:c r="CO124" s="69"/>
      <x:c r="CP124" s="71"/>
      <x:c r="CQ124" s="69"/>
      <x:c r="CR124" s="71"/>
      <x:c r="CS124" s="69"/>
      <x:c r="CT124" s="69"/>
      <x:c r="CU124" s="69"/>
      <x:c r="CV124" s="69"/>
      <x:c r="CW124" s="69"/>
      <x:c r="CX124" s="69"/>
      <x:c r="CY124" s="631" t="s">
        <x:v>2227</x:v>
      </x:c>
      <x:c r="CZ124" s="112"/>
      <x:c r="DA124" s="71"/>
      <x:c r="DB124" s="112"/>
      <x:c r="DC124" s="71"/>
      <x:c r="DD124" s="112"/>
      <x:c r="DE124" s="71"/>
      <x:c r="DF124" s="112"/>
      <x:c r="DG124" s="105"/>
    </x:row>
    <x:row r="125" spans="1:111" ht="30" customHeight="1">
      <x:c r="A125" s="631" t="s">
        <x:v>2252</x:v>
      </x:c>
      <x:c r="B125" s="77"/>
      <x:c r="C125" s="71"/>
      <x:c r="D125" s="69"/>
      <x:c r="E125" s="71"/>
      <x:c r="F125" s="69"/>
      <x:c r="G125" s="71"/>
      <x:c r="H125" s="69"/>
      <x:c r="I125" s="71"/>
      <x:c r="J125" s="69"/>
      <x:c r="K125" s="69"/>
      <x:c r="L125" s="71"/>
      <x:c r="M125" s="69"/>
      <x:c r="N125" s="69"/>
      <x:c r="O125" s="69"/>
      <x:c r="P125" s="69"/>
      <x:c r="Q125" s="69"/>
      <x:c r="R125" s="71"/>
      <x:c r="S125" s="69"/>
      <x:c r="T125" s="71"/>
      <x:c r="U125" s="69"/>
      <x:c r="V125" s="71"/>
      <x:c r="W125" s="69"/>
      <x:c r="X125" s="69"/>
      <x:c r="Y125" s="69"/>
      <x:c r="Z125" s="69"/>
      <x:c r="AA125" s="69"/>
      <x:c r="AB125" s="69"/>
      <x:c r="AC125" s="69"/>
      <x:c r="AD125" s="69"/>
      <x:c r="AE125" s="69"/>
      <x:c r="AF125" s="69"/>
      <x:c r="AG125" s="69"/>
      <x:c r="AH125" s="69"/>
      <x:c r="AI125" s="69"/>
      <x:c r="AJ125" s="69"/>
      <x:c r="AK125" s="69"/>
      <x:c r="AL125" s="631" t="s">
        <x:v>2252</x:v>
      </x:c>
      <x:c r="AM125" s="69"/>
      <x:c r="AN125" s="71"/>
      <x:c r="AO125" s="69"/>
      <x:c r="AP125" s="69"/>
      <x:c r="AQ125" s="69"/>
      <x:c r="AR125" s="71"/>
      <x:c r="AS125" s="69"/>
      <x:c r="AT125" s="71"/>
      <x:c r="AU125" s="69"/>
      <x:c r="AV125" s="69"/>
      <x:c r="AW125" s="69"/>
      <x:c r="AX125" s="69"/>
      <x:c r="AY125" s="69"/>
      <x:c r="AZ125" s="69"/>
      <x:c r="BA125" s="71"/>
      <x:c r="BB125" s="69"/>
      <x:c r="BC125" s="69"/>
      <x:c r="BD125" s="69"/>
      <x:c r="BE125" s="69"/>
      <x:c r="BF125" s="69"/>
      <x:c r="BG125" s="69"/>
      <x:c r="BH125" s="69"/>
      <x:c r="BI125" s="69"/>
      <x:c r="BJ125" s="71"/>
      <x:c r="BK125" s="69"/>
      <x:c r="BL125" s="71"/>
      <x:c r="BM125" s="69"/>
      <x:c r="BN125" s="71"/>
      <x:c r="BO125" s="69"/>
      <x:c r="BP125" s="71"/>
      <x:c r="BQ125" s="69"/>
      <x:c r="BR125" s="69"/>
      <x:c r="BS125" s="69"/>
      <x:c r="BT125" s="69"/>
      <x:c r="BU125" s="69"/>
      <x:c r="BV125" s="631" t="s">
        <x:v>2252</x:v>
      </x:c>
      <x:c r="BW125" s="69"/>
      <x:c r="BX125" s="69"/>
      <x:c r="BY125" s="71"/>
      <x:c r="BZ125" s="69"/>
      <x:c r="CA125" s="71"/>
      <x:c r="CB125" s="69"/>
      <x:c r="CC125" s="71"/>
      <x:c r="CD125" s="69"/>
      <x:c r="CE125" s="69"/>
      <x:c r="CF125" s="71"/>
      <x:c r="CG125" s="69"/>
      <x:c r="CH125" s="69"/>
      <x:c r="CI125" s="69"/>
      <x:c r="CJ125" s="69"/>
      <x:c r="CK125" s="69"/>
      <x:c r="CL125" s="69"/>
      <x:c r="CM125" s="69"/>
      <x:c r="CN125" s="69"/>
      <x:c r="CO125" s="69"/>
      <x:c r="CP125" s="71"/>
      <x:c r="CQ125" s="69"/>
      <x:c r="CR125" s="71"/>
      <x:c r="CS125" s="69"/>
      <x:c r="CT125" s="69"/>
      <x:c r="CU125" s="69"/>
      <x:c r="CV125" s="69"/>
      <x:c r="CW125" s="69"/>
      <x:c r="CX125" s="69"/>
      <x:c r="CY125" s="631" t="s">
        <x:v>2252</x:v>
      </x:c>
      <x:c r="CZ125" s="112"/>
      <x:c r="DA125" s="71"/>
      <x:c r="DB125" s="112"/>
      <x:c r="DC125" s="71"/>
      <x:c r="DD125" s="112"/>
      <x:c r="DE125" s="71"/>
      <x:c r="DF125" s="112"/>
      <x:c r="DG125" s="105"/>
    </x:row>
    <x:row r="126" spans="1:111" ht="30" customHeight="1">
      <x:c r="A126" s="631" t="s">
        <x:v>2230</x:v>
      </x:c>
      <x:c r="B126" s="77"/>
      <x:c r="C126" s="71"/>
      <x:c r="D126" s="69"/>
      <x:c r="E126" s="71"/>
      <x:c r="F126" s="69"/>
      <x:c r="G126" s="71"/>
      <x:c r="H126" s="69"/>
      <x:c r="I126" s="71"/>
      <x:c r="J126" s="69"/>
      <x:c r="K126" s="69"/>
      <x:c r="L126" s="71"/>
      <x:c r="M126" s="69"/>
      <x:c r="N126" s="69"/>
      <x:c r="O126" s="69"/>
      <x:c r="P126" s="69"/>
      <x:c r="Q126" s="69"/>
      <x:c r="R126" s="71"/>
      <x:c r="S126" s="69"/>
      <x:c r="T126" s="71"/>
      <x:c r="U126" s="69"/>
      <x:c r="V126" s="71"/>
      <x:c r="W126" s="69"/>
      <x:c r="X126" s="69"/>
      <x:c r="Y126" s="69"/>
      <x:c r="Z126" s="69"/>
      <x:c r="AA126" s="69"/>
      <x:c r="AB126" s="69"/>
      <x:c r="AC126" s="69"/>
      <x:c r="AD126" s="69"/>
      <x:c r="AE126" s="69"/>
      <x:c r="AF126" s="69"/>
      <x:c r="AG126" s="69"/>
      <x:c r="AH126" s="69"/>
      <x:c r="AI126" s="69"/>
      <x:c r="AJ126" s="69"/>
      <x:c r="AK126" s="69"/>
      <x:c r="AL126" s="631" t="s">
        <x:v>2230</x:v>
      </x:c>
      <x:c r="AM126" s="69"/>
      <x:c r="AN126" s="71"/>
      <x:c r="AO126" s="69"/>
      <x:c r="AP126" s="69"/>
      <x:c r="AQ126" s="69"/>
      <x:c r="AR126" s="71"/>
      <x:c r="AS126" s="69"/>
      <x:c r="AT126" s="71"/>
      <x:c r="AU126" s="69"/>
      <x:c r="AV126" s="69"/>
      <x:c r="AW126" s="69"/>
      <x:c r="AX126" s="69"/>
      <x:c r="AY126" s="69"/>
      <x:c r="AZ126" s="69"/>
      <x:c r="BA126" s="71"/>
      <x:c r="BB126" s="69"/>
      <x:c r="BC126" s="69"/>
      <x:c r="BD126" s="69"/>
      <x:c r="BE126" s="69"/>
      <x:c r="BF126" s="69"/>
      <x:c r="BG126" s="69"/>
      <x:c r="BH126" s="69"/>
      <x:c r="BI126" s="69"/>
      <x:c r="BJ126" s="71"/>
      <x:c r="BK126" s="69"/>
      <x:c r="BL126" s="71"/>
      <x:c r="BM126" s="69"/>
      <x:c r="BN126" s="71"/>
      <x:c r="BO126" s="69"/>
      <x:c r="BP126" s="71"/>
      <x:c r="BQ126" s="69"/>
      <x:c r="BR126" s="69"/>
      <x:c r="BS126" s="69"/>
      <x:c r="BT126" s="69"/>
      <x:c r="BU126" s="69"/>
      <x:c r="BV126" s="631" t="s">
        <x:v>2230</x:v>
      </x:c>
      <x:c r="BW126" s="69"/>
      <x:c r="BX126" s="69"/>
      <x:c r="BY126" s="71"/>
      <x:c r="BZ126" s="69"/>
      <x:c r="CA126" s="71"/>
      <x:c r="CB126" s="69"/>
      <x:c r="CC126" s="71"/>
      <x:c r="CD126" s="69"/>
      <x:c r="CE126" s="69"/>
      <x:c r="CF126" s="71"/>
      <x:c r="CG126" s="69"/>
      <x:c r="CH126" s="69"/>
      <x:c r="CI126" s="69"/>
      <x:c r="CJ126" s="69"/>
      <x:c r="CK126" s="69"/>
      <x:c r="CL126" s="69"/>
      <x:c r="CM126" s="69"/>
      <x:c r="CN126" s="69"/>
      <x:c r="CO126" s="69"/>
      <x:c r="CP126" s="71"/>
      <x:c r="CQ126" s="69"/>
      <x:c r="CR126" s="71"/>
      <x:c r="CS126" s="69"/>
      <x:c r="CT126" s="69"/>
      <x:c r="CU126" s="69"/>
      <x:c r="CV126" s="69"/>
      <x:c r="CW126" s="69"/>
      <x:c r="CX126" s="69"/>
      <x:c r="CY126" s="631" t="s">
        <x:v>2230</x:v>
      </x:c>
      <x:c r="CZ126" s="112"/>
      <x:c r="DA126" s="71"/>
      <x:c r="DB126" s="112"/>
      <x:c r="DC126" s="71"/>
      <x:c r="DD126" s="112"/>
      <x:c r="DE126" s="71"/>
      <x:c r="DF126" s="112"/>
      <x:c r="DG126" s="105"/>
    </x:row>
    <x:row r="127" spans="1:111" ht="30" customHeight="1">
      <x:c r="A127" s="631" t="s">
        <x:v>2240</x:v>
      </x:c>
      <x:c r="B127" s="77"/>
      <x:c r="C127" s="71"/>
      <x:c r="D127" s="69"/>
      <x:c r="E127" s="71"/>
      <x:c r="F127" s="69"/>
      <x:c r="G127" s="71"/>
      <x:c r="H127" s="69"/>
      <x:c r="I127" s="71"/>
      <x:c r="J127" s="69"/>
      <x:c r="K127" s="69"/>
      <x:c r="L127" s="71"/>
      <x:c r="M127" s="69"/>
      <x:c r="N127" s="69"/>
      <x:c r="O127" s="69"/>
      <x:c r="P127" s="69"/>
      <x:c r="Q127" s="69"/>
      <x:c r="R127" s="71"/>
      <x:c r="S127" s="69"/>
      <x:c r="T127" s="71"/>
      <x:c r="U127" s="69"/>
      <x:c r="V127" s="71"/>
      <x:c r="W127" s="69"/>
      <x:c r="X127" s="69"/>
      <x:c r="Y127" s="69"/>
      <x:c r="Z127" s="69"/>
      <x:c r="AA127" s="69"/>
      <x:c r="AB127" s="69"/>
      <x:c r="AC127" s="69"/>
      <x:c r="AD127" s="69"/>
      <x:c r="AE127" s="69"/>
      <x:c r="AF127" s="69"/>
      <x:c r="AG127" s="69"/>
      <x:c r="AH127" s="69"/>
      <x:c r="AI127" s="69"/>
      <x:c r="AJ127" s="69"/>
      <x:c r="AK127" s="69"/>
      <x:c r="AL127" s="631" t="s">
        <x:v>2240</x:v>
      </x:c>
      <x:c r="AM127" s="69"/>
      <x:c r="AN127" s="71"/>
      <x:c r="AO127" s="69"/>
      <x:c r="AP127" s="69"/>
      <x:c r="AQ127" s="69"/>
      <x:c r="AR127" s="71"/>
      <x:c r="AS127" s="69"/>
      <x:c r="AT127" s="71"/>
      <x:c r="AU127" s="69"/>
      <x:c r="AV127" s="69"/>
      <x:c r="AW127" s="69"/>
      <x:c r="AX127" s="69"/>
      <x:c r="AY127" s="69"/>
      <x:c r="AZ127" s="69"/>
      <x:c r="BA127" s="71"/>
      <x:c r="BB127" s="69"/>
      <x:c r="BC127" s="69"/>
      <x:c r="BD127" s="69"/>
      <x:c r="BE127" s="69"/>
      <x:c r="BF127" s="69"/>
      <x:c r="BG127" s="69"/>
      <x:c r="BH127" s="69"/>
      <x:c r="BI127" s="69"/>
      <x:c r="BJ127" s="71"/>
      <x:c r="BK127" s="69"/>
      <x:c r="BL127" s="71"/>
      <x:c r="BM127" s="69"/>
      <x:c r="BN127" s="71"/>
      <x:c r="BO127" s="69"/>
      <x:c r="BP127" s="71"/>
      <x:c r="BQ127" s="69"/>
      <x:c r="BR127" s="69"/>
      <x:c r="BS127" s="69"/>
      <x:c r="BT127" s="69"/>
      <x:c r="BU127" s="69"/>
      <x:c r="BV127" s="631" t="s">
        <x:v>2240</x:v>
      </x:c>
      <x:c r="BW127" s="69"/>
      <x:c r="BX127" s="69"/>
      <x:c r="BY127" s="71"/>
      <x:c r="BZ127" s="69"/>
      <x:c r="CA127" s="71"/>
      <x:c r="CB127" s="69"/>
      <x:c r="CC127" s="71"/>
      <x:c r="CD127" s="69"/>
      <x:c r="CE127" s="69"/>
      <x:c r="CF127" s="71"/>
      <x:c r="CG127" s="69"/>
      <x:c r="CH127" s="69"/>
      <x:c r="CI127" s="69"/>
      <x:c r="CJ127" s="69"/>
      <x:c r="CK127" s="69"/>
      <x:c r="CL127" s="69"/>
      <x:c r="CM127" s="69"/>
      <x:c r="CN127" s="69"/>
      <x:c r="CO127" s="69"/>
      <x:c r="CP127" s="71"/>
      <x:c r="CQ127" s="69"/>
      <x:c r="CR127" s="71"/>
      <x:c r="CS127" s="69"/>
      <x:c r="CT127" s="69"/>
      <x:c r="CU127" s="69"/>
      <x:c r="CV127" s="69"/>
      <x:c r="CW127" s="69"/>
      <x:c r="CX127" s="69"/>
      <x:c r="CY127" s="631" t="s">
        <x:v>2240</x:v>
      </x:c>
      <x:c r="CZ127" s="112"/>
      <x:c r="DA127" s="71"/>
      <x:c r="DB127" s="112"/>
      <x:c r="DC127" s="71"/>
      <x:c r="DD127" s="112"/>
      <x:c r="DE127" s="71"/>
      <x:c r="DF127" s="112"/>
      <x:c r="DG127" s="105"/>
    </x:row>
    <x:row r="128" spans="1:111" ht="30" customHeight="1">
      <x:c r="A128" s="631" t="s">
        <x:v>1876</x:v>
      </x:c>
      <x:c r="B128" s="77"/>
      <x:c r="C128" s="71"/>
      <x:c r="D128" s="69"/>
      <x:c r="E128" s="71"/>
      <x:c r="F128" s="69"/>
      <x:c r="G128" s="71"/>
      <x:c r="H128" s="69"/>
      <x:c r="I128" s="71"/>
      <x:c r="J128" s="69"/>
      <x:c r="K128" s="69"/>
      <x:c r="L128" s="71"/>
      <x:c r="M128" s="69"/>
      <x:c r="N128" s="69"/>
      <x:c r="O128" s="69"/>
      <x:c r="P128" s="69"/>
      <x:c r="Q128" s="69"/>
      <x:c r="R128" s="71"/>
      <x:c r="S128" s="69"/>
      <x:c r="T128" s="71"/>
      <x:c r="U128" s="69"/>
      <x:c r="V128" s="71"/>
      <x:c r="W128" s="69"/>
      <x:c r="X128" s="69"/>
      <x:c r="Y128" s="69"/>
      <x:c r="Z128" s="69"/>
      <x:c r="AA128" s="69"/>
      <x:c r="AB128" s="69"/>
      <x:c r="AC128" s="69"/>
      <x:c r="AD128" s="69"/>
      <x:c r="AE128" s="69"/>
      <x:c r="AF128" s="69"/>
      <x:c r="AG128" s="69"/>
      <x:c r="AH128" s="69"/>
      <x:c r="AI128" s="69"/>
      <x:c r="AJ128" s="69"/>
      <x:c r="AK128" s="69"/>
      <x:c r="AL128" s="631" t="s">
        <x:v>1876</x:v>
      </x:c>
      <x:c r="AM128" s="69"/>
      <x:c r="AN128" s="71"/>
      <x:c r="AO128" s="69"/>
      <x:c r="AP128" s="69"/>
      <x:c r="AQ128" s="69"/>
      <x:c r="AR128" s="71"/>
      <x:c r="AS128" s="69"/>
      <x:c r="AT128" s="71"/>
      <x:c r="AU128" s="69"/>
      <x:c r="AV128" s="69"/>
      <x:c r="AW128" s="69"/>
      <x:c r="AX128" s="69"/>
      <x:c r="AY128" s="69"/>
      <x:c r="AZ128" s="69"/>
      <x:c r="BA128" s="71"/>
      <x:c r="BB128" s="69"/>
      <x:c r="BC128" s="69"/>
      <x:c r="BD128" s="69"/>
      <x:c r="BE128" s="69"/>
      <x:c r="BF128" s="69"/>
      <x:c r="BG128" s="69"/>
      <x:c r="BH128" s="69"/>
      <x:c r="BI128" s="69"/>
      <x:c r="BJ128" s="71"/>
      <x:c r="BK128" s="69"/>
      <x:c r="BL128" s="71"/>
      <x:c r="BM128" s="69"/>
      <x:c r="BN128" s="71"/>
      <x:c r="BO128" s="69"/>
      <x:c r="BP128" s="71"/>
      <x:c r="BQ128" s="69"/>
      <x:c r="BR128" s="69"/>
      <x:c r="BS128" s="69"/>
      <x:c r="BT128" s="69"/>
      <x:c r="BU128" s="69"/>
      <x:c r="BV128" s="631" t="s">
        <x:v>1876</x:v>
      </x:c>
      <x:c r="BW128" s="69"/>
      <x:c r="BX128" s="69"/>
      <x:c r="BY128" s="71"/>
      <x:c r="BZ128" s="69"/>
      <x:c r="CA128" s="71"/>
      <x:c r="CB128" s="69"/>
      <x:c r="CC128" s="71"/>
      <x:c r="CD128" s="69"/>
      <x:c r="CE128" s="69"/>
      <x:c r="CF128" s="71"/>
      <x:c r="CG128" s="69"/>
      <x:c r="CH128" s="69"/>
      <x:c r="CI128" s="69"/>
      <x:c r="CJ128" s="69"/>
      <x:c r="CK128" s="69"/>
      <x:c r="CL128" s="69"/>
      <x:c r="CM128" s="69"/>
      <x:c r="CN128" s="69"/>
      <x:c r="CO128" s="69"/>
      <x:c r="CP128" s="71"/>
      <x:c r="CQ128" s="69"/>
      <x:c r="CR128" s="71"/>
      <x:c r="CS128" s="69"/>
      <x:c r="CT128" s="69"/>
      <x:c r="CU128" s="69"/>
      <x:c r="CV128" s="69"/>
      <x:c r="CW128" s="69"/>
      <x:c r="CX128" s="69"/>
      <x:c r="CY128" s="631" t="s">
        <x:v>1876</x:v>
      </x:c>
      <x:c r="CZ128" s="112"/>
      <x:c r="DA128" s="71"/>
      <x:c r="DB128" s="112"/>
      <x:c r="DC128" s="71"/>
      <x:c r="DD128" s="112"/>
      <x:c r="DE128" s="71"/>
      <x:c r="DF128" s="112"/>
      <x:c r="DG128" s="105"/>
    </x:row>
    <x:row r="129" spans="1:111" ht="30" customHeight="1">
      <x:c r="A129" s="631" t="s">
        <x:v>2241</x:v>
      </x:c>
      <x:c r="B129" s="77"/>
      <x:c r="C129" s="71"/>
      <x:c r="D129" s="69"/>
      <x:c r="E129" s="71"/>
      <x:c r="F129" s="69"/>
      <x:c r="G129" s="71"/>
      <x:c r="H129" s="69"/>
      <x:c r="I129" s="71"/>
      <x:c r="J129" s="69"/>
      <x:c r="K129" s="69"/>
      <x:c r="L129" s="71"/>
      <x:c r="M129" s="69"/>
      <x:c r="N129" s="69"/>
      <x:c r="O129" s="69"/>
      <x:c r="P129" s="69"/>
      <x:c r="Q129" s="69"/>
      <x:c r="R129" s="71"/>
      <x:c r="S129" s="69"/>
      <x:c r="T129" s="71"/>
      <x:c r="U129" s="69"/>
      <x:c r="V129" s="71"/>
      <x:c r="W129" s="69"/>
      <x:c r="X129" s="69"/>
      <x:c r="Y129" s="69"/>
      <x:c r="Z129" s="69"/>
      <x:c r="AA129" s="69"/>
      <x:c r="AB129" s="69"/>
      <x:c r="AC129" s="69"/>
      <x:c r="AD129" s="69"/>
      <x:c r="AE129" s="69"/>
      <x:c r="AF129" s="69"/>
      <x:c r="AG129" s="69"/>
      <x:c r="AH129" s="69"/>
      <x:c r="AI129" s="69"/>
      <x:c r="AJ129" s="69"/>
      <x:c r="AK129" s="69"/>
      <x:c r="AL129" s="631" t="s">
        <x:v>2241</x:v>
      </x:c>
      <x:c r="AM129" s="69"/>
      <x:c r="AN129" s="71"/>
      <x:c r="AO129" s="69"/>
      <x:c r="AP129" s="69"/>
      <x:c r="AQ129" s="69"/>
      <x:c r="AR129" s="71"/>
      <x:c r="AS129" s="69"/>
      <x:c r="AT129" s="71"/>
      <x:c r="AU129" s="69"/>
      <x:c r="AV129" s="69"/>
      <x:c r="AW129" s="69"/>
      <x:c r="AX129" s="69"/>
      <x:c r="AY129" s="69"/>
      <x:c r="AZ129" s="69"/>
      <x:c r="BA129" s="71"/>
      <x:c r="BB129" s="69"/>
      <x:c r="BC129" s="69"/>
      <x:c r="BD129" s="69"/>
      <x:c r="BE129" s="69"/>
      <x:c r="BF129" s="69"/>
      <x:c r="BG129" s="69"/>
      <x:c r="BH129" s="69"/>
      <x:c r="BI129" s="69"/>
      <x:c r="BJ129" s="71"/>
      <x:c r="BK129" s="69"/>
      <x:c r="BL129" s="71"/>
      <x:c r="BM129" s="69"/>
      <x:c r="BN129" s="71"/>
      <x:c r="BO129" s="69"/>
      <x:c r="BP129" s="71"/>
      <x:c r="BQ129" s="69"/>
      <x:c r="BR129" s="69"/>
      <x:c r="BS129" s="69"/>
      <x:c r="BT129" s="69"/>
      <x:c r="BU129" s="69"/>
      <x:c r="BV129" s="631" t="s">
        <x:v>2241</x:v>
      </x:c>
      <x:c r="BW129" s="69"/>
      <x:c r="BX129" s="69"/>
      <x:c r="BY129" s="71"/>
      <x:c r="BZ129" s="69"/>
      <x:c r="CA129" s="71"/>
      <x:c r="CB129" s="69"/>
      <x:c r="CC129" s="71"/>
      <x:c r="CD129" s="69"/>
      <x:c r="CE129" s="69"/>
      <x:c r="CF129" s="71"/>
      <x:c r="CG129" s="69"/>
      <x:c r="CH129" s="69"/>
      <x:c r="CI129" s="69"/>
      <x:c r="CJ129" s="69"/>
      <x:c r="CK129" s="69"/>
      <x:c r="CL129" s="69"/>
      <x:c r="CM129" s="69"/>
      <x:c r="CN129" s="69"/>
      <x:c r="CO129" s="69"/>
      <x:c r="CP129" s="71"/>
      <x:c r="CQ129" s="69"/>
      <x:c r="CR129" s="71"/>
      <x:c r="CS129" s="69"/>
      <x:c r="CT129" s="69"/>
      <x:c r="CU129" s="69"/>
      <x:c r="CV129" s="69"/>
      <x:c r="CW129" s="69"/>
      <x:c r="CX129" s="69"/>
      <x:c r="CY129" s="631" t="s">
        <x:v>2241</x:v>
      </x:c>
      <x:c r="CZ129" s="112"/>
      <x:c r="DA129" s="71"/>
      <x:c r="DB129" s="112"/>
      <x:c r="DC129" s="71"/>
      <x:c r="DD129" s="112"/>
      <x:c r="DE129" s="71"/>
      <x:c r="DF129" s="112"/>
      <x:c r="DG129" s="105"/>
    </x:row>
    <x:row r="130" spans="1:111" ht="30" customHeight="1">
      <x:c r="A130" s="288" t="s">
        <x:v>893</x:v>
      </x:c>
      <x:c r="B130" s="77">
        <x:f>B131+B133+B140+B138</x:f>
        <x:v>0</x:v>
      </x:c>
      <x:c r="C130" s="293">
        <x:f t="shared" ref="C130:BN130" si="56">C131+C133+C140+C138</x:f>
        <x:v>0</x:v>
      </x:c>
      <x:c r="D130" s="77">
        <x:f t="shared" si="56"/>
        <x:v>0</x:v>
      </x:c>
      <x:c r="E130" s="293">
        <x:f t="shared" si="56"/>
        <x:v>0</x:v>
      </x:c>
      <x:c r="F130" s="77">
        <x:f t="shared" si="56"/>
        <x:v>0</x:v>
      </x:c>
      <x:c r="G130" s="293">
        <x:f t="shared" si="56"/>
        <x:v>0</x:v>
      </x:c>
      <x:c r="H130" s="77">
        <x:f t="shared" si="56"/>
        <x:v>0</x:v>
      </x:c>
      <x:c r="I130" s="293">
        <x:f t="shared" si="56"/>
        <x:v>0</x:v>
      </x:c>
      <x:c r="J130" s="77">
        <x:f t="shared" si="56"/>
        <x:v>0</x:v>
      </x:c>
      <x:c r="K130" s="77">
        <x:f t="shared" si="56"/>
        <x:v>0</x:v>
      </x:c>
      <x:c r="L130" s="293">
        <x:f t="shared" si="56"/>
        <x:v>0</x:v>
      </x:c>
      <x:c r="M130" s="77">
        <x:f t="shared" si="56"/>
        <x:v>2</x:v>
      </x:c>
      <x:c r="N130" s="77">
        <x:f t="shared" si="56"/>
        <x:v>0</x:v>
      </x:c>
      <x:c r="O130" s="77">
        <x:f t="shared" si="56"/>
        <x:v>0</x:v>
      </x:c>
      <x:c r="P130" s="77">
        <x:f t="shared" si="56"/>
        <x:v>0</x:v>
      </x:c>
      <x:c r="Q130" s="77">
        <x:f t="shared" si="56"/>
        <x:v>0</x:v>
      </x:c>
      <x:c r="R130" s="293">
        <x:f t="shared" si="56"/>
        <x:v>0</x:v>
      </x:c>
      <x:c r="S130" s="77">
        <x:f t="shared" si="56"/>
        <x:v>5</x:v>
      </x:c>
      <x:c r="T130" s="293">
        <x:f t="shared" si="56"/>
        <x:v>24</x:v>
      </x:c>
      <x:c r="U130" s="77">
        <x:f t="shared" si="56"/>
        <x:v>0</x:v>
      </x:c>
      <x:c r="V130" s="293">
        <x:f t="shared" si="56"/>
        <x:v>0</x:v>
      </x:c>
      <x:c r="W130" s="77">
        <x:f t="shared" si="56"/>
        <x:v>0</x:v>
      </x:c>
      <x:c r="X130" s="77">
        <x:f t="shared" si="56"/>
        <x:v>28</x:v>
      </x:c>
      <x:c r="Y130" s="77">
        <x:f t="shared" si="56"/>
        <x:v>0</x:v>
      </x:c>
      <x:c r="Z130" s="77">
        <x:f t="shared" si="56"/>
        <x:v>0</x:v>
      </x:c>
      <x:c r="AA130" s="77">
        <x:f t="shared" si="56"/>
        <x:v>0</x:v>
      </x:c>
      <x:c r="AB130" s="77">
        <x:f t="shared" si="56"/>
        <x:v>0</x:v>
      </x:c>
      <x:c r="AC130" s="77">
        <x:f t="shared" si="56"/>
        <x:v>0</x:v>
      </x:c>
      <x:c r="AD130" s="77">
        <x:f t="shared" si="56"/>
        <x:v>0</x:v>
      </x:c>
      <x:c r="AE130" s="77">
        <x:f t="shared" si="56"/>
        <x:v>0</x:v>
      </x:c>
      <x:c r="AF130" s="77">
        <x:f t="shared" si="56"/>
        <x:v>0</x:v>
      </x:c>
      <x:c r="AG130" s="77">
        <x:f t="shared" si="56"/>
        <x:v>0</x:v>
      </x:c>
      <x:c r="AH130" s="77">
        <x:f t="shared" si="56"/>
        <x:v>0</x:v>
      </x:c>
      <x:c r="AI130" s="77">
        <x:f t="shared" si="56"/>
        <x:v>0</x:v>
      </x:c>
      <x:c r="AJ130" s="77">
        <x:f t="shared" si="56"/>
        <x:v>0</x:v>
      </x:c>
      <x:c r="AK130" s="77">
        <x:f t="shared" si="56"/>
        <x:v>0</x:v>
      </x:c>
      <x:c r="AL130" s="288" t="s">
        <x:v>893</x:v>
      </x:c>
      <x:c r="AM130" s="77">
        <x:f t="shared" si="56"/>
        <x:v>0</x:v>
      </x:c>
      <x:c r="AN130" s="293">
        <x:f t="shared" si="56"/>
        <x:v>0</x:v>
      </x:c>
      <x:c r="AO130" s="77">
        <x:f t="shared" si="56"/>
        <x:v>0</x:v>
      </x:c>
      <x:c r="AP130" s="77">
        <x:f t="shared" si="56"/>
        <x:v>0</x:v>
      </x:c>
      <x:c r="AQ130" s="77">
        <x:f t="shared" si="56"/>
        <x:v>0</x:v>
      </x:c>
      <x:c r="AR130" s="293">
        <x:f t="shared" si="56"/>
        <x:v>0</x:v>
      </x:c>
      <x:c r="AS130" s="77">
        <x:f t="shared" si="56"/>
        <x:v>0</x:v>
      </x:c>
      <x:c r="AT130" s="293">
        <x:f t="shared" si="56"/>
        <x:v>0</x:v>
      </x:c>
      <x:c r="AU130" s="77">
        <x:f t="shared" si="56"/>
        <x:v>0</x:v>
      </x:c>
      <x:c r="AV130" s="77">
        <x:f t="shared" si="56"/>
        <x:v>0</x:v>
      </x:c>
      <x:c r="AW130" s="77">
        <x:f t="shared" si="56"/>
        <x:v>0</x:v>
      </x:c>
      <x:c r="AX130" s="77">
        <x:f t="shared" si="56"/>
        <x:v>0</x:v>
      </x:c>
      <x:c r="AY130" s="77">
        <x:f t="shared" si="56"/>
        <x:v>0</x:v>
      </x:c>
      <x:c r="AZ130" s="77">
        <x:f t="shared" si="56"/>
        <x:v>0</x:v>
      </x:c>
      <x:c r="BA130" s="293">
        <x:f t="shared" si="56"/>
        <x:v>0</x:v>
      </x:c>
      <x:c r="BB130" s="77">
        <x:f t="shared" si="56"/>
        <x:v>0</x:v>
      </x:c>
      <x:c r="BC130" s="77">
        <x:f t="shared" si="56"/>
        <x:v>0</x:v>
      </x:c>
      <x:c r="BD130" s="77">
        <x:f t="shared" si="56"/>
        <x:v>0</x:v>
      </x:c>
      <x:c r="BE130" s="77">
        <x:f t="shared" si="56"/>
        <x:v>0</x:v>
      </x:c>
      <x:c r="BF130" s="77">
        <x:f t="shared" si="56"/>
        <x:v>0</x:v>
      </x:c>
      <x:c r="BG130" s="77">
        <x:f t="shared" si="56"/>
        <x:v>0</x:v>
      </x:c>
      <x:c r="BH130" s="77">
        <x:f t="shared" si="56"/>
        <x:v>0</x:v>
      </x:c>
      <x:c r="BI130" s="77">
        <x:f t="shared" si="56"/>
        <x:v>0</x:v>
      </x:c>
      <x:c r="BJ130" s="293">
        <x:f t="shared" si="56"/>
        <x:v>0</x:v>
      </x:c>
      <x:c r="BK130" s="77">
        <x:f t="shared" si="56"/>
        <x:v>0</x:v>
      </x:c>
      <x:c r="BL130" s="293">
        <x:f t="shared" si="56"/>
        <x:v>0</x:v>
      </x:c>
      <x:c r="BM130" s="77">
        <x:f t="shared" si="56"/>
        <x:v>0</x:v>
      </x:c>
      <x:c r="BN130" s="293">
        <x:f t="shared" si="56"/>
        <x:v>0</x:v>
      </x:c>
      <x:c r="BO130" s="77">
        <x:f t="shared" ref="BO130:DG130" si="57">BO131+BO133+BO140+BO138</x:f>
        <x:v>0</x:v>
      </x:c>
      <x:c r="BP130" s="293">
        <x:f t="shared" si="57"/>
        <x:v>0</x:v>
      </x:c>
      <x:c r="BQ130" s="77">
        <x:f t="shared" si="57"/>
        <x:v>0</x:v>
      </x:c>
      <x:c r="BR130" s="77">
        <x:f t="shared" si="57"/>
        <x:v>0</x:v>
      </x:c>
      <x:c r="BS130" s="77">
        <x:f t="shared" si="57"/>
        <x:v>0</x:v>
      </x:c>
      <x:c r="BT130" s="77">
        <x:f t="shared" si="57"/>
        <x:v>0</x:v>
      </x:c>
      <x:c r="BU130" s="77">
        <x:f t="shared" si="57"/>
        <x:v>0</x:v>
      </x:c>
      <x:c r="BV130" s="288" t="s">
        <x:v>893</x:v>
      </x:c>
      <x:c r="BW130" s="77">
        <x:f t="shared" si="57"/>
        <x:v>0</x:v>
      </x:c>
      <x:c r="BX130" s="77">
        <x:f t="shared" si="57"/>
        <x:v>0</x:v>
      </x:c>
      <x:c r="BY130" s="293">
        <x:f t="shared" si="57"/>
        <x:v>0</x:v>
      </x:c>
      <x:c r="BZ130" s="77">
        <x:f t="shared" si="57"/>
        <x:v>0</x:v>
      </x:c>
      <x:c r="CA130" s="293">
        <x:f t="shared" si="57"/>
        <x:v>0</x:v>
      </x:c>
      <x:c r="CB130" s="77">
        <x:f t="shared" si="57"/>
        <x:v>0</x:v>
      </x:c>
      <x:c r="CC130" s="293">
        <x:f t="shared" si="57"/>
        <x:v>0</x:v>
      </x:c>
      <x:c r="CD130" s="77">
        <x:f t="shared" si="57"/>
        <x:v>0</x:v>
      </x:c>
      <x:c r="CE130" s="77">
        <x:f t="shared" si="57"/>
        <x:v>1</x:v>
      </x:c>
      <x:c r="CF130" s="293">
        <x:f t="shared" si="57"/>
        <x:v>21.079999999999998</x:v>
      </x:c>
      <x:c r="CG130" s="77">
        <x:f t="shared" si="57"/>
        <x:v>0</x:v>
      </x:c>
      <x:c r="CH130" s="77">
        <x:f t="shared" si="57"/>
        <x:v>0</x:v>
      </x:c>
      <x:c r="CI130" s="77">
        <x:f t="shared" si="57"/>
        <x:v>0</x:v>
      </x:c>
      <x:c r="CJ130" s="77">
        <x:f t="shared" si="57"/>
        <x:v>1</x:v>
      </x:c>
      <x:c r="CK130" s="77">
        <x:f t="shared" si="57"/>
        <x:v>0</x:v>
      </x:c>
      <x:c r="CL130" s="77">
        <x:f t="shared" si="57"/>
        <x:v>0</x:v>
      </x:c>
      <x:c r="CM130" s="77">
        <x:f t="shared" si="57"/>
        <x:v>0</x:v>
      </x:c>
      <x:c r="CN130" s="77">
        <x:f t="shared" si="57"/>
        <x:v>0</x:v>
      </x:c>
      <x:c r="CO130" s="77">
        <x:f t="shared" si="57"/>
        <x:v>0</x:v>
      </x:c>
      <x:c r="CP130" s="293">
        <x:f t="shared" si="57"/>
        <x:v>0</x:v>
      </x:c>
      <x:c r="CQ130" s="77">
        <x:f t="shared" si="57"/>
        <x:v>0</x:v>
      </x:c>
      <x:c r="CR130" s="293">
        <x:f t="shared" si="57"/>
        <x:v>0</x:v>
      </x:c>
      <x:c r="CS130" s="77">
        <x:f t="shared" si="57"/>
        <x:v>0</x:v>
      </x:c>
      <x:c r="CT130" s="77">
        <x:f t="shared" si="57"/>
        <x:v>1</x:v>
      </x:c>
      <x:c r="CU130" s="77">
        <x:f t="shared" si="57"/>
        <x:v>0</x:v>
      </x:c>
      <x:c r="CV130" s="77">
        <x:f t="shared" si="57"/>
        <x:v>7</x:v>
      </x:c>
      <x:c r="CW130" s="77">
        <x:f t="shared" si="57"/>
        <x:v>1</x:v>
      </x:c>
      <x:c r="CX130" s="77">
        <x:f t="shared" si="57"/>
        <x:v>1</x:v>
      </x:c>
      <x:c r="CY130" s="288" t="s">
        <x:v>893</x:v>
      </x:c>
      <x:c r="CZ130" s="77">
        <x:f t="shared" si="57"/>
        <x:v>0</x:v>
      </x:c>
      <x:c r="DA130" s="293">
        <x:f t="shared" si="57"/>
        <x:v>0</x:v>
      </x:c>
      <x:c r="DB130" s="77">
        <x:f t="shared" si="57"/>
        <x:v>0</x:v>
      </x:c>
      <x:c r="DC130" s="293">
        <x:f t="shared" si="57"/>
        <x:v>0</x:v>
      </x:c>
      <x:c r="DD130" s="77">
        <x:f t="shared" si="57"/>
        <x:v>0</x:v>
      </x:c>
      <x:c r="DE130" s="293">
        <x:f t="shared" si="57"/>
        <x:v>0</x:v>
      </x:c>
      <x:c r="DF130" s="77">
        <x:f t="shared" si="57"/>
        <x:v>0</x:v>
      </x:c>
      <x:c r="DG130" s="293">
        <x:f t="shared" si="57"/>
        <x:v>0</x:v>
      </x:c>
    </x:row>
    <x:row r="131" spans="1:111" ht="30" customHeight="1">
      <x:c r="A131" s="288" t="s">
        <x:v>1342</x:v>
      </x:c>
      <x:c r="B131" s="77">
        <x:f>SUM(B132)</x:f>
        <x:v>0</x:v>
      </x:c>
      <x:c r="C131" s="71">
        <x:f t="shared" ref="C131:AK131" si="58">SUM(C132)</x:f>
        <x:v>0</x:v>
      </x:c>
      <x:c r="D131" s="69">
        <x:f t="shared" si="58"/>
        <x:v>0</x:v>
      </x:c>
      <x:c r="E131" s="71">
        <x:f t="shared" si="58"/>
        <x:v>0</x:v>
      </x:c>
      <x:c r="F131" s="69">
        <x:f t="shared" si="58"/>
        <x:v>0</x:v>
      </x:c>
      <x:c r="G131" s="71">
        <x:f t="shared" si="58"/>
        <x:v>0</x:v>
      </x:c>
      <x:c r="H131" s="69">
        <x:f t="shared" si="58"/>
        <x:v>0</x:v>
      </x:c>
      <x:c r="I131" s="71">
        <x:f t="shared" si="58"/>
        <x:v>0</x:v>
      </x:c>
      <x:c r="J131" s="69">
        <x:f t="shared" si="58"/>
        <x:v>0</x:v>
      </x:c>
      <x:c r="K131" s="69">
        <x:f t="shared" si="58"/>
        <x:v>0</x:v>
      </x:c>
      <x:c r="L131" s="71">
        <x:f t="shared" si="58"/>
        <x:v>0</x:v>
      </x:c>
      <x:c r="M131" s="69">
        <x:f t="shared" si="58"/>
        <x:v>0</x:v>
      </x:c>
      <x:c r="N131" s="69">
        <x:f t="shared" si="58"/>
        <x:v>0</x:v>
      </x:c>
      <x:c r="O131" s="69">
        <x:f t="shared" si="58"/>
        <x:v>0</x:v>
      </x:c>
      <x:c r="P131" s="69">
        <x:f t="shared" si="58"/>
        <x:v>0</x:v>
      </x:c>
      <x:c r="Q131" s="69">
        <x:f t="shared" si="58"/>
        <x:v>0</x:v>
      </x:c>
      <x:c r="R131" s="71">
        <x:f t="shared" si="58"/>
        <x:v>0</x:v>
      </x:c>
      <x:c r="S131" s="69">
        <x:f t="shared" si="58"/>
        <x:v>0</x:v>
      </x:c>
      <x:c r="T131" s="71">
        <x:f t="shared" si="58"/>
        <x:v>0</x:v>
      </x:c>
      <x:c r="U131" s="69">
        <x:f t="shared" si="58"/>
        <x:v>0</x:v>
      </x:c>
      <x:c r="V131" s="71">
        <x:f t="shared" si="58"/>
        <x:v>0</x:v>
      </x:c>
      <x:c r="W131" s="69">
        <x:f t="shared" si="58"/>
        <x:v>0</x:v>
      </x:c>
      <x:c r="X131" s="69">
        <x:f t="shared" si="58"/>
        <x:v>0</x:v>
      </x:c>
      <x:c r="Y131" s="69">
        <x:f t="shared" si="58"/>
        <x:v>0</x:v>
      </x:c>
      <x:c r="Z131" s="69">
        <x:f t="shared" si="58"/>
        <x:v>0</x:v>
      </x:c>
      <x:c r="AA131" s="69">
        <x:f t="shared" si="58"/>
        <x:v>0</x:v>
      </x:c>
      <x:c r="AB131" s="69">
        <x:f t="shared" si="58"/>
        <x:v>0</x:v>
      </x:c>
      <x:c r="AC131" s="69">
        <x:f t="shared" si="58"/>
        <x:v>0</x:v>
      </x:c>
      <x:c r="AD131" s="69">
        <x:f t="shared" si="58"/>
        <x:v>0</x:v>
      </x:c>
      <x:c r="AE131" s="69">
        <x:f t="shared" si="58"/>
        <x:v>0</x:v>
      </x:c>
      <x:c r="AF131" s="69">
        <x:f t="shared" si="58"/>
        <x:v>0</x:v>
      </x:c>
      <x:c r="AG131" s="69">
        <x:f t="shared" si="58"/>
        <x:v>0</x:v>
      </x:c>
      <x:c r="AH131" s="69">
        <x:f t="shared" si="58"/>
        <x:v>0</x:v>
      </x:c>
      <x:c r="AI131" s="69">
        <x:f t="shared" si="58"/>
        <x:v>0</x:v>
      </x:c>
      <x:c r="AJ131" s="69">
        <x:f t="shared" si="58"/>
        <x:v>0</x:v>
      </x:c>
      <x:c r="AK131" s="69">
        <x:f t="shared" si="58"/>
        <x:v>0</x:v>
      </x:c>
      <x:c r="AL131" s="288" t="s">
        <x:v>1342</x:v>
      </x:c>
      <x:c r="AM131" s="69">
        <x:f>AM132+AM135</x:f>
        <x:v>0</x:v>
      </x:c>
      <x:c r="AN131" s="71">
        <x:f t="shared" ref="AN131:BU131" si="59">SUM(AN132)</x:f>
        <x:v>0</x:v>
      </x:c>
      <x:c r="AO131" s="69">
        <x:f t="shared" si="59"/>
        <x:v>0</x:v>
      </x:c>
      <x:c r="AP131" s="69">
        <x:f t="shared" si="59"/>
        <x:v>0</x:v>
      </x:c>
      <x:c r="AQ131" s="69">
        <x:f t="shared" si="59"/>
        <x:v>0</x:v>
      </x:c>
      <x:c r="AR131" s="71">
        <x:f t="shared" si="59"/>
        <x:v>0</x:v>
      </x:c>
      <x:c r="AS131" s="69">
        <x:f t="shared" si="59"/>
        <x:v>0</x:v>
      </x:c>
      <x:c r="AT131" s="71">
        <x:f t="shared" si="59"/>
        <x:v>0</x:v>
      </x:c>
      <x:c r="AU131" s="69">
        <x:f t="shared" si="59"/>
        <x:v>0</x:v>
      </x:c>
      <x:c r="AV131" s="69">
        <x:f t="shared" si="59"/>
        <x:v>0</x:v>
      </x:c>
      <x:c r="AW131" s="69">
        <x:f t="shared" si="59"/>
        <x:v>0</x:v>
      </x:c>
      <x:c r="AX131" s="69">
        <x:f t="shared" si="59"/>
        <x:v>0</x:v>
      </x:c>
      <x:c r="AY131" s="69">
        <x:f t="shared" si="59"/>
        <x:v>0</x:v>
      </x:c>
      <x:c r="AZ131" s="69">
        <x:f t="shared" si="59"/>
        <x:v>0</x:v>
      </x:c>
      <x:c r="BA131" s="71">
        <x:f t="shared" si="59"/>
        <x:v>0</x:v>
      </x:c>
      <x:c r="BB131" s="69">
        <x:f t="shared" si="59"/>
        <x:v>0</x:v>
      </x:c>
      <x:c r="BC131" s="69">
        <x:f t="shared" si="59"/>
        <x:v>0</x:v>
      </x:c>
      <x:c r="BD131" s="69">
        <x:f t="shared" si="59"/>
        <x:v>0</x:v>
      </x:c>
      <x:c r="BE131" s="69">
        <x:f t="shared" si="59"/>
        <x:v>0</x:v>
      </x:c>
      <x:c r="BF131" s="69">
        <x:f t="shared" si="59"/>
        <x:v>0</x:v>
      </x:c>
      <x:c r="BG131" s="69">
        <x:f t="shared" si="59"/>
        <x:v>0</x:v>
      </x:c>
      <x:c r="BH131" s="69">
        <x:f t="shared" si="59"/>
        <x:v>0</x:v>
      </x:c>
      <x:c r="BI131" s="69">
        <x:f t="shared" si="59"/>
        <x:v>0</x:v>
      </x:c>
      <x:c r="BJ131" s="71">
        <x:f t="shared" si="59"/>
        <x:v>0</x:v>
      </x:c>
      <x:c r="BK131" s="69">
        <x:f t="shared" si="59"/>
        <x:v>0</x:v>
      </x:c>
      <x:c r="BL131" s="71">
        <x:f t="shared" si="59"/>
        <x:v>0</x:v>
      </x:c>
      <x:c r="BM131" s="69">
        <x:f t="shared" si="59"/>
        <x:v>0</x:v>
      </x:c>
      <x:c r="BN131" s="71">
        <x:f t="shared" si="59"/>
        <x:v>0</x:v>
      </x:c>
      <x:c r="BO131" s="69">
        <x:f t="shared" si="59"/>
        <x:v>0</x:v>
      </x:c>
      <x:c r="BP131" s="71">
        <x:f t="shared" si="59"/>
        <x:v>0</x:v>
      </x:c>
      <x:c r="BQ131" s="69">
        <x:f t="shared" si="59"/>
        <x:v>0</x:v>
      </x:c>
      <x:c r="BR131" s="69">
        <x:f t="shared" si="59"/>
        <x:v>0</x:v>
      </x:c>
      <x:c r="BS131" s="69">
        <x:f t="shared" si="59"/>
        <x:v>0</x:v>
      </x:c>
      <x:c r="BT131" s="69">
        <x:f t="shared" si="59"/>
        <x:v>0</x:v>
      </x:c>
      <x:c r="BU131" s="69">
        <x:f t="shared" si="59"/>
        <x:v>0</x:v>
      </x:c>
      <x:c r="BV131" s="288" t="s">
        <x:v>1342</x:v>
      </x:c>
      <x:c r="BW131" s="69">
        <x:f>SUM(BW132)</x:f>
        <x:v>0</x:v>
      </x:c>
      <x:c r="BX131" s="69">
        <x:f t="shared" ref="BX131:CX131" si="60">SUM(BX132)</x:f>
        <x:v>0</x:v>
      </x:c>
      <x:c r="BY131" s="71">
        <x:f t="shared" si="60"/>
        <x:v>0</x:v>
      </x:c>
      <x:c r="BZ131" s="69">
        <x:f t="shared" si="60"/>
        <x:v>0</x:v>
      </x:c>
      <x:c r="CA131" s="71">
        <x:f t="shared" si="60"/>
        <x:v>0</x:v>
      </x:c>
      <x:c r="CB131" s="69">
        <x:f t="shared" si="60"/>
        <x:v>0</x:v>
      </x:c>
      <x:c r="CC131" s="71">
        <x:f t="shared" si="60"/>
        <x:v>0</x:v>
      </x:c>
      <x:c r="CD131" s="69">
        <x:f t="shared" si="60"/>
        <x:v>0</x:v>
      </x:c>
      <x:c r="CE131" s="69">
        <x:f t="shared" si="60"/>
        <x:v>0</x:v>
      </x:c>
      <x:c r="CF131" s="71">
        <x:f t="shared" si="60"/>
        <x:v>0</x:v>
      </x:c>
      <x:c r="CG131" s="69">
        <x:f t="shared" si="60"/>
        <x:v>0</x:v>
      </x:c>
      <x:c r="CH131" s="69">
        <x:f t="shared" si="60"/>
        <x:v>0</x:v>
      </x:c>
      <x:c r="CI131" s="69">
        <x:f t="shared" si="60"/>
        <x:v>0</x:v>
      </x:c>
      <x:c r="CJ131" s="69">
        <x:f t="shared" si="60"/>
        <x:v>0</x:v>
      </x:c>
      <x:c r="CK131" s="69">
        <x:f t="shared" si="60"/>
        <x:v>0</x:v>
      </x:c>
      <x:c r="CL131" s="69">
        <x:f t="shared" si="60"/>
        <x:v>0</x:v>
      </x:c>
      <x:c r="CM131" s="69">
        <x:f t="shared" si="60"/>
        <x:v>0</x:v>
      </x:c>
      <x:c r="CN131" s="69">
        <x:f t="shared" si="60"/>
        <x:v>0</x:v>
      </x:c>
      <x:c r="CO131" s="69">
        <x:f t="shared" si="60"/>
        <x:v>0</x:v>
      </x:c>
      <x:c r="CP131" s="71">
        <x:f t="shared" si="60"/>
        <x:v>0</x:v>
      </x:c>
      <x:c r="CQ131" s="69">
        <x:f t="shared" si="60"/>
        <x:v>0</x:v>
      </x:c>
      <x:c r="CR131" s="71">
        <x:f t="shared" si="60"/>
        <x:v>0</x:v>
      </x:c>
      <x:c r="CS131" s="69">
        <x:f t="shared" si="60"/>
        <x:v>0</x:v>
      </x:c>
      <x:c r="CT131" s="69">
        <x:f t="shared" si="60"/>
        <x:v>0</x:v>
      </x:c>
      <x:c r="CU131" s="69">
        <x:f t="shared" si="60"/>
        <x:v>0</x:v>
      </x:c>
      <x:c r="CV131" s="69">
        <x:f t="shared" si="60"/>
        <x:v>0</x:v>
      </x:c>
      <x:c r="CW131" s="69">
        <x:f t="shared" si="60"/>
        <x:v>0</x:v>
      </x:c>
      <x:c r="CX131" s="69">
        <x:f t="shared" si="60"/>
        <x:v>0</x:v>
      </x:c>
      <x:c r="CY131" s="288" t="s">
        <x:v>1342</x:v>
      </x:c>
      <x:c r="CZ131" s="69">
        <x:f>SUM(CZ132)</x:f>
        <x:v>0</x:v>
      </x:c>
      <x:c r="DA131" s="71">
        <x:f t="shared" ref="DA131:DG131" si="61">SUM(DA132)</x:f>
        <x:v>0</x:v>
      </x:c>
      <x:c r="DB131" s="69">
        <x:f t="shared" si="61"/>
        <x:v>0</x:v>
      </x:c>
      <x:c r="DC131" s="71">
        <x:f t="shared" si="61"/>
        <x:v>0</x:v>
      </x:c>
      <x:c r="DD131" s="69">
        <x:f t="shared" si="61"/>
        <x:v>0</x:v>
      </x:c>
      <x:c r="DE131" s="71">
        <x:f t="shared" si="61"/>
        <x:v>0</x:v>
      </x:c>
      <x:c r="DF131" s="69">
        <x:f t="shared" si="61"/>
        <x:v>0</x:v>
      </x:c>
      <x:c r="DG131" s="105">
        <x:f t="shared" si="61"/>
        <x:v>0</x:v>
      </x:c>
    </x:row>
    <x:row r="132" spans="1:111" ht="30" customHeight="1">
      <x:c r="A132" s="522" t="s">
        <x:v>1866</x:v>
      </x:c>
      <x:c r="B132" s="77"/>
      <x:c r="C132" s="71"/>
      <x:c r="D132" s="69"/>
      <x:c r="E132" s="71"/>
      <x:c r="F132" s="69"/>
      <x:c r="G132" s="71"/>
      <x:c r="H132" s="69"/>
      <x:c r="I132" s="71"/>
      <x:c r="J132" s="69"/>
      <x:c r="K132" s="69"/>
      <x:c r="L132" s="71"/>
      <x:c r="M132" s="69"/>
      <x:c r="N132" s="69"/>
      <x:c r="O132" s="69"/>
      <x:c r="P132" s="69"/>
      <x:c r="Q132" s="69"/>
      <x:c r="R132" s="71"/>
      <x:c r="S132" s="69"/>
      <x:c r="T132" s="71"/>
      <x:c r="U132" s="69"/>
      <x:c r="V132" s="71"/>
      <x:c r="W132" s="69"/>
      <x:c r="X132" s="69"/>
      <x:c r="Y132" s="69"/>
      <x:c r="Z132" s="69"/>
      <x:c r="AA132" s="69"/>
      <x:c r="AB132" s="69"/>
      <x:c r="AC132" s="69"/>
      <x:c r="AD132" s="69"/>
      <x:c r="AE132" s="69"/>
      <x:c r="AF132" s="69"/>
      <x:c r="AG132" s="69"/>
      <x:c r="AH132" s="69"/>
      <x:c r="AI132" s="69"/>
      <x:c r="AJ132" s="69"/>
      <x:c r="AK132" s="69"/>
      <x:c r="AL132" s="522" t="s">
        <x:v>1866</x:v>
      </x:c>
      <x:c r="AM132" s="69">
        <x:f>SUM(AM133)</x:f>
        <x:v>0</x:v>
      </x:c>
      <x:c r="AN132" s="71"/>
      <x:c r="AO132" s="69"/>
      <x:c r="AP132" s="69"/>
      <x:c r="AQ132" s="69"/>
      <x:c r="AR132" s="71"/>
      <x:c r="AS132" s="69"/>
      <x:c r="AT132" s="71"/>
      <x:c r="AU132" s="69"/>
      <x:c r="AV132" s="69"/>
      <x:c r="AW132" s="69"/>
      <x:c r="AX132" s="69"/>
      <x:c r="AY132" s="69"/>
      <x:c r="AZ132" s="69"/>
      <x:c r="BA132" s="71"/>
      <x:c r="BB132" s="69"/>
      <x:c r="BC132" s="69"/>
      <x:c r="BD132" s="69"/>
      <x:c r="BE132" s="69"/>
      <x:c r="BF132" s="69"/>
      <x:c r="BG132" s="69"/>
      <x:c r="BH132" s="69"/>
      <x:c r="BI132" s="69"/>
      <x:c r="BJ132" s="71"/>
      <x:c r="BK132" s="69"/>
      <x:c r="BL132" s="71"/>
      <x:c r="BM132" s="69"/>
      <x:c r="BN132" s="71"/>
      <x:c r="BO132" s="69"/>
      <x:c r="BP132" s="71"/>
      <x:c r="BQ132" s="69"/>
      <x:c r="BR132" s="69"/>
      <x:c r="BS132" s="69"/>
      <x:c r="BT132" s="69"/>
      <x:c r="BU132" s="69"/>
      <x:c r="BV132" s="522" t="s">
        <x:v>1866</x:v>
      </x:c>
      <x:c r="BW132" s="69"/>
      <x:c r="BX132" s="69"/>
      <x:c r="BY132" s="71"/>
      <x:c r="BZ132" s="69"/>
      <x:c r="CA132" s="71"/>
      <x:c r="CB132" s="69"/>
      <x:c r="CC132" s="71"/>
      <x:c r="CD132" s="69"/>
      <x:c r="CE132" s="69"/>
      <x:c r="CF132" s="71"/>
      <x:c r="CG132" s="69"/>
      <x:c r="CH132" s="69"/>
      <x:c r="CI132" s="69"/>
      <x:c r="CJ132" s="69"/>
      <x:c r="CK132" s="69"/>
      <x:c r="CL132" s="69"/>
      <x:c r="CM132" s="69"/>
      <x:c r="CN132" s="69"/>
      <x:c r="CO132" s="69"/>
      <x:c r="CP132" s="71"/>
      <x:c r="CQ132" s="69"/>
      <x:c r="CR132" s="71"/>
      <x:c r="CS132" s="69"/>
      <x:c r="CT132" s="69"/>
      <x:c r="CU132" s="69"/>
      <x:c r="CV132" s="69"/>
      <x:c r="CW132" s="69"/>
      <x:c r="CX132" s="69"/>
      <x:c r="CY132" s="522" t="s">
        <x:v>1866</x:v>
      </x:c>
      <x:c r="CZ132" s="69"/>
      <x:c r="DA132" s="71"/>
      <x:c r="DB132" s="69"/>
      <x:c r="DC132" s="71"/>
      <x:c r="DD132" s="69"/>
      <x:c r="DE132" s="71"/>
      <x:c r="DF132" s="69"/>
      <x:c r="DG132" s="105"/>
    </x:row>
    <x:row r="133" spans="1:111" ht="30" customHeight="1">
      <x:c r="A133" s="288" t="s">
        <x:v>70</x:v>
      </x:c>
      <x:c r="B133" s="77">
        <x:f>SUM(B134:B137)</x:f>
        <x:v>0</x:v>
      </x:c>
      <x:c r="C133" s="293">
        <x:f t="shared" ref="C133:BN133" si="62">SUM(C134:C137)</x:f>
        <x:v>0</x:v>
      </x:c>
      <x:c r="D133" s="77">
        <x:f t="shared" si="62"/>
        <x:v>0</x:v>
      </x:c>
      <x:c r="E133" s="293">
        <x:f t="shared" si="62"/>
        <x:v>0</x:v>
      </x:c>
      <x:c r="F133" s="77">
        <x:f t="shared" si="62"/>
        <x:v>0</x:v>
      </x:c>
      <x:c r="G133" s="293">
        <x:f t="shared" si="62"/>
        <x:v>0</x:v>
      </x:c>
      <x:c r="H133" s="77">
        <x:f t="shared" si="62"/>
        <x:v>0</x:v>
      </x:c>
      <x:c r="I133" s="293">
        <x:f t="shared" si="62"/>
        <x:v>0</x:v>
      </x:c>
      <x:c r="J133" s="77">
        <x:f t="shared" si="62"/>
        <x:v>0</x:v>
      </x:c>
      <x:c r="K133" s="77">
        <x:f t="shared" si="62"/>
        <x:v>0</x:v>
      </x:c>
      <x:c r="L133" s="293">
        <x:f t="shared" si="62"/>
        <x:v>0</x:v>
      </x:c>
      <x:c r="M133" s="77">
        <x:f t="shared" si="62"/>
        <x:v>0</x:v>
      </x:c>
      <x:c r="N133" s="77">
        <x:f t="shared" si="62"/>
        <x:v>0</x:v>
      </x:c>
      <x:c r="O133" s="77">
        <x:f t="shared" si="62"/>
        <x:v>0</x:v>
      </x:c>
      <x:c r="P133" s="77">
        <x:f t="shared" si="62"/>
        <x:v>0</x:v>
      </x:c>
      <x:c r="Q133" s="77">
        <x:f t="shared" si="62"/>
        <x:v>0</x:v>
      </x:c>
      <x:c r="R133" s="293">
        <x:f t="shared" si="62"/>
        <x:v>0</x:v>
      </x:c>
      <x:c r="S133" s="77">
        <x:f t="shared" si="62"/>
        <x:v>2</x:v>
      </x:c>
      <x:c r="T133" s="293">
        <x:f t="shared" si="62"/>
        <x:v>24</x:v>
      </x:c>
      <x:c r="U133" s="77">
        <x:f t="shared" si="62"/>
        <x:v>0</x:v>
      </x:c>
      <x:c r="V133" s="293">
        <x:f t="shared" si="62"/>
        <x:v>0</x:v>
      </x:c>
      <x:c r="W133" s="77">
        <x:f t="shared" si="62"/>
        <x:v>0</x:v>
      </x:c>
      <x:c r="X133" s="77">
        <x:f t="shared" si="62"/>
        <x:v>6</x:v>
      </x:c>
      <x:c r="Y133" s="77">
        <x:f t="shared" si="62"/>
        <x:v>0</x:v>
      </x:c>
      <x:c r="Z133" s="77">
        <x:f t="shared" si="62"/>
        <x:v>0</x:v>
      </x:c>
      <x:c r="AA133" s="77">
        <x:f t="shared" si="62"/>
        <x:v>0</x:v>
      </x:c>
      <x:c r="AB133" s="77">
        <x:f t="shared" si="62"/>
        <x:v>0</x:v>
      </x:c>
      <x:c r="AC133" s="77">
        <x:f t="shared" si="62"/>
        <x:v>0</x:v>
      </x:c>
      <x:c r="AD133" s="77">
        <x:f t="shared" si="62"/>
        <x:v>0</x:v>
      </x:c>
      <x:c r="AE133" s="77">
        <x:f t="shared" si="62"/>
        <x:v>0</x:v>
      </x:c>
      <x:c r="AF133" s="77">
        <x:f t="shared" si="62"/>
        <x:v>0</x:v>
      </x:c>
      <x:c r="AG133" s="77">
        <x:f t="shared" si="62"/>
        <x:v>0</x:v>
      </x:c>
      <x:c r="AH133" s="77">
        <x:f t="shared" si="62"/>
        <x:v>0</x:v>
      </x:c>
      <x:c r="AI133" s="77">
        <x:f t="shared" si="62"/>
        <x:v>0</x:v>
      </x:c>
      <x:c r="AJ133" s="77">
        <x:f t="shared" si="62"/>
        <x:v>0</x:v>
      </x:c>
      <x:c r="AK133" s="77">
        <x:f t="shared" si="62"/>
        <x:v>0</x:v>
      </x:c>
      <x:c r="AL133" s="288" t="s">
        <x:v>70</x:v>
      </x:c>
      <x:c r="AM133" s="77">
        <x:f t="shared" si="62"/>
        <x:v>0</x:v>
      </x:c>
      <x:c r="AN133" s="293">
        <x:f t="shared" si="62"/>
        <x:v>0</x:v>
      </x:c>
      <x:c r="AO133" s="77">
        <x:f t="shared" si="62"/>
        <x:v>0</x:v>
      </x:c>
      <x:c r="AP133" s="77">
        <x:f t="shared" si="62"/>
        <x:v>0</x:v>
      </x:c>
      <x:c r="AQ133" s="77">
        <x:f t="shared" si="62"/>
        <x:v>0</x:v>
      </x:c>
      <x:c r="AR133" s="293">
        <x:f t="shared" si="62"/>
        <x:v>0</x:v>
      </x:c>
      <x:c r="AS133" s="77">
        <x:f t="shared" si="62"/>
        <x:v>0</x:v>
      </x:c>
      <x:c r="AT133" s="293">
        <x:f t="shared" si="62"/>
        <x:v>0</x:v>
      </x:c>
      <x:c r="AU133" s="77">
        <x:f t="shared" si="62"/>
        <x:v>0</x:v>
      </x:c>
      <x:c r="AV133" s="77">
        <x:f t="shared" si="62"/>
        <x:v>0</x:v>
      </x:c>
      <x:c r="AW133" s="77">
        <x:f t="shared" si="62"/>
        <x:v>0</x:v>
      </x:c>
      <x:c r="AX133" s="77">
        <x:f t="shared" si="62"/>
        <x:v>0</x:v>
      </x:c>
      <x:c r="AY133" s="77">
        <x:f t="shared" si="62"/>
        <x:v>0</x:v>
      </x:c>
      <x:c r="AZ133" s="77">
        <x:f t="shared" si="62"/>
        <x:v>0</x:v>
      </x:c>
      <x:c r="BA133" s="293">
        <x:f t="shared" si="62"/>
        <x:v>0</x:v>
      </x:c>
      <x:c r="BB133" s="77">
        <x:f t="shared" si="62"/>
        <x:v>0</x:v>
      </x:c>
      <x:c r="BC133" s="77">
        <x:f t="shared" si="62"/>
        <x:v>0</x:v>
      </x:c>
      <x:c r="BD133" s="77">
        <x:f t="shared" si="62"/>
        <x:v>0</x:v>
      </x:c>
      <x:c r="BE133" s="77">
        <x:f t="shared" si="62"/>
        <x:v>0</x:v>
      </x:c>
      <x:c r="BF133" s="77">
        <x:f t="shared" si="62"/>
        <x:v>0</x:v>
      </x:c>
      <x:c r="BG133" s="77">
        <x:f t="shared" si="62"/>
        <x:v>0</x:v>
      </x:c>
      <x:c r="BH133" s="77">
        <x:f t="shared" si="62"/>
        <x:v>0</x:v>
      </x:c>
      <x:c r="BI133" s="77">
        <x:f t="shared" si="62"/>
        <x:v>0</x:v>
      </x:c>
      <x:c r="BJ133" s="293">
        <x:f t="shared" si="62"/>
        <x:v>0</x:v>
      </x:c>
      <x:c r="BK133" s="77">
        <x:f t="shared" si="62"/>
        <x:v>0</x:v>
      </x:c>
      <x:c r="BL133" s="293">
        <x:f t="shared" si="62"/>
        <x:v>0</x:v>
      </x:c>
      <x:c r="BM133" s="77">
        <x:f t="shared" si="62"/>
        <x:v>0</x:v>
      </x:c>
      <x:c r="BN133" s="293">
        <x:f t="shared" si="62"/>
        <x:v>0</x:v>
      </x:c>
      <x:c r="BO133" s="77">
        <x:f t="shared" ref="BO133:DG133" si="63">SUM(BO134:BO137)</x:f>
        <x:v>0</x:v>
      </x:c>
      <x:c r="BP133" s="293">
        <x:f t="shared" si="63"/>
        <x:v>0</x:v>
      </x:c>
      <x:c r="BQ133" s="77">
        <x:f t="shared" si="63"/>
        <x:v>0</x:v>
      </x:c>
      <x:c r="BR133" s="77">
        <x:f t="shared" si="63"/>
        <x:v>0</x:v>
      </x:c>
      <x:c r="BS133" s="77">
        <x:f t="shared" si="63"/>
        <x:v>0</x:v>
      </x:c>
      <x:c r="BT133" s="77">
        <x:f t="shared" si="63"/>
        <x:v>0</x:v>
      </x:c>
      <x:c r="BU133" s="77">
        <x:f t="shared" si="63"/>
        <x:v>0</x:v>
      </x:c>
      <x:c r="BV133" s="288" t="s">
        <x:v>70</x:v>
      </x:c>
      <x:c r="BW133" s="77">
        <x:f t="shared" si="63"/>
        <x:v>0</x:v>
      </x:c>
      <x:c r="BX133" s="77">
        <x:f t="shared" si="63"/>
        <x:v>0</x:v>
      </x:c>
      <x:c r="BY133" s="293">
        <x:f t="shared" si="63"/>
        <x:v>0</x:v>
      </x:c>
      <x:c r="BZ133" s="77">
        <x:f t="shared" si="63"/>
        <x:v>0</x:v>
      </x:c>
      <x:c r="CA133" s="293">
        <x:f t="shared" si="63"/>
        <x:v>0</x:v>
      </x:c>
      <x:c r="CB133" s="77">
        <x:f t="shared" si="63"/>
        <x:v>0</x:v>
      </x:c>
      <x:c r="CC133" s="293">
        <x:f t="shared" si="63"/>
        <x:v>0</x:v>
      </x:c>
      <x:c r="CD133" s="77">
        <x:f t="shared" si="63"/>
        <x:v>0</x:v>
      </x:c>
      <x:c r="CE133" s="77">
        <x:f t="shared" si="63"/>
        <x:v>1</x:v>
      </x:c>
      <x:c r="CF133" s="293">
        <x:f t="shared" si="63"/>
        <x:v>21.079999999999998</x:v>
      </x:c>
      <x:c r="CG133" s="77">
        <x:f t="shared" si="63"/>
        <x:v>0</x:v>
      </x:c>
      <x:c r="CH133" s="77">
        <x:f t="shared" si="63"/>
        <x:v>0</x:v>
      </x:c>
      <x:c r="CI133" s="77">
        <x:f t="shared" si="63"/>
        <x:v>0</x:v>
      </x:c>
      <x:c r="CJ133" s="77">
        <x:f t="shared" si="63"/>
        <x:v>1</x:v>
      </x:c>
      <x:c r="CK133" s="77">
        <x:f t="shared" si="63"/>
        <x:v>0</x:v>
      </x:c>
      <x:c r="CL133" s="77">
        <x:f t="shared" si="63"/>
        <x:v>0</x:v>
      </x:c>
      <x:c r="CM133" s="77">
        <x:f t="shared" si="63"/>
        <x:v>0</x:v>
      </x:c>
      <x:c r="CN133" s="77">
        <x:f t="shared" si="63"/>
        <x:v>0</x:v>
      </x:c>
      <x:c r="CO133" s="77">
        <x:f t="shared" si="63"/>
        <x:v>0</x:v>
      </x:c>
      <x:c r="CP133" s="293">
        <x:f t="shared" si="63"/>
        <x:v>0</x:v>
      </x:c>
      <x:c r="CQ133" s="77">
        <x:f t="shared" si="63"/>
        <x:v>0</x:v>
      </x:c>
      <x:c r="CR133" s="293">
        <x:f t="shared" si="63"/>
        <x:v>0</x:v>
      </x:c>
      <x:c r="CS133" s="77">
        <x:f t="shared" si="63"/>
        <x:v>0</x:v>
      </x:c>
      <x:c r="CT133" s="77">
        <x:f t="shared" si="63"/>
        <x:v>1</x:v>
      </x:c>
      <x:c r="CU133" s="77">
        <x:f t="shared" si="63"/>
        <x:v>0</x:v>
      </x:c>
      <x:c r="CV133" s="77">
        <x:f t="shared" si="63"/>
        <x:v>3</x:v>
      </x:c>
      <x:c r="CW133" s="77">
        <x:f t="shared" si="63"/>
        <x:v>1</x:v>
      </x:c>
      <x:c r="CX133" s="77">
        <x:f t="shared" si="63"/>
        <x:v>1</x:v>
      </x:c>
      <x:c r="CY133" s="288" t="s">
        <x:v>70</x:v>
      </x:c>
      <x:c r="CZ133" s="77">
        <x:f t="shared" si="63"/>
        <x:v>0</x:v>
      </x:c>
      <x:c r="DA133" s="293">
        <x:f t="shared" si="63"/>
        <x:v>0</x:v>
      </x:c>
      <x:c r="DB133" s="77">
        <x:f t="shared" si="63"/>
        <x:v>0</x:v>
      </x:c>
      <x:c r="DC133" s="293">
        <x:f t="shared" si="63"/>
        <x:v>0</x:v>
      </x:c>
      <x:c r="DD133" s="77">
        <x:f t="shared" si="63"/>
        <x:v>0</x:v>
      </x:c>
      <x:c r="DE133" s="293">
        <x:f t="shared" si="63"/>
        <x:v>0</x:v>
      </x:c>
      <x:c r="DF133" s="77">
        <x:f t="shared" si="63"/>
        <x:v>0</x:v>
      </x:c>
      <x:c r="DG133" s="293">
        <x:f t="shared" si="63"/>
        <x:v>0</x:v>
      </x:c>
    </x:row>
    <x:row r="134" spans="1:111" ht="30" customHeight="1">
      <x:c r="A134" s="522" t="s">
        <x:v>2223</x:v>
      </x:c>
      <x:c r="B134" s="77"/>
      <x:c r="C134" s="71"/>
      <x:c r="D134" s="69"/>
      <x:c r="E134" s="71"/>
      <x:c r="F134" s="69"/>
      <x:c r="G134" s="71"/>
      <x:c r="H134" s="69"/>
      <x:c r="I134" s="71"/>
      <x:c r="J134" s="69"/>
      <x:c r="K134" s="69"/>
      <x:c r="L134" s="71"/>
      <x:c r="M134" s="69"/>
      <x:c r="N134" s="69"/>
      <x:c r="O134" s="69"/>
      <x:c r="P134" s="69"/>
      <x:c r="Q134" s="69"/>
      <x:c r="R134" s="71"/>
      <x:c r="S134" s="69">
        <x:v>2</x:v>
      </x:c>
      <x:c r="T134" s="71">
        <x:v>24</x:v>
      </x:c>
      <x:c r="U134" s="69"/>
      <x:c r="V134" s="71"/>
      <x:c r="W134" s="69"/>
      <x:c r="X134" s="69">
        <x:v>6</x:v>
      </x:c>
      <x:c r="Y134" s="69"/>
      <x:c r="Z134" s="69"/>
      <x:c r="AA134" s="69"/>
      <x:c r="AB134" s="69"/>
      <x:c r="AC134" s="69"/>
      <x:c r="AD134" s="69"/>
      <x:c r="AE134" s="69"/>
      <x:c r="AF134" s="69"/>
      <x:c r="AG134" s="69"/>
      <x:c r="AH134" s="69"/>
      <x:c r="AI134" s="69"/>
      <x:c r="AJ134" s="69"/>
      <x:c r="AK134" s="69"/>
      <x:c r="AL134" s="522" t="s">
        <x:v>2223</x:v>
      </x:c>
      <x:c r="AM134" s="69"/>
      <x:c r="AN134" s="71"/>
      <x:c r="AO134" s="69"/>
      <x:c r="AP134" s="69"/>
      <x:c r="AQ134" s="69"/>
      <x:c r="AR134" s="71"/>
      <x:c r="AS134" s="69"/>
      <x:c r="AT134" s="71"/>
      <x:c r="AU134" s="69"/>
      <x:c r="AV134" s="69"/>
      <x:c r="AW134" s="69"/>
      <x:c r="AX134" s="69"/>
      <x:c r="AY134" s="69"/>
      <x:c r="AZ134" s="69"/>
      <x:c r="BA134" s="71"/>
      <x:c r="BB134" s="69"/>
      <x:c r="BC134" s="69"/>
      <x:c r="BD134" s="69"/>
      <x:c r="BE134" s="69"/>
      <x:c r="BF134" s="69"/>
      <x:c r="BG134" s="69"/>
      <x:c r="BH134" s="69"/>
      <x:c r="BI134" s="69"/>
      <x:c r="BJ134" s="71"/>
      <x:c r="BK134" s="69"/>
      <x:c r="BL134" s="71"/>
      <x:c r="BM134" s="69"/>
      <x:c r="BN134" s="71"/>
      <x:c r="BO134" s="69"/>
      <x:c r="BP134" s="71"/>
      <x:c r="BQ134" s="69"/>
      <x:c r="BR134" s="69"/>
      <x:c r="BS134" s="69"/>
      <x:c r="BT134" s="69"/>
      <x:c r="BU134" s="69"/>
      <x:c r="BV134" s="522" t="s">
        <x:v>2223</x:v>
      </x:c>
      <x:c r="BW134" s="69"/>
      <x:c r="BX134" s="69"/>
      <x:c r="BY134" s="71"/>
      <x:c r="BZ134" s="69"/>
      <x:c r="CA134" s="71"/>
      <x:c r="CB134" s="69"/>
      <x:c r="CC134" s="71"/>
      <x:c r="CD134" s="69"/>
      <x:c r="CE134" s="69">
        <x:v>1</x:v>
      </x:c>
      <x:c r="CF134" s="71">
        <x:v>21.079999999999998</x:v>
      </x:c>
      <x:c r="CG134" s="69"/>
      <x:c r="CH134" s="69"/>
      <x:c r="CI134" s="69"/>
      <x:c r="CJ134" s="69">
        <x:v>1</x:v>
      </x:c>
      <x:c r="CK134" s="69"/>
      <x:c r="CL134" s="69"/>
      <x:c r="CM134" s="69"/>
      <x:c r="CN134" s="69"/>
      <x:c r="CO134" s="69"/>
      <x:c r="CP134" s="71"/>
      <x:c r="CQ134" s="69"/>
      <x:c r="CR134" s="71"/>
      <x:c r="CS134" s="69"/>
      <x:c r="CT134" s="69">
        <x:v>1</x:v>
      </x:c>
      <x:c r="CU134" s="69"/>
      <x:c r="CV134" s="69">
        <x:v>3</x:v>
      </x:c>
      <x:c r="CW134" s="69">
        <x:v>1</x:v>
      </x:c>
      <x:c r="CX134" s="69">
        <x:v>1</x:v>
      </x:c>
      <x:c r="CY134" s="522" t="s">
        <x:v>2223</x:v>
      </x:c>
      <x:c r="CZ134" s="69"/>
      <x:c r="DA134" s="71"/>
      <x:c r="DB134" s="69"/>
      <x:c r="DC134" s="71"/>
      <x:c r="DD134" s="69"/>
      <x:c r="DE134" s="71"/>
      <x:c r="DF134" s="69"/>
      <x:c r="DG134" s="105"/>
    </x:row>
    <x:row r="135" spans="1:111" ht="30" customHeight="1">
      <x:c r="A135" s="522" t="s">
        <x:v>2245</x:v>
      </x:c>
      <x:c r="B135" s="77"/>
      <x:c r="C135" s="71"/>
      <x:c r="D135" s="69"/>
      <x:c r="E135" s="71"/>
      <x:c r="F135" s="69"/>
      <x:c r="G135" s="71"/>
      <x:c r="H135" s="69"/>
      <x:c r="I135" s="71"/>
      <x:c r="J135" s="69"/>
      <x:c r="K135" s="69"/>
      <x:c r="L135" s="71"/>
      <x:c r="M135" s="69"/>
      <x:c r="N135" s="69"/>
      <x:c r="O135" s="69"/>
      <x:c r="P135" s="69"/>
      <x:c r="Q135" s="69"/>
      <x:c r="R135" s="71"/>
      <x:c r="S135" s="69"/>
      <x:c r="T135" s="71"/>
      <x:c r="U135" s="69"/>
      <x:c r="V135" s="71"/>
      <x:c r="W135" s="69"/>
      <x:c r="X135" s="69"/>
      <x:c r="Y135" s="69"/>
      <x:c r="Z135" s="69"/>
      <x:c r="AA135" s="69"/>
      <x:c r="AB135" s="69"/>
      <x:c r="AC135" s="69"/>
      <x:c r="AD135" s="69"/>
      <x:c r="AE135" s="69"/>
      <x:c r="AF135" s="69"/>
      <x:c r="AG135" s="69"/>
      <x:c r="AH135" s="69"/>
      <x:c r="AI135" s="69"/>
      <x:c r="AJ135" s="69"/>
      <x:c r="AK135" s="69"/>
      <x:c r="AL135" s="522" t="s">
        <x:v>2245</x:v>
      </x:c>
      <x:c r="AM135" s="69">
        <x:f>SUM(AM140)</x:f>
        <x:v>0</x:v>
      </x:c>
      <x:c r="AN135" s="71"/>
      <x:c r="AO135" s="69"/>
      <x:c r="AP135" s="69"/>
      <x:c r="AQ135" s="69"/>
      <x:c r="AR135" s="71"/>
      <x:c r="AS135" s="69"/>
      <x:c r="AT135" s="71"/>
      <x:c r="AU135" s="69"/>
      <x:c r="AV135" s="69"/>
      <x:c r="AW135" s="69"/>
      <x:c r="AX135" s="69"/>
      <x:c r="AY135" s="69"/>
      <x:c r="AZ135" s="69"/>
      <x:c r="BA135" s="71"/>
      <x:c r="BB135" s="69"/>
      <x:c r="BC135" s="69"/>
      <x:c r="BD135" s="69"/>
      <x:c r="BE135" s="69"/>
      <x:c r="BF135" s="69"/>
      <x:c r="BG135" s="69"/>
      <x:c r="BH135" s="69"/>
      <x:c r="BI135" s="69"/>
      <x:c r="BJ135" s="71"/>
      <x:c r="BK135" s="69"/>
      <x:c r="BL135" s="71"/>
      <x:c r="BM135" s="69"/>
      <x:c r="BN135" s="71"/>
      <x:c r="BO135" s="69"/>
      <x:c r="BP135" s="71"/>
      <x:c r="BQ135" s="69"/>
      <x:c r="BR135" s="69"/>
      <x:c r="BS135" s="69"/>
      <x:c r="BT135" s="69"/>
      <x:c r="BU135" s="69"/>
      <x:c r="BV135" s="522" t="s">
        <x:v>2245</x:v>
      </x:c>
      <x:c r="BW135" s="69"/>
      <x:c r="BX135" s="69"/>
      <x:c r="BY135" s="71"/>
      <x:c r="BZ135" s="69"/>
      <x:c r="CA135" s="71"/>
      <x:c r="CB135" s="69"/>
      <x:c r="CC135" s="71"/>
      <x:c r="CD135" s="69"/>
      <x:c r="CE135" s="69"/>
      <x:c r="CF135" s="71"/>
      <x:c r="CG135" s="69"/>
      <x:c r="CH135" s="69"/>
      <x:c r="CI135" s="69"/>
      <x:c r="CJ135" s="69"/>
      <x:c r="CK135" s="69"/>
      <x:c r="CL135" s="69"/>
      <x:c r="CM135" s="69"/>
      <x:c r="CN135" s="69"/>
      <x:c r="CO135" s="69"/>
      <x:c r="CP135" s="71"/>
      <x:c r="CQ135" s="69"/>
      <x:c r="CR135" s="71"/>
      <x:c r="CS135" s="69"/>
      <x:c r="CT135" s="69"/>
      <x:c r="CU135" s="69"/>
      <x:c r="CV135" s="69"/>
      <x:c r="CW135" s="69"/>
      <x:c r="CX135" s="69"/>
      <x:c r="CY135" s="522" t="s">
        <x:v>2245</x:v>
      </x:c>
      <x:c r="CZ135" s="69"/>
      <x:c r="DA135" s="71"/>
      <x:c r="DB135" s="69"/>
      <x:c r="DC135" s="71"/>
      <x:c r="DD135" s="69"/>
      <x:c r="DE135" s="71"/>
      <x:c r="DF135" s="69"/>
      <x:c r="DG135" s="105"/>
    </x:row>
    <x:row r="136" spans="1:111" ht="30" customHeight="1">
      <x:c r="A136" s="522" t="s">
        <x:v>2225</x:v>
      </x:c>
      <x:c r="B136" s="77"/>
      <x:c r="C136" s="71"/>
      <x:c r="D136" s="69"/>
      <x:c r="E136" s="71"/>
      <x:c r="F136" s="69"/>
      <x:c r="G136" s="71"/>
      <x:c r="H136" s="69"/>
      <x:c r="I136" s="71"/>
      <x:c r="J136" s="69"/>
      <x:c r="K136" s="69"/>
      <x:c r="L136" s="71"/>
      <x:c r="M136" s="69"/>
      <x:c r="N136" s="69"/>
      <x:c r="O136" s="69"/>
      <x:c r="P136" s="69"/>
      <x:c r="Q136" s="69"/>
      <x:c r="R136" s="71"/>
      <x:c r="S136" s="69"/>
      <x:c r="T136" s="71"/>
      <x:c r="U136" s="69"/>
      <x:c r="V136" s="71"/>
      <x:c r="W136" s="69"/>
      <x:c r="X136" s="69"/>
      <x:c r="Y136" s="69"/>
      <x:c r="Z136" s="69"/>
      <x:c r="AA136" s="69"/>
      <x:c r="AB136" s="69"/>
      <x:c r="AC136" s="69"/>
      <x:c r="AD136" s="69"/>
      <x:c r="AE136" s="69"/>
      <x:c r="AF136" s="69"/>
      <x:c r="AG136" s="69"/>
      <x:c r="AH136" s="69"/>
      <x:c r="AI136" s="69"/>
      <x:c r="AJ136" s="69"/>
      <x:c r="AK136" s="69"/>
      <x:c r="AL136" s="522" t="s">
        <x:v>2225</x:v>
      </x:c>
      <x:c r="AM136" s="69"/>
      <x:c r="AN136" s="71"/>
      <x:c r="AO136" s="69"/>
      <x:c r="AP136" s="69"/>
      <x:c r="AQ136" s="69"/>
      <x:c r="AR136" s="71"/>
      <x:c r="AS136" s="69"/>
      <x:c r="AT136" s="71"/>
      <x:c r="AU136" s="69"/>
      <x:c r="AV136" s="69"/>
      <x:c r="AW136" s="69"/>
      <x:c r="AX136" s="69"/>
      <x:c r="AY136" s="69"/>
      <x:c r="AZ136" s="69"/>
      <x:c r="BA136" s="71"/>
      <x:c r="BB136" s="69"/>
      <x:c r="BC136" s="69"/>
      <x:c r="BD136" s="69"/>
      <x:c r="BE136" s="69"/>
      <x:c r="BF136" s="69"/>
      <x:c r="BG136" s="69"/>
      <x:c r="BH136" s="69"/>
      <x:c r="BI136" s="69"/>
      <x:c r="BJ136" s="71"/>
      <x:c r="BK136" s="69"/>
      <x:c r="BL136" s="71"/>
      <x:c r="BM136" s="69"/>
      <x:c r="BN136" s="71"/>
      <x:c r="BO136" s="69"/>
      <x:c r="BP136" s="71"/>
      <x:c r="BQ136" s="69"/>
      <x:c r="BR136" s="69"/>
      <x:c r="BS136" s="69"/>
      <x:c r="BT136" s="69"/>
      <x:c r="BU136" s="69"/>
      <x:c r="BV136" s="522" t="s">
        <x:v>2225</x:v>
      </x:c>
      <x:c r="BW136" s="69"/>
      <x:c r="BX136" s="69"/>
      <x:c r="BY136" s="71"/>
      <x:c r="BZ136" s="69"/>
      <x:c r="CA136" s="71"/>
      <x:c r="CB136" s="69"/>
      <x:c r="CC136" s="71"/>
      <x:c r="CD136" s="69"/>
      <x:c r="CE136" s="69"/>
      <x:c r="CF136" s="71"/>
      <x:c r="CG136" s="69"/>
      <x:c r="CH136" s="69"/>
      <x:c r="CI136" s="69"/>
      <x:c r="CJ136" s="69"/>
      <x:c r="CK136" s="69"/>
      <x:c r="CL136" s="69"/>
      <x:c r="CM136" s="69"/>
      <x:c r="CN136" s="69"/>
      <x:c r="CO136" s="69"/>
      <x:c r="CP136" s="71"/>
      <x:c r="CQ136" s="69"/>
      <x:c r="CR136" s="71"/>
      <x:c r="CS136" s="69"/>
      <x:c r="CT136" s="69"/>
      <x:c r="CU136" s="69"/>
      <x:c r="CV136" s="69"/>
      <x:c r="CW136" s="69"/>
      <x:c r="CX136" s="69"/>
      <x:c r="CY136" s="522" t="s">
        <x:v>2225</x:v>
      </x:c>
      <x:c r="CZ136" s="69"/>
      <x:c r="DA136" s="71"/>
      <x:c r="DB136" s="69"/>
      <x:c r="DC136" s="71"/>
      <x:c r="DD136" s="69"/>
      <x:c r="DE136" s="71"/>
      <x:c r="DF136" s="69"/>
      <x:c r="DG136" s="105"/>
    </x:row>
    <x:row r="137" spans="1:111" ht="30" customHeight="1">
      <x:c r="A137" s="522" t="s">
        <x:v>2249</x:v>
      </x:c>
      <x:c r="B137" s="77"/>
      <x:c r="C137" s="71"/>
      <x:c r="D137" s="69"/>
      <x:c r="E137" s="71"/>
      <x:c r="F137" s="69"/>
      <x:c r="G137" s="71"/>
      <x:c r="H137" s="69"/>
      <x:c r="I137" s="71"/>
      <x:c r="J137" s="69"/>
      <x:c r="K137" s="69"/>
      <x:c r="L137" s="71"/>
      <x:c r="M137" s="69"/>
      <x:c r="N137" s="69"/>
      <x:c r="O137" s="69"/>
      <x:c r="P137" s="69"/>
      <x:c r="Q137" s="69"/>
      <x:c r="R137" s="71"/>
      <x:c r="S137" s="69"/>
      <x:c r="T137" s="71"/>
      <x:c r="U137" s="69"/>
      <x:c r="V137" s="71"/>
      <x:c r="W137" s="69"/>
      <x:c r="X137" s="69"/>
      <x:c r="Y137" s="69"/>
      <x:c r="Z137" s="69"/>
      <x:c r="AA137" s="69"/>
      <x:c r="AB137" s="69"/>
      <x:c r="AC137" s="69"/>
      <x:c r="AD137" s="69"/>
      <x:c r="AE137" s="69"/>
      <x:c r="AF137" s="69"/>
      <x:c r="AG137" s="69"/>
      <x:c r="AH137" s="69"/>
      <x:c r="AI137" s="69"/>
      <x:c r="AJ137" s="69"/>
      <x:c r="AK137" s="69"/>
      <x:c r="AL137" s="522" t="s">
        <x:v>2249</x:v>
      </x:c>
      <x:c r="AM137" s="69"/>
      <x:c r="AN137" s="71"/>
      <x:c r="AO137" s="69"/>
      <x:c r="AP137" s="69"/>
      <x:c r="AQ137" s="69"/>
      <x:c r="AR137" s="71"/>
      <x:c r="AS137" s="69"/>
      <x:c r="AT137" s="71"/>
      <x:c r="AU137" s="69"/>
      <x:c r="AV137" s="69"/>
      <x:c r="AW137" s="69"/>
      <x:c r="AX137" s="69"/>
      <x:c r="AY137" s="69"/>
      <x:c r="AZ137" s="69"/>
      <x:c r="BA137" s="71"/>
      <x:c r="BB137" s="69"/>
      <x:c r="BC137" s="69"/>
      <x:c r="BD137" s="69"/>
      <x:c r="BE137" s="69"/>
      <x:c r="BF137" s="69"/>
      <x:c r="BG137" s="69"/>
      <x:c r="BH137" s="69"/>
      <x:c r="BI137" s="69"/>
      <x:c r="BJ137" s="71"/>
      <x:c r="BK137" s="69"/>
      <x:c r="BL137" s="71"/>
      <x:c r="BM137" s="69"/>
      <x:c r="BN137" s="71"/>
      <x:c r="BO137" s="69"/>
      <x:c r="BP137" s="71"/>
      <x:c r="BQ137" s="69"/>
      <x:c r="BR137" s="69"/>
      <x:c r="BS137" s="69"/>
      <x:c r="BT137" s="69"/>
      <x:c r="BU137" s="69"/>
      <x:c r="BV137" s="522" t="s">
        <x:v>2249</x:v>
      </x:c>
      <x:c r="BW137" s="69"/>
      <x:c r="BX137" s="69"/>
      <x:c r="BY137" s="71"/>
      <x:c r="BZ137" s="69"/>
      <x:c r="CA137" s="71"/>
      <x:c r="CB137" s="69"/>
      <x:c r="CC137" s="71"/>
      <x:c r="CD137" s="69"/>
      <x:c r="CE137" s="69"/>
      <x:c r="CF137" s="71"/>
      <x:c r="CG137" s="69"/>
      <x:c r="CH137" s="69"/>
      <x:c r="CI137" s="69"/>
      <x:c r="CJ137" s="69"/>
      <x:c r="CK137" s="69"/>
      <x:c r="CL137" s="69"/>
      <x:c r="CM137" s="69"/>
      <x:c r="CN137" s="69"/>
      <x:c r="CO137" s="69"/>
      <x:c r="CP137" s="71"/>
      <x:c r="CQ137" s="69"/>
      <x:c r="CR137" s="71"/>
      <x:c r="CS137" s="69"/>
      <x:c r="CT137" s="69"/>
      <x:c r="CU137" s="69"/>
      <x:c r="CV137" s="69"/>
      <x:c r="CW137" s="69"/>
      <x:c r="CX137" s="69"/>
      <x:c r="CY137" s="522" t="s">
        <x:v>2249</x:v>
      </x:c>
      <x:c r="CZ137" s="69"/>
      <x:c r="DA137" s="71"/>
      <x:c r="DB137" s="69"/>
      <x:c r="DC137" s="71"/>
      <x:c r="DD137" s="69"/>
      <x:c r="DE137" s="71"/>
      <x:c r="DF137" s="69"/>
      <x:c r="DG137" s="105"/>
    </x:row>
    <x:row r="138" spans="1:111" ht="30" customHeight="1">
      <x:c r="A138" s="288" t="s">
        <x:v>831</x:v>
      </x:c>
      <x:c r="B138" s="77">
        <x:f>SUM(B139)</x:f>
        <x:v>0</x:v>
      </x:c>
      <x:c r="C138" s="71">
        <x:f t="shared" ref="C138:AK138" si="64">SUM(C139)</x:f>
        <x:v>0</x:v>
      </x:c>
      <x:c r="D138" s="69">
        <x:f t="shared" si="64"/>
        <x:v>0</x:v>
      </x:c>
      <x:c r="E138" s="71">
        <x:f t="shared" si="64"/>
        <x:v>0</x:v>
      </x:c>
      <x:c r="F138" s="69">
        <x:f t="shared" si="64"/>
        <x:v>0</x:v>
      </x:c>
      <x:c r="G138" s="71">
        <x:f t="shared" si="64"/>
        <x:v>0</x:v>
      </x:c>
      <x:c r="H138" s="69">
        <x:f t="shared" si="64"/>
        <x:v>0</x:v>
      </x:c>
      <x:c r="I138" s="71">
        <x:f t="shared" si="64"/>
        <x:v>0</x:v>
      </x:c>
      <x:c r="J138" s="69">
        <x:f t="shared" si="64"/>
        <x:v>0</x:v>
      </x:c>
      <x:c r="K138" s="69">
        <x:f t="shared" si="64"/>
        <x:v>0</x:v>
      </x:c>
      <x:c r="L138" s="71">
        <x:f t="shared" si="64"/>
        <x:v>0</x:v>
      </x:c>
      <x:c r="M138" s="69">
        <x:f t="shared" si="64"/>
        <x:v>0</x:v>
      </x:c>
      <x:c r="N138" s="69">
        <x:f t="shared" si="64"/>
        <x:v>0</x:v>
      </x:c>
      <x:c r="O138" s="69">
        <x:f t="shared" si="64"/>
        <x:v>0</x:v>
      </x:c>
      <x:c r="P138" s="69">
        <x:f t="shared" si="64"/>
        <x:v>0</x:v>
      </x:c>
      <x:c r="Q138" s="69">
        <x:f t="shared" si="64"/>
        <x:v>0</x:v>
      </x:c>
      <x:c r="R138" s="71">
        <x:f t="shared" si="64"/>
        <x:v>0</x:v>
      </x:c>
      <x:c r="S138" s="69">
        <x:f t="shared" si="64"/>
        <x:v>0</x:v>
      </x:c>
      <x:c r="T138" s="71">
        <x:f t="shared" si="64"/>
        <x:v>0</x:v>
      </x:c>
      <x:c r="U138" s="69">
        <x:f t="shared" si="64"/>
        <x:v>0</x:v>
      </x:c>
      <x:c r="V138" s="71">
        <x:f t="shared" si="64"/>
        <x:v>0</x:v>
      </x:c>
      <x:c r="W138" s="69">
        <x:f t="shared" si="64"/>
        <x:v>0</x:v>
      </x:c>
      <x:c r="X138" s="69">
        <x:f t="shared" si="64"/>
        <x:v>0</x:v>
      </x:c>
      <x:c r="Y138" s="69">
        <x:f t="shared" si="64"/>
        <x:v>0</x:v>
      </x:c>
      <x:c r="Z138" s="69">
        <x:f t="shared" si="64"/>
        <x:v>0</x:v>
      </x:c>
      <x:c r="AA138" s="69">
        <x:f t="shared" si="64"/>
        <x:v>0</x:v>
      </x:c>
      <x:c r="AB138" s="69">
        <x:f t="shared" si="64"/>
        <x:v>0</x:v>
      </x:c>
      <x:c r="AC138" s="69">
        <x:f t="shared" si="64"/>
        <x:v>0</x:v>
      </x:c>
      <x:c r="AD138" s="69">
        <x:f t="shared" si="64"/>
        <x:v>0</x:v>
      </x:c>
      <x:c r="AE138" s="69">
        <x:f t="shared" si="64"/>
        <x:v>0</x:v>
      </x:c>
      <x:c r="AF138" s="69">
        <x:f t="shared" si="64"/>
        <x:v>0</x:v>
      </x:c>
      <x:c r="AG138" s="69">
        <x:f t="shared" si="64"/>
        <x:v>0</x:v>
      </x:c>
      <x:c r="AH138" s="69">
        <x:f t="shared" si="64"/>
        <x:v>0</x:v>
      </x:c>
      <x:c r="AI138" s="69">
        <x:f t="shared" si="64"/>
        <x:v>0</x:v>
      </x:c>
      <x:c r="AJ138" s="69">
        <x:f t="shared" si="64"/>
        <x:v>0</x:v>
      </x:c>
      <x:c r="AK138" s="69">
        <x:f t="shared" si="64"/>
        <x:v>0</x:v>
      </x:c>
      <x:c r="AL138" s="288" t="s">
        <x:v>831</x:v>
      </x:c>
      <x:c r="AM138" s="69">
        <x:f>AM139+AM141</x:f>
        <x:v>0</x:v>
      </x:c>
      <x:c r="AN138" s="71">
        <x:f t="shared" ref="AN138:BU138" si="65">SUM(AN139)</x:f>
        <x:v>0</x:v>
      </x:c>
      <x:c r="AO138" s="69">
        <x:f t="shared" si="65"/>
        <x:v>0</x:v>
      </x:c>
      <x:c r="AP138" s="69">
        <x:f t="shared" si="65"/>
        <x:v>0</x:v>
      </x:c>
      <x:c r="AQ138" s="69">
        <x:f t="shared" si="65"/>
        <x:v>0</x:v>
      </x:c>
      <x:c r="AR138" s="71">
        <x:f t="shared" si="65"/>
        <x:v>0</x:v>
      </x:c>
      <x:c r="AS138" s="69">
        <x:f t="shared" si="65"/>
        <x:v>0</x:v>
      </x:c>
      <x:c r="AT138" s="71">
        <x:f t="shared" si="65"/>
        <x:v>0</x:v>
      </x:c>
      <x:c r="AU138" s="69">
        <x:f t="shared" si="65"/>
        <x:v>0</x:v>
      </x:c>
      <x:c r="AV138" s="69">
        <x:f t="shared" si="65"/>
        <x:v>0</x:v>
      </x:c>
      <x:c r="AW138" s="69">
        <x:f t="shared" si="65"/>
        <x:v>0</x:v>
      </x:c>
      <x:c r="AX138" s="69">
        <x:f t="shared" si="65"/>
        <x:v>0</x:v>
      </x:c>
      <x:c r="AY138" s="69">
        <x:f t="shared" si="65"/>
        <x:v>0</x:v>
      </x:c>
      <x:c r="AZ138" s="69">
        <x:f t="shared" si="65"/>
        <x:v>0</x:v>
      </x:c>
      <x:c r="BA138" s="71">
        <x:f t="shared" si="65"/>
        <x:v>0</x:v>
      </x:c>
      <x:c r="BB138" s="69">
        <x:f t="shared" si="65"/>
        <x:v>0</x:v>
      </x:c>
      <x:c r="BC138" s="69">
        <x:f t="shared" si="65"/>
        <x:v>0</x:v>
      </x:c>
      <x:c r="BD138" s="69">
        <x:f t="shared" si="65"/>
        <x:v>0</x:v>
      </x:c>
      <x:c r="BE138" s="69">
        <x:f t="shared" si="65"/>
        <x:v>0</x:v>
      </x:c>
      <x:c r="BF138" s="69">
        <x:f t="shared" si="65"/>
        <x:v>0</x:v>
      </x:c>
      <x:c r="BG138" s="69">
        <x:f t="shared" si="65"/>
        <x:v>0</x:v>
      </x:c>
      <x:c r="BH138" s="69">
        <x:f t="shared" si="65"/>
        <x:v>0</x:v>
      </x:c>
      <x:c r="BI138" s="69">
        <x:f t="shared" si="65"/>
        <x:v>0</x:v>
      </x:c>
      <x:c r="BJ138" s="71">
        <x:f t="shared" si="65"/>
        <x:v>0</x:v>
      </x:c>
      <x:c r="BK138" s="69">
        <x:f t="shared" si="65"/>
        <x:v>0</x:v>
      </x:c>
      <x:c r="BL138" s="71">
        <x:f t="shared" si="65"/>
        <x:v>0</x:v>
      </x:c>
      <x:c r="BM138" s="69">
        <x:f t="shared" si="65"/>
        <x:v>0</x:v>
      </x:c>
      <x:c r="BN138" s="71">
        <x:f t="shared" si="65"/>
        <x:v>0</x:v>
      </x:c>
      <x:c r="BO138" s="69">
        <x:f t="shared" si="65"/>
        <x:v>0</x:v>
      </x:c>
      <x:c r="BP138" s="71">
        <x:f t="shared" si="65"/>
        <x:v>0</x:v>
      </x:c>
      <x:c r="BQ138" s="69">
        <x:f t="shared" si="65"/>
        <x:v>0</x:v>
      </x:c>
      <x:c r="BR138" s="69">
        <x:f t="shared" si="65"/>
        <x:v>0</x:v>
      </x:c>
      <x:c r="BS138" s="69">
        <x:f t="shared" si="65"/>
        <x:v>0</x:v>
      </x:c>
      <x:c r="BT138" s="69">
        <x:f t="shared" si="65"/>
        <x:v>0</x:v>
      </x:c>
      <x:c r="BU138" s="69">
        <x:f t="shared" si="65"/>
        <x:v>0</x:v>
      </x:c>
      <x:c r="BV138" s="288" t="s">
        <x:v>831</x:v>
      </x:c>
      <x:c r="BW138" s="69">
        <x:f>SUM(BW139)</x:f>
        <x:v>0</x:v>
      </x:c>
      <x:c r="BX138" s="69">
        <x:f t="shared" ref="BX138:CX138" si="66">SUM(BX139)</x:f>
        <x:v>0</x:v>
      </x:c>
      <x:c r="BY138" s="71">
        <x:f t="shared" si="66"/>
        <x:v>0</x:v>
      </x:c>
      <x:c r="BZ138" s="69">
        <x:f t="shared" si="66"/>
        <x:v>0</x:v>
      </x:c>
      <x:c r="CA138" s="71">
        <x:f t="shared" si="66"/>
        <x:v>0</x:v>
      </x:c>
      <x:c r="CB138" s="69">
        <x:f t="shared" si="66"/>
        <x:v>0</x:v>
      </x:c>
      <x:c r="CC138" s="71">
        <x:f t="shared" si="66"/>
        <x:v>0</x:v>
      </x:c>
      <x:c r="CD138" s="69">
        <x:f t="shared" si="66"/>
        <x:v>0</x:v>
      </x:c>
      <x:c r="CE138" s="69">
        <x:f t="shared" si="66"/>
        <x:v>0</x:v>
      </x:c>
      <x:c r="CF138" s="71">
        <x:f t="shared" si="66"/>
        <x:v>0</x:v>
      </x:c>
      <x:c r="CG138" s="69">
        <x:f t="shared" si="66"/>
        <x:v>0</x:v>
      </x:c>
      <x:c r="CH138" s="69">
        <x:f t="shared" si="66"/>
        <x:v>0</x:v>
      </x:c>
      <x:c r="CI138" s="69">
        <x:f t="shared" si="66"/>
        <x:v>0</x:v>
      </x:c>
      <x:c r="CJ138" s="69">
        <x:f t="shared" si="66"/>
        <x:v>0</x:v>
      </x:c>
      <x:c r="CK138" s="69">
        <x:f t="shared" si="66"/>
        <x:v>0</x:v>
      </x:c>
      <x:c r="CL138" s="69">
        <x:f t="shared" si="66"/>
        <x:v>0</x:v>
      </x:c>
      <x:c r="CM138" s="69">
        <x:f t="shared" si="66"/>
        <x:v>0</x:v>
      </x:c>
      <x:c r="CN138" s="69">
        <x:f t="shared" si="66"/>
        <x:v>0</x:v>
      </x:c>
      <x:c r="CO138" s="69">
        <x:f t="shared" si="66"/>
        <x:v>0</x:v>
      </x:c>
      <x:c r="CP138" s="71">
        <x:f t="shared" si="66"/>
        <x:v>0</x:v>
      </x:c>
      <x:c r="CQ138" s="69">
        <x:f t="shared" si="66"/>
        <x:v>0</x:v>
      </x:c>
      <x:c r="CR138" s="71">
        <x:f t="shared" si="66"/>
        <x:v>0</x:v>
      </x:c>
      <x:c r="CS138" s="69">
        <x:f t="shared" si="66"/>
        <x:v>0</x:v>
      </x:c>
      <x:c r="CT138" s="69">
        <x:f t="shared" si="66"/>
        <x:v>0</x:v>
      </x:c>
      <x:c r="CU138" s="69">
        <x:f t="shared" si="66"/>
        <x:v>0</x:v>
      </x:c>
      <x:c r="CV138" s="69">
        <x:f t="shared" si="66"/>
        <x:v>0</x:v>
      </x:c>
      <x:c r="CW138" s="69">
        <x:f t="shared" si="66"/>
        <x:v>0</x:v>
      </x:c>
      <x:c r="CX138" s="69">
        <x:f t="shared" si="66"/>
        <x:v>0</x:v>
      </x:c>
      <x:c r="CY138" s="288" t="s">
        <x:v>831</x:v>
      </x:c>
      <x:c r="CZ138" s="69">
        <x:f>SUM(CZ139)</x:f>
        <x:v>0</x:v>
      </x:c>
      <x:c r="DA138" s="71">
        <x:f t="shared" ref="DA138:DG138" si="67">SUM(DA139)</x:f>
        <x:v>0</x:v>
      </x:c>
      <x:c r="DB138" s="69">
        <x:f t="shared" si="67"/>
        <x:v>0</x:v>
      </x:c>
      <x:c r="DC138" s="71">
        <x:f t="shared" si="67"/>
        <x:v>0</x:v>
      </x:c>
      <x:c r="DD138" s="69">
        <x:f t="shared" si="67"/>
        <x:v>0</x:v>
      </x:c>
      <x:c r="DE138" s="71">
        <x:f t="shared" si="67"/>
        <x:v>0</x:v>
      </x:c>
      <x:c r="DF138" s="69">
        <x:f t="shared" si="67"/>
        <x:v>0</x:v>
      </x:c>
      <x:c r="DG138" s="105">
        <x:f t="shared" si="67"/>
        <x:v>0</x:v>
      </x:c>
    </x:row>
    <x:row r="139" spans="1:111" ht="30" customHeight="1">
      <x:c r="A139" s="522" t="s">
        <x:v>2244</x:v>
      </x:c>
      <x:c r="B139" s="77"/>
      <x:c r="C139" s="71"/>
      <x:c r="D139" s="69"/>
      <x:c r="E139" s="71"/>
      <x:c r="F139" s="69"/>
      <x:c r="G139" s="71"/>
      <x:c r="H139" s="69"/>
      <x:c r="I139" s="71"/>
      <x:c r="J139" s="69"/>
      <x:c r="K139" s="69"/>
      <x:c r="L139" s="71"/>
      <x:c r="M139" s="69"/>
      <x:c r="N139" s="69"/>
      <x:c r="O139" s="69"/>
      <x:c r="P139" s="69"/>
      <x:c r="Q139" s="69"/>
      <x:c r="R139" s="71"/>
      <x:c r="S139" s="69"/>
      <x:c r="T139" s="71"/>
      <x:c r="U139" s="69"/>
      <x:c r="V139" s="71"/>
      <x:c r="W139" s="69"/>
      <x:c r="X139" s="69"/>
      <x:c r="Y139" s="69"/>
      <x:c r="Z139" s="69"/>
      <x:c r="AA139" s="69"/>
      <x:c r="AB139" s="69"/>
      <x:c r="AC139" s="69"/>
      <x:c r="AD139" s="69"/>
      <x:c r="AE139" s="69"/>
      <x:c r="AF139" s="69"/>
      <x:c r="AG139" s="69"/>
      <x:c r="AH139" s="69"/>
      <x:c r="AI139" s="69"/>
      <x:c r="AJ139" s="69"/>
      <x:c r="AK139" s="69"/>
      <x:c r="AL139" s="522" t="s">
        <x:v>2244</x:v>
      </x:c>
      <x:c r="AM139" s="69">
        <x:f>SUM(AM140)</x:f>
        <x:v>0</x:v>
      </x:c>
      <x:c r="AN139" s="71"/>
      <x:c r="AO139" s="69"/>
      <x:c r="AP139" s="69"/>
      <x:c r="AQ139" s="69"/>
      <x:c r="AR139" s="71"/>
      <x:c r="AS139" s="69"/>
      <x:c r="AT139" s="71"/>
      <x:c r="AU139" s="69"/>
      <x:c r="AV139" s="69"/>
      <x:c r="AW139" s="69"/>
      <x:c r="AX139" s="69"/>
      <x:c r="AY139" s="69"/>
      <x:c r="AZ139" s="69"/>
      <x:c r="BA139" s="71"/>
      <x:c r="BB139" s="69"/>
      <x:c r="BC139" s="69"/>
      <x:c r="BD139" s="69"/>
      <x:c r="BE139" s="69"/>
      <x:c r="BF139" s="69"/>
      <x:c r="BG139" s="69"/>
      <x:c r="BH139" s="69"/>
      <x:c r="BI139" s="69"/>
      <x:c r="BJ139" s="71"/>
      <x:c r="BK139" s="69"/>
      <x:c r="BL139" s="71"/>
      <x:c r="BM139" s="69"/>
      <x:c r="BN139" s="71"/>
      <x:c r="BO139" s="69"/>
      <x:c r="BP139" s="71"/>
      <x:c r="BQ139" s="69"/>
      <x:c r="BR139" s="69"/>
      <x:c r="BS139" s="69"/>
      <x:c r="BT139" s="69"/>
      <x:c r="BU139" s="69"/>
      <x:c r="BV139" s="522" t="s">
        <x:v>2244</x:v>
      </x:c>
      <x:c r="BW139" s="69"/>
      <x:c r="BX139" s="69"/>
      <x:c r="BY139" s="71"/>
      <x:c r="BZ139" s="69"/>
      <x:c r="CA139" s="71"/>
      <x:c r="CB139" s="69"/>
      <x:c r="CC139" s="71"/>
      <x:c r="CD139" s="69"/>
      <x:c r="CE139" s="69"/>
      <x:c r="CF139" s="71"/>
      <x:c r="CG139" s="69"/>
      <x:c r="CH139" s="69"/>
      <x:c r="CI139" s="69"/>
      <x:c r="CJ139" s="69"/>
      <x:c r="CK139" s="69"/>
      <x:c r="CL139" s="69"/>
      <x:c r="CM139" s="69"/>
      <x:c r="CN139" s="69"/>
      <x:c r="CO139" s="69"/>
      <x:c r="CP139" s="71"/>
      <x:c r="CQ139" s="69"/>
      <x:c r="CR139" s="71"/>
      <x:c r="CS139" s="69"/>
      <x:c r="CT139" s="69"/>
      <x:c r="CU139" s="69"/>
      <x:c r="CV139" s="69"/>
      <x:c r="CW139" s="69"/>
      <x:c r="CX139" s="69"/>
      <x:c r="CY139" s="522" t="s">
        <x:v>2244</x:v>
      </x:c>
      <x:c r="CZ139" s="69"/>
      <x:c r="DA139" s="71"/>
      <x:c r="DB139" s="69"/>
      <x:c r="DC139" s="71"/>
      <x:c r="DD139" s="69"/>
      <x:c r="DE139" s="71"/>
      <x:c r="DF139" s="69"/>
      <x:c r="DG139" s="105"/>
    </x:row>
    <x:row r="140" spans="1:111" ht="30" customHeight="1">
      <x:c r="A140" s="288" t="s">
        <x:v>597</x:v>
      </x:c>
      <x:c r="B140" s="77">
        <x:f>SUM(B141:B143)</x:f>
        <x:v>0</x:v>
      </x:c>
      <x:c r="C140" s="71">
        <x:f t="shared" ref="C140:AK140" si="68">SUM(C141:C143)</x:f>
        <x:v>0</x:v>
      </x:c>
      <x:c r="D140" s="69">
        <x:f t="shared" si="68"/>
        <x:v>0</x:v>
      </x:c>
      <x:c r="E140" s="71">
        <x:f t="shared" si="68"/>
        <x:v>0</x:v>
      </x:c>
      <x:c r="F140" s="69">
        <x:f t="shared" si="68"/>
        <x:v>0</x:v>
      </x:c>
      <x:c r="G140" s="71">
        <x:f t="shared" si="68"/>
        <x:v>0</x:v>
      </x:c>
      <x:c r="H140" s="69">
        <x:f t="shared" si="68"/>
        <x:v>0</x:v>
      </x:c>
      <x:c r="I140" s="71">
        <x:f t="shared" si="68"/>
        <x:v>0</x:v>
      </x:c>
      <x:c r="J140" s="69">
        <x:f t="shared" si="68"/>
        <x:v>0</x:v>
      </x:c>
      <x:c r="K140" s="69">
        <x:f t="shared" si="68"/>
        <x:v>0</x:v>
      </x:c>
      <x:c r="L140" s="71">
        <x:f t="shared" si="68"/>
        <x:v>0</x:v>
      </x:c>
      <x:c r="M140" s="69">
        <x:f t="shared" si="68"/>
        <x:v>2</x:v>
      </x:c>
      <x:c r="N140" s="69">
        <x:f t="shared" si="68"/>
        <x:v>0</x:v>
      </x:c>
      <x:c r="O140" s="69">
        <x:f t="shared" si="68"/>
        <x:v>0</x:v>
      </x:c>
      <x:c r="P140" s="69">
        <x:f t="shared" si="68"/>
        <x:v>0</x:v>
      </x:c>
      <x:c r="Q140" s="69">
        <x:f t="shared" si="68"/>
        <x:v>0</x:v>
      </x:c>
      <x:c r="R140" s="71">
        <x:f t="shared" si="68"/>
        <x:v>0</x:v>
      </x:c>
      <x:c r="S140" s="69">
        <x:f t="shared" si="68"/>
        <x:v>3</x:v>
      </x:c>
      <x:c r="T140" s="71">
        <x:f t="shared" si="68"/>
        <x:v>0</x:v>
      </x:c>
      <x:c r="U140" s="69">
        <x:f t="shared" si="68"/>
        <x:v>0</x:v>
      </x:c>
      <x:c r="V140" s="71">
        <x:f t="shared" si="68"/>
        <x:v>0</x:v>
      </x:c>
      <x:c r="W140" s="69">
        <x:f t="shared" si="68"/>
        <x:v>0</x:v>
      </x:c>
      <x:c r="X140" s="69">
        <x:f t="shared" si="68"/>
        <x:v>22</x:v>
      </x:c>
      <x:c r="Y140" s="69">
        <x:f t="shared" si="68"/>
        <x:v>0</x:v>
      </x:c>
      <x:c r="Z140" s="69">
        <x:f t="shared" si="68"/>
        <x:v>0</x:v>
      </x:c>
      <x:c r="AA140" s="69">
        <x:f t="shared" si="68"/>
        <x:v>0</x:v>
      </x:c>
      <x:c r="AB140" s="69">
        <x:f t="shared" si="68"/>
        <x:v>0</x:v>
      </x:c>
      <x:c r="AC140" s="69">
        <x:f t="shared" si="68"/>
        <x:v>0</x:v>
      </x:c>
      <x:c r="AD140" s="69">
        <x:f t="shared" si="68"/>
        <x:v>0</x:v>
      </x:c>
      <x:c r="AE140" s="69">
        <x:f t="shared" si="68"/>
        <x:v>0</x:v>
      </x:c>
      <x:c r="AF140" s="69">
        <x:f t="shared" si="68"/>
        <x:v>0</x:v>
      </x:c>
      <x:c r="AG140" s="69">
        <x:f t="shared" si="68"/>
        <x:v>0</x:v>
      </x:c>
      <x:c r="AH140" s="69">
        <x:f t="shared" si="68"/>
        <x:v>0</x:v>
      </x:c>
      <x:c r="AI140" s="69">
        <x:f t="shared" si="68"/>
        <x:v>0</x:v>
      </x:c>
      <x:c r="AJ140" s="69">
        <x:f t="shared" si="68"/>
        <x:v>0</x:v>
      </x:c>
      <x:c r="AK140" s="69">
        <x:f t="shared" si="68"/>
        <x:v>0</x:v>
      </x:c>
      <x:c r="AL140" s="288" t="s">
        <x:v>597</x:v>
      </x:c>
      <x:c r="AM140" s="69"/>
      <x:c r="AN140" s="71">
        <x:f t="shared" ref="AN140:BU140" si="69">SUM(AN141:AN143)</x:f>
        <x:v>0</x:v>
      </x:c>
      <x:c r="AO140" s="69">
        <x:f t="shared" si="69"/>
        <x:v>0</x:v>
      </x:c>
      <x:c r="AP140" s="69">
        <x:f t="shared" si="69"/>
        <x:v>0</x:v>
      </x:c>
      <x:c r="AQ140" s="69">
        <x:f t="shared" si="69"/>
        <x:v>0</x:v>
      </x:c>
      <x:c r="AR140" s="71">
        <x:f t="shared" si="69"/>
        <x:v>0</x:v>
      </x:c>
      <x:c r="AS140" s="69">
        <x:f t="shared" si="69"/>
        <x:v>0</x:v>
      </x:c>
      <x:c r="AT140" s="71">
        <x:f t="shared" si="69"/>
        <x:v>0</x:v>
      </x:c>
      <x:c r="AU140" s="69">
        <x:f t="shared" si="69"/>
        <x:v>0</x:v>
      </x:c>
      <x:c r="AV140" s="69">
        <x:f t="shared" si="69"/>
        <x:v>0</x:v>
      </x:c>
      <x:c r="AW140" s="69">
        <x:f t="shared" si="69"/>
        <x:v>0</x:v>
      </x:c>
      <x:c r="AX140" s="69">
        <x:f t="shared" si="69"/>
        <x:v>0</x:v>
      </x:c>
      <x:c r="AY140" s="69">
        <x:f t="shared" si="69"/>
        <x:v>0</x:v>
      </x:c>
      <x:c r="AZ140" s="69">
        <x:f t="shared" si="69"/>
        <x:v>0</x:v>
      </x:c>
      <x:c r="BA140" s="71">
        <x:f t="shared" si="69"/>
        <x:v>0</x:v>
      </x:c>
      <x:c r="BB140" s="69">
        <x:f t="shared" si="69"/>
        <x:v>0</x:v>
      </x:c>
      <x:c r="BC140" s="69">
        <x:f t="shared" si="69"/>
        <x:v>0</x:v>
      </x:c>
      <x:c r="BD140" s="69">
        <x:f t="shared" si="69"/>
        <x:v>0</x:v>
      </x:c>
      <x:c r="BE140" s="69">
        <x:f t="shared" si="69"/>
        <x:v>0</x:v>
      </x:c>
      <x:c r="BF140" s="69">
        <x:f t="shared" si="69"/>
        <x:v>0</x:v>
      </x:c>
      <x:c r="BG140" s="69">
        <x:f t="shared" si="69"/>
        <x:v>0</x:v>
      </x:c>
      <x:c r="BH140" s="69">
        <x:f t="shared" si="69"/>
        <x:v>0</x:v>
      </x:c>
      <x:c r="BI140" s="69">
        <x:f t="shared" si="69"/>
        <x:v>0</x:v>
      </x:c>
      <x:c r="BJ140" s="71">
        <x:f t="shared" si="69"/>
        <x:v>0</x:v>
      </x:c>
      <x:c r="BK140" s="69">
        <x:f t="shared" si="69"/>
        <x:v>0</x:v>
      </x:c>
      <x:c r="BL140" s="71">
        <x:f t="shared" si="69"/>
        <x:v>0</x:v>
      </x:c>
      <x:c r="BM140" s="69">
        <x:f t="shared" si="69"/>
        <x:v>0</x:v>
      </x:c>
      <x:c r="BN140" s="71">
        <x:f t="shared" si="69"/>
        <x:v>0</x:v>
      </x:c>
      <x:c r="BO140" s="69">
        <x:f t="shared" si="69"/>
        <x:v>0</x:v>
      </x:c>
      <x:c r="BP140" s="71">
        <x:f t="shared" si="69"/>
        <x:v>0</x:v>
      </x:c>
      <x:c r="BQ140" s="69">
        <x:f t="shared" si="69"/>
        <x:v>0</x:v>
      </x:c>
      <x:c r="BR140" s="69">
        <x:f t="shared" si="69"/>
        <x:v>0</x:v>
      </x:c>
      <x:c r="BS140" s="69">
        <x:f t="shared" si="69"/>
        <x:v>0</x:v>
      </x:c>
      <x:c r="BT140" s="69">
        <x:f t="shared" si="69"/>
        <x:v>0</x:v>
      </x:c>
      <x:c r="BU140" s="69">
        <x:f t="shared" si="69"/>
        <x:v>0</x:v>
      </x:c>
      <x:c r="BV140" s="288" t="s">
        <x:v>597</x:v>
      </x:c>
      <x:c r="BW140" s="69">
        <x:f>SUM(BW141:BW143)</x:f>
        <x:v>0</x:v>
      </x:c>
      <x:c r="BX140" s="69">
        <x:f t="shared" ref="BX140:CX140" si="70">SUM(BX141:BX143)</x:f>
        <x:v>0</x:v>
      </x:c>
      <x:c r="BY140" s="71">
        <x:f t="shared" si="70"/>
        <x:v>0</x:v>
      </x:c>
      <x:c r="BZ140" s="69">
        <x:f t="shared" si="70"/>
        <x:v>0</x:v>
      </x:c>
      <x:c r="CA140" s="71">
        <x:f t="shared" si="70"/>
        <x:v>0</x:v>
      </x:c>
      <x:c r="CB140" s="69">
        <x:f t="shared" si="70"/>
        <x:v>0</x:v>
      </x:c>
      <x:c r="CC140" s="71">
        <x:f t="shared" si="70"/>
        <x:v>0</x:v>
      </x:c>
      <x:c r="CD140" s="69">
        <x:f t="shared" si="70"/>
        <x:v>0</x:v>
      </x:c>
      <x:c r="CE140" s="69">
        <x:f t="shared" si="70"/>
        <x:v>0</x:v>
      </x:c>
      <x:c r="CF140" s="71">
        <x:f t="shared" si="70"/>
        <x:v>0</x:v>
      </x:c>
      <x:c r="CG140" s="69">
        <x:f t="shared" si="70"/>
        <x:v>0</x:v>
      </x:c>
      <x:c r="CH140" s="69">
        <x:f t="shared" si="70"/>
        <x:v>0</x:v>
      </x:c>
      <x:c r="CI140" s="69">
        <x:f t="shared" si="70"/>
        <x:v>0</x:v>
      </x:c>
      <x:c r="CJ140" s="69">
        <x:f t="shared" si="70"/>
        <x:v>0</x:v>
      </x:c>
      <x:c r="CK140" s="69">
        <x:f t="shared" si="70"/>
        <x:v>0</x:v>
      </x:c>
      <x:c r="CL140" s="69">
        <x:f t="shared" si="70"/>
        <x:v>0</x:v>
      </x:c>
      <x:c r="CM140" s="69">
        <x:f t="shared" si="70"/>
        <x:v>0</x:v>
      </x:c>
      <x:c r="CN140" s="69">
        <x:f t="shared" si="70"/>
        <x:v>0</x:v>
      </x:c>
      <x:c r="CO140" s="69">
        <x:f t="shared" si="70"/>
        <x:v>0</x:v>
      </x:c>
      <x:c r="CP140" s="71">
        <x:f t="shared" si="70"/>
        <x:v>0</x:v>
      </x:c>
      <x:c r="CQ140" s="69">
        <x:f t="shared" si="70"/>
        <x:v>0</x:v>
      </x:c>
      <x:c r="CR140" s="71">
        <x:f t="shared" si="70"/>
        <x:v>0</x:v>
      </x:c>
      <x:c r="CS140" s="69">
        <x:f t="shared" si="70"/>
        <x:v>0</x:v>
      </x:c>
      <x:c r="CT140" s="69">
        <x:f t="shared" si="70"/>
        <x:v>0</x:v>
      </x:c>
      <x:c r="CU140" s="69">
        <x:f t="shared" si="70"/>
        <x:v>0</x:v>
      </x:c>
      <x:c r="CV140" s="69">
        <x:f t="shared" si="70"/>
        <x:v>4</x:v>
      </x:c>
      <x:c r="CW140" s="69">
        <x:f t="shared" si="70"/>
        <x:v>0</x:v>
      </x:c>
      <x:c r="CX140" s="69">
        <x:f t="shared" si="70"/>
        <x:v>0</x:v>
      </x:c>
      <x:c r="CY140" s="288" t="s">
        <x:v>597</x:v>
      </x:c>
      <x:c r="CZ140" s="69">
        <x:f>SUM(CZ141:CZ143)</x:f>
        <x:v>0</x:v>
      </x:c>
      <x:c r="DA140" s="71">
        <x:f t="shared" ref="DA140:DG140" si="71">SUM(DA141:DA143)</x:f>
        <x:v>0</x:v>
      </x:c>
      <x:c r="DB140" s="69">
        <x:f t="shared" si="71"/>
        <x:v>0</x:v>
      </x:c>
      <x:c r="DC140" s="71">
        <x:f t="shared" si="71"/>
        <x:v>0</x:v>
      </x:c>
      <x:c r="DD140" s="69">
        <x:f t="shared" si="71"/>
        <x:v>0</x:v>
      </x:c>
      <x:c r="DE140" s="71">
        <x:f t="shared" si="71"/>
        <x:v>0</x:v>
      </x:c>
      <x:c r="DF140" s="69">
        <x:f t="shared" si="71"/>
        <x:v>0</x:v>
      </x:c>
      <x:c r="DG140" s="105">
        <x:f t="shared" si="71"/>
        <x:v>0</x:v>
      </x:c>
    </x:row>
    <x:row r="141" spans="1:111" ht="30" customHeight="1">
      <x:c r="A141" s="522" t="s">
        <x:v>2923</x:v>
      </x:c>
      <x:c r="B141" s="77"/>
      <x:c r="C141" s="71"/>
      <x:c r="D141" s="69"/>
      <x:c r="E141" s="71"/>
      <x:c r="F141" s="69"/>
      <x:c r="G141" s="71"/>
      <x:c r="H141" s="69"/>
      <x:c r="I141" s="71"/>
      <x:c r="J141" s="69"/>
      <x:c r="K141" s="69"/>
      <x:c r="L141" s="71"/>
      <x:c r="M141" s="69">
        <x:v>1</x:v>
      </x:c>
      <x:c r="N141" s="69"/>
      <x:c r="O141" s="69"/>
      <x:c r="P141" s="69"/>
      <x:c r="Q141" s="69"/>
      <x:c r="R141" s="71"/>
      <x:c r="S141" s="69">
        <x:v>2</x:v>
      </x:c>
      <x:c r="T141" s="71"/>
      <x:c r="U141" s="69"/>
      <x:c r="V141" s="71"/>
      <x:c r="W141" s="69"/>
      <x:c r="X141" s="69">
        <x:v>22</x:v>
      </x:c>
      <x:c r="Y141" s="69"/>
      <x:c r="Z141" s="69"/>
      <x:c r="AA141" s="69"/>
      <x:c r="AB141" s="69"/>
      <x:c r="AC141" s="69"/>
      <x:c r="AD141" s="69"/>
      <x:c r="AE141" s="69"/>
      <x:c r="AF141" s="69"/>
      <x:c r="AG141" s="69"/>
      <x:c r="AH141" s="69"/>
      <x:c r="AI141" s="69"/>
      <x:c r="AJ141" s="69"/>
      <x:c r="AK141" s="69"/>
      <x:c r="AL141" s="522" t="s">
        <x:v>2923</x:v>
      </x:c>
      <x:c r="AM141" s="69">
        <x:f>SUM(AM142:AM144)</x:f>
        <x:v>0</x:v>
      </x:c>
      <x:c r="AN141" s="71"/>
      <x:c r="AO141" s="69"/>
      <x:c r="AP141" s="69"/>
      <x:c r="AQ141" s="69"/>
      <x:c r="AR141" s="71"/>
      <x:c r="AS141" s="69"/>
      <x:c r="AT141" s="71"/>
      <x:c r="AU141" s="69"/>
      <x:c r="AV141" s="69"/>
      <x:c r="AW141" s="69"/>
      <x:c r="AX141" s="69"/>
      <x:c r="AY141" s="69"/>
      <x:c r="AZ141" s="69"/>
      <x:c r="BA141" s="71"/>
      <x:c r="BB141" s="69"/>
      <x:c r="BC141" s="69"/>
      <x:c r="BD141" s="69"/>
      <x:c r="BE141" s="69"/>
      <x:c r="BF141" s="69"/>
      <x:c r="BG141" s="69"/>
      <x:c r="BH141" s="69"/>
      <x:c r="BI141" s="69"/>
      <x:c r="BJ141" s="71"/>
      <x:c r="BK141" s="69"/>
      <x:c r="BL141" s="71"/>
      <x:c r="BM141" s="69"/>
      <x:c r="BN141" s="71"/>
      <x:c r="BO141" s="69"/>
      <x:c r="BP141" s="71"/>
      <x:c r="BQ141" s="69"/>
      <x:c r="BR141" s="69"/>
      <x:c r="BS141" s="69"/>
      <x:c r="BT141" s="69"/>
      <x:c r="BU141" s="69"/>
      <x:c r="BV141" s="522" t="s">
        <x:v>2923</x:v>
      </x:c>
      <x:c r="BW141" s="69"/>
      <x:c r="BX141" s="69"/>
      <x:c r="BY141" s="71"/>
      <x:c r="BZ141" s="69"/>
      <x:c r="CA141" s="71"/>
      <x:c r="CB141" s="69"/>
      <x:c r="CC141" s="71"/>
      <x:c r="CD141" s="69"/>
      <x:c r="CE141" s="69"/>
      <x:c r="CF141" s="71"/>
      <x:c r="CG141" s="69"/>
      <x:c r="CH141" s="69"/>
      <x:c r="CI141" s="69"/>
      <x:c r="CJ141" s="69"/>
      <x:c r="CK141" s="69"/>
      <x:c r="CL141" s="69"/>
      <x:c r="CM141" s="69"/>
      <x:c r="CN141" s="69"/>
      <x:c r="CO141" s="69"/>
      <x:c r="CP141" s="71"/>
      <x:c r="CQ141" s="69"/>
      <x:c r="CR141" s="71"/>
      <x:c r="CS141" s="69"/>
      <x:c r="CT141" s="69"/>
      <x:c r="CU141" s="69"/>
      <x:c r="CV141" s="69">
        <x:v>3</x:v>
      </x:c>
      <x:c r="CW141" s="69"/>
      <x:c r="CX141" s="69"/>
      <x:c r="CY141" s="522" t="s">
        <x:v>2923</x:v>
      </x:c>
      <x:c r="CZ141" s="69"/>
      <x:c r="DA141" s="71"/>
      <x:c r="DB141" s="69"/>
      <x:c r="DC141" s="71"/>
      <x:c r="DD141" s="69"/>
      <x:c r="DE141" s="71"/>
      <x:c r="DF141" s="69"/>
      <x:c r="DG141" s="105"/>
    </x:row>
    <x:row r="142" spans="1:111" ht="30" customHeight="1">
      <x:c r="A142" s="522" t="s">
        <x:v>2934</x:v>
      </x:c>
      <x:c r="B142" s="77"/>
      <x:c r="C142" s="71"/>
      <x:c r="D142" s="69"/>
      <x:c r="E142" s="71"/>
      <x:c r="F142" s="69"/>
      <x:c r="G142" s="71"/>
      <x:c r="H142" s="69"/>
      <x:c r="I142" s="71"/>
      <x:c r="J142" s="69"/>
      <x:c r="K142" s="69"/>
      <x:c r="L142" s="71"/>
      <x:c r="M142" s="69">
        <x:v>1</x:v>
      </x:c>
      <x:c r="N142" s="69"/>
      <x:c r="O142" s="69"/>
      <x:c r="P142" s="69"/>
      <x:c r="Q142" s="69"/>
      <x:c r="R142" s="71"/>
      <x:c r="S142" s="69">
        <x:v>1</x:v>
      </x:c>
      <x:c r="T142" s="71"/>
      <x:c r="U142" s="69"/>
      <x:c r="V142" s="71"/>
      <x:c r="W142" s="69"/>
      <x:c r="X142" s="69"/>
      <x:c r="Y142" s="69"/>
      <x:c r="Z142" s="69"/>
      <x:c r="AA142" s="69"/>
      <x:c r="AB142" s="69"/>
      <x:c r="AC142" s="69"/>
      <x:c r="AD142" s="69"/>
      <x:c r="AE142" s="69"/>
      <x:c r="AF142" s="69"/>
      <x:c r="AG142" s="69"/>
      <x:c r="AH142" s="69"/>
      <x:c r="AI142" s="69"/>
      <x:c r="AJ142" s="69"/>
      <x:c r="AK142" s="69"/>
      <x:c r="AL142" s="522" t="s">
        <x:v>2934</x:v>
      </x:c>
      <x:c r="AM142" s="69"/>
      <x:c r="AN142" s="71"/>
      <x:c r="AO142" s="69"/>
      <x:c r="AP142" s="69"/>
      <x:c r="AQ142" s="69"/>
      <x:c r="AR142" s="71"/>
      <x:c r="AS142" s="69"/>
      <x:c r="AT142" s="71"/>
      <x:c r="AU142" s="69"/>
      <x:c r="AV142" s="69"/>
      <x:c r="AW142" s="69"/>
      <x:c r="AX142" s="69"/>
      <x:c r="AY142" s="69"/>
      <x:c r="AZ142" s="69"/>
      <x:c r="BA142" s="71"/>
      <x:c r="BB142" s="69"/>
      <x:c r="BC142" s="69"/>
      <x:c r="BD142" s="69"/>
      <x:c r="BE142" s="69"/>
      <x:c r="BF142" s="69"/>
      <x:c r="BG142" s="69"/>
      <x:c r="BH142" s="69"/>
      <x:c r="BI142" s="69"/>
      <x:c r="BJ142" s="71"/>
      <x:c r="BK142" s="69"/>
      <x:c r="BL142" s="71"/>
      <x:c r="BM142" s="69"/>
      <x:c r="BN142" s="71"/>
      <x:c r="BO142" s="69"/>
      <x:c r="BP142" s="71"/>
      <x:c r="BQ142" s="69"/>
      <x:c r="BR142" s="69"/>
      <x:c r="BS142" s="69"/>
      <x:c r="BT142" s="69"/>
      <x:c r="BU142" s="69"/>
      <x:c r="BV142" s="522" t="s">
        <x:v>2934</x:v>
      </x:c>
      <x:c r="BW142" s="69"/>
      <x:c r="BX142" s="69"/>
      <x:c r="BY142" s="71"/>
      <x:c r="BZ142" s="69"/>
      <x:c r="CA142" s="71"/>
      <x:c r="CB142" s="69"/>
      <x:c r="CC142" s="71"/>
      <x:c r="CD142" s="69"/>
      <x:c r="CE142" s="69"/>
      <x:c r="CF142" s="71"/>
      <x:c r="CG142" s="69"/>
      <x:c r="CH142" s="69"/>
      <x:c r="CI142" s="69"/>
      <x:c r="CJ142" s="69"/>
      <x:c r="CK142" s="69"/>
      <x:c r="CL142" s="69"/>
      <x:c r="CM142" s="69"/>
      <x:c r="CN142" s="69"/>
      <x:c r="CO142" s="69"/>
      <x:c r="CP142" s="71"/>
      <x:c r="CQ142" s="69"/>
      <x:c r="CR142" s="71"/>
      <x:c r="CS142" s="69"/>
      <x:c r="CT142" s="69"/>
      <x:c r="CU142" s="69"/>
      <x:c r="CV142" s="69">
        <x:v>1</x:v>
      </x:c>
      <x:c r="CW142" s="69"/>
      <x:c r="CX142" s="69"/>
      <x:c r="CY142" s="522" t="s">
        <x:v>2934</x:v>
      </x:c>
      <x:c r="CZ142" s="69"/>
      <x:c r="DA142" s="71"/>
      <x:c r="DB142" s="69"/>
      <x:c r="DC142" s="71"/>
      <x:c r="DD142" s="69"/>
      <x:c r="DE142" s="71"/>
      <x:c r="DF142" s="69"/>
      <x:c r="DG142" s="105"/>
    </x:row>
    <x:row r="143" spans="1:111" ht="30" customHeight="1">
      <x:c r="A143" s="524" t="s">
        <x:v>2946</x:v>
      </x:c>
      <x:c r="B143" s="517"/>
      <x:c r="C143" s="518"/>
      <x:c r="D143" s="519"/>
      <x:c r="E143" s="518"/>
      <x:c r="F143" s="519"/>
      <x:c r="G143" s="518"/>
      <x:c r="H143" s="519"/>
      <x:c r="I143" s="518"/>
      <x:c r="J143" s="519"/>
      <x:c r="K143" s="519"/>
      <x:c r="L143" s="518"/>
      <x:c r="M143" s="519"/>
      <x:c r="N143" s="519"/>
      <x:c r="O143" s="519"/>
      <x:c r="P143" s="519"/>
      <x:c r="Q143" s="519"/>
      <x:c r="R143" s="518"/>
      <x:c r="S143" s="519"/>
      <x:c r="T143" s="518"/>
      <x:c r="U143" s="519"/>
      <x:c r="V143" s="518"/>
      <x:c r="W143" s="519"/>
      <x:c r="X143" s="519"/>
      <x:c r="Y143" s="519"/>
      <x:c r="Z143" s="519"/>
      <x:c r="AA143" s="519"/>
      <x:c r="AB143" s="519"/>
      <x:c r="AC143" s="519"/>
      <x:c r="AD143" s="519"/>
      <x:c r="AE143" s="519"/>
      <x:c r="AF143" s="519"/>
      <x:c r="AG143" s="519"/>
      <x:c r="AH143" s="519"/>
      <x:c r="AI143" s="519"/>
      <x:c r="AJ143" s="519"/>
      <x:c r="AK143" s="519"/>
      <x:c r="AL143" s="524" t="s">
        <x:v>2946</x:v>
      </x:c>
      <x:c r="AM143" s="519"/>
      <x:c r="AN143" s="518"/>
      <x:c r="AO143" s="519"/>
      <x:c r="AP143" s="519"/>
      <x:c r="AQ143" s="519"/>
      <x:c r="AR143" s="518"/>
      <x:c r="AS143" s="519"/>
      <x:c r="AT143" s="518"/>
      <x:c r="AU143" s="519"/>
      <x:c r="AV143" s="519"/>
      <x:c r="AW143" s="519"/>
      <x:c r="AX143" s="519"/>
      <x:c r="AY143" s="519"/>
      <x:c r="AZ143" s="519"/>
      <x:c r="BA143" s="518"/>
      <x:c r="BB143" s="519"/>
      <x:c r="BC143" s="519"/>
      <x:c r="BD143" s="519"/>
      <x:c r="BE143" s="519"/>
      <x:c r="BF143" s="519"/>
      <x:c r="BG143" s="519"/>
      <x:c r="BH143" s="519"/>
      <x:c r="BI143" s="519"/>
      <x:c r="BJ143" s="518"/>
      <x:c r="BK143" s="519"/>
      <x:c r="BL143" s="518"/>
      <x:c r="BM143" s="519"/>
      <x:c r="BN143" s="518"/>
      <x:c r="BO143" s="519"/>
      <x:c r="BP143" s="518"/>
      <x:c r="BQ143" s="519"/>
      <x:c r="BR143" s="519"/>
      <x:c r="BS143" s="519"/>
      <x:c r="BT143" s="519"/>
      <x:c r="BU143" s="519"/>
      <x:c r="BV143" s="524" t="s">
        <x:v>2946</x:v>
      </x:c>
      <x:c r="BW143" s="519"/>
      <x:c r="BX143" s="519"/>
      <x:c r="BY143" s="518"/>
      <x:c r="BZ143" s="519"/>
      <x:c r="CA143" s="518"/>
      <x:c r="CB143" s="519"/>
      <x:c r="CC143" s="518"/>
      <x:c r="CD143" s="519"/>
      <x:c r="CE143" s="519"/>
      <x:c r="CF143" s="518"/>
      <x:c r="CG143" s="519"/>
      <x:c r="CH143" s="519"/>
      <x:c r="CI143" s="519"/>
      <x:c r="CJ143" s="519"/>
      <x:c r="CK143" s="519"/>
      <x:c r="CL143" s="519"/>
      <x:c r="CM143" s="519"/>
      <x:c r="CN143" s="519"/>
      <x:c r="CO143" s="519"/>
      <x:c r="CP143" s="518"/>
      <x:c r="CQ143" s="519"/>
      <x:c r="CR143" s="518"/>
      <x:c r="CS143" s="519"/>
      <x:c r="CT143" s="519"/>
      <x:c r="CU143" s="519"/>
      <x:c r="CV143" s="519"/>
      <x:c r="CW143" s="519"/>
      <x:c r="CX143" s="519"/>
      <x:c r="CY143" s="524" t="s">
        <x:v>2946</x:v>
      </x:c>
      <x:c r="CZ143" s="519"/>
      <x:c r="DA143" s="518"/>
      <x:c r="DB143" s="519"/>
      <x:c r="DC143" s="518"/>
      <x:c r="DD143" s="519"/>
      <x:c r="DE143" s="518"/>
      <x:c r="DF143" s="519"/>
      <x:c r="DG143" s="530"/>
    </x:row>
    <x:row r="144" spans="1:111" s="157" customFormat="1" ht="30" customHeight="1">
      <x:c r="A144" s="134" t="s">
        <x:v>2403</x:v>
      </x:c>
      <x:c r="B144" s="289">
        <x:f>B145</x:f>
        <x:v>1</x:v>
      </x:c>
      <x:c r="C144" s="290">
        <x:f t="shared" ref="C144:AK144" si="72">C145</x:f>
        <x:v>0</x:v>
      </x:c>
      <x:c r="D144" s="291">
        <x:f t="shared" si="72"/>
        <x:v>0</x:v>
      </x:c>
      <x:c r="E144" s="290">
        <x:f t="shared" si="72"/>
        <x:v>0</x:v>
      </x:c>
      <x:c r="F144" s="291">
        <x:f t="shared" si="72"/>
        <x:v>0</x:v>
      </x:c>
      <x:c r="G144" s="290">
        <x:f t="shared" si="72"/>
        <x:v>0</x:v>
      </x:c>
      <x:c r="H144" s="291">
        <x:f t="shared" si="72"/>
        <x:v>0</x:v>
      </x:c>
      <x:c r="I144" s="290">
        <x:f t="shared" si="72"/>
        <x:v>0</x:v>
      </x:c>
      <x:c r="J144" s="291">
        <x:f t="shared" si="72"/>
        <x:v>5</x:v>
      </x:c>
      <x:c r="K144" s="291">
        <x:f t="shared" si="72"/>
        <x:v>0</x:v>
      </x:c>
      <x:c r="L144" s="290">
        <x:f t="shared" si="72"/>
        <x:v>0</x:v>
      </x:c>
      <x:c r="M144" s="291">
        <x:f t="shared" si="72"/>
        <x:v>1</x:v>
      </x:c>
      <x:c r="N144" s="291">
        <x:f t="shared" si="72"/>
        <x:v>4</x:v>
      </x:c>
      <x:c r="O144" s="291">
        <x:f t="shared" si="72"/>
        <x:v>0</x:v>
      </x:c>
      <x:c r="P144" s="291">
        <x:f t="shared" si="72"/>
        <x:v>0</x:v>
      </x:c>
      <x:c r="Q144" s="291">
        <x:f t="shared" si="72"/>
        <x:v>0</x:v>
      </x:c>
      <x:c r="R144" s="290">
        <x:f t="shared" si="72"/>
        <x:v>0</x:v>
      </x:c>
      <x:c r="S144" s="291">
        <x:f t="shared" si="72"/>
        <x:v>1</x:v>
      </x:c>
      <x:c r="T144" s="290">
        <x:f t="shared" si="72"/>
        <x:v>0</x:v>
      </x:c>
      <x:c r="U144" s="291">
        <x:f t="shared" si="72"/>
        <x:v>0</x:v>
      </x:c>
      <x:c r="V144" s="290">
        <x:f t="shared" si="72"/>
        <x:v>0</x:v>
      </x:c>
      <x:c r="W144" s="291">
        <x:f t="shared" si="72"/>
        <x:v>0</x:v>
      </x:c>
      <x:c r="X144" s="291">
        <x:f t="shared" si="72"/>
        <x:v>63</x:v>
      </x:c>
      <x:c r="Y144" s="291">
        <x:f t="shared" si="72"/>
        <x:v>0</x:v>
      </x:c>
      <x:c r="Z144" s="291">
        <x:f t="shared" si="72"/>
        <x:v>0</x:v>
      </x:c>
      <x:c r="AA144" s="291">
        <x:f t="shared" si="72"/>
        <x:v>0</x:v>
      </x:c>
      <x:c r="AB144" s="291">
        <x:f t="shared" si="72"/>
        <x:v>0</x:v>
      </x:c>
      <x:c r="AC144" s="291">
        <x:f t="shared" si="72"/>
        <x:v>0</x:v>
      </x:c>
      <x:c r="AD144" s="291">
        <x:f t="shared" si="72"/>
        <x:v>0</x:v>
      </x:c>
      <x:c r="AE144" s="291">
        <x:f t="shared" si="72"/>
        <x:v>0</x:v>
      </x:c>
      <x:c r="AF144" s="291">
        <x:f t="shared" si="72"/>
        <x:v>0</x:v>
      </x:c>
      <x:c r="AG144" s="291">
        <x:f t="shared" si="72"/>
        <x:v>1</x:v>
      </x:c>
      <x:c r="AH144" s="291">
        <x:f t="shared" si="72"/>
        <x:v>0</x:v>
      </x:c>
      <x:c r="AI144" s="291">
        <x:f t="shared" si="72"/>
        <x:v>0</x:v>
      </x:c>
      <x:c r="AJ144" s="291">
        <x:f t="shared" si="72"/>
        <x:v>0</x:v>
      </x:c>
      <x:c r="AK144" s="291">
        <x:f t="shared" si="72"/>
        <x:v>0</x:v>
      </x:c>
      <x:c r="AL144" s="134" t="s">
        <x:v>2403</x:v>
      </x:c>
      <x:c r="AM144" s="291"/>
      <x:c r="AN144" s="290">
        <x:f t="shared" ref="AN144:BU144" si="73">AN145</x:f>
        <x:v>0</x:v>
      </x:c>
      <x:c r="AO144" s="291">
        <x:f t="shared" si="73"/>
        <x:v>0</x:v>
      </x:c>
      <x:c r="AP144" s="291">
        <x:f t="shared" si="73"/>
        <x:v>0</x:v>
      </x:c>
      <x:c r="AQ144" s="291">
        <x:f t="shared" si="73"/>
        <x:v>0</x:v>
      </x:c>
      <x:c r="AR144" s="290">
        <x:f t="shared" si="73"/>
        <x:v>0</x:v>
      </x:c>
      <x:c r="AS144" s="291">
        <x:f t="shared" si="73"/>
        <x:v>0</x:v>
      </x:c>
      <x:c r="AT144" s="290">
        <x:f t="shared" si="73"/>
        <x:v>0</x:v>
      </x:c>
      <x:c r="AU144" s="291">
        <x:f t="shared" si="73"/>
        <x:v>0</x:v>
      </x:c>
      <x:c r="AV144" s="291">
        <x:f t="shared" si="73"/>
        <x:v>0</x:v>
      </x:c>
      <x:c r="AW144" s="291">
        <x:f t="shared" si="73"/>
        <x:v>0</x:v>
      </x:c>
      <x:c r="AX144" s="291">
        <x:f t="shared" si="73"/>
        <x:v>0</x:v>
      </x:c>
      <x:c r="AY144" s="291">
        <x:f t="shared" si="73"/>
        <x:v>0</x:v>
      </x:c>
      <x:c r="AZ144" s="291">
        <x:f t="shared" si="73"/>
        <x:v>0</x:v>
      </x:c>
      <x:c r="BA144" s="290">
        <x:f t="shared" si="73"/>
        <x:v>0</x:v>
      </x:c>
      <x:c r="BB144" s="291">
        <x:f t="shared" si="73"/>
        <x:v>0</x:v>
      </x:c>
      <x:c r="BC144" s="291">
        <x:f t="shared" si="73"/>
        <x:v>0</x:v>
      </x:c>
      <x:c r="BD144" s="291">
        <x:f t="shared" si="73"/>
        <x:v>0</x:v>
      </x:c>
      <x:c r="BE144" s="291">
        <x:f t="shared" si="73"/>
        <x:v>0</x:v>
      </x:c>
      <x:c r="BF144" s="291">
        <x:f t="shared" si="73"/>
        <x:v>8</x:v>
      </x:c>
      <x:c r="BG144" s="291">
        <x:f t="shared" si="73"/>
        <x:v>0</x:v>
      </x:c>
      <x:c r="BH144" s="291">
        <x:f t="shared" si="73"/>
        <x:v>0</x:v>
      </x:c>
      <x:c r="BI144" s="291">
        <x:f t="shared" si="73"/>
        <x:v>0</x:v>
      </x:c>
      <x:c r="BJ144" s="290">
        <x:f t="shared" si="73"/>
        <x:v>0</x:v>
      </x:c>
      <x:c r="BK144" s="291">
        <x:f t="shared" si="73"/>
        <x:v>0</x:v>
      </x:c>
      <x:c r="BL144" s="290">
        <x:f t="shared" si="73"/>
        <x:v>0</x:v>
      </x:c>
      <x:c r="BM144" s="291">
        <x:f t="shared" si="73"/>
        <x:v>0</x:v>
      </x:c>
      <x:c r="BN144" s="290">
        <x:f t="shared" si="73"/>
        <x:v>0</x:v>
      </x:c>
      <x:c r="BO144" s="291">
        <x:f t="shared" si="73"/>
        <x:v>0</x:v>
      </x:c>
      <x:c r="BP144" s="290">
        <x:f t="shared" si="73"/>
        <x:v>0</x:v>
      </x:c>
      <x:c r="BQ144" s="291">
        <x:f t="shared" si="73"/>
        <x:v>0</x:v>
      </x:c>
      <x:c r="BR144" s="291">
        <x:f t="shared" si="73"/>
        <x:v>1</x:v>
      </x:c>
      <x:c r="BS144" s="291">
        <x:f t="shared" si="73"/>
        <x:v>0</x:v>
      </x:c>
      <x:c r="BT144" s="291">
        <x:f t="shared" si="73"/>
        <x:v>0</x:v>
      </x:c>
      <x:c r="BU144" s="291">
        <x:f t="shared" si="73"/>
        <x:v>0</x:v>
      </x:c>
      <x:c r="BV144" s="134" t="s">
        <x:v>2403</x:v>
      </x:c>
      <x:c r="BW144" s="291">
        <x:f>BW145</x:f>
        <x:v>0</x:v>
      </x:c>
      <x:c r="BX144" s="291">
        <x:f t="shared" ref="BX144:CX144" si="74">BX145</x:f>
        <x:v>0</x:v>
      </x:c>
      <x:c r="BY144" s="290">
        <x:f t="shared" si="74"/>
        <x:v>0</x:v>
      </x:c>
      <x:c r="BZ144" s="291">
        <x:f t="shared" si="74"/>
        <x:v>0</x:v>
      </x:c>
      <x:c r="CA144" s="290">
        <x:f t="shared" si="74"/>
        <x:v>0</x:v>
      </x:c>
      <x:c r="CB144" s="291">
        <x:f t="shared" si="74"/>
        <x:v>0</x:v>
      </x:c>
      <x:c r="CC144" s="290">
        <x:f t="shared" si="74"/>
        <x:v>0</x:v>
      </x:c>
      <x:c r="CD144" s="291">
        <x:f t="shared" si="74"/>
        <x:v>0</x:v>
      </x:c>
      <x:c r="CE144" s="291">
        <x:f t="shared" si="74"/>
        <x:v>0</x:v>
      </x:c>
      <x:c r="CF144" s="290">
        <x:f t="shared" si="74"/>
        <x:v>0</x:v>
      </x:c>
      <x:c r="CG144" s="291">
        <x:f t="shared" si="74"/>
        <x:v>0</x:v>
      </x:c>
      <x:c r="CH144" s="291">
        <x:f t="shared" si="74"/>
        <x:v>0</x:v>
      </x:c>
      <x:c r="CI144" s="291">
        <x:f t="shared" si="74"/>
        <x:v>0</x:v>
      </x:c>
      <x:c r="CJ144" s="291">
        <x:f t="shared" si="74"/>
        <x:v>0</x:v>
      </x:c>
      <x:c r="CK144" s="291">
        <x:f t="shared" si="74"/>
        <x:v>0</x:v>
      </x:c>
      <x:c r="CL144" s="291">
        <x:f t="shared" si="74"/>
        <x:v>0</x:v>
      </x:c>
      <x:c r="CM144" s="291">
        <x:f t="shared" si="74"/>
        <x:v>0</x:v>
      </x:c>
      <x:c r="CN144" s="291">
        <x:f t="shared" si="74"/>
        <x:v>0</x:v>
      </x:c>
      <x:c r="CO144" s="291">
        <x:f t="shared" si="74"/>
        <x:v>0</x:v>
      </x:c>
      <x:c r="CP144" s="290">
        <x:f t="shared" si="74"/>
        <x:v>0</x:v>
      </x:c>
      <x:c r="CQ144" s="291">
        <x:f t="shared" si="74"/>
        <x:v>0</x:v>
      </x:c>
      <x:c r="CR144" s="290">
        <x:f t="shared" si="74"/>
        <x:v>0</x:v>
      </x:c>
      <x:c r="CS144" s="291">
        <x:f t="shared" si="74"/>
        <x:v>26</x:v>
      </x:c>
      <x:c r="CT144" s="291">
        <x:f t="shared" si="74"/>
        <x:v>0</x:v>
      </x:c>
      <x:c r="CU144" s="291">
        <x:f t="shared" si="74"/>
        <x:v>0</x:v>
      </x:c>
      <x:c r="CV144" s="291">
        <x:f t="shared" si="74"/>
        <x:v>4</x:v>
      </x:c>
      <x:c r="CW144" s="291">
        <x:f t="shared" si="74"/>
        <x:v>0</x:v>
      </x:c>
      <x:c r="CX144" s="291">
        <x:f t="shared" si="74"/>
        <x:v>0</x:v>
      </x:c>
      <x:c r="CY144" s="134" t="s">
        <x:v>2403</x:v>
      </x:c>
      <x:c r="CZ144" s="291">
        <x:f>CZ145</x:f>
        <x:v>0</x:v>
      </x:c>
      <x:c r="DA144" s="290">
        <x:f t="shared" ref="DA144:DG144" si="75">DA145</x:f>
        <x:v>0</x:v>
      </x:c>
      <x:c r="DB144" s="291">
        <x:f t="shared" si="75"/>
        <x:v>0</x:v>
      </x:c>
      <x:c r="DC144" s="290">
        <x:f t="shared" si="75"/>
        <x:v>0</x:v>
      </x:c>
      <x:c r="DD144" s="291">
        <x:f t="shared" si="75"/>
        <x:v>0</x:v>
      </x:c>
      <x:c r="DE144" s="290">
        <x:f t="shared" si="75"/>
        <x:v>0</x:v>
      </x:c>
      <x:c r="DF144" s="291">
        <x:f t="shared" si="75"/>
        <x:v>0</x:v>
      </x:c>
      <x:c r="DG144" s="292">
        <x:f t="shared" si="75"/>
        <x:v>0</x:v>
      </x:c>
    </x:row>
    <x:row r="145" spans="1:111" ht="30" customHeight="1">
      <x:c r="A145" s="287" t="s">
        <x:v>1065</x:v>
      </x:c>
      <x:c r="B145" s="78">
        <x:f>SUM(B146:B153)</x:f>
        <x:v>1</x:v>
      </x:c>
      <x:c r="C145" s="79">
        <x:f t="shared" ref="C145:AK145" si="76">SUM(C146:C153)</x:f>
        <x:v>0</x:v>
      </x:c>
      <x:c r="D145" s="80">
        <x:f t="shared" si="76"/>
        <x:v>0</x:v>
      </x:c>
      <x:c r="E145" s="79">
        <x:f t="shared" si="76"/>
        <x:v>0</x:v>
      </x:c>
      <x:c r="F145" s="80">
        <x:f t="shared" si="76"/>
        <x:v>0</x:v>
      </x:c>
      <x:c r="G145" s="79">
        <x:f t="shared" si="76"/>
        <x:v>0</x:v>
      </x:c>
      <x:c r="H145" s="80">
        <x:f t="shared" si="76"/>
        <x:v>0</x:v>
      </x:c>
      <x:c r="I145" s="79">
        <x:f t="shared" si="76"/>
        <x:v>0</x:v>
      </x:c>
      <x:c r="J145" s="80">
        <x:f t="shared" si="76"/>
        <x:v>5</x:v>
      </x:c>
      <x:c r="K145" s="80">
        <x:f t="shared" si="76"/>
        <x:v>0</x:v>
      </x:c>
      <x:c r="L145" s="79">
        <x:f t="shared" si="76"/>
        <x:v>0</x:v>
      </x:c>
      <x:c r="M145" s="80">
        <x:f t="shared" si="76"/>
        <x:v>1</x:v>
      </x:c>
      <x:c r="N145" s="80">
        <x:f t="shared" si="76"/>
        <x:v>4</x:v>
      </x:c>
      <x:c r="O145" s="80">
        <x:f t="shared" si="76"/>
        <x:v>0</x:v>
      </x:c>
      <x:c r="P145" s="80">
        <x:f t="shared" si="76"/>
        <x:v>0</x:v>
      </x:c>
      <x:c r="Q145" s="80">
        <x:f t="shared" si="76"/>
        <x:v>0</x:v>
      </x:c>
      <x:c r="R145" s="79">
        <x:f t="shared" si="76"/>
        <x:v>0</x:v>
      </x:c>
      <x:c r="S145" s="80">
        <x:f t="shared" si="76"/>
        <x:v>1</x:v>
      </x:c>
      <x:c r="T145" s="79">
        <x:f t="shared" si="76"/>
        <x:v>0</x:v>
      </x:c>
      <x:c r="U145" s="80">
        <x:f t="shared" si="76"/>
        <x:v>0</x:v>
      </x:c>
      <x:c r="V145" s="79">
        <x:f t="shared" si="76"/>
        <x:v>0</x:v>
      </x:c>
      <x:c r="W145" s="80">
        <x:f t="shared" si="76"/>
        <x:v>0</x:v>
      </x:c>
      <x:c r="X145" s="80">
        <x:f t="shared" si="76"/>
        <x:v>63</x:v>
      </x:c>
      <x:c r="Y145" s="80">
        <x:f t="shared" si="76"/>
        <x:v>0</x:v>
      </x:c>
      <x:c r="Z145" s="80">
        <x:f t="shared" si="76"/>
        <x:v>0</x:v>
      </x:c>
      <x:c r="AA145" s="80">
        <x:f t="shared" si="76"/>
        <x:v>0</x:v>
      </x:c>
      <x:c r="AB145" s="80">
        <x:f t="shared" si="76"/>
        <x:v>0</x:v>
      </x:c>
      <x:c r="AC145" s="80">
        <x:f t="shared" si="76"/>
        <x:v>0</x:v>
      </x:c>
      <x:c r="AD145" s="80">
        <x:f t="shared" si="76"/>
        <x:v>0</x:v>
      </x:c>
      <x:c r="AE145" s="80">
        <x:f t="shared" si="76"/>
        <x:v>0</x:v>
      </x:c>
      <x:c r="AF145" s="80">
        <x:f t="shared" si="76"/>
        <x:v>0</x:v>
      </x:c>
      <x:c r="AG145" s="80">
        <x:f t="shared" si="76"/>
        <x:v>1</x:v>
      </x:c>
      <x:c r="AH145" s="80">
        <x:f t="shared" si="76"/>
        <x:v>0</x:v>
      </x:c>
      <x:c r="AI145" s="80">
        <x:f t="shared" si="76"/>
        <x:v>0</x:v>
      </x:c>
      <x:c r="AJ145" s="80">
        <x:f t="shared" si="76"/>
        <x:v>0</x:v>
      </x:c>
      <x:c r="AK145" s="80">
        <x:f t="shared" si="76"/>
        <x:v>0</x:v>
      </x:c>
      <x:c r="AL145" s="287" t="s">
        <x:v>1065</x:v>
      </x:c>
      <x:c r="AM145" s="80">
        <x:f>AM146</x:f>
        <x:v>0</x:v>
      </x:c>
      <x:c r="AN145" s="79">
        <x:f t="shared" ref="AN145:BU145" si="77">SUM(AN146:AN153)</x:f>
        <x:v>0</x:v>
      </x:c>
      <x:c r="AO145" s="80">
        <x:f t="shared" si="77"/>
        <x:v>0</x:v>
      </x:c>
      <x:c r="AP145" s="80">
        <x:f t="shared" si="77"/>
        <x:v>0</x:v>
      </x:c>
      <x:c r="AQ145" s="80">
        <x:f t="shared" si="77"/>
        <x:v>0</x:v>
      </x:c>
      <x:c r="AR145" s="79">
        <x:f t="shared" si="77"/>
        <x:v>0</x:v>
      </x:c>
      <x:c r="AS145" s="80">
        <x:f t="shared" si="77"/>
        <x:v>0</x:v>
      </x:c>
      <x:c r="AT145" s="79">
        <x:f t="shared" si="77"/>
        <x:v>0</x:v>
      </x:c>
      <x:c r="AU145" s="80">
        <x:f t="shared" si="77"/>
        <x:v>0</x:v>
      </x:c>
      <x:c r="AV145" s="80">
        <x:f t="shared" si="77"/>
        <x:v>0</x:v>
      </x:c>
      <x:c r="AW145" s="80">
        <x:f t="shared" si="77"/>
        <x:v>0</x:v>
      </x:c>
      <x:c r="AX145" s="80">
        <x:f t="shared" si="77"/>
        <x:v>0</x:v>
      </x:c>
      <x:c r="AY145" s="80">
        <x:f t="shared" si="77"/>
        <x:v>0</x:v>
      </x:c>
      <x:c r="AZ145" s="80">
        <x:f t="shared" si="77"/>
        <x:v>0</x:v>
      </x:c>
      <x:c r="BA145" s="79">
        <x:f t="shared" si="77"/>
        <x:v>0</x:v>
      </x:c>
      <x:c r="BB145" s="80">
        <x:f t="shared" si="77"/>
        <x:v>0</x:v>
      </x:c>
      <x:c r="BC145" s="80">
        <x:f t="shared" si="77"/>
        <x:v>0</x:v>
      </x:c>
      <x:c r="BD145" s="80">
        <x:f t="shared" si="77"/>
        <x:v>0</x:v>
      </x:c>
      <x:c r="BE145" s="80">
        <x:f t="shared" si="77"/>
        <x:v>0</x:v>
      </x:c>
      <x:c r="BF145" s="80">
        <x:f t="shared" si="77"/>
        <x:v>8</x:v>
      </x:c>
      <x:c r="BG145" s="80">
        <x:f t="shared" si="77"/>
        <x:v>0</x:v>
      </x:c>
      <x:c r="BH145" s="80">
        <x:f t="shared" si="77"/>
        <x:v>0</x:v>
      </x:c>
      <x:c r="BI145" s="80">
        <x:f t="shared" si="77"/>
        <x:v>0</x:v>
      </x:c>
      <x:c r="BJ145" s="79">
        <x:f t="shared" si="77"/>
        <x:v>0</x:v>
      </x:c>
      <x:c r="BK145" s="80">
        <x:f t="shared" si="77"/>
        <x:v>0</x:v>
      </x:c>
      <x:c r="BL145" s="79">
        <x:f t="shared" si="77"/>
        <x:v>0</x:v>
      </x:c>
      <x:c r="BM145" s="80">
        <x:f t="shared" si="77"/>
        <x:v>0</x:v>
      </x:c>
      <x:c r="BN145" s="79">
        <x:f t="shared" si="77"/>
        <x:v>0</x:v>
      </x:c>
      <x:c r="BO145" s="80">
        <x:f t="shared" si="77"/>
        <x:v>0</x:v>
      </x:c>
      <x:c r="BP145" s="79">
        <x:f t="shared" si="77"/>
        <x:v>0</x:v>
      </x:c>
      <x:c r="BQ145" s="80">
        <x:f t="shared" si="77"/>
        <x:v>0</x:v>
      </x:c>
      <x:c r="BR145" s="80">
        <x:f t="shared" si="77"/>
        <x:v>1</x:v>
      </x:c>
      <x:c r="BS145" s="80">
        <x:f t="shared" si="77"/>
        <x:v>0</x:v>
      </x:c>
      <x:c r="BT145" s="80">
        <x:f t="shared" si="77"/>
        <x:v>0</x:v>
      </x:c>
      <x:c r="BU145" s="80">
        <x:f t="shared" si="77"/>
        <x:v>0</x:v>
      </x:c>
      <x:c r="BV145" s="287" t="s">
        <x:v>1065</x:v>
      </x:c>
      <x:c r="BW145" s="80">
        <x:f>SUM(BW146:BW153)</x:f>
        <x:v>0</x:v>
      </x:c>
      <x:c r="BX145" s="80">
        <x:f t="shared" ref="BX145:CX145" si="78">SUM(BX146:BX153)</x:f>
        <x:v>0</x:v>
      </x:c>
      <x:c r="BY145" s="79">
        <x:f t="shared" si="78"/>
        <x:v>0</x:v>
      </x:c>
      <x:c r="BZ145" s="80">
        <x:f t="shared" si="78"/>
        <x:v>0</x:v>
      </x:c>
      <x:c r="CA145" s="79">
        <x:f t="shared" si="78"/>
        <x:v>0</x:v>
      </x:c>
      <x:c r="CB145" s="80">
        <x:f t="shared" si="78"/>
        <x:v>0</x:v>
      </x:c>
      <x:c r="CC145" s="79">
        <x:f t="shared" si="78"/>
        <x:v>0</x:v>
      </x:c>
      <x:c r="CD145" s="80">
        <x:f t="shared" si="78"/>
        <x:v>0</x:v>
      </x:c>
      <x:c r="CE145" s="80">
        <x:f t="shared" si="78"/>
        <x:v>0</x:v>
      </x:c>
      <x:c r="CF145" s="79">
        <x:f t="shared" si="78"/>
        <x:v>0</x:v>
      </x:c>
      <x:c r="CG145" s="80">
        <x:f t="shared" si="78"/>
        <x:v>0</x:v>
      </x:c>
      <x:c r="CH145" s="80">
        <x:f t="shared" si="78"/>
        <x:v>0</x:v>
      </x:c>
      <x:c r="CI145" s="80">
        <x:f t="shared" si="78"/>
        <x:v>0</x:v>
      </x:c>
      <x:c r="CJ145" s="80">
        <x:f t="shared" si="78"/>
        <x:v>0</x:v>
      </x:c>
      <x:c r="CK145" s="80">
        <x:f t="shared" si="78"/>
        <x:v>0</x:v>
      </x:c>
      <x:c r="CL145" s="80">
        <x:f t="shared" si="78"/>
        <x:v>0</x:v>
      </x:c>
      <x:c r="CM145" s="80">
        <x:f t="shared" si="78"/>
        <x:v>0</x:v>
      </x:c>
      <x:c r="CN145" s="80">
        <x:f t="shared" si="78"/>
        <x:v>0</x:v>
      </x:c>
      <x:c r="CO145" s="80">
        <x:f t="shared" si="78"/>
        <x:v>0</x:v>
      </x:c>
      <x:c r="CP145" s="79">
        <x:f t="shared" si="78"/>
        <x:v>0</x:v>
      </x:c>
      <x:c r="CQ145" s="80">
        <x:f t="shared" si="78"/>
        <x:v>0</x:v>
      </x:c>
      <x:c r="CR145" s="79">
        <x:f t="shared" si="78"/>
        <x:v>0</x:v>
      </x:c>
      <x:c r="CS145" s="80">
        <x:f t="shared" si="78"/>
        <x:v>26</x:v>
      </x:c>
      <x:c r="CT145" s="80">
        <x:f t="shared" si="78"/>
        <x:v>0</x:v>
      </x:c>
      <x:c r="CU145" s="80">
        <x:f t="shared" si="78"/>
        <x:v>0</x:v>
      </x:c>
      <x:c r="CV145" s="80">
        <x:f t="shared" si="78"/>
        <x:v>4</x:v>
      </x:c>
      <x:c r="CW145" s="80">
        <x:f t="shared" si="78"/>
        <x:v>0</x:v>
      </x:c>
      <x:c r="CX145" s="80">
        <x:f t="shared" si="78"/>
        <x:v>0</x:v>
      </x:c>
      <x:c r="CY145" s="287" t="s">
        <x:v>1065</x:v>
      </x:c>
      <x:c r="CZ145" s="80">
        <x:f>SUM(CZ146:CZ153)</x:f>
        <x:v>0</x:v>
      </x:c>
      <x:c r="DA145" s="79">
        <x:f t="shared" ref="DA145:DG145" si="79">SUM(DA146:DA153)</x:f>
        <x:v>0</x:v>
      </x:c>
      <x:c r="DB145" s="80">
        <x:f t="shared" si="79"/>
        <x:v>0</x:v>
      </x:c>
      <x:c r="DC145" s="79">
        <x:f t="shared" si="79"/>
        <x:v>0</x:v>
      </x:c>
      <x:c r="DD145" s="80">
        <x:f t="shared" si="79"/>
        <x:v>0</x:v>
      </x:c>
      <x:c r="DE145" s="79">
        <x:f t="shared" si="79"/>
        <x:v>0</x:v>
      </x:c>
      <x:c r="DF145" s="80">
        <x:f t="shared" si="79"/>
        <x:v>0</x:v>
      </x:c>
      <x:c r="DG145" s="108">
        <x:f t="shared" si="79"/>
        <x:v>0</x:v>
      </x:c>
    </x:row>
    <x:row r="146" spans="1:111" ht="30" customHeight="1">
      <x:c r="A146" s="522" t="s">
        <x:v>1567</x:v>
      </x:c>
      <x:c r="B146" s="832"/>
      <x:c r="C146" s="833"/>
      <x:c r="D146" s="830"/>
      <x:c r="E146" s="833"/>
      <x:c r="F146" s="833"/>
      <x:c r="G146" s="833"/>
      <x:c r="H146" s="833"/>
      <x:c r="I146" s="833"/>
      <x:c r="J146" s="69">
        <x:v>1</x:v>
      </x:c>
      <x:c r="K146" s="830"/>
      <x:c r="L146" s="833"/>
      <x:c r="M146" s="834">
        <x:v>1</x:v>
      </x:c>
      <x:c r="N146" s="69"/>
      <x:c r="O146" s="833"/>
      <x:c r="P146" s="833"/>
      <x:c r="Q146" s="833"/>
      <x:c r="R146" s="833"/>
      <x:c r="S146" s="834"/>
      <x:c r="T146" s="833"/>
      <x:c r="U146" s="833"/>
      <x:c r="V146" s="833"/>
      <x:c r="W146" s="69"/>
      <x:c r="X146" s="69">
        <x:v>7</x:v>
      </x:c>
      <x:c r="Y146" s="69"/>
      <x:c r="Z146" s="69"/>
      <x:c r="AA146" s="69"/>
      <x:c r="AB146" s="69"/>
      <x:c r="AC146" s="69"/>
      <x:c r="AD146" s="69"/>
      <x:c r="AE146" s="69"/>
      <x:c r="AF146" s="69"/>
      <x:c r="AG146" s="69"/>
      <x:c r="AH146" s="69"/>
      <x:c r="AI146" s="69"/>
      <x:c r="AJ146" s="69"/>
      <x:c r="AK146" s="69"/>
      <x:c r="AL146" s="522" t="s">
        <x:v>1567</x:v>
      </x:c>
      <x:c r="AM146" s="69">
        <x:v>0</x:v>
      </x:c>
      <x:c r="AN146" s="71">
        <x:v>0</x:v>
      </x:c>
      <x:c r="AO146" s="69">
        <x:v>0</x:v>
      </x:c>
      <x:c r="AP146" s="69">
        <x:v>0</x:v>
      </x:c>
      <x:c r="AQ146" s="69">
        <x:v>0</x:v>
      </x:c>
      <x:c r="AR146" s="71">
        <x:v>0</x:v>
      </x:c>
      <x:c r="AS146" s="69">
        <x:v>0</x:v>
      </x:c>
      <x:c r="AT146" s="71">
        <x:v>0</x:v>
      </x:c>
      <x:c r="AU146" s="69">
        <x:v>0</x:v>
      </x:c>
      <x:c r="AV146" s="69">
        <x:v>0</x:v>
      </x:c>
      <x:c r="AW146" s="69">
        <x:v>0</x:v>
      </x:c>
      <x:c r="AX146" s="69">
        <x:v>0</x:v>
      </x:c>
      <x:c r="AY146" s="69">
        <x:v>0</x:v>
      </x:c>
      <x:c r="AZ146" s="69">
        <x:v>0</x:v>
      </x:c>
      <x:c r="BA146" s="71">
        <x:v>0</x:v>
      </x:c>
      <x:c r="BB146" s="69">
        <x:v>0</x:v>
      </x:c>
      <x:c r="BC146" s="69">
        <x:v>0</x:v>
      </x:c>
      <x:c r="BD146" s="69"/>
      <x:c r="BE146" s="69"/>
      <x:c r="BF146" s="69"/>
      <x:c r="BG146" s="69"/>
      <x:c r="BH146" s="69"/>
      <x:c r="BI146" s="69"/>
      <x:c r="BJ146" s="71"/>
      <x:c r="BK146" s="69"/>
      <x:c r="BL146" s="71"/>
      <x:c r="BM146" s="69"/>
      <x:c r="BN146" s="71"/>
      <x:c r="BO146" s="69"/>
      <x:c r="BP146" s="71"/>
      <x:c r="BQ146" s="69"/>
      <x:c r="BR146" s="69">
        <x:v>1</x:v>
      </x:c>
      <x:c r="BS146" s="69"/>
      <x:c r="BT146" s="69"/>
      <x:c r="BU146" s="69"/>
      <x:c r="BV146" s="522" t="s">
        <x:v>1567</x:v>
      </x:c>
      <x:c r="BW146" s="69"/>
      <x:c r="BX146" s="69"/>
      <x:c r="BY146" s="71"/>
      <x:c r="BZ146" s="69"/>
      <x:c r="CA146" s="71"/>
      <x:c r="CB146" s="69"/>
      <x:c r="CC146" s="71"/>
      <x:c r="CD146" s="69"/>
      <x:c r="CE146" s="69"/>
      <x:c r="CF146" s="71"/>
      <x:c r="CG146" s="69"/>
      <x:c r="CH146" s="69"/>
      <x:c r="CI146" s="69"/>
      <x:c r="CJ146" s="69"/>
      <x:c r="CK146" s="69"/>
      <x:c r="CL146" s="69"/>
      <x:c r="CM146" s="69"/>
      <x:c r="CN146" s="69"/>
      <x:c r="CO146" s="69"/>
      <x:c r="CP146" s="71"/>
      <x:c r="CQ146" s="69"/>
      <x:c r="CR146" s="71"/>
      <x:c r="CS146" s="69">
        <x:v>4</x:v>
      </x:c>
      <x:c r="CT146" s="69"/>
      <x:c r="CU146" s="69"/>
      <x:c r="CV146" s="69"/>
      <x:c r="CW146" s="69"/>
      <x:c r="CX146" s="69"/>
      <x:c r="CY146" s="522" t="s">
        <x:v>1567</x:v>
      </x:c>
      <x:c r="CZ146" s="112"/>
      <x:c r="DA146" s="71"/>
      <x:c r="DB146" s="112"/>
      <x:c r="DC146" s="71"/>
      <x:c r="DD146" s="112"/>
      <x:c r="DE146" s="71"/>
      <x:c r="DF146" s="112"/>
      <x:c r="DG146" s="105"/>
    </x:row>
    <x:row r="147" spans="1:111" ht="30" customHeight="1">
      <x:c r="A147" s="522" t="s">
        <x:v>1096</x:v>
      </x:c>
      <x:c r="B147" s="77"/>
      <x:c r="C147" s="71"/>
      <x:c r="D147" s="69"/>
      <x:c r="E147" s="71"/>
      <x:c r="F147" s="69"/>
      <x:c r="G147" s="71"/>
      <x:c r="H147" s="69"/>
      <x:c r="I147" s="71"/>
      <x:c r="J147" s="69">
        <x:v>1</x:v>
      </x:c>
      <x:c r="K147" s="830"/>
      <x:c r="L147" s="833"/>
      <x:c r="M147" s="69"/>
      <x:c r="N147" s="69"/>
      <x:c r="O147" s="69"/>
      <x:c r="P147" s="69"/>
      <x:c r="Q147" s="69"/>
      <x:c r="R147" s="71"/>
      <x:c r="S147" s="69"/>
      <x:c r="T147" s="71"/>
      <x:c r="U147" s="69"/>
      <x:c r="V147" s="71"/>
      <x:c r="W147" s="69"/>
      <x:c r="X147" s="69">
        <x:v>5</x:v>
      </x:c>
      <x:c r="Y147" s="69"/>
      <x:c r="Z147" s="69"/>
      <x:c r="AA147" s="69"/>
      <x:c r="AB147" s="69"/>
      <x:c r="AC147" s="69"/>
      <x:c r="AD147" s="69"/>
      <x:c r="AE147" s="69"/>
      <x:c r="AF147" s="69"/>
      <x:c r="AG147" s="69"/>
      <x:c r="AH147" s="69"/>
      <x:c r="AI147" s="69"/>
      <x:c r="AJ147" s="69"/>
      <x:c r="AK147" s="69"/>
      <x:c r="AL147" s="522" t="s">
        <x:v>1096</x:v>
      </x:c>
      <x:c r="AM147" s="69">
        <x:v>0</x:v>
      </x:c>
      <x:c r="AN147" s="71">
        <x:v>0</x:v>
      </x:c>
      <x:c r="AO147" s="69">
        <x:v>0</x:v>
      </x:c>
      <x:c r="AP147" s="69">
        <x:v>0</x:v>
      </x:c>
      <x:c r="AQ147" s="69">
        <x:v>0</x:v>
      </x:c>
      <x:c r="AR147" s="71">
        <x:v>0</x:v>
      </x:c>
      <x:c r="AS147" s="69">
        <x:v>0</x:v>
      </x:c>
      <x:c r="AT147" s="71">
        <x:v>0</x:v>
      </x:c>
      <x:c r="AU147" s="69">
        <x:v>0</x:v>
      </x:c>
      <x:c r="AV147" s="69">
        <x:v>0</x:v>
      </x:c>
      <x:c r="AW147" s="69">
        <x:v>0</x:v>
      </x:c>
      <x:c r="AX147" s="69">
        <x:v>0</x:v>
      </x:c>
      <x:c r="AY147" s="69">
        <x:v>0</x:v>
      </x:c>
      <x:c r="AZ147" s="69">
        <x:v>0</x:v>
      </x:c>
      <x:c r="BA147" s="71">
        <x:v>0</x:v>
      </x:c>
      <x:c r="BB147" s="69">
        <x:v>0</x:v>
      </x:c>
      <x:c r="BC147" s="69">
        <x:v>0</x:v>
      </x:c>
      <x:c r="BD147" s="69"/>
      <x:c r="BE147" s="69"/>
      <x:c r="BF147" s="69"/>
      <x:c r="BG147" s="69"/>
      <x:c r="BH147" s="69"/>
      <x:c r="BI147" s="69"/>
      <x:c r="BJ147" s="71"/>
      <x:c r="BK147" s="69"/>
      <x:c r="BL147" s="71"/>
      <x:c r="BM147" s="69"/>
      <x:c r="BN147" s="71"/>
      <x:c r="BO147" s="69"/>
      <x:c r="BP147" s="71"/>
      <x:c r="BQ147" s="69"/>
      <x:c r="BR147" s="69"/>
      <x:c r="BS147" s="69"/>
      <x:c r="BT147" s="69"/>
      <x:c r="BU147" s="69"/>
      <x:c r="BV147" s="522" t="s">
        <x:v>1096</x:v>
      </x:c>
      <x:c r="BW147" s="69"/>
      <x:c r="BX147" s="69"/>
      <x:c r="BY147" s="71"/>
      <x:c r="BZ147" s="69"/>
      <x:c r="CA147" s="71"/>
      <x:c r="CB147" s="69"/>
      <x:c r="CC147" s="71"/>
      <x:c r="CD147" s="69"/>
      <x:c r="CE147" s="69"/>
      <x:c r="CF147" s="71"/>
      <x:c r="CG147" s="69"/>
      <x:c r="CH147" s="69"/>
      <x:c r="CI147" s="69"/>
      <x:c r="CJ147" s="69"/>
      <x:c r="CK147" s="69"/>
      <x:c r="CL147" s="69"/>
      <x:c r="CM147" s="69"/>
      <x:c r="CN147" s="69"/>
      <x:c r="CO147" s="69"/>
      <x:c r="CP147" s="71"/>
      <x:c r="CQ147" s="69"/>
      <x:c r="CR147" s="71"/>
      <x:c r="CS147" s="69">
        <x:v>7</x:v>
      </x:c>
      <x:c r="CT147" s="69"/>
      <x:c r="CU147" s="69"/>
      <x:c r="CV147" s="69">
        <x:v>1</x:v>
      </x:c>
      <x:c r="CW147" s="69"/>
      <x:c r="CX147" s="69"/>
      <x:c r="CY147" s="522" t="s">
        <x:v>1096</x:v>
      </x:c>
      <x:c r="CZ147" s="112"/>
      <x:c r="DA147" s="71"/>
      <x:c r="DB147" s="112"/>
      <x:c r="DC147" s="71"/>
      <x:c r="DD147" s="112"/>
      <x:c r="DE147" s="71"/>
      <x:c r="DF147" s="112"/>
      <x:c r="DG147" s="105"/>
    </x:row>
    <x:row r="148" spans="1:111" ht="30" customHeight="1">
      <x:c r="A148" s="522" t="s">
        <x:v>1594</x:v>
      </x:c>
      <x:c r="B148" s="77"/>
      <x:c r="C148" s="71"/>
      <x:c r="D148" s="69"/>
      <x:c r="E148" s="71"/>
      <x:c r="F148" s="69"/>
      <x:c r="G148" s="71"/>
      <x:c r="H148" s="69"/>
      <x:c r="I148" s="71"/>
      <x:c r="J148" s="69"/>
      <x:c r="K148" s="830"/>
      <x:c r="L148" s="833"/>
      <x:c r="M148" s="69"/>
      <x:c r="N148" s="69"/>
      <x:c r="O148" s="69"/>
      <x:c r="P148" s="69"/>
      <x:c r="Q148" s="69"/>
      <x:c r="R148" s="71"/>
      <x:c r="S148" s="69"/>
      <x:c r="T148" s="71"/>
      <x:c r="U148" s="69"/>
      <x:c r="V148" s="71"/>
      <x:c r="W148" s="69"/>
      <x:c r="X148" s="69"/>
      <x:c r="Y148" s="69"/>
      <x:c r="Z148" s="69"/>
      <x:c r="AA148" s="69"/>
      <x:c r="AB148" s="69"/>
      <x:c r="AC148" s="69"/>
      <x:c r="AD148" s="69"/>
      <x:c r="AE148" s="69"/>
      <x:c r="AF148" s="69"/>
      <x:c r="AG148" s="69"/>
      <x:c r="AH148" s="69"/>
      <x:c r="AI148" s="69"/>
      <x:c r="AJ148" s="69"/>
      <x:c r="AK148" s="69"/>
      <x:c r="AL148" s="522" t="s">
        <x:v>1594</x:v>
      </x:c>
      <x:c r="AM148" s="69">
        <x:v>0</x:v>
      </x:c>
      <x:c r="AN148" s="71">
        <x:v>0</x:v>
      </x:c>
      <x:c r="AO148" s="69">
        <x:v>0</x:v>
      </x:c>
      <x:c r="AP148" s="69">
        <x:v>0</x:v>
      </x:c>
      <x:c r="AQ148" s="69">
        <x:v>0</x:v>
      </x:c>
      <x:c r="AR148" s="71">
        <x:v>0</x:v>
      </x:c>
      <x:c r="AS148" s="69">
        <x:v>0</x:v>
      </x:c>
      <x:c r="AT148" s="71">
        <x:v>0</x:v>
      </x:c>
      <x:c r="AU148" s="69">
        <x:v>0</x:v>
      </x:c>
      <x:c r="AV148" s="69">
        <x:v>0</x:v>
      </x:c>
      <x:c r="AW148" s="69">
        <x:v>0</x:v>
      </x:c>
      <x:c r="AX148" s="69">
        <x:v>0</x:v>
      </x:c>
      <x:c r="AY148" s="69">
        <x:v>0</x:v>
      </x:c>
      <x:c r="AZ148" s="69">
        <x:v>0</x:v>
      </x:c>
      <x:c r="BA148" s="71">
        <x:v>0</x:v>
      </x:c>
      <x:c r="BB148" s="69">
        <x:v>0</x:v>
      </x:c>
      <x:c r="BC148" s="69">
        <x:v>0</x:v>
      </x:c>
      <x:c r="BD148" s="69"/>
      <x:c r="BE148" s="69"/>
      <x:c r="BF148" s="69"/>
      <x:c r="BG148" s="69"/>
      <x:c r="BH148" s="69"/>
      <x:c r="BI148" s="69"/>
      <x:c r="BJ148" s="71"/>
      <x:c r="BK148" s="69"/>
      <x:c r="BL148" s="71"/>
      <x:c r="BM148" s="69"/>
      <x:c r="BN148" s="71"/>
      <x:c r="BO148" s="69"/>
      <x:c r="BP148" s="71"/>
      <x:c r="BQ148" s="69"/>
      <x:c r="BR148" s="69"/>
      <x:c r="BS148" s="69"/>
      <x:c r="BT148" s="69"/>
      <x:c r="BU148" s="69"/>
      <x:c r="BV148" s="522" t="s">
        <x:v>1594</x:v>
      </x:c>
      <x:c r="BW148" s="69"/>
      <x:c r="BX148" s="69"/>
      <x:c r="BY148" s="71"/>
      <x:c r="BZ148" s="69"/>
      <x:c r="CA148" s="71"/>
      <x:c r="CB148" s="69"/>
      <x:c r="CC148" s="71"/>
      <x:c r="CD148" s="69"/>
      <x:c r="CE148" s="69"/>
      <x:c r="CF148" s="71"/>
      <x:c r="CG148" s="69"/>
      <x:c r="CH148" s="69"/>
      <x:c r="CI148" s="69"/>
      <x:c r="CJ148" s="69"/>
      <x:c r="CK148" s="69"/>
      <x:c r="CL148" s="69"/>
      <x:c r="CM148" s="69"/>
      <x:c r="CN148" s="69"/>
      <x:c r="CO148" s="69"/>
      <x:c r="CP148" s="71"/>
      <x:c r="CQ148" s="69"/>
      <x:c r="CR148" s="71"/>
      <x:c r="CS148" s="69">
        <x:v>1</x:v>
      </x:c>
      <x:c r="CT148" s="69"/>
      <x:c r="CU148" s="69"/>
      <x:c r="CV148" s="69"/>
      <x:c r="CW148" s="69"/>
      <x:c r="CX148" s="69"/>
      <x:c r="CY148" s="522" t="s">
        <x:v>1594</x:v>
      </x:c>
      <x:c r="CZ148" s="112"/>
      <x:c r="DA148" s="71"/>
      <x:c r="DB148" s="112"/>
      <x:c r="DC148" s="71"/>
      <x:c r="DD148" s="112"/>
      <x:c r="DE148" s="71"/>
      <x:c r="DF148" s="112"/>
      <x:c r="DG148" s="105"/>
    </x:row>
    <x:row r="149" spans="1:111" ht="30" customHeight="1">
      <x:c r="A149" s="522" t="s">
        <x:v>9</x:v>
      </x:c>
      <x:c r="B149" s="77"/>
      <x:c r="C149" s="71"/>
      <x:c r="D149" s="69"/>
      <x:c r="E149" s="71"/>
      <x:c r="F149" s="69"/>
      <x:c r="G149" s="71"/>
      <x:c r="H149" s="69"/>
      <x:c r="I149" s="71"/>
      <x:c r="J149" s="69">
        <x:v>1</x:v>
      </x:c>
      <x:c r="K149" s="830"/>
      <x:c r="L149" s="833"/>
      <x:c r="M149" s="69"/>
      <x:c r="N149" s="69"/>
      <x:c r="O149" s="69"/>
      <x:c r="P149" s="69"/>
      <x:c r="Q149" s="69"/>
      <x:c r="R149" s="71"/>
      <x:c r="S149" s="69"/>
      <x:c r="T149" s="71"/>
      <x:c r="U149" s="69"/>
      <x:c r="V149" s="71"/>
      <x:c r="W149" s="69"/>
      <x:c r="X149" s="69">
        <x:v>8</x:v>
      </x:c>
      <x:c r="Y149" s="69"/>
      <x:c r="Z149" s="69"/>
      <x:c r="AA149" s="69"/>
      <x:c r="AB149" s="69"/>
      <x:c r="AC149" s="69"/>
      <x:c r="AD149" s="69"/>
      <x:c r="AE149" s="69"/>
      <x:c r="AF149" s="69"/>
      <x:c r="AG149" s="69"/>
      <x:c r="AH149" s="69"/>
      <x:c r="AI149" s="69"/>
      <x:c r="AJ149" s="69"/>
      <x:c r="AK149" s="69"/>
      <x:c r="AL149" s="522" t="s">
        <x:v>9</x:v>
      </x:c>
      <x:c r="AM149" s="69">
        <x:v>0</x:v>
      </x:c>
      <x:c r="AN149" s="71">
        <x:v>0</x:v>
      </x:c>
      <x:c r="AO149" s="69">
        <x:v>0</x:v>
      </x:c>
      <x:c r="AP149" s="69">
        <x:v>0</x:v>
      </x:c>
      <x:c r="AQ149" s="69">
        <x:v>0</x:v>
      </x:c>
      <x:c r="AR149" s="71">
        <x:v>0</x:v>
      </x:c>
      <x:c r="AS149" s="69">
        <x:v>0</x:v>
      </x:c>
      <x:c r="AT149" s="71">
        <x:v>0</x:v>
      </x:c>
      <x:c r="AU149" s="69">
        <x:v>0</x:v>
      </x:c>
      <x:c r="AV149" s="69">
        <x:v>0</x:v>
      </x:c>
      <x:c r="AW149" s="69">
        <x:v>0</x:v>
      </x:c>
      <x:c r="AX149" s="69">
        <x:v>0</x:v>
      </x:c>
      <x:c r="AY149" s="69">
        <x:v>0</x:v>
      </x:c>
      <x:c r="AZ149" s="69">
        <x:v>0</x:v>
      </x:c>
      <x:c r="BA149" s="71">
        <x:v>0</x:v>
      </x:c>
      <x:c r="BB149" s="69">
        <x:v>0</x:v>
      </x:c>
      <x:c r="BC149" s="69">
        <x:v>0</x:v>
      </x:c>
      <x:c r="BD149" s="69"/>
      <x:c r="BE149" s="69"/>
      <x:c r="BF149" s="69"/>
      <x:c r="BG149" s="69"/>
      <x:c r="BH149" s="69"/>
      <x:c r="BI149" s="69"/>
      <x:c r="BJ149" s="71"/>
      <x:c r="BK149" s="69"/>
      <x:c r="BL149" s="71"/>
      <x:c r="BM149" s="69"/>
      <x:c r="BN149" s="71"/>
      <x:c r="BO149" s="69"/>
      <x:c r="BP149" s="71"/>
      <x:c r="BQ149" s="69"/>
      <x:c r="BR149" s="69"/>
      <x:c r="BS149" s="69"/>
      <x:c r="BT149" s="69"/>
      <x:c r="BU149" s="69"/>
      <x:c r="BV149" s="522" t="s">
        <x:v>9</x:v>
      </x:c>
      <x:c r="BW149" s="69"/>
      <x:c r="BX149" s="69"/>
      <x:c r="BY149" s="71"/>
      <x:c r="BZ149" s="69"/>
      <x:c r="CA149" s="71"/>
      <x:c r="CB149" s="69"/>
      <x:c r="CC149" s="71"/>
      <x:c r="CD149" s="69"/>
      <x:c r="CE149" s="69"/>
      <x:c r="CF149" s="71"/>
      <x:c r="CG149" s="69"/>
      <x:c r="CH149" s="69"/>
      <x:c r="CI149" s="69"/>
      <x:c r="CJ149" s="69"/>
      <x:c r="CK149" s="69"/>
      <x:c r="CL149" s="69"/>
      <x:c r="CM149" s="69"/>
      <x:c r="CN149" s="69"/>
      <x:c r="CO149" s="69"/>
      <x:c r="CP149" s="71"/>
      <x:c r="CQ149" s="69"/>
      <x:c r="CR149" s="71"/>
      <x:c r="CS149" s="69"/>
      <x:c r="CT149" s="69"/>
      <x:c r="CU149" s="69"/>
      <x:c r="CV149" s="69">
        <x:v>1</x:v>
      </x:c>
      <x:c r="CW149" s="69"/>
      <x:c r="CX149" s="69"/>
      <x:c r="CY149" s="522" t="s">
        <x:v>9</x:v>
      </x:c>
      <x:c r="CZ149" s="112"/>
      <x:c r="DA149" s="71"/>
      <x:c r="DB149" s="112"/>
      <x:c r="DC149" s="71"/>
      <x:c r="DD149" s="112"/>
      <x:c r="DE149" s="71"/>
      <x:c r="DF149" s="112"/>
      <x:c r="DG149" s="105"/>
    </x:row>
    <x:row r="150" spans="1:111" ht="30" customHeight="1">
      <x:c r="A150" s="522" t="s">
        <x:v>911</x:v>
      </x:c>
      <x:c r="B150" s="77"/>
      <x:c r="C150" s="71"/>
      <x:c r="D150" s="69"/>
      <x:c r="E150" s="71"/>
      <x:c r="F150" s="69"/>
      <x:c r="G150" s="71"/>
      <x:c r="H150" s="69"/>
      <x:c r="I150" s="71"/>
      <x:c r="J150" s="69"/>
      <x:c r="K150" s="830"/>
      <x:c r="L150" s="833"/>
      <x:c r="M150" s="69"/>
      <x:c r="N150" s="69">
        <x:v>1</x:v>
      </x:c>
      <x:c r="O150" s="69"/>
      <x:c r="P150" s="69"/>
      <x:c r="Q150" s="69"/>
      <x:c r="R150" s="71"/>
      <x:c r="S150" s="69"/>
      <x:c r="T150" s="71"/>
      <x:c r="U150" s="69"/>
      <x:c r="V150" s="71"/>
      <x:c r="W150" s="69"/>
      <x:c r="X150" s="69">
        <x:v>9</x:v>
      </x:c>
      <x:c r="Y150" s="69"/>
      <x:c r="Z150" s="69"/>
      <x:c r="AA150" s="69"/>
      <x:c r="AB150" s="69"/>
      <x:c r="AC150" s="69"/>
      <x:c r="AD150" s="69"/>
      <x:c r="AE150" s="69"/>
      <x:c r="AF150" s="69"/>
      <x:c r="AG150" s="69"/>
      <x:c r="AH150" s="69"/>
      <x:c r="AI150" s="69"/>
      <x:c r="AJ150" s="69"/>
      <x:c r="AK150" s="69"/>
      <x:c r="AL150" s="522" t="s">
        <x:v>911</x:v>
      </x:c>
      <x:c r="AM150" s="69">
        <x:v>0</x:v>
      </x:c>
      <x:c r="AN150" s="71">
        <x:v>0</x:v>
      </x:c>
      <x:c r="AO150" s="69">
        <x:v>0</x:v>
      </x:c>
      <x:c r="AP150" s="69">
        <x:v>0</x:v>
      </x:c>
      <x:c r="AQ150" s="69">
        <x:v>0</x:v>
      </x:c>
      <x:c r="AR150" s="71">
        <x:v>0</x:v>
      </x:c>
      <x:c r="AS150" s="69">
        <x:v>0</x:v>
      </x:c>
      <x:c r="AT150" s="71">
        <x:v>0</x:v>
      </x:c>
      <x:c r="AU150" s="69">
        <x:v>0</x:v>
      </x:c>
      <x:c r="AV150" s="69">
        <x:v>0</x:v>
      </x:c>
      <x:c r="AW150" s="69">
        <x:v>0</x:v>
      </x:c>
      <x:c r="AX150" s="69">
        <x:v>0</x:v>
      </x:c>
      <x:c r="AY150" s="69">
        <x:v>0</x:v>
      </x:c>
      <x:c r="AZ150" s="69">
        <x:v>0</x:v>
      </x:c>
      <x:c r="BA150" s="71">
        <x:v>0</x:v>
      </x:c>
      <x:c r="BB150" s="69">
        <x:v>0</x:v>
      </x:c>
      <x:c r="BC150" s="69">
        <x:v>0</x:v>
      </x:c>
      <x:c r="BD150" s="69"/>
      <x:c r="BE150" s="69"/>
      <x:c r="BF150" s="69">
        <x:v>4</x:v>
      </x:c>
      <x:c r="BG150" s="69"/>
      <x:c r="BH150" s="69"/>
      <x:c r="BI150" s="69"/>
      <x:c r="BJ150" s="71"/>
      <x:c r="BK150" s="69"/>
      <x:c r="BL150" s="71"/>
      <x:c r="BM150" s="69"/>
      <x:c r="BN150" s="71"/>
      <x:c r="BO150" s="69"/>
      <x:c r="BP150" s="71"/>
      <x:c r="BQ150" s="69"/>
      <x:c r="BR150" s="69"/>
      <x:c r="BS150" s="69"/>
      <x:c r="BT150" s="69"/>
      <x:c r="BU150" s="69"/>
      <x:c r="BV150" s="522" t="s">
        <x:v>911</x:v>
      </x:c>
      <x:c r="BW150" s="69"/>
      <x:c r="BX150" s="69"/>
      <x:c r="BY150" s="71"/>
      <x:c r="BZ150" s="69"/>
      <x:c r="CA150" s="71"/>
      <x:c r="CB150" s="69"/>
      <x:c r="CC150" s="71"/>
      <x:c r="CD150" s="69"/>
      <x:c r="CE150" s="69"/>
      <x:c r="CF150" s="71"/>
      <x:c r="CG150" s="69"/>
      <x:c r="CH150" s="69"/>
      <x:c r="CI150" s="69"/>
      <x:c r="CJ150" s="69"/>
      <x:c r="CK150" s="69"/>
      <x:c r="CL150" s="69"/>
      <x:c r="CM150" s="69"/>
      <x:c r="CN150" s="69"/>
      <x:c r="CO150" s="69"/>
      <x:c r="CP150" s="71"/>
      <x:c r="CQ150" s="69"/>
      <x:c r="CR150" s="71"/>
      <x:c r="CS150" s="69">
        <x:v>2</x:v>
      </x:c>
      <x:c r="CT150" s="69"/>
      <x:c r="CU150" s="69"/>
      <x:c r="CV150" s="69">
        <x:v>1</x:v>
      </x:c>
      <x:c r="CW150" s="69"/>
      <x:c r="CX150" s="69"/>
      <x:c r="CY150" s="522" t="s">
        <x:v>911</x:v>
      </x:c>
      <x:c r="CZ150" s="112"/>
      <x:c r="DA150" s="71"/>
      <x:c r="DB150" s="112"/>
      <x:c r="DC150" s="71"/>
      <x:c r="DD150" s="112"/>
      <x:c r="DE150" s="71"/>
      <x:c r="DF150" s="112"/>
      <x:c r="DG150" s="105"/>
    </x:row>
    <x:row r="151" spans="1:111" ht="30" customHeight="1">
      <x:c r="A151" s="522" t="s">
        <x:v>1487</x:v>
      </x:c>
      <x:c r="B151" s="77"/>
      <x:c r="C151" s="71"/>
      <x:c r="D151" s="69"/>
      <x:c r="E151" s="71"/>
      <x:c r="F151" s="69"/>
      <x:c r="G151" s="71"/>
      <x:c r="H151" s="69"/>
      <x:c r="I151" s="71"/>
      <x:c r="J151" s="69"/>
      <x:c r="K151" s="830"/>
      <x:c r="L151" s="833"/>
      <x:c r="M151" s="69"/>
      <x:c r="N151" s="69"/>
      <x:c r="O151" s="69"/>
      <x:c r="P151" s="69"/>
      <x:c r="Q151" s="69"/>
      <x:c r="R151" s="71"/>
      <x:c r="S151" s="69">
        <x:v>1</x:v>
      </x:c>
      <x:c r="T151" s="71"/>
      <x:c r="U151" s="69"/>
      <x:c r="V151" s="71"/>
      <x:c r="W151" s="69"/>
      <x:c r="X151" s="69"/>
      <x:c r="Y151" s="69"/>
      <x:c r="Z151" s="69"/>
      <x:c r="AA151" s="69"/>
      <x:c r="AB151" s="69"/>
      <x:c r="AC151" s="69"/>
      <x:c r="AD151" s="69"/>
      <x:c r="AE151" s="69"/>
      <x:c r="AF151" s="69"/>
      <x:c r="AG151" s="69"/>
      <x:c r="AH151" s="69"/>
      <x:c r="AI151" s="69"/>
      <x:c r="AJ151" s="69"/>
      <x:c r="AK151" s="69"/>
      <x:c r="AL151" s="522" t="s">
        <x:v>1487</x:v>
      </x:c>
      <x:c r="AM151" s="69">
        <x:v>0</x:v>
      </x:c>
      <x:c r="AN151" s="71">
        <x:v>0</x:v>
      </x:c>
      <x:c r="AO151" s="69">
        <x:v>0</x:v>
      </x:c>
      <x:c r="AP151" s="69">
        <x:v>0</x:v>
      </x:c>
      <x:c r="AQ151" s="69">
        <x:v>0</x:v>
      </x:c>
      <x:c r="AR151" s="71">
        <x:v>0</x:v>
      </x:c>
      <x:c r="AS151" s="69">
        <x:v>0</x:v>
      </x:c>
      <x:c r="AT151" s="71">
        <x:v>0</x:v>
      </x:c>
      <x:c r="AU151" s="69">
        <x:v>0</x:v>
      </x:c>
      <x:c r="AV151" s="69">
        <x:v>0</x:v>
      </x:c>
      <x:c r="AW151" s="69">
        <x:v>0</x:v>
      </x:c>
      <x:c r="AX151" s="69">
        <x:v>0</x:v>
      </x:c>
      <x:c r="AY151" s="69">
        <x:v>0</x:v>
      </x:c>
      <x:c r="AZ151" s="69">
        <x:v>0</x:v>
      </x:c>
      <x:c r="BA151" s="71">
        <x:v>0</x:v>
      </x:c>
      <x:c r="BB151" s="69">
        <x:v>0</x:v>
      </x:c>
      <x:c r="BC151" s="69">
        <x:v>0</x:v>
      </x:c>
      <x:c r="BD151" s="69"/>
      <x:c r="BE151" s="69"/>
      <x:c r="BF151" s="69"/>
      <x:c r="BG151" s="69"/>
      <x:c r="BH151" s="69"/>
      <x:c r="BI151" s="69"/>
      <x:c r="BJ151" s="71"/>
      <x:c r="BK151" s="69"/>
      <x:c r="BL151" s="71"/>
      <x:c r="BM151" s="69"/>
      <x:c r="BN151" s="71"/>
      <x:c r="BO151" s="69"/>
      <x:c r="BP151" s="71"/>
      <x:c r="BQ151" s="69"/>
      <x:c r="BR151" s="69"/>
      <x:c r="BS151" s="69"/>
      <x:c r="BT151" s="69"/>
      <x:c r="BU151" s="69"/>
      <x:c r="BV151" s="522" t="s">
        <x:v>1487</x:v>
      </x:c>
      <x:c r="BW151" s="69"/>
      <x:c r="BX151" s="69"/>
      <x:c r="BY151" s="71"/>
      <x:c r="BZ151" s="69"/>
      <x:c r="CA151" s="71"/>
      <x:c r="CB151" s="69"/>
      <x:c r="CC151" s="71"/>
      <x:c r="CD151" s="69"/>
      <x:c r="CE151" s="69"/>
      <x:c r="CF151" s="71"/>
      <x:c r="CG151" s="69"/>
      <x:c r="CH151" s="69"/>
      <x:c r="CI151" s="69"/>
      <x:c r="CJ151" s="69"/>
      <x:c r="CK151" s="69"/>
      <x:c r="CL151" s="69"/>
      <x:c r="CM151" s="69"/>
      <x:c r="CN151" s="69"/>
      <x:c r="CO151" s="69"/>
      <x:c r="CP151" s="71"/>
      <x:c r="CQ151" s="69"/>
      <x:c r="CR151" s="71"/>
      <x:c r="CS151" s="69">
        <x:v>2</x:v>
      </x:c>
      <x:c r="CT151" s="69"/>
      <x:c r="CU151" s="69"/>
      <x:c r="CV151" s="69"/>
      <x:c r="CW151" s="69"/>
      <x:c r="CX151" s="69"/>
      <x:c r="CY151" s="522" t="s">
        <x:v>1487</x:v>
      </x:c>
      <x:c r="CZ151" s="112"/>
      <x:c r="DA151" s="71"/>
      <x:c r="DB151" s="112"/>
      <x:c r="DC151" s="71"/>
      <x:c r="DD151" s="112"/>
      <x:c r="DE151" s="71"/>
      <x:c r="DF151" s="112"/>
      <x:c r="DG151" s="105"/>
    </x:row>
    <x:row r="152" spans="1:111" ht="30" customHeight="1">
      <x:c r="A152" s="522" t="s">
        <x:v>1286</x:v>
      </x:c>
      <x:c r="B152" s="77"/>
      <x:c r="C152" s="71"/>
      <x:c r="D152" s="69"/>
      <x:c r="E152" s="71"/>
      <x:c r="F152" s="69"/>
      <x:c r="G152" s="71"/>
      <x:c r="H152" s="69"/>
      <x:c r="I152" s="71"/>
      <x:c r="J152" s="69">
        <x:v>1</x:v>
      </x:c>
      <x:c r="K152" s="830"/>
      <x:c r="L152" s="833"/>
      <x:c r="M152" s="69"/>
      <x:c r="N152" s="69">
        <x:v>3</x:v>
      </x:c>
      <x:c r="O152" s="69"/>
      <x:c r="P152" s="69"/>
      <x:c r="Q152" s="69"/>
      <x:c r="R152" s="71"/>
      <x:c r="S152" s="69"/>
      <x:c r="T152" s="71"/>
      <x:c r="U152" s="69"/>
      <x:c r="V152" s="71"/>
      <x:c r="W152" s="69"/>
      <x:c r="X152" s="69">
        <x:v>2</x:v>
      </x:c>
      <x:c r="Y152" s="69"/>
      <x:c r="Z152" s="69"/>
      <x:c r="AA152" s="69"/>
      <x:c r="AB152" s="69"/>
      <x:c r="AC152" s="69"/>
      <x:c r="AD152" s="69"/>
      <x:c r="AE152" s="69"/>
      <x:c r="AF152" s="69"/>
      <x:c r="AG152" s="69">
        <x:v>1</x:v>
      </x:c>
      <x:c r="AH152" s="69"/>
      <x:c r="AI152" s="69"/>
      <x:c r="AJ152" s="69"/>
      <x:c r="AK152" s="69"/>
      <x:c r="AL152" s="522" t="s">
        <x:v>1286</x:v>
      </x:c>
      <x:c r="AM152" s="69">
        <x:v>0</x:v>
      </x:c>
      <x:c r="AN152" s="71">
        <x:v>0</x:v>
      </x:c>
      <x:c r="AO152" s="69">
        <x:v>0</x:v>
      </x:c>
      <x:c r="AP152" s="69">
        <x:v>0</x:v>
      </x:c>
      <x:c r="AQ152" s="69">
        <x:v>0</x:v>
      </x:c>
      <x:c r="AR152" s="71">
        <x:v>0</x:v>
      </x:c>
      <x:c r="AS152" s="69">
        <x:v>0</x:v>
      </x:c>
      <x:c r="AT152" s="71">
        <x:v>0</x:v>
      </x:c>
      <x:c r="AU152" s="69">
        <x:v>0</x:v>
      </x:c>
      <x:c r="AV152" s="69">
        <x:v>0</x:v>
      </x:c>
      <x:c r="AW152" s="69">
        <x:v>0</x:v>
      </x:c>
      <x:c r="AX152" s="69">
        <x:v>0</x:v>
      </x:c>
      <x:c r="AY152" s="69">
        <x:v>0</x:v>
      </x:c>
      <x:c r="AZ152" s="69">
        <x:v>0</x:v>
      </x:c>
      <x:c r="BA152" s="71">
        <x:v>0</x:v>
      </x:c>
      <x:c r="BB152" s="69">
        <x:v>0</x:v>
      </x:c>
      <x:c r="BC152" s="69">
        <x:v>0</x:v>
      </x:c>
      <x:c r="BD152" s="69"/>
      <x:c r="BE152" s="69"/>
      <x:c r="BF152" s="69">
        <x:v>2</x:v>
      </x:c>
      <x:c r="BG152" s="69"/>
      <x:c r="BH152" s="69"/>
      <x:c r="BI152" s="69"/>
      <x:c r="BJ152" s="71"/>
      <x:c r="BK152" s="69"/>
      <x:c r="BL152" s="71"/>
      <x:c r="BM152" s="69"/>
      <x:c r="BN152" s="71"/>
      <x:c r="BO152" s="69"/>
      <x:c r="BP152" s="71"/>
      <x:c r="BQ152" s="69"/>
      <x:c r="BR152" s="69"/>
      <x:c r="BS152" s="69"/>
      <x:c r="BT152" s="69"/>
      <x:c r="BU152" s="69"/>
      <x:c r="BV152" s="522" t="s">
        <x:v>1286</x:v>
      </x:c>
      <x:c r="BW152" s="69"/>
      <x:c r="BX152" s="69"/>
      <x:c r="BY152" s="71"/>
      <x:c r="BZ152" s="69"/>
      <x:c r="CA152" s="71"/>
      <x:c r="CB152" s="69"/>
      <x:c r="CC152" s="71"/>
      <x:c r="CD152" s="69"/>
      <x:c r="CE152" s="69"/>
      <x:c r="CF152" s="71"/>
      <x:c r="CG152" s="69"/>
      <x:c r="CH152" s="69"/>
      <x:c r="CI152" s="69"/>
      <x:c r="CJ152" s="69"/>
      <x:c r="CK152" s="69"/>
      <x:c r="CL152" s="69"/>
      <x:c r="CM152" s="69"/>
      <x:c r="CN152" s="69"/>
      <x:c r="CO152" s="69"/>
      <x:c r="CP152" s="71"/>
      <x:c r="CQ152" s="69"/>
      <x:c r="CR152" s="71"/>
      <x:c r="CS152" s="69">
        <x:v>4</x:v>
      </x:c>
      <x:c r="CT152" s="69"/>
      <x:c r="CU152" s="69"/>
      <x:c r="CV152" s="69">
        <x:v>1</x:v>
      </x:c>
      <x:c r="CW152" s="69"/>
      <x:c r="CX152" s="69"/>
      <x:c r="CY152" s="522" t="s">
        <x:v>1286</x:v>
      </x:c>
      <x:c r="CZ152" s="112"/>
      <x:c r="DA152" s="71"/>
      <x:c r="DB152" s="112"/>
      <x:c r="DC152" s="71"/>
      <x:c r="DD152" s="112"/>
      <x:c r="DE152" s="71"/>
      <x:c r="DF152" s="112"/>
      <x:c r="DG152" s="105"/>
    </x:row>
    <x:row r="153" spans="1:111" ht="30" customHeight="1">
      <x:c r="A153" s="547" t="s">
        <x:v>924</x:v>
      </x:c>
      <x:c r="B153" s="556">
        <x:v>1</x:v>
      </x:c>
      <x:c r="C153" s="552"/>
      <x:c r="D153" s="590"/>
      <x:c r="E153" s="552"/>
      <x:c r="F153" s="590"/>
      <x:c r="G153" s="552"/>
      <x:c r="H153" s="590"/>
      <x:c r="I153" s="552"/>
      <x:c r="J153" s="590">
        <x:v>1</x:v>
      </x:c>
      <x:c r="K153" s="830"/>
      <x:c r="L153" s="833"/>
      <x:c r="M153" s="590"/>
      <x:c r="N153" s="590"/>
      <x:c r="O153" s="590"/>
      <x:c r="P153" s="590"/>
      <x:c r="Q153" s="590"/>
      <x:c r="R153" s="552"/>
      <x:c r="S153" s="590"/>
      <x:c r="T153" s="552"/>
      <x:c r="U153" s="590"/>
      <x:c r="V153" s="552"/>
      <x:c r="W153" s="590"/>
      <x:c r="X153" s="590">
        <x:v>32</x:v>
      </x:c>
      <x:c r="Y153" s="590"/>
      <x:c r="Z153" s="590"/>
      <x:c r="AA153" s="590"/>
      <x:c r="AB153" s="590"/>
      <x:c r="AC153" s="590"/>
      <x:c r="AD153" s="590"/>
      <x:c r="AE153" s="590"/>
      <x:c r="AF153" s="590"/>
      <x:c r="AG153" s="590"/>
      <x:c r="AH153" s="590"/>
      <x:c r="AI153" s="590"/>
      <x:c r="AJ153" s="590"/>
      <x:c r="AK153" s="590"/>
      <x:c r="AL153" s="547" t="s">
        <x:v>924</x:v>
      </x:c>
      <x:c r="AM153" s="590">
        <x:v>0</x:v>
      </x:c>
      <x:c r="AN153" s="552">
        <x:v>0</x:v>
      </x:c>
      <x:c r="AO153" s="590">
        <x:v>0</x:v>
      </x:c>
      <x:c r="AP153" s="590">
        <x:v>0</x:v>
      </x:c>
      <x:c r="AQ153" s="590">
        <x:v>0</x:v>
      </x:c>
      <x:c r="AR153" s="552">
        <x:v>0</x:v>
      </x:c>
      <x:c r="AS153" s="590">
        <x:v>0</x:v>
      </x:c>
      <x:c r="AT153" s="552">
        <x:v>0</x:v>
      </x:c>
      <x:c r="AU153" s="590">
        <x:v>0</x:v>
      </x:c>
      <x:c r="AV153" s="590">
        <x:v>0</x:v>
      </x:c>
      <x:c r="AW153" s="590">
        <x:v>0</x:v>
      </x:c>
      <x:c r="AX153" s="590">
        <x:v>0</x:v>
      </x:c>
      <x:c r="AY153" s="590">
        <x:v>0</x:v>
      </x:c>
      <x:c r="AZ153" s="590">
        <x:v>0</x:v>
      </x:c>
      <x:c r="BA153" s="552">
        <x:v>0</x:v>
      </x:c>
      <x:c r="BB153" s="590">
        <x:v>0</x:v>
      </x:c>
      <x:c r="BC153" s="590">
        <x:v>0</x:v>
      </x:c>
      <x:c r="BD153" s="590"/>
      <x:c r="BE153" s="590"/>
      <x:c r="BF153" s="590">
        <x:v>2</x:v>
      </x:c>
      <x:c r="BG153" s="590"/>
      <x:c r="BH153" s="590"/>
      <x:c r="BI153" s="590"/>
      <x:c r="BJ153" s="552"/>
      <x:c r="BK153" s="590"/>
      <x:c r="BL153" s="552"/>
      <x:c r="BM153" s="590"/>
      <x:c r="BN153" s="552"/>
      <x:c r="BO153" s="590"/>
      <x:c r="BP153" s="552"/>
      <x:c r="BQ153" s="590"/>
      <x:c r="BR153" s="590"/>
      <x:c r="BS153" s="590"/>
      <x:c r="BT153" s="590"/>
      <x:c r="BU153" s="590"/>
      <x:c r="BV153" s="547" t="s">
        <x:v>924</x:v>
      </x:c>
      <x:c r="BW153" s="590"/>
      <x:c r="BX153" s="590"/>
      <x:c r="BY153" s="552"/>
      <x:c r="BZ153" s="590"/>
      <x:c r="CA153" s="552"/>
      <x:c r="CB153" s="590"/>
      <x:c r="CC153" s="552"/>
      <x:c r="CD153" s="590"/>
      <x:c r="CE153" s="590"/>
      <x:c r="CF153" s="552"/>
      <x:c r="CG153" s="590"/>
      <x:c r="CH153" s="590"/>
      <x:c r="CI153" s="590"/>
      <x:c r="CJ153" s="590"/>
      <x:c r="CK153" s="590"/>
      <x:c r="CL153" s="590"/>
      <x:c r="CM153" s="590"/>
      <x:c r="CN153" s="590"/>
      <x:c r="CO153" s="590"/>
      <x:c r="CP153" s="552"/>
      <x:c r="CQ153" s="590"/>
      <x:c r="CR153" s="552"/>
      <x:c r="CS153" s="590">
        <x:v>6</x:v>
      </x:c>
      <x:c r="CT153" s="590"/>
      <x:c r="CU153" s="590"/>
      <x:c r="CV153" s="590"/>
      <x:c r="CW153" s="590"/>
      <x:c r="CX153" s="590"/>
      <x:c r="CY153" s="547" t="s">
        <x:v>924</x:v>
      </x:c>
      <x:c r="CZ153" s="548"/>
      <x:c r="DA153" s="552"/>
      <x:c r="DB153" s="548"/>
      <x:c r="DC153" s="552"/>
      <x:c r="DD153" s="548"/>
      <x:c r="DE153" s="552"/>
      <x:c r="DF153" s="548"/>
      <x:c r="DG153" s="591"/>
    </x:row>
    <x:row r="154" spans="1:103" ht="18" customHeight="1">
      <x:c r="A154" s="64"/>
      <x:c r="B154" s="13"/>
      <x:c r="C154" s="14"/>
      <x:c r="D154" s="13"/>
      <x:c r="E154" s="14"/>
      <x:c r="F154" s="13"/>
      <x:c r="G154" s="14"/>
      <x:c r="H154" s="13"/>
      <x:c r="I154" s="14"/>
      <x:c r="J154" s="13"/>
      <x:c r="K154" s="13"/>
      <x:c r="L154" s="14"/>
      <x:c r="M154" s="13"/>
      <x:c r="N154" s="13"/>
      <x:c r="O154" s="13"/>
      <x:c r="P154" s="13"/>
      <x:c r="Q154" s="13"/>
      <x:c r="R154" s="14"/>
      <x:c r="S154" s="13"/>
      <x:c r="T154" s="14"/>
      <x:c r="U154" s="13"/>
      <x:c r="V154" s="14"/>
      <x:c r="W154" s="13"/>
      <x:c r="X154" s="13"/>
      <x:c r="Y154" s="13"/>
      <x:c r="Z154" s="13"/>
      <x:c r="AA154" s="13"/>
      <x:c r="AB154" s="13"/>
      <x:c r="AC154" s="13"/>
      <x:c r="AD154" s="13"/>
      <x:c r="AE154" s="13"/>
      <x:c r="AF154" s="13"/>
      <x:c r="AG154" s="13"/>
      <x:c r="AH154" s="13"/>
      <x:c r="AI154" s="13"/>
      <x:c r="AJ154" s="13"/>
      <x:c r="AK154" s="55"/>
      <x:c r="AL154" s="13"/>
      <x:c r="AM154" s="13"/>
      <x:c r="AN154" s="14"/>
      <x:c r="AO154" s="13"/>
      <x:c r="AP154" s="13"/>
      <x:c r="AQ154" s="13"/>
      <x:c r="AR154" s="14"/>
      <x:c r="AS154" s="13"/>
      <x:c r="AT154" s="14"/>
      <x:c r="AU154" s="13"/>
      <x:c r="AV154" s="13"/>
      <x:c r="AW154" s="13"/>
      <x:c r="AX154" s="13"/>
      <x:c r="AY154" s="13"/>
      <x:c r="AZ154" s="13"/>
      <x:c r="BA154" s="14"/>
      <x:c r="BB154" s="13"/>
      <x:c r="BC154" s="13"/>
      <x:c r="BD154" s="13"/>
      <x:c r="BE154" s="13"/>
      <x:c r="BF154" s="13"/>
      <x:c r="BG154" s="13"/>
      <x:c r="BH154" s="13"/>
      <x:c r="BI154" s="13"/>
      <x:c r="BJ154" s="14"/>
      <x:c r="BK154" s="13"/>
      <x:c r="BL154" s="14"/>
      <x:c r="BM154" s="13"/>
      <x:c r="BN154" s="14"/>
      <x:c r="BO154" s="13"/>
      <x:c r="BP154" s="14"/>
      <x:c r="BQ154" s="13"/>
      <x:c r="BR154" s="13"/>
      <x:c r="BS154" s="13"/>
      <x:c r="BT154" s="13"/>
      <x:c r="BU154" s="55"/>
      <x:c r="BV154" s="13"/>
      <x:c r="BW154" s="13"/>
      <x:c r="BX154" s="13"/>
      <x:c r="BY154" s="14"/>
      <x:c r="BZ154" s="13"/>
      <x:c r="CA154" s="14"/>
      <x:c r="CB154" s="13"/>
      <x:c r="CC154" s="14"/>
      <x:c r="CD154" s="13"/>
      <x:c r="CE154" s="13"/>
      <x:c r="CF154" s="14"/>
      <x:c r="CG154" s="13"/>
      <x:c r="CH154" s="13"/>
      <x:c r="CI154" s="13"/>
      <x:c r="CJ154" s="13"/>
      <x:c r="CK154" s="13"/>
      <x:c r="CL154" s="13"/>
      <x:c r="CM154" s="13"/>
      <x:c r="CN154" s="13"/>
      <x:c r="CO154" s="13"/>
      <x:c r="CP154" s="14"/>
      <x:c r="CQ154" s="13"/>
      <x:c r="CR154" s="14"/>
      <x:c r="CS154" s="13"/>
      <x:c r="CT154" s="13"/>
      <x:c r="CU154" s="13"/>
      <x:c r="CV154" s="13"/>
      <x:c r="CW154" s="13"/>
      <x:c r="CY154" s="13"/>
    </x:row>
    <x:row r="155" spans="1:103" ht="18" customHeight="1">
      <x:c r="A155" s="64"/>
      <x:c r="B155" s="13"/>
      <x:c r="C155" s="14"/>
      <x:c r="D155" s="13"/>
      <x:c r="E155" s="14"/>
      <x:c r="F155" s="13"/>
      <x:c r="G155" s="14"/>
      <x:c r="H155" s="13"/>
      <x:c r="I155" s="14"/>
      <x:c r="J155" s="13"/>
      <x:c r="K155" s="13"/>
      <x:c r="L155" s="14"/>
      <x:c r="M155" s="13"/>
      <x:c r="N155" s="13"/>
      <x:c r="O155" s="13"/>
      <x:c r="P155" s="13"/>
      <x:c r="Q155" s="13"/>
      <x:c r="R155" s="14"/>
      <x:c r="S155" s="13"/>
      <x:c r="T155" s="14"/>
      <x:c r="U155" s="13"/>
      <x:c r="V155" s="14"/>
      <x:c r="W155" s="13"/>
      <x:c r="X155" s="13"/>
      <x:c r="Y155" s="13"/>
      <x:c r="Z155" s="13"/>
      <x:c r="AA155" s="13"/>
      <x:c r="AB155" s="13"/>
      <x:c r="AC155" s="13"/>
      <x:c r="AD155" s="13"/>
      <x:c r="AE155" s="13"/>
      <x:c r="AF155" s="13"/>
      <x:c r="AG155" s="13"/>
      <x:c r="AH155" s="13"/>
      <x:c r="AI155" s="13"/>
      <x:c r="AJ155" s="13"/>
      <x:c r="AK155" s="55"/>
      <x:c r="AL155" s="13"/>
      <x:c r="AM155" s="13"/>
      <x:c r="AN155" s="14"/>
      <x:c r="AO155" s="13"/>
      <x:c r="AP155" s="13"/>
      <x:c r="AQ155" s="13"/>
      <x:c r="AR155" s="14"/>
      <x:c r="AS155" s="13"/>
      <x:c r="AT155" s="14"/>
      <x:c r="AU155" s="13"/>
      <x:c r="AV155" s="13"/>
      <x:c r="AW155" s="13"/>
      <x:c r="AX155" s="13"/>
      <x:c r="AY155" s="13"/>
      <x:c r="AZ155" s="13"/>
      <x:c r="BA155" s="14"/>
      <x:c r="BB155" s="13"/>
      <x:c r="BC155" s="13"/>
      <x:c r="BD155" s="13"/>
      <x:c r="BE155" s="13"/>
      <x:c r="BF155" s="13"/>
      <x:c r="BG155" s="13"/>
      <x:c r="BH155" s="13"/>
      <x:c r="BI155" s="13"/>
      <x:c r="BJ155" s="14"/>
      <x:c r="BK155" s="13"/>
      <x:c r="BL155" s="14"/>
      <x:c r="BM155" s="13"/>
      <x:c r="BN155" s="14"/>
      <x:c r="BO155" s="13"/>
      <x:c r="BP155" s="14"/>
      <x:c r="BQ155" s="13"/>
      <x:c r="BR155" s="13"/>
      <x:c r="BS155" s="13"/>
      <x:c r="BT155" s="13"/>
      <x:c r="BU155" s="55"/>
      <x:c r="BV155" s="13"/>
      <x:c r="BW155" s="13"/>
      <x:c r="BX155" s="13"/>
      <x:c r="BY155" s="14"/>
      <x:c r="BZ155" s="13"/>
      <x:c r="CA155" s="14"/>
      <x:c r="CB155" s="13"/>
      <x:c r="CC155" s="14"/>
      <x:c r="CD155" s="13"/>
      <x:c r="CE155" s="13"/>
      <x:c r="CF155" s="14"/>
      <x:c r="CG155" s="13"/>
      <x:c r="CH155" s="13"/>
      <x:c r="CI155" s="13"/>
      <x:c r="CJ155" s="13"/>
      <x:c r="CK155" s="13"/>
      <x:c r="CL155" s="13"/>
      <x:c r="CM155" s="13"/>
      <x:c r="CN155" s="13"/>
      <x:c r="CO155" s="13"/>
      <x:c r="CP155" s="14"/>
      <x:c r="CQ155" s="13"/>
      <x:c r="CR155" s="14"/>
      <x:c r="CS155" s="13"/>
      <x:c r="CT155" s="13"/>
      <x:c r="CU155" s="13"/>
      <x:c r="CV155" s="13"/>
      <x:c r="CW155" s="13"/>
      <x:c r="CY155" s="13"/>
    </x:row>
    <x:row r="156" spans="1:103" ht="18" customHeight="1">
      <x:c r="A156" s="64"/>
      <x:c r="B156" s="13"/>
      <x:c r="C156" s="14"/>
      <x:c r="D156" s="13"/>
      <x:c r="E156" s="14"/>
      <x:c r="F156" s="13"/>
      <x:c r="G156" s="14"/>
      <x:c r="H156" s="13"/>
      <x:c r="I156" s="14"/>
      <x:c r="J156" s="13"/>
      <x:c r="K156" s="13"/>
      <x:c r="L156" s="14"/>
      <x:c r="M156" s="13"/>
      <x:c r="N156" s="13"/>
      <x:c r="O156" s="13"/>
      <x:c r="P156" s="13"/>
      <x:c r="Q156" s="13"/>
      <x:c r="R156" s="14"/>
      <x:c r="S156" s="13"/>
      <x:c r="T156" s="14"/>
      <x:c r="U156" s="13"/>
      <x:c r="V156" s="14"/>
      <x:c r="W156" s="13"/>
      <x:c r="X156" s="13"/>
      <x:c r="Y156" s="13"/>
      <x:c r="Z156" s="13"/>
      <x:c r="AA156" s="13"/>
      <x:c r="AB156" s="13"/>
      <x:c r="AC156" s="13"/>
      <x:c r="AD156" s="13"/>
      <x:c r="AE156" s="13"/>
      <x:c r="AF156" s="13"/>
      <x:c r="AG156" s="13"/>
      <x:c r="AH156" s="13"/>
      <x:c r="AI156" s="13"/>
      <x:c r="AJ156" s="13"/>
      <x:c r="AK156" s="55"/>
      <x:c r="AL156" s="13"/>
      <x:c r="AM156" s="13"/>
      <x:c r="AN156" s="14"/>
      <x:c r="AO156" s="13"/>
      <x:c r="AP156" s="13"/>
      <x:c r="AQ156" s="13"/>
      <x:c r="AR156" s="14"/>
      <x:c r="AS156" s="13"/>
      <x:c r="AT156" s="14"/>
      <x:c r="AU156" s="13"/>
      <x:c r="AV156" s="13"/>
      <x:c r="AW156" s="13"/>
      <x:c r="AX156" s="13"/>
      <x:c r="AY156" s="13"/>
      <x:c r="AZ156" s="13"/>
      <x:c r="BA156" s="14"/>
      <x:c r="BB156" s="13"/>
      <x:c r="BC156" s="13"/>
      <x:c r="BD156" s="13"/>
      <x:c r="BE156" s="13"/>
      <x:c r="BF156" s="13"/>
      <x:c r="BG156" s="13"/>
      <x:c r="BH156" s="13"/>
      <x:c r="BI156" s="13"/>
      <x:c r="BJ156" s="14"/>
      <x:c r="BK156" s="13"/>
      <x:c r="BL156" s="14"/>
      <x:c r="BM156" s="13"/>
      <x:c r="BN156" s="14"/>
      <x:c r="BO156" s="13"/>
      <x:c r="BP156" s="14"/>
      <x:c r="BQ156" s="13"/>
      <x:c r="BR156" s="13"/>
      <x:c r="BS156" s="13"/>
      <x:c r="BT156" s="13"/>
      <x:c r="BU156" s="55"/>
      <x:c r="BV156" s="13"/>
      <x:c r="BW156" s="13"/>
      <x:c r="BX156" s="13"/>
      <x:c r="BY156" s="14"/>
      <x:c r="BZ156" s="13"/>
      <x:c r="CA156" s="14"/>
      <x:c r="CB156" s="13"/>
      <x:c r="CC156" s="14"/>
      <x:c r="CD156" s="13"/>
      <x:c r="CE156" s="13"/>
      <x:c r="CF156" s="14"/>
      <x:c r="CG156" s="13"/>
      <x:c r="CH156" s="13"/>
      <x:c r="CI156" s="13"/>
      <x:c r="CJ156" s="13"/>
      <x:c r="CK156" s="13"/>
      <x:c r="CL156" s="13"/>
      <x:c r="CM156" s="13"/>
      <x:c r="CN156" s="13"/>
      <x:c r="CO156" s="13"/>
      <x:c r="CP156" s="14"/>
      <x:c r="CQ156" s="13"/>
      <x:c r="CR156" s="14"/>
      <x:c r="CS156" s="13"/>
      <x:c r="CT156" s="13"/>
      <x:c r="CU156" s="13"/>
      <x:c r="CV156" s="13"/>
      <x:c r="CW156" s="13"/>
      <x:c r="CY156" s="13"/>
    </x:row>
    <x:row r="157" spans="1:103" ht="18" customHeight="1">
      <x:c r="A157" s="64"/>
      <x:c r="B157" s="13"/>
      <x:c r="C157" s="14"/>
      <x:c r="D157" s="13"/>
      <x:c r="E157" s="14"/>
      <x:c r="F157" s="13"/>
      <x:c r="G157" s="14"/>
      <x:c r="H157" s="13"/>
      <x:c r="I157" s="14"/>
      <x:c r="J157" s="13"/>
      <x:c r="K157" s="13"/>
      <x:c r="L157" s="14"/>
      <x:c r="M157" s="13"/>
      <x:c r="N157" s="13"/>
      <x:c r="O157" s="13"/>
      <x:c r="P157" s="13"/>
      <x:c r="Q157" s="13"/>
      <x:c r="R157" s="14"/>
      <x:c r="S157" s="13"/>
      <x:c r="T157" s="14"/>
      <x:c r="U157" s="13"/>
      <x:c r="V157" s="14"/>
      <x:c r="W157" s="13"/>
      <x:c r="X157" s="13"/>
      <x:c r="Y157" s="13"/>
      <x:c r="Z157" s="13"/>
      <x:c r="AA157" s="13"/>
      <x:c r="AB157" s="13"/>
      <x:c r="AC157" s="13"/>
      <x:c r="AD157" s="13"/>
      <x:c r="AE157" s="13"/>
      <x:c r="AF157" s="13"/>
      <x:c r="AG157" s="13"/>
      <x:c r="AH157" s="13"/>
      <x:c r="AI157" s="13"/>
      <x:c r="AJ157" s="13"/>
      <x:c r="AK157" s="55"/>
      <x:c r="AL157" s="13"/>
      <x:c r="AM157" s="13"/>
      <x:c r="AN157" s="14"/>
      <x:c r="AO157" s="13"/>
      <x:c r="AP157" s="13"/>
      <x:c r="AQ157" s="13"/>
      <x:c r="AR157" s="14"/>
      <x:c r="AS157" s="13"/>
      <x:c r="AT157" s="14"/>
      <x:c r="AU157" s="13"/>
      <x:c r="AV157" s="13"/>
      <x:c r="AW157" s="13"/>
      <x:c r="AX157" s="13"/>
      <x:c r="AY157" s="13"/>
      <x:c r="AZ157" s="13"/>
      <x:c r="BA157" s="14"/>
      <x:c r="BB157" s="13"/>
      <x:c r="BC157" s="13"/>
      <x:c r="BD157" s="13"/>
      <x:c r="BE157" s="13"/>
      <x:c r="BF157" s="13"/>
      <x:c r="BG157" s="13"/>
      <x:c r="BH157" s="13"/>
      <x:c r="BI157" s="13"/>
      <x:c r="BJ157" s="14"/>
      <x:c r="BK157" s="13"/>
      <x:c r="BL157" s="14"/>
      <x:c r="BM157" s="13"/>
      <x:c r="BN157" s="14"/>
      <x:c r="BO157" s="13"/>
      <x:c r="BP157" s="14"/>
      <x:c r="BQ157" s="13"/>
      <x:c r="BR157" s="13"/>
      <x:c r="BS157" s="13"/>
      <x:c r="BT157" s="13"/>
      <x:c r="BU157" s="55"/>
      <x:c r="BV157" s="13"/>
      <x:c r="BW157" s="13"/>
      <x:c r="BX157" s="13"/>
      <x:c r="BY157" s="14"/>
      <x:c r="BZ157" s="13"/>
      <x:c r="CA157" s="14"/>
      <x:c r="CB157" s="13"/>
      <x:c r="CC157" s="14"/>
      <x:c r="CD157" s="13"/>
      <x:c r="CE157" s="13"/>
      <x:c r="CF157" s="14"/>
      <x:c r="CG157" s="13"/>
      <x:c r="CH157" s="13"/>
      <x:c r="CI157" s="13"/>
      <x:c r="CJ157" s="13"/>
      <x:c r="CK157" s="13"/>
      <x:c r="CL157" s="13"/>
      <x:c r="CM157" s="13"/>
      <x:c r="CN157" s="13"/>
      <x:c r="CO157" s="13"/>
      <x:c r="CP157" s="14"/>
      <x:c r="CQ157" s="13"/>
      <x:c r="CR157" s="14"/>
      <x:c r="CS157" s="13"/>
      <x:c r="CT157" s="13"/>
      <x:c r="CU157" s="13"/>
      <x:c r="CV157" s="13"/>
      <x:c r="CW157" s="13"/>
      <x:c r="CY157" s="13"/>
    </x:row>
    <x:row r="158" spans="1:103" ht="18" customHeight="1">
      <x:c r="A158" s="64"/>
      <x:c r="B158" s="13"/>
      <x:c r="C158" s="14"/>
      <x:c r="D158" s="13"/>
      <x:c r="E158" s="14"/>
      <x:c r="F158" s="13"/>
      <x:c r="G158" s="14"/>
      <x:c r="H158" s="13"/>
      <x:c r="I158" s="14"/>
      <x:c r="J158" s="13"/>
      <x:c r="K158" s="13"/>
      <x:c r="L158" s="14"/>
      <x:c r="M158" s="13"/>
      <x:c r="N158" s="13"/>
      <x:c r="O158" s="13"/>
      <x:c r="P158" s="13"/>
      <x:c r="Q158" s="13"/>
      <x:c r="R158" s="14"/>
      <x:c r="S158" s="13"/>
      <x:c r="T158" s="14"/>
      <x:c r="U158" s="13"/>
      <x:c r="V158" s="14"/>
      <x:c r="W158" s="13"/>
      <x:c r="X158" s="13"/>
      <x:c r="Y158" s="13"/>
      <x:c r="Z158" s="13"/>
      <x:c r="AA158" s="13"/>
      <x:c r="AB158" s="13"/>
      <x:c r="AC158" s="13"/>
      <x:c r="AD158" s="13"/>
      <x:c r="AE158" s="13"/>
      <x:c r="AF158" s="13"/>
      <x:c r="AG158" s="13"/>
      <x:c r="AH158" s="13"/>
      <x:c r="AI158" s="13"/>
      <x:c r="AJ158" s="13"/>
      <x:c r="AK158" s="55"/>
      <x:c r="AL158" s="13"/>
      <x:c r="AM158" s="13"/>
      <x:c r="AN158" s="14"/>
      <x:c r="AO158" s="13"/>
      <x:c r="AP158" s="13"/>
      <x:c r="AQ158" s="13"/>
      <x:c r="AR158" s="14"/>
      <x:c r="AS158" s="13"/>
      <x:c r="AT158" s="14"/>
      <x:c r="AU158" s="13"/>
      <x:c r="AV158" s="13"/>
      <x:c r="AW158" s="13"/>
      <x:c r="AX158" s="13"/>
      <x:c r="AY158" s="13"/>
      <x:c r="AZ158" s="13"/>
      <x:c r="BA158" s="14"/>
      <x:c r="BB158" s="13"/>
      <x:c r="BC158" s="13"/>
      <x:c r="BD158" s="13"/>
      <x:c r="BE158" s="13"/>
      <x:c r="BF158" s="13"/>
      <x:c r="BG158" s="13"/>
      <x:c r="BH158" s="13"/>
      <x:c r="BI158" s="13"/>
      <x:c r="BJ158" s="14"/>
      <x:c r="BK158" s="13"/>
      <x:c r="BL158" s="14"/>
      <x:c r="BM158" s="13"/>
      <x:c r="BN158" s="14"/>
      <x:c r="BO158" s="13"/>
      <x:c r="BP158" s="14"/>
      <x:c r="BQ158" s="13"/>
      <x:c r="BR158" s="13"/>
      <x:c r="BS158" s="13"/>
      <x:c r="BT158" s="13"/>
      <x:c r="BU158" s="55"/>
      <x:c r="BV158" s="13"/>
      <x:c r="BW158" s="13"/>
      <x:c r="BX158" s="13"/>
      <x:c r="BY158" s="14"/>
      <x:c r="BZ158" s="13"/>
      <x:c r="CA158" s="14"/>
      <x:c r="CB158" s="13"/>
      <x:c r="CC158" s="14"/>
      <x:c r="CD158" s="13"/>
      <x:c r="CE158" s="13"/>
      <x:c r="CF158" s="14"/>
      <x:c r="CG158" s="13"/>
      <x:c r="CH158" s="13"/>
      <x:c r="CI158" s="13"/>
      <x:c r="CJ158" s="13"/>
      <x:c r="CK158" s="13"/>
      <x:c r="CL158" s="13"/>
      <x:c r="CM158" s="13"/>
      <x:c r="CN158" s="13"/>
      <x:c r="CO158" s="13"/>
      <x:c r="CP158" s="14"/>
      <x:c r="CQ158" s="13"/>
      <x:c r="CR158" s="14"/>
      <x:c r="CS158" s="13"/>
      <x:c r="CT158" s="13"/>
      <x:c r="CU158" s="13"/>
      <x:c r="CV158" s="13"/>
      <x:c r="CW158" s="13"/>
      <x:c r="CY158" s="13"/>
    </x:row>
    <x:row r="159" spans="1:103" ht="18" customHeight="1">
      <x:c r="A159" s="64"/>
      <x:c r="B159" s="13"/>
      <x:c r="C159" s="14"/>
      <x:c r="D159" s="13"/>
      <x:c r="E159" s="14"/>
      <x:c r="F159" s="13"/>
      <x:c r="G159" s="14"/>
      <x:c r="H159" s="13"/>
      <x:c r="I159" s="14"/>
      <x:c r="J159" s="13"/>
      <x:c r="K159" s="13"/>
      <x:c r="L159" s="14"/>
      <x:c r="M159" s="13"/>
      <x:c r="N159" s="13"/>
      <x:c r="O159" s="13"/>
      <x:c r="P159" s="13"/>
      <x:c r="Q159" s="13"/>
      <x:c r="R159" s="14"/>
      <x:c r="S159" s="13"/>
      <x:c r="T159" s="14"/>
      <x:c r="U159" s="13"/>
      <x:c r="V159" s="14"/>
      <x:c r="W159" s="13"/>
      <x:c r="X159" s="13"/>
      <x:c r="Y159" s="13"/>
      <x:c r="Z159" s="13"/>
      <x:c r="AA159" s="13"/>
      <x:c r="AB159" s="13"/>
      <x:c r="AC159" s="13"/>
      <x:c r="AD159" s="13"/>
      <x:c r="AE159" s="13"/>
      <x:c r="AF159" s="13"/>
      <x:c r="AG159" s="13"/>
      <x:c r="AH159" s="13"/>
      <x:c r="AI159" s="13"/>
      <x:c r="AJ159" s="13"/>
      <x:c r="AK159" s="55"/>
      <x:c r="AL159" s="13"/>
      <x:c r="AM159" s="13"/>
      <x:c r="AN159" s="14"/>
      <x:c r="AO159" s="13"/>
      <x:c r="AP159" s="13"/>
      <x:c r="AQ159" s="13"/>
      <x:c r="AR159" s="14"/>
      <x:c r="AS159" s="13"/>
      <x:c r="AT159" s="14"/>
      <x:c r="AU159" s="13"/>
      <x:c r="AV159" s="13"/>
      <x:c r="AW159" s="13"/>
      <x:c r="AX159" s="13"/>
      <x:c r="AY159" s="13"/>
      <x:c r="AZ159" s="13"/>
      <x:c r="BA159" s="14"/>
      <x:c r="BB159" s="13"/>
      <x:c r="BC159" s="13"/>
      <x:c r="BD159" s="13"/>
      <x:c r="BE159" s="13"/>
      <x:c r="BF159" s="13"/>
      <x:c r="BG159" s="13"/>
      <x:c r="BH159" s="13"/>
      <x:c r="BI159" s="13"/>
      <x:c r="BJ159" s="14"/>
      <x:c r="BK159" s="13"/>
      <x:c r="BL159" s="14"/>
      <x:c r="BM159" s="13"/>
      <x:c r="BN159" s="14"/>
      <x:c r="BO159" s="13"/>
      <x:c r="BP159" s="14"/>
      <x:c r="BQ159" s="13"/>
      <x:c r="BR159" s="13"/>
      <x:c r="BS159" s="13"/>
      <x:c r="BT159" s="13"/>
      <x:c r="BU159" s="55"/>
      <x:c r="BV159" s="13"/>
      <x:c r="BW159" s="13"/>
      <x:c r="BX159" s="13"/>
      <x:c r="BY159" s="14"/>
      <x:c r="BZ159" s="13"/>
      <x:c r="CA159" s="14"/>
      <x:c r="CB159" s="13"/>
      <x:c r="CC159" s="14"/>
      <x:c r="CD159" s="13"/>
      <x:c r="CE159" s="13"/>
      <x:c r="CF159" s="14"/>
      <x:c r="CG159" s="13"/>
      <x:c r="CH159" s="13"/>
      <x:c r="CI159" s="13"/>
      <x:c r="CJ159" s="13"/>
      <x:c r="CK159" s="13"/>
      <x:c r="CL159" s="13"/>
      <x:c r="CM159" s="13"/>
      <x:c r="CN159" s="13"/>
      <x:c r="CO159" s="13"/>
      <x:c r="CP159" s="14"/>
      <x:c r="CQ159" s="13"/>
      <x:c r="CR159" s="14"/>
      <x:c r="CS159" s="13"/>
      <x:c r="CT159" s="13"/>
      <x:c r="CU159" s="13"/>
      <x:c r="CV159" s="13"/>
      <x:c r="CW159" s="13"/>
      <x:c r="CY159" s="13"/>
    </x:row>
    <x:row r="160" spans="1:103" ht="18" customHeight="1">
      <x:c r="A160" s="64"/>
      <x:c r="B160" s="13"/>
      <x:c r="C160" s="14"/>
      <x:c r="D160" s="13"/>
      <x:c r="E160" s="14"/>
      <x:c r="F160" s="13"/>
      <x:c r="G160" s="14"/>
      <x:c r="H160" s="13"/>
      <x:c r="I160" s="14"/>
      <x:c r="J160" s="13"/>
      <x:c r="K160" s="13"/>
      <x:c r="L160" s="14"/>
      <x:c r="M160" s="13"/>
      <x:c r="N160" s="13"/>
      <x:c r="O160" s="13"/>
      <x:c r="P160" s="13"/>
      <x:c r="Q160" s="13"/>
      <x:c r="R160" s="14"/>
      <x:c r="S160" s="13"/>
      <x:c r="T160" s="14"/>
      <x:c r="U160" s="13"/>
      <x:c r="V160" s="14"/>
      <x:c r="W160" s="13"/>
      <x:c r="X160" s="13"/>
      <x:c r="Y160" s="13"/>
      <x:c r="Z160" s="13"/>
      <x:c r="AA160" s="13"/>
      <x:c r="AB160" s="13"/>
      <x:c r="AC160" s="13"/>
      <x:c r="AD160" s="13"/>
      <x:c r="AE160" s="13"/>
      <x:c r="AF160" s="13"/>
      <x:c r="AG160" s="13"/>
      <x:c r="AH160" s="13"/>
      <x:c r="AI160" s="13"/>
      <x:c r="AJ160" s="13"/>
      <x:c r="AK160" s="55"/>
      <x:c r="AL160" s="13"/>
      <x:c r="AM160" s="13"/>
      <x:c r="AN160" s="14"/>
      <x:c r="AO160" s="13"/>
      <x:c r="AP160" s="13"/>
      <x:c r="AQ160" s="13"/>
      <x:c r="AR160" s="14"/>
      <x:c r="AS160" s="13"/>
      <x:c r="AT160" s="14"/>
      <x:c r="AU160" s="13"/>
      <x:c r="AV160" s="13"/>
      <x:c r="AW160" s="13"/>
      <x:c r="AX160" s="13"/>
      <x:c r="AY160" s="13"/>
      <x:c r="AZ160" s="13"/>
      <x:c r="BA160" s="14"/>
      <x:c r="BB160" s="13"/>
      <x:c r="BC160" s="13"/>
      <x:c r="BD160" s="13"/>
      <x:c r="BE160" s="13"/>
      <x:c r="BF160" s="13"/>
      <x:c r="BG160" s="13"/>
      <x:c r="BH160" s="13"/>
      <x:c r="BI160" s="13"/>
      <x:c r="BJ160" s="14"/>
      <x:c r="BK160" s="13"/>
      <x:c r="BL160" s="14"/>
      <x:c r="BM160" s="13"/>
      <x:c r="BN160" s="14"/>
      <x:c r="BO160" s="13"/>
      <x:c r="BP160" s="14"/>
      <x:c r="BQ160" s="13"/>
      <x:c r="BR160" s="13"/>
      <x:c r="BS160" s="13"/>
      <x:c r="BT160" s="13"/>
      <x:c r="BU160" s="55"/>
      <x:c r="BV160" s="13"/>
      <x:c r="BW160" s="13"/>
      <x:c r="BX160" s="13"/>
      <x:c r="BY160" s="14"/>
      <x:c r="BZ160" s="13"/>
      <x:c r="CA160" s="14"/>
      <x:c r="CB160" s="13"/>
      <x:c r="CC160" s="14"/>
      <x:c r="CD160" s="13"/>
      <x:c r="CE160" s="13"/>
      <x:c r="CF160" s="14"/>
      <x:c r="CG160" s="13"/>
      <x:c r="CH160" s="13"/>
      <x:c r="CI160" s="13"/>
      <x:c r="CJ160" s="13"/>
      <x:c r="CK160" s="13"/>
      <x:c r="CL160" s="13"/>
      <x:c r="CM160" s="13"/>
      <x:c r="CN160" s="13"/>
      <x:c r="CO160" s="13"/>
      <x:c r="CP160" s="14"/>
      <x:c r="CQ160" s="13"/>
      <x:c r="CR160" s="14"/>
      <x:c r="CS160" s="13"/>
      <x:c r="CT160" s="13"/>
      <x:c r="CU160" s="13"/>
      <x:c r="CV160" s="13"/>
      <x:c r="CW160" s="13"/>
      <x:c r="CY160" s="13"/>
    </x:row>
    <x:row r="161" spans="1:103" ht="18" customHeight="1">
      <x:c r="A161" s="64"/>
      <x:c r="B161" s="13"/>
      <x:c r="C161" s="14"/>
      <x:c r="D161" s="13"/>
      <x:c r="E161" s="14"/>
      <x:c r="F161" s="13"/>
      <x:c r="G161" s="14"/>
      <x:c r="H161" s="13"/>
      <x:c r="I161" s="14"/>
      <x:c r="J161" s="13"/>
      <x:c r="K161" s="13"/>
      <x:c r="L161" s="14"/>
      <x:c r="M161" s="13"/>
      <x:c r="N161" s="13"/>
      <x:c r="O161" s="13"/>
      <x:c r="P161" s="13"/>
      <x:c r="Q161" s="13"/>
      <x:c r="R161" s="14"/>
      <x:c r="S161" s="13"/>
      <x:c r="T161" s="14"/>
      <x:c r="U161" s="13"/>
      <x:c r="V161" s="14"/>
      <x:c r="W161" s="13"/>
      <x:c r="X161" s="13"/>
      <x:c r="Y161" s="13"/>
      <x:c r="Z161" s="13"/>
      <x:c r="AA161" s="13"/>
      <x:c r="AB161" s="13"/>
      <x:c r="AC161" s="13"/>
      <x:c r="AD161" s="13"/>
      <x:c r="AE161" s="13"/>
      <x:c r="AF161" s="13"/>
      <x:c r="AG161" s="13"/>
      <x:c r="AH161" s="13"/>
      <x:c r="AI161" s="13"/>
      <x:c r="AJ161" s="13"/>
      <x:c r="AK161" s="55"/>
      <x:c r="AL161" s="13"/>
      <x:c r="AM161" s="13"/>
      <x:c r="AN161" s="14"/>
      <x:c r="AO161" s="13"/>
      <x:c r="AP161" s="13"/>
      <x:c r="AQ161" s="13"/>
      <x:c r="AR161" s="14"/>
      <x:c r="AS161" s="13"/>
      <x:c r="AT161" s="14"/>
      <x:c r="AU161" s="13"/>
      <x:c r="AV161" s="13"/>
      <x:c r="AW161" s="13"/>
      <x:c r="AX161" s="13"/>
      <x:c r="AY161" s="13"/>
      <x:c r="AZ161" s="13"/>
      <x:c r="BA161" s="14"/>
      <x:c r="BB161" s="13"/>
      <x:c r="BC161" s="13"/>
      <x:c r="BD161" s="13"/>
      <x:c r="BE161" s="13"/>
      <x:c r="BF161" s="13"/>
      <x:c r="BG161" s="13"/>
      <x:c r="BH161" s="13"/>
      <x:c r="BI161" s="13"/>
      <x:c r="BJ161" s="14"/>
      <x:c r="BK161" s="13"/>
      <x:c r="BL161" s="14"/>
      <x:c r="BM161" s="13"/>
      <x:c r="BN161" s="14"/>
      <x:c r="BO161" s="13"/>
      <x:c r="BP161" s="14"/>
      <x:c r="BQ161" s="13"/>
      <x:c r="BR161" s="13"/>
      <x:c r="BS161" s="13"/>
      <x:c r="BT161" s="13"/>
      <x:c r="BU161" s="55"/>
      <x:c r="BV161" s="13"/>
      <x:c r="BW161" s="13"/>
      <x:c r="BX161" s="13"/>
      <x:c r="BY161" s="14"/>
      <x:c r="BZ161" s="13"/>
      <x:c r="CA161" s="14"/>
      <x:c r="CB161" s="13"/>
      <x:c r="CC161" s="14"/>
      <x:c r="CD161" s="13"/>
      <x:c r="CE161" s="13"/>
      <x:c r="CF161" s="14"/>
      <x:c r="CG161" s="13"/>
      <x:c r="CH161" s="13"/>
      <x:c r="CI161" s="13"/>
      <x:c r="CJ161" s="13"/>
      <x:c r="CK161" s="13"/>
      <x:c r="CL161" s="13"/>
      <x:c r="CM161" s="13"/>
      <x:c r="CN161" s="13"/>
      <x:c r="CO161" s="13"/>
      <x:c r="CP161" s="14"/>
      <x:c r="CQ161" s="13"/>
      <x:c r="CR161" s="14"/>
      <x:c r="CS161" s="13"/>
      <x:c r="CT161" s="13"/>
      <x:c r="CU161" s="13"/>
      <x:c r="CV161" s="13"/>
      <x:c r="CW161" s="13"/>
      <x:c r="CY161" s="13"/>
    </x:row>
    <x:row r="162" spans="1:103" ht="18" customHeight="1">
      <x:c r="A162" s="64"/>
      <x:c r="B162" s="13"/>
      <x:c r="C162" s="14"/>
      <x:c r="D162" s="13"/>
      <x:c r="E162" s="14"/>
      <x:c r="F162" s="13"/>
      <x:c r="G162" s="14"/>
      <x:c r="H162" s="13"/>
      <x:c r="I162" s="14"/>
      <x:c r="J162" s="13"/>
      <x:c r="K162" s="13"/>
      <x:c r="L162" s="14"/>
      <x:c r="M162" s="13"/>
      <x:c r="N162" s="13"/>
      <x:c r="O162" s="13"/>
      <x:c r="P162" s="13"/>
      <x:c r="Q162" s="13"/>
      <x:c r="R162" s="14"/>
      <x:c r="S162" s="13"/>
      <x:c r="T162" s="14"/>
      <x:c r="U162" s="13"/>
      <x:c r="V162" s="14"/>
      <x:c r="W162" s="13"/>
      <x:c r="X162" s="13"/>
      <x:c r="Y162" s="13"/>
      <x:c r="Z162" s="13"/>
      <x:c r="AA162" s="13"/>
      <x:c r="AB162" s="13"/>
      <x:c r="AC162" s="13"/>
      <x:c r="AD162" s="13"/>
      <x:c r="AE162" s="13"/>
      <x:c r="AF162" s="13"/>
      <x:c r="AG162" s="13"/>
      <x:c r="AH162" s="13"/>
      <x:c r="AI162" s="13"/>
      <x:c r="AJ162" s="13"/>
      <x:c r="AK162" s="55"/>
      <x:c r="AL162" s="13"/>
      <x:c r="AM162" s="13"/>
      <x:c r="AN162" s="14"/>
      <x:c r="AO162" s="13"/>
      <x:c r="AP162" s="13"/>
      <x:c r="AQ162" s="13"/>
      <x:c r="AR162" s="14"/>
      <x:c r="AS162" s="13"/>
      <x:c r="AT162" s="14"/>
      <x:c r="AU162" s="13"/>
      <x:c r="AV162" s="13"/>
      <x:c r="AW162" s="13"/>
      <x:c r="AX162" s="13"/>
      <x:c r="AY162" s="13"/>
      <x:c r="AZ162" s="13"/>
      <x:c r="BA162" s="14"/>
      <x:c r="BB162" s="13"/>
      <x:c r="BC162" s="13"/>
      <x:c r="BD162" s="13"/>
      <x:c r="BE162" s="13"/>
      <x:c r="BF162" s="13"/>
      <x:c r="BG162" s="13"/>
      <x:c r="BH162" s="13"/>
      <x:c r="BI162" s="13"/>
      <x:c r="BJ162" s="14"/>
      <x:c r="BK162" s="13"/>
      <x:c r="BL162" s="14"/>
      <x:c r="BM162" s="13"/>
      <x:c r="BN162" s="14"/>
      <x:c r="BO162" s="13"/>
      <x:c r="BP162" s="14"/>
      <x:c r="BQ162" s="13"/>
      <x:c r="BR162" s="13"/>
      <x:c r="BS162" s="13"/>
      <x:c r="BT162" s="13"/>
      <x:c r="BU162" s="55"/>
      <x:c r="BV162" s="13"/>
      <x:c r="BW162" s="13"/>
      <x:c r="BX162" s="13"/>
      <x:c r="BY162" s="14"/>
      <x:c r="BZ162" s="13"/>
      <x:c r="CA162" s="14"/>
      <x:c r="CB162" s="13"/>
      <x:c r="CC162" s="14"/>
      <x:c r="CD162" s="13"/>
      <x:c r="CE162" s="13"/>
      <x:c r="CF162" s="14"/>
      <x:c r="CG162" s="13"/>
      <x:c r="CH162" s="13"/>
      <x:c r="CI162" s="13"/>
      <x:c r="CJ162" s="13"/>
      <x:c r="CK162" s="13"/>
      <x:c r="CL162" s="13"/>
      <x:c r="CM162" s="13"/>
      <x:c r="CN162" s="13"/>
      <x:c r="CO162" s="13"/>
      <x:c r="CP162" s="14"/>
      <x:c r="CQ162" s="13"/>
      <x:c r="CR162" s="14"/>
      <x:c r="CS162" s="13"/>
      <x:c r="CT162" s="13"/>
      <x:c r="CU162" s="13"/>
      <x:c r="CV162" s="13"/>
      <x:c r="CW162" s="13"/>
      <x:c r="CY162" s="13"/>
    </x:row>
    <x:row r="163" spans="1:103" ht="18" customHeight="1">
      <x:c r="A163" s="64"/>
      <x:c r="B163" s="13"/>
      <x:c r="C163" s="14"/>
      <x:c r="D163" s="13"/>
      <x:c r="E163" s="14"/>
      <x:c r="F163" s="13"/>
      <x:c r="G163" s="14"/>
      <x:c r="H163" s="13"/>
      <x:c r="I163" s="14"/>
      <x:c r="J163" s="13"/>
      <x:c r="K163" s="13"/>
      <x:c r="L163" s="14"/>
      <x:c r="M163" s="13"/>
      <x:c r="N163" s="13"/>
      <x:c r="O163" s="13"/>
      <x:c r="P163" s="13"/>
      <x:c r="Q163" s="13"/>
      <x:c r="R163" s="14"/>
      <x:c r="S163" s="13"/>
      <x:c r="T163" s="14"/>
      <x:c r="U163" s="13"/>
      <x:c r="V163" s="14"/>
      <x:c r="W163" s="13"/>
      <x:c r="X163" s="13"/>
      <x:c r="Y163" s="13"/>
      <x:c r="Z163" s="13"/>
      <x:c r="AA163" s="13"/>
      <x:c r="AB163" s="13"/>
      <x:c r="AC163" s="13"/>
      <x:c r="AD163" s="13"/>
      <x:c r="AE163" s="13"/>
      <x:c r="AF163" s="13"/>
      <x:c r="AG163" s="13"/>
      <x:c r="AH163" s="13"/>
      <x:c r="AI163" s="13"/>
      <x:c r="AJ163" s="13"/>
      <x:c r="AK163" s="55"/>
      <x:c r="AL163" s="13"/>
      <x:c r="AM163" s="13"/>
      <x:c r="AN163" s="14"/>
      <x:c r="AO163" s="13"/>
      <x:c r="AP163" s="13"/>
      <x:c r="AQ163" s="13"/>
      <x:c r="AR163" s="14"/>
      <x:c r="AS163" s="13"/>
      <x:c r="AT163" s="14"/>
      <x:c r="AU163" s="13"/>
      <x:c r="AV163" s="13"/>
      <x:c r="AW163" s="13"/>
      <x:c r="AX163" s="13"/>
      <x:c r="AY163" s="13"/>
      <x:c r="AZ163" s="13"/>
      <x:c r="BA163" s="14"/>
      <x:c r="BB163" s="13"/>
      <x:c r="BC163" s="13"/>
      <x:c r="BD163" s="13"/>
      <x:c r="BE163" s="13"/>
      <x:c r="BF163" s="13"/>
      <x:c r="BG163" s="13"/>
      <x:c r="BH163" s="13"/>
      <x:c r="BI163" s="13"/>
      <x:c r="BJ163" s="14"/>
      <x:c r="BK163" s="13"/>
      <x:c r="BL163" s="14"/>
      <x:c r="BM163" s="13"/>
      <x:c r="BN163" s="14"/>
      <x:c r="BO163" s="13"/>
      <x:c r="BP163" s="14"/>
      <x:c r="BQ163" s="13"/>
      <x:c r="BR163" s="13"/>
      <x:c r="BS163" s="13"/>
      <x:c r="BT163" s="13"/>
      <x:c r="BU163" s="55"/>
      <x:c r="BV163" s="13"/>
      <x:c r="BW163" s="13"/>
      <x:c r="BX163" s="13"/>
      <x:c r="BY163" s="14"/>
      <x:c r="BZ163" s="13"/>
      <x:c r="CA163" s="14"/>
      <x:c r="CB163" s="13"/>
      <x:c r="CC163" s="14"/>
      <x:c r="CD163" s="13"/>
      <x:c r="CE163" s="13"/>
      <x:c r="CF163" s="14"/>
      <x:c r="CG163" s="13"/>
      <x:c r="CH163" s="13"/>
      <x:c r="CI163" s="13"/>
      <x:c r="CJ163" s="13"/>
      <x:c r="CK163" s="13"/>
      <x:c r="CL163" s="13"/>
      <x:c r="CM163" s="13"/>
      <x:c r="CN163" s="13"/>
      <x:c r="CO163" s="13"/>
      <x:c r="CP163" s="14"/>
      <x:c r="CQ163" s="13"/>
      <x:c r="CR163" s="14"/>
      <x:c r="CS163" s="13"/>
      <x:c r="CT163" s="13"/>
      <x:c r="CU163" s="13"/>
      <x:c r="CV163" s="13"/>
      <x:c r="CW163" s="13"/>
      <x:c r="CY163" s="13"/>
    </x:row>
    <x:row r="164" spans="1:103" ht="18" customHeight="1">
      <x:c r="A164" s="64"/>
      <x:c r="B164" s="13"/>
      <x:c r="C164" s="14"/>
      <x:c r="D164" s="13"/>
      <x:c r="E164" s="14"/>
      <x:c r="F164" s="13"/>
      <x:c r="G164" s="14"/>
      <x:c r="H164" s="13"/>
      <x:c r="I164" s="14"/>
      <x:c r="J164" s="13"/>
      <x:c r="K164" s="13"/>
      <x:c r="L164" s="14"/>
      <x:c r="M164" s="13"/>
      <x:c r="N164" s="13"/>
      <x:c r="O164" s="13"/>
      <x:c r="P164" s="13"/>
      <x:c r="Q164" s="13"/>
      <x:c r="R164" s="14"/>
      <x:c r="S164" s="13"/>
      <x:c r="T164" s="14"/>
      <x:c r="U164" s="13"/>
      <x:c r="V164" s="14"/>
      <x:c r="W164" s="13"/>
      <x:c r="X164" s="13"/>
      <x:c r="Y164" s="13"/>
      <x:c r="Z164" s="13"/>
      <x:c r="AA164" s="13"/>
      <x:c r="AB164" s="13"/>
      <x:c r="AC164" s="13"/>
      <x:c r="AD164" s="13"/>
      <x:c r="AE164" s="13"/>
      <x:c r="AF164" s="13"/>
      <x:c r="AG164" s="13"/>
      <x:c r="AH164" s="13"/>
      <x:c r="AI164" s="13"/>
      <x:c r="AJ164" s="13"/>
      <x:c r="AK164" s="55"/>
      <x:c r="AL164" s="13"/>
      <x:c r="AM164" s="13"/>
      <x:c r="AN164" s="14"/>
      <x:c r="AO164" s="13"/>
      <x:c r="AP164" s="13"/>
      <x:c r="AQ164" s="13"/>
      <x:c r="AR164" s="14"/>
      <x:c r="AS164" s="13"/>
      <x:c r="AT164" s="14"/>
      <x:c r="AU164" s="13"/>
      <x:c r="AV164" s="13"/>
      <x:c r="AW164" s="13"/>
      <x:c r="AX164" s="13"/>
      <x:c r="AY164" s="13"/>
      <x:c r="AZ164" s="13"/>
      <x:c r="BA164" s="14"/>
      <x:c r="BB164" s="13"/>
      <x:c r="BC164" s="13"/>
      <x:c r="BD164" s="13"/>
      <x:c r="BE164" s="13"/>
      <x:c r="BF164" s="13"/>
      <x:c r="BG164" s="13"/>
      <x:c r="BH164" s="13"/>
      <x:c r="BI164" s="13"/>
      <x:c r="BJ164" s="14"/>
      <x:c r="BK164" s="13"/>
      <x:c r="BL164" s="14"/>
      <x:c r="BM164" s="13"/>
      <x:c r="BN164" s="14"/>
      <x:c r="BO164" s="13"/>
      <x:c r="BP164" s="14"/>
      <x:c r="BQ164" s="13"/>
      <x:c r="BR164" s="13"/>
      <x:c r="BS164" s="13"/>
      <x:c r="BT164" s="13"/>
      <x:c r="BU164" s="55"/>
      <x:c r="BV164" s="13"/>
      <x:c r="BW164" s="13"/>
      <x:c r="BX164" s="13"/>
      <x:c r="BY164" s="14"/>
      <x:c r="BZ164" s="13"/>
      <x:c r="CA164" s="14"/>
      <x:c r="CB164" s="13"/>
      <x:c r="CC164" s="14"/>
      <x:c r="CD164" s="13"/>
      <x:c r="CE164" s="13"/>
      <x:c r="CF164" s="14"/>
      <x:c r="CG164" s="13"/>
      <x:c r="CH164" s="13"/>
      <x:c r="CI164" s="13"/>
      <x:c r="CJ164" s="13"/>
      <x:c r="CK164" s="13"/>
      <x:c r="CL164" s="13"/>
      <x:c r="CM164" s="13"/>
      <x:c r="CN164" s="13"/>
      <x:c r="CO164" s="13"/>
      <x:c r="CP164" s="14"/>
      <x:c r="CQ164" s="13"/>
      <x:c r="CR164" s="14"/>
      <x:c r="CS164" s="13"/>
      <x:c r="CT164" s="13"/>
      <x:c r="CU164" s="13"/>
      <x:c r="CV164" s="13"/>
      <x:c r="CW164" s="13"/>
      <x:c r="CY164" s="13"/>
    </x:row>
    <x:row r="165" spans="1:103" ht="18" customHeight="1">
      <x:c r="A165" s="64"/>
      <x:c r="B165" s="13"/>
      <x:c r="C165" s="14"/>
      <x:c r="D165" s="13"/>
      <x:c r="E165" s="14"/>
      <x:c r="F165" s="13"/>
      <x:c r="G165" s="14"/>
      <x:c r="H165" s="13"/>
      <x:c r="I165" s="14"/>
      <x:c r="J165" s="13"/>
      <x:c r="K165" s="13"/>
      <x:c r="L165" s="14"/>
      <x:c r="M165" s="13"/>
      <x:c r="N165" s="13"/>
      <x:c r="O165" s="13"/>
      <x:c r="P165" s="13"/>
      <x:c r="Q165" s="13"/>
      <x:c r="R165" s="14"/>
      <x:c r="S165" s="13"/>
      <x:c r="T165" s="14"/>
      <x:c r="U165" s="13"/>
      <x:c r="V165" s="14"/>
      <x:c r="W165" s="13"/>
      <x:c r="X165" s="13"/>
      <x:c r="Y165" s="13"/>
      <x:c r="Z165" s="13"/>
      <x:c r="AA165" s="13"/>
      <x:c r="AB165" s="13"/>
      <x:c r="AC165" s="13"/>
      <x:c r="AD165" s="13"/>
      <x:c r="AE165" s="13"/>
      <x:c r="AF165" s="13"/>
      <x:c r="AG165" s="13"/>
      <x:c r="AH165" s="13"/>
      <x:c r="AI165" s="13"/>
      <x:c r="AJ165" s="13"/>
      <x:c r="AK165" s="55"/>
      <x:c r="AL165" s="13"/>
      <x:c r="AM165" s="13"/>
      <x:c r="AN165" s="14"/>
      <x:c r="AO165" s="13"/>
      <x:c r="AP165" s="13"/>
      <x:c r="AQ165" s="13"/>
      <x:c r="AR165" s="14"/>
      <x:c r="AS165" s="13"/>
      <x:c r="AT165" s="14"/>
      <x:c r="AU165" s="13"/>
      <x:c r="AV165" s="13"/>
      <x:c r="AW165" s="13"/>
      <x:c r="AX165" s="13"/>
      <x:c r="AY165" s="13"/>
      <x:c r="AZ165" s="13"/>
      <x:c r="BA165" s="14"/>
      <x:c r="BB165" s="13"/>
      <x:c r="BC165" s="13"/>
      <x:c r="BD165" s="13"/>
      <x:c r="BE165" s="13"/>
      <x:c r="BF165" s="13"/>
      <x:c r="BG165" s="13"/>
      <x:c r="BH165" s="13"/>
      <x:c r="BI165" s="13"/>
      <x:c r="BJ165" s="14"/>
      <x:c r="BK165" s="13"/>
      <x:c r="BL165" s="14"/>
      <x:c r="BM165" s="13"/>
      <x:c r="BN165" s="14"/>
      <x:c r="BO165" s="13"/>
      <x:c r="BP165" s="14"/>
      <x:c r="BQ165" s="13"/>
      <x:c r="BR165" s="13"/>
      <x:c r="BS165" s="13"/>
      <x:c r="BT165" s="13"/>
      <x:c r="BU165" s="55"/>
      <x:c r="BV165" s="13"/>
      <x:c r="BW165" s="13"/>
      <x:c r="BX165" s="13"/>
      <x:c r="BY165" s="14"/>
      <x:c r="BZ165" s="13"/>
      <x:c r="CA165" s="14"/>
      <x:c r="CB165" s="13"/>
      <x:c r="CC165" s="14"/>
      <x:c r="CD165" s="13"/>
      <x:c r="CE165" s="13"/>
      <x:c r="CF165" s="14"/>
      <x:c r="CG165" s="13"/>
      <x:c r="CH165" s="13"/>
      <x:c r="CI165" s="13"/>
      <x:c r="CJ165" s="13"/>
      <x:c r="CK165" s="13"/>
      <x:c r="CL165" s="13"/>
      <x:c r="CM165" s="13"/>
      <x:c r="CN165" s="13"/>
      <x:c r="CO165" s="13"/>
      <x:c r="CP165" s="14"/>
      <x:c r="CQ165" s="13"/>
      <x:c r="CR165" s="14"/>
      <x:c r="CS165" s="13"/>
      <x:c r="CT165" s="13"/>
      <x:c r="CU165" s="13"/>
      <x:c r="CV165" s="13"/>
      <x:c r="CW165" s="13"/>
      <x:c r="CY165" s="13"/>
    </x:row>
    <x:row r="166" spans="1:103" ht="18" customHeight="1">
      <x:c r="A166" s="64"/>
      <x:c r="B166" s="13"/>
      <x:c r="C166" s="14"/>
      <x:c r="D166" s="13"/>
      <x:c r="E166" s="14"/>
      <x:c r="F166" s="13"/>
      <x:c r="G166" s="14"/>
      <x:c r="H166" s="13"/>
      <x:c r="I166" s="14"/>
      <x:c r="J166" s="13"/>
      <x:c r="K166" s="13"/>
      <x:c r="L166" s="14"/>
      <x:c r="M166" s="13"/>
      <x:c r="N166" s="13"/>
      <x:c r="O166" s="13"/>
      <x:c r="P166" s="13"/>
      <x:c r="Q166" s="13"/>
      <x:c r="R166" s="14"/>
      <x:c r="S166" s="13"/>
      <x:c r="T166" s="14"/>
      <x:c r="U166" s="13"/>
      <x:c r="V166" s="14"/>
      <x:c r="W166" s="13"/>
      <x:c r="X166" s="13"/>
      <x:c r="Y166" s="13"/>
      <x:c r="Z166" s="13"/>
      <x:c r="AA166" s="13"/>
      <x:c r="AB166" s="13"/>
      <x:c r="AC166" s="13"/>
      <x:c r="AD166" s="13"/>
      <x:c r="AE166" s="13"/>
      <x:c r="AF166" s="13"/>
      <x:c r="AG166" s="13"/>
      <x:c r="AH166" s="13"/>
      <x:c r="AI166" s="13"/>
      <x:c r="AJ166" s="13"/>
      <x:c r="AK166" s="55"/>
      <x:c r="AL166" s="13"/>
      <x:c r="AM166" s="13"/>
      <x:c r="AN166" s="14"/>
      <x:c r="AO166" s="13"/>
      <x:c r="AP166" s="13"/>
      <x:c r="AQ166" s="13"/>
      <x:c r="AR166" s="14"/>
      <x:c r="AS166" s="13"/>
      <x:c r="AT166" s="14"/>
      <x:c r="AU166" s="13"/>
      <x:c r="AV166" s="13"/>
      <x:c r="AW166" s="13"/>
      <x:c r="AX166" s="13"/>
      <x:c r="AY166" s="13"/>
      <x:c r="AZ166" s="13"/>
      <x:c r="BA166" s="14"/>
      <x:c r="BB166" s="13"/>
      <x:c r="BC166" s="13"/>
      <x:c r="BD166" s="13"/>
      <x:c r="BE166" s="13"/>
      <x:c r="BF166" s="13"/>
      <x:c r="BG166" s="13"/>
      <x:c r="BH166" s="13"/>
      <x:c r="BI166" s="13"/>
      <x:c r="BJ166" s="14"/>
      <x:c r="BK166" s="13"/>
      <x:c r="BL166" s="14"/>
      <x:c r="BM166" s="13"/>
      <x:c r="BN166" s="14"/>
      <x:c r="BO166" s="13"/>
      <x:c r="BP166" s="14"/>
      <x:c r="BQ166" s="13"/>
      <x:c r="BR166" s="13"/>
      <x:c r="BS166" s="13"/>
      <x:c r="BT166" s="13"/>
      <x:c r="BU166" s="55"/>
      <x:c r="BV166" s="13"/>
      <x:c r="BW166" s="13"/>
      <x:c r="BX166" s="13"/>
      <x:c r="BY166" s="14"/>
      <x:c r="BZ166" s="13"/>
      <x:c r="CA166" s="14"/>
      <x:c r="CB166" s="13"/>
      <x:c r="CC166" s="14"/>
      <x:c r="CD166" s="13"/>
      <x:c r="CE166" s="13"/>
      <x:c r="CF166" s="14"/>
      <x:c r="CG166" s="13"/>
      <x:c r="CH166" s="13"/>
      <x:c r="CI166" s="13"/>
      <x:c r="CJ166" s="13"/>
      <x:c r="CK166" s="13"/>
      <x:c r="CL166" s="13"/>
      <x:c r="CM166" s="13"/>
      <x:c r="CN166" s="13"/>
      <x:c r="CO166" s="13"/>
      <x:c r="CP166" s="14"/>
      <x:c r="CQ166" s="13"/>
      <x:c r="CR166" s="14"/>
      <x:c r="CS166" s="13"/>
      <x:c r="CT166" s="13"/>
      <x:c r="CU166" s="13"/>
      <x:c r="CV166" s="13"/>
      <x:c r="CW166" s="13"/>
      <x:c r="CY166" s="13"/>
    </x:row>
    <x:row r="167" spans="1:103" ht="18" customHeight="1">
      <x:c r="A167" s="64"/>
      <x:c r="B167" s="13"/>
      <x:c r="C167" s="14"/>
      <x:c r="D167" s="13"/>
      <x:c r="E167" s="14"/>
      <x:c r="F167" s="13"/>
      <x:c r="G167" s="14"/>
      <x:c r="H167" s="13"/>
      <x:c r="I167" s="14"/>
      <x:c r="J167" s="13"/>
      <x:c r="K167" s="13"/>
      <x:c r="L167" s="14"/>
      <x:c r="M167" s="13"/>
      <x:c r="N167" s="13"/>
      <x:c r="O167" s="13"/>
      <x:c r="P167" s="13"/>
      <x:c r="Q167" s="13"/>
      <x:c r="R167" s="14"/>
      <x:c r="S167" s="13"/>
      <x:c r="T167" s="14"/>
      <x:c r="U167" s="13"/>
      <x:c r="V167" s="14"/>
      <x:c r="W167" s="13"/>
      <x:c r="X167" s="13"/>
      <x:c r="Y167" s="13"/>
      <x:c r="Z167" s="13"/>
      <x:c r="AA167" s="13"/>
      <x:c r="AB167" s="13"/>
      <x:c r="AC167" s="13"/>
      <x:c r="AD167" s="13"/>
      <x:c r="AE167" s="13"/>
      <x:c r="AF167" s="13"/>
      <x:c r="AG167" s="13"/>
      <x:c r="AH167" s="13"/>
      <x:c r="AI167" s="13"/>
      <x:c r="AJ167" s="13"/>
      <x:c r="AK167" s="55"/>
      <x:c r="AL167" s="13"/>
      <x:c r="AM167" s="13"/>
      <x:c r="AN167" s="14"/>
      <x:c r="AO167" s="13"/>
      <x:c r="AP167" s="13"/>
      <x:c r="AQ167" s="13"/>
      <x:c r="AR167" s="14"/>
      <x:c r="AS167" s="13"/>
      <x:c r="AT167" s="14"/>
      <x:c r="AU167" s="13"/>
      <x:c r="AV167" s="13"/>
      <x:c r="AW167" s="13"/>
      <x:c r="AX167" s="13"/>
      <x:c r="AY167" s="13"/>
      <x:c r="AZ167" s="13"/>
      <x:c r="BA167" s="14"/>
      <x:c r="BB167" s="13"/>
      <x:c r="BC167" s="13"/>
      <x:c r="BD167" s="13"/>
      <x:c r="BE167" s="13"/>
      <x:c r="BF167" s="13"/>
      <x:c r="BG167" s="13"/>
      <x:c r="BH167" s="13"/>
      <x:c r="BI167" s="13"/>
      <x:c r="BJ167" s="14"/>
      <x:c r="BK167" s="13"/>
      <x:c r="BL167" s="14"/>
      <x:c r="BM167" s="13"/>
      <x:c r="BN167" s="14"/>
      <x:c r="BO167" s="13"/>
      <x:c r="BP167" s="14"/>
      <x:c r="BQ167" s="13"/>
      <x:c r="BR167" s="13"/>
      <x:c r="BS167" s="13"/>
      <x:c r="BT167" s="13"/>
      <x:c r="BU167" s="55"/>
      <x:c r="BV167" s="13"/>
      <x:c r="BW167" s="13"/>
      <x:c r="BX167" s="13"/>
      <x:c r="BY167" s="14"/>
      <x:c r="BZ167" s="13"/>
      <x:c r="CA167" s="14"/>
      <x:c r="CB167" s="13"/>
      <x:c r="CC167" s="14"/>
      <x:c r="CD167" s="13"/>
      <x:c r="CE167" s="13"/>
      <x:c r="CF167" s="14"/>
      <x:c r="CG167" s="13"/>
      <x:c r="CH167" s="13"/>
      <x:c r="CI167" s="13"/>
      <x:c r="CJ167" s="13"/>
      <x:c r="CK167" s="13"/>
      <x:c r="CL167" s="13"/>
      <x:c r="CM167" s="13"/>
      <x:c r="CN167" s="13"/>
      <x:c r="CO167" s="13"/>
      <x:c r="CP167" s="14"/>
      <x:c r="CQ167" s="13"/>
      <x:c r="CR167" s="14"/>
      <x:c r="CS167" s="13"/>
      <x:c r="CT167" s="13"/>
      <x:c r="CU167" s="13"/>
      <x:c r="CV167" s="13"/>
      <x:c r="CW167" s="13"/>
      <x:c r="CY167" s="13"/>
    </x:row>
    <x:row r="168" spans="1:103" ht="18" customHeight="1">
      <x:c r="A168" s="64"/>
      <x:c r="B168" s="13"/>
      <x:c r="C168" s="14"/>
      <x:c r="D168" s="13"/>
      <x:c r="E168" s="14"/>
      <x:c r="F168" s="13"/>
      <x:c r="G168" s="14"/>
      <x:c r="H168" s="13"/>
      <x:c r="I168" s="14"/>
      <x:c r="J168" s="13"/>
      <x:c r="K168" s="13"/>
      <x:c r="L168" s="14"/>
      <x:c r="M168" s="13"/>
      <x:c r="N168" s="13"/>
      <x:c r="O168" s="13"/>
      <x:c r="P168" s="13"/>
      <x:c r="Q168" s="13"/>
      <x:c r="R168" s="14"/>
      <x:c r="S168" s="13"/>
      <x:c r="T168" s="14"/>
      <x:c r="U168" s="13"/>
      <x:c r="V168" s="14"/>
      <x:c r="W168" s="13"/>
      <x:c r="X168" s="13"/>
      <x:c r="Y168" s="13"/>
      <x:c r="Z168" s="13"/>
      <x:c r="AA168" s="13"/>
      <x:c r="AB168" s="13"/>
      <x:c r="AC168" s="13"/>
      <x:c r="AD168" s="13"/>
      <x:c r="AE168" s="13"/>
      <x:c r="AF168" s="13"/>
      <x:c r="AG168" s="13"/>
      <x:c r="AH168" s="13"/>
      <x:c r="AI168" s="13"/>
      <x:c r="AJ168" s="13"/>
      <x:c r="AK168" s="55"/>
      <x:c r="AL168" s="13"/>
      <x:c r="AM168" s="13"/>
      <x:c r="AN168" s="14"/>
      <x:c r="AO168" s="13"/>
      <x:c r="AP168" s="13"/>
      <x:c r="AQ168" s="13"/>
      <x:c r="AR168" s="14"/>
      <x:c r="AS168" s="13"/>
      <x:c r="AT168" s="14"/>
      <x:c r="AU168" s="13"/>
      <x:c r="AV168" s="13"/>
      <x:c r="AW168" s="13"/>
      <x:c r="AX168" s="13"/>
      <x:c r="AY168" s="13"/>
      <x:c r="AZ168" s="13"/>
      <x:c r="BA168" s="14"/>
      <x:c r="BB168" s="13"/>
      <x:c r="BC168" s="13"/>
      <x:c r="BD168" s="13"/>
      <x:c r="BE168" s="13"/>
      <x:c r="BF168" s="13"/>
      <x:c r="BG168" s="13"/>
      <x:c r="BH168" s="13"/>
      <x:c r="BI168" s="13"/>
      <x:c r="BJ168" s="14"/>
      <x:c r="BK168" s="13"/>
      <x:c r="BL168" s="14"/>
      <x:c r="BM168" s="13"/>
      <x:c r="BN168" s="14"/>
      <x:c r="BO168" s="13"/>
      <x:c r="BP168" s="14"/>
      <x:c r="BQ168" s="13"/>
      <x:c r="BR168" s="13"/>
      <x:c r="BS168" s="13"/>
      <x:c r="BT168" s="13"/>
      <x:c r="BU168" s="55"/>
      <x:c r="BV168" s="13"/>
      <x:c r="BW168" s="13"/>
      <x:c r="BX168" s="13"/>
      <x:c r="BY168" s="14"/>
      <x:c r="BZ168" s="13"/>
      <x:c r="CA168" s="14"/>
      <x:c r="CB168" s="13"/>
      <x:c r="CC168" s="14"/>
      <x:c r="CD168" s="13"/>
      <x:c r="CE168" s="13"/>
      <x:c r="CF168" s="14"/>
      <x:c r="CG168" s="13"/>
      <x:c r="CH168" s="13"/>
      <x:c r="CI168" s="13"/>
      <x:c r="CJ168" s="13"/>
      <x:c r="CK168" s="13"/>
      <x:c r="CL168" s="13"/>
      <x:c r="CM168" s="13"/>
      <x:c r="CN168" s="13"/>
      <x:c r="CO168" s="13"/>
      <x:c r="CP168" s="14"/>
      <x:c r="CQ168" s="13"/>
      <x:c r="CR168" s="14"/>
      <x:c r="CS168" s="13"/>
      <x:c r="CT168" s="13"/>
      <x:c r="CU168" s="13"/>
      <x:c r="CV168" s="13"/>
      <x:c r="CW168" s="13"/>
      <x:c r="CY168" s="13"/>
    </x:row>
    <x:row r="169" spans="1:103" ht="18" customHeight="1">
      <x:c r="A169" s="64"/>
      <x:c r="B169" s="13"/>
      <x:c r="C169" s="14"/>
      <x:c r="D169" s="13"/>
      <x:c r="E169" s="14"/>
      <x:c r="F169" s="13"/>
      <x:c r="G169" s="14"/>
      <x:c r="H169" s="13"/>
      <x:c r="I169" s="14"/>
      <x:c r="J169" s="13"/>
      <x:c r="K169" s="13"/>
      <x:c r="L169" s="14"/>
      <x:c r="M169" s="13"/>
      <x:c r="N169" s="13"/>
      <x:c r="O169" s="13"/>
      <x:c r="P169" s="13"/>
      <x:c r="Q169" s="13"/>
      <x:c r="R169" s="14"/>
      <x:c r="S169" s="13"/>
      <x:c r="T169" s="14"/>
      <x:c r="U169" s="13"/>
      <x:c r="V169" s="14"/>
      <x:c r="W169" s="13"/>
      <x:c r="X169" s="13"/>
      <x:c r="Y169" s="13"/>
      <x:c r="Z169" s="13"/>
      <x:c r="AA169" s="13"/>
      <x:c r="AB169" s="13"/>
      <x:c r="AC169" s="13"/>
      <x:c r="AD169" s="13"/>
      <x:c r="AE169" s="13"/>
      <x:c r="AF169" s="13"/>
      <x:c r="AG169" s="13"/>
      <x:c r="AH169" s="13"/>
      <x:c r="AI169" s="13"/>
      <x:c r="AJ169" s="13"/>
      <x:c r="AK169" s="55"/>
      <x:c r="AL169" s="13"/>
      <x:c r="AM169" s="13"/>
      <x:c r="AN169" s="14"/>
      <x:c r="AO169" s="13"/>
      <x:c r="AP169" s="13"/>
      <x:c r="AQ169" s="13"/>
      <x:c r="AR169" s="14"/>
      <x:c r="AS169" s="13"/>
      <x:c r="AT169" s="14"/>
      <x:c r="AU169" s="13"/>
      <x:c r="AV169" s="13"/>
      <x:c r="AW169" s="13"/>
      <x:c r="AX169" s="13"/>
      <x:c r="AY169" s="13"/>
      <x:c r="AZ169" s="13"/>
      <x:c r="BA169" s="14"/>
      <x:c r="BB169" s="13"/>
      <x:c r="BC169" s="13"/>
      <x:c r="BD169" s="13"/>
      <x:c r="BE169" s="13"/>
      <x:c r="BF169" s="13"/>
      <x:c r="BG169" s="13"/>
      <x:c r="BH169" s="13"/>
      <x:c r="BI169" s="13"/>
      <x:c r="BJ169" s="14"/>
      <x:c r="BK169" s="13"/>
      <x:c r="BL169" s="14"/>
      <x:c r="BM169" s="13"/>
      <x:c r="BN169" s="14"/>
      <x:c r="BO169" s="13"/>
      <x:c r="BP169" s="14"/>
      <x:c r="BQ169" s="13"/>
      <x:c r="BR169" s="13"/>
      <x:c r="BS169" s="13"/>
      <x:c r="BT169" s="13"/>
      <x:c r="BU169" s="55"/>
      <x:c r="BV169" s="13"/>
      <x:c r="BW169" s="13"/>
      <x:c r="BX169" s="13"/>
      <x:c r="BY169" s="14"/>
      <x:c r="BZ169" s="13"/>
      <x:c r="CA169" s="14"/>
      <x:c r="CB169" s="13"/>
      <x:c r="CC169" s="14"/>
      <x:c r="CD169" s="13"/>
      <x:c r="CE169" s="13"/>
      <x:c r="CF169" s="14"/>
      <x:c r="CG169" s="13"/>
      <x:c r="CH169" s="13"/>
      <x:c r="CI169" s="13"/>
      <x:c r="CJ169" s="13"/>
      <x:c r="CK169" s="13"/>
      <x:c r="CL169" s="13"/>
      <x:c r="CM169" s="13"/>
      <x:c r="CN169" s="13"/>
      <x:c r="CO169" s="13"/>
      <x:c r="CP169" s="14"/>
      <x:c r="CQ169" s="13"/>
      <x:c r="CR169" s="14"/>
      <x:c r="CS169" s="13"/>
      <x:c r="CT169" s="13"/>
      <x:c r="CU169" s="13"/>
      <x:c r="CV169" s="13"/>
      <x:c r="CW169" s="13"/>
      <x:c r="CY169" s="13"/>
    </x:row>
    <x:row r="170" spans="1:103" ht="18" customHeight="1">
      <x:c r="A170" s="64"/>
      <x:c r="B170" s="13"/>
      <x:c r="C170" s="14"/>
      <x:c r="D170" s="13"/>
      <x:c r="E170" s="14"/>
      <x:c r="F170" s="13"/>
      <x:c r="G170" s="14"/>
      <x:c r="H170" s="13"/>
      <x:c r="I170" s="14"/>
      <x:c r="J170" s="13"/>
      <x:c r="K170" s="13"/>
      <x:c r="L170" s="14"/>
      <x:c r="M170" s="13"/>
      <x:c r="N170" s="13"/>
      <x:c r="O170" s="13"/>
      <x:c r="P170" s="13"/>
      <x:c r="Q170" s="13"/>
      <x:c r="R170" s="14"/>
      <x:c r="S170" s="13"/>
      <x:c r="T170" s="14"/>
      <x:c r="U170" s="13"/>
      <x:c r="V170" s="14"/>
      <x:c r="W170" s="13"/>
      <x:c r="X170" s="13"/>
      <x:c r="Y170" s="13"/>
      <x:c r="Z170" s="13"/>
      <x:c r="AA170" s="13"/>
      <x:c r="AB170" s="13"/>
      <x:c r="AC170" s="13"/>
      <x:c r="AD170" s="13"/>
      <x:c r="AE170" s="13"/>
      <x:c r="AF170" s="13"/>
      <x:c r="AG170" s="13"/>
      <x:c r="AH170" s="13"/>
      <x:c r="AI170" s="13"/>
      <x:c r="AJ170" s="13"/>
      <x:c r="AK170" s="55"/>
      <x:c r="AL170" s="13"/>
      <x:c r="AM170" s="13"/>
      <x:c r="AN170" s="14"/>
      <x:c r="AO170" s="13"/>
      <x:c r="AP170" s="13"/>
      <x:c r="AQ170" s="13"/>
      <x:c r="AR170" s="14"/>
      <x:c r="AS170" s="13"/>
      <x:c r="AT170" s="14"/>
      <x:c r="AU170" s="13"/>
      <x:c r="AV170" s="13"/>
      <x:c r="AW170" s="13"/>
      <x:c r="AX170" s="13"/>
      <x:c r="AY170" s="13"/>
      <x:c r="AZ170" s="13"/>
      <x:c r="BA170" s="14"/>
      <x:c r="BB170" s="13"/>
      <x:c r="BC170" s="13"/>
      <x:c r="BD170" s="13"/>
      <x:c r="BE170" s="13"/>
      <x:c r="BF170" s="13"/>
      <x:c r="BG170" s="13"/>
      <x:c r="BH170" s="13"/>
      <x:c r="BI170" s="13"/>
      <x:c r="BJ170" s="14"/>
      <x:c r="BK170" s="13"/>
      <x:c r="BL170" s="14"/>
      <x:c r="BM170" s="13"/>
      <x:c r="BN170" s="14"/>
      <x:c r="BO170" s="13"/>
      <x:c r="BP170" s="14"/>
      <x:c r="BQ170" s="13"/>
      <x:c r="BR170" s="13"/>
      <x:c r="BS170" s="13"/>
      <x:c r="BT170" s="13"/>
      <x:c r="BU170" s="55"/>
      <x:c r="BV170" s="13"/>
      <x:c r="BW170" s="13"/>
      <x:c r="BX170" s="13"/>
      <x:c r="BY170" s="14"/>
      <x:c r="BZ170" s="13"/>
      <x:c r="CA170" s="14"/>
      <x:c r="CB170" s="13"/>
      <x:c r="CC170" s="14"/>
      <x:c r="CD170" s="13"/>
      <x:c r="CE170" s="13"/>
      <x:c r="CF170" s="14"/>
      <x:c r="CG170" s="13"/>
      <x:c r="CH170" s="13"/>
      <x:c r="CI170" s="13"/>
      <x:c r="CJ170" s="13"/>
      <x:c r="CK170" s="13"/>
      <x:c r="CL170" s="13"/>
      <x:c r="CM170" s="13"/>
      <x:c r="CN170" s="13"/>
      <x:c r="CO170" s="13"/>
      <x:c r="CP170" s="14"/>
      <x:c r="CQ170" s="13"/>
      <x:c r="CR170" s="14"/>
      <x:c r="CS170" s="13"/>
      <x:c r="CT170" s="13"/>
      <x:c r="CU170" s="13"/>
      <x:c r="CV170" s="13"/>
      <x:c r="CW170" s="13"/>
      <x:c r="CY170" s="13"/>
    </x:row>
    <x:row r="171" spans="1:103" ht="18" customHeight="1">
      <x:c r="A171" s="64"/>
      <x:c r="B171" s="13"/>
      <x:c r="C171" s="14"/>
      <x:c r="D171" s="13"/>
      <x:c r="E171" s="14"/>
      <x:c r="F171" s="13"/>
      <x:c r="G171" s="14"/>
      <x:c r="H171" s="13"/>
      <x:c r="I171" s="14"/>
      <x:c r="J171" s="13"/>
      <x:c r="K171" s="13"/>
      <x:c r="L171" s="14"/>
      <x:c r="M171" s="13"/>
      <x:c r="N171" s="13"/>
      <x:c r="O171" s="13"/>
      <x:c r="P171" s="13"/>
      <x:c r="Q171" s="13"/>
      <x:c r="R171" s="14"/>
      <x:c r="S171" s="13"/>
      <x:c r="T171" s="14"/>
      <x:c r="U171" s="13"/>
      <x:c r="V171" s="14"/>
      <x:c r="W171" s="13"/>
      <x:c r="X171" s="13"/>
      <x:c r="Y171" s="13"/>
      <x:c r="Z171" s="13"/>
      <x:c r="AA171" s="13"/>
      <x:c r="AB171" s="13"/>
      <x:c r="AC171" s="13"/>
      <x:c r="AD171" s="13"/>
      <x:c r="AE171" s="13"/>
      <x:c r="AF171" s="13"/>
      <x:c r="AG171" s="13"/>
      <x:c r="AH171" s="13"/>
      <x:c r="AI171" s="13"/>
      <x:c r="AJ171" s="13"/>
      <x:c r="AK171" s="55"/>
      <x:c r="AL171" s="13"/>
      <x:c r="AM171" s="13"/>
      <x:c r="AN171" s="14"/>
      <x:c r="AO171" s="13"/>
      <x:c r="AP171" s="13"/>
      <x:c r="AQ171" s="13"/>
      <x:c r="AR171" s="14"/>
      <x:c r="AS171" s="13"/>
      <x:c r="AT171" s="14"/>
      <x:c r="AU171" s="13"/>
      <x:c r="AV171" s="13"/>
      <x:c r="AW171" s="13"/>
      <x:c r="AX171" s="13"/>
      <x:c r="AY171" s="13"/>
      <x:c r="AZ171" s="13"/>
      <x:c r="BA171" s="14"/>
      <x:c r="BB171" s="13"/>
      <x:c r="BC171" s="13"/>
      <x:c r="BD171" s="13"/>
      <x:c r="BE171" s="13"/>
      <x:c r="BF171" s="13"/>
      <x:c r="BG171" s="13"/>
      <x:c r="BH171" s="13"/>
      <x:c r="BI171" s="13"/>
      <x:c r="BJ171" s="14"/>
      <x:c r="BK171" s="13"/>
      <x:c r="BL171" s="14"/>
      <x:c r="BM171" s="13"/>
      <x:c r="BN171" s="14"/>
      <x:c r="BO171" s="13"/>
      <x:c r="BP171" s="14"/>
      <x:c r="BQ171" s="13"/>
      <x:c r="BR171" s="13"/>
      <x:c r="BS171" s="13"/>
      <x:c r="BT171" s="13"/>
      <x:c r="BU171" s="55"/>
      <x:c r="BV171" s="13"/>
      <x:c r="BW171" s="13"/>
      <x:c r="BX171" s="13"/>
      <x:c r="BY171" s="14"/>
      <x:c r="BZ171" s="13"/>
      <x:c r="CA171" s="14"/>
      <x:c r="CB171" s="13"/>
      <x:c r="CC171" s="14"/>
      <x:c r="CD171" s="13"/>
      <x:c r="CE171" s="13"/>
      <x:c r="CF171" s="14"/>
      <x:c r="CG171" s="13"/>
      <x:c r="CH171" s="13"/>
      <x:c r="CI171" s="13"/>
      <x:c r="CJ171" s="13"/>
      <x:c r="CK171" s="13"/>
      <x:c r="CL171" s="13"/>
      <x:c r="CM171" s="13"/>
      <x:c r="CN171" s="13"/>
      <x:c r="CO171" s="13"/>
      <x:c r="CP171" s="14"/>
      <x:c r="CQ171" s="13"/>
      <x:c r="CR171" s="14"/>
      <x:c r="CS171" s="13"/>
      <x:c r="CT171" s="13"/>
      <x:c r="CU171" s="13"/>
      <x:c r="CV171" s="13"/>
      <x:c r="CW171" s="13"/>
      <x:c r="CY171" s="13"/>
    </x:row>
    <x:row r="172" spans="1:103" ht="18" customHeight="1">
      <x:c r="A172" s="64"/>
      <x:c r="B172" s="13"/>
      <x:c r="C172" s="14"/>
      <x:c r="D172" s="13"/>
      <x:c r="E172" s="14"/>
      <x:c r="F172" s="13"/>
      <x:c r="G172" s="14"/>
      <x:c r="H172" s="13"/>
      <x:c r="I172" s="14"/>
      <x:c r="J172" s="13"/>
      <x:c r="K172" s="13"/>
      <x:c r="L172" s="14"/>
      <x:c r="M172" s="13"/>
      <x:c r="N172" s="13"/>
      <x:c r="O172" s="13"/>
      <x:c r="P172" s="13"/>
      <x:c r="Q172" s="13"/>
      <x:c r="R172" s="14"/>
      <x:c r="S172" s="13"/>
      <x:c r="T172" s="14"/>
      <x:c r="U172" s="13"/>
      <x:c r="V172" s="14"/>
      <x:c r="W172" s="13"/>
      <x:c r="X172" s="13"/>
      <x:c r="Y172" s="13"/>
      <x:c r="Z172" s="13"/>
      <x:c r="AA172" s="13"/>
      <x:c r="AB172" s="13"/>
      <x:c r="AC172" s="13"/>
      <x:c r="AD172" s="13"/>
      <x:c r="AE172" s="13"/>
      <x:c r="AF172" s="13"/>
      <x:c r="AG172" s="13"/>
      <x:c r="AH172" s="13"/>
      <x:c r="AI172" s="13"/>
      <x:c r="AJ172" s="13"/>
      <x:c r="AK172" s="55"/>
      <x:c r="AL172" s="13"/>
      <x:c r="AM172" s="13"/>
      <x:c r="AN172" s="14"/>
      <x:c r="AO172" s="13"/>
      <x:c r="AP172" s="13"/>
      <x:c r="AQ172" s="13"/>
      <x:c r="AR172" s="14"/>
      <x:c r="AS172" s="13"/>
      <x:c r="AT172" s="14"/>
      <x:c r="AU172" s="13"/>
      <x:c r="AV172" s="13"/>
      <x:c r="AW172" s="13"/>
      <x:c r="AX172" s="13"/>
      <x:c r="AY172" s="13"/>
      <x:c r="AZ172" s="13"/>
      <x:c r="BA172" s="14"/>
      <x:c r="BB172" s="13"/>
      <x:c r="BC172" s="13"/>
      <x:c r="BD172" s="13"/>
      <x:c r="BE172" s="13"/>
      <x:c r="BF172" s="13"/>
      <x:c r="BG172" s="13"/>
      <x:c r="BH172" s="13"/>
      <x:c r="BI172" s="13"/>
      <x:c r="BJ172" s="14"/>
      <x:c r="BK172" s="13"/>
      <x:c r="BL172" s="14"/>
      <x:c r="BM172" s="13"/>
      <x:c r="BN172" s="14"/>
      <x:c r="BO172" s="13"/>
      <x:c r="BP172" s="14"/>
      <x:c r="BQ172" s="13"/>
      <x:c r="BR172" s="13"/>
      <x:c r="BS172" s="13"/>
      <x:c r="BT172" s="13"/>
      <x:c r="BU172" s="55"/>
      <x:c r="BV172" s="13"/>
      <x:c r="BW172" s="13"/>
      <x:c r="BX172" s="13"/>
      <x:c r="BY172" s="14"/>
      <x:c r="BZ172" s="13"/>
      <x:c r="CA172" s="14"/>
      <x:c r="CB172" s="13"/>
      <x:c r="CC172" s="14"/>
      <x:c r="CD172" s="13"/>
      <x:c r="CE172" s="13"/>
      <x:c r="CF172" s="14"/>
      <x:c r="CG172" s="13"/>
      <x:c r="CH172" s="13"/>
      <x:c r="CI172" s="13"/>
      <x:c r="CJ172" s="13"/>
      <x:c r="CK172" s="13"/>
      <x:c r="CL172" s="13"/>
      <x:c r="CM172" s="13"/>
      <x:c r="CN172" s="13"/>
      <x:c r="CO172" s="13"/>
      <x:c r="CP172" s="14"/>
      <x:c r="CQ172" s="13"/>
      <x:c r="CR172" s="14"/>
      <x:c r="CS172" s="13"/>
      <x:c r="CT172" s="13"/>
      <x:c r="CU172" s="13"/>
      <x:c r="CV172" s="13"/>
      <x:c r="CW172" s="13"/>
      <x:c r="CY172" s="13"/>
    </x:row>
    <x:row r="173" spans="1:103" ht="18" customHeight="1">
      <x:c r="A173" s="64"/>
      <x:c r="B173" s="13"/>
      <x:c r="C173" s="14"/>
      <x:c r="D173" s="13"/>
      <x:c r="E173" s="14"/>
      <x:c r="F173" s="13"/>
      <x:c r="G173" s="14"/>
      <x:c r="H173" s="13"/>
      <x:c r="I173" s="14"/>
      <x:c r="J173" s="13"/>
      <x:c r="K173" s="13"/>
      <x:c r="L173" s="14"/>
      <x:c r="M173" s="13"/>
      <x:c r="N173" s="13"/>
      <x:c r="O173" s="13"/>
      <x:c r="P173" s="13"/>
      <x:c r="Q173" s="13"/>
      <x:c r="R173" s="14"/>
      <x:c r="S173" s="13"/>
      <x:c r="T173" s="14"/>
      <x:c r="U173" s="13"/>
      <x:c r="V173" s="14"/>
      <x:c r="W173" s="13"/>
      <x:c r="X173" s="13"/>
      <x:c r="Y173" s="13"/>
      <x:c r="Z173" s="13"/>
      <x:c r="AA173" s="13"/>
      <x:c r="AB173" s="13"/>
      <x:c r="AC173" s="13"/>
      <x:c r="AD173" s="13"/>
      <x:c r="AE173" s="13"/>
      <x:c r="AF173" s="13"/>
      <x:c r="AG173" s="13"/>
      <x:c r="AH173" s="13"/>
      <x:c r="AI173" s="13"/>
      <x:c r="AJ173" s="13"/>
      <x:c r="AK173" s="55"/>
      <x:c r="AL173" s="13"/>
      <x:c r="AM173" s="13"/>
      <x:c r="AN173" s="14"/>
      <x:c r="AO173" s="13"/>
      <x:c r="AP173" s="13"/>
      <x:c r="AQ173" s="13"/>
      <x:c r="AR173" s="14"/>
      <x:c r="AS173" s="13"/>
      <x:c r="AT173" s="14"/>
      <x:c r="AU173" s="13"/>
      <x:c r="AV173" s="13"/>
      <x:c r="AW173" s="13"/>
      <x:c r="AX173" s="13"/>
      <x:c r="AY173" s="13"/>
      <x:c r="AZ173" s="13"/>
      <x:c r="BA173" s="14"/>
      <x:c r="BB173" s="13"/>
      <x:c r="BC173" s="13"/>
      <x:c r="BD173" s="13"/>
      <x:c r="BE173" s="13"/>
      <x:c r="BF173" s="13"/>
      <x:c r="BG173" s="13"/>
      <x:c r="BH173" s="13"/>
      <x:c r="BI173" s="13"/>
      <x:c r="BJ173" s="14"/>
      <x:c r="BK173" s="13"/>
      <x:c r="BL173" s="14"/>
      <x:c r="BM173" s="13"/>
      <x:c r="BN173" s="14"/>
      <x:c r="BO173" s="13"/>
      <x:c r="BP173" s="14"/>
      <x:c r="BQ173" s="13"/>
      <x:c r="BR173" s="13"/>
      <x:c r="BS173" s="13"/>
      <x:c r="BT173" s="13"/>
      <x:c r="BU173" s="55"/>
      <x:c r="BV173" s="13"/>
      <x:c r="BW173" s="13"/>
      <x:c r="BX173" s="13"/>
      <x:c r="BY173" s="14"/>
      <x:c r="BZ173" s="13"/>
      <x:c r="CA173" s="14"/>
      <x:c r="CB173" s="13"/>
      <x:c r="CC173" s="14"/>
      <x:c r="CD173" s="13"/>
      <x:c r="CE173" s="13"/>
      <x:c r="CF173" s="14"/>
      <x:c r="CG173" s="13"/>
      <x:c r="CH173" s="13"/>
      <x:c r="CI173" s="13"/>
      <x:c r="CJ173" s="13"/>
      <x:c r="CK173" s="13"/>
      <x:c r="CL173" s="13"/>
      <x:c r="CM173" s="13"/>
      <x:c r="CN173" s="13"/>
      <x:c r="CO173" s="13"/>
      <x:c r="CP173" s="14"/>
      <x:c r="CQ173" s="13"/>
      <x:c r="CR173" s="14"/>
      <x:c r="CS173" s="13"/>
      <x:c r="CT173" s="13"/>
      <x:c r="CU173" s="13"/>
      <x:c r="CV173" s="13"/>
      <x:c r="CW173" s="13"/>
      <x:c r="CY173" s="13"/>
    </x:row>
    <x:row r="174" spans="1:103" ht="18" customHeight="1">
      <x:c r="A174" s="64"/>
      <x:c r="B174" s="13"/>
      <x:c r="C174" s="14"/>
      <x:c r="D174" s="13"/>
      <x:c r="E174" s="14"/>
      <x:c r="F174" s="13"/>
      <x:c r="G174" s="14"/>
      <x:c r="H174" s="13"/>
      <x:c r="I174" s="14"/>
      <x:c r="J174" s="13"/>
      <x:c r="K174" s="13"/>
      <x:c r="L174" s="14"/>
      <x:c r="M174" s="13"/>
      <x:c r="N174" s="13"/>
      <x:c r="O174" s="13"/>
      <x:c r="P174" s="13"/>
      <x:c r="Q174" s="13"/>
      <x:c r="R174" s="14"/>
      <x:c r="S174" s="13"/>
      <x:c r="T174" s="14"/>
      <x:c r="U174" s="13"/>
      <x:c r="V174" s="14"/>
      <x:c r="W174" s="13"/>
      <x:c r="X174" s="13"/>
      <x:c r="Y174" s="13"/>
      <x:c r="Z174" s="13"/>
      <x:c r="AA174" s="13"/>
      <x:c r="AB174" s="13"/>
      <x:c r="AC174" s="13"/>
      <x:c r="AD174" s="13"/>
      <x:c r="AE174" s="13"/>
      <x:c r="AF174" s="13"/>
      <x:c r="AG174" s="13"/>
      <x:c r="AH174" s="13"/>
      <x:c r="AI174" s="13"/>
      <x:c r="AJ174" s="13"/>
      <x:c r="AK174" s="55"/>
      <x:c r="AL174" s="13"/>
      <x:c r="AM174" s="13"/>
      <x:c r="AN174" s="14"/>
      <x:c r="AO174" s="13"/>
      <x:c r="AP174" s="13"/>
      <x:c r="AQ174" s="13"/>
      <x:c r="AR174" s="14"/>
      <x:c r="AS174" s="13"/>
      <x:c r="AT174" s="14"/>
      <x:c r="AU174" s="13"/>
      <x:c r="AV174" s="13"/>
      <x:c r="AW174" s="13"/>
      <x:c r="AX174" s="13"/>
      <x:c r="AY174" s="13"/>
      <x:c r="AZ174" s="13"/>
      <x:c r="BA174" s="14"/>
      <x:c r="BB174" s="13"/>
      <x:c r="BC174" s="13"/>
      <x:c r="BD174" s="13"/>
      <x:c r="BE174" s="13"/>
      <x:c r="BF174" s="13"/>
      <x:c r="BG174" s="13"/>
      <x:c r="BH174" s="13"/>
      <x:c r="BI174" s="13"/>
      <x:c r="BJ174" s="14"/>
      <x:c r="BK174" s="13"/>
      <x:c r="BL174" s="14"/>
      <x:c r="BM174" s="13"/>
      <x:c r="BN174" s="14"/>
      <x:c r="BO174" s="13"/>
      <x:c r="BP174" s="14"/>
      <x:c r="BQ174" s="13"/>
      <x:c r="BR174" s="13"/>
      <x:c r="BS174" s="13"/>
      <x:c r="BT174" s="13"/>
      <x:c r="BU174" s="55"/>
      <x:c r="BV174" s="13"/>
      <x:c r="BW174" s="13"/>
      <x:c r="BX174" s="13"/>
      <x:c r="BY174" s="14"/>
      <x:c r="BZ174" s="13"/>
      <x:c r="CA174" s="14"/>
      <x:c r="CB174" s="13"/>
      <x:c r="CC174" s="14"/>
      <x:c r="CD174" s="13"/>
      <x:c r="CE174" s="13"/>
      <x:c r="CF174" s="14"/>
      <x:c r="CG174" s="13"/>
      <x:c r="CH174" s="13"/>
      <x:c r="CI174" s="13"/>
      <x:c r="CJ174" s="13"/>
      <x:c r="CK174" s="13"/>
      <x:c r="CL174" s="13"/>
      <x:c r="CM174" s="13"/>
      <x:c r="CN174" s="13"/>
      <x:c r="CO174" s="13"/>
      <x:c r="CP174" s="14"/>
      <x:c r="CQ174" s="13"/>
      <x:c r="CR174" s="14"/>
      <x:c r="CS174" s="13"/>
      <x:c r="CT174" s="13"/>
      <x:c r="CU174" s="13"/>
      <x:c r="CV174" s="13"/>
      <x:c r="CW174" s="13"/>
      <x:c r="CY174" s="13"/>
    </x:row>
    <x:row r="175" ht="18" customHeight="1"/>
    <x:row r="176" ht="18" customHeight="1"/>
    <x:row r="177" ht="18" customHeight="1"/>
    <x:row r="178" ht="18" customHeight="1"/>
    <x:row r="179" ht="18" customHeight="1"/>
    <x:row r="180" ht="18" customHeight="1"/>
    <x:row r="181" ht="18" customHeight="1"/>
    <x:row r="182" ht="18" customHeight="1"/>
    <x:row r="183" ht="18" customHeight="1"/>
    <x:row r="184" ht="18" customHeight="1"/>
    <x:row r="185" ht="18" customHeight="1"/>
    <x:row r="186" ht="18" customHeight="1"/>
    <x:row r="187" ht="18" customHeight="1"/>
    <x:row r="188" ht="18" customHeight="1"/>
    <x:row r="189" ht="18" customHeight="1"/>
    <x:row r="190" ht="18" customHeight="1"/>
    <x:row r="191" ht="18" customHeight="1"/>
    <x:row r="192" ht="18" customHeight="1"/>
    <x:row r="193" ht="18" customHeight="1"/>
    <x:row r="194" ht="18" customHeight="1"/>
    <x:row r="195" ht="18" customHeight="1"/>
    <x:row r="196" ht="18" customHeight="1"/>
  </x:sheetData>
  <x:mergeCells count="82">
    <x:mergeCell ref="A3:A5"/>
    <x:mergeCell ref="B3:G3"/>
    <x:mergeCell ref="H3:P3"/>
    <x:mergeCell ref="Q3:Z3"/>
    <x:mergeCell ref="AA3:AK3"/>
    <x:mergeCell ref="AL3:AL5"/>
    <x:mergeCell ref="AM3:BC3"/>
    <x:mergeCell ref="BD3:BH3"/>
    <x:mergeCell ref="BI3:BU3"/>
    <x:mergeCell ref="BV3:BV5"/>
    <x:mergeCell ref="BW3:CG3"/>
    <x:mergeCell ref="CH3:CN3"/>
    <x:mergeCell ref="CO3:CX3"/>
    <x:mergeCell ref="CY3:CY5"/>
    <x:mergeCell ref="CZ3:DA4"/>
    <x:mergeCell ref="DB3:DG3"/>
    <x:mergeCell ref="B4:C4"/>
    <x:mergeCell ref="D4:E4"/>
    <x:mergeCell ref="F4:G4"/>
    <x:mergeCell ref="H4:I4"/>
    <x:mergeCell ref="J4:J5"/>
    <x:mergeCell ref="K4:L4"/>
    <x:mergeCell ref="M4:M5"/>
    <x:mergeCell ref="N4:N5"/>
    <x:mergeCell ref="O4:P4"/>
    <x:mergeCell ref="Q4:R4"/>
    <x:mergeCell ref="S4:T4"/>
    <x:mergeCell ref="U4:V4"/>
    <x:mergeCell ref="W4:W5"/>
    <x:mergeCell ref="X4:X5"/>
    <x:mergeCell ref="Y4:Z4"/>
    <x:mergeCell ref="AA4:AA5"/>
    <x:mergeCell ref="AB4:AB5"/>
    <x:mergeCell ref="AC4:AC5"/>
    <x:mergeCell ref="AD4:AD5"/>
    <x:mergeCell ref="AE4:AE5"/>
    <x:mergeCell ref="AF4:AF5"/>
    <x:mergeCell ref="AG4:AG5"/>
    <x:mergeCell ref="AH4:AI4"/>
    <x:mergeCell ref="AJ4:AK4"/>
    <x:mergeCell ref="AM4:AN4"/>
    <x:mergeCell ref="AO4:AP4"/>
    <x:mergeCell ref="AQ4:AR4"/>
    <x:mergeCell ref="AS4:AT4"/>
    <x:mergeCell ref="AU4:AU5"/>
    <x:mergeCell ref="AV4:AV5"/>
    <x:mergeCell ref="AW4:AW5"/>
    <x:mergeCell ref="AX4:AX5"/>
    <x:mergeCell ref="AY4:AY5"/>
    <x:mergeCell ref="AZ4:BA4"/>
    <x:mergeCell ref="BB4:BC4"/>
    <x:mergeCell ref="BD4:BD5"/>
    <x:mergeCell ref="BE4:BF4"/>
    <x:mergeCell ref="BG4:BH4"/>
    <x:mergeCell ref="BI4:BJ4"/>
    <x:mergeCell ref="BK4:BL4"/>
    <x:mergeCell ref="BM4:BN4"/>
    <x:mergeCell ref="BO4:BP4"/>
    <x:mergeCell ref="BQ4:BQ5"/>
    <x:mergeCell ref="BR4:BR5"/>
    <x:mergeCell ref="BS4:BS5"/>
    <x:mergeCell ref="BT4:BU4"/>
    <x:mergeCell ref="BW4:BY4"/>
    <x:mergeCell ref="BZ4:CA4"/>
    <x:mergeCell ref="CB4:CC4"/>
    <x:mergeCell ref="CD4:CD5"/>
    <x:mergeCell ref="CE4:CF4"/>
    <x:mergeCell ref="CG4:CG5"/>
    <x:mergeCell ref="CH4:CH5"/>
    <x:mergeCell ref="CI4:CI5"/>
    <x:mergeCell ref="CJ4:CJ5"/>
    <x:mergeCell ref="CK4:CK5"/>
    <x:mergeCell ref="CL4:CL5"/>
    <x:mergeCell ref="CM4:CN4"/>
    <x:mergeCell ref="CO4:CP4"/>
    <x:mergeCell ref="CQ4:CR4"/>
    <x:mergeCell ref="CS4:CS5"/>
    <x:mergeCell ref="CT4:CV4"/>
    <x:mergeCell ref="CW4:CX4"/>
    <x:mergeCell ref="DB4:DC4"/>
    <x:mergeCell ref="DD4:DE4"/>
    <x:mergeCell ref="DF4:DG4"/>
  </x:mergeCells>
  <x:printOptions horizontalCentered="1" verticalCentered="0" headings="0" gridLines="0" gridLinesSet="1"/>
  <x:pageMargins left="0.59041666984558105" right="0.59041666984558105" top="0.78694444894790649" bottom="0.78694444894790649" header="0.51138889789581299" footer="0.51138889789581299"/>
  <x:pageSetup paperSize="9" scale="86" firstPageNumber="1" fitToWidth="1" fitToHeight="1" orientation="portrait" usePrinterDefaults="1" blackAndWhite="0" draft="0" useFirstPageNumber="0" horizontalDpi="4294967293" verticalDpi="300" copies="1"/>
  <x:rowBreaks count="1" manualBreakCount="1">
    <x:brk id="125" min="0" max="1048575" man="1" pt="0"/>
  </x:rowBreaks>
  <x:colBreaks count="7" manualBreakCount="7">
    <x:brk id="16" min="0" max="16383" man="1" pt="0"/>
    <x:brk id="37" min="0" max="16383" man="1" pt="0"/>
    <x:brk id="55" min="0" max="16383" man="1" pt="0"/>
    <x:brk id="73" min="0" max="16383" man="1" pt="0"/>
    <x:brk id="85" min="0" max="16383" man="1" pt="0"/>
    <x:brk id="102" min="0" max="16383" man="1" pt="0"/>
    <x:brk id="111" min="0" max="16383" man="1" pt="0"/>
  </x:colBreaks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7" baseType="lpstr">
      <vt:lpstr>총괄</vt:lpstr>
      <vt:lpstr>시직영(사업소)</vt:lpstr>
      <vt:lpstr>종로구</vt:lpstr>
      <vt:lpstr>중구</vt:lpstr>
      <vt:lpstr>용산구</vt:lpstr>
      <vt:lpstr>성동구</vt:lpstr>
      <vt:lpstr>광진구</vt:lpstr>
      <vt:lpstr>동대문구</vt:lpstr>
      <vt:lpstr>중랑구</vt:lpstr>
      <vt:lpstr>성북구</vt:lpstr>
      <vt:lpstr>강북구</vt:lpstr>
      <vt:lpstr>도봉구</vt:lpstr>
      <vt:lpstr>노원구</vt:lpstr>
      <vt:lpstr>은평구</vt:lpstr>
      <vt:lpstr>서대문구</vt:lpstr>
      <vt:lpstr>마포구</vt:lpstr>
      <vt:lpstr>양천구</vt:lpstr>
      <vt:lpstr>강서구</vt:lpstr>
      <vt:lpstr>구로구</vt:lpstr>
      <vt:lpstr>금천구</vt:lpstr>
      <vt:lpstr>영등포구</vt:lpstr>
      <vt:lpstr>동작구</vt:lpstr>
      <vt:lpstr>관악구</vt:lpstr>
      <vt:lpstr>서초구</vt:lpstr>
      <vt:lpstr>강남구</vt:lpstr>
      <vt:lpstr>송파구</vt:lpstr>
      <vt:lpstr>강동구</vt:lpstr>
    </vt:vector>
  </ep:TitlesOfParts>
  <ep:TotalTime>2068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서울시청</dc:creator>
  <cp:lastModifiedBy>user</cp:lastModifiedBy>
  <cp:revision>159</cp:revision>
  <cp:lastPrinted>2013-08-01T08:16:30.000</cp:lastPrinted>
  <dcterms:created xsi:type="dcterms:W3CDTF">2004-01-16T04:16:55.000</dcterms:created>
  <dcterms:modified xsi:type="dcterms:W3CDTF">2023-12-07T09:19:36.775</dcterms:modified>
  <cp:version>1100.0100.01</cp:version>
</cp:coreProperties>
</file>